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drawings/drawing14.xml" ContentType="application/vnd.openxmlformats-officedocument.drawingml.chartshapes+xml"/>
  <Override PartName="/xl/drawings/drawing8.xml" ContentType="application/vnd.openxmlformats-officedocument.drawingml.chartshapes+xml"/>
  <Override PartName="/xl/drawings/drawing9.xml" ContentType="application/vnd.openxmlformats-officedocument.drawingml.chartshapes+xml"/>
  <Override PartName="/xl/drawings/drawing15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6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6.xml" ContentType="application/vnd.openxmlformats-officedocument.drawingml.chartshapes+xml"/>
  <Override PartName="/xl/drawings/drawing17.xml" ContentType="application/vnd.openxmlformats-officedocument.drawingml.chartshapes+xml"/>
  <Override PartName="/xl/drawings/drawing7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8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9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0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1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22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23.xml" ContentType="application/vnd.openxmlformats-officedocument.drawing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24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5.xml" ContentType="application/vnd.openxmlformats-officedocument.drawing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26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27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drawings/drawing28.xml" ContentType="application/vnd.openxmlformats-officedocument.drawing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29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30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drawings/drawing31.xml" ContentType="application/vnd.openxmlformats-officedocument.drawing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drawings/drawing32.xml" ContentType="application/vnd.openxmlformats-officedocument.drawing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33.xml" ContentType="application/vnd.openxmlformats-officedocument.drawing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4.xml" ContentType="application/vnd.openxmlformats-officedocument.drawing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drawings/drawing35.xml" ContentType="application/vnd.openxmlformats-officedocument.drawing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drawings/drawing36.xml" ContentType="application/vnd.openxmlformats-officedocument.drawing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drawings/drawing37.xml" ContentType="application/vnd.openxmlformats-officedocument.drawing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8.xml" ContentType="application/vnd.openxmlformats-officedocument.spreadsheetml.comments+xml"/>
  <Override PartName="/xl/comments6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5.xml" ContentType="application/vnd.openxmlformats-officedocument.spreadsheetml.comments+xml"/>
  <Override PartName="/xl/comments9.xml" ContentType="application/vnd.openxmlformats-officedocument.spreadsheetml.comments+xml"/>
  <Override PartName="/xl/comments11.xml" ContentType="application/vnd.openxmlformats-officedocument.spreadsheetml.comments+xml"/>
  <Override PartName="/xl/comments7.xml" ContentType="application/vnd.openxmlformats-officedocument.spreadsheetml.comments+xml"/>
  <Override PartName="/xl/comments12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TORFE/"/>
    </mc:Choice>
  </mc:AlternateContent>
  <xr:revisionPtr revIDLastSave="174" documentId="8_{34BF2856-7E3A-48B7-A885-587F825F779A}" xr6:coauthVersionLast="47" xr6:coauthVersionMax="47" xr10:uidLastSave="{F60DBDC4-2E19-4D62-AB01-DC28AD933832}"/>
  <bookViews>
    <workbookView xWindow="-108" yWindow="-108" windowWidth="23256" windowHeight="12576" tabRatio="943" firstSheet="1" activeTab="1" xr2:uid="{00000000-000D-0000-FFFF-FFFF00000000}"/>
  </bookViews>
  <sheets>
    <sheet name="Ark1" sheetId="43" state="hidden" r:id="rId1"/>
    <sheet name="År" sheetId="2" r:id="rId2"/>
    <sheet name="Å" sheetId="72" r:id="rId3"/>
    <sheet name="Måned" sheetId="35" r:id="rId4"/>
    <sheet name="M" sheetId="73" r:id="rId5"/>
    <sheet name="Uke" sheetId="1" r:id="rId6"/>
    <sheet name="U" sheetId="70" r:id="rId7"/>
    <sheet name="Regioner" sheetId="6" r:id="rId8"/>
    <sheet name="R" sheetId="74" r:id="rId9"/>
    <sheet name="Organisasjon" sheetId="16" r:id="rId10"/>
    <sheet name="O" sheetId="75" r:id="rId11"/>
    <sheet name="Regorg" sheetId="44" r:id="rId12"/>
    <sheet name="RO" sheetId="85" r:id="rId13"/>
    <sheet name="Bedrifter" sheetId="45" r:id="rId14"/>
    <sheet name="B" sheetId="89" r:id="rId15"/>
    <sheet name="Slakteri" sheetId="46" r:id="rId16"/>
    <sheet name="S" sheetId="76" r:id="rId17"/>
    <sheet name="Klasse" sheetId="48" r:id="rId18"/>
    <sheet name="KL" sheetId="77" r:id="rId19"/>
    <sheet name="Klasse_mnd" sheetId="64" r:id="rId20"/>
    <sheet name="KL2" sheetId="96" r:id="rId21"/>
    <sheet name="Klasse Rase" sheetId="66" r:id="rId22"/>
    <sheet name="Ark3" sheetId="99" r:id="rId23"/>
    <sheet name="Klasse Rase2" sheetId="71" r:id="rId24"/>
    <sheet name="Ark2" sheetId="98" r:id="rId25"/>
    <sheet name="Fettgruppe" sheetId="49" r:id="rId26"/>
    <sheet name="FE" sheetId="83" r:id="rId27"/>
    <sheet name="Fett per mnd" sheetId="69" r:id="rId28"/>
    <sheet name="FE2" sheetId="95" r:id="rId29"/>
    <sheet name="Vektgrupper" sheetId="50" r:id="rId30"/>
    <sheet name="VK" sheetId="88" r:id="rId31"/>
    <sheet name="Variant" sheetId="47" r:id="rId32"/>
    <sheet name="V" sheetId="86" r:id="rId33"/>
    <sheet name="Raser" sheetId="58" r:id="rId34"/>
    <sheet name="RA" sheetId="78" r:id="rId35"/>
    <sheet name="Typefe" sheetId="56" r:id="rId36"/>
    <sheet name="TF" sheetId="90" r:id="rId37"/>
    <sheet name="Rasetype" sheetId="57" r:id="rId38"/>
    <sheet name="RT" sheetId="80" r:id="rId39"/>
    <sheet name="Kvalitetstilskudd" sheetId="67" r:id="rId40"/>
    <sheet name="Fylker" sheetId="79" r:id="rId41"/>
    <sheet name="RNR" sheetId="97" state="hidden" r:id="rId42"/>
    <sheet name="FY" sheetId="51" r:id="rId43"/>
    <sheet name="Komm" sheetId="94" state="hidden" r:id="rId44"/>
    <sheet name="Alder" sheetId="59" r:id="rId45"/>
    <sheet name="A" sheetId="87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_123Graph_ADIAGRAM1" localSheetId="45" hidden="1">Uke!#REF!</definedName>
    <definedName name="__123Graph_ADIAGRAM1" localSheetId="44" hidden="1">Uke!#REF!</definedName>
    <definedName name="__123Graph_ADIAGRAM1" localSheetId="14" hidden="1">Uke!#REF!</definedName>
    <definedName name="__123Graph_ADIAGRAM1" localSheetId="13" hidden="1">Uke!#REF!</definedName>
    <definedName name="__123Graph_ADIAGRAM1" localSheetId="26" hidden="1">Uke!#REF!</definedName>
    <definedName name="__123Graph_ADIAGRAM1" localSheetId="27" hidden="1">[1]Uke!#REF!</definedName>
    <definedName name="__123Graph_ADIAGRAM1" localSheetId="25" hidden="1">Uke!#REF!</definedName>
    <definedName name="__123Graph_ADIAGRAM1" localSheetId="42" hidden="1">Uke!#REF!</definedName>
    <definedName name="__123Graph_ADIAGRAM1" localSheetId="40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21" hidden="1">[2]Uke!#REF!</definedName>
    <definedName name="__123Graph_ADIAGRAM1" localSheetId="23" hidden="1">[2]Uke!#REF!</definedName>
    <definedName name="__123Graph_ADIAGRAM1" localSheetId="19" hidden="1">[3]Uke!#REF!</definedName>
    <definedName name="__123Graph_ADIAGRAM1" localSheetId="39" hidden="1">[4]Uke!#REF!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34" hidden="1">Uke!#REF!</definedName>
    <definedName name="__123Graph_ADIAGRAM1" localSheetId="33" hidden="1">Uke!#REF!</definedName>
    <definedName name="__123Graph_ADIAGRAM1" localSheetId="37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38" hidden="1">[5]Uke!#REF!</definedName>
    <definedName name="__123Graph_ADIAGRAM1" localSheetId="16" hidden="1">Uke!#REF!</definedName>
    <definedName name="__123Graph_ADIAGRAM1" localSheetId="15" hidden="1">Uke!#REF!</definedName>
    <definedName name="__123Graph_ADIAGRAM1" localSheetId="36" hidden="1">Uke!#REF!</definedName>
    <definedName name="__123Graph_ADIAGRAM1" localSheetId="6" hidden="1">U!#REF!</definedName>
    <definedName name="__123Graph_ADIAGRAM1" localSheetId="32" hidden="1">[6]Uke!#REF!</definedName>
    <definedName name="__123Graph_ADIAGRAM1" localSheetId="31" hidden="1">Uke!#REF!</definedName>
    <definedName name="__123Graph_ADIAGRAM1" localSheetId="29" hidden="1">Uke!#REF!</definedName>
    <definedName name="__123Graph_ADIAGRAM1" localSheetId="30" hidden="1">Uke!#REF!</definedName>
    <definedName name="__123Graph_ADIAGRAM1" localSheetId="2" hidden="1">Uke!#REF!</definedName>
    <definedName name="__123Graph_ADIAGRAM1" hidden="1">Uke!#REF!</definedName>
    <definedName name="__123Graph_ADIAGRAM2" localSheetId="45" hidden="1">Uke!#REF!</definedName>
    <definedName name="__123Graph_ADIAGRAM2" localSheetId="44" hidden="1">Uke!#REF!</definedName>
    <definedName name="__123Graph_ADIAGRAM2" localSheetId="14" hidden="1">Uke!#REF!</definedName>
    <definedName name="__123Graph_ADIAGRAM2" localSheetId="13" hidden="1">Uke!#REF!</definedName>
    <definedName name="__123Graph_ADIAGRAM2" localSheetId="26" hidden="1">Uke!#REF!</definedName>
    <definedName name="__123Graph_ADIAGRAM2" localSheetId="27" hidden="1">[1]Uke!#REF!</definedName>
    <definedName name="__123Graph_ADIAGRAM2" localSheetId="25" hidden="1">Uke!#REF!</definedName>
    <definedName name="__123Graph_ADIAGRAM2" localSheetId="42" hidden="1">Uke!#REF!</definedName>
    <definedName name="__123Graph_ADIAGRAM2" localSheetId="40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21" hidden="1">[2]Uke!#REF!</definedName>
    <definedName name="__123Graph_ADIAGRAM2" localSheetId="23" hidden="1">[2]Uke!#REF!</definedName>
    <definedName name="__123Graph_ADIAGRAM2" localSheetId="19" hidden="1">[3]Uke!#REF!</definedName>
    <definedName name="__123Graph_ADIAGRAM2" localSheetId="39" hidden="1">[4]Uke!#REF!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34" hidden="1">Uke!#REF!</definedName>
    <definedName name="__123Graph_ADIAGRAM2" localSheetId="33" hidden="1">Uke!#REF!</definedName>
    <definedName name="__123Graph_ADIAGRAM2" localSheetId="37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38" hidden="1">[5]Uke!#REF!</definedName>
    <definedName name="__123Graph_ADIAGRAM2" localSheetId="16" hidden="1">Uke!#REF!</definedName>
    <definedName name="__123Graph_ADIAGRAM2" localSheetId="15" hidden="1">Uke!#REF!</definedName>
    <definedName name="__123Graph_ADIAGRAM2" localSheetId="36" hidden="1">Uke!#REF!</definedName>
    <definedName name="__123Graph_ADIAGRAM2" localSheetId="6" hidden="1">U!#REF!</definedName>
    <definedName name="__123Graph_ADIAGRAM2" localSheetId="32" hidden="1">[6]Uke!#REF!</definedName>
    <definedName name="__123Graph_ADIAGRAM2" localSheetId="31" hidden="1">Uke!#REF!</definedName>
    <definedName name="__123Graph_ADIAGRAM2" localSheetId="29" hidden="1">Uke!#REF!</definedName>
    <definedName name="__123Graph_ADIAGRAM2" localSheetId="30" hidden="1">Uke!#REF!</definedName>
    <definedName name="__123Graph_ADIAGRAM2" localSheetId="2" hidden="1">Uke!#REF!</definedName>
    <definedName name="__123Graph_ADIAGRAM2" hidden="1">Uke!#REF!</definedName>
    <definedName name="__123Graph_ADIAGRAM3" localSheetId="45" hidden="1">Uke!#REF!</definedName>
    <definedName name="__123Graph_ADIAGRAM3" localSheetId="14" hidden="1">Uke!#REF!</definedName>
    <definedName name="__123Graph_ADIAGRAM3" localSheetId="26" hidden="1">Uke!#REF!</definedName>
    <definedName name="__123Graph_ADIAGRAM3" localSheetId="27" hidden="1">[1]Uke!#REF!</definedName>
    <definedName name="__123Graph_ADIAGRAM3" localSheetId="40" hidden="1">Uke!#REF!</definedName>
    <definedName name="__123Graph_ADIAGRAM3" localSheetId="18" hidden="1">Uke!#REF!</definedName>
    <definedName name="__123Graph_ADIAGRAM3" localSheetId="21" hidden="1">[2]Uke!#REF!</definedName>
    <definedName name="__123Graph_ADIAGRAM3" localSheetId="23" hidden="1">[2]Uke!#REF!</definedName>
    <definedName name="__123Graph_ADIAGRAM3" localSheetId="19" hidden="1">[3]Uke!#REF!</definedName>
    <definedName name="__123Graph_ADIAGRAM3" localSheetId="39" hidden="1">[4]Uke!#REF!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34" hidden="1">Uke!#REF!</definedName>
    <definedName name="__123Graph_ADIAGRAM3" localSheetId="12" hidden="1">Uke!#REF!</definedName>
    <definedName name="__123Graph_ADIAGRAM3" localSheetId="38" hidden="1">[5]Uke!#REF!</definedName>
    <definedName name="__123Graph_ADIAGRAM3" localSheetId="16" hidden="1">Uke!#REF!</definedName>
    <definedName name="__123Graph_ADIAGRAM3" localSheetId="36" hidden="1">Uke!#REF!</definedName>
    <definedName name="__123Graph_ADIAGRAM3" localSheetId="6" hidden="1">U!#REF!</definedName>
    <definedName name="__123Graph_ADIAGRAM3" localSheetId="32" hidden="1">[6]Uke!#REF!</definedName>
    <definedName name="__123Graph_ADIAGRAM3" localSheetId="30" hidden="1">Uke!#REF!</definedName>
    <definedName name="__123Graph_ADIAGRAM3" localSheetId="2" hidden="1">Uke!#REF!</definedName>
    <definedName name="__123Graph_ADIAGRAM3" hidden="1">Uke!#REF!</definedName>
    <definedName name="__123Graph_ADIAGRAM4" localSheetId="45" hidden="1">Uke!#REF!</definedName>
    <definedName name="__123Graph_ADIAGRAM4" localSheetId="44" hidden="1">Uke!#REF!</definedName>
    <definedName name="__123Graph_ADIAGRAM4" localSheetId="14" hidden="1">Uke!#REF!</definedName>
    <definedName name="__123Graph_ADIAGRAM4" localSheetId="13" hidden="1">Uke!#REF!</definedName>
    <definedName name="__123Graph_ADIAGRAM4" localSheetId="26" hidden="1">Uke!#REF!</definedName>
    <definedName name="__123Graph_ADIAGRAM4" localSheetId="27" hidden="1">[1]Uke!#REF!</definedName>
    <definedName name="__123Graph_ADIAGRAM4" localSheetId="25" hidden="1">Uke!#REF!</definedName>
    <definedName name="__123Graph_ADIAGRAM4" localSheetId="42" hidden="1">Uke!#REF!</definedName>
    <definedName name="__123Graph_ADIAGRAM4" localSheetId="40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21" hidden="1">[2]Uke!#REF!</definedName>
    <definedName name="__123Graph_ADIAGRAM4" localSheetId="23" hidden="1">[2]Uke!#REF!</definedName>
    <definedName name="__123Graph_ADIAGRAM4" localSheetId="19" hidden="1">[3]Uke!#REF!</definedName>
    <definedName name="__123Graph_ADIAGRAM4" localSheetId="39" hidden="1">[4]Uke!#REF!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34" hidden="1">Uke!#REF!</definedName>
    <definedName name="__123Graph_ADIAGRAM4" localSheetId="33" hidden="1">Uke!#REF!</definedName>
    <definedName name="__123Graph_ADIAGRAM4" localSheetId="37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38" hidden="1">[5]Uke!#REF!</definedName>
    <definedName name="__123Graph_ADIAGRAM4" localSheetId="16" hidden="1">Uke!#REF!</definedName>
    <definedName name="__123Graph_ADIAGRAM4" localSheetId="15" hidden="1">Uke!#REF!</definedName>
    <definedName name="__123Graph_ADIAGRAM4" localSheetId="36" hidden="1">Uke!#REF!</definedName>
    <definedName name="__123Graph_ADIAGRAM4" localSheetId="6" hidden="1">U!#REF!</definedName>
    <definedName name="__123Graph_ADIAGRAM4" localSheetId="32" hidden="1">[6]Uke!#REF!</definedName>
    <definedName name="__123Graph_ADIAGRAM4" localSheetId="31" hidden="1">Uke!#REF!</definedName>
    <definedName name="__123Graph_ADIAGRAM4" localSheetId="29" hidden="1">Uke!#REF!</definedName>
    <definedName name="__123Graph_ADIAGRAM4" localSheetId="30" hidden="1">Uke!#REF!</definedName>
    <definedName name="__123Graph_ADIAGRAM4" localSheetId="2" hidden="1">Uke!#REF!</definedName>
    <definedName name="__123Graph_ADIAGRAM4" hidden="1">Uke!#REF!</definedName>
    <definedName name="__123Graph_ADIAGRAM5" localSheetId="45" hidden="1">Uke!#REF!</definedName>
    <definedName name="__123Graph_ADIAGRAM5" localSheetId="44" hidden="1">Uke!#REF!</definedName>
    <definedName name="__123Graph_ADIAGRAM5" localSheetId="14" hidden="1">Uke!#REF!</definedName>
    <definedName name="__123Graph_ADIAGRAM5" localSheetId="13" hidden="1">Uke!#REF!</definedName>
    <definedName name="__123Graph_ADIAGRAM5" localSheetId="26" hidden="1">Uke!#REF!</definedName>
    <definedName name="__123Graph_ADIAGRAM5" localSheetId="27" hidden="1">[1]Uke!#REF!</definedName>
    <definedName name="__123Graph_ADIAGRAM5" localSheetId="25" hidden="1">Uke!#REF!</definedName>
    <definedName name="__123Graph_ADIAGRAM5" localSheetId="42" hidden="1">Uke!#REF!</definedName>
    <definedName name="__123Graph_ADIAGRAM5" localSheetId="40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21" hidden="1">[2]Uke!#REF!</definedName>
    <definedName name="__123Graph_ADIAGRAM5" localSheetId="23" hidden="1">[2]Uke!#REF!</definedName>
    <definedName name="__123Graph_ADIAGRAM5" localSheetId="19" hidden="1">[3]Uke!#REF!</definedName>
    <definedName name="__123Graph_ADIAGRAM5" localSheetId="39" hidden="1">[4]Uke!#REF!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34" hidden="1">Uke!#REF!</definedName>
    <definedName name="__123Graph_ADIAGRAM5" localSheetId="33" hidden="1">Uke!#REF!</definedName>
    <definedName name="__123Graph_ADIAGRAM5" localSheetId="37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38" hidden="1">[5]Uke!#REF!</definedName>
    <definedName name="__123Graph_ADIAGRAM5" localSheetId="16" hidden="1">Uke!#REF!</definedName>
    <definedName name="__123Graph_ADIAGRAM5" localSheetId="15" hidden="1">Uke!#REF!</definedName>
    <definedName name="__123Graph_ADIAGRAM5" localSheetId="36" hidden="1">Uke!#REF!</definedName>
    <definedName name="__123Graph_ADIAGRAM5" localSheetId="6" hidden="1">U!#REF!</definedName>
    <definedName name="__123Graph_ADIAGRAM5" localSheetId="32" hidden="1">[6]Uke!#REF!</definedName>
    <definedName name="__123Graph_ADIAGRAM5" localSheetId="31" hidden="1">Uke!#REF!</definedName>
    <definedName name="__123Graph_ADIAGRAM5" localSheetId="29" hidden="1">Uke!#REF!</definedName>
    <definedName name="__123Graph_ADIAGRAM5" localSheetId="30" hidden="1">Uke!#REF!</definedName>
    <definedName name="__123Graph_ADIAGRAM5" localSheetId="2" hidden="1">Uke!#REF!</definedName>
    <definedName name="__123Graph_ADIAGRAM5" hidden="1">Uke!#REF!</definedName>
    <definedName name="__123Graph_BDIAGRAM1" localSheetId="45" hidden="1">Uke!#REF!</definedName>
    <definedName name="__123Graph_BDIAGRAM1" localSheetId="44" hidden="1">Uke!#REF!</definedName>
    <definedName name="__123Graph_BDIAGRAM1" localSheetId="14" hidden="1">Uke!#REF!</definedName>
    <definedName name="__123Graph_BDIAGRAM1" localSheetId="13" hidden="1">Uke!#REF!</definedName>
    <definedName name="__123Graph_BDIAGRAM1" localSheetId="26" hidden="1">Uke!#REF!</definedName>
    <definedName name="__123Graph_BDIAGRAM1" localSheetId="27" hidden="1">[1]Uke!#REF!</definedName>
    <definedName name="__123Graph_BDIAGRAM1" localSheetId="25" hidden="1">Uke!#REF!</definedName>
    <definedName name="__123Graph_BDIAGRAM1" localSheetId="42" hidden="1">Uke!#REF!</definedName>
    <definedName name="__123Graph_BDIAGRAM1" localSheetId="40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21" hidden="1">[2]Uke!#REF!</definedName>
    <definedName name="__123Graph_BDIAGRAM1" localSheetId="23" hidden="1">[2]Uke!#REF!</definedName>
    <definedName name="__123Graph_BDIAGRAM1" localSheetId="19" hidden="1">[3]Uke!#REF!</definedName>
    <definedName name="__123Graph_BDIAGRAM1" localSheetId="39" hidden="1">[4]Uke!#REF!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34" hidden="1">Uke!#REF!</definedName>
    <definedName name="__123Graph_BDIAGRAM1" localSheetId="33" hidden="1">Uke!#REF!</definedName>
    <definedName name="__123Graph_BDIAGRAM1" localSheetId="37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38" hidden="1">[5]Uke!#REF!</definedName>
    <definedName name="__123Graph_BDIAGRAM1" localSheetId="16" hidden="1">Uke!#REF!</definedName>
    <definedName name="__123Graph_BDIAGRAM1" localSheetId="15" hidden="1">Uke!#REF!</definedName>
    <definedName name="__123Graph_BDIAGRAM1" localSheetId="36" hidden="1">Uke!#REF!</definedName>
    <definedName name="__123Graph_BDIAGRAM1" localSheetId="6" hidden="1">U!#REF!</definedName>
    <definedName name="__123Graph_BDIAGRAM1" localSheetId="32" hidden="1">[6]Uke!#REF!</definedName>
    <definedName name="__123Graph_BDIAGRAM1" localSheetId="31" hidden="1">Uke!#REF!</definedName>
    <definedName name="__123Graph_BDIAGRAM1" localSheetId="29" hidden="1">Uke!#REF!</definedName>
    <definedName name="__123Graph_BDIAGRAM1" localSheetId="30" hidden="1">Uke!#REF!</definedName>
    <definedName name="__123Graph_BDIAGRAM1" localSheetId="2" hidden="1">Uke!#REF!</definedName>
    <definedName name="__123Graph_BDIAGRAM1" hidden="1">Uke!#REF!</definedName>
    <definedName name="__123Graph_BDIAGRAM2" localSheetId="45" hidden="1">Uke!#REF!</definedName>
    <definedName name="__123Graph_BDIAGRAM2" localSheetId="44" hidden="1">Uke!#REF!</definedName>
    <definedName name="__123Graph_BDIAGRAM2" localSheetId="14" hidden="1">Uke!#REF!</definedName>
    <definedName name="__123Graph_BDIAGRAM2" localSheetId="13" hidden="1">Uke!#REF!</definedName>
    <definedName name="__123Graph_BDIAGRAM2" localSheetId="26" hidden="1">Uke!#REF!</definedName>
    <definedName name="__123Graph_BDIAGRAM2" localSheetId="27" hidden="1">[1]Uke!#REF!</definedName>
    <definedName name="__123Graph_BDIAGRAM2" localSheetId="25" hidden="1">Uke!#REF!</definedName>
    <definedName name="__123Graph_BDIAGRAM2" localSheetId="42" hidden="1">Uke!#REF!</definedName>
    <definedName name="__123Graph_BDIAGRAM2" localSheetId="40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21" hidden="1">[2]Uke!#REF!</definedName>
    <definedName name="__123Graph_BDIAGRAM2" localSheetId="23" hidden="1">[2]Uke!#REF!</definedName>
    <definedName name="__123Graph_BDIAGRAM2" localSheetId="19" hidden="1">[3]Uke!#REF!</definedName>
    <definedName name="__123Graph_BDIAGRAM2" localSheetId="39" hidden="1">[4]Uke!#REF!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34" hidden="1">Uke!#REF!</definedName>
    <definedName name="__123Graph_BDIAGRAM2" localSheetId="33" hidden="1">Uke!#REF!</definedName>
    <definedName name="__123Graph_BDIAGRAM2" localSheetId="37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38" hidden="1">[5]Uke!#REF!</definedName>
    <definedName name="__123Graph_BDIAGRAM2" localSheetId="16" hidden="1">Uke!#REF!</definedName>
    <definedName name="__123Graph_BDIAGRAM2" localSheetId="15" hidden="1">Uke!#REF!</definedName>
    <definedName name="__123Graph_BDIAGRAM2" localSheetId="36" hidden="1">Uke!#REF!</definedName>
    <definedName name="__123Graph_BDIAGRAM2" localSheetId="6" hidden="1">U!#REF!</definedName>
    <definedName name="__123Graph_BDIAGRAM2" localSheetId="32" hidden="1">[6]Uke!#REF!</definedName>
    <definedName name="__123Graph_BDIAGRAM2" localSheetId="31" hidden="1">Uke!#REF!</definedName>
    <definedName name="__123Graph_BDIAGRAM2" localSheetId="29" hidden="1">Uke!#REF!</definedName>
    <definedName name="__123Graph_BDIAGRAM2" localSheetId="30" hidden="1">Uke!#REF!</definedName>
    <definedName name="__123Graph_BDIAGRAM2" localSheetId="2" hidden="1">Uke!#REF!</definedName>
    <definedName name="__123Graph_BDIAGRAM2" hidden="1">Uke!#REF!</definedName>
    <definedName name="__123Graph_BDIAGRAM3" localSheetId="45" hidden="1">Uke!#REF!</definedName>
    <definedName name="__123Graph_BDIAGRAM3" localSheetId="14" hidden="1">Uke!#REF!</definedName>
    <definedName name="__123Graph_BDIAGRAM3" localSheetId="26" hidden="1">Uke!#REF!</definedName>
    <definedName name="__123Graph_BDIAGRAM3" localSheetId="27" hidden="1">[1]Uke!#REF!</definedName>
    <definedName name="__123Graph_BDIAGRAM3" localSheetId="40" hidden="1">Uke!#REF!</definedName>
    <definedName name="__123Graph_BDIAGRAM3" localSheetId="18" hidden="1">Uke!#REF!</definedName>
    <definedName name="__123Graph_BDIAGRAM3" localSheetId="21" hidden="1">[2]Uke!#REF!</definedName>
    <definedName name="__123Graph_BDIAGRAM3" localSheetId="23" hidden="1">[2]Uke!#REF!</definedName>
    <definedName name="__123Graph_BDIAGRAM3" localSheetId="19" hidden="1">[3]Uke!#REF!</definedName>
    <definedName name="__123Graph_BDIAGRAM3" localSheetId="39" hidden="1">[4]Uke!#REF!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34" hidden="1">Uke!#REF!</definedName>
    <definedName name="__123Graph_BDIAGRAM3" localSheetId="12" hidden="1">Uke!#REF!</definedName>
    <definedName name="__123Graph_BDIAGRAM3" localSheetId="38" hidden="1">[5]Uke!#REF!</definedName>
    <definedName name="__123Graph_BDIAGRAM3" localSheetId="16" hidden="1">Uke!#REF!</definedName>
    <definedName name="__123Graph_BDIAGRAM3" localSheetId="36" hidden="1">Uke!#REF!</definedName>
    <definedName name="__123Graph_BDIAGRAM3" localSheetId="6" hidden="1">U!#REF!</definedName>
    <definedName name="__123Graph_BDIAGRAM3" localSheetId="32" hidden="1">[6]Uke!#REF!</definedName>
    <definedName name="__123Graph_BDIAGRAM3" localSheetId="30" hidden="1">Uke!#REF!</definedName>
    <definedName name="__123Graph_BDIAGRAM3" localSheetId="2" hidden="1">Uke!#REF!</definedName>
    <definedName name="__123Graph_BDIAGRAM3" hidden="1">Uke!#REF!</definedName>
    <definedName name="__123Graph_BDIAGRAM4" localSheetId="45" hidden="1">Uke!#REF!</definedName>
    <definedName name="__123Graph_BDIAGRAM4" localSheetId="44" hidden="1">Uke!#REF!</definedName>
    <definedName name="__123Graph_BDIAGRAM4" localSheetId="14" hidden="1">Uke!#REF!</definedName>
    <definedName name="__123Graph_BDIAGRAM4" localSheetId="13" hidden="1">Uke!#REF!</definedName>
    <definedName name="__123Graph_BDIAGRAM4" localSheetId="26" hidden="1">Uke!#REF!</definedName>
    <definedName name="__123Graph_BDIAGRAM4" localSheetId="27" hidden="1">[1]Uke!#REF!</definedName>
    <definedName name="__123Graph_BDIAGRAM4" localSheetId="25" hidden="1">Uke!#REF!</definedName>
    <definedName name="__123Graph_BDIAGRAM4" localSheetId="42" hidden="1">Uke!#REF!</definedName>
    <definedName name="__123Graph_BDIAGRAM4" localSheetId="40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21" hidden="1">[2]Uke!#REF!</definedName>
    <definedName name="__123Graph_BDIAGRAM4" localSheetId="23" hidden="1">[2]Uke!#REF!</definedName>
    <definedName name="__123Graph_BDIAGRAM4" localSheetId="19" hidden="1">[3]Uke!#REF!</definedName>
    <definedName name="__123Graph_BDIAGRAM4" localSheetId="39" hidden="1">[4]Uke!#REF!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34" hidden="1">Uke!#REF!</definedName>
    <definedName name="__123Graph_BDIAGRAM4" localSheetId="33" hidden="1">Uke!#REF!</definedName>
    <definedName name="__123Graph_BDIAGRAM4" localSheetId="37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38" hidden="1">[5]Uke!#REF!</definedName>
    <definedName name="__123Graph_BDIAGRAM4" localSheetId="16" hidden="1">Uke!#REF!</definedName>
    <definedName name="__123Graph_BDIAGRAM4" localSheetId="15" hidden="1">Uke!#REF!</definedName>
    <definedName name="__123Graph_BDIAGRAM4" localSheetId="36" hidden="1">Uke!#REF!</definedName>
    <definedName name="__123Graph_BDIAGRAM4" localSheetId="6" hidden="1">U!#REF!</definedName>
    <definedName name="__123Graph_BDIAGRAM4" localSheetId="32" hidden="1">[6]Uke!#REF!</definedName>
    <definedName name="__123Graph_BDIAGRAM4" localSheetId="31" hidden="1">Uke!#REF!</definedName>
    <definedName name="__123Graph_BDIAGRAM4" localSheetId="29" hidden="1">Uke!#REF!</definedName>
    <definedName name="__123Graph_BDIAGRAM4" localSheetId="30" hidden="1">Uke!#REF!</definedName>
    <definedName name="__123Graph_BDIAGRAM4" localSheetId="2" hidden="1">Uke!#REF!</definedName>
    <definedName name="__123Graph_BDIAGRAM4" hidden="1">Uke!#REF!</definedName>
    <definedName name="__123Graph_CDIAGRAM5" localSheetId="45" hidden="1">Uke!#REF!</definedName>
    <definedName name="__123Graph_CDIAGRAM5" localSheetId="44" hidden="1">Uke!#REF!</definedName>
    <definedName name="__123Graph_CDIAGRAM5" localSheetId="14" hidden="1">Uke!#REF!</definedName>
    <definedName name="__123Graph_CDIAGRAM5" localSheetId="13" hidden="1">Uke!#REF!</definedName>
    <definedName name="__123Graph_CDIAGRAM5" localSheetId="26" hidden="1">Uke!#REF!</definedName>
    <definedName name="__123Graph_CDIAGRAM5" localSheetId="27" hidden="1">[1]Uke!#REF!</definedName>
    <definedName name="__123Graph_CDIAGRAM5" localSheetId="25" hidden="1">Uke!#REF!</definedName>
    <definedName name="__123Graph_CDIAGRAM5" localSheetId="42" hidden="1">Uke!#REF!</definedName>
    <definedName name="__123Graph_CDIAGRAM5" localSheetId="40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21" hidden="1">[2]Uke!#REF!</definedName>
    <definedName name="__123Graph_CDIAGRAM5" localSheetId="23" hidden="1">[2]Uke!#REF!</definedName>
    <definedName name="__123Graph_CDIAGRAM5" localSheetId="19" hidden="1">[3]Uke!#REF!</definedName>
    <definedName name="__123Graph_CDIAGRAM5" localSheetId="39" hidden="1">[4]Uke!#REF!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34" hidden="1">Uke!#REF!</definedName>
    <definedName name="__123Graph_CDIAGRAM5" localSheetId="33" hidden="1">Uke!#REF!</definedName>
    <definedName name="__123Graph_CDIAGRAM5" localSheetId="37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38" hidden="1">[5]Uke!#REF!</definedName>
    <definedName name="__123Graph_CDIAGRAM5" localSheetId="16" hidden="1">Uke!#REF!</definedName>
    <definedName name="__123Graph_CDIAGRAM5" localSheetId="15" hidden="1">Uke!#REF!</definedName>
    <definedName name="__123Graph_CDIAGRAM5" localSheetId="36" hidden="1">Uke!#REF!</definedName>
    <definedName name="__123Graph_CDIAGRAM5" localSheetId="6" hidden="1">U!#REF!</definedName>
    <definedName name="__123Graph_CDIAGRAM5" localSheetId="32" hidden="1">[6]Uke!#REF!</definedName>
    <definedName name="__123Graph_CDIAGRAM5" localSheetId="31" hidden="1">Uke!#REF!</definedName>
    <definedName name="__123Graph_CDIAGRAM5" localSheetId="29" hidden="1">Uke!#REF!</definedName>
    <definedName name="__123Graph_CDIAGRAM5" localSheetId="30" hidden="1">Uke!#REF!</definedName>
    <definedName name="__123Graph_CDIAGRAM5" localSheetId="2" hidden="1">Uke!#REF!</definedName>
    <definedName name="__123Graph_CDIAGRAM5" hidden="1">Uke!#REF!</definedName>
    <definedName name="__123Graph_XDIAGRAM1" localSheetId="45" hidden="1">Uke!#REF!</definedName>
    <definedName name="__123Graph_XDIAGRAM1" localSheetId="14" hidden="1">Uke!#REF!</definedName>
    <definedName name="__123Graph_XDIAGRAM1" localSheetId="26" hidden="1">Uke!#REF!</definedName>
    <definedName name="__123Graph_XDIAGRAM1" localSheetId="27" hidden="1">[1]Uke!#REF!</definedName>
    <definedName name="__123Graph_XDIAGRAM1" localSheetId="40" hidden="1">Uke!#REF!</definedName>
    <definedName name="__123Graph_XDIAGRAM1" localSheetId="18" hidden="1">Uke!#REF!</definedName>
    <definedName name="__123Graph_XDIAGRAM1" localSheetId="21" hidden="1">[2]Uke!#REF!</definedName>
    <definedName name="__123Graph_XDIAGRAM1" localSheetId="23" hidden="1">[2]Uke!#REF!</definedName>
    <definedName name="__123Graph_XDIAGRAM1" localSheetId="19" hidden="1">[3]Uke!#REF!</definedName>
    <definedName name="__123Graph_XDIAGRAM1" localSheetId="39" hidden="1">[4]Uke!#REF!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34" hidden="1">Uke!#REF!</definedName>
    <definedName name="__123Graph_XDIAGRAM1" localSheetId="12" hidden="1">Uke!#REF!</definedName>
    <definedName name="__123Graph_XDIAGRAM1" localSheetId="38" hidden="1">[5]Uke!#REF!</definedName>
    <definedName name="__123Graph_XDIAGRAM1" localSheetId="16" hidden="1">Uke!#REF!</definedName>
    <definedName name="__123Graph_XDIAGRAM1" localSheetId="36" hidden="1">Uke!#REF!</definedName>
    <definedName name="__123Graph_XDIAGRAM1" localSheetId="6" hidden="1">U!#REF!</definedName>
    <definedName name="__123Graph_XDIAGRAM1" localSheetId="32" hidden="1">[6]Uke!#REF!</definedName>
    <definedName name="__123Graph_XDIAGRAM1" localSheetId="30" hidden="1">Uke!#REF!</definedName>
    <definedName name="__123Graph_XDIAGRAM1" localSheetId="2" hidden="1">Uke!#REF!</definedName>
    <definedName name="__123Graph_XDIAGRAM1" hidden="1">Uke!#REF!</definedName>
    <definedName name="__123Graph_XDIAGRAM2" localSheetId="45" hidden="1">Uke!#REF!</definedName>
    <definedName name="__123Graph_XDIAGRAM2" localSheetId="14" hidden="1">Uke!#REF!</definedName>
    <definedName name="__123Graph_XDIAGRAM2" localSheetId="26" hidden="1">Uke!#REF!</definedName>
    <definedName name="__123Graph_XDIAGRAM2" localSheetId="27" hidden="1">[1]Uke!#REF!</definedName>
    <definedName name="__123Graph_XDIAGRAM2" localSheetId="40" hidden="1">Uke!#REF!</definedName>
    <definedName name="__123Graph_XDIAGRAM2" localSheetId="18" hidden="1">Uke!#REF!</definedName>
    <definedName name="__123Graph_XDIAGRAM2" localSheetId="21" hidden="1">[2]Uke!#REF!</definedName>
    <definedName name="__123Graph_XDIAGRAM2" localSheetId="23" hidden="1">[2]Uke!#REF!</definedName>
    <definedName name="__123Graph_XDIAGRAM2" localSheetId="19" hidden="1">[3]Uke!#REF!</definedName>
    <definedName name="__123Graph_XDIAGRAM2" localSheetId="39" hidden="1">[4]Uke!#REF!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34" hidden="1">Uke!#REF!</definedName>
    <definedName name="__123Graph_XDIAGRAM2" localSheetId="12" hidden="1">Uke!#REF!</definedName>
    <definedName name="__123Graph_XDIAGRAM2" localSheetId="38" hidden="1">[5]Uke!#REF!</definedName>
    <definedName name="__123Graph_XDIAGRAM2" localSheetId="16" hidden="1">Uke!#REF!</definedName>
    <definedName name="__123Graph_XDIAGRAM2" localSheetId="36" hidden="1">Uke!#REF!</definedName>
    <definedName name="__123Graph_XDIAGRAM2" localSheetId="6" hidden="1">U!#REF!</definedName>
    <definedName name="__123Graph_XDIAGRAM2" localSheetId="32" hidden="1">[6]Uke!#REF!</definedName>
    <definedName name="__123Graph_XDIAGRAM2" localSheetId="30" hidden="1">Uke!#REF!</definedName>
    <definedName name="__123Graph_XDIAGRAM2" localSheetId="2" hidden="1">Uke!#REF!</definedName>
    <definedName name="__123Graph_XDIAGRAM2" hidden="1">Uke!#REF!</definedName>
    <definedName name="__123Graph_XDIAGRAM3" localSheetId="45" hidden="1">Uke!#REF!</definedName>
    <definedName name="__123Graph_XDIAGRAM3" localSheetId="14" hidden="1">Uke!#REF!</definedName>
    <definedName name="__123Graph_XDIAGRAM3" localSheetId="26" hidden="1">Uke!#REF!</definedName>
    <definedName name="__123Graph_XDIAGRAM3" localSheetId="27" hidden="1">[1]Uke!#REF!</definedName>
    <definedName name="__123Graph_XDIAGRAM3" localSheetId="40" hidden="1">Uke!#REF!</definedName>
    <definedName name="__123Graph_XDIAGRAM3" localSheetId="18" hidden="1">Uke!#REF!</definedName>
    <definedName name="__123Graph_XDIAGRAM3" localSheetId="21" hidden="1">[2]Uke!#REF!</definedName>
    <definedName name="__123Graph_XDIAGRAM3" localSheetId="23" hidden="1">[2]Uke!#REF!</definedName>
    <definedName name="__123Graph_XDIAGRAM3" localSheetId="19" hidden="1">[3]Uke!#REF!</definedName>
    <definedName name="__123Graph_XDIAGRAM3" localSheetId="39" hidden="1">[4]Uke!#REF!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34" hidden="1">Uke!#REF!</definedName>
    <definedName name="__123Graph_XDIAGRAM3" localSheetId="12" hidden="1">Uke!#REF!</definedName>
    <definedName name="__123Graph_XDIAGRAM3" localSheetId="38" hidden="1">[5]Uke!#REF!</definedName>
    <definedName name="__123Graph_XDIAGRAM3" localSheetId="16" hidden="1">Uke!#REF!</definedName>
    <definedName name="__123Graph_XDIAGRAM3" localSheetId="36" hidden="1">Uke!#REF!</definedName>
    <definedName name="__123Graph_XDIAGRAM3" localSheetId="6" hidden="1">U!#REF!</definedName>
    <definedName name="__123Graph_XDIAGRAM3" localSheetId="32" hidden="1">[6]Uke!#REF!</definedName>
    <definedName name="__123Graph_XDIAGRAM3" localSheetId="30" hidden="1">Uke!#REF!</definedName>
    <definedName name="__123Graph_XDIAGRAM3" localSheetId="2" hidden="1">Uke!#REF!</definedName>
    <definedName name="__123Graph_XDIAGRAM3" hidden="1">Uke!#REF!</definedName>
    <definedName name="__123Graph_XDIAGRAM4" localSheetId="45" hidden="1">Uke!#REF!</definedName>
    <definedName name="__123Graph_XDIAGRAM4" localSheetId="14" hidden="1">Uke!#REF!</definedName>
    <definedName name="__123Graph_XDIAGRAM4" localSheetId="26" hidden="1">Uke!#REF!</definedName>
    <definedName name="__123Graph_XDIAGRAM4" localSheetId="27" hidden="1">[1]Uke!#REF!</definedName>
    <definedName name="__123Graph_XDIAGRAM4" localSheetId="40" hidden="1">Uke!#REF!</definedName>
    <definedName name="__123Graph_XDIAGRAM4" localSheetId="18" hidden="1">Uke!#REF!</definedName>
    <definedName name="__123Graph_XDIAGRAM4" localSheetId="21" hidden="1">[2]Uke!#REF!</definedName>
    <definedName name="__123Graph_XDIAGRAM4" localSheetId="23" hidden="1">[2]Uke!#REF!</definedName>
    <definedName name="__123Graph_XDIAGRAM4" localSheetId="19" hidden="1">[3]Uke!#REF!</definedName>
    <definedName name="__123Graph_XDIAGRAM4" localSheetId="39" hidden="1">[4]Uke!#REF!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34" hidden="1">Uke!#REF!</definedName>
    <definedName name="__123Graph_XDIAGRAM4" localSheetId="12" hidden="1">Uke!#REF!</definedName>
    <definedName name="__123Graph_XDIAGRAM4" localSheetId="38" hidden="1">[5]Uke!#REF!</definedName>
    <definedName name="__123Graph_XDIAGRAM4" localSheetId="16" hidden="1">Uke!#REF!</definedName>
    <definedName name="__123Graph_XDIAGRAM4" localSheetId="36" hidden="1">Uke!#REF!</definedName>
    <definedName name="__123Graph_XDIAGRAM4" localSheetId="6" hidden="1">U!#REF!</definedName>
    <definedName name="__123Graph_XDIAGRAM4" localSheetId="32" hidden="1">[6]Uke!#REF!</definedName>
    <definedName name="__123Graph_XDIAGRAM4" localSheetId="30" hidden="1">Uke!#REF!</definedName>
    <definedName name="__123Graph_XDIAGRAM4" localSheetId="2" hidden="1">Uke!#REF!</definedName>
    <definedName name="__123Graph_XDIAGRAM4" hidden="1">Uke!#REF!</definedName>
    <definedName name="__123Graph_XDIAGRAM5" localSheetId="45" hidden="1">Uke!#REF!</definedName>
    <definedName name="__123Graph_XDIAGRAM5" localSheetId="14" hidden="1">Uke!#REF!</definedName>
    <definedName name="__123Graph_XDIAGRAM5" localSheetId="26" hidden="1">Uke!#REF!</definedName>
    <definedName name="__123Graph_XDIAGRAM5" localSheetId="27" hidden="1">[1]Uke!#REF!</definedName>
    <definedName name="__123Graph_XDIAGRAM5" localSheetId="40" hidden="1">Uke!#REF!</definedName>
    <definedName name="__123Graph_XDIAGRAM5" localSheetId="18" hidden="1">Uke!#REF!</definedName>
    <definedName name="__123Graph_XDIAGRAM5" localSheetId="21" hidden="1">[2]Uke!#REF!</definedName>
    <definedName name="__123Graph_XDIAGRAM5" localSheetId="23" hidden="1">[2]Uke!#REF!</definedName>
    <definedName name="__123Graph_XDIAGRAM5" localSheetId="19" hidden="1">[3]Uke!#REF!</definedName>
    <definedName name="__123Graph_XDIAGRAM5" localSheetId="39" hidden="1">[4]Uke!#REF!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34" hidden="1">Uke!#REF!</definedName>
    <definedName name="__123Graph_XDIAGRAM5" localSheetId="12" hidden="1">Uke!#REF!</definedName>
    <definedName name="__123Graph_XDIAGRAM5" localSheetId="38" hidden="1">[5]Uke!#REF!</definedName>
    <definedName name="__123Graph_XDIAGRAM5" localSheetId="16" hidden="1">Uke!#REF!</definedName>
    <definedName name="__123Graph_XDIAGRAM5" localSheetId="36" hidden="1">Uke!#REF!</definedName>
    <definedName name="__123Graph_XDIAGRAM5" localSheetId="6" hidden="1">U!#REF!</definedName>
    <definedName name="__123Graph_XDIAGRAM5" localSheetId="32" hidden="1">[6]Uke!#REF!</definedName>
    <definedName name="__123Graph_XDIAGRAM5" localSheetId="30" hidden="1">Uke!#REF!</definedName>
    <definedName name="__123Graph_XDIAGRAM5" localSheetId="2" hidden="1">Uke!#REF!</definedName>
    <definedName name="__123Graph_XDIAGRAM5" hidden="1">Uke!#REF!</definedName>
    <definedName name="a" localSheetId="45" hidden="1">Uke!#REF!</definedName>
    <definedName name="a" localSheetId="44" hidden="1">Uke!#REF!</definedName>
    <definedName name="a" localSheetId="14" hidden="1">Uke!#REF!</definedName>
    <definedName name="a" localSheetId="26" hidden="1">Uke!#REF!</definedName>
    <definedName name="a" localSheetId="27" hidden="1">[1]Uke!#REF!</definedName>
    <definedName name="a" localSheetId="40" hidden="1">Uke!#REF!</definedName>
    <definedName name="a" localSheetId="18" hidden="1">Uke!#REF!</definedName>
    <definedName name="a" localSheetId="21" hidden="1">[2]Uke!#REF!</definedName>
    <definedName name="a" localSheetId="23" hidden="1">[2]Uke!#REF!</definedName>
    <definedName name="a" localSheetId="19" hidden="1">[3]Uke!#REF!</definedName>
    <definedName name="a" localSheetId="39" hidden="1">[4]Uke!#REF!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34" hidden="1">Uke!#REF!</definedName>
    <definedName name="a" localSheetId="33" hidden="1">Uke!#REF!</definedName>
    <definedName name="a" localSheetId="37" hidden="1">Uke!#REF!</definedName>
    <definedName name="a" localSheetId="12" hidden="1">Uke!#REF!</definedName>
    <definedName name="a" localSheetId="38" hidden="1">[5]Uke!#REF!</definedName>
    <definedName name="a" localSheetId="16" hidden="1">Uke!#REF!</definedName>
    <definedName name="a" localSheetId="36" hidden="1">Uke!#REF!</definedName>
    <definedName name="a" localSheetId="6" hidden="1">U!#REF!</definedName>
    <definedName name="a" localSheetId="32" hidden="1">[6]Uke!#REF!</definedName>
    <definedName name="a" localSheetId="30" hidden="1">Uke!#REF!</definedName>
    <definedName name="a" localSheetId="2" hidden="1">Uke!#REF!</definedName>
    <definedName name="a" hidden="1">Uke!#REF!</definedName>
    <definedName name="Ark1">'Ark1'!$A$1:$AQ$1596</definedName>
    <definedName name="BBB" localSheetId="45" hidden="1">Uke!#REF!</definedName>
    <definedName name="BBB" localSheetId="44" hidden="1">Uke!#REF!</definedName>
    <definedName name="BBB" localSheetId="14" hidden="1">Uke!#REF!</definedName>
    <definedName name="BBB" localSheetId="26" hidden="1">Uke!#REF!</definedName>
    <definedName name="BBB" localSheetId="27" hidden="1">[1]Uke!#REF!</definedName>
    <definedName name="BBB" localSheetId="25" hidden="1">Uke!#REF!</definedName>
    <definedName name="BBB" localSheetId="42" hidden="1">Uke!#REF!</definedName>
    <definedName name="BBB" localSheetId="40" hidden="1">Uke!#REF!</definedName>
    <definedName name="BBB" localSheetId="18" hidden="1">Uke!#REF!</definedName>
    <definedName name="BBB" localSheetId="21" hidden="1">[2]Uke!#REF!</definedName>
    <definedName name="BBB" localSheetId="23" hidden="1">[2]Uke!#REF!</definedName>
    <definedName name="BBB" localSheetId="19" hidden="1">[3]Uke!#REF!</definedName>
    <definedName name="BBB" localSheetId="39" hidden="1">[4]Uke!#REF!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34" hidden="1">Uke!#REF!</definedName>
    <definedName name="BBB" localSheetId="33" hidden="1">Uke!#REF!</definedName>
    <definedName name="BBB" localSheetId="37" hidden="1">Uke!#REF!</definedName>
    <definedName name="BBB" localSheetId="12" hidden="1">Uke!#REF!</definedName>
    <definedName name="BBB" localSheetId="38" hidden="1">[5]Uke!#REF!</definedName>
    <definedName name="BBB" localSheetId="16" hidden="1">Uke!#REF!</definedName>
    <definedName name="BBB" localSheetId="36" hidden="1">Uke!#REF!</definedName>
    <definedName name="BBB" localSheetId="6" hidden="1">U!#REF!</definedName>
    <definedName name="BBB" localSheetId="32" hidden="1">[6]Uke!#REF!</definedName>
    <definedName name="BBB" localSheetId="29" hidden="1">Uke!#REF!</definedName>
    <definedName name="BBB" localSheetId="30" hidden="1">Uke!#REF!</definedName>
    <definedName name="BBB" localSheetId="2" hidden="1">Uke!#REF!</definedName>
    <definedName name="BBB" hidden="1">Uke!#REF!</definedName>
    <definedName name="BNM" localSheetId="45" hidden="1">Uke!#REF!</definedName>
    <definedName name="BNM" localSheetId="44" hidden="1">Uke!#REF!</definedName>
    <definedName name="BNM" localSheetId="14" hidden="1">Uke!#REF!</definedName>
    <definedName name="BNM" localSheetId="26" hidden="1">Uke!#REF!</definedName>
    <definedName name="BNM" localSheetId="27" hidden="1">[1]Uke!#REF!</definedName>
    <definedName name="BNM" localSheetId="40" hidden="1">Uke!#REF!</definedName>
    <definedName name="BNM" localSheetId="18" hidden="1">Uke!#REF!</definedName>
    <definedName name="BNM" localSheetId="21" hidden="1">[2]Uke!#REF!</definedName>
    <definedName name="BNM" localSheetId="23" hidden="1">[2]Uke!#REF!</definedName>
    <definedName name="BNM" localSheetId="19" hidden="1">[3]Uke!#REF!</definedName>
    <definedName name="BNM" localSheetId="39" hidden="1">[4]Uke!#REF!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34" hidden="1">Uke!#REF!</definedName>
    <definedName name="BNM" localSheetId="33" hidden="1">Uke!#REF!</definedName>
    <definedName name="BNM" localSheetId="37" hidden="1">Uke!#REF!</definedName>
    <definedName name="BNM" localSheetId="12" hidden="1">Uke!#REF!</definedName>
    <definedName name="BNM" localSheetId="38" hidden="1">[5]Uke!#REF!</definedName>
    <definedName name="BNM" localSheetId="16" hidden="1">Uke!#REF!</definedName>
    <definedName name="BNM" localSheetId="36" hidden="1">Uke!#REF!</definedName>
    <definedName name="BNM" localSheetId="6" hidden="1">U!#REF!</definedName>
    <definedName name="BNM" localSheetId="32" hidden="1">[6]Uke!#REF!</definedName>
    <definedName name="BNM" localSheetId="30" hidden="1">Uke!#REF!</definedName>
    <definedName name="BNM" localSheetId="2" hidden="1">Uke!#REF!</definedName>
    <definedName name="BNM" hidden="1">Uke!#REF!</definedName>
    <definedName name="cc" localSheetId="45" hidden="1">Uke!#REF!</definedName>
    <definedName name="cc" localSheetId="44" hidden="1">Uke!#REF!</definedName>
    <definedName name="cc" localSheetId="14" hidden="1">Uke!#REF!</definedName>
    <definedName name="cc" localSheetId="26" hidden="1">Uke!#REF!</definedName>
    <definedName name="cc" localSheetId="27" hidden="1">[1]Uke!#REF!</definedName>
    <definedName name="cc" localSheetId="40" hidden="1">Uke!#REF!</definedName>
    <definedName name="cc" localSheetId="18" hidden="1">Uke!#REF!</definedName>
    <definedName name="cc" localSheetId="21" hidden="1">[2]Uke!#REF!</definedName>
    <definedName name="cc" localSheetId="23" hidden="1">[2]Uke!#REF!</definedName>
    <definedName name="cc" localSheetId="19" hidden="1">[3]Uke!#REF!</definedName>
    <definedName name="cc" localSheetId="39" hidden="1">[4]Uke!#REF!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34" hidden="1">Uke!#REF!</definedName>
    <definedName name="cc" localSheetId="33" hidden="1">Uke!#REF!</definedName>
    <definedName name="cc" localSheetId="37" hidden="1">Uke!#REF!</definedName>
    <definedName name="cc" localSheetId="12" hidden="1">Uke!#REF!</definedName>
    <definedName name="cc" localSheetId="38" hidden="1">[5]Uke!#REF!</definedName>
    <definedName name="cc" localSheetId="16" hidden="1">Uke!#REF!</definedName>
    <definedName name="cc" localSheetId="36" hidden="1">Uke!#REF!</definedName>
    <definedName name="cc" localSheetId="6" hidden="1">U!#REF!</definedName>
    <definedName name="cc" localSheetId="32" hidden="1">[6]Uke!#REF!</definedName>
    <definedName name="cc" localSheetId="30" hidden="1">Uke!#REF!</definedName>
    <definedName name="cc" localSheetId="2" hidden="1">Uke!#REF!</definedName>
    <definedName name="cc" hidden="1">Uke!#REF!</definedName>
    <definedName name="CFE" localSheetId="45" hidden="1">Uke!#REF!</definedName>
    <definedName name="CFE" localSheetId="44" hidden="1">Uke!#REF!</definedName>
    <definedName name="CFE" localSheetId="14" hidden="1">Uke!#REF!</definedName>
    <definedName name="CFE" localSheetId="26" hidden="1">Uke!#REF!</definedName>
    <definedName name="CFE" localSheetId="27" hidden="1">[1]Uke!#REF!</definedName>
    <definedName name="CFE" localSheetId="42" hidden="1">Uke!#REF!</definedName>
    <definedName name="CFE" localSheetId="40" hidden="1">Uke!#REF!</definedName>
    <definedName name="CFE" localSheetId="18" hidden="1">Uke!#REF!</definedName>
    <definedName name="CFE" localSheetId="21" hidden="1">[2]Uke!#REF!</definedName>
    <definedName name="CFE" localSheetId="23" hidden="1">[2]Uke!#REF!</definedName>
    <definedName name="CFE" localSheetId="19" hidden="1">[3]Uke!#REF!</definedName>
    <definedName name="CFE" localSheetId="39" hidden="1">[4]Uke!#REF!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34" hidden="1">Uke!#REF!</definedName>
    <definedName name="CFE" localSheetId="33" hidden="1">Uke!#REF!</definedName>
    <definedName name="CFE" localSheetId="37" hidden="1">Uke!#REF!</definedName>
    <definedName name="CFE" localSheetId="12" hidden="1">Uke!#REF!</definedName>
    <definedName name="CFE" localSheetId="38" hidden="1">[5]Uke!#REF!</definedName>
    <definedName name="CFE" localSheetId="16" hidden="1">Uke!#REF!</definedName>
    <definedName name="CFE" localSheetId="36" hidden="1">Uke!#REF!</definedName>
    <definedName name="CFE" localSheetId="6" hidden="1">U!#REF!</definedName>
    <definedName name="CFE" localSheetId="32" hidden="1">[6]Uke!#REF!</definedName>
    <definedName name="CFE" localSheetId="29" hidden="1">Uke!#REF!</definedName>
    <definedName name="CFE" localSheetId="30" hidden="1">Uke!#REF!</definedName>
    <definedName name="CFE" localSheetId="2" hidden="1">Uke!#REF!</definedName>
    <definedName name="CFE" hidden="1">Uke!#REF!</definedName>
    <definedName name="d" localSheetId="45" hidden="1">Uke!#REF!</definedName>
    <definedName name="d" localSheetId="44" hidden="1">Uke!#REF!</definedName>
    <definedName name="d" localSheetId="14" hidden="1">Uke!#REF!</definedName>
    <definedName name="d" localSheetId="26" hidden="1">Uke!#REF!</definedName>
    <definedName name="d" localSheetId="27" hidden="1">[1]Uke!#REF!</definedName>
    <definedName name="d" localSheetId="40" hidden="1">Uke!#REF!</definedName>
    <definedName name="d" localSheetId="18" hidden="1">Uke!#REF!</definedName>
    <definedName name="d" localSheetId="21" hidden="1">[2]Uke!#REF!</definedName>
    <definedName name="d" localSheetId="23" hidden="1">[2]Uke!#REF!</definedName>
    <definedName name="d" localSheetId="19" hidden="1">[3]Uke!#REF!</definedName>
    <definedName name="d" localSheetId="39" hidden="1">[4]Uke!#REF!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34" hidden="1">Uke!#REF!</definedName>
    <definedName name="d" localSheetId="33" hidden="1">Uke!#REF!</definedName>
    <definedName name="d" localSheetId="37" hidden="1">Uke!#REF!</definedName>
    <definedName name="d" localSheetId="12" hidden="1">Uke!#REF!</definedName>
    <definedName name="d" localSheetId="38" hidden="1">[5]Uke!#REF!</definedName>
    <definedName name="d" localSheetId="16" hidden="1">Uke!#REF!</definedName>
    <definedName name="d" localSheetId="36" hidden="1">Uke!#REF!</definedName>
    <definedName name="d" localSheetId="6" hidden="1">U!#REF!</definedName>
    <definedName name="d" localSheetId="32" hidden="1">[6]Uke!#REF!</definedName>
    <definedName name="d" localSheetId="30" hidden="1">Uke!#REF!</definedName>
    <definedName name="d" localSheetId="2" hidden="1">Uke!#REF!</definedName>
    <definedName name="d" hidden="1">Uke!#REF!</definedName>
    <definedName name="DDD" localSheetId="45" hidden="1">Uke!#REF!</definedName>
    <definedName name="DDD" localSheetId="44" hidden="1">Uke!#REF!</definedName>
    <definedName name="DDD" localSheetId="14" hidden="1">Uke!#REF!</definedName>
    <definedName name="DDD" localSheetId="26" hidden="1">Uke!#REF!</definedName>
    <definedName name="DDD" localSheetId="27" hidden="1">[1]Uke!#REF!</definedName>
    <definedName name="DDD" localSheetId="25" hidden="1">Uke!#REF!</definedName>
    <definedName name="DDD" localSheetId="42" hidden="1">Uke!#REF!</definedName>
    <definedName name="DDD" localSheetId="40" hidden="1">Uke!#REF!</definedName>
    <definedName name="DDD" localSheetId="18" hidden="1">Uke!#REF!</definedName>
    <definedName name="DDD" localSheetId="17" hidden="1">Uke!#REF!</definedName>
    <definedName name="DDD" localSheetId="21" hidden="1">[2]Uke!#REF!</definedName>
    <definedName name="DDD" localSheetId="23" hidden="1">[2]Uke!#REF!</definedName>
    <definedName name="DDD" localSheetId="19" hidden="1">[3]Uke!#REF!</definedName>
    <definedName name="DDD" localSheetId="39" hidden="1">[4]Uke!#REF!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34" hidden="1">Uke!#REF!</definedName>
    <definedName name="DDD" localSheetId="33" hidden="1">Uke!#REF!</definedName>
    <definedName name="DDD" localSheetId="37" hidden="1">Uke!#REF!</definedName>
    <definedName name="DDD" localSheetId="12" hidden="1">Uke!#REF!</definedName>
    <definedName name="DDD" localSheetId="38" hidden="1">[5]Uke!#REF!</definedName>
    <definedName name="DDD" localSheetId="16" hidden="1">Uke!#REF!</definedName>
    <definedName name="DDD" localSheetId="15" hidden="1">Uke!#REF!</definedName>
    <definedName name="DDD" localSheetId="36" hidden="1">Uke!#REF!</definedName>
    <definedName name="DDD" localSheetId="6" hidden="1">U!#REF!</definedName>
    <definedName name="DDD" localSheetId="32" hidden="1">[6]Uke!#REF!</definedName>
    <definedName name="DDD" localSheetId="31" hidden="1">Uke!#REF!</definedName>
    <definedName name="DDD" localSheetId="29" hidden="1">Uke!#REF!</definedName>
    <definedName name="DDD" localSheetId="30" hidden="1">Uke!#REF!</definedName>
    <definedName name="DDD" localSheetId="2" hidden="1">Uke!#REF!</definedName>
    <definedName name="DDD" hidden="1">Uke!#REF!</definedName>
    <definedName name="EEE" localSheetId="45" hidden="1">Uke!#REF!</definedName>
    <definedName name="EEE" localSheetId="44" hidden="1">Uke!#REF!</definedName>
    <definedName name="EEE" localSheetId="14" hidden="1">Uke!#REF!</definedName>
    <definedName name="EEE" localSheetId="26" hidden="1">Uke!#REF!</definedName>
    <definedName name="EEE" localSheetId="27" hidden="1">[1]Uke!#REF!</definedName>
    <definedName name="EEE" localSheetId="25" hidden="1">Uke!#REF!</definedName>
    <definedName name="EEE" localSheetId="42" hidden="1">Uke!#REF!</definedName>
    <definedName name="EEE" localSheetId="40" hidden="1">Uke!#REF!</definedName>
    <definedName name="EEE" localSheetId="18" hidden="1">Uke!#REF!</definedName>
    <definedName name="EEE" localSheetId="21" hidden="1">[2]Uke!#REF!</definedName>
    <definedName name="EEE" localSheetId="23" hidden="1">[2]Uke!#REF!</definedName>
    <definedName name="EEE" localSheetId="19" hidden="1">[3]Uke!#REF!</definedName>
    <definedName name="EEE" localSheetId="39" hidden="1">[4]Uke!#REF!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34" hidden="1">Uke!#REF!</definedName>
    <definedName name="EEE" localSheetId="33" hidden="1">Uke!#REF!</definedName>
    <definedName name="EEE" localSheetId="37" hidden="1">Uke!#REF!</definedName>
    <definedName name="EEE" localSheetId="12" hidden="1">Uke!#REF!</definedName>
    <definedName name="EEE" localSheetId="38" hidden="1">[5]Uke!#REF!</definedName>
    <definedName name="EEE" localSheetId="16" hidden="1">Uke!#REF!</definedName>
    <definedName name="EEE" localSheetId="36" hidden="1">Uke!#REF!</definedName>
    <definedName name="EEE" localSheetId="6" hidden="1">U!#REF!</definedName>
    <definedName name="EEE" localSheetId="32" hidden="1">[6]Uke!#REF!</definedName>
    <definedName name="EEE" localSheetId="29" hidden="1">Uke!#REF!</definedName>
    <definedName name="EEE" localSheetId="30" hidden="1">Uke!#REF!</definedName>
    <definedName name="EEE" localSheetId="2" hidden="1">Uke!#REF!</definedName>
    <definedName name="EEE" hidden="1">Uke!#REF!</definedName>
    <definedName name="f" localSheetId="45" hidden="1">Uke!#REF!</definedName>
    <definedName name="f" localSheetId="44" hidden="1">Uke!#REF!</definedName>
    <definedName name="f" localSheetId="14" hidden="1">Uke!#REF!</definedName>
    <definedName name="f" localSheetId="26" hidden="1">Uke!#REF!</definedName>
    <definedName name="f" localSheetId="27" hidden="1">[1]Uke!#REF!</definedName>
    <definedName name="f" localSheetId="40" hidden="1">Uke!#REF!</definedName>
    <definedName name="f" localSheetId="18" hidden="1">Uke!#REF!</definedName>
    <definedName name="f" localSheetId="21" hidden="1">[2]Uke!#REF!</definedName>
    <definedName name="f" localSheetId="23" hidden="1">[2]Uke!#REF!</definedName>
    <definedName name="f" localSheetId="19" hidden="1">[3]Uke!#REF!</definedName>
    <definedName name="f" localSheetId="39" hidden="1">[4]Uke!#REF!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34" hidden="1">Uke!#REF!</definedName>
    <definedName name="f" localSheetId="33" hidden="1">Uke!#REF!</definedName>
    <definedName name="f" localSheetId="37" hidden="1">Uke!#REF!</definedName>
    <definedName name="f" localSheetId="12" hidden="1">Uke!#REF!</definedName>
    <definedName name="f" localSheetId="38" hidden="1">[5]Uke!#REF!</definedName>
    <definedName name="f" localSheetId="16" hidden="1">Uke!#REF!</definedName>
    <definedName name="f" localSheetId="36" hidden="1">Uke!#REF!</definedName>
    <definedName name="f" localSheetId="6" hidden="1">U!#REF!</definedName>
    <definedName name="f" localSheetId="32" hidden="1">[6]Uke!#REF!</definedName>
    <definedName name="f" localSheetId="30" hidden="1">Uke!#REF!</definedName>
    <definedName name="f" localSheetId="2" hidden="1">Uke!#REF!</definedName>
    <definedName name="f" hidden="1">Uke!#REF!</definedName>
    <definedName name="FF" localSheetId="45" hidden="1">Uke!#REF!</definedName>
    <definedName name="FF" localSheetId="44" hidden="1">Uke!#REF!</definedName>
    <definedName name="FF" localSheetId="14" hidden="1">Uke!#REF!</definedName>
    <definedName name="FF" localSheetId="26" hidden="1">Uke!#REF!</definedName>
    <definedName name="FF" localSheetId="27" hidden="1">[1]Uke!#REF!</definedName>
    <definedName name="FF" localSheetId="40" hidden="1">Uke!#REF!</definedName>
    <definedName name="FF" localSheetId="18" hidden="1">Uke!#REF!</definedName>
    <definedName name="FF" localSheetId="21" hidden="1">[2]Uke!#REF!</definedName>
    <definedName name="FF" localSheetId="23" hidden="1">[2]Uke!#REF!</definedName>
    <definedName name="FF" localSheetId="19" hidden="1">[3]Uke!#REF!</definedName>
    <definedName name="FF" localSheetId="39" hidden="1">[4]Uke!#REF!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34" hidden="1">Uke!#REF!</definedName>
    <definedName name="FF" localSheetId="33" hidden="1">Uke!#REF!</definedName>
    <definedName name="FF" localSheetId="37" hidden="1">Uke!#REF!</definedName>
    <definedName name="FF" localSheetId="12" hidden="1">Uke!#REF!</definedName>
    <definedName name="FF" localSheetId="38" hidden="1">[5]Uke!#REF!</definedName>
    <definedName name="FF" localSheetId="16" hidden="1">Uke!#REF!</definedName>
    <definedName name="FF" localSheetId="36" hidden="1">Uke!#REF!</definedName>
    <definedName name="FF" localSheetId="6" hidden="1">U!#REF!</definedName>
    <definedName name="FF" localSheetId="32" hidden="1">[6]Uke!#REF!</definedName>
    <definedName name="FF" localSheetId="30" hidden="1">Uke!#REF!</definedName>
    <definedName name="FF" localSheetId="2" hidden="1">Uke!#REF!</definedName>
    <definedName name="FF" hidden="1">Uke!#REF!</definedName>
    <definedName name="fgfhg" localSheetId="45" hidden="1">Uke!#REF!</definedName>
    <definedName name="fgfhg" localSheetId="44" hidden="1">Uke!#REF!</definedName>
    <definedName name="fgfhg" localSheetId="14" hidden="1">Uke!#REF!</definedName>
    <definedName name="fgfhg" localSheetId="26" hidden="1">Uke!#REF!</definedName>
    <definedName name="fgfhg" localSheetId="27" hidden="1">[1]Uke!#REF!</definedName>
    <definedName name="fgfhg" localSheetId="40" hidden="1">Uke!#REF!</definedName>
    <definedName name="fgfhg" localSheetId="18" hidden="1">Uke!#REF!</definedName>
    <definedName name="fgfhg" localSheetId="21" hidden="1">[2]Uke!#REF!</definedName>
    <definedName name="fgfhg" localSheetId="23" hidden="1">[2]Uke!#REF!</definedName>
    <definedName name="fgfhg" localSheetId="19" hidden="1">[3]Uke!#REF!</definedName>
    <definedName name="fgfhg" localSheetId="39" hidden="1">[4]Uke!#REF!</definedName>
    <definedName name="fgfhg" localSheetId="4" hidden="1">Uke!#REF!</definedName>
    <definedName name="fgfhg" localSheetId="10" hidden="1">Uke!#REF!</definedName>
    <definedName name="fgfhg" localSheetId="8" hidden="1">Uke!#REF!</definedName>
    <definedName name="fgfhg" localSheetId="34" hidden="1">Uke!#REF!</definedName>
    <definedName name="fgfhg" localSheetId="12" hidden="1">Uke!#REF!</definedName>
    <definedName name="fgfhg" localSheetId="38" hidden="1">[5]Uke!#REF!</definedName>
    <definedName name="fgfhg" localSheetId="16" hidden="1">Uke!#REF!</definedName>
    <definedName name="fgfhg" localSheetId="36" hidden="1">Uke!#REF!</definedName>
    <definedName name="fgfhg" localSheetId="6" hidden="1">U!#REF!</definedName>
    <definedName name="fgfhg" localSheetId="32" hidden="1">[6]Uke!#REF!</definedName>
    <definedName name="fgfhg" localSheetId="30" hidden="1">Uke!#REF!</definedName>
    <definedName name="fgfhg" localSheetId="2" hidden="1">Uke!#REF!</definedName>
    <definedName name="fgfhg" hidden="1">Uke!#REF!</definedName>
    <definedName name="GGG" localSheetId="45" hidden="1">Uke!#REF!</definedName>
    <definedName name="GGG" localSheetId="44" hidden="1">Uke!#REF!</definedName>
    <definedName name="GGG" localSheetId="14" hidden="1">Uke!#REF!</definedName>
    <definedName name="GGG" localSheetId="26" hidden="1">Uke!#REF!</definedName>
    <definedName name="GGG" localSheetId="27" hidden="1">[1]Uke!#REF!</definedName>
    <definedName name="GGG" localSheetId="25" hidden="1">Uke!#REF!</definedName>
    <definedName name="GGG" localSheetId="42" hidden="1">Uke!#REF!</definedName>
    <definedName name="GGG" localSheetId="40" hidden="1">Uke!#REF!</definedName>
    <definedName name="GGG" localSheetId="18" hidden="1">Uke!#REF!</definedName>
    <definedName name="GGG" localSheetId="21" hidden="1">[2]Uke!#REF!</definedName>
    <definedName name="GGG" localSheetId="23" hidden="1">[2]Uke!#REF!</definedName>
    <definedName name="GGG" localSheetId="19" hidden="1">[3]Uke!#REF!</definedName>
    <definedName name="GGG" localSheetId="39" hidden="1">[4]Uke!#REF!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34" hidden="1">Uke!#REF!</definedName>
    <definedName name="GGG" localSheetId="33" hidden="1">Uke!#REF!</definedName>
    <definedName name="GGG" localSheetId="37" hidden="1">Uke!#REF!</definedName>
    <definedName name="GGG" localSheetId="12" hidden="1">Uke!#REF!</definedName>
    <definedName name="GGG" localSheetId="38" hidden="1">[5]Uke!#REF!</definedName>
    <definedName name="GGG" localSheetId="16" hidden="1">Uke!#REF!</definedName>
    <definedName name="GGG" localSheetId="36" hidden="1">Uke!#REF!</definedName>
    <definedName name="GGG" localSheetId="6" hidden="1">U!#REF!</definedName>
    <definedName name="GGG" localSheetId="32" hidden="1">[6]Uke!#REF!</definedName>
    <definedName name="GGG" localSheetId="29" hidden="1">Uke!#REF!</definedName>
    <definedName name="GGG" localSheetId="30" hidden="1">Uke!#REF!</definedName>
    <definedName name="GGG" localSheetId="2" hidden="1">Uke!#REF!</definedName>
    <definedName name="GGG" hidden="1">Uke!#REF!</definedName>
    <definedName name="GH" localSheetId="45" hidden="1">Uke!#REF!</definedName>
    <definedName name="GH" localSheetId="44" hidden="1">Uke!#REF!</definedName>
    <definedName name="GH" localSheetId="14" hidden="1">Uke!#REF!</definedName>
    <definedName name="GH" localSheetId="26" hidden="1">Uke!#REF!</definedName>
    <definedName name="GH" localSheetId="27" hidden="1">[1]Uke!#REF!</definedName>
    <definedName name="GH" localSheetId="40" hidden="1">Uke!#REF!</definedName>
    <definedName name="GH" localSheetId="18" hidden="1">Uke!#REF!</definedName>
    <definedName name="GH" localSheetId="21" hidden="1">[2]Uke!#REF!</definedName>
    <definedName name="GH" localSheetId="23" hidden="1">[2]Uke!#REF!</definedName>
    <definedName name="GH" localSheetId="19" hidden="1">[3]Uke!#REF!</definedName>
    <definedName name="GH" localSheetId="39" hidden="1">[4]Uke!#REF!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34" hidden="1">Uke!#REF!</definedName>
    <definedName name="GH" localSheetId="33" hidden="1">Uke!#REF!</definedName>
    <definedName name="GH" localSheetId="37" hidden="1">Uke!#REF!</definedName>
    <definedName name="GH" localSheetId="12" hidden="1">Uke!#REF!</definedName>
    <definedName name="GH" localSheetId="38" hidden="1">[5]Uke!#REF!</definedName>
    <definedName name="GH" localSheetId="16" hidden="1">Uke!#REF!</definedName>
    <definedName name="GH" localSheetId="36" hidden="1">Uke!#REF!</definedName>
    <definedName name="GH" localSheetId="6" hidden="1">U!#REF!</definedName>
    <definedName name="GH" localSheetId="32" hidden="1">[6]Uke!#REF!</definedName>
    <definedName name="GH" localSheetId="30" hidden="1">Uke!#REF!</definedName>
    <definedName name="GH" localSheetId="2" hidden="1">Uke!#REF!</definedName>
    <definedName name="GH" hidden="1">Uke!#REF!</definedName>
    <definedName name="ghj" localSheetId="45" hidden="1">[7]Uke!#REF!</definedName>
    <definedName name="ghj" localSheetId="14" hidden="1">[7]Uke!#REF!</definedName>
    <definedName name="ghj" localSheetId="26" hidden="1">[7]Uke!#REF!</definedName>
    <definedName name="ghj" localSheetId="27" hidden="1">[1]Uke!#REF!</definedName>
    <definedName name="ghj" localSheetId="40" hidden="1">[7]Uke!#REF!</definedName>
    <definedName name="ghj" localSheetId="18" hidden="1">[7]Uke!#REF!</definedName>
    <definedName name="ghj" localSheetId="21" hidden="1">[2]Uke!#REF!</definedName>
    <definedName name="ghj" localSheetId="23" hidden="1">[2]Uke!#REF!</definedName>
    <definedName name="ghj" localSheetId="19" hidden="1">[3]Uke!#REF!</definedName>
    <definedName name="ghj" localSheetId="39" hidden="1">[4]Uke!#REF!</definedName>
    <definedName name="ghj" localSheetId="4" hidden="1">[7]Uke!#REF!</definedName>
    <definedName name="ghj" localSheetId="10" hidden="1">[7]Uke!#REF!</definedName>
    <definedName name="ghj" localSheetId="8" hidden="1">[7]Uke!#REF!</definedName>
    <definedName name="ghj" localSheetId="34" hidden="1">[7]Uke!#REF!</definedName>
    <definedName name="ghj" localSheetId="12" hidden="1">[7]Uke!#REF!</definedName>
    <definedName name="ghj" localSheetId="38" hidden="1">[5]Uke!#REF!</definedName>
    <definedName name="ghj" localSheetId="16" hidden="1">[7]Uke!#REF!</definedName>
    <definedName name="ghj" localSheetId="36" hidden="1">[7]Uke!#REF!</definedName>
    <definedName name="ghj" localSheetId="6" hidden="1">U!#REF!</definedName>
    <definedName name="ghj" localSheetId="32" hidden="1">[8]Uke!#REF!</definedName>
    <definedName name="ghj" localSheetId="30" hidden="1">[7]Uke!#REF!</definedName>
    <definedName name="ghj" localSheetId="2" hidden="1">[7]Uke!#REF!</definedName>
    <definedName name="ghj" hidden="1">[7]Uke!#REF!</definedName>
    <definedName name="GI" localSheetId="45" hidden="1">Uke!#REF!</definedName>
    <definedName name="GI" localSheetId="44" hidden="1">Uke!#REF!</definedName>
    <definedName name="GI" localSheetId="14" hidden="1">Uke!#REF!</definedName>
    <definedName name="GI" localSheetId="26" hidden="1">Uke!#REF!</definedName>
    <definedName name="GI" localSheetId="27" hidden="1">[1]Uke!#REF!</definedName>
    <definedName name="GI" localSheetId="40" hidden="1">Uke!#REF!</definedName>
    <definedName name="GI" localSheetId="18" hidden="1">Uke!#REF!</definedName>
    <definedName name="GI" localSheetId="21" hidden="1">[2]Uke!#REF!</definedName>
    <definedName name="GI" localSheetId="23" hidden="1">[2]Uke!#REF!</definedName>
    <definedName name="GI" localSheetId="19" hidden="1">[3]Uke!#REF!</definedName>
    <definedName name="GI" localSheetId="39" hidden="1">[4]Uke!#REF!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34" hidden="1">Uke!#REF!</definedName>
    <definedName name="GI" localSheetId="33" hidden="1">Uke!#REF!</definedName>
    <definedName name="GI" localSheetId="37" hidden="1">Uke!#REF!</definedName>
    <definedName name="GI" localSheetId="12" hidden="1">Uke!#REF!</definedName>
    <definedName name="GI" localSheetId="38" hidden="1">[5]Uke!#REF!</definedName>
    <definedName name="GI" localSheetId="16" hidden="1">Uke!#REF!</definedName>
    <definedName name="GI" localSheetId="36" hidden="1">Uke!#REF!</definedName>
    <definedName name="GI" localSheetId="6" hidden="1">U!#REF!</definedName>
    <definedName name="GI" localSheetId="32" hidden="1">[6]Uke!#REF!</definedName>
    <definedName name="GI" localSheetId="30" hidden="1">Uke!#REF!</definedName>
    <definedName name="GI" localSheetId="2" hidden="1">Uke!#REF!</definedName>
    <definedName name="GI" hidden="1">Uke!#REF!</definedName>
    <definedName name="HG" localSheetId="45" hidden="1">Uke!#REF!</definedName>
    <definedName name="HG" localSheetId="44" hidden="1">Uke!#REF!</definedName>
    <definedName name="HG" localSheetId="14" hidden="1">Uke!#REF!</definedName>
    <definedName name="HG" localSheetId="26" hidden="1">Uke!#REF!</definedName>
    <definedName name="HG" localSheetId="27" hidden="1">[1]Uke!#REF!</definedName>
    <definedName name="HG" localSheetId="40" hidden="1">Uke!#REF!</definedName>
    <definedName name="HG" localSheetId="18" hidden="1">Uke!#REF!</definedName>
    <definedName name="HG" localSheetId="21" hidden="1">[2]Uke!#REF!</definedName>
    <definedName name="HG" localSheetId="23" hidden="1">[2]Uke!#REF!</definedName>
    <definedName name="HG" localSheetId="19" hidden="1">[3]Uke!#REF!</definedName>
    <definedName name="HG" localSheetId="39" hidden="1">[4]Uke!#REF!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34" hidden="1">Uke!#REF!</definedName>
    <definedName name="HG" localSheetId="33" hidden="1">Uke!#REF!</definedName>
    <definedName name="HG" localSheetId="37" hidden="1">Uke!#REF!</definedName>
    <definedName name="HG" localSheetId="12" hidden="1">Uke!#REF!</definedName>
    <definedName name="HG" localSheetId="38" hidden="1">[5]Uke!#REF!</definedName>
    <definedName name="HG" localSheetId="16" hidden="1">Uke!#REF!</definedName>
    <definedName name="HG" localSheetId="36" hidden="1">Uke!#REF!</definedName>
    <definedName name="HG" localSheetId="6" hidden="1">U!#REF!</definedName>
    <definedName name="HG" localSheetId="32" hidden="1">[6]Uke!#REF!</definedName>
    <definedName name="HG" localSheetId="30" hidden="1">Uke!#REF!</definedName>
    <definedName name="HG" localSheetId="2" hidden="1">Uke!#REF!</definedName>
    <definedName name="HG" hidden="1">Uke!#REF!</definedName>
    <definedName name="HKJHKJH" localSheetId="45" hidden="1">Uke!#REF!</definedName>
    <definedName name="HKJHKJH" localSheetId="14" hidden="1">Uke!#REF!</definedName>
    <definedName name="HKJHKJH" localSheetId="26" hidden="1">Uke!#REF!</definedName>
    <definedName name="HKJHKJH" localSheetId="27" hidden="1">[1]Uke!#REF!</definedName>
    <definedName name="HKJHKJH" localSheetId="40" hidden="1">Uke!#REF!</definedName>
    <definedName name="HKJHKJH" localSheetId="18" hidden="1">Uke!#REF!</definedName>
    <definedName name="HKJHKJH" localSheetId="21" hidden="1">[2]Uke!#REF!</definedName>
    <definedName name="HKJHKJH" localSheetId="23" hidden="1">[2]Uke!#REF!</definedName>
    <definedName name="HKJHKJH" localSheetId="19" hidden="1">[3]Uke!#REF!</definedName>
    <definedName name="HKJHKJH" localSheetId="39" hidden="1">[4]Uke!#REF!</definedName>
    <definedName name="HKJHKJH" localSheetId="4" hidden="1">Uke!#REF!</definedName>
    <definedName name="HKJHKJH" localSheetId="10" hidden="1">Uke!#REF!</definedName>
    <definedName name="HKJHKJH" localSheetId="8" hidden="1">Uke!#REF!</definedName>
    <definedName name="HKJHKJH" localSheetId="34" hidden="1">Uke!#REF!</definedName>
    <definedName name="HKJHKJH" localSheetId="12" hidden="1">Uke!#REF!</definedName>
    <definedName name="HKJHKJH" localSheetId="38" hidden="1">[5]Uke!#REF!</definedName>
    <definedName name="HKJHKJH" localSheetId="16" hidden="1">Uke!#REF!</definedName>
    <definedName name="HKJHKJH" localSheetId="36" hidden="1">Uke!#REF!</definedName>
    <definedName name="HKJHKJH" localSheetId="6" hidden="1">U!#REF!</definedName>
    <definedName name="HKJHKJH" localSheetId="32" hidden="1">[6]Uke!#REF!</definedName>
    <definedName name="HKJHKJH" localSheetId="30" hidden="1">Uke!#REF!</definedName>
    <definedName name="HKJHKJH" localSheetId="2" hidden="1">Uke!#REF!</definedName>
    <definedName name="HKJHKJH" hidden="1">Uke!#REF!</definedName>
    <definedName name="HT" localSheetId="45" hidden="1">Uke!#REF!</definedName>
    <definedName name="HT" localSheetId="44" hidden="1">Uke!#REF!</definedName>
    <definedName name="HT" localSheetId="14" hidden="1">Uke!#REF!</definedName>
    <definedName name="HT" localSheetId="26" hidden="1">Uke!#REF!</definedName>
    <definedName name="HT" localSheetId="27" hidden="1">[1]Uke!#REF!</definedName>
    <definedName name="HT" localSheetId="40" hidden="1">Uke!#REF!</definedName>
    <definedName name="HT" localSheetId="18" hidden="1">Uke!#REF!</definedName>
    <definedName name="HT" localSheetId="21" hidden="1">[2]Uke!#REF!</definedName>
    <definedName name="HT" localSheetId="23" hidden="1">[2]Uke!#REF!</definedName>
    <definedName name="HT" localSheetId="19" hidden="1">[3]Uke!#REF!</definedName>
    <definedName name="HT" localSheetId="39" hidden="1">[4]Uke!#REF!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34" hidden="1">Uke!#REF!</definedName>
    <definedName name="HT" localSheetId="33" hidden="1">Uke!#REF!</definedName>
    <definedName name="HT" localSheetId="37" hidden="1">Uke!#REF!</definedName>
    <definedName name="HT" localSheetId="12" hidden="1">Uke!#REF!</definedName>
    <definedName name="HT" localSheetId="38" hidden="1">[5]Uke!#REF!</definedName>
    <definedName name="HT" localSheetId="16" hidden="1">Uke!#REF!</definedName>
    <definedName name="HT" localSheetId="36" hidden="1">Uke!#REF!</definedName>
    <definedName name="HT" localSheetId="6" hidden="1">U!#REF!</definedName>
    <definedName name="HT" localSheetId="32" hidden="1">[6]Uke!#REF!</definedName>
    <definedName name="HT" localSheetId="30" hidden="1">Uke!#REF!</definedName>
    <definedName name="HT" localSheetId="2" hidden="1">Uke!#REF!</definedName>
    <definedName name="HT" hidden="1">Uke!#REF!</definedName>
    <definedName name="JHK" localSheetId="45" hidden="1">Uke!#REF!</definedName>
    <definedName name="JHK" localSheetId="44" hidden="1">Uke!#REF!</definedName>
    <definedName name="JHK" localSheetId="14" hidden="1">Uke!#REF!</definedName>
    <definedName name="JHK" localSheetId="26" hidden="1">Uke!#REF!</definedName>
    <definedName name="JHK" localSheetId="27" hidden="1">[1]Uke!#REF!</definedName>
    <definedName name="JHK" localSheetId="40" hidden="1">Uke!#REF!</definedName>
    <definedName name="JHK" localSheetId="18" hidden="1">Uke!#REF!</definedName>
    <definedName name="JHK" localSheetId="21" hidden="1">[2]Uke!#REF!</definedName>
    <definedName name="JHK" localSheetId="23" hidden="1">[2]Uke!#REF!</definedName>
    <definedName name="JHK" localSheetId="19" hidden="1">[3]Uke!#REF!</definedName>
    <definedName name="JHK" localSheetId="39" hidden="1">[4]Uke!#REF!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34" hidden="1">Uke!#REF!</definedName>
    <definedName name="JHK" localSheetId="33" hidden="1">Uke!#REF!</definedName>
    <definedName name="JHK" localSheetId="37" hidden="1">Uke!#REF!</definedName>
    <definedName name="JHK" localSheetId="12" hidden="1">Uke!#REF!</definedName>
    <definedName name="JHK" localSheetId="38" hidden="1">[5]Uke!#REF!</definedName>
    <definedName name="JHK" localSheetId="16" hidden="1">Uke!#REF!</definedName>
    <definedName name="JHK" localSheetId="36" hidden="1">Uke!#REF!</definedName>
    <definedName name="JHK" localSheetId="6" hidden="1">U!#REF!</definedName>
    <definedName name="JHK" localSheetId="32" hidden="1">[6]Uke!#REF!</definedName>
    <definedName name="JHK" localSheetId="30" hidden="1">Uke!#REF!</definedName>
    <definedName name="JHK" localSheetId="2" hidden="1">Uke!#REF!</definedName>
    <definedName name="JHK" hidden="1">Uke!#REF!</definedName>
    <definedName name="JK" localSheetId="45" hidden="1">Uke!#REF!</definedName>
    <definedName name="JK" localSheetId="14" hidden="1">Uke!#REF!</definedName>
    <definedName name="JK" localSheetId="26" hidden="1">Uke!#REF!</definedName>
    <definedName name="JK" localSheetId="27" hidden="1">[1]Uke!#REF!</definedName>
    <definedName name="JK" localSheetId="40" hidden="1">Uke!#REF!</definedName>
    <definedName name="JK" localSheetId="18" hidden="1">Uke!#REF!</definedName>
    <definedName name="JK" localSheetId="21" hidden="1">[2]Uke!#REF!</definedName>
    <definedName name="JK" localSheetId="23" hidden="1">[2]Uke!#REF!</definedName>
    <definedName name="JK" localSheetId="19" hidden="1">[3]Uke!#REF!</definedName>
    <definedName name="JK" localSheetId="39" hidden="1">[4]Uke!#REF!</definedName>
    <definedName name="JK" localSheetId="4" hidden="1">Uke!#REF!</definedName>
    <definedName name="JK" localSheetId="10" hidden="1">Uke!#REF!</definedName>
    <definedName name="JK" localSheetId="8" hidden="1">Uke!#REF!</definedName>
    <definedName name="JK" localSheetId="34" hidden="1">Uke!#REF!</definedName>
    <definedName name="JK" localSheetId="12" hidden="1">Uke!#REF!</definedName>
    <definedName name="JK" localSheetId="38" hidden="1">[5]Uke!#REF!</definedName>
    <definedName name="JK" localSheetId="16" hidden="1">Uke!#REF!</definedName>
    <definedName name="JK" localSheetId="36" hidden="1">Uke!#REF!</definedName>
    <definedName name="JK" localSheetId="6" hidden="1">U!#REF!</definedName>
    <definedName name="JK" localSheetId="32" hidden="1">[6]Uke!#REF!</definedName>
    <definedName name="JK" localSheetId="30" hidden="1">Uke!#REF!</definedName>
    <definedName name="JK" localSheetId="2" hidden="1">Uke!#REF!</definedName>
    <definedName name="JK" hidden="1">Uke!#REF!</definedName>
    <definedName name="JLK" localSheetId="45" hidden="1">Uke!#REF!</definedName>
    <definedName name="JLK" localSheetId="44" hidden="1">Uke!#REF!</definedName>
    <definedName name="JLK" localSheetId="14" hidden="1">Uke!#REF!</definedName>
    <definedName name="JLK" localSheetId="26" hidden="1">Uke!#REF!</definedName>
    <definedName name="JLK" localSheetId="27" hidden="1">[1]Uke!#REF!</definedName>
    <definedName name="JLK" localSheetId="40" hidden="1">Uke!#REF!</definedName>
    <definedName name="JLK" localSheetId="18" hidden="1">Uke!#REF!</definedName>
    <definedName name="JLK" localSheetId="21" hidden="1">[2]Uke!#REF!</definedName>
    <definedName name="JLK" localSheetId="23" hidden="1">[2]Uke!#REF!</definedName>
    <definedName name="JLK" localSheetId="19" hidden="1">[3]Uke!#REF!</definedName>
    <definedName name="JLK" localSheetId="39" hidden="1">[4]Uke!#REF!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34" hidden="1">Uke!#REF!</definedName>
    <definedName name="JLK" localSheetId="33" hidden="1">Uke!#REF!</definedName>
    <definedName name="JLK" localSheetId="37" hidden="1">Uke!#REF!</definedName>
    <definedName name="JLK" localSheetId="12" hidden="1">Uke!#REF!</definedName>
    <definedName name="JLK" localSheetId="38" hidden="1">[5]Uke!#REF!</definedName>
    <definedName name="JLK" localSheetId="16" hidden="1">Uke!#REF!</definedName>
    <definedName name="JLK" localSheetId="36" hidden="1">Uke!#REF!</definedName>
    <definedName name="JLK" localSheetId="6" hidden="1">U!#REF!</definedName>
    <definedName name="JLK" localSheetId="32" hidden="1">[6]Uke!#REF!</definedName>
    <definedName name="JLK" localSheetId="30" hidden="1">Uke!#REF!</definedName>
    <definedName name="JLK" localSheetId="2" hidden="1">Uke!#REF!</definedName>
    <definedName name="JLK" hidden="1">Uke!#REF!</definedName>
    <definedName name="JLKJ" localSheetId="45" hidden="1">Uke!#REF!</definedName>
    <definedName name="JLKJ" localSheetId="44" hidden="1">Uke!#REF!</definedName>
    <definedName name="JLKJ" localSheetId="14" hidden="1">Uke!#REF!</definedName>
    <definedName name="JLKJ" localSheetId="26" hidden="1">Uke!#REF!</definedName>
    <definedName name="JLKJ" localSheetId="27" hidden="1">[1]Uke!#REF!</definedName>
    <definedName name="JLKJ" localSheetId="40" hidden="1">Uke!#REF!</definedName>
    <definedName name="JLKJ" localSheetId="18" hidden="1">Uke!#REF!</definedName>
    <definedName name="JLKJ" localSheetId="21" hidden="1">[2]Uke!#REF!</definedName>
    <definedName name="JLKJ" localSheetId="23" hidden="1">[2]Uke!#REF!</definedName>
    <definedName name="JLKJ" localSheetId="19" hidden="1">[3]Uke!#REF!</definedName>
    <definedName name="JLKJ" localSheetId="39" hidden="1">[4]Uke!#REF!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34" hidden="1">Uke!#REF!</definedName>
    <definedName name="JLKJ" localSheetId="33" hidden="1">Uke!#REF!</definedName>
    <definedName name="JLKJ" localSheetId="37" hidden="1">Uke!#REF!</definedName>
    <definedName name="JLKJ" localSheetId="12" hidden="1">Uke!#REF!</definedName>
    <definedName name="JLKJ" localSheetId="38" hidden="1">[5]Uke!#REF!</definedName>
    <definedName name="JLKJ" localSheetId="16" hidden="1">Uke!#REF!</definedName>
    <definedName name="JLKJ" localSheetId="36" hidden="1">Uke!#REF!</definedName>
    <definedName name="JLKJ" localSheetId="6" hidden="1">U!#REF!</definedName>
    <definedName name="JLKJ" localSheetId="32" hidden="1">[6]Uke!#REF!</definedName>
    <definedName name="JLKJ" localSheetId="30" hidden="1">Uke!#REF!</definedName>
    <definedName name="JLKJ" localSheetId="2" hidden="1">Uke!#REF!</definedName>
    <definedName name="JLKJ" hidden="1">Uke!#REF!</definedName>
    <definedName name="JLKJL" localSheetId="45" hidden="1">Uke!#REF!</definedName>
    <definedName name="JLKJL" localSheetId="14" hidden="1">Uke!#REF!</definedName>
    <definedName name="JLKJL" localSheetId="26" hidden="1">Uke!#REF!</definedName>
    <definedName name="JLKJL" localSheetId="27" hidden="1">[1]Uke!#REF!</definedName>
    <definedName name="JLKJL" localSheetId="40" hidden="1">Uke!#REF!</definedName>
    <definedName name="JLKJL" localSheetId="18" hidden="1">Uke!#REF!</definedName>
    <definedName name="JLKJL" localSheetId="21" hidden="1">[2]Uke!#REF!</definedName>
    <definedName name="JLKJL" localSheetId="23" hidden="1">[2]Uke!#REF!</definedName>
    <definedName name="JLKJL" localSheetId="19" hidden="1">[3]Uke!#REF!</definedName>
    <definedName name="JLKJL" localSheetId="39" hidden="1">[4]Uke!#REF!</definedName>
    <definedName name="JLKJL" localSheetId="4" hidden="1">Uke!#REF!</definedName>
    <definedName name="JLKJL" localSheetId="10" hidden="1">Uke!#REF!</definedName>
    <definedName name="JLKJL" localSheetId="8" hidden="1">Uke!#REF!</definedName>
    <definedName name="JLKJL" localSheetId="34" hidden="1">Uke!#REF!</definedName>
    <definedName name="JLKJL" localSheetId="12" hidden="1">Uke!#REF!</definedName>
    <definedName name="JLKJL" localSheetId="38" hidden="1">[5]Uke!#REF!</definedName>
    <definedName name="JLKJL" localSheetId="16" hidden="1">Uke!#REF!</definedName>
    <definedName name="JLKJL" localSheetId="36" hidden="1">Uke!#REF!</definedName>
    <definedName name="JLKJL" localSheetId="6" hidden="1">U!#REF!</definedName>
    <definedName name="JLKJL" localSheetId="32" hidden="1">[6]Uke!#REF!</definedName>
    <definedName name="JLKJL" localSheetId="30" hidden="1">Uke!#REF!</definedName>
    <definedName name="JLKJL" localSheetId="2" hidden="1">Uke!#REF!</definedName>
    <definedName name="JLKJL" hidden="1">Uke!#REF!</definedName>
    <definedName name="JLKJLK" localSheetId="45" hidden="1">Uke!#REF!</definedName>
    <definedName name="JLKJLK" localSheetId="44" hidden="1">Uke!#REF!</definedName>
    <definedName name="JLKJLK" localSheetId="14" hidden="1">Uke!#REF!</definedName>
    <definedName name="JLKJLK" localSheetId="26" hidden="1">Uke!#REF!</definedName>
    <definedName name="JLKJLK" localSheetId="27" hidden="1">[1]Uke!#REF!</definedName>
    <definedName name="JLKJLK" localSheetId="40" hidden="1">Uke!#REF!</definedName>
    <definedName name="JLKJLK" localSheetId="18" hidden="1">Uke!#REF!</definedName>
    <definedName name="JLKJLK" localSheetId="21" hidden="1">[2]Uke!#REF!</definedName>
    <definedName name="JLKJLK" localSheetId="23" hidden="1">[2]Uke!#REF!</definedName>
    <definedName name="JLKJLK" localSheetId="19" hidden="1">[3]Uke!#REF!</definedName>
    <definedName name="JLKJLK" localSheetId="39" hidden="1">[4]Uke!#REF!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34" hidden="1">Uke!#REF!</definedName>
    <definedName name="JLKJLK" localSheetId="33" hidden="1">Uke!#REF!</definedName>
    <definedName name="JLKJLK" localSheetId="37" hidden="1">Uke!#REF!</definedName>
    <definedName name="JLKJLK" localSheetId="12" hidden="1">Uke!#REF!</definedName>
    <definedName name="JLKJLK" localSheetId="38" hidden="1">[5]Uke!#REF!</definedName>
    <definedName name="JLKJLK" localSheetId="16" hidden="1">Uke!#REF!</definedName>
    <definedName name="JLKJLK" localSheetId="36" hidden="1">Uke!#REF!</definedName>
    <definedName name="JLKJLK" localSheetId="6" hidden="1">U!#REF!</definedName>
    <definedName name="JLKJLK" localSheetId="32" hidden="1">[6]Uke!#REF!</definedName>
    <definedName name="JLKJLK" localSheetId="30" hidden="1">Uke!#REF!</definedName>
    <definedName name="JLKJLK" localSheetId="2" hidden="1">Uke!#REF!</definedName>
    <definedName name="JLKJLK" hidden="1">Uke!#REF!</definedName>
    <definedName name="KJH" localSheetId="45" hidden="1">Uke!#REF!</definedName>
    <definedName name="KJH" localSheetId="44" hidden="1">Uke!#REF!</definedName>
    <definedName name="KJH" localSheetId="14" hidden="1">Uke!#REF!</definedName>
    <definedName name="KJH" localSheetId="26" hidden="1">Uke!#REF!</definedName>
    <definedName name="KJH" localSheetId="27" hidden="1">[1]Uke!#REF!</definedName>
    <definedName name="KJH" localSheetId="42" hidden="1">Uke!#REF!</definedName>
    <definedName name="KJH" localSheetId="40" hidden="1">Uke!#REF!</definedName>
    <definedName name="KJH" localSheetId="18" hidden="1">Uke!#REF!</definedName>
    <definedName name="KJH" localSheetId="21" hidden="1">[2]Uke!#REF!</definedName>
    <definedName name="KJH" localSheetId="23" hidden="1">[2]Uke!#REF!</definedName>
    <definedName name="KJH" localSheetId="19" hidden="1">[3]Uke!#REF!</definedName>
    <definedName name="KJH" localSheetId="39" hidden="1">[4]Uke!#REF!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34" hidden="1">Uke!#REF!</definedName>
    <definedName name="KJH" localSheetId="33" hidden="1">Uke!#REF!</definedName>
    <definedName name="KJH" localSheetId="37" hidden="1">Uke!#REF!</definedName>
    <definedName name="KJH" localSheetId="12" hidden="1">Uke!#REF!</definedName>
    <definedName name="KJH" localSheetId="38" hidden="1">[5]Uke!#REF!</definedName>
    <definedName name="KJH" localSheetId="16" hidden="1">Uke!#REF!</definedName>
    <definedName name="KJH" localSheetId="36" hidden="1">Uke!#REF!</definedName>
    <definedName name="KJH" localSheetId="6" hidden="1">U!#REF!</definedName>
    <definedName name="KJH" localSheetId="32" hidden="1">[6]Uke!#REF!</definedName>
    <definedName name="KJH" localSheetId="29" hidden="1">Uke!#REF!</definedName>
    <definedName name="KJH" localSheetId="30" hidden="1">Uke!#REF!</definedName>
    <definedName name="KJH" localSheetId="2" hidden="1">Uke!#REF!</definedName>
    <definedName name="KJH" hidden="1">Uke!#REF!</definedName>
    <definedName name="KJHK" localSheetId="45" hidden="1">Uke!#REF!</definedName>
    <definedName name="KJHK" localSheetId="44" hidden="1">Uke!#REF!</definedName>
    <definedName name="KJHK" localSheetId="14" hidden="1">Uke!#REF!</definedName>
    <definedName name="KJHK" localSheetId="26" hidden="1">Uke!#REF!</definedName>
    <definedName name="KJHK" localSheetId="27" hidden="1">[1]Uke!#REF!</definedName>
    <definedName name="KJHK" localSheetId="40" hidden="1">Uke!#REF!</definedName>
    <definedName name="KJHK" localSheetId="18" hidden="1">Uke!#REF!</definedName>
    <definedName name="KJHK" localSheetId="21" hidden="1">[2]Uke!#REF!</definedName>
    <definedName name="KJHK" localSheetId="23" hidden="1">[2]Uke!#REF!</definedName>
    <definedName name="KJHK" localSheetId="19" hidden="1">[3]Uke!#REF!</definedName>
    <definedName name="KJHK" localSheetId="39" hidden="1">[4]Uke!#REF!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34" hidden="1">Uke!#REF!</definedName>
    <definedName name="KJHK" localSheetId="33" hidden="1">Uke!#REF!</definedName>
    <definedName name="KJHK" localSheetId="37" hidden="1">Uke!#REF!</definedName>
    <definedName name="KJHK" localSheetId="12" hidden="1">Uke!#REF!</definedName>
    <definedName name="KJHK" localSheetId="38" hidden="1">[5]Uke!#REF!</definedName>
    <definedName name="KJHK" localSheetId="16" hidden="1">Uke!#REF!</definedName>
    <definedName name="KJHK" localSheetId="36" hidden="1">Uke!#REF!</definedName>
    <definedName name="KJHK" localSheetId="6" hidden="1">U!#REF!</definedName>
    <definedName name="KJHK" localSheetId="32" hidden="1">[6]Uke!#REF!</definedName>
    <definedName name="KJHK" localSheetId="30" hidden="1">Uke!#REF!</definedName>
    <definedName name="KJHK" localSheetId="2" hidden="1">Uke!#REF!</definedName>
    <definedName name="KJHK" hidden="1">Uke!#REF!</definedName>
    <definedName name="KJLKJ" localSheetId="45" hidden="1">Uke!#REF!</definedName>
    <definedName name="KJLKJ" localSheetId="14" hidden="1">Uke!#REF!</definedName>
    <definedName name="KJLKJ" localSheetId="26" hidden="1">Uke!#REF!</definedName>
    <definedName name="KJLKJ" localSheetId="27" hidden="1">[1]Uke!#REF!</definedName>
    <definedName name="KJLKJ" localSheetId="40" hidden="1">Uke!#REF!</definedName>
    <definedName name="KJLKJ" localSheetId="18" hidden="1">Uke!#REF!</definedName>
    <definedName name="KJLKJ" localSheetId="21" hidden="1">[2]Uke!#REF!</definedName>
    <definedName name="KJLKJ" localSheetId="23" hidden="1">[2]Uke!#REF!</definedName>
    <definedName name="KJLKJ" localSheetId="19" hidden="1">[3]Uke!#REF!</definedName>
    <definedName name="KJLKJ" localSheetId="39" hidden="1">[4]Uke!#REF!</definedName>
    <definedName name="KJLKJ" localSheetId="4" hidden="1">Uke!#REF!</definedName>
    <definedName name="KJLKJ" localSheetId="10" hidden="1">Uke!#REF!</definedName>
    <definedName name="KJLKJ" localSheetId="8" hidden="1">Uke!#REF!</definedName>
    <definedName name="KJLKJ" localSheetId="34" hidden="1">Uke!#REF!</definedName>
    <definedName name="KJLKJ" localSheetId="12" hidden="1">Uke!#REF!</definedName>
    <definedName name="KJLKJ" localSheetId="38" hidden="1">[5]Uke!#REF!</definedName>
    <definedName name="KJLKJ" localSheetId="16" hidden="1">Uke!#REF!</definedName>
    <definedName name="KJLKJ" localSheetId="36" hidden="1">Uke!#REF!</definedName>
    <definedName name="KJLKJ" localSheetId="6" hidden="1">U!#REF!</definedName>
    <definedName name="KJLKJ" localSheetId="32" hidden="1">[6]Uke!#REF!</definedName>
    <definedName name="KJLKJ" localSheetId="30" hidden="1">Uke!#REF!</definedName>
    <definedName name="KJLKJ" localSheetId="2" hidden="1">Uke!#REF!</definedName>
    <definedName name="KJLKJ" hidden="1">Uke!#REF!</definedName>
    <definedName name="kkk" localSheetId="45" hidden="1">Uke!#REF!</definedName>
    <definedName name="kkk" localSheetId="44" hidden="1">Uke!#REF!</definedName>
    <definedName name="kkk" localSheetId="14" hidden="1">Uke!#REF!</definedName>
    <definedName name="kkk" localSheetId="26" hidden="1">Uke!#REF!</definedName>
    <definedName name="kkk" localSheetId="27" hidden="1">[1]Uke!#REF!</definedName>
    <definedName name="kkk" localSheetId="40" hidden="1">Uke!#REF!</definedName>
    <definedName name="kkk" localSheetId="18" hidden="1">Uke!#REF!</definedName>
    <definedName name="kkk" localSheetId="21" hidden="1">[2]Uke!#REF!</definedName>
    <definedName name="kkk" localSheetId="23" hidden="1">[2]Uke!#REF!</definedName>
    <definedName name="kkk" localSheetId="19" hidden="1">[3]Uke!#REF!</definedName>
    <definedName name="kkk" localSheetId="39" hidden="1">[4]Uke!#REF!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34" hidden="1">Uke!#REF!</definedName>
    <definedName name="kkk" localSheetId="33" hidden="1">Uke!#REF!</definedName>
    <definedName name="kkk" localSheetId="37" hidden="1">Uke!#REF!</definedName>
    <definedName name="kkk" localSheetId="12" hidden="1">Uke!#REF!</definedName>
    <definedName name="kkk" localSheetId="38" hidden="1">[5]Uke!#REF!</definedName>
    <definedName name="kkk" localSheetId="16" hidden="1">Uke!#REF!</definedName>
    <definedName name="kkk" localSheetId="36" hidden="1">Uke!#REF!</definedName>
    <definedName name="kkk" localSheetId="6" hidden="1">U!#REF!</definedName>
    <definedName name="kkk" localSheetId="32" hidden="1">[6]Uke!#REF!</definedName>
    <definedName name="kkk" localSheetId="30" hidden="1">Uke!#REF!</definedName>
    <definedName name="kkk" localSheetId="2" hidden="1">Uke!#REF!</definedName>
    <definedName name="kkk" hidden="1">Uke!#REF!</definedName>
    <definedName name="LKH" localSheetId="45" hidden="1">Uke!#REF!</definedName>
    <definedName name="LKH" localSheetId="44" hidden="1">Uke!#REF!</definedName>
    <definedName name="LKH" localSheetId="14" hidden="1">Uke!#REF!</definedName>
    <definedName name="LKH" localSheetId="26" hidden="1">Uke!#REF!</definedName>
    <definedName name="LKH" localSheetId="27" hidden="1">[1]Uke!#REF!</definedName>
    <definedName name="LKH" localSheetId="42" hidden="1">Uke!#REF!</definedName>
    <definedName name="LKH" localSheetId="40" hidden="1">Uke!#REF!</definedName>
    <definedName name="LKH" localSheetId="18" hidden="1">Uke!#REF!</definedName>
    <definedName name="LKH" localSheetId="21" hidden="1">[2]Uke!#REF!</definedName>
    <definedName name="LKH" localSheetId="23" hidden="1">[2]Uke!#REF!</definedName>
    <definedName name="LKH" localSheetId="19" hidden="1">[3]Uke!#REF!</definedName>
    <definedName name="LKH" localSheetId="39" hidden="1">[4]Uke!#REF!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34" hidden="1">Uke!#REF!</definedName>
    <definedName name="LKH" localSheetId="33" hidden="1">Uke!#REF!</definedName>
    <definedName name="LKH" localSheetId="37" hidden="1">Uke!#REF!</definedName>
    <definedName name="LKH" localSheetId="12" hidden="1">Uke!#REF!</definedName>
    <definedName name="LKH" localSheetId="38" hidden="1">[5]Uke!#REF!</definedName>
    <definedName name="LKH" localSheetId="16" hidden="1">Uke!#REF!</definedName>
    <definedName name="LKH" localSheetId="36" hidden="1">Uke!#REF!</definedName>
    <definedName name="LKH" localSheetId="6" hidden="1">U!#REF!</definedName>
    <definedName name="LKH" localSheetId="32" hidden="1">[6]Uke!#REF!</definedName>
    <definedName name="LKH" localSheetId="29" hidden="1">Uke!#REF!</definedName>
    <definedName name="LKH" localSheetId="30" hidden="1">Uke!#REF!</definedName>
    <definedName name="LKH" localSheetId="2" hidden="1">Uke!#REF!</definedName>
    <definedName name="LKH" hidden="1">Uke!#REF!</definedName>
    <definedName name="lll" localSheetId="45" hidden="1">Uke!#REF!</definedName>
    <definedName name="lll" localSheetId="44" hidden="1">Uke!#REF!</definedName>
    <definedName name="lll" localSheetId="14" hidden="1">Uke!#REF!</definedName>
    <definedName name="lll" localSheetId="26" hidden="1">Uke!#REF!</definedName>
    <definedName name="lll" localSheetId="27" hidden="1">[1]Uke!#REF!</definedName>
    <definedName name="lll" localSheetId="40" hidden="1">Uke!#REF!</definedName>
    <definedName name="lll" localSheetId="18" hidden="1">Uke!#REF!</definedName>
    <definedName name="lll" localSheetId="21" hidden="1">[2]Uke!#REF!</definedName>
    <definedName name="lll" localSheetId="23" hidden="1">[2]Uke!#REF!</definedName>
    <definedName name="lll" localSheetId="19" hidden="1">[3]Uke!#REF!</definedName>
    <definedName name="lll" localSheetId="39" hidden="1">[4]Uke!#REF!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34" hidden="1">Uke!#REF!</definedName>
    <definedName name="lll" localSheetId="33" hidden="1">Uke!#REF!</definedName>
    <definedName name="lll" localSheetId="37" hidden="1">Uke!#REF!</definedName>
    <definedName name="lll" localSheetId="12" hidden="1">Uke!#REF!</definedName>
    <definedName name="lll" localSheetId="38" hidden="1">[5]Uke!#REF!</definedName>
    <definedName name="lll" localSheetId="16" hidden="1">Uke!#REF!</definedName>
    <definedName name="lll" localSheetId="36" hidden="1">Uke!#REF!</definedName>
    <definedName name="lll" localSheetId="6" hidden="1">U!#REF!</definedName>
    <definedName name="lll" localSheetId="32" hidden="1">[6]Uke!#REF!</definedName>
    <definedName name="lll" localSheetId="30" hidden="1">Uke!#REF!</definedName>
    <definedName name="lll" localSheetId="2" hidden="1">Uke!#REF!</definedName>
    <definedName name="lll" hidden="1">Uke!#REF!</definedName>
    <definedName name="MM" localSheetId="45" hidden="1">Uke!#REF!</definedName>
    <definedName name="MM" localSheetId="44" hidden="1">Uke!#REF!</definedName>
    <definedName name="MM" localSheetId="14" hidden="1">Uke!#REF!</definedName>
    <definedName name="MM" localSheetId="26" hidden="1">Uke!#REF!</definedName>
    <definedName name="MM" localSheetId="27" hidden="1">[1]Uke!#REF!</definedName>
    <definedName name="MM" localSheetId="40" hidden="1">Uke!#REF!</definedName>
    <definedName name="MM" localSheetId="18" hidden="1">Uke!#REF!</definedName>
    <definedName name="MM" localSheetId="21" hidden="1">[2]Uke!#REF!</definedName>
    <definedName name="MM" localSheetId="23" hidden="1">[2]Uke!#REF!</definedName>
    <definedName name="MM" localSheetId="19" hidden="1">[3]Uke!#REF!</definedName>
    <definedName name="MM" localSheetId="39" hidden="1">[4]Uke!#REF!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34" hidden="1">Uke!#REF!</definedName>
    <definedName name="MM" localSheetId="33" hidden="1">Uke!#REF!</definedName>
    <definedName name="MM" localSheetId="37" hidden="1">Uke!#REF!</definedName>
    <definedName name="MM" localSheetId="12" hidden="1">Uke!#REF!</definedName>
    <definedName name="MM" localSheetId="38" hidden="1">[5]Uke!#REF!</definedName>
    <definedName name="MM" localSheetId="16" hidden="1">Uke!#REF!</definedName>
    <definedName name="MM" localSheetId="36" hidden="1">Uke!#REF!</definedName>
    <definedName name="MM" localSheetId="6" hidden="1">U!#REF!</definedName>
    <definedName name="MM" localSheetId="32" hidden="1">[6]Uke!#REF!</definedName>
    <definedName name="MM" localSheetId="30" hidden="1">Uke!#REF!</definedName>
    <definedName name="MM" localSheetId="2" hidden="1">Uke!#REF!</definedName>
    <definedName name="MM" hidden="1">Uke!#REF!</definedName>
    <definedName name="mmm" localSheetId="45" hidden="1">Uke!#REF!</definedName>
    <definedName name="mmm" localSheetId="44" hidden="1">Uke!#REF!</definedName>
    <definedName name="mmm" localSheetId="14" hidden="1">Uke!#REF!</definedName>
    <definedName name="mmm" localSheetId="26" hidden="1">Uke!#REF!</definedName>
    <definedName name="mmm" localSheetId="27" hidden="1">[1]Uke!#REF!</definedName>
    <definedName name="mmm" localSheetId="40" hidden="1">Uke!#REF!</definedName>
    <definedName name="mmm" localSheetId="18" hidden="1">Uke!#REF!</definedName>
    <definedName name="mmm" localSheetId="21" hidden="1">[2]Uke!#REF!</definedName>
    <definedName name="mmm" localSheetId="23" hidden="1">[2]Uke!#REF!</definedName>
    <definedName name="mmm" localSheetId="19" hidden="1">[3]Uke!#REF!</definedName>
    <definedName name="mmm" localSheetId="39" hidden="1">[4]Uke!#REF!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34" hidden="1">Uke!#REF!</definedName>
    <definedName name="mmm" localSheetId="33" hidden="1">Uke!#REF!</definedName>
    <definedName name="mmm" localSheetId="37" hidden="1">Uke!#REF!</definedName>
    <definedName name="mmm" localSheetId="12" hidden="1">Uke!#REF!</definedName>
    <definedName name="mmm" localSheetId="38" hidden="1">[5]Uke!#REF!</definedName>
    <definedName name="mmm" localSheetId="16" hidden="1">Uke!#REF!</definedName>
    <definedName name="mmm" localSheetId="36" hidden="1">Uke!#REF!</definedName>
    <definedName name="mmm" localSheetId="6" hidden="1">U!#REF!</definedName>
    <definedName name="mmm" localSheetId="32" hidden="1">[6]Uke!#REF!</definedName>
    <definedName name="mmm" localSheetId="30" hidden="1">Uke!#REF!</definedName>
    <definedName name="mmm" localSheetId="2" hidden="1">Uke!#REF!</definedName>
    <definedName name="mmm" hidden="1">Uke!#REF!</definedName>
    <definedName name="nn" localSheetId="45" hidden="1">Uke!#REF!</definedName>
    <definedName name="nn" localSheetId="44" hidden="1">Uke!#REF!</definedName>
    <definedName name="nn" localSheetId="14" hidden="1">Uke!#REF!</definedName>
    <definedName name="nn" localSheetId="26" hidden="1">Uke!#REF!</definedName>
    <definedName name="nn" localSheetId="27" hidden="1">[1]Uke!#REF!</definedName>
    <definedName name="nn" localSheetId="40" hidden="1">Uke!#REF!</definedName>
    <definedName name="nn" localSheetId="18" hidden="1">Uke!#REF!</definedName>
    <definedName name="nn" localSheetId="21" hidden="1">[2]Uke!#REF!</definedName>
    <definedName name="nn" localSheetId="23" hidden="1">[2]Uke!#REF!</definedName>
    <definedName name="nn" localSheetId="19" hidden="1">[3]Uke!#REF!</definedName>
    <definedName name="nn" localSheetId="39" hidden="1">[4]Uke!#REF!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34" hidden="1">Uke!#REF!</definedName>
    <definedName name="nn" localSheetId="33" hidden="1">Uke!#REF!</definedName>
    <definedName name="nn" localSheetId="37" hidden="1">Uke!#REF!</definedName>
    <definedName name="nn" localSheetId="12" hidden="1">Uke!#REF!</definedName>
    <definedName name="nn" localSheetId="38" hidden="1">[5]Uke!#REF!</definedName>
    <definedName name="nn" localSheetId="16" hidden="1">Uke!#REF!</definedName>
    <definedName name="nn" localSheetId="36" hidden="1">Uke!#REF!</definedName>
    <definedName name="nn" localSheetId="6" hidden="1">U!#REF!</definedName>
    <definedName name="nn" localSheetId="32" hidden="1">[6]Uke!#REF!</definedName>
    <definedName name="nn" localSheetId="30" hidden="1">Uke!#REF!</definedName>
    <definedName name="nn" localSheetId="2" hidden="1">Uke!#REF!</definedName>
    <definedName name="nn" hidden="1">Uke!#REF!</definedName>
    <definedName name="NVN" localSheetId="45" hidden="1">Uke!#REF!</definedName>
    <definedName name="NVN" localSheetId="44" hidden="1">Uke!#REF!</definedName>
    <definedName name="NVN" localSheetId="14" hidden="1">Uke!#REF!</definedName>
    <definedName name="NVN" localSheetId="26" hidden="1">Uke!#REF!</definedName>
    <definedName name="NVN" localSheetId="27" hidden="1">[1]Uke!#REF!</definedName>
    <definedName name="NVN" localSheetId="40" hidden="1">Uke!#REF!</definedName>
    <definedName name="NVN" localSheetId="18" hidden="1">Uke!#REF!</definedName>
    <definedName name="NVN" localSheetId="21" hidden="1">[2]Uke!#REF!</definedName>
    <definedName name="NVN" localSheetId="23" hidden="1">[2]Uke!#REF!</definedName>
    <definedName name="NVN" localSheetId="19" hidden="1">[3]Uke!#REF!</definedName>
    <definedName name="NVN" localSheetId="39" hidden="1">[4]Uke!#REF!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34" hidden="1">Uke!#REF!</definedName>
    <definedName name="NVN" localSheetId="33" hidden="1">Uke!#REF!</definedName>
    <definedName name="NVN" localSheetId="37" hidden="1">Uke!#REF!</definedName>
    <definedName name="NVN" localSheetId="12" hidden="1">Uke!#REF!</definedName>
    <definedName name="NVN" localSheetId="38" hidden="1">[5]Uke!#REF!</definedName>
    <definedName name="NVN" localSheetId="16" hidden="1">Uke!#REF!</definedName>
    <definedName name="NVN" localSheetId="36" hidden="1">Uke!#REF!</definedName>
    <definedName name="NVN" localSheetId="6" hidden="1">U!#REF!</definedName>
    <definedName name="NVN" localSheetId="32" hidden="1">[6]Uke!#REF!</definedName>
    <definedName name="NVN" localSheetId="30" hidden="1">Uke!#REF!</definedName>
    <definedName name="NVN" localSheetId="2" hidden="1">Uke!#REF!</definedName>
    <definedName name="NVN" hidden="1">Uke!#REF!</definedName>
    <definedName name="q" localSheetId="45" hidden="1">Uke!#REF!</definedName>
    <definedName name="q" localSheetId="44" hidden="1">Uke!#REF!</definedName>
    <definedName name="q" localSheetId="14" hidden="1">Uke!#REF!</definedName>
    <definedName name="q" localSheetId="26" hidden="1">Uke!#REF!</definedName>
    <definedName name="q" localSheetId="27" hidden="1">[1]Uke!#REF!</definedName>
    <definedName name="q" localSheetId="40" hidden="1">Uke!#REF!</definedName>
    <definedName name="q" localSheetId="18" hidden="1">Uke!#REF!</definedName>
    <definedName name="q" localSheetId="21" hidden="1">[2]Uke!#REF!</definedName>
    <definedName name="q" localSheetId="23" hidden="1">[2]Uke!#REF!</definedName>
    <definedName name="q" localSheetId="19" hidden="1">[3]Uke!#REF!</definedName>
    <definedName name="q" localSheetId="39" hidden="1">[4]Uke!#REF!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34" hidden="1">Uke!#REF!</definedName>
    <definedName name="q" localSheetId="33" hidden="1">Uke!#REF!</definedName>
    <definedName name="q" localSheetId="37" hidden="1">Uke!#REF!</definedName>
    <definedName name="q" localSheetId="12" hidden="1">Uke!#REF!</definedName>
    <definedName name="q" localSheetId="38" hidden="1">[5]Uke!#REF!</definedName>
    <definedName name="q" localSheetId="16" hidden="1">Uke!#REF!</definedName>
    <definedName name="q" localSheetId="36" hidden="1">Uke!#REF!</definedName>
    <definedName name="q" localSheetId="6" hidden="1">U!#REF!</definedName>
    <definedName name="q" localSheetId="32" hidden="1">[6]Uke!#REF!</definedName>
    <definedName name="q" localSheetId="30" hidden="1">Uke!#REF!</definedName>
    <definedName name="q" localSheetId="2" hidden="1">Uke!#REF!</definedName>
    <definedName name="q" hidden="1">Uke!#REF!</definedName>
    <definedName name="rr" localSheetId="45" hidden="1">Uke!#REF!</definedName>
    <definedName name="rr" localSheetId="44" hidden="1">Uke!#REF!</definedName>
    <definedName name="rr" localSheetId="14" hidden="1">Uke!#REF!</definedName>
    <definedName name="rr" localSheetId="26" hidden="1">Uke!#REF!</definedName>
    <definedName name="rr" localSheetId="27" hidden="1">[1]Uke!#REF!</definedName>
    <definedName name="rr" localSheetId="40" hidden="1">Uke!#REF!</definedName>
    <definedName name="rr" localSheetId="18" hidden="1">Uke!#REF!</definedName>
    <definedName name="rr" localSheetId="21" hidden="1">[2]Uke!#REF!</definedName>
    <definedName name="rr" localSheetId="23" hidden="1">[2]Uke!#REF!</definedName>
    <definedName name="rr" localSheetId="19" hidden="1">[3]Uke!#REF!</definedName>
    <definedName name="rr" localSheetId="39" hidden="1">[4]Uke!#REF!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34" hidden="1">Uke!#REF!</definedName>
    <definedName name="rr" localSheetId="33" hidden="1">Uke!#REF!</definedName>
    <definedName name="rr" localSheetId="37" hidden="1">Uke!#REF!</definedName>
    <definedName name="rr" localSheetId="12" hidden="1">Uke!#REF!</definedName>
    <definedName name="rr" localSheetId="38" hidden="1">[5]Uke!#REF!</definedName>
    <definedName name="rr" localSheetId="16" hidden="1">Uke!#REF!</definedName>
    <definedName name="rr" localSheetId="36" hidden="1">Uke!#REF!</definedName>
    <definedName name="rr" localSheetId="6" hidden="1">U!#REF!</definedName>
    <definedName name="rr" localSheetId="32" hidden="1">[6]Uke!#REF!</definedName>
    <definedName name="rr" localSheetId="30" hidden="1">Uke!#REF!</definedName>
    <definedName name="rr" localSheetId="2" hidden="1">Uke!#REF!</definedName>
    <definedName name="rr" hidden="1">Uke!#REF!</definedName>
    <definedName name="SSS" localSheetId="45" hidden="1">Uke!#REF!</definedName>
    <definedName name="SSS" localSheetId="44" hidden="1">Uke!#REF!</definedName>
    <definedName name="SSS" localSheetId="14" hidden="1">Uke!#REF!</definedName>
    <definedName name="SSS" localSheetId="26" hidden="1">Uke!#REF!</definedName>
    <definedName name="SSS" localSheetId="27" hidden="1">[1]Uke!#REF!</definedName>
    <definedName name="SSS" localSheetId="25" hidden="1">Uke!#REF!</definedName>
    <definedName name="SSS" localSheetId="42" hidden="1">Uke!#REF!</definedName>
    <definedName name="SSS" localSheetId="40" hidden="1">Uke!#REF!</definedName>
    <definedName name="SSS" localSheetId="18" hidden="1">Uke!#REF!</definedName>
    <definedName name="SSS" localSheetId="21" hidden="1">[2]Uke!#REF!</definedName>
    <definedName name="SSS" localSheetId="23" hidden="1">[2]Uke!#REF!</definedName>
    <definedName name="SSS" localSheetId="19" hidden="1">[3]Uke!#REF!</definedName>
    <definedName name="SSS" localSheetId="39" hidden="1">[4]Uke!#REF!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34" hidden="1">Uke!#REF!</definedName>
    <definedName name="SSS" localSheetId="33" hidden="1">Uke!#REF!</definedName>
    <definedName name="SSS" localSheetId="37" hidden="1">Uke!#REF!</definedName>
    <definedName name="SSS" localSheetId="12" hidden="1">Uke!#REF!</definedName>
    <definedName name="SSS" localSheetId="38" hidden="1">[5]Uke!#REF!</definedName>
    <definedName name="SSS" localSheetId="16" hidden="1">Uke!#REF!</definedName>
    <definedName name="SSS" localSheetId="36" hidden="1">Uke!#REF!</definedName>
    <definedName name="SSS" localSheetId="6" hidden="1">U!#REF!</definedName>
    <definedName name="SSS" localSheetId="32" hidden="1">[6]Uke!#REF!</definedName>
    <definedName name="SSS" localSheetId="29" hidden="1">Uke!#REF!</definedName>
    <definedName name="SSS" localSheetId="30" hidden="1">Uke!#REF!</definedName>
    <definedName name="SSS" localSheetId="2" hidden="1">Uke!#REF!</definedName>
    <definedName name="SSS" hidden="1">Uke!#REF!</definedName>
    <definedName name="SSSS" localSheetId="45" hidden="1">Uke!#REF!</definedName>
    <definedName name="SSSS" localSheetId="44" hidden="1">Uke!#REF!</definedName>
    <definedName name="SSSS" localSheetId="14" hidden="1">Uke!#REF!</definedName>
    <definedName name="SSSS" localSheetId="26" hidden="1">Uke!#REF!</definedName>
    <definedName name="SSSS" localSheetId="27" hidden="1">[1]Uke!#REF!</definedName>
    <definedName name="SSSS" localSheetId="40" hidden="1">Uke!#REF!</definedName>
    <definedName name="SSSS" localSheetId="18" hidden="1">Uke!#REF!</definedName>
    <definedName name="SSSS" localSheetId="21" hidden="1">[2]Uke!#REF!</definedName>
    <definedName name="SSSS" localSheetId="23" hidden="1">[2]Uke!#REF!</definedName>
    <definedName name="SSSS" localSheetId="19" hidden="1">[3]Uke!#REF!</definedName>
    <definedName name="SSSS" localSheetId="39" hidden="1">[4]Uke!#REF!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34" hidden="1">Uke!#REF!</definedName>
    <definedName name="SSSS" localSheetId="33" hidden="1">Uke!#REF!</definedName>
    <definedName name="SSSS" localSheetId="37" hidden="1">Uke!#REF!</definedName>
    <definedName name="SSSS" localSheetId="12" hidden="1">Uke!#REF!</definedName>
    <definedName name="SSSS" localSheetId="38" hidden="1">[5]Uke!#REF!</definedName>
    <definedName name="SSSS" localSheetId="16" hidden="1">Uke!#REF!</definedName>
    <definedName name="SSSS" localSheetId="36" hidden="1">Uke!#REF!</definedName>
    <definedName name="SSSS" localSheetId="6" hidden="1">U!#REF!</definedName>
    <definedName name="SSSS" localSheetId="32" hidden="1">[6]Uke!#REF!</definedName>
    <definedName name="SSSS" localSheetId="30" hidden="1">Uke!#REF!</definedName>
    <definedName name="SSSS" localSheetId="2" hidden="1">Uke!#REF!</definedName>
    <definedName name="SSSS" hidden="1">Uke!#REF!</definedName>
    <definedName name="T" localSheetId="45" hidden="1">Uke!#REF!</definedName>
    <definedName name="T" localSheetId="44" hidden="1">Uke!#REF!</definedName>
    <definedName name="T" localSheetId="14" hidden="1">Uke!#REF!</definedName>
    <definedName name="T" localSheetId="26" hidden="1">Uke!#REF!</definedName>
    <definedName name="T" localSheetId="27" hidden="1">[1]Uke!#REF!</definedName>
    <definedName name="T" localSheetId="40" hidden="1">Uke!#REF!</definedName>
    <definedName name="T" localSheetId="18" hidden="1">Uke!#REF!</definedName>
    <definedName name="T" localSheetId="21" hidden="1">[2]Uke!#REF!</definedName>
    <definedName name="T" localSheetId="23" hidden="1">[2]Uke!#REF!</definedName>
    <definedName name="T" localSheetId="19" hidden="1">[3]Uke!#REF!</definedName>
    <definedName name="T" localSheetId="39" hidden="1">[4]Uke!#REF!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34" hidden="1">Uke!#REF!</definedName>
    <definedName name="T" localSheetId="33" hidden="1">Uke!#REF!</definedName>
    <definedName name="T" localSheetId="37" hidden="1">Uke!#REF!</definedName>
    <definedName name="T" localSheetId="12" hidden="1">Uke!#REF!</definedName>
    <definedName name="T" localSheetId="38" hidden="1">[5]Uke!#REF!</definedName>
    <definedName name="T" localSheetId="16" hidden="1">Uke!#REF!</definedName>
    <definedName name="T" localSheetId="36" hidden="1">Uke!#REF!</definedName>
    <definedName name="T" localSheetId="6" hidden="1">U!#REF!</definedName>
    <definedName name="T" localSheetId="32" hidden="1">[6]Uke!#REF!</definedName>
    <definedName name="T" localSheetId="30" hidden="1">Uke!#REF!</definedName>
    <definedName name="T" localSheetId="2" hidden="1">Uke!#REF!</definedName>
    <definedName name="T" hidden="1">Uke!#REF!</definedName>
    <definedName name="TT" localSheetId="45" hidden="1">Uke!#REF!</definedName>
    <definedName name="TT" localSheetId="44" hidden="1">Uke!#REF!</definedName>
    <definedName name="TT" localSheetId="14" hidden="1">Uke!#REF!</definedName>
    <definedName name="TT" localSheetId="26" hidden="1">Uke!#REF!</definedName>
    <definedName name="TT" localSheetId="27" hidden="1">[1]Uke!#REF!</definedName>
    <definedName name="TT" localSheetId="40" hidden="1">Uke!#REF!</definedName>
    <definedName name="TT" localSheetId="18" hidden="1">Uke!#REF!</definedName>
    <definedName name="TT" localSheetId="21" hidden="1">[2]Uke!#REF!</definedName>
    <definedName name="TT" localSheetId="23" hidden="1">[2]Uke!#REF!</definedName>
    <definedName name="TT" localSheetId="19" hidden="1">[3]Uke!#REF!</definedName>
    <definedName name="TT" localSheetId="39" hidden="1">[4]Uke!#REF!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34" hidden="1">Uke!#REF!</definedName>
    <definedName name="TT" localSheetId="33" hidden="1">Uke!#REF!</definedName>
    <definedName name="TT" localSheetId="37" hidden="1">Uke!#REF!</definedName>
    <definedName name="TT" localSheetId="12" hidden="1">Uke!#REF!</definedName>
    <definedName name="TT" localSheetId="38" hidden="1">[5]Uke!#REF!</definedName>
    <definedName name="TT" localSheetId="16" hidden="1">Uke!#REF!</definedName>
    <definedName name="TT" localSheetId="36" hidden="1">Uke!#REF!</definedName>
    <definedName name="TT" localSheetId="6" hidden="1">U!#REF!</definedName>
    <definedName name="TT" localSheetId="32" hidden="1">[6]Uke!#REF!</definedName>
    <definedName name="TT" localSheetId="30" hidden="1">Uke!#REF!</definedName>
    <definedName name="TT" localSheetId="2" hidden="1">Uke!#REF!</definedName>
    <definedName name="TT" hidden="1">Uke!#REF!</definedName>
    <definedName name="TTT" localSheetId="45" hidden="1">Uke!#REF!</definedName>
    <definedName name="TTT" localSheetId="44" hidden="1">Uke!#REF!</definedName>
    <definedName name="TTT" localSheetId="14" hidden="1">Uke!#REF!</definedName>
    <definedName name="TTT" localSheetId="26" hidden="1">Uke!#REF!</definedName>
    <definedName name="TTT" localSheetId="27" hidden="1">[1]Uke!#REF!</definedName>
    <definedName name="TTT" localSheetId="25" hidden="1">Uke!#REF!</definedName>
    <definedName name="TTT" localSheetId="42" hidden="1">Uke!#REF!</definedName>
    <definedName name="TTT" localSheetId="40" hidden="1">Uke!#REF!</definedName>
    <definedName name="TTT" localSheetId="18" hidden="1">Uke!#REF!</definedName>
    <definedName name="TTT" localSheetId="21" hidden="1">[2]Uke!#REF!</definedName>
    <definedName name="TTT" localSheetId="23" hidden="1">[2]Uke!#REF!</definedName>
    <definedName name="TTT" localSheetId="19" hidden="1">[3]Uke!#REF!</definedName>
    <definedName name="TTT" localSheetId="39" hidden="1">[4]Uke!#REF!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34" hidden="1">Uke!#REF!</definedName>
    <definedName name="TTT" localSheetId="33" hidden="1">Uke!#REF!</definedName>
    <definedName name="TTT" localSheetId="37" hidden="1">Uke!#REF!</definedName>
    <definedName name="TTT" localSheetId="12" hidden="1">Uke!#REF!</definedName>
    <definedName name="TTT" localSheetId="38" hidden="1">[5]Uke!#REF!</definedName>
    <definedName name="TTT" localSheetId="16" hidden="1">Uke!#REF!</definedName>
    <definedName name="TTT" localSheetId="36" hidden="1">Uke!#REF!</definedName>
    <definedName name="TTT" localSheetId="6" hidden="1">U!#REF!</definedName>
    <definedName name="TTT" localSheetId="32" hidden="1">[6]Uke!#REF!</definedName>
    <definedName name="TTT" localSheetId="29" hidden="1">Uke!#REF!</definedName>
    <definedName name="TTT" localSheetId="30" hidden="1">Uke!#REF!</definedName>
    <definedName name="TTT" localSheetId="2" hidden="1">Uke!#REF!</definedName>
    <definedName name="TTT" hidden="1">Uke!#REF!</definedName>
    <definedName name="u" localSheetId="45" hidden="1">Uke!#REF!</definedName>
    <definedName name="u" localSheetId="44" hidden="1">Uke!#REF!</definedName>
    <definedName name="u" localSheetId="14" hidden="1">Uke!#REF!</definedName>
    <definedName name="u" localSheetId="26" hidden="1">Uke!#REF!</definedName>
    <definedName name="u" localSheetId="27" hidden="1">[1]Uke!#REF!</definedName>
    <definedName name="u" localSheetId="40" hidden="1">Uke!#REF!</definedName>
    <definedName name="u" localSheetId="18" hidden="1">Uke!#REF!</definedName>
    <definedName name="u" localSheetId="21" hidden="1">[2]Uke!#REF!</definedName>
    <definedName name="u" localSheetId="23" hidden="1">[2]Uke!#REF!</definedName>
    <definedName name="u" localSheetId="19" hidden="1">[3]Uke!#REF!</definedName>
    <definedName name="u" localSheetId="39" hidden="1">[4]Uke!#REF!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34" hidden="1">Uke!#REF!</definedName>
    <definedName name="u" localSheetId="33" hidden="1">Uke!#REF!</definedName>
    <definedName name="u" localSheetId="37" hidden="1">Uke!#REF!</definedName>
    <definedName name="u" localSheetId="12" hidden="1">Uke!#REF!</definedName>
    <definedName name="u" localSheetId="38" hidden="1">[5]Uke!#REF!</definedName>
    <definedName name="u" localSheetId="16" hidden="1">Uke!#REF!</definedName>
    <definedName name="u" localSheetId="36" hidden="1">Uke!#REF!</definedName>
    <definedName name="u" localSheetId="6" hidden="1">U!#REF!</definedName>
    <definedName name="u" localSheetId="32" hidden="1">[6]Uke!#REF!</definedName>
    <definedName name="u" localSheetId="30" hidden="1">Uke!#REF!</definedName>
    <definedName name="u" localSheetId="2" hidden="1">Uke!#REF!</definedName>
    <definedName name="u" hidden="1">Uke!#REF!</definedName>
    <definedName name="_xlnm.Print_Area" localSheetId="35">Typefe!$A$1:$AF$31</definedName>
    <definedName name="_xlnm.Print_Area" localSheetId="2">Å!$A$1:$G$27</definedName>
    <definedName name="_xlnm.Print_Area" localSheetId="1">År!$A$2:$AJ$37</definedName>
    <definedName name="v" localSheetId="45" hidden="1">Uke!#REF!</definedName>
    <definedName name="v" localSheetId="44" hidden="1">Uke!#REF!</definedName>
    <definedName name="v" localSheetId="14" hidden="1">Uke!#REF!</definedName>
    <definedName name="v" localSheetId="26" hidden="1">Uke!#REF!</definedName>
    <definedName name="v" localSheetId="27" hidden="1">[1]Uke!#REF!</definedName>
    <definedName name="v" localSheetId="40" hidden="1">Uke!#REF!</definedName>
    <definedName name="v" localSheetId="18" hidden="1">Uke!#REF!</definedName>
    <definedName name="v" localSheetId="21" hidden="1">[2]Uke!#REF!</definedName>
    <definedName name="v" localSheetId="23" hidden="1">[2]Uke!#REF!</definedName>
    <definedName name="v" localSheetId="19" hidden="1">[3]Uke!#REF!</definedName>
    <definedName name="v" localSheetId="39" hidden="1">[4]Uke!#REF!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34" hidden="1">Uke!#REF!</definedName>
    <definedName name="v" localSheetId="33" hidden="1">Uke!#REF!</definedName>
    <definedName name="v" localSheetId="37" hidden="1">Uke!#REF!</definedName>
    <definedName name="v" localSheetId="12" hidden="1">Uke!#REF!</definedName>
    <definedName name="v" localSheetId="38" hidden="1">[5]Uke!#REF!</definedName>
    <definedName name="v" localSheetId="16" hidden="1">Uke!#REF!</definedName>
    <definedName name="v" localSheetId="36" hidden="1">Uke!#REF!</definedName>
    <definedName name="v" localSheetId="6" hidden="1">U!#REF!</definedName>
    <definedName name="v" localSheetId="32" hidden="1">[6]Uke!#REF!</definedName>
    <definedName name="v" localSheetId="30" hidden="1">Uke!#REF!</definedName>
    <definedName name="v" localSheetId="2" hidden="1">Uke!#REF!</definedName>
    <definedName name="v" hidden="1">Uke!#REF!</definedName>
    <definedName name="vv" localSheetId="45" hidden="1">Uke!#REF!</definedName>
    <definedName name="vv" localSheetId="44" hidden="1">Uke!#REF!</definedName>
    <definedName name="vv" localSheetId="14" hidden="1">Uke!#REF!</definedName>
    <definedName name="vv" localSheetId="26" hidden="1">Uke!#REF!</definedName>
    <definedName name="vv" localSheetId="27" hidden="1">[1]Uke!#REF!</definedName>
    <definedName name="vv" localSheetId="40" hidden="1">Uke!#REF!</definedName>
    <definedName name="vv" localSheetId="18" hidden="1">Uke!#REF!</definedName>
    <definedName name="vv" localSheetId="21" hidden="1">[2]Uke!#REF!</definedName>
    <definedName name="vv" localSheetId="23" hidden="1">[2]Uke!#REF!</definedName>
    <definedName name="vv" localSheetId="19" hidden="1">[3]Uke!#REF!</definedName>
    <definedName name="vv" localSheetId="39" hidden="1">[4]Uke!#REF!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34" hidden="1">Uke!#REF!</definedName>
    <definedName name="vv" localSheetId="33" hidden="1">Uke!#REF!</definedName>
    <definedName name="vv" localSheetId="37" hidden="1">Uke!#REF!</definedName>
    <definedName name="vv" localSheetId="12" hidden="1">Uke!#REF!</definedName>
    <definedName name="vv" localSheetId="38" hidden="1">[5]Uke!#REF!</definedName>
    <definedName name="vv" localSheetId="16" hidden="1">Uke!#REF!</definedName>
    <definedName name="vv" localSheetId="36" hidden="1">Uke!#REF!</definedName>
    <definedName name="vv" localSheetId="6" hidden="1">U!#REF!</definedName>
    <definedName name="vv" localSheetId="32" hidden="1">[6]Uke!#REF!</definedName>
    <definedName name="vv" localSheetId="30" hidden="1">Uke!#REF!</definedName>
    <definedName name="vv" localSheetId="2" hidden="1">Uke!#REF!</definedName>
    <definedName name="vv" hidden="1">Uke!#REF!</definedName>
    <definedName name="VVV" localSheetId="45" hidden="1">Uke!#REF!</definedName>
    <definedName name="VVV" localSheetId="44" hidden="1">Uke!#REF!</definedName>
    <definedName name="VVV" localSheetId="14" hidden="1">Uke!#REF!</definedName>
    <definedName name="VVV" localSheetId="26" hidden="1">Uke!#REF!</definedName>
    <definedName name="VVV" localSheetId="27" hidden="1">[1]Uke!#REF!</definedName>
    <definedName name="VVV" localSheetId="25" hidden="1">Uke!#REF!</definedName>
    <definedName name="VVV" localSheetId="42" hidden="1">Uke!#REF!</definedName>
    <definedName name="VVV" localSheetId="40" hidden="1">Uke!#REF!</definedName>
    <definedName name="VVV" localSheetId="18" hidden="1">Uke!#REF!</definedName>
    <definedName name="VVV" localSheetId="21" hidden="1">[2]Uke!#REF!</definedName>
    <definedName name="VVV" localSheetId="23" hidden="1">[2]Uke!#REF!</definedName>
    <definedName name="VVV" localSheetId="19" hidden="1">[3]Uke!#REF!</definedName>
    <definedName name="VVV" localSheetId="39" hidden="1">[4]Uke!#REF!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34" hidden="1">Uke!#REF!</definedName>
    <definedName name="VVV" localSheetId="33" hidden="1">Uke!#REF!</definedName>
    <definedName name="VVV" localSheetId="37" hidden="1">Uke!#REF!</definedName>
    <definedName name="VVV" localSheetId="12" hidden="1">Uke!#REF!</definedName>
    <definedName name="VVV" localSheetId="38" hidden="1">[5]Uke!#REF!</definedName>
    <definedName name="VVV" localSheetId="16" hidden="1">Uke!#REF!</definedName>
    <definedName name="VVV" localSheetId="36" hidden="1">Uke!#REF!</definedName>
    <definedName name="VVV" localSheetId="6" hidden="1">U!#REF!</definedName>
    <definedName name="VVV" localSheetId="32" hidden="1">[6]Uke!#REF!</definedName>
    <definedName name="VVV" localSheetId="29" hidden="1">Uke!#REF!</definedName>
    <definedName name="VVV" localSheetId="30" hidden="1">Uke!#REF!</definedName>
    <definedName name="VVV" localSheetId="2" hidden="1">Uke!#REF!</definedName>
    <definedName name="VVV" hidden="1">Uke!#REF!</definedName>
    <definedName name="w" localSheetId="45" hidden="1">Uke!#REF!</definedName>
    <definedName name="w" localSheetId="44" hidden="1">Uke!#REF!</definedName>
    <definedName name="w" localSheetId="14" hidden="1">Uke!#REF!</definedName>
    <definedName name="w" localSheetId="26" hidden="1">Uke!#REF!</definedName>
    <definedName name="w" localSheetId="27" hidden="1">[1]Uke!#REF!</definedName>
    <definedName name="w" localSheetId="40" hidden="1">Uke!#REF!</definedName>
    <definedName name="w" localSheetId="18" hidden="1">Uke!#REF!</definedName>
    <definedName name="w" localSheetId="21" hidden="1">[2]Uke!#REF!</definedName>
    <definedName name="w" localSheetId="23" hidden="1">[2]Uke!#REF!</definedName>
    <definedName name="w" localSheetId="19" hidden="1">[3]Uke!#REF!</definedName>
    <definedName name="w" localSheetId="39" hidden="1">[4]Uke!#REF!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34" hidden="1">Uke!#REF!</definedName>
    <definedName name="w" localSheetId="33" hidden="1">Uke!#REF!</definedName>
    <definedName name="w" localSheetId="37" hidden="1">Uke!#REF!</definedName>
    <definedName name="w" localSheetId="12" hidden="1">Uke!#REF!</definedName>
    <definedName name="w" localSheetId="38" hidden="1">[5]Uke!#REF!</definedName>
    <definedName name="w" localSheetId="16" hidden="1">Uke!#REF!</definedName>
    <definedName name="w" localSheetId="36" hidden="1">Uke!#REF!</definedName>
    <definedName name="w" localSheetId="6" hidden="1">U!#REF!</definedName>
    <definedName name="w" localSheetId="32" hidden="1">[6]Uke!#REF!</definedName>
    <definedName name="w" localSheetId="30" hidden="1">Uke!#REF!</definedName>
    <definedName name="w" localSheetId="2" hidden="1">Uke!#REF!</definedName>
    <definedName name="w" hidden="1">Uke!#REF!</definedName>
    <definedName name="XCV" localSheetId="45" hidden="1">Uke!#REF!</definedName>
    <definedName name="XCV" localSheetId="44" hidden="1">Uke!#REF!</definedName>
    <definedName name="XCV" localSheetId="14" hidden="1">Uke!#REF!</definedName>
    <definedName name="XCV" localSheetId="26" hidden="1">Uke!#REF!</definedName>
    <definedName name="XCV" localSheetId="27" hidden="1">[1]Uke!#REF!</definedName>
    <definedName name="XCV" localSheetId="42" hidden="1">Uke!#REF!</definedName>
    <definedName name="XCV" localSheetId="40" hidden="1">Uke!#REF!</definedName>
    <definedName name="XCV" localSheetId="18" hidden="1">Uke!#REF!</definedName>
    <definedName name="XCV" localSheetId="21" hidden="1">[2]Uke!#REF!</definedName>
    <definedName name="XCV" localSheetId="23" hidden="1">[2]Uke!#REF!</definedName>
    <definedName name="XCV" localSheetId="19" hidden="1">[3]Uke!#REF!</definedName>
    <definedName name="XCV" localSheetId="39" hidden="1">[4]Uke!#REF!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34" hidden="1">Uke!#REF!</definedName>
    <definedName name="XCV" localSheetId="33" hidden="1">Uke!#REF!</definedName>
    <definedName name="XCV" localSheetId="37" hidden="1">Uke!#REF!</definedName>
    <definedName name="XCV" localSheetId="12" hidden="1">Uke!#REF!</definedName>
    <definedName name="XCV" localSheetId="38" hidden="1">[5]Uke!#REF!</definedName>
    <definedName name="XCV" localSheetId="16" hidden="1">Uke!#REF!</definedName>
    <definedName name="XCV" localSheetId="36" hidden="1">Uke!#REF!</definedName>
    <definedName name="XCV" localSheetId="6" hidden="1">U!#REF!</definedName>
    <definedName name="XCV" localSheetId="32" hidden="1">[6]Uke!#REF!</definedName>
    <definedName name="XCV" localSheetId="29" hidden="1">Uke!#REF!</definedName>
    <definedName name="XCV" localSheetId="30" hidden="1">Uke!#REF!</definedName>
    <definedName name="XCV" localSheetId="2" hidden="1">Uke!#REF!</definedName>
    <definedName name="XCV" hidden="1">Uke!#REF!</definedName>
    <definedName name="XGXGF" localSheetId="45" hidden="1">Uke!#REF!</definedName>
    <definedName name="XGXGF" localSheetId="44" hidden="1">Uke!#REF!</definedName>
    <definedName name="XGXGF" localSheetId="14" hidden="1">Uke!#REF!</definedName>
    <definedName name="XGXGF" localSheetId="26" hidden="1">Uke!#REF!</definedName>
    <definedName name="XGXGF" localSheetId="27" hidden="1">[1]Uke!#REF!</definedName>
    <definedName name="XGXGF" localSheetId="40" hidden="1">Uke!#REF!</definedName>
    <definedName name="XGXGF" localSheetId="18" hidden="1">Uke!#REF!</definedName>
    <definedName name="XGXGF" localSheetId="21" hidden="1">[2]Uke!#REF!</definedName>
    <definedName name="XGXGF" localSheetId="23" hidden="1">[2]Uke!#REF!</definedName>
    <definedName name="XGXGF" localSheetId="19" hidden="1">[3]Uke!#REF!</definedName>
    <definedName name="XGXGF" localSheetId="39" hidden="1">[4]Uke!#REF!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34" hidden="1">Uke!#REF!</definedName>
    <definedName name="XGXGF" localSheetId="33" hidden="1">Uke!#REF!</definedName>
    <definedName name="XGXGF" localSheetId="37" hidden="1">Uke!#REF!</definedName>
    <definedName name="XGXGF" localSheetId="12" hidden="1">Uke!#REF!</definedName>
    <definedName name="XGXGF" localSheetId="38" hidden="1">[5]Uke!#REF!</definedName>
    <definedName name="XGXGF" localSheetId="16" hidden="1">Uke!#REF!</definedName>
    <definedName name="XGXGF" localSheetId="36" hidden="1">Uke!#REF!</definedName>
    <definedName name="XGXGF" localSheetId="6" hidden="1">U!#REF!</definedName>
    <definedName name="XGXGF" localSheetId="32" hidden="1">[6]Uke!#REF!</definedName>
    <definedName name="XGXGF" localSheetId="30" hidden="1">Uke!#REF!</definedName>
    <definedName name="XGXGF" localSheetId="2" hidden="1">Uke!#REF!</definedName>
    <definedName name="XGXGF" hidden="1">Uke!#REF!</definedName>
    <definedName name="XXX" localSheetId="45" hidden="1">Uke!#REF!</definedName>
    <definedName name="XXX" localSheetId="44" hidden="1">Uke!#REF!</definedName>
    <definedName name="XXX" localSheetId="14" hidden="1">Uke!#REF!</definedName>
    <definedName name="XXX" localSheetId="26" hidden="1">Uke!#REF!</definedName>
    <definedName name="XXX" localSheetId="27" hidden="1">[1]Uke!#REF!</definedName>
    <definedName name="XXX" localSheetId="25" hidden="1">Uke!#REF!</definedName>
    <definedName name="XXX" localSheetId="42" hidden="1">Uke!#REF!</definedName>
    <definedName name="XXX" localSheetId="40" hidden="1">Uke!#REF!</definedName>
    <definedName name="XXX" localSheetId="18" hidden="1">Uke!#REF!</definedName>
    <definedName name="XXX" localSheetId="17" hidden="1">Uke!#REF!</definedName>
    <definedName name="XXX" localSheetId="21" hidden="1">[2]Uke!#REF!</definedName>
    <definedName name="XXX" localSheetId="23" hidden="1">[2]Uke!#REF!</definedName>
    <definedName name="XXX" localSheetId="19" hidden="1">[3]Uke!#REF!</definedName>
    <definedName name="XXX" localSheetId="39" hidden="1">[4]Uke!#REF!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34" hidden="1">Uke!#REF!</definedName>
    <definedName name="XXX" localSheetId="33" hidden="1">Uke!#REF!</definedName>
    <definedName name="XXX" localSheetId="37" hidden="1">Uke!#REF!</definedName>
    <definedName name="XXX" localSheetId="12" hidden="1">Uke!#REF!</definedName>
    <definedName name="XXX" localSheetId="38" hidden="1">[5]Uke!#REF!</definedName>
    <definedName name="XXX" localSheetId="16" hidden="1">Uke!#REF!</definedName>
    <definedName name="XXX" localSheetId="15" hidden="1">Uke!#REF!</definedName>
    <definedName name="XXX" localSheetId="36" hidden="1">Uke!#REF!</definedName>
    <definedName name="XXX" localSheetId="6" hidden="1">U!#REF!</definedName>
    <definedName name="XXX" localSheetId="32" hidden="1">[6]Uke!#REF!</definedName>
    <definedName name="XXX" localSheetId="31" hidden="1">Uke!#REF!</definedName>
    <definedName name="XXX" localSheetId="29" hidden="1">Uke!#REF!</definedName>
    <definedName name="XXX" localSheetId="30" hidden="1">Uke!#REF!</definedName>
    <definedName name="XXX" localSheetId="2" hidden="1">Uke!#REF!</definedName>
    <definedName name="XXX" hidden="1">Uke!#REF!</definedName>
    <definedName name="YUT" localSheetId="45" hidden="1">Uke!#REF!</definedName>
    <definedName name="YUT" localSheetId="44" hidden="1">Uke!#REF!</definedName>
    <definedName name="YUT" localSheetId="14" hidden="1">Uke!#REF!</definedName>
    <definedName name="YUT" localSheetId="26" hidden="1">Uke!#REF!</definedName>
    <definedName name="YUT" localSheetId="27" hidden="1">[1]Uke!#REF!</definedName>
    <definedName name="YUT" localSheetId="40" hidden="1">Uke!#REF!</definedName>
    <definedName name="YUT" localSheetId="18" hidden="1">Uke!#REF!</definedName>
    <definedName name="YUT" localSheetId="21" hidden="1">[2]Uke!#REF!</definedName>
    <definedName name="YUT" localSheetId="23" hidden="1">[2]Uke!#REF!</definedName>
    <definedName name="YUT" localSheetId="19" hidden="1">[3]Uke!#REF!</definedName>
    <definedName name="YUT" localSheetId="39" hidden="1">[4]Uke!#REF!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34" hidden="1">Uke!#REF!</definedName>
    <definedName name="YUT" localSheetId="33" hidden="1">Uke!#REF!</definedName>
    <definedName name="YUT" localSheetId="37" hidden="1">Uke!#REF!</definedName>
    <definedName name="YUT" localSheetId="12" hidden="1">Uke!#REF!</definedName>
    <definedName name="YUT" localSheetId="38" hidden="1">[5]Uke!#REF!</definedName>
    <definedName name="YUT" localSheetId="16" hidden="1">Uke!#REF!</definedName>
    <definedName name="YUT" localSheetId="36" hidden="1">Uke!#REF!</definedName>
    <definedName name="YUT" localSheetId="6" hidden="1">U!#REF!</definedName>
    <definedName name="YUT" localSheetId="32" hidden="1">[6]Uke!#REF!</definedName>
    <definedName name="YUT" localSheetId="30" hidden="1">Uke!#REF!</definedName>
    <definedName name="YUT" localSheetId="2" hidden="1">Uke!#REF!</definedName>
    <definedName name="YUT" hidden="1">Uke!#REF!</definedName>
    <definedName name="YY" localSheetId="45" hidden="1">Uke!#REF!</definedName>
    <definedName name="YY" localSheetId="44" hidden="1">Uke!#REF!</definedName>
    <definedName name="YY" localSheetId="14" hidden="1">Uke!#REF!</definedName>
    <definedName name="YY" localSheetId="26" hidden="1">Uke!#REF!</definedName>
    <definedName name="YY" localSheetId="27" hidden="1">[1]Uke!#REF!</definedName>
    <definedName name="YY" localSheetId="40" hidden="1">Uke!#REF!</definedName>
    <definedName name="YY" localSheetId="18" hidden="1">Uke!#REF!</definedName>
    <definedName name="YY" localSheetId="21" hidden="1">[2]Uke!#REF!</definedName>
    <definedName name="YY" localSheetId="23" hidden="1">[2]Uke!#REF!</definedName>
    <definedName name="YY" localSheetId="19" hidden="1">[3]Uke!#REF!</definedName>
    <definedName name="YY" localSheetId="39" hidden="1">[4]Uke!#REF!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34" hidden="1">Uke!#REF!</definedName>
    <definedName name="YY" localSheetId="33" hidden="1">Uke!#REF!</definedName>
    <definedName name="YY" localSheetId="37" hidden="1">Uke!#REF!</definedName>
    <definedName name="YY" localSheetId="12" hidden="1">Uke!#REF!</definedName>
    <definedName name="YY" localSheetId="38" hidden="1">[5]Uke!#REF!</definedName>
    <definedName name="YY" localSheetId="16" hidden="1">Uke!#REF!</definedName>
    <definedName name="YY" localSheetId="36" hidden="1">Uke!#REF!</definedName>
    <definedName name="YY" localSheetId="6" hidden="1">U!#REF!</definedName>
    <definedName name="YY" localSheetId="32" hidden="1">[6]Uke!#REF!</definedName>
    <definedName name="YY" localSheetId="30" hidden="1">Uke!#REF!</definedName>
    <definedName name="YY" localSheetId="2" hidden="1">Uke!#REF!</definedName>
    <definedName name="YY" hidden="1">Uke!#REF!</definedName>
    <definedName name="YYY" localSheetId="45" hidden="1">Uke!#REF!</definedName>
    <definedName name="YYY" localSheetId="44" hidden="1">Uke!#REF!</definedName>
    <definedName name="YYY" localSheetId="14" hidden="1">Uke!#REF!</definedName>
    <definedName name="YYY" localSheetId="26" hidden="1">Uke!#REF!</definedName>
    <definedName name="YYY" localSheetId="27" hidden="1">[1]Uke!#REF!</definedName>
    <definedName name="YYY" localSheetId="40" hidden="1">Uke!#REF!</definedName>
    <definedName name="YYY" localSheetId="18" hidden="1">Uke!#REF!</definedName>
    <definedName name="YYY" localSheetId="21" hidden="1">[2]Uke!#REF!</definedName>
    <definedName name="YYY" localSheetId="23" hidden="1">[2]Uke!#REF!</definedName>
    <definedName name="YYY" localSheetId="19" hidden="1">[3]Uke!#REF!</definedName>
    <definedName name="YYY" localSheetId="39" hidden="1">[4]Uke!#REF!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34" hidden="1">Uke!#REF!</definedName>
    <definedName name="YYY" localSheetId="33" hidden="1">Uke!#REF!</definedName>
    <definedName name="YYY" localSheetId="37" hidden="1">Uke!#REF!</definedName>
    <definedName name="YYY" localSheetId="12" hidden="1">Uke!#REF!</definedName>
    <definedName name="YYY" localSheetId="38" hidden="1">[5]Uke!#REF!</definedName>
    <definedName name="YYY" localSheetId="16" hidden="1">Uke!#REF!</definedName>
    <definedName name="YYY" localSheetId="36" hidden="1">Uke!#REF!</definedName>
    <definedName name="YYY" localSheetId="6" hidden="1">U!#REF!</definedName>
    <definedName name="YYY" localSheetId="32" hidden="1">[6]Uke!#REF!</definedName>
    <definedName name="YYY" localSheetId="30" hidden="1">Uke!#REF!</definedName>
    <definedName name="YYY" localSheetId="2" hidden="1">Uke!#REF!</definedName>
    <definedName name="YYY" hidden="1">Uke!#REF!</definedName>
    <definedName name="YYYY" localSheetId="45" hidden="1">Uke!#REF!</definedName>
    <definedName name="YYYY" localSheetId="44" hidden="1">Uke!#REF!</definedName>
    <definedName name="YYYY" localSheetId="14" hidden="1">Uke!#REF!</definedName>
    <definedName name="YYYY" localSheetId="26" hidden="1">Uke!#REF!</definedName>
    <definedName name="YYYY" localSheetId="27" hidden="1">[1]Uke!#REF!</definedName>
    <definedName name="YYYY" localSheetId="40" hidden="1">Uke!#REF!</definedName>
    <definedName name="YYYY" localSheetId="18" hidden="1">Uke!#REF!</definedName>
    <definedName name="YYYY" localSheetId="21" hidden="1">[2]Uke!#REF!</definedName>
    <definedName name="YYYY" localSheetId="23" hidden="1">[2]Uke!#REF!</definedName>
    <definedName name="YYYY" localSheetId="19" hidden="1">[3]Uke!#REF!</definedName>
    <definedName name="YYYY" localSheetId="39" hidden="1">[4]Uke!#REF!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34" hidden="1">Uke!#REF!</definedName>
    <definedName name="YYYY" localSheetId="33" hidden="1">Uke!#REF!</definedName>
    <definedName name="YYYY" localSheetId="37" hidden="1">Uke!#REF!</definedName>
    <definedName name="YYYY" localSheetId="12" hidden="1">Uke!#REF!</definedName>
    <definedName name="YYYY" localSheetId="38" hidden="1">[5]Uke!#REF!</definedName>
    <definedName name="YYYY" localSheetId="16" hidden="1">Uke!#REF!</definedName>
    <definedName name="YYYY" localSheetId="36" hidden="1">Uke!#REF!</definedName>
    <definedName name="YYYY" localSheetId="6" hidden="1">U!#REF!</definedName>
    <definedName name="YYYY" localSheetId="32" hidden="1">[6]Uke!#REF!</definedName>
    <definedName name="YYYY" localSheetId="30" hidden="1">Uke!#REF!</definedName>
    <definedName name="YYYY" localSheetId="2" hidden="1">Uke!#REF!</definedName>
    <definedName name="YYYY" hidden="1">Uke!#REF!</definedName>
    <definedName name="zz" localSheetId="45" hidden="1">Uke!#REF!</definedName>
    <definedName name="zz" localSheetId="44" hidden="1">Uke!#REF!</definedName>
    <definedName name="zz" localSheetId="14" hidden="1">Uke!#REF!</definedName>
    <definedName name="zz" localSheetId="26" hidden="1">Uke!#REF!</definedName>
    <definedName name="zz" localSheetId="27" hidden="1">[1]Uke!#REF!</definedName>
    <definedName name="zz" localSheetId="40" hidden="1">Uke!#REF!</definedName>
    <definedName name="zz" localSheetId="18" hidden="1">Uke!#REF!</definedName>
    <definedName name="zz" localSheetId="21" hidden="1">[2]Uke!#REF!</definedName>
    <definedName name="zz" localSheetId="23" hidden="1">[2]Uke!#REF!</definedName>
    <definedName name="zz" localSheetId="19" hidden="1">[3]Uke!#REF!</definedName>
    <definedName name="zz" localSheetId="39" hidden="1">[4]Uke!#REF!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34" hidden="1">Uke!#REF!</definedName>
    <definedName name="zz" localSheetId="33" hidden="1">Uke!#REF!</definedName>
    <definedName name="zz" localSheetId="37" hidden="1">Uke!#REF!</definedName>
    <definedName name="zz" localSheetId="12" hidden="1">Uke!#REF!</definedName>
    <definedName name="zz" localSheetId="38" hidden="1">[5]Uke!#REF!</definedName>
    <definedName name="zz" localSheetId="16" hidden="1">Uke!#REF!</definedName>
    <definedName name="zz" localSheetId="36" hidden="1">Uke!#REF!</definedName>
    <definedName name="zz" localSheetId="6" hidden="1">U!#REF!</definedName>
    <definedName name="zz" localSheetId="32" hidden="1">[6]Uke!#REF!</definedName>
    <definedName name="zz" localSheetId="30" hidden="1">Uke!#REF!</definedName>
    <definedName name="zz" localSheetId="2" hidden="1">Uke!#REF!</definedName>
    <definedName name="zz" hidden="1">Uke!#REF!</definedName>
    <definedName name="øøø" localSheetId="45" hidden="1">Uke!#REF!</definedName>
    <definedName name="øøø" localSheetId="44" hidden="1">Uke!#REF!</definedName>
    <definedName name="øøø" localSheetId="14" hidden="1">Uke!#REF!</definedName>
    <definedName name="øøø" localSheetId="26" hidden="1">Uke!#REF!</definedName>
    <definedName name="øøø" localSheetId="27" hidden="1">[1]Uke!#REF!</definedName>
    <definedName name="øøø" localSheetId="40" hidden="1">Uke!#REF!</definedName>
    <definedName name="øøø" localSheetId="18" hidden="1">Uke!#REF!</definedName>
    <definedName name="øøø" localSheetId="21" hidden="1">[2]Uke!#REF!</definedName>
    <definedName name="øøø" localSheetId="23" hidden="1">[2]Uke!#REF!</definedName>
    <definedName name="øøø" localSheetId="19" hidden="1">[3]Uke!#REF!</definedName>
    <definedName name="øøø" localSheetId="39" hidden="1">[4]Uke!#REF!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34" hidden="1">Uke!#REF!</definedName>
    <definedName name="øøø" localSheetId="33" hidden="1">Uke!#REF!</definedName>
    <definedName name="øøø" localSheetId="37" hidden="1">Uke!#REF!</definedName>
    <definedName name="øøø" localSheetId="12" hidden="1">Uke!#REF!</definedName>
    <definedName name="øøø" localSheetId="38" hidden="1">[5]Uke!#REF!</definedName>
    <definedName name="øøø" localSheetId="16" hidden="1">Uke!#REF!</definedName>
    <definedName name="øøø" localSheetId="36" hidden="1">Uke!#REF!</definedName>
    <definedName name="øøø" localSheetId="6" hidden="1">U!#REF!</definedName>
    <definedName name="øøø" localSheetId="32" hidden="1">[6]Uke!#REF!</definedName>
    <definedName name="øøø" localSheetId="30" hidden="1">Uke!#REF!</definedName>
    <definedName name="øøø" localSheetId="2" hidden="1">Uke!#REF!</definedName>
    <definedName name="øøø" hidden="1">Uke!#REF!</definedName>
    <definedName name="aa" localSheetId="45" hidden="1">Uke!#REF!</definedName>
    <definedName name="aa" localSheetId="44" hidden="1">Uke!#REF!</definedName>
    <definedName name="aa" localSheetId="14" hidden="1">Uke!#REF!</definedName>
    <definedName name="aa" localSheetId="26" hidden="1">Uke!#REF!</definedName>
    <definedName name="aa" localSheetId="27" hidden="1">[1]Uke!#REF!</definedName>
    <definedName name="aa" localSheetId="25" hidden="1">Uke!#REF!</definedName>
    <definedName name="aa" localSheetId="42" hidden="1">Uke!#REF!</definedName>
    <definedName name="aa" localSheetId="40" hidden="1">Uke!#REF!</definedName>
    <definedName name="aa" localSheetId="18" hidden="1">Uke!#REF!</definedName>
    <definedName name="aa" localSheetId="17" hidden="1">Uke!#REF!</definedName>
    <definedName name="aa" localSheetId="21" hidden="1">[2]Uke!#REF!</definedName>
    <definedName name="aa" localSheetId="23" hidden="1">[2]Uke!#REF!</definedName>
    <definedName name="aa" localSheetId="19" hidden="1">[3]Uke!#REF!</definedName>
    <definedName name="aa" localSheetId="39" hidden="1">[4]Uke!#REF!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34" hidden="1">Uke!#REF!</definedName>
    <definedName name="aa" localSheetId="33" hidden="1">Uke!#REF!</definedName>
    <definedName name="aa" localSheetId="37" hidden="1">Uke!#REF!</definedName>
    <definedName name="aa" localSheetId="12" hidden="1">Uke!#REF!</definedName>
    <definedName name="aa" localSheetId="38" hidden="1">[5]Uke!#REF!</definedName>
    <definedName name="aa" localSheetId="16" hidden="1">Uke!#REF!</definedName>
    <definedName name="aa" localSheetId="36" hidden="1">Uke!#REF!</definedName>
    <definedName name="aa" localSheetId="6" hidden="1">U!#REF!</definedName>
    <definedName name="aa" localSheetId="32" hidden="1">[6]Uke!#REF!</definedName>
    <definedName name="aa" localSheetId="31" hidden="1">Uke!#REF!</definedName>
    <definedName name="aa" localSheetId="29" hidden="1">Uke!#REF!</definedName>
    <definedName name="aa" localSheetId="30" hidden="1">Uke!#REF!</definedName>
    <definedName name="aa" localSheetId="2" hidden="1">Uke!#REF!</definedName>
    <definedName name="aa" hidden="1">Uke!#REF!</definedName>
    <definedName name="aaa" localSheetId="45" hidden="1">Uke!#REF!</definedName>
    <definedName name="aaa" localSheetId="44" hidden="1">Uke!#REF!</definedName>
    <definedName name="aaa" localSheetId="14" hidden="1">Uke!#REF!</definedName>
    <definedName name="aaa" localSheetId="26" hidden="1">Uke!#REF!</definedName>
    <definedName name="aaa" localSheetId="27" hidden="1">[1]Uke!#REF!</definedName>
    <definedName name="aaa" localSheetId="25" hidden="1">Uke!#REF!</definedName>
    <definedName name="aaa" localSheetId="42" hidden="1">Uke!#REF!</definedName>
    <definedName name="aaa" localSheetId="40" hidden="1">Uke!#REF!</definedName>
    <definedName name="aaa" localSheetId="18" hidden="1">Uke!#REF!</definedName>
    <definedName name="aaa" localSheetId="17" hidden="1">Uke!#REF!</definedName>
    <definedName name="aaa" localSheetId="21" hidden="1">[2]Uke!#REF!</definedName>
    <definedName name="aaa" localSheetId="23" hidden="1">[2]Uke!#REF!</definedName>
    <definedName name="aaa" localSheetId="19" hidden="1">[3]Uke!#REF!</definedName>
    <definedName name="aaa" localSheetId="39" hidden="1">[4]Uke!#REF!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34" hidden="1">Uke!#REF!</definedName>
    <definedName name="aaa" localSheetId="33" hidden="1">Uke!#REF!</definedName>
    <definedName name="aaa" localSheetId="37" hidden="1">Uke!#REF!</definedName>
    <definedName name="aaa" localSheetId="12" hidden="1">Uke!#REF!</definedName>
    <definedName name="aaa" localSheetId="38" hidden="1">[5]Uke!#REF!</definedName>
    <definedName name="aaa" localSheetId="16" hidden="1">Uke!#REF!</definedName>
    <definedName name="aaa" localSheetId="36" hidden="1">Uke!#REF!</definedName>
    <definedName name="aaa" localSheetId="6" hidden="1">U!#REF!</definedName>
    <definedName name="aaa" localSheetId="32" hidden="1">[6]Uke!#REF!</definedName>
    <definedName name="aaa" localSheetId="29" hidden="1">Uke!#REF!</definedName>
    <definedName name="aaa" localSheetId="30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6" i="6" l="1"/>
  <c r="T16" i="6"/>
  <c r="S17" i="6"/>
  <c r="T17" i="6"/>
  <c r="S18" i="6"/>
  <c r="T18" i="6"/>
  <c r="S20" i="6"/>
  <c r="T20" i="6"/>
  <c r="S21" i="6"/>
  <c r="T21" i="6"/>
  <c r="S22" i="6"/>
  <c r="T22" i="6"/>
  <c r="S23" i="6"/>
  <c r="T23" i="6"/>
  <c r="S25" i="6"/>
  <c r="T25" i="6"/>
  <c r="S26" i="6"/>
  <c r="T26" i="6"/>
  <c r="S27" i="6"/>
  <c r="T27" i="6"/>
  <c r="S28" i="6"/>
  <c r="T28" i="6"/>
  <c r="G46" i="58"/>
  <c r="I46" i="58" s="1"/>
  <c r="B81" i="58"/>
  <c r="C81" i="58" s="1"/>
  <c r="D81" i="58"/>
  <c r="E81" i="58"/>
  <c r="G81" i="58"/>
  <c r="S81" i="58" s="1"/>
  <c r="I81" i="58"/>
  <c r="K81" i="58"/>
  <c r="P81" i="58"/>
  <c r="M81" i="58"/>
  <c r="W81" i="58"/>
  <c r="Z81" i="58"/>
  <c r="AA81" i="58"/>
  <c r="AB81" i="58"/>
  <c r="AC81" i="58"/>
  <c r="AD81" i="58"/>
  <c r="AE81" i="58"/>
  <c r="B82" i="58"/>
  <c r="C82" i="58" s="1"/>
  <c r="D82" i="58"/>
  <c r="E82" i="58"/>
  <c r="G82" i="58"/>
  <c r="X82" i="58" s="1"/>
  <c r="I82" i="58"/>
  <c r="K82" i="58"/>
  <c r="P82" i="58"/>
  <c r="M82" i="58"/>
  <c r="W82" i="58"/>
  <c r="Z82" i="58"/>
  <c r="AA82" i="58"/>
  <c r="AB82" i="58"/>
  <c r="AC82" i="58"/>
  <c r="AD82" i="58"/>
  <c r="AE82" i="58"/>
  <c r="B83" i="58"/>
  <c r="C83" i="58" s="1"/>
  <c r="D83" i="58"/>
  <c r="E83" i="58"/>
  <c r="G83" i="58"/>
  <c r="S83" i="58" s="1"/>
  <c r="I83" i="58"/>
  <c r="K83" i="58"/>
  <c r="P83" i="58"/>
  <c r="M83" i="58"/>
  <c r="W83" i="58"/>
  <c r="Z83" i="58"/>
  <c r="AA83" i="58"/>
  <c r="AB83" i="58"/>
  <c r="AC83" i="58"/>
  <c r="AD83" i="58"/>
  <c r="AE83" i="58"/>
  <c r="B84" i="58"/>
  <c r="C84" i="58" s="1"/>
  <c r="D84" i="58"/>
  <c r="E84" i="58"/>
  <c r="G84" i="58"/>
  <c r="I84" i="58"/>
  <c r="K84" i="58"/>
  <c r="P84" i="58"/>
  <c r="M84" i="58"/>
  <c r="W84" i="58"/>
  <c r="Z84" i="58"/>
  <c r="AA84" i="58"/>
  <c r="AB84" i="58"/>
  <c r="AC84" i="58"/>
  <c r="AD84" i="58"/>
  <c r="AE84" i="58"/>
  <c r="B121" i="58"/>
  <c r="C121" i="58" s="1"/>
  <c r="D121" i="58"/>
  <c r="E121" i="58"/>
  <c r="G121" i="58"/>
  <c r="R121" i="58" s="1"/>
  <c r="I121" i="58"/>
  <c r="K121" i="58"/>
  <c r="P121" i="58"/>
  <c r="U121" i="58"/>
  <c r="M121" i="58"/>
  <c r="W121" i="58"/>
  <c r="Z121" i="58"/>
  <c r="AA121" i="58"/>
  <c r="AB121" i="58"/>
  <c r="AC121" i="58"/>
  <c r="AD121" i="58"/>
  <c r="AE121" i="58"/>
  <c r="B122" i="58"/>
  <c r="C122" i="58" s="1"/>
  <c r="D122" i="58"/>
  <c r="E122" i="58"/>
  <c r="G122" i="58"/>
  <c r="R122" i="58" s="1"/>
  <c r="I122" i="58"/>
  <c r="K122" i="58"/>
  <c r="P122" i="58"/>
  <c r="U122" i="58"/>
  <c r="M122" i="58"/>
  <c r="W122" i="58"/>
  <c r="Z122" i="58"/>
  <c r="AA122" i="58"/>
  <c r="AB122" i="58"/>
  <c r="AC122" i="58"/>
  <c r="AD122" i="58"/>
  <c r="AE122" i="58"/>
  <c r="I26" i="79"/>
  <c r="K26" i="79"/>
  <c r="N26" i="79"/>
  <c r="P26" i="79"/>
  <c r="T26" i="79"/>
  <c r="U26" i="79"/>
  <c r="V26" i="79"/>
  <c r="I27" i="79"/>
  <c r="K27" i="79"/>
  <c r="N27" i="79"/>
  <c r="P27" i="79"/>
  <c r="T27" i="79"/>
  <c r="U27" i="79"/>
  <c r="V27" i="79"/>
  <c r="I28" i="79"/>
  <c r="K28" i="79"/>
  <c r="N28" i="79"/>
  <c r="P28" i="79"/>
  <c r="T28" i="79"/>
  <c r="U28" i="79"/>
  <c r="V28" i="79"/>
  <c r="I29" i="79"/>
  <c r="K29" i="79"/>
  <c r="N29" i="79"/>
  <c r="P29" i="79"/>
  <c r="T29" i="79"/>
  <c r="U29" i="79"/>
  <c r="V29" i="79"/>
  <c r="I30" i="79"/>
  <c r="K30" i="79"/>
  <c r="N30" i="79"/>
  <c r="P30" i="79"/>
  <c r="T30" i="79"/>
  <c r="U30" i="79"/>
  <c r="V30" i="79"/>
  <c r="I31" i="79"/>
  <c r="K31" i="79"/>
  <c r="N31" i="79"/>
  <c r="P31" i="79"/>
  <c r="T31" i="79"/>
  <c r="U31" i="79"/>
  <c r="V31" i="79"/>
  <c r="I32" i="79"/>
  <c r="K32" i="79"/>
  <c r="N32" i="79"/>
  <c r="P32" i="79"/>
  <c r="T32" i="79"/>
  <c r="U32" i="79"/>
  <c r="V32" i="79"/>
  <c r="I33" i="79"/>
  <c r="K33" i="79"/>
  <c r="N33" i="79"/>
  <c r="P33" i="79"/>
  <c r="T33" i="79"/>
  <c r="U33" i="79"/>
  <c r="V33" i="79"/>
  <c r="I34" i="79"/>
  <c r="K34" i="79"/>
  <c r="N34" i="79"/>
  <c r="P34" i="79"/>
  <c r="T34" i="79"/>
  <c r="U34" i="79"/>
  <c r="V34" i="79"/>
  <c r="I35" i="79"/>
  <c r="K35" i="79"/>
  <c r="N35" i="79"/>
  <c r="P35" i="79"/>
  <c r="T35" i="79"/>
  <c r="U35" i="79"/>
  <c r="V35" i="79"/>
  <c r="I36" i="79"/>
  <c r="K36" i="79"/>
  <c r="N36" i="79"/>
  <c r="P36" i="79"/>
  <c r="T36" i="79"/>
  <c r="U36" i="79"/>
  <c r="V36" i="79"/>
  <c r="I37" i="79"/>
  <c r="K37" i="79"/>
  <c r="N37" i="79"/>
  <c r="P37" i="79"/>
  <c r="T37" i="79"/>
  <c r="U37" i="79"/>
  <c r="V37" i="79"/>
  <c r="I38" i="79"/>
  <c r="K38" i="79"/>
  <c r="N38" i="79"/>
  <c r="P38" i="79"/>
  <c r="T38" i="79"/>
  <c r="U38" i="79"/>
  <c r="V38" i="79"/>
  <c r="B41" i="79"/>
  <c r="C41" i="79"/>
  <c r="D41" i="79" s="1"/>
  <c r="E41" i="79"/>
  <c r="F41" i="79"/>
  <c r="R41" i="79" s="1"/>
  <c r="G41" i="79"/>
  <c r="I41" i="79"/>
  <c r="K41" i="79"/>
  <c r="N41" i="79"/>
  <c r="P41" i="79"/>
  <c r="T41" i="79"/>
  <c r="U41" i="79"/>
  <c r="V41" i="79"/>
  <c r="X41" i="79"/>
  <c r="Y41" i="79"/>
  <c r="AA41" i="79"/>
  <c r="AB41" i="79"/>
  <c r="AC41" i="79"/>
  <c r="B42" i="79"/>
  <c r="C42" i="79"/>
  <c r="D42" i="79" s="1"/>
  <c r="E42" i="79"/>
  <c r="F42" i="79"/>
  <c r="R42" i="79" s="1"/>
  <c r="G42" i="79"/>
  <c r="I42" i="79"/>
  <c r="K42" i="79"/>
  <c r="N42" i="79"/>
  <c r="P42" i="79"/>
  <c r="T42" i="79"/>
  <c r="U42" i="79"/>
  <c r="V42" i="79"/>
  <c r="X42" i="79"/>
  <c r="Y42" i="79"/>
  <c r="AA42" i="79"/>
  <c r="AB42" i="79"/>
  <c r="AC42" i="79"/>
  <c r="B43" i="79"/>
  <c r="C43" i="79"/>
  <c r="D43" i="79" s="1"/>
  <c r="E43" i="79"/>
  <c r="F43" i="79"/>
  <c r="R43" i="79" s="1"/>
  <c r="G43" i="79"/>
  <c r="I43" i="79"/>
  <c r="K43" i="79"/>
  <c r="N43" i="79"/>
  <c r="P43" i="79"/>
  <c r="T43" i="79"/>
  <c r="U43" i="79"/>
  <c r="V43" i="79"/>
  <c r="X43" i="79"/>
  <c r="Y43" i="79"/>
  <c r="AA43" i="79"/>
  <c r="AB43" i="79"/>
  <c r="AC43" i="79"/>
  <c r="B44" i="79"/>
  <c r="C44" i="79"/>
  <c r="D44" i="79" s="1"/>
  <c r="E44" i="79"/>
  <c r="F44" i="79"/>
  <c r="S44" i="79" s="1"/>
  <c r="G44" i="79"/>
  <c r="I44" i="79"/>
  <c r="K44" i="79"/>
  <c r="N44" i="79"/>
  <c r="P44" i="79"/>
  <c r="T44" i="79"/>
  <c r="U44" i="79"/>
  <c r="V44" i="79"/>
  <c r="X44" i="79"/>
  <c r="Y44" i="79"/>
  <c r="AA44" i="79"/>
  <c r="AB44" i="79"/>
  <c r="AC44" i="79"/>
  <c r="B45" i="79"/>
  <c r="C45" i="79"/>
  <c r="D45" i="79" s="1"/>
  <c r="E45" i="79"/>
  <c r="F45" i="79"/>
  <c r="R45" i="79" s="1"/>
  <c r="G45" i="79"/>
  <c r="I45" i="79"/>
  <c r="K45" i="79"/>
  <c r="N45" i="79"/>
  <c r="P45" i="79"/>
  <c r="T45" i="79"/>
  <c r="U45" i="79"/>
  <c r="V45" i="79"/>
  <c r="X45" i="79"/>
  <c r="Y45" i="79"/>
  <c r="AA45" i="79"/>
  <c r="AB45" i="79"/>
  <c r="AC45" i="79"/>
  <c r="B46" i="79"/>
  <c r="C46" i="79"/>
  <c r="D46" i="79" s="1"/>
  <c r="E46" i="79"/>
  <c r="F46" i="79"/>
  <c r="G46" i="79"/>
  <c r="I46" i="79"/>
  <c r="K46" i="79"/>
  <c r="N46" i="79"/>
  <c r="P46" i="79"/>
  <c r="T46" i="79"/>
  <c r="U46" i="79"/>
  <c r="V46" i="79"/>
  <c r="X46" i="79"/>
  <c r="Y46" i="79"/>
  <c r="AA46" i="79"/>
  <c r="AB46" i="79"/>
  <c r="AC46" i="79"/>
  <c r="B47" i="79"/>
  <c r="C47" i="79"/>
  <c r="D47" i="79" s="1"/>
  <c r="E47" i="79"/>
  <c r="F47" i="79"/>
  <c r="G47" i="79"/>
  <c r="I47" i="79"/>
  <c r="K47" i="79"/>
  <c r="N47" i="79"/>
  <c r="P47" i="79"/>
  <c r="T47" i="79"/>
  <c r="U47" i="79"/>
  <c r="V47" i="79"/>
  <c r="X47" i="79"/>
  <c r="Y47" i="79"/>
  <c r="AA47" i="79"/>
  <c r="AB47" i="79"/>
  <c r="AC47" i="79"/>
  <c r="B48" i="79"/>
  <c r="C48" i="79"/>
  <c r="D48" i="79" s="1"/>
  <c r="E48" i="79"/>
  <c r="F48" i="79"/>
  <c r="R48" i="79" s="1"/>
  <c r="G48" i="79"/>
  <c r="I48" i="79"/>
  <c r="K48" i="79"/>
  <c r="N48" i="79"/>
  <c r="P48" i="79"/>
  <c r="T48" i="79"/>
  <c r="U48" i="79"/>
  <c r="V48" i="79"/>
  <c r="X48" i="79"/>
  <c r="Y48" i="79"/>
  <c r="AA48" i="79"/>
  <c r="AB48" i="79"/>
  <c r="AC48" i="79"/>
  <c r="B49" i="79"/>
  <c r="C49" i="79"/>
  <c r="D49" i="79" s="1"/>
  <c r="E49" i="79"/>
  <c r="F49" i="79"/>
  <c r="S49" i="79" s="1"/>
  <c r="G49" i="79"/>
  <c r="I49" i="79"/>
  <c r="K49" i="79"/>
  <c r="N49" i="79"/>
  <c r="P49" i="79"/>
  <c r="T49" i="79"/>
  <c r="U49" i="79"/>
  <c r="V49" i="79"/>
  <c r="X49" i="79"/>
  <c r="Y49" i="79"/>
  <c r="AA49" i="79"/>
  <c r="AB49" i="79"/>
  <c r="AC49" i="79"/>
  <c r="B50" i="79"/>
  <c r="C50" i="79"/>
  <c r="D50" i="79" s="1"/>
  <c r="E50" i="79"/>
  <c r="F50" i="79"/>
  <c r="R50" i="79" s="1"/>
  <c r="G50" i="79"/>
  <c r="I50" i="79"/>
  <c r="K50" i="79"/>
  <c r="N50" i="79"/>
  <c r="P50" i="79"/>
  <c r="T50" i="79"/>
  <c r="U50" i="79"/>
  <c r="V50" i="79"/>
  <c r="X50" i="79"/>
  <c r="Y50" i="79"/>
  <c r="AA50" i="79"/>
  <c r="AB50" i="79"/>
  <c r="AC50" i="79"/>
  <c r="B51" i="79"/>
  <c r="C51" i="79"/>
  <c r="D51" i="79" s="1"/>
  <c r="E51" i="79"/>
  <c r="F51" i="79"/>
  <c r="R51" i="79" s="1"/>
  <c r="G51" i="79"/>
  <c r="I51" i="79"/>
  <c r="K51" i="79"/>
  <c r="N51" i="79"/>
  <c r="P51" i="79"/>
  <c r="T51" i="79"/>
  <c r="U51" i="79"/>
  <c r="V51" i="79"/>
  <c r="X51" i="79"/>
  <c r="Y51" i="79"/>
  <c r="AA51" i="79"/>
  <c r="AB51" i="79"/>
  <c r="AC51" i="79"/>
  <c r="B52" i="79"/>
  <c r="C52" i="79"/>
  <c r="D52" i="79" s="1"/>
  <c r="E52" i="79"/>
  <c r="F52" i="79"/>
  <c r="S52" i="79" s="1"/>
  <c r="G52" i="79"/>
  <c r="I52" i="79"/>
  <c r="K52" i="79"/>
  <c r="N52" i="79"/>
  <c r="P52" i="79"/>
  <c r="T52" i="79"/>
  <c r="U52" i="79"/>
  <c r="V52" i="79"/>
  <c r="X52" i="79"/>
  <c r="Y52" i="79"/>
  <c r="AA52" i="79"/>
  <c r="AB52" i="79"/>
  <c r="AC52" i="79"/>
  <c r="B53" i="79"/>
  <c r="C53" i="79"/>
  <c r="D53" i="79" s="1"/>
  <c r="E53" i="79"/>
  <c r="F53" i="79"/>
  <c r="R53" i="79" s="1"/>
  <c r="G53" i="79"/>
  <c r="I53" i="79"/>
  <c r="K53" i="79"/>
  <c r="N53" i="79"/>
  <c r="P53" i="79"/>
  <c r="T53" i="79"/>
  <c r="U53" i="79"/>
  <c r="V53" i="79"/>
  <c r="X53" i="79"/>
  <c r="Y53" i="79"/>
  <c r="AA53" i="79"/>
  <c r="AB53" i="79"/>
  <c r="AC53" i="79"/>
  <c r="B31" i="79"/>
  <c r="C31" i="79"/>
  <c r="D31" i="79" s="1"/>
  <c r="E31" i="79"/>
  <c r="F31" i="79"/>
  <c r="R31" i="79" s="1"/>
  <c r="G31" i="79"/>
  <c r="X31" i="79"/>
  <c r="Y31" i="79"/>
  <c r="AA31" i="79"/>
  <c r="AB31" i="79"/>
  <c r="AC31" i="79"/>
  <c r="B32" i="79"/>
  <c r="C32" i="79"/>
  <c r="D32" i="79" s="1"/>
  <c r="E32" i="79"/>
  <c r="F32" i="79"/>
  <c r="R32" i="79" s="1"/>
  <c r="G32" i="79"/>
  <c r="X32" i="79"/>
  <c r="Y32" i="79"/>
  <c r="AA32" i="79"/>
  <c r="AB32" i="79"/>
  <c r="AC32" i="79"/>
  <c r="B33" i="79"/>
  <c r="C33" i="79"/>
  <c r="D33" i="79" s="1"/>
  <c r="E33" i="79"/>
  <c r="F33" i="79"/>
  <c r="R33" i="79" s="1"/>
  <c r="G33" i="79"/>
  <c r="X33" i="79"/>
  <c r="Y33" i="79"/>
  <c r="AA33" i="79"/>
  <c r="AB33" i="79"/>
  <c r="AC33" i="79"/>
  <c r="B34" i="79"/>
  <c r="C34" i="79"/>
  <c r="D34" i="79" s="1"/>
  <c r="E34" i="79"/>
  <c r="F34" i="79"/>
  <c r="S34" i="79" s="1"/>
  <c r="G34" i="79"/>
  <c r="X34" i="79"/>
  <c r="Y34" i="79"/>
  <c r="AA34" i="79"/>
  <c r="AB34" i="79"/>
  <c r="AC34" i="79"/>
  <c r="B35" i="79"/>
  <c r="C35" i="79"/>
  <c r="D35" i="79" s="1"/>
  <c r="E35" i="79"/>
  <c r="F35" i="79"/>
  <c r="R35" i="79" s="1"/>
  <c r="G35" i="79"/>
  <c r="X35" i="79"/>
  <c r="Y35" i="79"/>
  <c r="AA35" i="79"/>
  <c r="AB35" i="79"/>
  <c r="AC35" i="79"/>
  <c r="B36" i="79"/>
  <c r="C36" i="79"/>
  <c r="D36" i="79" s="1"/>
  <c r="E36" i="79"/>
  <c r="F36" i="79"/>
  <c r="R36" i="79" s="1"/>
  <c r="G36" i="79"/>
  <c r="X36" i="79"/>
  <c r="Y36" i="79"/>
  <c r="AA36" i="79"/>
  <c r="AB36" i="79"/>
  <c r="AC36" i="79"/>
  <c r="B37" i="79"/>
  <c r="C37" i="79"/>
  <c r="D37" i="79" s="1"/>
  <c r="E37" i="79"/>
  <c r="F37" i="79"/>
  <c r="R37" i="79" s="1"/>
  <c r="G37" i="79"/>
  <c r="X37" i="79"/>
  <c r="Y37" i="79"/>
  <c r="AA37" i="79"/>
  <c r="AB37" i="79"/>
  <c r="AC37" i="79"/>
  <c r="B38" i="79"/>
  <c r="C38" i="79"/>
  <c r="D38" i="79" s="1"/>
  <c r="E38" i="79"/>
  <c r="F38" i="79"/>
  <c r="S38" i="79" s="1"/>
  <c r="G38" i="79"/>
  <c r="X38" i="79"/>
  <c r="Y38" i="79"/>
  <c r="AA38" i="79"/>
  <c r="AB38" i="79"/>
  <c r="AC38" i="79"/>
  <c r="B15" i="79"/>
  <c r="C15" i="79"/>
  <c r="D15" i="79" s="1"/>
  <c r="E15" i="79"/>
  <c r="F15" i="79"/>
  <c r="R15" i="79" s="1"/>
  <c r="G15" i="79"/>
  <c r="I15" i="79"/>
  <c r="N15" i="79"/>
  <c r="P15" i="79"/>
  <c r="K15" i="79"/>
  <c r="T15" i="79"/>
  <c r="U15" i="79"/>
  <c r="V15" i="79"/>
  <c r="X15" i="79"/>
  <c r="Y15" i="79"/>
  <c r="AA15" i="79"/>
  <c r="AB15" i="79"/>
  <c r="AC15" i="79"/>
  <c r="B16" i="79"/>
  <c r="C16" i="79"/>
  <c r="D16" i="79" s="1"/>
  <c r="E16" i="79"/>
  <c r="F16" i="79"/>
  <c r="R16" i="79" s="1"/>
  <c r="G16" i="79"/>
  <c r="I16" i="79"/>
  <c r="N16" i="79"/>
  <c r="P16" i="79"/>
  <c r="K16" i="79"/>
  <c r="T16" i="79"/>
  <c r="U16" i="79"/>
  <c r="V16" i="79"/>
  <c r="X16" i="79"/>
  <c r="Y16" i="79"/>
  <c r="AA16" i="79"/>
  <c r="AB16" i="79"/>
  <c r="AC16" i="79"/>
  <c r="B17" i="79"/>
  <c r="C17" i="79"/>
  <c r="D17" i="79" s="1"/>
  <c r="E17" i="79"/>
  <c r="F17" i="79"/>
  <c r="R17" i="79" s="1"/>
  <c r="G17" i="79"/>
  <c r="I17" i="79"/>
  <c r="N17" i="79"/>
  <c r="P17" i="79"/>
  <c r="K17" i="79"/>
  <c r="T17" i="79"/>
  <c r="U17" i="79"/>
  <c r="V17" i="79"/>
  <c r="X17" i="79"/>
  <c r="Y17" i="79"/>
  <c r="AA17" i="79"/>
  <c r="AB17" i="79"/>
  <c r="AC17" i="79"/>
  <c r="B18" i="79"/>
  <c r="C18" i="79"/>
  <c r="D18" i="79" s="1"/>
  <c r="E18" i="79"/>
  <c r="F18" i="79"/>
  <c r="R18" i="79" s="1"/>
  <c r="G18" i="79"/>
  <c r="I18" i="79"/>
  <c r="N18" i="79"/>
  <c r="P18" i="79"/>
  <c r="K18" i="79"/>
  <c r="T18" i="79"/>
  <c r="U18" i="79"/>
  <c r="V18" i="79"/>
  <c r="X18" i="79"/>
  <c r="Y18" i="79"/>
  <c r="AA18" i="79"/>
  <c r="AB18" i="79"/>
  <c r="AC18" i="79"/>
  <c r="B19" i="79"/>
  <c r="C19" i="79"/>
  <c r="D19" i="79" s="1"/>
  <c r="E19" i="79"/>
  <c r="F19" i="79"/>
  <c r="G19" i="79"/>
  <c r="I19" i="79"/>
  <c r="N19" i="79"/>
  <c r="P19" i="79"/>
  <c r="K19" i="79"/>
  <c r="T19" i="79"/>
  <c r="U19" i="79"/>
  <c r="V19" i="79"/>
  <c r="X19" i="79"/>
  <c r="Y19" i="79"/>
  <c r="AA19" i="79"/>
  <c r="AB19" i="79"/>
  <c r="AC19" i="79"/>
  <c r="B20" i="79"/>
  <c r="C20" i="79"/>
  <c r="D20" i="79" s="1"/>
  <c r="E20" i="79"/>
  <c r="F20" i="79"/>
  <c r="R20" i="79" s="1"/>
  <c r="G20" i="79"/>
  <c r="H20" i="79" s="1"/>
  <c r="I20" i="79"/>
  <c r="N20" i="79"/>
  <c r="P20" i="79"/>
  <c r="Q20" i="79" s="1"/>
  <c r="K20" i="79"/>
  <c r="L20" i="79" s="1"/>
  <c r="T20" i="79"/>
  <c r="U20" i="79"/>
  <c r="V20" i="79"/>
  <c r="X20" i="79"/>
  <c r="Y20" i="79"/>
  <c r="AA20" i="79"/>
  <c r="AB20" i="79"/>
  <c r="AC20" i="79"/>
  <c r="B21" i="79"/>
  <c r="C21" i="79"/>
  <c r="D21" i="79" s="1"/>
  <c r="E21" i="79"/>
  <c r="F21" i="79"/>
  <c r="S21" i="79" s="1"/>
  <c r="G21" i="79"/>
  <c r="I21" i="79"/>
  <c r="N21" i="79"/>
  <c r="P21" i="79"/>
  <c r="K21" i="79"/>
  <c r="T21" i="79"/>
  <c r="U21" i="79"/>
  <c r="V21" i="79"/>
  <c r="X21" i="79"/>
  <c r="Y21" i="79"/>
  <c r="AA21" i="79"/>
  <c r="AB21" i="79"/>
  <c r="AC21" i="79"/>
  <c r="B22" i="79"/>
  <c r="C22" i="79"/>
  <c r="D22" i="79" s="1"/>
  <c r="E22" i="79"/>
  <c r="F22" i="79"/>
  <c r="R22" i="79" s="1"/>
  <c r="G22" i="79"/>
  <c r="I22" i="79"/>
  <c r="N22" i="79"/>
  <c r="P22" i="79"/>
  <c r="K22" i="79"/>
  <c r="T22" i="79"/>
  <c r="U22" i="79"/>
  <c r="V22" i="79"/>
  <c r="X22" i="79"/>
  <c r="Y22" i="79"/>
  <c r="AA22" i="79"/>
  <c r="AB22" i="79"/>
  <c r="AC22" i="79"/>
  <c r="B23" i="79"/>
  <c r="C23" i="79"/>
  <c r="D23" i="79" s="1"/>
  <c r="E23" i="79"/>
  <c r="F23" i="79"/>
  <c r="S23" i="79" s="1"/>
  <c r="G23" i="79"/>
  <c r="I23" i="79"/>
  <c r="N23" i="79"/>
  <c r="P23" i="79"/>
  <c r="K23" i="79"/>
  <c r="T23" i="79"/>
  <c r="U23" i="79"/>
  <c r="V23" i="79"/>
  <c r="X23" i="79"/>
  <c r="Y23" i="79"/>
  <c r="AA23" i="79"/>
  <c r="AB23" i="79"/>
  <c r="AC23" i="79"/>
  <c r="B43" i="48"/>
  <c r="C43" i="48"/>
  <c r="D43" i="48" s="1"/>
  <c r="E43" i="48"/>
  <c r="F43" i="48"/>
  <c r="Q25" i="48" s="1"/>
  <c r="H43" i="48"/>
  <c r="J43" i="48"/>
  <c r="K43" i="48"/>
  <c r="P43" i="48"/>
  <c r="R43" i="48"/>
  <c r="T43" i="48"/>
  <c r="U43" i="48"/>
  <c r="V43" i="48"/>
  <c r="W43" i="48"/>
  <c r="X43" i="48"/>
  <c r="Y43" i="48"/>
  <c r="B45" i="48"/>
  <c r="C45" i="48"/>
  <c r="D45" i="48" s="1"/>
  <c r="E45" i="48"/>
  <c r="F45" i="48"/>
  <c r="M45" i="48" s="1"/>
  <c r="H45" i="48"/>
  <c r="I45" i="48" s="1"/>
  <c r="J45" i="48"/>
  <c r="K45" i="48"/>
  <c r="P45" i="48"/>
  <c r="Q45" i="48" s="1"/>
  <c r="R45" i="48"/>
  <c r="T45" i="48"/>
  <c r="U45" i="48"/>
  <c r="V45" i="48"/>
  <c r="W45" i="48"/>
  <c r="X45" i="48"/>
  <c r="Y45" i="48"/>
  <c r="B25" i="48"/>
  <c r="C25" i="48"/>
  <c r="D25" i="48" s="1"/>
  <c r="E25" i="48"/>
  <c r="F25" i="48"/>
  <c r="AB25" i="48" s="1"/>
  <c r="H25" i="48"/>
  <c r="J25" i="48"/>
  <c r="K25" i="48"/>
  <c r="R25" i="48"/>
  <c r="T25" i="48"/>
  <c r="U25" i="48"/>
  <c r="V25" i="48"/>
  <c r="W25" i="48"/>
  <c r="X25" i="48"/>
  <c r="Y25" i="48"/>
  <c r="B27" i="48"/>
  <c r="C27" i="48"/>
  <c r="D27" i="48" s="1"/>
  <c r="E27" i="48"/>
  <c r="F27" i="48"/>
  <c r="M27" i="48" s="1"/>
  <c r="H27" i="48"/>
  <c r="I27" i="48" s="1"/>
  <c r="J27" i="48"/>
  <c r="K27" i="48"/>
  <c r="P27" i="48"/>
  <c r="R27" i="48"/>
  <c r="S27" i="48" s="1"/>
  <c r="T27" i="48"/>
  <c r="U27" i="48"/>
  <c r="V27" i="48"/>
  <c r="W27" i="48"/>
  <c r="X27" i="48"/>
  <c r="Y27" i="48"/>
  <c r="Z11" i="16"/>
  <c r="Y11" i="16"/>
  <c r="X11" i="16"/>
  <c r="W11" i="16"/>
  <c r="V11" i="16"/>
  <c r="U11" i="16"/>
  <c r="T11" i="16"/>
  <c r="S11" i="16"/>
  <c r="Q11" i="16"/>
  <c r="P11" i="16"/>
  <c r="N11" i="16"/>
  <c r="M11" i="16"/>
  <c r="J11" i="16"/>
  <c r="I11" i="16"/>
  <c r="G11" i="16"/>
  <c r="F11" i="16"/>
  <c r="E11" i="16"/>
  <c r="C11" i="16"/>
  <c r="B11" i="16"/>
  <c r="B72" i="16"/>
  <c r="C72" i="16"/>
  <c r="E72" i="16"/>
  <c r="F72" i="16"/>
  <c r="G72" i="16"/>
  <c r="I72" i="16"/>
  <c r="J72" i="16"/>
  <c r="M72" i="16"/>
  <c r="N72" i="16"/>
  <c r="P72" i="16"/>
  <c r="Q72" i="16"/>
  <c r="S72" i="16"/>
  <c r="T72" i="16"/>
  <c r="U72" i="16"/>
  <c r="V72" i="16"/>
  <c r="W72" i="16"/>
  <c r="X72" i="16"/>
  <c r="Y72" i="16"/>
  <c r="Z72" i="16"/>
  <c r="B73" i="16"/>
  <c r="C73" i="16"/>
  <c r="E73" i="16"/>
  <c r="F73" i="16"/>
  <c r="G73" i="16"/>
  <c r="I73" i="16"/>
  <c r="J73" i="16"/>
  <c r="M73" i="16"/>
  <c r="N73" i="16"/>
  <c r="P73" i="16"/>
  <c r="Q73" i="16"/>
  <c r="S73" i="16"/>
  <c r="T73" i="16"/>
  <c r="U73" i="16"/>
  <c r="V73" i="16"/>
  <c r="W73" i="16"/>
  <c r="X73" i="16"/>
  <c r="Y73" i="16"/>
  <c r="Z73" i="16"/>
  <c r="B74" i="16"/>
  <c r="C74" i="16"/>
  <c r="E74" i="16"/>
  <c r="F74" i="16"/>
  <c r="G74" i="16"/>
  <c r="I74" i="16"/>
  <c r="J74" i="16"/>
  <c r="M74" i="16"/>
  <c r="N74" i="16"/>
  <c r="P74" i="16"/>
  <c r="Q74" i="16"/>
  <c r="S74" i="16"/>
  <c r="T74" i="16"/>
  <c r="U74" i="16"/>
  <c r="V74" i="16"/>
  <c r="W74" i="16"/>
  <c r="X74" i="16"/>
  <c r="Y74" i="16"/>
  <c r="Z74" i="16"/>
  <c r="B75" i="16"/>
  <c r="C75" i="16"/>
  <c r="E75" i="16"/>
  <c r="F75" i="16"/>
  <c r="G75" i="16"/>
  <c r="I75" i="16"/>
  <c r="J75" i="16"/>
  <c r="M75" i="16"/>
  <c r="N75" i="16"/>
  <c r="P75" i="16"/>
  <c r="Q75" i="16"/>
  <c r="S75" i="16"/>
  <c r="T75" i="16"/>
  <c r="U75" i="16"/>
  <c r="V75" i="16"/>
  <c r="W75" i="16"/>
  <c r="X75" i="16"/>
  <c r="Y75" i="16"/>
  <c r="Z75" i="16"/>
  <c r="Z10" i="16"/>
  <c r="Y10" i="16"/>
  <c r="X10" i="16"/>
  <c r="W10" i="16"/>
  <c r="V10" i="16"/>
  <c r="U10" i="16"/>
  <c r="T10" i="16"/>
  <c r="S10" i="16"/>
  <c r="Q10" i="16"/>
  <c r="P10" i="16"/>
  <c r="N10" i="16"/>
  <c r="M10" i="16"/>
  <c r="J10" i="16"/>
  <c r="I10" i="16"/>
  <c r="G10" i="16"/>
  <c r="F10" i="16"/>
  <c r="E10" i="16"/>
  <c r="C10" i="16"/>
  <c r="B10" i="16"/>
  <c r="B44" i="16"/>
  <c r="C44" i="16"/>
  <c r="E44" i="16"/>
  <c r="F44" i="16"/>
  <c r="G44" i="16"/>
  <c r="I44" i="16"/>
  <c r="J44" i="16"/>
  <c r="M44" i="16"/>
  <c r="N44" i="16"/>
  <c r="P44" i="16"/>
  <c r="Q44" i="16"/>
  <c r="S44" i="16"/>
  <c r="T44" i="16"/>
  <c r="U44" i="16"/>
  <c r="V44" i="16"/>
  <c r="W44" i="16"/>
  <c r="X44" i="16"/>
  <c r="Y44" i="16"/>
  <c r="Z44" i="16"/>
  <c r="B45" i="16"/>
  <c r="C45" i="16"/>
  <c r="E45" i="16"/>
  <c r="F45" i="16"/>
  <c r="G45" i="16"/>
  <c r="I45" i="16"/>
  <c r="J45" i="16"/>
  <c r="M45" i="16"/>
  <c r="N45" i="16"/>
  <c r="P45" i="16"/>
  <c r="Q45" i="16"/>
  <c r="S45" i="16"/>
  <c r="T45" i="16"/>
  <c r="U45" i="16"/>
  <c r="V45" i="16"/>
  <c r="W45" i="16"/>
  <c r="X45" i="16"/>
  <c r="Y45" i="16"/>
  <c r="Z45" i="16"/>
  <c r="A35" i="2"/>
  <c r="B40" i="2" s="1"/>
  <c r="B35" i="2"/>
  <c r="N35" i="2"/>
  <c r="G35" i="2"/>
  <c r="J35" i="2"/>
  <c r="L35" i="2"/>
  <c r="Q35" i="2"/>
  <c r="S35" i="2"/>
  <c r="U35" i="2"/>
  <c r="V35" i="2"/>
  <c r="X35" i="2"/>
  <c r="AC35" i="2"/>
  <c r="AG35" i="2"/>
  <c r="A36" i="2"/>
  <c r="B36" i="2"/>
  <c r="N36" i="2"/>
  <c r="G36" i="2"/>
  <c r="J36" i="2"/>
  <c r="L36" i="2"/>
  <c r="Q36" i="2"/>
  <c r="S36" i="2"/>
  <c r="U36" i="2"/>
  <c r="V36" i="2"/>
  <c r="X36" i="2"/>
  <c r="AC36" i="2"/>
  <c r="AG36" i="2"/>
  <c r="D11" i="66"/>
  <c r="AE31" i="79" l="1"/>
  <c r="H34" i="79"/>
  <c r="H38" i="79"/>
  <c r="O37" i="79"/>
  <c r="AE51" i="79"/>
  <c r="AA74" i="16"/>
  <c r="S50" i="79"/>
  <c r="AF50" i="79"/>
  <c r="W34" i="79"/>
  <c r="O30" i="79"/>
  <c r="S41" i="79"/>
  <c r="AF41" i="79"/>
  <c r="O38" i="79"/>
  <c r="R52" i="79"/>
  <c r="AD42" i="79"/>
  <c r="L38" i="79"/>
  <c r="W35" i="79"/>
  <c r="AE48" i="79"/>
  <c r="AD51" i="79"/>
  <c r="AF47" i="79"/>
  <c r="L36" i="79"/>
  <c r="O29" i="79"/>
  <c r="L28" i="79"/>
  <c r="W28" i="79"/>
  <c r="Q26" i="79"/>
  <c r="H37" i="79"/>
  <c r="H33" i="79"/>
  <c r="AD43" i="79"/>
  <c r="Q28" i="79"/>
  <c r="W29" i="79"/>
  <c r="W37" i="79"/>
  <c r="L31" i="79"/>
  <c r="AD44" i="79"/>
  <c r="Q37" i="79"/>
  <c r="O36" i="79"/>
  <c r="W32" i="79"/>
  <c r="Q29" i="79"/>
  <c r="O28" i="79"/>
  <c r="AE52" i="79"/>
  <c r="AD45" i="79"/>
  <c r="AD52" i="79"/>
  <c r="Q34" i="79"/>
  <c r="AE44" i="79"/>
  <c r="Q32" i="79"/>
  <c r="O34" i="79"/>
  <c r="W30" i="79"/>
  <c r="W36" i="79"/>
  <c r="Q33" i="79"/>
  <c r="O32" i="79"/>
  <c r="AD50" i="79"/>
  <c r="AF48" i="79"/>
  <c r="AE43" i="79"/>
  <c r="O31" i="79"/>
  <c r="O27" i="79"/>
  <c r="L26" i="79"/>
  <c r="L37" i="79"/>
  <c r="L35" i="79"/>
  <c r="L30" i="79"/>
  <c r="L27" i="79"/>
  <c r="H36" i="79"/>
  <c r="H32" i="79"/>
  <c r="AF53" i="79"/>
  <c r="Q36" i="79"/>
  <c r="L33" i="79"/>
  <c r="Q31" i="79"/>
  <c r="S42" i="79"/>
  <c r="W26" i="79"/>
  <c r="Q38" i="79"/>
  <c r="AD47" i="79"/>
  <c r="S45" i="79"/>
  <c r="W31" i="79"/>
  <c r="W27" i="79"/>
  <c r="AA73" i="16"/>
  <c r="H35" i="79"/>
  <c r="H31" i="79"/>
  <c r="AE46" i="79"/>
  <c r="Q30" i="79"/>
  <c r="Q27" i="79"/>
  <c r="Q35" i="79"/>
  <c r="X83" i="58"/>
  <c r="R81" i="58"/>
  <c r="U46" i="58"/>
  <c r="R83" i="58"/>
  <c r="S46" i="58"/>
  <c r="R46" i="58"/>
  <c r="K46" i="58"/>
  <c r="H46" i="58"/>
  <c r="P46" i="58"/>
  <c r="Q46" i="58" s="1"/>
  <c r="M46" i="58"/>
  <c r="N46" i="58" s="1"/>
  <c r="J46" i="58"/>
  <c r="X84" i="58"/>
  <c r="X81" i="58"/>
  <c r="X121" i="58"/>
  <c r="U84" i="58"/>
  <c r="U82" i="58"/>
  <c r="R84" i="58"/>
  <c r="R82" i="58"/>
  <c r="S84" i="58"/>
  <c r="U83" i="58"/>
  <c r="U81" i="58"/>
  <c r="S82" i="58"/>
  <c r="S122" i="58"/>
  <c r="X122" i="58"/>
  <c r="S121" i="58"/>
  <c r="AE47" i="79"/>
  <c r="R44" i="79"/>
  <c r="R38" i="79"/>
  <c r="R34" i="79"/>
  <c r="AD53" i="79"/>
  <c r="AE50" i="79"/>
  <c r="R49" i="79"/>
  <c r="AD48" i="79"/>
  <c r="AF45" i="79"/>
  <c r="AE42" i="79"/>
  <c r="S35" i="79"/>
  <c r="W33" i="79"/>
  <c r="O33" i="79"/>
  <c r="L32" i="79"/>
  <c r="S31" i="79"/>
  <c r="AE45" i="79"/>
  <c r="O26" i="79"/>
  <c r="AE53" i="79"/>
  <c r="W38" i="79"/>
  <c r="S36" i="79"/>
  <c r="S32" i="79"/>
  <c r="L29" i="79"/>
  <c r="S53" i="79"/>
  <c r="AD49" i="79"/>
  <c r="S48" i="79"/>
  <c r="AF46" i="79"/>
  <c r="AF42" i="79"/>
  <c r="S37" i="79"/>
  <c r="O35" i="79"/>
  <c r="L34" i="79"/>
  <c r="S33" i="79"/>
  <c r="AD41" i="79"/>
  <c r="AF49" i="79"/>
  <c r="S46" i="79"/>
  <c r="AE49" i="79"/>
  <c r="S47" i="79"/>
  <c r="R46" i="79"/>
  <c r="AE41" i="79"/>
  <c r="AF51" i="79"/>
  <c r="R47" i="79"/>
  <c r="AF43" i="79"/>
  <c r="AD46" i="79"/>
  <c r="AF52" i="79"/>
  <c r="AF44" i="79"/>
  <c r="S51" i="79"/>
  <c r="S43" i="79"/>
  <c r="N45" i="48"/>
  <c r="AB43" i="48"/>
  <c r="AF31" i="79"/>
  <c r="AD31" i="79"/>
  <c r="AD36" i="79"/>
  <c r="AF32" i="79"/>
  <c r="AF36" i="79"/>
  <c r="AD35" i="79"/>
  <c r="AF33" i="79"/>
  <c r="AD34" i="79"/>
  <c r="AE32" i="79"/>
  <c r="AD18" i="79"/>
  <c r="AF37" i="79"/>
  <c r="AF34" i="79"/>
  <c r="AF20" i="79"/>
  <c r="S17" i="79"/>
  <c r="AE36" i="79"/>
  <c r="AF35" i="79"/>
  <c r="AE37" i="79"/>
  <c r="AE35" i="79"/>
  <c r="AE38" i="79"/>
  <c r="AD19" i="79"/>
  <c r="AD38" i="79"/>
  <c r="AD37" i="79"/>
  <c r="AF38" i="79"/>
  <c r="AD32" i="79"/>
  <c r="AE33" i="79"/>
  <c r="AD15" i="79"/>
  <c r="AE17" i="79"/>
  <c r="AE34" i="79"/>
  <c r="AD33" i="79"/>
  <c r="AA45" i="48"/>
  <c r="AC43" i="48"/>
  <c r="AA43" i="48"/>
  <c r="N43" i="48"/>
  <c r="P25" i="48"/>
  <c r="AA25" i="48"/>
  <c r="N25" i="48"/>
  <c r="AB72" i="16"/>
  <c r="M25" i="48"/>
  <c r="AE35" i="2"/>
  <c r="AE18" i="79"/>
  <c r="AC25" i="48"/>
  <c r="C36" i="2"/>
  <c r="AA75" i="16"/>
  <c r="M43" i="48"/>
  <c r="R21" i="79"/>
  <c r="AF19" i="79"/>
  <c r="S18" i="79"/>
  <c r="AF22" i="79"/>
  <c r="AF15" i="79"/>
  <c r="S20" i="79"/>
  <c r="AE20" i="79"/>
  <c r="S22" i="79"/>
  <c r="AD20" i="79"/>
  <c r="S15" i="79"/>
  <c r="AF23" i="79"/>
  <c r="O20" i="79"/>
  <c r="AD23" i="79"/>
  <c r="AF16" i="79"/>
  <c r="R23" i="79"/>
  <c r="S19" i="79"/>
  <c r="AE19" i="79"/>
  <c r="AD16" i="79"/>
  <c r="S16" i="79"/>
  <c r="AE21" i="79"/>
  <c r="AE22" i="79"/>
  <c r="AF18" i="79"/>
  <c r="AF21" i="79"/>
  <c r="AE23" i="79"/>
  <c r="AD22" i="79"/>
  <c r="AD21" i="79"/>
  <c r="AD17" i="79"/>
  <c r="AE16" i="79"/>
  <c r="R19" i="79"/>
  <c r="AF17" i="79"/>
  <c r="AE15" i="79"/>
  <c r="AB45" i="48"/>
  <c r="G27" i="48"/>
  <c r="AC45" i="48"/>
  <c r="N27" i="48"/>
  <c r="AC27" i="48"/>
  <c r="AB27" i="48"/>
  <c r="AA27" i="48"/>
  <c r="AB73" i="16"/>
  <c r="AA72" i="16"/>
  <c r="R36" i="2"/>
  <c r="AB74" i="16"/>
  <c r="AB75" i="16"/>
  <c r="AB44" i="16"/>
  <c r="Z35" i="2"/>
  <c r="AH35" i="2"/>
  <c r="O36" i="2"/>
  <c r="H36" i="2"/>
  <c r="Y36" i="2"/>
  <c r="AA44" i="16"/>
  <c r="AA45" i="16"/>
  <c r="AB45" i="16"/>
  <c r="T36" i="2"/>
  <c r="AE36" i="2"/>
  <c r="E36" i="2"/>
  <c r="Z36" i="2"/>
  <c r="AH36" i="2"/>
  <c r="C120" i="58"/>
  <c r="V46" i="58" l="1"/>
  <c r="AA36" i="2"/>
  <c r="AI36" i="2"/>
  <c r="P29" i="44" l="1"/>
  <c r="Q29" i="44"/>
  <c r="P30" i="44"/>
  <c r="Q30" i="44"/>
  <c r="P31" i="44"/>
  <c r="Q31" i="44"/>
  <c r="P32" i="44"/>
  <c r="Q32" i="44"/>
  <c r="P33" i="44"/>
  <c r="Q33" i="44"/>
  <c r="P34" i="44"/>
  <c r="Q34" i="44"/>
  <c r="P35" i="44"/>
  <c r="Q35" i="44"/>
  <c r="J11" i="46" l="1"/>
  <c r="J12" i="46"/>
  <c r="J13" i="46"/>
  <c r="J14" i="46"/>
  <c r="J15" i="46"/>
  <c r="J16" i="46"/>
  <c r="J17" i="46"/>
  <c r="J18" i="46"/>
  <c r="J19" i="46"/>
  <c r="J20" i="46"/>
  <c r="J21" i="46"/>
  <c r="J22" i="46"/>
  <c r="J23" i="46"/>
  <c r="J24" i="46"/>
  <c r="J25" i="46"/>
  <c r="J26" i="46"/>
  <c r="J27" i="46"/>
  <c r="J28" i="46"/>
  <c r="J29" i="46"/>
  <c r="J30" i="46"/>
  <c r="J31" i="46"/>
  <c r="J32" i="46"/>
  <c r="J33" i="46"/>
  <c r="J34" i="46"/>
  <c r="J35" i="46"/>
  <c r="J36" i="46"/>
  <c r="B43" i="16" l="1"/>
  <c r="C43" i="16"/>
  <c r="E43" i="16"/>
  <c r="F43" i="16"/>
  <c r="G43" i="16"/>
  <c r="I43" i="16"/>
  <c r="J43" i="16"/>
  <c r="M43" i="16"/>
  <c r="N43" i="16"/>
  <c r="P43" i="16"/>
  <c r="Q43" i="16"/>
  <c r="S43" i="16"/>
  <c r="T43" i="16"/>
  <c r="U43" i="16"/>
  <c r="V43" i="16"/>
  <c r="W43" i="16"/>
  <c r="X43" i="16"/>
  <c r="Y43" i="16"/>
  <c r="Z43" i="16"/>
  <c r="B70" i="16"/>
  <c r="C70" i="16"/>
  <c r="E70" i="16"/>
  <c r="F70" i="16"/>
  <c r="G70" i="16"/>
  <c r="I70" i="16"/>
  <c r="J70" i="16"/>
  <c r="M70" i="16"/>
  <c r="N70" i="16"/>
  <c r="P70" i="16"/>
  <c r="Q70" i="16"/>
  <c r="S70" i="16"/>
  <c r="T70" i="16"/>
  <c r="U70" i="16"/>
  <c r="V70" i="16"/>
  <c r="W70" i="16"/>
  <c r="X70" i="16"/>
  <c r="Y70" i="16"/>
  <c r="Z70" i="16"/>
  <c r="B71" i="16"/>
  <c r="C71" i="16"/>
  <c r="E71" i="16"/>
  <c r="F71" i="16"/>
  <c r="G71" i="16"/>
  <c r="I71" i="16"/>
  <c r="J71" i="16"/>
  <c r="M71" i="16"/>
  <c r="N71" i="16"/>
  <c r="P71" i="16"/>
  <c r="Q71" i="16"/>
  <c r="S71" i="16"/>
  <c r="T71" i="16"/>
  <c r="U71" i="16"/>
  <c r="V71" i="16"/>
  <c r="W71" i="16"/>
  <c r="X71" i="16"/>
  <c r="Y71" i="16"/>
  <c r="Z71" i="16"/>
  <c r="K10" i="16" l="1"/>
  <c r="H11" i="16"/>
  <c r="H10" i="16"/>
  <c r="R11" i="16"/>
  <c r="R10" i="16"/>
  <c r="K11" i="16"/>
  <c r="AA70" i="16"/>
  <c r="AB43" i="16"/>
  <c r="AB70" i="16"/>
  <c r="AA43" i="16"/>
  <c r="AB71" i="16"/>
  <c r="AA71" i="16"/>
  <c r="B119" i="58"/>
  <c r="C119" i="58" s="1"/>
  <c r="D119" i="58"/>
  <c r="E119" i="58"/>
  <c r="G119" i="58"/>
  <c r="R119" i="58" s="1"/>
  <c r="I119" i="58"/>
  <c r="K119" i="58"/>
  <c r="P119" i="58"/>
  <c r="U119" i="58"/>
  <c r="M119" i="58"/>
  <c r="W119" i="58"/>
  <c r="Z119" i="58"/>
  <c r="AA119" i="58"/>
  <c r="AB119" i="58"/>
  <c r="AC119" i="58"/>
  <c r="AD119" i="58"/>
  <c r="AE119" i="58"/>
  <c r="B86" i="58"/>
  <c r="C86" i="58" s="1"/>
  <c r="D86" i="58"/>
  <c r="E86" i="58"/>
  <c r="G86" i="58"/>
  <c r="S86" i="58" s="1"/>
  <c r="I86" i="58"/>
  <c r="K86" i="58"/>
  <c r="P86" i="58"/>
  <c r="U86" i="58"/>
  <c r="M86" i="58"/>
  <c r="W86" i="58"/>
  <c r="Z86" i="58"/>
  <c r="AA86" i="58"/>
  <c r="AB86" i="58"/>
  <c r="AC86" i="58"/>
  <c r="AD86" i="58"/>
  <c r="AE86" i="58"/>
  <c r="S119" i="58" l="1"/>
  <c r="X119" i="58"/>
  <c r="X86" i="58"/>
  <c r="R86" i="58"/>
  <c r="B45" i="58"/>
  <c r="C45" i="58" s="1"/>
  <c r="D45" i="58"/>
  <c r="E45" i="58"/>
  <c r="G45" i="58"/>
  <c r="Z45" i="58"/>
  <c r="AA45" i="58"/>
  <c r="AB45" i="58"/>
  <c r="AC45" i="58"/>
  <c r="AD45" i="58"/>
  <c r="AE45" i="58"/>
  <c r="B46" i="58"/>
  <c r="C46" i="58" s="1"/>
  <c r="D46" i="58"/>
  <c r="E46" i="58"/>
  <c r="F46" i="58" s="1"/>
  <c r="Z46" i="58"/>
  <c r="AA46" i="58"/>
  <c r="AB46" i="58"/>
  <c r="AC46" i="58"/>
  <c r="AD46" i="58"/>
  <c r="AE46" i="58"/>
  <c r="U45" i="58" l="1"/>
  <c r="M45" i="58"/>
  <c r="I45" i="58"/>
  <c r="K45" i="58"/>
  <c r="P45" i="58"/>
  <c r="W45" i="58"/>
  <c r="S45" i="58"/>
  <c r="R45" i="58"/>
  <c r="W46" i="58"/>
  <c r="Y45" i="58" l="1"/>
  <c r="X45" i="58"/>
  <c r="Y46" i="58"/>
  <c r="X46" i="58"/>
  <c r="L11" i="46"/>
  <c r="L12" i="46"/>
  <c r="L13" i="46"/>
  <c r="L14" i="46"/>
  <c r="L15" i="46"/>
  <c r="L16" i="46"/>
  <c r="L17" i="46"/>
  <c r="L18" i="46"/>
  <c r="L19" i="46"/>
  <c r="L20" i="46"/>
  <c r="L21" i="46"/>
  <c r="L22" i="46"/>
  <c r="L23" i="46"/>
  <c r="L24" i="46"/>
  <c r="L25" i="46"/>
  <c r="L26" i="46"/>
  <c r="L27" i="46"/>
  <c r="L28" i="46"/>
  <c r="L29" i="46"/>
  <c r="L30" i="46"/>
  <c r="L31" i="46"/>
  <c r="L32" i="46"/>
  <c r="L33" i="46"/>
  <c r="L34" i="46"/>
  <c r="L35" i="46"/>
  <c r="L36" i="46"/>
  <c r="A12" i="46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11" i="46"/>
  <c r="A40" i="46"/>
  <c r="A41" i="46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B38" i="46"/>
  <c r="C38" i="46"/>
  <c r="D38" i="46"/>
  <c r="E38" i="46" s="1"/>
  <c r="F38" i="46"/>
  <c r="G38" i="46"/>
  <c r="Y38" i="46" s="1"/>
  <c r="J38" i="46"/>
  <c r="L38" i="46"/>
  <c r="M38" i="46"/>
  <c r="O38" i="46"/>
  <c r="Q38" i="46"/>
  <c r="S38" i="46"/>
  <c r="T38" i="46"/>
  <c r="U38" i="46"/>
  <c r="W38" i="46"/>
  <c r="X38" i="46"/>
  <c r="AA38" i="46"/>
  <c r="AB38" i="46"/>
  <c r="AC38" i="46"/>
  <c r="B39" i="46"/>
  <c r="C39" i="46"/>
  <c r="D39" i="46"/>
  <c r="E39" i="46" s="1"/>
  <c r="F39" i="46"/>
  <c r="G39" i="46"/>
  <c r="Y39" i="46" s="1"/>
  <c r="J39" i="46"/>
  <c r="K11" i="46" s="1"/>
  <c r="L39" i="46"/>
  <c r="M39" i="46"/>
  <c r="O39" i="46"/>
  <c r="Q39" i="46"/>
  <c r="S39" i="46"/>
  <c r="T39" i="46"/>
  <c r="U39" i="46"/>
  <c r="W39" i="46"/>
  <c r="X39" i="46"/>
  <c r="AA39" i="46"/>
  <c r="AB39" i="46"/>
  <c r="AC39" i="46"/>
  <c r="B40" i="46"/>
  <c r="C40" i="46"/>
  <c r="D40" i="46"/>
  <c r="E40" i="46" s="1"/>
  <c r="F40" i="46"/>
  <c r="G40" i="46"/>
  <c r="Y40" i="46" s="1"/>
  <c r="J40" i="46"/>
  <c r="K12" i="46" s="1"/>
  <c r="L40" i="46"/>
  <c r="M40" i="46"/>
  <c r="O40" i="46"/>
  <c r="Q40" i="46"/>
  <c r="S40" i="46"/>
  <c r="T40" i="46"/>
  <c r="U40" i="46"/>
  <c r="W40" i="46"/>
  <c r="X40" i="46"/>
  <c r="AA40" i="46"/>
  <c r="AB40" i="46"/>
  <c r="AC40" i="46"/>
  <c r="B41" i="46"/>
  <c r="C41" i="46"/>
  <c r="D41" i="46"/>
  <c r="E41" i="46" s="1"/>
  <c r="F41" i="46"/>
  <c r="G41" i="46"/>
  <c r="Y41" i="46" s="1"/>
  <c r="J41" i="46"/>
  <c r="K13" i="46" s="1"/>
  <c r="L41" i="46"/>
  <c r="M41" i="46"/>
  <c r="O41" i="46"/>
  <c r="Q41" i="46"/>
  <c r="S41" i="46"/>
  <c r="T41" i="46"/>
  <c r="U41" i="46"/>
  <c r="W41" i="46"/>
  <c r="X41" i="46"/>
  <c r="AA41" i="46"/>
  <c r="AB41" i="46"/>
  <c r="AC41" i="46"/>
  <c r="B42" i="46"/>
  <c r="C42" i="46"/>
  <c r="D42" i="46"/>
  <c r="E42" i="46" s="1"/>
  <c r="F42" i="46"/>
  <c r="G42" i="46"/>
  <c r="Y42" i="46" s="1"/>
  <c r="J42" i="46"/>
  <c r="K14" i="46" s="1"/>
  <c r="L42" i="46"/>
  <c r="M42" i="46"/>
  <c r="O42" i="46"/>
  <c r="Q42" i="46"/>
  <c r="S42" i="46"/>
  <c r="T42" i="46"/>
  <c r="U42" i="46"/>
  <c r="W42" i="46"/>
  <c r="X42" i="46"/>
  <c r="AA42" i="46"/>
  <c r="AB42" i="46"/>
  <c r="AC42" i="46"/>
  <c r="B43" i="46"/>
  <c r="C43" i="46"/>
  <c r="D43" i="46"/>
  <c r="E43" i="46" s="1"/>
  <c r="F43" i="46"/>
  <c r="G43" i="46"/>
  <c r="Y43" i="46" s="1"/>
  <c r="J43" i="46"/>
  <c r="K15" i="46" s="1"/>
  <c r="L43" i="46"/>
  <c r="M43" i="46"/>
  <c r="O43" i="46"/>
  <c r="Q43" i="46"/>
  <c r="S43" i="46"/>
  <c r="T43" i="46"/>
  <c r="U43" i="46"/>
  <c r="W43" i="46"/>
  <c r="X43" i="46"/>
  <c r="AA43" i="46"/>
  <c r="AB43" i="46"/>
  <c r="AC43" i="46"/>
  <c r="B44" i="46"/>
  <c r="C44" i="46"/>
  <c r="D44" i="46"/>
  <c r="E44" i="46" s="1"/>
  <c r="F44" i="46"/>
  <c r="G44" i="46"/>
  <c r="Y44" i="46" s="1"/>
  <c r="J44" i="46"/>
  <c r="K16" i="46" s="1"/>
  <c r="L44" i="46"/>
  <c r="M44" i="46"/>
  <c r="O44" i="46"/>
  <c r="Q44" i="46"/>
  <c r="S44" i="46"/>
  <c r="T44" i="46"/>
  <c r="U44" i="46"/>
  <c r="W44" i="46"/>
  <c r="X44" i="46"/>
  <c r="AA44" i="46"/>
  <c r="AB44" i="46"/>
  <c r="AC44" i="46"/>
  <c r="B45" i="46"/>
  <c r="C45" i="46"/>
  <c r="D45" i="46"/>
  <c r="E45" i="46" s="1"/>
  <c r="F45" i="46"/>
  <c r="G45" i="46"/>
  <c r="Y45" i="46" s="1"/>
  <c r="J45" i="46"/>
  <c r="K17" i="46" s="1"/>
  <c r="L45" i="46"/>
  <c r="M45" i="46"/>
  <c r="O45" i="46"/>
  <c r="Q45" i="46"/>
  <c r="S45" i="46"/>
  <c r="T45" i="46"/>
  <c r="U45" i="46"/>
  <c r="W45" i="46"/>
  <c r="X45" i="46"/>
  <c r="AA45" i="46"/>
  <c r="AB45" i="46"/>
  <c r="AC45" i="46"/>
  <c r="B10" i="46"/>
  <c r="C10" i="46"/>
  <c r="D10" i="46"/>
  <c r="E10" i="46" s="1"/>
  <c r="F10" i="46"/>
  <c r="G10" i="46"/>
  <c r="M10" i="46" s="1"/>
  <c r="J10" i="46"/>
  <c r="L10" i="46"/>
  <c r="S10" i="46"/>
  <c r="T10" i="46"/>
  <c r="U10" i="46"/>
  <c r="W10" i="46"/>
  <c r="X10" i="46"/>
  <c r="AA10" i="46"/>
  <c r="AB10" i="46"/>
  <c r="AC10" i="46"/>
  <c r="B11" i="46"/>
  <c r="C11" i="46"/>
  <c r="D11" i="46"/>
  <c r="E11" i="46" s="1"/>
  <c r="F11" i="46"/>
  <c r="G11" i="46"/>
  <c r="S11" i="46"/>
  <c r="T11" i="46"/>
  <c r="U11" i="46"/>
  <c r="W11" i="46"/>
  <c r="X11" i="46"/>
  <c r="AA11" i="46"/>
  <c r="AB11" i="46"/>
  <c r="AC11" i="46"/>
  <c r="A34" i="2"/>
  <c r="B34" i="2"/>
  <c r="G34" i="2"/>
  <c r="H35" i="2" s="1"/>
  <c r="N34" i="2"/>
  <c r="O35" i="2" s="1"/>
  <c r="Q34" i="2"/>
  <c r="R35" i="2" s="1"/>
  <c r="S34" i="2"/>
  <c r="T35" i="2" s="1"/>
  <c r="U34" i="2"/>
  <c r="V34" i="2"/>
  <c r="X34" i="2"/>
  <c r="Y35" i="2" s="1"/>
  <c r="J34" i="2"/>
  <c r="L34" i="2"/>
  <c r="AC34" i="2"/>
  <c r="AG34" i="2"/>
  <c r="O41" i="2"/>
  <c r="K10" i="46" l="1"/>
  <c r="E35" i="2"/>
  <c r="C35" i="2"/>
  <c r="H11" i="46"/>
  <c r="O11" i="46"/>
  <c r="P11" i="46" s="1"/>
  <c r="AE43" i="46"/>
  <c r="AD39" i="46"/>
  <c r="AE44" i="46"/>
  <c r="Z34" i="2"/>
  <c r="AA35" i="2" s="1"/>
  <c r="AE42" i="46"/>
  <c r="AE45" i="46"/>
  <c r="AE38" i="46"/>
  <c r="AE34" i="2"/>
  <c r="AD40" i="46"/>
  <c r="AD38" i="46"/>
  <c r="AF10" i="46"/>
  <c r="AD44" i="46"/>
  <c r="AE41" i="46"/>
  <c r="N10" i="46"/>
  <c r="Q11" i="46"/>
  <c r="R11" i="46" s="1"/>
  <c r="AD45" i="46"/>
  <c r="AD42" i="46"/>
  <c r="AE39" i="46"/>
  <c r="M11" i="46"/>
  <c r="N11" i="46" s="1"/>
  <c r="O40" i="2"/>
  <c r="H10" i="46"/>
  <c r="AE40" i="46"/>
  <c r="AD41" i="46"/>
  <c r="AD43" i="46"/>
  <c r="AF45" i="46"/>
  <c r="AF44" i="46"/>
  <c r="AF43" i="46"/>
  <c r="AF42" i="46"/>
  <c r="AF41" i="46"/>
  <c r="AF40" i="46"/>
  <c r="AF39" i="46"/>
  <c r="AF38" i="46"/>
  <c r="Z45" i="46"/>
  <c r="Z44" i="46"/>
  <c r="Z43" i="46"/>
  <c r="Z42" i="46"/>
  <c r="Z41" i="46"/>
  <c r="Z40" i="46"/>
  <c r="Z39" i="46"/>
  <c r="Z38" i="46"/>
  <c r="AF11" i="46"/>
  <c r="Z11" i="46"/>
  <c r="Y11" i="46"/>
  <c r="Z10" i="46"/>
  <c r="Y10" i="46"/>
  <c r="Q10" i="46"/>
  <c r="AE10" i="46" s="1"/>
  <c r="O10" i="46"/>
  <c r="P10" i="46" s="1"/>
  <c r="V10" i="46"/>
  <c r="AH34" i="2"/>
  <c r="AI35" i="2" s="1"/>
  <c r="P2" i="69"/>
  <c r="AD10" i="46" l="1"/>
  <c r="R10" i="46"/>
  <c r="AE11" i="46"/>
  <c r="AD11" i="46"/>
  <c r="R2" i="71"/>
  <c r="D374" i="64" l="1"/>
  <c r="D359" i="64"/>
  <c r="D269" i="64"/>
  <c r="D254" i="64"/>
  <c r="T16" i="64" l="1"/>
  <c r="U16" i="64"/>
  <c r="T17" i="64"/>
  <c r="U17" i="64"/>
  <c r="T46" i="64"/>
  <c r="U46" i="64"/>
  <c r="T47" i="64"/>
  <c r="U47" i="64"/>
  <c r="T31" i="64"/>
  <c r="U31" i="64"/>
  <c r="T32" i="64"/>
  <c r="U32" i="64"/>
  <c r="T61" i="64"/>
  <c r="U61" i="64"/>
  <c r="T62" i="64"/>
  <c r="U62" i="64"/>
  <c r="T76" i="64"/>
  <c r="U76" i="64"/>
  <c r="T77" i="64"/>
  <c r="U77" i="64"/>
  <c r="T91" i="64"/>
  <c r="U91" i="64"/>
  <c r="T92" i="64"/>
  <c r="U92" i="64"/>
  <c r="T106" i="64"/>
  <c r="U106" i="64"/>
  <c r="T107" i="64"/>
  <c r="U107" i="64"/>
  <c r="U2" i="64" l="1"/>
  <c r="F15" i="46" l="1"/>
  <c r="G15" i="46"/>
  <c r="S15" i="46"/>
  <c r="T15" i="46"/>
  <c r="U15" i="46"/>
  <c r="W15" i="46"/>
  <c r="X15" i="46"/>
  <c r="AA15" i="46"/>
  <c r="AB15" i="46"/>
  <c r="AC15" i="46"/>
  <c r="F16" i="46"/>
  <c r="G16" i="46"/>
  <c r="S16" i="46"/>
  <c r="T16" i="46"/>
  <c r="U16" i="46"/>
  <c r="W16" i="46"/>
  <c r="X16" i="46"/>
  <c r="AA16" i="46"/>
  <c r="AB16" i="46"/>
  <c r="AC16" i="46"/>
  <c r="B36" i="46"/>
  <c r="C36" i="46"/>
  <c r="D36" i="46"/>
  <c r="E36" i="46" s="1"/>
  <c r="F36" i="46"/>
  <c r="G36" i="46"/>
  <c r="S36" i="46"/>
  <c r="T36" i="46"/>
  <c r="U36" i="46"/>
  <c r="W36" i="46"/>
  <c r="X36" i="46"/>
  <c r="AA36" i="46"/>
  <c r="AB36" i="46"/>
  <c r="AC36" i="46"/>
  <c r="B42" i="16"/>
  <c r="C42" i="16"/>
  <c r="E42" i="16"/>
  <c r="F42" i="16"/>
  <c r="G42" i="16"/>
  <c r="I42" i="16"/>
  <c r="J42" i="16"/>
  <c r="P42" i="16"/>
  <c r="Q42" i="16"/>
  <c r="S42" i="16"/>
  <c r="T42" i="16"/>
  <c r="U42" i="16"/>
  <c r="V42" i="16"/>
  <c r="W42" i="16"/>
  <c r="X42" i="16"/>
  <c r="Y42" i="16"/>
  <c r="Z42" i="16"/>
  <c r="M42" i="16"/>
  <c r="N42" i="16"/>
  <c r="B69" i="16"/>
  <c r="C69" i="16"/>
  <c r="E69" i="16"/>
  <c r="F69" i="16"/>
  <c r="G69" i="16"/>
  <c r="I69" i="16"/>
  <c r="J69" i="16"/>
  <c r="P69" i="16"/>
  <c r="Q69" i="16"/>
  <c r="S69" i="16"/>
  <c r="T69" i="16"/>
  <c r="U69" i="16"/>
  <c r="V69" i="16"/>
  <c r="W69" i="16"/>
  <c r="X69" i="16"/>
  <c r="Y69" i="16"/>
  <c r="Z69" i="16"/>
  <c r="M69" i="16"/>
  <c r="N69" i="16"/>
  <c r="A33" i="2"/>
  <c r="B33" i="2"/>
  <c r="G33" i="2"/>
  <c r="H34" i="2" s="1"/>
  <c r="N33" i="2"/>
  <c r="O34" i="2" s="1"/>
  <c r="Q33" i="2"/>
  <c r="R34" i="2" s="1"/>
  <c r="S33" i="2"/>
  <c r="T34" i="2" s="1"/>
  <c r="U33" i="2"/>
  <c r="V33" i="2"/>
  <c r="X33" i="2"/>
  <c r="Y34" i="2" s="1"/>
  <c r="J33" i="2"/>
  <c r="L33" i="2"/>
  <c r="AC33" i="2"/>
  <c r="AG33" i="2"/>
  <c r="B41" i="2"/>
  <c r="H16" i="46" l="1"/>
  <c r="O16" i="46"/>
  <c r="P16" i="46" s="1"/>
  <c r="H15" i="46"/>
  <c r="O15" i="46"/>
  <c r="P15" i="46" s="1"/>
  <c r="O36" i="46"/>
  <c r="C34" i="2"/>
  <c r="E34" i="2"/>
  <c r="Q16" i="46"/>
  <c r="R16" i="46" s="1"/>
  <c r="M16" i="46"/>
  <c r="N16" i="46" s="1"/>
  <c r="Q15" i="46"/>
  <c r="R15" i="46" s="1"/>
  <c r="M15" i="46"/>
  <c r="N15" i="46" s="1"/>
  <c r="Q36" i="46"/>
  <c r="M36" i="46"/>
  <c r="Z33" i="2"/>
  <c r="AA34" i="2" s="1"/>
  <c r="Z15" i="46"/>
  <c r="AB42" i="16"/>
  <c r="AF15" i="46"/>
  <c r="AA42" i="16"/>
  <c r="AH33" i="2"/>
  <c r="AI34" i="2" s="1"/>
  <c r="Z36" i="46"/>
  <c r="AE33" i="2"/>
  <c r="AA69" i="16"/>
  <c r="AB69" i="16"/>
  <c r="AF16" i="46"/>
  <c r="AF36" i="46"/>
  <c r="Y36" i="46"/>
  <c r="Z16" i="46"/>
  <c r="Y16" i="46"/>
  <c r="Y15" i="46"/>
  <c r="W57" i="69"/>
  <c r="AD16" i="46" l="1"/>
  <c r="AE36" i="46"/>
  <c r="AD15" i="46"/>
  <c r="AE15" i="46"/>
  <c r="AE16" i="46"/>
  <c r="AD36" i="46"/>
  <c r="B40" i="50" l="1"/>
  <c r="C40" i="50"/>
  <c r="D40" i="50" s="1"/>
  <c r="E40" i="50"/>
  <c r="F40" i="50"/>
  <c r="T40" i="50" s="1"/>
  <c r="G40" i="50"/>
  <c r="I40" i="50"/>
  <c r="J40" i="50"/>
  <c r="L40" i="50"/>
  <c r="N40" i="50"/>
  <c r="O40" i="50"/>
  <c r="P40" i="50"/>
  <c r="Q40" i="50"/>
  <c r="R40" i="50"/>
  <c r="V40" i="50"/>
  <c r="W40" i="50"/>
  <c r="X40" i="50"/>
  <c r="B41" i="50"/>
  <c r="C41" i="50"/>
  <c r="D41" i="50" s="1"/>
  <c r="E41" i="50"/>
  <c r="F41" i="50"/>
  <c r="T41" i="50" s="1"/>
  <c r="G41" i="50"/>
  <c r="I41" i="50"/>
  <c r="J41" i="50"/>
  <c r="L41" i="50"/>
  <c r="N41" i="50"/>
  <c r="O41" i="50"/>
  <c r="P41" i="50"/>
  <c r="Q41" i="50"/>
  <c r="R41" i="50"/>
  <c r="V41" i="50"/>
  <c r="W41" i="50"/>
  <c r="X41" i="50"/>
  <c r="B42" i="50"/>
  <c r="C42" i="50"/>
  <c r="D42" i="50" s="1"/>
  <c r="E42" i="50"/>
  <c r="F42" i="50"/>
  <c r="U42" i="50" s="1"/>
  <c r="G42" i="50"/>
  <c r="I42" i="50"/>
  <c r="J42" i="50"/>
  <c r="L42" i="50"/>
  <c r="N42" i="50"/>
  <c r="O42" i="50"/>
  <c r="P42" i="50"/>
  <c r="Q42" i="50"/>
  <c r="R42" i="50"/>
  <c r="V42" i="50"/>
  <c r="W42" i="50"/>
  <c r="X42" i="50"/>
  <c r="B43" i="50"/>
  <c r="C43" i="50"/>
  <c r="D43" i="50" s="1"/>
  <c r="E43" i="50"/>
  <c r="F43" i="50"/>
  <c r="T43" i="50" s="1"/>
  <c r="G43" i="50"/>
  <c r="I43" i="50"/>
  <c r="J43" i="50"/>
  <c r="L43" i="50"/>
  <c r="N43" i="50"/>
  <c r="O43" i="50"/>
  <c r="P43" i="50"/>
  <c r="Q43" i="50"/>
  <c r="R43" i="50"/>
  <c r="V43" i="50"/>
  <c r="W43" i="50"/>
  <c r="X43" i="50"/>
  <c r="B44" i="50"/>
  <c r="C44" i="50"/>
  <c r="D44" i="50" s="1"/>
  <c r="E44" i="50"/>
  <c r="F44" i="50"/>
  <c r="G44" i="50"/>
  <c r="I44" i="50"/>
  <c r="J44" i="50"/>
  <c r="L44" i="50"/>
  <c r="N44" i="50"/>
  <c r="O44" i="50"/>
  <c r="P44" i="50"/>
  <c r="Q44" i="50"/>
  <c r="R44" i="50"/>
  <c r="V44" i="50"/>
  <c r="W44" i="50"/>
  <c r="X44" i="50"/>
  <c r="B45" i="50"/>
  <c r="C45" i="50"/>
  <c r="D45" i="50" s="1"/>
  <c r="E45" i="50"/>
  <c r="F45" i="50"/>
  <c r="U45" i="50" s="1"/>
  <c r="G45" i="50"/>
  <c r="I45" i="50"/>
  <c r="J45" i="50"/>
  <c r="L45" i="50"/>
  <c r="N45" i="50"/>
  <c r="O45" i="50"/>
  <c r="P45" i="50"/>
  <c r="Q45" i="50"/>
  <c r="R45" i="50"/>
  <c r="V45" i="50"/>
  <c r="W45" i="50"/>
  <c r="X45" i="50"/>
  <c r="B19" i="50"/>
  <c r="C19" i="50"/>
  <c r="D19" i="50" s="1"/>
  <c r="E19" i="50"/>
  <c r="F19" i="50"/>
  <c r="T19" i="50" s="1"/>
  <c r="G19" i="50"/>
  <c r="I19" i="50"/>
  <c r="J19" i="50"/>
  <c r="L19" i="50"/>
  <c r="N19" i="50"/>
  <c r="O19" i="50"/>
  <c r="P19" i="50"/>
  <c r="Q19" i="50"/>
  <c r="R19" i="50"/>
  <c r="V19" i="50"/>
  <c r="W19" i="50"/>
  <c r="X19" i="50"/>
  <c r="B20" i="50"/>
  <c r="C20" i="50"/>
  <c r="D20" i="50" s="1"/>
  <c r="E20" i="50"/>
  <c r="F20" i="50"/>
  <c r="T20" i="50" s="1"/>
  <c r="G20" i="50"/>
  <c r="I20" i="50"/>
  <c r="J20" i="50"/>
  <c r="L20" i="50"/>
  <c r="N20" i="50"/>
  <c r="O20" i="50"/>
  <c r="P20" i="50"/>
  <c r="Q20" i="50"/>
  <c r="R20" i="50"/>
  <c r="V20" i="50"/>
  <c r="W20" i="50"/>
  <c r="X20" i="50"/>
  <c r="B21" i="50"/>
  <c r="C21" i="50"/>
  <c r="D21" i="50" s="1"/>
  <c r="E21" i="50"/>
  <c r="F21" i="50"/>
  <c r="U21" i="50" s="1"/>
  <c r="G21" i="50"/>
  <c r="H21" i="50" s="1"/>
  <c r="I21" i="50"/>
  <c r="J21" i="50"/>
  <c r="K21" i="50" s="1"/>
  <c r="L21" i="50"/>
  <c r="M21" i="50" s="1"/>
  <c r="N21" i="50"/>
  <c r="O21" i="50"/>
  <c r="P21" i="50"/>
  <c r="Q21" i="50"/>
  <c r="R21" i="50"/>
  <c r="V21" i="50"/>
  <c r="W21" i="50"/>
  <c r="X21" i="50"/>
  <c r="B22" i="50"/>
  <c r="C22" i="50"/>
  <c r="D22" i="50" s="1"/>
  <c r="E22" i="50"/>
  <c r="F22" i="50"/>
  <c r="G22" i="50"/>
  <c r="I22" i="50"/>
  <c r="J22" i="50"/>
  <c r="L22" i="50"/>
  <c r="N22" i="50"/>
  <c r="O22" i="50"/>
  <c r="P22" i="50"/>
  <c r="Q22" i="50"/>
  <c r="R22" i="50"/>
  <c r="V22" i="50"/>
  <c r="W22" i="50"/>
  <c r="X22" i="50"/>
  <c r="B23" i="50"/>
  <c r="C23" i="50"/>
  <c r="D23" i="50" s="1"/>
  <c r="E23" i="50"/>
  <c r="F23" i="50"/>
  <c r="T23" i="50" s="1"/>
  <c r="G23" i="50"/>
  <c r="I23" i="50"/>
  <c r="J23" i="50"/>
  <c r="L23" i="50"/>
  <c r="N23" i="50"/>
  <c r="O23" i="50"/>
  <c r="P23" i="50"/>
  <c r="Q23" i="50"/>
  <c r="R23" i="50"/>
  <c r="V23" i="50"/>
  <c r="W23" i="50"/>
  <c r="X23" i="50"/>
  <c r="B24" i="50"/>
  <c r="C24" i="50"/>
  <c r="D24" i="50" s="1"/>
  <c r="E24" i="50"/>
  <c r="F24" i="50"/>
  <c r="U24" i="50" s="1"/>
  <c r="G24" i="50"/>
  <c r="I24" i="50"/>
  <c r="J24" i="50"/>
  <c r="L24" i="50"/>
  <c r="N24" i="50"/>
  <c r="O24" i="50"/>
  <c r="P24" i="50"/>
  <c r="Q24" i="50"/>
  <c r="R24" i="50"/>
  <c r="V24" i="50"/>
  <c r="W24" i="50"/>
  <c r="X24" i="50"/>
  <c r="B25" i="50"/>
  <c r="C25" i="50"/>
  <c r="D25" i="50" s="1"/>
  <c r="E25" i="50"/>
  <c r="F25" i="50"/>
  <c r="U25" i="50" s="1"/>
  <c r="G25" i="50"/>
  <c r="I25" i="50"/>
  <c r="J25" i="50"/>
  <c r="L25" i="50"/>
  <c r="N25" i="50"/>
  <c r="O25" i="50"/>
  <c r="P25" i="50"/>
  <c r="Q25" i="50"/>
  <c r="R25" i="50"/>
  <c r="V25" i="50"/>
  <c r="W25" i="50"/>
  <c r="X25" i="50"/>
  <c r="B26" i="50"/>
  <c r="C26" i="50"/>
  <c r="D26" i="50" s="1"/>
  <c r="E26" i="50"/>
  <c r="F26" i="50"/>
  <c r="T26" i="50" s="1"/>
  <c r="G26" i="50"/>
  <c r="I26" i="50"/>
  <c r="J26" i="50"/>
  <c r="L26" i="50"/>
  <c r="N26" i="50"/>
  <c r="O26" i="50"/>
  <c r="P26" i="50"/>
  <c r="Q26" i="50"/>
  <c r="R26" i="50"/>
  <c r="V26" i="50"/>
  <c r="W26" i="50"/>
  <c r="X26" i="50"/>
  <c r="Z23" i="50" l="1"/>
  <c r="Z22" i="50"/>
  <c r="Z45" i="50"/>
  <c r="AB40" i="50"/>
  <c r="AA40" i="50"/>
  <c r="AB21" i="50"/>
  <c r="Z40" i="50"/>
  <c r="Z42" i="50"/>
  <c r="AA44" i="50"/>
  <c r="AA43" i="50"/>
  <c r="AB25" i="50"/>
  <c r="U40" i="50"/>
  <c r="AB45" i="50"/>
  <c r="AB44" i="50"/>
  <c r="Z43" i="50"/>
  <c r="Z44" i="50"/>
  <c r="AB43" i="50"/>
  <c r="Z26" i="50"/>
  <c r="AA21" i="50"/>
  <c r="AB19" i="50"/>
  <c r="T45" i="50"/>
  <c r="AB41" i="50"/>
  <c r="U44" i="50"/>
  <c r="Z41" i="50"/>
  <c r="T21" i="50"/>
  <c r="T44" i="50"/>
  <c r="AB42" i="50"/>
  <c r="U19" i="50"/>
  <c r="U41" i="50"/>
  <c r="Z20" i="50"/>
  <c r="AA42" i="50"/>
  <c r="AA45" i="50"/>
  <c r="T42" i="50"/>
  <c r="AA41" i="50"/>
  <c r="U43" i="50"/>
  <c r="AB24" i="50"/>
  <c r="U23" i="50"/>
  <c r="AA24" i="50"/>
  <c r="AB23" i="50"/>
  <c r="AB20" i="50"/>
  <c r="AA20" i="50"/>
  <c r="T25" i="50"/>
  <c r="Z19" i="50"/>
  <c r="Z25" i="50"/>
  <c r="T24" i="50"/>
  <c r="AA23" i="50"/>
  <c r="AB26" i="50"/>
  <c r="U20" i="50"/>
  <c r="AA26" i="50"/>
  <c r="Z21" i="50"/>
  <c r="AA19" i="50"/>
  <c r="Z24" i="50"/>
  <c r="AB22" i="50"/>
  <c r="AA25" i="50"/>
  <c r="U22" i="50"/>
  <c r="T22" i="50"/>
  <c r="AA22" i="50"/>
  <c r="U26" i="50"/>
  <c r="P292" i="77" l="1"/>
  <c r="P293" i="77" s="1"/>
  <c r="P294" i="77" s="1"/>
  <c r="P295" i="77" s="1"/>
  <c r="P296" i="77" s="1"/>
  <c r="P297" i="77" s="1"/>
  <c r="P298" i="77" s="1"/>
  <c r="P299" i="77" s="1"/>
  <c r="P300" i="77" s="1"/>
  <c r="P301" i="77" s="1"/>
  <c r="P302" i="77" s="1"/>
  <c r="P303" i="77" s="1"/>
  <c r="M68" i="16" l="1"/>
  <c r="N68" i="16"/>
  <c r="B30" i="56" l="1"/>
  <c r="D30" i="56"/>
  <c r="E30" i="56"/>
  <c r="F30" i="56"/>
  <c r="H30" i="56"/>
  <c r="J30" i="56"/>
  <c r="L30" i="56"/>
  <c r="N30" i="56"/>
  <c r="P30" i="56"/>
  <c r="R30" i="56"/>
  <c r="U30" i="56"/>
  <c r="V30" i="56"/>
  <c r="Z30" i="56"/>
  <c r="AA30" i="56"/>
  <c r="AB30" i="56"/>
  <c r="AC30" i="56"/>
  <c r="AD30" i="56"/>
  <c r="B31" i="56"/>
  <c r="D31" i="56"/>
  <c r="E31" i="56"/>
  <c r="F31" i="56"/>
  <c r="H31" i="56"/>
  <c r="J31" i="56"/>
  <c r="L31" i="56"/>
  <c r="N31" i="56"/>
  <c r="P31" i="56"/>
  <c r="R31" i="56"/>
  <c r="U31" i="56"/>
  <c r="V31" i="56"/>
  <c r="Z31" i="56"/>
  <c r="AA31" i="56"/>
  <c r="AB31" i="56"/>
  <c r="AC31" i="56"/>
  <c r="AD31" i="56"/>
  <c r="B33" i="56"/>
  <c r="D33" i="56"/>
  <c r="E33" i="56"/>
  <c r="F33" i="56"/>
  <c r="H33" i="56"/>
  <c r="J33" i="56"/>
  <c r="L33" i="56"/>
  <c r="N33" i="56"/>
  <c r="P33" i="56"/>
  <c r="R33" i="56"/>
  <c r="U33" i="56"/>
  <c r="V33" i="56"/>
  <c r="Z33" i="56"/>
  <c r="AA33" i="56"/>
  <c r="AB33" i="56"/>
  <c r="AC33" i="56"/>
  <c r="AD33" i="56"/>
  <c r="B34" i="56"/>
  <c r="D34" i="56"/>
  <c r="E34" i="56"/>
  <c r="F34" i="56"/>
  <c r="H34" i="56"/>
  <c r="J34" i="56"/>
  <c r="L34" i="56"/>
  <c r="N34" i="56"/>
  <c r="P34" i="56"/>
  <c r="R34" i="56"/>
  <c r="U34" i="56"/>
  <c r="V34" i="56"/>
  <c r="Z34" i="56"/>
  <c r="AA34" i="56"/>
  <c r="AB34" i="56"/>
  <c r="AC34" i="56"/>
  <c r="AD34" i="56"/>
  <c r="B36" i="56"/>
  <c r="D36" i="56"/>
  <c r="E36" i="56"/>
  <c r="F36" i="56"/>
  <c r="H36" i="56"/>
  <c r="J36" i="56"/>
  <c r="L36" i="56"/>
  <c r="N36" i="56"/>
  <c r="P36" i="56"/>
  <c r="R36" i="56"/>
  <c r="U36" i="56"/>
  <c r="V36" i="56"/>
  <c r="Z36" i="56"/>
  <c r="AA36" i="56"/>
  <c r="AB36" i="56"/>
  <c r="AC36" i="56"/>
  <c r="AD36" i="56"/>
  <c r="B37" i="56"/>
  <c r="D37" i="56"/>
  <c r="E37" i="56"/>
  <c r="F37" i="56"/>
  <c r="H37" i="56"/>
  <c r="J37" i="56"/>
  <c r="L37" i="56"/>
  <c r="N37" i="56"/>
  <c r="P37" i="56"/>
  <c r="R37" i="56"/>
  <c r="U37" i="56"/>
  <c r="V37" i="56"/>
  <c r="Z37" i="56"/>
  <c r="AA37" i="56"/>
  <c r="AB37" i="56"/>
  <c r="AC37" i="56"/>
  <c r="AD37" i="56"/>
  <c r="B39" i="56"/>
  <c r="D39" i="56"/>
  <c r="E39" i="56"/>
  <c r="F39" i="56"/>
  <c r="H39" i="56"/>
  <c r="J39" i="56"/>
  <c r="L39" i="56"/>
  <c r="N39" i="56"/>
  <c r="P39" i="56"/>
  <c r="R39" i="56"/>
  <c r="U39" i="56"/>
  <c r="V39" i="56"/>
  <c r="Z39" i="56"/>
  <c r="AA39" i="56"/>
  <c r="AB39" i="56"/>
  <c r="AC39" i="56"/>
  <c r="AD39" i="56"/>
  <c r="B40" i="56"/>
  <c r="D40" i="56"/>
  <c r="E40" i="56"/>
  <c r="F40" i="56"/>
  <c r="H40" i="56"/>
  <c r="J40" i="56"/>
  <c r="L40" i="56"/>
  <c r="N40" i="56"/>
  <c r="P40" i="56"/>
  <c r="R40" i="56"/>
  <c r="U40" i="56"/>
  <c r="V40" i="56"/>
  <c r="Z40" i="56"/>
  <c r="AA40" i="56"/>
  <c r="AB40" i="56"/>
  <c r="AC40" i="56"/>
  <c r="AD40" i="56"/>
  <c r="B41" i="16"/>
  <c r="C41" i="16"/>
  <c r="E41" i="16"/>
  <c r="F41" i="16"/>
  <c r="G41" i="16"/>
  <c r="I41" i="16"/>
  <c r="J41" i="16"/>
  <c r="P41" i="16"/>
  <c r="Q41" i="16"/>
  <c r="S41" i="16"/>
  <c r="T41" i="16"/>
  <c r="U41" i="16"/>
  <c r="V41" i="16"/>
  <c r="W41" i="16"/>
  <c r="X41" i="16"/>
  <c r="Y41" i="16"/>
  <c r="Z41" i="16"/>
  <c r="M41" i="16"/>
  <c r="N41" i="16"/>
  <c r="B66" i="16"/>
  <c r="C66" i="16"/>
  <c r="E66" i="16"/>
  <c r="F66" i="16"/>
  <c r="G66" i="16"/>
  <c r="I66" i="16"/>
  <c r="J66" i="16"/>
  <c r="P66" i="16"/>
  <c r="Q66" i="16"/>
  <c r="S66" i="16"/>
  <c r="T66" i="16"/>
  <c r="U66" i="16"/>
  <c r="V66" i="16"/>
  <c r="W66" i="16"/>
  <c r="X66" i="16"/>
  <c r="Y66" i="16"/>
  <c r="Z66" i="16"/>
  <c r="B67" i="16"/>
  <c r="C67" i="16"/>
  <c r="E67" i="16"/>
  <c r="F67" i="16"/>
  <c r="G67" i="16"/>
  <c r="I67" i="16"/>
  <c r="J67" i="16"/>
  <c r="P67" i="16"/>
  <c r="Q67" i="16"/>
  <c r="S67" i="16"/>
  <c r="T67" i="16"/>
  <c r="U67" i="16"/>
  <c r="V67" i="16"/>
  <c r="W67" i="16"/>
  <c r="X67" i="16"/>
  <c r="Y67" i="16"/>
  <c r="Z67" i="16"/>
  <c r="B68" i="16"/>
  <c r="C68" i="16"/>
  <c r="E68" i="16"/>
  <c r="F68" i="16"/>
  <c r="G68" i="16"/>
  <c r="I68" i="16"/>
  <c r="J68" i="16"/>
  <c r="P68" i="16"/>
  <c r="Q68" i="16"/>
  <c r="S68" i="16"/>
  <c r="T68" i="16"/>
  <c r="U68" i="16"/>
  <c r="V68" i="16"/>
  <c r="W68" i="16"/>
  <c r="X68" i="16"/>
  <c r="Y68" i="16"/>
  <c r="Z68" i="16"/>
  <c r="A32" i="2"/>
  <c r="B32" i="2"/>
  <c r="G32" i="2"/>
  <c r="H33" i="2" s="1"/>
  <c r="N32" i="2"/>
  <c r="O33" i="2" s="1"/>
  <c r="Q32" i="2"/>
  <c r="R33" i="2" s="1"/>
  <c r="S32" i="2"/>
  <c r="T33" i="2" s="1"/>
  <c r="U32" i="2"/>
  <c r="V32" i="2"/>
  <c r="X32" i="2"/>
  <c r="Y33" i="2" s="1"/>
  <c r="J32" i="2"/>
  <c r="L32" i="2"/>
  <c r="AC32" i="2"/>
  <c r="AG32" i="2"/>
  <c r="U9" i="72"/>
  <c r="AS8" i="2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AS36" i="2" s="1"/>
  <c r="AV8" i="2"/>
  <c r="AV9" i="2" s="1"/>
  <c r="AV10" i="2" s="1"/>
  <c r="AV11" i="2" s="1"/>
  <c r="AV12" i="2" s="1"/>
  <c r="AV13" i="2" s="1"/>
  <c r="AV14" i="2" s="1"/>
  <c r="AV15" i="2" s="1"/>
  <c r="AV16" i="2" s="1"/>
  <c r="AV17" i="2" s="1"/>
  <c r="AV18" i="2" s="1"/>
  <c r="AV19" i="2" s="1"/>
  <c r="AV20" i="2" s="1"/>
  <c r="AV21" i="2" s="1"/>
  <c r="AV22" i="2" s="1"/>
  <c r="AV23" i="2" s="1"/>
  <c r="AV24" i="2" s="1"/>
  <c r="AV25" i="2" s="1"/>
  <c r="AV26" i="2" s="1"/>
  <c r="AV27" i="2" s="1"/>
  <c r="AV28" i="2" s="1"/>
  <c r="AV29" i="2" s="1"/>
  <c r="AV30" i="2" s="1"/>
  <c r="AV31" i="2" s="1"/>
  <c r="AV32" i="2" s="1"/>
  <c r="AV33" i="2" s="1"/>
  <c r="AV34" i="2" s="1"/>
  <c r="AV35" i="2" s="1"/>
  <c r="AV36" i="2" s="1"/>
  <c r="U273" i="72"/>
  <c r="C33" i="2" l="1"/>
  <c r="E33" i="2"/>
  <c r="AX8" i="2"/>
  <c r="AX9" i="2" s="1"/>
  <c r="AX10" i="2" s="1"/>
  <c r="AX11" i="2" s="1"/>
  <c r="AX12" i="2" s="1"/>
  <c r="AX13" i="2" s="1"/>
  <c r="AX14" i="2" s="1"/>
  <c r="AX15" i="2" s="1"/>
  <c r="AX16" i="2" s="1"/>
  <c r="AX17" i="2" s="1"/>
  <c r="AX18" i="2" s="1"/>
  <c r="AX19" i="2" s="1"/>
  <c r="AX20" i="2" s="1"/>
  <c r="AX21" i="2" s="1"/>
  <c r="AX22" i="2" s="1"/>
  <c r="AX23" i="2" s="1"/>
  <c r="AX24" i="2" s="1"/>
  <c r="AX25" i="2" s="1"/>
  <c r="AX26" i="2" s="1"/>
  <c r="AX27" i="2" s="1"/>
  <c r="AX28" i="2" s="1"/>
  <c r="AX29" i="2" s="1"/>
  <c r="AX30" i="2" s="1"/>
  <c r="AX31" i="2" s="1"/>
  <c r="AX32" i="2" s="1"/>
  <c r="AX33" i="2" s="1"/>
  <c r="AX34" i="2" s="1"/>
  <c r="AX35" i="2" s="1"/>
  <c r="AX36" i="2" s="1"/>
  <c r="AW8" i="2"/>
  <c r="AW9" i="2" s="1"/>
  <c r="AW10" i="2" s="1"/>
  <c r="AW11" i="2" s="1"/>
  <c r="AW12" i="2" s="1"/>
  <c r="AW13" i="2" s="1"/>
  <c r="AW14" i="2" s="1"/>
  <c r="AW15" i="2" s="1"/>
  <c r="AW16" i="2" s="1"/>
  <c r="AW17" i="2" s="1"/>
  <c r="AW18" i="2" s="1"/>
  <c r="AW19" i="2" s="1"/>
  <c r="AW20" i="2" s="1"/>
  <c r="AW21" i="2" s="1"/>
  <c r="AW22" i="2" s="1"/>
  <c r="AW23" i="2" s="1"/>
  <c r="AW24" i="2" s="1"/>
  <c r="AW25" i="2" s="1"/>
  <c r="AW26" i="2" s="1"/>
  <c r="AW27" i="2" s="1"/>
  <c r="AW28" i="2" s="1"/>
  <c r="AW29" i="2" s="1"/>
  <c r="AW30" i="2" s="1"/>
  <c r="AW31" i="2" s="1"/>
  <c r="AW32" i="2" s="1"/>
  <c r="AW33" i="2" s="1"/>
  <c r="AW34" i="2" s="1"/>
  <c r="AW35" i="2" s="1"/>
  <c r="AW36" i="2" s="1"/>
  <c r="U175" i="72"/>
  <c r="AU8" i="2"/>
  <c r="AU9" i="2" s="1"/>
  <c r="AU10" i="2" s="1"/>
  <c r="AU11" i="2" s="1"/>
  <c r="AU12" i="2" s="1"/>
  <c r="AU13" i="2" s="1"/>
  <c r="AU14" i="2" s="1"/>
  <c r="AU15" i="2" s="1"/>
  <c r="AU16" i="2" s="1"/>
  <c r="AU17" i="2" s="1"/>
  <c r="AU18" i="2" s="1"/>
  <c r="AU19" i="2" s="1"/>
  <c r="AU20" i="2" s="1"/>
  <c r="AU21" i="2" s="1"/>
  <c r="AU22" i="2" s="1"/>
  <c r="AU23" i="2" s="1"/>
  <c r="AU24" i="2" s="1"/>
  <c r="AU25" i="2" s="1"/>
  <c r="AU26" i="2" s="1"/>
  <c r="AU27" i="2" s="1"/>
  <c r="AU28" i="2" s="1"/>
  <c r="AU29" i="2" s="1"/>
  <c r="AU30" i="2" s="1"/>
  <c r="AU31" i="2" s="1"/>
  <c r="AU32" i="2" s="1"/>
  <c r="AU33" i="2" s="1"/>
  <c r="AU34" i="2" s="1"/>
  <c r="AU35" i="2" s="1"/>
  <c r="AU36" i="2" s="1"/>
  <c r="U76" i="72"/>
  <c r="AT8" i="2"/>
  <c r="AT9" i="2" s="1"/>
  <c r="AT10" i="2" s="1"/>
  <c r="AT11" i="2" s="1"/>
  <c r="AT12" i="2" s="1"/>
  <c r="AT13" i="2" s="1"/>
  <c r="AT14" i="2" s="1"/>
  <c r="AT15" i="2" s="1"/>
  <c r="AT16" i="2" s="1"/>
  <c r="AT17" i="2" s="1"/>
  <c r="AT18" i="2" s="1"/>
  <c r="AT19" i="2" s="1"/>
  <c r="AT20" i="2" s="1"/>
  <c r="AT21" i="2" s="1"/>
  <c r="AT22" i="2" s="1"/>
  <c r="AT23" i="2" s="1"/>
  <c r="AT24" i="2" s="1"/>
  <c r="AT25" i="2" s="1"/>
  <c r="AT26" i="2" s="1"/>
  <c r="AT27" i="2" s="1"/>
  <c r="AT28" i="2" s="1"/>
  <c r="AT29" i="2" s="1"/>
  <c r="AT30" i="2" s="1"/>
  <c r="AT31" i="2" s="1"/>
  <c r="AT32" i="2" s="1"/>
  <c r="AT33" i="2" s="1"/>
  <c r="AT34" i="2" s="1"/>
  <c r="AT35" i="2" s="1"/>
  <c r="AT36" i="2" s="1"/>
  <c r="U44" i="72"/>
  <c r="AA41" i="16"/>
  <c r="AE32" i="2"/>
  <c r="T33" i="56"/>
  <c r="AA67" i="16"/>
  <c r="Z32" i="2"/>
  <c r="AA33" i="2" s="1"/>
  <c r="AH32" i="2"/>
  <c r="AI33" i="2" s="1"/>
  <c r="AB41" i="16"/>
  <c r="T37" i="56"/>
  <c r="AB66" i="16"/>
  <c r="AR8" i="2"/>
  <c r="T39" i="56"/>
  <c r="S34" i="56"/>
  <c r="AE33" i="56"/>
  <c r="T30" i="56"/>
  <c r="AB67" i="16"/>
  <c r="AA68" i="16"/>
  <c r="AB68" i="16"/>
  <c r="AE39" i="56"/>
  <c r="T40" i="56"/>
  <c r="T36" i="56"/>
  <c r="T34" i="56"/>
  <c r="T31" i="56"/>
  <c r="S40" i="56"/>
  <c r="AE40" i="56"/>
  <c r="S36" i="56"/>
  <c r="AE34" i="56"/>
  <c r="S30" i="56"/>
  <c r="S37" i="56"/>
  <c r="AE36" i="56"/>
  <c r="S31" i="56"/>
  <c r="AE30" i="56"/>
  <c r="S39" i="56"/>
  <c r="AE37" i="56"/>
  <c r="S33" i="56"/>
  <c r="AE31" i="56"/>
  <c r="AA66" i="16"/>
  <c r="L60" i="1"/>
  <c r="L59" i="1" l="1"/>
  <c r="L51" i="1" l="1"/>
  <c r="L52" i="1"/>
  <c r="L53" i="1"/>
  <c r="L54" i="1"/>
  <c r="L55" i="1"/>
  <c r="L56" i="1"/>
  <c r="L57" i="1"/>
  <c r="L58" i="1"/>
  <c r="L111" i="1"/>
  <c r="M111" i="1"/>
  <c r="L112" i="1"/>
  <c r="M112" i="1"/>
  <c r="L110" i="1" l="1"/>
  <c r="M110" i="1"/>
  <c r="L106" i="1" l="1"/>
  <c r="M106" i="1"/>
  <c r="L107" i="1"/>
  <c r="M107" i="1"/>
  <c r="L108" i="1"/>
  <c r="M108" i="1"/>
  <c r="L109" i="1"/>
  <c r="M109" i="1"/>
  <c r="L105" i="1" l="1"/>
  <c r="M105" i="1"/>
  <c r="L98" i="1" l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50" i="1"/>
  <c r="L49" i="1" l="1"/>
  <c r="L47" i="1" l="1"/>
  <c r="L48" i="1"/>
  <c r="L45" i="1" l="1"/>
  <c r="L46" i="1"/>
  <c r="L43" i="1" l="1"/>
  <c r="L44" i="1"/>
  <c r="L97" i="1" l="1"/>
  <c r="M97" i="1"/>
  <c r="AR9" i="2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L89" i="1" l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42" i="1"/>
  <c r="L41" i="1" l="1"/>
  <c r="L40" i="1" l="1"/>
  <c r="L39" i="1" l="1"/>
  <c r="L36" i="1" l="1"/>
  <c r="L37" i="1"/>
  <c r="L38" i="1"/>
  <c r="L34" i="1" l="1"/>
  <c r="L35" i="1"/>
  <c r="L88" i="1" l="1"/>
  <c r="M88" i="1"/>
  <c r="L87" i="1" l="1"/>
  <c r="M87" i="1"/>
  <c r="L33" i="1"/>
  <c r="L83" i="1" l="1"/>
  <c r="M83" i="1"/>
  <c r="L84" i="1"/>
  <c r="M84" i="1"/>
  <c r="L85" i="1"/>
  <c r="M85" i="1"/>
  <c r="L86" i="1"/>
  <c r="M86" i="1"/>
  <c r="L31" i="1"/>
  <c r="L32" i="1"/>
  <c r="L41" i="2" l="1"/>
  <c r="L30" i="1"/>
  <c r="Q41" i="2" l="1"/>
  <c r="U41" i="2" s="1"/>
  <c r="L29" i="1"/>
  <c r="L64" i="1" l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M63" i="1"/>
  <c r="L63" i="1"/>
  <c r="L27" i="1"/>
  <c r="L28" i="1"/>
  <c r="L18" i="1" l="1"/>
  <c r="L19" i="1"/>
  <c r="L20" i="1"/>
  <c r="L21" i="1"/>
  <c r="L22" i="1"/>
  <c r="L23" i="1"/>
  <c r="L24" i="1"/>
  <c r="L25" i="1"/>
  <c r="L26" i="1"/>
  <c r="W24" i="45" l="1"/>
  <c r="W22" i="45"/>
  <c r="W21" i="45"/>
  <c r="W20" i="45"/>
  <c r="W19" i="45"/>
  <c r="W18" i="45"/>
  <c r="W17" i="45"/>
  <c r="W15" i="45"/>
  <c r="W14" i="45"/>
  <c r="W13" i="45"/>
  <c r="W12" i="45"/>
  <c r="W11" i="45"/>
  <c r="W10" i="45"/>
  <c r="V24" i="45"/>
  <c r="V22" i="45"/>
  <c r="V21" i="45"/>
  <c r="V20" i="45"/>
  <c r="V19" i="45"/>
  <c r="V18" i="45"/>
  <c r="V17" i="45"/>
  <c r="V15" i="45"/>
  <c r="V14" i="45"/>
  <c r="V13" i="45"/>
  <c r="V12" i="45"/>
  <c r="V11" i="45"/>
  <c r="V10" i="45"/>
  <c r="E22" i="59" l="1"/>
  <c r="E23" i="59"/>
  <c r="E24" i="59"/>
  <c r="E25" i="59"/>
  <c r="E26" i="59"/>
  <c r="E27" i="59"/>
  <c r="E28" i="59"/>
  <c r="E29" i="59"/>
  <c r="E21" i="59"/>
  <c r="K11" i="59"/>
  <c r="L11" i="59"/>
  <c r="K12" i="59"/>
  <c r="L12" i="59"/>
  <c r="K13" i="59"/>
  <c r="L13" i="59"/>
  <c r="K14" i="59"/>
  <c r="L14" i="59"/>
  <c r="K15" i="59"/>
  <c r="L15" i="59"/>
  <c r="K16" i="59"/>
  <c r="L16" i="59"/>
  <c r="K17" i="59"/>
  <c r="L17" i="59"/>
  <c r="K18" i="59"/>
  <c r="L18" i="59"/>
  <c r="K19" i="59"/>
  <c r="L19" i="59"/>
  <c r="M19" i="59" s="1"/>
  <c r="B37" i="50" l="1"/>
  <c r="C37" i="50"/>
  <c r="D37" i="50" s="1"/>
  <c r="E37" i="50"/>
  <c r="F37" i="50"/>
  <c r="G37" i="50"/>
  <c r="I37" i="50"/>
  <c r="J37" i="50"/>
  <c r="L37" i="50"/>
  <c r="N37" i="50"/>
  <c r="O37" i="50"/>
  <c r="P37" i="50"/>
  <c r="Q37" i="50"/>
  <c r="R37" i="50"/>
  <c r="V37" i="50"/>
  <c r="W37" i="50"/>
  <c r="X37" i="50"/>
  <c r="B38" i="50"/>
  <c r="C38" i="50"/>
  <c r="D38" i="50" s="1"/>
  <c r="E38" i="50"/>
  <c r="F38" i="50"/>
  <c r="T38" i="50" s="1"/>
  <c r="G38" i="50"/>
  <c r="I38" i="50"/>
  <c r="J38" i="50"/>
  <c r="L38" i="50"/>
  <c r="N38" i="50"/>
  <c r="O38" i="50"/>
  <c r="P38" i="50"/>
  <c r="Q38" i="50"/>
  <c r="R38" i="50"/>
  <c r="V38" i="50"/>
  <c r="W38" i="50"/>
  <c r="X38" i="50"/>
  <c r="B39" i="50"/>
  <c r="C39" i="50"/>
  <c r="D39" i="50" s="1"/>
  <c r="E39" i="50"/>
  <c r="F39" i="50"/>
  <c r="U39" i="50" s="1"/>
  <c r="G39" i="50"/>
  <c r="I39" i="50"/>
  <c r="J39" i="50"/>
  <c r="L39" i="50"/>
  <c r="N39" i="50"/>
  <c r="O39" i="50"/>
  <c r="P39" i="50"/>
  <c r="Q39" i="50"/>
  <c r="R39" i="50"/>
  <c r="V39" i="50"/>
  <c r="W39" i="50"/>
  <c r="X39" i="50"/>
  <c r="H19" i="50"/>
  <c r="K19" i="50"/>
  <c r="M19" i="50"/>
  <c r="H20" i="50"/>
  <c r="K20" i="50"/>
  <c r="M20" i="50"/>
  <c r="U38" i="50" l="1"/>
  <c r="AB38" i="50"/>
  <c r="Z39" i="50"/>
  <c r="AA39" i="50"/>
  <c r="AA38" i="50"/>
  <c r="AB37" i="50"/>
  <c r="AA37" i="50"/>
  <c r="T37" i="50"/>
  <c r="Z37" i="50"/>
  <c r="T39" i="50"/>
  <c r="Z38" i="50"/>
  <c r="AB39" i="50"/>
  <c r="U37" i="50"/>
  <c r="F46" i="46" l="1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D21" i="59" l="1"/>
  <c r="D22" i="59"/>
  <c r="D23" i="59"/>
  <c r="D24" i="59"/>
  <c r="D25" i="59"/>
  <c r="D26" i="59"/>
  <c r="D27" i="59"/>
  <c r="D28" i="59"/>
  <c r="D29" i="59"/>
  <c r="X25" i="79"/>
  <c r="X26" i="79"/>
  <c r="X27" i="79"/>
  <c r="X28" i="79"/>
  <c r="X29" i="79"/>
  <c r="X30" i="79"/>
  <c r="B21" i="59"/>
  <c r="C21" i="59"/>
  <c r="F21" i="59"/>
  <c r="H21" i="59"/>
  <c r="I21" i="59"/>
  <c r="K21" i="59"/>
  <c r="L21" i="59"/>
  <c r="R21" i="59"/>
  <c r="S21" i="59"/>
  <c r="T21" i="59"/>
  <c r="U21" i="59"/>
  <c r="V21" i="59"/>
  <c r="W21" i="59"/>
  <c r="X21" i="59"/>
  <c r="B22" i="59"/>
  <c r="C22" i="59"/>
  <c r="F22" i="59"/>
  <c r="H22" i="59"/>
  <c r="I22" i="59"/>
  <c r="K22" i="59"/>
  <c r="L22" i="59"/>
  <c r="M11" i="59" s="1"/>
  <c r="R22" i="59"/>
  <c r="S22" i="59"/>
  <c r="T22" i="59"/>
  <c r="U22" i="59"/>
  <c r="V22" i="59"/>
  <c r="W22" i="59"/>
  <c r="X22" i="59"/>
  <c r="B23" i="59"/>
  <c r="C23" i="59"/>
  <c r="F23" i="59"/>
  <c r="H23" i="59"/>
  <c r="I23" i="59"/>
  <c r="K23" i="59"/>
  <c r="L23" i="59"/>
  <c r="M12" i="59" s="1"/>
  <c r="R23" i="59"/>
  <c r="S23" i="59"/>
  <c r="T23" i="59"/>
  <c r="U23" i="59"/>
  <c r="V23" i="59"/>
  <c r="W23" i="59"/>
  <c r="X23" i="59"/>
  <c r="B24" i="59"/>
  <c r="C24" i="59"/>
  <c r="F24" i="59"/>
  <c r="H24" i="59"/>
  <c r="I24" i="59"/>
  <c r="K24" i="59"/>
  <c r="L24" i="59"/>
  <c r="M13" i="59" s="1"/>
  <c r="R24" i="59"/>
  <c r="S24" i="59"/>
  <c r="T24" i="59"/>
  <c r="U24" i="59"/>
  <c r="V24" i="59"/>
  <c r="W24" i="59"/>
  <c r="X24" i="59"/>
  <c r="B25" i="59"/>
  <c r="C25" i="59"/>
  <c r="F25" i="59"/>
  <c r="H25" i="59"/>
  <c r="I25" i="59"/>
  <c r="K25" i="59"/>
  <c r="L25" i="59"/>
  <c r="M14" i="59" s="1"/>
  <c r="R25" i="59"/>
  <c r="S25" i="59"/>
  <c r="T25" i="59"/>
  <c r="U25" i="59"/>
  <c r="V25" i="59"/>
  <c r="W25" i="59"/>
  <c r="X25" i="59"/>
  <c r="B26" i="59"/>
  <c r="C26" i="59"/>
  <c r="F26" i="59"/>
  <c r="H26" i="59"/>
  <c r="I26" i="59"/>
  <c r="K26" i="59"/>
  <c r="L26" i="59"/>
  <c r="M15" i="59" s="1"/>
  <c r="R26" i="59"/>
  <c r="S26" i="59"/>
  <c r="T26" i="59"/>
  <c r="U26" i="59"/>
  <c r="V26" i="59"/>
  <c r="W26" i="59"/>
  <c r="X26" i="59"/>
  <c r="B27" i="59"/>
  <c r="C27" i="59"/>
  <c r="F27" i="59"/>
  <c r="H27" i="59"/>
  <c r="I27" i="59"/>
  <c r="K27" i="59"/>
  <c r="L27" i="59"/>
  <c r="M16" i="59" s="1"/>
  <c r="R27" i="59"/>
  <c r="S27" i="59"/>
  <c r="T27" i="59"/>
  <c r="U27" i="59"/>
  <c r="V27" i="59"/>
  <c r="W27" i="59"/>
  <c r="X27" i="59"/>
  <c r="B28" i="59"/>
  <c r="C28" i="59"/>
  <c r="F28" i="59"/>
  <c r="H28" i="59"/>
  <c r="I28" i="59"/>
  <c r="K28" i="59"/>
  <c r="L28" i="59"/>
  <c r="M17" i="59" s="1"/>
  <c r="R28" i="59"/>
  <c r="S28" i="59"/>
  <c r="T28" i="59"/>
  <c r="U28" i="59"/>
  <c r="V28" i="59"/>
  <c r="W28" i="59"/>
  <c r="X28" i="59"/>
  <c r="B29" i="59"/>
  <c r="C29" i="59"/>
  <c r="F29" i="59"/>
  <c r="H29" i="59"/>
  <c r="I29" i="59"/>
  <c r="K29" i="59"/>
  <c r="L29" i="59"/>
  <c r="M18" i="59" s="1"/>
  <c r="R29" i="59"/>
  <c r="S29" i="59"/>
  <c r="T29" i="59"/>
  <c r="U29" i="59"/>
  <c r="V29" i="59"/>
  <c r="W29" i="59"/>
  <c r="X29" i="59"/>
  <c r="S10" i="59"/>
  <c r="S11" i="59"/>
  <c r="S12" i="59"/>
  <c r="S13" i="59"/>
  <c r="S14" i="59"/>
  <c r="S15" i="59"/>
  <c r="S16" i="59"/>
  <c r="S17" i="59"/>
  <c r="S18" i="59"/>
  <c r="S19" i="59"/>
  <c r="O15" i="79"/>
  <c r="Q15" i="79"/>
  <c r="L15" i="79"/>
  <c r="O16" i="79"/>
  <c r="Q16" i="79"/>
  <c r="L16" i="79"/>
  <c r="O17" i="79"/>
  <c r="Q17" i="79"/>
  <c r="L17" i="79"/>
  <c r="O18" i="79"/>
  <c r="Q18" i="79"/>
  <c r="L18" i="79"/>
  <c r="O19" i="79"/>
  <c r="Q19" i="79"/>
  <c r="L19" i="79"/>
  <c r="I11" i="79"/>
  <c r="N11" i="79"/>
  <c r="P11" i="79"/>
  <c r="K11" i="79"/>
  <c r="T11" i="79"/>
  <c r="U11" i="79"/>
  <c r="V11" i="79"/>
  <c r="I12" i="79"/>
  <c r="N12" i="79"/>
  <c r="P12" i="79"/>
  <c r="K12" i="79"/>
  <c r="T12" i="79"/>
  <c r="U12" i="79"/>
  <c r="V12" i="79"/>
  <c r="I13" i="79"/>
  <c r="N13" i="79"/>
  <c r="P13" i="79"/>
  <c r="K13" i="79"/>
  <c r="T13" i="79"/>
  <c r="U13" i="79"/>
  <c r="V13" i="79"/>
  <c r="W13" i="79" s="1"/>
  <c r="I14" i="79"/>
  <c r="N14" i="79"/>
  <c r="P14" i="79"/>
  <c r="K14" i="79"/>
  <c r="T14" i="79"/>
  <c r="U14" i="79"/>
  <c r="V14" i="79"/>
  <c r="P24" i="59" l="1"/>
  <c r="O24" i="59"/>
  <c r="P22" i="59"/>
  <c r="O22" i="59"/>
  <c r="O29" i="59"/>
  <c r="P29" i="59"/>
  <c r="O27" i="59"/>
  <c r="P27" i="59"/>
  <c r="P25" i="59"/>
  <c r="O25" i="59"/>
  <c r="O23" i="59"/>
  <c r="P23" i="59"/>
  <c r="O21" i="59"/>
  <c r="P21" i="59"/>
  <c r="P28" i="59"/>
  <c r="O28" i="59"/>
  <c r="P26" i="59"/>
  <c r="O26" i="59"/>
  <c r="L14" i="79"/>
  <c r="Q13" i="79"/>
  <c r="O12" i="79"/>
  <c r="O13" i="79"/>
  <c r="Y26" i="59"/>
  <c r="Y22" i="59"/>
  <c r="L12" i="79"/>
  <c r="L11" i="79"/>
  <c r="Q12" i="79"/>
  <c r="AA27" i="59"/>
  <c r="AA23" i="59"/>
  <c r="AA29" i="59"/>
  <c r="Z29" i="59"/>
  <c r="Y28" i="59"/>
  <c r="Y24" i="59"/>
  <c r="Z28" i="59"/>
  <c r="Z24" i="59"/>
  <c r="Z26" i="59"/>
  <c r="Z22" i="59"/>
  <c r="AA25" i="59"/>
  <c r="AA21" i="59"/>
  <c r="AA28" i="59"/>
  <c r="AA26" i="59"/>
  <c r="AA24" i="59"/>
  <c r="AA22" i="59"/>
  <c r="O11" i="79"/>
  <c r="L13" i="79"/>
  <c r="W11" i="79"/>
  <c r="Y23" i="59"/>
  <c r="Y21" i="59"/>
  <c r="W12" i="79"/>
  <c r="Y29" i="59"/>
  <c r="Y25" i="59"/>
  <c r="Q11" i="79"/>
  <c r="Q14" i="79"/>
  <c r="Y27" i="59"/>
  <c r="Z27" i="59"/>
  <c r="Z25" i="59"/>
  <c r="Z23" i="59"/>
  <c r="Z21" i="59"/>
  <c r="O14" i="79"/>
  <c r="U225" i="64"/>
  <c r="U224" i="64"/>
  <c r="U210" i="64"/>
  <c r="U209" i="64"/>
  <c r="U195" i="64"/>
  <c r="U194" i="64"/>
  <c r="U180" i="64"/>
  <c r="U179" i="64"/>
  <c r="U165" i="64"/>
  <c r="U164" i="64"/>
  <c r="U150" i="64"/>
  <c r="U149" i="64"/>
  <c r="U135" i="64"/>
  <c r="U134" i="64"/>
  <c r="U120" i="64"/>
  <c r="U119" i="64"/>
  <c r="U105" i="64"/>
  <c r="U104" i="64"/>
  <c r="U90" i="64"/>
  <c r="U89" i="64"/>
  <c r="U75" i="64"/>
  <c r="U74" i="64"/>
  <c r="U60" i="64"/>
  <c r="U59" i="64"/>
  <c r="U45" i="64"/>
  <c r="U44" i="64"/>
  <c r="U30" i="64"/>
  <c r="U29" i="64"/>
  <c r="U15" i="64"/>
  <c r="U14" i="64"/>
  <c r="T225" i="64"/>
  <c r="T224" i="64"/>
  <c r="T210" i="64"/>
  <c r="T209" i="64"/>
  <c r="T195" i="64"/>
  <c r="T194" i="64"/>
  <c r="T180" i="64"/>
  <c r="T179" i="64"/>
  <c r="T165" i="64"/>
  <c r="T164" i="64"/>
  <c r="T150" i="64"/>
  <c r="T149" i="64"/>
  <c r="T135" i="64"/>
  <c r="T134" i="64"/>
  <c r="T120" i="64"/>
  <c r="T119" i="64"/>
  <c r="T105" i="64"/>
  <c r="T104" i="64"/>
  <c r="T90" i="64"/>
  <c r="T89" i="64"/>
  <c r="T75" i="64"/>
  <c r="T74" i="64"/>
  <c r="T60" i="64"/>
  <c r="T59" i="64"/>
  <c r="T45" i="64"/>
  <c r="T44" i="64"/>
  <c r="T30" i="64"/>
  <c r="T29" i="64"/>
  <c r="T15" i="64"/>
  <c r="T14" i="64"/>
  <c r="B46" i="46"/>
  <c r="C46" i="46"/>
  <c r="D46" i="46"/>
  <c r="E46" i="46" s="1"/>
  <c r="G46" i="46"/>
  <c r="J46" i="46"/>
  <c r="K18" i="46" s="1"/>
  <c r="L46" i="46"/>
  <c r="M46" i="46"/>
  <c r="O46" i="46"/>
  <c r="Q46" i="46"/>
  <c r="S46" i="46"/>
  <c r="T46" i="46"/>
  <c r="U46" i="46"/>
  <c r="W46" i="46"/>
  <c r="X46" i="46"/>
  <c r="AA46" i="46"/>
  <c r="AB46" i="46"/>
  <c r="AC46" i="46"/>
  <c r="B47" i="46"/>
  <c r="C47" i="46"/>
  <c r="D47" i="46"/>
  <c r="E47" i="46" s="1"/>
  <c r="G47" i="46"/>
  <c r="J47" i="46"/>
  <c r="K19" i="46" s="1"/>
  <c r="L47" i="46"/>
  <c r="M47" i="46"/>
  <c r="O47" i="46"/>
  <c r="Q47" i="46"/>
  <c r="S47" i="46"/>
  <c r="T47" i="46"/>
  <c r="U47" i="46"/>
  <c r="V15" i="46" s="1"/>
  <c r="W47" i="46"/>
  <c r="X47" i="46"/>
  <c r="AA47" i="46"/>
  <c r="AB47" i="46"/>
  <c r="AC47" i="46"/>
  <c r="B48" i="46"/>
  <c r="C48" i="46"/>
  <c r="D48" i="46"/>
  <c r="E48" i="46" s="1"/>
  <c r="G48" i="46"/>
  <c r="J48" i="46"/>
  <c r="K20" i="46" s="1"/>
  <c r="L48" i="46"/>
  <c r="M48" i="46"/>
  <c r="O48" i="46"/>
  <c r="Q48" i="46"/>
  <c r="S48" i="46"/>
  <c r="T48" i="46"/>
  <c r="U48" i="46"/>
  <c r="V16" i="46" s="1"/>
  <c r="W48" i="46"/>
  <c r="X48" i="46"/>
  <c r="AA48" i="46"/>
  <c r="AB48" i="46"/>
  <c r="AC48" i="46"/>
  <c r="B49" i="46"/>
  <c r="C49" i="46"/>
  <c r="D49" i="46"/>
  <c r="E49" i="46" s="1"/>
  <c r="G49" i="46"/>
  <c r="J49" i="46"/>
  <c r="K21" i="46" s="1"/>
  <c r="L49" i="46"/>
  <c r="M49" i="46"/>
  <c r="O49" i="46"/>
  <c r="Q49" i="46"/>
  <c r="S49" i="46"/>
  <c r="T49" i="46"/>
  <c r="U49" i="46"/>
  <c r="W49" i="46"/>
  <c r="X49" i="46"/>
  <c r="AA49" i="46"/>
  <c r="AB49" i="46"/>
  <c r="AC49" i="46"/>
  <c r="B50" i="46"/>
  <c r="C50" i="46"/>
  <c r="D50" i="46"/>
  <c r="E50" i="46" s="1"/>
  <c r="G50" i="46"/>
  <c r="J50" i="46"/>
  <c r="K22" i="46" s="1"/>
  <c r="L50" i="46"/>
  <c r="M50" i="46"/>
  <c r="O50" i="46"/>
  <c r="Q50" i="46"/>
  <c r="S50" i="46"/>
  <c r="T50" i="46"/>
  <c r="U50" i="46"/>
  <c r="W50" i="46"/>
  <c r="X50" i="46"/>
  <c r="AA50" i="46"/>
  <c r="AB50" i="46"/>
  <c r="AC50" i="46"/>
  <c r="B51" i="46"/>
  <c r="C51" i="46"/>
  <c r="D51" i="46"/>
  <c r="E51" i="46" s="1"/>
  <c r="G51" i="46"/>
  <c r="J51" i="46"/>
  <c r="K23" i="46" s="1"/>
  <c r="L51" i="46"/>
  <c r="M51" i="46"/>
  <c r="O51" i="46"/>
  <c r="Q51" i="46"/>
  <c r="S51" i="46"/>
  <c r="T51" i="46"/>
  <c r="U51" i="46"/>
  <c r="W51" i="46"/>
  <c r="X51" i="46"/>
  <c r="AA51" i="46"/>
  <c r="AB51" i="46"/>
  <c r="AC51" i="46"/>
  <c r="B52" i="46"/>
  <c r="C52" i="46"/>
  <c r="D52" i="46"/>
  <c r="E52" i="46" s="1"/>
  <c r="G52" i="46"/>
  <c r="J52" i="46"/>
  <c r="K24" i="46" s="1"/>
  <c r="L52" i="46"/>
  <c r="M52" i="46"/>
  <c r="O52" i="46"/>
  <c r="Q52" i="46"/>
  <c r="S52" i="46"/>
  <c r="T52" i="46"/>
  <c r="U52" i="46"/>
  <c r="W52" i="46"/>
  <c r="X52" i="46"/>
  <c r="AA52" i="46"/>
  <c r="AB52" i="46"/>
  <c r="AC52" i="46"/>
  <c r="B53" i="46"/>
  <c r="C53" i="46"/>
  <c r="D53" i="46"/>
  <c r="E53" i="46" s="1"/>
  <c r="G53" i="46"/>
  <c r="J53" i="46"/>
  <c r="K25" i="46" s="1"/>
  <c r="L53" i="46"/>
  <c r="M53" i="46"/>
  <c r="O53" i="46"/>
  <c r="Q53" i="46"/>
  <c r="S53" i="46"/>
  <c r="T53" i="46"/>
  <c r="U53" i="46"/>
  <c r="W53" i="46"/>
  <c r="X53" i="46"/>
  <c r="AA53" i="46"/>
  <c r="AB53" i="46"/>
  <c r="AC53" i="46"/>
  <c r="B54" i="46"/>
  <c r="C54" i="46"/>
  <c r="D54" i="46"/>
  <c r="E54" i="46" s="1"/>
  <c r="G54" i="46"/>
  <c r="J54" i="46"/>
  <c r="K26" i="46" s="1"/>
  <c r="L54" i="46"/>
  <c r="M54" i="46"/>
  <c r="O54" i="46"/>
  <c r="Q54" i="46"/>
  <c r="S54" i="46"/>
  <c r="T54" i="46"/>
  <c r="U54" i="46"/>
  <c r="W54" i="46"/>
  <c r="X54" i="46"/>
  <c r="AA54" i="46"/>
  <c r="AB54" i="46"/>
  <c r="AC54" i="46"/>
  <c r="B55" i="46"/>
  <c r="C55" i="46"/>
  <c r="D55" i="46"/>
  <c r="E55" i="46" s="1"/>
  <c r="G55" i="46"/>
  <c r="J55" i="46"/>
  <c r="K27" i="46" s="1"/>
  <c r="L55" i="46"/>
  <c r="M55" i="46"/>
  <c r="O55" i="46"/>
  <c r="Q55" i="46"/>
  <c r="S55" i="46"/>
  <c r="T55" i="46"/>
  <c r="U55" i="46"/>
  <c r="W55" i="46"/>
  <c r="X55" i="46"/>
  <c r="AA55" i="46"/>
  <c r="AB55" i="46"/>
  <c r="AC55" i="46"/>
  <c r="B56" i="46"/>
  <c r="C56" i="46"/>
  <c r="D56" i="46"/>
  <c r="E56" i="46" s="1"/>
  <c r="G56" i="46"/>
  <c r="J56" i="46"/>
  <c r="K28" i="46" s="1"/>
  <c r="L56" i="46"/>
  <c r="M56" i="46"/>
  <c r="O56" i="46"/>
  <c r="Q56" i="46"/>
  <c r="S56" i="46"/>
  <c r="T56" i="46"/>
  <c r="U56" i="46"/>
  <c r="W56" i="46"/>
  <c r="X56" i="46"/>
  <c r="AA56" i="46"/>
  <c r="AB56" i="46"/>
  <c r="AC56" i="46"/>
  <c r="B57" i="46"/>
  <c r="C57" i="46"/>
  <c r="D57" i="46"/>
  <c r="E57" i="46" s="1"/>
  <c r="G57" i="46"/>
  <c r="J57" i="46"/>
  <c r="K29" i="46" s="1"/>
  <c r="L57" i="46"/>
  <c r="M57" i="46"/>
  <c r="O57" i="46"/>
  <c r="Q57" i="46"/>
  <c r="S57" i="46"/>
  <c r="T57" i="46"/>
  <c r="U57" i="46"/>
  <c r="W57" i="46"/>
  <c r="X57" i="46"/>
  <c r="AA57" i="46"/>
  <c r="AB57" i="46"/>
  <c r="AC57" i="46"/>
  <c r="B58" i="46"/>
  <c r="C58" i="46"/>
  <c r="D58" i="46"/>
  <c r="E58" i="46" s="1"/>
  <c r="G58" i="46"/>
  <c r="J58" i="46"/>
  <c r="K30" i="46" s="1"/>
  <c r="L58" i="46"/>
  <c r="M58" i="46"/>
  <c r="O58" i="46"/>
  <c r="Q58" i="46"/>
  <c r="S58" i="46"/>
  <c r="T58" i="46"/>
  <c r="U58" i="46"/>
  <c r="W58" i="46"/>
  <c r="X58" i="46"/>
  <c r="AA58" i="46"/>
  <c r="AB58" i="46"/>
  <c r="AC58" i="46"/>
  <c r="B59" i="46"/>
  <c r="C59" i="46"/>
  <c r="D59" i="46"/>
  <c r="E59" i="46" s="1"/>
  <c r="G59" i="46"/>
  <c r="J59" i="46"/>
  <c r="K31" i="46" s="1"/>
  <c r="L59" i="46"/>
  <c r="M59" i="46"/>
  <c r="O59" i="46"/>
  <c r="Q59" i="46"/>
  <c r="S59" i="46"/>
  <c r="T59" i="46"/>
  <c r="U59" i="46"/>
  <c r="W59" i="46"/>
  <c r="X59" i="46"/>
  <c r="AA59" i="46"/>
  <c r="AB59" i="46"/>
  <c r="AC59" i="46"/>
  <c r="B60" i="46"/>
  <c r="C60" i="46"/>
  <c r="D60" i="46"/>
  <c r="E60" i="46" s="1"/>
  <c r="G60" i="46"/>
  <c r="J60" i="46"/>
  <c r="K32" i="46" s="1"/>
  <c r="L60" i="46"/>
  <c r="M60" i="46"/>
  <c r="O60" i="46"/>
  <c r="Q60" i="46"/>
  <c r="S60" i="46"/>
  <c r="T60" i="46"/>
  <c r="U60" i="46"/>
  <c r="W60" i="46"/>
  <c r="X60" i="46"/>
  <c r="AA60" i="46"/>
  <c r="AB60" i="46"/>
  <c r="AC60" i="46"/>
  <c r="B61" i="46"/>
  <c r="C61" i="46"/>
  <c r="D61" i="46"/>
  <c r="E61" i="46" s="1"/>
  <c r="G61" i="46"/>
  <c r="J61" i="46"/>
  <c r="K33" i="46" s="1"/>
  <c r="L61" i="46"/>
  <c r="M61" i="46"/>
  <c r="O61" i="46"/>
  <c r="Q61" i="46"/>
  <c r="S61" i="46"/>
  <c r="T61" i="46"/>
  <c r="U61" i="46"/>
  <c r="W61" i="46"/>
  <c r="X61" i="46"/>
  <c r="AA61" i="46"/>
  <c r="AB61" i="46"/>
  <c r="AC61" i="46"/>
  <c r="B62" i="46"/>
  <c r="C62" i="46"/>
  <c r="D62" i="46"/>
  <c r="E62" i="46" s="1"/>
  <c r="G62" i="46"/>
  <c r="J62" i="46"/>
  <c r="K34" i="46" s="1"/>
  <c r="L62" i="46"/>
  <c r="M62" i="46"/>
  <c r="O62" i="46"/>
  <c r="Q62" i="46"/>
  <c r="S62" i="46"/>
  <c r="T62" i="46"/>
  <c r="U62" i="46"/>
  <c r="W62" i="46"/>
  <c r="X62" i="46"/>
  <c r="AA62" i="46"/>
  <c r="AB62" i="46"/>
  <c r="AC62" i="46"/>
  <c r="B63" i="46"/>
  <c r="C63" i="46"/>
  <c r="D63" i="46"/>
  <c r="E63" i="46" s="1"/>
  <c r="G63" i="46"/>
  <c r="J63" i="46"/>
  <c r="K35" i="46" s="1"/>
  <c r="L63" i="46"/>
  <c r="M63" i="46"/>
  <c r="O63" i="46"/>
  <c r="Q63" i="46"/>
  <c r="S63" i="46"/>
  <c r="T63" i="46"/>
  <c r="U63" i="46"/>
  <c r="W63" i="46"/>
  <c r="X63" i="46"/>
  <c r="AA63" i="46"/>
  <c r="AB63" i="46"/>
  <c r="AC63" i="46"/>
  <c r="B64" i="46"/>
  <c r="C64" i="46"/>
  <c r="D64" i="46"/>
  <c r="E64" i="46" s="1"/>
  <c r="G64" i="46"/>
  <c r="H36" i="46" s="1"/>
  <c r="J64" i="46"/>
  <c r="K36" i="46" s="1"/>
  <c r="L64" i="46"/>
  <c r="M64" i="46"/>
  <c r="N36" i="46" s="1"/>
  <c r="O64" i="46"/>
  <c r="P36" i="46" s="1"/>
  <c r="Q64" i="46"/>
  <c r="R36" i="46" s="1"/>
  <c r="S64" i="46"/>
  <c r="T64" i="46"/>
  <c r="U64" i="46"/>
  <c r="W64" i="46"/>
  <c r="X64" i="46"/>
  <c r="AA64" i="46"/>
  <c r="AB64" i="46"/>
  <c r="AC64" i="46"/>
  <c r="V36" i="46"/>
  <c r="V11" i="46"/>
  <c r="Q28" i="44"/>
  <c r="P28" i="44"/>
  <c r="P20" i="44"/>
  <c r="Q20" i="44"/>
  <c r="P21" i="44"/>
  <c r="Q21" i="44"/>
  <c r="P22" i="44"/>
  <c r="Q22" i="44"/>
  <c r="P23" i="44"/>
  <c r="Q23" i="44"/>
  <c r="P24" i="44"/>
  <c r="Q24" i="44"/>
  <c r="P25" i="44"/>
  <c r="Q25" i="44"/>
  <c r="P26" i="44"/>
  <c r="Q26" i="44"/>
  <c r="Q19" i="44"/>
  <c r="P19" i="44"/>
  <c r="P11" i="44"/>
  <c r="Q11" i="44"/>
  <c r="P12" i="44"/>
  <c r="Q12" i="44"/>
  <c r="P13" i="44"/>
  <c r="Q13" i="44"/>
  <c r="P14" i="44"/>
  <c r="Q14" i="44"/>
  <c r="P15" i="44"/>
  <c r="Q15" i="44"/>
  <c r="P16" i="44"/>
  <c r="Q16" i="44"/>
  <c r="P17" i="44"/>
  <c r="Q17" i="44"/>
  <c r="Q10" i="44"/>
  <c r="P10" i="44"/>
  <c r="M40" i="16"/>
  <c r="N40" i="16"/>
  <c r="N39" i="16"/>
  <c r="M39" i="16"/>
  <c r="T15" i="6"/>
  <c r="S15" i="6"/>
  <c r="S11" i="6"/>
  <c r="T11" i="6"/>
  <c r="S12" i="6"/>
  <c r="T12" i="6"/>
  <c r="S13" i="6"/>
  <c r="T13" i="6"/>
  <c r="T10" i="6"/>
  <c r="S10" i="6"/>
  <c r="L10" i="1"/>
  <c r="L11" i="1"/>
  <c r="L12" i="1"/>
  <c r="L13" i="1"/>
  <c r="L14" i="1"/>
  <c r="L15" i="1"/>
  <c r="L16" i="1"/>
  <c r="L17" i="1"/>
  <c r="L9" i="1"/>
  <c r="L10" i="50"/>
  <c r="L11" i="50"/>
  <c r="L12" i="50"/>
  <c r="L13" i="50"/>
  <c r="L14" i="50"/>
  <c r="L15" i="50"/>
  <c r="L16" i="50"/>
  <c r="L17" i="50"/>
  <c r="L18" i="50"/>
  <c r="AF61" i="46" l="1"/>
  <c r="Z61" i="46"/>
  <c r="Y61" i="46"/>
  <c r="AF53" i="46"/>
  <c r="Y53" i="46"/>
  <c r="Z53" i="46"/>
  <c r="Z51" i="46"/>
  <c r="Y51" i="46"/>
  <c r="AF49" i="46"/>
  <c r="Z49" i="46"/>
  <c r="Y49" i="46"/>
  <c r="Z63" i="46"/>
  <c r="Y63" i="46"/>
  <c r="Z59" i="46"/>
  <c r="Y59" i="46"/>
  <c r="AF57" i="46"/>
  <c r="Z57" i="46"/>
  <c r="Y57" i="46"/>
  <c r="Z55" i="46"/>
  <c r="Y55" i="46"/>
  <c r="Z47" i="46"/>
  <c r="Y47" i="46"/>
  <c r="Y64" i="46"/>
  <c r="Z64" i="46"/>
  <c r="AF62" i="46"/>
  <c r="Z62" i="46"/>
  <c r="Y62" i="46"/>
  <c r="Y60" i="46"/>
  <c r="Z60" i="46"/>
  <c r="AF58" i="46"/>
  <c r="Z58" i="46"/>
  <c r="Y58" i="46"/>
  <c r="Y56" i="46"/>
  <c r="Z56" i="46"/>
  <c r="AF54" i="46"/>
  <c r="Z54" i="46"/>
  <c r="Y54" i="46"/>
  <c r="Y52" i="46"/>
  <c r="Z52" i="46"/>
  <c r="Z50" i="46"/>
  <c r="Y50" i="46"/>
  <c r="Y48" i="46"/>
  <c r="Z48" i="46"/>
  <c r="Z46" i="46"/>
  <c r="Y46" i="46"/>
  <c r="AE64" i="46"/>
  <c r="AE58" i="46"/>
  <c r="AF64" i="46"/>
  <c r="AF59" i="46"/>
  <c r="AF56" i="46"/>
  <c r="AE54" i="46"/>
  <c r="AE62" i="46"/>
  <c r="AD59" i="46"/>
  <c r="AF50" i="46"/>
  <c r="AF47" i="46"/>
  <c r="AE56" i="46"/>
  <c r="AD51" i="46"/>
  <c r="AD50" i="46"/>
  <c r="AE46" i="46"/>
  <c r="AF63" i="46"/>
  <c r="AF48" i="46"/>
  <c r="AD57" i="46"/>
  <c r="AE47" i="46"/>
  <c r="AF46" i="46"/>
  <c r="AF60" i="46"/>
  <c r="AF55" i="46"/>
  <c r="AF52" i="46"/>
  <c r="AD64" i="46"/>
  <c r="AD63" i="46"/>
  <c r="AD60" i="46"/>
  <c r="AD56" i="46"/>
  <c r="AD55" i="46"/>
  <c r="AD52" i="46"/>
  <c r="AE49" i="46"/>
  <c r="AD48" i="46"/>
  <c r="AE61" i="46"/>
  <c r="AE60" i="46"/>
  <c r="AE52" i="46"/>
  <c r="AF51" i="46"/>
  <c r="AE63" i="46"/>
  <c r="AE55" i="46"/>
  <c r="AD49" i="46"/>
  <c r="AE53" i="46"/>
  <c r="AE59" i="46"/>
  <c r="AE50" i="46"/>
  <c r="AE57" i="46"/>
  <c r="AD61" i="46"/>
  <c r="AD53" i="46"/>
  <c r="AE51" i="46"/>
  <c r="AD47" i="46"/>
  <c r="AD62" i="46"/>
  <c r="AD58" i="46"/>
  <c r="AD54" i="46"/>
  <c r="AE48" i="46"/>
  <c r="AD46" i="46"/>
  <c r="L30" i="2" l="1"/>
  <c r="L31" i="2"/>
  <c r="J30" i="2"/>
  <c r="J31" i="2"/>
  <c r="T63" i="87" l="1"/>
  <c r="T64" i="87" s="1"/>
  <c r="T65" i="87" s="1"/>
  <c r="T66" i="87" s="1"/>
  <c r="T67" i="87" s="1"/>
  <c r="T68" i="87" s="1"/>
  <c r="T69" i="87" s="1"/>
  <c r="U57" i="16" l="1"/>
  <c r="V57" i="16"/>
  <c r="W57" i="16"/>
  <c r="U58" i="16"/>
  <c r="V58" i="16"/>
  <c r="W58" i="16"/>
  <c r="U59" i="16"/>
  <c r="V59" i="16"/>
  <c r="W59" i="16"/>
  <c r="U60" i="16"/>
  <c r="V60" i="16"/>
  <c r="W60" i="16"/>
  <c r="U61" i="16"/>
  <c r="V61" i="16"/>
  <c r="W61" i="16"/>
  <c r="U62" i="16"/>
  <c r="V62" i="16"/>
  <c r="W62" i="16"/>
  <c r="U63" i="16"/>
  <c r="V63" i="16"/>
  <c r="W63" i="16"/>
  <c r="U64" i="16"/>
  <c r="V64" i="16"/>
  <c r="W64" i="16"/>
  <c r="U65" i="16"/>
  <c r="V65" i="16"/>
  <c r="W65" i="16"/>
  <c r="W21" i="79" l="1"/>
  <c r="W23" i="79"/>
  <c r="W22" i="79"/>
  <c r="B10" i="59" l="1"/>
  <c r="B47" i="16" l="1"/>
  <c r="C47" i="16"/>
  <c r="E47" i="16"/>
  <c r="F47" i="16"/>
  <c r="G47" i="16"/>
  <c r="I47" i="16"/>
  <c r="J47" i="16"/>
  <c r="P47" i="16"/>
  <c r="Q47" i="16"/>
  <c r="S47" i="16"/>
  <c r="T47" i="16"/>
  <c r="X47" i="16"/>
  <c r="Y47" i="16"/>
  <c r="Z47" i="16"/>
  <c r="B48" i="16"/>
  <c r="C48" i="16"/>
  <c r="E48" i="16"/>
  <c r="F48" i="16"/>
  <c r="G48" i="16"/>
  <c r="I48" i="16"/>
  <c r="J48" i="16"/>
  <c r="P48" i="16"/>
  <c r="Q48" i="16"/>
  <c r="S48" i="16"/>
  <c r="T48" i="16"/>
  <c r="X48" i="16"/>
  <c r="Y48" i="16"/>
  <c r="Z48" i="16"/>
  <c r="B49" i="16"/>
  <c r="C49" i="16"/>
  <c r="E49" i="16"/>
  <c r="F49" i="16"/>
  <c r="G49" i="16"/>
  <c r="I49" i="16"/>
  <c r="J49" i="16"/>
  <c r="P49" i="16"/>
  <c r="Q49" i="16"/>
  <c r="S49" i="16"/>
  <c r="T49" i="16"/>
  <c r="X49" i="16"/>
  <c r="Y49" i="16"/>
  <c r="Z49" i="16"/>
  <c r="B50" i="16"/>
  <c r="C50" i="16"/>
  <c r="E50" i="16"/>
  <c r="F50" i="16"/>
  <c r="G50" i="16"/>
  <c r="I50" i="16"/>
  <c r="J50" i="16"/>
  <c r="P50" i="16"/>
  <c r="Q50" i="16"/>
  <c r="S50" i="16"/>
  <c r="T50" i="16"/>
  <c r="X50" i="16"/>
  <c r="Y50" i="16"/>
  <c r="Z50" i="16"/>
  <c r="B51" i="16"/>
  <c r="C51" i="16"/>
  <c r="E51" i="16"/>
  <c r="F51" i="16"/>
  <c r="G51" i="16"/>
  <c r="I51" i="16"/>
  <c r="J51" i="16"/>
  <c r="P51" i="16"/>
  <c r="Q51" i="16"/>
  <c r="S51" i="16"/>
  <c r="T51" i="16"/>
  <c r="X51" i="16"/>
  <c r="Y51" i="16"/>
  <c r="Z51" i="16"/>
  <c r="B52" i="16"/>
  <c r="C52" i="16"/>
  <c r="E52" i="16"/>
  <c r="F52" i="16"/>
  <c r="G52" i="16"/>
  <c r="I52" i="16"/>
  <c r="J52" i="16"/>
  <c r="P52" i="16"/>
  <c r="Q52" i="16"/>
  <c r="S52" i="16"/>
  <c r="T52" i="16"/>
  <c r="X52" i="16"/>
  <c r="Y52" i="16"/>
  <c r="Z52" i="16"/>
  <c r="B53" i="16"/>
  <c r="C53" i="16"/>
  <c r="E53" i="16"/>
  <c r="F53" i="16"/>
  <c r="G53" i="16"/>
  <c r="I53" i="16"/>
  <c r="J53" i="16"/>
  <c r="P53" i="16"/>
  <c r="Q53" i="16"/>
  <c r="S53" i="16"/>
  <c r="T53" i="16"/>
  <c r="X53" i="16"/>
  <c r="Y53" i="16"/>
  <c r="Z53" i="16"/>
  <c r="B54" i="16"/>
  <c r="C54" i="16"/>
  <c r="E54" i="16"/>
  <c r="F54" i="16"/>
  <c r="G54" i="16"/>
  <c r="I54" i="16"/>
  <c r="J54" i="16"/>
  <c r="P54" i="16"/>
  <c r="Q54" i="16"/>
  <c r="S54" i="16"/>
  <c r="T54" i="16"/>
  <c r="X54" i="16"/>
  <c r="Y54" i="16"/>
  <c r="Z54" i="16"/>
  <c r="B55" i="16"/>
  <c r="C55" i="16"/>
  <c r="E55" i="16"/>
  <c r="F55" i="16"/>
  <c r="G55" i="16"/>
  <c r="I55" i="16"/>
  <c r="J55" i="16"/>
  <c r="P55" i="16"/>
  <c r="Q55" i="16"/>
  <c r="S55" i="16"/>
  <c r="T55" i="16"/>
  <c r="X55" i="16"/>
  <c r="Y55" i="16"/>
  <c r="Z55" i="16"/>
  <c r="B56" i="16"/>
  <c r="C56" i="16"/>
  <c r="E56" i="16"/>
  <c r="F56" i="16"/>
  <c r="G56" i="16"/>
  <c r="I56" i="16"/>
  <c r="J56" i="16"/>
  <c r="P56" i="16"/>
  <c r="Q56" i="16"/>
  <c r="S56" i="16"/>
  <c r="T56" i="16"/>
  <c r="X56" i="16"/>
  <c r="Y56" i="16"/>
  <c r="Z56" i="16"/>
  <c r="B57" i="16"/>
  <c r="C57" i="16"/>
  <c r="E57" i="16"/>
  <c r="F57" i="16"/>
  <c r="G57" i="16"/>
  <c r="I57" i="16"/>
  <c r="J57" i="16"/>
  <c r="P57" i="16"/>
  <c r="Q57" i="16"/>
  <c r="AA57" i="16" s="1"/>
  <c r="S57" i="16"/>
  <c r="T57" i="16"/>
  <c r="X57" i="16"/>
  <c r="Y57" i="16"/>
  <c r="Z57" i="16"/>
  <c r="B58" i="16"/>
  <c r="C58" i="16"/>
  <c r="E58" i="16"/>
  <c r="F58" i="16"/>
  <c r="G58" i="16"/>
  <c r="I58" i="16"/>
  <c r="J58" i="16"/>
  <c r="P58" i="16"/>
  <c r="Q58" i="16"/>
  <c r="AA58" i="16" s="1"/>
  <c r="S58" i="16"/>
  <c r="T58" i="16"/>
  <c r="X58" i="16"/>
  <c r="Y58" i="16"/>
  <c r="Z58" i="16"/>
  <c r="B59" i="16"/>
  <c r="C59" i="16"/>
  <c r="E59" i="16"/>
  <c r="F59" i="16"/>
  <c r="G59" i="16"/>
  <c r="I59" i="16"/>
  <c r="J59" i="16"/>
  <c r="P59" i="16"/>
  <c r="Q59" i="16"/>
  <c r="AA59" i="16" s="1"/>
  <c r="S59" i="16"/>
  <c r="T59" i="16"/>
  <c r="X59" i="16"/>
  <c r="Y59" i="16"/>
  <c r="Z59" i="16"/>
  <c r="B60" i="16"/>
  <c r="C60" i="16"/>
  <c r="E60" i="16"/>
  <c r="F60" i="16"/>
  <c r="G60" i="16"/>
  <c r="I60" i="16"/>
  <c r="J60" i="16"/>
  <c r="P60" i="16"/>
  <c r="Q60" i="16"/>
  <c r="AA60" i="16" s="1"/>
  <c r="S60" i="16"/>
  <c r="T60" i="16"/>
  <c r="X60" i="16"/>
  <c r="Y60" i="16"/>
  <c r="Z60" i="16"/>
  <c r="B61" i="16"/>
  <c r="C61" i="16"/>
  <c r="E61" i="16"/>
  <c r="F61" i="16"/>
  <c r="G61" i="16"/>
  <c r="I61" i="16"/>
  <c r="J61" i="16"/>
  <c r="P61" i="16"/>
  <c r="Q61" i="16"/>
  <c r="AA61" i="16" s="1"/>
  <c r="S61" i="16"/>
  <c r="T61" i="16"/>
  <c r="X61" i="16"/>
  <c r="Y61" i="16"/>
  <c r="Z61" i="16"/>
  <c r="B62" i="16"/>
  <c r="C62" i="16"/>
  <c r="E62" i="16"/>
  <c r="F62" i="16"/>
  <c r="G62" i="16"/>
  <c r="I62" i="16"/>
  <c r="J62" i="16"/>
  <c r="P62" i="16"/>
  <c r="Q62" i="16"/>
  <c r="AA62" i="16" s="1"/>
  <c r="S62" i="16"/>
  <c r="T62" i="16"/>
  <c r="X62" i="16"/>
  <c r="Y62" i="16"/>
  <c r="Z62" i="16"/>
  <c r="B63" i="16"/>
  <c r="C63" i="16"/>
  <c r="E63" i="16"/>
  <c r="F63" i="16"/>
  <c r="G63" i="16"/>
  <c r="I63" i="16"/>
  <c r="J63" i="16"/>
  <c r="P63" i="16"/>
  <c r="Q63" i="16"/>
  <c r="AA63" i="16" s="1"/>
  <c r="S63" i="16"/>
  <c r="T63" i="16"/>
  <c r="X63" i="16"/>
  <c r="Y63" i="16"/>
  <c r="Z63" i="16"/>
  <c r="B64" i="16"/>
  <c r="C64" i="16"/>
  <c r="E64" i="16"/>
  <c r="F64" i="16"/>
  <c r="G64" i="16"/>
  <c r="I64" i="16"/>
  <c r="J64" i="16"/>
  <c r="P64" i="16"/>
  <c r="Q64" i="16"/>
  <c r="AA64" i="16" s="1"/>
  <c r="S64" i="16"/>
  <c r="T64" i="16"/>
  <c r="X64" i="16"/>
  <c r="Y64" i="16"/>
  <c r="Z64" i="16"/>
  <c r="B65" i="16"/>
  <c r="C65" i="16"/>
  <c r="E65" i="16"/>
  <c r="F65" i="16"/>
  <c r="G65" i="16"/>
  <c r="I65" i="16"/>
  <c r="J65" i="16"/>
  <c r="P65" i="16"/>
  <c r="Q65" i="16"/>
  <c r="AA65" i="16" s="1"/>
  <c r="S65" i="16"/>
  <c r="T65" i="16"/>
  <c r="X65" i="16"/>
  <c r="Y65" i="16"/>
  <c r="Z65" i="16"/>
  <c r="B39" i="16"/>
  <c r="C39" i="16"/>
  <c r="E39" i="16"/>
  <c r="F39" i="16"/>
  <c r="G39" i="16"/>
  <c r="I39" i="16"/>
  <c r="J39" i="16"/>
  <c r="P39" i="16"/>
  <c r="Q39" i="16"/>
  <c r="S39" i="16"/>
  <c r="T39" i="16"/>
  <c r="U39" i="16"/>
  <c r="V39" i="16"/>
  <c r="W39" i="16"/>
  <c r="X39" i="16"/>
  <c r="Y39" i="16"/>
  <c r="Z39" i="16"/>
  <c r="B40" i="16"/>
  <c r="C40" i="16"/>
  <c r="E40" i="16"/>
  <c r="F40" i="16"/>
  <c r="G40" i="16"/>
  <c r="I40" i="16"/>
  <c r="J40" i="16"/>
  <c r="P40" i="16"/>
  <c r="Q40" i="16"/>
  <c r="S40" i="16"/>
  <c r="T40" i="16"/>
  <c r="U40" i="16"/>
  <c r="V40" i="16"/>
  <c r="W40" i="16"/>
  <c r="X40" i="16"/>
  <c r="Y40" i="16"/>
  <c r="Z40" i="16"/>
  <c r="A31" i="2"/>
  <c r="B31" i="2"/>
  <c r="G31" i="2"/>
  <c r="H32" i="2" s="1"/>
  <c r="N31" i="2"/>
  <c r="O32" i="2" s="1"/>
  <c r="Q31" i="2"/>
  <c r="R32" i="2" s="1"/>
  <c r="S31" i="2"/>
  <c r="T32" i="2" s="1"/>
  <c r="U31" i="2"/>
  <c r="V31" i="2"/>
  <c r="X31" i="2"/>
  <c r="Y32" i="2" s="1"/>
  <c r="AC31" i="2"/>
  <c r="AG31" i="2"/>
  <c r="E32" i="2" l="1"/>
  <c r="C32" i="2"/>
  <c r="L40" i="2"/>
  <c r="AB62" i="16"/>
  <c r="AB63" i="16"/>
  <c r="AB39" i="16"/>
  <c r="AB50" i="16"/>
  <c r="AB40" i="16"/>
  <c r="AA39" i="16"/>
  <c r="AB60" i="16"/>
  <c r="AB64" i="16"/>
  <c r="AB61" i="16"/>
  <c r="AB65" i="16"/>
  <c r="AB57" i="16"/>
  <c r="AB47" i="16"/>
  <c r="AB51" i="16"/>
  <c r="AB58" i="16"/>
  <c r="AB55" i="16"/>
  <c r="AB52" i="16"/>
  <c r="AB48" i="16"/>
  <c r="AB54" i="16"/>
  <c r="AB59" i="16"/>
  <c r="AB56" i="16"/>
  <c r="AB53" i="16"/>
  <c r="AB49" i="16"/>
  <c r="AA40" i="16"/>
  <c r="AE31" i="2"/>
  <c r="Z31" i="2"/>
  <c r="AA32" i="2" s="1"/>
  <c r="AH31" i="2"/>
  <c r="AI32" i="2" s="1"/>
  <c r="Q40" i="2" l="1"/>
  <c r="U40" i="2" s="1"/>
  <c r="A30" i="2" l="1"/>
  <c r="B30" i="2"/>
  <c r="G30" i="2"/>
  <c r="H31" i="2" s="1"/>
  <c r="N30" i="2"/>
  <c r="O31" i="2" s="1"/>
  <c r="Q30" i="2"/>
  <c r="R31" i="2" s="1"/>
  <c r="S30" i="2"/>
  <c r="T31" i="2" s="1"/>
  <c r="U30" i="2"/>
  <c r="V30" i="2"/>
  <c r="X30" i="2"/>
  <c r="Y31" i="2" s="1"/>
  <c r="AC30" i="2"/>
  <c r="AG30" i="2"/>
  <c r="C31" i="2" l="1"/>
  <c r="E31" i="2"/>
  <c r="AE30" i="2"/>
  <c r="Z30" i="2"/>
  <c r="AA31" i="2" s="1"/>
  <c r="AH30" i="2"/>
  <c r="AI31" i="2" s="1"/>
  <c r="B15" i="64"/>
  <c r="B16" i="64"/>
  <c r="B17" i="64"/>
  <c r="B18" i="64"/>
  <c r="B19" i="64"/>
  <c r="B20" i="64"/>
  <c r="B21" i="64"/>
  <c r="B22" i="64"/>
  <c r="B23" i="64"/>
  <c r="B24" i="64"/>
  <c r="B25" i="64"/>
  <c r="B14" i="64"/>
  <c r="H15" i="64"/>
  <c r="H16" i="64"/>
  <c r="H17" i="64"/>
  <c r="H18" i="64"/>
  <c r="H19" i="64"/>
  <c r="H20" i="64"/>
  <c r="H21" i="64"/>
  <c r="H22" i="64"/>
  <c r="H23" i="64"/>
  <c r="H24" i="64"/>
  <c r="H25" i="64"/>
  <c r="W5" i="16"/>
  <c r="D20" i="44" l="1"/>
  <c r="D29" i="44" s="1"/>
  <c r="D21" i="44"/>
  <c r="D30" i="44" s="1"/>
  <c r="D22" i="44"/>
  <c r="D31" i="44" s="1"/>
  <c r="D23" i="44"/>
  <c r="D32" i="44" s="1"/>
  <c r="D24" i="44"/>
  <c r="D33" i="44" s="1"/>
  <c r="D25" i="44"/>
  <c r="D34" i="44" s="1"/>
  <c r="D26" i="44"/>
  <c r="D35" i="44" s="1"/>
  <c r="D19" i="44"/>
  <c r="D28" i="44" s="1"/>
  <c r="BR22" i="90" l="1"/>
  <c r="BQ22" i="90"/>
  <c r="BP22" i="90"/>
  <c r="BO22" i="90"/>
  <c r="BN22" i="90"/>
  <c r="BM22" i="90"/>
  <c r="BL22" i="90"/>
  <c r="BK22" i="90"/>
  <c r="BJ22" i="90"/>
  <c r="BI22" i="90"/>
  <c r="BH22" i="90"/>
  <c r="BG22" i="90"/>
  <c r="BF22" i="90"/>
  <c r="BE22" i="90"/>
  <c r="BA22" i="90"/>
  <c r="AY22" i="90"/>
  <c r="AX22" i="90"/>
  <c r="AV22" i="90"/>
  <c r="AT22" i="90"/>
  <c r="AR22" i="90"/>
  <c r="AP22" i="90"/>
  <c r="AO22" i="90"/>
  <c r="AN22" i="90"/>
  <c r="AL22" i="90"/>
  <c r="BR21" i="90"/>
  <c r="BQ21" i="90"/>
  <c r="BP21" i="90"/>
  <c r="BO21" i="90"/>
  <c r="BN21" i="90"/>
  <c r="BM21" i="90"/>
  <c r="BL21" i="90"/>
  <c r="BK21" i="90"/>
  <c r="BJ21" i="90"/>
  <c r="BI21" i="90"/>
  <c r="BH21" i="90"/>
  <c r="BG21" i="90"/>
  <c r="BF21" i="90"/>
  <c r="BE21" i="90"/>
  <c r="BA21" i="90"/>
  <c r="AY21" i="90"/>
  <c r="AX21" i="90"/>
  <c r="AV21" i="90"/>
  <c r="AT21" i="90"/>
  <c r="AR21" i="90"/>
  <c r="AP21" i="90"/>
  <c r="AO21" i="90"/>
  <c r="AN21" i="90"/>
  <c r="AL21" i="90"/>
  <c r="BR20" i="90"/>
  <c r="BQ20" i="90"/>
  <c r="BP20" i="90"/>
  <c r="BO20" i="90"/>
  <c r="BN20" i="90"/>
  <c r="BM20" i="90"/>
  <c r="BL20" i="90"/>
  <c r="BK20" i="90"/>
  <c r="BJ20" i="90"/>
  <c r="BI20" i="90"/>
  <c r="BH20" i="90"/>
  <c r="BG20" i="90"/>
  <c r="BF20" i="90"/>
  <c r="BE20" i="90"/>
  <c r="BA20" i="90"/>
  <c r="AY20" i="90"/>
  <c r="AX20" i="90"/>
  <c r="AV20" i="90"/>
  <c r="AT20" i="90"/>
  <c r="AR20" i="90"/>
  <c r="AP20" i="90"/>
  <c r="AO20" i="90"/>
  <c r="AN20" i="90"/>
  <c r="AL20" i="90"/>
  <c r="BR19" i="90"/>
  <c r="BQ19" i="90"/>
  <c r="BP19" i="90"/>
  <c r="BO19" i="90"/>
  <c r="BN19" i="90"/>
  <c r="BM19" i="90"/>
  <c r="BL19" i="90"/>
  <c r="BK19" i="90"/>
  <c r="BJ19" i="90"/>
  <c r="BI19" i="90"/>
  <c r="BH19" i="90"/>
  <c r="BG19" i="90"/>
  <c r="BF19" i="90"/>
  <c r="BE19" i="90"/>
  <c r="BA19" i="90"/>
  <c r="AY19" i="90"/>
  <c r="AX19" i="90"/>
  <c r="AV19" i="90"/>
  <c r="AT19" i="90"/>
  <c r="AR19" i="90"/>
  <c r="AP19" i="90"/>
  <c r="AO19" i="90"/>
  <c r="AN19" i="90"/>
  <c r="AL19" i="90"/>
  <c r="BR18" i="90"/>
  <c r="BQ18" i="90"/>
  <c r="BP18" i="90"/>
  <c r="BO18" i="90"/>
  <c r="BN18" i="90"/>
  <c r="BM18" i="90"/>
  <c r="BL18" i="90"/>
  <c r="BK18" i="90"/>
  <c r="BJ18" i="90"/>
  <c r="BI18" i="90"/>
  <c r="BH18" i="90"/>
  <c r="BG18" i="90"/>
  <c r="BF18" i="90"/>
  <c r="BE18" i="90"/>
  <c r="BA18" i="90"/>
  <c r="AY18" i="90"/>
  <c r="AX18" i="90"/>
  <c r="AV18" i="90"/>
  <c r="AT18" i="90"/>
  <c r="AR18" i="90"/>
  <c r="AP18" i="90"/>
  <c r="AO18" i="90"/>
  <c r="AN18" i="90"/>
  <c r="AL18" i="90"/>
  <c r="BR17" i="90"/>
  <c r="BQ17" i="90"/>
  <c r="BP17" i="90"/>
  <c r="BO17" i="90"/>
  <c r="BN17" i="90"/>
  <c r="BM17" i="90"/>
  <c r="BL17" i="90"/>
  <c r="BK17" i="90"/>
  <c r="BJ17" i="90"/>
  <c r="BI17" i="90"/>
  <c r="BH17" i="90"/>
  <c r="BG17" i="90"/>
  <c r="BF17" i="90"/>
  <c r="BE17" i="90"/>
  <c r="BA17" i="90"/>
  <c r="AY17" i="90"/>
  <c r="AX17" i="90"/>
  <c r="AV17" i="90"/>
  <c r="AT17" i="90"/>
  <c r="AR17" i="90"/>
  <c r="AP17" i="90"/>
  <c r="AO17" i="90"/>
  <c r="AN17" i="90"/>
  <c r="AL17" i="90"/>
  <c r="BR16" i="90"/>
  <c r="BQ16" i="90"/>
  <c r="BP16" i="90"/>
  <c r="BO16" i="90"/>
  <c r="BN16" i="90"/>
  <c r="BM16" i="90"/>
  <c r="BL16" i="90"/>
  <c r="BK16" i="90"/>
  <c r="BJ16" i="90"/>
  <c r="BI16" i="90"/>
  <c r="BH16" i="90"/>
  <c r="BG16" i="90"/>
  <c r="BF16" i="90"/>
  <c r="BE16" i="90"/>
  <c r="BA16" i="90"/>
  <c r="AY16" i="90"/>
  <c r="AX16" i="90"/>
  <c r="AV16" i="90"/>
  <c r="AT16" i="90"/>
  <c r="AR16" i="90"/>
  <c r="AP16" i="90"/>
  <c r="AO16" i="90"/>
  <c r="AN16" i="90"/>
  <c r="AL16" i="90"/>
  <c r="BR15" i="90"/>
  <c r="BQ15" i="90"/>
  <c r="BP15" i="90"/>
  <c r="BO15" i="90"/>
  <c r="BN15" i="90"/>
  <c r="BM15" i="90"/>
  <c r="BL15" i="90"/>
  <c r="BK15" i="90"/>
  <c r="BJ15" i="90"/>
  <c r="BI15" i="90"/>
  <c r="BH15" i="90"/>
  <c r="BG15" i="90"/>
  <c r="BF15" i="90"/>
  <c r="BE15" i="90"/>
  <c r="BA15" i="90"/>
  <c r="AY15" i="90"/>
  <c r="AX15" i="90"/>
  <c r="AV15" i="90"/>
  <c r="AT15" i="90"/>
  <c r="AR15" i="90"/>
  <c r="AP15" i="90"/>
  <c r="AO15" i="90"/>
  <c r="AN15" i="90"/>
  <c r="AL15" i="90"/>
  <c r="BR14" i="90"/>
  <c r="BQ14" i="90"/>
  <c r="BP14" i="90"/>
  <c r="BO14" i="90"/>
  <c r="BN14" i="90"/>
  <c r="BM14" i="90"/>
  <c r="BL14" i="90"/>
  <c r="BK14" i="90"/>
  <c r="BJ14" i="90"/>
  <c r="BI14" i="90"/>
  <c r="BH14" i="90"/>
  <c r="BG14" i="90"/>
  <c r="BF14" i="90"/>
  <c r="BE14" i="90"/>
  <c r="BA14" i="90"/>
  <c r="AY14" i="90"/>
  <c r="AX14" i="90"/>
  <c r="AV14" i="90"/>
  <c r="AT14" i="90"/>
  <c r="AR14" i="90"/>
  <c r="AP14" i="90"/>
  <c r="AO14" i="90"/>
  <c r="AN14" i="90"/>
  <c r="AL14" i="90"/>
  <c r="BR13" i="90"/>
  <c r="BQ13" i="90"/>
  <c r="BP13" i="90"/>
  <c r="BO13" i="90"/>
  <c r="BN13" i="90"/>
  <c r="BM13" i="90"/>
  <c r="BL13" i="90"/>
  <c r="BK13" i="90"/>
  <c r="BJ13" i="90"/>
  <c r="BI13" i="90"/>
  <c r="BH13" i="90"/>
  <c r="BG13" i="90"/>
  <c r="BF13" i="90"/>
  <c r="BE13" i="90"/>
  <c r="BA13" i="90"/>
  <c r="AY13" i="90"/>
  <c r="AX13" i="90"/>
  <c r="AV13" i="90"/>
  <c r="AT13" i="90"/>
  <c r="AR13" i="90"/>
  <c r="AP13" i="90"/>
  <c r="AO13" i="90"/>
  <c r="AN13" i="90"/>
  <c r="AL13" i="90"/>
  <c r="BR12" i="90"/>
  <c r="BQ12" i="90"/>
  <c r="BP12" i="90"/>
  <c r="BO12" i="90"/>
  <c r="BN12" i="90"/>
  <c r="BM12" i="90"/>
  <c r="BL12" i="90"/>
  <c r="BK12" i="90"/>
  <c r="BJ12" i="90"/>
  <c r="BI12" i="90"/>
  <c r="BH12" i="90"/>
  <c r="BG12" i="90"/>
  <c r="BF12" i="90"/>
  <c r="BE12" i="90"/>
  <c r="BA12" i="90"/>
  <c r="AY12" i="90"/>
  <c r="AX12" i="90"/>
  <c r="AV12" i="90"/>
  <c r="AT12" i="90"/>
  <c r="AR12" i="90"/>
  <c r="AP12" i="90"/>
  <c r="AO12" i="90"/>
  <c r="AN12" i="90"/>
  <c r="AL12" i="90"/>
  <c r="BR11" i="90"/>
  <c r="BQ11" i="90"/>
  <c r="BP11" i="90"/>
  <c r="BO11" i="90"/>
  <c r="BN11" i="90"/>
  <c r="BM11" i="90"/>
  <c r="BL11" i="90"/>
  <c r="BK11" i="90"/>
  <c r="BJ11" i="90"/>
  <c r="BI11" i="90"/>
  <c r="BH11" i="90"/>
  <c r="BG11" i="90"/>
  <c r="BF11" i="90"/>
  <c r="BE11" i="90"/>
  <c r="BA11" i="90"/>
  <c r="AY11" i="90"/>
  <c r="AX11" i="90"/>
  <c r="AV11" i="90"/>
  <c r="AT11" i="90"/>
  <c r="AR11" i="90"/>
  <c r="AP11" i="90"/>
  <c r="AO11" i="90"/>
  <c r="AN11" i="90"/>
  <c r="AL11" i="90"/>
  <c r="BR10" i="90"/>
  <c r="BQ10" i="90"/>
  <c r="BP10" i="90"/>
  <c r="BO10" i="90"/>
  <c r="BN10" i="90"/>
  <c r="BM10" i="90"/>
  <c r="BL10" i="90"/>
  <c r="BK10" i="90"/>
  <c r="BJ10" i="90"/>
  <c r="BI10" i="90"/>
  <c r="BH10" i="90"/>
  <c r="BG10" i="90"/>
  <c r="BF10" i="90"/>
  <c r="BE10" i="90"/>
  <c r="BA10" i="90"/>
  <c r="AY10" i="90"/>
  <c r="AX10" i="90"/>
  <c r="AV10" i="90"/>
  <c r="AT10" i="90"/>
  <c r="AR10" i="90"/>
  <c r="AP10" i="90"/>
  <c r="AO10" i="90"/>
  <c r="AN10" i="90"/>
  <c r="AL10" i="90"/>
  <c r="BR9" i="90"/>
  <c r="BQ9" i="90"/>
  <c r="BP9" i="90"/>
  <c r="BO9" i="90"/>
  <c r="BN9" i="90"/>
  <c r="BM9" i="90"/>
  <c r="BL9" i="90"/>
  <c r="BK9" i="90"/>
  <c r="BJ9" i="90"/>
  <c r="BI9" i="90"/>
  <c r="BH9" i="90"/>
  <c r="BG9" i="90"/>
  <c r="BF9" i="90"/>
  <c r="BE9" i="90"/>
  <c r="BA9" i="90"/>
  <c r="AY9" i="90"/>
  <c r="AX9" i="90"/>
  <c r="AV9" i="90"/>
  <c r="AT9" i="90"/>
  <c r="AR9" i="90"/>
  <c r="AS9" i="90" s="1"/>
  <c r="AP9" i="90"/>
  <c r="AO9" i="90"/>
  <c r="AN9" i="90"/>
  <c r="AL9" i="90"/>
  <c r="AR4" i="90"/>
  <c r="AZ9" i="90" l="1"/>
  <c r="AS10" i="90"/>
  <c r="AZ10" i="90"/>
  <c r="AW10" i="90"/>
  <c r="BD16" i="90"/>
  <c r="BD17" i="90"/>
  <c r="BD20" i="90"/>
  <c r="BD21" i="90"/>
  <c r="BS11" i="90"/>
  <c r="BS13" i="90"/>
  <c r="BB18" i="90"/>
  <c r="BS19" i="90"/>
  <c r="BB21" i="90"/>
  <c r="BB10" i="90"/>
  <c r="BB11" i="90"/>
  <c r="BB14" i="90"/>
  <c r="BB9" i="90"/>
  <c r="AQ9" i="90"/>
  <c r="BH4" i="90"/>
  <c r="BB15" i="90"/>
  <c r="BB12" i="90"/>
  <c r="BS14" i="90"/>
  <c r="BB19" i="90"/>
  <c r="BD12" i="90"/>
  <c r="BD13" i="90"/>
  <c r="BS15" i="90"/>
  <c r="BS17" i="90"/>
  <c r="BS18" i="90"/>
  <c r="BD22" i="90"/>
  <c r="BS22" i="90"/>
  <c r="BS9" i="90"/>
  <c r="BS10" i="90"/>
  <c r="BD14" i="90"/>
  <c r="BB16" i="90"/>
  <c r="BD18" i="90"/>
  <c r="BB20" i="90"/>
  <c r="BS21" i="90"/>
  <c r="AW9" i="90"/>
  <c r="AQ10" i="90"/>
  <c r="BD11" i="90"/>
  <c r="BS12" i="90"/>
  <c r="BB13" i="90"/>
  <c r="BD15" i="90"/>
  <c r="BS16" i="90"/>
  <c r="BB17" i="90"/>
  <c r="BD19" i="90"/>
  <c r="BS20" i="90"/>
  <c r="BD9" i="90"/>
  <c r="BD10" i="90"/>
  <c r="BB22" i="90"/>
  <c r="BC18" i="90" l="1"/>
  <c r="BC19" i="90"/>
  <c r="BC13" i="90"/>
  <c r="BC16" i="90"/>
  <c r="BC17" i="90"/>
  <c r="BC12" i="90"/>
  <c r="BC9" i="90"/>
  <c r="BC20" i="90"/>
  <c r="BC10" i="90"/>
  <c r="BC14" i="90"/>
  <c r="BC11" i="90"/>
  <c r="BC15" i="90"/>
  <c r="AE325" i="88" l="1"/>
  <c r="AD325" i="88"/>
  <c r="AC325" i="88"/>
  <c r="AA325" i="88"/>
  <c r="Z325" i="88"/>
  <c r="AE324" i="88"/>
  <c r="AD324" i="88"/>
  <c r="AC324" i="88"/>
  <c r="AA324" i="88"/>
  <c r="Z324" i="88"/>
  <c r="AE323" i="88"/>
  <c r="AD323" i="88"/>
  <c r="AC323" i="88"/>
  <c r="AA323" i="88"/>
  <c r="Z323" i="88"/>
  <c r="AE322" i="88"/>
  <c r="AD322" i="88"/>
  <c r="AC322" i="88"/>
  <c r="AA322" i="88"/>
  <c r="Z322" i="88"/>
  <c r="AE321" i="88"/>
  <c r="AD321" i="88"/>
  <c r="AC321" i="88"/>
  <c r="AA321" i="88"/>
  <c r="Z321" i="88"/>
  <c r="AE320" i="88"/>
  <c r="AD320" i="88"/>
  <c r="AC320" i="88"/>
  <c r="AA320" i="88"/>
  <c r="Z320" i="88"/>
  <c r="AE319" i="88"/>
  <c r="AD319" i="88"/>
  <c r="AC319" i="88"/>
  <c r="AA319" i="88"/>
  <c r="Z319" i="88"/>
  <c r="AE318" i="88"/>
  <c r="AD318" i="88"/>
  <c r="AC318" i="88"/>
  <c r="AA318" i="88"/>
  <c r="Z318" i="88"/>
  <c r="AE317" i="88"/>
  <c r="AD317" i="88"/>
  <c r="AC317" i="88"/>
  <c r="AA317" i="88"/>
  <c r="Z317" i="88"/>
  <c r="AE316" i="88"/>
  <c r="AD316" i="88"/>
  <c r="AC316" i="88"/>
  <c r="AA316" i="88"/>
  <c r="Z316" i="88"/>
  <c r="AE315" i="88"/>
  <c r="AD315" i="88"/>
  <c r="AC315" i="88"/>
  <c r="AA315" i="88"/>
  <c r="Z315" i="88"/>
  <c r="AE314" i="88"/>
  <c r="AD314" i="88"/>
  <c r="AC314" i="88"/>
  <c r="AA314" i="88"/>
  <c r="Z314" i="88"/>
  <c r="AE313" i="88"/>
  <c r="AD313" i="88"/>
  <c r="AC313" i="88"/>
  <c r="AA313" i="88"/>
  <c r="Z313" i="88"/>
  <c r="AE312" i="88"/>
  <c r="AD312" i="88"/>
  <c r="AC312" i="88"/>
  <c r="AA312" i="88"/>
  <c r="Z312" i="88"/>
  <c r="AE311" i="88"/>
  <c r="AD311" i="88"/>
  <c r="AC311" i="88"/>
  <c r="AA311" i="88"/>
  <c r="Z311" i="88"/>
  <c r="AE310" i="88"/>
  <c r="AD310" i="88"/>
  <c r="AC310" i="88"/>
  <c r="AA310" i="88"/>
  <c r="Z310" i="88"/>
  <c r="AE309" i="88"/>
  <c r="AD309" i="88"/>
  <c r="AC309" i="88"/>
  <c r="AA309" i="88"/>
  <c r="Z309" i="88"/>
  <c r="AE308" i="88"/>
  <c r="AD308" i="88"/>
  <c r="AC308" i="88"/>
  <c r="AA308" i="88"/>
  <c r="Z308" i="88"/>
  <c r="AE307" i="88"/>
  <c r="AD307" i="88"/>
  <c r="AC307" i="88"/>
  <c r="AA307" i="88"/>
  <c r="Z307" i="88"/>
  <c r="AE306" i="88"/>
  <c r="AD306" i="88"/>
  <c r="AC306" i="88"/>
  <c r="AA306" i="88"/>
  <c r="Z306" i="88"/>
  <c r="AE305" i="88"/>
  <c r="AD305" i="88"/>
  <c r="AC305" i="88"/>
  <c r="AA305" i="88"/>
  <c r="Z305" i="88"/>
  <c r="AE304" i="88"/>
  <c r="AD304" i="88"/>
  <c r="AC304" i="88"/>
  <c r="AA304" i="88"/>
  <c r="Z304" i="88"/>
  <c r="AE303" i="88"/>
  <c r="AD303" i="88"/>
  <c r="AC303" i="88"/>
  <c r="AA303" i="88"/>
  <c r="Z303" i="88"/>
  <c r="AE302" i="88"/>
  <c r="AD302" i="88"/>
  <c r="AC302" i="88"/>
  <c r="AA302" i="88"/>
  <c r="Z302" i="88"/>
  <c r="AE301" i="88"/>
  <c r="AD301" i="88"/>
  <c r="AC301" i="88"/>
  <c r="AA301" i="88"/>
  <c r="Z301" i="88"/>
  <c r="AE300" i="88"/>
  <c r="AD300" i="88"/>
  <c r="AC300" i="88"/>
  <c r="AA300" i="88"/>
  <c r="Z300" i="88"/>
  <c r="AE299" i="88"/>
  <c r="AD299" i="88"/>
  <c r="AC299" i="88"/>
  <c r="AA299" i="88"/>
  <c r="Z299" i="88"/>
  <c r="AE298" i="88"/>
  <c r="AD298" i="88"/>
  <c r="AC298" i="88"/>
  <c r="AA298" i="88"/>
  <c r="Z298" i="88"/>
  <c r="AE297" i="88"/>
  <c r="AD297" i="88"/>
  <c r="AC297" i="88"/>
  <c r="AA297" i="88"/>
  <c r="Z297" i="88"/>
  <c r="AE296" i="88"/>
  <c r="AD296" i="88"/>
  <c r="AC296" i="88"/>
  <c r="AA296" i="88"/>
  <c r="Z296" i="88"/>
  <c r="AE295" i="88"/>
  <c r="AD295" i="88"/>
  <c r="AC295" i="88"/>
  <c r="AA295" i="88"/>
  <c r="Z295" i="88"/>
  <c r="AE294" i="88"/>
  <c r="AD294" i="88"/>
  <c r="AC294" i="88"/>
  <c r="AA294" i="88"/>
  <c r="Z294" i="88"/>
  <c r="AE293" i="88"/>
  <c r="AD293" i="88"/>
  <c r="AC293" i="88"/>
  <c r="AA293" i="88"/>
  <c r="Z293" i="88"/>
  <c r="AE292" i="88"/>
  <c r="AD292" i="88"/>
  <c r="AC292" i="88"/>
  <c r="AA292" i="88"/>
  <c r="Z292" i="88"/>
  <c r="AE291" i="88"/>
  <c r="AD291" i="88"/>
  <c r="AC291" i="88"/>
  <c r="AA291" i="88"/>
  <c r="Z291" i="88"/>
  <c r="AE290" i="88"/>
  <c r="AD290" i="88"/>
  <c r="AC290" i="88"/>
  <c r="AA290" i="88"/>
  <c r="Z290" i="88"/>
  <c r="AE289" i="88"/>
  <c r="AD289" i="88"/>
  <c r="AC289" i="88"/>
  <c r="AA289" i="88"/>
  <c r="Z289" i="88"/>
  <c r="AE288" i="88"/>
  <c r="AD288" i="88"/>
  <c r="AC288" i="88"/>
  <c r="AA288" i="88"/>
  <c r="Z288" i="88"/>
  <c r="AE287" i="88"/>
  <c r="AD287" i="88"/>
  <c r="AC287" i="88"/>
  <c r="AA287" i="88"/>
  <c r="Z287" i="88"/>
  <c r="AE286" i="88"/>
  <c r="AD286" i="88"/>
  <c r="AC286" i="88"/>
  <c r="AA286" i="88"/>
  <c r="Z286" i="88"/>
  <c r="AE285" i="88"/>
  <c r="AD285" i="88"/>
  <c r="AC285" i="88"/>
  <c r="AA285" i="88"/>
  <c r="Z285" i="88"/>
  <c r="AE284" i="88"/>
  <c r="AD284" i="88"/>
  <c r="AC284" i="88"/>
  <c r="AA284" i="88"/>
  <c r="Z284" i="88"/>
  <c r="AE283" i="88"/>
  <c r="AD283" i="88"/>
  <c r="AC283" i="88"/>
  <c r="AA283" i="88"/>
  <c r="Z283" i="88"/>
  <c r="AE282" i="88"/>
  <c r="AD282" i="88"/>
  <c r="AC282" i="88"/>
  <c r="AA282" i="88"/>
  <c r="Z282" i="88"/>
  <c r="AE281" i="88"/>
  <c r="AD281" i="88"/>
  <c r="AC281" i="88"/>
  <c r="AA281" i="88"/>
  <c r="Z281" i="88"/>
  <c r="AE280" i="88"/>
  <c r="AD280" i="88"/>
  <c r="AC280" i="88"/>
  <c r="AA280" i="88"/>
  <c r="Z280" i="88"/>
  <c r="AE279" i="88"/>
  <c r="AD279" i="88"/>
  <c r="AC279" i="88"/>
  <c r="AA279" i="88"/>
  <c r="Z279" i="88"/>
  <c r="AE278" i="88"/>
  <c r="AD278" i="88"/>
  <c r="AC278" i="88"/>
  <c r="AA278" i="88"/>
  <c r="Z278" i="88"/>
  <c r="AE277" i="88"/>
  <c r="AD277" i="88"/>
  <c r="AC277" i="88"/>
  <c r="AA277" i="88"/>
  <c r="Z277" i="88"/>
  <c r="AE276" i="88"/>
  <c r="AD276" i="88"/>
  <c r="AC276" i="88"/>
  <c r="AA276" i="88"/>
  <c r="Z276" i="88"/>
  <c r="AE275" i="88"/>
  <c r="AD275" i="88"/>
  <c r="AC275" i="88"/>
  <c r="AA275" i="88"/>
  <c r="Z275" i="88"/>
  <c r="AE274" i="88"/>
  <c r="AD274" i="88"/>
  <c r="AC274" i="88"/>
  <c r="AA274" i="88"/>
  <c r="Z274" i="88"/>
  <c r="AE273" i="88"/>
  <c r="AD273" i="88"/>
  <c r="AC273" i="88"/>
  <c r="AA273" i="88"/>
  <c r="Z273" i="88"/>
  <c r="AE272" i="88"/>
  <c r="AD272" i="88"/>
  <c r="AC272" i="88"/>
  <c r="AA272" i="88"/>
  <c r="Z272" i="88"/>
  <c r="AE271" i="88"/>
  <c r="AD271" i="88"/>
  <c r="AC271" i="88"/>
  <c r="AA271" i="88"/>
  <c r="Z271" i="88"/>
  <c r="AE270" i="88"/>
  <c r="AD270" i="88"/>
  <c r="AC270" i="88"/>
  <c r="AA270" i="88"/>
  <c r="Z270" i="88"/>
  <c r="AE269" i="88"/>
  <c r="AD269" i="88"/>
  <c r="AC269" i="88"/>
  <c r="AA269" i="88"/>
  <c r="Z269" i="88"/>
  <c r="AE268" i="88"/>
  <c r="AD268" i="88"/>
  <c r="AC268" i="88"/>
  <c r="AA268" i="88"/>
  <c r="Z268" i="88"/>
  <c r="AE267" i="88"/>
  <c r="AD267" i="88"/>
  <c r="AC267" i="88"/>
  <c r="AA267" i="88"/>
  <c r="Z267" i="88"/>
  <c r="AE266" i="88"/>
  <c r="AD266" i="88"/>
  <c r="AC266" i="88"/>
  <c r="AA266" i="88"/>
  <c r="Z266" i="88"/>
  <c r="AE265" i="88"/>
  <c r="AD265" i="88"/>
  <c r="AC265" i="88"/>
  <c r="AA265" i="88"/>
  <c r="Z265" i="88"/>
  <c r="AE264" i="88"/>
  <c r="AD264" i="88"/>
  <c r="AC264" i="88"/>
  <c r="AA264" i="88"/>
  <c r="Z264" i="88"/>
  <c r="AE263" i="88"/>
  <c r="AD263" i="88"/>
  <c r="AC263" i="88"/>
  <c r="AA263" i="88"/>
  <c r="Z263" i="88"/>
  <c r="AE262" i="88"/>
  <c r="AD262" i="88"/>
  <c r="AC262" i="88"/>
  <c r="AA262" i="88"/>
  <c r="Z262" i="88"/>
  <c r="AE261" i="88"/>
  <c r="AD261" i="88"/>
  <c r="AC261" i="88"/>
  <c r="AA261" i="88"/>
  <c r="Z261" i="88"/>
  <c r="AE260" i="88"/>
  <c r="AD260" i="88"/>
  <c r="AC260" i="88"/>
  <c r="AA260" i="88"/>
  <c r="Z260" i="88"/>
  <c r="AE259" i="88"/>
  <c r="AD259" i="88"/>
  <c r="AC259" i="88"/>
  <c r="AA259" i="88"/>
  <c r="Z259" i="88"/>
  <c r="AE258" i="88"/>
  <c r="AD258" i="88"/>
  <c r="AC258" i="88"/>
  <c r="AA258" i="88"/>
  <c r="Z258" i="88"/>
  <c r="AE257" i="88"/>
  <c r="AD257" i="88"/>
  <c r="AC257" i="88"/>
  <c r="AA257" i="88"/>
  <c r="Z257" i="88"/>
  <c r="AE256" i="88"/>
  <c r="AD256" i="88"/>
  <c r="AC256" i="88"/>
  <c r="AA256" i="88"/>
  <c r="Z256" i="88"/>
  <c r="AE255" i="88"/>
  <c r="AD255" i="88"/>
  <c r="AC255" i="88"/>
  <c r="AA255" i="88"/>
  <c r="Z255" i="88"/>
  <c r="AE254" i="88"/>
  <c r="AD254" i="88"/>
  <c r="AC254" i="88"/>
  <c r="AA254" i="88"/>
  <c r="Z254" i="88"/>
  <c r="AE253" i="88"/>
  <c r="AD253" i="88"/>
  <c r="AC253" i="88"/>
  <c r="AA253" i="88"/>
  <c r="Z253" i="88"/>
  <c r="AE252" i="88"/>
  <c r="AD252" i="88"/>
  <c r="AC252" i="88"/>
  <c r="AA252" i="88"/>
  <c r="Z252" i="88"/>
  <c r="AE251" i="88"/>
  <c r="AD251" i="88"/>
  <c r="AC251" i="88"/>
  <c r="AA251" i="88"/>
  <c r="Z251" i="88"/>
  <c r="AE250" i="88"/>
  <c r="AD250" i="88"/>
  <c r="AC250" i="88"/>
  <c r="AA250" i="88"/>
  <c r="Z250" i="88"/>
  <c r="AE249" i="88"/>
  <c r="AD249" i="88"/>
  <c r="AC249" i="88"/>
  <c r="AA249" i="88"/>
  <c r="Z249" i="88"/>
  <c r="AE248" i="88"/>
  <c r="AD248" i="88"/>
  <c r="AC248" i="88"/>
  <c r="AA248" i="88"/>
  <c r="Z248" i="88"/>
  <c r="AE247" i="88"/>
  <c r="AD247" i="88"/>
  <c r="AC247" i="88"/>
  <c r="AA247" i="88"/>
  <c r="Z247" i="88"/>
  <c r="AE246" i="88"/>
  <c r="AD246" i="88"/>
  <c r="AC246" i="88"/>
  <c r="AA246" i="88"/>
  <c r="Z246" i="88"/>
  <c r="AE245" i="88"/>
  <c r="AD245" i="88"/>
  <c r="AC245" i="88"/>
  <c r="AA245" i="88"/>
  <c r="Z245" i="88"/>
  <c r="AE244" i="88"/>
  <c r="AD244" i="88"/>
  <c r="AC244" i="88"/>
  <c r="AA244" i="88"/>
  <c r="Z244" i="88"/>
  <c r="AE243" i="88"/>
  <c r="AD243" i="88"/>
  <c r="AC243" i="88"/>
  <c r="AA243" i="88"/>
  <c r="Z243" i="88"/>
  <c r="AE242" i="88"/>
  <c r="AD242" i="88"/>
  <c r="AC242" i="88"/>
  <c r="AA242" i="88"/>
  <c r="Z242" i="88"/>
  <c r="AE241" i="88"/>
  <c r="AD241" i="88"/>
  <c r="AC241" i="88"/>
  <c r="AA241" i="88"/>
  <c r="Z241" i="88"/>
  <c r="AE240" i="88"/>
  <c r="AD240" i="88"/>
  <c r="AC240" i="88"/>
  <c r="AA240" i="88"/>
  <c r="Z240" i="88"/>
  <c r="AE239" i="88"/>
  <c r="AD239" i="88"/>
  <c r="AC239" i="88"/>
  <c r="AA239" i="88"/>
  <c r="Z239" i="88"/>
  <c r="AE238" i="88"/>
  <c r="AD238" i="88"/>
  <c r="AC238" i="88"/>
  <c r="AA238" i="88"/>
  <c r="Z238" i="88"/>
  <c r="AE237" i="88"/>
  <c r="AD237" i="88"/>
  <c r="AC237" i="88"/>
  <c r="AA237" i="88"/>
  <c r="Z237" i="88"/>
  <c r="AE236" i="88"/>
  <c r="AD236" i="88"/>
  <c r="AC236" i="88"/>
  <c r="AA236" i="88"/>
  <c r="Z236" i="88"/>
  <c r="AE235" i="88"/>
  <c r="AD235" i="88"/>
  <c r="AC235" i="88"/>
  <c r="AA235" i="88"/>
  <c r="Z235" i="88"/>
  <c r="AE234" i="88"/>
  <c r="AD234" i="88"/>
  <c r="AC234" i="88"/>
  <c r="AA234" i="88"/>
  <c r="Z234" i="88"/>
  <c r="AE233" i="88"/>
  <c r="AD233" i="88"/>
  <c r="AC233" i="88"/>
  <c r="AA233" i="88"/>
  <c r="Z233" i="88"/>
  <c r="AE232" i="88"/>
  <c r="AD232" i="88"/>
  <c r="AC232" i="88"/>
  <c r="AA232" i="88"/>
  <c r="Z232" i="88"/>
  <c r="AE231" i="88"/>
  <c r="AD231" i="88"/>
  <c r="AC231" i="88"/>
  <c r="AA231" i="88"/>
  <c r="Z231" i="88"/>
  <c r="AE230" i="88"/>
  <c r="AD230" i="88"/>
  <c r="AC230" i="88"/>
  <c r="AA230" i="88"/>
  <c r="Z230" i="88"/>
  <c r="AE229" i="88"/>
  <c r="AD229" i="88"/>
  <c r="AC229" i="88"/>
  <c r="AA229" i="88"/>
  <c r="Z229" i="88"/>
  <c r="AE228" i="88"/>
  <c r="AD228" i="88"/>
  <c r="AC228" i="88"/>
  <c r="AA228" i="88"/>
  <c r="Z228" i="88"/>
  <c r="AE227" i="88"/>
  <c r="AD227" i="88"/>
  <c r="AC227" i="88"/>
  <c r="AA227" i="88"/>
  <c r="Z227" i="88"/>
  <c r="AE226" i="88"/>
  <c r="AD226" i="88"/>
  <c r="AC226" i="88"/>
  <c r="AA226" i="88"/>
  <c r="Z226" i="88"/>
  <c r="AE225" i="88"/>
  <c r="AD225" i="88"/>
  <c r="AC225" i="88"/>
  <c r="AA225" i="88"/>
  <c r="Z225" i="88"/>
  <c r="AE224" i="88"/>
  <c r="AD224" i="88"/>
  <c r="AC224" i="88"/>
  <c r="AA224" i="88"/>
  <c r="Z224" i="88"/>
  <c r="AE223" i="88"/>
  <c r="AD223" i="88"/>
  <c r="AC223" i="88"/>
  <c r="AA223" i="88"/>
  <c r="Z223" i="88"/>
  <c r="AE222" i="88"/>
  <c r="AD222" i="88"/>
  <c r="AC222" i="88"/>
  <c r="AA222" i="88"/>
  <c r="Z222" i="88"/>
  <c r="AE221" i="88"/>
  <c r="AD221" i="88"/>
  <c r="AC221" i="88"/>
  <c r="AA221" i="88"/>
  <c r="Z221" i="88"/>
  <c r="AE220" i="88"/>
  <c r="AD220" i="88"/>
  <c r="AC220" i="88"/>
  <c r="AA220" i="88"/>
  <c r="Z220" i="88"/>
  <c r="AE219" i="88"/>
  <c r="AD219" i="88"/>
  <c r="AC219" i="88"/>
  <c r="AA219" i="88"/>
  <c r="Z219" i="88"/>
  <c r="AE218" i="88"/>
  <c r="AD218" i="88"/>
  <c r="AC218" i="88"/>
  <c r="AA218" i="88"/>
  <c r="Z218" i="88"/>
  <c r="AE217" i="88"/>
  <c r="AD217" i="88"/>
  <c r="AC217" i="88"/>
  <c r="AA217" i="88"/>
  <c r="Z217" i="88"/>
  <c r="AE216" i="88"/>
  <c r="AD216" i="88"/>
  <c r="AC216" i="88"/>
  <c r="AA216" i="88"/>
  <c r="Z216" i="88"/>
  <c r="AE215" i="88"/>
  <c r="AD215" i="88"/>
  <c r="AC215" i="88"/>
  <c r="AA215" i="88"/>
  <c r="Z215" i="88"/>
  <c r="AE214" i="88"/>
  <c r="AD214" i="88"/>
  <c r="AC214" i="88"/>
  <c r="AA214" i="88"/>
  <c r="Z214" i="88"/>
  <c r="AE213" i="88"/>
  <c r="AD213" i="88"/>
  <c r="AC213" i="88"/>
  <c r="AA213" i="88"/>
  <c r="Z213" i="88"/>
  <c r="AE212" i="88"/>
  <c r="AD212" i="88"/>
  <c r="AC212" i="88"/>
  <c r="AA212" i="88"/>
  <c r="Z212" i="88"/>
  <c r="AE211" i="88"/>
  <c r="AD211" i="88"/>
  <c r="AC211" i="88"/>
  <c r="AA211" i="88"/>
  <c r="Z211" i="88"/>
  <c r="AE210" i="88"/>
  <c r="AD210" i="88"/>
  <c r="AC210" i="88"/>
  <c r="AA210" i="88"/>
  <c r="Z210" i="88"/>
  <c r="AE209" i="88"/>
  <c r="AD209" i="88"/>
  <c r="AC209" i="88"/>
  <c r="AA209" i="88"/>
  <c r="Z209" i="88"/>
  <c r="AE208" i="88"/>
  <c r="AD208" i="88"/>
  <c r="AC208" i="88"/>
  <c r="AA208" i="88"/>
  <c r="Z208" i="88"/>
  <c r="AE207" i="88"/>
  <c r="AD207" i="88"/>
  <c r="AC207" i="88"/>
  <c r="AA207" i="88"/>
  <c r="Z207" i="88"/>
  <c r="AE206" i="88"/>
  <c r="AD206" i="88"/>
  <c r="AC206" i="88"/>
  <c r="AA206" i="88"/>
  <c r="Z206" i="88"/>
  <c r="AE205" i="88"/>
  <c r="AD205" i="88"/>
  <c r="AC205" i="88"/>
  <c r="AA205" i="88"/>
  <c r="Z205" i="88"/>
  <c r="AE204" i="88"/>
  <c r="AD204" i="88"/>
  <c r="AC204" i="88"/>
  <c r="AA204" i="88"/>
  <c r="Z204" i="88"/>
  <c r="AE203" i="88"/>
  <c r="AD203" i="88"/>
  <c r="AC203" i="88"/>
  <c r="AA203" i="88"/>
  <c r="Z203" i="88"/>
  <c r="AE202" i="88"/>
  <c r="AD202" i="88"/>
  <c r="AC202" i="88"/>
  <c r="AA202" i="88"/>
  <c r="Z202" i="88"/>
  <c r="AE201" i="88"/>
  <c r="AD201" i="88"/>
  <c r="AC201" i="88"/>
  <c r="AA201" i="88"/>
  <c r="Z201" i="88"/>
  <c r="AE200" i="88"/>
  <c r="AD200" i="88"/>
  <c r="AC200" i="88"/>
  <c r="AA200" i="88"/>
  <c r="Z200" i="88"/>
  <c r="AE199" i="88"/>
  <c r="AD199" i="88"/>
  <c r="AC199" i="88"/>
  <c r="AA199" i="88"/>
  <c r="Z199" i="88"/>
  <c r="AE198" i="88"/>
  <c r="AD198" i="88"/>
  <c r="AC198" i="88"/>
  <c r="AA198" i="88"/>
  <c r="Z198" i="88"/>
  <c r="AE197" i="88"/>
  <c r="AD197" i="88"/>
  <c r="AC197" i="88"/>
  <c r="AA197" i="88"/>
  <c r="Z197" i="88"/>
  <c r="AE196" i="88"/>
  <c r="AD196" i="88"/>
  <c r="AC196" i="88"/>
  <c r="AA196" i="88"/>
  <c r="Z196" i="88"/>
  <c r="AE195" i="88"/>
  <c r="AD195" i="88"/>
  <c r="AC195" i="88"/>
  <c r="AA195" i="88"/>
  <c r="Z195" i="88"/>
  <c r="AE194" i="88"/>
  <c r="AD194" i="88"/>
  <c r="AC194" i="88"/>
  <c r="AA194" i="88"/>
  <c r="Z194" i="88"/>
  <c r="AE193" i="88"/>
  <c r="AD193" i="88"/>
  <c r="AC193" i="88"/>
  <c r="AA193" i="88"/>
  <c r="Z193" i="88"/>
  <c r="AE192" i="88"/>
  <c r="AD192" i="88"/>
  <c r="AC192" i="88"/>
  <c r="AA192" i="88"/>
  <c r="Z192" i="88"/>
  <c r="AE191" i="88"/>
  <c r="AD191" i="88"/>
  <c r="AC191" i="88"/>
  <c r="AA191" i="88"/>
  <c r="Z191" i="88"/>
  <c r="AE190" i="88"/>
  <c r="AD190" i="88"/>
  <c r="AC190" i="88"/>
  <c r="AA190" i="88"/>
  <c r="Z190" i="88"/>
  <c r="AE189" i="88"/>
  <c r="AD189" i="88"/>
  <c r="AC189" i="88"/>
  <c r="AA189" i="88"/>
  <c r="Z189" i="88"/>
  <c r="AE188" i="88"/>
  <c r="AD188" i="88"/>
  <c r="AC188" i="88"/>
  <c r="AA188" i="88"/>
  <c r="Z188" i="88"/>
  <c r="AE187" i="88"/>
  <c r="AD187" i="88"/>
  <c r="AC187" i="88"/>
  <c r="AA187" i="88"/>
  <c r="Z187" i="88"/>
  <c r="AE186" i="88"/>
  <c r="AD186" i="88"/>
  <c r="AC186" i="88"/>
  <c r="AA186" i="88"/>
  <c r="Z186" i="88"/>
  <c r="AE185" i="88"/>
  <c r="AD185" i="88"/>
  <c r="AC185" i="88"/>
  <c r="AA185" i="88"/>
  <c r="Z185" i="88"/>
  <c r="AE184" i="88"/>
  <c r="AD184" i="88"/>
  <c r="AC184" i="88"/>
  <c r="AA184" i="88"/>
  <c r="Z184" i="88"/>
  <c r="AE183" i="88"/>
  <c r="AD183" i="88"/>
  <c r="AC183" i="88"/>
  <c r="AA183" i="88"/>
  <c r="Z183" i="88"/>
  <c r="AE182" i="88"/>
  <c r="AD182" i="88"/>
  <c r="AC182" i="88"/>
  <c r="AA182" i="88"/>
  <c r="Z182" i="88"/>
  <c r="AE181" i="88"/>
  <c r="AD181" i="88"/>
  <c r="AC181" i="88"/>
  <c r="AA181" i="88"/>
  <c r="Z181" i="88"/>
  <c r="AE180" i="88"/>
  <c r="AD180" i="88"/>
  <c r="AC180" i="88"/>
  <c r="AA180" i="88"/>
  <c r="Z180" i="88"/>
  <c r="AE179" i="88"/>
  <c r="AD179" i="88"/>
  <c r="AC179" i="88"/>
  <c r="AA179" i="88"/>
  <c r="Z179" i="88"/>
  <c r="AE178" i="88"/>
  <c r="AD178" i="88"/>
  <c r="AC178" i="88"/>
  <c r="AA178" i="88"/>
  <c r="Z178" i="88"/>
  <c r="AE177" i="88"/>
  <c r="AD177" i="88"/>
  <c r="AC177" i="88"/>
  <c r="AA177" i="88"/>
  <c r="Z177" i="88"/>
  <c r="AE176" i="88"/>
  <c r="AD176" i="88"/>
  <c r="AC176" i="88"/>
  <c r="AA176" i="88"/>
  <c r="Z176" i="88"/>
  <c r="AE175" i="88"/>
  <c r="AD175" i="88"/>
  <c r="AC175" i="88"/>
  <c r="AA175" i="88"/>
  <c r="Z175" i="88"/>
  <c r="AE174" i="88"/>
  <c r="AD174" i="88"/>
  <c r="AC174" i="88"/>
  <c r="AA174" i="88"/>
  <c r="Z174" i="88"/>
  <c r="AE173" i="88"/>
  <c r="AD173" i="88"/>
  <c r="AC173" i="88"/>
  <c r="AA173" i="88"/>
  <c r="Z173" i="88"/>
  <c r="AE172" i="88"/>
  <c r="AD172" i="88"/>
  <c r="AC172" i="88"/>
  <c r="AA172" i="88"/>
  <c r="Z172" i="88"/>
  <c r="AE171" i="88"/>
  <c r="AD171" i="88"/>
  <c r="AC171" i="88"/>
  <c r="AA171" i="88"/>
  <c r="Z171" i="88"/>
  <c r="AE170" i="88"/>
  <c r="AD170" i="88"/>
  <c r="AC170" i="88"/>
  <c r="AA170" i="88"/>
  <c r="Z170" i="88"/>
  <c r="AE169" i="88"/>
  <c r="AD169" i="88"/>
  <c r="AC169" i="88"/>
  <c r="AA169" i="88"/>
  <c r="Z169" i="88"/>
  <c r="AE168" i="88"/>
  <c r="AD168" i="88"/>
  <c r="AC168" i="88"/>
  <c r="AA168" i="88"/>
  <c r="Z168" i="88"/>
  <c r="AE167" i="88"/>
  <c r="AD167" i="88"/>
  <c r="AC167" i="88"/>
  <c r="AA167" i="88"/>
  <c r="Z167" i="88"/>
  <c r="AE166" i="88"/>
  <c r="AD166" i="88"/>
  <c r="AC166" i="88"/>
  <c r="AA166" i="88"/>
  <c r="Z166" i="88"/>
  <c r="AE165" i="88"/>
  <c r="AD165" i="88"/>
  <c r="AC165" i="88"/>
  <c r="AA165" i="88"/>
  <c r="Z165" i="88"/>
  <c r="AE164" i="88"/>
  <c r="AD164" i="88"/>
  <c r="AC164" i="88"/>
  <c r="AA164" i="88"/>
  <c r="Z164" i="88"/>
  <c r="AE163" i="88"/>
  <c r="AD163" i="88"/>
  <c r="AC163" i="88"/>
  <c r="AA163" i="88"/>
  <c r="Z163" i="88"/>
  <c r="AE162" i="88"/>
  <c r="AD162" i="88"/>
  <c r="AC162" i="88"/>
  <c r="AA162" i="88"/>
  <c r="Z162" i="88"/>
  <c r="AE161" i="88"/>
  <c r="AD161" i="88"/>
  <c r="AC161" i="88"/>
  <c r="AA161" i="88"/>
  <c r="Z161" i="88"/>
  <c r="AE160" i="88"/>
  <c r="AD160" i="88"/>
  <c r="AC160" i="88"/>
  <c r="AA160" i="88"/>
  <c r="Z160" i="88"/>
  <c r="AE159" i="88"/>
  <c r="AD159" i="88"/>
  <c r="AC159" i="88"/>
  <c r="AA159" i="88"/>
  <c r="Z159" i="88"/>
  <c r="AE158" i="88"/>
  <c r="AD158" i="88"/>
  <c r="AC158" i="88"/>
  <c r="AA158" i="88"/>
  <c r="Z158" i="88"/>
  <c r="AE157" i="88"/>
  <c r="AD157" i="88"/>
  <c r="AC157" i="88"/>
  <c r="AA157" i="88"/>
  <c r="Z157" i="88"/>
  <c r="AE156" i="88"/>
  <c r="AD156" i="88"/>
  <c r="AC156" i="88"/>
  <c r="AA156" i="88"/>
  <c r="Z156" i="88"/>
  <c r="AE155" i="88"/>
  <c r="AD155" i="88"/>
  <c r="AC155" i="88"/>
  <c r="AA155" i="88"/>
  <c r="Z155" i="88"/>
  <c r="AE154" i="88"/>
  <c r="AD154" i="88"/>
  <c r="AC154" i="88"/>
  <c r="AA154" i="88"/>
  <c r="Z154" i="88"/>
  <c r="AE153" i="88"/>
  <c r="AD153" i="88"/>
  <c r="AC153" i="88"/>
  <c r="AA153" i="88"/>
  <c r="Z153" i="88"/>
  <c r="AE152" i="88"/>
  <c r="AD152" i="88"/>
  <c r="AC152" i="88"/>
  <c r="AA152" i="88"/>
  <c r="Z152" i="88"/>
  <c r="AE151" i="88"/>
  <c r="AD151" i="88"/>
  <c r="AC151" i="88"/>
  <c r="AA151" i="88"/>
  <c r="Z151" i="88"/>
  <c r="AE150" i="88"/>
  <c r="AD150" i="88"/>
  <c r="AC150" i="88"/>
  <c r="AA150" i="88"/>
  <c r="Z150" i="88"/>
  <c r="AE149" i="88"/>
  <c r="AD149" i="88"/>
  <c r="AC149" i="88"/>
  <c r="AA149" i="88"/>
  <c r="Z149" i="88"/>
  <c r="AE148" i="88"/>
  <c r="AD148" i="88"/>
  <c r="AC148" i="88"/>
  <c r="AA148" i="88"/>
  <c r="Z148" i="88"/>
  <c r="AE147" i="88"/>
  <c r="AD147" i="88"/>
  <c r="AC147" i="88"/>
  <c r="AA147" i="88"/>
  <c r="Z147" i="88"/>
  <c r="AE146" i="88"/>
  <c r="AD146" i="88"/>
  <c r="AC146" i="88"/>
  <c r="AA146" i="88"/>
  <c r="Z146" i="88"/>
  <c r="AE145" i="88"/>
  <c r="AD145" i="88"/>
  <c r="AC145" i="88"/>
  <c r="AA145" i="88"/>
  <c r="Z145" i="88"/>
  <c r="AE144" i="88"/>
  <c r="AD144" i="88"/>
  <c r="AC144" i="88"/>
  <c r="AA144" i="88"/>
  <c r="Z144" i="88"/>
  <c r="AE143" i="88"/>
  <c r="AD143" i="88"/>
  <c r="AC143" i="88"/>
  <c r="AA143" i="88"/>
  <c r="Z143" i="88"/>
  <c r="AE142" i="88"/>
  <c r="AD142" i="88"/>
  <c r="AC142" i="88"/>
  <c r="AA142" i="88"/>
  <c r="Z142" i="88"/>
  <c r="AE141" i="88"/>
  <c r="AD141" i="88"/>
  <c r="AC141" i="88"/>
  <c r="AA141" i="88"/>
  <c r="Z141" i="88"/>
  <c r="AE140" i="88"/>
  <c r="AD140" i="88"/>
  <c r="AC140" i="88"/>
  <c r="AA140" i="88"/>
  <c r="Z140" i="88"/>
  <c r="AE139" i="88"/>
  <c r="AD139" i="88"/>
  <c r="AC139" i="88"/>
  <c r="AA139" i="88"/>
  <c r="Z139" i="88"/>
  <c r="AE138" i="88"/>
  <c r="AD138" i="88"/>
  <c r="AC138" i="88"/>
  <c r="AA138" i="88"/>
  <c r="Z138" i="88"/>
  <c r="AE137" i="88"/>
  <c r="AD137" i="88"/>
  <c r="AC137" i="88"/>
  <c r="AA137" i="88"/>
  <c r="Z137" i="88"/>
  <c r="AE136" i="88"/>
  <c r="AD136" i="88"/>
  <c r="AC136" i="88"/>
  <c r="AA136" i="88"/>
  <c r="Z136" i="88"/>
  <c r="AE135" i="88"/>
  <c r="AD135" i="88"/>
  <c r="AC135" i="88"/>
  <c r="AA135" i="88"/>
  <c r="Z135" i="88"/>
  <c r="AE134" i="88"/>
  <c r="AD134" i="88"/>
  <c r="AC134" i="88"/>
  <c r="AA134" i="88"/>
  <c r="Z134" i="88"/>
  <c r="AE133" i="88"/>
  <c r="AD133" i="88"/>
  <c r="AC133" i="88"/>
  <c r="AA133" i="88"/>
  <c r="Z133" i="88"/>
  <c r="AE132" i="88"/>
  <c r="AD132" i="88"/>
  <c r="AC132" i="88"/>
  <c r="AA132" i="88"/>
  <c r="Z132" i="88"/>
  <c r="AE131" i="88"/>
  <c r="AD131" i="88"/>
  <c r="AC131" i="88"/>
  <c r="AA131" i="88"/>
  <c r="Z131" i="88"/>
  <c r="AE130" i="88"/>
  <c r="AD130" i="88"/>
  <c r="AC130" i="88"/>
  <c r="AA130" i="88"/>
  <c r="Z130" i="88"/>
  <c r="AE129" i="88"/>
  <c r="AD129" i="88"/>
  <c r="AC129" i="88"/>
  <c r="AA129" i="88"/>
  <c r="Z129" i="88"/>
  <c r="AE128" i="88"/>
  <c r="AD128" i="88"/>
  <c r="AC128" i="88"/>
  <c r="AA128" i="88"/>
  <c r="Z128" i="88"/>
  <c r="AE127" i="88"/>
  <c r="AD127" i="88"/>
  <c r="AC127" i="88"/>
  <c r="AA127" i="88"/>
  <c r="Z127" i="88"/>
  <c r="AE126" i="88"/>
  <c r="AD126" i="88"/>
  <c r="AC126" i="88"/>
  <c r="AA126" i="88"/>
  <c r="Z126" i="88"/>
  <c r="AE125" i="88"/>
  <c r="AD125" i="88"/>
  <c r="AC125" i="88"/>
  <c r="AA125" i="88"/>
  <c r="Z125" i="88"/>
  <c r="AE124" i="88"/>
  <c r="AD124" i="88"/>
  <c r="AC124" i="88"/>
  <c r="AA124" i="88"/>
  <c r="Z124" i="88"/>
  <c r="AE123" i="88"/>
  <c r="AD123" i="88"/>
  <c r="AC123" i="88"/>
  <c r="AA123" i="88"/>
  <c r="Z123" i="88"/>
  <c r="AE122" i="88"/>
  <c r="AD122" i="88"/>
  <c r="AC122" i="88"/>
  <c r="AA122" i="88"/>
  <c r="Z122" i="88"/>
  <c r="AE121" i="88"/>
  <c r="AD121" i="88"/>
  <c r="AC121" i="88"/>
  <c r="AA121" i="88"/>
  <c r="Z121" i="88"/>
  <c r="AE120" i="88"/>
  <c r="AD120" i="88"/>
  <c r="AC120" i="88"/>
  <c r="AA120" i="88"/>
  <c r="Z120" i="88"/>
  <c r="AE119" i="88"/>
  <c r="AD119" i="88"/>
  <c r="AC119" i="88"/>
  <c r="AA119" i="88"/>
  <c r="Z119" i="88"/>
  <c r="AE118" i="88"/>
  <c r="AD118" i="88"/>
  <c r="AC118" i="88"/>
  <c r="AA118" i="88"/>
  <c r="Z118" i="88"/>
  <c r="AE117" i="88"/>
  <c r="AD117" i="88"/>
  <c r="AC117" i="88"/>
  <c r="AA117" i="88"/>
  <c r="Z117" i="88"/>
  <c r="AE116" i="88"/>
  <c r="AD116" i="88"/>
  <c r="AC116" i="88"/>
  <c r="AA116" i="88"/>
  <c r="Z116" i="88"/>
  <c r="AE115" i="88"/>
  <c r="AD115" i="88"/>
  <c r="AC115" i="88"/>
  <c r="AA115" i="88"/>
  <c r="Z115" i="88"/>
  <c r="AE114" i="88"/>
  <c r="AD114" i="88"/>
  <c r="AC114" i="88"/>
  <c r="AA114" i="88"/>
  <c r="Z114" i="88"/>
  <c r="AE113" i="88"/>
  <c r="AD113" i="88"/>
  <c r="AC113" i="88"/>
  <c r="AA113" i="88"/>
  <c r="Z113" i="88"/>
  <c r="AE112" i="88"/>
  <c r="AD112" i="88"/>
  <c r="AC112" i="88"/>
  <c r="AA112" i="88"/>
  <c r="Z112" i="88"/>
  <c r="AE111" i="88"/>
  <c r="AD111" i="88"/>
  <c r="AC111" i="88"/>
  <c r="AA111" i="88"/>
  <c r="Z111" i="88"/>
  <c r="AE110" i="88"/>
  <c r="AD110" i="88"/>
  <c r="AC110" i="88"/>
  <c r="AA110" i="88"/>
  <c r="Z110" i="88"/>
  <c r="AE109" i="88"/>
  <c r="AD109" i="88"/>
  <c r="AC109" i="88"/>
  <c r="AA109" i="88"/>
  <c r="Z109" i="88"/>
  <c r="AE108" i="88"/>
  <c r="AD108" i="88"/>
  <c r="AC108" i="88"/>
  <c r="AA108" i="88"/>
  <c r="Z108" i="88"/>
  <c r="AE107" i="88"/>
  <c r="AD107" i="88"/>
  <c r="AC107" i="88"/>
  <c r="AA107" i="88"/>
  <c r="Z107" i="88"/>
  <c r="AE106" i="88"/>
  <c r="AD106" i="88"/>
  <c r="AC106" i="88"/>
  <c r="AA106" i="88"/>
  <c r="Z106" i="88"/>
  <c r="AE105" i="88"/>
  <c r="AD105" i="88"/>
  <c r="AC105" i="88"/>
  <c r="AA105" i="88"/>
  <c r="Z105" i="88"/>
  <c r="AE104" i="88"/>
  <c r="AD104" i="88"/>
  <c r="AC104" i="88"/>
  <c r="AA104" i="88"/>
  <c r="Z104" i="88"/>
  <c r="AE103" i="88"/>
  <c r="AD103" i="88"/>
  <c r="AC103" i="88"/>
  <c r="AA103" i="88"/>
  <c r="Z103" i="88"/>
  <c r="AE102" i="88"/>
  <c r="AD102" i="88"/>
  <c r="AC102" i="88"/>
  <c r="AA102" i="88"/>
  <c r="Z102" i="88"/>
  <c r="AE101" i="88"/>
  <c r="AD101" i="88"/>
  <c r="AC101" i="88"/>
  <c r="AA101" i="88"/>
  <c r="Z101" i="88"/>
  <c r="AE100" i="88"/>
  <c r="AD100" i="88"/>
  <c r="AC100" i="88"/>
  <c r="AA100" i="88"/>
  <c r="Z100" i="88"/>
  <c r="AE99" i="88"/>
  <c r="AD99" i="88"/>
  <c r="AC99" i="88"/>
  <c r="AA99" i="88"/>
  <c r="Z99" i="88"/>
  <c r="AE98" i="88"/>
  <c r="AD98" i="88"/>
  <c r="AC98" i="88"/>
  <c r="AA98" i="88"/>
  <c r="Z98" i="88"/>
  <c r="AE97" i="88"/>
  <c r="AD97" i="88"/>
  <c r="AC97" i="88"/>
  <c r="AA97" i="88"/>
  <c r="Z97" i="88"/>
  <c r="AE96" i="88"/>
  <c r="AD96" i="88"/>
  <c r="AC96" i="88"/>
  <c r="AA96" i="88"/>
  <c r="Z96" i="88"/>
  <c r="AE95" i="88"/>
  <c r="AD95" i="88"/>
  <c r="AC95" i="88"/>
  <c r="AA95" i="88"/>
  <c r="Z95" i="88"/>
  <c r="AE94" i="88"/>
  <c r="AD94" i="88"/>
  <c r="AC94" i="88"/>
  <c r="AA94" i="88"/>
  <c r="Z94" i="88"/>
  <c r="AE93" i="88"/>
  <c r="AD93" i="88"/>
  <c r="AC93" i="88"/>
  <c r="AA93" i="88"/>
  <c r="Z93" i="88"/>
  <c r="AE92" i="88"/>
  <c r="AD92" i="88"/>
  <c r="AC92" i="88"/>
  <c r="AA92" i="88"/>
  <c r="Z92" i="88"/>
  <c r="AE91" i="88"/>
  <c r="AD91" i="88"/>
  <c r="AC91" i="88"/>
  <c r="AA91" i="88"/>
  <c r="Z91" i="88"/>
  <c r="AE90" i="88"/>
  <c r="AD90" i="88"/>
  <c r="AC90" i="88"/>
  <c r="AA90" i="88"/>
  <c r="Z90" i="88"/>
  <c r="AE89" i="88"/>
  <c r="AD89" i="88"/>
  <c r="AC89" i="88"/>
  <c r="AA89" i="88"/>
  <c r="Z89" i="88"/>
  <c r="AE88" i="88"/>
  <c r="AD88" i="88"/>
  <c r="AC88" i="88"/>
  <c r="AA88" i="88"/>
  <c r="Z88" i="88"/>
  <c r="AE87" i="88"/>
  <c r="AD87" i="88"/>
  <c r="AC87" i="88"/>
  <c r="AA87" i="88"/>
  <c r="Z87" i="88"/>
  <c r="AE86" i="88"/>
  <c r="AD86" i="88"/>
  <c r="AC86" i="88"/>
  <c r="AA86" i="88"/>
  <c r="Z86" i="88"/>
  <c r="AE85" i="88"/>
  <c r="AD85" i="88"/>
  <c r="AC85" i="88"/>
  <c r="AA85" i="88"/>
  <c r="Z85" i="88"/>
  <c r="AE84" i="88"/>
  <c r="AD84" i="88"/>
  <c r="AC84" i="88"/>
  <c r="AA84" i="88"/>
  <c r="Z84" i="88"/>
  <c r="AE83" i="88"/>
  <c r="AD83" i="88"/>
  <c r="AC83" i="88"/>
  <c r="AA83" i="88"/>
  <c r="Z83" i="88"/>
  <c r="AE82" i="88"/>
  <c r="AD82" i="88"/>
  <c r="AC82" i="88"/>
  <c r="AA82" i="88"/>
  <c r="Z82" i="88"/>
  <c r="AE81" i="88"/>
  <c r="AD81" i="88"/>
  <c r="AC81" i="88"/>
  <c r="AA81" i="88"/>
  <c r="Z81" i="88"/>
  <c r="AE80" i="88"/>
  <c r="AD80" i="88"/>
  <c r="AC80" i="88"/>
  <c r="AA80" i="88"/>
  <c r="Z80" i="88"/>
  <c r="AE79" i="88"/>
  <c r="AD79" i="88"/>
  <c r="AC79" i="88"/>
  <c r="AA79" i="88"/>
  <c r="Z79" i="88"/>
  <c r="AE78" i="88"/>
  <c r="AD78" i="88"/>
  <c r="AC78" i="88"/>
  <c r="AA78" i="88"/>
  <c r="Z78" i="88"/>
  <c r="AE77" i="88"/>
  <c r="AD77" i="88"/>
  <c r="AC77" i="88"/>
  <c r="AA77" i="88"/>
  <c r="Z77" i="88"/>
  <c r="AE76" i="88"/>
  <c r="AD76" i="88"/>
  <c r="AC76" i="88"/>
  <c r="AA76" i="88"/>
  <c r="Z76" i="88"/>
  <c r="AE75" i="88"/>
  <c r="AD75" i="88"/>
  <c r="AC75" i="88"/>
  <c r="AA75" i="88"/>
  <c r="Z75" i="88"/>
  <c r="AE74" i="88"/>
  <c r="AD74" i="88"/>
  <c r="AC74" i="88"/>
  <c r="AA74" i="88"/>
  <c r="Z74" i="88"/>
  <c r="AE73" i="88"/>
  <c r="AD73" i="88"/>
  <c r="AC73" i="88"/>
  <c r="AA73" i="88"/>
  <c r="Z73" i="88"/>
  <c r="AE72" i="88"/>
  <c r="AD72" i="88"/>
  <c r="AC72" i="88"/>
  <c r="AA72" i="88"/>
  <c r="Z72" i="88"/>
  <c r="AE71" i="88"/>
  <c r="AD71" i="88"/>
  <c r="AC71" i="88"/>
  <c r="AA71" i="88"/>
  <c r="Z71" i="88"/>
  <c r="AE70" i="88"/>
  <c r="AD70" i="88"/>
  <c r="AC70" i="88"/>
  <c r="AA70" i="88"/>
  <c r="Z70" i="88"/>
  <c r="AE69" i="88"/>
  <c r="AD69" i="88"/>
  <c r="AC69" i="88"/>
  <c r="AA69" i="88"/>
  <c r="Z69" i="88"/>
  <c r="AE68" i="88"/>
  <c r="AD68" i="88"/>
  <c r="AC68" i="88"/>
  <c r="AA68" i="88"/>
  <c r="Z68" i="88"/>
  <c r="AE67" i="88"/>
  <c r="AD67" i="88"/>
  <c r="AC67" i="88"/>
  <c r="AA67" i="88"/>
  <c r="Z67" i="88"/>
  <c r="AE66" i="88"/>
  <c r="AD66" i="88"/>
  <c r="AC66" i="88"/>
  <c r="AA66" i="88"/>
  <c r="Z66" i="88"/>
  <c r="AE65" i="88"/>
  <c r="AD65" i="88"/>
  <c r="AC65" i="88"/>
  <c r="AA65" i="88"/>
  <c r="Z65" i="88"/>
  <c r="AE64" i="88"/>
  <c r="AD64" i="88"/>
  <c r="AC64" i="88"/>
  <c r="AA64" i="88"/>
  <c r="Z64" i="88"/>
  <c r="AE63" i="88"/>
  <c r="AD63" i="88"/>
  <c r="AC63" i="88"/>
  <c r="AA63" i="88"/>
  <c r="Z63" i="88"/>
  <c r="AE62" i="88"/>
  <c r="AD62" i="88"/>
  <c r="AC62" i="88"/>
  <c r="AA62" i="88"/>
  <c r="Z62" i="88"/>
  <c r="AE61" i="88"/>
  <c r="AD61" i="88"/>
  <c r="AC61" i="88"/>
  <c r="AA61" i="88"/>
  <c r="Z61" i="88"/>
  <c r="AE60" i="88"/>
  <c r="AD60" i="88"/>
  <c r="AC60" i="88"/>
  <c r="AA60" i="88"/>
  <c r="Z60" i="88"/>
  <c r="AE59" i="88"/>
  <c r="AD59" i="88"/>
  <c r="AC59" i="88"/>
  <c r="AA59" i="88"/>
  <c r="Z59" i="88"/>
  <c r="AE58" i="88"/>
  <c r="AD58" i="88"/>
  <c r="AC58" i="88"/>
  <c r="AA58" i="88"/>
  <c r="Z58" i="88"/>
  <c r="AE57" i="88"/>
  <c r="AD57" i="88"/>
  <c r="AC57" i="88"/>
  <c r="AA57" i="88"/>
  <c r="Z57" i="88"/>
  <c r="AE56" i="88"/>
  <c r="AD56" i="88"/>
  <c r="AC56" i="88"/>
  <c r="AA56" i="88"/>
  <c r="Z56" i="88"/>
  <c r="AE55" i="88"/>
  <c r="AD55" i="88"/>
  <c r="AC55" i="88"/>
  <c r="AA55" i="88"/>
  <c r="Z55" i="88"/>
  <c r="AE54" i="88"/>
  <c r="AD54" i="88"/>
  <c r="AC54" i="88"/>
  <c r="AA54" i="88"/>
  <c r="Z54" i="88"/>
  <c r="AE53" i="88"/>
  <c r="AD53" i="88"/>
  <c r="AC53" i="88"/>
  <c r="AA53" i="88"/>
  <c r="Z53" i="88"/>
  <c r="AE52" i="88"/>
  <c r="AD52" i="88"/>
  <c r="AC52" i="88"/>
  <c r="AA52" i="88"/>
  <c r="Z52" i="88"/>
  <c r="AE51" i="88"/>
  <c r="AD51" i="88"/>
  <c r="AC51" i="88"/>
  <c r="AA51" i="88"/>
  <c r="Z51" i="88"/>
  <c r="AE50" i="88"/>
  <c r="AD50" i="88"/>
  <c r="AC50" i="88"/>
  <c r="AA50" i="88"/>
  <c r="Z50" i="88"/>
  <c r="AE49" i="88"/>
  <c r="AD49" i="88"/>
  <c r="AC49" i="88"/>
  <c r="AA49" i="88"/>
  <c r="Z49" i="88"/>
  <c r="AE48" i="88"/>
  <c r="AD48" i="88"/>
  <c r="AC48" i="88"/>
  <c r="AA48" i="88"/>
  <c r="Z48" i="88"/>
  <c r="AE47" i="88"/>
  <c r="AD47" i="88"/>
  <c r="AC47" i="88"/>
  <c r="AA47" i="88"/>
  <c r="Z47" i="88"/>
  <c r="AE46" i="88"/>
  <c r="AD46" i="88"/>
  <c r="AC46" i="88"/>
  <c r="AA46" i="88"/>
  <c r="Z46" i="88"/>
  <c r="AE45" i="88"/>
  <c r="AD45" i="88"/>
  <c r="AC45" i="88"/>
  <c r="AA45" i="88"/>
  <c r="Z45" i="88"/>
  <c r="AE44" i="88"/>
  <c r="AD44" i="88"/>
  <c r="AC44" i="88"/>
  <c r="AA44" i="88"/>
  <c r="Z44" i="88"/>
  <c r="AE43" i="88"/>
  <c r="AD43" i="88"/>
  <c r="AC43" i="88"/>
  <c r="AA43" i="88"/>
  <c r="Z43" i="88"/>
  <c r="AE42" i="88"/>
  <c r="AD42" i="88"/>
  <c r="AC42" i="88"/>
  <c r="AA42" i="88"/>
  <c r="Z42" i="88"/>
  <c r="AE41" i="88"/>
  <c r="AD41" i="88"/>
  <c r="AC41" i="88"/>
  <c r="AA41" i="88"/>
  <c r="Z41" i="88"/>
  <c r="AE40" i="88"/>
  <c r="AD40" i="88"/>
  <c r="AC40" i="88"/>
  <c r="AA40" i="88"/>
  <c r="Z40" i="88"/>
  <c r="AE39" i="88"/>
  <c r="AD39" i="88"/>
  <c r="AC39" i="88"/>
  <c r="AA39" i="88"/>
  <c r="Z39" i="88"/>
  <c r="AE38" i="88"/>
  <c r="AD38" i="88"/>
  <c r="AC38" i="88"/>
  <c r="AA38" i="88"/>
  <c r="Z38" i="88"/>
  <c r="AE37" i="88"/>
  <c r="AD37" i="88"/>
  <c r="AC37" i="88"/>
  <c r="AA37" i="88"/>
  <c r="Z37" i="88"/>
  <c r="AE36" i="88"/>
  <c r="AD36" i="88"/>
  <c r="AC36" i="88"/>
  <c r="AA36" i="88"/>
  <c r="Z36" i="88"/>
  <c r="AE35" i="88"/>
  <c r="AD35" i="88"/>
  <c r="AC35" i="88"/>
  <c r="AA35" i="88"/>
  <c r="Z35" i="88"/>
  <c r="AE34" i="88"/>
  <c r="AD34" i="88"/>
  <c r="AC34" i="88"/>
  <c r="AA34" i="88"/>
  <c r="Z34" i="88"/>
  <c r="AE33" i="88"/>
  <c r="AD33" i="88"/>
  <c r="AC33" i="88"/>
  <c r="AA33" i="88"/>
  <c r="Z33" i="88"/>
  <c r="AE32" i="88"/>
  <c r="AD32" i="88"/>
  <c r="AC32" i="88"/>
  <c r="AA32" i="88"/>
  <c r="Z32" i="88"/>
  <c r="AE31" i="88"/>
  <c r="AD31" i="88"/>
  <c r="AC31" i="88"/>
  <c r="AA31" i="88"/>
  <c r="Z31" i="88"/>
  <c r="AE30" i="88"/>
  <c r="AD30" i="88"/>
  <c r="AC30" i="88"/>
  <c r="AA30" i="88"/>
  <c r="Z30" i="88"/>
  <c r="AE29" i="88"/>
  <c r="AD29" i="88"/>
  <c r="AC29" i="88"/>
  <c r="AA29" i="88"/>
  <c r="Z29" i="88"/>
  <c r="AE28" i="88"/>
  <c r="AD28" i="88"/>
  <c r="AC28" i="88"/>
  <c r="AA28" i="88"/>
  <c r="Z28" i="88"/>
  <c r="AE27" i="88"/>
  <c r="AD27" i="88"/>
  <c r="AC27" i="88"/>
  <c r="AA27" i="88"/>
  <c r="Z27" i="88"/>
  <c r="AE26" i="88"/>
  <c r="AD26" i="88"/>
  <c r="AC26" i="88"/>
  <c r="AA26" i="88"/>
  <c r="Z26" i="88"/>
  <c r="AE25" i="88"/>
  <c r="AD25" i="88"/>
  <c r="AC25" i="88"/>
  <c r="AA25" i="88"/>
  <c r="Z25" i="88"/>
  <c r="AE24" i="88"/>
  <c r="AD24" i="88"/>
  <c r="AC24" i="88"/>
  <c r="AA24" i="88"/>
  <c r="Z24" i="88"/>
  <c r="AE23" i="88"/>
  <c r="AD23" i="88"/>
  <c r="AC23" i="88"/>
  <c r="AA23" i="88"/>
  <c r="Z23" i="88"/>
  <c r="AE22" i="88"/>
  <c r="AD22" i="88"/>
  <c r="AC22" i="88"/>
  <c r="AA22" i="88"/>
  <c r="Z22" i="88"/>
  <c r="AE21" i="88"/>
  <c r="AD21" i="88"/>
  <c r="AC21" i="88"/>
  <c r="AA21" i="88"/>
  <c r="Z21" i="88"/>
  <c r="AE20" i="88"/>
  <c r="AD20" i="88"/>
  <c r="AC20" i="88"/>
  <c r="AA20" i="88"/>
  <c r="Z20" i="88"/>
  <c r="AE19" i="88"/>
  <c r="AD19" i="88"/>
  <c r="AC19" i="88"/>
  <c r="AA19" i="88"/>
  <c r="Z19" i="88"/>
  <c r="AE18" i="88"/>
  <c r="AD18" i="88"/>
  <c r="AC18" i="88"/>
  <c r="AA18" i="88"/>
  <c r="Z18" i="88"/>
  <c r="AE17" i="88"/>
  <c r="AD17" i="88"/>
  <c r="AC17" i="88"/>
  <c r="AA17" i="88"/>
  <c r="Z17" i="88"/>
  <c r="AE16" i="88"/>
  <c r="AD16" i="88"/>
  <c r="AC16" i="88"/>
  <c r="AA16" i="88"/>
  <c r="Z16" i="88"/>
  <c r="AE15" i="88"/>
  <c r="AD15" i="88"/>
  <c r="AC15" i="88"/>
  <c r="AA15" i="88"/>
  <c r="Z15" i="88"/>
  <c r="AE14" i="88"/>
  <c r="AD14" i="88"/>
  <c r="AC14" i="88"/>
  <c r="AA14" i="88"/>
  <c r="Z14" i="88"/>
  <c r="AE13" i="88"/>
  <c r="AD13" i="88"/>
  <c r="AC13" i="88"/>
  <c r="AA13" i="88"/>
  <c r="Z13" i="88"/>
  <c r="AE12" i="88"/>
  <c r="AD12" i="88"/>
  <c r="AC12" i="88"/>
  <c r="AA12" i="88"/>
  <c r="Z12" i="88"/>
  <c r="AE11" i="88"/>
  <c r="AD11" i="88"/>
  <c r="AC11" i="88"/>
  <c r="AA11" i="88"/>
  <c r="Z11" i="88"/>
  <c r="D16" i="6" l="1"/>
  <c r="D26" i="6" s="1"/>
  <c r="D17" i="6"/>
  <c r="D27" i="6" s="1"/>
  <c r="D18" i="6"/>
  <c r="D28" i="6" s="1"/>
  <c r="D15" i="6"/>
  <c r="D25" i="6" s="1"/>
  <c r="D21" i="6" l="1"/>
  <c r="D20" i="6"/>
  <c r="D23" i="6"/>
  <c r="D22" i="6"/>
  <c r="D18" i="47" l="1"/>
  <c r="D25" i="47" s="1"/>
  <c r="D19" i="47"/>
  <c r="D26" i="47" s="1"/>
  <c r="D20" i="47"/>
  <c r="D27" i="47" s="1"/>
  <c r="D21" i="47"/>
  <c r="D28" i="47" s="1"/>
  <c r="D22" i="47"/>
  <c r="D29" i="47" s="1"/>
  <c r="D17" i="47"/>
  <c r="D24" i="47" s="1"/>
  <c r="B25" i="47" l="1"/>
  <c r="C25" i="47"/>
  <c r="E25" i="47"/>
  <c r="F25" i="47"/>
  <c r="G25" i="47"/>
  <c r="I25" i="47"/>
  <c r="J25" i="47"/>
  <c r="L25" i="47"/>
  <c r="M25" i="47"/>
  <c r="O25" i="47"/>
  <c r="P25" i="47"/>
  <c r="Q25" i="47"/>
  <c r="R25" i="47"/>
  <c r="S25" i="47"/>
  <c r="T25" i="47"/>
  <c r="W25" i="47"/>
  <c r="X25" i="47"/>
  <c r="Y25" i="47"/>
  <c r="B17" i="47"/>
  <c r="C17" i="47"/>
  <c r="E17" i="47"/>
  <c r="F17" i="47"/>
  <c r="G17" i="47"/>
  <c r="I17" i="47"/>
  <c r="J17" i="47"/>
  <c r="L17" i="47"/>
  <c r="M17" i="47"/>
  <c r="O17" i="47"/>
  <c r="P17" i="47"/>
  <c r="Q17" i="47"/>
  <c r="R17" i="47"/>
  <c r="S17" i="47"/>
  <c r="T17" i="47"/>
  <c r="W17" i="47"/>
  <c r="X17" i="47"/>
  <c r="Y17" i="47"/>
  <c r="V25" i="47" l="1"/>
  <c r="U25" i="47"/>
  <c r="U17" i="47"/>
  <c r="V17" i="47"/>
  <c r="Z25" i="47"/>
  <c r="AA25" i="47"/>
  <c r="AA17" i="47"/>
  <c r="AB25" i="47"/>
  <c r="Z17" i="47"/>
  <c r="AB17" i="47"/>
  <c r="W12" i="46" l="1"/>
  <c r="W13" i="46"/>
  <c r="W14" i="46"/>
  <c r="W17" i="46"/>
  <c r="W18" i="46"/>
  <c r="W19" i="46"/>
  <c r="W20" i="46"/>
  <c r="W21" i="46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G4" i="71" l="1"/>
  <c r="P139" i="76" l="1"/>
  <c r="P140" i="76" s="1"/>
  <c r="P141" i="76" s="1"/>
  <c r="P142" i="76" s="1"/>
  <c r="P143" i="76" s="1"/>
  <c r="P144" i="76" s="1"/>
  <c r="P110" i="76"/>
  <c r="P111" i="76" s="1"/>
  <c r="P112" i="76" s="1"/>
  <c r="P113" i="76" s="1"/>
  <c r="P114" i="76" s="1"/>
  <c r="P115" i="76" s="1"/>
  <c r="B37" i="16" l="1"/>
  <c r="C37" i="16"/>
  <c r="E37" i="16"/>
  <c r="F37" i="16"/>
  <c r="G37" i="16"/>
  <c r="I37" i="16"/>
  <c r="J37" i="16"/>
  <c r="P37" i="16"/>
  <c r="Q37" i="16"/>
  <c r="S37" i="16"/>
  <c r="T37" i="16"/>
  <c r="U37" i="16"/>
  <c r="V37" i="16"/>
  <c r="W37" i="16"/>
  <c r="X37" i="16"/>
  <c r="Y37" i="16"/>
  <c r="Z37" i="16"/>
  <c r="B38" i="16"/>
  <c r="C38" i="16"/>
  <c r="E38" i="16"/>
  <c r="F38" i="16"/>
  <c r="G38" i="16"/>
  <c r="I38" i="16"/>
  <c r="J38" i="16"/>
  <c r="P38" i="16"/>
  <c r="Q38" i="16"/>
  <c r="S38" i="16"/>
  <c r="T38" i="16"/>
  <c r="U38" i="16"/>
  <c r="V38" i="16"/>
  <c r="W38" i="16"/>
  <c r="X38" i="16"/>
  <c r="Y38" i="16"/>
  <c r="Z38" i="16"/>
  <c r="AB37" i="16" l="1"/>
  <c r="AB38" i="16"/>
  <c r="AA37" i="16"/>
  <c r="AA38" i="16"/>
  <c r="H241" i="64"/>
  <c r="X241" i="64" s="1"/>
  <c r="E241" i="64"/>
  <c r="C241" i="64"/>
  <c r="B241" i="64"/>
  <c r="C22" i="64"/>
  <c r="E22" i="64"/>
  <c r="C23" i="64"/>
  <c r="E23" i="64"/>
  <c r="J23" i="64"/>
  <c r="C24" i="64"/>
  <c r="E24" i="64"/>
  <c r="G24" i="64"/>
  <c r="C25" i="64"/>
  <c r="E25" i="64"/>
  <c r="R25" i="64"/>
  <c r="C15" i="64"/>
  <c r="E15" i="64"/>
  <c r="G15" i="64"/>
  <c r="C16" i="64"/>
  <c r="E16" i="64"/>
  <c r="G16" i="64"/>
  <c r="C17" i="64"/>
  <c r="E17" i="64"/>
  <c r="G17" i="64"/>
  <c r="C18" i="64"/>
  <c r="E18" i="64"/>
  <c r="J18" i="64"/>
  <c r="C19" i="64"/>
  <c r="E19" i="64"/>
  <c r="G19" i="64"/>
  <c r="C20" i="64"/>
  <c r="E20" i="64"/>
  <c r="G20" i="64"/>
  <c r="C21" i="64"/>
  <c r="E21" i="64"/>
  <c r="H14" i="64"/>
  <c r="E14" i="64"/>
  <c r="C14" i="64"/>
  <c r="W17" i="79"/>
  <c r="W16" i="79"/>
  <c r="H23" i="79"/>
  <c r="W15" i="79"/>
  <c r="H22" i="79"/>
  <c r="AC40" i="79"/>
  <c r="AB40" i="79"/>
  <c r="AA40" i="79"/>
  <c r="Y40" i="79"/>
  <c r="X40" i="79"/>
  <c r="V40" i="79"/>
  <c r="W14" i="79" s="1"/>
  <c r="U40" i="79"/>
  <c r="T40" i="79"/>
  <c r="K40" i="79"/>
  <c r="L21" i="79" s="1"/>
  <c r="P40" i="79"/>
  <c r="Q21" i="79" s="1"/>
  <c r="N40" i="79"/>
  <c r="O21" i="79" s="1"/>
  <c r="I40" i="79"/>
  <c r="G40" i="79"/>
  <c r="H21" i="79" s="1"/>
  <c r="F40" i="79"/>
  <c r="E40" i="79"/>
  <c r="C40" i="79"/>
  <c r="D40" i="79" s="1"/>
  <c r="B40" i="79"/>
  <c r="H16" i="79"/>
  <c r="AC30" i="79"/>
  <c r="AB30" i="79"/>
  <c r="AA30" i="79"/>
  <c r="Y30" i="79"/>
  <c r="G30" i="79"/>
  <c r="H30" i="79" s="1"/>
  <c r="F30" i="79"/>
  <c r="E30" i="79"/>
  <c r="C30" i="79"/>
  <c r="D30" i="79" s="1"/>
  <c r="B30" i="79"/>
  <c r="AC29" i="79"/>
  <c r="AB29" i="79"/>
  <c r="AA29" i="79"/>
  <c r="Y29" i="79"/>
  <c r="G29" i="79"/>
  <c r="H29" i="79" s="1"/>
  <c r="F29" i="79"/>
  <c r="E29" i="79"/>
  <c r="C29" i="79"/>
  <c r="D29" i="79" s="1"/>
  <c r="B29" i="79"/>
  <c r="AC28" i="79"/>
  <c r="AB28" i="79"/>
  <c r="AA28" i="79"/>
  <c r="Y28" i="79"/>
  <c r="G28" i="79"/>
  <c r="H28" i="79" s="1"/>
  <c r="F28" i="79"/>
  <c r="E28" i="79"/>
  <c r="C28" i="79"/>
  <c r="D28" i="79" s="1"/>
  <c r="B28" i="79"/>
  <c r="AC27" i="79"/>
  <c r="AB27" i="79"/>
  <c r="AA27" i="79"/>
  <c r="Y27" i="79"/>
  <c r="G27" i="79"/>
  <c r="H27" i="79" s="1"/>
  <c r="F27" i="79"/>
  <c r="E27" i="79"/>
  <c r="C27" i="79"/>
  <c r="D27" i="79" s="1"/>
  <c r="B27" i="79"/>
  <c r="AC26" i="79"/>
  <c r="AB26" i="79"/>
  <c r="AA26" i="79"/>
  <c r="Y26" i="79"/>
  <c r="G26" i="79"/>
  <c r="H26" i="79" s="1"/>
  <c r="F26" i="79"/>
  <c r="E26" i="79"/>
  <c r="C26" i="79"/>
  <c r="D26" i="79" s="1"/>
  <c r="B26" i="79"/>
  <c r="AC25" i="79"/>
  <c r="AB25" i="79"/>
  <c r="AA25" i="79"/>
  <c r="Y25" i="79"/>
  <c r="V25" i="79"/>
  <c r="U25" i="79"/>
  <c r="T25" i="79"/>
  <c r="K25" i="79"/>
  <c r="P25" i="79"/>
  <c r="N25" i="79"/>
  <c r="I25" i="79"/>
  <c r="G25" i="79"/>
  <c r="F25" i="79"/>
  <c r="E25" i="79"/>
  <c r="C25" i="79"/>
  <c r="D25" i="79" s="1"/>
  <c r="B25" i="79"/>
  <c r="AC14" i="79"/>
  <c r="AB14" i="79"/>
  <c r="AA14" i="79"/>
  <c r="Y14" i="79"/>
  <c r="X14" i="79"/>
  <c r="G14" i="79"/>
  <c r="F14" i="79"/>
  <c r="E14" i="79"/>
  <c r="C14" i="79"/>
  <c r="D14" i="79" s="1"/>
  <c r="B14" i="79"/>
  <c r="AC13" i="79"/>
  <c r="AB13" i="79"/>
  <c r="AA13" i="79"/>
  <c r="Y13" i="79"/>
  <c r="X13" i="79"/>
  <c r="G13" i="79"/>
  <c r="F13" i="79"/>
  <c r="E13" i="79"/>
  <c r="C13" i="79"/>
  <c r="D13" i="79" s="1"/>
  <c r="B13" i="79"/>
  <c r="AC12" i="79"/>
  <c r="AB12" i="79"/>
  <c r="AA12" i="79"/>
  <c r="Y12" i="79"/>
  <c r="X12" i="79"/>
  <c r="G12" i="79"/>
  <c r="F12" i="79"/>
  <c r="E12" i="79"/>
  <c r="C12" i="79"/>
  <c r="D12" i="79" s="1"/>
  <c r="B12" i="79"/>
  <c r="AC11" i="79"/>
  <c r="AB11" i="79"/>
  <c r="AA11" i="79"/>
  <c r="Y11" i="79"/>
  <c r="X11" i="79"/>
  <c r="G11" i="79"/>
  <c r="F11" i="79"/>
  <c r="E11" i="79"/>
  <c r="C11" i="79"/>
  <c r="D11" i="79" s="1"/>
  <c r="B11" i="79"/>
  <c r="AC10" i="79"/>
  <c r="AB10" i="79"/>
  <c r="AA10" i="79"/>
  <c r="Y10" i="79"/>
  <c r="X10" i="79"/>
  <c r="V10" i="79"/>
  <c r="U10" i="79"/>
  <c r="T10" i="79"/>
  <c r="K10" i="79"/>
  <c r="P10" i="79"/>
  <c r="N10" i="79"/>
  <c r="I10" i="79"/>
  <c r="G10" i="79"/>
  <c r="F10" i="79"/>
  <c r="E10" i="79"/>
  <c r="C10" i="79"/>
  <c r="D10" i="79" s="1"/>
  <c r="B10" i="79"/>
  <c r="L4" i="79"/>
  <c r="U2" i="79"/>
  <c r="H13" i="79" l="1"/>
  <c r="R29" i="79"/>
  <c r="S29" i="79"/>
  <c r="S30" i="79"/>
  <c r="R30" i="79"/>
  <c r="S26" i="79"/>
  <c r="R26" i="79"/>
  <c r="R27" i="79"/>
  <c r="S27" i="79"/>
  <c r="R28" i="79"/>
  <c r="S28" i="79"/>
  <c r="H15" i="79"/>
  <c r="W18" i="79"/>
  <c r="W19" i="79"/>
  <c r="W20" i="79"/>
  <c r="H19" i="79"/>
  <c r="L23" i="79"/>
  <c r="Q23" i="79"/>
  <c r="H17" i="79"/>
  <c r="O22" i="79"/>
  <c r="L22" i="79"/>
  <c r="H18" i="79"/>
  <c r="Q22" i="79"/>
  <c r="O23" i="79"/>
  <c r="H25" i="79"/>
  <c r="Q25" i="79"/>
  <c r="H12" i="79"/>
  <c r="O25" i="79"/>
  <c r="W25" i="79"/>
  <c r="L25" i="79"/>
  <c r="Q10" i="79"/>
  <c r="H14" i="79"/>
  <c r="L10" i="79"/>
  <c r="H11" i="79"/>
  <c r="H10" i="79"/>
  <c r="O10" i="79"/>
  <c r="S12" i="79"/>
  <c r="R12" i="79"/>
  <c r="R25" i="79"/>
  <c r="S25" i="79"/>
  <c r="R13" i="79"/>
  <c r="S13" i="79"/>
  <c r="R11" i="79"/>
  <c r="S11" i="79"/>
  <c r="R10" i="79"/>
  <c r="S10" i="79"/>
  <c r="S14" i="79"/>
  <c r="R14" i="79"/>
  <c r="S40" i="79"/>
  <c r="R40" i="79"/>
  <c r="W4" i="79"/>
  <c r="AD40" i="79"/>
  <c r="X14" i="64"/>
  <c r="H12" i="64"/>
  <c r="V23" i="64"/>
  <c r="X20" i="64"/>
  <c r="S23" i="64"/>
  <c r="P23" i="64"/>
  <c r="O23" i="64"/>
  <c r="S22" i="64"/>
  <c r="O22" i="64"/>
  <c r="L22" i="64"/>
  <c r="W10" i="79"/>
  <c r="V20" i="64"/>
  <c r="R20" i="64"/>
  <c r="M20" i="64"/>
  <c r="AA16" i="64"/>
  <c r="Q20" i="64"/>
  <c r="S19" i="64"/>
  <c r="V18" i="64"/>
  <c r="X16" i="64"/>
  <c r="Q16" i="64"/>
  <c r="AD10" i="79"/>
  <c r="AD14" i="79"/>
  <c r="AE11" i="79"/>
  <c r="AE26" i="79"/>
  <c r="AD29" i="79"/>
  <c r="AD12" i="79"/>
  <c r="AD25" i="79"/>
  <c r="AD27" i="79"/>
  <c r="AD30" i="79"/>
  <c r="AF40" i="79"/>
  <c r="V24" i="64"/>
  <c r="AA20" i="64"/>
  <c r="W20" i="64"/>
  <c r="P20" i="64"/>
  <c r="J20" i="64"/>
  <c r="W16" i="64"/>
  <c r="P24" i="64"/>
  <c r="O18" i="64"/>
  <c r="M16" i="64"/>
  <c r="S20" i="64"/>
  <c r="O20" i="64"/>
  <c r="L20" i="64"/>
  <c r="S16" i="64"/>
  <c r="O16" i="64"/>
  <c r="J16" i="64"/>
  <c r="AA24" i="64"/>
  <c r="X24" i="64"/>
  <c r="R24" i="64"/>
  <c r="M24" i="64"/>
  <c r="R16" i="64"/>
  <c r="W24" i="64"/>
  <c r="Q24" i="64"/>
  <c r="Q19" i="64"/>
  <c r="V16" i="64"/>
  <c r="P16" i="64"/>
  <c r="L16" i="64"/>
  <c r="S24" i="64"/>
  <c r="O24" i="64"/>
  <c r="G21" i="64"/>
  <c r="AA21" i="64" s="1"/>
  <c r="L21" i="64"/>
  <c r="L25" i="64"/>
  <c r="W25" i="64"/>
  <c r="X25" i="64"/>
  <c r="Q25" i="64"/>
  <c r="AE13" i="79"/>
  <c r="AF27" i="79"/>
  <c r="AF30" i="79"/>
  <c r="AE30" i="79"/>
  <c r="K20" i="64"/>
  <c r="M19" i="64"/>
  <c r="M15" i="64"/>
  <c r="AF13" i="79"/>
  <c r="G25" i="64"/>
  <c r="AA25" i="64" s="1"/>
  <c r="S17" i="64"/>
  <c r="V25" i="64"/>
  <c r="O25" i="64"/>
  <c r="K25" i="64"/>
  <c r="L24" i="64"/>
  <c r="M23" i="64"/>
  <c r="AF11" i="79"/>
  <c r="AF26" i="79"/>
  <c r="Q15" i="64"/>
  <c r="S25" i="64"/>
  <c r="J25" i="64"/>
  <c r="J24" i="64"/>
  <c r="L23" i="64"/>
  <c r="AF28" i="79"/>
  <c r="AF10" i="79"/>
  <c r="AE10" i="79"/>
  <c r="AD11" i="79"/>
  <c r="AF12" i="79"/>
  <c r="AE12" i="79"/>
  <c r="AD13" i="79"/>
  <c r="AF14" i="79"/>
  <c r="AE14" i="79"/>
  <c r="AF25" i="79"/>
  <c r="AE25" i="79"/>
  <c r="AD26" i="79"/>
  <c r="AE27" i="79"/>
  <c r="AE40" i="79"/>
  <c r="AE28" i="79"/>
  <c r="AF29" i="79"/>
  <c r="AE29" i="79"/>
  <c r="S14" i="64"/>
  <c r="O21" i="64"/>
  <c r="V19" i="64"/>
  <c r="O19" i="64"/>
  <c r="J19" i="64"/>
  <c r="X18" i="64"/>
  <c r="P18" i="64"/>
  <c r="AA17" i="64"/>
  <c r="W17" i="64"/>
  <c r="L17" i="64"/>
  <c r="K16" i="64"/>
  <c r="S15" i="64"/>
  <c r="K24" i="64"/>
  <c r="G241" i="64"/>
  <c r="O241" i="64"/>
  <c r="P241" i="64"/>
  <c r="K14" i="64"/>
  <c r="S18" i="64"/>
  <c r="M18" i="64"/>
  <c r="R17" i="64"/>
  <c r="W15" i="64"/>
  <c r="P15" i="64"/>
  <c r="L15" i="64"/>
  <c r="K241" i="64"/>
  <c r="S241" i="64"/>
  <c r="O14" i="64"/>
  <c r="S21" i="64"/>
  <c r="W19" i="64"/>
  <c r="P19" i="64"/>
  <c r="L19" i="64"/>
  <c r="R18" i="64"/>
  <c r="L18" i="64"/>
  <c r="X17" i="64"/>
  <c r="O17" i="64"/>
  <c r="V15" i="64"/>
  <c r="O15" i="64"/>
  <c r="J15" i="64"/>
  <c r="L241" i="64"/>
  <c r="V241" i="64"/>
  <c r="M241" i="64"/>
  <c r="Q241" i="64"/>
  <c r="W241" i="64"/>
  <c r="J241" i="64"/>
  <c r="R241" i="64"/>
  <c r="X22" i="64"/>
  <c r="R22" i="64"/>
  <c r="K22" i="64"/>
  <c r="P25" i="64"/>
  <c r="M25" i="64"/>
  <c r="X23" i="64"/>
  <c r="R23" i="64"/>
  <c r="K23" i="64"/>
  <c r="G23" i="64"/>
  <c r="AA23" i="64" s="1"/>
  <c r="W22" i="64"/>
  <c r="Q22" i="64"/>
  <c r="J22" i="64"/>
  <c r="G22" i="64"/>
  <c r="AA22" i="64" s="1"/>
  <c r="W23" i="64"/>
  <c r="Q23" i="64"/>
  <c r="V22" i="64"/>
  <c r="P22" i="64"/>
  <c r="M22" i="64"/>
  <c r="W21" i="64"/>
  <c r="Q21" i="64"/>
  <c r="J21" i="64"/>
  <c r="K18" i="64"/>
  <c r="G18" i="64"/>
  <c r="AA18" i="64" s="1"/>
  <c r="Q17" i="64"/>
  <c r="J17" i="64"/>
  <c r="V21" i="64"/>
  <c r="P21" i="64"/>
  <c r="M21" i="64"/>
  <c r="AA19" i="64"/>
  <c r="X19" i="64"/>
  <c r="R19" i="64"/>
  <c r="K19" i="64"/>
  <c r="W18" i="64"/>
  <c r="Q18" i="64"/>
  <c r="V17" i="64"/>
  <c r="P17" i="64"/>
  <c r="M17" i="64"/>
  <c r="AA15" i="64"/>
  <c r="X15" i="64"/>
  <c r="R15" i="64"/>
  <c r="K15" i="64"/>
  <c r="X21" i="64"/>
  <c r="R21" i="64"/>
  <c r="K21" i="64"/>
  <c r="K17" i="64"/>
  <c r="G14" i="64"/>
  <c r="L14" i="64"/>
  <c r="P14" i="64"/>
  <c r="V14" i="64"/>
  <c r="M14" i="64"/>
  <c r="Q14" i="64"/>
  <c r="W14" i="64"/>
  <c r="J14" i="64"/>
  <c r="R14" i="64"/>
  <c r="AD28" i="79"/>
  <c r="Y20" i="64" l="1"/>
  <c r="Y25" i="64"/>
  <c r="Y24" i="64"/>
  <c r="Y23" i="64"/>
  <c r="Y22" i="64"/>
  <c r="Y21" i="64"/>
  <c r="Y19" i="64"/>
  <c r="Y18" i="64"/>
  <c r="Y17" i="64"/>
  <c r="Y16" i="64"/>
  <c r="Y15" i="64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8" i="2"/>
  <c r="B28" i="2"/>
  <c r="G28" i="2"/>
  <c r="N28" i="2"/>
  <c r="Q28" i="2"/>
  <c r="S28" i="2"/>
  <c r="U28" i="2"/>
  <c r="V28" i="2"/>
  <c r="X28" i="2"/>
  <c r="AC28" i="2"/>
  <c r="AG28" i="2"/>
  <c r="B29" i="2"/>
  <c r="G29" i="2"/>
  <c r="H30" i="2" s="1"/>
  <c r="N29" i="2"/>
  <c r="O30" i="2" s="1"/>
  <c r="Q29" i="2"/>
  <c r="R30" i="2" s="1"/>
  <c r="S29" i="2"/>
  <c r="T30" i="2" s="1"/>
  <c r="U29" i="2"/>
  <c r="V29" i="2"/>
  <c r="X29" i="2"/>
  <c r="Y30" i="2" s="1"/>
  <c r="AC29" i="2"/>
  <c r="AG29" i="2"/>
  <c r="E30" i="2" l="1"/>
  <c r="C30" i="2"/>
  <c r="AE28" i="2"/>
  <c r="T29" i="2"/>
  <c r="C29" i="2"/>
  <c r="H29" i="2"/>
  <c r="AE29" i="2"/>
  <c r="Y29" i="2"/>
  <c r="R29" i="2"/>
  <c r="Z28" i="2"/>
  <c r="O29" i="2"/>
  <c r="Z29" i="2"/>
  <c r="E29" i="2"/>
  <c r="AH28" i="2"/>
  <c r="AH29" i="2"/>
  <c r="AI30" i="2" s="1"/>
  <c r="B425" i="71"/>
  <c r="D425" i="71"/>
  <c r="B426" i="71"/>
  <c r="D426" i="71"/>
  <c r="B427" i="71"/>
  <c r="D427" i="71"/>
  <c r="B428" i="71"/>
  <c r="D428" i="71"/>
  <c r="B429" i="71"/>
  <c r="D429" i="71"/>
  <c r="B430" i="71"/>
  <c r="D430" i="71"/>
  <c r="B431" i="71"/>
  <c r="D431" i="71"/>
  <c r="B432" i="71"/>
  <c r="D432" i="71"/>
  <c r="B433" i="71"/>
  <c r="D433" i="71"/>
  <c r="B434" i="71"/>
  <c r="D434" i="71"/>
  <c r="B435" i="71"/>
  <c r="D435" i="71"/>
  <c r="B436" i="71"/>
  <c r="D436" i="71"/>
  <c r="B437" i="71"/>
  <c r="D437" i="71"/>
  <c r="B438" i="71"/>
  <c r="D438" i="71"/>
  <c r="D424" i="71"/>
  <c r="C424" i="71"/>
  <c r="C425" i="71" s="1"/>
  <c r="C426" i="71" s="1"/>
  <c r="C427" i="71" s="1"/>
  <c r="C428" i="71" s="1"/>
  <c r="C429" i="71" s="1"/>
  <c r="C430" i="71" s="1"/>
  <c r="C431" i="71" s="1"/>
  <c r="C432" i="71" s="1"/>
  <c r="C433" i="71" s="1"/>
  <c r="C434" i="71" s="1"/>
  <c r="C435" i="71" s="1"/>
  <c r="C436" i="71" s="1"/>
  <c r="C437" i="71" s="1"/>
  <c r="C438" i="71" s="1"/>
  <c r="AA29" i="2" l="1"/>
  <c r="AA30" i="2"/>
  <c r="AI29" i="2"/>
  <c r="AO2" i="78"/>
  <c r="C25" i="35" l="1"/>
  <c r="C38" i="35" s="1"/>
  <c r="C26" i="35"/>
  <c r="C39" i="35" s="1"/>
  <c r="C27" i="35"/>
  <c r="C40" i="35" s="1"/>
  <c r="C28" i="35"/>
  <c r="C41" i="35" s="1"/>
  <c r="C29" i="35"/>
  <c r="C42" i="35" s="1"/>
  <c r="C30" i="35"/>
  <c r="C43" i="35" s="1"/>
  <c r="C31" i="35"/>
  <c r="C44" i="35" s="1"/>
  <c r="C32" i="35"/>
  <c r="C45" i="35" s="1"/>
  <c r="C33" i="35"/>
  <c r="C46" i="35" s="1"/>
  <c r="C34" i="35"/>
  <c r="C47" i="35" s="1"/>
  <c r="C35" i="35"/>
  <c r="C48" i="35" s="1"/>
  <c r="C24" i="35"/>
  <c r="C37" i="35" s="1"/>
  <c r="B16" i="46" l="1"/>
  <c r="C16" i="46"/>
  <c r="D16" i="46"/>
  <c r="E16" i="46" s="1"/>
  <c r="AB11" i="16" l="1"/>
  <c r="AB10" i="16"/>
  <c r="B195" i="71" l="1"/>
  <c r="B196" i="71"/>
  <c r="B197" i="71"/>
  <c r="B198" i="71"/>
  <c r="B199" i="71"/>
  <c r="B200" i="71"/>
  <c r="B201" i="71"/>
  <c r="B202" i="71"/>
  <c r="B203" i="71"/>
  <c r="B204" i="71"/>
  <c r="B205" i="71"/>
  <c r="B206" i="71"/>
  <c r="B207" i="71"/>
  <c r="B208" i="71"/>
  <c r="B159" i="71"/>
  <c r="B160" i="71"/>
  <c r="B161" i="71"/>
  <c r="B162" i="71"/>
  <c r="B163" i="71"/>
  <c r="B164" i="71"/>
  <c r="B165" i="71"/>
  <c r="B166" i="71"/>
  <c r="B167" i="71"/>
  <c r="B168" i="71"/>
  <c r="B169" i="71"/>
  <c r="B170" i="71"/>
  <c r="B171" i="71"/>
  <c r="B172" i="71"/>
  <c r="B140" i="71"/>
  <c r="B141" i="71"/>
  <c r="B142" i="71"/>
  <c r="B143" i="71"/>
  <c r="B144" i="71"/>
  <c r="B145" i="71"/>
  <c r="B146" i="71"/>
  <c r="B147" i="71"/>
  <c r="B148" i="71"/>
  <c r="B149" i="71"/>
  <c r="B150" i="71"/>
  <c r="B151" i="71"/>
  <c r="B152" i="71"/>
  <c r="B153" i="71"/>
  <c r="A39" i="46" l="1"/>
  <c r="B127" i="71" l="1"/>
  <c r="H4" i="66" l="1"/>
  <c r="B217" i="71"/>
  <c r="C217" i="71"/>
  <c r="E217" i="71"/>
  <c r="G217" i="71"/>
  <c r="B218" i="71"/>
  <c r="C218" i="71"/>
  <c r="E218" i="71"/>
  <c r="G218" i="71"/>
  <c r="B219" i="71"/>
  <c r="C219" i="71"/>
  <c r="E219" i="71"/>
  <c r="G219" i="71"/>
  <c r="B220" i="71"/>
  <c r="C220" i="71"/>
  <c r="E220" i="71"/>
  <c r="G220" i="71"/>
  <c r="B221" i="71"/>
  <c r="C221" i="71"/>
  <c r="E221" i="71"/>
  <c r="G221" i="71"/>
  <c r="H221" i="71"/>
  <c r="B222" i="71"/>
  <c r="C222" i="71"/>
  <c r="E222" i="71"/>
  <c r="G222" i="71"/>
  <c r="B223" i="71"/>
  <c r="C223" i="71"/>
  <c r="E223" i="71"/>
  <c r="G223" i="71"/>
  <c r="B224" i="71"/>
  <c r="C224" i="71"/>
  <c r="E224" i="71"/>
  <c r="G224" i="71"/>
  <c r="B102" i="71"/>
  <c r="C102" i="71"/>
  <c r="C120" i="71" s="1"/>
  <c r="E102" i="71"/>
  <c r="G102" i="71"/>
  <c r="B103" i="71"/>
  <c r="C103" i="71"/>
  <c r="C121" i="71" s="1"/>
  <c r="G103" i="71"/>
  <c r="B104" i="71"/>
  <c r="C104" i="71"/>
  <c r="C122" i="71" s="1"/>
  <c r="G104" i="71"/>
  <c r="B105" i="71"/>
  <c r="C105" i="71"/>
  <c r="C123" i="71" s="1"/>
  <c r="G105" i="71"/>
  <c r="B106" i="71"/>
  <c r="C106" i="71"/>
  <c r="C124" i="71" s="1"/>
  <c r="G106" i="71"/>
  <c r="H106" i="71"/>
  <c r="B107" i="71"/>
  <c r="C107" i="71"/>
  <c r="C125" i="71" s="1"/>
  <c r="G107" i="71"/>
  <c r="B108" i="71"/>
  <c r="C108" i="71"/>
  <c r="C126" i="71" s="1"/>
  <c r="G108" i="71"/>
  <c r="B109" i="71"/>
  <c r="C109" i="71"/>
  <c r="C127" i="71" s="1"/>
  <c r="G109" i="71"/>
  <c r="G760" i="71"/>
  <c r="E760" i="71"/>
  <c r="C760" i="71"/>
  <c r="B760" i="71"/>
  <c r="G737" i="71"/>
  <c r="C737" i="71"/>
  <c r="B737" i="71"/>
  <c r="G714" i="71"/>
  <c r="E714" i="71"/>
  <c r="C714" i="71"/>
  <c r="B714" i="71"/>
  <c r="G691" i="71"/>
  <c r="C691" i="71"/>
  <c r="B691" i="71"/>
  <c r="G668" i="71"/>
  <c r="C668" i="71"/>
  <c r="B668" i="71"/>
  <c r="G645" i="71"/>
  <c r="E645" i="71"/>
  <c r="C645" i="71"/>
  <c r="B645" i="71"/>
  <c r="G622" i="71"/>
  <c r="E622" i="71"/>
  <c r="C622" i="71"/>
  <c r="B622" i="71"/>
  <c r="G599" i="71"/>
  <c r="E599" i="71"/>
  <c r="C599" i="71"/>
  <c r="B599" i="71"/>
  <c r="G576" i="71"/>
  <c r="E576" i="71"/>
  <c r="C576" i="71"/>
  <c r="B576" i="71"/>
  <c r="G553" i="71"/>
  <c r="E553" i="71"/>
  <c r="C553" i="71"/>
  <c r="B553" i="71"/>
  <c r="G530" i="71"/>
  <c r="E530" i="71"/>
  <c r="C530" i="71"/>
  <c r="B530" i="71"/>
  <c r="G507" i="71"/>
  <c r="E507" i="71"/>
  <c r="C507" i="71"/>
  <c r="B507" i="71"/>
  <c r="G484" i="71"/>
  <c r="E484" i="71"/>
  <c r="C484" i="71"/>
  <c r="B484" i="71"/>
  <c r="G461" i="71"/>
  <c r="E461" i="71"/>
  <c r="C461" i="71"/>
  <c r="B461" i="71"/>
  <c r="G438" i="71"/>
  <c r="G415" i="71"/>
  <c r="C415" i="71"/>
  <c r="B415" i="71"/>
  <c r="G392" i="71"/>
  <c r="E392" i="71"/>
  <c r="C392" i="71"/>
  <c r="B392" i="71"/>
  <c r="G369" i="71"/>
  <c r="C369" i="71"/>
  <c r="B369" i="71"/>
  <c r="G346" i="71"/>
  <c r="E346" i="71"/>
  <c r="C346" i="71"/>
  <c r="B346" i="71"/>
  <c r="G323" i="71"/>
  <c r="E323" i="71"/>
  <c r="C323" i="71"/>
  <c r="B323" i="71"/>
  <c r="G300" i="71"/>
  <c r="E300" i="71"/>
  <c r="C300" i="71"/>
  <c r="B300" i="71"/>
  <c r="G277" i="71"/>
  <c r="E277" i="71"/>
  <c r="C277" i="71"/>
  <c r="B277" i="71"/>
  <c r="G254" i="71"/>
  <c r="E254" i="71"/>
  <c r="C254" i="71"/>
  <c r="B254" i="71"/>
  <c r="G231" i="71"/>
  <c r="E231" i="71"/>
  <c r="C231" i="71"/>
  <c r="B231" i="71"/>
  <c r="G208" i="71"/>
  <c r="E208" i="71"/>
  <c r="C208" i="71"/>
  <c r="G190" i="71"/>
  <c r="C190" i="71"/>
  <c r="B190" i="71"/>
  <c r="G172" i="71"/>
  <c r="C172" i="71"/>
  <c r="G153" i="71"/>
  <c r="C153" i="71"/>
  <c r="G134" i="71"/>
  <c r="B134" i="71"/>
  <c r="G116" i="71"/>
  <c r="C116" i="71"/>
  <c r="C134" i="71" s="1"/>
  <c r="B116" i="71"/>
  <c r="G98" i="71"/>
  <c r="C98" i="71"/>
  <c r="B98" i="71"/>
  <c r="G80" i="71"/>
  <c r="C80" i="71"/>
  <c r="G62" i="71"/>
  <c r="G44" i="71"/>
  <c r="G26" i="71"/>
  <c r="C26" i="71"/>
  <c r="C44" i="71" s="1"/>
  <c r="C62" i="71" s="1"/>
  <c r="G759" i="71"/>
  <c r="E759" i="71"/>
  <c r="C759" i="71"/>
  <c r="B759" i="71"/>
  <c r="G736" i="71"/>
  <c r="E736" i="71"/>
  <c r="C736" i="71"/>
  <c r="B736" i="71"/>
  <c r="G713" i="71"/>
  <c r="E713" i="71"/>
  <c r="C713" i="71"/>
  <c r="B713" i="71"/>
  <c r="G690" i="71"/>
  <c r="C690" i="71"/>
  <c r="B690" i="71"/>
  <c r="G667" i="71"/>
  <c r="C667" i="71"/>
  <c r="B667" i="71"/>
  <c r="G644" i="71"/>
  <c r="E644" i="71"/>
  <c r="C644" i="71"/>
  <c r="B644" i="71"/>
  <c r="G621" i="71"/>
  <c r="E621" i="71"/>
  <c r="C621" i="71"/>
  <c r="B621" i="71"/>
  <c r="G598" i="71"/>
  <c r="E598" i="71"/>
  <c r="C598" i="71"/>
  <c r="B598" i="71"/>
  <c r="G575" i="71"/>
  <c r="E575" i="71"/>
  <c r="C575" i="71"/>
  <c r="B575" i="71"/>
  <c r="G552" i="71"/>
  <c r="E552" i="71"/>
  <c r="C552" i="71"/>
  <c r="B552" i="71"/>
  <c r="G529" i="71"/>
  <c r="E529" i="71"/>
  <c r="C529" i="71"/>
  <c r="B529" i="71"/>
  <c r="G506" i="71"/>
  <c r="E506" i="71"/>
  <c r="C506" i="71"/>
  <c r="B506" i="71"/>
  <c r="G483" i="71"/>
  <c r="E483" i="71"/>
  <c r="C483" i="71"/>
  <c r="B483" i="71"/>
  <c r="G460" i="71"/>
  <c r="E460" i="71"/>
  <c r="C460" i="71"/>
  <c r="B460" i="71"/>
  <c r="G437" i="71"/>
  <c r="G414" i="71"/>
  <c r="C414" i="71"/>
  <c r="B414" i="71"/>
  <c r="G391" i="71"/>
  <c r="E391" i="71"/>
  <c r="C391" i="71"/>
  <c r="B391" i="71"/>
  <c r="G368" i="71"/>
  <c r="C368" i="71"/>
  <c r="B368" i="71"/>
  <c r="G345" i="71"/>
  <c r="E345" i="71"/>
  <c r="C345" i="71"/>
  <c r="B345" i="71"/>
  <c r="G322" i="71"/>
  <c r="E322" i="71"/>
  <c r="C322" i="71"/>
  <c r="B322" i="71"/>
  <c r="G299" i="71"/>
  <c r="E299" i="71"/>
  <c r="C299" i="71"/>
  <c r="B299" i="71"/>
  <c r="G276" i="71"/>
  <c r="E276" i="71"/>
  <c r="C276" i="71"/>
  <c r="B276" i="71"/>
  <c r="G253" i="71"/>
  <c r="E253" i="71"/>
  <c r="C253" i="71"/>
  <c r="B253" i="71"/>
  <c r="G230" i="71"/>
  <c r="E230" i="71"/>
  <c r="C230" i="71"/>
  <c r="B230" i="71"/>
  <c r="G207" i="71"/>
  <c r="E207" i="71"/>
  <c r="C207" i="71"/>
  <c r="G189" i="71"/>
  <c r="C189" i="71"/>
  <c r="B189" i="71"/>
  <c r="G171" i="71"/>
  <c r="C171" i="71"/>
  <c r="G152" i="71"/>
  <c r="C152" i="71"/>
  <c r="G133" i="71"/>
  <c r="B133" i="71"/>
  <c r="G115" i="71"/>
  <c r="C115" i="71"/>
  <c r="C133" i="71" s="1"/>
  <c r="B115" i="71"/>
  <c r="G97" i="71"/>
  <c r="C97" i="71"/>
  <c r="B97" i="71"/>
  <c r="G79" i="71"/>
  <c r="C79" i="71"/>
  <c r="G61" i="71"/>
  <c r="G43" i="71"/>
  <c r="G25" i="71"/>
  <c r="C25" i="71"/>
  <c r="C43" i="71" s="1"/>
  <c r="C61" i="71" s="1"/>
  <c r="G758" i="71"/>
  <c r="E758" i="71"/>
  <c r="C758" i="71"/>
  <c r="B758" i="71"/>
  <c r="G735" i="71"/>
  <c r="E735" i="71"/>
  <c r="E737" i="71" s="1"/>
  <c r="C735" i="71"/>
  <c r="B735" i="71"/>
  <c r="G712" i="71"/>
  <c r="E712" i="71"/>
  <c r="C712" i="71"/>
  <c r="B712" i="71"/>
  <c r="G689" i="71"/>
  <c r="C689" i="71"/>
  <c r="B689" i="71"/>
  <c r="G666" i="71"/>
  <c r="C666" i="71"/>
  <c r="B666" i="71"/>
  <c r="G643" i="71"/>
  <c r="E643" i="71"/>
  <c r="C643" i="71"/>
  <c r="B643" i="71"/>
  <c r="G620" i="71"/>
  <c r="E620" i="71"/>
  <c r="C620" i="71"/>
  <c r="B620" i="71"/>
  <c r="G597" i="71"/>
  <c r="E597" i="71"/>
  <c r="C597" i="71"/>
  <c r="B597" i="71"/>
  <c r="G574" i="71"/>
  <c r="E574" i="71"/>
  <c r="C574" i="71"/>
  <c r="B574" i="71"/>
  <c r="G551" i="71"/>
  <c r="E551" i="71"/>
  <c r="C551" i="71"/>
  <c r="B551" i="71"/>
  <c r="G528" i="71"/>
  <c r="E528" i="71"/>
  <c r="C528" i="71"/>
  <c r="B528" i="71"/>
  <c r="G505" i="71"/>
  <c r="E505" i="71"/>
  <c r="C505" i="71"/>
  <c r="B505" i="71"/>
  <c r="G482" i="71"/>
  <c r="E482" i="71"/>
  <c r="C482" i="71"/>
  <c r="B482" i="71"/>
  <c r="G459" i="71"/>
  <c r="E459" i="71"/>
  <c r="C459" i="71"/>
  <c r="B459" i="71"/>
  <c r="G436" i="71"/>
  <c r="G413" i="71"/>
  <c r="C413" i="71"/>
  <c r="B413" i="71"/>
  <c r="G390" i="71"/>
  <c r="E390" i="71"/>
  <c r="C390" i="71"/>
  <c r="B390" i="71"/>
  <c r="G367" i="71"/>
  <c r="C367" i="71"/>
  <c r="B367" i="71"/>
  <c r="G344" i="71"/>
  <c r="E344" i="71"/>
  <c r="C344" i="71"/>
  <c r="B344" i="71"/>
  <c r="G321" i="71"/>
  <c r="E321" i="71"/>
  <c r="C321" i="71"/>
  <c r="B321" i="71"/>
  <c r="G298" i="71"/>
  <c r="E298" i="71"/>
  <c r="C298" i="71"/>
  <c r="B298" i="71"/>
  <c r="G275" i="71"/>
  <c r="E275" i="71"/>
  <c r="C275" i="71"/>
  <c r="B275" i="71"/>
  <c r="G252" i="71"/>
  <c r="E252" i="71"/>
  <c r="C252" i="71"/>
  <c r="B252" i="71"/>
  <c r="G229" i="71"/>
  <c r="E229" i="71"/>
  <c r="C229" i="71"/>
  <c r="B229" i="71"/>
  <c r="G206" i="71"/>
  <c r="E206" i="71"/>
  <c r="C206" i="71"/>
  <c r="G188" i="71"/>
  <c r="C188" i="71"/>
  <c r="B188" i="71"/>
  <c r="G170" i="71"/>
  <c r="C170" i="71"/>
  <c r="G151" i="71"/>
  <c r="C151" i="71"/>
  <c r="G132" i="71"/>
  <c r="B132" i="71"/>
  <c r="G114" i="71"/>
  <c r="C114" i="71"/>
  <c r="C132" i="71" s="1"/>
  <c r="B114" i="71"/>
  <c r="G96" i="71"/>
  <c r="C96" i="71"/>
  <c r="B96" i="71"/>
  <c r="G78" i="71"/>
  <c r="C78" i="71"/>
  <c r="G60" i="71"/>
  <c r="G42" i="71"/>
  <c r="G24" i="71"/>
  <c r="C24" i="71"/>
  <c r="C42" i="71" s="1"/>
  <c r="C60" i="71" s="1"/>
  <c r="G757" i="71"/>
  <c r="E757" i="71"/>
  <c r="C757" i="71"/>
  <c r="B757" i="71"/>
  <c r="G734" i="71"/>
  <c r="E734" i="71"/>
  <c r="C734" i="71"/>
  <c r="B734" i="71"/>
  <c r="G711" i="71"/>
  <c r="E711" i="71"/>
  <c r="C711" i="71"/>
  <c r="B711" i="71"/>
  <c r="G688" i="71"/>
  <c r="C688" i="71"/>
  <c r="B688" i="71"/>
  <c r="G665" i="71"/>
  <c r="C665" i="71"/>
  <c r="B665" i="71"/>
  <c r="G642" i="71"/>
  <c r="E642" i="71"/>
  <c r="C642" i="71"/>
  <c r="B642" i="71"/>
  <c r="G619" i="71"/>
  <c r="E619" i="71"/>
  <c r="C619" i="71"/>
  <c r="B619" i="71"/>
  <c r="G596" i="71"/>
  <c r="E596" i="71"/>
  <c r="C596" i="71"/>
  <c r="B596" i="71"/>
  <c r="G573" i="71"/>
  <c r="E573" i="71"/>
  <c r="C573" i="71"/>
  <c r="B573" i="71"/>
  <c r="G550" i="71"/>
  <c r="E550" i="71"/>
  <c r="C550" i="71"/>
  <c r="B550" i="71"/>
  <c r="G527" i="71"/>
  <c r="E527" i="71"/>
  <c r="C527" i="71"/>
  <c r="B527" i="71"/>
  <c r="G504" i="71"/>
  <c r="E504" i="71"/>
  <c r="C504" i="71"/>
  <c r="B504" i="71"/>
  <c r="G481" i="71"/>
  <c r="E481" i="71"/>
  <c r="C481" i="71"/>
  <c r="B481" i="71"/>
  <c r="G458" i="71"/>
  <c r="E458" i="71"/>
  <c r="C458" i="71"/>
  <c r="B458" i="71"/>
  <c r="G435" i="71"/>
  <c r="G412" i="71"/>
  <c r="C412" i="71"/>
  <c r="B412" i="71"/>
  <c r="G389" i="71"/>
  <c r="E389" i="71"/>
  <c r="C389" i="71"/>
  <c r="B389" i="71"/>
  <c r="G366" i="71"/>
  <c r="C366" i="71"/>
  <c r="B366" i="71"/>
  <c r="G343" i="71"/>
  <c r="E343" i="71"/>
  <c r="C343" i="71"/>
  <c r="B343" i="71"/>
  <c r="G320" i="71"/>
  <c r="E320" i="71"/>
  <c r="C320" i="71"/>
  <c r="B320" i="71"/>
  <c r="G297" i="71"/>
  <c r="E297" i="71"/>
  <c r="C297" i="71"/>
  <c r="B297" i="71"/>
  <c r="G274" i="71"/>
  <c r="E274" i="71"/>
  <c r="C274" i="71"/>
  <c r="B274" i="71"/>
  <c r="G251" i="71"/>
  <c r="E251" i="71"/>
  <c r="C251" i="71"/>
  <c r="B251" i="71"/>
  <c r="G228" i="71"/>
  <c r="E228" i="71"/>
  <c r="C228" i="71"/>
  <c r="B228" i="71"/>
  <c r="G205" i="71"/>
  <c r="E205" i="71"/>
  <c r="C205" i="71"/>
  <c r="G187" i="71"/>
  <c r="C187" i="71"/>
  <c r="B187" i="71"/>
  <c r="G169" i="71"/>
  <c r="C169" i="71"/>
  <c r="G150" i="71"/>
  <c r="C150" i="71"/>
  <c r="G131" i="71"/>
  <c r="B131" i="71"/>
  <c r="G113" i="71"/>
  <c r="C113" i="71"/>
  <c r="C131" i="71" s="1"/>
  <c r="B113" i="71"/>
  <c r="G95" i="71"/>
  <c r="C95" i="71"/>
  <c r="B95" i="71"/>
  <c r="G77" i="71"/>
  <c r="C77" i="71"/>
  <c r="G59" i="71"/>
  <c r="G41" i="71"/>
  <c r="G23" i="71"/>
  <c r="C23" i="71"/>
  <c r="C41" i="71" s="1"/>
  <c r="C59" i="71" s="1"/>
  <c r="G756" i="71"/>
  <c r="E756" i="71"/>
  <c r="C756" i="71"/>
  <c r="B756" i="71"/>
  <c r="G733" i="71"/>
  <c r="E733" i="71"/>
  <c r="C733" i="71"/>
  <c r="B733" i="71"/>
  <c r="G710" i="71"/>
  <c r="E710" i="71"/>
  <c r="C710" i="71"/>
  <c r="B710" i="71"/>
  <c r="G687" i="71"/>
  <c r="C687" i="71"/>
  <c r="B687" i="71"/>
  <c r="G664" i="71"/>
  <c r="C664" i="71"/>
  <c r="B664" i="71"/>
  <c r="G641" i="71"/>
  <c r="E641" i="71"/>
  <c r="C641" i="71"/>
  <c r="B641" i="71"/>
  <c r="G618" i="71"/>
  <c r="E618" i="71"/>
  <c r="C618" i="71"/>
  <c r="B618" i="71"/>
  <c r="G595" i="71"/>
  <c r="E595" i="71"/>
  <c r="C595" i="71"/>
  <c r="B595" i="71"/>
  <c r="G572" i="71"/>
  <c r="E572" i="71"/>
  <c r="C572" i="71"/>
  <c r="B572" i="71"/>
  <c r="G549" i="71"/>
  <c r="E549" i="71"/>
  <c r="C549" i="71"/>
  <c r="B549" i="71"/>
  <c r="G526" i="71"/>
  <c r="E526" i="71"/>
  <c r="C526" i="71"/>
  <c r="B526" i="71"/>
  <c r="G503" i="71"/>
  <c r="E503" i="71"/>
  <c r="C503" i="71"/>
  <c r="B503" i="71"/>
  <c r="G480" i="71"/>
  <c r="E480" i="71"/>
  <c r="C480" i="71"/>
  <c r="B480" i="71"/>
  <c r="G457" i="71"/>
  <c r="E457" i="71"/>
  <c r="C457" i="71"/>
  <c r="B457" i="71"/>
  <c r="G434" i="71"/>
  <c r="G411" i="71"/>
  <c r="C411" i="71"/>
  <c r="B411" i="71"/>
  <c r="G388" i="71"/>
  <c r="E388" i="71"/>
  <c r="C388" i="71"/>
  <c r="B388" i="71"/>
  <c r="G365" i="71"/>
  <c r="C365" i="71"/>
  <c r="B365" i="71"/>
  <c r="G342" i="71"/>
  <c r="E342" i="71"/>
  <c r="C342" i="71"/>
  <c r="B342" i="71"/>
  <c r="G319" i="71"/>
  <c r="E319" i="71"/>
  <c r="C319" i="71"/>
  <c r="B319" i="71"/>
  <c r="G296" i="71"/>
  <c r="E296" i="71"/>
  <c r="C296" i="71"/>
  <c r="B296" i="71"/>
  <c r="G273" i="71"/>
  <c r="E273" i="71"/>
  <c r="C273" i="71"/>
  <c r="B273" i="71"/>
  <c r="G250" i="71"/>
  <c r="E250" i="71"/>
  <c r="C250" i="71"/>
  <c r="B250" i="71"/>
  <c r="G227" i="71"/>
  <c r="E227" i="71"/>
  <c r="C227" i="71"/>
  <c r="B227" i="71"/>
  <c r="G204" i="71"/>
  <c r="E204" i="71"/>
  <c r="C204" i="71"/>
  <c r="G186" i="71"/>
  <c r="C186" i="71"/>
  <c r="B186" i="71"/>
  <c r="G168" i="71"/>
  <c r="C168" i="71"/>
  <c r="G149" i="71"/>
  <c r="C149" i="71"/>
  <c r="G130" i="71"/>
  <c r="B130" i="71"/>
  <c r="G112" i="71"/>
  <c r="C112" i="71"/>
  <c r="C130" i="71" s="1"/>
  <c r="B112" i="71"/>
  <c r="G94" i="71"/>
  <c r="C94" i="71"/>
  <c r="B94" i="71"/>
  <c r="G76" i="71"/>
  <c r="C76" i="71"/>
  <c r="G58" i="71"/>
  <c r="G40" i="71"/>
  <c r="G22" i="71"/>
  <c r="C22" i="71"/>
  <c r="C40" i="71" s="1"/>
  <c r="C58" i="71" s="1"/>
  <c r="G755" i="71"/>
  <c r="E755" i="71"/>
  <c r="C755" i="71"/>
  <c r="B755" i="71"/>
  <c r="G732" i="71"/>
  <c r="E732" i="71"/>
  <c r="C732" i="71"/>
  <c r="B732" i="71"/>
  <c r="G709" i="71"/>
  <c r="E709" i="71"/>
  <c r="C709" i="71"/>
  <c r="B709" i="71"/>
  <c r="G686" i="71"/>
  <c r="C686" i="71"/>
  <c r="B686" i="71"/>
  <c r="G663" i="71"/>
  <c r="C663" i="71"/>
  <c r="B663" i="71"/>
  <c r="G640" i="71"/>
  <c r="E640" i="71"/>
  <c r="C640" i="71"/>
  <c r="B640" i="71"/>
  <c r="G617" i="71"/>
  <c r="E617" i="71"/>
  <c r="C617" i="71"/>
  <c r="B617" i="71"/>
  <c r="G594" i="71"/>
  <c r="E594" i="71"/>
  <c r="C594" i="71"/>
  <c r="B594" i="71"/>
  <c r="G571" i="71"/>
  <c r="E571" i="71"/>
  <c r="C571" i="71"/>
  <c r="B571" i="71"/>
  <c r="G548" i="71"/>
  <c r="E548" i="71"/>
  <c r="C548" i="71"/>
  <c r="B548" i="71"/>
  <c r="G525" i="71"/>
  <c r="E525" i="71"/>
  <c r="C525" i="71"/>
  <c r="B525" i="71"/>
  <c r="G502" i="71"/>
  <c r="E502" i="71"/>
  <c r="C502" i="71"/>
  <c r="B502" i="71"/>
  <c r="G479" i="71"/>
  <c r="E479" i="71"/>
  <c r="C479" i="71"/>
  <c r="B479" i="71"/>
  <c r="G456" i="71"/>
  <c r="E456" i="71"/>
  <c r="C456" i="71"/>
  <c r="B456" i="71"/>
  <c r="G433" i="71"/>
  <c r="G410" i="71"/>
  <c r="C410" i="71"/>
  <c r="B410" i="71"/>
  <c r="G387" i="71"/>
  <c r="E387" i="71"/>
  <c r="C387" i="71"/>
  <c r="B387" i="71"/>
  <c r="G364" i="71"/>
  <c r="C364" i="71"/>
  <c r="B364" i="71"/>
  <c r="G341" i="71"/>
  <c r="E341" i="71"/>
  <c r="C341" i="71"/>
  <c r="B341" i="71"/>
  <c r="G318" i="71"/>
  <c r="E318" i="71"/>
  <c r="C318" i="71"/>
  <c r="B318" i="71"/>
  <c r="G295" i="71"/>
  <c r="E295" i="71"/>
  <c r="C295" i="71"/>
  <c r="B295" i="71"/>
  <c r="G272" i="71"/>
  <c r="E272" i="71"/>
  <c r="C272" i="71"/>
  <c r="B272" i="71"/>
  <c r="G249" i="71"/>
  <c r="E249" i="71"/>
  <c r="C249" i="71"/>
  <c r="B249" i="71"/>
  <c r="G226" i="71"/>
  <c r="E226" i="71"/>
  <c r="C226" i="71"/>
  <c r="B226" i="71"/>
  <c r="G203" i="71"/>
  <c r="E203" i="71"/>
  <c r="C203" i="71"/>
  <c r="G185" i="71"/>
  <c r="C185" i="71"/>
  <c r="B185" i="71"/>
  <c r="G167" i="71"/>
  <c r="C167" i="71"/>
  <c r="G148" i="71"/>
  <c r="C148" i="71"/>
  <c r="G129" i="71"/>
  <c r="B129" i="71"/>
  <c r="G111" i="71"/>
  <c r="C111" i="71"/>
  <c r="C129" i="71" s="1"/>
  <c r="B111" i="71"/>
  <c r="G93" i="71"/>
  <c r="C93" i="71"/>
  <c r="B93" i="71"/>
  <c r="G75" i="71"/>
  <c r="C75" i="71"/>
  <c r="G57" i="71"/>
  <c r="G39" i="71"/>
  <c r="G21" i="71"/>
  <c r="C21" i="71"/>
  <c r="C39" i="71" s="1"/>
  <c r="C57" i="71" s="1"/>
  <c r="G754" i="71"/>
  <c r="E754" i="71"/>
  <c r="C754" i="71"/>
  <c r="B754" i="71"/>
  <c r="G731" i="71"/>
  <c r="E731" i="71"/>
  <c r="C731" i="71"/>
  <c r="B731" i="71"/>
  <c r="G708" i="71"/>
  <c r="E708" i="71"/>
  <c r="C708" i="71"/>
  <c r="B708" i="71"/>
  <c r="G685" i="71"/>
  <c r="C685" i="71"/>
  <c r="B685" i="71"/>
  <c r="G662" i="71"/>
  <c r="C662" i="71"/>
  <c r="B662" i="71"/>
  <c r="G639" i="71"/>
  <c r="E639" i="71"/>
  <c r="C639" i="71"/>
  <c r="B639" i="71"/>
  <c r="G616" i="71"/>
  <c r="E616" i="71"/>
  <c r="C616" i="71"/>
  <c r="B616" i="71"/>
  <c r="G593" i="71"/>
  <c r="E593" i="71"/>
  <c r="C593" i="71"/>
  <c r="B593" i="71"/>
  <c r="G570" i="71"/>
  <c r="E570" i="71"/>
  <c r="C570" i="71"/>
  <c r="B570" i="71"/>
  <c r="G547" i="71"/>
  <c r="E547" i="71"/>
  <c r="C547" i="71"/>
  <c r="B547" i="71"/>
  <c r="G524" i="71"/>
  <c r="E524" i="71"/>
  <c r="C524" i="71"/>
  <c r="B524" i="71"/>
  <c r="G501" i="71"/>
  <c r="E501" i="71"/>
  <c r="C501" i="71"/>
  <c r="B501" i="71"/>
  <c r="G478" i="71"/>
  <c r="E478" i="71"/>
  <c r="C478" i="71"/>
  <c r="B478" i="71"/>
  <c r="G455" i="71"/>
  <c r="E455" i="71"/>
  <c r="C455" i="71"/>
  <c r="B455" i="71"/>
  <c r="G432" i="71"/>
  <c r="G409" i="71"/>
  <c r="C409" i="71"/>
  <c r="B409" i="71"/>
  <c r="G386" i="71"/>
  <c r="E386" i="71"/>
  <c r="C386" i="71"/>
  <c r="B386" i="71"/>
  <c r="G363" i="71"/>
  <c r="C363" i="71"/>
  <c r="B363" i="71"/>
  <c r="G340" i="71"/>
  <c r="E340" i="71"/>
  <c r="C340" i="71"/>
  <c r="B340" i="71"/>
  <c r="G317" i="71"/>
  <c r="E317" i="71"/>
  <c r="C317" i="71"/>
  <c r="B317" i="71"/>
  <c r="G294" i="71"/>
  <c r="E294" i="71"/>
  <c r="C294" i="71"/>
  <c r="B294" i="71"/>
  <c r="G271" i="71"/>
  <c r="E271" i="71"/>
  <c r="C271" i="71"/>
  <c r="B271" i="71"/>
  <c r="G248" i="71"/>
  <c r="E248" i="71"/>
  <c r="C248" i="71"/>
  <c r="B248" i="71"/>
  <c r="G225" i="71"/>
  <c r="E225" i="71"/>
  <c r="C225" i="71"/>
  <c r="B225" i="71"/>
  <c r="G202" i="71"/>
  <c r="E202" i="71"/>
  <c r="C202" i="71"/>
  <c r="G184" i="71"/>
  <c r="C184" i="71"/>
  <c r="B184" i="71"/>
  <c r="G166" i="71"/>
  <c r="C166" i="71"/>
  <c r="G147" i="71"/>
  <c r="C147" i="71"/>
  <c r="G128" i="71"/>
  <c r="B128" i="71"/>
  <c r="G110" i="71"/>
  <c r="C110" i="71"/>
  <c r="C128" i="71" s="1"/>
  <c r="B110" i="71"/>
  <c r="G92" i="71"/>
  <c r="C92" i="71"/>
  <c r="B92" i="71"/>
  <c r="G74" i="71"/>
  <c r="C74" i="71"/>
  <c r="G56" i="71"/>
  <c r="G38" i="71"/>
  <c r="G20" i="71"/>
  <c r="C20" i="71"/>
  <c r="C38" i="71" s="1"/>
  <c r="C56" i="71" s="1"/>
  <c r="G753" i="71"/>
  <c r="E753" i="71"/>
  <c r="C753" i="71"/>
  <c r="B753" i="71"/>
  <c r="G730" i="71"/>
  <c r="E730" i="71"/>
  <c r="C730" i="71"/>
  <c r="B730" i="71"/>
  <c r="G707" i="71"/>
  <c r="E707" i="71"/>
  <c r="C707" i="71"/>
  <c r="B707" i="71"/>
  <c r="G684" i="71"/>
  <c r="C684" i="71"/>
  <c r="B684" i="71"/>
  <c r="G661" i="71"/>
  <c r="C661" i="71"/>
  <c r="B661" i="71"/>
  <c r="G638" i="71"/>
  <c r="E638" i="71"/>
  <c r="C638" i="71"/>
  <c r="B638" i="71"/>
  <c r="G615" i="71"/>
  <c r="E615" i="71"/>
  <c r="C615" i="71"/>
  <c r="B615" i="71"/>
  <c r="G592" i="71"/>
  <c r="E592" i="71"/>
  <c r="C592" i="71"/>
  <c r="B592" i="71"/>
  <c r="G569" i="71"/>
  <c r="E569" i="71"/>
  <c r="C569" i="71"/>
  <c r="B569" i="71"/>
  <c r="G546" i="71"/>
  <c r="E546" i="71"/>
  <c r="C546" i="71"/>
  <c r="B546" i="71"/>
  <c r="G523" i="71"/>
  <c r="E523" i="71"/>
  <c r="C523" i="71"/>
  <c r="B523" i="71"/>
  <c r="G500" i="71"/>
  <c r="E500" i="71"/>
  <c r="C500" i="71"/>
  <c r="B500" i="71"/>
  <c r="G477" i="71"/>
  <c r="E477" i="71"/>
  <c r="C477" i="71"/>
  <c r="B477" i="71"/>
  <c r="G454" i="71"/>
  <c r="E454" i="71"/>
  <c r="C454" i="71"/>
  <c r="B454" i="71"/>
  <c r="G431" i="71"/>
  <c r="G408" i="71"/>
  <c r="C408" i="71"/>
  <c r="B408" i="71"/>
  <c r="G385" i="71"/>
  <c r="E385" i="71"/>
  <c r="C385" i="71"/>
  <c r="B385" i="71"/>
  <c r="G362" i="71"/>
  <c r="C362" i="71"/>
  <c r="B362" i="71"/>
  <c r="G339" i="71"/>
  <c r="E339" i="71"/>
  <c r="C339" i="71"/>
  <c r="B339" i="71"/>
  <c r="G316" i="71"/>
  <c r="E316" i="71"/>
  <c r="C316" i="71"/>
  <c r="B316" i="71"/>
  <c r="G293" i="71"/>
  <c r="E293" i="71"/>
  <c r="C293" i="71"/>
  <c r="B293" i="71"/>
  <c r="G270" i="71"/>
  <c r="E270" i="71"/>
  <c r="C270" i="71"/>
  <c r="B270" i="71"/>
  <c r="G247" i="71"/>
  <c r="E247" i="71"/>
  <c r="C247" i="71"/>
  <c r="B247" i="71"/>
  <c r="G201" i="71"/>
  <c r="E201" i="71"/>
  <c r="C201" i="71"/>
  <c r="G183" i="71"/>
  <c r="C183" i="71"/>
  <c r="B183" i="71"/>
  <c r="G165" i="71"/>
  <c r="C165" i="71"/>
  <c r="G146" i="71"/>
  <c r="C146" i="71"/>
  <c r="G127" i="71"/>
  <c r="G91" i="71"/>
  <c r="C91" i="71"/>
  <c r="B91" i="71"/>
  <c r="G73" i="71"/>
  <c r="C73" i="71"/>
  <c r="G55" i="71"/>
  <c r="G37" i="71"/>
  <c r="G19" i="71"/>
  <c r="C19" i="71"/>
  <c r="C37" i="71" s="1"/>
  <c r="C55" i="71" s="1"/>
  <c r="G752" i="71"/>
  <c r="E752" i="71"/>
  <c r="C752" i="71"/>
  <c r="B752" i="71"/>
  <c r="G729" i="71"/>
  <c r="E729" i="71"/>
  <c r="C729" i="71"/>
  <c r="B729" i="71"/>
  <c r="G706" i="71"/>
  <c r="E706" i="71"/>
  <c r="C706" i="71"/>
  <c r="B706" i="71"/>
  <c r="G683" i="71"/>
  <c r="C683" i="71"/>
  <c r="B683" i="71"/>
  <c r="G660" i="71"/>
  <c r="C660" i="71"/>
  <c r="B660" i="71"/>
  <c r="G637" i="71"/>
  <c r="E637" i="71"/>
  <c r="C637" i="71"/>
  <c r="B637" i="71"/>
  <c r="G614" i="71"/>
  <c r="E614" i="71"/>
  <c r="C614" i="71"/>
  <c r="B614" i="71"/>
  <c r="G591" i="71"/>
  <c r="E591" i="71"/>
  <c r="C591" i="71"/>
  <c r="B591" i="71"/>
  <c r="G568" i="71"/>
  <c r="E568" i="71"/>
  <c r="C568" i="71"/>
  <c r="B568" i="71"/>
  <c r="G545" i="71"/>
  <c r="E545" i="71"/>
  <c r="C545" i="71"/>
  <c r="B545" i="71"/>
  <c r="G522" i="71"/>
  <c r="E522" i="71"/>
  <c r="C522" i="71"/>
  <c r="B522" i="71"/>
  <c r="G499" i="71"/>
  <c r="E499" i="71"/>
  <c r="C499" i="71"/>
  <c r="B499" i="71"/>
  <c r="G476" i="71"/>
  <c r="E476" i="71"/>
  <c r="C476" i="71"/>
  <c r="B476" i="71"/>
  <c r="G453" i="71"/>
  <c r="E453" i="71"/>
  <c r="C453" i="71"/>
  <c r="B453" i="71"/>
  <c r="G430" i="71"/>
  <c r="G407" i="71"/>
  <c r="C407" i="71"/>
  <c r="B407" i="71"/>
  <c r="G384" i="71"/>
  <c r="E384" i="71"/>
  <c r="C384" i="71"/>
  <c r="B384" i="71"/>
  <c r="G361" i="71"/>
  <c r="C361" i="71"/>
  <c r="B361" i="71"/>
  <c r="G338" i="71"/>
  <c r="E338" i="71"/>
  <c r="C338" i="71"/>
  <c r="B338" i="71"/>
  <c r="G315" i="71"/>
  <c r="E315" i="71"/>
  <c r="C315" i="71"/>
  <c r="B315" i="71"/>
  <c r="G292" i="71"/>
  <c r="E292" i="71"/>
  <c r="C292" i="71"/>
  <c r="B292" i="71"/>
  <c r="G269" i="71"/>
  <c r="E269" i="71"/>
  <c r="C269" i="71"/>
  <c r="B269" i="71"/>
  <c r="G246" i="71"/>
  <c r="E246" i="71"/>
  <c r="C246" i="71"/>
  <c r="B246" i="71"/>
  <c r="G200" i="71"/>
  <c r="E200" i="71"/>
  <c r="C200" i="71"/>
  <c r="G182" i="71"/>
  <c r="C182" i="71"/>
  <c r="B182" i="71"/>
  <c r="G164" i="71"/>
  <c r="C164" i="71"/>
  <c r="G145" i="71"/>
  <c r="C145" i="71"/>
  <c r="G126" i="71"/>
  <c r="B126" i="71"/>
  <c r="G90" i="71"/>
  <c r="C90" i="71"/>
  <c r="B90" i="71"/>
  <c r="G72" i="71"/>
  <c r="C72" i="71"/>
  <c r="G54" i="71"/>
  <c r="G36" i="71"/>
  <c r="G18" i="71"/>
  <c r="C18" i="71"/>
  <c r="C36" i="71" s="1"/>
  <c r="C54" i="71" s="1"/>
  <c r="G751" i="71"/>
  <c r="E751" i="71"/>
  <c r="C751" i="71"/>
  <c r="B751" i="71"/>
  <c r="G728" i="71"/>
  <c r="E728" i="71"/>
  <c r="C728" i="71"/>
  <c r="B728" i="71"/>
  <c r="G705" i="71"/>
  <c r="E705" i="71"/>
  <c r="C705" i="71"/>
  <c r="B705" i="71"/>
  <c r="G682" i="71"/>
  <c r="C682" i="71"/>
  <c r="B682" i="71"/>
  <c r="G659" i="71"/>
  <c r="C659" i="71"/>
  <c r="B659" i="71"/>
  <c r="G636" i="71"/>
  <c r="E636" i="71"/>
  <c r="C636" i="71"/>
  <c r="B636" i="71"/>
  <c r="G613" i="71"/>
  <c r="E613" i="71"/>
  <c r="C613" i="71"/>
  <c r="B613" i="71"/>
  <c r="G590" i="71"/>
  <c r="E590" i="71"/>
  <c r="C590" i="71"/>
  <c r="B590" i="71"/>
  <c r="G567" i="71"/>
  <c r="E567" i="71"/>
  <c r="C567" i="71"/>
  <c r="B567" i="71"/>
  <c r="G544" i="71"/>
  <c r="E544" i="71"/>
  <c r="C544" i="71"/>
  <c r="B544" i="71"/>
  <c r="G521" i="71"/>
  <c r="E521" i="71"/>
  <c r="C521" i="71"/>
  <c r="B521" i="71"/>
  <c r="G498" i="71"/>
  <c r="E498" i="71"/>
  <c r="C498" i="71"/>
  <c r="B498" i="71"/>
  <c r="G475" i="71"/>
  <c r="E475" i="71"/>
  <c r="C475" i="71"/>
  <c r="B475" i="71"/>
  <c r="G452" i="71"/>
  <c r="E452" i="71"/>
  <c r="C452" i="71"/>
  <c r="B452" i="71"/>
  <c r="G429" i="71"/>
  <c r="G406" i="71"/>
  <c r="C406" i="71"/>
  <c r="B406" i="71"/>
  <c r="G383" i="71"/>
  <c r="E383" i="71"/>
  <c r="C383" i="71"/>
  <c r="B383" i="71"/>
  <c r="G360" i="71"/>
  <c r="C360" i="71"/>
  <c r="B360" i="71"/>
  <c r="G337" i="71"/>
  <c r="E337" i="71"/>
  <c r="C337" i="71"/>
  <c r="B337" i="71"/>
  <c r="G314" i="71"/>
  <c r="E314" i="71"/>
  <c r="C314" i="71"/>
  <c r="B314" i="71"/>
  <c r="G291" i="71"/>
  <c r="E291" i="71"/>
  <c r="C291" i="71"/>
  <c r="B291" i="71"/>
  <c r="G268" i="71"/>
  <c r="E268" i="71"/>
  <c r="C268" i="71"/>
  <c r="B268" i="71"/>
  <c r="G245" i="71"/>
  <c r="E245" i="71"/>
  <c r="C245" i="71"/>
  <c r="B245" i="71"/>
  <c r="G199" i="71"/>
  <c r="E199" i="71"/>
  <c r="C199" i="71"/>
  <c r="G181" i="71"/>
  <c r="C181" i="71"/>
  <c r="B181" i="71"/>
  <c r="G163" i="71"/>
  <c r="C163" i="71"/>
  <c r="G144" i="71"/>
  <c r="C144" i="71"/>
  <c r="G125" i="71"/>
  <c r="B125" i="71"/>
  <c r="G89" i="71"/>
  <c r="C89" i="71"/>
  <c r="B89" i="71"/>
  <c r="G71" i="71"/>
  <c r="C71" i="71"/>
  <c r="G53" i="71"/>
  <c r="G35" i="71"/>
  <c r="G17" i="71"/>
  <c r="C17" i="71"/>
  <c r="C35" i="71" s="1"/>
  <c r="C53" i="71" s="1"/>
  <c r="H750" i="71"/>
  <c r="G750" i="71"/>
  <c r="E750" i="71"/>
  <c r="C750" i="71"/>
  <c r="B750" i="71"/>
  <c r="H727" i="71"/>
  <c r="G727" i="71"/>
  <c r="E727" i="71"/>
  <c r="C727" i="71"/>
  <c r="B727" i="71"/>
  <c r="H704" i="71"/>
  <c r="G704" i="71"/>
  <c r="E704" i="71"/>
  <c r="C704" i="71"/>
  <c r="B704" i="71"/>
  <c r="H681" i="71"/>
  <c r="G681" i="71"/>
  <c r="C681" i="71"/>
  <c r="B681" i="71"/>
  <c r="H658" i="71"/>
  <c r="G658" i="71"/>
  <c r="C658" i="71"/>
  <c r="B658" i="71"/>
  <c r="H635" i="71"/>
  <c r="G635" i="71"/>
  <c r="E635" i="71"/>
  <c r="C635" i="71"/>
  <c r="B635" i="71"/>
  <c r="H612" i="71"/>
  <c r="G612" i="71"/>
  <c r="E612" i="71"/>
  <c r="C612" i="71"/>
  <c r="B612" i="71"/>
  <c r="H589" i="71"/>
  <c r="G589" i="71"/>
  <c r="E589" i="71"/>
  <c r="C589" i="71"/>
  <c r="B589" i="71"/>
  <c r="H566" i="71"/>
  <c r="G566" i="71"/>
  <c r="E566" i="71"/>
  <c r="C566" i="71"/>
  <c r="B566" i="71"/>
  <c r="H543" i="71"/>
  <c r="G543" i="71"/>
  <c r="E543" i="71"/>
  <c r="C543" i="71"/>
  <c r="B543" i="71"/>
  <c r="H520" i="71"/>
  <c r="G520" i="71"/>
  <c r="E520" i="71"/>
  <c r="C520" i="71"/>
  <c r="B520" i="71"/>
  <c r="H497" i="71"/>
  <c r="G497" i="71"/>
  <c r="E497" i="71"/>
  <c r="C497" i="71"/>
  <c r="B497" i="71"/>
  <c r="H474" i="71"/>
  <c r="G474" i="71"/>
  <c r="E474" i="71"/>
  <c r="C474" i="71"/>
  <c r="B474" i="71"/>
  <c r="H451" i="71"/>
  <c r="G451" i="71"/>
  <c r="E451" i="71"/>
  <c r="C451" i="71"/>
  <c r="B451" i="71"/>
  <c r="H428" i="71"/>
  <c r="G428" i="71"/>
  <c r="H405" i="71"/>
  <c r="G405" i="71"/>
  <c r="C405" i="71"/>
  <c r="B405" i="71"/>
  <c r="H382" i="71"/>
  <c r="G382" i="71"/>
  <c r="E382" i="71"/>
  <c r="C382" i="71"/>
  <c r="B382" i="71"/>
  <c r="H359" i="71"/>
  <c r="G359" i="71"/>
  <c r="C359" i="71"/>
  <c r="B359" i="71"/>
  <c r="H336" i="71"/>
  <c r="G336" i="71"/>
  <c r="E336" i="71"/>
  <c r="C336" i="71"/>
  <c r="B336" i="71"/>
  <c r="H313" i="71"/>
  <c r="G313" i="71"/>
  <c r="E313" i="71"/>
  <c r="C313" i="71"/>
  <c r="B313" i="71"/>
  <c r="H290" i="71"/>
  <c r="G290" i="71"/>
  <c r="E290" i="71"/>
  <c r="C290" i="71"/>
  <c r="B290" i="71"/>
  <c r="H267" i="71"/>
  <c r="G267" i="71"/>
  <c r="E267" i="71"/>
  <c r="C267" i="71"/>
  <c r="B267" i="71"/>
  <c r="H244" i="71"/>
  <c r="G244" i="71"/>
  <c r="E244" i="71"/>
  <c r="C244" i="71"/>
  <c r="B244" i="71"/>
  <c r="H198" i="71"/>
  <c r="G198" i="71"/>
  <c r="E198" i="71"/>
  <c r="C198" i="71"/>
  <c r="H180" i="71"/>
  <c r="G180" i="71"/>
  <c r="C180" i="71"/>
  <c r="B180" i="71"/>
  <c r="H162" i="71"/>
  <c r="G162" i="71"/>
  <c r="C162" i="71"/>
  <c r="H143" i="71"/>
  <c r="G143" i="71"/>
  <c r="C143" i="71"/>
  <c r="H124" i="71"/>
  <c r="G124" i="71"/>
  <c r="B124" i="71"/>
  <c r="H88" i="71"/>
  <c r="G88" i="71"/>
  <c r="C88" i="71"/>
  <c r="B88" i="71"/>
  <c r="H70" i="71"/>
  <c r="G70" i="71"/>
  <c r="C70" i="71"/>
  <c r="H52" i="71"/>
  <c r="G52" i="71"/>
  <c r="H34" i="71"/>
  <c r="G34" i="71"/>
  <c r="H16" i="71"/>
  <c r="G16" i="71"/>
  <c r="C16" i="71"/>
  <c r="C34" i="71" s="1"/>
  <c r="C52" i="71" s="1"/>
  <c r="G749" i="71"/>
  <c r="E749" i="71"/>
  <c r="C749" i="71"/>
  <c r="B749" i="71"/>
  <c r="G726" i="71"/>
  <c r="E726" i="71"/>
  <c r="C726" i="71"/>
  <c r="B726" i="71"/>
  <c r="G703" i="71"/>
  <c r="E703" i="71"/>
  <c r="C703" i="71"/>
  <c r="B703" i="71"/>
  <c r="G680" i="71"/>
  <c r="C680" i="71"/>
  <c r="B680" i="71"/>
  <c r="G657" i="71"/>
  <c r="C657" i="71"/>
  <c r="B657" i="71"/>
  <c r="G634" i="71"/>
  <c r="E634" i="71"/>
  <c r="C634" i="71"/>
  <c r="B634" i="71"/>
  <c r="G611" i="71"/>
  <c r="E611" i="71"/>
  <c r="C611" i="71"/>
  <c r="B611" i="71"/>
  <c r="G588" i="71"/>
  <c r="E588" i="71"/>
  <c r="C588" i="71"/>
  <c r="B588" i="71"/>
  <c r="G565" i="71"/>
  <c r="E565" i="71"/>
  <c r="C565" i="71"/>
  <c r="B565" i="71"/>
  <c r="G542" i="71"/>
  <c r="E542" i="71"/>
  <c r="C542" i="71"/>
  <c r="B542" i="71"/>
  <c r="G519" i="71"/>
  <c r="E519" i="71"/>
  <c r="C519" i="71"/>
  <c r="B519" i="71"/>
  <c r="G496" i="71"/>
  <c r="E496" i="71"/>
  <c r="C496" i="71"/>
  <c r="B496" i="71"/>
  <c r="G473" i="71"/>
  <c r="E473" i="71"/>
  <c r="C473" i="71"/>
  <c r="B473" i="71"/>
  <c r="G450" i="71"/>
  <c r="E450" i="71"/>
  <c r="C450" i="71"/>
  <c r="B450" i="71"/>
  <c r="G427" i="71"/>
  <c r="G404" i="71"/>
  <c r="C404" i="71"/>
  <c r="B404" i="71"/>
  <c r="G381" i="71"/>
  <c r="E381" i="71"/>
  <c r="C381" i="71"/>
  <c r="B381" i="71"/>
  <c r="G358" i="71"/>
  <c r="C358" i="71"/>
  <c r="B358" i="71"/>
  <c r="G335" i="71"/>
  <c r="E335" i="71"/>
  <c r="C335" i="71"/>
  <c r="B335" i="71"/>
  <c r="G312" i="71"/>
  <c r="E312" i="71"/>
  <c r="C312" i="71"/>
  <c r="B312" i="71"/>
  <c r="G289" i="71"/>
  <c r="E289" i="71"/>
  <c r="C289" i="71"/>
  <c r="B289" i="71"/>
  <c r="G266" i="71"/>
  <c r="E266" i="71"/>
  <c r="C266" i="71"/>
  <c r="B266" i="71"/>
  <c r="G243" i="71"/>
  <c r="E243" i="71"/>
  <c r="C243" i="71"/>
  <c r="B243" i="71"/>
  <c r="G197" i="71"/>
  <c r="E197" i="71"/>
  <c r="C197" i="71"/>
  <c r="G179" i="71"/>
  <c r="C179" i="71"/>
  <c r="B179" i="71"/>
  <c r="G161" i="71"/>
  <c r="C161" i="71"/>
  <c r="G142" i="71"/>
  <c r="C142" i="71"/>
  <c r="G123" i="71"/>
  <c r="B123" i="71"/>
  <c r="G87" i="71"/>
  <c r="C87" i="71"/>
  <c r="B87" i="71"/>
  <c r="G69" i="71"/>
  <c r="C69" i="71"/>
  <c r="G51" i="71"/>
  <c r="G33" i="71"/>
  <c r="G15" i="71"/>
  <c r="C15" i="71"/>
  <c r="C33" i="71" s="1"/>
  <c r="C51" i="71" s="1"/>
  <c r="G748" i="71"/>
  <c r="E748" i="71"/>
  <c r="C748" i="71"/>
  <c r="B748" i="71"/>
  <c r="G725" i="71"/>
  <c r="E725" i="71"/>
  <c r="C725" i="71"/>
  <c r="B725" i="71"/>
  <c r="G702" i="71"/>
  <c r="E702" i="71"/>
  <c r="C702" i="71"/>
  <c r="B702" i="71"/>
  <c r="G679" i="71"/>
  <c r="C679" i="71"/>
  <c r="B679" i="71"/>
  <c r="G656" i="71"/>
  <c r="C656" i="71"/>
  <c r="B656" i="71"/>
  <c r="G633" i="71"/>
  <c r="E633" i="71"/>
  <c r="C633" i="71"/>
  <c r="B633" i="71"/>
  <c r="G610" i="71"/>
  <c r="E610" i="71"/>
  <c r="C610" i="71"/>
  <c r="B610" i="71"/>
  <c r="G587" i="71"/>
  <c r="E587" i="71"/>
  <c r="C587" i="71"/>
  <c r="B587" i="71"/>
  <c r="G564" i="71"/>
  <c r="E564" i="71"/>
  <c r="C564" i="71"/>
  <c r="B564" i="71"/>
  <c r="G541" i="71"/>
  <c r="E541" i="71"/>
  <c r="C541" i="71"/>
  <c r="B541" i="71"/>
  <c r="G518" i="71"/>
  <c r="E518" i="71"/>
  <c r="C518" i="71"/>
  <c r="B518" i="71"/>
  <c r="G495" i="71"/>
  <c r="E495" i="71"/>
  <c r="C495" i="71"/>
  <c r="B495" i="71"/>
  <c r="G472" i="71"/>
  <c r="E472" i="71"/>
  <c r="C472" i="71"/>
  <c r="B472" i="71"/>
  <c r="G449" i="71"/>
  <c r="E449" i="71"/>
  <c r="C449" i="71"/>
  <c r="B449" i="71"/>
  <c r="G426" i="71"/>
  <c r="G403" i="71"/>
  <c r="C403" i="71"/>
  <c r="B403" i="71"/>
  <c r="G380" i="71"/>
  <c r="E380" i="71"/>
  <c r="C380" i="71"/>
  <c r="B380" i="71"/>
  <c r="G357" i="71"/>
  <c r="C357" i="71"/>
  <c r="B357" i="71"/>
  <c r="G334" i="71"/>
  <c r="E334" i="71"/>
  <c r="C334" i="71"/>
  <c r="B334" i="71"/>
  <c r="G311" i="71"/>
  <c r="E311" i="71"/>
  <c r="C311" i="71"/>
  <c r="B311" i="71"/>
  <c r="G288" i="71"/>
  <c r="E288" i="71"/>
  <c r="C288" i="71"/>
  <c r="B288" i="71"/>
  <c r="G265" i="71"/>
  <c r="E265" i="71"/>
  <c r="C265" i="71"/>
  <c r="B265" i="71"/>
  <c r="G242" i="71"/>
  <c r="E242" i="71"/>
  <c r="C242" i="71"/>
  <c r="B242" i="71"/>
  <c r="G196" i="71"/>
  <c r="E196" i="71"/>
  <c r="C196" i="71"/>
  <c r="G178" i="71"/>
  <c r="C178" i="71"/>
  <c r="B178" i="71"/>
  <c r="G160" i="71"/>
  <c r="C160" i="71"/>
  <c r="G141" i="71"/>
  <c r="C141" i="71"/>
  <c r="G122" i="71"/>
  <c r="B122" i="71"/>
  <c r="G86" i="71"/>
  <c r="C86" i="71"/>
  <c r="B86" i="71"/>
  <c r="G68" i="71"/>
  <c r="C68" i="71"/>
  <c r="G50" i="71"/>
  <c r="G32" i="71"/>
  <c r="G14" i="71"/>
  <c r="C14" i="71"/>
  <c r="C32" i="71" s="1"/>
  <c r="C50" i="71" s="1"/>
  <c r="G747" i="71"/>
  <c r="E747" i="71"/>
  <c r="C747" i="71"/>
  <c r="B747" i="71"/>
  <c r="G724" i="71"/>
  <c r="E724" i="71"/>
  <c r="C724" i="71"/>
  <c r="B724" i="71"/>
  <c r="G701" i="71"/>
  <c r="E701" i="71"/>
  <c r="C701" i="71"/>
  <c r="B701" i="71"/>
  <c r="G678" i="71"/>
  <c r="C678" i="71"/>
  <c r="B678" i="71"/>
  <c r="G655" i="71"/>
  <c r="C655" i="71"/>
  <c r="B655" i="71"/>
  <c r="G632" i="71"/>
  <c r="E632" i="71"/>
  <c r="C632" i="71"/>
  <c r="B632" i="71"/>
  <c r="G609" i="71"/>
  <c r="E609" i="71"/>
  <c r="C609" i="71"/>
  <c r="B609" i="71"/>
  <c r="G586" i="71"/>
  <c r="E586" i="71"/>
  <c r="C586" i="71"/>
  <c r="B586" i="71"/>
  <c r="G563" i="71"/>
  <c r="E563" i="71"/>
  <c r="C563" i="71"/>
  <c r="B563" i="71"/>
  <c r="G540" i="71"/>
  <c r="E540" i="71"/>
  <c r="C540" i="71"/>
  <c r="B540" i="71"/>
  <c r="G517" i="71"/>
  <c r="E517" i="71"/>
  <c r="C517" i="71"/>
  <c r="B517" i="71"/>
  <c r="G494" i="71"/>
  <c r="E494" i="71"/>
  <c r="C494" i="71"/>
  <c r="B494" i="71"/>
  <c r="G471" i="71"/>
  <c r="E471" i="71"/>
  <c r="C471" i="71"/>
  <c r="B471" i="71"/>
  <c r="G448" i="71"/>
  <c r="E448" i="71"/>
  <c r="C448" i="71"/>
  <c r="B448" i="71"/>
  <c r="G425" i="71"/>
  <c r="G402" i="71"/>
  <c r="C402" i="71"/>
  <c r="B402" i="71"/>
  <c r="G379" i="71"/>
  <c r="E379" i="71"/>
  <c r="C379" i="71"/>
  <c r="B379" i="71"/>
  <c r="G356" i="71"/>
  <c r="C356" i="71"/>
  <c r="B356" i="71"/>
  <c r="G333" i="71"/>
  <c r="E333" i="71"/>
  <c r="C333" i="71"/>
  <c r="B333" i="71"/>
  <c r="G310" i="71"/>
  <c r="E310" i="71"/>
  <c r="C310" i="71"/>
  <c r="B310" i="71"/>
  <c r="G287" i="71"/>
  <c r="E287" i="71"/>
  <c r="C287" i="71"/>
  <c r="B287" i="71"/>
  <c r="G264" i="71"/>
  <c r="E264" i="71"/>
  <c r="C264" i="71"/>
  <c r="B264" i="71"/>
  <c r="G241" i="71"/>
  <c r="E241" i="71"/>
  <c r="C241" i="71"/>
  <c r="B241" i="71"/>
  <c r="G195" i="71"/>
  <c r="E195" i="71"/>
  <c r="C195" i="71"/>
  <c r="G177" i="71"/>
  <c r="C177" i="71"/>
  <c r="B177" i="71"/>
  <c r="G159" i="71"/>
  <c r="C159" i="71"/>
  <c r="G140" i="71"/>
  <c r="C140" i="71"/>
  <c r="G121" i="71"/>
  <c r="B121" i="71"/>
  <c r="G85" i="71"/>
  <c r="C85" i="71"/>
  <c r="B85" i="71"/>
  <c r="G67" i="71"/>
  <c r="C67" i="71"/>
  <c r="G49" i="71"/>
  <c r="G31" i="71"/>
  <c r="G13" i="71"/>
  <c r="C13" i="71"/>
  <c r="C31" i="71" s="1"/>
  <c r="C49" i="71" s="1"/>
  <c r="G746" i="71"/>
  <c r="E746" i="71"/>
  <c r="C746" i="71"/>
  <c r="B746" i="71"/>
  <c r="G723" i="71"/>
  <c r="E723" i="71"/>
  <c r="C723" i="71"/>
  <c r="B723" i="71"/>
  <c r="G700" i="71"/>
  <c r="E700" i="71"/>
  <c r="C700" i="71"/>
  <c r="B700" i="71"/>
  <c r="G677" i="71"/>
  <c r="E677" i="71"/>
  <c r="C677" i="71"/>
  <c r="B677" i="71"/>
  <c r="G654" i="71"/>
  <c r="E654" i="71"/>
  <c r="C654" i="71"/>
  <c r="B654" i="71"/>
  <c r="G631" i="71"/>
  <c r="E631" i="71"/>
  <c r="C631" i="71"/>
  <c r="B631" i="71"/>
  <c r="G608" i="71"/>
  <c r="E608" i="71"/>
  <c r="C608" i="71"/>
  <c r="B608" i="71"/>
  <c r="G585" i="71"/>
  <c r="E585" i="71"/>
  <c r="C585" i="71"/>
  <c r="B585" i="71"/>
  <c r="G562" i="71"/>
  <c r="E562" i="71"/>
  <c r="C562" i="71"/>
  <c r="B562" i="71"/>
  <c r="G539" i="71"/>
  <c r="E539" i="71"/>
  <c r="C539" i="71"/>
  <c r="B539" i="71"/>
  <c r="G516" i="71"/>
  <c r="E516" i="71"/>
  <c r="C516" i="71"/>
  <c r="B516" i="71"/>
  <c r="G493" i="71"/>
  <c r="E493" i="71"/>
  <c r="C493" i="71"/>
  <c r="B493" i="71"/>
  <c r="G470" i="71"/>
  <c r="E470" i="71"/>
  <c r="C470" i="71"/>
  <c r="B470" i="71"/>
  <c r="G447" i="71"/>
  <c r="E447" i="71"/>
  <c r="C447" i="71"/>
  <c r="B447" i="71"/>
  <c r="G424" i="71"/>
  <c r="E424" i="71"/>
  <c r="B424" i="71"/>
  <c r="G401" i="71"/>
  <c r="E401" i="71"/>
  <c r="C401" i="71"/>
  <c r="B401" i="71"/>
  <c r="G378" i="71"/>
  <c r="E378" i="71"/>
  <c r="C378" i="71"/>
  <c r="B378" i="71"/>
  <c r="G355" i="71"/>
  <c r="E355" i="71"/>
  <c r="C355" i="71"/>
  <c r="B355" i="71"/>
  <c r="G332" i="71"/>
  <c r="E332" i="71"/>
  <c r="C332" i="71"/>
  <c r="B332" i="71"/>
  <c r="G309" i="71"/>
  <c r="E309" i="71"/>
  <c r="C309" i="71"/>
  <c r="B309" i="71"/>
  <c r="G286" i="71"/>
  <c r="E286" i="71"/>
  <c r="C286" i="71"/>
  <c r="B286" i="71"/>
  <c r="G263" i="71"/>
  <c r="E263" i="71"/>
  <c r="C263" i="71"/>
  <c r="B263" i="71"/>
  <c r="G240" i="71"/>
  <c r="E240" i="71"/>
  <c r="C240" i="71"/>
  <c r="B240" i="71"/>
  <c r="G194" i="71"/>
  <c r="E194" i="71"/>
  <c r="C194" i="71"/>
  <c r="B194" i="71"/>
  <c r="G176" i="71"/>
  <c r="E176" i="71"/>
  <c r="C176" i="71"/>
  <c r="B176" i="71"/>
  <c r="G158" i="71"/>
  <c r="E158" i="71"/>
  <c r="C158" i="71"/>
  <c r="B158" i="71"/>
  <c r="G139" i="71"/>
  <c r="E139" i="71"/>
  <c r="C139" i="71"/>
  <c r="B139" i="71"/>
  <c r="G120" i="71"/>
  <c r="E120" i="71"/>
  <c r="B120" i="71"/>
  <c r="G84" i="71"/>
  <c r="E84" i="71"/>
  <c r="C84" i="71"/>
  <c r="B84" i="71"/>
  <c r="G66" i="71"/>
  <c r="E66" i="71"/>
  <c r="C66" i="71"/>
  <c r="B66" i="71"/>
  <c r="G48" i="71"/>
  <c r="E48" i="71"/>
  <c r="B48" i="71"/>
  <c r="G30" i="71"/>
  <c r="E30" i="71"/>
  <c r="B30" i="71"/>
  <c r="G12" i="71"/>
  <c r="E12" i="71"/>
  <c r="C12" i="71"/>
  <c r="C30" i="71" s="1"/>
  <c r="C48" i="71" s="1"/>
  <c r="B12" i="71"/>
  <c r="S48" i="71" l="1"/>
  <c r="R48" i="71"/>
  <c r="S120" i="71"/>
  <c r="R120" i="71"/>
  <c r="S309" i="71"/>
  <c r="R309" i="71"/>
  <c r="S470" i="71"/>
  <c r="R470" i="71"/>
  <c r="S562" i="71"/>
  <c r="R562" i="71"/>
  <c r="S49" i="71"/>
  <c r="R49" i="71"/>
  <c r="S356" i="71"/>
  <c r="R356" i="71"/>
  <c r="S448" i="71"/>
  <c r="R448" i="71"/>
  <c r="S517" i="71"/>
  <c r="R517" i="71"/>
  <c r="S632" i="71"/>
  <c r="R632" i="71"/>
  <c r="S68" i="71"/>
  <c r="R68" i="71"/>
  <c r="S702" i="71"/>
  <c r="R702" i="71"/>
  <c r="S748" i="71"/>
  <c r="R748" i="71"/>
  <c r="S381" i="71"/>
  <c r="R381" i="71"/>
  <c r="S450" i="71"/>
  <c r="R450" i="71"/>
  <c r="S519" i="71"/>
  <c r="R519" i="71"/>
  <c r="S180" i="71"/>
  <c r="R180" i="71"/>
  <c r="S520" i="71"/>
  <c r="R520" i="71"/>
  <c r="S35" i="71"/>
  <c r="R35" i="71"/>
  <c r="S163" i="71"/>
  <c r="R163" i="71"/>
  <c r="S406" i="71"/>
  <c r="R406" i="71"/>
  <c r="S659" i="71"/>
  <c r="R659" i="71"/>
  <c r="S90" i="71"/>
  <c r="R90" i="71"/>
  <c r="S200" i="71"/>
  <c r="R200" i="71"/>
  <c r="S269" i="71"/>
  <c r="R269" i="71"/>
  <c r="S315" i="71"/>
  <c r="R315" i="71"/>
  <c r="S37" i="71"/>
  <c r="R37" i="71"/>
  <c r="S362" i="71"/>
  <c r="R362" i="71"/>
  <c r="S385" i="71"/>
  <c r="R385" i="71"/>
  <c r="S477" i="71"/>
  <c r="R477" i="71"/>
  <c r="S546" i="71"/>
  <c r="R546" i="71"/>
  <c r="S592" i="71"/>
  <c r="R592" i="71"/>
  <c r="S638" i="71"/>
  <c r="R638" i="71"/>
  <c r="S20" i="71"/>
  <c r="R20" i="71"/>
  <c r="S166" i="71"/>
  <c r="R166" i="71"/>
  <c r="S93" i="71"/>
  <c r="R93" i="71"/>
  <c r="S709" i="71"/>
  <c r="R709" i="71"/>
  <c r="S755" i="71"/>
  <c r="R755" i="71"/>
  <c r="S112" i="71"/>
  <c r="R112" i="71"/>
  <c r="S227" i="71"/>
  <c r="R227" i="71"/>
  <c r="S273" i="71"/>
  <c r="R273" i="71"/>
  <c r="S319" i="71"/>
  <c r="R319" i="71"/>
  <c r="S41" i="71"/>
  <c r="R41" i="71"/>
  <c r="S389" i="71"/>
  <c r="R389" i="71"/>
  <c r="S458" i="71"/>
  <c r="R458" i="71"/>
  <c r="S504" i="71"/>
  <c r="R504" i="71"/>
  <c r="S527" i="71"/>
  <c r="R527" i="71"/>
  <c r="S573" i="71"/>
  <c r="R573" i="71"/>
  <c r="S619" i="71"/>
  <c r="R619" i="71"/>
  <c r="S24" i="71"/>
  <c r="R24" i="71"/>
  <c r="S132" i="71"/>
  <c r="R132" i="71"/>
  <c r="S413" i="71"/>
  <c r="R413" i="71"/>
  <c r="S690" i="71"/>
  <c r="R690" i="71"/>
  <c r="S736" i="71"/>
  <c r="R736" i="71"/>
  <c r="S62" i="71"/>
  <c r="R62" i="71"/>
  <c r="S116" i="71"/>
  <c r="R116" i="71"/>
  <c r="S231" i="71"/>
  <c r="R231" i="71"/>
  <c r="S277" i="71"/>
  <c r="R277" i="71"/>
  <c r="S323" i="71"/>
  <c r="R323" i="71"/>
  <c r="S760" i="71"/>
  <c r="R760" i="71"/>
  <c r="S30" i="71"/>
  <c r="R30" i="71"/>
  <c r="S84" i="71"/>
  <c r="R84" i="71"/>
  <c r="S139" i="71"/>
  <c r="R139" i="71"/>
  <c r="S240" i="71"/>
  <c r="R240" i="71"/>
  <c r="S332" i="71"/>
  <c r="R332" i="71"/>
  <c r="S355" i="71"/>
  <c r="R355" i="71"/>
  <c r="S378" i="71"/>
  <c r="R378" i="71"/>
  <c r="S493" i="71"/>
  <c r="R493" i="71"/>
  <c r="S585" i="71"/>
  <c r="R585" i="71"/>
  <c r="S677" i="71"/>
  <c r="R677" i="71"/>
  <c r="S85" i="71"/>
  <c r="R85" i="71"/>
  <c r="S140" i="71"/>
  <c r="R140" i="71"/>
  <c r="S195" i="71"/>
  <c r="R195" i="71"/>
  <c r="S241" i="71"/>
  <c r="R241" i="71"/>
  <c r="S264" i="71"/>
  <c r="R264" i="71"/>
  <c r="S287" i="71"/>
  <c r="R287" i="71"/>
  <c r="S310" i="71"/>
  <c r="R310" i="71"/>
  <c r="S333" i="71"/>
  <c r="R333" i="71"/>
  <c r="S32" i="71"/>
  <c r="R32" i="71"/>
  <c r="S122" i="71"/>
  <c r="R122" i="71"/>
  <c r="S160" i="71"/>
  <c r="R160" i="71"/>
  <c r="S403" i="71"/>
  <c r="R403" i="71"/>
  <c r="S656" i="71"/>
  <c r="R656" i="71"/>
  <c r="S87" i="71"/>
  <c r="R87" i="71"/>
  <c r="S142" i="71"/>
  <c r="R142" i="71"/>
  <c r="S197" i="71"/>
  <c r="R197" i="71"/>
  <c r="S243" i="71"/>
  <c r="R243" i="71"/>
  <c r="S266" i="71"/>
  <c r="R266" i="71"/>
  <c r="S289" i="71"/>
  <c r="R289" i="71"/>
  <c r="S312" i="71"/>
  <c r="R312" i="71"/>
  <c r="S335" i="71"/>
  <c r="R335" i="71"/>
  <c r="S143" i="71"/>
  <c r="R143" i="71"/>
  <c r="S244" i="71"/>
  <c r="R244" i="71"/>
  <c r="S336" i="71"/>
  <c r="R336" i="71"/>
  <c r="S359" i="71"/>
  <c r="R359" i="71"/>
  <c r="S451" i="71"/>
  <c r="R451" i="71"/>
  <c r="S543" i="71"/>
  <c r="R543" i="71"/>
  <c r="S635" i="71"/>
  <c r="R635" i="71"/>
  <c r="S658" i="71"/>
  <c r="R658" i="71"/>
  <c r="S681" i="71"/>
  <c r="R681" i="71"/>
  <c r="S53" i="71"/>
  <c r="R53" i="71"/>
  <c r="S360" i="71"/>
  <c r="R360" i="71"/>
  <c r="S383" i="71"/>
  <c r="R383" i="71"/>
  <c r="S429" i="71"/>
  <c r="R429" i="71"/>
  <c r="S452" i="71"/>
  <c r="R452" i="71"/>
  <c r="S475" i="71"/>
  <c r="R475" i="71"/>
  <c r="S498" i="71"/>
  <c r="R498" i="71"/>
  <c r="S521" i="71"/>
  <c r="R521" i="71"/>
  <c r="S544" i="71"/>
  <c r="R544" i="71"/>
  <c r="S567" i="71"/>
  <c r="R567" i="71"/>
  <c r="S590" i="71"/>
  <c r="R590" i="71"/>
  <c r="S613" i="71"/>
  <c r="R613" i="71"/>
  <c r="S636" i="71"/>
  <c r="R636" i="71"/>
  <c r="S18" i="71"/>
  <c r="R18" i="71"/>
  <c r="S72" i="71"/>
  <c r="R72" i="71"/>
  <c r="S182" i="71"/>
  <c r="R182" i="71"/>
  <c r="S683" i="71"/>
  <c r="R683" i="71"/>
  <c r="S706" i="71"/>
  <c r="R706" i="71"/>
  <c r="S729" i="71"/>
  <c r="R729" i="71"/>
  <c r="S752" i="71"/>
  <c r="R752" i="71"/>
  <c r="S55" i="71"/>
  <c r="R55" i="71"/>
  <c r="S146" i="71"/>
  <c r="R146" i="71"/>
  <c r="S201" i="71"/>
  <c r="R201" i="71"/>
  <c r="S247" i="71"/>
  <c r="R247" i="71"/>
  <c r="S270" i="71"/>
  <c r="R270" i="71"/>
  <c r="S293" i="71"/>
  <c r="R293" i="71"/>
  <c r="S316" i="71"/>
  <c r="R316" i="71"/>
  <c r="S339" i="71"/>
  <c r="R339" i="71"/>
  <c r="S38" i="71"/>
  <c r="R38" i="71"/>
  <c r="S363" i="71"/>
  <c r="R363" i="71"/>
  <c r="S386" i="71"/>
  <c r="R386" i="71"/>
  <c r="S432" i="71"/>
  <c r="R432" i="71"/>
  <c r="S455" i="71"/>
  <c r="R455" i="71"/>
  <c r="S478" i="71"/>
  <c r="R478" i="71"/>
  <c r="S501" i="71"/>
  <c r="R501" i="71"/>
  <c r="S524" i="71"/>
  <c r="R524" i="71"/>
  <c r="S547" i="71"/>
  <c r="R547" i="71"/>
  <c r="S570" i="71"/>
  <c r="R570" i="71"/>
  <c r="S593" i="71"/>
  <c r="R593" i="71"/>
  <c r="S616" i="71"/>
  <c r="R616" i="71"/>
  <c r="S639" i="71"/>
  <c r="R639" i="71"/>
  <c r="S21" i="71"/>
  <c r="R21" i="71"/>
  <c r="S75" i="71"/>
  <c r="R75" i="71"/>
  <c r="S129" i="71"/>
  <c r="R129" i="71"/>
  <c r="S167" i="71"/>
  <c r="R167" i="71"/>
  <c r="S410" i="71"/>
  <c r="R410" i="71"/>
  <c r="S663" i="71"/>
  <c r="R663" i="71"/>
  <c r="S94" i="71"/>
  <c r="R94" i="71"/>
  <c r="S186" i="71"/>
  <c r="R186" i="71"/>
  <c r="S687" i="71"/>
  <c r="R687" i="71"/>
  <c r="S710" i="71"/>
  <c r="R710" i="71"/>
  <c r="S733" i="71"/>
  <c r="R733" i="71"/>
  <c r="S756" i="71"/>
  <c r="R756" i="71"/>
  <c r="S59" i="71"/>
  <c r="R59" i="71"/>
  <c r="S113" i="71"/>
  <c r="R113" i="71"/>
  <c r="S150" i="71"/>
  <c r="R150" i="71"/>
  <c r="S205" i="71"/>
  <c r="R205" i="71"/>
  <c r="S228" i="71"/>
  <c r="R228" i="71"/>
  <c r="S251" i="71"/>
  <c r="R251" i="71"/>
  <c r="S274" i="71"/>
  <c r="R274" i="71"/>
  <c r="S297" i="71"/>
  <c r="R297" i="71"/>
  <c r="S320" i="71"/>
  <c r="R320" i="71"/>
  <c r="S343" i="71"/>
  <c r="R343" i="71"/>
  <c r="S42" i="71"/>
  <c r="R42" i="71"/>
  <c r="S367" i="71"/>
  <c r="R367" i="71"/>
  <c r="S390" i="71"/>
  <c r="R390" i="71"/>
  <c r="S436" i="71"/>
  <c r="R436" i="71"/>
  <c r="S459" i="71"/>
  <c r="R459" i="71"/>
  <c r="S482" i="71"/>
  <c r="R482" i="71"/>
  <c r="S505" i="71"/>
  <c r="R505" i="71"/>
  <c r="S528" i="71"/>
  <c r="R528" i="71"/>
  <c r="S551" i="71"/>
  <c r="R551" i="71"/>
  <c r="S574" i="71"/>
  <c r="R574" i="71"/>
  <c r="S597" i="71"/>
  <c r="R597" i="71"/>
  <c r="S620" i="71"/>
  <c r="R620" i="71"/>
  <c r="S643" i="71"/>
  <c r="R643" i="71"/>
  <c r="S25" i="71"/>
  <c r="R25" i="71"/>
  <c r="S79" i="71"/>
  <c r="R79" i="71"/>
  <c r="S133" i="71"/>
  <c r="R133" i="71"/>
  <c r="S171" i="71"/>
  <c r="R171" i="71"/>
  <c r="S414" i="71"/>
  <c r="R414" i="71"/>
  <c r="S667" i="71"/>
  <c r="R667" i="71"/>
  <c r="S98" i="71"/>
  <c r="R98" i="71"/>
  <c r="S190" i="71"/>
  <c r="R190" i="71"/>
  <c r="S691" i="71"/>
  <c r="R691" i="71"/>
  <c r="S714" i="71"/>
  <c r="R714" i="71"/>
  <c r="S107" i="71"/>
  <c r="R107" i="71"/>
  <c r="S106" i="71"/>
  <c r="R106" i="71"/>
  <c r="S102" i="71"/>
  <c r="R102" i="71"/>
  <c r="S66" i="71"/>
  <c r="R66" i="71"/>
  <c r="S194" i="71"/>
  <c r="R194" i="71"/>
  <c r="S654" i="71"/>
  <c r="R654" i="71"/>
  <c r="S746" i="71"/>
  <c r="R746" i="71"/>
  <c r="S379" i="71"/>
  <c r="R379" i="71"/>
  <c r="S471" i="71"/>
  <c r="R471" i="71"/>
  <c r="S563" i="71"/>
  <c r="R563" i="71"/>
  <c r="S609" i="71"/>
  <c r="R609" i="71"/>
  <c r="S14" i="71"/>
  <c r="R14" i="71"/>
  <c r="S178" i="71"/>
  <c r="R178" i="71"/>
  <c r="S679" i="71"/>
  <c r="R679" i="71"/>
  <c r="S358" i="71"/>
  <c r="R358" i="71"/>
  <c r="S496" i="71"/>
  <c r="R496" i="71"/>
  <c r="S565" i="71"/>
  <c r="R565" i="71"/>
  <c r="S634" i="71"/>
  <c r="R634" i="71"/>
  <c r="S52" i="71"/>
  <c r="R52" i="71"/>
  <c r="S198" i="71"/>
  <c r="R198" i="71"/>
  <c r="S313" i="71"/>
  <c r="R313" i="71"/>
  <c r="S750" i="71"/>
  <c r="R750" i="71"/>
  <c r="S125" i="71"/>
  <c r="R125" i="71"/>
  <c r="S246" i="71"/>
  <c r="R246" i="71"/>
  <c r="S292" i="71"/>
  <c r="R292" i="71"/>
  <c r="S338" i="71"/>
  <c r="R338" i="71"/>
  <c r="S431" i="71"/>
  <c r="R431" i="71"/>
  <c r="S454" i="71"/>
  <c r="R454" i="71"/>
  <c r="S523" i="71"/>
  <c r="R523" i="71"/>
  <c r="S569" i="71"/>
  <c r="R569" i="71"/>
  <c r="S615" i="71"/>
  <c r="R615" i="71"/>
  <c r="S74" i="71"/>
  <c r="R74" i="71"/>
  <c r="S128" i="71"/>
  <c r="R128" i="71"/>
  <c r="S409" i="71"/>
  <c r="R409" i="71"/>
  <c r="S662" i="71"/>
  <c r="R662" i="71"/>
  <c r="S185" i="71"/>
  <c r="R185" i="71"/>
  <c r="S686" i="71"/>
  <c r="R686" i="71"/>
  <c r="S732" i="71"/>
  <c r="R732" i="71"/>
  <c r="S58" i="71"/>
  <c r="R58" i="71"/>
  <c r="S149" i="71"/>
  <c r="R149" i="71"/>
  <c r="S204" i="71"/>
  <c r="R204" i="71"/>
  <c r="S250" i="71"/>
  <c r="R250" i="71"/>
  <c r="S296" i="71"/>
  <c r="R296" i="71"/>
  <c r="S342" i="71"/>
  <c r="R342" i="71"/>
  <c r="S366" i="71"/>
  <c r="R366" i="71"/>
  <c r="S435" i="71"/>
  <c r="R435" i="71"/>
  <c r="S481" i="71"/>
  <c r="R481" i="71"/>
  <c r="S550" i="71"/>
  <c r="R550" i="71"/>
  <c r="S596" i="71"/>
  <c r="R596" i="71"/>
  <c r="S642" i="71"/>
  <c r="R642" i="71"/>
  <c r="S78" i="71"/>
  <c r="R78" i="71"/>
  <c r="S170" i="71"/>
  <c r="R170" i="71"/>
  <c r="S666" i="71"/>
  <c r="R666" i="71"/>
  <c r="S97" i="71"/>
  <c r="R97" i="71"/>
  <c r="S189" i="71"/>
  <c r="R189" i="71"/>
  <c r="S713" i="71"/>
  <c r="R713" i="71"/>
  <c r="S759" i="71"/>
  <c r="R759" i="71"/>
  <c r="S153" i="71"/>
  <c r="R153" i="71"/>
  <c r="S208" i="71"/>
  <c r="R208" i="71"/>
  <c r="S254" i="71"/>
  <c r="R254" i="71"/>
  <c r="S300" i="71"/>
  <c r="R300" i="71"/>
  <c r="S346" i="71"/>
  <c r="R346" i="71"/>
  <c r="S737" i="71"/>
  <c r="R737" i="71"/>
  <c r="S105" i="71"/>
  <c r="R105" i="71"/>
  <c r="S12" i="71"/>
  <c r="R12" i="71"/>
  <c r="S158" i="71"/>
  <c r="R158" i="71"/>
  <c r="S263" i="71"/>
  <c r="R263" i="71"/>
  <c r="S401" i="71"/>
  <c r="R401" i="71"/>
  <c r="S424" i="71"/>
  <c r="R424" i="71"/>
  <c r="S516" i="71"/>
  <c r="R516" i="71"/>
  <c r="S608" i="71"/>
  <c r="R608" i="71"/>
  <c r="S700" i="71"/>
  <c r="R700" i="71"/>
  <c r="S13" i="71"/>
  <c r="R13" i="71"/>
  <c r="S67" i="71"/>
  <c r="R67" i="71"/>
  <c r="S177" i="71"/>
  <c r="R177" i="71"/>
  <c r="S678" i="71"/>
  <c r="R678" i="71"/>
  <c r="S701" i="71"/>
  <c r="R701" i="71"/>
  <c r="S724" i="71"/>
  <c r="R724" i="71"/>
  <c r="S747" i="71"/>
  <c r="R747" i="71"/>
  <c r="S50" i="71"/>
  <c r="R50" i="71"/>
  <c r="S357" i="71"/>
  <c r="R357" i="71"/>
  <c r="S380" i="71"/>
  <c r="R380" i="71"/>
  <c r="S426" i="71"/>
  <c r="R426" i="71"/>
  <c r="S449" i="71"/>
  <c r="R449" i="71"/>
  <c r="S472" i="71"/>
  <c r="R472" i="71"/>
  <c r="S495" i="71"/>
  <c r="R495" i="71"/>
  <c r="S518" i="71"/>
  <c r="R518" i="71"/>
  <c r="S541" i="71"/>
  <c r="R541" i="71"/>
  <c r="S564" i="71"/>
  <c r="R564" i="71"/>
  <c r="S587" i="71"/>
  <c r="R587" i="71"/>
  <c r="S610" i="71"/>
  <c r="R610" i="71"/>
  <c r="S633" i="71"/>
  <c r="R633" i="71"/>
  <c r="S15" i="71"/>
  <c r="R15" i="71"/>
  <c r="S69" i="71"/>
  <c r="R69" i="71"/>
  <c r="S179" i="71"/>
  <c r="R179" i="71"/>
  <c r="S680" i="71"/>
  <c r="R680" i="71"/>
  <c r="S703" i="71"/>
  <c r="R703" i="71"/>
  <c r="S726" i="71"/>
  <c r="R726" i="71"/>
  <c r="S749" i="71"/>
  <c r="R749" i="71"/>
  <c r="S34" i="71"/>
  <c r="R34" i="71"/>
  <c r="S124" i="71"/>
  <c r="R124" i="71"/>
  <c r="S267" i="71"/>
  <c r="R267" i="71"/>
  <c r="S382" i="71"/>
  <c r="R382" i="71"/>
  <c r="S405" i="71"/>
  <c r="R405" i="71"/>
  <c r="S474" i="71"/>
  <c r="R474" i="71"/>
  <c r="S566" i="71"/>
  <c r="R566" i="71"/>
  <c r="S704" i="71"/>
  <c r="R704" i="71"/>
  <c r="S89" i="71"/>
  <c r="R89" i="71"/>
  <c r="S144" i="71"/>
  <c r="R144" i="71"/>
  <c r="S199" i="71"/>
  <c r="R199" i="71"/>
  <c r="S245" i="71"/>
  <c r="R245" i="71"/>
  <c r="S268" i="71"/>
  <c r="R268" i="71"/>
  <c r="S291" i="71"/>
  <c r="R291" i="71"/>
  <c r="S314" i="71"/>
  <c r="R314" i="71"/>
  <c r="S337" i="71"/>
  <c r="R337" i="71"/>
  <c r="S36" i="71"/>
  <c r="R36" i="71"/>
  <c r="S126" i="71"/>
  <c r="R126" i="71"/>
  <c r="S164" i="71"/>
  <c r="R164" i="71"/>
  <c r="S407" i="71"/>
  <c r="R407" i="71"/>
  <c r="S660" i="71"/>
  <c r="R660" i="71"/>
  <c r="S91" i="71"/>
  <c r="R91" i="71"/>
  <c r="S183" i="71"/>
  <c r="R183" i="71"/>
  <c r="S684" i="71"/>
  <c r="R684" i="71"/>
  <c r="S707" i="71"/>
  <c r="R707" i="71"/>
  <c r="S730" i="71"/>
  <c r="R730" i="71"/>
  <c r="S753" i="71"/>
  <c r="R753" i="71"/>
  <c r="S56" i="71"/>
  <c r="R56" i="71"/>
  <c r="S110" i="71"/>
  <c r="R110" i="71"/>
  <c r="S147" i="71"/>
  <c r="R147" i="71"/>
  <c r="S202" i="71"/>
  <c r="R202" i="71"/>
  <c r="S225" i="71"/>
  <c r="R225" i="71"/>
  <c r="S248" i="71"/>
  <c r="R248" i="71"/>
  <c r="S271" i="71"/>
  <c r="R271" i="71"/>
  <c r="S294" i="71"/>
  <c r="R294" i="71"/>
  <c r="S317" i="71"/>
  <c r="R317" i="71"/>
  <c r="S340" i="71"/>
  <c r="R340" i="71"/>
  <c r="S39" i="71"/>
  <c r="R39" i="71"/>
  <c r="S364" i="71"/>
  <c r="R364" i="71"/>
  <c r="S387" i="71"/>
  <c r="R387" i="71"/>
  <c r="S433" i="71"/>
  <c r="R433" i="71"/>
  <c r="S456" i="71"/>
  <c r="R456" i="71"/>
  <c r="S479" i="71"/>
  <c r="R479" i="71"/>
  <c r="S502" i="71"/>
  <c r="R502" i="71"/>
  <c r="S525" i="71"/>
  <c r="R525" i="71"/>
  <c r="S548" i="71"/>
  <c r="R548" i="71"/>
  <c r="S571" i="71"/>
  <c r="R571" i="71"/>
  <c r="S594" i="71"/>
  <c r="R594" i="71"/>
  <c r="S617" i="71"/>
  <c r="R617" i="71"/>
  <c r="S640" i="71"/>
  <c r="R640" i="71"/>
  <c r="S22" i="71"/>
  <c r="R22" i="71"/>
  <c r="S76" i="71"/>
  <c r="R76" i="71"/>
  <c r="S130" i="71"/>
  <c r="R130" i="71"/>
  <c r="S168" i="71"/>
  <c r="R168" i="71"/>
  <c r="S411" i="71"/>
  <c r="R411" i="71"/>
  <c r="S664" i="71"/>
  <c r="R664" i="71"/>
  <c r="S95" i="71"/>
  <c r="R95" i="71"/>
  <c r="S187" i="71"/>
  <c r="R187" i="71"/>
  <c r="S688" i="71"/>
  <c r="R688" i="71"/>
  <c r="S711" i="71"/>
  <c r="R711" i="71"/>
  <c r="S734" i="71"/>
  <c r="R734" i="71"/>
  <c r="S757" i="71"/>
  <c r="R757" i="71"/>
  <c r="S60" i="71"/>
  <c r="R60" i="71"/>
  <c r="S114" i="71"/>
  <c r="R114" i="71"/>
  <c r="S151" i="71"/>
  <c r="R151" i="71"/>
  <c r="S206" i="71"/>
  <c r="R206" i="71"/>
  <c r="S229" i="71"/>
  <c r="R229" i="71"/>
  <c r="S252" i="71"/>
  <c r="R252" i="71"/>
  <c r="S275" i="71"/>
  <c r="R275" i="71"/>
  <c r="S298" i="71"/>
  <c r="R298" i="71"/>
  <c r="S321" i="71"/>
  <c r="R321" i="71"/>
  <c r="S344" i="71"/>
  <c r="R344" i="71"/>
  <c r="S43" i="71"/>
  <c r="R43" i="71"/>
  <c r="S368" i="71"/>
  <c r="R368" i="71"/>
  <c r="S391" i="71"/>
  <c r="R391" i="71"/>
  <c r="S437" i="71"/>
  <c r="R437" i="71"/>
  <c r="S460" i="71"/>
  <c r="R460" i="71"/>
  <c r="S483" i="71"/>
  <c r="R483" i="71"/>
  <c r="S506" i="71"/>
  <c r="R506" i="71"/>
  <c r="S529" i="71"/>
  <c r="R529" i="71"/>
  <c r="S552" i="71"/>
  <c r="R552" i="71"/>
  <c r="S575" i="71"/>
  <c r="R575" i="71"/>
  <c r="S598" i="71"/>
  <c r="R598" i="71"/>
  <c r="S621" i="71"/>
  <c r="R621" i="71"/>
  <c r="S644" i="71"/>
  <c r="R644" i="71"/>
  <c r="S26" i="71"/>
  <c r="R26" i="71"/>
  <c r="S80" i="71"/>
  <c r="R80" i="71"/>
  <c r="S134" i="71"/>
  <c r="R134" i="71"/>
  <c r="S172" i="71"/>
  <c r="R172" i="71"/>
  <c r="S415" i="71"/>
  <c r="R415" i="71"/>
  <c r="S668" i="71"/>
  <c r="R668" i="71"/>
  <c r="S108" i="71"/>
  <c r="R108" i="71"/>
  <c r="S103" i="71"/>
  <c r="R103" i="71"/>
  <c r="S224" i="71"/>
  <c r="R224" i="71"/>
  <c r="S223" i="71"/>
  <c r="R223" i="71"/>
  <c r="S222" i="71"/>
  <c r="R222" i="71"/>
  <c r="S425" i="71"/>
  <c r="R425" i="71"/>
  <c r="S494" i="71"/>
  <c r="R494" i="71"/>
  <c r="S540" i="71"/>
  <c r="R540" i="71"/>
  <c r="S586" i="71"/>
  <c r="R586" i="71"/>
  <c r="S725" i="71"/>
  <c r="R725" i="71"/>
  <c r="S51" i="71"/>
  <c r="R51" i="71"/>
  <c r="S427" i="71"/>
  <c r="R427" i="71"/>
  <c r="S473" i="71"/>
  <c r="R473" i="71"/>
  <c r="S542" i="71"/>
  <c r="R542" i="71"/>
  <c r="S588" i="71"/>
  <c r="R588" i="71"/>
  <c r="S611" i="71"/>
  <c r="R611" i="71"/>
  <c r="S16" i="71"/>
  <c r="R16" i="71"/>
  <c r="S162" i="71"/>
  <c r="R162" i="71"/>
  <c r="S428" i="71"/>
  <c r="R428" i="71"/>
  <c r="S612" i="71"/>
  <c r="R612" i="71"/>
  <c r="S145" i="71"/>
  <c r="R145" i="71"/>
  <c r="S500" i="71"/>
  <c r="R500" i="71"/>
  <c r="S176" i="71"/>
  <c r="R176" i="71"/>
  <c r="S286" i="71"/>
  <c r="R286" i="71"/>
  <c r="S447" i="71"/>
  <c r="R447" i="71"/>
  <c r="S539" i="71"/>
  <c r="R539" i="71"/>
  <c r="S631" i="71"/>
  <c r="R631" i="71"/>
  <c r="S723" i="71"/>
  <c r="R723" i="71"/>
  <c r="S31" i="71"/>
  <c r="R31" i="71"/>
  <c r="S121" i="71"/>
  <c r="R121" i="71"/>
  <c r="S159" i="71"/>
  <c r="R159" i="71"/>
  <c r="S402" i="71"/>
  <c r="R402" i="71"/>
  <c r="S655" i="71"/>
  <c r="R655" i="71"/>
  <c r="S86" i="71"/>
  <c r="R86" i="71"/>
  <c r="S141" i="71"/>
  <c r="R141" i="71"/>
  <c r="S196" i="71"/>
  <c r="R196" i="71"/>
  <c r="S242" i="71"/>
  <c r="R242" i="71"/>
  <c r="S265" i="71"/>
  <c r="R265" i="71"/>
  <c r="S288" i="71"/>
  <c r="R288" i="71"/>
  <c r="S311" i="71"/>
  <c r="R311" i="71"/>
  <c r="S334" i="71"/>
  <c r="R334" i="71"/>
  <c r="S33" i="71"/>
  <c r="R33" i="71"/>
  <c r="S123" i="71"/>
  <c r="R123" i="71"/>
  <c r="S161" i="71"/>
  <c r="R161" i="71"/>
  <c r="S404" i="71"/>
  <c r="R404" i="71"/>
  <c r="S657" i="71"/>
  <c r="R657" i="71"/>
  <c r="S70" i="71"/>
  <c r="R70" i="71"/>
  <c r="S88" i="71"/>
  <c r="R88" i="71"/>
  <c r="S290" i="71"/>
  <c r="R290" i="71"/>
  <c r="S497" i="71"/>
  <c r="R497" i="71"/>
  <c r="S589" i="71"/>
  <c r="R589" i="71"/>
  <c r="S727" i="71"/>
  <c r="R727" i="71"/>
  <c r="S17" i="71"/>
  <c r="R17" i="71"/>
  <c r="S71" i="71"/>
  <c r="R71" i="71"/>
  <c r="S181" i="71"/>
  <c r="R181" i="71"/>
  <c r="S682" i="71"/>
  <c r="R682" i="71"/>
  <c r="S705" i="71"/>
  <c r="R705" i="71"/>
  <c r="S728" i="71"/>
  <c r="R728" i="71"/>
  <c r="S751" i="71"/>
  <c r="R751" i="71"/>
  <c r="S54" i="71"/>
  <c r="R54" i="71"/>
  <c r="S361" i="71"/>
  <c r="R361" i="71"/>
  <c r="S384" i="71"/>
  <c r="R384" i="71"/>
  <c r="S430" i="71"/>
  <c r="R430" i="71"/>
  <c r="S453" i="71"/>
  <c r="R453" i="71"/>
  <c r="S476" i="71"/>
  <c r="R476" i="71"/>
  <c r="S499" i="71"/>
  <c r="R499" i="71"/>
  <c r="S522" i="71"/>
  <c r="R522" i="71"/>
  <c r="S545" i="71"/>
  <c r="R545" i="71"/>
  <c r="S568" i="71"/>
  <c r="R568" i="71"/>
  <c r="S591" i="71"/>
  <c r="R591" i="71"/>
  <c r="S614" i="71"/>
  <c r="R614" i="71"/>
  <c r="S637" i="71"/>
  <c r="R637" i="71"/>
  <c r="S19" i="71"/>
  <c r="R19" i="71"/>
  <c r="S73" i="71"/>
  <c r="R73" i="71"/>
  <c r="S127" i="71"/>
  <c r="R127" i="71"/>
  <c r="S165" i="71"/>
  <c r="R165" i="71"/>
  <c r="S408" i="71"/>
  <c r="R408" i="71"/>
  <c r="S661" i="71"/>
  <c r="R661" i="71"/>
  <c r="S92" i="71"/>
  <c r="R92" i="71"/>
  <c r="S184" i="71"/>
  <c r="R184" i="71"/>
  <c r="S685" i="71"/>
  <c r="R685" i="71"/>
  <c r="S708" i="71"/>
  <c r="R708" i="71"/>
  <c r="S731" i="71"/>
  <c r="R731" i="71"/>
  <c r="S754" i="71"/>
  <c r="R754" i="71"/>
  <c r="S57" i="71"/>
  <c r="R57" i="71"/>
  <c r="S111" i="71"/>
  <c r="R111" i="71"/>
  <c r="S148" i="71"/>
  <c r="R148" i="71"/>
  <c r="S203" i="71"/>
  <c r="R203" i="71"/>
  <c r="S226" i="71"/>
  <c r="R226" i="71"/>
  <c r="S249" i="71"/>
  <c r="R249" i="71"/>
  <c r="S272" i="71"/>
  <c r="R272" i="71"/>
  <c r="S295" i="71"/>
  <c r="R295" i="71"/>
  <c r="S318" i="71"/>
  <c r="R318" i="71"/>
  <c r="S341" i="71"/>
  <c r="R341" i="71"/>
  <c r="S40" i="71"/>
  <c r="R40" i="71"/>
  <c r="S365" i="71"/>
  <c r="R365" i="71"/>
  <c r="S388" i="71"/>
  <c r="R388" i="71"/>
  <c r="S434" i="71"/>
  <c r="R434" i="71"/>
  <c r="S457" i="71"/>
  <c r="R457" i="71"/>
  <c r="S480" i="71"/>
  <c r="R480" i="71"/>
  <c r="S503" i="71"/>
  <c r="R503" i="71"/>
  <c r="S526" i="71"/>
  <c r="R526" i="71"/>
  <c r="S549" i="71"/>
  <c r="R549" i="71"/>
  <c r="S572" i="71"/>
  <c r="R572" i="71"/>
  <c r="S595" i="71"/>
  <c r="R595" i="71"/>
  <c r="S618" i="71"/>
  <c r="R618" i="71"/>
  <c r="S641" i="71"/>
  <c r="R641" i="71"/>
  <c r="S23" i="71"/>
  <c r="R23" i="71"/>
  <c r="S77" i="71"/>
  <c r="R77" i="71"/>
  <c r="S131" i="71"/>
  <c r="R131" i="71"/>
  <c r="S169" i="71"/>
  <c r="R169" i="71"/>
  <c r="S412" i="71"/>
  <c r="R412" i="71"/>
  <c r="S665" i="71"/>
  <c r="R665" i="71"/>
  <c r="S96" i="71"/>
  <c r="R96" i="71"/>
  <c r="S188" i="71"/>
  <c r="R188" i="71"/>
  <c r="S689" i="71"/>
  <c r="R689" i="71"/>
  <c r="S712" i="71"/>
  <c r="R712" i="71"/>
  <c r="S735" i="71"/>
  <c r="R735" i="71"/>
  <c r="S758" i="71"/>
  <c r="R758" i="71"/>
  <c r="S61" i="71"/>
  <c r="R61" i="71"/>
  <c r="S115" i="71"/>
  <c r="R115" i="71"/>
  <c r="S152" i="71"/>
  <c r="R152" i="71"/>
  <c r="S207" i="71"/>
  <c r="R207" i="71"/>
  <c r="S230" i="71"/>
  <c r="R230" i="71"/>
  <c r="S253" i="71"/>
  <c r="R253" i="71"/>
  <c r="S276" i="71"/>
  <c r="R276" i="71"/>
  <c r="S299" i="71"/>
  <c r="R299" i="71"/>
  <c r="S322" i="71"/>
  <c r="R322" i="71"/>
  <c r="S345" i="71"/>
  <c r="R345" i="71"/>
  <c r="S44" i="71"/>
  <c r="R44" i="71"/>
  <c r="S369" i="71"/>
  <c r="R369" i="71"/>
  <c r="S392" i="71"/>
  <c r="R392" i="71"/>
  <c r="S438" i="71"/>
  <c r="R438" i="71"/>
  <c r="S461" i="71"/>
  <c r="R461" i="71"/>
  <c r="S484" i="71"/>
  <c r="R484" i="71"/>
  <c r="S507" i="71"/>
  <c r="R507" i="71"/>
  <c r="S530" i="71"/>
  <c r="R530" i="71"/>
  <c r="S553" i="71"/>
  <c r="R553" i="71"/>
  <c r="S576" i="71"/>
  <c r="R576" i="71"/>
  <c r="S599" i="71"/>
  <c r="R599" i="71"/>
  <c r="S622" i="71"/>
  <c r="R622" i="71"/>
  <c r="S645" i="71"/>
  <c r="R645" i="71"/>
  <c r="S109" i="71"/>
  <c r="R109" i="71"/>
  <c r="S104" i="71"/>
  <c r="R104" i="71"/>
  <c r="S221" i="71"/>
  <c r="R221" i="71"/>
  <c r="S220" i="71"/>
  <c r="R220" i="71"/>
  <c r="S219" i="71"/>
  <c r="R219" i="71"/>
  <c r="S218" i="71"/>
  <c r="R218" i="71"/>
  <c r="S217" i="71"/>
  <c r="R217" i="71"/>
  <c r="U700" i="71"/>
  <c r="T539" i="71"/>
  <c r="L655" i="71"/>
  <c r="V194" i="71"/>
  <c r="V309" i="71"/>
  <c r="H470" i="71"/>
  <c r="U494" i="71"/>
  <c r="V563" i="71"/>
  <c r="T178" i="71"/>
  <c r="V358" i="71"/>
  <c r="V427" i="71"/>
  <c r="X313" i="71"/>
  <c r="O200" i="71"/>
  <c r="T269" i="71"/>
  <c r="V315" i="71"/>
  <c r="L338" i="71"/>
  <c r="T362" i="71"/>
  <c r="O385" i="71"/>
  <c r="K431" i="71"/>
  <c r="V500" i="71"/>
  <c r="Q523" i="71"/>
  <c r="T546" i="71"/>
  <c r="V592" i="71"/>
  <c r="Q615" i="71"/>
  <c r="T638" i="71"/>
  <c r="X185" i="71"/>
  <c r="U709" i="71"/>
  <c r="X227" i="71"/>
  <c r="O250" i="71"/>
  <c r="L273" i="71"/>
  <c r="F296" i="71"/>
  <c r="N319" i="71"/>
  <c r="Y366" i="71"/>
  <c r="O481" i="71"/>
  <c r="W504" i="71"/>
  <c r="O573" i="71"/>
  <c r="W596" i="71"/>
  <c r="W619" i="71"/>
  <c r="O666" i="71"/>
  <c r="V690" i="71"/>
  <c r="O208" i="71"/>
  <c r="V277" i="71"/>
  <c r="O300" i="71"/>
  <c r="J323" i="71"/>
  <c r="V737" i="71"/>
  <c r="Y760" i="71"/>
  <c r="O401" i="71"/>
  <c r="X608" i="71"/>
  <c r="P286" i="71"/>
  <c r="V447" i="71"/>
  <c r="H631" i="71"/>
  <c r="P723" i="71"/>
  <c r="K402" i="71"/>
  <c r="F242" i="71"/>
  <c r="Y242" i="71" s="1"/>
  <c r="X288" i="71"/>
  <c r="U562" i="71"/>
  <c r="V379" i="71"/>
  <c r="V425" i="71"/>
  <c r="L471" i="71"/>
  <c r="Q540" i="71"/>
  <c r="U586" i="71"/>
  <c r="U748" i="71"/>
  <c r="V542" i="71"/>
  <c r="H611" i="71"/>
  <c r="U198" i="71"/>
  <c r="U428" i="71"/>
  <c r="V246" i="71"/>
  <c r="O332" i="71"/>
  <c r="K355" i="71"/>
  <c r="P378" i="71"/>
  <c r="F493" i="71"/>
  <c r="Y493" i="71" s="1"/>
  <c r="V195" i="71"/>
  <c r="Y287" i="71"/>
  <c r="N333" i="71"/>
  <c r="O403" i="71"/>
  <c r="U656" i="71"/>
  <c r="U243" i="71"/>
  <c r="O244" i="71"/>
  <c r="L336" i="71"/>
  <c r="V359" i="71"/>
  <c r="U658" i="71"/>
  <c r="N360" i="71"/>
  <c r="V452" i="71"/>
  <c r="V498" i="71"/>
  <c r="V544" i="71"/>
  <c r="Q613" i="71"/>
  <c r="T636" i="71"/>
  <c r="V182" i="71"/>
  <c r="V683" i="71"/>
  <c r="H706" i="71"/>
  <c r="U293" i="71"/>
  <c r="V316" i="71"/>
  <c r="T363" i="71"/>
  <c r="Q386" i="71"/>
  <c r="P455" i="71"/>
  <c r="Q570" i="71"/>
  <c r="N593" i="71"/>
  <c r="Y639" i="71"/>
  <c r="L410" i="71"/>
  <c r="X410" i="71" s="1"/>
  <c r="O663" i="71"/>
  <c r="W228" i="71"/>
  <c r="U251" i="71"/>
  <c r="W297" i="71"/>
  <c r="W320" i="71"/>
  <c r="K343" i="71"/>
  <c r="K436" i="71"/>
  <c r="Q667" i="71"/>
  <c r="V190" i="71"/>
  <c r="Q678" i="71"/>
  <c r="Q701" i="71"/>
  <c r="V724" i="71"/>
  <c r="V747" i="71"/>
  <c r="Q426" i="71"/>
  <c r="U564" i="71"/>
  <c r="O587" i="71"/>
  <c r="L610" i="71"/>
  <c r="X633" i="71"/>
  <c r="O179" i="71"/>
  <c r="O680" i="71"/>
  <c r="O703" i="71"/>
  <c r="V267" i="71"/>
  <c r="U382" i="71"/>
  <c r="U566" i="71"/>
  <c r="V245" i="71"/>
  <c r="F268" i="71"/>
  <c r="T291" i="71"/>
  <c r="V314" i="71"/>
  <c r="P407" i="71"/>
  <c r="L660" i="71"/>
  <c r="W183" i="71"/>
  <c r="V684" i="71"/>
  <c r="N730" i="71"/>
  <c r="N225" i="71"/>
  <c r="L248" i="71"/>
  <c r="Y271" i="71"/>
  <c r="W340" i="71"/>
  <c r="T364" i="71"/>
  <c r="N502" i="71"/>
  <c r="V525" i="71"/>
  <c r="N548" i="71"/>
  <c r="X594" i="71"/>
  <c r="T617" i="71"/>
  <c r="J640" i="71"/>
  <c r="J664" i="71"/>
  <c r="Y187" i="71"/>
  <c r="W688" i="71"/>
  <c r="T734" i="71"/>
  <c r="K757" i="71"/>
  <c r="T275" i="71"/>
  <c r="V298" i="71"/>
  <c r="P321" i="71"/>
  <c r="Q368" i="71"/>
  <c r="N644" i="71"/>
  <c r="F224" i="71"/>
  <c r="F223" i="71"/>
  <c r="Y223" i="71" s="1"/>
  <c r="L222" i="71"/>
  <c r="X657" i="71"/>
  <c r="V497" i="71"/>
  <c r="V589" i="71"/>
  <c r="V727" i="71"/>
  <c r="W181" i="71"/>
  <c r="P682" i="71"/>
  <c r="Y705" i="71"/>
  <c r="V728" i="71"/>
  <c r="T361" i="71"/>
  <c r="O384" i="71"/>
  <c r="V591" i="71"/>
  <c r="X614" i="71"/>
  <c r="X637" i="71"/>
  <c r="V408" i="71"/>
  <c r="O661" i="71"/>
  <c r="V184" i="71"/>
  <c r="Y708" i="71"/>
  <c r="H249" i="71"/>
  <c r="K295" i="71"/>
  <c r="X318" i="71"/>
  <c r="X503" i="71"/>
  <c r="W549" i="71"/>
  <c r="W641" i="71"/>
  <c r="W665" i="71"/>
  <c r="Y188" i="71"/>
  <c r="N758" i="71"/>
  <c r="K253" i="71"/>
  <c r="T276" i="71"/>
  <c r="N345" i="71"/>
  <c r="V369" i="71"/>
  <c r="V461" i="71"/>
  <c r="V553" i="71"/>
  <c r="V645" i="71"/>
  <c r="L221" i="71"/>
  <c r="X221" i="71" s="1"/>
  <c r="J220" i="71"/>
  <c r="F219" i="71"/>
  <c r="Y219" i="71" s="1"/>
  <c r="J218" i="71"/>
  <c r="P49" i="71"/>
  <c r="O162" i="71"/>
  <c r="U90" i="71"/>
  <c r="X74" i="71"/>
  <c r="P112" i="71"/>
  <c r="F24" i="71"/>
  <c r="Y62" i="71"/>
  <c r="F140" i="71"/>
  <c r="Y140" i="71" s="1"/>
  <c r="T32" i="71"/>
  <c r="O122" i="71"/>
  <c r="U87" i="71"/>
  <c r="U142" i="71"/>
  <c r="V72" i="71"/>
  <c r="O55" i="71"/>
  <c r="V146" i="71"/>
  <c r="V38" i="71"/>
  <c r="N75" i="71"/>
  <c r="H129" i="71"/>
  <c r="T167" i="71"/>
  <c r="W150" i="71"/>
  <c r="K42" i="71"/>
  <c r="X25" i="71"/>
  <c r="K171" i="71"/>
  <c r="F107" i="71"/>
  <c r="Y107" i="71" s="1"/>
  <c r="K106" i="71"/>
  <c r="J102" i="71"/>
  <c r="N35" i="71"/>
  <c r="K145" i="71"/>
  <c r="W128" i="71"/>
  <c r="X78" i="71"/>
  <c r="L170" i="71"/>
  <c r="V116" i="71"/>
  <c r="H105" i="71"/>
  <c r="K48" i="71"/>
  <c r="H120" i="71"/>
  <c r="H69" i="71"/>
  <c r="P34" i="71"/>
  <c r="Q124" i="71"/>
  <c r="L89" i="71"/>
  <c r="H144" i="71"/>
  <c r="V36" i="71"/>
  <c r="W126" i="71"/>
  <c r="Q164" i="71"/>
  <c r="V91" i="71"/>
  <c r="V110" i="71"/>
  <c r="T147" i="71"/>
  <c r="F22" i="71"/>
  <c r="Y22" i="71" s="1"/>
  <c r="N76" i="71"/>
  <c r="Y95" i="71"/>
  <c r="Y60" i="71"/>
  <c r="F114" i="71"/>
  <c r="F108" i="71"/>
  <c r="Y108" i="71" s="1"/>
  <c r="H103" i="71"/>
  <c r="O158" i="71"/>
  <c r="O68" i="71"/>
  <c r="P52" i="71"/>
  <c r="T41" i="71"/>
  <c r="F139" i="71"/>
  <c r="P121" i="71"/>
  <c r="N159" i="71"/>
  <c r="P86" i="71"/>
  <c r="L141" i="71"/>
  <c r="L88" i="71"/>
  <c r="X88" i="71" s="1"/>
  <c r="U17" i="71"/>
  <c r="F54" i="71"/>
  <c r="Y54" i="71" s="1"/>
  <c r="V73" i="71"/>
  <c r="U127" i="71"/>
  <c r="F92" i="71"/>
  <c r="X57" i="71"/>
  <c r="X111" i="71"/>
  <c r="F23" i="71"/>
  <c r="Y23" i="71" s="1"/>
  <c r="W77" i="71"/>
  <c r="O169" i="71"/>
  <c r="Y96" i="71"/>
  <c r="T115" i="71"/>
  <c r="H109" i="71"/>
  <c r="J104" i="71"/>
  <c r="I24" i="71"/>
  <c r="I26" i="71"/>
  <c r="I25" i="71"/>
  <c r="H625" i="71"/>
  <c r="H648" i="71"/>
  <c r="H671" i="71"/>
  <c r="H694" i="71"/>
  <c r="H740" i="71"/>
  <c r="H717" i="71"/>
  <c r="H579" i="71"/>
  <c r="H602" i="71"/>
  <c r="H556" i="71"/>
  <c r="H533" i="71"/>
  <c r="H510" i="71"/>
  <c r="H487" i="71"/>
  <c r="H464" i="71"/>
  <c r="H441" i="71"/>
  <c r="Q224" i="71"/>
  <c r="N223" i="71"/>
  <c r="L220" i="71"/>
  <c r="X220" i="71" s="1"/>
  <c r="H418" i="71"/>
  <c r="P218" i="71"/>
  <c r="H395" i="71"/>
  <c r="H372" i="71"/>
  <c r="P224" i="71"/>
  <c r="H349" i="71"/>
  <c r="L224" i="71"/>
  <c r="V224" i="71"/>
  <c r="H224" i="71"/>
  <c r="T222" i="71"/>
  <c r="L109" i="71"/>
  <c r="X109" i="71" s="1"/>
  <c r="U219" i="71"/>
  <c r="H326" i="71"/>
  <c r="O219" i="71"/>
  <c r="N219" i="71"/>
  <c r="V218" i="71"/>
  <c r="L218" i="71"/>
  <c r="W218" i="71" s="1"/>
  <c r="U223" i="71"/>
  <c r="V219" i="71"/>
  <c r="H219" i="71"/>
  <c r="Q218" i="71"/>
  <c r="H218" i="71"/>
  <c r="H303" i="71"/>
  <c r="H257" i="71"/>
  <c r="O222" i="71"/>
  <c r="K222" i="71"/>
  <c r="T219" i="71"/>
  <c r="L219" i="71"/>
  <c r="X219" i="71" s="1"/>
  <c r="U218" i="71"/>
  <c r="O218" i="71"/>
  <c r="K218" i="71"/>
  <c r="F218" i="71"/>
  <c r="Y218" i="71" s="1"/>
  <c r="X222" i="71"/>
  <c r="H222" i="71"/>
  <c r="P219" i="71"/>
  <c r="K219" i="71"/>
  <c r="T218" i="71"/>
  <c r="N218" i="71"/>
  <c r="H280" i="71"/>
  <c r="T221" i="71"/>
  <c r="V220" i="71"/>
  <c r="N222" i="71"/>
  <c r="K221" i="71"/>
  <c r="P220" i="71"/>
  <c r="H211" i="71"/>
  <c r="H234" i="71"/>
  <c r="T223" i="71"/>
  <c r="H104" i="71"/>
  <c r="X224" i="71"/>
  <c r="T224" i="71"/>
  <c r="N224" i="71"/>
  <c r="J224" i="71"/>
  <c r="V223" i="71"/>
  <c r="O223" i="71"/>
  <c r="H223" i="71"/>
  <c r="U222" i="71"/>
  <c r="N221" i="71"/>
  <c r="Q220" i="71"/>
  <c r="H220" i="71"/>
  <c r="L217" i="71"/>
  <c r="L223" i="71"/>
  <c r="X223" i="71" s="1"/>
  <c r="U220" i="71"/>
  <c r="O220" i="71"/>
  <c r="K220" i="71"/>
  <c r="F220" i="71"/>
  <c r="Y220" i="71" s="1"/>
  <c r="V217" i="71"/>
  <c r="P104" i="71"/>
  <c r="Y224" i="71"/>
  <c r="U224" i="71"/>
  <c r="O224" i="71"/>
  <c r="K224" i="71"/>
  <c r="P223" i="71"/>
  <c r="K223" i="71"/>
  <c r="T220" i="71"/>
  <c r="N220" i="71"/>
  <c r="P217" i="71"/>
  <c r="Q221" i="71"/>
  <c r="J221" i="71"/>
  <c r="F221" i="71"/>
  <c r="Y221" i="71" s="1"/>
  <c r="U217" i="71"/>
  <c r="O217" i="71"/>
  <c r="K217" i="71"/>
  <c r="F217" i="71"/>
  <c r="Y217" i="71" s="1"/>
  <c r="Q222" i="71"/>
  <c r="J222" i="71"/>
  <c r="F222" i="71"/>
  <c r="Y222" i="71" s="1"/>
  <c r="V221" i="71"/>
  <c r="P221" i="71"/>
  <c r="X217" i="71"/>
  <c r="T217" i="71"/>
  <c r="N217" i="71"/>
  <c r="J217" i="71"/>
  <c r="Q223" i="71"/>
  <c r="J223" i="71"/>
  <c r="V222" i="71"/>
  <c r="P222" i="71"/>
  <c r="W222" i="71" s="1"/>
  <c r="U221" i="71"/>
  <c r="O221" i="71"/>
  <c r="Q219" i="71"/>
  <c r="J219" i="71"/>
  <c r="Q217" i="71"/>
  <c r="H217" i="71"/>
  <c r="H192" i="71"/>
  <c r="H107" i="71"/>
  <c r="P102" i="71"/>
  <c r="H174" i="71"/>
  <c r="P109" i="71"/>
  <c r="Q104" i="71"/>
  <c r="V107" i="71"/>
  <c r="U107" i="71"/>
  <c r="V104" i="71"/>
  <c r="L104" i="71"/>
  <c r="X104" i="71" s="1"/>
  <c r="H156" i="71"/>
  <c r="O106" i="71"/>
  <c r="H137" i="71"/>
  <c r="O107" i="71"/>
  <c r="N106" i="71"/>
  <c r="U104" i="71"/>
  <c r="O104" i="71"/>
  <c r="K104" i="71"/>
  <c r="F104" i="71"/>
  <c r="Y104" i="71" s="1"/>
  <c r="U108" i="71"/>
  <c r="N107" i="71"/>
  <c r="T104" i="71"/>
  <c r="N104" i="71"/>
  <c r="N108" i="71"/>
  <c r="P108" i="71"/>
  <c r="K108" i="71"/>
  <c r="K105" i="71"/>
  <c r="G82" i="71"/>
  <c r="V108" i="71"/>
  <c r="O108" i="71"/>
  <c r="H108" i="71"/>
  <c r="T108" i="71"/>
  <c r="L108" i="71"/>
  <c r="X108" i="71" s="1"/>
  <c r="T107" i="71"/>
  <c r="L107" i="71"/>
  <c r="U106" i="71"/>
  <c r="L106" i="71"/>
  <c r="X106" i="71" s="1"/>
  <c r="T105" i="71"/>
  <c r="P107" i="71"/>
  <c r="K107" i="71"/>
  <c r="T106" i="71"/>
  <c r="N105" i="71"/>
  <c r="H118" i="71"/>
  <c r="V103" i="71"/>
  <c r="P103" i="71"/>
  <c r="V102" i="71"/>
  <c r="L102" i="71"/>
  <c r="X102" i="71" s="1"/>
  <c r="V109" i="71"/>
  <c r="Q108" i="71"/>
  <c r="J108" i="71"/>
  <c r="L103" i="71"/>
  <c r="X103" i="71" s="1"/>
  <c r="Q102" i="71"/>
  <c r="H102" i="71"/>
  <c r="G100" i="71"/>
  <c r="U109" i="71"/>
  <c r="O109" i="71"/>
  <c r="K109" i="71"/>
  <c r="F109" i="71"/>
  <c r="Y109" i="71" s="1"/>
  <c r="Q105" i="71"/>
  <c r="J105" i="71"/>
  <c r="F105" i="71"/>
  <c r="Y105" i="71" s="1"/>
  <c r="U103" i="71"/>
  <c r="O103" i="71"/>
  <c r="K103" i="71"/>
  <c r="F103" i="71"/>
  <c r="Y103" i="71" s="1"/>
  <c r="T109" i="71"/>
  <c r="N109" i="71"/>
  <c r="J109" i="71"/>
  <c r="Q106" i="71"/>
  <c r="J106" i="71"/>
  <c r="F106" i="71"/>
  <c r="Y106" i="71" s="1"/>
  <c r="V105" i="71"/>
  <c r="P105" i="71"/>
  <c r="T103" i="71"/>
  <c r="N103" i="71"/>
  <c r="J103" i="71"/>
  <c r="U102" i="71"/>
  <c r="O102" i="71"/>
  <c r="K102" i="71"/>
  <c r="F102" i="71"/>
  <c r="Y102" i="71" s="1"/>
  <c r="Q109" i="71"/>
  <c r="Q107" i="71"/>
  <c r="J107" i="71"/>
  <c r="V106" i="71"/>
  <c r="P106" i="71"/>
  <c r="U105" i="71"/>
  <c r="O105" i="71"/>
  <c r="L105" i="71"/>
  <c r="X105" i="71" s="1"/>
  <c r="Q103" i="71"/>
  <c r="T102" i="71"/>
  <c r="N102" i="71"/>
  <c r="G64" i="71"/>
  <c r="G28" i="71"/>
  <c r="G46" i="71"/>
  <c r="G10" i="71"/>
  <c r="I180" i="71"/>
  <c r="P539" i="71"/>
  <c r="F245" i="71"/>
  <c r="Y245" i="71" s="1"/>
  <c r="T548" i="71"/>
  <c r="U122" i="71"/>
  <c r="N187" i="71"/>
  <c r="U266" i="71"/>
  <c r="L245" i="71"/>
  <c r="X245" i="71" s="1"/>
  <c r="X319" i="71"/>
  <c r="F48" i="71"/>
  <c r="Y48" i="71" s="1"/>
  <c r="L426" i="71"/>
  <c r="X426" i="71" s="1"/>
  <c r="F610" i="71"/>
  <c r="O343" i="71"/>
  <c r="P48" i="71"/>
  <c r="P610" i="71"/>
  <c r="F343" i="71"/>
  <c r="J401" i="71"/>
  <c r="K433" i="71"/>
  <c r="H298" i="71"/>
  <c r="H610" i="71"/>
  <c r="F660" i="71"/>
  <c r="Y660" i="71" s="1"/>
  <c r="T433" i="71"/>
  <c r="U58" i="71"/>
  <c r="O298" i="71"/>
  <c r="V299" i="71"/>
  <c r="F402" i="71"/>
  <c r="Y402" i="71" s="1"/>
  <c r="F523" i="71"/>
  <c r="Y523" i="71" s="1"/>
  <c r="U57" i="71"/>
  <c r="J187" i="71"/>
  <c r="F619" i="71"/>
  <c r="F332" i="71"/>
  <c r="J378" i="71"/>
  <c r="F516" i="71"/>
  <c r="H723" i="71"/>
  <c r="U611" i="71"/>
  <c r="T682" i="71"/>
  <c r="H246" i="71"/>
  <c r="H523" i="71"/>
  <c r="N128" i="71"/>
  <c r="F363" i="71"/>
  <c r="Y363" i="71" s="1"/>
  <c r="K572" i="71"/>
  <c r="F169" i="71"/>
  <c r="W323" i="71"/>
  <c r="T723" i="71"/>
  <c r="T35" i="71"/>
  <c r="P246" i="71"/>
  <c r="K523" i="71"/>
  <c r="U194" i="71"/>
  <c r="Y631" i="71"/>
  <c r="O748" i="71"/>
  <c r="H199" i="71"/>
  <c r="V337" i="71"/>
  <c r="P164" i="71"/>
  <c r="J568" i="71"/>
  <c r="W293" i="71"/>
  <c r="Q225" i="71"/>
  <c r="V75" i="71"/>
  <c r="J525" i="71"/>
  <c r="V273" i="71"/>
  <c r="J366" i="71"/>
  <c r="U665" i="71"/>
  <c r="O24" i="71"/>
  <c r="X345" i="71"/>
  <c r="O484" i="71"/>
  <c r="F309" i="71"/>
  <c r="U516" i="71"/>
  <c r="H67" i="71"/>
  <c r="O678" i="71"/>
  <c r="L122" i="71"/>
  <c r="X122" i="71" s="1"/>
  <c r="U199" i="71"/>
  <c r="W129" i="71"/>
  <c r="O525" i="71"/>
  <c r="K169" i="71"/>
  <c r="N366" i="71"/>
  <c r="J115" i="71"/>
  <c r="J276" i="71"/>
  <c r="Q644" i="71"/>
  <c r="X231" i="71"/>
  <c r="F300" i="71"/>
  <c r="T67" i="71"/>
  <c r="F586" i="71"/>
  <c r="Y586" i="71" s="1"/>
  <c r="P359" i="71"/>
  <c r="K57" i="71"/>
  <c r="F573" i="71"/>
  <c r="Y573" i="71" s="1"/>
  <c r="V614" i="71"/>
  <c r="U608" i="71"/>
  <c r="Q356" i="71"/>
  <c r="V242" i="71"/>
  <c r="L87" i="71"/>
  <c r="X87" i="71" s="1"/>
  <c r="L243" i="71"/>
  <c r="X243" i="71" s="1"/>
  <c r="L34" i="71"/>
  <c r="X34" i="71" s="1"/>
  <c r="L52" i="71"/>
  <c r="O88" i="71"/>
  <c r="J124" i="71"/>
  <c r="L162" i="71"/>
  <c r="X162" i="71" s="1"/>
  <c r="U568" i="71"/>
  <c r="J614" i="71"/>
  <c r="T249" i="71"/>
  <c r="J411" i="71"/>
  <c r="T411" i="71"/>
  <c r="O434" i="71"/>
  <c r="F434" i="71"/>
  <c r="Y434" i="71" s="1"/>
  <c r="T480" i="71"/>
  <c r="K480" i="71"/>
  <c r="K435" i="71"/>
  <c r="F435" i="71"/>
  <c r="Y435" i="71" s="1"/>
  <c r="N505" i="71"/>
  <c r="Q505" i="71"/>
  <c r="H391" i="71"/>
  <c r="F576" i="71"/>
  <c r="V355" i="71"/>
  <c r="H401" i="71"/>
  <c r="F608" i="71"/>
  <c r="K67" i="71"/>
  <c r="H724" i="71"/>
  <c r="O87" i="71"/>
  <c r="P243" i="71"/>
  <c r="V34" i="71"/>
  <c r="F52" i="71"/>
  <c r="Y52" i="71" s="1"/>
  <c r="V52" i="71"/>
  <c r="F124" i="71"/>
  <c r="Y124" i="71" s="1"/>
  <c r="P124" i="71"/>
  <c r="L267" i="71"/>
  <c r="O382" i="71"/>
  <c r="K199" i="71"/>
  <c r="F338" i="71"/>
  <c r="H568" i="71"/>
  <c r="F614" i="71"/>
  <c r="Q614" i="71"/>
  <c r="V706" i="71"/>
  <c r="F91" i="71"/>
  <c r="J523" i="71"/>
  <c r="K128" i="71"/>
  <c r="Y663" i="71"/>
  <c r="P273" i="71"/>
  <c r="O526" i="71"/>
  <c r="F526" i="71"/>
  <c r="Y526" i="71" s="1"/>
  <c r="F95" i="71"/>
  <c r="T95" i="71"/>
  <c r="F132" i="71"/>
  <c r="Q151" i="71"/>
  <c r="N151" i="71"/>
  <c r="Q171" i="71"/>
  <c r="F171" i="71"/>
  <c r="Y171" i="71"/>
  <c r="H171" i="71"/>
  <c r="Q391" i="71"/>
  <c r="J62" i="71"/>
  <c r="J415" i="71"/>
  <c r="T415" i="71"/>
  <c r="T736" i="71"/>
  <c r="H736" i="71"/>
  <c r="N153" i="71"/>
  <c r="T507" i="71"/>
  <c r="Q507" i="71"/>
  <c r="P401" i="71"/>
  <c r="V562" i="71"/>
  <c r="Q724" i="71"/>
  <c r="P426" i="71"/>
  <c r="H87" i="71"/>
  <c r="H243" i="71"/>
  <c r="F17" i="71"/>
  <c r="Y17" i="71" s="1"/>
  <c r="F659" i="71"/>
  <c r="Y659" i="71" s="1"/>
  <c r="J246" i="71"/>
  <c r="V407" i="71"/>
  <c r="F568" i="71"/>
  <c r="Y568" i="71" s="1"/>
  <c r="L568" i="71"/>
  <c r="X568" i="71" s="1"/>
  <c r="U91" i="71"/>
  <c r="U523" i="71"/>
  <c r="O92" i="71"/>
  <c r="F128" i="71"/>
  <c r="X128" i="71"/>
  <c r="F202" i="71"/>
  <c r="U754" i="71"/>
  <c r="O249" i="71"/>
  <c r="F250" i="71"/>
  <c r="Y710" i="71"/>
  <c r="O710" i="71"/>
  <c r="F710" i="71"/>
  <c r="T60" i="71"/>
  <c r="F60" i="71"/>
  <c r="U171" i="71"/>
  <c r="U230" i="71"/>
  <c r="F230" i="71"/>
  <c r="U253" i="71"/>
  <c r="J253" i="71"/>
  <c r="W253" i="71"/>
  <c r="Q736" i="71"/>
  <c r="U576" i="71"/>
  <c r="N691" i="71"/>
  <c r="X691" i="71"/>
  <c r="Y24" i="71"/>
  <c r="J298" i="71"/>
  <c r="X298" i="71"/>
  <c r="O30" i="71"/>
  <c r="U30" i="71"/>
  <c r="V66" i="71"/>
  <c r="V448" i="71"/>
  <c r="H448" i="71"/>
  <c r="U196" i="71"/>
  <c r="H196" i="71"/>
  <c r="P679" i="71"/>
  <c r="J294" i="71"/>
  <c r="N409" i="71"/>
  <c r="L409" i="71"/>
  <c r="X409" i="71" s="1"/>
  <c r="N478" i="71"/>
  <c r="F478" i="71"/>
  <c r="Y478" i="71" s="1"/>
  <c r="K478" i="71"/>
  <c r="T272" i="71"/>
  <c r="N272" i="71"/>
  <c r="P413" i="71"/>
  <c r="J413" i="71"/>
  <c r="P689" i="71"/>
  <c r="J689" i="71"/>
  <c r="H689" i="71"/>
  <c r="K437" i="71"/>
  <c r="F437" i="71"/>
  <c r="Y437" i="71" s="1"/>
  <c r="U392" i="71"/>
  <c r="T392" i="71"/>
  <c r="V654" i="71"/>
  <c r="J654" i="71"/>
  <c r="U180" i="71"/>
  <c r="V406" i="71"/>
  <c r="P406" i="71"/>
  <c r="J339" i="71"/>
  <c r="T339" i="71"/>
  <c r="X618" i="71"/>
  <c r="U618" i="71"/>
  <c r="K618" i="71"/>
  <c r="H618" i="71"/>
  <c r="T756" i="71"/>
  <c r="Q528" i="71"/>
  <c r="F528" i="71"/>
  <c r="X539" i="71"/>
  <c r="J539" i="71"/>
  <c r="Y539" i="71"/>
  <c r="U680" i="71"/>
  <c r="W613" i="71"/>
  <c r="P613" i="71"/>
  <c r="P705" i="71"/>
  <c r="F751" i="71"/>
  <c r="Y751" i="71" s="1"/>
  <c r="U54" i="71"/>
  <c r="L54" i="71"/>
  <c r="X54" i="71" s="1"/>
  <c r="J54" i="71"/>
  <c r="O164" i="71"/>
  <c r="L164" i="71"/>
  <c r="X164" i="71" s="1"/>
  <c r="F164" i="71"/>
  <c r="Y164" i="71" s="1"/>
  <c r="V164" i="71"/>
  <c r="J164" i="71"/>
  <c r="T37" i="71"/>
  <c r="J386" i="71"/>
  <c r="H386" i="71"/>
  <c r="U478" i="71"/>
  <c r="O167" i="71"/>
  <c r="F387" i="71"/>
  <c r="Y387" i="71" s="1"/>
  <c r="O387" i="71"/>
  <c r="W618" i="71"/>
  <c r="K756" i="71"/>
  <c r="U205" i="71"/>
  <c r="H205" i="71"/>
  <c r="O205" i="71"/>
  <c r="K205" i="71"/>
  <c r="O528" i="71"/>
  <c r="H574" i="71"/>
  <c r="T574" i="71"/>
  <c r="K574" i="71"/>
  <c r="V25" i="71"/>
  <c r="J25" i="71"/>
  <c r="O25" i="71"/>
  <c r="H25" i="71"/>
  <c r="T176" i="71"/>
  <c r="K176" i="71"/>
  <c r="O240" i="71"/>
  <c r="K240" i="71"/>
  <c r="X263" i="71"/>
  <c r="Y263" i="71"/>
  <c r="H263" i="71"/>
  <c r="T470" i="71"/>
  <c r="K470" i="71"/>
  <c r="V470" i="71"/>
  <c r="O69" i="71"/>
  <c r="L69" i="71"/>
  <c r="X69" i="71" s="1"/>
  <c r="P358" i="71"/>
  <c r="L358" i="71"/>
  <c r="X358" i="71" s="1"/>
  <c r="F450" i="71"/>
  <c r="Y450" i="71" s="1"/>
  <c r="P180" i="71"/>
  <c r="T635" i="71"/>
  <c r="J635" i="71"/>
  <c r="F635" i="71"/>
  <c r="V163" i="71"/>
  <c r="P163" i="71"/>
  <c r="X337" i="71"/>
  <c r="P36" i="71"/>
  <c r="T36" i="71"/>
  <c r="K36" i="71"/>
  <c r="F476" i="71"/>
  <c r="Y476" i="71" s="1"/>
  <c r="V127" i="71"/>
  <c r="F127" i="71"/>
  <c r="Y127" i="71" s="1"/>
  <c r="K127" i="71"/>
  <c r="W638" i="71"/>
  <c r="N638" i="71"/>
  <c r="J638" i="71"/>
  <c r="X342" i="71"/>
  <c r="X550" i="71"/>
  <c r="N550" i="71"/>
  <c r="N97" i="71"/>
  <c r="W97" i="71"/>
  <c r="O322" i="71"/>
  <c r="U322" i="71"/>
  <c r="L322" i="71"/>
  <c r="W530" i="71"/>
  <c r="K66" i="71"/>
  <c r="V176" i="71"/>
  <c r="J240" i="71"/>
  <c r="J263" i="71"/>
  <c r="U140" i="71"/>
  <c r="K140" i="71"/>
  <c r="L196" i="71"/>
  <c r="X196" i="71" s="1"/>
  <c r="H679" i="71"/>
  <c r="J358" i="71"/>
  <c r="X611" i="71"/>
  <c r="P611" i="71"/>
  <c r="Q198" i="71"/>
  <c r="P198" i="71"/>
  <c r="F198" i="71"/>
  <c r="Y198" i="71" s="1"/>
  <c r="P382" i="71"/>
  <c r="H337" i="71"/>
  <c r="Y337" i="71"/>
  <c r="V145" i="71"/>
  <c r="T145" i="71"/>
  <c r="P145" i="71"/>
  <c r="X706" i="71"/>
  <c r="Y706" i="71"/>
  <c r="H127" i="71"/>
  <c r="V431" i="71"/>
  <c r="F431" i="71"/>
  <c r="Y431" i="71" s="1"/>
  <c r="U431" i="71"/>
  <c r="J478" i="71"/>
  <c r="O616" i="71"/>
  <c r="L616" i="71"/>
  <c r="X640" i="71"/>
  <c r="N640" i="71"/>
  <c r="T23" i="71"/>
  <c r="K389" i="71"/>
  <c r="O389" i="71"/>
  <c r="X114" i="71"/>
  <c r="L114" i="71"/>
  <c r="Y114" i="71"/>
  <c r="T437" i="71"/>
  <c r="U529" i="71"/>
  <c r="N529" i="71"/>
  <c r="W98" i="71"/>
  <c r="V300" i="71"/>
  <c r="Q300" i="71"/>
  <c r="H300" i="71"/>
  <c r="K300" i="71"/>
  <c r="X300" i="71"/>
  <c r="J300" i="71"/>
  <c r="J392" i="71"/>
  <c r="F12" i="71"/>
  <c r="Y12" i="71" s="1"/>
  <c r="O48" i="71"/>
  <c r="V48" i="71"/>
  <c r="J48" i="71"/>
  <c r="T48" i="71"/>
  <c r="P194" i="71"/>
  <c r="J194" i="71"/>
  <c r="U240" i="71"/>
  <c r="P263" i="71"/>
  <c r="O378" i="71"/>
  <c r="K378" i="71"/>
  <c r="F378" i="71"/>
  <c r="Y378" i="71" s="1"/>
  <c r="T378" i="71"/>
  <c r="N241" i="71"/>
  <c r="V678" i="71"/>
  <c r="J678" i="71"/>
  <c r="O288" i="71"/>
  <c r="O380" i="71"/>
  <c r="F30" i="71"/>
  <c r="Y30" i="71" s="1"/>
  <c r="H48" i="71"/>
  <c r="F66" i="71"/>
  <c r="Y66" i="71" s="1"/>
  <c r="F176" i="71"/>
  <c r="H194" i="71"/>
  <c r="T263" i="71"/>
  <c r="O355" i="71"/>
  <c r="F355" i="71"/>
  <c r="Y355" i="71" s="1"/>
  <c r="H378" i="71"/>
  <c r="V378" i="71"/>
  <c r="F470" i="71"/>
  <c r="Y470" i="71" s="1"/>
  <c r="U470" i="71"/>
  <c r="H539" i="71"/>
  <c r="N631" i="71"/>
  <c r="U654" i="71"/>
  <c r="O723" i="71"/>
  <c r="J723" i="71"/>
  <c r="V13" i="71"/>
  <c r="T140" i="71"/>
  <c r="T402" i="71"/>
  <c r="H678" i="71"/>
  <c r="Y610" i="71"/>
  <c r="W610" i="71"/>
  <c r="J610" i="71"/>
  <c r="Q610" i="71"/>
  <c r="U679" i="71"/>
  <c r="L427" i="71"/>
  <c r="L180" i="71"/>
  <c r="X180" i="71" s="1"/>
  <c r="L198" i="71"/>
  <c r="J382" i="71"/>
  <c r="V635" i="71"/>
  <c r="U144" i="71"/>
  <c r="F163" i="71"/>
  <c r="Y163" i="71" s="1"/>
  <c r="K268" i="71"/>
  <c r="V268" i="71"/>
  <c r="O337" i="71"/>
  <c r="H613" i="71"/>
  <c r="V682" i="71"/>
  <c r="K682" i="71"/>
  <c r="H164" i="71"/>
  <c r="F430" i="71"/>
  <c r="Y430" i="71" s="1"/>
  <c r="O706" i="71"/>
  <c r="J37" i="71"/>
  <c r="T183" i="71"/>
  <c r="V293" i="71"/>
  <c r="K293" i="71"/>
  <c r="H293" i="71"/>
  <c r="N386" i="71"/>
  <c r="L593" i="71"/>
  <c r="H593" i="71"/>
  <c r="X129" i="71"/>
  <c r="U129" i="71"/>
  <c r="K129" i="71"/>
  <c r="F571" i="71"/>
  <c r="Y571" i="71" s="1"/>
  <c r="O22" i="71"/>
  <c r="U22" i="71"/>
  <c r="K22" i="71"/>
  <c r="H22" i="71"/>
  <c r="F342" i="71"/>
  <c r="T664" i="71"/>
  <c r="J687" i="71"/>
  <c r="X687" i="71"/>
  <c r="Q95" i="71"/>
  <c r="U95" i="71"/>
  <c r="H95" i="71"/>
  <c r="K95" i="71"/>
  <c r="Y205" i="71"/>
  <c r="U574" i="71"/>
  <c r="F643" i="71"/>
  <c r="T643" i="71"/>
  <c r="Q25" i="71"/>
  <c r="F322" i="71"/>
  <c r="J713" i="71"/>
  <c r="U713" i="71"/>
  <c r="H713" i="71"/>
  <c r="U300" i="71"/>
  <c r="N599" i="71"/>
  <c r="W599" i="71"/>
  <c r="Y614" i="71"/>
  <c r="U128" i="71"/>
  <c r="W57" i="71"/>
  <c r="U433" i="71"/>
  <c r="Q525" i="71"/>
  <c r="P365" i="71"/>
  <c r="V365" i="71"/>
  <c r="T388" i="71"/>
  <c r="F388" i="71"/>
  <c r="Y388" i="71" s="1"/>
  <c r="T572" i="71"/>
  <c r="Y41" i="71"/>
  <c r="J41" i="71"/>
  <c r="V169" i="71"/>
  <c r="U169" i="71"/>
  <c r="J169" i="71"/>
  <c r="Q169" i="71"/>
  <c r="V343" i="71"/>
  <c r="U343" i="71"/>
  <c r="J343" i="71"/>
  <c r="Q343" i="71"/>
  <c r="X665" i="71"/>
  <c r="K665" i="71"/>
  <c r="V115" i="71"/>
  <c r="W115" i="71"/>
  <c r="V276" i="71"/>
  <c r="W276" i="71"/>
  <c r="T401" i="71"/>
  <c r="U67" i="71"/>
  <c r="V87" i="71"/>
  <c r="V243" i="71"/>
  <c r="L126" i="71"/>
  <c r="Q246" i="71"/>
  <c r="Q568" i="71"/>
  <c r="H614" i="71"/>
  <c r="O614" i="71"/>
  <c r="K55" i="71"/>
  <c r="K91" i="71"/>
  <c r="H128" i="71"/>
  <c r="U202" i="71"/>
  <c r="H57" i="71"/>
  <c r="H433" i="71"/>
  <c r="H525" i="71"/>
  <c r="L548" i="71"/>
  <c r="J617" i="71"/>
  <c r="H663" i="71"/>
  <c r="K296" i="71"/>
  <c r="T296" i="71"/>
  <c r="J572" i="71"/>
  <c r="N41" i="71"/>
  <c r="H169" i="71"/>
  <c r="X169" i="71"/>
  <c r="H343" i="71"/>
  <c r="X343" i="71"/>
  <c r="V435" i="71"/>
  <c r="U435" i="71"/>
  <c r="H665" i="71"/>
  <c r="H115" i="71"/>
  <c r="V133" i="71"/>
  <c r="Y230" i="71"/>
  <c r="H276" i="71"/>
  <c r="H299" i="71"/>
  <c r="K345" i="71"/>
  <c r="Y345" i="71"/>
  <c r="Q621" i="71"/>
  <c r="N621" i="71"/>
  <c r="N231" i="71"/>
  <c r="H323" i="71"/>
  <c r="K576" i="71"/>
  <c r="T576" i="71"/>
  <c r="Q298" i="71"/>
  <c r="T171" i="71"/>
  <c r="N424" i="71"/>
  <c r="U120" i="71"/>
  <c r="H158" i="71"/>
  <c r="N176" i="71"/>
  <c r="K120" i="71"/>
  <c r="V120" i="71"/>
  <c r="J158" i="71"/>
  <c r="T158" i="71"/>
  <c r="H176" i="71"/>
  <c r="P176" i="71"/>
  <c r="Y176" i="71"/>
  <c r="F240" i="71"/>
  <c r="Y240" i="71" s="1"/>
  <c r="F263" i="71"/>
  <c r="K263" i="71"/>
  <c r="V263" i="71"/>
  <c r="H286" i="71"/>
  <c r="U286" i="71"/>
  <c r="J332" i="71"/>
  <c r="U332" i="71"/>
  <c r="H355" i="71"/>
  <c r="P355" i="71"/>
  <c r="N378" i="71"/>
  <c r="F401" i="71"/>
  <c r="Y401" i="71" s="1"/>
  <c r="K401" i="71"/>
  <c r="V401" i="71"/>
  <c r="J424" i="71"/>
  <c r="T424" i="71"/>
  <c r="K516" i="71"/>
  <c r="F539" i="71"/>
  <c r="K539" i="71"/>
  <c r="V539" i="71"/>
  <c r="J562" i="71"/>
  <c r="T631" i="71"/>
  <c r="J631" i="71"/>
  <c r="V631" i="71"/>
  <c r="K631" i="71"/>
  <c r="F631" i="71"/>
  <c r="X631" i="71"/>
  <c r="K700" i="71"/>
  <c r="X700" i="71"/>
  <c r="L518" i="71"/>
  <c r="X518" i="71" s="1"/>
  <c r="U518" i="71"/>
  <c r="F518" i="71"/>
  <c r="Y518" i="71" s="1"/>
  <c r="O266" i="71"/>
  <c r="V266" i="71"/>
  <c r="H266" i="71"/>
  <c r="Q266" i="71"/>
  <c r="J266" i="71"/>
  <c r="F266" i="71"/>
  <c r="Y266" i="71" s="1"/>
  <c r="P519" i="71"/>
  <c r="H519" i="71"/>
  <c r="V519" i="71"/>
  <c r="L542" i="71"/>
  <c r="X542" i="71" s="1"/>
  <c r="U542" i="71"/>
  <c r="F542" i="71"/>
  <c r="Y542" i="71" s="1"/>
  <c r="U726" i="71"/>
  <c r="F726" i="71"/>
  <c r="Y726" i="71" s="1"/>
  <c r="T53" i="71"/>
  <c r="F165" i="71"/>
  <c r="Y165" i="71" s="1"/>
  <c r="K569" i="71"/>
  <c r="O569" i="71"/>
  <c r="H569" i="71"/>
  <c r="U569" i="71"/>
  <c r="V615" i="71"/>
  <c r="X615" i="71"/>
  <c r="O615" i="71"/>
  <c r="H615" i="71"/>
  <c r="W615" i="71"/>
  <c r="K615" i="71"/>
  <c r="U615" i="71"/>
  <c r="J615" i="71"/>
  <c r="N615" i="71"/>
  <c r="F615" i="71"/>
  <c r="X184" i="71"/>
  <c r="T184" i="71"/>
  <c r="J184" i="71"/>
  <c r="L184" i="71"/>
  <c r="Y184" i="71"/>
  <c r="K184" i="71"/>
  <c r="P184" i="71"/>
  <c r="F184" i="71"/>
  <c r="V570" i="71"/>
  <c r="O570" i="71"/>
  <c r="H570" i="71"/>
  <c r="K570" i="71"/>
  <c r="U570" i="71"/>
  <c r="J570" i="71"/>
  <c r="N570" i="71"/>
  <c r="F570" i="71"/>
  <c r="Y570" i="71" s="1"/>
  <c r="V148" i="71"/>
  <c r="J148" i="71"/>
  <c r="N148" i="71"/>
  <c r="T148" i="71"/>
  <c r="U341" i="71"/>
  <c r="F341" i="71"/>
  <c r="Q521" i="71"/>
  <c r="J521" i="71"/>
  <c r="P521" i="71"/>
  <c r="H521" i="71"/>
  <c r="V521" i="71"/>
  <c r="L521" i="71"/>
  <c r="F521" i="71"/>
  <c r="Y521" i="71" s="1"/>
  <c r="V499" i="71"/>
  <c r="P499" i="71"/>
  <c r="T454" i="71"/>
  <c r="N454" i="71"/>
  <c r="F203" i="71"/>
  <c r="O203" i="71"/>
  <c r="V527" i="71"/>
  <c r="Q527" i="71"/>
  <c r="J527" i="71"/>
  <c r="O527" i="71"/>
  <c r="H527" i="71"/>
  <c r="U527" i="71"/>
  <c r="K527" i="71"/>
  <c r="F527" i="71"/>
  <c r="Y527" i="71" s="1"/>
  <c r="N527" i="71"/>
  <c r="V460" i="71"/>
  <c r="J460" i="71"/>
  <c r="W460" i="71"/>
  <c r="H460" i="71"/>
  <c r="Q460" i="71"/>
  <c r="T460" i="71"/>
  <c r="K30" i="71"/>
  <c r="H66" i="71"/>
  <c r="P66" i="71"/>
  <c r="N48" i="71"/>
  <c r="J66" i="71"/>
  <c r="T66" i="71"/>
  <c r="F120" i="71"/>
  <c r="Y120" i="71" s="1"/>
  <c r="F158" i="71"/>
  <c r="Y158" i="71" s="1"/>
  <c r="K158" i="71"/>
  <c r="V158" i="71"/>
  <c r="J176" i="71"/>
  <c r="T240" i="71"/>
  <c r="N263" i="71"/>
  <c r="J286" i="71"/>
  <c r="V286" i="71"/>
  <c r="K332" i="71"/>
  <c r="X332" i="71"/>
  <c r="J355" i="71"/>
  <c r="T355" i="71"/>
  <c r="N401" i="71"/>
  <c r="F424" i="71"/>
  <c r="Y424" i="71" s="1"/>
  <c r="K424" i="71"/>
  <c r="V424" i="71"/>
  <c r="N539" i="71"/>
  <c r="U179" i="71"/>
  <c r="J179" i="71"/>
  <c r="P179" i="71"/>
  <c r="I179" i="71"/>
  <c r="L179" i="71"/>
  <c r="X179" i="71" s="1"/>
  <c r="F179" i="71"/>
  <c r="Y179" i="71" s="1"/>
  <c r="O404" i="71"/>
  <c r="H404" i="71"/>
  <c r="U404" i="71"/>
  <c r="L588" i="71"/>
  <c r="H588" i="71"/>
  <c r="O588" i="71"/>
  <c r="W291" i="71"/>
  <c r="Y291" i="71"/>
  <c r="J291" i="71"/>
  <c r="U291" i="71"/>
  <c r="H291" i="71"/>
  <c r="F429" i="71"/>
  <c r="Y429" i="71" s="1"/>
  <c r="U200" i="71"/>
  <c r="J200" i="71"/>
  <c r="Q200" i="71"/>
  <c r="H200" i="71"/>
  <c r="L200" i="71"/>
  <c r="X200" i="71" s="1"/>
  <c r="F200" i="71"/>
  <c r="Y200" i="71" s="1"/>
  <c r="U384" i="71"/>
  <c r="J384" i="71"/>
  <c r="Q384" i="71"/>
  <c r="H384" i="71"/>
  <c r="L384" i="71"/>
  <c r="X384" i="71" s="1"/>
  <c r="F384" i="71"/>
  <c r="Y384" i="71" s="1"/>
  <c r="O201" i="71"/>
  <c r="K201" i="71"/>
  <c r="U247" i="71"/>
  <c r="F247" i="71"/>
  <c r="Y247" i="71" s="1"/>
  <c r="V206" i="71"/>
  <c r="Q206" i="71"/>
  <c r="J206" i="71"/>
  <c r="X206" i="71"/>
  <c r="O206" i="71"/>
  <c r="H206" i="71"/>
  <c r="U206" i="71"/>
  <c r="K206" i="71"/>
  <c r="F206" i="71"/>
  <c r="W206" i="71"/>
  <c r="N206" i="71"/>
  <c r="T120" i="71"/>
  <c r="N158" i="71"/>
  <c r="W632" i="71"/>
  <c r="Q632" i="71"/>
  <c r="L50" i="71"/>
  <c r="X50" i="71" s="1"/>
  <c r="H50" i="71"/>
  <c r="U50" i="71"/>
  <c r="U292" i="71"/>
  <c r="J292" i="71"/>
  <c r="Q292" i="71"/>
  <c r="H292" i="71"/>
  <c r="L292" i="71"/>
  <c r="X292" i="71" s="1"/>
  <c r="F292" i="71"/>
  <c r="Y292" i="71" s="1"/>
  <c r="K20" i="71"/>
  <c r="O20" i="71"/>
  <c r="F20" i="71"/>
  <c r="Y20" i="71" s="1"/>
  <c r="N66" i="71"/>
  <c r="P158" i="71"/>
  <c r="W176" i="71"/>
  <c r="O176" i="71"/>
  <c r="X176" i="71"/>
  <c r="T332" i="71"/>
  <c r="N355" i="71"/>
  <c r="H424" i="71"/>
  <c r="P424" i="71"/>
  <c r="P631" i="71"/>
  <c r="F700" i="71"/>
  <c r="F746" i="71"/>
  <c r="Y746" i="71" s="1"/>
  <c r="V701" i="71"/>
  <c r="J701" i="71"/>
  <c r="T701" i="71"/>
  <c r="H701" i="71"/>
  <c r="V86" i="71"/>
  <c r="J86" i="71"/>
  <c r="U86" i="71"/>
  <c r="H86" i="71"/>
  <c r="X703" i="71"/>
  <c r="U703" i="71"/>
  <c r="P703" i="71"/>
  <c r="H703" i="71"/>
  <c r="Y703" i="71"/>
  <c r="L703" i="71"/>
  <c r="L16" i="71"/>
  <c r="X16" i="71" s="1"/>
  <c r="O16" i="71"/>
  <c r="V543" i="71"/>
  <c r="T543" i="71"/>
  <c r="O521" i="71"/>
  <c r="X90" i="71"/>
  <c r="Y90" i="71"/>
  <c r="O90" i="71"/>
  <c r="V90" i="71"/>
  <c r="H90" i="71"/>
  <c r="Q90" i="71"/>
  <c r="J90" i="71"/>
  <c r="F90" i="71"/>
  <c r="O292" i="71"/>
  <c r="O94" i="71"/>
  <c r="Y94" i="71"/>
  <c r="F94" i="71"/>
  <c r="U130" i="71"/>
  <c r="K130" i="71"/>
  <c r="T130" i="71"/>
  <c r="H130" i="71"/>
  <c r="Y130" i="71"/>
  <c r="F130" i="71"/>
  <c r="Q130" i="71"/>
  <c r="V390" i="71"/>
  <c r="Q390" i="71"/>
  <c r="J390" i="71"/>
  <c r="O390" i="71"/>
  <c r="H390" i="71"/>
  <c r="U390" i="71"/>
  <c r="K390" i="71"/>
  <c r="F390" i="71"/>
  <c r="Y390" i="71" s="1"/>
  <c r="N390" i="71"/>
  <c r="K608" i="71"/>
  <c r="N723" i="71"/>
  <c r="J13" i="71"/>
  <c r="Q67" i="71"/>
  <c r="N85" i="71"/>
  <c r="J425" i="71"/>
  <c r="N678" i="71"/>
  <c r="O141" i="71"/>
  <c r="L288" i="71"/>
  <c r="L380" i="71"/>
  <c r="X380" i="71" s="1"/>
  <c r="O679" i="71"/>
  <c r="Q358" i="71"/>
  <c r="O611" i="71"/>
  <c r="U34" i="71"/>
  <c r="J52" i="71"/>
  <c r="Q52" i="71"/>
  <c r="L359" i="71"/>
  <c r="X359" i="71" s="1"/>
  <c r="V382" i="71"/>
  <c r="Q635" i="71"/>
  <c r="L17" i="71"/>
  <c r="Q89" i="71"/>
  <c r="T144" i="71"/>
  <c r="L163" i="71"/>
  <c r="T199" i="71"/>
  <c r="U337" i="71"/>
  <c r="J475" i="71"/>
  <c r="Y613" i="71"/>
  <c r="L705" i="71"/>
  <c r="P182" i="71"/>
  <c r="O246" i="71"/>
  <c r="Q338" i="71"/>
  <c r="U706" i="71"/>
  <c r="J91" i="71"/>
  <c r="Q91" i="71"/>
  <c r="N183" i="71"/>
  <c r="Q293" i="71"/>
  <c r="N362" i="71"/>
  <c r="J431" i="71"/>
  <c r="Q431" i="71"/>
  <c r="K294" i="71"/>
  <c r="T294" i="71"/>
  <c r="O295" i="71"/>
  <c r="Y295" i="71"/>
  <c r="N732" i="71"/>
  <c r="L732" i="71"/>
  <c r="X732" i="71" s="1"/>
  <c r="J732" i="71"/>
  <c r="T732" i="71"/>
  <c r="T274" i="71"/>
  <c r="J274" i="71"/>
  <c r="X274" i="71"/>
  <c r="Y297" i="71"/>
  <c r="K297" i="71"/>
  <c r="O297" i="71"/>
  <c r="F297" i="71"/>
  <c r="T458" i="71"/>
  <c r="N458" i="71"/>
  <c r="J458" i="71"/>
  <c r="W321" i="71"/>
  <c r="V321" i="71"/>
  <c r="J321" i="71"/>
  <c r="Q321" i="71"/>
  <c r="H321" i="71"/>
  <c r="X321" i="71"/>
  <c r="L321" i="71"/>
  <c r="K482" i="71"/>
  <c r="T482" i="71"/>
  <c r="F482" i="71"/>
  <c r="Y482" i="71" s="1"/>
  <c r="U666" i="71"/>
  <c r="J666" i="71"/>
  <c r="T666" i="71"/>
  <c r="H666" i="71"/>
  <c r="Y666" i="71"/>
  <c r="J552" i="71"/>
  <c r="X552" i="71"/>
  <c r="N552" i="71"/>
  <c r="K134" i="71"/>
  <c r="T134" i="71"/>
  <c r="U134" i="71"/>
  <c r="F134" i="71"/>
  <c r="Q13" i="71"/>
  <c r="Q425" i="71"/>
  <c r="Y288" i="71"/>
  <c r="O52" i="71"/>
  <c r="U359" i="71"/>
  <c r="X635" i="71"/>
  <c r="Q17" i="71"/>
  <c r="Q163" i="71"/>
  <c r="Q475" i="71"/>
  <c r="Q705" i="71"/>
  <c r="N91" i="71"/>
  <c r="W91" i="71"/>
  <c r="U339" i="71"/>
  <c r="N431" i="71"/>
  <c r="V147" i="71"/>
  <c r="J147" i="71"/>
  <c r="Q616" i="71"/>
  <c r="T731" i="71"/>
  <c r="F731" i="71"/>
  <c r="Y731" i="71" s="1"/>
  <c r="U167" i="71"/>
  <c r="J167" i="71"/>
  <c r="J226" i="71"/>
  <c r="N226" i="71"/>
  <c r="H189" i="71"/>
  <c r="Q189" i="71"/>
  <c r="X189" i="71"/>
  <c r="O414" i="71"/>
  <c r="U414" i="71"/>
  <c r="Y414" i="71"/>
  <c r="F414" i="71"/>
  <c r="T80" i="71"/>
  <c r="Q80" i="71"/>
  <c r="V346" i="71"/>
  <c r="H346" i="71"/>
  <c r="Q346" i="71"/>
  <c r="F723" i="71"/>
  <c r="Y723" i="71" s="1"/>
  <c r="K723" i="71"/>
  <c r="V723" i="71"/>
  <c r="H13" i="71"/>
  <c r="T13" i="71"/>
  <c r="F67" i="71"/>
  <c r="Y67" i="71" s="1"/>
  <c r="H425" i="71"/>
  <c r="T425" i="71"/>
  <c r="Q448" i="71"/>
  <c r="F678" i="71"/>
  <c r="Y678" i="71" s="1"/>
  <c r="K678" i="71"/>
  <c r="U678" i="71"/>
  <c r="H288" i="71"/>
  <c r="H380" i="71"/>
  <c r="O610" i="71"/>
  <c r="L679" i="71"/>
  <c r="X679" i="71" s="1"/>
  <c r="F358" i="71"/>
  <c r="Y358" i="71" s="1"/>
  <c r="L611" i="71"/>
  <c r="Y611" i="71"/>
  <c r="O180" i="71"/>
  <c r="F382" i="71"/>
  <c r="Y382" i="71" s="1"/>
  <c r="L382" i="71"/>
  <c r="X382" i="71" s="1"/>
  <c r="N635" i="71"/>
  <c r="J17" i="71"/>
  <c r="J163" i="71"/>
  <c r="F199" i="71"/>
  <c r="Y199" i="71" s="1"/>
  <c r="F337" i="71"/>
  <c r="J337" i="71"/>
  <c r="Q337" i="71"/>
  <c r="T360" i="71"/>
  <c r="H475" i="71"/>
  <c r="L613" i="71"/>
  <c r="F126" i="71"/>
  <c r="I182" i="71"/>
  <c r="F246" i="71"/>
  <c r="Y246" i="71" s="1"/>
  <c r="L246" i="71"/>
  <c r="O568" i="71"/>
  <c r="U614" i="71"/>
  <c r="F706" i="71"/>
  <c r="J706" i="71"/>
  <c r="Q706" i="71"/>
  <c r="F55" i="71"/>
  <c r="Y55" i="71" s="1"/>
  <c r="H91" i="71"/>
  <c r="O91" i="71"/>
  <c r="X91" i="71"/>
  <c r="Q127" i="71"/>
  <c r="J183" i="71"/>
  <c r="F293" i="71"/>
  <c r="J362" i="71"/>
  <c r="H431" i="71"/>
  <c r="O431" i="71"/>
  <c r="V523" i="71"/>
  <c r="O523" i="71"/>
  <c r="N523" i="71"/>
  <c r="V128" i="71"/>
  <c r="Q128" i="71"/>
  <c r="J128" i="71"/>
  <c r="O128" i="71"/>
  <c r="N147" i="71"/>
  <c r="Q248" i="71"/>
  <c r="F294" i="71"/>
  <c r="Y294" i="71" s="1"/>
  <c r="Q294" i="71"/>
  <c r="V386" i="71"/>
  <c r="U386" i="71"/>
  <c r="K386" i="71"/>
  <c r="F386" i="71"/>
  <c r="Y386" i="71" s="1"/>
  <c r="O386" i="71"/>
  <c r="V478" i="71"/>
  <c r="O478" i="71"/>
  <c r="H478" i="71"/>
  <c r="Q478" i="71"/>
  <c r="F616" i="71"/>
  <c r="O731" i="71"/>
  <c r="T75" i="71"/>
  <c r="X75" i="71"/>
  <c r="J75" i="71"/>
  <c r="L75" i="71"/>
  <c r="H167" i="71"/>
  <c r="T226" i="71"/>
  <c r="U249" i="71"/>
  <c r="J249" i="71"/>
  <c r="J709" i="71"/>
  <c r="T709" i="71"/>
  <c r="K251" i="71"/>
  <c r="T251" i="71"/>
  <c r="F251" i="71"/>
  <c r="X642" i="71"/>
  <c r="T642" i="71"/>
  <c r="X43" i="71"/>
  <c r="P43" i="71"/>
  <c r="J43" i="71"/>
  <c r="W43" i="71"/>
  <c r="V97" i="71"/>
  <c r="X97" i="71"/>
  <c r="Q97" i="71"/>
  <c r="J97" i="71"/>
  <c r="O97" i="71"/>
  <c r="H97" i="71"/>
  <c r="U97" i="71"/>
  <c r="K97" i="71"/>
  <c r="F97" i="71"/>
  <c r="W668" i="71"/>
  <c r="F668" i="71"/>
  <c r="O668" i="71"/>
  <c r="Q57" i="71"/>
  <c r="Q129" i="71"/>
  <c r="Q433" i="71"/>
  <c r="N525" i="71"/>
  <c r="K571" i="71"/>
  <c r="U617" i="71"/>
  <c r="W663" i="71"/>
  <c r="X76" i="71"/>
  <c r="T319" i="71"/>
  <c r="K342" i="71"/>
  <c r="W342" i="71"/>
  <c r="K388" i="71"/>
  <c r="U388" i="71"/>
  <c r="U480" i="71"/>
  <c r="K526" i="71"/>
  <c r="Q572" i="71"/>
  <c r="Q618" i="71"/>
  <c r="N687" i="71"/>
  <c r="K23" i="71"/>
  <c r="J435" i="71"/>
  <c r="Q435" i="71"/>
  <c r="Q665" i="71"/>
  <c r="P757" i="71"/>
  <c r="K60" i="71"/>
  <c r="W60" i="71"/>
  <c r="K114" i="71"/>
  <c r="V114" i="71"/>
  <c r="U132" i="71"/>
  <c r="Q170" i="71"/>
  <c r="N298" i="71"/>
  <c r="W298" i="71"/>
  <c r="P436" i="71"/>
  <c r="L528" i="71"/>
  <c r="Q574" i="71"/>
  <c r="W689" i="71"/>
  <c r="N25" i="71"/>
  <c r="W25" i="71"/>
  <c r="V253" i="71"/>
  <c r="X253" i="71"/>
  <c r="O253" i="71"/>
  <c r="H253" i="71"/>
  <c r="Q253" i="71"/>
  <c r="W667" i="71"/>
  <c r="Y713" i="71"/>
  <c r="T713" i="71"/>
  <c r="W26" i="71"/>
  <c r="T62" i="71"/>
  <c r="H62" i="71"/>
  <c r="U62" i="71"/>
  <c r="X153" i="71"/>
  <c r="H153" i="71"/>
  <c r="V323" i="71"/>
  <c r="T323" i="71"/>
  <c r="N415" i="71"/>
  <c r="Q571" i="71"/>
  <c r="W296" i="71"/>
  <c r="Q342" i="71"/>
  <c r="Q388" i="71"/>
  <c r="Q526" i="71"/>
  <c r="U664" i="71"/>
  <c r="W710" i="71"/>
  <c r="Q23" i="71"/>
  <c r="N435" i="71"/>
  <c r="Q60" i="71"/>
  <c r="P114" i="71"/>
  <c r="V528" i="71"/>
  <c r="Q133" i="71"/>
  <c r="L133" i="71"/>
  <c r="W133" i="71"/>
  <c r="L483" i="71"/>
  <c r="X483" i="71" s="1"/>
  <c r="X415" i="71"/>
  <c r="T484" i="71"/>
  <c r="H484" i="71"/>
  <c r="U484" i="71"/>
  <c r="X599" i="71"/>
  <c r="H599" i="71"/>
  <c r="V593" i="71"/>
  <c r="F57" i="71"/>
  <c r="F129" i="71"/>
  <c r="F433" i="71"/>
  <c r="Y433" i="71" s="1"/>
  <c r="T502" i="71"/>
  <c r="F525" i="71"/>
  <c r="Y525" i="71" s="1"/>
  <c r="K525" i="71"/>
  <c r="U525" i="71"/>
  <c r="H571" i="71"/>
  <c r="U571" i="71"/>
  <c r="F663" i="71"/>
  <c r="Q22" i="71"/>
  <c r="H342" i="71"/>
  <c r="U342" i="71"/>
  <c r="H388" i="71"/>
  <c r="F480" i="71"/>
  <c r="Y480" i="71" s="1"/>
  <c r="H526" i="71"/>
  <c r="U526" i="71"/>
  <c r="F572" i="71"/>
  <c r="Y572" i="71" s="1"/>
  <c r="F618" i="71"/>
  <c r="H710" i="71"/>
  <c r="F756" i="71"/>
  <c r="Y756" i="71" s="1"/>
  <c r="J23" i="71"/>
  <c r="N169" i="71"/>
  <c r="W169" i="71"/>
  <c r="T187" i="71"/>
  <c r="N343" i="71"/>
  <c r="W343" i="71"/>
  <c r="T366" i="71"/>
  <c r="H435" i="71"/>
  <c r="O435" i="71"/>
  <c r="F665" i="71"/>
  <c r="J60" i="71"/>
  <c r="J114" i="71"/>
  <c r="T114" i="71"/>
  <c r="F298" i="71"/>
  <c r="K298" i="71"/>
  <c r="U298" i="71"/>
  <c r="H528" i="71"/>
  <c r="Y528" i="71"/>
  <c r="F574" i="71"/>
  <c r="Y574" i="71" s="1"/>
  <c r="F25" i="71"/>
  <c r="K25" i="71"/>
  <c r="U25" i="71"/>
  <c r="H133" i="71"/>
  <c r="F253" i="71"/>
  <c r="N253" i="71"/>
  <c r="Q299" i="71"/>
  <c r="L299" i="71"/>
  <c r="W299" i="71"/>
  <c r="V483" i="71"/>
  <c r="H667" i="71"/>
  <c r="O713" i="71"/>
  <c r="O62" i="71"/>
  <c r="W153" i="71"/>
  <c r="W208" i="71"/>
  <c r="F208" i="71"/>
  <c r="Q323" i="71"/>
  <c r="H415" i="71"/>
  <c r="J484" i="71"/>
  <c r="Y484" i="71"/>
  <c r="Q115" i="71"/>
  <c r="Q276" i="71"/>
  <c r="N300" i="71"/>
  <c r="W300" i="71"/>
  <c r="O84" i="71"/>
  <c r="T84" i="71"/>
  <c r="K84" i="71"/>
  <c r="F84" i="71"/>
  <c r="Y84" i="71" s="1"/>
  <c r="N84" i="71"/>
  <c r="P585" i="71"/>
  <c r="J585" i="71"/>
  <c r="N585" i="71"/>
  <c r="W677" i="71"/>
  <c r="O677" i="71"/>
  <c r="X677" i="71"/>
  <c r="P677" i="71"/>
  <c r="J677" i="71"/>
  <c r="N677" i="71"/>
  <c r="Y677" i="71"/>
  <c r="V31" i="71"/>
  <c r="V264" i="71"/>
  <c r="V310" i="71"/>
  <c r="U310" i="71"/>
  <c r="N310" i="71"/>
  <c r="H310" i="71"/>
  <c r="O310" i="71"/>
  <c r="X310" i="71"/>
  <c r="V517" i="71"/>
  <c r="T517" i="71"/>
  <c r="J517" i="71"/>
  <c r="Q517" i="71"/>
  <c r="V609" i="71"/>
  <c r="Q609" i="71"/>
  <c r="H609" i="71"/>
  <c r="T609" i="71"/>
  <c r="V14" i="71"/>
  <c r="O14" i="71"/>
  <c r="H14" i="71"/>
  <c r="P14" i="71"/>
  <c r="V160" i="71"/>
  <c r="O160" i="71"/>
  <c r="H160" i="71"/>
  <c r="P160" i="71"/>
  <c r="X311" i="71"/>
  <c r="U311" i="71"/>
  <c r="L311" i="71"/>
  <c r="O311" i="71"/>
  <c r="Q334" i="71"/>
  <c r="H334" i="71"/>
  <c r="V334" i="71"/>
  <c r="L472" i="71"/>
  <c r="X472" i="71" s="1"/>
  <c r="P495" i="71"/>
  <c r="H495" i="71"/>
  <c r="U495" i="71"/>
  <c r="X702" i="71"/>
  <c r="U702" i="71"/>
  <c r="V702" i="71"/>
  <c r="V15" i="71"/>
  <c r="L15" i="71"/>
  <c r="X15" i="71" s="1"/>
  <c r="U15" i="71"/>
  <c r="P33" i="71"/>
  <c r="J33" i="71"/>
  <c r="F33" i="71"/>
  <c r="Y33" i="71" s="1"/>
  <c r="V33" i="71"/>
  <c r="P161" i="71"/>
  <c r="O161" i="71"/>
  <c r="X312" i="71"/>
  <c r="O312" i="71"/>
  <c r="Y312" i="71"/>
  <c r="P335" i="71"/>
  <c r="O335" i="71"/>
  <c r="O496" i="71"/>
  <c r="X634" i="71"/>
  <c r="U634" i="71"/>
  <c r="V634" i="71"/>
  <c r="P290" i="71"/>
  <c r="J290" i="71"/>
  <c r="F290" i="71"/>
  <c r="Y290" i="71" s="1"/>
  <c r="V290" i="71"/>
  <c r="V451" i="71"/>
  <c r="L451" i="71"/>
  <c r="P451" i="71"/>
  <c r="P520" i="71"/>
  <c r="J520" i="71"/>
  <c r="O520" i="71"/>
  <c r="X612" i="71"/>
  <c r="U612" i="71"/>
  <c r="L612" i="71"/>
  <c r="Q612" i="71"/>
  <c r="Q658" i="71"/>
  <c r="X704" i="71"/>
  <c r="Y704" i="71"/>
  <c r="Q704" i="71"/>
  <c r="L704" i="71"/>
  <c r="U704" i="71"/>
  <c r="U750" i="71"/>
  <c r="J750" i="71"/>
  <c r="T750" i="71"/>
  <c r="V71" i="71"/>
  <c r="N71" i="71"/>
  <c r="T71" i="71"/>
  <c r="Q567" i="71"/>
  <c r="J567" i="71"/>
  <c r="O567" i="71"/>
  <c r="Q18" i="71"/>
  <c r="L18" i="71"/>
  <c r="X18" i="71" s="1"/>
  <c r="F18" i="71"/>
  <c r="Y18" i="71" s="1"/>
  <c r="O18" i="71"/>
  <c r="Q522" i="71"/>
  <c r="L522" i="71"/>
  <c r="X522" i="71" s="1"/>
  <c r="F522" i="71"/>
  <c r="Y522" i="71" s="1"/>
  <c r="O522" i="71"/>
  <c r="Q752" i="71"/>
  <c r="J752" i="71"/>
  <c r="O752" i="71"/>
  <c r="V19" i="71"/>
  <c r="Q19" i="71"/>
  <c r="K19" i="71"/>
  <c r="F19" i="71"/>
  <c r="Y19" i="71" s="1"/>
  <c r="N19" i="71"/>
  <c r="W270" i="71"/>
  <c r="J270" i="71"/>
  <c r="V477" i="71"/>
  <c r="F477" i="71"/>
  <c r="Y477" i="71" s="1"/>
  <c r="Q477" i="71"/>
  <c r="V707" i="71"/>
  <c r="W707" i="71"/>
  <c r="O707" i="71"/>
  <c r="J707" i="71"/>
  <c r="N707" i="71"/>
  <c r="X707" i="71"/>
  <c r="V753" i="71"/>
  <c r="U753" i="71"/>
  <c r="K753" i="71"/>
  <c r="Q753" i="71"/>
  <c r="V56" i="71"/>
  <c r="O56" i="71"/>
  <c r="J56" i="71"/>
  <c r="N56" i="71"/>
  <c r="X317" i="71"/>
  <c r="J317" i="71"/>
  <c r="Q432" i="71"/>
  <c r="K432" i="71"/>
  <c r="P432" i="71"/>
  <c r="T547" i="71"/>
  <c r="K547" i="71"/>
  <c r="P547" i="71"/>
  <c r="V662" i="71"/>
  <c r="O662" i="71"/>
  <c r="J662" i="71"/>
  <c r="N662" i="71"/>
  <c r="V21" i="71"/>
  <c r="O21" i="71"/>
  <c r="J21" i="71"/>
  <c r="N21" i="71"/>
  <c r="V93" i="71"/>
  <c r="U93" i="71"/>
  <c r="N93" i="71"/>
  <c r="H93" i="71"/>
  <c r="O93" i="71"/>
  <c r="X93" i="71"/>
  <c r="U479" i="71"/>
  <c r="K479" i="71"/>
  <c r="Q479" i="71"/>
  <c r="Q755" i="71"/>
  <c r="H755" i="71"/>
  <c r="U755" i="71"/>
  <c r="P40" i="71"/>
  <c r="V40" i="71"/>
  <c r="Y149" i="71"/>
  <c r="N149" i="71"/>
  <c r="X168" i="71"/>
  <c r="Q168" i="71"/>
  <c r="H168" i="71"/>
  <c r="U168" i="71"/>
  <c r="V204" i="71"/>
  <c r="W204" i="71"/>
  <c r="O204" i="71"/>
  <c r="J204" i="71"/>
  <c r="N204" i="71"/>
  <c r="X204" i="71"/>
  <c r="Y595" i="71"/>
  <c r="J595" i="71"/>
  <c r="X59" i="71"/>
  <c r="W59" i="71"/>
  <c r="F59" i="71"/>
  <c r="Q59" i="71"/>
  <c r="Y113" i="71"/>
  <c r="N113" i="71"/>
  <c r="X131" i="71"/>
  <c r="Q131" i="71"/>
  <c r="H131" i="71"/>
  <c r="U131" i="71"/>
  <c r="V711" i="71"/>
  <c r="X711" i="71"/>
  <c r="Q711" i="71"/>
  <c r="K711" i="71"/>
  <c r="F711" i="71"/>
  <c r="N711" i="71"/>
  <c r="W711" i="71"/>
  <c r="Q344" i="71"/>
  <c r="K344" i="71"/>
  <c r="P344" i="71"/>
  <c r="P459" i="71"/>
  <c r="J459" i="71"/>
  <c r="T459" i="71"/>
  <c r="Y551" i="71"/>
  <c r="P551" i="71"/>
  <c r="Y712" i="71"/>
  <c r="P712" i="71"/>
  <c r="H712" i="71"/>
  <c r="O712" i="71"/>
  <c r="F712" i="71"/>
  <c r="V712" i="71"/>
  <c r="K79" i="71"/>
  <c r="U79" i="71"/>
  <c r="V152" i="71"/>
  <c r="K152" i="71"/>
  <c r="L152" i="71"/>
  <c r="H207" i="71"/>
  <c r="O585" i="71"/>
  <c r="V12" i="71"/>
  <c r="N12" i="71"/>
  <c r="H12" i="71"/>
  <c r="P12" i="71"/>
  <c r="H84" i="71"/>
  <c r="P84" i="71"/>
  <c r="O139" i="71"/>
  <c r="V139" i="71"/>
  <c r="N139" i="71"/>
  <c r="H139" i="71"/>
  <c r="P139" i="71"/>
  <c r="Y139" i="71"/>
  <c r="W309" i="71"/>
  <c r="O309" i="71"/>
  <c r="X309" i="71"/>
  <c r="P309" i="71"/>
  <c r="J309" i="71"/>
  <c r="N309" i="71"/>
  <c r="Y309" i="71"/>
  <c r="T447" i="71"/>
  <c r="K447" i="71"/>
  <c r="F447" i="71"/>
  <c r="Y447" i="71" s="1"/>
  <c r="O447" i="71"/>
  <c r="N447" i="71"/>
  <c r="O493" i="71"/>
  <c r="V493" i="71"/>
  <c r="N493" i="71"/>
  <c r="H493" i="71"/>
  <c r="P493" i="71"/>
  <c r="H585" i="71"/>
  <c r="T585" i="71"/>
  <c r="H677" i="71"/>
  <c r="T677" i="71"/>
  <c r="O746" i="71"/>
  <c r="V746" i="71"/>
  <c r="N746" i="71"/>
  <c r="H746" i="71"/>
  <c r="P746" i="71"/>
  <c r="H31" i="71"/>
  <c r="V159" i="71"/>
  <c r="Q159" i="71"/>
  <c r="H159" i="71"/>
  <c r="T159" i="71"/>
  <c r="V177" i="71"/>
  <c r="Q177" i="71"/>
  <c r="H264" i="71"/>
  <c r="J310" i="71"/>
  <c r="Q310" i="71"/>
  <c r="Y310" i="71"/>
  <c r="V333" i="71"/>
  <c r="Q333" i="71"/>
  <c r="H333" i="71"/>
  <c r="T333" i="71"/>
  <c r="V494" i="71"/>
  <c r="Q494" i="71"/>
  <c r="K494" i="71"/>
  <c r="F494" i="71"/>
  <c r="Y494" i="71" s="1"/>
  <c r="N494" i="71"/>
  <c r="H517" i="71"/>
  <c r="V586" i="71"/>
  <c r="O586" i="71"/>
  <c r="J586" i="71"/>
  <c r="N586" i="71"/>
  <c r="J609" i="71"/>
  <c r="W609" i="71"/>
  <c r="J14" i="71"/>
  <c r="Q14" i="71"/>
  <c r="J160" i="71"/>
  <c r="Q160" i="71"/>
  <c r="P242" i="71"/>
  <c r="J242" i="71"/>
  <c r="O242" i="71"/>
  <c r="H311" i="71"/>
  <c r="P311" i="71"/>
  <c r="O334" i="71"/>
  <c r="V403" i="71"/>
  <c r="L403" i="71"/>
  <c r="P403" i="71"/>
  <c r="H472" i="71"/>
  <c r="V495" i="71"/>
  <c r="X564" i="71"/>
  <c r="O564" i="71"/>
  <c r="Y564" i="71"/>
  <c r="U587" i="71"/>
  <c r="P587" i="71"/>
  <c r="X656" i="71"/>
  <c r="Y656" i="71"/>
  <c r="H656" i="71"/>
  <c r="H702" i="71"/>
  <c r="O702" i="71"/>
  <c r="W702" i="71"/>
  <c r="H15" i="71"/>
  <c r="H33" i="71"/>
  <c r="O33" i="71"/>
  <c r="L142" i="71"/>
  <c r="X142" i="71" s="1"/>
  <c r="H161" i="71"/>
  <c r="U161" i="71"/>
  <c r="H312" i="71"/>
  <c r="H335" i="71"/>
  <c r="U335" i="71"/>
  <c r="V450" i="71"/>
  <c r="O450" i="71"/>
  <c r="H450" i="71"/>
  <c r="P450" i="71"/>
  <c r="H496" i="71"/>
  <c r="H634" i="71"/>
  <c r="O634" i="71"/>
  <c r="W634" i="71"/>
  <c r="V726" i="71"/>
  <c r="O726" i="71"/>
  <c r="J726" i="71"/>
  <c r="U244" i="71"/>
  <c r="X267" i="71"/>
  <c r="Y267" i="71"/>
  <c r="O267" i="71"/>
  <c r="O290" i="71"/>
  <c r="O428" i="71"/>
  <c r="U451" i="71"/>
  <c r="T474" i="71"/>
  <c r="L474" i="71"/>
  <c r="X474" i="71" s="1"/>
  <c r="F474" i="71"/>
  <c r="Y474" i="71" s="1"/>
  <c r="N474" i="71"/>
  <c r="Q520" i="71"/>
  <c r="V612" i="71"/>
  <c r="X658" i="71"/>
  <c r="V681" i="71"/>
  <c r="T681" i="71"/>
  <c r="N681" i="71"/>
  <c r="V704" i="71"/>
  <c r="H71" i="71"/>
  <c r="U71" i="71"/>
  <c r="X89" i="71"/>
  <c r="V89" i="71"/>
  <c r="O89" i="71"/>
  <c r="J89" i="71"/>
  <c r="F89" i="71"/>
  <c r="Y89" i="71" s="1"/>
  <c r="U89" i="71"/>
  <c r="U245" i="71"/>
  <c r="H245" i="71"/>
  <c r="O245" i="71"/>
  <c r="V360" i="71"/>
  <c r="V429" i="71"/>
  <c r="O429" i="71"/>
  <c r="H429" i="71"/>
  <c r="P429" i="71"/>
  <c r="H567" i="71"/>
  <c r="U567" i="71"/>
  <c r="V636" i="71"/>
  <c r="K636" i="71"/>
  <c r="O659" i="71"/>
  <c r="H659" i="71"/>
  <c r="Q659" i="71"/>
  <c r="O751" i="71"/>
  <c r="H751" i="71"/>
  <c r="Q751" i="71"/>
  <c r="H18" i="71"/>
  <c r="P18" i="71"/>
  <c r="K269" i="71"/>
  <c r="Y315" i="71"/>
  <c r="P315" i="71"/>
  <c r="X338" i="71"/>
  <c r="U338" i="71"/>
  <c r="V338" i="71"/>
  <c r="V430" i="71"/>
  <c r="O430" i="71"/>
  <c r="H430" i="71"/>
  <c r="P430" i="71"/>
  <c r="Q476" i="71"/>
  <c r="J476" i="71"/>
  <c r="O476" i="71"/>
  <c r="H522" i="71"/>
  <c r="P522" i="71"/>
  <c r="P591" i="71"/>
  <c r="H752" i="71"/>
  <c r="U752" i="71"/>
  <c r="H19" i="71"/>
  <c r="O19" i="71"/>
  <c r="V165" i="71"/>
  <c r="U165" i="71"/>
  <c r="N165" i="71"/>
  <c r="H165" i="71"/>
  <c r="O165" i="71"/>
  <c r="V247" i="71"/>
  <c r="O247" i="71"/>
  <c r="J247" i="71"/>
  <c r="N247" i="71"/>
  <c r="N270" i="71"/>
  <c r="V385" i="71"/>
  <c r="F385" i="71"/>
  <c r="Y385" i="71" s="1"/>
  <c r="Q385" i="71"/>
  <c r="H477" i="71"/>
  <c r="U477" i="71"/>
  <c r="V661" i="71"/>
  <c r="F661" i="71"/>
  <c r="Y661" i="71" s="1"/>
  <c r="Q661" i="71"/>
  <c r="H707" i="71"/>
  <c r="Q707" i="71"/>
  <c r="Y707" i="71"/>
  <c r="H753" i="71"/>
  <c r="H56" i="71"/>
  <c r="Q56" i="71"/>
  <c r="W74" i="71"/>
  <c r="N74" i="71"/>
  <c r="V92" i="71"/>
  <c r="Q92" i="71"/>
  <c r="H92" i="71"/>
  <c r="U92" i="71"/>
  <c r="V202" i="71"/>
  <c r="W202" i="71"/>
  <c r="O202" i="71"/>
  <c r="J202" i="71"/>
  <c r="N202" i="71"/>
  <c r="X202" i="71"/>
  <c r="P317" i="71"/>
  <c r="L363" i="71"/>
  <c r="X363" i="71" s="1"/>
  <c r="V363" i="71"/>
  <c r="H432" i="71"/>
  <c r="V432" i="71"/>
  <c r="J547" i="71"/>
  <c r="V547" i="71"/>
  <c r="H662" i="71"/>
  <c r="Q662" i="71"/>
  <c r="V754" i="71"/>
  <c r="Q754" i="71"/>
  <c r="K754" i="71"/>
  <c r="F754" i="71"/>
  <c r="Y754" i="71" s="1"/>
  <c r="N754" i="71"/>
  <c r="H21" i="71"/>
  <c r="Q21" i="71"/>
  <c r="J93" i="71"/>
  <c r="Q93" i="71"/>
  <c r="Y93" i="71"/>
  <c r="X203" i="71"/>
  <c r="U203" i="71"/>
  <c r="K203" i="71"/>
  <c r="Q203" i="71"/>
  <c r="V341" i="71"/>
  <c r="W341" i="71"/>
  <c r="O341" i="71"/>
  <c r="J341" i="71"/>
  <c r="N341" i="71"/>
  <c r="X341" i="71"/>
  <c r="U387" i="71"/>
  <c r="K387" i="71"/>
  <c r="Q387" i="71"/>
  <c r="H479" i="71"/>
  <c r="V502" i="71"/>
  <c r="V686" i="71"/>
  <c r="K755" i="71"/>
  <c r="L40" i="71"/>
  <c r="V58" i="71"/>
  <c r="X58" i="71"/>
  <c r="Q58" i="71"/>
  <c r="K58" i="71"/>
  <c r="F58" i="71"/>
  <c r="N58" i="71"/>
  <c r="W58" i="71"/>
  <c r="L112" i="71"/>
  <c r="J149" i="71"/>
  <c r="K168" i="71"/>
  <c r="W168" i="71"/>
  <c r="H204" i="71"/>
  <c r="Q204" i="71"/>
  <c r="Y204" i="71"/>
  <c r="Y227" i="71"/>
  <c r="N227" i="71"/>
  <c r="X250" i="71"/>
  <c r="Q250" i="71"/>
  <c r="H250" i="71"/>
  <c r="U250" i="71"/>
  <c r="Q434" i="71"/>
  <c r="H434" i="71"/>
  <c r="U434" i="71"/>
  <c r="Y503" i="71"/>
  <c r="J503" i="71"/>
  <c r="N595" i="71"/>
  <c r="H59" i="71"/>
  <c r="U59" i="71"/>
  <c r="J113" i="71"/>
  <c r="K131" i="71"/>
  <c r="W131" i="71"/>
  <c r="F481" i="71"/>
  <c r="Y481" i="71" s="1"/>
  <c r="Q481" i="71"/>
  <c r="V619" i="71"/>
  <c r="U619" i="71"/>
  <c r="N619" i="71"/>
  <c r="H619" i="71"/>
  <c r="O619" i="71"/>
  <c r="X619" i="71"/>
  <c r="H711" i="71"/>
  <c r="O711" i="71"/>
  <c r="Y711" i="71"/>
  <c r="Q24" i="71"/>
  <c r="K24" i="71"/>
  <c r="P24" i="71"/>
  <c r="P42" i="71"/>
  <c r="V132" i="71"/>
  <c r="W132" i="71"/>
  <c r="O132" i="71"/>
  <c r="J132" i="71"/>
  <c r="N132" i="71"/>
  <c r="X132" i="71"/>
  <c r="O275" i="71"/>
  <c r="F275" i="71"/>
  <c r="V275" i="71"/>
  <c r="H344" i="71"/>
  <c r="V344" i="71"/>
  <c r="K459" i="71"/>
  <c r="V459" i="71"/>
  <c r="V505" i="71"/>
  <c r="K551" i="71"/>
  <c r="Y643" i="71"/>
  <c r="V643" i="71"/>
  <c r="J643" i="71"/>
  <c r="K712" i="71"/>
  <c r="W712" i="71"/>
  <c r="V758" i="71"/>
  <c r="X758" i="71"/>
  <c r="Q758" i="71"/>
  <c r="K758" i="71"/>
  <c r="F758" i="71"/>
  <c r="Y758" i="71"/>
  <c r="O758" i="71"/>
  <c r="H758" i="71"/>
  <c r="T758" i="71"/>
  <c r="O79" i="71"/>
  <c r="O152" i="71"/>
  <c r="Q207" i="71"/>
  <c r="V368" i="71"/>
  <c r="T368" i="71"/>
  <c r="J368" i="71"/>
  <c r="X368" i="71"/>
  <c r="W368" i="71"/>
  <c r="Y506" i="71"/>
  <c r="V506" i="71"/>
  <c r="V575" i="71"/>
  <c r="Q575" i="71"/>
  <c r="V172" i="71"/>
  <c r="Q172" i="71"/>
  <c r="H172" i="71"/>
  <c r="V622" i="71"/>
  <c r="Q622" i="71"/>
  <c r="H622" i="71"/>
  <c r="I143" i="71"/>
  <c r="O12" i="71"/>
  <c r="J12" i="71"/>
  <c r="T12" i="71"/>
  <c r="V30" i="71"/>
  <c r="N30" i="71"/>
  <c r="H30" i="71"/>
  <c r="P30" i="71"/>
  <c r="J84" i="71"/>
  <c r="U84" i="71"/>
  <c r="J139" i="71"/>
  <c r="T139" i="71"/>
  <c r="H309" i="71"/>
  <c r="T309" i="71"/>
  <c r="H447" i="71"/>
  <c r="P447" i="71"/>
  <c r="J493" i="71"/>
  <c r="T493" i="71"/>
  <c r="O516" i="71"/>
  <c r="V516" i="71"/>
  <c r="N516" i="71"/>
  <c r="H516" i="71"/>
  <c r="P516" i="71"/>
  <c r="Y516" i="71"/>
  <c r="W562" i="71"/>
  <c r="O562" i="71"/>
  <c r="Y562" i="71"/>
  <c r="T562" i="71"/>
  <c r="K562" i="71"/>
  <c r="F562" i="71"/>
  <c r="N562" i="71"/>
  <c r="X562" i="71"/>
  <c r="K585" i="71"/>
  <c r="U585" i="71"/>
  <c r="W608" i="71"/>
  <c r="V608" i="71"/>
  <c r="N608" i="71"/>
  <c r="H608" i="71"/>
  <c r="P608" i="71"/>
  <c r="Y608" i="71"/>
  <c r="W654" i="71"/>
  <c r="O654" i="71"/>
  <c r="Y654" i="71"/>
  <c r="T654" i="71"/>
  <c r="K654" i="71"/>
  <c r="F654" i="71"/>
  <c r="N654" i="71"/>
  <c r="X654" i="71"/>
  <c r="K677" i="71"/>
  <c r="U677" i="71"/>
  <c r="W700" i="71"/>
  <c r="O700" i="71"/>
  <c r="V700" i="71"/>
  <c r="N700" i="71"/>
  <c r="H700" i="71"/>
  <c r="P700" i="71"/>
  <c r="Y700" i="71"/>
  <c r="J746" i="71"/>
  <c r="T746" i="71"/>
  <c r="Q31" i="71"/>
  <c r="V85" i="71"/>
  <c r="Q85" i="71"/>
  <c r="H85" i="71"/>
  <c r="T85" i="71"/>
  <c r="V140" i="71"/>
  <c r="O140" i="71"/>
  <c r="J140" i="71"/>
  <c r="N140" i="71"/>
  <c r="J159" i="71"/>
  <c r="H177" i="71"/>
  <c r="V241" i="71"/>
  <c r="T241" i="71"/>
  <c r="J241" i="71"/>
  <c r="Q241" i="71"/>
  <c r="Q264" i="71"/>
  <c r="K310" i="71"/>
  <c r="T310" i="71"/>
  <c r="J333" i="71"/>
  <c r="W333" i="71"/>
  <c r="V402" i="71"/>
  <c r="U402" i="71"/>
  <c r="N402" i="71"/>
  <c r="H402" i="71"/>
  <c r="O402" i="71"/>
  <c r="H494" i="71"/>
  <c r="O494" i="71"/>
  <c r="V540" i="71"/>
  <c r="H586" i="71"/>
  <c r="Q586" i="71"/>
  <c r="X609" i="71"/>
  <c r="V632" i="71"/>
  <c r="H632" i="71"/>
  <c r="L14" i="71"/>
  <c r="U14" i="71"/>
  <c r="V68" i="71"/>
  <c r="L68" i="71"/>
  <c r="X68" i="71" s="1"/>
  <c r="P68" i="71"/>
  <c r="X141" i="71"/>
  <c r="P141" i="71"/>
  <c r="W141" i="71" s="1"/>
  <c r="H141" i="71"/>
  <c r="U141" i="71"/>
  <c r="L160" i="71"/>
  <c r="X160" i="71" s="1"/>
  <c r="U160" i="71"/>
  <c r="H242" i="71"/>
  <c r="Q242" i="71"/>
  <c r="V311" i="71"/>
  <c r="J334" i="71"/>
  <c r="P334" i="71"/>
  <c r="H403" i="71"/>
  <c r="U403" i="71"/>
  <c r="V426" i="71"/>
  <c r="O426" i="71"/>
  <c r="J426" i="71"/>
  <c r="F426" i="71"/>
  <c r="Y426" i="71" s="1"/>
  <c r="U426" i="71"/>
  <c r="O472" i="71"/>
  <c r="L495" i="71"/>
  <c r="X495" i="71" s="1"/>
  <c r="V518" i="71"/>
  <c r="O518" i="71"/>
  <c r="H518" i="71"/>
  <c r="P518" i="71"/>
  <c r="H564" i="71"/>
  <c r="H587" i="71"/>
  <c r="V587" i="71"/>
  <c r="L656" i="71"/>
  <c r="J702" i="71"/>
  <c r="P702" i="71"/>
  <c r="Y702" i="71"/>
  <c r="H748" i="71"/>
  <c r="O15" i="71"/>
  <c r="Q33" i="71"/>
  <c r="H142" i="71"/>
  <c r="L161" i="71"/>
  <c r="V161" i="71"/>
  <c r="L312" i="71"/>
  <c r="L335" i="71"/>
  <c r="V335" i="71"/>
  <c r="P427" i="71"/>
  <c r="O427" i="71"/>
  <c r="J450" i="71"/>
  <c r="Q450" i="71"/>
  <c r="L496" i="71"/>
  <c r="X496" i="71" s="1"/>
  <c r="P542" i="71"/>
  <c r="J542" i="71"/>
  <c r="O542" i="71"/>
  <c r="J634" i="71"/>
  <c r="P634" i="71"/>
  <c r="Y634" i="71"/>
  <c r="H680" i="71"/>
  <c r="H726" i="71"/>
  <c r="P726" i="71"/>
  <c r="U124" i="71"/>
  <c r="L124" i="71"/>
  <c r="X124" i="71" s="1"/>
  <c r="V124" i="71"/>
  <c r="P267" i="71"/>
  <c r="Q290" i="71"/>
  <c r="X336" i="71"/>
  <c r="Y336" i="71"/>
  <c r="O336" i="71"/>
  <c r="Q474" i="71"/>
  <c r="L520" i="71"/>
  <c r="X520" i="71" s="1"/>
  <c r="U520" i="71"/>
  <c r="O612" i="71"/>
  <c r="W612" i="71"/>
  <c r="U681" i="71"/>
  <c r="O704" i="71"/>
  <c r="W704" i="71"/>
  <c r="V35" i="71"/>
  <c r="K71" i="71"/>
  <c r="H89" i="71"/>
  <c r="P245" i="71"/>
  <c r="N268" i="71"/>
  <c r="P268" i="71"/>
  <c r="J360" i="71"/>
  <c r="H383" i="71"/>
  <c r="J429" i="71"/>
  <c r="Q429" i="71"/>
  <c r="L567" i="71"/>
  <c r="J659" i="71"/>
  <c r="U659" i="71"/>
  <c r="X705" i="71"/>
  <c r="V705" i="71"/>
  <c r="O705" i="71"/>
  <c r="J705" i="71"/>
  <c r="F705" i="71"/>
  <c r="U705" i="71"/>
  <c r="J751" i="71"/>
  <c r="U751" i="71"/>
  <c r="J18" i="71"/>
  <c r="U18" i="71"/>
  <c r="X126" i="71"/>
  <c r="Y126" i="71"/>
  <c r="O126" i="71"/>
  <c r="H126" i="71"/>
  <c r="Q126" i="71"/>
  <c r="H338" i="71"/>
  <c r="O338" i="71"/>
  <c r="W338" i="71"/>
  <c r="J430" i="71"/>
  <c r="Q430" i="71"/>
  <c r="H476" i="71"/>
  <c r="U476" i="71"/>
  <c r="J522" i="71"/>
  <c r="U522" i="71"/>
  <c r="Q660" i="71"/>
  <c r="J660" i="71"/>
  <c r="O660" i="71"/>
  <c r="L752" i="71"/>
  <c r="X752" i="71" s="1"/>
  <c r="J19" i="71"/>
  <c r="T19" i="71"/>
  <c r="J165" i="71"/>
  <c r="Q165" i="71"/>
  <c r="V201" i="71"/>
  <c r="F201" i="71"/>
  <c r="Y201" i="71" s="1"/>
  <c r="Q201" i="71"/>
  <c r="H247" i="71"/>
  <c r="Q247" i="71"/>
  <c r="T270" i="71"/>
  <c r="V339" i="71"/>
  <c r="X339" i="71"/>
  <c r="Q339" i="71"/>
  <c r="K339" i="71"/>
  <c r="F339" i="71"/>
  <c r="N339" i="71"/>
  <c r="W339" i="71"/>
  <c r="H385" i="71"/>
  <c r="U385" i="71"/>
  <c r="K477" i="71"/>
  <c r="J546" i="71"/>
  <c r="H661" i="71"/>
  <c r="U661" i="71"/>
  <c r="K707" i="71"/>
  <c r="T707" i="71"/>
  <c r="J730" i="71"/>
  <c r="K56" i="71"/>
  <c r="T56" i="71"/>
  <c r="J74" i="71"/>
  <c r="K92" i="71"/>
  <c r="W92" i="71"/>
  <c r="H202" i="71"/>
  <c r="Q202" i="71"/>
  <c r="Y202" i="71"/>
  <c r="W225" i="71"/>
  <c r="X225" i="71"/>
  <c r="L225" i="71"/>
  <c r="V225" i="71"/>
  <c r="O248" i="71"/>
  <c r="F248" i="71"/>
  <c r="Y248" i="71" s="1"/>
  <c r="V248" i="71"/>
  <c r="W317" i="71"/>
  <c r="Y340" i="71"/>
  <c r="P340" i="71"/>
  <c r="J363" i="71"/>
  <c r="Q409" i="71"/>
  <c r="J409" i="71"/>
  <c r="P409" i="71"/>
  <c r="L432" i="71"/>
  <c r="K455" i="71"/>
  <c r="L547" i="71"/>
  <c r="X547" i="71" s="1"/>
  <c r="K662" i="71"/>
  <c r="T662" i="71"/>
  <c r="V731" i="71"/>
  <c r="J731" i="71"/>
  <c r="H754" i="71"/>
  <c r="O754" i="71"/>
  <c r="K21" i="71"/>
  <c r="T21" i="71"/>
  <c r="K93" i="71"/>
  <c r="T93" i="71"/>
  <c r="H203" i="71"/>
  <c r="W203" i="71"/>
  <c r="X272" i="71"/>
  <c r="L272" i="71"/>
  <c r="V272" i="71"/>
  <c r="X295" i="71"/>
  <c r="W295" i="71"/>
  <c r="F295" i="71"/>
  <c r="Q295" i="71"/>
  <c r="H341" i="71"/>
  <c r="Q341" i="71"/>
  <c r="Y341" i="71"/>
  <c r="V364" i="71"/>
  <c r="N364" i="71"/>
  <c r="H387" i="71"/>
  <c r="L456" i="71"/>
  <c r="X456" i="71" s="1"/>
  <c r="J502" i="71"/>
  <c r="X502" i="71"/>
  <c r="V548" i="71"/>
  <c r="V617" i="71"/>
  <c r="X617" i="71"/>
  <c r="Q617" i="71"/>
  <c r="K617" i="71"/>
  <c r="F617" i="71"/>
  <c r="N617" i="71"/>
  <c r="W617" i="71"/>
  <c r="L686" i="71"/>
  <c r="X686" i="71" s="1"/>
  <c r="V709" i="71"/>
  <c r="X709" i="71"/>
  <c r="Q709" i="71"/>
  <c r="K709" i="71"/>
  <c r="F709" i="71"/>
  <c r="N709" i="71"/>
  <c r="W709" i="71"/>
  <c r="H58" i="71"/>
  <c r="O58" i="71"/>
  <c r="Y58" i="71"/>
  <c r="Y76" i="71"/>
  <c r="T76" i="71"/>
  <c r="X94" i="71"/>
  <c r="U94" i="71"/>
  <c r="K94" i="71"/>
  <c r="Q94" i="71"/>
  <c r="V112" i="71"/>
  <c r="T149" i="71"/>
  <c r="Y168" i="71"/>
  <c r="P186" i="71"/>
  <c r="L186" i="71"/>
  <c r="K204" i="71"/>
  <c r="T204" i="71"/>
  <c r="J227" i="71"/>
  <c r="K250" i="71"/>
  <c r="W250" i="71"/>
  <c r="V296" i="71"/>
  <c r="U296" i="71"/>
  <c r="N296" i="71"/>
  <c r="H296" i="71"/>
  <c r="O296" i="71"/>
  <c r="X296" i="71"/>
  <c r="K434" i="71"/>
  <c r="V480" i="71"/>
  <c r="O480" i="71"/>
  <c r="J480" i="71"/>
  <c r="N480" i="71"/>
  <c r="N503" i="71"/>
  <c r="T595" i="71"/>
  <c r="V664" i="71"/>
  <c r="X664" i="71"/>
  <c r="Q664" i="71"/>
  <c r="K664" i="71"/>
  <c r="F664" i="71"/>
  <c r="N664" i="71"/>
  <c r="W664" i="71"/>
  <c r="V756" i="71"/>
  <c r="U756" i="71"/>
  <c r="N756" i="71"/>
  <c r="H756" i="71"/>
  <c r="O756" i="71"/>
  <c r="K59" i="71"/>
  <c r="Y59" i="71"/>
  <c r="T113" i="71"/>
  <c r="Y131" i="71"/>
  <c r="V251" i="71"/>
  <c r="W251" i="71"/>
  <c r="O251" i="71"/>
  <c r="J251" i="71"/>
  <c r="N251" i="71"/>
  <c r="X251" i="71"/>
  <c r="F389" i="71"/>
  <c r="Y389" i="71" s="1"/>
  <c r="Q389" i="71"/>
  <c r="H481" i="71"/>
  <c r="U481" i="71"/>
  <c r="Y550" i="71"/>
  <c r="T550" i="71"/>
  <c r="U573" i="71"/>
  <c r="K573" i="71"/>
  <c r="Q573" i="71"/>
  <c r="J619" i="71"/>
  <c r="Q619" i="71"/>
  <c r="Y619" i="71"/>
  <c r="Y642" i="71"/>
  <c r="J642" i="71"/>
  <c r="J711" i="71"/>
  <c r="T711" i="71"/>
  <c r="J734" i="71"/>
  <c r="H24" i="71"/>
  <c r="V24" i="71"/>
  <c r="X42" i="71"/>
  <c r="H132" i="71"/>
  <c r="Q132" i="71"/>
  <c r="Y132" i="71"/>
  <c r="X151" i="71"/>
  <c r="L151" i="71"/>
  <c r="V151" i="71"/>
  <c r="O170" i="71"/>
  <c r="F170" i="71"/>
  <c r="V170" i="71"/>
  <c r="J275" i="71"/>
  <c r="Y275" i="71"/>
  <c r="L344" i="71"/>
  <c r="W344" i="71"/>
  <c r="L459" i="71"/>
  <c r="X459" i="71" s="1"/>
  <c r="V482" i="71"/>
  <c r="U482" i="71"/>
  <c r="N482" i="71"/>
  <c r="H482" i="71"/>
  <c r="O482" i="71"/>
  <c r="H505" i="71"/>
  <c r="X505" i="71"/>
  <c r="X551" i="71"/>
  <c r="L643" i="71"/>
  <c r="L712" i="71"/>
  <c r="J758" i="71"/>
  <c r="U758" i="71"/>
  <c r="Q61" i="71"/>
  <c r="K61" i="71"/>
  <c r="P61" i="71"/>
  <c r="Y79" i="71"/>
  <c r="U152" i="71"/>
  <c r="W207" i="71"/>
  <c r="V345" i="71"/>
  <c r="W345" i="71"/>
  <c r="O345" i="71"/>
  <c r="J345" i="71"/>
  <c r="U345" i="71"/>
  <c r="F345" i="71"/>
  <c r="Q345" i="71"/>
  <c r="H368" i="71"/>
  <c r="L506" i="71"/>
  <c r="V529" i="71"/>
  <c r="X529" i="71"/>
  <c r="Q529" i="71"/>
  <c r="K529" i="71"/>
  <c r="F529" i="71"/>
  <c r="T529" i="71"/>
  <c r="J529" i="71"/>
  <c r="Y529" i="71"/>
  <c r="O529" i="71"/>
  <c r="H529" i="71"/>
  <c r="W529" i="71"/>
  <c r="H575" i="71"/>
  <c r="V621" i="71"/>
  <c r="W621" i="71"/>
  <c r="O621" i="71"/>
  <c r="J621" i="71"/>
  <c r="U621" i="71"/>
  <c r="F621" i="71"/>
  <c r="T621" i="71"/>
  <c r="K621" i="71"/>
  <c r="X621" i="71"/>
  <c r="V759" i="71"/>
  <c r="H759" i="71"/>
  <c r="Q759" i="71"/>
  <c r="V80" i="71"/>
  <c r="W80" i="71"/>
  <c r="N80" i="71"/>
  <c r="X80" i="71"/>
  <c r="J80" i="71"/>
  <c r="W172" i="71"/>
  <c r="V254" i="71"/>
  <c r="H254" i="71"/>
  <c r="W254" i="71"/>
  <c r="Q254" i="71"/>
  <c r="V507" i="71"/>
  <c r="W507" i="71"/>
  <c r="N507" i="71"/>
  <c r="X507" i="71"/>
  <c r="J507" i="71"/>
  <c r="W622" i="71"/>
  <c r="V714" i="71"/>
  <c r="H714" i="71"/>
  <c r="W714" i="71"/>
  <c r="Q714" i="71"/>
  <c r="K12" i="71"/>
  <c r="U12" i="71"/>
  <c r="J30" i="71"/>
  <c r="T30" i="71"/>
  <c r="V84" i="71"/>
  <c r="O120" i="71"/>
  <c r="P120" i="71"/>
  <c r="J120" i="71"/>
  <c r="N120" i="71"/>
  <c r="K139" i="71"/>
  <c r="U139" i="71"/>
  <c r="O194" i="71"/>
  <c r="T194" i="71"/>
  <c r="K194" i="71"/>
  <c r="F194" i="71"/>
  <c r="Y194" i="71" s="1"/>
  <c r="N194" i="71"/>
  <c r="V240" i="71"/>
  <c r="N240" i="71"/>
  <c r="H240" i="71"/>
  <c r="P240" i="71"/>
  <c r="W286" i="71"/>
  <c r="O286" i="71"/>
  <c r="Y286" i="71"/>
  <c r="T286" i="71"/>
  <c r="K286" i="71"/>
  <c r="F286" i="71"/>
  <c r="N286" i="71"/>
  <c r="X286" i="71"/>
  <c r="K309" i="71"/>
  <c r="U309" i="71"/>
  <c r="W332" i="71"/>
  <c r="V332" i="71"/>
  <c r="N332" i="71"/>
  <c r="H332" i="71"/>
  <c r="P332" i="71"/>
  <c r="Y332" i="71"/>
  <c r="J447" i="71"/>
  <c r="U447" i="71"/>
  <c r="O470" i="71"/>
  <c r="P470" i="71"/>
  <c r="J470" i="71"/>
  <c r="N470" i="71"/>
  <c r="K493" i="71"/>
  <c r="U493" i="71"/>
  <c r="J516" i="71"/>
  <c r="T516" i="71"/>
  <c r="H562" i="71"/>
  <c r="P562" i="71"/>
  <c r="F585" i="71"/>
  <c r="Y585" i="71" s="1"/>
  <c r="V585" i="71"/>
  <c r="J608" i="71"/>
  <c r="T608" i="71"/>
  <c r="H654" i="71"/>
  <c r="P654" i="71"/>
  <c r="F677" i="71"/>
  <c r="V677" i="71"/>
  <c r="J700" i="71"/>
  <c r="T700" i="71"/>
  <c r="K746" i="71"/>
  <c r="U746" i="71"/>
  <c r="V67" i="71"/>
  <c r="O67" i="71"/>
  <c r="J67" i="71"/>
  <c r="N67" i="71"/>
  <c r="J85" i="71"/>
  <c r="H140" i="71"/>
  <c r="Q140" i="71"/>
  <c r="H241" i="71"/>
  <c r="W264" i="71"/>
  <c r="F310" i="71"/>
  <c r="W310" i="71"/>
  <c r="X333" i="71"/>
  <c r="V356" i="71"/>
  <c r="H356" i="71"/>
  <c r="J402" i="71"/>
  <c r="Q402" i="71"/>
  <c r="J494" i="71"/>
  <c r="T494" i="71"/>
  <c r="N517" i="71"/>
  <c r="H540" i="71"/>
  <c r="K586" i="71"/>
  <c r="T586" i="71"/>
  <c r="N609" i="71"/>
  <c r="F14" i="71"/>
  <c r="Y14" i="71" s="1"/>
  <c r="O50" i="71"/>
  <c r="H68" i="71"/>
  <c r="U68" i="71"/>
  <c r="Q86" i="71"/>
  <c r="L86" i="71"/>
  <c r="F86" i="71"/>
  <c r="Y86" i="71" s="1"/>
  <c r="O86" i="71"/>
  <c r="H122" i="71"/>
  <c r="V141" i="71"/>
  <c r="F160" i="71"/>
  <c r="Y160" i="71" s="1"/>
  <c r="O196" i="71"/>
  <c r="L242" i="71"/>
  <c r="X242" i="71" s="1"/>
  <c r="U242" i="71"/>
  <c r="Y311" i="71"/>
  <c r="F334" i="71"/>
  <c r="Y334" i="71" s="1"/>
  <c r="L334" i="71"/>
  <c r="X334" i="71" s="1"/>
  <c r="U334" i="71"/>
  <c r="H426" i="71"/>
  <c r="U472" i="71"/>
  <c r="O495" i="71"/>
  <c r="J518" i="71"/>
  <c r="Q518" i="71"/>
  <c r="L564" i="71"/>
  <c r="L587" i="71"/>
  <c r="X587" i="71" s="1"/>
  <c r="X610" i="71"/>
  <c r="U610" i="71"/>
  <c r="V610" i="71"/>
  <c r="O656" i="71"/>
  <c r="F702" i="71"/>
  <c r="L702" i="71"/>
  <c r="Q702" i="71"/>
  <c r="L748" i="71"/>
  <c r="X748" i="71" s="1"/>
  <c r="P15" i="71"/>
  <c r="L33" i="71"/>
  <c r="X33" i="71" s="1"/>
  <c r="U33" i="71"/>
  <c r="O142" i="71"/>
  <c r="Q179" i="71"/>
  <c r="H179" i="71"/>
  <c r="V179" i="71"/>
  <c r="U312" i="71"/>
  <c r="U358" i="71"/>
  <c r="H358" i="71"/>
  <c r="O358" i="71"/>
  <c r="L404" i="71"/>
  <c r="X404" i="71" s="1"/>
  <c r="H427" i="71"/>
  <c r="U427" i="71"/>
  <c r="L450" i="71"/>
  <c r="U450" i="71"/>
  <c r="U496" i="71"/>
  <c r="U519" i="71"/>
  <c r="L519" i="71"/>
  <c r="X519" i="71" s="1"/>
  <c r="O519" i="71"/>
  <c r="H542" i="71"/>
  <c r="Q542" i="71"/>
  <c r="F634" i="71"/>
  <c r="L634" i="71"/>
  <c r="Q634" i="71"/>
  <c r="L680" i="71"/>
  <c r="X680" i="71" s="1"/>
  <c r="L726" i="71"/>
  <c r="Q726" i="71"/>
  <c r="U88" i="71"/>
  <c r="O124" i="71"/>
  <c r="V198" i="71"/>
  <c r="O198" i="71"/>
  <c r="J198" i="71"/>
  <c r="L244" i="71"/>
  <c r="U267" i="71"/>
  <c r="L290" i="71"/>
  <c r="U290" i="71"/>
  <c r="U336" i="71"/>
  <c r="L428" i="71"/>
  <c r="X428" i="71" s="1"/>
  <c r="O451" i="71"/>
  <c r="J474" i="71"/>
  <c r="U474" i="71"/>
  <c r="F520" i="71"/>
  <c r="Y520" i="71" s="1"/>
  <c r="V520" i="71"/>
  <c r="T589" i="71"/>
  <c r="F612" i="71"/>
  <c r="J612" i="71"/>
  <c r="P612" i="71"/>
  <c r="Y612" i="71"/>
  <c r="L658" i="71"/>
  <c r="F704" i="71"/>
  <c r="J704" i="71"/>
  <c r="P704" i="71"/>
  <c r="N750" i="71"/>
  <c r="V17" i="71"/>
  <c r="O17" i="71"/>
  <c r="H17" i="71"/>
  <c r="P17" i="71"/>
  <c r="J35" i="71"/>
  <c r="H53" i="71"/>
  <c r="O71" i="71"/>
  <c r="P89" i="71"/>
  <c r="W89" i="71" s="1"/>
  <c r="V144" i="71"/>
  <c r="N144" i="71"/>
  <c r="U163" i="71"/>
  <c r="H163" i="71"/>
  <c r="O163" i="71"/>
  <c r="O199" i="71"/>
  <c r="J199" i="71"/>
  <c r="N199" i="71"/>
  <c r="J245" i="71"/>
  <c r="Q245" i="71"/>
  <c r="J268" i="71"/>
  <c r="T268" i="71"/>
  <c r="U383" i="71"/>
  <c r="L429" i="71"/>
  <c r="U429" i="71"/>
  <c r="U475" i="71"/>
  <c r="L475" i="71"/>
  <c r="X475" i="71" s="1"/>
  <c r="F475" i="71"/>
  <c r="Y475" i="71" s="1"/>
  <c r="O475" i="71"/>
  <c r="P498" i="71"/>
  <c r="F567" i="71"/>
  <c r="Y567" i="71" s="1"/>
  <c r="V590" i="71"/>
  <c r="P590" i="71"/>
  <c r="X613" i="71"/>
  <c r="V613" i="71"/>
  <c r="O613" i="71"/>
  <c r="J613" i="71"/>
  <c r="F613" i="71"/>
  <c r="U613" i="71"/>
  <c r="P636" i="71"/>
  <c r="L659" i="71"/>
  <c r="X659" i="71" s="1"/>
  <c r="H705" i="71"/>
  <c r="W705" i="71"/>
  <c r="L751" i="71"/>
  <c r="X751" i="71" s="1"/>
  <c r="V18" i="71"/>
  <c r="O54" i="71"/>
  <c r="H54" i="71"/>
  <c r="Q54" i="71"/>
  <c r="J126" i="71"/>
  <c r="U126" i="71"/>
  <c r="J338" i="71"/>
  <c r="P338" i="71"/>
  <c r="Y338" i="71"/>
  <c r="L430" i="71"/>
  <c r="X430" i="71" s="1"/>
  <c r="U430" i="71"/>
  <c r="L476" i="71"/>
  <c r="X476" i="71" s="1"/>
  <c r="V522" i="71"/>
  <c r="H660" i="71"/>
  <c r="U660" i="71"/>
  <c r="P683" i="71"/>
  <c r="F752" i="71"/>
  <c r="Y752" i="71" s="1"/>
  <c r="U19" i="71"/>
  <c r="N37" i="71"/>
  <c r="V55" i="71"/>
  <c r="Q55" i="71"/>
  <c r="H55" i="71"/>
  <c r="U55" i="71"/>
  <c r="K165" i="71"/>
  <c r="T165" i="71"/>
  <c r="H201" i="71"/>
  <c r="U201" i="71"/>
  <c r="K247" i="71"/>
  <c r="T247" i="71"/>
  <c r="X270" i="71"/>
  <c r="H339" i="71"/>
  <c r="O339" i="71"/>
  <c r="Y339" i="71"/>
  <c r="K385" i="71"/>
  <c r="J454" i="71"/>
  <c r="O477" i="71"/>
  <c r="N546" i="71"/>
  <c r="V569" i="71"/>
  <c r="F569" i="71"/>
  <c r="Y569" i="71" s="1"/>
  <c r="Q569" i="71"/>
  <c r="K661" i="71"/>
  <c r="F707" i="71"/>
  <c r="U707" i="71"/>
  <c r="T730" i="71"/>
  <c r="F753" i="71"/>
  <c r="Y753" i="71" s="1"/>
  <c r="O753" i="71"/>
  <c r="V20" i="71"/>
  <c r="Q20" i="71"/>
  <c r="H20" i="71"/>
  <c r="U20" i="71"/>
  <c r="F56" i="71"/>
  <c r="Y56" i="71" s="1"/>
  <c r="U56" i="71"/>
  <c r="T74" i="71"/>
  <c r="Y92" i="71"/>
  <c r="K202" i="71"/>
  <c r="T202" i="71"/>
  <c r="H225" i="71"/>
  <c r="H248" i="71"/>
  <c r="V294" i="71"/>
  <c r="U294" i="71"/>
  <c r="N294" i="71"/>
  <c r="H294" i="71"/>
  <c r="O294" i="71"/>
  <c r="K340" i="71"/>
  <c r="O363" i="71"/>
  <c r="H409" i="71"/>
  <c r="V409" i="71"/>
  <c r="F432" i="71"/>
  <c r="Y432" i="71" s="1"/>
  <c r="O432" i="71"/>
  <c r="F547" i="71"/>
  <c r="Y547" i="71" s="1"/>
  <c r="O547" i="71"/>
  <c r="W616" i="71"/>
  <c r="V616" i="71"/>
  <c r="H616" i="71"/>
  <c r="Y616" i="71"/>
  <c r="F662" i="71"/>
  <c r="Y662" i="71" s="1"/>
  <c r="U662" i="71"/>
  <c r="L731" i="71"/>
  <c r="X731" i="71" s="1"/>
  <c r="J754" i="71"/>
  <c r="T754" i="71"/>
  <c r="F21" i="71"/>
  <c r="Y21" i="71" s="1"/>
  <c r="U21" i="71"/>
  <c r="F93" i="71"/>
  <c r="W93" i="71"/>
  <c r="V167" i="71"/>
  <c r="Q167" i="71"/>
  <c r="K167" i="71"/>
  <c r="F167" i="71"/>
  <c r="Y167" i="71" s="1"/>
  <c r="N167" i="71"/>
  <c r="Y203" i="71"/>
  <c r="X226" i="71"/>
  <c r="L226" i="71"/>
  <c r="V226" i="71"/>
  <c r="V249" i="71"/>
  <c r="Q249" i="71"/>
  <c r="K249" i="71"/>
  <c r="F249" i="71"/>
  <c r="Y249" i="71" s="1"/>
  <c r="N249" i="71"/>
  <c r="J272" i="71"/>
  <c r="H295" i="71"/>
  <c r="U295" i="71"/>
  <c r="K341" i="71"/>
  <c r="T341" i="71"/>
  <c r="J364" i="71"/>
  <c r="V433" i="71"/>
  <c r="O433" i="71"/>
  <c r="J433" i="71"/>
  <c r="N433" i="71"/>
  <c r="V456" i="71"/>
  <c r="F479" i="71"/>
  <c r="Y479" i="71" s="1"/>
  <c r="O479" i="71"/>
  <c r="L502" i="71"/>
  <c r="J548" i="71"/>
  <c r="X548" i="71"/>
  <c r="H617" i="71"/>
  <c r="O617" i="71"/>
  <c r="Y617" i="71"/>
  <c r="V640" i="71"/>
  <c r="T640" i="71"/>
  <c r="X663" i="71"/>
  <c r="U663" i="71"/>
  <c r="K663" i="71"/>
  <c r="Q663" i="71"/>
  <c r="H709" i="71"/>
  <c r="O709" i="71"/>
  <c r="Y709" i="71"/>
  <c r="V732" i="71"/>
  <c r="F755" i="71"/>
  <c r="Y755" i="71" s="1"/>
  <c r="O755" i="71"/>
  <c r="J58" i="71"/>
  <c r="T58" i="71"/>
  <c r="J76" i="71"/>
  <c r="H94" i="71"/>
  <c r="W94" i="71"/>
  <c r="V130" i="71"/>
  <c r="W130" i="71"/>
  <c r="O130" i="71"/>
  <c r="J130" i="71"/>
  <c r="N130" i="71"/>
  <c r="X130" i="71"/>
  <c r="X149" i="71"/>
  <c r="F168" i="71"/>
  <c r="O168" i="71"/>
  <c r="V186" i="71"/>
  <c r="F204" i="71"/>
  <c r="U204" i="71"/>
  <c r="T227" i="71"/>
  <c r="Y250" i="71"/>
  <c r="J296" i="71"/>
  <c r="Q296" i="71"/>
  <c r="Y296" i="71"/>
  <c r="Y319" i="71"/>
  <c r="J319" i="71"/>
  <c r="V388" i="71"/>
  <c r="O388" i="71"/>
  <c r="J388" i="71"/>
  <c r="N388" i="71"/>
  <c r="N411" i="71"/>
  <c r="H480" i="71"/>
  <c r="Q480" i="71"/>
  <c r="T503" i="71"/>
  <c r="V572" i="71"/>
  <c r="U572" i="71"/>
  <c r="N572" i="71"/>
  <c r="H572" i="71"/>
  <c r="O572" i="71"/>
  <c r="X595" i="71"/>
  <c r="H664" i="71"/>
  <c r="O664" i="71"/>
  <c r="Y664" i="71"/>
  <c r="Y687" i="71"/>
  <c r="T687" i="71"/>
  <c r="X710" i="71"/>
  <c r="U710" i="71"/>
  <c r="K710" i="71"/>
  <c r="Q710" i="71"/>
  <c r="J756" i="71"/>
  <c r="Q756" i="71"/>
  <c r="V23" i="71"/>
  <c r="U23" i="71"/>
  <c r="N23" i="71"/>
  <c r="H23" i="71"/>
  <c r="O23" i="71"/>
  <c r="O59" i="71"/>
  <c r="V95" i="71"/>
  <c r="W95" i="71"/>
  <c r="O95" i="71"/>
  <c r="J95" i="71"/>
  <c r="N95" i="71"/>
  <c r="X95" i="71"/>
  <c r="X113" i="71"/>
  <c r="F131" i="71"/>
  <c r="O131" i="71"/>
  <c r="X205" i="71"/>
  <c r="W205" i="71"/>
  <c r="F205" i="71"/>
  <c r="Q205" i="71"/>
  <c r="H251" i="71"/>
  <c r="Q251" i="71"/>
  <c r="Y251" i="71"/>
  <c r="Y274" i="71"/>
  <c r="N274" i="71"/>
  <c r="X297" i="71"/>
  <c r="Q297" i="71"/>
  <c r="H297" i="71"/>
  <c r="U297" i="71"/>
  <c r="H389" i="71"/>
  <c r="U389" i="71"/>
  <c r="K481" i="71"/>
  <c r="J550" i="71"/>
  <c r="H573" i="71"/>
  <c r="K619" i="71"/>
  <c r="T619" i="71"/>
  <c r="N642" i="71"/>
  <c r="U711" i="71"/>
  <c r="N734" i="71"/>
  <c r="L24" i="71"/>
  <c r="W24" i="71"/>
  <c r="V60" i="71"/>
  <c r="U60" i="71"/>
  <c r="N60" i="71"/>
  <c r="H60" i="71"/>
  <c r="O60" i="71"/>
  <c r="X60" i="71"/>
  <c r="K132" i="71"/>
  <c r="T132" i="71"/>
  <c r="H151" i="71"/>
  <c r="H170" i="71"/>
  <c r="Y170" i="71"/>
  <c r="L275" i="71"/>
  <c r="F344" i="71"/>
  <c r="O344" i="71"/>
  <c r="Y344" i="71"/>
  <c r="F459" i="71"/>
  <c r="Y459" i="71" s="1"/>
  <c r="O459" i="71"/>
  <c r="J482" i="71"/>
  <c r="Q482" i="71"/>
  <c r="L505" i="71"/>
  <c r="V574" i="71"/>
  <c r="O574" i="71"/>
  <c r="J574" i="71"/>
  <c r="N574" i="71"/>
  <c r="O643" i="71"/>
  <c r="V689" i="71"/>
  <c r="L689" i="71"/>
  <c r="X689" i="71"/>
  <c r="N689" i="71"/>
  <c r="Q689" i="71"/>
  <c r="Q712" i="71"/>
  <c r="W758" i="71"/>
  <c r="W61" i="71"/>
  <c r="F79" i="71"/>
  <c r="F152" i="71"/>
  <c r="Y152" i="71"/>
  <c r="V189" i="71"/>
  <c r="T189" i="71"/>
  <c r="J189" i="71"/>
  <c r="N189" i="71"/>
  <c r="W189" i="71"/>
  <c r="K230" i="71"/>
  <c r="O230" i="71"/>
  <c r="H345" i="71"/>
  <c r="T345" i="71"/>
  <c r="N368" i="71"/>
  <c r="H621" i="71"/>
  <c r="Y621" i="71"/>
  <c r="V644" i="71"/>
  <c r="T644" i="71"/>
  <c r="J644" i="71"/>
  <c r="X644" i="71"/>
  <c r="W644" i="71"/>
  <c r="H644" i="71"/>
  <c r="V736" i="71"/>
  <c r="N736" i="71"/>
  <c r="J736" i="71"/>
  <c r="W759" i="71"/>
  <c r="V44" i="71"/>
  <c r="P44" i="71"/>
  <c r="L44" i="71"/>
  <c r="H80" i="71"/>
  <c r="V208" i="71"/>
  <c r="U208" i="71"/>
  <c r="N208" i="71"/>
  <c r="H208" i="71"/>
  <c r="T208" i="71"/>
  <c r="K208" i="71"/>
  <c r="Y208" i="71"/>
  <c r="Q208" i="71"/>
  <c r="J208" i="71"/>
  <c r="X208" i="71"/>
  <c r="V438" i="71"/>
  <c r="Q438" i="71"/>
  <c r="H438" i="71"/>
  <c r="H507" i="71"/>
  <c r="V668" i="71"/>
  <c r="U668" i="71"/>
  <c r="N668" i="71"/>
  <c r="H668" i="71"/>
  <c r="T668" i="71"/>
  <c r="K668" i="71"/>
  <c r="Y668" i="71"/>
  <c r="Q668" i="71"/>
  <c r="J668" i="71"/>
  <c r="X668" i="71"/>
  <c r="O608" i="71"/>
  <c r="V437" i="71"/>
  <c r="U437" i="71"/>
  <c r="N437" i="71"/>
  <c r="H437" i="71"/>
  <c r="O437" i="71"/>
  <c r="V552" i="71"/>
  <c r="W552" i="71"/>
  <c r="Q552" i="71"/>
  <c r="V26" i="71"/>
  <c r="Q26" i="71"/>
  <c r="V98" i="71"/>
  <c r="Q98" i="71"/>
  <c r="V134" i="71"/>
  <c r="W134" i="71"/>
  <c r="O134" i="71"/>
  <c r="J134" i="71"/>
  <c r="N134" i="71"/>
  <c r="X134" i="71"/>
  <c r="V231" i="71"/>
  <c r="Q231" i="71"/>
  <c r="H231" i="71"/>
  <c r="T231" i="71"/>
  <c r="V392" i="71"/>
  <c r="X392" i="71"/>
  <c r="Q392" i="71"/>
  <c r="K392" i="71"/>
  <c r="F392" i="71"/>
  <c r="N392" i="71"/>
  <c r="W392" i="71"/>
  <c r="V530" i="71"/>
  <c r="Q530" i="71"/>
  <c r="V576" i="71"/>
  <c r="W576" i="71"/>
  <c r="O576" i="71"/>
  <c r="J576" i="71"/>
  <c r="N576" i="71"/>
  <c r="X576" i="71"/>
  <c r="V691" i="71"/>
  <c r="Q691" i="71"/>
  <c r="H691" i="71"/>
  <c r="T691" i="71"/>
  <c r="U48" i="71"/>
  <c r="O66" i="71"/>
  <c r="U66" i="71"/>
  <c r="U158" i="71"/>
  <c r="U176" i="71"/>
  <c r="W263" i="71"/>
  <c r="O263" i="71"/>
  <c r="U263" i="71"/>
  <c r="U355" i="71"/>
  <c r="U378" i="71"/>
  <c r="U401" i="71"/>
  <c r="U424" i="71"/>
  <c r="W539" i="71"/>
  <c r="O539" i="71"/>
  <c r="U539" i="71"/>
  <c r="W631" i="71"/>
  <c r="O631" i="71"/>
  <c r="U631" i="71"/>
  <c r="U723" i="71"/>
  <c r="N13" i="71"/>
  <c r="N425" i="71"/>
  <c r="T678" i="71"/>
  <c r="N701" i="71"/>
  <c r="U288" i="71"/>
  <c r="U380" i="71"/>
  <c r="V679" i="71"/>
  <c r="U69" i="71"/>
  <c r="P87" i="71"/>
  <c r="O243" i="71"/>
  <c r="L266" i="71"/>
  <c r="X266" i="71" s="1"/>
  <c r="P266" i="71"/>
  <c r="U588" i="71"/>
  <c r="V611" i="71"/>
  <c r="V703" i="71"/>
  <c r="U16" i="71"/>
  <c r="O34" i="71"/>
  <c r="U52" i="71"/>
  <c r="U162" i="71"/>
  <c r="V180" i="71"/>
  <c r="O359" i="71"/>
  <c r="Q382" i="71"/>
  <c r="Q543" i="71"/>
  <c r="N291" i="71"/>
  <c r="L337" i="71"/>
  <c r="P337" i="71"/>
  <c r="W337" i="71"/>
  <c r="U521" i="71"/>
  <c r="L90" i="71"/>
  <c r="P90" i="71"/>
  <c r="W90" i="71"/>
  <c r="U164" i="71"/>
  <c r="U246" i="71"/>
  <c r="L614" i="71"/>
  <c r="P614" i="71"/>
  <c r="W614" i="71"/>
  <c r="L706" i="71"/>
  <c r="P706" i="71"/>
  <c r="W706" i="71"/>
  <c r="T91" i="71"/>
  <c r="Y91" i="71"/>
  <c r="O127" i="71"/>
  <c r="X183" i="71"/>
  <c r="O293" i="71"/>
  <c r="Y293" i="71"/>
  <c r="T431" i="71"/>
  <c r="T523" i="71"/>
  <c r="T615" i="71"/>
  <c r="Y615" i="71"/>
  <c r="X638" i="71"/>
  <c r="T128" i="71"/>
  <c r="Y128" i="71"/>
  <c r="O184" i="71"/>
  <c r="T386" i="71"/>
  <c r="T478" i="71"/>
  <c r="T570" i="71"/>
  <c r="Q593" i="71"/>
  <c r="O57" i="71"/>
  <c r="Y57" i="71"/>
  <c r="O129" i="71"/>
  <c r="Y129" i="71"/>
  <c r="X148" i="71"/>
  <c r="T525" i="71"/>
  <c r="O571" i="71"/>
  <c r="O342" i="71"/>
  <c r="Y342" i="71"/>
  <c r="O618" i="71"/>
  <c r="Y618" i="71"/>
  <c r="X41" i="71"/>
  <c r="T169" i="71"/>
  <c r="Y169" i="71"/>
  <c r="X187" i="71"/>
  <c r="T343" i="71"/>
  <c r="Y343" i="71"/>
  <c r="X366" i="71"/>
  <c r="T435" i="71"/>
  <c r="T527" i="71"/>
  <c r="O665" i="71"/>
  <c r="Y665" i="71"/>
  <c r="O114" i="71"/>
  <c r="T206" i="71"/>
  <c r="Y206" i="71"/>
  <c r="T298" i="71"/>
  <c r="Y298" i="71"/>
  <c r="N321" i="71"/>
  <c r="T390" i="71"/>
  <c r="V666" i="71"/>
  <c r="X666" i="71"/>
  <c r="Q666" i="71"/>
  <c r="K666" i="71"/>
  <c r="F666" i="71"/>
  <c r="N666" i="71"/>
  <c r="W666" i="71"/>
  <c r="V171" i="71"/>
  <c r="W171" i="71"/>
  <c r="O171" i="71"/>
  <c r="J171" i="71"/>
  <c r="N171" i="71"/>
  <c r="X171" i="71"/>
  <c r="V322" i="71"/>
  <c r="K322" i="71"/>
  <c r="Y322" i="71"/>
  <c r="K414" i="71"/>
  <c r="J437" i="71"/>
  <c r="Q437" i="71"/>
  <c r="H552" i="71"/>
  <c r="T552" i="71"/>
  <c r="V667" i="71"/>
  <c r="L690" i="71"/>
  <c r="V713" i="71"/>
  <c r="X713" i="71"/>
  <c r="Q713" i="71"/>
  <c r="K713" i="71"/>
  <c r="F713" i="71"/>
  <c r="N713" i="71"/>
  <c r="W713" i="71"/>
  <c r="H26" i="71"/>
  <c r="V62" i="71"/>
  <c r="X62" i="71"/>
  <c r="Q62" i="71"/>
  <c r="K62" i="71"/>
  <c r="F62" i="71"/>
  <c r="N62" i="71"/>
  <c r="W62" i="71"/>
  <c r="H98" i="71"/>
  <c r="H134" i="71"/>
  <c r="Q134" i="71"/>
  <c r="Y134" i="71"/>
  <c r="V153" i="71"/>
  <c r="T153" i="71"/>
  <c r="J153" i="71"/>
  <c r="Q153" i="71"/>
  <c r="J231" i="71"/>
  <c r="W231" i="71"/>
  <c r="H392" i="71"/>
  <c r="O392" i="71"/>
  <c r="Y392" i="71"/>
  <c r="V415" i="71"/>
  <c r="W415" i="71"/>
  <c r="Q415" i="71"/>
  <c r="V484" i="71"/>
  <c r="X484" i="71"/>
  <c r="Q484" i="71"/>
  <c r="K484" i="71"/>
  <c r="F484" i="71"/>
  <c r="N484" i="71"/>
  <c r="W484" i="71"/>
  <c r="H530" i="71"/>
  <c r="H576" i="71"/>
  <c r="Q576" i="71"/>
  <c r="Y576" i="71"/>
  <c r="V599" i="71"/>
  <c r="T599" i="71"/>
  <c r="J599" i="71"/>
  <c r="Q599" i="71"/>
  <c r="J691" i="71"/>
  <c r="W691" i="71"/>
  <c r="O424" i="71"/>
  <c r="T25" i="71"/>
  <c r="Y25" i="71"/>
  <c r="T97" i="71"/>
  <c r="Y97" i="71"/>
  <c r="N115" i="71"/>
  <c r="X115" i="71"/>
  <c r="T253" i="71"/>
  <c r="Y253" i="71"/>
  <c r="N276" i="71"/>
  <c r="X276" i="71"/>
  <c r="N460" i="71"/>
  <c r="X460" i="71"/>
  <c r="T300" i="71"/>
  <c r="Y300" i="71"/>
  <c r="N323" i="71"/>
  <c r="X323" i="71"/>
  <c r="W346" i="71"/>
  <c r="L49" i="71"/>
  <c r="V49" i="71"/>
  <c r="L121" i="71"/>
  <c r="V121" i="71"/>
  <c r="L195" i="71"/>
  <c r="X195" i="71" s="1"/>
  <c r="L287" i="71"/>
  <c r="P287" i="71"/>
  <c r="V287" i="71"/>
  <c r="L379" i="71"/>
  <c r="X379" i="71" s="1"/>
  <c r="P379" i="71"/>
  <c r="P471" i="71"/>
  <c r="W471" i="71" s="1"/>
  <c r="V471" i="71"/>
  <c r="P563" i="71"/>
  <c r="P655" i="71"/>
  <c r="V655" i="71"/>
  <c r="K32" i="71"/>
  <c r="N32" i="71"/>
  <c r="N178" i="71"/>
  <c r="K265" i="71"/>
  <c r="T265" i="71"/>
  <c r="L12" i="71"/>
  <c r="X12" i="71" s="1"/>
  <c r="Q12" i="71"/>
  <c r="L30" i="71"/>
  <c r="Q30" i="71"/>
  <c r="L48" i="71"/>
  <c r="X48" i="71" s="1"/>
  <c r="Q48" i="71"/>
  <c r="L66" i="71"/>
  <c r="Q66" i="71"/>
  <c r="L84" i="71"/>
  <c r="X84" i="71" s="1"/>
  <c r="Q84" i="71"/>
  <c r="L120" i="71"/>
  <c r="Q120" i="71"/>
  <c r="L139" i="71"/>
  <c r="Q139" i="71"/>
  <c r="L158" i="71"/>
  <c r="X158" i="71" s="1"/>
  <c r="Q158" i="71"/>
  <c r="L176" i="71"/>
  <c r="Q176" i="71"/>
  <c r="L194" i="71"/>
  <c r="X194" i="71" s="1"/>
  <c r="Q194" i="71"/>
  <c r="L240" i="71"/>
  <c r="X240" i="71" s="1"/>
  <c r="Q240" i="71"/>
  <c r="L263" i="71"/>
  <c r="Q263" i="71"/>
  <c r="L286" i="71"/>
  <c r="Q286" i="71"/>
  <c r="L309" i="71"/>
  <c r="Q309" i="71"/>
  <c r="L332" i="71"/>
  <c r="Q332" i="71"/>
  <c r="L355" i="71"/>
  <c r="X355" i="71" s="1"/>
  <c r="Q355" i="71"/>
  <c r="L378" i="71"/>
  <c r="X378" i="71" s="1"/>
  <c r="Q378" i="71"/>
  <c r="L401" i="71"/>
  <c r="X401" i="71" s="1"/>
  <c r="Q401" i="71"/>
  <c r="L424" i="71"/>
  <c r="W424" i="71" s="1"/>
  <c r="Q424" i="71"/>
  <c r="L447" i="71"/>
  <c r="X447" i="71" s="1"/>
  <c r="Q447" i="71"/>
  <c r="L470" i="71"/>
  <c r="X470" i="71" s="1"/>
  <c r="Q470" i="71"/>
  <c r="L493" i="71"/>
  <c r="X493" i="71" s="1"/>
  <c r="Q493" i="71"/>
  <c r="L516" i="71"/>
  <c r="X516" i="71" s="1"/>
  <c r="Q516" i="71"/>
  <c r="L539" i="71"/>
  <c r="Q539" i="71"/>
  <c r="L562" i="71"/>
  <c r="Q562" i="71"/>
  <c r="L585" i="71"/>
  <c r="Q585" i="71"/>
  <c r="L608" i="71"/>
  <c r="Q608" i="71"/>
  <c r="L631" i="71"/>
  <c r="Q631" i="71"/>
  <c r="L654" i="71"/>
  <c r="Q654" i="71"/>
  <c r="L677" i="71"/>
  <c r="Q677" i="71"/>
  <c r="L700" i="71"/>
  <c r="Q700" i="71"/>
  <c r="L723" i="71"/>
  <c r="X723" i="71" s="1"/>
  <c r="Q723" i="71"/>
  <c r="L746" i="71"/>
  <c r="X746" i="71" s="1"/>
  <c r="Q746" i="71"/>
  <c r="F13" i="71"/>
  <c r="Y13" i="71" s="1"/>
  <c r="K13" i="71"/>
  <c r="O13" i="71"/>
  <c r="U13" i="71"/>
  <c r="J31" i="71"/>
  <c r="N31" i="71"/>
  <c r="T31" i="71"/>
  <c r="H49" i="71"/>
  <c r="Q49" i="71"/>
  <c r="L67" i="71"/>
  <c r="P67" i="71"/>
  <c r="F85" i="71"/>
  <c r="Y85" i="71" s="1"/>
  <c r="K85" i="71"/>
  <c r="O85" i="71"/>
  <c r="U85" i="71"/>
  <c r="H121" i="71"/>
  <c r="Q121" i="71"/>
  <c r="L140" i="71"/>
  <c r="P140" i="71"/>
  <c r="F159" i="71"/>
  <c r="Y159" i="71" s="1"/>
  <c r="K159" i="71"/>
  <c r="O159" i="71"/>
  <c r="U159" i="71"/>
  <c r="J177" i="71"/>
  <c r="N177" i="71"/>
  <c r="T177" i="71"/>
  <c r="H195" i="71"/>
  <c r="Q195" i="71"/>
  <c r="F241" i="71"/>
  <c r="Y241" i="71" s="1"/>
  <c r="K241" i="71"/>
  <c r="O241" i="71"/>
  <c r="U241" i="71"/>
  <c r="J264" i="71"/>
  <c r="N264" i="71"/>
  <c r="T264" i="71"/>
  <c r="X264" i="71"/>
  <c r="H287" i="71"/>
  <c r="Q287" i="71"/>
  <c r="W287" i="71"/>
  <c r="L310" i="71"/>
  <c r="P310" i="71"/>
  <c r="F333" i="71"/>
  <c r="K333" i="71"/>
  <c r="O333" i="71"/>
  <c r="U333" i="71"/>
  <c r="Y333" i="71"/>
  <c r="J356" i="71"/>
  <c r="N356" i="71"/>
  <c r="T356" i="71"/>
  <c r="H379" i="71"/>
  <c r="Q379" i="71"/>
  <c r="L402" i="71"/>
  <c r="P402" i="71"/>
  <c r="F425" i="71"/>
  <c r="Y425" i="71" s="1"/>
  <c r="K425" i="71"/>
  <c r="O425" i="71"/>
  <c r="U425" i="71"/>
  <c r="J448" i="71"/>
  <c r="N448" i="71"/>
  <c r="T448" i="71"/>
  <c r="H471" i="71"/>
  <c r="Q471" i="71"/>
  <c r="L494" i="71"/>
  <c r="P494" i="71"/>
  <c r="F517" i="71"/>
  <c r="Y517" i="71" s="1"/>
  <c r="K517" i="71"/>
  <c r="O517" i="71"/>
  <c r="U517" i="71"/>
  <c r="J540" i="71"/>
  <c r="N540" i="71"/>
  <c r="T540" i="71"/>
  <c r="H563" i="71"/>
  <c r="Q563" i="71"/>
  <c r="W563" i="71"/>
  <c r="L586" i="71"/>
  <c r="P586" i="71"/>
  <c r="F609" i="71"/>
  <c r="K609" i="71"/>
  <c r="O609" i="71"/>
  <c r="U609" i="71"/>
  <c r="Y609" i="71"/>
  <c r="J632" i="71"/>
  <c r="N632" i="71"/>
  <c r="T632" i="71"/>
  <c r="X632" i="71"/>
  <c r="H655" i="71"/>
  <c r="Q655" i="71"/>
  <c r="W655" i="71"/>
  <c r="L678" i="71"/>
  <c r="X678" i="71" s="1"/>
  <c r="P678" i="71"/>
  <c r="F701" i="71"/>
  <c r="Y701" i="71" s="1"/>
  <c r="K701" i="71"/>
  <c r="O701" i="71"/>
  <c r="U701" i="71"/>
  <c r="J724" i="71"/>
  <c r="N724" i="71"/>
  <c r="T724" i="71"/>
  <c r="H747" i="71"/>
  <c r="Q747" i="71"/>
  <c r="K14" i="71"/>
  <c r="N14" i="71"/>
  <c r="T14" i="71"/>
  <c r="H32" i="71"/>
  <c r="L32" i="71"/>
  <c r="X32" i="71" s="1"/>
  <c r="O32" i="71"/>
  <c r="U32" i="71"/>
  <c r="P50" i="71"/>
  <c r="V50" i="71"/>
  <c r="F68" i="71"/>
  <c r="Y68" i="71" s="1"/>
  <c r="J68" i="71"/>
  <c r="Q68" i="71"/>
  <c r="K86" i="71"/>
  <c r="N86" i="71"/>
  <c r="T86" i="71"/>
  <c r="P122" i="71"/>
  <c r="V122" i="71"/>
  <c r="F141" i="71"/>
  <c r="Y141" i="71" s="1"/>
  <c r="J141" i="71"/>
  <c r="Q141" i="71"/>
  <c r="K160" i="71"/>
  <c r="N160" i="71"/>
  <c r="T160" i="71"/>
  <c r="H178" i="71"/>
  <c r="I178" i="71" s="1"/>
  <c r="L178" i="71"/>
  <c r="X178" i="71" s="1"/>
  <c r="O178" i="71"/>
  <c r="U178" i="71"/>
  <c r="P196" i="71"/>
  <c r="V196" i="71"/>
  <c r="K242" i="71"/>
  <c r="N242" i="71"/>
  <c r="T242" i="71"/>
  <c r="H265" i="71"/>
  <c r="L265" i="71"/>
  <c r="X265" i="71" s="1"/>
  <c r="O265" i="71"/>
  <c r="U265" i="71"/>
  <c r="P288" i="71"/>
  <c r="V288" i="71"/>
  <c r="F311" i="71"/>
  <c r="J311" i="71"/>
  <c r="Q311" i="71"/>
  <c r="W311" i="71"/>
  <c r="K334" i="71"/>
  <c r="N334" i="71"/>
  <c r="T334" i="71"/>
  <c r="H357" i="71"/>
  <c r="L357" i="71"/>
  <c r="X357" i="71" s="1"/>
  <c r="O357" i="71"/>
  <c r="U357" i="71"/>
  <c r="P380" i="71"/>
  <c r="V380" i="71"/>
  <c r="F403" i="71"/>
  <c r="Y403" i="71" s="1"/>
  <c r="J403" i="71"/>
  <c r="Q403" i="71"/>
  <c r="K426" i="71"/>
  <c r="N426" i="71"/>
  <c r="T426" i="71"/>
  <c r="H449" i="71"/>
  <c r="L449" i="71"/>
  <c r="X449" i="71" s="1"/>
  <c r="O449" i="71"/>
  <c r="U449" i="71"/>
  <c r="P472" i="71"/>
  <c r="V472" i="71"/>
  <c r="F495" i="71"/>
  <c r="Y495" i="71" s="1"/>
  <c r="J495" i="71"/>
  <c r="Q495" i="71"/>
  <c r="K518" i="71"/>
  <c r="N518" i="71"/>
  <c r="T518" i="71"/>
  <c r="H541" i="71"/>
  <c r="L541" i="71"/>
  <c r="X541" i="71" s="1"/>
  <c r="O541" i="71"/>
  <c r="U541" i="71"/>
  <c r="P564" i="71"/>
  <c r="V564" i="71"/>
  <c r="F587" i="71"/>
  <c r="Y587" i="71" s="1"/>
  <c r="J587" i="71"/>
  <c r="Q587" i="71"/>
  <c r="K610" i="71"/>
  <c r="N610" i="71"/>
  <c r="T610" i="71"/>
  <c r="H633" i="71"/>
  <c r="L633" i="71"/>
  <c r="O633" i="71"/>
  <c r="U633" i="71"/>
  <c r="Y633" i="71"/>
  <c r="P656" i="71"/>
  <c r="V656" i="71"/>
  <c r="F679" i="71"/>
  <c r="Y679" i="71" s="1"/>
  <c r="J679" i="71"/>
  <c r="Q679" i="71"/>
  <c r="K702" i="71"/>
  <c r="N702" i="71"/>
  <c r="T702" i="71"/>
  <c r="H725" i="71"/>
  <c r="L725" i="71"/>
  <c r="X725" i="71" s="1"/>
  <c r="O725" i="71"/>
  <c r="U725" i="71"/>
  <c r="P748" i="71"/>
  <c r="V748" i="71"/>
  <c r="F15" i="71"/>
  <c r="Y15" i="71" s="1"/>
  <c r="J15" i="71"/>
  <c r="Q15" i="71"/>
  <c r="K33" i="71"/>
  <c r="N33" i="71"/>
  <c r="T33" i="71"/>
  <c r="H51" i="71"/>
  <c r="L51" i="71"/>
  <c r="X51" i="71" s="1"/>
  <c r="O51" i="71"/>
  <c r="U51" i="71"/>
  <c r="P69" i="71"/>
  <c r="V69" i="71"/>
  <c r="F87" i="71"/>
  <c r="Y87" i="71" s="1"/>
  <c r="J87" i="71"/>
  <c r="Q87" i="71"/>
  <c r="H123" i="71"/>
  <c r="L123" i="71"/>
  <c r="X123" i="71" s="1"/>
  <c r="O123" i="71"/>
  <c r="U123" i="71"/>
  <c r="P142" i="71"/>
  <c r="V142" i="71"/>
  <c r="F161" i="71"/>
  <c r="Y161" i="71" s="1"/>
  <c r="J161" i="71"/>
  <c r="Q161" i="71"/>
  <c r="K179" i="71"/>
  <c r="N179" i="71"/>
  <c r="T179" i="71"/>
  <c r="H197" i="71"/>
  <c r="L197" i="71"/>
  <c r="X197" i="71" s="1"/>
  <c r="O197" i="71"/>
  <c r="U197" i="71"/>
  <c r="F243" i="71"/>
  <c r="Y243" i="71" s="1"/>
  <c r="J243" i="71"/>
  <c r="Q243" i="71"/>
  <c r="K266" i="71"/>
  <c r="N266" i="71"/>
  <c r="T266" i="71"/>
  <c r="H289" i="71"/>
  <c r="L289" i="71"/>
  <c r="X289" i="71" s="1"/>
  <c r="O289" i="71"/>
  <c r="U289" i="71"/>
  <c r="P312" i="71"/>
  <c r="V312" i="71"/>
  <c r="F335" i="71"/>
  <c r="Y335" i="71" s="1"/>
  <c r="J335" i="71"/>
  <c r="Q335" i="71"/>
  <c r="K358" i="71"/>
  <c r="N358" i="71"/>
  <c r="T358" i="71"/>
  <c r="H381" i="71"/>
  <c r="L381" i="71"/>
  <c r="X381" i="71" s="1"/>
  <c r="O381" i="71"/>
  <c r="U381" i="71"/>
  <c r="P404" i="71"/>
  <c r="V404" i="71"/>
  <c r="F427" i="71"/>
  <c r="Y427" i="71" s="1"/>
  <c r="J427" i="71"/>
  <c r="Q427" i="71"/>
  <c r="K450" i="71"/>
  <c r="N450" i="71"/>
  <c r="T450" i="71"/>
  <c r="H473" i="71"/>
  <c r="L473" i="71"/>
  <c r="X473" i="71" s="1"/>
  <c r="O473" i="71"/>
  <c r="U473" i="71"/>
  <c r="P496" i="71"/>
  <c r="V496" i="71"/>
  <c r="F519" i="71"/>
  <c r="Y519" i="71" s="1"/>
  <c r="J519" i="71"/>
  <c r="Q519" i="71"/>
  <c r="K542" i="71"/>
  <c r="N542" i="71"/>
  <c r="T542" i="71"/>
  <c r="H565" i="71"/>
  <c r="L565" i="71"/>
  <c r="X565" i="71" s="1"/>
  <c r="O565" i="71"/>
  <c r="U565" i="71"/>
  <c r="P588" i="71"/>
  <c r="V588" i="71"/>
  <c r="F611" i="71"/>
  <c r="J611" i="71"/>
  <c r="Q611" i="71"/>
  <c r="W611" i="71"/>
  <c r="K634" i="71"/>
  <c r="N634" i="71"/>
  <c r="T634" i="71"/>
  <c r="H657" i="71"/>
  <c r="L657" i="71"/>
  <c r="O657" i="71"/>
  <c r="U657" i="71"/>
  <c r="Y657" i="71"/>
  <c r="P680" i="71"/>
  <c r="V680" i="71"/>
  <c r="F703" i="71"/>
  <c r="J703" i="71"/>
  <c r="Q703" i="71"/>
  <c r="W703" i="71"/>
  <c r="K726" i="71"/>
  <c r="N726" i="71"/>
  <c r="T726" i="71"/>
  <c r="H749" i="71"/>
  <c r="L749" i="71"/>
  <c r="X749" i="71" s="1"/>
  <c r="O749" i="71"/>
  <c r="U749" i="71"/>
  <c r="P16" i="71"/>
  <c r="V16" i="71"/>
  <c r="F34" i="71"/>
  <c r="Y34" i="71" s="1"/>
  <c r="J34" i="71"/>
  <c r="Q34" i="71"/>
  <c r="K52" i="71"/>
  <c r="N52" i="71"/>
  <c r="T52" i="71"/>
  <c r="L70" i="71"/>
  <c r="X70" i="71" s="1"/>
  <c r="O70" i="71"/>
  <c r="U70" i="71"/>
  <c r="P88" i="71"/>
  <c r="V88" i="71"/>
  <c r="K124" i="71"/>
  <c r="N124" i="71"/>
  <c r="T124" i="71"/>
  <c r="L143" i="71"/>
  <c r="X143" i="71" s="1"/>
  <c r="O143" i="71"/>
  <c r="U143" i="71"/>
  <c r="P162" i="71"/>
  <c r="V162" i="71"/>
  <c r="F180" i="71"/>
  <c r="Y180" i="71" s="1"/>
  <c r="J180" i="71"/>
  <c r="Q180" i="71"/>
  <c r="K198" i="71"/>
  <c r="N198" i="71"/>
  <c r="T198" i="71"/>
  <c r="P244" i="71"/>
  <c r="V244" i="71"/>
  <c r="F267" i="71"/>
  <c r="J267" i="71"/>
  <c r="Q267" i="71"/>
  <c r="W267" i="71"/>
  <c r="K290" i="71"/>
  <c r="N290" i="71"/>
  <c r="T290" i="71"/>
  <c r="L313" i="71"/>
  <c r="O313" i="71"/>
  <c r="U313" i="71"/>
  <c r="Y313" i="71"/>
  <c r="P336" i="71"/>
  <c r="V336" i="71"/>
  <c r="F359" i="71"/>
  <c r="Y359" i="71" s="1"/>
  <c r="J359" i="71"/>
  <c r="Q359" i="71"/>
  <c r="K382" i="71"/>
  <c r="N382" i="71"/>
  <c r="T382" i="71"/>
  <c r="L405" i="71"/>
  <c r="X405" i="71" s="1"/>
  <c r="O405" i="71"/>
  <c r="U405" i="71"/>
  <c r="P428" i="71"/>
  <c r="V428" i="71"/>
  <c r="F451" i="71"/>
  <c r="Y451" i="71" s="1"/>
  <c r="J451" i="71"/>
  <c r="Q451" i="71"/>
  <c r="V474" i="71"/>
  <c r="P474" i="71"/>
  <c r="K474" i="71"/>
  <c r="O474" i="71"/>
  <c r="T497" i="71"/>
  <c r="F543" i="71"/>
  <c r="Y543" i="71" s="1"/>
  <c r="J543" i="71"/>
  <c r="N543" i="71"/>
  <c r="L566" i="71"/>
  <c r="X566" i="71" s="1"/>
  <c r="Q566" i="71"/>
  <c r="N589" i="71"/>
  <c r="U589" i="71"/>
  <c r="Y635" i="71"/>
  <c r="U635" i="71"/>
  <c r="O635" i="71"/>
  <c r="L635" i="71"/>
  <c r="K635" i="71"/>
  <c r="P635" i="71"/>
  <c r="W635" i="71"/>
  <c r="T658" i="71"/>
  <c r="Y658" i="71"/>
  <c r="K681" i="71"/>
  <c r="O681" i="71"/>
  <c r="Q727" i="71"/>
  <c r="F750" i="71"/>
  <c r="Y750" i="71" s="1"/>
  <c r="K750" i="71"/>
  <c r="O750" i="71"/>
  <c r="F35" i="71"/>
  <c r="Y35" i="71" s="1"/>
  <c r="K35" i="71"/>
  <c r="P35" i="71"/>
  <c r="J53" i="71"/>
  <c r="N53" i="71"/>
  <c r="U53" i="71"/>
  <c r="Q71" i="71"/>
  <c r="J71" i="71"/>
  <c r="F71" i="71"/>
  <c r="Y71" i="71" s="1"/>
  <c r="L71" i="71"/>
  <c r="X71" i="71" s="1"/>
  <c r="P71" i="71"/>
  <c r="H125" i="71"/>
  <c r="T125" i="71"/>
  <c r="K144" i="71"/>
  <c r="O144" i="71"/>
  <c r="I181" i="71"/>
  <c r="T181" i="71"/>
  <c r="V199" i="71"/>
  <c r="P199" i="71"/>
  <c r="L199" i="71"/>
  <c r="Q199" i="71"/>
  <c r="Y268" i="71"/>
  <c r="U268" i="71"/>
  <c r="O268" i="71"/>
  <c r="L268" i="71"/>
  <c r="H268" i="71"/>
  <c r="Q268" i="71"/>
  <c r="F291" i="71"/>
  <c r="K291" i="71"/>
  <c r="O291" i="71"/>
  <c r="H314" i="71"/>
  <c r="T314" i="71"/>
  <c r="Y314" i="71"/>
  <c r="F360" i="71"/>
  <c r="Y360" i="71" s="1"/>
  <c r="K360" i="71"/>
  <c r="P360" i="71"/>
  <c r="J383" i="71"/>
  <c r="N383" i="71"/>
  <c r="K406" i="71"/>
  <c r="T406" i="71"/>
  <c r="P452" i="71"/>
  <c r="K498" i="71"/>
  <c r="T498" i="71"/>
  <c r="P544" i="71"/>
  <c r="K590" i="71"/>
  <c r="T590" i="71"/>
  <c r="U682" i="71"/>
  <c r="O682" i="71"/>
  <c r="L682" i="71"/>
  <c r="H682" i="71"/>
  <c r="Q682" i="71"/>
  <c r="J682" i="71"/>
  <c r="F682" i="71"/>
  <c r="Y682" i="71" s="1"/>
  <c r="N682" i="71"/>
  <c r="P728" i="71"/>
  <c r="Q36" i="71"/>
  <c r="J36" i="71"/>
  <c r="F36" i="71"/>
  <c r="Y36" i="71" s="1"/>
  <c r="U36" i="71"/>
  <c r="O36" i="71"/>
  <c r="L36" i="71"/>
  <c r="X36" i="71" s="1"/>
  <c r="H36" i="71"/>
  <c r="N36" i="71"/>
  <c r="P72" i="71"/>
  <c r="K182" i="71"/>
  <c r="T182" i="71"/>
  <c r="N269" i="71"/>
  <c r="K361" i="71"/>
  <c r="L13" i="71"/>
  <c r="P13" i="71"/>
  <c r="F31" i="71"/>
  <c r="Y31" i="71" s="1"/>
  <c r="K31" i="71"/>
  <c r="O31" i="71"/>
  <c r="U31" i="71"/>
  <c r="J49" i="71"/>
  <c r="N49" i="71"/>
  <c r="T49" i="71"/>
  <c r="L85" i="71"/>
  <c r="P85" i="71"/>
  <c r="J121" i="71"/>
  <c r="N121" i="71"/>
  <c r="T121" i="71"/>
  <c r="L159" i="71"/>
  <c r="P159" i="71"/>
  <c r="F177" i="71"/>
  <c r="Y177" i="71" s="1"/>
  <c r="K177" i="71"/>
  <c r="O177" i="71"/>
  <c r="U177" i="71"/>
  <c r="J195" i="71"/>
  <c r="N195" i="71"/>
  <c r="T195" i="71"/>
  <c r="L241" i="71"/>
  <c r="X241" i="71" s="1"/>
  <c r="P241" i="71"/>
  <c r="F264" i="71"/>
  <c r="K264" i="71"/>
  <c r="O264" i="71"/>
  <c r="U264" i="71"/>
  <c r="Y264" i="71"/>
  <c r="J287" i="71"/>
  <c r="N287" i="71"/>
  <c r="T287" i="71"/>
  <c r="X287" i="71"/>
  <c r="L333" i="71"/>
  <c r="P333" i="71"/>
  <c r="F356" i="71"/>
  <c r="Y356" i="71" s="1"/>
  <c r="K356" i="71"/>
  <c r="O356" i="71"/>
  <c r="U356" i="71"/>
  <c r="J379" i="71"/>
  <c r="N379" i="71"/>
  <c r="T379" i="71"/>
  <c r="L425" i="71"/>
  <c r="X425" i="71" s="1"/>
  <c r="P425" i="71"/>
  <c r="F448" i="71"/>
  <c r="Y448" i="71" s="1"/>
  <c r="K448" i="71"/>
  <c r="O448" i="71"/>
  <c r="U448" i="71"/>
  <c r="J471" i="71"/>
  <c r="N471" i="71"/>
  <c r="T471" i="71"/>
  <c r="X471" i="71"/>
  <c r="L517" i="71"/>
  <c r="P517" i="71"/>
  <c r="F540" i="71"/>
  <c r="Y540" i="71" s="1"/>
  <c r="K540" i="71"/>
  <c r="O540" i="71"/>
  <c r="U540" i="71"/>
  <c r="J563" i="71"/>
  <c r="N563" i="71"/>
  <c r="T563" i="71"/>
  <c r="X563" i="71"/>
  <c r="L609" i="71"/>
  <c r="P609" i="71"/>
  <c r="F632" i="71"/>
  <c r="K632" i="71"/>
  <c r="O632" i="71"/>
  <c r="U632" i="71"/>
  <c r="Y632" i="71"/>
  <c r="J655" i="71"/>
  <c r="N655" i="71"/>
  <c r="T655" i="71"/>
  <c r="X655" i="71"/>
  <c r="L701" i="71"/>
  <c r="X701" i="71" s="1"/>
  <c r="P701" i="71"/>
  <c r="F724" i="71"/>
  <c r="Y724" i="71" s="1"/>
  <c r="K724" i="71"/>
  <c r="O724" i="71"/>
  <c r="U724" i="71"/>
  <c r="J747" i="71"/>
  <c r="N747" i="71"/>
  <c r="T747" i="71"/>
  <c r="P32" i="71"/>
  <c r="V32" i="71"/>
  <c r="F50" i="71"/>
  <c r="Y50" i="71" s="1"/>
  <c r="J50" i="71"/>
  <c r="Q50" i="71"/>
  <c r="K68" i="71"/>
  <c r="N68" i="71"/>
  <c r="T68" i="71"/>
  <c r="F122" i="71"/>
  <c r="Y122" i="71" s="1"/>
  <c r="J122" i="71"/>
  <c r="Q122" i="71"/>
  <c r="K141" i="71"/>
  <c r="N141" i="71"/>
  <c r="T141" i="71"/>
  <c r="P178" i="71"/>
  <c r="V178" i="71"/>
  <c r="F196" i="71"/>
  <c r="Y196" i="71" s="1"/>
  <c r="J196" i="71"/>
  <c r="Q196" i="71"/>
  <c r="P265" i="71"/>
  <c r="V265" i="71"/>
  <c r="F288" i="71"/>
  <c r="J288" i="71"/>
  <c r="Q288" i="71"/>
  <c r="W288" i="71"/>
  <c r="K311" i="71"/>
  <c r="N311" i="71"/>
  <c r="T311" i="71"/>
  <c r="P357" i="71"/>
  <c r="V357" i="71"/>
  <c r="F380" i="71"/>
  <c r="Y380" i="71" s="1"/>
  <c r="J380" i="71"/>
  <c r="Q380" i="71"/>
  <c r="K403" i="71"/>
  <c r="N403" i="71"/>
  <c r="T403" i="71"/>
  <c r="P449" i="71"/>
  <c r="V449" i="71"/>
  <c r="F472" i="71"/>
  <c r="Y472" i="71" s="1"/>
  <c r="J472" i="71"/>
  <c r="Q472" i="71"/>
  <c r="K495" i="71"/>
  <c r="N495" i="71"/>
  <c r="T495" i="71"/>
  <c r="P541" i="71"/>
  <c r="V541" i="71"/>
  <c r="F564" i="71"/>
  <c r="J564" i="71"/>
  <c r="Q564" i="71"/>
  <c r="W564" i="71"/>
  <c r="K587" i="71"/>
  <c r="N587" i="71"/>
  <c r="T587" i="71"/>
  <c r="P633" i="71"/>
  <c r="V633" i="71"/>
  <c r="F656" i="71"/>
  <c r="J656" i="71"/>
  <c r="Q656" i="71"/>
  <c r="W656" i="71"/>
  <c r="K679" i="71"/>
  <c r="N679" i="71"/>
  <c r="T679" i="71"/>
  <c r="P725" i="71"/>
  <c r="V725" i="71"/>
  <c r="F748" i="71"/>
  <c r="Y748" i="71" s="1"/>
  <c r="J748" i="71"/>
  <c r="Q748" i="71"/>
  <c r="K15" i="71"/>
  <c r="N15" i="71"/>
  <c r="T15" i="71"/>
  <c r="P51" i="71"/>
  <c r="V51" i="71"/>
  <c r="F69" i="71"/>
  <c r="Y69" i="71" s="1"/>
  <c r="J69" i="71"/>
  <c r="Q69" i="71"/>
  <c r="K87" i="71"/>
  <c r="N87" i="71"/>
  <c r="T87" i="71"/>
  <c r="P123" i="71"/>
  <c r="V123" i="71"/>
  <c r="F142" i="71"/>
  <c r="Y142" i="71" s="1"/>
  <c r="J142" i="71"/>
  <c r="Q142" i="71"/>
  <c r="K161" i="71"/>
  <c r="N161" i="71"/>
  <c r="T161" i="71"/>
  <c r="P197" i="71"/>
  <c r="V197" i="71"/>
  <c r="K243" i="71"/>
  <c r="N243" i="71"/>
  <c r="T243" i="71"/>
  <c r="P289" i="71"/>
  <c r="V289" i="71"/>
  <c r="F312" i="71"/>
  <c r="J312" i="71"/>
  <c r="Q312" i="71"/>
  <c r="W312" i="71"/>
  <c r="K335" i="71"/>
  <c r="N335" i="71"/>
  <c r="T335" i="71"/>
  <c r="P381" i="71"/>
  <c r="V381" i="71"/>
  <c r="F404" i="71"/>
  <c r="Y404" i="71" s="1"/>
  <c r="J404" i="71"/>
  <c r="Q404" i="71"/>
  <c r="K427" i="71"/>
  <c r="N427" i="71"/>
  <c r="T427" i="71"/>
  <c r="P473" i="71"/>
  <c r="V473" i="71"/>
  <c r="F496" i="71"/>
  <c r="Y496" i="71" s="1"/>
  <c r="J496" i="71"/>
  <c r="Q496" i="71"/>
  <c r="K519" i="71"/>
  <c r="N519" i="71"/>
  <c r="T519" i="71"/>
  <c r="P565" i="71"/>
  <c r="V565" i="71"/>
  <c r="F588" i="71"/>
  <c r="Y588" i="71" s="1"/>
  <c r="J588" i="71"/>
  <c r="Q588" i="71"/>
  <c r="K611" i="71"/>
  <c r="N611" i="71"/>
  <c r="T611" i="71"/>
  <c r="P657" i="71"/>
  <c r="V657" i="71"/>
  <c r="F680" i="71"/>
  <c r="Y680" i="71" s="1"/>
  <c r="J680" i="71"/>
  <c r="Q680" i="71"/>
  <c r="K703" i="71"/>
  <c r="N703" i="71"/>
  <c r="T703" i="71"/>
  <c r="P749" i="71"/>
  <c r="V749" i="71"/>
  <c r="F16" i="71"/>
  <c r="Y16" i="71" s="1"/>
  <c r="J16" i="71"/>
  <c r="Q16" i="71"/>
  <c r="K34" i="71"/>
  <c r="N34" i="71"/>
  <c r="T34" i="71"/>
  <c r="P70" i="71"/>
  <c r="V70" i="71"/>
  <c r="F88" i="71"/>
  <c r="Y88" i="71" s="1"/>
  <c r="J88" i="71"/>
  <c r="Q88" i="71"/>
  <c r="P143" i="71"/>
  <c r="V143" i="71"/>
  <c r="F162" i="71"/>
  <c r="Y162" i="71" s="1"/>
  <c r="J162" i="71"/>
  <c r="Q162" i="71"/>
  <c r="K180" i="71"/>
  <c r="N180" i="71"/>
  <c r="T180" i="71"/>
  <c r="F244" i="71"/>
  <c r="Y244" i="71" s="1"/>
  <c r="J244" i="71"/>
  <c r="Q244" i="71"/>
  <c r="K267" i="71"/>
  <c r="N267" i="71"/>
  <c r="T267" i="71"/>
  <c r="P313" i="71"/>
  <c r="V313" i="71"/>
  <c r="F336" i="71"/>
  <c r="J336" i="71"/>
  <c r="Q336" i="71"/>
  <c r="W336" i="71"/>
  <c r="K359" i="71"/>
  <c r="N359" i="71"/>
  <c r="T359" i="71"/>
  <c r="P405" i="71"/>
  <c r="V405" i="71"/>
  <c r="F428" i="71"/>
  <c r="Y428" i="71" s="1"/>
  <c r="J428" i="71"/>
  <c r="Q428" i="71"/>
  <c r="K451" i="71"/>
  <c r="N451" i="71"/>
  <c r="T451" i="71"/>
  <c r="N497" i="71"/>
  <c r="U497" i="71"/>
  <c r="U543" i="71"/>
  <c r="O543" i="71"/>
  <c r="L543" i="71"/>
  <c r="K543" i="71"/>
  <c r="P543" i="71"/>
  <c r="T566" i="71"/>
  <c r="K589" i="71"/>
  <c r="O589" i="71"/>
  <c r="F658" i="71"/>
  <c r="J658" i="71"/>
  <c r="N658" i="71"/>
  <c r="Q681" i="71"/>
  <c r="J681" i="71"/>
  <c r="F681" i="71"/>
  <c r="Y681" i="71" s="1"/>
  <c r="L681" i="71"/>
  <c r="X681" i="71" s="1"/>
  <c r="P681" i="71"/>
  <c r="T727" i="71"/>
  <c r="V750" i="71"/>
  <c r="P750" i="71"/>
  <c r="L750" i="71"/>
  <c r="Q750" i="71"/>
  <c r="U35" i="71"/>
  <c r="O35" i="71"/>
  <c r="L35" i="71"/>
  <c r="H35" i="71"/>
  <c r="Q35" i="71"/>
  <c r="F53" i="71"/>
  <c r="Y53" i="71" s="1"/>
  <c r="K53" i="71"/>
  <c r="O53" i="71"/>
  <c r="J125" i="71"/>
  <c r="N125" i="71"/>
  <c r="U125" i="71"/>
  <c r="Q144" i="71"/>
  <c r="J144" i="71"/>
  <c r="F144" i="71"/>
  <c r="Y144" i="71" s="1"/>
  <c r="L144" i="71"/>
  <c r="X144" i="71" s="1"/>
  <c r="P144" i="71"/>
  <c r="J181" i="71"/>
  <c r="N181" i="71"/>
  <c r="V181" i="71"/>
  <c r="V291" i="71"/>
  <c r="P291" i="71"/>
  <c r="L291" i="71"/>
  <c r="Q291" i="71"/>
  <c r="X291" i="71"/>
  <c r="N314" i="71"/>
  <c r="U314" i="71"/>
  <c r="U360" i="71"/>
  <c r="O360" i="71"/>
  <c r="L360" i="71"/>
  <c r="H360" i="71"/>
  <c r="Q360" i="71"/>
  <c r="F383" i="71"/>
  <c r="Y383" i="71" s="1"/>
  <c r="K383" i="71"/>
  <c r="O383" i="71"/>
  <c r="K452" i="71"/>
  <c r="T452" i="71"/>
  <c r="K544" i="71"/>
  <c r="T544" i="71"/>
  <c r="W636" i="71"/>
  <c r="Q636" i="71"/>
  <c r="J636" i="71"/>
  <c r="F636" i="71"/>
  <c r="Y636" i="71"/>
  <c r="U636" i="71"/>
  <c r="O636" i="71"/>
  <c r="L636" i="71"/>
  <c r="H636" i="71"/>
  <c r="N636" i="71"/>
  <c r="X636" i="71"/>
  <c r="K728" i="71"/>
  <c r="T728" i="71"/>
  <c r="K72" i="71"/>
  <c r="T72" i="71"/>
  <c r="U145" i="71"/>
  <c r="O145" i="71"/>
  <c r="L145" i="71"/>
  <c r="X145" i="71" s="1"/>
  <c r="H145" i="71"/>
  <c r="Q145" i="71"/>
  <c r="J145" i="71"/>
  <c r="F145" i="71"/>
  <c r="Y145" i="71" s="1"/>
  <c r="N145" i="71"/>
  <c r="N361" i="71"/>
  <c r="L31" i="71"/>
  <c r="P31" i="71"/>
  <c r="F49" i="71"/>
  <c r="Y49" i="71" s="1"/>
  <c r="K49" i="71"/>
  <c r="O49" i="71"/>
  <c r="U49" i="71"/>
  <c r="F121" i="71"/>
  <c r="Y121" i="71" s="1"/>
  <c r="K121" i="71"/>
  <c r="O121" i="71"/>
  <c r="U121" i="71"/>
  <c r="L177" i="71"/>
  <c r="P177" i="71"/>
  <c r="F195" i="71"/>
  <c r="Y195" i="71" s="1"/>
  <c r="K195" i="71"/>
  <c r="O195" i="71"/>
  <c r="U195" i="71"/>
  <c r="L264" i="71"/>
  <c r="P264" i="71"/>
  <c r="F287" i="71"/>
  <c r="K287" i="71"/>
  <c r="O287" i="71"/>
  <c r="U287" i="71"/>
  <c r="L356" i="71"/>
  <c r="P356" i="71"/>
  <c r="F379" i="71"/>
  <c r="Y379" i="71" s="1"/>
  <c r="K379" i="71"/>
  <c r="O379" i="71"/>
  <c r="U379" i="71"/>
  <c r="L448" i="71"/>
  <c r="X448" i="71" s="1"/>
  <c r="P448" i="71"/>
  <c r="F471" i="71"/>
  <c r="Y471" i="71" s="1"/>
  <c r="K471" i="71"/>
  <c r="O471" i="71"/>
  <c r="U471" i="71"/>
  <c r="L540" i="71"/>
  <c r="P540" i="71"/>
  <c r="F563" i="71"/>
  <c r="K563" i="71"/>
  <c r="O563" i="71"/>
  <c r="U563" i="71"/>
  <c r="Y563" i="71"/>
  <c r="L632" i="71"/>
  <c r="P632" i="71"/>
  <c r="F655" i="71"/>
  <c r="K655" i="71"/>
  <c r="O655" i="71"/>
  <c r="U655" i="71"/>
  <c r="Y655" i="71"/>
  <c r="L724" i="71"/>
  <c r="P724" i="71"/>
  <c r="F747" i="71"/>
  <c r="Y747" i="71" s="1"/>
  <c r="K747" i="71"/>
  <c r="O747" i="71"/>
  <c r="U747" i="71"/>
  <c r="F32" i="71"/>
  <c r="Y32" i="71" s="1"/>
  <c r="J32" i="71"/>
  <c r="Q32" i="71"/>
  <c r="K50" i="71"/>
  <c r="N50" i="71"/>
  <c r="T50" i="71"/>
  <c r="K122" i="71"/>
  <c r="N122" i="71"/>
  <c r="T122" i="71"/>
  <c r="F178" i="71"/>
  <c r="Y178" i="71" s="1"/>
  <c r="J178" i="71"/>
  <c r="Q178" i="71"/>
  <c r="K196" i="71"/>
  <c r="N196" i="71"/>
  <c r="T196" i="71"/>
  <c r="F265" i="71"/>
  <c r="Y265" i="71" s="1"/>
  <c r="J265" i="71"/>
  <c r="Q265" i="71"/>
  <c r="K288" i="71"/>
  <c r="N288" i="71"/>
  <c r="T288" i="71"/>
  <c r="F357" i="71"/>
  <c r="Y357" i="71" s="1"/>
  <c r="J357" i="71"/>
  <c r="Q357" i="71"/>
  <c r="K380" i="71"/>
  <c r="N380" i="71"/>
  <c r="T380" i="71"/>
  <c r="F449" i="71"/>
  <c r="Y449" i="71" s="1"/>
  <c r="J449" i="71"/>
  <c r="Q449" i="71"/>
  <c r="K472" i="71"/>
  <c r="N472" i="71"/>
  <c r="T472" i="71"/>
  <c r="F541" i="71"/>
  <c r="Y541" i="71" s="1"/>
  <c r="J541" i="71"/>
  <c r="Q541" i="71"/>
  <c r="K564" i="71"/>
  <c r="N564" i="71"/>
  <c r="T564" i="71"/>
  <c r="F633" i="71"/>
  <c r="J633" i="71"/>
  <c r="Q633" i="71"/>
  <c r="W633" i="71"/>
  <c r="K656" i="71"/>
  <c r="N656" i="71"/>
  <c r="T656" i="71"/>
  <c r="F725" i="71"/>
  <c r="Y725" i="71" s="1"/>
  <c r="J725" i="71"/>
  <c r="Q725" i="71"/>
  <c r="K748" i="71"/>
  <c r="N748" i="71"/>
  <c r="T748" i="71"/>
  <c r="F51" i="71"/>
  <c r="Y51" i="71" s="1"/>
  <c r="J51" i="71"/>
  <c r="Q51" i="71"/>
  <c r="K69" i="71"/>
  <c r="N69" i="71"/>
  <c r="T69" i="71"/>
  <c r="F123" i="71"/>
  <c r="Y123" i="71" s="1"/>
  <c r="J123" i="71"/>
  <c r="Q123" i="71"/>
  <c r="K142" i="71"/>
  <c r="N142" i="71"/>
  <c r="T142" i="71"/>
  <c r="F197" i="71"/>
  <c r="Y197" i="71" s="1"/>
  <c r="J197" i="71"/>
  <c r="Q197" i="71"/>
  <c r="F289" i="71"/>
  <c r="Y289" i="71" s="1"/>
  <c r="J289" i="71"/>
  <c r="Q289" i="71"/>
  <c r="K312" i="71"/>
  <c r="N312" i="71"/>
  <c r="T312" i="71"/>
  <c r="F381" i="71"/>
  <c r="Y381" i="71" s="1"/>
  <c r="J381" i="71"/>
  <c r="Q381" i="71"/>
  <c r="K404" i="71"/>
  <c r="N404" i="71"/>
  <c r="T404" i="71"/>
  <c r="F473" i="71"/>
  <c r="Y473" i="71" s="1"/>
  <c r="J473" i="71"/>
  <c r="Q473" i="71"/>
  <c r="K496" i="71"/>
  <c r="N496" i="71"/>
  <c r="T496" i="71"/>
  <c r="F565" i="71"/>
  <c r="Y565" i="71" s="1"/>
  <c r="J565" i="71"/>
  <c r="Q565" i="71"/>
  <c r="K588" i="71"/>
  <c r="N588" i="71"/>
  <c r="T588" i="71"/>
  <c r="F657" i="71"/>
  <c r="J657" i="71"/>
  <c r="Q657" i="71"/>
  <c r="W657" i="71"/>
  <c r="K680" i="71"/>
  <c r="N680" i="71"/>
  <c r="T680" i="71"/>
  <c r="F749" i="71"/>
  <c r="Y749" i="71" s="1"/>
  <c r="J749" i="71"/>
  <c r="Q749" i="71"/>
  <c r="K16" i="71"/>
  <c r="N16" i="71"/>
  <c r="T16" i="71"/>
  <c r="F70" i="71"/>
  <c r="Y70" i="71" s="1"/>
  <c r="J70" i="71"/>
  <c r="Q70" i="71"/>
  <c r="K88" i="71"/>
  <c r="N88" i="71"/>
  <c r="T88" i="71"/>
  <c r="F143" i="71"/>
  <c r="Y143" i="71" s="1"/>
  <c r="J143" i="71"/>
  <c r="Q143" i="71"/>
  <c r="K162" i="71"/>
  <c r="N162" i="71"/>
  <c r="T162" i="71"/>
  <c r="K244" i="71"/>
  <c r="N244" i="71"/>
  <c r="T244" i="71"/>
  <c r="F313" i="71"/>
  <c r="J313" i="71"/>
  <c r="Q313" i="71"/>
  <c r="W313" i="71"/>
  <c r="K336" i="71"/>
  <c r="N336" i="71"/>
  <c r="T336" i="71"/>
  <c r="F405" i="71"/>
  <c r="Y405" i="71" s="1"/>
  <c r="J405" i="71"/>
  <c r="Q405" i="71"/>
  <c r="K428" i="71"/>
  <c r="N428" i="71"/>
  <c r="T428" i="71"/>
  <c r="K497" i="71"/>
  <c r="O497" i="71"/>
  <c r="F566" i="71"/>
  <c r="Y566" i="71" s="1"/>
  <c r="J566" i="71"/>
  <c r="N566" i="71"/>
  <c r="Q589" i="71"/>
  <c r="J589" i="71"/>
  <c r="F589" i="71"/>
  <c r="Y589" i="71" s="1"/>
  <c r="L589" i="71"/>
  <c r="X589" i="71" s="1"/>
  <c r="P589" i="71"/>
  <c r="V658" i="71"/>
  <c r="P658" i="71"/>
  <c r="K658" i="71"/>
  <c r="O658" i="71"/>
  <c r="W658" i="71"/>
  <c r="F727" i="71"/>
  <c r="Y727" i="71" s="1"/>
  <c r="J727" i="71"/>
  <c r="N727" i="71"/>
  <c r="V53" i="71"/>
  <c r="P53" i="71"/>
  <c r="L53" i="71"/>
  <c r="Q53" i="71"/>
  <c r="F125" i="71"/>
  <c r="Y125" i="71" s="1"/>
  <c r="K125" i="71"/>
  <c r="O125" i="71"/>
  <c r="F181" i="71"/>
  <c r="K181" i="71"/>
  <c r="P181" i="71"/>
  <c r="K314" i="71"/>
  <c r="O314" i="71"/>
  <c r="T383" i="71"/>
  <c r="V383" i="71"/>
  <c r="P383" i="71"/>
  <c r="L383" i="71"/>
  <c r="Q383" i="71"/>
  <c r="U406" i="71"/>
  <c r="O406" i="71"/>
  <c r="L406" i="71"/>
  <c r="H406" i="71"/>
  <c r="Q406" i="71"/>
  <c r="J406" i="71"/>
  <c r="F406" i="71"/>
  <c r="Y406" i="71" s="1"/>
  <c r="N406" i="71"/>
  <c r="U498" i="71"/>
  <c r="O498" i="71"/>
  <c r="L498" i="71"/>
  <c r="H498" i="71"/>
  <c r="Q498" i="71"/>
  <c r="J498" i="71"/>
  <c r="F498" i="71"/>
  <c r="Y498" i="71" s="1"/>
  <c r="N498" i="71"/>
  <c r="U590" i="71"/>
  <c r="O590" i="71"/>
  <c r="L590" i="71"/>
  <c r="H590" i="71"/>
  <c r="Q590" i="71"/>
  <c r="J590" i="71"/>
  <c r="F590" i="71"/>
  <c r="Y590" i="71" s="1"/>
  <c r="N590" i="71"/>
  <c r="W182" i="71"/>
  <c r="Q182" i="71"/>
  <c r="J182" i="71"/>
  <c r="F182" i="71"/>
  <c r="Y182" i="71"/>
  <c r="U182" i="71"/>
  <c r="O182" i="71"/>
  <c r="L182" i="71"/>
  <c r="H182" i="71"/>
  <c r="N182" i="71"/>
  <c r="X182" i="71"/>
  <c r="W269" i="71"/>
  <c r="Q269" i="71"/>
  <c r="J269" i="71"/>
  <c r="F269" i="71"/>
  <c r="V269" i="71"/>
  <c r="P269" i="71"/>
  <c r="Y269" i="71"/>
  <c r="U269" i="71"/>
  <c r="O269" i="71"/>
  <c r="L269" i="71"/>
  <c r="H269" i="71"/>
  <c r="X269" i="71"/>
  <c r="P195" i="71"/>
  <c r="L563" i="71"/>
  <c r="L747" i="71"/>
  <c r="P747" i="71"/>
  <c r="K178" i="71"/>
  <c r="N265" i="71"/>
  <c r="K357" i="71"/>
  <c r="N357" i="71"/>
  <c r="T357" i="71"/>
  <c r="K449" i="71"/>
  <c r="N449" i="71"/>
  <c r="T449" i="71"/>
  <c r="K541" i="71"/>
  <c r="N541" i="71"/>
  <c r="T541" i="71"/>
  <c r="K633" i="71"/>
  <c r="N633" i="71"/>
  <c r="T633" i="71"/>
  <c r="K725" i="71"/>
  <c r="N725" i="71"/>
  <c r="T725" i="71"/>
  <c r="K51" i="71"/>
  <c r="N51" i="71"/>
  <c r="T51" i="71"/>
  <c r="K123" i="71"/>
  <c r="N123" i="71"/>
  <c r="T123" i="71"/>
  <c r="K197" i="71"/>
  <c r="N197" i="71"/>
  <c r="T197" i="71"/>
  <c r="K289" i="71"/>
  <c r="N289" i="71"/>
  <c r="T289" i="71"/>
  <c r="K381" i="71"/>
  <c r="N381" i="71"/>
  <c r="T381" i="71"/>
  <c r="K473" i="71"/>
  <c r="N473" i="71"/>
  <c r="T473" i="71"/>
  <c r="K565" i="71"/>
  <c r="N565" i="71"/>
  <c r="T565" i="71"/>
  <c r="K657" i="71"/>
  <c r="N657" i="71"/>
  <c r="T657" i="71"/>
  <c r="K749" i="71"/>
  <c r="N749" i="71"/>
  <c r="T749" i="71"/>
  <c r="K70" i="71"/>
  <c r="N70" i="71"/>
  <c r="T70" i="71"/>
  <c r="K143" i="71"/>
  <c r="N143" i="71"/>
  <c r="T143" i="71"/>
  <c r="K313" i="71"/>
  <c r="N313" i="71"/>
  <c r="T313" i="71"/>
  <c r="K405" i="71"/>
  <c r="N405" i="71"/>
  <c r="T405" i="71"/>
  <c r="Q497" i="71"/>
  <c r="J497" i="71"/>
  <c r="F497" i="71"/>
  <c r="Y497" i="71" s="1"/>
  <c r="L497" i="71"/>
  <c r="X497" i="71" s="1"/>
  <c r="P497" i="71"/>
  <c r="V566" i="71"/>
  <c r="P566" i="71"/>
  <c r="K566" i="71"/>
  <c r="O566" i="71"/>
  <c r="U727" i="71"/>
  <c r="O727" i="71"/>
  <c r="L727" i="71"/>
  <c r="X727" i="71" s="1"/>
  <c r="K727" i="71"/>
  <c r="P727" i="71"/>
  <c r="V125" i="71"/>
  <c r="P125" i="71"/>
  <c r="L125" i="71"/>
  <c r="Q125" i="71"/>
  <c r="Y181" i="71"/>
  <c r="U181" i="71"/>
  <c r="O181" i="71"/>
  <c r="L181" i="71"/>
  <c r="H181" i="71"/>
  <c r="Q181" i="71"/>
  <c r="X181" i="71"/>
  <c r="W314" i="71"/>
  <c r="Q314" i="71"/>
  <c r="J314" i="71"/>
  <c r="F314" i="71"/>
  <c r="L314" i="71"/>
  <c r="P314" i="71"/>
  <c r="X314" i="71"/>
  <c r="Q452" i="71"/>
  <c r="J452" i="71"/>
  <c r="F452" i="71"/>
  <c r="Y452" i="71" s="1"/>
  <c r="U452" i="71"/>
  <c r="O452" i="71"/>
  <c r="L452" i="71"/>
  <c r="X452" i="71" s="1"/>
  <c r="H452" i="71"/>
  <c r="N452" i="71"/>
  <c r="Q544" i="71"/>
  <c r="J544" i="71"/>
  <c r="F544" i="71"/>
  <c r="Y544" i="71" s="1"/>
  <c r="U544" i="71"/>
  <c r="O544" i="71"/>
  <c r="L544" i="71"/>
  <c r="H544" i="71"/>
  <c r="N544" i="71"/>
  <c r="Q728" i="71"/>
  <c r="J728" i="71"/>
  <c r="F728" i="71"/>
  <c r="Y728" i="71" s="1"/>
  <c r="U728" i="71"/>
  <c r="O728" i="71"/>
  <c r="L728" i="71"/>
  <c r="H728" i="71"/>
  <c r="N728" i="71"/>
  <c r="U72" i="71"/>
  <c r="O72" i="71"/>
  <c r="L72" i="71"/>
  <c r="W72" i="71" s="1"/>
  <c r="H72" i="71"/>
  <c r="Q72" i="71"/>
  <c r="J72" i="71"/>
  <c r="F72" i="71"/>
  <c r="Y72" i="71" s="1"/>
  <c r="N72" i="71"/>
  <c r="Q361" i="71"/>
  <c r="J361" i="71"/>
  <c r="F361" i="71"/>
  <c r="Y361" i="71" s="1"/>
  <c r="V361" i="71"/>
  <c r="P361" i="71"/>
  <c r="U361" i="71"/>
  <c r="O361" i="71"/>
  <c r="L361" i="71"/>
  <c r="X361" i="71" s="1"/>
  <c r="H361" i="71"/>
  <c r="K520" i="71"/>
  <c r="N520" i="71"/>
  <c r="T520" i="71"/>
  <c r="K612" i="71"/>
  <c r="N612" i="71"/>
  <c r="T612" i="71"/>
  <c r="K704" i="71"/>
  <c r="N704" i="71"/>
  <c r="T704" i="71"/>
  <c r="K17" i="71"/>
  <c r="N17" i="71"/>
  <c r="T17" i="71"/>
  <c r="K89" i="71"/>
  <c r="N89" i="71"/>
  <c r="T89" i="71"/>
  <c r="K163" i="71"/>
  <c r="N163" i="71"/>
  <c r="T163" i="71"/>
  <c r="K245" i="71"/>
  <c r="N245" i="71"/>
  <c r="T245" i="71"/>
  <c r="K337" i="71"/>
  <c r="N337" i="71"/>
  <c r="T337" i="71"/>
  <c r="K429" i="71"/>
  <c r="N429" i="71"/>
  <c r="T429" i="71"/>
  <c r="P475" i="71"/>
  <c r="V475" i="71"/>
  <c r="K521" i="71"/>
  <c r="N521" i="71"/>
  <c r="T521" i="71"/>
  <c r="P567" i="71"/>
  <c r="V567" i="71"/>
  <c r="K613" i="71"/>
  <c r="N613" i="71"/>
  <c r="T613" i="71"/>
  <c r="P659" i="71"/>
  <c r="V659" i="71"/>
  <c r="K705" i="71"/>
  <c r="N705" i="71"/>
  <c r="T705" i="71"/>
  <c r="P751" i="71"/>
  <c r="V751" i="71"/>
  <c r="K18" i="71"/>
  <c r="N18" i="71"/>
  <c r="T18" i="71"/>
  <c r="P54" i="71"/>
  <c r="V54" i="71"/>
  <c r="K90" i="71"/>
  <c r="N90" i="71"/>
  <c r="T90" i="71"/>
  <c r="P126" i="71"/>
  <c r="V126" i="71"/>
  <c r="K164" i="71"/>
  <c r="N164" i="71"/>
  <c r="T164" i="71"/>
  <c r="P200" i="71"/>
  <c r="V200" i="71"/>
  <c r="K246" i="71"/>
  <c r="N246" i="71"/>
  <c r="T246" i="71"/>
  <c r="P292" i="71"/>
  <c r="W292" i="71" s="1"/>
  <c r="V292" i="71"/>
  <c r="F315" i="71"/>
  <c r="J315" i="71"/>
  <c r="Q315" i="71"/>
  <c r="W315" i="71"/>
  <c r="K338" i="71"/>
  <c r="N338" i="71"/>
  <c r="T338" i="71"/>
  <c r="P384" i="71"/>
  <c r="V384" i="71"/>
  <c r="F407" i="71"/>
  <c r="Y407" i="71" s="1"/>
  <c r="J407" i="71"/>
  <c r="Q407" i="71"/>
  <c r="K430" i="71"/>
  <c r="N430" i="71"/>
  <c r="T430" i="71"/>
  <c r="H453" i="71"/>
  <c r="L453" i="71"/>
  <c r="X453" i="71" s="1"/>
  <c r="O453" i="71"/>
  <c r="U453" i="71"/>
  <c r="P476" i="71"/>
  <c r="V476" i="71"/>
  <c r="F499" i="71"/>
  <c r="Y499" i="71" s="1"/>
  <c r="J499" i="71"/>
  <c r="Q499" i="71"/>
  <c r="K522" i="71"/>
  <c r="N522" i="71"/>
  <c r="T522" i="71"/>
  <c r="H545" i="71"/>
  <c r="L545" i="71"/>
  <c r="X545" i="71" s="1"/>
  <c r="O545" i="71"/>
  <c r="U545" i="71"/>
  <c r="P568" i="71"/>
  <c r="V568" i="71"/>
  <c r="F591" i="71"/>
  <c r="Y591" i="71" s="1"/>
  <c r="J591" i="71"/>
  <c r="Q591" i="71"/>
  <c r="K614" i="71"/>
  <c r="N614" i="71"/>
  <c r="T614" i="71"/>
  <c r="H637" i="71"/>
  <c r="L637" i="71"/>
  <c r="O637" i="71"/>
  <c r="U637" i="71"/>
  <c r="Y637" i="71"/>
  <c r="P660" i="71"/>
  <c r="V660" i="71"/>
  <c r="F683" i="71"/>
  <c r="Y683" i="71" s="1"/>
  <c r="J683" i="71"/>
  <c r="Q683" i="71"/>
  <c r="K706" i="71"/>
  <c r="N706" i="71"/>
  <c r="T706" i="71"/>
  <c r="H729" i="71"/>
  <c r="L729" i="71"/>
  <c r="X729" i="71" s="1"/>
  <c r="O729" i="71"/>
  <c r="U729" i="71"/>
  <c r="P752" i="71"/>
  <c r="V752" i="71"/>
  <c r="L19" i="71"/>
  <c r="P19" i="71"/>
  <c r="F37" i="71"/>
  <c r="Y37" i="71" s="1"/>
  <c r="K37" i="71"/>
  <c r="O37" i="71"/>
  <c r="U37" i="71"/>
  <c r="J55" i="71"/>
  <c r="N55" i="71"/>
  <c r="T55" i="71"/>
  <c r="H73" i="71"/>
  <c r="Q73" i="71"/>
  <c r="W73" i="71"/>
  <c r="L91" i="71"/>
  <c r="P91" i="71"/>
  <c r="J127" i="71"/>
  <c r="N127" i="71"/>
  <c r="T127" i="71"/>
  <c r="H146" i="71"/>
  <c r="Q146" i="71"/>
  <c r="L165" i="71"/>
  <c r="P165" i="71"/>
  <c r="F183" i="71"/>
  <c r="K183" i="71"/>
  <c r="O183" i="71"/>
  <c r="U183" i="71"/>
  <c r="Y183" i="71"/>
  <c r="J201" i="71"/>
  <c r="N201" i="71"/>
  <c r="T201" i="71"/>
  <c r="L247" i="71"/>
  <c r="P247" i="71"/>
  <c r="F270" i="71"/>
  <c r="K270" i="71"/>
  <c r="O270" i="71"/>
  <c r="U270" i="71"/>
  <c r="Y270" i="71"/>
  <c r="J293" i="71"/>
  <c r="N293" i="71"/>
  <c r="T293" i="71"/>
  <c r="X293" i="71"/>
  <c r="H316" i="71"/>
  <c r="Q316" i="71"/>
  <c r="W316" i="71"/>
  <c r="L339" i="71"/>
  <c r="P339" i="71"/>
  <c r="F362" i="71"/>
  <c r="Y362" i="71" s="1"/>
  <c r="K362" i="71"/>
  <c r="O362" i="71"/>
  <c r="U362" i="71"/>
  <c r="J385" i="71"/>
  <c r="N385" i="71"/>
  <c r="T385" i="71"/>
  <c r="H408" i="71"/>
  <c r="Q408" i="71"/>
  <c r="L431" i="71"/>
  <c r="P431" i="71"/>
  <c r="F454" i="71"/>
  <c r="Y454" i="71" s="1"/>
  <c r="K454" i="71"/>
  <c r="O454" i="71"/>
  <c r="U454" i="71"/>
  <c r="J477" i="71"/>
  <c r="N477" i="71"/>
  <c r="T477" i="71"/>
  <c r="H500" i="71"/>
  <c r="Q500" i="71"/>
  <c r="L523" i="71"/>
  <c r="P523" i="71"/>
  <c r="F546" i="71"/>
  <c r="Y546" i="71" s="1"/>
  <c r="K546" i="71"/>
  <c r="O546" i="71"/>
  <c r="U546" i="71"/>
  <c r="J569" i="71"/>
  <c r="N569" i="71"/>
  <c r="T569" i="71"/>
  <c r="H592" i="71"/>
  <c r="Q592" i="71"/>
  <c r="L615" i="71"/>
  <c r="P615" i="71"/>
  <c r="F638" i="71"/>
  <c r="K638" i="71"/>
  <c r="O638" i="71"/>
  <c r="U638" i="71"/>
  <c r="Y638" i="71"/>
  <c r="J661" i="71"/>
  <c r="N661" i="71"/>
  <c r="T661" i="71"/>
  <c r="H684" i="71"/>
  <c r="Q684" i="71"/>
  <c r="L707" i="71"/>
  <c r="P707" i="71"/>
  <c r="F730" i="71"/>
  <c r="Y730" i="71" s="1"/>
  <c r="K730" i="71"/>
  <c r="O730" i="71"/>
  <c r="U730" i="71"/>
  <c r="J753" i="71"/>
  <c r="N753" i="71"/>
  <c r="T753" i="71"/>
  <c r="J20" i="71"/>
  <c r="N20" i="71"/>
  <c r="T20" i="71"/>
  <c r="H38" i="71"/>
  <c r="Q38" i="71"/>
  <c r="L56" i="71"/>
  <c r="P56" i="71"/>
  <c r="F74" i="71"/>
  <c r="K74" i="71"/>
  <c r="O74" i="71"/>
  <c r="U74" i="71"/>
  <c r="Y74" i="71"/>
  <c r="J92" i="71"/>
  <c r="N92" i="71"/>
  <c r="T92" i="71"/>
  <c r="X92" i="71"/>
  <c r="H110" i="71"/>
  <c r="Q110" i="71"/>
  <c r="W110" i="71"/>
  <c r="L128" i="71"/>
  <c r="P128" i="71"/>
  <c r="F147" i="71"/>
  <c r="K147" i="71"/>
  <c r="O147" i="71"/>
  <c r="H166" i="71"/>
  <c r="O166" i="71"/>
  <c r="V166" i="71"/>
  <c r="W184" i="71"/>
  <c r="Q184" i="71"/>
  <c r="H184" i="71"/>
  <c r="N184" i="71"/>
  <c r="U184" i="71"/>
  <c r="J225" i="71"/>
  <c r="P225" i="71"/>
  <c r="K248" i="71"/>
  <c r="P248" i="71"/>
  <c r="W248" i="71" s="1"/>
  <c r="J271" i="71"/>
  <c r="O271" i="71"/>
  <c r="V271" i="71"/>
  <c r="L317" i="71"/>
  <c r="Q317" i="71"/>
  <c r="F340" i="71"/>
  <c r="L340" i="71"/>
  <c r="Q340" i="71"/>
  <c r="K363" i="71"/>
  <c r="P363" i="71"/>
  <c r="U409" i="71"/>
  <c r="O409" i="71"/>
  <c r="K409" i="71"/>
  <c r="F409" i="71"/>
  <c r="Y409" i="71" s="1"/>
  <c r="T409" i="71"/>
  <c r="T432" i="71"/>
  <c r="N432" i="71"/>
  <c r="J432" i="71"/>
  <c r="U432" i="71"/>
  <c r="F455" i="71"/>
  <c r="Y455" i="71" s="1"/>
  <c r="L455" i="71"/>
  <c r="X455" i="71" s="1"/>
  <c r="T455" i="71"/>
  <c r="H501" i="71"/>
  <c r="N501" i="71"/>
  <c r="V501" i="71"/>
  <c r="H524" i="71"/>
  <c r="O524" i="71"/>
  <c r="V524" i="71"/>
  <c r="Q547" i="71"/>
  <c r="H547" i="71"/>
  <c r="N547" i="71"/>
  <c r="U547" i="71"/>
  <c r="J593" i="71"/>
  <c r="P593" i="71"/>
  <c r="K616" i="71"/>
  <c r="P616" i="71"/>
  <c r="J639" i="71"/>
  <c r="O639" i="71"/>
  <c r="V639" i="71"/>
  <c r="L685" i="71"/>
  <c r="X685" i="71" s="1"/>
  <c r="Q685" i="71"/>
  <c r="F708" i="71"/>
  <c r="L708" i="71"/>
  <c r="Q708" i="71"/>
  <c r="K731" i="71"/>
  <c r="P731" i="71"/>
  <c r="J39" i="71"/>
  <c r="T39" i="71"/>
  <c r="W75" i="71"/>
  <c r="Q75" i="71"/>
  <c r="H75" i="71"/>
  <c r="Y75" i="71"/>
  <c r="U75" i="71"/>
  <c r="O75" i="71"/>
  <c r="K75" i="71"/>
  <c r="F75" i="71"/>
  <c r="P75" i="71"/>
  <c r="N111" i="71"/>
  <c r="L148" i="71"/>
  <c r="J185" i="71"/>
  <c r="T185" i="71"/>
  <c r="W226" i="71"/>
  <c r="Q226" i="71"/>
  <c r="H226" i="71"/>
  <c r="Y226" i="71"/>
  <c r="U226" i="71"/>
  <c r="O226" i="71"/>
  <c r="K226" i="71"/>
  <c r="F226" i="71"/>
  <c r="P226" i="71"/>
  <c r="Y272" i="71"/>
  <c r="U272" i="71"/>
  <c r="O272" i="71"/>
  <c r="K272" i="71"/>
  <c r="F272" i="71"/>
  <c r="W272" i="71"/>
  <c r="Q272" i="71"/>
  <c r="H272" i="71"/>
  <c r="P272" i="71"/>
  <c r="N318" i="71"/>
  <c r="L364" i="71"/>
  <c r="X364" i="71" s="1"/>
  <c r="J410" i="71"/>
  <c r="T410" i="71"/>
  <c r="J456" i="71"/>
  <c r="T456" i="71"/>
  <c r="W502" i="71"/>
  <c r="Q502" i="71"/>
  <c r="H502" i="71"/>
  <c r="Y502" i="71"/>
  <c r="U502" i="71"/>
  <c r="O502" i="71"/>
  <c r="K502" i="71"/>
  <c r="F502" i="71"/>
  <c r="P502" i="71"/>
  <c r="Y548" i="71"/>
  <c r="U548" i="71"/>
  <c r="O548" i="71"/>
  <c r="K548" i="71"/>
  <c r="F548" i="71"/>
  <c r="W548" i="71"/>
  <c r="Q548" i="71"/>
  <c r="H548" i="71"/>
  <c r="P548" i="71"/>
  <c r="N594" i="71"/>
  <c r="L640" i="71"/>
  <c r="J686" i="71"/>
  <c r="T686" i="71"/>
  <c r="U732" i="71"/>
  <c r="O732" i="71"/>
  <c r="K732" i="71"/>
  <c r="F732" i="71"/>
  <c r="Y732" i="71" s="1"/>
  <c r="Q732" i="71"/>
  <c r="H732" i="71"/>
  <c r="P732" i="71"/>
  <c r="W112" i="71"/>
  <c r="Q112" i="71"/>
  <c r="H112" i="71"/>
  <c r="Y112" i="71"/>
  <c r="U112" i="71"/>
  <c r="O112" i="71"/>
  <c r="K112" i="71"/>
  <c r="F112" i="71"/>
  <c r="X112" i="71"/>
  <c r="T112" i="71"/>
  <c r="N112" i="71"/>
  <c r="J112" i="71"/>
  <c r="W273" i="71"/>
  <c r="Q273" i="71"/>
  <c r="H273" i="71"/>
  <c r="Y273" i="71"/>
  <c r="U273" i="71"/>
  <c r="O273" i="71"/>
  <c r="K273" i="71"/>
  <c r="F273" i="71"/>
  <c r="X273" i="71"/>
  <c r="T273" i="71"/>
  <c r="N273" i="71"/>
  <c r="J273" i="71"/>
  <c r="K315" i="71"/>
  <c r="N315" i="71"/>
  <c r="T315" i="71"/>
  <c r="X315" i="71"/>
  <c r="K407" i="71"/>
  <c r="N407" i="71"/>
  <c r="T407" i="71"/>
  <c r="P453" i="71"/>
  <c r="V453" i="71"/>
  <c r="K499" i="71"/>
  <c r="N499" i="71"/>
  <c r="T499" i="71"/>
  <c r="P545" i="71"/>
  <c r="V545" i="71"/>
  <c r="K591" i="71"/>
  <c r="N591" i="71"/>
  <c r="T591" i="71"/>
  <c r="P637" i="71"/>
  <c r="V637" i="71"/>
  <c r="K683" i="71"/>
  <c r="N683" i="71"/>
  <c r="T683" i="71"/>
  <c r="P729" i="71"/>
  <c r="V729" i="71"/>
  <c r="L37" i="71"/>
  <c r="X37" i="71" s="1"/>
  <c r="P37" i="71"/>
  <c r="V37" i="71"/>
  <c r="J73" i="71"/>
  <c r="N73" i="71"/>
  <c r="T73" i="71"/>
  <c r="X73" i="71"/>
  <c r="J146" i="71"/>
  <c r="N146" i="71"/>
  <c r="T146" i="71"/>
  <c r="L183" i="71"/>
  <c r="P183" i="71"/>
  <c r="V183" i="71"/>
  <c r="L270" i="71"/>
  <c r="P270" i="71"/>
  <c r="V270" i="71"/>
  <c r="J316" i="71"/>
  <c r="N316" i="71"/>
  <c r="T316" i="71"/>
  <c r="X316" i="71"/>
  <c r="L362" i="71"/>
  <c r="X362" i="71" s="1"/>
  <c r="P362" i="71"/>
  <c r="V362" i="71"/>
  <c r="J408" i="71"/>
  <c r="N408" i="71"/>
  <c r="T408" i="71"/>
  <c r="L454" i="71"/>
  <c r="X454" i="71" s="1"/>
  <c r="P454" i="71"/>
  <c r="V454" i="71"/>
  <c r="J500" i="71"/>
  <c r="N500" i="71"/>
  <c r="T500" i="71"/>
  <c r="L546" i="71"/>
  <c r="X546" i="71" s="1"/>
  <c r="P546" i="71"/>
  <c r="V546" i="71"/>
  <c r="J592" i="71"/>
  <c r="N592" i="71"/>
  <c r="T592" i="71"/>
  <c r="L638" i="71"/>
  <c r="P638" i="71"/>
  <c r="V638" i="71"/>
  <c r="J684" i="71"/>
  <c r="N684" i="71"/>
  <c r="T684" i="71"/>
  <c r="L730" i="71"/>
  <c r="X730" i="71" s="1"/>
  <c r="P730" i="71"/>
  <c r="V730" i="71"/>
  <c r="J38" i="71"/>
  <c r="N38" i="71"/>
  <c r="T38" i="71"/>
  <c r="L74" i="71"/>
  <c r="P74" i="71"/>
  <c r="V74" i="71"/>
  <c r="J110" i="71"/>
  <c r="N110" i="71"/>
  <c r="T110" i="71"/>
  <c r="X110" i="71"/>
  <c r="Y147" i="71"/>
  <c r="U147" i="71"/>
  <c r="L147" i="71"/>
  <c r="P147" i="71"/>
  <c r="W147" i="71"/>
  <c r="K166" i="71"/>
  <c r="P166" i="71"/>
  <c r="K271" i="71"/>
  <c r="P271" i="71"/>
  <c r="X271" i="71"/>
  <c r="Y317" i="71"/>
  <c r="U317" i="71"/>
  <c r="O317" i="71"/>
  <c r="K317" i="71"/>
  <c r="F317" i="71"/>
  <c r="T317" i="71"/>
  <c r="X340" i="71"/>
  <c r="T340" i="71"/>
  <c r="N340" i="71"/>
  <c r="J340" i="71"/>
  <c r="U340" i="71"/>
  <c r="Q455" i="71"/>
  <c r="H455" i="71"/>
  <c r="N455" i="71"/>
  <c r="U455" i="71"/>
  <c r="J501" i="71"/>
  <c r="P501" i="71"/>
  <c r="K524" i="71"/>
  <c r="P524" i="71"/>
  <c r="K639" i="71"/>
  <c r="P639" i="71"/>
  <c r="X639" i="71"/>
  <c r="U685" i="71"/>
  <c r="O685" i="71"/>
  <c r="K685" i="71"/>
  <c r="F685" i="71"/>
  <c r="Y685" i="71" s="1"/>
  <c r="T685" i="71"/>
  <c r="X708" i="71"/>
  <c r="T708" i="71"/>
  <c r="N708" i="71"/>
  <c r="J708" i="71"/>
  <c r="U708" i="71"/>
  <c r="L39" i="71"/>
  <c r="X39" i="71" s="1"/>
  <c r="V39" i="71"/>
  <c r="Y111" i="71"/>
  <c r="U111" i="71"/>
  <c r="O111" i="71"/>
  <c r="K111" i="71"/>
  <c r="F111" i="71"/>
  <c r="W111" i="71"/>
  <c r="Q111" i="71"/>
  <c r="H111" i="71"/>
  <c r="P111" i="71"/>
  <c r="L185" i="71"/>
  <c r="V185" i="71"/>
  <c r="W318" i="71"/>
  <c r="Q318" i="71"/>
  <c r="H318" i="71"/>
  <c r="Y318" i="71"/>
  <c r="U318" i="71"/>
  <c r="O318" i="71"/>
  <c r="K318" i="71"/>
  <c r="F318" i="71"/>
  <c r="P318" i="71"/>
  <c r="V410" i="71"/>
  <c r="W594" i="71"/>
  <c r="Q594" i="71"/>
  <c r="H594" i="71"/>
  <c r="Y594" i="71"/>
  <c r="U594" i="71"/>
  <c r="O594" i="71"/>
  <c r="K594" i="71"/>
  <c r="F594" i="71"/>
  <c r="P594" i="71"/>
  <c r="K475" i="71"/>
  <c r="N475" i="71"/>
  <c r="T475" i="71"/>
  <c r="K567" i="71"/>
  <c r="N567" i="71"/>
  <c r="T567" i="71"/>
  <c r="K659" i="71"/>
  <c r="N659" i="71"/>
  <c r="T659" i="71"/>
  <c r="K751" i="71"/>
  <c r="N751" i="71"/>
  <c r="T751" i="71"/>
  <c r="K54" i="71"/>
  <c r="N54" i="71"/>
  <c r="T54" i="71"/>
  <c r="K126" i="71"/>
  <c r="N126" i="71"/>
  <c r="T126" i="71"/>
  <c r="K200" i="71"/>
  <c r="N200" i="71"/>
  <c r="T200" i="71"/>
  <c r="K292" i="71"/>
  <c r="N292" i="71"/>
  <c r="T292" i="71"/>
  <c r="H315" i="71"/>
  <c r="L315" i="71"/>
  <c r="O315" i="71"/>
  <c r="U315" i="71"/>
  <c r="K384" i="71"/>
  <c r="N384" i="71"/>
  <c r="T384" i="71"/>
  <c r="H407" i="71"/>
  <c r="L407" i="71"/>
  <c r="O407" i="71"/>
  <c r="U407" i="71"/>
  <c r="F453" i="71"/>
  <c r="Y453" i="71" s="1"/>
  <c r="J453" i="71"/>
  <c r="Q453" i="71"/>
  <c r="K476" i="71"/>
  <c r="N476" i="71"/>
  <c r="T476" i="71"/>
  <c r="H499" i="71"/>
  <c r="L499" i="71"/>
  <c r="O499" i="71"/>
  <c r="U499" i="71"/>
  <c r="F545" i="71"/>
  <c r="Y545" i="71" s="1"/>
  <c r="J545" i="71"/>
  <c r="Q545" i="71"/>
  <c r="K568" i="71"/>
  <c r="N568" i="71"/>
  <c r="T568" i="71"/>
  <c r="H591" i="71"/>
  <c r="L591" i="71"/>
  <c r="O591" i="71"/>
  <c r="U591" i="71"/>
  <c r="F637" i="71"/>
  <c r="J637" i="71"/>
  <c r="Q637" i="71"/>
  <c r="W637" i="71"/>
  <c r="K660" i="71"/>
  <c r="N660" i="71"/>
  <c r="T660" i="71"/>
  <c r="H683" i="71"/>
  <c r="L683" i="71"/>
  <c r="O683" i="71"/>
  <c r="U683" i="71"/>
  <c r="F729" i="71"/>
  <c r="Y729" i="71" s="1"/>
  <c r="J729" i="71"/>
  <c r="Q729" i="71"/>
  <c r="K752" i="71"/>
  <c r="N752" i="71"/>
  <c r="T752" i="71"/>
  <c r="H37" i="71"/>
  <c r="Q37" i="71"/>
  <c r="L55" i="71"/>
  <c r="X55" i="71" s="1"/>
  <c r="P55" i="71"/>
  <c r="F73" i="71"/>
  <c r="K73" i="71"/>
  <c r="O73" i="71"/>
  <c r="U73" i="71"/>
  <c r="Y73" i="71"/>
  <c r="L127" i="71"/>
  <c r="P127" i="71"/>
  <c r="F146" i="71"/>
  <c r="Y146" i="71" s="1"/>
  <c r="K146" i="71"/>
  <c r="O146" i="71"/>
  <c r="U146" i="71"/>
  <c r="H183" i="71"/>
  <c r="Q183" i="71"/>
  <c r="L201" i="71"/>
  <c r="P201" i="71"/>
  <c r="H270" i="71"/>
  <c r="Q270" i="71"/>
  <c r="L293" i="71"/>
  <c r="P293" i="71"/>
  <c r="F316" i="71"/>
  <c r="K316" i="71"/>
  <c r="O316" i="71"/>
  <c r="U316" i="71"/>
  <c r="Y316" i="71"/>
  <c r="H362" i="71"/>
  <c r="Q362" i="71"/>
  <c r="L385" i="71"/>
  <c r="P385" i="71"/>
  <c r="F408" i="71"/>
  <c r="Y408" i="71" s="1"/>
  <c r="K408" i="71"/>
  <c r="O408" i="71"/>
  <c r="U408" i="71"/>
  <c r="H454" i="71"/>
  <c r="Q454" i="71"/>
  <c r="L477" i="71"/>
  <c r="P477" i="71"/>
  <c r="F500" i="71"/>
  <c r="Y500" i="71" s="1"/>
  <c r="K500" i="71"/>
  <c r="O500" i="71"/>
  <c r="U500" i="71"/>
  <c r="H546" i="71"/>
  <c r="Q546" i="71"/>
  <c r="L569" i="71"/>
  <c r="P569" i="71"/>
  <c r="F592" i="71"/>
  <c r="Y592" i="71" s="1"/>
  <c r="K592" i="71"/>
  <c r="O592" i="71"/>
  <c r="U592" i="71"/>
  <c r="H638" i="71"/>
  <c r="Q638" i="71"/>
  <c r="L661" i="71"/>
  <c r="X661" i="71" s="1"/>
  <c r="P661" i="71"/>
  <c r="F684" i="71"/>
  <c r="Y684" i="71" s="1"/>
  <c r="K684" i="71"/>
  <c r="O684" i="71"/>
  <c r="U684" i="71"/>
  <c r="H730" i="71"/>
  <c r="Q730" i="71"/>
  <c r="L753" i="71"/>
  <c r="P753" i="71"/>
  <c r="L20" i="71"/>
  <c r="P20" i="71"/>
  <c r="F38" i="71"/>
  <c r="Y38" i="71" s="1"/>
  <c r="K38" i="71"/>
  <c r="O38" i="71"/>
  <c r="U38" i="71"/>
  <c r="H74" i="71"/>
  <c r="Q74" i="71"/>
  <c r="L92" i="71"/>
  <c r="P92" i="71"/>
  <c r="F110" i="71"/>
  <c r="K110" i="71"/>
  <c r="O110" i="71"/>
  <c r="U110" i="71"/>
  <c r="Y110" i="71"/>
  <c r="H147" i="71"/>
  <c r="Q147" i="71"/>
  <c r="X147" i="71"/>
  <c r="F166" i="71"/>
  <c r="Y166" i="71" s="1"/>
  <c r="L166" i="71"/>
  <c r="X166" i="71" s="1"/>
  <c r="Q166" i="71"/>
  <c r="Y225" i="71"/>
  <c r="U225" i="71"/>
  <c r="O225" i="71"/>
  <c r="K225" i="71"/>
  <c r="F225" i="71"/>
  <c r="T225" i="71"/>
  <c r="X248" i="71"/>
  <c r="T248" i="71"/>
  <c r="N248" i="71"/>
  <c r="J248" i="71"/>
  <c r="U248" i="71"/>
  <c r="F271" i="71"/>
  <c r="L271" i="71"/>
  <c r="T271" i="71"/>
  <c r="H317" i="71"/>
  <c r="N317" i="71"/>
  <c r="V317" i="71"/>
  <c r="H340" i="71"/>
  <c r="O340" i="71"/>
  <c r="V340" i="71"/>
  <c r="Q363" i="71"/>
  <c r="H363" i="71"/>
  <c r="N363" i="71"/>
  <c r="U363" i="71"/>
  <c r="J455" i="71"/>
  <c r="O455" i="71"/>
  <c r="V455" i="71"/>
  <c r="L501" i="71"/>
  <c r="X501" i="71" s="1"/>
  <c r="Q501" i="71"/>
  <c r="F524" i="71"/>
  <c r="Y524" i="71" s="1"/>
  <c r="L524" i="71"/>
  <c r="Q524" i="71"/>
  <c r="U593" i="71"/>
  <c r="O593" i="71"/>
  <c r="K593" i="71"/>
  <c r="F593" i="71"/>
  <c r="Y593" i="71" s="1"/>
  <c r="T593" i="71"/>
  <c r="X616" i="71"/>
  <c r="T616" i="71"/>
  <c r="N616" i="71"/>
  <c r="J616" i="71"/>
  <c r="U616" i="71"/>
  <c r="F639" i="71"/>
  <c r="L639" i="71"/>
  <c r="T639" i="71"/>
  <c r="H685" i="71"/>
  <c r="N685" i="71"/>
  <c r="V685" i="71"/>
  <c r="H708" i="71"/>
  <c r="O708" i="71"/>
  <c r="V708" i="71"/>
  <c r="Q731" i="71"/>
  <c r="H731" i="71"/>
  <c r="N731" i="71"/>
  <c r="U731" i="71"/>
  <c r="N39" i="71"/>
  <c r="J111" i="71"/>
  <c r="T111" i="71"/>
  <c r="W148" i="71"/>
  <c r="Q148" i="71"/>
  <c r="H148" i="71"/>
  <c r="Y148" i="71"/>
  <c r="U148" i="71"/>
  <c r="O148" i="71"/>
  <c r="K148" i="71"/>
  <c r="F148" i="71"/>
  <c r="P148" i="71"/>
  <c r="N185" i="71"/>
  <c r="J318" i="71"/>
  <c r="T318" i="71"/>
  <c r="U364" i="71"/>
  <c r="O364" i="71"/>
  <c r="K364" i="71"/>
  <c r="F364" i="71"/>
  <c r="Y364" i="71" s="1"/>
  <c r="Q364" i="71"/>
  <c r="H364" i="71"/>
  <c r="P364" i="71"/>
  <c r="N410" i="71"/>
  <c r="N456" i="71"/>
  <c r="J594" i="71"/>
  <c r="T594" i="71"/>
  <c r="Y640" i="71"/>
  <c r="U640" i="71"/>
  <c r="O640" i="71"/>
  <c r="K640" i="71"/>
  <c r="F640" i="71"/>
  <c r="W640" i="71"/>
  <c r="Q640" i="71"/>
  <c r="H640" i="71"/>
  <c r="P640" i="71"/>
  <c r="N686" i="71"/>
  <c r="W40" i="71"/>
  <c r="Q40" i="71"/>
  <c r="H40" i="71"/>
  <c r="Y40" i="71"/>
  <c r="U40" i="71"/>
  <c r="O40" i="71"/>
  <c r="K40" i="71"/>
  <c r="F40" i="71"/>
  <c r="X40" i="71"/>
  <c r="T40" i="71"/>
  <c r="N40" i="71"/>
  <c r="J40" i="71"/>
  <c r="W186" i="71"/>
  <c r="Q186" i="71"/>
  <c r="H186" i="71"/>
  <c r="Y186" i="71"/>
  <c r="U186" i="71"/>
  <c r="O186" i="71"/>
  <c r="K186" i="71"/>
  <c r="F186" i="71"/>
  <c r="X186" i="71"/>
  <c r="T186" i="71"/>
  <c r="N186" i="71"/>
  <c r="J186" i="71"/>
  <c r="Q365" i="71"/>
  <c r="H365" i="71"/>
  <c r="U365" i="71"/>
  <c r="O365" i="71"/>
  <c r="K365" i="71"/>
  <c r="F365" i="71"/>
  <c r="Y365" i="71" s="1"/>
  <c r="T365" i="71"/>
  <c r="N365" i="71"/>
  <c r="J365" i="71"/>
  <c r="K453" i="71"/>
  <c r="N453" i="71"/>
  <c r="T453" i="71"/>
  <c r="K545" i="71"/>
  <c r="N545" i="71"/>
  <c r="T545" i="71"/>
  <c r="K637" i="71"/>
  <c r="N637" i="71"/>
  <c r="T637" i="71"/>
  <c r="K729" i="71"/>
  <c r="N729" i="71"/>
  <c r="T729" i="71"/>
  <c r="L73" i="71"/>
  <c r="P73" i="71"/>
  <c r="L146" i="71"/>
  <c r="P146" i="71"/>
  <c r="L316" i="71"/>
  <c r="P316" i="71"/>
  <c r="L408" i="71"/>
  <c r="P408" i="71"/>
  <c r="L500" i="71"/>
  <c r="P500" i="71"/>
  <c r="L592" i="71"/>
  <c r="P592" i="71"/>
  <c r="L684" i="71"/>
  <c r="P684" i="71"/>
  <c r="L38" i="71"/>
  <c r="P38" i="71"/>
  <c r="L110" i="71"/>
  <c r="P110" i="71"/>
  <c r="T166" i="71"/>
  <c r="N166" i="71"/>
  <c r="J166" i="71"/>
  <c r="U166" i="71"/>
  <c r="W271" i="71"/>
  <c r="Q271" i="71"/>
  <c r="H271" i="71"/>
  <c r="N271" i="71"/>
  <c r="U271" i="71"/>
  <c r="U501" i="71"/>
  <c r="O501" i="71"/>
  <c r="K501" i="71"/>
  <c r="F501" i="71"/>
  <c r="Y501" i="71" s="1"/>
  <c r="T501" i="71"/>
  <c r="T524" i="71"/>
  <c r="N524" i="71"/>
  <c r="J524" i="71"/>
  <c r="U524" i="71"/>
  <c r="W639" i="71"/>
  <c r="Q639" i="71"/>
  <c r="H639" i="71"/>
  <c r="N639" i="71"/>
  <c r="U639" i="71"/>
  <c r="J685" i="71"/>
  <c r="P685" i="71"/>
  <c r="K708" i="71"/>
  <c r="P708" i="71"/>
  <c r="W708" i="71"/>
  <c r="U39" i="71"/>
  <c r="O39" i="71"/>
  <c r="K39" i="71"/>
  <c r="F39" i="71"/>
  <c r="Y39" i="71" s="1"/>
  <c r="Q39" i="71"/>
  <c r="H39" i="71"/>
  <c r="P39" i="71"/>
  <c r="L111" i="71"/>
  <c r="V111" i="71"/>
  <c r="Y185" i="71"/>
  <c r="U185" i="71"/>
  <c r="O185" i="71"/>
  <c r="K185" i="71"/>
  <c r="F185" i="71"/>
  <c r="W185" i="71"/>
  <c r="Q185" i="71"/>
  <c r="H185" i="71"/>
  <c r="P185" i="71"/>
  <c r="L318" i="71"/>
  <c r="V318" i="71"/>
  <c r="Q410" i="71"/>
  <c r="H410" i="71"/>
  <c r="U410" i="71"/>
  <c r="O410" i="71"/>
  <c r="K410" i="71"/>
  <c r="F410" i="71"/>
  <c r="Y410" i="71" s="1"/>
  <c r="P410" i="71"/>
  <c r="U456" i="71"/>
  <c r="O456" i="71"/>
  <c r="K456" i="71"/>
  <c r="F456" i="71"/>
  <c r="Y456" i="71" s="1"/>
  <c r="Q456" i="71"/>
  <c r="H456" i="71"/>
  <c r="P456" i="71"/>
  <c r="L594" i="71"/>
  <c r="V594" i="71"/>
  <c r="Q686" i="71"/>
  <c r="H686" i="71"/>
  <c r="U686" i="71"/>
  <c r="O686" i="71"/>
  <c r="K686" i="71"/>
  <c r="F686" i="71"/>
  <c r="Y686" i="71" s="1"/>
  <c r="P686" i="71"/>
  <c r="L365" i="71"/>
  <c r="L76" i="71"/>
  <c r="P76" i="71"/>
  <c r="V76" i="71"/>
  <c r="L149" i="71"/>
  <c r="P149" i="71"/>
  <c r="V149" i="71"/>
  <c r="L227" i="71"/>
  <c r="P227" i="71"/>
  <c r="V227" i="71"/>
  <c r="L319" i="71"/>
  <c r="P319" i="71"/>
  <c r="V319" i="71"/>
  <c r="L411" i="71"/>
  <c r="X411" i="71" s="1"/>
  <c r="P411" i="71"/>
  <c r="V411" i="71"/>
  <c r="J457" i="71"/>
  <c r="N457" i="71"/>
  <c r="T457" i="71"/>
  <c r="L503" i="71"/>
  <c r="P503" i="71"/>
  <c r="V503" i="71"/>
  <c r="J549" i="71"/>
  <c r="N549" i="71"/>
  <c r="T549" i="71"/>
  <c r="X549" i="71"/>
  <c r="L595" i="71"/>
  <c r="P595" i="71"/>
  <c r="V595" i="71"/>
  <c r="J641" i="71"/>
  <c r="N641" i="71"/>
  <c r="T641" i="71"/>
  <c r="X641" i="71"/>
  <c r="L687" i="71"/>
  <c r="P687" i="71"/>
  <c r="V687" i="71"/>
  <c r="J733" i="71"/>
  <c r="N733" i="71"/>
  <c r="T733" i="71"/>
  <c r="L41" i="71"/>
  <c r="P41" i="71"/>
  <c r="V41" i="71"/>
  <c r="J77" i="71"/>
  <c r="N77" i="71"/>
  <c r="T77" i="71"/>
  <c r="X77" i="71"/>
  <c r="L113" i="71"/>
  <c r="P113" i="71"/>
  <c r="V113" i="71"/>
  <c r="J150" i="71"/>
  <c r="N150" i="71"/>
  <c r="T150" i="71"/>
  <c r="X150" i="71"/>
  <c r="L187" i="71"/>
  <c r="P187" i="71"/>
  <c r="V187" i="71"/>
  <c r="J228" i="71"/>
  <c r="N228" i="71"/>
  <c r="T228" i="71"/>
  <c r="X228" i="71"/>
  <c r="L274" i="71"/>
  <c r="P274" i="71"/>
  <c r="V274" i="71"/>
  <c r="J320" i="71"/>
  <c r="N320" i="71"/>
  <c r="T320" i="71"/>
  <c r="X320" i="71"/>
  <c r="L366" i="71"/>
  <c r="P366" i="71"/>
  <c r="V366" i="71"/>
  <c r="J412" i="71"/>
  <c r="N412" i="71"/>
  <c r="T412" i="71"/>
  <c r="L458" i="71"/>
  <c r="X458" i="71" s="1"/>
  <c r="P458" i="71"/>
  <c r="V458" i="71"/>
  <c r="J504" i="71"/>
  <c r="N504" i="71"/>
  <c r="T504" i="71"/>
  <c r="X504" i="71"/>
  <c r="L550" i="71"/>
  <c r="P550" i="71"/>
  <c r="V550" i="71"/>
  <c r="J596" i="71"/>
  <c r="N596" i="71"/>
  <c r="T596" i="71"/>
  <c r="X596" i="71"/>
  <c r="L642" i="71"/>
  <c r="P642" i="71"/>
  <c r="V642" i="71"/>
  <c r="J688" i="71"/>
  <c r="N688" i="71"/>
  <c r="T688" i="71"/>
  <c r="X688" i="71"/>
  <c r="L734" i="71"/>
  <c r="X734" i="71" s="1"/>
  <c r="P734" i="71"/>
  <c r="V734" i="71"/>
  <c r="T757" i="71"/>
  <c r="N757" i="71"/>
  <c r="J757" i="71"/>
  <c r="U757" i="71"/>
  <c r="W42" i="71"/>
  <c r="Q42" i="71"/>
  <c r="H42" i="71"/>
  <c r="N42" i="71"/>
  <c r="U42" i="71"/>
  <c r="J78" i="71"/>
  <c r="P78" i="71"/>
  <c r="W78" i="71"/>
  <c r="K96" i="71"/>
  <c r="P96" i="71"/>
  <c r="W96" i="71"/>
  <c r="K188" i="71"/>
  <c r="P188" i="71"/>
  <c r="X188" i="71"/>
  <c r="Y229" i="71"/>
  <c r="U229" i="71"/>
  <c r="O229" i="71"/>
  <c r="K229" i="71"/>
  <c r="F229" i="71"/>
  <c r="T229" i="71"/>
  <c r="X252" i="71"/>
  <c r="T252" i="71"/>
  <c r="N252" i="71"/>
  <c r="J252" i="71"/>
  <c r="U252" i="71"/>
  <c r="W367" i="71"/>
  <c r="Q367" i="71"/>
  <c r="H367" i="71"/>
  <c r="N367" i="71"/>
  <c r="U367" i="71"/>
  <c r="Y597" i="71"/>
  <c r="U597" i="71"/>
  <c r="O597" i="71"/>
  <c r="K597" i="71"/>
  <c r="F597" i="71"/>
  <c r="T597" i="71"/>
  <c r="X620" i="71"/>
  <c r="T620" i="71"/>
  <c r="N620" i="71"/>
  <c r="J620" i="71"/>
  <c r="U620" i="71"/>
  <c r="Q735" i="71"/>
  <c r="H735" i="71"/>
  <c r="N735" i="71"/>
  <c r="U735" i="71"/>
  <c r="Y598" i="71"/>
  <c r="U598" i="71"/>
  <c r="O598" i="71"/>
  <c r="K598" i="71"/>
  <c r="F598" i="71"/>
  <c r="X598" i="71"/>
  <c r="T598" i="71"/>
  <c r="N598" i="71"/>
  <c r="J598" i="71"/>
  <c r="W598" i="71"/>
  <c r="Q598" i="71"/>
  <c r="H598" i="71"/>
  <c r="L57" i="71"/>
  <c r="P57" i="71"/>
  <c r="V57" i="71"/>
  <c r="L129" i="71"/>
  <c r="P129" i="71"/>
  <c r="V129" i="71"/>
  <c r="L203" i="71"/>
  <c r="P203" i="71"/>
  <c r="V203" i="71"/>
  <c r="L295" i="71"/>
  <c r="P295" i="71"/>
  <c r="V295" i="71"/>
  <c r="L387" i="71"/>
  <c r="P387" i="71"/>
  <c r="V387" i="71"/>
  <c r="L479" i="71"/>
  <c r="P479" i="71"/>
  <c r="V479" i="71"/>
  <c r="L571" i="71"/>
  <c r="P571" i="71"/>
  <c r="V571" i="71"/>
  <c r="L663" i="71"/>
  <c r="P663" i="71"/>
  <c r="V663" i="71"/>
  <c r="L755" i="71"/>
  <c r="P755" i="71"/>
  <c r="V755" i="71"/>
  <c r="L22" i="71"/>
  <c r="P22" i="71"/>
  <c r="V22" i="71"/>
  <c r="H76" i="71"/>
  <c r="Q76" i="71"/>
  <c r="W76" i="71"/>
  <c r="L94" i="71"/>
  <c r="P94" i="71"/>
  <c r="V94" i="71"/>
  <c r="H149" i="71"/>
  <c r="Q149" i="71"/>
  <c r="W149" i="71"/>
  <c r="L168" i="71"/>
  <c r="P168" i="71"/>
  <c r="V168" i="71"/>
  <c r="H227" i="71"/>
  <c r="Q227" i="71"/>
  <c r="W227" i="71"/>
  <c r="L250" i="71"/>
  <c r="P250" i="71"/>
  <c r="V250" i="71"/>
  <c r="H319" i="71"/>
  <c r="Q319" i="71"/>
  <c r="W319" i="71"/>
  <c r="L342" i="71"/>
  <c r="P342" i="71"/>
  <c r="V342" i="71"/>
  <c r="H411" i="71"/>
  <c r="Q411" i="71"/>
  <c r="L434" i="71"/>
  <c r="P434" i="71"/>
  <c r="V434" i="71"/>
  <c r="F457" i="71"/>
  <c r="Y457" i="71" s="1"/>
  <c r="K457" i="71"/>
  <c r="O457" i="71"/>
  <c r="U457" i="71"/>
  <c r="H503" i="71"/>
  <c r="Q503" i="71"/>
  <c r="W503" i="71"/>
  <c r="L526" i="71"/>
  <c r="X526" i="71" s="1"/>
  <c r="P526" i="71"/>
  <c r="V526" i="71"/>
  <c r="F549" i="71"/>
  <c r="K549" i="71"/>
  <c r="O549" i="71"/>
  <c r="U549" i="71"/>
  <c r="Y549" i="71"/>
  <c r="H595" i="71"/>
  <c r="Q595" i="71"/>
  <c r="W595" i="71"/>
  <c r="L618" i="71"/>
  <c r="P618" i="71"/>
  <c r="V618" i="71"/>
  <c r="F641" i="71"/>
  <c r="K641" i="71"/>
  <c r="O641" i="71"/>
  <c r="U641" i="71"/>
  <c r="Y641" i="71"/>
  <c r="H687" i="71"/>
  <c r="Q687" i="71"/>
  <c r="W687" i="71"/>
  <c r="L710" i="71"/>
  <c r="P710" i="71"/>
  <c r="V710" i="71"/>
  <c r="F733" i="71"/>
  <c r="Y733" i="71" s="1"/>
  <c r="K733" i="71"/>
  <c r="O733" i="71"/>
  <c r="U733" i="71"/>
  <c r="H41" i="71"/>
  <c r="Q41" i="71"/>
  <c r="W41" i="71"/>
  <c r="L59" i="71"/>
  <c r="P59" i="71"/>
  <c r="V59" i="71"/>
  <c r="F77" i="71"/>
  <c r="K77" i="71"/>
  <c r="O77" i="71"/>
  <c r="U77" i="71"/>
  <c r="Y77" i="71"/>
  <c r="H113" i="71"/>
  <c r="Q113" i="71"/>
  <c r="W113" i="71"/>
  <c r="L131" i="71"/>
  <c r="P131" i="71"/>
  <c r="V131" i="71"/>
  <c r="F150" i="71"/>
  <c r="K150" i="71"/>
  <c r="O150" i="71"/>
  <c r="U150" i="71"/>
  <c r="Y150" i="71"/>
  <c r="H187" i="71"/>
  <c r="Q187" i="71"/>
  <c r="W187" i="71"/>
  <c r="L205" i="71"/>
  <c r="P205" i="71"/>
  <c r="V205" i="71"/>
  <c r="F228" i="71"/>
  <c r="K228" i="71"/>
  <c r="O228" i="71"/>
  <c r="U228" i="71"/>
  <c r="Y228" i="71"/>
  <c r="H274" i="71"/>
  <c r="Q274" i="71"/>
  <c r="W274" i="71"/>
  <c r="L297" i="71"/>
  <c r="P297" i="71"/>
  <c r="V297" i="71"/>
  <c r="F320" i="71"/>
  <c r="K320" i="71"/>
  <c r="O320" i="71"/>
  <c r="U320" i="71"/>
  <c r="Y320" i="71"/>
  <c r="H366" i="71"/>
  <c r="Q366" i="71"/>
  <c r="W366" i="71"/>
  <c r="L389" i="71"/>
  <c r="X389" i="71" s="1"/>
  <c r="P389" i="71"/>
  <c r="V389" i="71"/>
  <c r="F412" i="71"/>
  <c r="Y412" i="71" s="1"/>
  <c r="K412" i="71"/>
  <c r="O412" i="71"/>
  <c r="U412" i="71"/>
  <c r="H458" i="71"/>
  <c r="Q458" i="71"/>
  <c r="L481" i="71"/>
  <c r="P481" i="71"/>
  <c r="V481" i="71"/>
  <c r="F504" i="71"/>
  <c r="K504" i="71"/>
  <c r="O504" i="71"/>
  <c r="U504" i="71"/>
  <c r="Y504" i="71"/>
  <c r="H550" i="71"/>
  <c r="Q550" i="71"/>
  <c r="W550" i="71"/>
  <c r="L573" i="71"/>
  <c r="X573" i="71" s="1"/>
  <c r="P573" i="71"/>
  <c r="V573" i="71"/>
  <c r="F596" i="71"/>
  <c r="K596" i="71"/>
  <c r="O596" i="71"/>
  <c r="U596" i="71"/>
  <c r="Y596" i="71"/>
  <c r="H642" i="71"/>
  <c r="Q642" i="71"/>
  <c r="W642" i="71"/>
  <c r="L665" i="71"/>
  <c r="P665" i="71"/>
  <c r="V665" i="71"/>
  <c r="F688" i="71"/>
  <c r="K688" i="71"/>
  <c r="O688" i="71"/>
  <c r="U688" i="71"/>
  <c r="Y688" i="71"/>
  <c r="H734" i="71"/>
  <c r="Q734" i="71"/>
  <c r="H757" i="71"/>
  <c r="O757" i="71"/>
  <c r="V757" i="71"/>
  <c r="J42" i="71"/>
  <c r="O42" i="71"/>
  <c r="V42" i="71"/>
  <c r="L78" i="71"/>
  <c r="Q78" i="71"/>
  <c r="F96" i="71"/>
  <c r="L96" i="71"/>
  <c r="Q96" i="71"/>
  <c r="Y151" i="71"/>
  <c r="U151" i="71"/>
  <c r="O151" i="71"/>
  <c r="K151" i="71"/>
  <c r="F151" i="71"/>
  <c r="T151" i="71"/>
  <c r="X170" i="71"/>
  <c r="T170" i="71"/>
  <c r="N170" i="71"/>
  <c r="J170" i="71"/>
  <c r="U170" i="71"/>
  <c r="F188" i="71"/>
  <c r="L188" i="71"/>
  <c r="T188" i="71"/>
  <c r="H229" i="71"/>
  <c r="N229" i="71"/>
  <c r="V229" i="71"/>
  <c r="H252" i="71"/>
  <c r="O252" i="71"/>
  <c r="V252" i="71"/>
  <c r="W275" i="71"/>
  <c r="Q275" i="71"/>
  <c r="H275" i="71"/>
  <c r="N275" i="71"/>
  <c r="U275" i="71"/>
  <c r="J367" i="71"/>
  <c r="O367" i="71"/>
  <c r="V367" i="71"/>
  <c r="L413" i="71"/>
  <c r="W413" i="71" s="1"/>
  <c r="Q413" i="71"/>
  <c r="F436" i="71"/>
  <c r="Y436" i="71" s="1"/>
  <c r="L436" i="71"/>
  <c r="Q436" i="71"/>
  <c r="Y505" i="71"/>
  <c r="U505" i="71"/>
  <c r="O505" i="71"/>
  <c r="K505" i="71"/>
  <c r="F505" i="71"/>
  <c r="T505" i="71"/>
  <c r="X528" i="71"/>
  <c r="T528" i="71"/>
  <c r="N528" i="71"/>
  <c r="J528" i="71"/>
  <c r="U528" i="71"/>
  <c r="F551" i="71"/>
  <c r="L551" i="71"/>
  <c r="T551" i="71"/>
  <c r="H597" i="71"/>
  <c r="N597" i="71"/>
  <c r="V597" i="71"/>
  <c r="H620" i="71"/>
  <c r="O620" i="71"/>
  <c r="V620" i="71"/>
  <c r="W643" i="71"/>
  <c r="Q643" i="71"/>
  <c r="H643" i="71"/>
  <c r="N643" i="71"/>
  <c r="U643" i="71"/>
  <c r="J735" i="71"/>
  <c r="O735" i="71"/>
  <c r="V735" i="71"/>
  <c r="L43" i="71"/>
  <c r="Q43" i="71"/>
  <c r="F61" i="71"/>
  <c r="L61" i="71"/>
  <c r="X79" i="71"/>
  <c r="T79" i="71"/>
  <c r="N79" i="71"/>
  <c r="J79" i="71"/>
  <c r="W79" i="71"/>
  <c r="Q79" i="71"/>
  <c r="H79" i="71"/>
  <c r="P79" i="71"/>
  <c r="Y207" i="71"/>
  <c r="U207" i="71"/>
  <c r="O207" i="71"/>
  <c r="K207" i="71"/>
  <c r="F207" i="71"/>
  <c r="X207" i="71"/>
  <c r="T207" i="71"/>
  <c r="N207" i="71"/>
  <c r="J207" i="71"/>
  <c r="P207" i="71"/>
  <c r="X230" i="71"/>
  <c r="T230" i="71"/>
  <c r="N230" i="71"/>
  <c r="J230" i="71"/>
  <c r="W230" i="71"/>
  <c r="Q230" i="71"/>
  <c r="H230" i="71"/>
  <c r="P230" i="71"/>
  <c r="U391" i="71"/>
  <c r="O391" i="71"/>
  <c r="K391" i="71"/>
  <c r="F391" i="71"/>
  <c r="Y391" i="71" s="1"/>
  <c r="T391" i="71"/>
  <c r="N391" i="71"/>
  <c r="J391" i="71"/>
  <c r="P391" i="71"/>
  <c r="X414" i="71"/>
  <c r="T414" i="71"/>
  <c r="N414" i="71"/>
  <c r="J414" i="71"/>
  <c r="W414" i="71"/>
  <c r="Q414" i="71"/>
  <c r="H414" i="71"/>
  <c r="P414" i="71"/>
  <c r="F506" i="71"/>
  <c r="O506" i="71"/>
  <c r="L598" i="71"/>
  <c r="Y690" i="71"/>
  <c r="U690" i="71"/>
  <c r="O690" i="71"/>
  <c r="K690" i="71"/>
  <c r="F690" i="71"/>
  <c r="X690" i="71"/>
  <c r="T690" i="71"/>
  <c r="N690" i="71"/>
  <c r="J690" i="71"/>
  <c r="W690" i="71"/>
  <c r="Q690" i="71"/>
  <c r="H690" i="71"/>
  <c r="L457" i="71"/>
  <c r="X457" i="71" s="1"/>
  <c r="P457" i="71"/>
  <c r="V457" i="71"/>
  <c r="L549" i="71"/>
  <c r="P549" i="71"/>
  <c r="V549" i="71"/>
  <c r="L641" i="71"/>
  <c r="P641" i="71"/>
  <c r="V641" i="71"/>
  <c r="L733" i="71"/>
  <c r="P733" i="71"/>
  <c r="V733" i="71"/>
  <c r="L77" i="71"/>
  <c r="P77" i="71"/>
  <c r="V77" i="71"/>
  <c r="L150" i="71"/>
  <c r="P150" i="71"/>
  <c r="V150" i="71"/>
  <c r="L228" i="71"/>
  <c r="P228" i="71"/>
  <c r="V228" i="71"/>
  <c r="L320" i="71"/>
  <c r="P320" i="71"/>
  <c r="V320" i="71"/>
  <c r="L412" i="71"/>
  <c r="P412" i="71"/>
  <c r="V412" i="71"/>
  <c r="L504" i="71"/>
  <c r="P504" i="71"/>
  <c r="V504" i="71"/>
  <c r="L596" i="71"/>
  <c r="P596" i="71"/>
  <c r="V596" i="71"/>
  <c r="L688" i="71"/>
  <c r="P688" i="71"/>
  <c r="V688" i="71"/>
  <c r="Y78" i="71"/>
  <c r="U78" i="71"/>
  <c r="O78" i="71"/>
  <c r="K78" i="71"/>
  <c r="F78" i="71"/>
  <c r="T78" i="71"/>
  <c r="X96" i="71"/>
  <c r="T96" i="71"/>
  <c r="N96" i="71"/>
  <c r="J96" i="71"/>
  <c r="U96" i="71"/>
  <c r="W188" i="71"/>
  <c r="Q188" i="71"/>
  <c r="H188" i="71"/>
  <c r="N188" i="71"/>
  <c r="U188" i="71"/>
  <c r="J229" i="71"/>
  <c r="P229" i="71"/>
  <c r="W229" i="71"/>
  <c r="K252" i="71"/>
  <c r="P252" i="71"/>
  <c r="W252" i="71"/>
  <c r="K367" i="71"/>
  <c r="P367" i="71"/>
  <c r="X367" i="71"/>
  <c r="U413" i="71"/>
  <c r="O413" i="71"/>
  <c r="K413" i="71"/>
  <c r="F413" i="71"/>
  <c r="Y413" i="71" s="1"/>
  <c r="T413" i="71"/>
  <c r="T436" i="71"/>
  <c r="N436" i="71"/>
  <c r="J436" i="71"/>
  <c r="U436" i="71"/>
  <c r="W551" i="71"/>
  <c r="Q551" i="71"/>
  <c r="H551" i="71"/>
  <c r="N551" i="71"/>
  <c r="U551" i="71"/>
  <c r="J597" i="71"/>
  <c r="P597" i="71"/>
  <c r="W597" i="71"/>
  <c r="K620" i="71"/>
  <c r="P620" i="71"/>
  <c r="W620" i="71"/>
  <c r="K735" i="71"/>
  <c r="P735" i="71"/>
  <c r="Y43" i="71"/>
  <c r="U43" i="71"/>
  <c r="O43" i="71"/>
  <c r="K43" i="71"/>
  <c r="F43" i="71"/>
  <c r="T43" i="71"/>
  <c r="Y61" i="71"/>
  <c r="X61" i="71"/>
  <c r="T61" i="71"/>
  <c r="N61" i="71"/>
  <c r="J61" i="71"/>
  <c r="U61" i="71"/>
  <c r="U483" i="71"/>
  <c r="O483" i="71"/>
  <c r="K483" i="71"/>
  <c r="F483" i="71"/>
  <c r="Y483" i="71" s="1"/>
  <c r="T483" i="71"/>
  <c r="N483" i="71"/>
  <c r="J483" i="71"/>
  <c r="P483" i="71"/>
  <c r="X506" i="71"/>
  <c r="T506" i="71"/>
  <c r="N506" i="71"/>
  <c r="J506" i="71"/>
  <c r="W506" i="71"/>
  <c r="Q506" i="71"/>
  <c r="H506" i="71"/>
  <c r="P506" i="71"/>
  <c r="P598" i="71"/>
  <c r="L202" i="71"/>
  <c r="P202" i="71"/>
  <c r="L294" i="71"/>
  <c r="P294" i="71"/>
  <c r="L386" i="71"/>
  <c r="P386" i="71"/>
  <c r="L478" i="71"/>
  <c r="P478" i="71"/>
  <c r="L570" i="71"/>
  <c r="P570" i="71"/>
  <c r="L662" i="71"/>
  <c r="P662" i="71"/>
  <c r="L754" i="71"/>
  <c r="P754" i="71"/>
  <c r="L21" i="71"/>
  <c r="P21" i="71"/>
  <c r="J57" i="71"/>
  <c r="N57" i="71"/>
  <c r="T57" i="71"/>
  <c r="L93" i="71"/>
  <c r="P93" i="71"/>
  <c r="J129" i="71"/>
  <c r="N129" i="71"/>
  <c r="T129" i="71"/>
  <c r="L167" i="71"/>
  <c r="P167" i="71"/>
  <c r="J203" i="71"/>
  <c r="N203" i="71"/>
  <c r="T203" i="71"/>
  <c r="L249" i="71"/>
  <c r="P249" i="71"/>
  <c r="J295" i="71"/>
  <c r="N295" i="71"/>
  <c r="T295" i="71"/>
  <c r="L341" i="71"/>
  <c r="P341" i="71"/>
  <c r="J387" i="71"/>
  <c r="N387" i="71"/>
  <c r="T387" i="71"/>
  <c r="L433" i="71"/>
  <c r="P433" i="71"/>
  <c r="J479" i="71"/>
  <c r="N479" i="71"/>
  <c r="T479" i="71"/>
  <c r="L525" i="71"/>
  <c r="P525" i="71"/>
  <c r="J571" i="71"/>
  <c r="N571" i="71"/>
  <c r="T571" i="71"/>
  <c r="L617" i="71"/>
  <c r="P617" i="71"/>
  <c r="J663" i="71"/>
  <c r="N663" i="71"/>
  <c r="T663" i="71"/>
  <c r="L709" i="71"/>
  <c r="P709" i="71"/>
  <c r="J755" i="71"/>
  <c r="N755" i="71"/>
  <c r="T755" i="71"/>
  <c r="J22" i="71"/>
  <c r="N22" i="71"/>
  <c r="T22" i="71"/>
  <c r="L58" i="71"/>
  <c r="P58" i="71"/>
  <c r="F76" i="71"/>
  <c r="K76" i="71"/>
  <c r="O76" i="71"/>
  <c r="U76" i="71"/>
  <c r="J94" i="71"/>
  <c r="N94" i="71"/>
  <c r="T94" i="71"/>
  <c r="L130" i="71"/>
  <c r="P130" i="71"/>
  <c r="F149" i="71"/>
  <c r="K149" i="71"/>
  <c r="O149" i="71"/>
  <c r="U149" i="71"/>
  <c r="J168" i="71"/>
  <c r="N168" i="71"/>
  <c r="T168" i="71"/>
  <c r="L204" i="71"/>
  <c r="P204" i="71"/>
  <c r="F227" i="71"/>
  <c r="K227" i="71"/>
  <c r="O227" i="71"/>
  <c r="U227" i="71"/>
  <c r="J250" i="71"/>
  <c r="N250" i="71"/>
  <c r="T250" i="71"/>
  <c r="L296" i="71"/>
  <c r="P296" i="71"/>
  <c r="F319" i="71"/>
  <c r="K319" i="71"/>
  <c r="O319" i="71"/>
  <c r="U319" i="71"/>
  <c r="J342" i="71"/>
  <c r="N342" i="71"/>
  <c r="T342" i="71"/>
  <c r="L388" i="71"/>
  <c r="P388" i="71"/>
  <c r="F411" i="71"/>
  <c r="Y411" i="71" s="1"/>
  <c r="K411" i="71"/>
  <c r="O411" i="71"/>
  <c r="U411" i="71"/>
  <c r="J434" i="71"/>
  <c r="N434" i="71"/>
  <c r="T434" i="71"/>
  <c r="H457" i="71"/>
  <c r="Q457" i="71"/>
  <c r="L480" i="71"/>
  <c r="P480" i="71"/>
  <c r="F503" i="71"/>
  <c r="K503" i="71"/>
  <c r="O503" i="71"/>
  <c r="U503" i="71"/>
  <c r="J526" i="71"/>
  <c r="N526" i="71"/>
  <c r="T526" i="71"/>
  <c r="H549" i="71"/>
  <c r="Q549" i="71"/>
  <c r="L572" i="71"/>
  <c r="X572" i="71" s="1"/>
  <c r="P572" i="71"/>
  <c r="F595" i="71"/>
  <c r="K595" i="71"/>
  <c r="O595" i="71"/>
  <c r="U595" i="71"/>
  <c r="J618" i="71"/>
  <c r="N618" i="71"/>
  <c r="T618" i="71"/>
  <c r="H641" i="71"/>
  <c r="Q641" i="71"/>
  <c r="L664" i="71"/>
  <c r="P664" i="71"/>
  <c r="F687" i="71"/>
  <c r="K687" i="71"/>
  <c r="O687" i="71"/>
  <c r="U687" i="71"/>
  <c r="J710" i="71"/>
  <c r="N710" i="71"/>
  <c r="T710" i="71"/>
  <c r="H733" i="71"/>
  <c r="Q733" i="71"/>
  <c r="L756" i="71"/>
  <c r="P756" i="71"/>
  <c r="L23" i="71"/>
  <c r="P23" i="71"/>
  <c r="F41" i="71"/>
  <c r="K41" i="71"/>
  <c r="O41" i="71"/>
  <c r="U41" i="71"/>
  <c r="J59" i="71"/>
  <c r="N59" i="71"/>
  <c r="T59" i="71"/>
  <c r="H77" i="71"/>
  <c r="Q77" i="71"/>
  <c r="L95" i="71"/>
  <c r="P95" i="71"/>
  <c r="F113" i="71"/>
  <c r="K113" i="71"/>
  <c r="O113" i="71"/>
  <c r="U113" i="71"/>
  <c r="J131" i="71"/>
  <c r="N131" i="71"/>
  <c r="T131" i="71"/>
  <c r="H150" i="71"/>
  <c r="Q150" i="71"/>
  <c r="L169" i="71"/>
  <c r="P169" i="71"/>
  <c r="F187" i="71"/>
  <c r="K187" i="71"/>
  <c r="O187" i="71"/>
  <c r="U187" i="71"/>
  <c r="J205" i="71"/>
  <c r="N205" i="71"/>
  <c r="T205" i="71"/>
  <c r="H228" i="71"/>
  <c r="Q228" i="71"/>
  <c r="L251" i="71"/>
  <c r="P251" i="71"/>
  <c r="F274" i="71"/>
  <c r="K274" i="71"/>
  <c r="O274" i="71"/>
  <c r="U274" i="71"/>
  <c r="J297" i="71"/>
  <c r="N297" i="71"/>
  <c r="T297" i="71"/>
  <c r="H320" i="71"/>
  <c r="Q320" i="71"/>
  <c r="L343" i="71"/>
  <c r="P343" i="71"/>
  <c r="F366" i="71"/>
  <c r="K366" i="71"/>
  <c r="O366" i="71"/>
  <c r="U366" i="71"/>
  <c r="J389" i="71"/>
  <c r="N389" i="71"/>
  <c r="T389" i="71"/>
  <c r="H412" i="71"/>
  <c r="Q412" i="71"/>
  <c r="L435" i="71"/>
  <c r="P435" i="71"/>
  <c r="F458" i="71"/>
  <c r="Y458" i="71" s="1"/>
  <c r="K458" i="71"/>
  <c r="O458" i="71"/>
  <c r="U458" i="71"/>
  <c r="J481" i="71"/>
  <c r="N481" i="71"/>
  <c r="T481" i="71"/>
  <c r="H504" i="71"/>
  <c r="Q504" i="71"/>
  <c r="L527" i="71"/>
  <c r="P527" i="71"/>
  <c r="F550" i="71"/>
  <c r="K550" i="71"/>
  <c r="O550" i="71"/>
  <c r="U550" i="71"/>
  <c r="J573" i="71"/>
  <c r="N573" i="71"/>
  <c r="T573" i="71"/>
  <c r="H596" i="71"/>
  <c r="Q596" i="71"/>
  <c r="L619" i="71"/>
  <c r="P619" i="71"/>
  <c r="F642" i="71"/>
  <c r="K642" i="71"/>
  <c r="O642" i="71"/>
  <c r="U642" i="71"/>
  <c r="J665" i="71"/>
  <c r="N665" i="71"/>
  <c r="T665" i="71"/>
  <c r="H688" i="71"/>
  <c r="Q688" i="71"/>
  <c r="L711" i="71"/>
  <c r="P711" i="71"/>
  <c r="F734" i="71"/>
  <c r="Y734" i="71" s="1"/>
  <c r="K734" i="71"/>
  <c r="O734" i="71"/>
  <c r="U734" i="71"/>
  <c r="F757" i="71"/>
  <c r="Y757" i="71" s="1"/>
  <c r="L757" i="71"/>
  <c r="Q757" i="71"/>
  <c r="X24" i="71"/>
  <c r="T24" i="71"/>
  <c r="N24" i="71"/>
  <c r="J24" i="71"/>
  <c r="U24" i="71"/>
  <c r="F42" i="71"/>
  <c r="L42" i="71"/>
  <c r="T42" i="71"/>
  <c r="Y42" i="71"/>
  <c r="H78" i="71"/>
  <c r="N78" i="71"/>
  <c r="V78" i="71"/>
  <c r="H96" i="71"/>
  <c r="O96" i="71"/>
  <c r="V96" i="71"/>
  <c r="W114" i="71"/>
  <c r="Q114" i="71"/>
  <c r="H114" i="71"/>
  <c r="N114" i="71"/>
  <c r="U114" i="71"/>
  <c r="J151" i="71"/>
  <c r="P151" i="71"/>
  <c r="W151" i="71"/>
  <c r="K170" i="71"/>
  <c r="P170" i="71"/>
  <c r="W170" i="71"/>
  <c r="J188" i="71"/>
  <c r="O188" i="71"/>
  <c r="V188" i="71"/>
  <c r="L229" i="71"/>
  <c r="Q229" i="71"/>
  <c r="X229" i="71"/>
  <c r="F252" i="71"/>
  <c r="L252" i="71"/>
  <c r="Q252" i="71"/>
  <c r="Y252" i="71"/>
  <c r="K275" i="71"/>
  <c r="P275" i="71"/>
  <c r="X275" i="71"/>
  <c r="Y321" i="71"/>
  <c r="U321" i="71"/>
  <c r="O321" i="71"/>
  <c r="K321" i="71"/>
  <c r="F321" i="71"/>
  <c r="T321" i="71"/>
  <c r="X344" i="71"/>
  <c r="T344" i="71"/>
  <c r="N344" i="71"/>
  <c r="J344" i="71"/>
  <c r="U344" i="71"/>
  <c r="F367" i="71"/>
  <c r="L367" i="71"/>
  <c r="T367" i="71"/>
  <c r="Y367" i="71"/>
  <c r="H413" i="71"/>
  <c r="N413" i="71"/>
  <c r="V413" i="71"/>
  <c r="H436" i="71"/>
  <c r="O436" i="71"/>
  <c r="V436" i="71"/>
  <c r="Q459" i="71"/>
  <c r="H459" i="71"/>
  <c r="N459" i="71"/>
  <c r="U459" i="71"/>
  <c r="J505" i="71"/>
  <c r="P505" i="71"/>
  <c r="W505" i="71"/>
  <c r="K528" i="71"/>
  <c r="P528" i="71"/>
  <c r="W528" i="71"/>
  <c r="J551" i="71"/>
  <c r="O551" i="71"/>
  <c r="V551" i="71"/>
  <c r="L597" i="71"/>
  <c r="Q597" i="71"/>
  <c r="X597" i="71"/>
  <c r="F620" i="71"/>
  <c r="L620" i="71"/>
  <c r="Q620" i="71"/>
  <c r="Y620" i="71"/>
  <c r="K643" i="71"/>
  <c r="P643" i="71"/>
  <c r="X643" i="71"/>
  <c r="Y689" i="71"/>
  <c r="U689" i="71"/>
  <c r="O689" i="71"/>
  <c r="K689" i="71"/>
  <c r="F689" i="71"/>
  <c r="T689" i="71"/>
  <c r="X712" i="71"/>
  <c r="T712" i="71"/>
  <c r="N712" i="71"/>
  <c r="J712" i="71"/>
  <c r="U712" i="71"/>
  <c r="F735" i="71"/>
  <c r="Y735" i="71" s="1"/>
  <c r="L735" i="71"/>
  <c r="T735" i="71"/>
  <c r="H43" i="71"/>
  <c r="N43" i="71"/>
  <c r="V43" i="71"/>
  <c r="H61" i="71"/>
  <c r="O61" i="71"/>
  <c r="V61" i="71"/>
  <c r="L79" i="71"/>
  <c r="V79" i="71"/>
  <c r="Y133" i="71"/>
  <c r="U133" i="71"/>
  <c r="O133" i="71"/>
  <c r="K133" i="71"/>
  <c r="F133" i="71"/>
  <c r="X133" i="71"/>
  <c r="T133" i="71"/>
  <c r="N133" i="71"/>
  <c r="J133" i="71"/>
  <c r="P133" i="71"/>
  <c r="X152" i="71"/>
  <c r="T152" i="71"/>
  <c r="N152" i="71"/>
  <c r="J152" i="71"/>
  <c r="W152" i="71"/>
  <c r="Q152" i="71"/>
  <c r="H152" i="71"/>
  <c r="P152" i="71"/>
  <c r="L207" i="71"/>
  <c r="V207" i="71"/>
  <c r="L230" i="71"/>
  <c r="V230" i="71"/>
  <c r="Y299" i="71"/>
  <c r="U299" i="71"/>
  <c r="O299" i="71"/>
  <c r="K299" i="71"/>
  <c r="F299" i="71"/>
  <c r="X299" i="71"/>
  <c r="T299" i="71"/>
  <c r="N299" i="71"/>
  <c r="J299" i="71"/>
  <c r="P299" i="71"/>
  <c r="X322" i="71"/>
  <c r="T322" i="71"/>
  <c r="N322" i="71"/>
  <c r="J322" i="71"/>
  <c r="W322" i="71"/>
  <c r="Q322" i="71"/>
  <c r="H322" i="71"/>
  <c r="P322" i="71"/>
  <c r="L391" i="71"/>
  <c r="V391" i="71"/>
  <c r="L414" i="71"/>
  <c r="V414" i="71"/>
  <c r="H483" i="71"/>
  <c r="Q483" i="71"/>
  <c r="K506" i="71"/>
  <c r="U506" i="71"/>
  <c r="V598" i="71"/>
  <c r="P690" i="71"/>
  <c r="Y44" i="71"/>
  <c r="U44" i="71"/>
  <c r="O44" i="71"/>
  <c r="K44" i="71"/>
  <c r="F44" i="71"/>
  <c r="X44" i="71"/>
  <c r="T44" i="71"/>
  <c r="N44" i="71"/>
  <c r="J44" i="71"/>
  <c r="W44" i="71"/>
  <c r="Q44" i="71"/>
  <c r="H44" i="71"/>
  <c r="L60" i="71"/>
  <c r="P60" i="71"/>
  <c r="L132" i="71"/>
  <c r="P132" i="71"/>
  <c r="L206" i="71"/>
  <c r="P206" i="71"/>
  <c r="L298" i="71"/>
  <c r="P298" i="71"/>
  <c r="L390" i="71"/>
  <c r="P390" i="71"/>
  <c r="L482" i="71"/>
  <c r="P482" i="71"/>
  <c r="L574" i="71"/>
  <c r="P574" i="71"/>
  <c r="L666" i="71"/>
  <c r="P666" i="71"/>
  <c r="L758" i="71"/>
  <c r="P758" i="71"/>
  <c r="L25" i="71"/>
  <c r="P25" i="71"/>
  <c r="L97" i="71"/>
  <c r="P97" i="71"/>
  <c r="F115" i="71"/>
  <c r="K115" i="71"/>
  <c r="O115" i="71"/>
  <c r="U115" i="71"/>
  <c r="Y115" i="71"/>
  <c r="L171" i="71"/>
  <c r="P171" i="71"/>
  <c r="F189" i="71"/>
  <c r="K189" i="71"/>
  <c r="O189" i="71"/>
  <c r="U189" i="71"/>
  <c r="Y189" i="71"/>
  <c r="L253" i="71"/>
  <c r="P253" i="71"/>
  <c r="F276" i="71"/>
  <c r="K276" i="71"/>
  <c r="O276" i="71"/>
  <c r="U276" i="71"/>
  <c r="Y276" i="71"/>
  <c r="L345" i="71"/>
  <c r="P345" i="71"/>
  <c r="F368" i="71"/>
  <c r="K368" i="71"/>
  <c r="O368" i="71"/>
  <c r="U368" i="71"/>
  <c r="Y368" i="71"/>
  <c r="L437" i="71"/>
  <c r="P437" i="71"/>
  <c r="F460" i="71"/>
  <c r="K460" i="71"/>
  <c r="O460" i="71"/>
  <c r="U460" i="71"/>
  <c r="Y460" i="71"/>
  <c r="L529" i="71"/>
  <c r="P529" i="71"/>
  <c r="F552" i="71"/>
  <c r="K552" i="71"/>
  <c r="O552" i="71"/>
  <c r="U552" i="71"/>
  <c r="Y552" i="71"/>
  <c r="J575" i="71"/>
  <c r="N575" i="71"/>
  <c r="T575" i="71"/>
  <c r="L621" i="71"/>
  <c r="P621" i="71"/>
  <c r="F644" i="71"/>
  <c r="K644" i="71"/>
  <c r="O644" i="71"/>
  <c r="U644" i="71"/>
  <c r="Y644" i="71"/>
  <c r="J667" i="71"/>
  <c r="N667" i="71"/>
  <c r="T667" i="71"/>
  <c r="X667" i="71"/>
  <c r="L713" i="71"/>
  <c r="P713" i="71"/>
  <c r="F736" i="71"/>
  <c r="Y736" i="71" s="1"/>
  <c r="K736" i="71"/>
  <c r="O736" i="71"/>
  <c r="U736" i="71"/>
  <c r="J759" i="71"/>
  <c r="N759" i="71"/>
  <c r="T759" i="71"/>
  <c r="X759" i="71"/>
  <c r="J26" i="71"/>
  <c r="N26" i="71"/>
  <c r="T26" i="71"/>
  <c r="X26" i="71"/>
  <c r="L62" i="71"/>
  <c r="P62" i="71"/>
  <c r="F80" i="71"/>
  <c r="K80" i="71"/>
  <c r="O80" i="71"/>
  <c r="U80" i="71"/>
  <c r="Y80" i="71"/>
  <c r="J98" i="71"/>
  <c r="N98" i="71"/>
  <c r="T98" i="71"/>
  <c r="X98" i="71"/>
  <c r="H116" i="71"/>
  <c r="Q116" i="71"/>
  <c r="W116" i="71"/>
  <c r="L134" i="71"/>
  <c r="P134" i="71"/>
  <c r="F153" i="71"/>
  <c r="K153" i="71"/>
  <c r="O153" i="71"/>
  <c r="U153" i="71"/>
  <c r="Y153" i="71"/>
  <c r="J172" i="71"/>
  <c r="N172" i="71"/>
  <c r="T172" i="71"/>
  <c r="X172" i="71"/>
  <c r="H190" i="71"/>
  <c r="Q190" i="71"/>
  <c r="W190" i="71"/>
  <c r="L208" i="71"/>
  <c r="P208" i="71"/>
  <c r="F231" i="71"/>
  <c r="K231" i="71"/>
  <c r="O231" i="71"/>
  <c r="U231" i="71"/>
  <c r="Y231" i="71"/>
  <c r="J254" i="71"/>
  <c r="N254" i="71"/>
  <c r="T254" i="71"/>
  <c r="X254" i="71"/>
  <c r="H277" i="71"/>
  <c r="Q277" i="71"/>
  <c r="W277" i="71"/>
  <c r="L300" i="71"/>
  <c r="P300" i="71"/>
  <c r="F323" i="71"/>
  <c r="K323" i="71"/>
  <c r="O323" i="71"/>
  <c r="U323" i="71"/>
  <c r="Y323" i="71"/>
  <c r="J346" i="71"/>
  <c r="N346" i="71"/>
  <c r="T346" i="71"/>
  <c r="X346" i="71"/>
  <c r="H369" i="71"/>
  <c r="Q369" i="71"/>
  <c r="W369" i="71"/>
  <c r="L392" i="71"/>
  <c r="P392" i="71"/>
  <c r="F415" i="71"/>
  <c r="K415" i="71"/>
  <c r="O415" i="71"/>
  <c r="U415" i="71"/>
  <c r="Y415" i="71"/>
  <c r="J438" i="71"/>
  <c r="N438" i="71"/>
  <c r="T438" i="71"/>
  <c r="H461" i="71"/>
  <c r="Q461" i="71"/>
  <c r="W461" i="71"/>
  <c r="L484" i="71"/>
  <c r="P484" i="71"/>
  <c r="F507" i="71"/>
  <c r="K507" i="71"/>
  <c r="O507" i="71"/>
  <c r="U507" i="71"/>
  <c r="Y507" i="71"/>
  <c r="J530" i="71"/>
  <c r="N530" i="71"/>
  <c r="T530" i="71"/>
  <c r="X530" i="71"/>
  <c r="H553" i="71"/>
  <c r="Q553" i="71"/>
  <c r="W553" i="71"/>
  <c r="L576" i="71"/>
  <c r="P576" i="71"/>
  <c r="F599" i="71"/>
  <c r="K599" i="71"/>
  <c r="O599" i="71"/>
  <c r="U599" i="71"/>
  <c r="Y599" i="71"/>
  <c r="J622" i="71"/>
  <c r="N622" i="71"/>
  <c r="T622" i="71"/>
  <c r="X622" i="71"/>
  <c r="H645" i="71"/>
  <c r="Q645" i="71"/>
  <c r="W645" i="71"/>
  <c r="L668" i="71"/>
  <c r="P668" i="71"/>
  <c r="F691" i="71"/>
  <c r="K691" i="71"/>
  <c r="O691" i="71"/>
  <c r="U691" i="71"/>
  <c r="Y691" i="71"/>
  <c r="J714" i="71"/>
  <c r="N714" i="71"/>
  <c r="T714" i="71"/>
  <c r="X714" i="71"/>
  <c r="H737" i="71"/>
  <c r="Q737" i="71"/>
  <c r="H760" i="71"/>
  <c r="O760" i="71"/>
  <c r="V760" i="71"/>
  <c r="L115" i="71"/>
  <c r="P115" i="71"/>
  <c r="L189" i="71"/>
  <c r="P189" i="71"/>
  <c r="L276" i="71"/>
  <c r="P276" i="71"/>
  <c r="L368" i="71"/>
  <c r="P368" i="71"/>
  <c r="L460" i="71"/>
  <c r="P460" i="71"/>
  <c r="L552" i="71"/>
  <c r="P552" i="71"/>
  <c r="F575" i="71"/>
  <c r="Y575" i="71" s="1"/>
  <c r="K575" i="71"/>
  <c r="O575" i="71"/>
  <c r="U575" i="71"/>
  <c r="L644" i="71"/>
  <c r="P644" i="71"/>
  <c r="F667" i="71"/>
  <c r="K667" i="71"/>
  <c r="O667" i="71"/>
  <c r="U667" i="71"/>
  <c r="Y667" i="71"/>
  <c r="L736" i="71"/>
  <c r="P736" i="71"/>
  <c r="F759" i="71"/>
  <c r="K759" i="71"/>
  <c r="O759" i="71"/>
  <c r="U759" i="71"/>
  <c r="Y759" i="71"/>
  <c r="F26" i="71"/>
  <c r="K26" i="71"/>
  <c r="O26" i="71"/>
  <c r="U26" i="71"/>
  <c r="Y26" i="71"/>
  <c r="L80" i="71"/>
  <c r="P80" i="71"/>
  <c r="F98" i="71"/>
  <c r="K98" i="71"/>
  <c r="O98" i="71"/>
  <c r="U98" i="71"/>
  <c r="Y98" i="71"/>
  <c r="J116" i="71"/>
  <c r="N116" i="71"/>
  <c r="T116" i="71"/>
  <c r="X116" i="71"/>
  <c r="L153" i="71"/>
  <c r="P153" i="71"/>
  <c r="F172" i="71"/>
  <c r="K172" i="71"/>
  <c r="O172" i="71"/>
  <c r="U172" i="71"/>
  <c r="Y172" i="71"/>
  <c r="J190" i="71"/>
  <c r="N190" i="71"/>
  <c r="T190" i="71"/>
  <c r="X190" i="71"/>
  <c r="L231" i="71"/>
  <c r="P231" i="71"/>
  <c r="F254" i="71"/>
  <c r="K254" i="71"/>
  <c r="O254" i="71"/>
  <c r="U254" i="71"/>
  <c r="Y254" i="71"/>
  <c r="J277" i="71"/>
  <c r="N277" i="71"/>
  <c r="T277" i="71"/>
  <c r="X277" i="71"/>
  <c r="L323" i="71"/>
  <c r="P323" i="71"/>
  <c r="F346" i="71"/>
  <c r="K346" i="71"/>
  <c r="O346" i="71"/>
  <c r="U346" i="71"/>
  <c r="Y346" i="71"/>
  <c r="J369" i="71"/>
  <c r="N369" i="71"/>
  <c r="T369" i="71"/>
  <c r="X369" i="71"/>
  <c r="L415" i="71"/>
  <c r="P415" i="71"/>
  <c r="F438" i="71"/>
  <c r="Y438" i="71" s="1"/>
  <c r="K438" i="71"/>
  <c r="O438" i="71"/>
  <c r="U438" i="71"/>
  <c r="J461" i="71"/>
  <c r="N461" i="71"/>
  <c r="T461" i="71"/>
  <c r="X461" i="71"/>
  <c r="L507" i="71"/>
  <c r="P507" i="71"/>
  <c r="F530" i="71"/>
  <c r="K530" i="71"/>
  <c r="O530" i="71"/>
  <c r="U530" i="71"/>
  <c r="Y530" i="71"/>
  <c r="J553" i="71"/>
  <c r="N553" i="71"/>
  <c r="T553" i="71"/>
  <c r="X553" i="71"/>
  <c r="L599" i="71"/>
  <c r="P599" i="71"/>
  <c r="F622" i="71"/>
  <c r="K622" i="71"/>
  <c r="O622" i="71"/>
  <c r="U622" i="71"/>
  <c r="Y622" i="71"/>
  <c r="J645" i="71"/>
  <c r="N645" i="71"/>
  <c r="T645" i="71"/>
  <c r="X645" i="71"/>
  <c r="L691" i="71"/>
  <c r="P691" i="71"/>
  <c r="F714" i="71"/>
  <c r="K714" i="71"/>
  <c r="O714" i="71"/>
  <c r="U714" i="71"/>
  <c r="Y714" i="71"/>
  <c r="J737" i="71"/>
  <c r="N737" i="71"/>
  <c r="T737" i="71"/>
  <c r="K760" i="71"/>
  <c r="P760" i="71"/>
  <c r="W760" i="71"/>
  <c r="L575" i="71"/>
  <c r="P575" i="71"/>
  <c r="L667" i="71"/>
  <c r="P667" i="71"/>
  <c r="L759" i="71"/>
  <c r="P759" i="71"/>
  <c r="L26" i="71"/>
  <c r="P26" i="71"/>
  <c r="L98" i="71"/>
  <c r="P98" i="71"/>
  <c r="F116" i="71"/>
  <c r="K116" i="71"/>
  <c r="O116" i="71"/>
  <c r="U116" i="71"/>
  <c r="Y116" i="71"/>
  <c r="L172" i="71"/>
  <c r="P172" i="71"/>
  <c r="F190" i="71"/>
  <c r="K190" i="71"/>
  <c r="O190" i="71"/>
  <c r="U190" i="71"/>
  <c r="Y190" i="71"/>
  <c r="L254" i="71"/>
  <c r="P254" i="71"/>
  <c r="F277" i="71"/>
  <c r="K277" i="71"/>
  <c r="O277" i="71"/>
  <c r="U277" i="71"/>
  <c r="Y277" i="71"/>
  <c r="L346" i="71"/>
  <c r="P346" i="71"/>
  <c r="F369" i="71"/>
  <c r="K369" i="71"/>
  <c r="O369" i="71"/>
  <c r="U369" i="71"/>
  <c r="Y369" i="71"/>
  <c r="L438" i="71"/>
  <c r="P438" i="71"/>
  <c r="F461" i="71"/>
  <c r="K461" i="71"/>
  <c r="O461" i="71"/>
  <c r="U461" i="71"/>
  <c r="Y461" i="71"/>
  <c r="L530" i="71"/>
  <c r="P530" i="71"/>
  <c r="F553" i="71"/>
  <c r="K553" i="71"/>
  <c r="O553" i="71"/>
  <c r="U553" i="71"/>
  <c r="Y553" i="71"/>
  <c r="L622" i="71"/>
  <c r="P622" i="71"/>
  <c r="F645" i="71"/>
  <c r="K645" i="71"/>
  <c r="O645" i="71"/>
  <c r="U645" i="71"/>
  <c r="Y645" i="71"/>
  <c r="L714" i="71"/>
  <c r="P714" i="71"/>
  <c r="F737" i="71"/>
  <c r="Y737" i="71" s="1"/>
  <c r="K737" i="71"/>
  <c r="O737" i="71"/>
  <c r="U737" i="71"/>
  <c r="F760" i="71"/>
  <c r="L760" i="71"/>
  <c r="Q760" i="71"/>
  <c r="L116" i="71"/>
  <c r="P116" i="71"/>
  <c r="L190" i="71"/>
  <c r="P190" i="71"/>
  <c r="L277" i="71"/>
  <c r="P277" i="71"/>
  <c r="L369" i="71"/>
  <c r="P369" i="71"/>
  <c r="L461" i="71"/>
  <c r="P461" i="71"/>
  <c r="L553" i="71"/>
  <c r="P553" i="71"/>
  <c r="L645" i="71"/>
  <c r="P645" i="71"/>
  <c r="L737" i="71"/>
  <c r="P737" i="71"/>
  <c r="X760" i="71"/>
  <c r="T760" i="71"/>
  <c r="N760" i="71"/>
  <c r="J760" i="71"/>
  <c r="U760" i="71"/>
  <c r="I16" i="71"/>
  <c r="W472" i="71" l="1"/>
  <c r="W662" i="71"/>
  <c r="X662" i="71"/>
  <c r="W294" i="71"/>
  <c r="X294" i="71"/>
  <c r="W266" i="71"/>
  <c r="W659" i="71"/>
  <c r="W265" i="71"/>
  <c r="W268" i="71"/>
  <c r="W660" i="71"/>
  <c r="X660" i="71"/>
  <c r="W240" i="71"/>
  <c r="X268" i="71"/>
  <c r="W661" i="71"/>
  <c r="W410" i="71"/>
  <c r="X72" i="71"/>
  <c r="W682" i="71"/>
  <c r="W121" i="71"/>
  <c r="W49" i="71"/>
  <c r="W177" i="71"/>
  <c r="X177" i="71"/>
  <c r="W221" i="71"/>
  <c r="W52" i="71"/>
  <c r="W88" i="71"/>
  <c r="W86" i="71"/>
  <c r="W686" i="71"/>
  <c r="W179" i="71"/>
  <c r="W289" i="71"/>
  <c r="W180" i="71"/>
  <c r="W178" i="71"/>
  <c r="W567" i="71"/>
  <c r="X567" i="71"/>
  <c r="W380" i="71"/>
  <c r="W565" i="71"/>
  <c r="W585" i="71"/>
  <c r="W30" i="71"/>
  <c r="W574" i="71"/>
  <c r="W412" i="71"/>
  <c r="X424" i="71"/>
  <c r="W679" i="71"/>
  <c r="X585" i="71"/>
  <c r="W102" i="71"/>
  <c r="W426" i="71"/>
  <c r="W575" i="71"/>
  <c r="X575" i="71"/>
  <c r="X412" i="71"/>
  <c r="W483" i="71"/>
  <c r="X574" i="71"/>
  <c r="W66" i="71"/>
  <c r="W678" i="71"/>
  <c r="W516" i="71"/>
  <c r="W201" i="71"/>
  <c r="X201" i="71"/>
  <c r="X66" i="71"/>
  <c r="W334" i="71"/>
  <c r="W547" i="71"/>
  <c r="W573" i="71"/>
  <c r="W568" i="71"/>
  <c r="W139" i="71"/>
  <c r="W680" i="71"/>
  <c r="W217" i="71"/>
  <c r="W56" i="71"/>
  <c r="W120" i="71"/>
  <c r="W685" i="71"/>
  <c r="W473" i="71"/>
  <c r="X56" i="71"/>
  <c r="W470" i="71"/>
  <c r="W224" i="71"/>
  <c r="W681" i="71"/>
  <c r="W146" i="71"/>
  <c r="X146" i="71"/>
  <c r="W517" i="71"/>
  <c r="X517" i="71"/>
  <c r="W103" i="71"/>
  <c r="W566" i="71"/>
  <c r="X139" i="71"/>
  <c r="W447" i="71"/>
  <c r="W501" i="71"/>
  <c r="W195" i="71"/>
  <c r="X218" i="71"/>
  <c r="W55" i="71"/>
  <c r="W475" i="71"/>
  <c r="W474" i="71"/>
  <c r="W570" i="71"/>
  <c r="X120" i="71"/>
  <c r="W425" i="71"/>
  <c r="W593" i="71"/>
  <c r="W448" i="71"/>
  <c r="W241" i="71"/>
  <c r="X593" i="71"/>
  <c r="W194" i="71"/>
  <c r="W701" i="71"/>
  <c r="X30" i="71"/>
  <c r="X570" i="71"/>
  <c r="W196" i="71"/>
  <c r="X413" i="71"/>
  <c r="W37" i="71"/>
  <c r="W571" i="71"/>
  <c r="X571" i="71"/>
  <c r="W572" i="71"/>
  <c r="W167" i="71"/>
  <c r="W166" i="71"/>
  <c r="X167" i="71"/>
  <c r="I23" i="71"/>
  <c r="I20" i="71"/>
  <c r="I17" i="71"/>
  <c r="I18" i="71"/>
  <c r="I12" i="71"/>
  <c r="I19" i="71"/>
  <c r="I21" i="71"/>
  <c r="I15" i="71"/>
  <c r="I13" i="71"/>
  <c r="I22" i="71"/>
  <c r="I14" i="71"/>
  <c r="X17" i="71"/>
  <c r="W220" i="71"/>
  <c r="I145" i="71"/>
  <c r="W109" i="71"/>
  <c r="W219" i="71"/>
  <c r="W223" i="71"/>
  <c r="W107" i="71"/>
  <c r="W104" i="71"/>
  <c r="W106" i="71"/>
  <c r="W108" i="71"/>
  <c r="X107" i="71"/>
  <c r="W246" i="71"/>
  <c r="W105" i="71"/>
  <c r="W198" i="71"/>
  <c r="I144" i="71"/>
  <c r="W245" i="71"/>
  <c r="W16" i="71"/>
  <c r="W732" i="71"/>
  <c r="W143" i="71"/>
  <c r="W122" i="71"/>
  <c r="W243" i="71"/>
  <c r="W455" i="71"/>
  <c r="W589" i="71"/>
  <c r="W69" i="71"/>
  <c r="W162" i="71"/>
  <c r="W725" i="71"/>
  <c r="W451" i="71"/>
  <c r="W335" i="71"/>
  <c r="W749" i="71"/>
  <c r="W381" i="71"/>
  <c r="W34" i="71"/>
  <c r="W404" i="71"/>
  <c r="W123" i="71"/>
  <c r="W450" i="71"/>
  <c r="W164" i="71"/>
  <c r="W733" i="71"/>
  <c r="W436" i="71"/>
  <c r="W38" i="71"/>
  <c r="W592" i="71"/>
  <c r="W408" i="71"/>
  <c r="W409" i="71"/>
  <c r="W432" i="71"/>
  <c r="W542" i="71"/>
  <c r="W521" i="71"/>
  <c r="W498" i="71"/>
  <c r="W405" i="71"/>
  <c r="W142" i="71"/>
  <c r="W411" i="71"/>
  <c r="W683" i="71"/>
  <c r="W453" i="71"/>
  <c r="W363" i="71"/>
  <c r="X498" i="71"/>
  <c r="W87" i="71"/>
  <c r="W54" i="71"/>
  <c r="X49" i="71"/>
  <c r="W17" i="71"/>
  <c r="W403" i="71"/>
  <c r="W163" i="71"/>
  <c r="W757" i="71"/>
  <c r="W365" i="71"/>
  <c r="W35" i="71"/>
  <c r="W359" i="71"/>
  <c r="X52" i="71"/>
  <c r="X198" i="71"/>
  <c r="W358" i="71"/>
  <c r="W456" i="71"/>
  <c r="W71" i="71"/>
  <c r="W428" i="71"/>
  <c r="W496" i="71"/>
  <c r="W50" i="71"/>
  <c r="X521" i="71"/>
  <c r="W290" i="71"/>
  <c r="W588" i="71"/>
  <c r="W519" i="71"/>
  <c r="W427" i="71"/>
  <c r="X35" i="71"/>
  <c r="W53" i="71"/>
  <c r="W70" i="71"/>
  <c r="X163" i="71"/>
  <c r="W499" i="71"/>
  <c r="W752" i="71"/>
  <c r="W590" i="71"/>
  <c r="W543" i="71"/>
  <c r="W161" i="71"/>
  <c r="W15" i="71"/>
  <c r="X246" i="71"/>
  <c r="X588" i="71"/>
  <c r="W429" i="71"/>
  <c r="X427" i="71"/>
  <c r="X290" i="71"/>
  <c r="X161" i="71"/>
  <c r="W160" i="71"/>
  <c r="W382" i="71"/>
  <c r="W729" i="71"/>
  <c r="W200" i="71"/>
  <c r="W144" i="71"/>
  <c r="W124" i="71"/>
  <c r="I141" i="71"/>
  <c r="X726" i="71"/>
  <c r="X432" i="71"/>
  <c r="W125" i="71"/>
  <c r="W724" i="71"/>
  <c r="W356" i="71"/>
  <c r="I142" i="71"/>
  <c r="W518" i="71"/>
  <c r="W14" i="71"/>
  <c r="X403" i="71"/>
  <c r="X365" i="71"/>
  <c r="W731" i="71"/>
  <c r="W524" i="71"/>
  <c r="W545" i="71"/>
  <c r="W751" i="71"/>
  <c r="W748" i="71"/>
  <c r="W199" i="71"/>
  <c r="W379" i="71"/>
  <c r="W244" i="71"/>
  <c r="W587" i="71"/>
  <c r="W22" i="71"/>
  <c r="W479" i="71"/>
  <c r="W384" i="71"/>
  <c r="W197" i="71"/>
  <c r="W747" i="71"/>
  <c r="X590" i="71"/>
  <c r="W51" i="71"/>
  <c r="W32" i="71"/>
  <c r="W495" i="71"/>
  <c r="W737" i="71"/>
  <c r="W459" i="71"/>
  <c r="W734" i="71"/>
  <c r="W458" i="71"/>
  <c r="W684" i="71"/>
  <c r="W500" i="71"/>
  <c r="W364" i="71"/>
  <c r="W20" i="71"/>
  <c r="W476" i="71"/>
  <c r="X728" i="71"/>
  <c r="W383" i="71"/>
  <c r="X53" i="71"/>
  <c r="W360" i="71"/>
  <c r="X121" i="71"/>
  <c r="X199" i="71"/>
  <c r="W68" i="71"/>
  <c r="X86" i="71"/>
  <c r="X244" i="71"/>
  <c r="W242" i="71"/>
  <c r="W522" i="71"/>
  <c r="X451" i="71"/>
  <c r="W33" i="71"/>
  <c r="W18" i="71"/>
  <c r="X544" i="71"/>
  <c r="W541" i="71"/>
  <c r="W449" i="71"/>
  <c r="W357" i="71"/>
  <c r="X450" i="71"/>
  <c r="X335" i="71"/>
  <c r="X14" i="71"/>
  <c r="W391" i="71"/>
  <c r="W735" i="71"/>
  <c r="W755" i="71"/>
  <c r="W387" i="71"/>
  <c r="W39" i="71"/>
  <c r="W477" i="71"/>
  <c r="W127" i="71"/>
  <c r="W591" i="71"/>
  <c r="X125" i="71"/>
  <c r="X406" i="71"/>
  <c r="W31" i="71"/>
  <c r="W145" i="71"/>
  <c r="X360" i="71"/>
  <c r="X682" i="71"/>
  <c r="W430" i="71"/>
  <c r="W520" i="71"/>
  <c r="X429" i="71"/>
  <c r="W726" i="71"/>
  <c r="W438" i="71"/>
  <c r="X737" i="71"/>
  <c r="X527" i="71"/>
  <c r="W527" i="71"/>
  <c r="X435" i="71"/>
  <c r="W435" i="71"/>
  <c r="X23" i="71"/>
  <c r="W23" i="71"/>
  <c r="X249" i="71"/>
  <c r="W249" i="71"/>
  <c r="X735" i="71"/>
  <c r="X436" i="71"/>
  <c r="X391" i="71"/>
  <c r="X22" i="71"/>
  <c r="X524" i="71"/>
  <c r="W753" i="71"/>
  <c r="W569" i="71"/>
  <c r="W385" i="71"/>
  <c r="X500" i="71"/>
  <c r="X477" i="71"/>
  <c r="X247" i="71"/>
  <c r="W247" i="71"/>
  <c r="X127" i="71"/>
  <c r="W362" i="71"/>
  <c r="W728" i="71"/>
  <c r="W544" i="71"/>
  <c r="W452" i="71"/>
  <c r="W727" i="71"/>
  <c r="W497" i="71"/>
  <c r="X383" i="71"/>
  <c r="W540" i="71"/>
  <c r="X750" i="71"/>
  <c r="X85" i="71"/>
  <c r="W85" i="71"/>
  <c r="W730" i="71"/>
  <c r="X586" i="71"/>
  <c r="W586" i="71"/>
  <c r="W355" i="71"/>
  <c r="W12" i="71"/>
  <c r="W437" i="71"/>
  <c r="X437" i="71"/>
  <c r="W390" i="71"/>
  <c r="X390" i="71"/>
  <c r="X525" i="71"/>
  <c r="W525" i="71"/>
  <c r="X754" i="71"/>
  <c r="W754" i="71"/>
  <c r="X386" i="71"/>
  <c r="W386" i="71"/>
  <c r="X479" i="71"/>
  <c r="X592" i="71"/>
  <c r="X755" i="71"/>
  <c r="X569" i="71"/>
  <c r="X19" i="71"/>
  <c r="W19" i="71"/>
  <c r="W361" i="71"/>
  <c r="X747" i="71"/>
  <c r="W159" i="71"/>
  <c r="X159" i="71"/>
  <c r="X540" i="71"/>
  <c r="W723" i="71"/>
  <c r="W158" i="71"/>
  <c r="W750" i="71"/>
  <c r="X433" i="71"/>
  <c r="W433" i="71"/>
  <c r="X757" i="71"/>
  <c r="X733" i="71"/>
  <c r="W457" i="71"/>
  <c r="X387" i="71"/>
  <c r="X684" i="71"/>
  <c r="X683" i="71"/>
  <c r="X591" i="71"/>
  <c r="X499" i="71"/>
  <c r="X407" i="71"/>
  <c r="X431" i="71"/>
  <c r="W431" i="71"/>
  <c r="W407" i="71"/>
  <c r="W546" i="71"/>
  <c r="W36" i="71"/>
  <c r="X402" i="71"/>
  <c r="W402" i="71"/>
  <c r="X67" i="71"/>
  <c r="W67" i="71"/>
  <c r="W84" i="71"/>
  <c r="W401" i="71"/>
  <c r="W48" i="71"/>
  <c r="W746" i="71"/>
  <c r="W736" i="71"/>
  <c r="X736" i="71"/>
  <c r="X438" i="71"/>
  <c r="X482" i="71"/>
  <c r="W482" i="71"/>
  <c r="X756" i="71"/>
  <c r="W756" i="71"/>
  <c r="X480" i="71"/>
  <c r="W480" i="71"/>
  <c r="X388" i="71"/>
  <c r="W388" i="71"/>
  <c r="X21" i="71"/>
  <c r="W21" i="71"/>
  <c r="X478" i="71"/>
  <c r="W478" i="71"/>
  <c r="W481" i="71"/>
  <c r="W389" i="71"/>
  <c r="W526" i="71"/>
  <c r="W434" i="71"/>
  <c r="X481" i="71"/>
  <c r="X434" i="71"/>
  <c r="X38" i="71"/>
  <c r="X408" i="71"/>
  <c r="X20" i="71"/>
  <c r="X753" i="71"/>
  <c r="X523" i="71"/>
  <c r="W523" i="71"/>
  <c r="X385" i="71"/>
  <c r="X165" i="71"/>
  <c r="W165" i="71"/>
  <c r="W454" i="71"/>
  <c r="W406" i="71"/>
  <c r="X543" i="71"/>
  <c r="X13" i="71"/>
  <c r="W13" i="71"/>
  <c r="X724" i="71"/>
  <c r="X494" i="71"/>
  <c r="W494" i="71"/>
  <c r="X356" i="71"/>
  <c r="X140" i="71"/>
  <c r="W140" i="71"/>
  <c r="X31" i="71"/>
  <c r="W378" i="71"/>
  <c r="W493" i="71"/>
  <c r="H461" i="69" l="1"/>
  <c r="Q461" i="69" s="1"/>
  <c r="E461" i="69"/>
  <c r="C461" i="69"/>
  <c r="B461" i="69"/>
  <c r="H460" i="69"/>
  <c r="E460" i="69"/>
  <c r="C460" i="69"/>
  <c r="B460" i="69"/>
  <c r="H459" i="69"/>
  <c r="E459" i="69"/>
  <c r="C459" i="69"/>
  <c r="B459" i="69"/>
  <c r="H458" i="69"/>
  <c r="U458" i="69" s="1"/>
  <c r="E458" i="69"/>
  <c r="C458" i="69"/>
  <c r="B458" i="69"/>
  <c r="H457" i="69"/>
  <c r="M457" i="69" s="1"/>
  <c r="E457" i="69"/>
  <c r="C457" i="69"/>
  <c r="B457" i="69"/>
  <c r="H456" i="69"/>
  <c r="E456" i="69"/>
  <c r="C456" i="69"/>
  <c r="B456" i="69"/>
  <c r="H455" i="69"/>
  <c r="E455" i="69"/>
  <c r="C455" i="69"/>
  <c r="B455" i="69"/>
  <c r="H454" i="69"/>
  <c r="E454" i="69"/>
  <c r="C454" i="69"/>
  <c r="B454" i="69"/>
  <c r="H453" i="69"/>
  <c r="E453" i="69"/>
  <c r="C453" i="69"/>
  <c r="B453" i="69"/>
  <c r="H452" i="69"/>
  <c r="E452" i="69"/>
  <c r="C452" i="69"/>
  <c r="B452" i="69"/>
  <c r="H451" i="69"/>
  <c r="E451" i="69"/>
  <c r="C451" i="69"/>
  <c r="B451" i="69"/>
  <c r="H450" i="69"/>
  <c r="O450" i="69" s="1"/>
  <c r="E450" i="69"/>
  <c r="C450" i="69"/>
  <c r="B450" i="69"/>
  <c r="H446" i="69"/>
  <c r="M446" i="69" s="1"/>
  <c r="E446" i="69"/>
  <c r="C446" i="69"/>
  <c r="B446" i="69"/>
  <c r="H445" i="69"/>
  <c r="E445" i="69"/>
  <c r="C445" i="69"/>
  <c r="B445" i="69"/>
  <c r="H444" i="69"/>
  <c r="E444" i="69"/>
  <c r="C444" i="69"/>
  <c r="B444" i="69"/>
  <c r="H443" i="69"/>
  <c r="O443" i="69" s="1"/>
  <c r="E443" i="69"/>
  <c r="C443" i="69"/>
  <c r="B443" i="69"/>
  <c r="H442" i="69"/>
  <c r="E442" i="69"/>
  <c r="C442" i="69"/>
  <c r="B442" i="69"/>
  <c r="H441" i="69"/>
  <c r="E441" i="69"/>
  <c r="C441" i="69"/>
  <c r="B441" i="69"/>
  <c r="H440" i="69"/>
  <c r="E440" i="69"/>
  <c r="C440" i="69"/>
  <c r="B440" i="69"/>
  <c r="H439" i="69"/>
  <c r="O439" i="69" s="1"/>
  <c r="E439" i="69"/>
  <c r="C439" i="69"/>
  <c r="B439" i="69"/>
  <c r="H438" i="69"/>
  <c r="E438" i="69"/>
  <c r="C438" i="69"/>
  <c r="B438" i="69"/>
  <c r="H437" i="69"/>
  <c r="Q437" i="69" s="1"/>
  <c r="E437" i="69"/>
  <c r="C437" i="69"/>
  <c r="B437" i="69"/>
  <c r="H436" i="69"/>
  <c r="E436" i="69"/>
  <c r="C436" i="69"/>
  <c r="B436" i="69"/>
  <c r="H435" i="69"/>
  <c r="E435" i="69"/>
  <c r="C435" i="69"/>
  <c r="B435" i="69"/>
  <c r="H431" i="69"/>
  <c r="U431" i="69" s="1"/>
  <c r="E431" i="69"/>
  <c r="C431" i="69"/>
  <c r="B431" i="69"/>
  <c r="H430" i="69"/>
  <c r="E430" i="69"/>
  <c r="C430" i="69"/>
  <c r="B430" i="69"/>
  <c r="H429" i="69"/>
  <c r="Q429" i="69" s="1"/>
  <c r="E429" i="69"/>
  <c r="C429" i="69"/>
  <c r="B429" i="69"/>
  <c r="H428" i="69"/>
  <c r="E428" i="69"/>
  <c r="C428" i="69"/>
  <c r="B428" i="69"/>
  <c r="H427" i="69"/>
  <c r="E427" i="69"/>
  <c r="C427" i="69"/>
  <c r="B427" i="69"/>
  <c r="H426" i="69"/>
  <c r="O426" i="69" s="1"/>
  <c r="E426" i="69"/>
  <c r="C426" i="69"/>
  <c r="B426" i="69"/>
  <c r="H425" i="69"/>
  <c r="P425" i="69" s="1"/>
  <c r="E425" i="69"/>
  <c r="C425" i="69"/>
  <c r="B425" i="69"/>
  <c r="H424" i="69"/>
  <c r="E424" i="69"/>
  <c r="C424" i="69"/>
  <c r="B424" i="69"/>
  <c r="H423" i="69"/>
  <c r="E423" i="69"/>
  <c r="C423" i="69"/>
  <c r="B423" i="69"/>
  <c r="H422" i="69"/>
  <c r="E422" i="69"/>
  <c r="C422" i="69"/>
  <c r="B422" i="69"/>
  <c r="H421" i="69"/>
  <c r="E421" i="69"/>
  <c r="C421" i="69"/>
  <c r="B421" i="69"/>
  <c r="H420" i="69"/>
  <c r="U420" i="69" s="1"/>
  <c r="E420" i="69"/>
  <c r="C420" i="69"/>
  <c r="B420" i="69"/>
  <c r="H416" i="69"/>
  <c r="E416" i="69"/>
  <c r="C416" i="69"/>
  <c r="B416" i="69"/>
  <c r="H415" i="69"/>
  <c r="U415" i="69" s="1"/>
  <c r="E415" i="69"/>
  <c r="C415" i="69"/>
  <c r="B415" i="69"/>
  <c r="H414" i="69"/>
  <c r="E414" i="69"/>
  <c r="C414" i="69"/>
  <c r="B414" i="69"/>
  <c r="H413" i="69"/>
  <c r="E413" i="69"/>
  <c r="C413" i="69"/>
  <c r="B413" i="69"/>
  <c r="H412" i="69"/>
  <c r="E412" i="69"/>
  <c r="C412" i="69"/>
  <c r="B412" i="69"/>
  <c r="H411" i="69"/>
  <c r="E411" i="69"/>
  <c r="C411" i="69"/>
  <c r="B411" i="69"/>
  <c r="H410" i="69"/>
  <c r="E410" i="69"/>
  <c r="C410" i="69"/>
  <c r="B410" i="69"/>
  <c r="H409" i="69"/>
  <c r="T409" i="69" s="1"/>
  <c r="E409" i="69"/>
  <c r="C409" i="69"/>
  <c r="B409" i="69"/>
  <c r="H408" i="69"/>
  <c r="E408" i="69"/>
  <c r="C408" i="69"/>
  <c r="B408" i="69"/>
  <c r="H407" i="69"/>
  <c r="E407" i="69"/>
  <c r="C407" i="69"/>
  <c r="B407" i="69"/>
  <c r="H406" i="69"/>
  <c r="P406" i="69" s="1"/>
  <c r="E406" i="69"/>
  <c r="C406" i="69"/>
  <c r="B406" i="69"/>
  <c r="H405" i="69"/>
  <c r="E405" i="69"/>
  <c r="C405" i="69"/>
  <c r="B405" i="69"/>
  <c r="H401" i="69"/>
  <c r="N401" i="69" s="1"/>
  <c r="E401" i="69"/>
  <c r="C401" i="69"/>
  <c r="B401" i="69"/>
  <c r="H400" i="69"/>
  <c r="E400" i="69"/>
  <c r="C400" i="69"/>
  <c r="B400" i="69"/>
  <c r="H399" i="69"/>
  <c r="E399" i="69"/>
  <c r="C399" i="69"/>
  <c r="B399" i="69"/>
  <c r="H398" i="69"/>
  <c r="P398" i="69" s="1"/>
  <c r="E398" i="69"/>
  <c r="C398" i="69"/>
  <c r="B398" i="69"/>
  <c r="H397" i="69"/>
  <c r="U397" i="69" s="1"/>
  <c r="E397" i="69"/>
  <c r="C397" i="69"/>
  <c r="B397" i="69"/>
  <c r="H396" i="69"/>
  <c r="E396" i="69"/>
  <c r="C396" i="69"/>
  <c r="B396" i="69"/>
  <c r="H395" i="69"/>
  <c r="U395" i="69" s="1"/>
  <c r="E395" i="69"/>
  <c r="C395" i="69"/>
  <c r="B395" i="69"/>
  <c r="H394" i="69"/>
  <c r="E394" i="69"/>
  <c r="C394" i="69"/>
  <c r="B394" i="69"/>
  <c r="H393" i="69"/>
  <c r="E393" i="69"/>
  <c r="C393" i="69"/>
  <c r="B393" i="69"/>
  <c r="H392" i="69"/>
  <c r="J392" i="69" s="1"/>
  <c r="E392" i="69"/>
  <c r="C392" i="69"/>
  <c r="B392" i="69"/>
  <c r="H391" i="69"/>
  <c r="E391" i="69"/>
  <c r="C391" i="69"/>
  <c r="B391" i="69"/>
  <c r="H390" i="69"/>
  <c r="E390" i="69"/>
  <c r="C390" i="69"/>
  <c r="B390" i="69"/>
  <c r="H386" i="69"/>
  <c r="E386" i="69"/>
  <c r="C386" i="69"/>
  <c r="B386" i="69"/>
  <c r="H385" i="69"/>
  <c r="E385" i="69"/>
  <c r="C385" i="69"/>
  <c r="B385" i="69"/>
  <c r="H384" i="69"/>
  <c r="T384" i="69" s="1"/>
  <c r="E384" i="69"/>
  <c r="C384" i="69"/>
  <c r="B384" i="69"/>
  <c r="H383" i="69"/>
  <c r="O383" i="69" s="1"/>
  <c r="E383" i="69"/>
  <c r="C383" i="69"/>
  <c r="B383" i="69"/>
  <c r="H382" i="69"/>
  <c r="P382" i="69" s="1"/>
  <c r="E382" i="69"/>
  <c r="C382" i="69"/>
  <c r="B382" i="69"/>
  <c r="H381" i="69"/>
  <c r="E381" i="69"/>
  <c r="C381" i="69"/>
  <c r="B381" i="69"/>
  <c r="H380" i="69"/>
  <c r="E380" i="69"/>
  <c r="C380" i="69"/>
  <c r="B380" i="69"/>
  <c r="H379" i="69"/>
  <c r="O379" i="69" s="1"/>
  <c r="E379" i="69"/>
  <c r="C379" i="69"/>
  <c r="B379" i="69"/>
  <c r="H378" i="69"/>
  <c r="E378" i="69"/>
  <c r="C378" i="69"/>
  <c r="B378" i="69"/>
  <c r="H377" i="69"/>
  <c r="K377" i="69" s="1"/>
  <c r="E377" i="69"/>
  <c r="C377" i="69"/>
  <c r="B377" i="69"/>
  <c r="H376" i="69"/>
  <c r="G376" i="69" s="1"/>
  <c r="E376" i="69"/>
  <c r="C376" i="69"/>
  <c r="B376" i="69"/>
  <c r="H375" i="69"/>
  <c r="P375" i="69" s="1"/>
  <c r="E375" i="69"/>
  <c r="C375" i="69"/>
  <c r="B375" i="69"/>
  <c r="H371" i="69"/>
  <c r="U371" i="69" s="1"/>
  <c r="E371" i="69"/>
  <c r="C371" i="69"/>
  <c r="B371" i="69"/>
  <c r="H370" i="69"/>
  <c r="E370" i="69"/>
  <c r="C370" i="69"/>
  <c r="B370" i="69"/>
  <c r="H369" i="69"/>
  <c r="M369" i="69" s="1"/>
  <c r="E369" i="69"/>
  <c r="C369" i="69"/>
  <c r="B369" i="69"/>
  <c r="H368" i="69"/>
  <c r="N368" i="69" s="1"/>
  <c r="E368" i="69"/>
  <c r="C368" i="69"/>
  <c r="B368" i="69"/>
  <c r="H367" i="69"/>
  <c r="M367" i="69" s="1"/>
  <c r="E367" i="69"/>
  <c r="C367" i="69"/>
  <c r="B367" i="69"/>
  <c r="H366" i="69"/>
  <c r="G366" i="69" s="1"/>
  <c r="E366" i="69"/>
  <c r="C366" i="69"/>
  <c r="B366" i="69"/>
  <c r="H365" i="69"/>
  <c r="E365" i="69"/>
  <c r="C365" i="69"/>
  <c r="B365" i="69"/>
  <c r="H364" i="69"/>
  <c r="G364" i="69" s="1"/>
  <c r="W364" i="69" s="1"/>
  <c r="E364" i="69"/>
  <c r="C364" i="69"/>
  <c r="B364" i="69"/>
  <c r="H363" i="69"/>
  <c r="U363" i="69" s="1"/>
  <c r="E363" i="69"/>
  <c r="C363" i="69"/>
  <c r="B363" i="69"/>
  <c r="H362" i="69"/>
  <c r="E362" i="69"/>
  <c r="C362" i="69"/>
  <c r="B362" i="69"/>
  <c r="H361" i="69"/>
  <c r="M361" i="69" s="1"/>
  <c r="E361" i="69"/>
  <c r="C361" i="69"/>
  <c r="B361" i="69"/>
  <c r="H360" i="69"/>
  <c r="E360" i="69"/>
  <c r="C360" i="69"/>
  <c r="B360" i="69"/>
  <c r="H356" i="69"/>
  <c r="N356" i="69" s="1"/>
  <c r="E356" i="69"/>
  <c r="C356" i="69"/>
  <c r="B356" i="69"/>
  <c r="H355" i="69"/>
  <c r="M355" i="69" s="1"/>
  <c r="E355" i="69"/>
  <c r="C355" i="69"/>
  <c r="B355" i="69"/>
  <c r="H354" i="69"/>
  <c r="E354" i="69"/>
  <c r="C354" i="69"/>
  <c r="B354" i="69"/>
  <c r="H353" i="69"/>
  <c r="N353" i="69" s="1"/>
  <c r="E353" i="69"/>
  <c r="C353" i="69"/>
  <c r="B353" i="69"/>
  <c r="H352" i="69"/>
  <c r="E352" i="69"/>
  <c r="C352" i="69"/>
  <c r="B352" i="69"/>
  <c r="H351" i="69"/>
  <c r="U351" i="69" s="1"/>
  <c r="E351" i="69"/>
  <c r="C351" i="69"/>
  <c r="B351" i="69"/>
  <c r="H350" i="69"/>
  <c r="E350" i="69"/>
  <c r="C350" i="69"/>
  <c r="B350" i="69"/>
  <c r="H349" i="69"/>
  <c r="E349" i="69"/>
  <c r="C349" i="69"/>
  <c r="B349" i="69"/>
  <c r="H348" i="69"/>
  <c r="E348" i="69"/>
  <c r="C348" i="69"/>
  <c r="B348" i="69"/>
  <c r="H347" i="69"/>
  <c r="E347" i="69"/>
  <c r="C347" i="69"/>
  <c r="B347" i="69"/>
  <c r="H346" i="69"/>
  <c r="G346" i="69" s="1"/>
  <c r="W346" i="69" s="1"/>
  <c r="E346" i="69"/>
  <c r="C346" i="69"/>
  <c r="B346" i="69"/>
  <c r="H345" i="69"/>
  <c r="E345" i="69"/>
  <c r="C345" i="69"/>
  <c r="B345" i="69"/>
  <c r="H341" i="69"/>
  <c r="U341" i="69" s="1"/>
  <c r="E341" i="69"/>
  <c r="C341" i="69"/>
  <c r="B341" i="69"/>
  <c r="H340" i="69"/>
  <c r="E340" i="69"/>
  <c r="C340" i="69"/>
  <c r="B340" i="69"/>
  <c r="H339" i="69"/>
  <c r="N339" i="69" s="1"/>
  <c r="E339" i="69"/>
  <c r="C339" i="69"/>
  <c r="B339" i="69"/>
  <c r="H338" i="69"/>
  <c r="N338" i="69" s="1"/>
  <c r="E338" i="69"/>
  <c r="C338" i="69"/>
  <c r="B338" i="69"/>
  <c r="H337" i="69"/>
  <c r="U337" i="69" s="1"/>
  <c r="E337" i="69"/>
  <c r="C337" i="69"/>
  <c r="B337" i="69"/>
  <c r="H336" i="69"/>
  <c r="N336" i="69" s="1"/>
  <c r="E336" i="69"/>
  <c r="C336" i="69"/>
  <c r="B336" i="69"/>
  <c r="H335" i="69"/>
  <c r="T335" i="69" s="1"/>
  <c r="E335" i="69"/>
  <c r="C335" i="69"/>
  <c r="B335" i="69"/>
  <c r="H334" i="69"/>
  <c r="E334" i="69"/>
  <c r="C334" i="69"/>
  <c r="B334" i="69"/>
  <c r="H333" i="69"/>
  <c r="U333" i="69" s="1"/>
  <c r="E333" i="69"/>
  <c r="C333" i="69"/>
  <c r="B333" i="69"/>
  <c r="H332" i="69"/>
  <c r="K332" i="69" s="1"/>
  <c r="E332" i="69"/>
  <c r="C332" i="69"/>
  <c r="B332" i="69"/>
  <c r="H331" i="69"/>
  <c r="E331" i="69"/>
  <c r="C331" i="69"/>
  <c r="B331" i="69"/>
  <c r="H330" i="69"/>
  <c r="U330" i="69" s="1"/>
  <c r="E330" i="69"/>
  <c r="C330" i="69"/>
  <c r="B330" i="69"/>
  <c r="H326" i="69"/>
  <c r="E326" i="69"/>
  <c r="C326" i="69"/>
  <c r="B326" i="69"/>
  <c r="H325" i="69"/>
  <c r="E325" i="69"/>
  <c r="C325" i="69"/>
  <c r="B325" i="69"/>
  <c r="H324" i="69"/>
  <c r="E324" i="69"/>
  <c r="C324" i="69"/>
  <c r="B324" i="69"/>
  <c r="H323" i="69"/>
  <c r="E323" i="69"/>
  <c r="C323" i="69"/>
  <c r="B323" i="69"/>
  <c r="H322" i="69"/>
  <c r="E322" i="69"/>
  <c r="C322" i="69"/>
  <c r="B322" i="69"/>
  <c r="H321" i="69"/>
  <c r="M321" i="69" s="1"/>
  <c r="E321" i="69"/>
  <c r="C321" i="69"/>
  <c r="B321" i="69"/>
  <c r="H320" i="69"/>
  <c r="E320" i="69"/>
  <c r="C320" i="69"/>
  <c r="B320" i="69"/>
  <c r="H319" i="69"/>
  <c r="T319" i="69" s="1"/>
  <c r="E319" i="69"/>
  <c r="C319" i="69"/>
  <c r="B319" i="69"/>
  <c r="H318" i="69"/>
  <c r="E318" i="69"/>
  <c r="C318" i="69"/>
  <c r="B318" i="69"/>
  <c r="H317" i="69"/>
  <c r="E317" i="69"/>
  <c r="C317" i="69"/>
  <c r="B317" i="69"/>
  <c r="H316" i="69"/>
  <c r="E316" i="69"/>
  <c r="C316" i="69"/>
  <c r="B316" i="69"/>
  <c r="H315" i="69"/>
  <c r="E315" i="69"/>
  <c r="C315" i="69"/>
  <c r="B315" i="69"/>
  <c r="H311" i="69"/>
  <c r="N311" i="69" s="1"/>
  <c r="E311" i="69"/>
  <c r="C311" i="69"/>
  <c r="B311" i="69"/>
  <c r="H310" i="69"/>
  <c r="P310" i="69" s="1"/>
  <c r="E310" i="69"/>
  <c r="C310" i="69"/>
  <c r="B310" i="69"/>
  <c r="H309" i="69"/>
  <c r="K309" i="69" s="1"/>
  <c r="E309" i="69"/>
  <c r="C309" i="69"/>
  <c r="B309" i="69"/>
  <c r="H308" i="69"/>
  <c r="P308" i="69" s="1"/>
  <c r="E308" i="69"/>
  <c r="C308" i="69"/>
  <c r="B308" i="69"/>
  <c r="H307" i="69"/>
  <c r="E307" i="69"/>
  <c r="C307" i="69"/>
  <c r="B307" i="69"/>
  <c r="H306" i="69"/>
  <c r="E306" i="69"/>
  <c r="C306" i="69"/>
  <c r="B306" i="69"/>
  <c r="H305" i="69"/>
  <c r="E305" i="69"/>
  <c r="C305" i="69"/>
  <c r="B305" i="69"/>
  <c r="H304" i="69"/>
  <c r="Q304" i="69" s="1"/>
  <c r="E304" i="69"/>
  <c r="C304" i="69"/>
  <c r="B304" i="69"/>
  <c r="H303" i="69"/>
  <c r="E303" i="69"/>
  <c r="C303" i="69"/>
  <c r="B303" i="69"/>
  <c r="H302" i="69"/>
  <c r="E302" i="69"/>
  <c r="C302" i="69"/>
  <c r="B302" i="69"/>
  <c r="H301" i="69"/>
  <c r="N301" i="69" s="1"/>
  <c r="E301" i="69"/>
  <c r="C301" i="69"/>
  <c r="B301" i="69"/>
  <c r="H300" i="69"/>
  <c r="G300" i="69" s="1"/>
  <c r="E300" i="69"/>
  <c r="C300" i="69"/>
  <c r="B300" i="69"/>
  <c r="H296" i="69"/>
  <c r="T296" i="69" s="1"/>
  <c r="E296" i="69"/>
  <c r="C296" i="69"/>
  <c r="B296" i="69"/>
  <c r="H295" i="69"/>
  <c r="E295" i="69"/>
  <c r="C295" i="69"/>
  <c r="B295" i="69"/>
  <c r="H294" i="69"/>
  <c r="U294" i="69" s="1"/>
  <c r="E294" i="69"/>
  <c r="C294" i="69"/>
  <c r="B294" i="69"/>
  <c r="H293" i="69"/>
  <c r="E293" i="69"/>
  <c r="C293" i="69"/>
  <c r="B293" i="69"/>
  <c r="H292" i="69"/>
  <c r="E292" i="69"/>
  <c r="C292" i="69"/>
  <c r="B292" i="69"/>
  <c r="H291" i="69"/>
  <c r="E291" i="69"/>
  <c r="C291" i="69"/>
  <c r="B291" i="69"/>
  <c r="H290" i="69"/>
  <c r="E290" i="69"/>
  <c r="C290" i="69"/>
  <c r="B290" i="69"/>
  <c r="H289" i="69"/>
  <c r="U289" i="69" s="1"/>
  <c r="E289" i="69"/>
  <c r="C289" i="69"/>
  <c r="B289" i="69"/>
  <c r="H288" i="69"/>
  <c r="L288" i="69" s="1"/>
  <c r="E288" i="69"/>
  <c r="C288" i="69"/>
  <c r="B288" i="69"/>
  <c r="H287" i="69"/>
  <c r="E287" i="69"/>
  <c r="C287" i="69"/>
  <c r="B287" i="69"/>
  <c r="H286" i="69"/>
  <c r="O286" i="69" s="1"/>
  <c r="E286" i="69"/>
  <c r="C286" i="69"/>
  <c r="B286" i="69"/>
  <c r="H285" i="69"/>
  <c r="E285" i="69"/>
  <c r="C285" i="69"/>
  <c r="B285" i="69"/>
  <c r="H281" i="69"/>
  <c r="E281" i="69"/>
  <c r="C281" i="69"/>
  <c r="B281" i="69"/>
  <c r="H280" i="69"/>
  <c r="O280" i="69" s="1"/>
  <c r="E280" i="69"/>
  <c r="C280" i="69"/>
  <c r="B280" i="69"/>
  <c r="H279" i="69"/>
  <c r="E279" i="69"/>
  <c r="C279" i="69"/>
  <c r="B279" i="69"/>
  <c r="H278" i="69"/>
  <c r="E278" i="69"/>
  <c r="C278" i="69"/>
  <c r="B278" i="69"/>
  <c r="H277" i="69"/>
  <c r="E277" i="69"/>
  <c r="C277" i="69"/>
  <c r="B277" i="69"/>
  <c r="H276" i="69"/>
  <c r="L276" i="69" s="1"/>
  <c r="E276" i="69"/>
  <c r="C276" i="69"/>
  <c r="B276" i="69"/>
  <c r="H275" i="69"/>
  <c r="T275" i="69" s="1"/>
  <c r="E275" i="69"/>
  <c r="C275" i="69"/>
  <c r="B275" i="69"/>
  <c r="H274" i="69"/>
  <c r="E274" i="69"/>
  <c r="C274" i="69"/>
  <c r="B274" i="69"/>
  <c r="H273" i="69"/>
  <c r="E273" i="69"/>
  <c r="C273" i="69"/>
  <c r="B273" i="69"/>
  <c r="H272" i="69"/>
  <c r="O272" i="69" s="1"/>
  <c r="E272" i="69"/>
  <c r="C272" i="69"/>
  <c r="B272" i="69"/>
  <c r="H271" i="69"/>
  <c r="U271" i="69" s="1"/>
  <c r="E271" i="69"/>
  <c r="C271" i="69"/>
  <c r="B271" i="69"/>
  <c r="H270" i="69"/>
  <c r="E270" i="69"/>
  <c r="C270" i="69"/>
  <c r="B270" i="69"/>
  <c r="H266" i="69"/>
  <c r="L266" i="69" s="1"/>
  <c r="E266" i="69"/>
  <c r="C266" i="69"/>
  <c r="B266" i="69"/>
  <c r="H265" i="69"/>
  <c r="Q265" i="69" s="1"/>
  <c r="E265" i="69"/>
  <c r="C265" i="69"/>
  <c r="B265" i="69"/>
  <c r="H264" i="69"/>
  <c r="U264" i="69" s="1"/>
  <c r="E264" i="69"/>
  <c r="C264" i="69"/>
  <c r="B264" i="69"/>
  <c r="H263" i="69"/>
  <c r="N263" i="69" s="1"/>
  <c r="E263" i="69"/>
  <c r="C263" i="69"/>
  <c r="B263" i="69"/>
  <c r="H262" i="69"/>
  <c r="L262" i="69" s="1"/>
  <c r="E262" i="69"/>
  <c r="C262" i="69"/>
  <c r="B262" i="69"/>
  <c r="H261" i="69"/>
  <c r="K261" i="69" s="1"/>
  <c r="E261" i="69"/>
  <c r="C261" i="69"/>
  <c r="B261" i="69"/>
  <c r="H260" i="69"/>
  <c r="E260" i="69"/>
  <c r="C260" i="69"/>
  <c r="B260" i="69"/>
  <c r="H259" i="69"/>
  <c r="E259" i="69"/>
  <c r="C259" i="69"/>
  <c r="B259" i="69"/>
  <c r="H258" i="69"/>
  <c r="L258" i="69" s="1"/>
  <c r="E258" i="69"/>
  <c r="C258" i="69"/>
  <c r="B258" i="69"/>
  <c r="H257" i="69"/>
  <c r="N257" i="69" s="1"/>
  <c r="E257" i="69"/>
  <c r="C257" i="69"/>
  <c r="B257" i="69"/>
  <c r="H256" i="69"/>
  <c r="O256" i="69" s="1"/>
  <c r="E256" i="69"/>
  <c r="C256" i="69"/>
  <c r="B256" i="69"/>
  <c r="H255" i="69"/>
  <c r="E255" i="69"/>
  <c r="C255" i="69"/>
  <c r="B255" i="69"/>
  <c r="H251" i="69"/>
  <c r="M251" i="69" s="1"/>
  <c r="E251" i="69"/>
  <c r="C251" i="69"/>
  <c r="B251" i="69"/>
  <c r="H250" i="69"/>
  <c r="O250" i="69" s="1"/>
  <c r="E250" i="69"/>
  <c r="C250" i="69"/>
  <c r="B250" i="69"/>
  <c r="H249" i="69"/>
  <c r="U249" i="69" s="1"/>
  <c r="E249" i="69"/>
  <c r="C249" i="69"/>
  <c r="B249" i="69"/>
  <c r="H248" i="69"/>
  <c r="O248" i="69" s="1"/>
  <c r="E248" i="69"/>
  <c r="C248" i="69"/>
  <c r="B248" i="69"/>
  <c r="H247" i="69"/>
  <c r="N247" i="69" s="1"/>
  <c r="E247" i="69"/>
  <c r="C247" i="69"/>
  <c r="B247" i="69"/>
  <c r="H246" i="69"/>
  <c r="P246" i="69" s="1"/>
  <c r="E246" i="69"/>
  <c r="C246" i="69"/>
  <c r="B246" i="69"/>
  <c r="H245" i="69"/>
  <c r="U245" i="69" s="1"/>
  <c r="E245" i="69"/>
  <c r="C245" i="69"/>
  <c r="B245" i="69"/>
  <c r="H244" i="69"/>
  <c r="O244" i="69" s="1"/>
  <c r="E244" i="69"/>
  <c r="C244" i="69"/>
  <c r="B244" i="69"/>
  <c r="H243" i="69"/>
  <c r="E243" i="69"/>
  <c r="C243" i="69"/>
  <c r="B243" i="69"/>
  <c r="H242" i="69"/>
  <c r="E242" i="69"/>
  <c r="C242" i="69"/>
  <c r="B242" i="69"/>
  <c r="H241" i="69"/>
  <c r="E241" i="69"/>
  <c r="C241" i="69"/>
  <c r="B241" i="69"/>
  <c r="H240" i="69"/>
  <c r="E240" i="69"/>
  <c r="C240" i="69"/>
  <c r="B240" i="69"/>
  <c r="H235" i="69"/>
  <c r="E235" i="69"/>
  <c r="C235" i="69"/>
  <c r="B235" i="69"/>
  <c r="H234" i="69"/>
  <c r="E234" i="69"/>
  <c r="C234" i="69"/>
  <c r="B234" i="69"/>
  <c r="H233" i="69"/>
  <c r="E233" i="69"/>
  <c r="C233" i="69"/>
  <c r="B233" i="69"/>
  <c r="H232" i="69"/>
  <c r="E232" i="69"/>
  <c r="C232" i="69"/>
  <c r="B232" i="69"/>
  <c r="H231" i="69"/>
  <c r="E231" i="69"/>
  <c r="C231" i="69"/>
  <c r="B231" i="69"/>
  <c r="H230" i="69"/>
  <c r="E230" i="69"/>
  <c r="C230" i="69"/>
  <c r="B230" i="69"/>
  <c r="H229" i="69"/>
  <c r="E229" i="69"/>
  <c r="C229" i="69"/>
  <c r="B229" i="69"/>
  <c r="H228" i="69"/>
  <c r="E228" i="69"/>
  <c r="C228" i="69"/>
  <c r="B228" i="69"/>
  <c r="H227" i="69"/>
  <c r="E227" i="69"/>
  <c r="C227" i="69"/>
  <c r="B227" i="69"/>
  <c r="H226" i="69"/>
  <c r="E226" i="69"/>
  <c r="C226" i="69"/>
  <c r="B226" i="69"/>
  <c r="H225" i="69"/>
  <c r="E225" i="69"/>
  <c r="C225" i="69"/>
  <c r="B225" i="69"/>
  <c r="H224" i="69"/>
  <c r="E224" i="69"/>
  <c r="C224" i="69"/>
  <c r="B224" i="69"/>
  <c r="H220" i="69"/>
  <c r="E220" i="69"/>
  <c r="C220" i="69"/>
  <c r="B220" i="69"/>
  <c r="H219" i="69"/>
  <c r="E219" i="69"/>
  <c r="C219" i="69"/>
  <c r="B219" i="69"/>
  <c r="H218" i="69"/>
  <c r="E218" i="69"/>
  <c r="C218" i="69"/>
  <c r="B218" i="69"/>
  <c r="H217" i="69"/>
  <c r="E217" i="69"/>
  <c r="C217" i="69"/>
  <c r="B217" i="69"/>
  <c r="H216" i="69"/>
  <c r="E216" i="69"/>
  <c r="C216" i="69"/>
  <c r="B216" i="69"/>
  <c r="H215" i="69"/>
  <c r="E215" i="69"/>
  <c r="C215" i="69"/>
  <c r="B215" i="69"/>
  <c r="H214" i="69"/>
  <c r="E214" i="69"/>
  <c r="C214" i="69"/>
  <c r="B214" i="69"/>
  <c r="H213" i="69"/>
  <c r="E213" i="69"/>
  <c r="C213" i="69"/>
  <c r="B213" i="69"/>
  <c r="H212" i="69"/>
  <c r="E212" i="69"/>
  <c r="C212" i="69"/>
  <c r="B212" i="69"/>
  <c r="H211" i="69"/>
  <c r="E211" i="69"/>
  <c r="C211" i="69"/>
  <c r="B211" i="69"/>
  <c r="H210" i="69"/>
  <c r="E210" i="69"/>
  <c r="C210" i="69"/>
  <c r="B210" i="69"/>
  <c r="H209" i="69"/>
  <c r="E209" i="69"/>
  <c r="C209" i="69"/>
  <c r="B209" i="69"/>
  <c r="H205" i="69"/>
  <c r="E205" i="69"/>
  <c r="C205" i="69"/>
  <c r="B205" i="69"/>
  <c r="H204" i="69"/>
  <c r="E204" i="69"/>
  <c r="C204" i="69"/>
  <c r="B204" i="69"/>
  <c r="H203" i="69"/>
  <c r="E203" i="69"/>
  <c r="C203" i="69"/>
  <c r="B203" i="69"/>
  <c r="H202" i="69"/>
  <c r="E202" i="69"/>
  <c r="C202" i="69"/>
  <c r="B202" i="69"/>
  <c r="H201" i="69"/>
  <c r="E201" i="69"/>
  <c r="C201" i="69"/>
  <c r="B201" i="69"/>
  <c r="H200" i="69"/>
  <c r="E200" i="69"/>
  <c r="C200" i="69"/>
  <c r="B200" i="69"/>
  <c r="H199" i="69"/>
  <c r="E199" i="69"/>
  <c r="C199" i="69"/>
  <c r="B199" i="69"/>
  <c r="H198" i="69"/>
  <c r="E198" i="69"/>
  <c r="C198" i="69"/>
  <c r="B198" i="69"/>
  <c r="H197" i="69"/>
  <c r="E197" i="69"/>
  <c r="C197" i="69"/>
  <c r="B197" i="69"/>
  <c r="H196" i="69"/>
  <c r="E196" i="69"/>
  <c r="C196" i="69"/>
  <c r="B196" i="69"/>
  <c r="H195" i="69"/>
  <c r="E195" i="69"/>
  <c r="C195" i="69"/>
  <c r="B195" i="69"/>
  <c r="H194" i="69"/>
  <c r="E194" i="69"/>
  <c r="C194" i="69"/>
  <c r="B194" i="69"/>
  <c r="H190" i="69"/>
  <c r="E190" i="69"/>
  <c r="C190" i="69"/>
  <c r="B190" i="69"/>
  <c r="H189" i="69"/>
  <c r="E189" i="69"/>
  <c r="C189" i="69"/>
  <c r="B189" i="69"/>
  <c r="H188" i="69"/>
  <c r="E188" i="69"/>
  <c r="C188" i="69"/>
  <c r="B188" i="69"/>
  <c r="H187" i="69"/>
  <c r="E187" i="69"/>
  <c r="C187" i="69"/>
  <c r="B187" i="69"/>
  <c r="H186" i="69"/>
  <c r="E186" i="69"/>
  <c r="C186" i="69"/>
  <c r="B186" i="69"/>
  <c r="H185" i="69"/>
  <c r="E185" i="69"/>
  <c r="C185" i="69"/>
  <c r="B185" i="69"/>
  <c r="H184" i="69"/>
  <c r="E184" i="69"/>
  <c r="C184" i="69"/>
  <c r="B184" i="69"/>
  <c r="H183" i="69"/>
  <c r="E183" i="69"/>
  <c r="C183" i="69"/>
  <c r="B183" i="69"/>
  <c r="H182" i="69"/>
  <c r="E182" i="69"/>
  <c r="C182" i="69"/>
  <c r="B182" i="69"/>
  <c r="H181" i="69"/>
  <c r="E181" i="69"/>
  <c r="C181" i="69"/>
  <c r="B181" i="69"/>
  <c r="H180" i="69"/>
  <c r="E180" i="69"/>
  <c r="C180" i="69"/>
  <c r="B180" i="69"/>
  <c r="H179" i="69"/>
  <c r="E179" i="69"/>
  <c r="C179" i="69"/>
  <c r="B179" i="69"/>
  <c r="H175" i="69"/>
  <c r="E175" i="69"/>
  <c r="C175" i="69"/>
  <c r="B175" i="69"/>
  <c r="H174" i="69"/>
  <c r="E174" i="69"/>
  <c r="C174" i="69"/>
  <c r="B174" i="69"/>
  <c r="H173" i="69"/>
  <c r="E173" i="69"/>
  <c r="C173" i="69"/>
  <c r="B173" i="69"/>
  <c r="H172" i="69"/>
  <c r="E172" i="69"/>
  <c r="C172" i="69"/>
  <c r="B172" i="69"/>
  <c r="H171" i="69"/>
  <c r="E171" i="69"/>
  <c r="C171" i="69"/>
  <c r="B171" i="69"/>
  <c r="H170" i="69"/>
  <c r="E170" i="69"/>
  <c r="C170" i="69"/>
  <c r="B170" i="69"/>
  <c r="H169" i="69"/>
  <c r="E169" i="69"/>
  <c r="C169" i="69"/>
  <c r="B169" i="69"/>
  <c r="H168" i="69"/>
  <c r="E168" i="69"/>
  <c r="C168" i="69"/>
  <c r="B168" i="69"/>
  <c r="H167" i="69"/>
  <c r="E167" i="69"/>
  <c r="C167" i="69"/>
  <c r="B167" i="69"/>
  <c r="H166" i="69"/>
  <c r="E166" i="69"/>
  <c r="C166" i="69"/>
  <c r="B166" i="69"/>
  <c r="H165" i="69"/>
  <c r="E165" i="69"/>
  <c r="C165" i="69"/>
  <c r="B165" i="69"/>
  <c r="H164" i="69"/>
  <c r="E164" i="69"/>
  <c r="C164" i="69"/>
  <c r="B164" i="69"/>
  <c r="H160" i="69"/>
  <c r="E160" i="69"/>
  <c r="C160" i="69"/>
  <c r="B160" i="69"/>
  <c r="H159" i="69"/>
  <c r="E159" i="69"/>
  <c r="C159" i="69"/>
  <c r="B159" i="69"/>
  <c r="H158" i="69"/>
  <c r="E158" i="69"/>
  <c r="C158" i="69"/>
  <c r="B158" i="69"/>
  <c r="H157" i="69"/>
  <c r="E157" i="69"/>
  <c r="C157" i="69"/>
  <c r="B157" i="69"/>
  <c r="H156" i="69"/>
  <c r="E156" i="69"/>
  <c r="C156" i="69"/>
  <c r="B156" i="69"/>
  <c r="H155" i="69"/>
  <c r="E155" i="69"/>
  <c r="C155" i="69"/>
  <c r="B155" i="69"/>
  <c r="H154" i="69"/>
  <c r="E154" i="69"/>
  <c r="C154" i="69"/>
  <c r="B154" i="69"/>
  <c r="H153" i="69"/>
  <c r="E153" i="69"/>
  <c r="C153" i="69"/>
  <c r="B153" i="69"/>
  <c r="H152" i="69"/>
  <c r="E152" i="69"/>
  <c r="C152" i="69"/>
  <c r="B152" i="69"/>
  <c r="H151" i="69"/>
  <c r="E151" i="69"/>
  <c r="C151" i="69"/>
  <c r="B151" i="69"/>
  <c r="H150" i="69"/>
  <c r="E150" i="69"/>
  <c r="C150" i="69"/>
  <c r="B150" i="69"/>
  <c r="H149" i="69"/>
  <c r="E149" i="69"/>
  <c r="C149" i="69"/>
  <c r="B149" i="69"/>
  <c r="H145" i="69"/>
  <c r="E145" i="69"/>
  <c r="C145" i="69"/>
  <c r="B145" i="69"/>
  <c r="H144" i="69"/>
  <c r="E144" i="69"/>
  <c r="C144" i="69"/>
  <c r="B144" i="69"/>
  <c r="H143" i="69"/>
  <c r="E143" i="69"/>
  <c r="C143" i="69"/>
  <c r="B143" i="69"/>
  <c r="H142" i="69"/>
  <c r="E142" i="69"/>
  <c r="C142" i="69"/>
  <c r="B142" i="69"/>
  <c r="H141" i="69"/>
  <c r="E141" i="69"/>
  <c r="C141" i="69"/>
  <c r="B141" i="69"/>
  <c r="H140" i="69"/>
  <c r="E140" i="69"/>
  <c r="C140" i="69"/>
  <c r="B140" i="69"/>
  <c r="H139" i="69"/>
  <c r="E139" i="69"/>
  <c r="C139" i="69"/>
  <c r="B139" i="69"/>
  <c r="H138" i="69"/>
  <c r="E138" i="69"/>
  <c r="C138" i="69"/>
  <c r="B138" i="69"/>
  <c r="H137" i="69"/>
  <c r="E137" i="69"/>
  <c r="C137" i="69"/>
  <c r="B137" i="69"/>
  <c r="H136" i="69"/>
  <c r="E136" i="69"/>
  <c r="C136" i="69"/>
  <c r="B136" i="69"/>
  <c r="H135" i="69"/>
  <c r="E135" i="69"/>
  <c r="C135" i="69"/>
  <c r="B135" i="69"/>
  <c r="H134" i="69"/>
  <c r="E134" i="69"/>
  <c r="C134" i="69"/>
  <c r="B134" i="69"/>
  <c r="H130" i="69"/>
  <c r="E130" i="69"/>
  <c r="C130" i="69"/>
  <c r="B130" i="69"/>
  <c r="H129" i="69"/>
  <c r="E129" i="69"/>
  <c r="C129" i="69"/>
  <c r="B129" i="69"/>
  <c r="H128" i="69"/>
  <c r="E128" i="69"/>
  <c r="C128" i="69"/>
  <c r="B128" i="69"/>
  <c r="H127" i="69"/>
  <c r="E127" i="69"/>
  <c r="C127" i="69"/>
  <c r="B127" i="69"/>
  <c r="H126" i="69"/>
  <c r="E126" i="69"/>
  <c r="C126" i="69"/>
  <c r="B126" i="69"/>
  <c r="H125" i="69"/>
  <c r="E125" i="69"/>
  <c r="C125" i="69"/>
  <c r="B125" i="69"/>
  <c r="H124" i="69"/>
  <c r="E124" i="69"/>
  <c r="C124" i="69"/>
  <c r="B124" i="69"/>
  <c r="H123" i="69"/>
  <c r="E123" i="69"/>
  <c r="C123" i="69"/>
  <c r="B123" i="69"/>
  <c r="H122" i="69"/>
  <c r="E122" i="69"/>
  <c r="C122" i="69"/>
  <c r="B122" i="69"/>
  <c r="H121" i="69"/>
  <c r="E121" i="69"/>
  <c r="C121" i="69"/>
  <c r="B121" i="69"/>
  <c r="H120" i="69"/>
  <c r="E120" i="69"/>
  <c r="C120" i="69"/>
  <c r="B120" i="69"/>
  <c r="H119" i="69"/>
  <c r="E119" i="69"/>
  <c r="C119" i="69"/>
  <c r="B119" i="69"/>
  <c r="H115" i="69"/>
  <c r="E115" i="69"/>
  <c r="C115" i="69"/>
  <c r="B115" i="69"/>
  <c r="H114" i="69"/>
  <c r="E114" i="69"/>
  <c r="C114" i="69"/>
  <c r="B114" i="69"/>
  <c r="H113" i="69"/>
  <c r="E113" i="69"/>
  <c r="C113" i="69"/>
  <c r="B113" i="69"/>
  <c r="H112" i="69"/>
  <c r="E112" i="69"/>
  <c r="C112" i="69"/>
  <c r="B112" i="69"/>
  <c r="H111" i="69"/>
  <c r="E111" i="69"/>
  <c r="C111" i="69"/>
  <c r="B111" i="69"/>
  <c r="H110" i="69"/>
  <c r="E110" i="69"/>
  <c r="C110" i="69"/>
  <c r="B110" i="69"/>
  <c r="H109" i="69"/>
  <c r="E109" i="69"/>
  <c r="C109" i="69"/>
  <c r="B109" i="69"/>
  <c r="H108" i="69"/>
  <c r="E108" i="69"/>
  <c r="C108" i="69"/>
  <c r="B108" i="69"/>
  <c r="H107" i="69"/>
  <c r="E107" i="69"/>
  <c r="C107" i="69"/>
  <c r="B107" i="69"/>
  <c r="H106" i="69"/>
  <c r="E106" i="69"/>
  <c r="C106" i="69"/>
  <c r="B106" i="69"/>
  <c r="H105" i="69"/>
  <c r="E105" i="69"/>
  <c r="C105" i="69"/>
  <c r="B105" i="69"/>
  <c r="H104" i="69"/>
  <c r="E104" i="69"/>
  <c r="C104" i="69"/>
  <c r="B104" i="69"/>
  <c r="H100" i="69"/>
  <c r="E100" i="69"/>
  <c r="C100" i="69"/>
  <c r="B100" i="69"/>
  <c r="H99" i="69"/>
  <c r="E99" i="69"/>
  <c r="C99" i="69"/>
  <c r="B99" i="69"/>
  <c r="H98" i="69"/>
  <c r="E98" i="69"/>
  <c r="C98" i="69"/>
  <c r="B98" i="69"/>
  <c r="H97" i="69"/>
  <c r="E97" i="69"/>
  <c r="C97" i="69"/>
  <c r="B97" i="69"/>
  <c r="H96" i="69"/>
  <c r="E96" i="69"/>
  <c r="C96" i="69"/>
  <c r="B96" i="69"/>
  <c r="H95" i="69"/>
  <c r="E95" i="69"/>
  <c r="C95" i="69"/>
  <c r="B95" i="69"/>
  <c r="H94" i="69"/>
  <c r="E94" i="69"/>
  <c r="C94" i="69"/>
  <c r="B94" i="69"/>
  <c r="H93" i="69"/>
  <c r="E93" i="69"/>
  <c r="C93" i="69"/>
  <c r="B93" i="69"/>
  <c r="H92" i="69"/>
  <c r="E92" i="69"/>
  <c r="C92" i="69"/>
  <c r="B92" i="69"/>
  <c r="H91" i="69"/>
  <c r="E91" i="69"/>
  <c r="C91" i="69"/>
  <c r="B91" i="69"/>
  <c r="H90" i="69"/>
  <c r="E90" i="69"/>
  <c r="C90" i="69"/>
  <c r="B90" i="69"/>
  <c r="H89" i="69"/>
  <c r="E89" i="69"/>
  <c r="C89" i="69"/>
  <c r="B89" i="69"/>
  <c r="H85" i="69"/>
  <c r="E85" i="69"/>
  <c r="C85" i="69"/>
  <c r="B85" i="69"/>
  <c r="H84" i="69"/>
  <c r="E84" i="69"/>
  <c r="C84" i="69"/>
  <c r="B84" i="69"/>
  <c r="H83" i="69"/>
  <c r="E83" i="69"/>
  <c r="C83" i="69"/>
  <c r="B83" i="69"/>
  <c r="H82" i="69"/>
  <c r="E82" i="69"/>
  <c r="C82" i="69"/>
  <c r="B82" i="69"/>
  <c r="H81" i="69"/>
  <c r="E81" i="69"/>
  <c r="C81" i="69"/>
  <c r="B81" i="69"/>
  <c r="H80" i="69"/>
  <c r="E80" i="69"/>
  <c r="C80" i="69"/>
  <c r="B80" i="69"/>
  <c r="H79" i="69"/>
  <c r="E79" i="69"/>
  <c r="C79" i="69"/>
  <c r="B79" i="69"/>
  <c r="H78" i="69"/>
  <c r="E78" i="69"/>
  <c r="C78" i="69"/>
  <c r="B78" i="69"/>
  <c r="H77" i="69"/>
  <c r="E77" i="69"/>
  <c r="C77" i="69"/>
  <c r="B77" i="69"/>
  <c r="H76" i="69"/>
  <c r="E76" i="69"/>
  <c r="C76" i="69"/>
  <c r="B76" i="69"/>
  <c r="H75" i="69"/>
  <c r="E75" i="69"/>
  <c r="C75" i="69"/>
  <c r="B75" i="69"/>
  <c r="H74" i="69"/>
  <c r="E74" i="69"/>
  <c r="C74" i="69"/>
  <c r="B74" i="69"/>
  <c r="H70" i="69"/>
  <c r="E70" i="69"/>
  <c r="C70" i="69"/>
  <c r="B70" i="69"/>
  <c r="H69" i="69"/>
  <c r="E69" i="69"/>
  <c r="C69" i="69"/>
  <c r="B69" i="69"/>
  <c r="H68" i="69"/>
  <c r="E68" i="69"/>
  <c r="C68" i="69"/>
  <c r="B68" i="69"/>
  <c r="H67" i="69"/>
  <c r="E67" i="69"/>
  <c r="C67" i="69"/>
  <c r="B67" i="69"/>
  <c r="H66" i="69"/>
  <c r="E66" i="69"/>
  <c r="C66" i="69"/>
  <c r="B66" i="69"/>
  <c r="H65" i="69"/>
  <c r="E65" i="69"/>
  <c r="C65" i="69"/>
  <c r="B65" i="69"/>
  <c r="H64" i="69"/>
  <c r="E64" i="69"/>
  <c r="C64" i="69"/>
  <c r="B64" i="69"/>
  <c r="H63" i="69"/>
  <c r="E63" i="69"/>
  <c r="C63" i="69"/>
  <c r="B63" i="69"/>
  <c r="H62" i="69"/>
  <c r="E62" i="69"/>
  <c r="C62" i="69"/>
  <c r="B62" i="69"/>
  <c r="H61" i="69"/>
  <c r="E61" i="69"/>
  <c r="C61" i="69"/>
  <c r="B61" i="69"/>
  <c r="H60" i="69"/>
  <c r="E60" i="69"/>
  <c r="C60" i="69"/>
  <c r="B60" i="69"/>
  <c r="H59" i="69"/>
  <c r="E59" i="69"/>
  <c r="C59" i="69"/>
  <c r="B59" i="69"/>
  <c r="H55" i="69"/>
  <c r="E55" i="69"/>
  <c r="C55" i="69"/>
  <c r="B55" i="69"/>
  <c r="H54" i="69"/>
  <c r="E54" i="69"/>
  <c r="C54" i="69"/>
  <c r="B54" i="69"/>
  <c r="H53" i="69"/>
  <c r="E53" i="69"/>
  <c r="C53" i="69"/>
  <c r="B53" i="69"/>
  <c r="H52" i="69"/>
  <c r="E52" i="69"/>
  <c r="C52" i="69"/>
  <c r="B52" i="69"/>
  <c r="H51" i="69"/>
  <c r="E51" i="69"/>
  <c r="C51" i="69"/>
  <c r="B51" i="69"/>
  <c r="H50" i="69"/>
  <c r="E50" i="69"/>
  <c r="C50" i="69"/>
  <c r="B50" i="69"/>
  <c r="H49" i="69"/>
  <c r="E49" i="69"/>
  <c r="C49" i="69"/>
  <c r="B49" i="69"/>
  <c r="H48" i="69"/>
  <c r="E48" i="69"/>
  <c r="C48" i="69"/>
  <c r="B48" i="69"/>
  <c r="H47" i="69"/>
  <c r="E47" i="69"/>
  <c r="C47" i="69"/>
  <c r="B47" i="69"/>
  <c r="H46" i="69"/>
  <c r="E46" i="69"/>
  <c r="C46" i="69"/>
  <c r="B46" i="69"/>
  <c r="H45" i="69"/>
  <c r="E45" i="69"/>
  <c r="C45" i="69"/>
  <c r="B45" i="69"/>
  <c r="H44" i="69"/>
  <c r="E44" i="69"/>
  <c r="C44" i="69"/>
  <c r="B44" i="69"/>
  <c r="H40" i="69"/>
  <c r="E40" i="69"/>
  <c r="C40" i="69"/>
  <c r="B40" i="69"/>
  <c r="H39" i="69"/>
  <c r="E39" i="69"/>
  <c r="C39" i="69"/>
  <c r="B39" i="69"/>
  <c r="H38" i="69"/>
  <c r="E38" i="69"/>
  <c r="C38" i="69"/>
  <c r="B38" i="69"/>
  <c r="H37" i="69"/>
  <c r="E37" i="69"/>
  <c r="C37" i="69"/>
  <c r="B37" i="69"/>
  <c r="H36" i="69"/>
  <c r="E36" i="69"/>
  <c r="C36" i="69"/>
  <c r="B36" i="69"/>
  <c r="H35" i="69"/>
  <c r="E35" i="69"/>
  <c r="C35" i="69"/>
  <c r="B35" i="69"/>
  <c r="H34" i="69"/>
  <c r="E34" i="69"/>
  <c r="C34" i="69"/>
  <c r="B34" i="69"/>
  <c r="H33" i="69"/>
  <c r="E33" i="69"/>
  <c r="C33" i="69"/>
  <c r="B33" i="69"/>
  <c r="H32" i="69"/>
  <c r="E32" i="69"/>
  <c r="C32" i="69"/>
  <c r="B32" i="69"/>
  <c r="H31" i="69"/>
  <c r="E31" i="69"/>
  <c r="C31" i="69"/>
  <c r="B31" i="69"/>
  <c r="H30" i="69"/>
  <c r="E30" i="69"/>
  <c r="C30" i="69"/>
  <c r="B30" i="69"/>
  <c r="H29" i="69"/>
  <c r="E29" i="69"/>
  <c r="C29" i="69"/>
  <c r="B29" i="69"/>
  <c r="H25" i="69"/>
  <c r="E25" i="69"/>
  <c r="C25" i="69"/>
  <c r="B25" i="69"/>
  <c r="H24" i="69"/>
  <c r="E24" i="69"/>
  <c r="C24" i="69"/>
  <c r="B24" i="69"/>
  <c r="H23" i="69"/>
  <c r="E23" i="69"/>
  <c r="C23" i="69"/>
  <c r="B23" i="69"/>
  <c r="H22" i="69"/>
  <c r="E22" i="69"/>
  <c r="C22" i="69"/>
  <c r="B22" i="69"/>
  <c r="H21" i="69"/>
  <c r="E21" i="69"/>
  <c r="C21" i="69"/>
  <c r="B21" i="69"/>
  <c r="H20" i="69"/>
  <c r="E20" i="69"/>
  <c r="C20" i="69"/>
  <c r="B20" i="69"/>
  <c r="H19" i="69"/>
  <c r="E19" i="69"/>
  <c r="C19" i="69"/>
  <c r="B19" i="69"/>
  <c r="H18" i="69"/>
  <c r="E18" i="69"/>
  <c r="C18" i="69"/>
  <c r="B18" i="69"/>
  <c r="H17" i="69"/>
  <c r="E17" i="69"/>
  <c r="C17" i="69"/>
  <c r="B17" i="69"/>
  <c r="H16" i="69"/>
  <c r="E16" i="69"/>
  <c r="C16" i="69"/>
  <c r="B16" i="69"/>
  <c r="H15" i="69"/>
  <c r="E15" i="69"/>
  <c r="C15" i="69"/>
  <c r="B15" i="69"/>
  <c r="H14" i="69"/>
  <c r="E14" i="69"/>
  <c r="C14" i="69"/>
  <c r="B14" i="69"/>
  <c r="H5" i="69"/>
  <c r="BB448" i="69"/>
  <c r="BC448" i="69" s="1"/>
  <c r="BD448" i="69" s="1"/>
  <c r="BE448" i="69" s="1"/>
  <c r="BF448" i="69" s="1"/>
  <c r="BG448" i="69" s="1"/>
  <c r="BH448" i="69" s="1"/>
  <c r="BI448" i="69" s="1"/>
  <c r="BJ448" i="69" s="1"/>
  <c r="BK448" i="69" s="1"/>
  <c r="BL448" i="69" s="1"/>
  <c r="D448" i="69"/>
  <c r="BB447" i="69"/>
  <c r="BC447" i="69" s="1"/>
  <c r="BD447" i="69" s="1"/>
  <c r="BE447" i="69" s="1"/>
  <c r="BF447" i="69" s="1"/>
  <c r="BG447" i="69" s="1"/>
  <c r="BH447" i="69" s="1"/>
  <c r="BI447" i="69" s="1"/>
  <c r="BJ447" i="69" s="1"/>
  <c r="BK447" i="69" s="1"/>
  <c r="BL447" i="69" s="1"/>
  <c r="AZ447" i="69"/>
  <c r="AZ448" i="69" s="1"/>
  <c r="BB433" i="69"/>
  <c r="BC433" i="69" s="1"/>
  <c r="BD433" i="69" s="1"/>
  <c r="BE433" i="69" s="1"/>
  <c r="BF433" i="69" s="1"/>
  <c r="BG433" i="69" s="1"/>
  <c r="BH433" i="69" s="1"/>
  <c r="BI433" i="69" s="1"/>
  <c r="BJ433" i="69" s="1"/>
  <c r="BK433" i="69" s="1"/>
  <c r="BL433" i="69" s="1"/>
  <c r="D433" i="69"/>
  <c r="BB432" i="69"/>
  <c r="BC432" i="69" s="1"/>
  <c r="BD432" i="69" s="1"/>
  <c r="BE432" i="69" s="1"/>
  <c r="BF432" i="69" s="1"/>
  <c r="BG432" i="69" s="1"/>
  <c r="BH432" i="69" s="1"/>
  <c r="BI432" i="69" s="1"/>
  <c r="BJ432" i="69" s="1"/>
  <c r="BK432" i="69" s="1"/>
  <c r="BL432" i="69" s="1"/>
  <c r="AZ432" i="69"/>
  <c r="AZ433" i="69" s="1"/>
  <c r="F431" i="69"/>
  <c r="F446" i="69" s="1"/>
  <c r="F430" i="69"/>
  <c r="F445" i="69" s="1"/>
  <c r="F429" i="69"/>
  <c r="F444" i="69" s="1"/>
  <c r="F428" i="69"/>
  <c r="F443" i="69" s="1"/>
  <c r="F427" i="69"/>
  <c r="F442" i="69" s="1"/>
  <c r="F426" i="69"/>
  <c r="F441" i="69" s="1"/>
  <c r="F425" i="69"/>
  <c r="F440" i="69" s="1"/>
  <c r="F424" i="69"/>
  <c r="F439" i="69" s="1"/>
  <c r="F423" i="69"/>
  <c r="F438" i="69" s="1"/>
  <c r="F422" i="69"/>
  <c r="F437" i="69" s="1"/>
  <c r="F421" i="69"/>
  <c r="F436" i="69" s="1"/>
  <c r="F420" i="69"/>
  <c r="F435" i="69" s="1"/>
  <c r="BB418" i="69"/>
  <c r="BC418" i="69" s="1"/>
  <c r="BD418" i="69" s="1"/>
  <c r="BE418" i="69" s="1"/>
  <c r="BF418" i="69" s="1"/>
  <c r="BG418" i="69" s="1"/>
  <c r="BH418" i="69" s="1"/>
  <c r="BI418" i="69" s="1"/>
  <c r="BJ418" i="69" s="1"/>
  <c r="BK418" i="69" s="1"/>
  <c r="BL418" i="69" s="1"/>
  <c r="D418" i="69"/>
  <c r="BB417" i="69"/>
  <c r="BC417" i="69" s="1"/>
  <c r="BD417" i="69" s="1"/>
  <c r="BE417" i="69" s="1"/>
  <c r="BF417" i="69" s="1"/>
  <c r="BG417" i="69" s="1"/>
  <c r="BH417" i="69" s="1"/>
  <c r="BI417" i="69" s="1"/>
  <c r="BJ417" i="69" s="1"/>
  <c r="BK417" i="69" s="1"/>
  <c r="BL417" i="69" s="1"/>
  <c r="AZ417" i="69"/>
  <c r="AZ418" i="69" s="1"/>
  <c r="BB403" i="69"/>
  <c r="BC403" i="69" s="1"/>
  <c r="BD403" i="69" s="1"/>
  <c r="BE403" i="69" s="1"/>
  <c r="BF403" i="69" s="1"/>
  <c r="BG403" i="69" s="1"/>
  <c r="BH403" i="69" s="1"/>
  <c r="BI403" i="69" s="1"/>
  <c r="BJ403" i="69" s="1"/>
  <c r="BK403" i="69" s="1"/>
  <c r="BL403" i="69" s="1"/>
  <c r="D403" i="69"/>
  <c r="BB402" i="69"/>
  <c r="BC402" i="69" s="1"/>
  <c r="BD402" i="69" s="1"/>
  <c r="BE402" i="69" s="1"/>
  <c r="BF402" i="69" s="1"/>
  <c r="BG402" i="69" s="1"/>
  <c r="BH402" i="69" s="1"/>
  <c r="BI402" i="69" s="1"/>
  <c r="BJ402" i="69" s="1"/>
  <c r="BK402" i="69" s="1"/>
  <c r="BL402" i="69" s="1"/>
  <c r="AZ402" i="69"/>
  <c r="AZ403" i="69" s="1"/>
  <c r="BB388" i="69"/>
  <c r="BC388" i="69" s="1"/>
  <c r="BD388" i="69" s="1"/>
  <c r="BE388" i="69" s="1"/>
  <c r="BF388" i="69" s="1"/>
  <c r="BG388" i="69" s="1"/>
  <c r="BH388" i="69" s="1"/>
  <c r="BI388" i="69" s="1"/>
  <c r="BJ388" i="69" s="1"/>
  <c r="BK388" i="69" s="1"/>
  <c r="BL388" i="69" s="1"/>
  <c r="D388" i="69"/>
  <c r="BB387" i="69"/>
  <c r="BC387" i="69" s="1"/>
  <c r="BD387" i="69" s="1"/>
  <c r="BE387" i="69" s="1"/>
  <c r="BF387" i="69" s="1"/>
  <c r="BG387" i="69" s="1"/>
  <c r="BH387" i="69" s="1"/>
  <c r="BI387" i="69" s="1"/>
  <c r="BJ387" i="69" s="1"/>
  <c r="BK387" i="69" s="1"/>
  <c r="BL387" i="69" s="1"/>
  <c r="AZ387" i="69"/>
  <c r="AZ388" i="69" s="1"/>
  <c r="BB373" i="69"/>
  <c r="BC373" i="69" s="1"/>
  <c r="BD373" i="69" s="1"/>
  <c r="BE373" i="69" s="1"/>
  <c r="BF373" i="69" s="1"/>
  <c r="BG373" i="69" s="1"/>
  <c r="BH373" i="69" s="1"/>
  <c r="BI373" i="69" s="1"/>
  <c r="BJ373" i="69" s="1"/>
  <c r="BK373" i="69" s="1"/>
  <c r="BL373" i="69" s="1"/>
  <c r="D373" i="69"/>
  <c r="BB372" i="69"/>
  <c r="BC372" i="69" s="1"/>
  <c r="BD372" i="69" s="1"/>
  <c r="BE372" i="69" s="1"/>
  <c r="BF372" i="69" s="1"/>
  <c r="BG372" i="69" s="1"/>
  <c r="BH372" i="69" s="1"/>
  <c r="BI372" i="69" s="1"/>
  <c r="BJ372" i="69" s="1"/>
  <c r="BK372" i="69" s="1"/>
  <c r="BL372" i="69" s="1"/>
  <c r="AZ372" i="69"/>
  <c r="AZ373" i="69" s="1"/>
  <c r="BB358" i="69"/>
  <c r="BC358" i="69" s="1"/>
  <c r="BD358" i="69" s="1"/>
  <c r="BE358" i="69" s="1"/>
  <c r="BF358" i="69" s="1"/>
  <c r="BG358" i="69" s="1"/>
  <c r="BH358" i="69" s="1"/>
  <c r="BI358" i="69" s="1"/>
  <c r="BJ358" i="69" s="1"/>
  <c r="BK358" i="69" s="1"/>
  <c r="BL358" i="69" s="1"/>
  <c r="D358" i="69"/>
  <c r="BB357" i="69"/>
  <c r="BC357" i="69" s="1"/>
  <c r="BD357" i="69" s="1"/>
  <c r="BE357" i="69" s="1"/>
  <c r="BF357" i="69" s="1"/>
  <c r="BG357" i="69" s="1"/>
  <c r="BH357" i="69" s="1"/>
  <c r="BI357" i="69" s="1"/>
  <c r="BJ357" i="69" s="1"/>
  <c r="BK357" i="69" s="1"/>
  <c r="BL357" i="69" s="1"/>
  <c r="AZ357" i="69"/>
  <c r="AZ358" i="69" s="1"/>
  <c r="BB343" i="69"/>
  <c r="BC343" i="69" s="1"/>
  <c r="BD343" i="69" s="1"/>
  <c r="BE343" i="69" s="1"/>
  <c r="BF343" i="69" s="1"/>
  <c r="BG343" i="69" s="1"/>
  <c r="BH343" i="69" s="1"/>
  <c r="BI343" i="69" s="1"/>
  <c r="BJ343" i="69" s="1"/>
  <c r="BK343" i="69" s="1"/>
  <c r="BL343" i="69" s="1"/>
  <c r="D343" i="69"/>
  <c r="BB342" i="69"/>
  <c r="BC342" i="69" s="1"/>
  <c r="BD342" i="69" s="1"/>
  <c r="BE342" i="69" s="1"/>
  <c r="BF342" i="69" s="1"/>
  <c r="BG342" i="69" s="1"/>
  <c r="BH342" i="69" s="1"/>
  <c r="BI342" i="69" s="1"/>
  <c r="BJ342" i="69" s="1"/>
  <c r="BK342" i="69" s="1"/>
  <c r="BL342" i="69" s="1"/>
  <c r="AZ342" i="69"/>
  <c r="AZ343" i="69" s="1"/>
  <c r="BB328" i="69"/>
  <c r="BC328" i="69" s="1"/>
  <c r="BD328" i="69" s="1"/>
  <c r="BE328" i="69" s="1"/>
  <c r="BF328" i="69" s="1"/>
  <c r="BG328" i="69" s="1"/>
  <c r="BH328" i="69" s="1"/>
  <c r="BI328" i="69" s="1"/>
  <c r="BJ328" i="69" s="1"/>
  <c r="BK328" i="69" s="1"/>
  <c r="BL328" i="69" s="1"/>
  <c r="D328" i="69"/>
  <c r="BB327" i="69"/>
  <c r="BC327" i="69" s="1"/>
  <c r="BD327" i="69" s="1"/>
  <c r="BE327" i="69" s="1"/>
  <c r="BF327" i="69" s="1"/>
  <c r="BG327" i="69" s="1"/>
  <c r="BH327" i="69" s="1"/>
  <c r="BI327" i="69" s="1"/>
  <c r="BJ327" i="69" s="1"/>
  <c r="BK327" i="69" s="1"/>
  <c r="BL327" i="69" s="1"/>
  <c r="AZ327" i="69"/>
  <c r="AZ328" i="69" s="1"/>
  <c r="BB313" i="69"/>
  <c r="BC313" i="69" s="1"/>
  <c r="BD313" i="69" s="1"/>
  <c r="BE313" i="69" s="1"/>
  <c r="BF313" i="69" s="1"/>
  <c r="BG313" i="69" s="1"/>
  <c r="BH313" i="69" s="1"/>
  <c r="BI313" i="69" s="1"/>
  <c r="BJ313" i="69" s="1"/>
  <c r="BK313" i="69" s="1"/>
  <c r="BL313" i="69" s="1"/>
  <c r="D313" i="69"/>
  <c r="BB312" i="69"/>
  <c r="BC312" i="69" s="1"/>
  <c r="BD312" i="69" s="1"/>
  <c r="BE312" i="69" s="1"/>
  <c r="BF312" i="69" s="1"/>
  <c r="BG312" i="69" s="1"/>
  <c r="BH312" i="69" s="1"/>
  <c r="BI312" i="69" s="1"/>
  <c r="BJ312" i="69" s="1"/>
  <c r="BK312" i="69" s="1"/>
  <c r="BL312" i="69" s="1"/>
  <c r="AZ312" i="69"/>
  <c r="AZ313" i="69" s="1"/>
  <c r="BB298" i="69"/>
  <c r="BC298" i="69" s="1"/>
  <c r="BD298" i="69" s="1"/>
  <c r="BE298" i="69" s="1"/>
  <c r="BF298" i="69" s="1"/>
  <c r="BG298" i="69" s="1"/>
  <c r="BH298" i="69" s="1"/>
  <c r="BI298" i="69" s="1"/>
  <c r="BJ298" i="69" s="1"/>
  <c r="BK298" i="69" s="1"/>
  <c r="BL298" i="69" s="1"/>
  <c r="D298" i="69"/>
  <c r="BB297" i="69"/>
  <c r="BC297" i="69" s="1"/>
  <c r="BD297" i="69" s="1"/>
  <c r="BE297" i="69" s="1"/>
  <c r="BF297" i="69" s="1"/>
  <c r="BG297" i="69" s="1"/>
  <c r="BH297" i="69" s="1"/>
  <c r="BI297" i="69" s="1"/>
  <c r="BJ297" i="69" s="1"/>
  <c r="BK297" i="69" s="1"/>
  <c r="BL297" i="69" s="1"/>
  <c r="AZ297" i="69"/>
  <c r="AZ298" i="69" s="1"/>
  <c r="BB283" i="69"/>
  <c r="BC283" i="69" s="1"/>
  <c r="BD283" i="69" s="1"/>
  <c r="BE283" i="69" s="1"/>
  <c r="BF283" i="69" s="1"/>
  <c r="BG283" i="69" s="1"/>
  <c r="BH283" i="69" s="1"/>
  <c r="BI283" i="69" s="1"/>
  <c r="BJ283" i="69" s="1"/>
  <c r="BK283" i="69" s="1"/>
  <c r="BL283" i="69" s="1"/>
  <c r="D283" i="69"/>
  <c r="BB282" i="69"/>
  <c r="BC282" i="69" s="1"/>
  <c r="BD282" i="69" s="1"/>
  <c r="BE282" i="69" s="1"/>
  <c r="BF282" i="69" s="1"/>
  <c r="BG282" i="69" s="1"/>
  <c r="BH282" i="69" s="1"/>
  <c r="BI282" i="69" s="1"/>
  <c r="BJ282" i="69" s="1"/>
  <c r="BK282" i="69" s="1"/>
  <c r="BL282" i="69" s="1"/>
  <c r="AZ282" i="69"/>
  <c r="AZ283" i="69" s="1"/>
  <c r="BB268" i="69"/>
  <c r="BC268" i="69" s="1"/>
  <c r="BD268" i="69" s="1"/>
  <c r="BE268" i="69" s="1"/>
  <c r="BF268" i="69" s="1"/>
  <c r="BG268" i="69" s="1"/>
  <c r="BH268" i="69" s="1"/>
  <c r="BI268" i="69" s="1"/>
  <c r="BJ268" i="69" s="1"/>
  <c r="BK268" i="69" s="1"/>
  <c r="BL268" i="69" s="1"/>
  <c r="D268" i="69"/>
  <c r="BB267" i="69"/>
  <c r="BC267" i="69" s="1"/>
  <c r="BD267" i="69" s="1"/>
  <c r="BE267" i="69" s="1"/>
  <c r="BF267" i="69" s="1"/>
  <c r="BG267" i="69" s="1"/>
  <c r="BH267" i="69" s="1"/>
  <c r="BI267" i="69" s="1"/>
  <c r="BJ267" i="69" s="1"/>
  <c r="BK267" i="69" s="1"/>
  <c r="BL267" i="69" s="1"/>
  <c r="AZ267" i="69"/>
  <c r="AZ268" i="69" s="1"/>
  <c r="BB253" i="69"/>
  <c r="BC253" i="69" s="1"/>
  <c r="BD253" i="69" s="1"/>
  <c r="BE253" i="69" s="1"/>
  <c r="BF253" i="69" s="1"/>
  <c r="BG253" i="69" s="1"/>
  <c r="BH253" i="69" s="1"/>
  <c r="BI253" i="69" s="1"/>
  <c r="BJ253" i="69" s="1"/>
  <c r="BK253" i="69" s="1"/>
  <c r="BL253" i="69" s="1"/>
  <c r="D253" i="69"/>
  <c r="BB252" i="69"/>
  <c r="BC252" i="69" s="1"/>
  <c r="BD252" i="69" s="1"/>
  <c r="BE252" i="69" s="1"/>
  <c r="BF252" i="69" s="1"/>
  <c r="BG252" i="69" s="1"/>
  <c r="BH252" i="69" s="1"/>
  <c r="BI252" i="69" s="1"/>
  <c r="BJ252" i="69" s="1"/>
  <c r="BK252" i="69" s="1"/>
  <c r="BL252" i="69" s="1"/>
  <c r="AZ252" i="69"/>
  <c r="AZ253" i="69" s="1"/>
  <c r="BB238" i="69"/>
  <c r="BC238" i="69" s="1"/>
  <c r="BD238" i="69" s="1"/>
  <c r="BE238" i="69" s="1"/>
  <c r="BF238" i="69" s="1"/>
  <c r="BG238" i="69" s="1"/>
  <c r="BH238" i="69" s="1"/>
  <c r="BI238" i="69" s="1"/>
  <c r="BJ238" i="69" s="1"/>
  <c r="BK238" i="69" s="1"/>
  <c r="BL238" i="69" s="1"/>
  <c r="D238" i="69"/>
  <c r="BB237" i="69"/>
  <c r="BC237" i="69" s="1"/>
  <c r="BD237" i="69" s="1"/>
  <c r="BE237" i="69" s="1"/>
  <c r="BF237" i="69" s="1"/>
  <c r="BG237" i="69" s="1"/>
  <c r="BH237" i="69" s="1"/>
  <c r="BI237" i="69" s="1"/>
  <c r="BJ237" i="69" s="1"/>
  <c r="BK237" i="69" s="1"/>
  <c r="BL237" i="69" s="1"/>
  <c r="AZ237" i="69"/>
  <c r="AZ238" i="69" s="1"/>
  <c r="D222" i="69"/>
  <c r="D207" i="69"/>
  <c r="D192" i="69"/>
  <c r="D177" i="69"/>
  <c r="D162" i="69"/>
  <c r="D147" i="69"/>
  <c r="D132" i="69"/>
  <c r="D117" i="69"/>
  <c r="D102" i="69"/>
  <c r="D87" i="69"/>
  <c r="D72" i="69"/>
  <c r="D57" i="69"/>
  <c r="D42" i="69"/>
  <c r="D27" i="69"/>
  <c r="D12" i="69"/>
  <c r="S14" i="69" l="1"/>
  <c r="R14" i="69"/>
  <c r="S15" i="69"/>
  <c r="R15" i="69"/>
  <c r="S16" i="69"/>
  <c r="R16" i="69"/>
  <c r="S17" i="69"/>
  <c r="R17" i="69"/>
  <c r="S18" i="69"/>
  <c r="R18" i="69"/>
  <c r="S19" i="69"/>
  <c r="R19" i="69"/>
  <c r="S20" i="69"/>
  <c r="R20" i="69"/>
  <c r="S21" i="69"/>
  <c r="R21" i="69"/>
  <c r="S22" i="69"/>
  <c r="R22" i="69"/>
  <c r="S23" i="69"/>
  <c r="R23" i="69"/>
  <c r="S24" i="69"/>
  <c r="R24" i="69"/>
  <c r="S25" i="69"/>
  <c r="R25" i="69"/>
  <c r="S29" i="69"/>
  <c r="R29" i="69"/>
  <c r="S30" i="69"/>
  <c r="R30" i="69"/>
  <c r="S31" i="69"/>
  <c r="R31" i="69"/>
  <c r="S32" i="69"/>
  <c r="R32" i="69"/>
  <c r="S33" i="69"/>
  <c r="R33" i="69"/>
  <c r="S34" i="69"/>
  <c r="R34" i="69"/>
  <c r="S35" i="69"/>
  <c r="R35" i="69"/>
  <c r="S36" i="69"/>
  <c r="R36" i="69"/>
  <c r="S37" i="69"/>
  <c r="R37" i="69"/>
  <c r="S38" i="69"/>
  <c r="R38" i="69"/>
  <c r="S39" i="69"/>
  <c r="R39" i="69"/>
  <c r="S40" i="69"/>
  <c r="R40" i="69"/>
  <c r="S44" i="69"/>
  <c r="R44" i="69"/>
  <c r="S45" i="69"/>
  <c r="R45" i="69"/>
  <c r="S46" i="69"/>
  <c r="R46" i="69"/>
  <c r="S47" i="69"/>
  <c r="R47" i="69"/>
  <c r="S48" i="69"/>
  <c r="R48" i="69"/>
  <c r="S49" i="69"/>
  <c r="R49" i="69"/>
  <c r="S50" i="69"/>
  <c r="R50" i="69"/>
  <c r="S51" i="69"/>
  <c r="R51" i="69"/>
  <c r="S52" i="69"/>
  <c r="R52" i="69"/>
  <c r="S53" i="69"/>
  <c r="R53" i="69"/>
  <c r="S54" i="69"/>
  <c r="R54" i="69"/>
  <c r="S55" i="69"/>
  <c r="R55" i="69"/>
  <c r="S59" i="69"/>
  <c r="R59" i="69"/>
  <c r="S60" i="69"/>
  <c r="R60" i="69"/>
  <c r="S61" i="69"/>
  <c r="R61" i="69"/>
  <c r="S62" i="69"/>
  <c r="R62" i="69"/>
  <c r="S63" i="69"/>
  <c r="R63" i="69"/>
  <c r="S64" i="69"/>
  <c r="R64" i="69"/>
  <c r="S65" i="69"/>
  <c r="R65" i="69"/>
  <c r="S66" i="69"/>
  <c r="R66" i="69"/>
  <c r="S67" i="69"/>
  <c r="R67" i="69"/>
  <c r="S68" i="69"/>
  <c r="R68" i="69"/>
  <c r="S69" i="69"/>
  <c r="R69" i="69"/>
  <c r="S70" i="69"/>
  <c r="R70" i="69"/>
  <c r="S74" i="69"/>
  <c r="R74" i="69"/>
  <c r="S75" i="69"/>
  <c r="R75" i="69"/>
  <c r="S76" i="69"/>
  <c r="R76" i="69"/>
  <c r="S77" i="69"/>
  <c r="R77" i="69"/>
  <c r="S78" i="69"/>
  <c r="R78" i="69"/>
  <c r="S79" i="69"/>
  <c r="R79" i="69"/>
  <c r="S80" i="69"/>
  <c r="R80" i="69"/>
  <c r="S81" i="69"/>
  <c r="R81" i="69"/>
  <c r="S82" i="69"/>
  <c r="R82" i="69"/>
  <c r="S83" i="69"/>
  <c r="R83" i="69"/>
  <c r="S84" i="69"/>
  <c r="R84" i="69"/>
  <c r="S85" i="69"/>
  <c r="R85" i="69"/>
  <c r="S89" i="69"/>
  <c r="R89" i="69"/>
  <c r="S90" i="69"/>
  <c r="R90" i="69"/>
  <c r="S91" i="69"/>
  <c r="R91" i="69"/>
  <c r="S92" i="69"/>
  <c r="R92" i="69"/>
  <c r="S93" i="69"/>
  <c r="R93" i="69"/>
  <c r="S94" i="69"/>
  <c r="R94" i="69"/>
  <c r="S95" i="69"/>
  <c r="R95" i="69"/>
  <c r="S96" i="69"/>
  <c r="R96" i="69"/>
  <c r="S97" i="69"/>
  <c r="R97" i="69"/>
  <c r="S98" i="69"/>
  <c r="R98" i="69"/>
  <c r="S99" i="69"/>
  <c r="R99" i="69"/>
  <c r="S100" i="69"/>
  <c r="R100" i="69"/>
  <c r="S104" i="69"/>
  <c r="R104" i="69"/>
  <c r="S105" i="69"/>
  <c r="R105" i="69"/>
  <c r="S106" i="69"/>
  <c r="R106" i="69"/>
  <c r="S107" i="69"/>
  <c r="R107" i="69"/>
  <c r="S108" i="69"/>
  <c r="R108" i="69"/>
  <c r="S109" i="69"/>
  <c r="R109" i="69"/>
  <c r="S110" i="69"/>
  <c r="R110" i="69"/>
  <c r="S111" i="69"/>
  <c r="R111" i="69"/>
  <c r="S112" i="69"/>
  <c r="R112" i="69"/>
  <c r="S113" i="69"/>
  <c r="R113" i="69"/>
  <c r="S114" i="69"/>
  <c r="R114" i="69"/>
  <c r="S115" i="69"/>
  <c r="R115" i="69"/>
  <c r="S119" i="69"/>
  <c r="R119" i="69"/>
  <c r="S120" i="69"/>
  <c r="R120" i="69"/>
  <c r="S121" i="69"/>
  <c r="R121" i="69"/>
  <c r="S122" i="69"/>
  <c r="R122" i="69"/>
  <c r="S123" i="69"/>
  <c r="R123" i="69"/>
  <c r="S124" i="69"/>
  <c r="R124" i="69"/>
  <c r="S125" i="69"/>
  <c r="R125" i="69"/>
  <c r="S126" i="69"/>
  <c r="R126" i="69"/>
  <c r="S127" i="69"/>
  <c r="R127" i="69"/>
  <c r="S128" i="69"/>
  <c r="R128" i="69"/>
  <c r="S129" i="69"/>
  <c r="R129" i="69"/>
  <c r="S130" i="69"/>
  <c r="R130" i="69"/>
  <c r="S134" i="69"/>
  <c r="R134" i="69"/>
  <c r="S135" i="69"/>
  <c r="R135" i="69"/>
  <c r="S136" i="69"/>
  <c r="R136" i="69"/>
  <c r="S137" i="69"/>
  <c r="R137" i="69"/>
  <c r="S138" i="69"/>
  <c r="R138" i="69"/>
  <c r="S139" i="69"/>
  <c r="R139" i="69"/>
  <c r="S140" i="69"/>
  <c r="R140" i="69"/>
  <c r="S141" i="69"/>
  <c r="R141" i="69"/>
  <c r="S142" i="69"/>
  <c r="R142" i="69"/>
  <c r="S143" i="69"/>
  <c r="R143" i="69"/>
  <c r="S144" i="69"/>
  <c r="R144" i="69"/>
  <c r="S145" i="69"/>
  <c r="R145" i="69"/>
  <c r="S149" i="69"/>
  <c r="R149" i="69"/>
  <c r="S150" i="69"/>
  <c r="R150" i="69"/>
  <c r="S151" i="69"/>
  <c r="R151" i="69"/>
  <c r="S152" i="69"/>
  <c r="R152" i="69"/>
  <c r="S153" i="69"/>
  <c r="R153" i="69"/>
  <c r="S154" i="69"/>
  <c r="R154" i="69"/>
  <c r="S155" i="69"/>
  <c r="R155" i="69"/>
  <c r="S156" i="69"/>
  <c r="R156" i="69"/>
  <c r="S157" i="69"/>
  <c r="R157" i="69"/>
  <c r="S158" i="69"/>
  <c r="R158" i="69"/>
  <c r="S159" i="69"/>
  <c r="R159" i="69"/>
  <c r="S160" i="69"/>
  <c r="R160" i="69"/>
  <c r="S164" i="69"/>
  <c r="R164" i="69"/>
  <c r="S165" i="69"/>
  <c r="R165" i="69"/>
  <c r="S166" i="69"/>
  <c r="R166" i="69"/>
  <c r="S167" i="69"/>
  <c r="R167" i="69"/>
  <c r="S168" i="69"/>
  <c r="R168" i="69"/>
  <c r="S169" i="69"/>
  <c r="R169" i="69"/>
  <c r="S170" i="69"/>
  <c r="R170" i="69"/>
  <c r="S171" i="69"/>
  <c r="R171" i="69"/>
  <c r="S172" i="69"/>
  <c r="R172" i="69"/>
  <c r="S173" i="69"/>
  <c r="R173" i="69"/>
  <c r="S174" i="69"/>
  <c r="R174" i="69"/>
  <c r="S175" i="69"/>
  <c r="R175" i="69"/>
  <c r="S179" i="69"/>
  <c r="R179" i="69"/>
  <c r="S180" i="69"/>
  <c r="R180" i="69"/>
  <c r="S181" i="69"/>
  <c r="R181" i="69"/>
  <c r="S182" i="69"/>
  <c r="R182" i="69"/>
  <c r="S183" i="69"/>
  <c r="R183" i="69"/>
  <c r="S184" i="69"/>
  <c r="R184" i="69"/>
  <c r="S185" i="69"/>
  <c r="R185" i="69"/>
  <c r="S186" i="69"/>
  <c r="R186" i="69"/>
  <c r="S187" i="69"/>
  <c r="R187" i="69"/>
  <c r="S188" i="69"/>
  <c r="R188" i="69"/>
  <c r="S189" i="69"/>
  <c r="R189" i="69"/>
  <c r="S190" i="69"/>
  <c r="R190" i="69"/>
  <c r="S194" i="69"/>
  <c r="R194" i="69"/>
  <c r="S195" i="69"/>
  <c r="R195" i="69"/>
  <c r="S196" i="69"/>
  <c r="R196" i="69"/>
  <c r="S197" i="69"/>
  <c r="R197" i="69"/>
  <c r="S198" i="69"/>
  <c r="R198" i="69"/>
  <c r="S199" i="69"/>
  <c r="R199" i="69"/>
  <c r="S200" i="69"/>
  <c r="R200" i="69"/>
  <c r="S201" i="69"/>
  <c r="R201" i="69"/>
  <c r="S202" i="69"/>
  <c r="R202" i="69"/>
  <c r="S203" i="69"/>
  <c r="R203" i="69"/>
  <c r="S204" i="69"/>
  <c r="R204" i="69"/>
  <c r="S205" i="69"/>
  <c r="R205" i="69"/>
  <c r="S209" i="69"/>
  <c r="R209" i="69"/>
  <c r="S210" i="69"/>
  <c r="R210" i="69"/>
  <c r="S211" i="69"/>
  <c r="R211" i="69"/>
  <c r="S212" i="69"/>
  <c r="R212" i="69"/>
  <c r="S213" i="69"/>
  <c r="R213" i="69"/>
  <c r="S214" i="69"/>
  <c r="R214" i="69"/>
  <c r="S215" i="69"/>
  <c r="R215" i="69"/>
  <c r="S216" i="69"/>
  <c r="R216" i="69"/>
  <c r="S217" i="69"/>
  <c r="R217" i="69"/>
  <c r="S218" i="69"/>
  <c r="R218" i="69"/>
  <c r="S219" i="69"/>
  <c r="R219" i="69"/>
  <c r="S220" i="69"/>
  <c r="R220" i="69"/>
  <c r="S224" i="69"/>
  <c r="R224" i="69"/>
  <c r="S225" i="69"/>
  <c r="R225" i="69"/>
  <c r="S226" i="69"/>
  <c r="R226" i="69"/>
  <c r="S227" i="69"/>
  <c r="R227" i="69"/>
  <c r="S228" i="69"/>
  <c r="R228" i="69"/>
  <c r="S229" i="69"/>
  <c r="R229" i="69"/>
  <c r="S230" i="69"/>
  <c r="R230" i="69"/>
  <c r="S231" i="69"/>
  <c r="R231" i="69"/>
  <c r="S232" i="69"/>
  <c r="R232" i="69"/>
  <c r="S233" i="69"/>
  <c r="R233" i="69"/>
  <c r="S234" i="69"/>
  <c r="R234" i="69"/>
  <c r="S235" i="69"/>
  <c r="R235" i="69"/>
  <c r="U23" i="69"/>
  <c r="G15" i="69"/>
  <c r="U18" i="69"/>
  <c r="N16" i="69"/>
  <c r="U19" i="69"/>
  <c r="U22" i="69"/>
  <c r="U30" i="69"/>
  <c r="U34" i="69"/>
  <c r="U36" i="69"/>
  <c r="U38" i="69"/>
  <c r="U40" i="69"/>
  <c r="U44" i="69"/>
  <c r="O45" i="69"/>
  <c r="U46" i="69"/>
  <c r="U47" i="69"/>
  <c r="U48" i="69"/>
  <c r="O49" i="69"/>
  <c r="U50" i="69"/>
  <c r="U51" i="69"/>
  <c r="U52" i="69"/>
  <c r="O53" i="69"/>
  <c r="U54" i="69"/>
  <c r="O59" i="69"/>
  <c r="U60" i="69"/>
  <c r="U61" i="69"/>
  <c r="U62" i="69"/>
  <c r="O63" i="69"/>
  <c r="U64" i="69"/>
  <c r="O65" i="69"/>
  <c r="U66" i="69"/>
  <c r="O67" i="69"/>
  <c r="U68" i="69"/>
  <c r="U70" i="69"/>
  <c r="U74" i="69"/>
  <c r="O75" i="69"/>
  <c r="U76" i="69"/>
  <c r="U77" i="69"/>
  <c r="N78" i="69"/>
  <c r="O81" i="69"/>
  <c r="O83" i="69"/>
  <c r="J84" i="69"/>
  <c r="U85" i="69"/>
  <c r="G90" i="69"/>
  <c r="U91" i="69"/>
  <c r="U93" i="69"/>
  <c r="U94" i="69"/>
  <c r="O95" i="69"/>
  <c r="G96" i="69"/>
  <c r="W96" i="69" s="1"/>
  <c r="T99" i="69"/>
  <c r="P104" i="69"/>
  <c r="U108" i="69"/>
  <c r="K109" i="69"/>
  <c r="L112" i="69"/>
  <c r="P120" i="69"/>
  <c r="N124" i="69"/>
  <c r="T125" i="69"/>
  <c r="G126" i="69"/>
  <c r="W126" i="69" s="1"/>
  <c r="P127" i="69"/>
  <c r="O130" i="69"/>
  <c r="K135" i="69"/>
  <c r="T139" i="69"/>
  <c r="P141" i="69"/>
  <c r="T149" i="69"/>
  <c r="T151" i="69"/>
  <c r="O152" i="69"/>
  <c r="P153" i="69"/>
  <c r="O154" i="69"/>
  <c r="U155" i="69"/>
  <c r="O156" i="69"/>
  <c r="O160" i="69"/>
  <c r="J165" i="69"/>
  <c r="U169" i="69"/>
  <c r="T171" i="69"/>
  <c r="N175" i="69"/>
  <c r="U179" i="69"/>
  <c r="O180" i="69"/>
  <c r="L186" i="69"/>
  <c r="U187" i="69"/>
  <c r="O188" i="69"/>
  <c r="U189" i="69"/>
  <c r="O190" i="69"/>
  <c r="K195" i="69"/>
  <c r="L196" i="69"/>
  <c r="T203" i="69"/>
  <c r="O210" i="69"/>
  <c r="L212" i="69"/>
  <c r="O214" i="69"/>
  <c r="U215" i="69"/>
  <c r="O216" i="69"/>
  <c r="T217" i="69"/>
  <c r="O218" i="69"/>
  <c r="T219" i="69"/>
  <c r="P227" i="69"/>
  <c r="N228" i="69"/>
  <c r="U229" i="69"/>
  <c r="N230" i="69"/>
  <c r="I231" i="69"/>
  <c r="U233" i="69"/>
  <c r="K98" i="69"/>
  <c r="P333" i="69"/>
  <c r="Q408" i="69"/>
  <c r="K425" i="69"/>
  <c r="T425" i="69"/>
  <c r="M249" i="69"/>
  <c r="I425" i="69"/>
  <c r="K169" i="69"/>
  <c r="N261" i="69"/>
  <c r="N362" i="69"/>
  <c r="Q201" i="69"/>
  <c r="Q301" i="69"/>
  <c r="G261" i="69"/>
  <c r="W261" i="69" s="1"/>
  <c r="G60" i="69"/>
  <c r="W60" i="69" s="1"/>
  <c r="T127" i="69"/>
  <c r="T309" i="69"/>
  <c r="M386" i="69"/>
  <c r="T60" i="69"/>
  <c r="G308" i="69"/>
  <c r="W308" i="69" s="1"/>
  <c r="Q14" i="69"/>
  <c r="G34" i="69"/>
  <c r="W34" i="69" s="1"/>
  <c r="N120" i="69"/>
  <c r="K179" i="69"/>
  <c r="U216" i="69"/>
  <c r="G217" i="69"/>
  <c r="W217" i="69" s="1"/>
  <c r="T249" i="69"/>
  <c r="L294" i="69"/>
  <c r="K367" i="69"/>
  <c r="J415" i="69"/>
  <c r="N179" i="69"/>
  <c r="G249" i="69"/>
  <c r="W249" i="69" s="1"/>
  <c r="O294" i="69"/>
  <c r="P415" i="69"/>
  <c r="M34" i="69"/>
  <c r="G46" i="69"/>
  <c r="W46" i="69" s="1"/>
  <c r="L95" i="69"/>
  <c r="P187" i="69"/>
  <c r="G294" i="69"/>
  <c r="W294" i="69" s="1"/>
  <c r="G304" i="69"/>
  <c r="W304" i="69" s="1"/>
  <c r="P309" i="69"/>
  <c r="G412" i="69"/>
  <c r="W412" i="69" s="1"/>
  <c r="I120" i="69"/>
  <c r="G179" i="69"/>
  <c r="W179" i="69" s="1"/>
  <c r="J187" i="69"/>
  <c r="T336" i="69"/>
  <c r="G337" i="69"/>
  <c r="W337" i="69" s="1"/>
  <c r="Q382" i="69"/>
  <c r="G16" i="69"/>
  <c r="W16" i="69" s="1"/>
  <c r="K34" i="69"/>
  <c r="G64" i="69"/>
  <c r="W64" i="69" s="1"/>
  <c r="G104" i="69"/>
  <c r="W104" i="69" s="1"/>
  <c r="G124" i="69"/>
  <c r="W124" i="69" s="1"/>
  <c r="G137" i="69"/>
  <c r="W137" i="69" s="1"/>
  <c r="G155" i="69"/>
  <c r="W155" i="69" s="1"/>
  <c r="G189" i="69"/>
  <c r="W189" i="69" s="1"/>
  <c r="Q219" i="69"/>
  <c r="G230" i="69"/>
  <c r="W230" i="69" s="1"/>
  <c r="G336" i="69"/>
  <c r="W336" i="69" s="1"/>
  <c r="U16" i="69"/>
  <c r="G127" i="69"/>
  <c r="W127" i="69" s="1"/>
  <c r="G141" i="69"/>
  <c r="W141" i="69" s="1"/>
  <c r="T157" i="69"/>
  <c r="N189" i="69"/>
  <c r="G201" i="69"/>
  <c r="W201" i="69" s="1"/>
  <c r="G219" i="69"/>
  <c r="W219" i="69" s="1"/>
  <c r="P231" i="69"/>
  <c r="G245" i="69"/>
  <c r="W245" i="69" s="1"/>
  <c r="G251" i="69"/>
  <c r="W251" i="69" s="1"/>
  <c r="U286" i="69"/>
  <c r="G289" i="69"/>
  <c r="W289" i="69" s="1"/>
  <c r="K336" i="69"/>
  <c r="M349" i="69"/>
  <c r="O458" i="69"/>
  <c r="M54" i="69"/>
  <c r="M84" i="69"/>
  <c r="T333" i="69"/>
  <c r="K378" i="69"/>
  <c r="J379" i="69"/>
  <c r="K397" i="69"/>
  <c r="M453" i="69"/>
  <c r="J14" i="69"/>
  <c r="J16" i="69"/>
  <c r="L25" i="69"/>
  <c r="K38" i="69"/>
  <c r="T64" i="69"/>
  <c r="L85" i="69"/>
  <c r="O108" i="69"/>
  <c r="T123" i="69"/>
  <c r="I127" i="69"/>
  <c r="T135" i="69"/>
  <c r="P165" i="69"/>
  <c r="U196" i="69"/>
  <c r="I215" i="69"/>
  <c r="U218" i="69"/>
  <c r="T245" i="69"/>
  <c r="J275" i="69"/>
  <c r="T289" i="69"/>
  <c r="U302" i="69"/>
  <c r="Q311" i="69"/>
  <c r="I333" i="69"/>
  <c r="M335" i="69"/>
  <c r="K341" i="69"/>
  <c r="P363" i="69"/>
  <c r="I371" i="69"/>
  <c r="T376" i="69"/>
  <c r="N378" i="69"/>
  <c r="K379" i="69"/>
  <c r="I384" i="69"/>
  <c r="L412" i="69"/>
  <c r="L420" i="69"/>
  <c r="J431" i="69"/>
  <c r="Q455" i="69"/>
  <c r="Q22" i="69"/>
  <c r="T44" i="69"/>
  <c r="K108" i="69"/>
  <c r="P135" i="69"/>
  <c r="O212" i="69"/>
  <c r="I227" i="69"/>
  <c r="K271" i="69"/>
  <c r="I341" i="69"/>
  <c r="J363" i="69"/>
  <c r="K376" i="69"/>
  <c r="N429" i="69"/>
  <c r="K16" i="69"/>
  <c r="G44" i="69"/>
  <c r="W44" i="69" s="1"/>
  <c r="M46" i="69"/>
  <c r="G54" i="69"/>
  <c r="W54" i="69" s="1"/>
  <c r="K60" i="69"/>
  <c r="M76" i="69"/>
  <c r="G108" i="69"/>
  <c r="W108" i="69" s="1"/>
  <c r="Q141" i="69"/>
  <c r="N155" i="69"/>
  <c r="I169" i="69"/>
  <c r="I179" i="69"/>
  <c r="T183" i="69"/>
  <c r="K189" i="69"/>
  <c r="K215" i="69"/>
  <c r="N251" i="69"/>
  <c r="G257" i="69"/>
  <c r="W257" i="69" s="1"/>
  <c r="M261" i="69"/>
  <c r="N275" i="69"/>
  <c r="I301" i="69"/>
  <c r="J333" i="69"/>
  <c r="N337" i="69"/>
  <c r="G378" i="69"/>
  <c r="W378" i="69" s="1"/>
  <c r="T378" i="69"/>
  <c r="G379" i="69"/>
  <c r="W379" i="69" s="1"/>
  <c r="L379" i="69"/>
  <c r="Q384" i="69"/>
  <c r="P412" i="69"/>
  <c r="M423" i="69"/>
  <c r="L426" i="69"/>
  <c r="V426" i="69" s="1"/>
  <c r="G429" i="69"/>
  <c r="W429" i="69" s="1"/>
  <c r="G82" i="69"/>
  <c r="W82" i="69" s="1"/>
  <c r="N82" i="69"/>
  <c r="U281" i="69"/>
  <c r="T281" i="69"/>
  <c r="G281" i="69"/>
  <c r="W281" i="69" s="1"/>
  <c r="M281" i="69"/>
  <c r="J281" i="69"/>
  <c r="T315" i="69"/>
  <c r="J315" i="69"/>
  <c r="U55" i="69"/>
  <c r="O55" i="69"/>
  <c r="G121" i="69"/>
  <c r="W121" i="69" s="1"/>
  <c r="Q121" i="69"/>
  <c r="K121" i="69"/>
  <c r="U213" i="69"/>
  <c r="P213" i="69"/>
  <c r="J213" i="69"/>
  <c r="T243" i="69"/>
  <c r="U287" i="69"/>
  <c r="M287" i="69"/>
  <c r="G287" i="69"/>
  <c r="W287" i="69" s="1"/>
  <c r="K287" i="69"/>
  <c r="J287" i="69"/>
  <c r="N350" i="69"/>
  <c r="T352" i="69"/>
  <c r="G352" i="69"/>
  <c r="W352" i="69" s="1"/>
  <c r="N352" i="69"/>
  <c r="T407" i="69"/>
  <c r="G407" i="69"/>
  <c r="W407" i="69" s="1"/>
  <c r="N407" i="69"/>
  <c r="K407" i="69"/>
  <c r="U220" i="69"/>
  <c r="O220" i="69"/>
  <c r="L220" i="69"/>
  <c r="M241" i="69"/>
  <c r="G241" i="69"/>
  <c r="W241" i="69" s="1"/>
  <c r="N241" i="69"/>
  <c r="K241" i="69"/>
  <c r="J255" i="69"/>
  <c r="K255" i="69"/>
  <c r="L69" i="69"/>
  <c r="O69" i="69"/>
  <c r="T167" i="69"/>
  <c r="J167" i="69"/>
  <c r="O260" i="69"/>
  <c r="U260" i="69"/>
  <c r="T287" i="69"/>
  <c r="T324" i="69"/>
  <c r="T325" i="69"/>
  <c r="G340" i="69"/>
  <c r="W340" i="69" s="1"/>
  <c r="T340" i="69"/>
  <c r="K340" i="69"/>
  <c r="P390" i="69"/>
  <c r="I390" i="69"/>
  <c r="G393" i="69"/>
  <c r="W393" i="69" s="1"/>
  <c r="L393" i="69"/>
  <c r="Q411" i="69"/>
  <c r="M411" i="69"/>
  <c r="J411" i="69"/>
  <c r="I411" i="69"/>
  <c r="N413" i="69"/>
  <c r="J413" i="69"/>
  <c r="T413" i="69"/>
  <c r="I413" i="69"/>
  <c r="T421" i="69"/>
  <c r="Q421" i="69"/>
  <c r="I421" i="69"/>
  <c r="L17" i="69"/>
  <c r="P128" i="69"/>
  <c r="U128" i="69"/>
  <c r="L128" i="69"/>
  <c r="T159" i="69"/>
  <c r="K159" i="69"/>
  <c r="G226" i="69"/>
  <c r="W226" i="69" s="1"/>
  <c r="N226" i="69"/>
  <c r="M226" i="69"/>
  <c r="U243" i="69"/>
  <c r="M243" i="69"/>
  <c r="G243" i="69"/>
  <c r="W243" i="69" s="1"/>
  <c r="K243" i="69"/>
  <c r="J243" i="69"/>
  <c r="G285" i="69"/>
  <c r="W285" i="69" s="1"/>
  <c r="N285" i="69"/>
  <c r="M285" i="69"/>
  <c r="T293" i="69"/>
  <c r="T399" i="69"/>
  <c r="G399" i="69"/>
  <c r="W399" i="69" s="1"/>
  <c r="K399" i="69"/>
  <c r="N80" i="69"/>
  <c r="K80" i="69"/>
  <c r="J97" i="69"/>
  <c r="Q113" i="69"/>
  <c r="G113" i="69"/>
  <c r="W113" i="69" s="1"/>
  <c r="J113" i="69"/>
  <c r="T143" i="69"/>
  <c r="P143" i="69"/>
  <c r="K143" i="69"/>
  <c r="G145" i="69"/>
  <c r="W145" i="69" s="1"/>
  <c r="K185" i="69"/>
  <c r="G331" i="69"/>
  <c r="W331" i="69" s="1"/>
  <c r="M331" i="69"/>
  <c r="G370" i="69"/>
  <c r="W370" i="69" s="1"/>
  <c r="T370" i="69"/>
  <c r="K370" i="69"/>
  <c r="Q413" i="69"/>
  <c r="O424" i="69"/>
  <c r="U424" i="69"/>
  <c r="O428" i="69"/>
  <c r="U428" i="69"/>
  <c r="T46" i="69"/>
  <c r="G98" i="69"/>
  <c r="W98" i="69" s="1"/>
  <c r="L98" i="69"/>
  <c r="K120" i="69"/>
  <c r="K127" i="69"/>
  <c r="T155" i="69"/>
  <c r="T189" i="69"/>
  <c r="T304" i="69"/>
  <c r="T337" i="69"/>
  <c r="K371" i="69"/>
  <c r="U379" i="69"/>
  <c r="G395" i="69"/>
  <c r="W395" i="69" s="1"/>
  <c r="T397" i="69"/>
  <c r="G425" i="69"/>
  <c r="W425" i="69" s="1"/>
  <c r="P431" i="69"/>
  <c r="Q453" i="69"/>
  <c r="L16" i="69"/>
  <c r="L21" i="69"/>
  <c r="T34" i="69"/>
  <c r="J44" i="69"/>
  <c r="J46" i="69"/>
  <c r="U53" i="69"/>
  <c r="J64" i="69"/>
  <c r="U75" i="69"/>
  <c r="G76" i="69"/>
  <c r="W76" i="69" s="1"/>
  <c r="P98" i="69"/>
  <c r="J141" i="69"/>
  <c r="I155" i="69"/>
  <c r="L156" i="69"/>
  <c r="G169" i="69"/>
  <c r="W169" i="69" s="1"/>
  <c r="N169" i="69"/>
  <c r="T179" i="69"/>
  <c r="O186" i="69"/>
  <c r="I189" i="69"/>
  <c r="L190" i="69"/>
  <c r="K201" i="69"/>
  <c r="G215" i="69"/>
  <c r="W215" i="69" s="1"/>
  <c r="N215" i="69"/>
  <c r="K219" i="69"/>
  <c r="J245" i="69"/>
  <c r="L280" i="69"/>
  <c r="V280" i="69" s="1"/>
  <c r="J289" i="69"/>
  <c r="I304" i="69"/>
  <c r="N308" i="69"/>
  <c r="I311" i="69"/>
  <c r="T316" i="69"/>
  <c r="O332" i="69"/>
  <c r="G333" i="69"/>
  <c r="W333" i="69" s="1"/>
  <c r="K333" i="69"/>
  <c r="J335" i="69"/>
  <c r="I337" i="69"/>
  <c r="G341" i="69"/>
  <c r="W341" i="69" s="1"/>
  <c r="N341" i="69"/>
  <c r="J351" i="69"/>
  <c r="K368" i="69"/>
  <c r="G371" i="69"/>
  <c r="W371" i="69" s="1"/>
  <c r="N371" i="69"/>
  <c r="I412" i="69"/>
  <c r="Q425" i="69"/>
  <c r="Q16" i="69"/>
  <c r="J34" i="69"/>
  <c r="M44" i="69"/>
  <c r="K46" i="69"/>
  <c r="M64" i="69"/>
  <c r="I98" i="69"/>
  <c r="U98" i="69"/>
  <c r="P112" i="69"/>
  <c r="J123" i="69"/>
  <c r="Q127" i="69"/>
  <c r="K155" i="69"/>
  <c r="T169" i="69"/>
  <c r="T215" i="69"/>
  <c r="L242" i="69"/>
  <c r="M245" i="69"/>
  <c r="J249" i="69"/>
  <c r="J251" i="69"/>
  <c r="M257" i="69"/>
  <c r="U280" i="69"/>
  <c r="M289" i="69"/>
  <c r="K294" i="69"/>
  <c r="K302" i="69"/>
  <c r="K304" i="69"/>
  <c r="N333" i="69"/>
  <c r="K337" i="69"/>
  <c r="T341" i="69"/>
  <c r="P351" i="69"/>
  <c r="T371" i="69"/>
  <c r="J386" i="69"/>
  <c r="N395" i="69"/>
  <c r="P111" i="69"/>
  <c r="N125" i="69"/>
  <c r="G427" i="69"/>
  <c r="W427" i="69" s="1"/>
  <c r="P427" i="69"/>
  <c r="J18" i="69"/>
  <c r="T18" i="69"/>
  <c r="J22" i="69"/>
  <c r="T22" i="69"/>
  <c r="J30" i="69"/>
  <c r="T30" i="69"/>
  <c r="G38" i="69"/>
  <c r="W38" i="69" s="1"/>
  <c r="M38" i="69"/>
  <c r="Q44" i="69"/>
  <c r="O51" i="69"/>
  <c r="G52" i="69"/>
  <c r="W52" i="69" s="1"/>
  <c r="Q64" i="69"/>
  <c r="M66" i="69"/>
  <c r="K70" i="69"/>
  <c r="M74" i="69"/>
  <c r="L77" i="69"/>
  <c r="U83" i="69"/>
  <c r="G84" i="69"/>
  <c r="W84" i="69" s="1"/>
  <c r="N84" i="69"/>
  <c r="M90" i="69"/>
  <c r="J94" i="69"/>
  <c r="T94" i="69"/>
  <c r="M96" i="69"/>
  <c r="Q97" i="69"/>
  <c r="L100" i="69"/>
  <c r="G109" i="69"/>
  <c r="W109" i="69" s="1"/>
  <c r="Q109" i="69"/>
  <c r="I111" i="69"/>
  <c r="Q111" i="69"/>
  <c r="P113" i="69"/>
  <c r="T121" i="69"/>
  <c r="G123" i="69"/>
  <c r="W123" i="69" s="1"/>
  <c r="K123" i="69"/>
  <c r="I125" i="69"/>
  <c r="G139" i="69"/>
  <c r="W139" i="69" s="1"/>
  <c r="G149" i="69"/>
  <c r="W149" i="69" s="1"/>
  <c r="U153" i="69"/>
  <c r="N153" i="69"/>
  <c r="I153" i="69"/>
  <c r="T153" i="69"/>
  <c r="K153" i="69"/>
  <c r="G153" i="69"/>
  <c r="W153" i="69" s="1"/>
  <c r="O158" i="69"/>
  <c r="U158" i="69"/>
  <c r="G159" i="69"/>
  <c r="W159" i="69" s="1"/>
  <c r="Q159" i="69"/>
  <c r="I159" i="69"/>
  <c r="U165" i="69"/>
  <c r="N165" i="69"/>
  <c r="I165" i="69"/>
  <c r="T165" i="69"/>
  <c r="K165" i="69"/>
  <c r="G165" i="69"/>
  <c r="W165" i="69" s="1"/>
  <c r="Q167" i="69"/>
  <c r="I167" i="69"/>
  <c r="O184" i="69"/>
  <c r="U184" i="69"/>
  <c r="L200" i="69"/>
  <c r="U200" i="69"/>
  <c r="O200" i="69"/>
  <c r="L204" i="69"/>
  <c r="U204" i="69"/>
  <c r="O204" i="69"/>
  <c r="G211" i="69"/>
  <c r="W211" i="69" s="1"/>
  <c r="T211" i="69"/>
  <c r="P235" i="69"/>
  <c r="I235" i="69"/>
  <c r="N273" i="69"/>
  <c r="G273" i="69"/>
  <c r="W273" i="69" s="1"/>
  <c r="M273" i="69"/>
  <c r="J273" i="69"/>
  <c r="U305" i="69"/>
  <c r="M305" i="69"/>
  <c r="P305" i="69"/>
  <c r="K305" i="69"/>
  <c r="G305" i="69"/>
  <c r="W305" i="69" s="1"/>
  <c r="J305" i="69"/>
  <c r="T305" i="69"/>
  <c r="I305" i="69"/>
  <c r="P380" i="69"/>
  <c r="I380" i="69"/>
  <c r="T394" i="69"/>
  <c r="J394" i="69"/>
  <c r="Q394" i="69"/>
  <c r="I394" i="69"/>
  <c r="P394" i="69"/>
  <c r="U125" i="69"/>
  <c r="P125" i="69"/>
  <c r="J125" i="69"/>
  <c r="L160" i="69"/>
  <c r="U160" i="69"/>
  <c r="K18" i="69"/>
  <c r="K22" i="69"/>
  <c r="K30" i="69"/>
  <c r="Q38" i="69"/>
  <c r="M70" i="69"/>
  <c r="O77" i="69"/>
  <c r="N90" i="69"/>
  <c r="K94" i="69"/>
  <c r="N96" i="69"/>
  <c r="T97" i="69"/>
  <c r="P100" i="69"/>
  <c r="T109" i="69"/>
  <c r="K111" i="69"/>
  <c r="T111" i="69"/>
  <c r="U123" i="69"/>
  <c r="N123" i="69"/>
  <c r="M123" i="69"/>
  <c r="K125" i="69"/>
  <c r="L136" i="69"/>
  <c r="O136" i="69"/>
  <c r="L140" i="69"/>
  <c r="O140" i="69"/>
  <c r="L144" i="69"/>
  <c r="O144" i="69"/>
  <c r="O150" i="69"/>
  <c r="U150" i="69"/>
  <c r="K151" i="69"/>
  <c r="Q151" i="69"/>
  <c r="G151" i="69"/>
  <c r="W151" i="69" s="1"/>
  <c r="J153" i="69"/>
  <c r="U173" i="69"/>
  <c r="T173" i="69"/>
  <c r="K173" i="69"/>
  <c r="G173" i="69"/>
  <c r="W173" i="69" s="1"/>
  <c r="P173" i="69"/>
  <c r="J173" i="69"/>
  <c r="N173" i="69"/>
  <c r="I173" i="69"/>
  <c r="U181" i="69"/>
  <c r="T181" i="69"/>
  <c r="K181" i="69"/>
  <c r="G181" i="69"/>
  <c r="W181" i="69" s="1"/>
  <c r="P181" i="69"/>
  <c r="J181" i="69"/>
  <c r="N181" i="69"/>
  <c r="I181" i="69"/>
  <c r="Q291" i="69"/>
  <c r="J291" i="69"/>
  <c r="N305" i="69"/>
  <c r="P326" i="69"/>
  <c r="K326" i="69"/>
  <c r="O326" i="69"/>
  <c r="N365" i="69"/>
  <c r="G365" i="69"/>
  <c r="W365" i="69" s="1"/>
  <c r="J365" i="69"/>
  <c r="Q18" i="69"/>
  <c r="Q30" i="69"/>
  <c r="Q94" i="69"/>
  <c r="L152" i="69"/>
  <c r="U152" i="69"/>
  <c r="T175" i="69"/>
  <c r="J175" i="69"/>
  <c r="Q175" i="69"/>
  <c r="I175" i="69"/>
  <c r="O182" i="69"/>
  <c r="U182" i="69"/>
  <c r="Q203" i="69"/>
  <c r="G203" i="69"/>
  <c r="W203" i="69" s="1"/>
  <c r="K203" i="69"/>
  <c r="O16" i="69"/>
  <c r="P17" i="69"/>
  <c r="G18" i="69"/>
  <c r="W18" i="69" s="1"/>
  <c r="M18" i="69"/>
  <c r="P21" i="69"/>
  <c r="G22" i="69"/>
  <c r="W22" i="69" s="1"/>
  <c r="M22" i="69"/>
  <c r="P25" i="69"/>
  <c r="G30" i="69"/>
  <c r="W30" i="69" s="1"/>
  <c r="M30" i="69"/>
  <c r="Q34" i="69"/>
  <c r="J38" i="69"/>
  <c r="T38" i="69"/>
  <c r="K44" i="69"/>
  <c r="Q46" i="69"/>
  <c r="M52" i="69"/>
  <c r="L55" i="69"/>
  <c r="M60" i="69"/>
  <c r="K64" i="69"/>
  <c r="U65" i="69"/>
  <c r="G66" i="69"/>
  <c r="W66" i="69" s="1"/>
  <c r="U69" i="69"/>
  <c r="G70" i="69"/>
  <c r="W70" i="69" s="1"/>
  <c r="T70" i="69"/>
  <c r="G74" i="69"/>
  <c r="W74" i="69" s="1"/>
  <c r="O85" i="69"/>
  <c r="O91" i="69"/>
  <c r="G94" i="69"/>
  <c r="W94" i="69" s="1"/>
  <c r="M94" i="69"/>
  <c r="U95" i="69"/>
  <c r="O98" i="69"/>
  <c r="G100" i="69"/>
  <c r="W100" i="69" s="1"/>
  <c r="L108" i="69"/>
  <c r="G111" i="69"/>
  <c r="W111" i="69" s="1"/>
  <c r="K113" i="69"/>
  <c r="I123" i="69"/>
  <c r="P123" i="69"/>
  <c r="G125" i="69"/>
  <c r="W125" i="69" s="1"/>
  <c r="M125" i="69"/>
  <c r="T129" i="69"/>
  <c r="U134" i="69"/>
  <c r="Q135" i="69"/>
  <c r="I135" i="69"/>
  <c r="G135" i="69"/>
  <c r="W135" i="69" s="1"/>
  <c r="U136" i="69"/>
  <c r="U140" i="69"/>
  <c r="Q143" i="69"/>
  <c r="I143" i="69"/>
  <c r="G143" i="69"/>
  <c r="W143" i="69" s="1"/>
  <c r="U144" i="69"/>
  <c r="M153" i="69"/>
  <c r="K157" i="69"/>
  <c r="Q157" i="69"/>
  <c r="G157" i="69"/>
  <c r="W157" i="69" s="1"/>
  <c r="P159" i="69"/>
  <c r="M165" i="69"/>
  <c r="N167" i="69"/>
  <c r="M173" i="69"/>
  <c r="M181" i="69"/>
  <c r="U265" i="69"/>
  <c r="M265" i="69"/>
  <c r="G265" i="69"/>
  <c r="W265" i="69" s="1"/>
  <c r="K265" i="69"/>
  <c r="T265" i="69"/>
  <c r="J265" i="69"/>
  <c r="N277" i="69"/>
  <c r="G277" i="69"/>
  <c r="W277" i="69" s="1"/>
  <c r="M277" i="69"/>
  <c r="K277" i="69"/>
  <c r="T291" i="69"/>
  <c r="Q293" i="69"/>
  <c r="J293" i="69"/>
  <c r="M347" i="69"/>
  <c r="K347" i="69"/>
  <c r="I347" i="69"/>
  <c r="Q347" i="69"/>
  <c r="K141" i="69"/>
  <c r="J155" i="69"/>
  <c r="P155" i="69"/>
  <c r="U156" i="69"/>
  <c r="M169" i="69"/>
  <c r="J179" i="69"/>
  <c r="P179" i="69"/>
  <c r="G183" i="69"/>
  <c r="W183" i="69" s="1"/>
  <c r="G185" i="69"/>
  <c r="W185" i="69" s="1"/>
  <c r="Q185" i="69"/>
  <c r="U186" i="69"/>
  <c r="G187" i="69"/>
  <c r="W187" i="69" s="1"/>
  <c r="K187" i="69"/>
  <c r="T187" i="69"/>
  <c r="J189" i="69"/>
  <c r="P189" i="69"/>
  <c r="U190" i="69"/>
  <c r="G195" i="69"/>
  <c r="W195" i="69" s="1"/>
  <c r="Q195" i="69"/>
  <c r="U212" i="69"/>
  <c r="G213" i="69"/>
  <c r="W213" i="69" s="1"/>
  <c r="K213" i="69"/>
  <c r="T213" i="69"/>
  <c r="J215" i="69"/>
  <c r="P215" i="69"/>
  <c r="G228" i="69"/>
  <c r="W228" i="69" s="1"/>
  <c r="P242" i="69"/>
  <c r="Q245" i="69"/>
  <c r="Q249" i="69"/>
  <c r="N255" i="69"/>
  <c r="G263" i="69"/>
  <c r="W263" i="69" s="1"/>
  <c r="G271" i="69"/>
  <c r="W271" i="69" s="1"/>
  <c r="M271" i="69"/>
  <c r="K275" i="69"/>
  <c r="K281" i="69"/>
  <c r="Q287" i="69"/>
  <c r="K289" i="69"/>
  <c r="J301" i="69"/>
  <c r="T301" i="69"/>
  <c r="G302" i="69"/>
  <c r="W302" i="69" s="1"/>
  <c r="L302" i="69"/>
  <c r="P304" i="69"/>
  <c r="N306" i="69"/>
  <c r="G306" i="69"/>
  <c r="W306" i="69" s="1"/>
  <c r="K306" i="69"/>
  <c r="G309" i="69"/>
  <c r="W309" i="69" s="1"/>
  <c r="Q309" i="69"/>
  <c r="I309" i="69"/>
  <c r="N315" i="69"/>
  <c r="P330" i="69"/>
  <c r="N330" i="69"/>
  <c r="G330" i="69"/>
  <c r="W330" i="69" s="1"/>
  <c r="I330" i="69"/>
  <c r="L334" i="69"/>
  <c r="T334" i="69"/>
  <c r="G334" i="69"/>
  <c r="W334" i="69" s="1"/>
  <c r="N348" i="69"/>
  <c r="K348" i="69"/>
  <c r="T385" i="69"/>
  <c r="U385" i="69"/>
  <c r="G385" i="69"/>
  <c r="W385" i="69" s="1"/>
  <c r="N385" i="69"/>
  <c r="L385" i="69"/>
  <c r="T185" i="69"/>
  <c r="M187" i="69"/>
  <c r="T195" i="69"/>
  <c r="M213" i="69"/>
  <c r="T255" i="69"/>
  <c r="Q271" i="69"/>
  <c r="O302" i="69"/>
  <c r="N323" i="69"/>
  <c r="G323" i="69"/>
  <c r="W323" i="69" s="1"/>
  <c r="M325" i="69"/>
  <c r="G325" i="69"/>
  <c r="W325" i="69" s="1"/>
  <c r="I325" i="69"/>
  <c r="L330" i="69"/>
  <c r="N334" i="69"/>
  <c r="G375" i="69"/>
  <c r="W375" i="69" s="1"/>
  <c r="K375" i="69"/>
  <c r="Q375" i="69"/>
  <c r="J375" i="69"/>
  <c r="T406" i="69"/>
  <c r="J406" i="69"/>
  <c r="Q406" i="69"/>
  <c r="I406" i="69"/>
  <c r="U440" i="69"/>
  <c r="M440" i="69"/>
  <c r="J440" i="69"/>
  <c r="M155" i="69"/>
  <c r="J169" i="69"/>
  <c r="P169" i="69"/>
  <c r="M179" i="69"/>
  <c r="I187" i="69"/>
  <c r="N187" i="69"/>
  <c r="M189" i="69"/>
  <c r="O196" i="69"/>
  <c r="U210" i="69"/>
  <c r="I213" i="69"/>
  <c r="N213" i="69"/>
  <c r="M215" i="69"/>
  <c r="I242" i="69"/>
  <c r="Q243" i="69"/>
  <c r="K245" i="69"/>
  <c r="K249" i="69"/>
  <c r="J271" i="69"/>
  <c r="T271" i="69"/>
  <c r="Q281" i="69"/>
  <c r="Q289" i="69"/>
  <c r="I302" i="69"/>
  <c r="P302" i="69"/>
  <c r="P315" i="69"/>
  <c r="I315" i="69"/>
  <c r="K315" i="69"/>
  <c r="G315" i="69"/>
  <c r="W315" i="69" s="1"/>
  <c r="J319" i="69"/>
  <c r="M319" i="69"/>
  <c r="T339" i="69"/>
  <c r="J339" i="69"/>
  <c r="Q339" i="69"/>
  <c r="I339" i="69"/>
  <c r="G354" i="69"/>
  <c r="W354" i="69" s="1"/>
  <c r="T354" i="69"/>
  <c r="P396" i="69"/>
  <c r="J396" i="69"/>
  <c r="I396" i="69"/>
  <c r="L422" i="69"/>
  <c r="G422" i="69"/>
  <c r="W422" i="69" s="1"/>
  <c r="N422" i="69"/>
  <c r="J311" i="69"/>
  <c r="T311" i="69"/>
  <c r="M333" i="69"/>
  <c r="J337" i="69"/>
  <c r="P337" i="69"/>
  <c r="N340" i="69"/>
  <c r="J341" i="69"/>
  <c r="P341" i="69"/>
  <c r="G350" i="69"/>
  <c r="W350" i="69" s="1"/>
  <c r="T350" i="69"/>
  <c r="G351" i="69"/>
  <c r="W351" i="69" s="1"/>
  <c r="K351" i="69"/>
  <c r="T351" i="69"/>
  <c r="G353" i="69"/>
  <c r="W353" i="69" s="1"/>
  <c r="G355" i="69"/>
  <c r="W355" i="69" s="1"/>
  <c r="G362" i="69"/>
  <c r="W362" i="69" s="1"/>
  <c r="T362" i="69"/>
  <c r="G363" i="69"/>
  <c r="W363" i="69" s="1"/>
  <c r="K363" i="69"/>
  <c r="T363" i="69"/>
  <c r="N370" i="69"/>
  <c r="J371" i="69"/>
  <c r="P371" i="69"/>
  <c r="G377" i="69"/>
  <c r="W377" i="69" s="1"/>
  <c r="M377" i="69"/>
  <c r="P384" i="69"/>
  <c r="M392" i="69"/>
  <c r="G409" i="69"/>
  <c r="W409" i="69" s="1"/>
  <c r="O412" i="69"/>
  <c r="G415" i="69"/>
  <c r="W415" i="69" s="1"/>
  <c r="K415" i="69"/>
  <c r="T415" i="69"/>
  <c r="T420" i="69"/>
  <c r="N421" i="69"/>
  <c r="G423" i="69"/>
  <c r="W423" i="69" s="1"/>
  <c r="Q423" i="69"/>
  <c r="G431" i="69"/>
  <c r="W431" i="69" s="1"/>
  <c r="K431" i="69"/>
  <c r="T431" i="69"/>
  <c r="M351" i="69"/>
  <c r="M363" i="69"/>
  <c r="M415" i="69"/>
  <c r="M431" i="69"/>
  <c r="J455" i="69"/>
  <c r="M337" i="69"/>
  <c r="M341" i="69"/>
  <c r="K350" i="69"/>
  <c r="I351" i="69"/>
  <c r="N351" i="69"/>
  <c r="K362" i="69"/>
  <c r="I363" i="69"/>
  <c r="N363" i="69"/>
  <c r="M371" i="69"/>
  <c r="T379" i="69"/>
  <c r="J384" i="69"/>
  <c r="K412" i="69"/>
  <c r="U412" i="69"/>
  <c r="I415" i="69"/>
  <c r="N415" i="69"/>
  <c r="K420" i="69"/>
  <c r="J421" i="69"/>
  <c r="I431" i="69"/>
  <c r="N431" i="69"/>
  <c r="J453" i="69"/>
  <c r="M455" i="69"/>
  <c r="U32" i="69"/>
  <c r="M32" i="69"/>
  <c r="G32" i="69"/>
  <c r="W32" i="69" s="1"/>
  <c r="T32" i="69"/>
  <c r="K32" i="69"/>
  <c r="Q32" i="69"/>
  <c r="J32" i="69"/>
  <c r="N32" i="69"/>
  <c r="P15" i="69"/>
  <c r="M15" i="69"/>
  <c r="J15" i="69"/>
  <c r="U15" i="69"/>
  <c r="I15" i="69"/>
  <c r="U20" i="69"/>
  <c r="M20" i="69"/>
  <c r="G20" i="69"/>
  <c r="W20" i="69" s="1"/>
  <c r="T20" i="69"/>
  <c r="K20" i="69"/>
  <c r="Q20" i="69"/>
  <c r="J20" i="69"/>
  <c r="O15" i="69"/>
  <c r="N20" i="69"/>
  <c r="U24" i="69"/>
  <c r="M24" i="69"/>
  <c r="G24" i="69"/>
  <c r="W24" i="69" s="1"/>
  <c r="T24" i="69"/>
  <c r="K24" i="69"/>
  <c r="Q24" i="69"/>
  <c r="J24" i="69"/>
  <c r="N24" i="69"/>
  <c r="N36" i="69"/>
  <c r="N40" i="69"/>
  <c r="N48" i="69"/>
  <c r="N50" i="69"/>
  <c r="N62" i="69"/>
  <c r="N68" i="69"/>
  <c r="U92" i="69"/>
  <c r="M92" i="69"/>
  <c r="G92" i="69"/>
  <c r="W92" i="69" s="1"/>
  <c r="Q92" i="69"/>
  <c r="U105" i="69"/>
  <c r="P105" i="69"/>
  <c r="K105" i="69"/>
  <c r="G105" i="69"/>
  <c r="W105" i="69" s="1"/>
  <c r="M105" i="69"/>
  <c r="T106" i="69"/>
  <c r="U107" i="69"/>
  <c r="P107" i="69"/>
  <c r="K107" i="69"/>
  <c r="G107" i="69"/>
  <c r="W107" i="69" s="1"/>
  <c r="M107" i="69"/>
  <c r="U115" i="69"/>
  <c r="T115" i="69"/>
  <c r="M115" i="69"/>
  <c r="I115" i="69"/>
  <c r="N115" i="69"/>
  <c r="U119" i="69"/>
  <c r="N119" i="69"/>
  <c r="J119" i="69"/>
  <c r="M119" i="69"/>
  <c r="L170" i="69"/>
  <c r="U170" i="69"/>
  <c r="U197" i="69"/>
  <c r="T197" i="69"/>
  <c r="M197" i="69"/>
  <c r="I197" i="69"/>
  <c r="N197" i="69"/>
  <c r="U199" i="69"/>
  <c r="N199" i="69"/>
  <c r="J199" i="69"/>
  <c r="M199" i="69"/>
  <c r="U205" i="69"/>
  <c r="T205" i="69"/>
  <c r="M205" i="69"/>
  <c r="I205" i="69"/>
  <c r="N205" i="69"/>
  <c r="U209" i="69"/>
  <c r="N209" i="69"/>
  <c r="J209" i="69"/>
  <c r="M209" i="69"/>
  <c r="U232" i="69"/>
  <c r="Q232" i="69"/>
  <c r="J232" i="69"/>
  <c r="T232" i="69"/>
  <c r="U234" i="69"/>
  <c r="T234" i="69"/>
  <c r="K234" i="69"/>
  <c r="Q234" i="69"/>
  <c r="U259" i="69"/>
  <c r="T259" i="69"/>
  <c r="K259" i="69"/>
  <c r="Q259" i="69"/>
  <c r="U279" i="69"/>
  <c r="T279" i="69"/>
  <c r="K279" i="69"/>
  <c r="Q279" i="69"/>
  <c r="U295" i="69"/>
  <c r="N295" i="69"/>
  <c r="J295" i="69"/>
  <c r="Q295" i="69"/>
  <c r="K295" i="69"/>
  <c r="P295" i="69"/>
  <c r="U303" i="69"/>
  <c r="P303" i="69"/>
  <c r="K303" i="69"/>
  <c r="G303" i="69"/>
  <c r="W303" i="69" s="1"/>
  <c r="N303" i="69"/>
  <c r="I303" i="69"/>
  <c r="Q303" i="69"/>
  <c r="U307" i="69"/>
  <c r="T307" i="69"/>
  <c r="M307" i="69"/>
  <c r="I307" i="69"/>
  <c r="Q307" i="69"/>
  <c r="K307" i="69"/>
  <c r="P307" i="69"/>
  <c r="U317" i="69"/>
  <c r="T317" i="69"/>
  <c r="M317" i="69"/>
  <c r="I317" i="69"/>
  <c r="Q317" i="69"/>
  <c r="K317" i="69"/>
  <c r="P317" i="69"/>
  <c r="U345" i="69"/>
  <c r="T345" i="69"/>
  <c r="M345" i="69"/>
  <c r="I345" i="69"/>
  <c r="Q345" i="69"/>
  <c r="K345" i="69"/>
  <c r="P345" i="69"/>
  <c r="T360" i="69"/>
  <c r="G360" i="69"/>
  <c r="W360" i="69" s="1"/>
  <c r="K360" i="69"/>
  <c r="T400" i="69"/>
  <c r="J400" i="69"/>
  <c r="M400" i="69"/>
  <c r="T405" i="69"/>
  <c r="G405" i="69"/>
  <c r="W405" i="69" s="1"/>
  <c r="K405" i="69"/>
  <c r="U410" i="69"/>
  <c r="J410" i="69"/>
  <c r="N410" i="69"/>
  <c r="T410" i="69"/>
  <c r="U435" i="69"/>
  <c r="T435" i="69"/>
  <c r="M435" i="69"/>
  <c r="I435" i="69"/>
  <c r="Q435" i="69"/>
  <c r="K435" i="69"/>
  <c r="U436" i="69"/>
  <c r="L436" i="69"/>
  <c r="M444" i="69"/>
  <c r="Q444" i="69"/>
  <c r="L444" i="69"/>
  <c r="P31" i="69"/>
  <c r="P35" i="69"/>
  <c r="J36" i="69"/>
  <c r="Q36" i="69"/>
  <c r="P39" i="69"/>
  <c r="J40" i="69"/>
  <c r="Q40" i="69"/>
  <c r="J48" i="69"/>
  <c r="Q48" i="69"/>
  <c r="J50" i="69"/>
  <c r="Q50" i="69"/>
  <c r="N52" i="69"/>
  <c r="N54" i="69"/>
  <c r="L61" i="69"/>
  <c r="J62" i="69"/>
  <c r="Q62" i="69"/>
  <c r="N66" i="69"/>
  <c r="J68" i="69"/>
  <c r="Q68" i="69"/>
  <c r="N74" i="69"/>
  <c r="N76" i="69"/>
  <c r="U78" i="69"/>
  <c r="M78" i="69"/>
  <c r="G78" i="69"/>
  <c r="W78" i="69" s="1"/>
  <c r="Q78" i="69"/>
  <c r="U82" i="69"/>
  <c r="T82" i="69"/>
  <c r="K82" i="69"/>
  <c r="Q82" i="69"/>
  <c r="J92" i="69"/>
  <c r="T92" i="69"/>
  <c r="U99" i="69"/>
  <c r="P99" i="69"/>
  <c r="K99" i="69"/>
  <c r="G99" i="69"/>
  <c r="W99" i="69" s="1"/>
  <c r="M99" i="69"/>
  <c r="U104" i="69"/>
  <c r="K104" i="69"/>
  <c r="I105" i="69"/>
  <c r="N105" i="69"/>
  <c r="I107" i="69"/>
  <c r="N107" i="69"/>
  <c r="J115" i="69"/>
  <c r="P115" i="69"/>
  <c r="I119" i="69"/>
  <c r="P119" i="69"/>
  <c r="G122" i="69"/>
  <c r="W122" i="69" s="1"/>
  <c r="O124" i="69"/>
  <c r="I124" i="69"/>
  <c r="P124" i="69"/>
  <c r="L126" i="69"/>
  <c r="U129" i="69"/>
  <c r="P129" i="69"/>
  <c r="K129" i="69"/>
  <c r="G129" i="69"/>
  <c r="W129" i="69" s="1"/>
  <c r="M129" i="69"/>
  <c r="U137" i="69"/>
  <c r="T137" i="69"/>
  <c r="M137" i="69"/>
  <c r="I137" i="69"/>
  <c r="N137" i="69"/>
  <c r="U139" i="69"/>
  <c r="N139" i="69"/>
  <c r="J139" i="69"/>
  <c r="M139" i="69"/>
  <c r="U145" i="69"/>
  <c r="T145" i="69"/>
  <c r="M145" i="69"/>
  <c r="I145" i="69"/>
  <c r="N145" i="69"/>
  <c r="U149" i="69"/>
  <c r="N149" i="69"/>
  <c r="J149" i="69"/>
  <c r="M149" i="69"/>
  <c r="O170" i="69"/>
  <c r="U171" i="69"/>
  <c r="P171" i="69"/>
  <c r="K171" i="69"/>
  <c r="G171" i="69"/>
  <c r="W171" i="69" s="1"/>
  <c r="M171" i="69"/>
  <c r="U180" i="69"/>
  <c r="U183" i="69"/>
  <c r="N183" i="69"/>
  <c r="J183" i="69"/>
  <c r="M183" i="69"/>
  <c r="J197" i="69"/>
  <c r="P197" i="69"/>
  <c r="I199" i="69"/>
  <c r="P199" i="69"/>
  <c r="J205" i="69"/>
  <c r="P205" i="69"/>
  <c r="I209" i="69"/>
  <c r="P209" i="69"/>
  <c r="U211" i="69"/>
  <c r="N211" i="69"/>
  <c r="J211" i="69"/>
  <c r="M211" i="69"/>
  <c r="U214" i="69"/>
  <c r="U217" i="69"/>
  <c r="N217" i="69"/>
  <c r="J217" i="69"/>
  <c r="M217" i="69"/>
  <c r="U228" i="69"/>
  <c r="Q228" i="69"/>
  <c r="J228" i="69"/>
  <c r="T228" i="69"/>
  <c r="U230" i="69"/>
  <c r="T230" i="69"/>
  <c r="K230" i="69"/>
  <c r="Q230" i="69"/>
  <c r="K232" i="69"/>
  <c r="L233" i="69"/>
  <c r="J234" i="69"/>
  <c r="L246" i="69"/>
  <c r="U246" i="69"/>
  <c r="U247" i="69"/>
  <c r="M247" i="69"/>
  <c r="G247" i="69"/>
  <c r="W247" i="69" s="1"/>
  <c r="Q247" i="69"/>
  <c r="L250" i="69"/>
  <c r="U256" i="69"/>
  <c r="J259" i="69"/>
  <c r="U263" i="69"/>
  <c r="Q263" i="69"/>
  <c r="J263" i="69"/>
  <c r="T263" i="69"/>
  <c r="L272" i="69"/>
  <c r="V272" i="69" s="1"/>
  <c r="O276" i="69"/>
  <c r="V276" i="69" s="1"/>
  <c r="J279" i="69"/>
  <c r="I295" i="69"/>
  <c r="T295" i="69"/>
  <c r="J303" i="69"/>
  <c r="T303" i="69"/>
  <c r="J307" i="69"/>
  <c r="Q310" i="69"/>
  <c r="G310" i="69"/>
  <c r="W310" i="69" s="1"/>
  <c r="T310" i="69"/>
  <c r="I310" i="69"/>
  <c r="J317" i="69"/>
  <c r="P318" i="69"/>
  <c r="T320" i="69"/>
  <c r="U321" i="69"/>
  <c r="P321" i="69"/>
  <c r="K321" i="69"/>
  <c r="G321" i="69"/>
  <c r="W321" i="69" s="1"/>
  <c r="N321" i="69"/>
  <c r="I321" i="69"/>
  <c r="Q321" i="69"/>
  <c r="U323" i="69"/>
  <c r="T323" i="69"/>
  <c r="M323" i="69"/>
  <c r="I323" i="69"/>
  <c r="Q323" i="69"/>
  <c r="K323" i="69"/>
  <c r="P323" i="69"/>
  <c r="U331" i="69"/>
  <c r="N331" i="69"/>
  <c r="J331" i="69"/>
  <c r="Q331" i="69"/>
  <c r="K331" i="69"/>
  <c r="P331" i="69"/>
  <c r="J345" i="69"/>
  <c r="U353" i="69"/>
  <c r="T353" i="69"/>
  <c r="M353" i="69"/>
  <c r="I353" i="69"/>
  <c r="P353" i="69"/>
  <c r="J353" i="69"/>
  <c r="Q353" i="69"/>
  <c r="U355" i="69"/>
  <c r="N355" i="69"/>
  <c r="J355" i="69"/>
  <c r="Q355" i="69"/>
  <c r="K355" i="69"/>
  <c r="P355" i="69"/>
  <c r="N360" i="69"/>
  <c r="U361" i="69"/>
  <c r="P361" i="69"/>
  <c r="K361" i="69"/>
  <c r="G361" i="69"/>
  <c r="W361" i="69" s="1"/>
  <c r="T361" i="69"/>
  <c r="N361" i="69"/>
  <c r="K364" i="69"/>
  <c r="N364" i="69"/>
  <c r="N366" i="69"/>
  <c r="T366" i="69"/>
  <c r="U369" i="69"/>
  <c r="P369" i="69"/>
  <c r="K369" i="69"/>
  <c r="G369" i="69"/>
  <c r="W369" i="69" s="1"/>
  <c r="Q369" i="69"/>
  <c r="J369" i="69"/>
  <c r="N369" i="69"/>
  <c r="T381" i="69"/>
  <c r="N381" i="69"/>
  <c r="L381" i="69"/>
  <c r="G381" i="69"/>
  <c r="W381" i="69" s="1"/>
  <c r="I400" i="69"/>
  <c r="N405" i="69"/>
  <c r="I410" i="69"/>
  <c r="U416" i="69"/>
  <c r="K416" i="69"/>
  <c r="N416" i="69"/>
  <c r="G416" i="69"/>
  <c r="W416" i="69" s="1"/>
  <c r="U427" i="69"/>
  <c r="T427" i="69"/>
  <c r="M427" i="69"/>
  <c r="I427" i="69"/>
  <c r="Q427" i="69"/>
  <c r="K427" i="69"/>
  <c r="J427" i="69"/>
  <c r="J435" i="69"/>
  <c r="O436" i="69"/>
  <c r="T437" i="69"/>
  <c r="P437" i="69"/>
  <c r="K437" i="69"/>
  <c r="G437" i="69"/>
  <c r="W437" i="69" s="1"/>
  <c r="N437" i="69"/>
  <c r="I437" i="69"/>
  <c r="M437" i="69"/>
  <c r="U437" i="69"/>
  <c r="N438" i="69"/>
  <c r="U438" i="69"/>
  <c r="J444" i="69"/>
  <c r="Q451" i="69"/>
  <c r="M451" i="69"/>
  <c r="U454" i="69"/>
  <c r="O454" i="69"/>
  <c r="H72" i="69"/>
  <c r="M14" i="69"/>
  <c r="U17" i="69"/>
  <c r="U21" i="69"/>
  <c r="U25" i="69"/>
  <c r="I31" i="69"/>
  <c r="U31" i="69"/>
  <c r="I35" i="69"/>
  <c r="U35" i="69"/>
  <c r="K36" i="69"/>
  <c r="T36" i="69"/>
  <c r="I39" i="69"/>
  <c r="U39" i="69"/>
  <c r="K40" i="69"/>
  <c r="T40" i="69"/>
  <c r="U45" i="69"/>
  <c r="L47" i="69"/>
  <c r="K48" i="69"/>
  <c r="T48" i="69"/>
  <c r="K50" i="69"/>
  <c r="T50" i="69"/>
  <c r="J52" i="69"/>
  <c r="Q52" i="69"/>
  <c r="J54" i="69"/>
  <c r="Q54" i="69"/>
  <c r="N60" i="69"/>
  <c r="O61" i="69"/>
  <c r="K62" i="69"/>
  <c r="T62" i="69"/>
  <c r="L65" i="69"/>
  <c r="J66" i="69"/>
  <c r="Q66" i="69"/>
  <c r="K68" i="69"/>
  <c r="T68" i="69"/>
  <c r="N70" i="69"/>
  <c r="J74" i="69"/>
  <c r="Q74" i="69"/>
  <c r="J76" i="69"/>
  <c r="Q76" i="69"/>
  <c r="J78" i="69"/>
  <c r="T78" i="69"/>
  <c r="O79" i="69"/>
  <c r="U79" i="69"/>
  <c r="U80" i="69"/>
  <c r="M80" i="69"/>
  <c r="G80" i="69"/>
  <c r="W80" i="69" s="1"/>
  <c r="Q80" i="69"/>
  <c r="J82" i="69"/>
  <c r="U90" i="69"/>
  <c r="Q90" i="69"/>
  <c r="J90" i="69"/>
  <c r="T90" i="69"/>
  <c r="K92" i="69"/>
  <c r="U96" i="69"/>
  <c r="T96" i="69"/>
  <c r="K96" i="69"/>
  <c r="Q96" i="69"/>
  <c r="U97" i="69"/>
  <c r="P97" i="69"/>
  <c r="K97" i="69"/>
  <c r="G97" i="69"/>
  <c r="W97" i="69" s="1"/>
  <c r="M97" i="69"/>
  <c r="I99" i="69"/>
  <c r="N99" i="69"/>
  <c r="L104" i="69"/>
  <c r="J105" i="69"/>
  <c r="Q105" i="69"/>
  <c r="J107" i="69"/>
  <c r="Q107" i="69"/>
  <c r="U109" i="69"/>
  <c r="N109" i="69"/>
  <c r="J109" i="69"/>
  <c r="M109" i="69"/>
  <c r="U112" i="69"/>
  <c r="O112" i="69"/>
  <c r="G112" i="69"/>
  <c r="W112" i="69" s="1"/>
  <c r="K115" i="69"/>
  <c r="Q115" i="69"/>
  <c r="K119" i="69"/>
  <c r="Q119" i="69"/>
  <c r="U121" i="69"/>
  <c r="N121" i="69"/>
  <c r="J121" i="69"/>
  <c r="M121" i="69"/>
  <c r="L122" i="69"/>
  <c r="K124" i="69"/>
  <c r="U124" i="69"/>
  <c r="P126" i="69"/>
  <c r="I129" i="69"/>
  <c r="N129" i="69"/>
  <c r="J137" i="69"/>
  <c r="P137" i="69"/>
  <c r="I139" i="69"/>
  <c r="P139" i="69"/>
  <c r="J145" i="69"/>
  <c r="P145" i="69"/>
  <c r="I149" i="69"/>
  <c r="P149" i="69"/>
  <c r="U151" i="69"/>
  <c r="N151" i="69"/>
  <c r="J151" i="69"/>
  <c r="M151" i="69"/>
  <c r="U154" i="69"/>
  <c r="U157" i="69"/>
  <c r="N157" i="69"/>
  <c r="J157" i="69"/>
  <c r="M157" i="69"/>
  <c r="L166" i="69"/>
  <c r="U166" i="69"/>
  <c r="I171" i="69"/>
  <c r="N171" i="69"/>
  <c r="L174" i="69"/>
  <c r="U174" i="69"/>
  <c r="I183" i="69"/>
  <c r="P183" i="69"/>
  <c r="U185" i="69"/>
  <c r="N185" i="69"/>
  <c r="J185" i="69"/>
  <c r="M185" i="69"/>
  <c r="U188" i="69"/>
  <c r="U195" i="69"/>
  <c r="N195" i="69"/>
  <c r="J195" i="69"/>
  <c r="M195" i="69"/>
  <c r="K197" i="69"/>
  <c r="Q197" i="69"/>
  <c r="K199" i="69"/>
  <c r="Q199" i="69"/>
  <c r="U201" i="69"/>
  <c r="T201" i="69"/>
  <c r="M201" i="69"/>
  <c r="I201" i="69"/>
  <c r="N201" i="69"/>
  <c r="U203" i="69"/>
  <c r="N203" i="69"/>
  <c r="J203" i="69"/>
  <c r="M203" i="69"/>
  <c r="K205" i="69"/>
  <c r="Q205" i="69"/>
  <c r="K209" i="69"/>
  <c r="Q209" i="69"/>
  <c r="I211" i="69"/>
  <c r="P211" i="69"/>
  <c r="I217" i="69"/>
  <c r="P217" i="69"/>
  <c r="U219" i="69"/>
  <c r="N219" i="69"/>
  <c r="J219" i="69"/>
  <c r="M219" i="69"/>
  <c r="U226" i="69"/>
  <c r="T226" i="69"/>
  <c r="K226" i="69"/>
  <c r="Q226" i="69"/>
  <c r="K228" i="69"/>
  <c r="L229" i="69"/>
  <c r="J230" i="69"/>
  <c r="M232" i="69"/>
  <c r="M234" i="69"/>
  <c r="I246" i="69"/>
  <c r="J247" i="69"/>
  <c r="T247" i="69"/>
  <c r="U250" i="69"/>
  <c r="U257" i="69"/>
  <c r="T257" i="69"/>
  <c r="K257" i="69"/>
  <c r="Q257" i="69"/>
  <c r="M259" i="69"/>
  <c r="K263" i="69"/>
  <c r="O264" i="69"/>
  <c r="U272" i="69"/>
  <c r="U276" i="69"/>
  <c r="M279" i="69"/>
  <c r="U285" i="69"/>
  <c r="Q285" i="69"/>
  <c r="J285" i="69"/>
  <c r="T285" i="69"/>
  <c r="O290" i="69"/>
  <c r="U291" i="69"/>
  <c r="P291" i="69"/>
  <c r="K291" i="69"/>
  <c r="G291" i="69"/>
  <c r="W291" i="69" s="1"/>
  <c r="M291" i="69"/>
  <c r="U293" i="69"/>
  <c r="P293" i="69"/>
  <c r="K293" i="69"/>
  <c r="G293" i="69"/>
  <c r="W293" i="69" s="1"/>
  <c r="M293" i="69"/>
  <c r="Q308" i="69"/>
  <c r="T308" i="69"/>
  <c r="K308" i="69"/>
  <c r="K310" i="69"/>
  <c r="K318" i="69"/>
  <c r="J321" i="69"/>
  <c r="T321" i="69"/>
  <c r="J323" i="69"/>
  <c r="I331" i="69"/>
  <c r="T331" i="69"/>
  <c r="L332" i="69"/>
  <c r="G332" i="69"/>
  <c r="W332" i="69" s="1"/>
  <c r="N332" i="69"/>
  <c r="T332" i="69"/>
  <c r="U338" i="69"/>
  <c r="K338" i="69"/>
  <c r="T338" i="69"/>
  <c r="G338" i="69"/>
  <c r="W338" i="69" s="1"/>
  <c r="N346" i="69"/>
  <c r="T346" i="69"/>
  <c r="U349" i="69"/>
  <c r="P349" i="69"/>
  <c r="K349" i="69"/>
  <c r="G349" i="69"/>
  <c r="W349" i="69" s="1"/>
  <c r="Q349" i="69"/>
  <c r="J349" i="69"/>
  <c r="N349" i="69"/>
  <c r="K353" i="69"/>
  <c r="I355" i="69"/>
  <c r="T355" i="69"/>
  <c r="T356" i="69"/>
  <c r="G356" i="69"/>
  <c r="W356" i="69" s="1"/>
  <c r="I361" i="69"/>
  <c r="Q361" i="69"/>
  <c r="T364" i="69"/>
  <c r="K366" i="69"/>
  <c r="U367" i="69"/>
  <c r="N367" i="69"/>
  <c r="J367" i="69"/>
  <c r="T367" i="69"/>
  <c r="G367" i="69"/>
  <c r="W367" i="69" s="1"/>
  <c r="P367" i="69"/>
  <c r="I369" i="69"/>
  <c r="T369" i="69"/>
  <c r="U381" i="69"/>
  <c r="T382" i="69"/>
  <c r="M382" i="69"/>
  <c r="J382" i="69"/>
  <c r="U391" i="69"/>
  <c r="N391" i="69"/>
  <c r="G391" i="69"/>
  <c r="W391" i="69" s="1"/>
  <c r="T398" i="69"/>
  <c r="Q398" i="69"/>
  <c r="J398" i="69"/>
  <c r="I398" i="69"/>
  <c r="P400" i="69"/>
  <c r="L416" i="69"/>
  <c r="U429" i="69"/>
  <c r="T429" i="69"/>
  <c r="M429" i="69"/>
  <c r="I429" i="69"/>
  <c r="P429" i="69"/>
  <c r="J429" i="69"/>
  <c r="O430" i="69"/>
  <c r="L430" i="69"/>
  <c r="N435" i="69"/>
  <c r="J437" i="69"/>
  <c r="J438" i="69"/>
  <c r="U442" i="69"/>
  <c r="J442" i="69"/>
  <c r="Q442" i="69"/>
  <c r="L442" i="69"/>
  <c r="U444" i="69"/>
  <c r="L446" i="69"/>
  <c r="Q446" i="69"/>
  <c r="U446" i="69"/>
  <c r="J451" i="69"/>
  <c r="J459" i="69"/>
  <c r="Q459" i="69"/>
  <c r="H42" i="69"/>
  <c r="H102" i="69"/>
  <c r="I14" i="69"/>
  <c r="P14" i="69"/>
  <c r="I17" i="69"/>
  <c r="N18" i="69"/>
  <c r="I21" i="69"/>
  <c r="N22" i="69"/>
  <c r="I25" i="69"/>
  <c r="N30" i="69"/>
  <c r="L31" i="69"/>
  <c r="N34" i="69"/>
  <c r="L35" i="69"/>
  <c r="G36" i="69"/>
  <c r="W36" i="69" s="1"/>
  <c r="M36" i="69"/>
  <c r="N38" i="69"/>
  <c r="L39" i="69"/>
  <c r="G40" i="69"/>
  <c r="W40" i="69" s="1"/>
  <c r="M40" i="69"/>
  <c r="N44" i="69"/>
  <c r="N46" i="69"/>
  <c r="O47" i="69"/>
  <c r="G48" i="69"/>
  <c r="W48" i="69" s="1"/>
  <c r="M48" i="69"/>
  <c r="U49" i="69"/>
  <c r="G50" i="69"/>
  <c r="W50" i="69" s="1"/>
  <c r="M50" i="69"/>
  <c r="L51" i="69"/>
  <c r="K52" i="69"/>
  <c r="T52" i="69"/>
  <c r="K54" i="69"/>
  <c r="T54" i="69"/>
  <c r="J60" i="69"/>
  <c r="Q60" i="69"/>
  <c r="G62" i="69"/>
  <c r="W62" i="69" s="1"/>
  <c r="M62" i="69"/>
  <c r="N64" i="69"/>
  <c r="K66" i="69"/>
  <c r="T66" i="69"/>
  <c r="G68" i="69"/>
  <c r="W68" i="69" s="1"/>
  <c r="M68" i="69"/>
  <c r="J70" i="69"/>
  <c r="Q70" i="69"/>
  <c r="K74" i="69"/>
  <c r="T74" i="69"/>
  <c r="K76" i="69"/>
  <c r="T76" i="69"/>
  <c r="K78" i="69"/>
  <c r="J80" i="69"/>
  <c r="T80" i="69"/>
  <c r="U81" i="69"/>
  <c r="L81" i="69"/>
  <c r="M82" i="69"/>
  <c r="U84" i="69"/>
  <c r="T84" i="69"/>
  <c r="K84" i="69"/>
  <c r="Q84" i="69"/>
  <c r="K90" i="69"/>
  <c r="L91" i="69"/>
  <c r="N92" i="69"/>
  <c r="J96" i="69"/>
  <c r="I97" i="69"/>
  <c r="N97" i="69"/>
  <c r="J99" i="69"/>
  <c r="Q99" i="69"/>
  <c r="O104" i="69"/>
  <c r="T105" i="69"/>
  <c r="T107" i="69"/>
  <c r="I109" i="69"/>
  <c r="P109" i="69"/>
  <c r="U111" i="69"/>
  <c r="N111" i="69"/>
  <c r="J111" i="69"/>
  <c r="M111" i="69"/>
  <c r="K112" i="69"/>
  <c r="U113" i="69"/>
  <c r="T113" i="69"/>
  <c r="M113" i="69"/>
  <c r="I113" i="69"/>
  <c r="N113" i="69"/>
  <c r="T114" i="69"/>
  <c r="G115" i="69"/>
  <c r="W115" i="69" s="1"/>
  <c r="G119" i="69"/>
  <c r="W119" i="69" s="1"/>
  <c r="T119" i="69"/>
  <c r="U120" i="69"/>
  <c r="L120" i="69"/>
  <c r="G120" i="69"/>
  <c r="W120" i="69" s="1"/>
  <c r="O120" i="69"/>
  <c r="I121" i="69"/>
  <c r="P121" i="69"/>
  <c r="P122" i="69"/>
  <c r="L124" i="69"/>
  <c r="U127" i="69"/>
  <c r="N127" i="69"/>
  <c r="J127" i="69"/>
  <c r="M127" i="69"/>
  <c r="J129" i="69"/>
  <c r="Q129" i="69"/>
  <c r="U135" i="69"/>
  <c r="N135" i="69"/>
  <c r="J135" i="69"/>
  <c r="M135" i="69"/>
  <c r="K137" i="69"/>
  <c r="Q137" i="69"/>
  <c r="K139" i="69"/>
  <c r="Q139" i="69"/>
  <c r="U141" i="69"/>
  <c r="T141" i="69"/>
  <c r="M141" i="69"/>
  <c r="I141" i="69"/>
  <c r="N141" i="69"/>
  <c r="U143" i="69"/>
  <c r="N143" i="69"/>
  <c r="J143" i="69"/>
  <c r="M143" i="69"/>
  <c r="K145" i="69"/>
  <c r="Q145" i="69"/>
  <c r="K149" i="69"/>
  <c r="Q149" i="69"/>
  <c r="I151" i="69"/>
  <c r="P151" i="69"/>
  <c r="I157" i="69"/>
  <c r="P157" i="69"/>
  <c r="U159" i="69"/>
  <c r="N159" i="69"/>
  <c r="J159" i="69"/>
  <c r="M159" i="69"/>
  <c r="O166" i="69"/>
  <c r="U167" i="69"/>
  <c r="P167" i="69"/>
  <c r="K167" i="69"/>
  <c r="G167" i="69"/>
  <c r="W167" i="69" s="1"/>
  <c r="M167" i="69"/>
  <c r="J171" i="69"/>
  <c r="Q171" i="69"/>
  <c r="O174" i="69"/>
  <c r="U175" i="69"/>
  <c r="P175" i="69"/>
  <c r="K175" i="69"/>
  <c r="G175" i="69"/>
  <c r="W175" i="69" s="1"/>
  <c r="M175" i="69"/>
  <c r="L182" i="69"/>
  <c r="K183" i="69"/>
  <c r="Q183" i="69"/>
  <c r="I185" i="69"/>
  <c r="P185" i="69"/>
  <c r="I195" i="69"/>
  <c r="P195" i="69"/>
  <c r="G197" i="69"/>
  <c r="W197" i="69" s="1"/>
  <c r="G199" i="69"/>
  <c r="W199" i="69" s="1"/>
  <c r="T199" i="69"/>
  <c r="J201" i="69"/>
  <c r="P201" i="69"/>
  <c r="I203" i="69"/>
  <c r="P203" i="69"/>
  <c r="G205" i="69"/>
  <c r="W205" i="69" s="1"/>
  <c r="G209" i="69"/>
  <c r="W209" i="69" s="1"/>
  <c r="T209" i="69"/>
  <c r="K211" i="69"/>
  <c r="Q211" i="69"/>
  <c r="L216" i="69"/>
  <c r="K217" i="69"/>
  <c r="Q217" i="69"/>
  <c r="I219" i="69"/>
  <c r="P219" i="69"/>
  <c r="J226" i="69"/>
  <c r="M228" i="69"/>
  <c r="M230" i="69"/>
  <c r="G232" i="69"/>
  <c r="W232" i="69" s="1"/>
  <c r="N232" i="69"/>
  <c r="G234" i="69"/>
  <c r="W234" i="69" s="1"/>
  <c r="N234" i="69"/>
  <c r="U241" i="69"/>
  <c r="Q241" i="69"/>
  <c r="J241" i="69"/>
  <c r="T241" i="69"/>
  <c r="U242" i="69"/>
  <c r="K247" i="69"/>
  <c r="U251" i="69"/>
  <c r="T251" i="69"/>
  <c r="K251" i="69"/>
  <c r="Q251" i="69"/>
  <c r="U255" i="69"/>
  <c r="M255" i="69"/>
  <c r="G255" i="69"/>
  <c r="W255" i="69" s="1"/>
  <c r="Q255" i="69"/>
  <c r="J257" i="69"/>
  <c r="G259" i="69"/>
  <c r="W259" i="69" s="1"/>
  <c r="N259" i="69"/>
  <c r="U261" i="69"/>
  <c r="Q261" i="69"/>
  <c r="J261" i="69"/>
  <c r="T261" i="69"/>
  <c r="M263" i="69"/>
  <c r="U273" i="69"/>
  <c r="T273" i="69"/>
  <c r="K273" i="69"/>
  <c r="Q273" i="69"/>
  <c r="U275" i="69"/>
  <c r="M275" i="69"/>
  <c r="G275" i="69"/>
  <c r="W275" i="69" s="1"/>
  <c r="Q275" i="69"/>
  <c r="U277" i="69"/>
  <c r="Q277" i="69"/>
  <c r="J277" i="69"/>
  <c r="T277" i="69"/>
  <c r="G279" i="69"/>
  <c r="W279" i="69" s="1"/>
  <c r="N279" i="69"/>
  <c r="K285" i="69"/>
  <c r="I291" i="69"/>
  <c r="N291" i="69"/>
  <c r="I293" i="69"/>
  <c r="N293" i="69"/>
  <c r="G295" i="69"/>
  <c r="W295" i="69" s="1"/>
  <c r="M295" i="69"/>
  <c r="P300" i="69"/>
  <c r="L300" i="69"/>
  <c r="M303" i="69"/>
  <c r="G307" i="69"/>
  <c r="W307" i="69" s="1"/>
  <c r="N307" i="69"/>
  <c r="I308" i="69"/>
  <c r="N310" i="69"/>
  <c r="G317" i="69"/>
  <c r="W317" i="69" s="1"/>
  <c r="N317" i="69"/>
  <c r="O318" i="69"/>
  <c r="U319" i="69"/>
  <c r="P319" i="69"/>
  <c r="K319" i="69"/>
  <c r="G319" i="69"/>
  <c r="W319" i="69" s="1"/>
  <c r="N319" i="69"/>
  <c r="I319" i="69"/>
  <c r="Q319" i="69"/>
  <c r="P322" i="69"/>
  <c r="K322" i="69"/>
  <c r="O322" i="69"/>
  <c r="U325" i="69"/>
  <c r="N325" i="69"/>
  <c r="J325" i="69"/>
  <c r="Q325" i="69"/>
  <c r="K325" i="69"/>
  <c r="P325" i="69"/>
  <c r="I332" i="69"/>
  <c r="U335" i="69"/>
  <c r="P335" i="69"/>
  <c r="K335" i="69"/>
  <c r="G335" i="69"/>
  <c r="W335" i="69" s="1"/>
  <c r="N335" i="69"/>
  <c r="I335" i="69"/>
  <c r="Q335" i="69"/>
  <c r="L338" i="69"/>
  <c r="G345" i="69"/>
  <c r="W345" i="69" s="1"/>
  <c r="N345" i="69"/>
  <c r="K346" i="69"/>
  <c r="U347" i="69"/>
  <c r="N347" i="69"/>
  <c r="J347" i="69"/>
  <c r="T347" i="69"/>
  <c r="G347" i="69"/>
  <c r="W347" i="69" s="1"/>
  <c r="P347" i="69"/>
  <c r="I349" i="69"/>
  <c r="T349" i="69"/>
  <c r="N354" i="69"/>
  <c r="K354" i="69"/>
  <c r="K356" i="69"/>
  <c r="J361" i="69"/>
  <c r="U365" i="69"/>
  <c r="T365" i="69"/>
  <c r="M365" i="69"/>
  <c r="I365" i="69"/>
  <c r="Q365" i="69"/>
  <c r="K365" i="69"/>
  <c r="P365" i="69"/>
  <c r="I367" i="69"/>
  <c r="Q367" i="69"/>
  <c r="U377" i="69"/>
  <c r="P377" i="69"/>
  <c r="N377" i="69"/>
  <c r="J377" i="69"/>
  <c r="Q377" i="69"/>
  <c r="I377" i="69"/>
  <c r="T377" i="69"/>
  <c r="I382" i="69"/>
  <c r="U393" i="69"/>
  <c r="K393" i="69"/>
  <c r="N393" i="69"/>
  <c r="T393" i="69"/>
  <c r="M398" i="69"/>
  <c r="Q400" i="69"/>
  <c r="T401" i="69"/>
  <c r="G401" i="69"/>
  <c r="W401" i="69" s="1"/>
  <c r="K401" i="69"/>
  <c r="T408" i="69"/>
  <c r="P408" i="69"/>
  <c r="I408" i="69"/>
  <c r="M408" i="69"/>
  <c r="J408" i="69"/>
  <c r="T416" i="69"/>
  <c r="U423" i="69"/>
  <c r="N423" i="69"/>
  <c r="J423" i="69"/>
  <c r="P423" i="69"/>
  <c r="I423" i="69"/>
  <c r="T423" i="69"/>
  <c r="K423" i="69"/>
  <c r="N427" i="69"/>
  <c r="K429" i="69"/>
  <c r="G435" i="69"/>
  <c r="W435" i="69" s="1"/>
  <c r="P435" i="69"/>
  <c r="M442" i="69"/>
  <c r="J446" i="69"/>
  <c r="M459" i="69"/>
  <c r="N94" i="69"/>
  <c r="N98" i="69"/>
  <c r="P108" i="69"/>
  <c r="Q123" i="69"/>
  <c r="Q125" i="69"/>
  <c r="Q153" i="69"/>
  <c r="Q155" i="69"/>
  <c r="Q165" i="69"/>
  <c r="Q169" i="69"/>
  <c r="Q173" i="69"/>
  <c r="Q179" i="69"/>
  <c r="Q181" i="69"/>
  <c r="Q187" i="69"/>
  <c r="Q189" i="69"/>
  <c r="Q213" i="69"/>
  <c r="Q215" i="69"/>
  <c r="N243" i="69"/>
  <c r="N245" i="69"/>
  <c r="N249" i="69"/>
  <c r="N265" i="69"/>
  <c r="N271" i="69"/>
  <c r="N281" i="69"/>
  <c r="N287" i="69"/>
  <c r="N289" i="69"/>
  <c r="P294" i="69"/>
  <c r="U301" i="69"/>
  <c r="P301" i="69"/>
  <c r="K301" i="69"/>
  <c r="G301" i="69"/>
  <c r="W301" i="69" s="1"/>
  <c r="M301" i="69"/>
  <c r="Q306" i="69"/>
  <c r="P306" i="69"/>
  <c r="I306" i="69"/>
  <c r="T306" i="69"/>
  <c r="U309" i="69"/>
  <c r="N309" i="69"/>
  <c r="J309" i="69"/>
  <c r="M309" i="69"/>
  <c r="U311" i="69"/>
  <c r="P311" i="69"/>
  <c r="K311" i="69"/>
  <c r="G311" i="69"/>
  <c r="W311" i="69" s="1"/>
  <c r="M311" i="69"/>
  <c r="U334" i="69"/>
  <c r="K334" i="69"/>
  <c r="U339" i="69"/>
  <c r="P339" i="69"/>
  <c r="K339" i="69"/>
  <c r="G339" i="69"/>
  <c r="W339" i="69" s="1"/>
  <c r="M339" i="69"/>
  <c r="T348" i="69"/>
  <c r="G348" i="69"/>
  <c r="W348" i="69" s="1"/>
  <c r="K352" i="69"/>
  <c r="T368" i="69"/>
  <c r="G368" i="69"/>
  <c r="W368" i="69" s="1"/>
  <c r="U375" i="69"/>
  <c r="T375" i="69"/>
  <c r="M375" i="69"/>
  <c r="I375" i="69"/>
  <c r="N375" i="69"/>
  <c r="N376" i="69"/>
  <c r="T380" i="69"/>
  <c r="Q380" i="69"/>
  <c r="J380" i="69"/>
  <c r="M380" i="69"/>
  <c r="T390" i="69"/>
  <c r="Q390" i="69"/>
  <c r="J390" i="69"/>
  <c r="M390" i="69"/>
  <c r="T396" i="69"/>
  <c r="M396" i="69"/>
  <c r="Q396" i="69"/>
  <c r="N397" i="69"/>
  <c r="G397" i="69"/>
  <c r="W397" i="69" s="1"/>
  <c r="L397" i="69"/>
  <c r="K409" i="69"/>
  <c r="N409" i="69"/>
  <c r="U411" i="69"/>
  <c r="P411" i="69"/>
  <c r="K411" i="69"/>
  <c r="G411" i="69"/>
  <c r="W411" i="69" s="1"/>
  <c r="T411" i="69"/>
  <c r="N411" i="69"/>
  <c r="L440" i="69"/>
  <c r="Q440" i="69"/>
  <c r="U450" i="69"/>
  <c r="L450" i="69"/>
  <c r="V450" i="69" s="1"/>
  <c r="J457" i="69"/>
  <c r="Q457" i="69"/>
  <c r="M461" i="69"/>
  <c r="J461" i="69"/>
  <c r="N302" i="69"/>
  <c r="N304" i="69"/>
  <c r="Q305" i="69"/>
  <c r="M315" i="69"/>
  <c r="Q333" i="69"/>
  <c r="Q337" i="69"/>
  <c r="Q341" i="69"/>
  <c r="Q351" i="69"/>
  <c r="Q363" i="69"/>
  <c r="Q371" i="69"/>
  <c r="T386" i="69"/>
  <c r="P386" i="69"/>
  <c r="I386" i="69"/>
  <c r="Q386" i="69"/>
  <c r="T392" i="69"/>
  <c r="P392" i="69"/>
  <c r="I392" i="69"/>
  <c r="Q392" i="69"/>
  <c r="N399" i="69"/>
  <c r="U413" i="69"/>
  <c r="P413" i="69"/>
  <c r="K413" i="69"/>
  <c r="G413" i="69"/>
  <c r="W413" i="69" s="1"/>
  <c r="M413" i="69"/>
  <c r="U421" i="69"/>
  <c r="P421" i="69"/>
  <c r="K421" i="69"/>
  <c r="G421" i="69"/>
  <c r="W421" i="69" s="1"/>
  <c r="M421" i="69"/>
  <c r="U425" i="69"/>
  <c r="N425" i="69"/>
  <c r="J425" i="69"/>
  <c r="M425" i="69"/>
  <c r="M384" i="69"/>
  <c r="M394" i="69"/>
  <c r="M406" i="69"/>
  <c r="N412" i="69"/>
  <c r="Q415" i="69"/>
  <c r="Q431" i="69"/>
  <c r="Q29" i="69"/>
  <c r="M29" i="69"/>
  <c r="J29" i="69"/>
  <c r="T29" i="69"/>
  <c r="N29" i="69"/>
  <c r="K29" i="69"/>
  <c r="G29" i="69"/>
  <c r="W29" i="69" s="1"/>
  <c r="Q37" i="69"/>
  <c r="M37" i="69"/>
  <c r="J37" i="69"/>
  <c r="T37" i="69"/>
  <c r="N37" i="69"/>
  <c r="K37" i="69"/>
  <c r="G37" i="69"/>
  <c r="W37" i="69" s="1"/>
  <c r="Q89" i="69"/>
  <c r="M89" i="69"/>
  <c r="J89" i="69"/>
  <c r="P89" i="69"/>
  <c r="I89" i="69"/>
  <c r="T89" i="69"/>
  <c r="N89" i="69"/>
  <c r="K89" i="69"/>
  <c r="G89" i="69"/>
  <c r="W89" i="69" s="1"/>
  <c r="G14" i="69"/>
  <c r="W14" i="69" s="1"/>
  <c r="K14" i="69"/>
  <c r="N14" i="69"/>
  <c r="T14" i="69"/>
  <c r="L15" i="69"/>
  <c r="P16" i="69"/>
  <c r="I16" i="69"/>
  <c r="M16" i="69"/>
  <c r="T16" i="69"/>
  <c r="I19" i="69"/>
  <c r="P19" i="69"/>
  <c r="I23" i="69"/>
  <c r="P23" i="69"/>
  <c r="L29" i="69"/>
  <c r="U29" i="69"/>
  <c r="Q31" i="69"/>
  <c r="M31" i="69"/>
  <c r="J31" i="69"/>
  <c r="T31" i="69"/>
  <c r="N31" i="69"/>
  <c r="K31" i="69"/>
  <c r="G31" i="69"/>
  <c r="W31" i="69" s="1"/>
  <c r="O31" i="69"/>
  <c r="L33" i="69"/>
  <c r="U33" i="69"/>
  <c r="Q35" i="69"/>
  <c r="M35" i="69"/>
  <c r="J35" i="69"/>
  <c r="T35" i="69"/>
  <c r="N35" i="69"/>
  <c r="K35" i="69"/>
  <c r="G35" i="69"/>
  <c r="W35" i="69" s="1"/>
  <c r="O35" i="69"/>
  <c r="L37" i="69"/>
  <c r="U37" i="69"/>
  <c r="Q39" i="69"/>
  <c r="M39" i="69"/>
  <c r="J39" i="69"/>
  <c r="T39" i="69"/>
  <c r="N39" i="69"/>
  <c r="K39" i="69"/>
  <c r="G39" i="69"/>
  <c r="W39" i="69" s="1"/>
  <c r="O39" i="69"/>
  <c r="L45" i="69"/>
  <c r="L49" i="69"/>
  <c r="L53" i="69"/>
  <c r="Q61" i="69"/>
  <c r="M61" i="69"/>
  <c r="J61" i="69"/>
  <c r="P61" i="69"/>
  <c r="I61" i="69"/>
  <c r="T61" i="69"/>
  <c r="N61" i="69"/>
  <c r="K61" i="69"/>
  <c r="G61" i="69"/>
  <c r="W61" i="69" s="1"/>
  <c r="Q65" i="69"/>
  <c r="M65" i="69"/>
  <c r="J65" i="69"/>
  <c r="P65" i="69"/>
  <c r="I65" i="69"/>
  <c r="T65" i="69"/>
  <c r="N65" i="69"/>
  <c r="K65" i="69"/>
  <c r="G65" i="69"/>
  <c r="W65" i="69" s="1"/>
  <c r="Q69" i="69"/>
  <c r="M69" i="69"/>
  <c r="J69" i="69"/>
  <c r="P69" i="69"/>
  <c r="I69" i="69"/>
  <c r="T69" i="69"/>
  <c r="N69" i="69"/>
  <c r="K69" i="69"/>
  <c r="G69" i="69"/>
  <c r="W69" i="69" s="1"/>
  <c r="L75" i="69"/>
  <c r="L79" i="69"/>
  <c r="L83" i="69"/>
  <c r="O89" i="69"/>
  <c r="Q91" i="69"/>
  <c r="M91" i="69"/>
  <c r="J91" i="69"/>
  <c r="P91" i="69"/>
  <c r="I91" i="69"/>
  <c r="T91" i="69"/>
  <c r="N91" i="69"/>
  <c r="K91" i="69"/>
  <c r="G91" i="69"/>
  <c r="W91" i="69" s="1"/>
  <c r="O93" i="69"/>
  <c r="Q95" i="69"/>
  <c r="M95" i="69"/>
  <c r="J95" i="69"/>
  <c r="P95" i="69"/>
  <c r="I95" i="69"/>
  <c r="T95" i="69"/>
  <c r="N95" i="69"/>
  <c r="K95" i="69"/>
  <c r="G95" i="69"/>
  <c r="W95" i="69" s="1"/>
  <c r="Q130" i="69"/>
  <c r="M130" i="69"/>
  <c r="J130" i="69"/>
  <c r="T130" i="69"/>
  <c r="N130" i="69"/>
  <c r="K130" i="69"/>
  <c r="G130" i="69"/>
  <c r="W130" i="69" s="1"/>
  <c r="U130" i="69"/>
  <c r="L130" i="69"/>
  <c r="V130" i="69" s="1"/>
  <c r="P130" i="69"/>
  <c r="I130" i="69"/>
  <c r="Q138" i="69"/>
  <c r="M138" i="69"/>
  <c r="J138" i="69"/>
  <c r="P138" i="69"/>
  <c r="I138" i="69"/>
  <c r="T138" i="69"/>
  <c r="N138" i="69"/>
  <c r="K138" i="69"/>
  <c r="G138" i="69"/>
  <c r="W138" i="69" s="1"/>
  <c r="O138" i="69"/>
  <c r="L138" i="69"/>
  <c r="U138" i="69"/>
  <c r="Q142" i="69"/>
  <c r="M142" i="69"/>
  <c r="J142" i="69"/>
  <c r="P142" i="69"/>
  <c r="I142" i="69"/>
  <c r="T142" i="69"/>
  <c r="N142" i="69"/>
  <c r="K142" i="69"/>
  <c r="G142" i="69"/>
  <c r="W142" i="69" s="1"/>
  <c r="O142" i="69"/>
  <c r="L142" i="69"/>
  <c r="U142" i="69"/>
  <c r="Q194" i="69"/>
  <c r="M194" i="69"/>
  <c r="J194" i="69"/>
  <c r="P194" i="69"/>
  <c r="I194" i="69"/>
  <c r="T194" i="69"/>
  <c r="N194" i="69"/>
  <c r="K194" i="69"/>
  <c r="G194" i="69"/>
  <c r="W194" i="69" s="1"/>
  <c r="O194" i="69"/>
  <c r="L194" i="69"/>
  <c r="U194" i="69"/>
  <c r="Q198" i="69"/>
  <c r="M198" i="69"/>
  <c r="J198" i="69"/>
  <c r="P198" i="69"/>
  <c r="I198" i="69"/>
  <c r="T198" i="69"/>
  <c r="N198" i="69"/>
  <c r="K198" i="69"/>
  <c r="G198" i="69"/>
  <c r="W198" i="69" s="1"/>
  <c r="O198" i="69"/>
  <c r="L198" i="69"/>
  <c r="U198" i="69"/>
  <c r="Q202" i="69"/>
  <c r="M202" i="69"/>
  <c r="J202" i="69"/>
  <c r="P202" i="69"/>
  <c r="I202" i="69"/>
  <c r="T202" i="69"/>
  <c r="N202" i="69"/>
  <c r="K202" i="69"/>
  <c r="G202" i="69"/>
  <c r="W202" i="69" s="1"/>
  <c r="O202" i="69"/>
  <c r="L202" i="69"/>
  <c r="U202" i="69"/>
  <c r="O29" i="69"/>
  <c r="O33" i="69"/>
  <c r="O37" i="69"/>
  <c r="Q59" i="69"/>
  <c r="M59" i="69"/>
  <c r="J59" i="69"/>
  <c r="P59" i="69"/>
  <c r="I59" i="69"/>
  <c r="T59" i="69"/>
  <c r="N59" i="69"/>
  <c r="K59" i="69"/>
  <c r="G59" i="69"/>
  <c r="W59" i="69" s="1"/>
  <c r="Q63" i="69"/>
  <c r="M63" i="69"/>
  <c r="J63" i="69"/>
  <c r="P63" i="69"/>
  <c r="I63" i="69"/>
  <c r="T63" i="69"/>
  <c r="N63" i="69"/>
  <c r="K63" i="69"/>
  <c r="G63" i="69"/>
  <c r="W63" i="69" s="1"/>
  <c r="Q67" i="69"/>
  <c r="M67" i="69"/>
  <c r="J67" i="69"/>
  <c r="P67" i="69"/>
  <c r="I67" i="69"/>
  <c r="T67" i="69"/>
  <c r="N67" i="69"/>
  <c r="K67" i="69"/>
  <c r="G67" i="69"/>
  <c r="W67" i="69" s="1"/>
  <c r="Q164" i="69"/>
  <c r="M164" i="69"/>
  <c r="J164" i="69"/>
  <c r="P164" i="69"/>
  <c r="I164" i="69"/>
  <c r="T164" i="69"/>
  <c r="N164" i="69"/>
  <c r="K164" i="69"/>
  <c r="G164" i="69"/>
  <c r="W164" i="69" s="1"/>
  <c r="O164" i="69"/>
  <c r="L164" i="69"/>
  <c r="U164" i="69"/>
  <c r="L14" i="69"/>
  <c r="O14" i="69"/>
  <c r="U14" i="69"/>
  <c r="T15" i="69"/>
  <c r="N15" i="69"/>
  <c r="K15" i="69"/>
  <c r="W15" i="69"/>
  <c r="Q15" i="69"/>
  <c r="Q17" i="69"/>
  <c r="M17" i="69"/>
  <c r="J17" i="69"/>
  <c r="T17" i="69"/>
  <c r="N17" i="69"/>
  <c r="K17" i="69"/>
  <c r="G17" i="69"/>
  <c r="W17" i="69" s="1"/>
  <c r="O17" i="69"/>
  <c r="L19" i="69"/>
  <c r="Q21" i="69"/>
  <c r="M21" i="69"/>
  <c r="J21" i="69"/>
  <c r="T21" i="69"/>
  <c r="N21" i="69"/>
  <c r="K21" i="69"/>
  <c r="G21" i="69"/>
  <c r="W21" i="69" s="1"/>
  <c r="O21" i="69"/>
  <c r="L23" i="69"/>
  <c r="Q25" i="69"/>
  <c r="M25" i="69"/>
  <c r="J25" i="69"/>
  <c r="T25" i="69"/>
  <c r="N25" i="69"/>
  <c r="K25" i="69"/>
  <c r="G25" i="69"/>
  <c r="O25" i="69"/>
  <c r="Q47" i="69"/>
  <c r="M47" i="69"/>
  <c r="J47" i="69"/>
  <c r="P47" i="69"/>
  <c r="I47" i="69"/>
  <c r="T47" i="69"/>
  <c r="N47" i="69"/>
  <c r="K47" i="69"/>
  <c r="G47" i="69"/>
  <c r="W47" i="69" s="1"/>
  <c r="Q51" i="69"/>
  <c r="M51" i="69"/>
  <c r="J51" i="69"/>
  <c r="P51" i="69"/>
  <c r="I51" i="69"/>
  <c r="T51" i="69"/>
  <c r="N51" i="69"/>
  <c r="K51" i="69"/>
  <c r="G51" i="69"/>
  <c r="W51" i="69" s="1"/>
  <c r="Q55" i="69"/>
  <c r="M55" i="69"/>
  <c r="J55" i="69"/>
  <c r="P55" i="69"/>
  <c r="I55" i="69"/>
  <c r="T55" i="69"/>
  <c r="N55" i="69"/>
  <c r="K55" i="69"/>
  <c r="G55" i="69"/>
  <c r="W55" i="69" s="1"/>
  <c r="U59" i="69"/>
  <c r="U63" i="69"/>
  <c r="U67" i="69"/>
  <c r="Q77" i="69"/>
  <c r="M77" i="69"/>
  <c r="J77" i="69"/>
  <c r="P77" i="69"/>
  <c r="I77" i="69"/>
  <c r="T77" i="69"/>
  <c r="N77" i="69"/>
  <c r="K77" i="69"/>
  <c r="G77" i="69"/>
  <c r="W77" i="69" s="1"/>
  <c r="Q81" i="69"/>
  <c r="M81" i="69"/>
  <c r="J81" i="69"/>
  <c r="P81" i="69"/>
  <c r="I81" i="69"/>
  <c r="T81" i="69"/>
  <c r="N81" i="69"/>
  <c r="K81" i="69"/>
  <c r="G81" i="69"/>
  <c r="W81" i="69" s="1"/>
  <c r="Q85" i="69"/>
  <c r="M85" i="69"/>
  <c r="J85" i="69"/>
  <c r="P85" i="69"/>
  <c r="I85" i="69"/>
  <c r="T85" i="69"/>
  <c r="N85" i="69"/>
  <c r="K85" i="69"/>
  <c r="G85" i="69"/>
  <c r="W85" i="69" s="1"/>
  <c r="U89" i="69"/>
  <c r="Q110" i="69"/>
  <c r="M110" i="69"/>
  <c r="J110" i="69"/>
  <c r="O110" i="69"/>
  <c r="K110" i="69"/>
  <c r="U110" i="69"/>
  <c r="N110" i="69"/>
  <c r="I110" i="69"/>
  <c r="P110" i="69"/>
  <c r="L110" i="69"/>
  <c r="G110" i="69"/>
  <c r="W110" i="69" s="1"/>
  <c r="Q274" i="69"/>
  <c r="M274" i="69"/>
  <c r="J274" i="69"/>
  <c r="P274" i="69"/>
  <c r="I274" i="69"/>
  <c r="T274" i="69"/>
  <c r="N274" i="69"/>
  <c r="K274" i="69"/>
  <c r="G274" i="69"/>
  <c r="W274" i="69" s="1"/>
  <c r="O274" i="69"/>
  <c r="L274" i="69"/>
  <c r="U274" i="69"/>
  <c r="T456" i="69"/>
  <c r="N456" i="69"/>
  <c r="K456" i="69"/>
  <c r="G456" i="69"/>
  <c r="W456" i="69" s="1"/>
  <c r="Q456" i="69"/>
  <c r="M456" i="69"/>
  <c r="J456" i="69"/>
  <c r="P456" i="69"/>
  <c r="I456" i="69"/>
  <c r="O456" i="69"/>
  <c r="L456" i="69"/>
  <c r="U456" i="69"/>
  <c r="Q33" i="69"/>
  <c r="M33" i="69"/>
  <c r="J33" i="69"/>
  <c r="T33" i="69"/>
  <c r="N33" i="69"/>
  <c r="K33" i="69"/>
  <c r="G33" i="69"/>
  <c r="W33" i="69" s="1"/>
  <c r="Q93" i="69"/>
  <c r="M93" i="69"/>
  <c r="J93" i="69"/>
  <c r="P93" i="69"/>
  <c r="I93" i="69"/>
  <c r="T93" i="69"/>
  <c r="N93" i="69"/>
  <c r="K93" i="69"/>
  <c r="G93" i="69"/>
  <c r="W93" i="69" s="1"/>
  <c r="Q168" i="69"/>
  <c r="M168" i="69"/>
  <c r="J168" i="69"/>
  <c r="P168" i="69"/>
  <c r="I168" i="69"/>
  <c r="T168" i="69"/>
  <c r="N168" i="69"/>
  <c r="K168" i="69"/>
  <c r="G168" i="69"/>
  <c r="W168" i="69" s="1"/>
  <c r="O168" i="69"/>
  <c r="L168" i="69"/>
  <c r="U168" i="69"/>
  <c r="Q172" i="69"/>
  <c r="M172" i="69"/>
  <c r="J172" i="69"/>
  <c r="P172" i="69"/>
  <c r="I172" i="69"/>
  <c r="T172" i="69"/>
  <c r="N172" i="69"/>
  <c r="K172" i="69"/>
  <c r="G172" i="69"/>
  <c r="W172" i="69" s="1"/>
  <c r="O172" i="69"/>
  <c r="L172" i="69"/>
  <c r="U172" i="69"/>
  <c r="Q224" i="69"/>
  <c r="M224" i="69"/>
  <c r="J224" i="69"/>
  <c r="P224" i="69"/>
  <c r="I224" i="69"/>
  <c r="T224" i="69"/>
  <c r="N224" i="69"/>
  <c r="K224" i="69"/>
  <c r="G224" i="69"/>
  <c r="W224" i="69" s="1"/>
  <c r="O224" i="69"/>
  <c r="L224" i="69"/>
  <c r="U224" i="69"/>
  <c r="Q19" i="69"/>
  <c r="M19" i="69"/>
  <c r="J19" i="69"/>
  <c r="T19" i="69"/>
  <c r="N19" i="69"/>
  <c r="K19" i="69"/>
  <c r="G19" i="69"/>
  <c r="W19" i="69" s="1"/>
  <c r="O19" i="69"/>
  <c r="Q23" i="69"/>
  <c r="M23" i="69"/>
  <c r="J23" i="69"/>
  <c r="T23" i="69"/>
  <c r="N23" i="69"/>
  <c r="K23" i="69"/>
  <c r="G23" i="69"/>
  <c r="W23" i="69" s="1"/>
  <c r="O23" i="69"/>
  <c r="I29" i="69"/>
  <c r="P29" i="69"/>
  <c r="I33" i="69"/>
  <c r="P33" i="69"/>
  <c r="I37" i="69"/>
  <c r="P37" i="69"/>
  <c r="Q45" i="69"/>
  <c r="M45" i="69"/>
  <c r="J45" i="69"/>
  <c r="P45" i="69"/>
  <c r="I45" i="69"/>
  <c r="T45" i="69"/>
  <c r="N45" i="69"/>
  <c r="K45" i="69"/>
  <c r="G45" i="69"/>
  <c r="W45" i="69" s="1"/>
  <c r="Q49" i="69"/>
  <c r="M49" i="69"/>
  <c r="J49" i="69"/>
  <c r="P49" i="69"/>
  <c r="I49" i="69"/>
  <c r="T49" i="69"/>
  <c r="N49" i="69"/>
  <c r="K49" i="69"/>
  <c r="G49" i="69"/>
  <c r="W49" i="69" s="1"/>
  <c r="Q53" i="69"/>
  <c r="M53" i="69"/>
  <c r="J53" i="69"/>
  <c r="P53" i="69"/>
  <c r="I53" i="69"/>
  <c r="T53" i="69"/>
  <c r="N53" i="69"/>
  <c r="K53" i="69"/>
  <c r="G53" i="69"/>
  <c r="L59" i="69"/>
  <c r="L63" i="69"/>
  <c r="L67" i="69"/>
  <c r="Q75" i="69"/>
  <c r="M75" i="69"/>
  <c r="J75" i="69"/>
  <c r="P75" i="69"/>
  <c r="I75" i="69"/>
  <c r="T75" i="69"/>
  <c r="N75" i="69"/>
  <c r="K75" i="69"/>
  <c r="G75" i="69"/>
  <c r="W75" i="69" s="1"/>
  <c r="Q79" i="69"/>
  <c r="M79" i="69"/>
  <c r="J79" i="69"/>
  <c r="P79" i="69"/>
  <c r="I79" i="69"/>
  <c r="T79" i="69"/>
  <c r="N79" i="69"/>
  <c r="K79" i="69"/>
  <c r="G79" i="69"/>
  <c r="W79" i="69" s="1"/>
  <c r="Q83" i="69"/>
  <c r="M83" i="69"/>
  <c r="J83" i="69"/>
  <c r="P83" i="69"/>
  <c r="I83" i="69"/>
  <c r="T83" i="69"/>
  <c r="N83" i="69"/>
  <c r="K83" i="69"/>
  <c r="G83" i="69"/>
  <c r="W83" i="69" s="1"/>
  <c r="L89" i="69"/>
  <c r="L93" i="69"/>
  <c r="Q106" i="69"/>
  <c r="M106" i="69"/>
  <c r="J106" i="69"/>
  <c r="O106" i="69"/>
  <c r="K106" i="69"/>
  <c r="U106" i="69"/>
  <c r="N106" i="69"/>
  <c r="I106" i="69"/>
  <c r="P106" i="69"/>
  <c r="L106" i="69"/>
  <c r="G106" i="69"/>
  <c r="W106" i="69" s="1"/>
  <c r="T110" i="69"/>
  <c r="Q114" i="69"/>
  <c r="M114" i="69"/>
  <c r="J114" i="69"/>
  <c r="O114" i="69"/>
  <c r="K114" i="69"/>
  <c r="U114" i="69"/>
  <c r="N114" i="69"/>
  <c r="I114" i="69"/>
  <c r="P114" i="69"/>
  <c r="L114" i="69"/>
  <c r="G114" i="69"/>
  <c r="W114" i="69" s="1"/>
  <c r="Q240" i="69"/>
  <c r="M240" i="69"/>
  <c r="J240" i="69"/>
  <c r="T240" i="69"/>
  <c r="N240" i="69"/>
  <c r="K240" i="69"/>
  <c r="G240" i="69"/>
  <c r="W240" i="69" s="1"/>
  <c r="U240" i="69"/>
  <c r="L240" i="69"/>
  <c r="P240" i="69"/>
  <c r="I240" i="69"/>
  <c r="O240" i="69"/>
  <c r="I18" i="69"/>
  <c r="P18" i="69"/>
  <c r="I20" i="69"/>
  <c r="P20" i="69"/>
  <c r="I22" i="69"/>
  <c r="P22" i="69"/>
  <c r="I24" i="69"/>
  <c r="P24" i="69"/>
  <c r="I30" i="69"/>
  <c r="P30" i="69"/>
  <c r="I32" i="69"/>
  <c r="P32" i="69"/>
  <c r="I34" i="69"/>
  <c r="P34" i="69"/>
  <c r="I36" i="69"/>
  <c r="P36" i="69"/>
  <c r="I38" i="69"/>
  <c r="P38" i="69"/>
  <c r="I40" i="69"/>
  <c r="P40" i="69"/>
  <c r="I44" i="69"/>
  <c r="P44" i="69"/>
  <c r="I46" i="69"/>
  <c r="P46" i="69"/>
  <c r="I48" i="69"/>
  <c r="P48" i="69"/>
  <c r="I50" i="69"/>
  <c r="P50" i="69"/>
  <c r="I52" i="69"/>
  <c r="P52" i="69"/>
  <c r="I54" i="69"/>
  <c r="P54" i="69"/>
  <c r="I60" i="69"/>
  <c r="P60" i="69"/>
  <c r="I62" i="69"/>
  <c r="P62" i="69"/>
  <c r="I64" i="69"/>
  <c r="P64" i="69"/>
  <c r="I66" i="69"/>
  <c r="P66" i="69"/>
  <c r="I68" i="69"/>
  <c r="P68" i="69"/>
  <c r="I70" i="69"/>
  <c r="P70" i="69"/>
  <c r="I74" i="69"/>
  <c r="P74" i="69"/>
  <c r="I76" i="69"/>
  <c r="P76" i="69"/>
  <c r="I78" i="69"/>
  <c r="P78" i="69"/>
  <c r="I80" i="69"/>
  <c r="P80" i="69"/>
  <c r="I82" i="69"/>
  <c r="P82" i="69"/>
  <c r="I84" i="69"/>
  <c r="P84" i="69"/>
  <c r="I90" i="69"/>
  <c r="P90" i="69"/>
  <c r="I92" i="69"/>
  <c r="P92" i="69"/>
  <c r="I94" i="69"/>
  <c r="P94" i="69"/>
  <c r="I96" i="69"/>
  <c r="P96" i="69"/>
  <c r="Q98" i="69"/>
  <c r="M98" i="69"/>
  <c r="J98" i="69"/>
  <c r="T98" i="69"/>
  <c r="K100" i="69"/>
  <c r="O100" i="69"/>
  <c r="I104" i="69"/>
  <c r="N104" i="69"/>
  <c r="I108" i="69"/>
  <c r="N108" i="69"/>
  <c r="I112" i="69"/>
  <c r="N112" i="69"/>
  <c r="Q120" i="69"/>
  <c r="M120" i="69"/>
  <c r="J120" i="69"/>
  <c r="T120" i="69"/>
  <c r="K122" i="69"/>
  <c r="O122" i="69"/>
  <c r="Q124" i="69"/>
  <c r="M124" i="69"/>
  <c r="J124" i="69"/>
  <c r="T124" i="69"/>
  <c r="K126" i="69"/>
  <c r="O126" i="69"/>
  <c r="I128" i="69"/>
  <c r="L134" i="69"/>
  <c r="Q152" i="69"/>
  <c r="M152" i="69"/>
  <c r="J152" i="69"/>
  <c r="P152" i="69"/>
  <c r="I152" i="69"/>
  <c r="T152" i="69"/>
  <c r="N152" i="69"/>
  <c r="K152" i="69"/>
  <c r="G152" i="69"/>
  <c r="W152" i="69" s="1"/>
  <c r="Q156" i="69"/>
  <c r="M156" i="69"/>
  <c r="J156" i="69"/>
  <c r="P156" i="69"/>
  <c r="I156" i="69"/>
  <c r="T156" i="69"/>
  <c r="N156" i="69"/>
  <c r="K156" i="69"/>
  <c r="G156" i="69"/>
  <c r="W156" i="69" s="1"/>
  <c r="Q160" i="69"/>
  <c r="M160" i="69"/>
  <c r="J160" i="69"/>
  <c r="P160" i="69"/>
  <c r="I160" i="69"/>
  <c r="T160" i="69"/>
  <c r="N160" i="69"/>
  <c r="K160" i="69"/>
  <c r="G160" i="69"/>
  <c r="W160" i="69" s="1"/>
  <c r="Q182" i="69"/>
  <c r="M182" i="69"/>
  <c r="J182" i="69"/>
  <c r="P182" i="69"/>
  <c r="I182" i="69"/>
  <c r="T182" i="69"/>
  <c r="N182" i="69"/>
  <c r="K182" i="69"/>
  <c r="G182" i="69"/>
  <c r="W182" i="69" s="1"/>
  <c r="Q186" i="69"/>
  <c r="M186" i="69"/>
  <c r="J186" i="69"/>
  <c r="P186" i="69"/>
  <c r="I186" i="69"/>
  <c r="T186" i="69"/>
  <c r="N186" i="69"/>
  <c r="K186" i="69"/>
  <c r="G186" i="69"/>
  <c r="W186" i="69" s="1"/>
  <c r="Q190" i="69"/>
  <c r="M190" i="69"/>
  <c r="J190" i="69"/>
  <c r="P190" i="69"/>
  <c r="I190" i="69"/>
  <c r="T190" i="69"/>
  <c r="N190" i="69"/>
  <c r="K190" i="69"/>
  <c r="G190" i="69"/>
  <c r="W190" i="69" s="1"/>
  <c r="Q212" i="69"/>
  <c r="M212" i="69"/>
  <c r="J212" i="69"/>
  <c r="P212" i="69"/>
  <c r="I212" i="69"/>
  <c r="T212" i="69"/>
  <c r="N212" i="69"/>
  <c r="K212" i="69"/>
  <c r="G212" i="69"/>
  <c r="W212" i="69" s="1"/>
  <c r="Q216" i="69"/>
  <c r="M216" i="69"/>
  <c r="J216" i="69"/>
  <c r="P216" i="69"/>
  <c r="I216" i="69"/>
  <c r="T216" i="69"/>
  <c r="N216" i="69"/>
  <c r="K216" i="69"/>
  <c r="G216" i="69"/>
  <c r="W216" i="69" s="1"/>
  <c r="Q220" i="69"/>
  <c r="M220" i="69"/>
  <c r="J220" i="69"/>
  <c r="P220" i="69"/>
  <c r="I220" i="69"/>
  <c r="T220" i="69"/>
  <c r="N220" i="69"/>
  <c r="K220" i="69"/>
  <c r="G220" i="69"/>
  <c r="W220" i="69" s="1"/>
  <c r="Q225" i="69"/>
  <c r="M225" i="69"/>
  <c r="T225" i="69"/>
  <c r="N225" i="69"/>
  <c r="K225" i="69"/>
  <c r="G225" i="69"/>
  <c r="W225" i="69" s="1"/>
  <c r="P225" i="69"/>
  <c r="J225" i="69"/>
  <c r="O225" i="69"/>
  <c r="I225" i="69"/>
  <c r="U225" i="69"/>
  <c r="L225" i="69"/>
  <c r="Q270" i="69"/>
  <c r="M270" i="69"/>
  <c r="J270" i="69"/>
  <c r="P270" i="69"/>
  <c r="I270" i="69"/>
  <c r="T270" i="69"/>
  <c r="N270" i="69"/>
  <c r="K270" i="69"/>
  <c r="G270" i="69"/>
  <c r="W270" i="69" s="1"/>
  <c r="O270" i="69"/>
  <c r="L270" i="69"/>
  <c r="U270" i="69"/>
  <c r="Q100" i="69"/>
  <c r="M100" i="69"/>
  <c r="J100" i="69"/>
  <c r="T100" i="69"/>
  <c r="Q122" i="69"/>
  <c r="M122" i="69"/>
  <c r="J122" i="69"/>
  <c r="T122" i="69"/>
  <c r="Q126" i="69"/>
  <c r="M126" i="69"/>
  <c r="J126" i="69"/>
  <c r="T126" i="69"/>
  <c r="Q134" i="69"/>
  <c r="M134" i="69"/>
  <c r="J134" i="69"/>
  <c r="T134" i="69"/>
  <c r="N134" i="69"/>
  <c r="K134" i="69"/>
  <c r="G134" i="69"/>
  <c r="W134" i="69" s="1"/>
  <c r="O134" i="69"/>
  <c r="Q150" i="69"/>
  <c r="M150" i="69"/>
  <c r="J150" i="69"/>
  <c r="P150" i="69"/>
  <c r="I150" i="69"/>
  <c r="T150" i="69"/>
  <c r="N150" i="69"/>
  <c r="K150" i="69"/>
  <c r="G150" i="69"/>
  <c r="W150" i="69" s="1"/>
  <c r="Q154" i="69"/>
  <c r="M154" i="69"/>
  <c r="J154" i="69"/>
  <c r="P154" i="69"/>
  <c r="I154" i="69"/>
  <c r="T154" i="69"/>
  <c r="N154" i="69"/>
  <c r="K154" i="69"/>
  <c r="G154" i="69"/>
  <c r="W154" i="69" s="1"/>
  <c r="Q158" i="69"/>
  <c r="M158" i="69"/>
  <c r="J158" i="69"/>
  <c r="P158" i="69"/>
  <c r="I158" i="69"/>
  <c r="T158" i="69"/>
  <c r="N158" i="69"/>
  <c r="K158" i="69"/>
  <c r="G158" i="69"/>
  <c r="W158" i="69" s="1"/>
  <c r="Q180" i="69"/>
  <c r="M180" i="69"/>
  <c r="J180" i="69"/>
  <c r="P180" i="69"/>
  <c r="I180" i="69"/>
  <c r="T180" i="69"/>
  <c r="N180" i="69"/>
  <c r="K180" i="69"/>
  <c r="G180" i="69"/>
  <c r="W180" i="69" s="1"/>
  <c r="Q184" i="69"/>
  <c r="M184" i="69"/>
  <c r="J184" i="69"/>
  <c r="P184" i="69"/>
  <c r="I184" i="69"/>
  <c r="T184" i="69"/>
  <c r="N184" i="69"/>
  <c r="K184" i="69"/>
  <c r="G184" i="69"/>
  <c r="W184" i="69" s="1"/>
  <c r="Q188" i="69"/>
  <c r="M188" i="69"/>
  <c r="J188" i="69"/>
  <c r="P188" i="69"/>
  <c r="I188" i="69"/>
  <c r="T188" i="69"/>
  <c r="N188" i="69"/>
  <c r="K188" i="69"/>
  <c r="G188" i="69"/>
  <c r="W188" i="69" s="1"/>
  <c r="Q210" i="69"/>
  <c r="M210" i="69"/>
  <c r="J210" i="69"/>
  <c r="P210" i="69"/>
  <c r="I210" i="69"/>
  <c r="T210" i="69"/>
  <c r="N210" i="69"/>
  <c r="K210" i="69"/>
  <c r="G210" i="69"/>
  <c r="W210" i="69" s="1"/>
  <c r="Q214" i="69"/>
  <c r="M214" i="69"/>
  <c r="J214" i="69"/>
  <c r="P214" i="69"/>
  <c r="I214" i="69"/>
  <c r="T214" i="69"/>
  <c r="N214" i="69"/>
  <c r="K214" i="69"/>
  <c r="G214" i="69"/>
  <c r="W214" i="69" s="1"/>
  <c r="Q218" i="69"/>
  <c r="M218" i="69"/>
  <c r="J218" i="69"/>
  <c r="P218" i="69"/>
  <c r="I218" i="69"/>
  <c r="T218" i="69"/>
  <c r="N218" i="69"/>
  <c r="K218" i="69"/>
  <c r="G218" i="69"/>
  <c r="W218" i="69" s="1"/>
  <c r="Q244" i="69"/>
  <c r="M244" i="69"/>
  <c r="J244" i="69"/>
  <c r="T244" i="69"/>
  <c r="N244" i="69"/>
  <c r="K244" i="69"/>
  <c r="G244" i="69"/>
  <c r="W244" i="69" s="1"/>
  <c r="U244" i="69"/>
  <c r="L244" i="69"/>
  <c r="V244" i="69" s="1"/>
  <c r="P244" i="69"/>
  <c r="I244" i="69"/>
  <c r="Q278" i="69"/>
  <c r="M278" i="69"/>
  <c r="J278" i="69"/>
  <c r="P278" i="69"/>
  <c r="I278" i="69"/>
  <c r="T278" i="69"/>
  <c r="N278" i="69"/>
  <c r="K278" i="69"/>
  <c r="G278" i="69"/>
  <c r="W278" i="69" s="1"/>
  <c r="O278" i="69"/>
  <c r="L278" i="69"/>
  <c r="U278" i="69"/>
  <c r="L18" i="69"/>
  <c r="O18" i="69"/>
  <c r="L20" i="69"/>
  <c r="O20" i="69"/>
  <c r="L22" i="69"/>
  <c r="O22" i="69"/>
  <c r="L24" i="69"/>
  <c r="O24" i="69"/>
  <c r="L30" i="69"/>
  <c r="O30" i="69"/>
  <c r="L32" i="69"/>
  <c r="O32" i="69"/>
  <c r="L34" i="69"/>
  <c r="O34" i="69"/>
  <c r="L36" i="69"/>
  <c r="O36" i="69"/>
  <c r="L38" i="69"/>
  <c r="O38" i="69"/>
  <c r="L40" i="69"/>
  <c r="O40" i="69"/>
  <c r="L44" i="69"/>
  <c r="O44" i="69"/>
  <c r="L46" i="69"/>
  <c r="O46" i="69"/>
  <c r="L48" i="69"/>
  <c r="O48" i="69"/>
  <c r="L50" i="69"/>
  <c r="O50" i="69"/>
  <c r="L52" i="69"/>
  <c r="O52" i="69"/>
  <c r="L54" i="69"/>
  <c r="O54" i="69"/>
  <c r="L60" i="69"/>
  <c r="O60" i="69"/>
  <c r="L62" i="69"/>
  <c r="O62" i="69"/>
  <c r="L64" i="69"/>
  <c r="O64" i="69"/>
  <c r="L66" i="69"/>
  <c r="O66" i="69"/>
  <c r="L68" i="69"/>
  <c r="O68" i="69"/>
  <c r="L70" i="69"/>
  <c r="O70" i="69"/>
  <c r="L74" i="69"/>
  <c r="O74" i="69"/>
  <c r="L76" i="69"/>
  <c r="O76" i="69"/>
  <c r="L78" i="69"/>
  <c r="O78" i="69"/>
  <c r="L80" i="69"/>
  <c r="O80" i="69"/>
  <c r="L82" i="69"/>
  <c r="O82" i="69"/>
  <c r="L84" i="69"/>
  <c r="O84" i="69"/>
  <c r="L90" i="69"/>
  <c r="O90" i="69"/>
  <c r="L92" i="69"/>
  <c r="O92" i="69"/>
  <c r="L94" i="69"/>
  <c r="O94" i="69"/>
  <c r="L96" i="69"/>
  <c r="O96" i="69"/>
  <c r="I100" i="69"/>
  <c r="N100" i="69"/>
  <c r="U100" i="69"/>
  <c r="Q104" i="69"/>
  <c r="M104" i="69"/>
  <c r="J104" i="69"/>
  <c r="T104" i="69"/>
  <c r="Q108" i="69"/>
  <c r="M108" i="69"/>
  <c r="J108" i="69"/>
  <c r="T108" i="69"/>
  <c r="Q112" i="69"/>
  <c r="M112" i="69"/>
  <c r="J112" i="69"/>
  <c r="T112" i="69"/>
  <c r="I122" i="69"/>
  <c r="N122" i="69"/>
  <c r="U122" i="69"/>
  <c r="I126" i="69"/>
  <c r="N126" i="69"/>
  <c r="U126" i="69"/>
  <c r="Q128" i="69"/>
  <c r="M128" i="69"/>
  <c r="J128" i="69"/>
  <c r="T128" i="69"/>
  <c r="N128" i="69"/>
  <c r="K128" i="69"/>
  <c r="G128" i="69"/>
  <c r="W128" i="69" s="1"/>
  <c r="O128" i="69"/>
  <c r="I134" i="69"/>
  <c r="P134" i="69"/>
  <c r="Q136" i="69"/>
  <c r="M136" i="69"/>
  <c r="J136" i="69"/>
  <c r="P136" i="69"/>
  <c r="I136" i="69"/>
  <c r="T136" i="69"/>
  <c r="N136" i="69"/>
  <c r="K136" i="69"/>
  <c r="G136" i="69"/>
  <c r="W136" i="69" s="1"/>
  <c r="Q140" i="69"/>
  <c r="M140" i="69"/>
  <c r="J140" i="69"/>
  <c r="P140" i="69"/>
  <c r="I140" i="69"/>
  <c r="T140" i="69"/>
  <c r="N140" i="69"/>
  <c r="K140" i="69"/>
  <c r="G140" i="69"/>
  <c r="W140" i="69" s="1"/>
  <c r="Q144" i="69"/>
  <c r="M144" i="69"/>
  <c r="J144" i="69"/>
  <c r="P144" i="69"/>
  <c r="I144" i="69"/>
  <c r="T144" i="69"/>
  <c r="N144" i="69"/>
  <c r="K144" i="69"/>
  <c r="G144" i="69"/>
  <c r="W144" i="69" s="1"/>
  <c r="L150" i="69"/>
  <c r="L154" i="69"/>
  <c r="L158" i="69"/>
  <c r="Q166" i="69"/>
  <c r="M166" i="69"/>
  <c r="J166" i="69"/>
  <c r="P166" i="69"/>
  <c r="I166" i="69"/>
  <c r="T166" i="69"/>
  <c r="N166" i="69"/>
  <c r="K166" i="69"/>
  <c r="G166" i="69"/>
  <c r="W166" i="69" s="1"/>
  <c r="Q170" i="69"/>
  <c r="M170" i="69"/>
  <c r="J170" i="69"/>
  <c r="P170" i="69"/>
  <c r="I170" i="69"/>
  <c r="T170" i="69"/>
  <c r="N170" i="69"/>
  <c r="K170" i="69"/>
  <c r="G170" i="69"/>
  <c r="W170" i="69" s="1"/>
  <c r="Q174" i="69"/>
  <c r="M174" i="69"/>
  <c r="J174" i="69"/>
  <c r="P174" i="69"/>
  <c r="I174" i="69"/>
  <c r="T174" i="69"/>
  <c r="N174" i="69"/>
  <c r="K174" i="69"/>
  <c r="G174" i="69"/>
  <c r="W174" i="69" s="1"/>
  <c r="L180" i="69"/>
  <c r="L184" i="69"/>
  <c r="L188" i="69"/>
  <c r="Q196" i="69"/>
  <c r="M196" i="69"/>
  <c r="J196" i="69"/>
  <c r="P196" i="69"/>
  <c r="I196" i="69"/>
  <c r="T196" i="69"/>
  <c r="N196" i="69"/>
  <c r="K196" i="69"/>
  <c r="G196" i="69"/>
  <c r="W196" i="69" s="1"/>
  <c r="Q200" i="69"/>
  <c r="M200" i="69"/>
  <c r="J200" i="69"/>
  <c r="P200" i="69"/>
  <c r="I200" i="69"/>
  <c r="T200" i="69"/>
  <c r="N200" i="69"/>
  <c r="K200" i="69"/>
  <c r="G200" i="69"/>
  <c r="W200" i="69" s="1"/>
  <c r="Q204" i="69"/>
  <c r="M204" i="69"/>
  <c r="J204" i="69"/>
  <c r="P204" i="69"/>
  <c r="I204" i="69"/>
  <c r="T204" i="69"/>
  <c r="N204" i="69"/>
  <c r="K204" i="69"/>
  <c r="G204" i="69"/>
  <c r="W204" i="69" s="1"/>
  <c r="L210" i="69"/>
  <c r="L214" i="69"/>
  <c r="L218" i="69"/>
  <c r="Q248" i="69"/>
  <c r="M248" i="69"/>
  <c r="J248" i="69"/>
  <c r="T248" i="69"/>
  <c r="N248" i="69"/>
  <c r="K248" i="69"/>
  <c r="G248" i="69"/>
  <c r="W248" i="69" s="1"/>
  <c r="U248" i="69"/>
  <c r="L248" i="69"/>
  <c r="V248" i="69" s="1"/>
  <c r="P248" i="69"/>
  <c r="I248" i="69"/>
  <c r="Q227" i="69"/>
  <c r="M227" i="69"/>
  <c r="J227" i="69"/>
  <c r="T227" i="69"/>
  <c r="N227" i="69"/>
  <c r="K227" i="69"/>
  <c r="G227" i="69"/>
  <c r="W227" i="69" s="1"/>
  <c r="O227" i="69"/>
  <c r="Q231" i="69"/>
  <c r="M231" i="69"/>
  <c r="J231" i="69"/>
  <c r="T231" i="69"/>
  <c r="N231" i="69"/>
  <c r="K231" i="69"/>
  <c r="G231" i="69"/>
  <c r="W231" i="69" s="1"/>
  <c r="O231" i="69"/>
  <c r="Q235" i="69"/>
  <c r="M235" i="69"/>
  <c r="J235" i="69"/>
  <c r="T235" i="69"/>
  <c r="N235" i="69"/>
  <c r="K235" i="69"/>
  <c r="G235" i="69"/>
  <c r="W235" i="69" s="1"/>
  <c r="O235" i="69"/>
  <c r="Q258" i="69"/>
  <c r="M258" i="69"/>
  <c r="J258" i="69"/>
  <c r="P258" i="69"/>
  <c r="I258" i="69"/>
  <c r="T258" i="69"/>
  <c r="N258" i="69"/>
  <c r="K258" i="69"/>
  <c r="G258" i="69"/>
  <c r="W258" i="69" s="1"/>
  <c r="Q262" i="69"/>
  <c r="M262" i="69"/>
  <c r="J262" i="69"/>
  <c r="P262" i="69"/>
  <c r="I262" i="69"/>
  <c r="T262" i="69"/>
  <c r="N262" i="69"/>
  <c r="K262" i="69"/>
  <c r="G262" i="69"/>
  <c r="W262" i="69" s="1"/>
  <c r="Q266" i="69"/>
  <c r="M266" i="69"/>
  <c r="J266" i="69"/>
  <c r="P266" i="69"/>
  <c r="I266" i="69"/>
  <c r="T266" i="69"/>
  <c r="N266" i="69"/>
  <c r="K266" i="69"/>
  <c r="G266" i="69"/>
  <c r="W266" i="69" s="1"/>
  <c r="Q288" i="69"/>
  <c r="M288" i="69"/>
  <c r="J288" i="69"/>
  <c r="P288" i="69"/>
  <c r="I288" i="69"/>
  <c r="T288" i="69"/>
  <c r="N288" i="69"/>
  <c r="K288" i="69"/>
  <c r="G288" i="69"/>
  <c r="W288" i="69" s="1"/>
  <c r="Q292" i="69"/>
  <c r="M292" i="69"/>
  <c r="J292" i="69"/>
  <c r="O292" i="69"/>
  <c r="K292" i="69"/>
  <c r="U292" i="69"/>
  <c r="N292" i="69"/>
  <c r="I292" i="69"/>
  <c r="P292" i="69"/>
  <c r="L292" i="69"/>
  <c r="G292" i="69"/>
  <c r="W292" i="69" s="1"/>
  <c r="L227" i="69"/>
  <c r="U227" i="69"/>
  <c r="Q229" i="69"/>
  <c r="M229" i="69"/>
  <c r="J229" i="69"/>
  <c r="T229" i="69"/>
  <c r="N229" i="69"/>
  <c r="K229" i="69"/>
  <c r="G229" i="69"/>
  <c r="W229" i="69" s="1"/>
  <c r="O229" i="69"/>
  <c r="L231" i="69"/>
  <c r="U231" i="69"/>
  <c r="Q233" i="69"/>
  <c r="M233" i="69"/>
  <c r="J233" i="69"/>
  <c r="T233" i="69"/>
  <c r="N233" i="69"/>
  <c r="K233" i="69"/>
  <c r="G233" i="69"/>
  <c r="W233" i="69" s="1"/>
  <c r="O233" i="69"/>
  <c r="L235" i="69"/>
  <c r="U235" i="69"/>
  <c r="Q256" i="69"/>
  <c r="M256" i="69"/>
  <c r="J256" i="69"/>
  <c r="P256" i="69"/>
  <c r="I256" i="69"/>
  <c r="T256" i="69"/>
  <c r="N256" i="69"/>
  <c r="K256" i="69"/>
  <c r="G256" i="69"/>
  <c r="W256" i="69" s="1"/>
  <c r="O258" i="69"/>
  <c r="V258" i="69" s="1"/>
  <c r="Q260" i="69"/>
  <c r="M260" i="69"/>
  <c r="J260" i="69"/>
  <c r="P260" i="69"/>
  <c r="I260" i="69"/>
  <c r="T260" i="69"/>
  <c r="N260" i="69"/>
  <c r="K260" i="69"/>
  <c r="G260" i="69"/>
  <c r="W260" i="69" s="1"/>
  <c r="O262" i="69"/>
  <c r="V262" i="69" s="1"/>
  <c r="Q264" i="69"/>
  <c r="M264" i="69"/>
  <c r="J264" i="69"/>
  <c r="P264" i="69"/>
  <c r="I264" i="69"/>
  <c r="T264" i="69"/>
  <c r="N264" i="69"/>
  <c r="K264" i="69"/>
  <c r="G264" i="69"/>
  <c r="W264" i="69" s="1"/>
  <c r="O266" i="69"/>
  <c r="V266" i="69" s="1"/>
  <c r="Q286" i="69"/>
  <c r="M286" i="69"/>
  <c r="J286" i="69"/>
  <c r="P286" i="69"/>
  <c r="I286" i="69"/>
  <c r="T286" i="69"/>
  <c r="N286" i="69"/>
  <c r="K286" i="69"/>
  <c r="G286" i="69"/>
  <c r="W286" i="69" s="1"/>
  <c r="O288" i="69"/>
  <c r="V288" i="69" s="1"/>
  <c r="Q290" i="69"/>
  <c r="T290" i="69"/>
  <c r="M290" i="69"/>
  <c r="J290" i="69"/>
  <c r="P290" i="69"/>
  <c r="I290" i="69"/>
  <c r="U290" i="69"/>
  <c r="N290" i="69"/>
  <c r="K290" i="69"/>
  <c r="G290" i="69"/>
  <c r="W290" i="69" s="1"/>
  <c r="T292" i="69"/>
  <c r="Q296" i="69"/>
  <c r="M296" i="69"/>
  <c r="J296" i="69"/>
  <c r="O296" i="69"/>
  <c r="K296" i="69"/>
  <c r="U296" i="69"/>
  <c r="N296" i="69"/>
  <c r="I296" i="69"/>
  <c r="P296" i="69"/>
  <c r="L296" i="69"/>
  <c r="G296" i="69"/>
  <c r="W296" i="69" s="1"/>
  <c r="L97" i="69"/>
  <c r="O97" i="69"/>
  <c r="L99" i="69"/>
  <c r="O99" i="69"/>
  <c r="L105" i="69"/>
  <c r="O105" i="69"/>
  <c r="L107" i="69"/>
  <c r="O107" i="69"/>
  <c r="L109" i="69"/>
  <c r="O109" i="69"/>
  <c r="L111" i="69"/>
  <c r="O111" i="69"/>
  <c r="L113" i="69"/>
  <c r="O113" i="69"/>
  <c r="L115" i="69"/>
  <c r="O115" i="69"/>
  <c r="L119" i="69"/>
  <c r="O119" i="69"/>
  <c r="L121" i="69"/>
  <c r="O121" i="69"/>
  <c r="L123" i="69"/>
  <c r="O123" i="69"/>
  <c r="L125" i="69"/>
  <c r="O125" i="69"/>
  <c r="L127" i="69"/>
  <c r="O127" i="69"/>
  <c r="L129" i="69"/>
  <c r="O129" i="69"/>
  <c r="L135" i="69"/>
  <c r="O135" i="69"/>
  <c r="L137" i="69"/>
  <c r="O137" i="69"/>
  <c r="L139" i="69"/>
  <c r="O139" i="69"/>
  <c r="L141" i="69"/>
  <c r="O141" i="69"/>
  <c r="L143" i="69"/>
  <c r="O143" i="69"/>
  <c r="L145" i="69"/>
  <c r="O145" i="69"/>
  <c r="L149" i="69"/>
  <c r="O149" i="69"/>
  <c r="L151" i="69"/>
  <c r="O151" i="69"/>
  <c r="L153" i="69"/>
  <c r="O153" i="69"/>
  <c r="L155" i="69"/>
  <c r="O155" i="69"/>
  <c r="L157" i="69"/>
  <c r="O157" i="69"/>
  <c r="L159" i="69"/>
  <c r="O159" i="69"/>
  <c r="L165" i="69"/>
  <c r="O165" i="69"/>
  <c r="L167" i="69"/>
  <c r="O167" i="69"/>
  <c r="L169" i="69"/>
  <c r="O169" i="69"/>
  <c r="L171" i="69"/>
  <c r="O171" i="69"/>
  <c r="L173" i="69"/>
  <c r="O173" i="69"/>
  <c r="L175" i="69"/>
  <c r="O175" i="69"/>
  <c r="L179" i="69"/>
  <c r="O179" i="69"/>
  <c r="L181" i="69"/>
  <c r="O181" i="69"/>
  <c r="L183" i="69"/>
  <c r="O183" i="69"/>
  <c r="L185" i="69"/>
  <c r="O185" i="69"/>
  <c r="L187" i="69"/>
  <c r="O187" i="69"/>
  <c r="L189" i="69"/>
  <c r="O189" i="69"/>
  <c r="L195" i="69"/>
  <c r="O195" i="69"/>
  <c r="L197" i="69"/>
  <c r="O197" i="69"/>
  <c r="L199" i="69"/>
  <c r="O199" i="69"/>
  <c r="L201" i="69"/>
  <c r="O201" i="69"/>
  <c r="L203" i="69"/>
  <c r="O203" i="69"/>
  <c r="L205" i="69"/>
  <c r="O205" i="69"/>
  <c r="L209" i="69"/>
  <c r="O209" i="69"/>
  <c r="L211" i="69"/>
  <c r="O211" i="69"/>
  <c r="L213" i="69"/>
  <c r="O213" i="69"/>
  <c r="L215" i="69"/>
  <c r="O215" i="69"/>
  <c r="L217" i="69"/>
  <c r="O217" i="69"/>
  <c r="L219" i="69"/>
  <c r="O219" i="69"/>
  <c r="I229" i="69"/>
  <c r="P229" i="69"/>
  <c r="I233" i="69"/>
  <c r="P233" i="69"/>
  <c r="Q242" i="69"/>
  <c r="M242" i="69"/>
  <c r="J242" i="69"/>
  <c r="T242" i="69"/>
  <c r="N242" i="69"/>
  <c r="K242" i="69"/>
  <c r="G242" i="69"/>
  <c r="W242" i="69" s="1"/>
  <c r="O242" i="69"/>
  <c r="Q246" i="69"/>
  <c r="M246" i="69"/>
  <c r="J246" i="69"/>
  <c r="T246" i="69"/>
  <c r="N246" i="69"/>
  <c r="K246" i="69"/>
  <c r="G246" i="69"/>
  <c r="W246" i="69" s="1"/>
  <c r="O246" i="69"/>
  <c r="Q250" i="69"/>
  <c r="M250" i="69"/>
  <c r="J250" i="69"/>
  <c r="P250" i="69"/>
  <c r="I250" i="69"/>
  <c r="T250" i="69"/>
  <c r="N250" i="69"/>
  <c r="K250" i="69"/>
  <c r="G250" i="69"/>
  <c r="W250" i="69" s="1"/>
  <c r="L256" i="69"/>
  <c r="U258" i="69"/>
  <c r="L260" i="69"/>
  <c r="U262" i="69"/>
  <c r="L264" i="69"/>
  <c r="U266" i="69"/>
  <c r="Q272" i="69"/>
  <c r="M272" i="69"/>
  <c r="J272" i="69"/>
  <c r="P272" i="69"/>
  <c r="I272" i="69"/>
  <c r="T272" i="69"/>
  <c r="N272" i="69"/>
  <c r="K272" i="69"/>
  <c r="G272" i="69"/>
  <c r="W272" i="69" s="1"/>
  <c r="Q276" i="69"/>
  <c r="M276" i="69"/>
  <c r="J276" i="69"/>
  <c r="P276" i="69"/>
  <c r="I276" i="69"/>
  <c r="T276" i="69"/>
  <c r="N276" i="69"/>
  <c r="K276" i="69"/>
  <c r="G276" i="69"/>
  <c r="W276" i="69" s="1"/>
  <c r="Q280" i="69"/>
  <c r="M280" i="69"/>
  <c r="J280" i="69"/>
  <c r="P280" i="69"/>
  <c r="I280" i="69"/>
  <c r="T280" i="69"/>
  <c r="N280" i="69"/>
  <c r="K280" i="69"/>
  <c r="G280" i="69"/>
  <c r="W280" i="69" s="1"/>
  <c r="L286" i="69"/>
  <c r="U288" i="69"/>
  <c r="L290" i="69"/>
  <c r="I226" i="69"/>
  <c r="P226" i="69"/>
  <c r="I228" i="69"/>
  <c r="P228" i="69"/>
  <c r="I230" i="69"/>
  <c r="P230" i="69"/>
  <c r="I232" i="69"/>
  <c r="P232" i="69"/>
  <c r="I234" i="69"/>
  <c r="P234" i="69"/>
  <c r="I241" i="69"/>
  <c r="P241" i="69"/>
  <c r="I243" i="69"/>
  <c r="P243" i="69"/>
  <c r="I245" i="69"/>
  <c r="P245" i="69"/>
  <c r="I247" i="69"/>
  <c r="P247" i="69"/>
  <c r="I249" i="69"/>
  <c r="P249" i="69"/>
  <c r="I251" i="69"/>
  <c r="P251" i="69"/>
  <c r="I255" i="69"/>
  <c r="P255" i="69"/>
  <c r="I257" i="69"/>
  <c r="P257" i="69"/>
  <c r="I259" i="69"/>
  <c r="P259" i="69"/>
  <c r="I261" i="69"/>
  <c r="P261" i="69"/>
  <c r="I263" i="69"/>
  <c r="P263" i="69"/>
  <c r="I265" i="69"/>
  <c r="P265" i="69"/>
  <c r="I271" i="69"/>
  <c r="P271" i="69"/>
  <c r="I273" i="69"/>
  <c r="P273" i="69"/>
  <c r="I275" i="69"/>
  <c r="P275" i="69"/>
  <c r="I277" i="69"/>
  <c r="P277" i="69"/>
  <c r="I279" i="69"/>
  <c r="P279" i="69"/>
  <c r="I281" i="69"/>
  <c r="P281" i="69"/>
  <c r="I285" i="69"/>
  <c r="P285" i="69"/>
  <c r="I287" i="69"/>
  <c r="P287" i="69"/>
  <c r="I289" i="69"/>
  <c r="P289" i="69"/>
  <c r="I294" i="69"/>
  <c r="N294" i="69"/>
  <c r="K300" i="69"/>
  <c r="O300" i="69"/>
  <c r="Q302" i="69"/>
  <c r="M302" i="69"/>
  <c r="J302" i="69"/>
  <c r="T302" i="69"/>
  <c r="Q316" i="69"/>
  <c r="M316" i="69"/>
  <c r="J316" i="69"/>
  <c r="O316" i="69"/>
  <c r="K316" i="69"/>
  <c r="U316" i="69"/>
  <c r="N316" i="69"/>
  <c r="I316" i="69"/>
  <c r="P316" i="69"/>
  <c r="L316" i="69"/>
  <c r="G316" i="69"/>
  <c r="W316" i="69" s="1"/>
  <c r="Q300" i="69"/>
  <c r="M300" i="69"/>
  <c r="J300" i="69"/>
  <c r="T300" i="69"/>
  <c r="Q324" i="69"/>
  <c r="M324" i="69"/>
  <c r="J324" i="69"/>
  <c r="O324" i="69"/>
  <c r="K324" i="69"/>
  <c r="U324" i="69"/>
  <c r="N324" i="69"/>
  <c r="I324" i="69"/>
  <c r="P324" i="69"/>
  <c r="L324" i="69"/>
  <c r="G324" i="69"/>
  <c r="W324" i="69" s="1"/>
  <c r="L226" i="69"/>
  <c r="O226" i="69"/>
  <c r="L228" i="69"/>
  <c r="O228" i="69"/>
  <c r="L230" i="69"/>
  <c r="O230" i="69"/>
  <c r="L232" i="69"/>
  <c r="O232" i="69"/>
  <c r="L234" i="69"/>
  <c r="O234" i="69"/>
  <c r="L241" i="69"/>
  <c r="O241" i="69"/>
  <c r="L243" i="69"/>
  <c r="O243" i="69"/>
  <c r="L245" i="69"/>
  <c r="O245" i="69"/>
  <c r="L247" i="69"/>
  <c r="O247" i="69"/>
  <c r="L249" i="69"/>
  <c r="O249" i="69"/>
  <c r="L251" i="69"/>
  <c r="O251" i="69"/>
  <c r="L255" i="69"/>
  <c r="O255" i="69"/>
  <c r="L257" i="69"/>
  <c r="O257" i="69"/>
  <c r="L259" i="69"/>
  <c r="O259" i="69"/>
  <c r="L261" i="69"/>
  <c r="O261" i="69"/>
  <c r="L263" i="69"/>
  <c r="O263" i="69"/>
  <c r="L265" i="69"/>
  <c r="O265" i="69"/>
  <c r="L271" i="69"/>
  <c r="O271" i="69"/>
  <c r="L273" i="69"/>
  <c r="O273" i="69"/>
  <c r="L275" i="69"/>
  <c r="O275" i="69"/>
  <c r="L277" i="69"/>
  <c r="O277" i="69"/>
  <c r="L279" i="69"/>
  <c r="O279" i="69"/>
  <c r="L281" i="69"/>
  <c r="O281" i="69"/>
  <c r="L285" i="69"/>
  <c r="O285" i="69"/>
  <c r="L287" i="69"/>
  <c r="O287" i="69"/>
  <c r="L289" i="69"/>
  <c r="O289" i="69"/>
  <c r="Q294" i="69"/>
  <c r="M294" i="69"/>
  <c r="J294" i="69"/>
  <c r="T294" i="69"/>
  <c r="I300" i="69"/>
  <c r="N300" i="69"/>
  <c r="U300" i="69"/>
  <c r="Q320" i="69"/>
  <c r="M320" i="69"/>
  <c r="J320" i="69"/>
  <c r="O320" i="69"/>
  <c r="K320" i="69"/>
  <c r="U320" i="69"/>
  <c r="N320" i="69"/>
  <c r="I320" i="69"/>
  <c r="P320" i="69"/>
  <c r="L320" i="69"/>
  <c r="G320" i="69"/>
  <c r="W320" i="69" s="1"/>
  <c r="L304" i="69"/>
  <c r="O304" i="69"/>
  <c r="U304" i="69"/>
  <c r="L306" i="69"/>
  <c r="O306" i="69"/>
  <c r="U306" i="69"/>
  <c r="L308" i="69"/>
  <c r="O308" i="69"/>
  <c r="U308" i="69"/>
  <c r="L310" i="69"/>
  <c r="O310" i="69"/>
  <c r="U310" i="69"/>
  <c r="I318" i="69"/>
  <c r="N318" i="69"/>
  <c r="U318" i="69"/>
  <c r="I322" i="69"/>
  <c r="N322" i="69"/>
  <c r="U322" i="69"/>
  <c r="I326" i="69"/>
  <c r="N326" i="69"/>
  <c r="U326" i="69"/>
  <c r="Q330" i="69"/>
  <c r="M330" i="69"/>
  <c r="J330" i="69"/>
  <c r="T330" i="69"/>
  <c r="P336" i="69"/>
  <c r="I336" i="69"/>
  <c r="Q336" i="69"/>
  <c r="M336" i="69"/>
  <c r="J336" i="69"/>
  <c r="O336" i="69"/>
  <c r="L291" i="69"/>
  <c r="O291" i="69"/>
  <c r="L293" i="69"/>
  <c r="O293" i="69"/>
  <c r="L295" i="69"/>
  <c r="O295" i="69"/>
  <c r="L301" i="69"/>
  <c r="O301" i="69"/>
  <c r="L303" i="69"/>
  <c r="O303" i="69"/>
  <c r="J304" i="69"/>
  <c r="M304" i="69"/>
  <c r="L305" i="69"/>
  <c r="O305" i="69"/>
  <c r="J306" i="69"/>
  <c r="M306" i="69"/>
  <c r="L307" i="69"/>
  <c r="O307" i="69"/>
  <c r="J308" i="69"/>
  <c r="M308" i="69"/>
  <c r="L309" i="69"/>
  <c r="O309" i="69"/>
  <c r="J310" i="69"/>
  <c r="M310" i="69"/>
  <c r="L311" i="69"/>
  <c r="O311" i="69"/>
  <c r="U315" i="69"/>
  <c r="O315" i="69"/>
  <c r="L315" i="69"/>
  <c r="Q315" i="69"/>
  <c r="G318" i="69"/>
  <c r="W318" i="69" s="1"/>
  <c r="L318" i="69"/>
  <c r="G322" i="69"/>
  <c r="W322" i="69" s="1"/>
  <c r="L322" i="69"/>
  <c r="G326" i="69"/>
  <c r="W326" i="69" s="1"/>
  <c r="L326" i="69"/>
  <c r="K330" i="69"/>
  <c r="O330" i="69"/>
  <c r="P332" i="69"/>
  <c r="Q332" i="69"/>
  <c r="M332" i="69"/>
  <c r="J332" i="69"/>
  <c r="U332" i="69"/>
  <c r="P334" i="69"/>
  <c r="I334" i="69"/>
  <c r="Q334" i="69"/>
  <c r="M334" i="69"/>
  <c r="J334" i="69"/>
  <c r="O334" i="69"/>
  <c r="L336" i="69"/>
  <c r="U336" i="69"/>
  <c r="P338" i="69"/>
  <c r="I338" i="69"/>
  <c r="Q338" i="69"/>
  <c r="M338" i="69"/>
  <c r="J338" i="69"/>
  <c r="O338" i="69"/>
  <c r="Q318" i="69"/>
  <c r="M318" i="69"/>
  <c r="J318" i="69"/>
  <c r="T318" i="69"/>
  <c r="Q322" i="69"/>
  <c r="M322" i="69"/>
  <c r="J322" i="69"/>
  <c r="T322" i="69"/>
  <c r="Q326" i="69"/>
  <c r="M326" i="69"/>
  <c r="J326" i="69"/>
  <c r="T326" i="69"/>
  <c r="P383" i="69"/>
  <c r="I383" i="69"/>
  <c r="Q383" i="69"/>
  <c r="M383" i="69"/>
  <c r="J383" i="69"/>
  <c r="U383" i="69"/>
  <c r="L383" i="69"/>
  <c r="T383" i="69"/>
  <c r="K383" i="69"/>
  <c r="N383" i="69"/>
  <c r="G383" i="69"/>
  <c r="W383" i="69" s="1"/>
  <c r="Q414" i="69"/>
  <c r="M414" i="69"/>
  <c r="J414" i="69"/>
  <c r="O414" i="69"/>
  <c r="K414" i="69"/>
  <c r="U414" i="69"/>
  <c r="N414" i="69"/>
  <c r="I414" i="69"/>
  <c r="P414" i="69"/>
  <c r="L414" i="69"/>
  <c r="G414" i="69"/>
  <c r="W414" i="69" s="1"/>
  <c r="T414" i="69"/>
  <c r="L317" i="69"/>
  <c r="O317" i="69"/>
  <c r="L319" i="69"/>
  <c r="O319" i="69"/>
  <c r="L321" i="69"/>
  <c r="O321" i="69"/>
  <c r="L323" i="69"/>
  <c r="O323" i="69"/>
  <c r="L325" i="69"/>
  <c r="O325" i="69"/>
  <c r="L331" i="69"/>
  <c r="O331" i="69"/>
  <c r="L333" i="69"/>
  <c r="O333" i="69"/>
  <c r="L335" i="69"/>
  <c r="O335" i="69"/>
  <c r="L337" i="69"/>
  <c r="O337" i="69"/>
  <c r="L339" i="69"/>
  <c r="O339" i="69"/>
  <c r="J340" i="69"/>
  <c r="M340" i="69"/>
  <c r="Q340" i="69"/>
  <c r="L341" i="69"/>
  <c r="O341" i="69"/>
  <c r="L345" i="69"/>
  <c r="O345" i="69"/>
  <c r="J346" i="69"/>
  <c r="M346" i="69"/>
  <c r="Q346" i="69"/>
  <c r="L347" i="69"/>
  <c r="O347" i="69"/>
  <c r="J348" i="69"/>
  <c r="M348" i="69"/>
  <c r="Q348" i="69"/>
  <c r="L349" i="69"/>
  <c r="O349" i="69"/>
  <c r="J350" i="69"/>
  <c r="M350" i="69"/>
  <c r="Q350" i="69"/>
  <c r="L351" i="69"/>
  <c r="O351" i="69"/>
  <c r="J352" i="69"/>
  <c r="M352" i="69"/>
  <c r="Q352" i="69"/>
  <c r="L353" i="69"/>
  <c r="O353" i="69"/>
  <c r="J354" i="69"/>
  <c r="M354" i="69"/>
  <c r="Q354" i="69"/>
  <c r="L355" i="69"/>
  <c r="O355" i="69"/>
  <c r="J356" i="69"/>
  <c r="M356" i="69"/>
  <c r="Q356" i="69"/>
  <c r="J360" i="69"/>
  <c r="M360" i="69"/>
  <c r="Q360" i="69"/>
  <c r="L361" i="69"/>
  <c r="O361" i="69"/>
  <c r="J362" i="69"/>
  <c r="M362" i="69"/>
  <c r="Q362" i="69"/>
  <c r="L363" i="69"/>
  <c r="O363" i="69"/>
  <c r="J364" i="69"/>
  <c r="M364" i="69"/>
  <c r="Q364" i="69"/>
  <c r="L365" i="69"/>
  <c r="O365" i="69"/>
  <c r="J366" i="69"/>
  <c r="M366" i="69"/>
  <c r="Q366" i="69"/>
  <c r="L367" i="69"/>
  <c r="O367" i="69"/>
  <c r="J368" i="69"/>
  <c r="M368" i="69"/>
  <c r="Q368" i="69"/>
  <c r="L369" i="69"/>
  <c r="O369" i="69"/>
  <c r="J370" i="69"/>
  <c r="M370" i="69"/>
  <c r="Q370" i="69"/>
  <c r="L371" i="69"/>
  <c r="O371" i="69"/>
  <c r="L375" i="69"/>
  <c r="O375" i="69"/>
  <c r="J376" i="69"/>
  <c r="M376" i="69"/>
  <c r="Q376" i="69"/>
  <c r="L377" i="69"/>
  <c r="O377" i="69"/>
  <c r="J378" i="69"/>
  <c r="M378" i="69"/>
  <c r="Q378" i="69"/>
  <c r="P379" i="69"/>
  <c r="I379" i="69"/>
  <c r="Q379" i="69"/>
  <c r="M379" i="69"/>
  <c r="N379" i="69"/>
  <c r="K381" i="69"/>
  <c r="K385" i="69"/>
  <c r="L391" i="69"/>
  <c r="P393" i="69"/>
  <c r="I393" i="69"/>
  <c r="Q393" i="69"/>
  <c r="M393" i="69"/>
  <c r="J393" i="69"/>
  <c r="O393" i="69"/>
  <c r="L395" i="69"/>
  <c r="P397" i="69"/>
  <c r="I397" i="69"/>
  <c r="Q397" i="69"/>
  <c r="M397" i="69"/>
  <c r="J397" i="69"/>
  <c r="O397" i="69"/>
  <c r="L340" i="69"/>
  <c r="O340" i="69"/>
  <c r="U340" i="69"/>
  <c r="L346" i="69"/>
  <c r="O346" i="69"/>
  <c r="U346" i="69"/>
  <c r="L348" i="69"/>
  <c r="O348" i="69"/>
  <c r="U348" i="69"/>
  <c r="L350" i="69"/>
  <c r="O350" i="69"/>
  <c r="U350" i="69"/>
  <c r="L352" i="69"/>
  <c r="O352" i="69"/>
  <c r="U352" i="69"/>
  <c r="L354" i="69"/>
  <c r="O354" i="69"/>
  <c r="U354" i="69"/>
  <c r="L356" i="69"/>
  <c r="O356" i="69"/>
  <c r="U356" i="69"/>
  <c r="L360" i="69"/>
  <c r="O360" i="69"/>
  <c r="U360" i="69"/>
  <c r="L362" i="69"/>
  <c r="O362" i="69"/>
  <c r="U362" i="69"/>
  <c r="L364" i="69"/>
  <c r="O364" i="69"/>
  <c r="U364" i="69"/>
  <c r="L366" i="69"/>
  <c r="O366" i="69"/>
  <c r="U366" i="69"/>
  <c r="L368" i="69"/>
  <c r="O368" i="69"/>
  <c r="U368" i="69"/>
  <c r="L370" i="69"/>
  <c r="O370" i="69"/>
  <c r="U370" i="69"/>
  <c r="L376" i="69"/>
  <c r="O376" i="69"/>
  <c r="U376" i="69"/>
  <c r="L378" i="69"/>
  <c r="O378" i="69"/>
  <c r="U378" i="69"/>
  <c r="P391" i="69"/>
  <c r="I391" i="69"/>
  <c r="Q391" i="69"/>
  <c r="M391" i="69"/>
  <c r="J391" i="69"/>
  <c r="O391" i="69"/>
  <c r="P395" i="69"/>
  <c r="I395" i="69"/>
  <c r="Q395" i="69"/>
  <c r="M395" i="69"/>
  <c r="J395" i="69"/>
  <c r="O395" i="69"/>
  <c r="P445" i="69"/>
  <c r="I445" i="69"/>
  <c r="T445" i="69"/>
  <c r="N445" i="69"/>
  <c r="K445" i="69"/>
  <c r="G445" i="69"/>
  <c r="W445" i="69" s="1"/>
  <c r="U445" i="69"/>
  <c r="L445" i="69"/>
  <c r="Q445" i="69"/>
  <c r="J445" i="69"/>
  <c r="M445" i="69"/>
  <c r="O445" i="69"/>
  <c r="I340" i="69"/>
  <c r="P340" i="69"/>
  <c r="I346" i="69"/>
  <c r="P346" i="69"/>
  <c r="I348" i="69"/>
  <c r="P348" i="69"/>
  <c r="I350" i="69"/>
  <c r="P350" i="69"/>
  <c r="I352" i="69"/>
  <c r="P352" i="69"/>
  <c r="I354" i="69"/>
  <c r="P354" i="69"/>
  <c r="I356" i="69"/>
  <c r="P356" i="69"/>
  <c r="I360" i="69"/>
  <c r="P360" i="69"/>
  <c r="I362" i="69"/>
  <c r="P362" i="69"/>
  <c r="I364" i="69"/>
  <c r="P364" i="69"/>
  <c r="I366" i="69"/>
  <c r="P366" i="69"/>
  <c r="I368" i="69"/>
  <c r="P368" i="69"/>
  <c r="I370" i="69"/>
  <c r="P370" i="69"/>
  <c r="I376" i="69"/>
  <c r="P376" i="69"/>
  <c r="I378" i="69"/>
  <c r="P378" i="69"/>
  <c r="P381" i="69"/>
  <c r="I381" i="69"/>
  <c r="Q381" i="69"/>
  <c r="M381" i="69"/>
  <c r="J381" i="69"/>
  <c r="O381" i="69"/>
  <c r="P385" i="69"/>
  <c r="I385" i="69"/>
  <c r="Q385" i="69"/>
  <c r="M385" i="69"/>
  <c r="J385" i="69"/>
  <c r="O385" i="69"/>
  <c r="K391" i="69"/>
  <c r="T391" i="69"/>
  <c r="K395" i="69"/>
  <c r="T395" i="69"/>
  <c r="P441" i="69"/>
  <c r="I441" i="69"/>
  <c r="T441" i="69"/>
  <c r="N441" i="69"/>
  <c r="K441" i="69"/>
  <c r="G441" i="69"/>
  <c r="W441" i="69" s="1"/>
  <c r="U441" i="69"/>
  <c r="L441" i="69"/>
  <c r="Q441" i="69"/>
  <c r="J441" i="69"/>
  <c r="M441" i="69"/>
  <c r="O441" i="69"/>
  <c r="L380" i="69"/>
  <c r="O380" i="69"/>
  <c r="U380" i="69"/>
  <c r="L382" i="69"/>
  <c r="O382" i="69"/>
  <c r="U382" i="69"/>
  <c r="L384" i="69"/>
  <c r="O384" i="69"/>
  <c r="U384" i="69"/>
  <c r="L386" i="69"/>
  <c r="O386" i="69"/>
  <c r="U386" i="69"/>
  <c r="L390" i="69"/>
  <c r="O390" i="69"/>
  <c r="U390" i="69"/>
  <c r="L392" i="69"/>
  <c r="O392" i="69"/>
  <c r="U392" i="69"/>
  <c r="L394" i="69"/>
  <c r="O394" i="69"/>
  <c r="U394" i="69"/>
  <c r="L396" i="69"/>
  <c r="O396" i="69"/>
  <c r="U396" i="69"/>
  <c r="L398" i="69"/>
  <c r="O398" i="69"/>
  <c r="U398" i="69"/>
  <c r="J399" i="69"/>
  <c r="M399" i="69"/>
  <c r="Q399" i="69"/>
  <c r="L400" i="69"/>
  <c r="O400" i="69"/>
  <c r="U400" i="69"/>
  <c r="J401" i="69"/>
  <c r="M401" i="69"/>
  <c r="Q401" i="69"/>
  <c r="J405" i="69"/>
  <c r="M405" i="69"/>
  <c r="Q405" i="69"/>
  <c r="L406" i="69"/>
  <c r="O406" i="69"/>
  <c r="U406" i="69"/>
  <c r="J407" i="69"/>
  <c r="M407" i="69"/>
  <c r="Q407" i="69"/>
  <c r="L408" i="69"/>
  <c r="O408" i="69"/>
  <c r="U408" i="69"/>
  <c r="J409" i="69"/>
  <c r="M409" i="69"/>
  <c r="Q409" i="69"/>
  <c r="Q410" i="69"/>
  <c r="M410" i="69"/>
  <c r="L410" i="69"/>
  <c r="P410" i="69"/>
  <c r="Q420" i="69"/>
  <c r="M420" i="69"/>
  <c r="J420" i="69"/>
  <c r="P420" i="69"/>
  <c r="I420" i="69"/>
  <c r="O420" i="69"/>
  <c r="Q426" i="69"/>
  <c r="M426" i="69"/>
  <c r="J426" i="69"/>
  <c r="P426" i="69"/>
  <c r="I426" i="69"/>
  <c r="T426" i="69"/>
  <c r="N426" i="69"/>
  <c r="K426" i="69"/>
  <c r="G426" i="69"/>
  <c r="W426" i="69" s="1"/>
  <c r="Q430" i="69"/>
  <c r="M430" i="69"/>
  <c r="J430" i="69"/>
  <c r="P430" i="69"/>
  <c r="I430" i="69"/>
  <c r="T430" i="69"/>
  <c r="N430" i="69"/>
  <c r="K430" i="69"/>
  <c r="G430" i="69"/>
  <c r="W430" i="69" s="1"/>
  <c r="T460" i="69"/>
  <c r="N460" i="69"/>
  <c r="K460" i="69"/>
  <c r="G460" i="69"/>
  <c r="W460" i="69" s="1"/>
  <c r="Q460" i="69"/>
  <c r="M460" i="69"/>
  <c r="J460" i="69"/>
  <c r="P460" i="69"/>
  <c r="I460" i="69"/>
  <c r="O460" i="69"/>
  <c r="L460" i="69"/>
  <c r="U460" i="69"/>
  <c r="L399" i="69"/>
  <c r="O399" i="69"/>
  <c r="U399" i="69"/>
  <c r="L401" i="69"/>
  <c r="O401" i="69"/>
  <c r="U401" i="69"/>
  <c r="L405" i="69"/>
  <c r="O405" i="69"/>
  <c r="U405" i="69"/>
  <c r="L407" i="69"/>
  <c r="O407" i="69"/>
  <c r="U407" i="69"/>
  <c r="L409" i="69"/>
  <c r="O409" i="69"/>
  <c r="U409" i="69"/>
  <c r="Q422" i="69"/>
  <c r="M422" i="69"/>
  <c r="J422" i="69"/>
  <c r="P422" i="69"/>
  <c r="I422" i="69"/>
  <c r="T422" i="69"/>
  <c r="O422" i="69"/>
  <c r="Q424" i="69"/>
  <c r="M424" i="69"/>
  <c r="J424" i="69"/>
  <c r="P424" i="69"/>
  <c r="I424" i="69"/>
  <c r="T424" i="69"/>
  <c r="N424" i="69"/>
  <c r="K424" i="69"/>
  <c r="G424" i="69"/>
  <c r="W424" i="69" s="1"/>
  <c r="Q428" i="69"/>
  <c r="M428" i="69"/>
  <c r="J428" i="69"/>
  <c r="P428" i="69"/>
  <c r="I428" i="69"/>
  <c r="T428" i="69"/>
  <c r="N428" i="69"/>
  <c r="K428" i="69"/>
  <c r="G428" i="69"/>
  <c r="W428" i="69" s="1"/>
  <c r="T452" i="69"/>
  <c r="N452" i="69"/>
  <c r="K452" i="69"/>
  <c r="G452" i="69"/>
  <c r="W452" i="69" s="1"/>
  <c r="Q452" i="69"/>
  <c r="M452" i="69"/>
  <c r="J452" i="69"/>
  <c r="P452" i="69"/>
  <c r="I452" i="69"/>
  <c r="O452" i="69"/>
  <c r="L452" i="69"/>
  <c r="U452" i="69"/>
  <c r="G380" i="69"/>
  <c r="W380" i="69" s="1"/>
  <c r="K380" i="69"/>
  <c r="N380" i="69"/>
  <c r="G382" i="69"/>
  <c r="W382" i="69" s="1"/>
  <c r="K382" i="69"/>
  <c r="N382" i="69"/>
  <c r="G384" i="69"/>
  <c r="W384" i="69" s="1"/>
  <c r="K384" i="69"/>
  <c r="N384" i="69"/>
  <c r="G386" i="69"/>
  <c r="W386" i="69" s="1"/>
  <c r="K386" i="69"/>
  <c r="N386" i="69"/>
  <c r="G390" i="69"/>
  <c r="W390" i="69" s="1"/>
  <c r="K390" i="69"/>
  <c r="N390" i="69"/>
  <c r="G392" i="69"/>
  <c r="W392" i="69" s="1"/>
  <c r="K392" i="69"/>
  <c r="N392" i="69"/>
  <c r="G394" i="69"/>
  <c r="W394" i="69" s="1"/>
  <c r="K394" i="69"/>
  <c r="N394" i="69"/>
  <c r="G396" i="69"/>
  <c r="W396" i="69" s="1"/>
  <c r="K396" i="69"/>
  <c r="N396" i="69"/>
  <c r="G398" i="69"/>
  <c r="W398" i="69" s="1"/>
  <c r="K398" i="69"/>
  <c r="N398" i="69"/>
  <c r="I399" i="69"/>
  <c r="P399" i="69"/>
  <c r="G400" i="69"/>
  <c r="W400" i="69" s="1"/>
  <c r="K400" i="69"/>
  <c r="N400" i="69"/>
  <c r="I401" i="69"/>
  <c r="P401" i="69"/>
  <c r="I405" i="69"/>
  <c r="P405" i="69"/>
  <c r="G406" i="69"/>
  <c r="W406" i="69" s="1"/>
  <c r="K406" i="69"/>
  <c r="N406" i="69"/>
  <c r="I407" i="69"/>
  <c r="P407" i="69"/>
  <c r="G408" i="69"/>
  <c r="W408" i="69" s="1"/>
  <c r="K408" i="69"/>
  <c r="N408" i="69"/>
  <c r="I409" i="69"/>
  <c r="P409" i="69"/>
  <c r="G410" i="69"/>
  <c r="W410" i="69" s="1"/>
  <c r="K410" i="69"/>
  <c r="O410" i="69"/>
  <c r="Q412" i="69"/>
  <c r="M412" i="69"/>
  <c r="J412" i="69"/>
  <c r="T412" i="69"/>
  <c r="Q416" i="69"/>
  <c r="M416" i="69"/>
  <c r="J416" i="69"/>
  <c r="P416" i="69"/>
  <c r="I416" i="69"/>
  <c r="O416" i="69"/>
  <c r="G420" i="69"/>
  <c r="W420" i="69" s="1"/>
  <c r="N420" i="69"/>
  <c r="K422" i="69"/>
  <c r="U422" i="69"/>
  <c r="L424" i="69"/>
  <c r="U426" i="69"/>
  <c r="L428" i="69"/>
  <c r="U430" i="69"/>
  <c r="Q436" i="69"/>
  <c r="M436" i="69"/>
  <c r="J436" i="69"/>
  <c r="P436" i="69"/>
  <c r="I436" i="69"/>
  <c r="T436" i="69"/>
  <c r="N436" i="69"/>
  <c r="K436" i="69"/>
  <c r="G436" i="69"/>
  <c r="W436" i="69" s="1"/>
  <c r="P439" i="69"/>
  <c r="I439" i="69"/>
  <c r="T439" i="69"/>
  <c r="N439" i="69"/>
  <c r="K439" i="69"/>
  <c r="G439" i="69"/>
  <c r="W439" i="69" s="1"/>
  <c r="U439" i="69"/>
  <c r="L439" i="69"/>
  <c r="Q439" i="69"/>
  <c r="J439" i="69"/>
  <c r="M439" i="69"/>
  <c r="P443" i="69"/>
  <c r="I443" i="69"/>
  <c r="T443" i="69"/>
  <c r="N443" i="69"/>
  <c r="K443" i="69"/>
  <c r="G443" i="69"/>
  <c r="W443" i="69" s="1"/>
  <c r="U443" i="69"/>
  <c r="L443" i="69"/>
  <c r="Q443" i="69"/>
  <c r="J443" i="69"/>
  <c r="M443" i="69"/>
  <c r="P438" i="69"/>
  <c r="I438" i="69"/>
  <c r="M438" i="69"/>
  <c r="T438" i="69"/>
  <c r="L454" i="69"/>
  <c r="L458" i="69"/>
  <c r="K438" i="69"/>
  <c r="O438" i="69"/>
  <c r="L411" i="69"/>
  <c r="O411" i="69"/>
  <c r="L413" i="69"/>
  <c r="O413" i="69"/>
  <c r="L415" i="69"/>
  <c r="O415" i="69"/>
  <c r="L421" i="69"/>
  <c r="O421" i="69"/>
  <c r="L423" i="69"/>
  <c r="O423" i="69"/>
  <c r="L425" i="69"/>
  <c r="O425" i="69"/>
  <c r="L427" i="69"/>
  <c r="O427" i="69"/>
  <c r="L429" i="69"/>
  <c r="O429" i="69"/>
  <c r="L431" i="69"/>
  <c r="O431" i="69"/>
  <c r="L435" i="69"/>
  <c r="O435" i="69"/>
  <c r="L437" i="69"/>
  <c r="O437" i="69"/>
  <c r="G438" i="69"/>
  <c r="W438" i="69" s="1"/>
  <c r="L438" i="69"/>
  <c r="Q438" i="69"/>
  <c r="T440" i="69"/>
  <c r="N440" i="69"/>
  <c r="K440" i="69"/>
  <c r="G440" i="69"/>
  <c r="W440" i="69" s="1"/>
  <c r="P440" i="69"/>
  <c r="I440" i="69"/>
  <c r="O440" i="69"/>
  <c r="T442" i="69"/>
  <c r="N442" i="69"/>
  <c r="K442" i="69"/>
  <c r="G442" i="69"/>
  <c r="W442" i="69" s="1"/>
  <c r="P442" i="69"/>
  <c r="I442" i="69"/>
  <c r="O442" i="69"/>
  <c r="T444" i="69"/>
  <c r="N444" i="69"/>
  <c r="K444" i="69"/>
  <c r="G444" i="69"/>
  <c r="W444" i="69" s="1"/>
  <c r="P444" i="69"/>
  <c r="I444" i="69"/>
  <c r="O444" i="69"/>
  <c r="T446" i="69"/>
  <c r="N446" i="69"/>
  <c r="K446" i="69"/>
  <c r="G446" i="69"/>
  <c r="W446" i="69" s="1"/>
  <c r="P446" i="69"/>
  <c r="I446" i="69"/>
  <c r="O446" i="69"/>
  <c r="T450" i="69"/>
  <c r="N450" i="69"/>
  <c r="K450" i="69"/>
  <c r="G450" i="69"/>
  <c r="W450" i="69" s="1"/>
  <c r="Q450" i="69"/>
  <c r="M450" i="69"/>
  <c r="J450" i="69"/>
  <c r="P450" i="69"/>
  <c r="I450" i="69"/>
  <c r="T454" i="69"/>
  <c r="N454" i="69"/>
  <c r="K454" i="69"/>
  <c r="G454" i="69"/>
  <c r="W454" i="69" s="1"/>
  <c r="Q454" i="69"/>
  <c r="M454" i="69"/>
  <c r="J454" i="69"/>
  <c r="P454" i="69"/>
  <c r="I454" i="69"/>
  <c r="T458" i="69"/>
  <c r="N458" i="69"/>
  <c r="K458" i="69"/>
  <c r="G458" i="69"/>
  <c r="W458" i="69" s="1"/>
  <c r="Q458" i="69"/>
  <c r="M458" i="69"/>
  <c r="J458" i="69"/>
  <c r="P458" i="69"/>
  <c r="I458" i="69"/>
  <c r="G451" i="69"/>
  <c r="W451" i="69" s="1"/>
  <c r="K451" i="69"/>
  <c r="N451" i="69"/>
  <c r="T451" i="69"/>
  <c r="G453" i="69"/>
  <c r="W453" i="69" s="1"/>
  <c r="K453" i="69"/>
  <c r="N453" i="69"/>
  <c r="T453" i="69"/>
  <c r="G455" i="69"/>
  <c r="W455" i="69" s="1"/>
  <c r="K455" i="69"/>
  <c r="N455" i="69"/>
  <c r="T455" i="69"/>
  <c r="G457" i="69"/>
  <c r="W457" i="69" s="1"/>
  <c r="K457" i="69"/>
  <c r="N457" i="69"/>
  <c r="T457" i="69"/>
  <c r="G459" i="69"/>
  <c r="W459" i="69" s="1"/>
  <c r="K459" i="69"/>
  <c r="N459" i="69"/>
  <c r="T459" i="69"/>
  <c r="G461" i="69"/>
  <c r="W461" i="69" s="1"/>
  <c r="K461" i="69"/>
  <c r="N461" i="69"/>
  <c r="T461" i="69"/>
  <c r="L451" i="69"/>
  <c r="O451" i="69"/>
  <c r="U451" i="69"/>
  <c r="L453" i="69"/>
  <c r="O453" i="69"/>
  <c r="U453" i="69"/>
  <c r="L455" i="69"/>
  <c r="O455" i="69"/>
  <c r="U455" i="69"/>
  <c r="L457" i="69"/>
  <c r="O457" i="69"/>
  <c r="U457" i="69"/>
  <c r="L459" i="69"/>
  <c r="O459" i="69"/>
  <c r="U459" i="69"/>
  <c r="L461" i="69"/>
  <c r="O461" i="69"/>
  <c r="U461" i="69"/>
  <c r="I451" i="69"/>
  <c r="P451" i="69"/>
  <c r="I453" i="69"/>
  <c r="P453" i="69"/>
  <c r="I455" i="69"/>
  <c r="P455" i="69"/>
  <c r="I457" i="69"/>
  <c r="P457" i="69"/>
  <c r="I459" i="69"/>
  <c r="P459" i="69"/>
  <c r="I461" i="69"/>
  <c r="P461" i="69"/>
  <c r="W53" i="69"/>
  <c r="W25" i="69"/>
  <c r="H57" i="69"/>
  <c r="H87" i="69"/>
  <c r="W90" i="69"/>
  <c r="H117" i="69"/>
  <c r="H132" i="69"/>
  <c r="H147" i="69"/>
  <c r="H192" i="69"/>
  <c r="H388" i="69"/>
  <c r="H12" i="69"/>
  <c r="H27" i="69"/>
  <c r="H162" i="69"/>
  <c r="H177" i="69"/>
  <c r="H207" i="69"/>
  <c r="H373" i="69"/>
  <c r="W376" i="69"/>
  <c r="H222" i="69"/>
  <c r="H238" i="69"/>
  <c r="H298" i="69"/>
  <c r="W300" i="69"/>
  <c r="H253" i="69"/>
  <c r="H268" i="69"/>
  <c r="V250" i="69"/>
  <c r="H283" i="69"/>
  <c r="H313" i="69"/>
  <c r="H328" i="69"/>
  <c r="H358" i="69"/>
  <c r="H403" i="69"/>
  <c r="H433" i="69"/>
  <c r="H343" i="69"/>
  <c r="H418" i="69"/>
  <c r="W366" i="69"/>
  <c r="H448" i="69"/>
  <c r="V160" i="69" l="1"/>
  <c r="V196" i="69"/>
  <c r="V65" i="69"/>
  <c r="V112" i="69"/>
  <c r="V385" i="69"/>
  <c r="V100" i="69"/>
  <c r="V186" i="69"/>
  <c r="V218" i="69"/>
  <c r="V67" i="69"/>
  <c r="V446" i="69"/>
  <c r="V214" i="69"/>
  <c r="V154" i="69"/>
  <c r="V63" i="69"/>
  <c r="V458" i="69"/>
  <c r="V233" i="69"/>
  <c r="V326" i="69"/>
  <c r="V336" i="69"/>
  <c r="V53" i="69"/>
  <c r="V251" i="69"/>
  <c r="V220" i="69"/>
  <c r="V20" i="69"/>
  <c r="V219" i="69"/>
  <c r="V235" i="69"/>
  <c r="V24" i="69"/>
  <c r="V454" i="69"/>
  <c r="V246" i="69"/>
  <c r="V460" i="69"/>
  <c r="V459" i="69"/>
  <c r="V213" i="69"/>
  <c r="V247" i="69"/>
  <c r="V230" i="69"/>
  <c r="V452" i="69"/>
  <c r="V441" i="69"/>
  <c r="V215" i="69"/>
  <c r="V228" i="69"/>
  <c r="V456" i="69"/>
  <c r="V245" i="69"/>
  <c r="V453" i="69"/>
  <c r="V226" i="69"/>
  <c r="V241" i="69"/>
  <c r="V242" i="69"/>
  <c r="V240" i="69"/>
  <c r="V211" i="69"/>
  <c r="V420" i="69"/>
  <c r="V435" i="69"/>
  <c r="V224" i="69"/>
  <c r="V341" i="69"/>
  <c r="V386" i="69"/>
  <c r="V431" i="69"/>
  <c r="V281" i="69"/>
  <c r="V145" i="69"/>
  <c r="V296" i="69"/>
  <c r="V311" i="69"/>
  <c r="V25" i="69"/>
  <c r="V356" i="69"/>
  <c r="V461" i="69"/>
  <c r="V40" i="69"/>
  <c r="V205" i="69"/>
  <c r="V371" i="69"/>
  <c r="V175" i="69"/>
  <c r="V190" i="69"/>
  <c r="V401" i="69"/>
  <c r="V416" i="69"/>
  <c r="V70" i="69"/>
  <c r="V115" i="69"/>
  <c r="V55" i="69"/>
  <c r="V85" i="69"/>
  <c r="V144" i="69"/>
  <c r="V234" i="69"/>
  <c r="V174" i="69"/>
  <c r="V69" i="69"/>
  <c r="V204" i="69"/>
  <c r="V445" i="69"/>
  <c r="V189" i="69"/>
  <c r="V295" i="69"/>
  <c r="V415" i="69"/>
  <c r="V129" i="69"/>
  <c r="V39" i="69"/>
  <c r="V83" i="69"/>
  <c r="V440" i="69"/>
  <c r="V325" i="69"/>
  <c r="V400" i="69"/>
  <c r="V370" i="69"/>
  <c r="V340" i="69"/>
  <c r="V84" i="69"/>
  <c r="V54" i="69"/>
  <c r="V430" i="69"/>
  <c r="V159" i="69"/>
  <c r="V99" i="69"/>
  <c r="V310" i="69"/>
  <c r="V265" i="69"/>
  <c r="V355" i="69"/>
  <c r="V23" i="69"/>
  <c r="V188" i="69"/>
  <c r="V114" i="69"/>
  <c r="V442" i="69"/>
  <c r="V249" i="69"/>
  <c r="V203" i="69"/>
  <c r="V158" i="69"/>
  <c r="V17" i="69"/>
  <c r="V21" i="69"/>
  <c r="V52" i="69"/>
  <c r="V444" i="69"/>
  <c r="V384" i="69"/>
  <c r="V369" i="69"/>
  <c r="V128" i="69"/>
  <c r="V429" i="69"/>
  <c r="V393" i="69"/>
  <c r="V414" i="69"/>
  <c r="V279" i="69"/>
  <c r="V324" i="69"/>
  <c r="V173" i="69"/>
  <c r="V143" i="69"/>
  <c r="V113" i="69"/>
  <c r="V38" i="69"/>
  <c r="V294" i="69"/>
  <c r="V98" i="69"/>
  <c r="V264" i="69"/>
  <c r="V399" i="69"/>
  <c r="V232" i="69"/>
  <c r="V82" i="69"/>
  <c r="V68" i="69"/>
  <c r="V49" i="69"/>
  <c r="V337" i="69"/>
  <c r="V338" i="69"/>
  <c r="V263" i="69"/>
  <c r="V354" i="69"/>
  <c r="V48" i="69"/>
  <c r="V142" i="69"/>
  <c r="V45" i="69"/>
  <c r="V157" i="69"/>
  <c r="V412" i="69"/>
  <c r="V229" i="69"/>
  <c r="V309" i="69"/>
  <c r="V278" i="69"/>
  <c r="V457" i="69"/>
  <c r="V353" i="69"/>
  <c r="V339" i="69"/>
  <c r="V323" i="69"/>
  <c r="V308" i="69"/>
  <c r="V110" i="69"/>
  <c r="V202" i="69"/>
  <c r="V51" i="69"/>
  <c r="V428" i="69"/>
  <c r="V172" i="69"/>
  <c r="V293" i="69"/>
  <c r="V22" i="69"/>
  <c r="V217" i="69"/>
  <c r="V187" i="69"/>
  <c r="V37" i="69"/>
  <c r="V398" i="69"/>
  <c r="V127" i="69"/>
  <c r="V97" i="69"/>
  <c r="V321" i="69"/>
  <c r="V259" i="69"/>
  <c r="V169" i="69"/>
  <c r="V413" i="69"/>
  <c r="V368" i="69"/>
  <c r="V443" i="69"/>
  <c r="V210" i="69"/>
  <c r="V140" i="69"/>
  <c r="V383" i="69"/>
  <c r="V200" i="69"/>
  <c r="V95" i="69"/>
  <c r="V104" i="69"/>
  <c r="V124" i="69"/>
  <c r="V108" i="69"/>
  <c r="V170" i="69"/>
  <c r="V171" i="69"/>
  <c r="V270" i="69"/>
  <c r="V225" i="69"/>
  <c r="V194" i="69"/>
  <c r="V138" i="69"/>
  <c r="V216" i="69"/>
  <c r="V184" i="69"/>
  <c r="V16" i="69"/>
  <c r="V231" i="69"/>
  <c r="V166" i="69"/>
  <c r="V136" i="69"/>
  <c r="V376" i="69"/>
  <c r="V362" i="69"/>
  <c r="V352" i="69"/>
  <c r="V367" i="69"/>
  <c r="V307" i="69"/>
  <c r="V287" i="69"/>
  <c r="V273" i="69"/>
  <c r="V257" i="69"/>
  <c r="V201" i="69"/>
  <c r="V155" i="69"/>
  <c r="V292" i="69"/>
  <c r="V96" i="69"/>
  <c r="V80" i="69"/>
  <c r="V322" i="69"/>
  <c r="V318" i="69"/>
  <c r="V300" i="69"/>
  <c r="V366" i="69"/>
  <c r="V35" i="69"/>
  <c r="V332" i="69"/>
  <c r="V81" i="69"/>
  <c r="V406" i="69"/>
  <c r="V360" i="69"/>
  <c r="V94" i="69"/>
  <c r="V90" i="69"/>
  <c r="V74" i="69"/>
  <c r="V64" i="69"/>
  <c r="V60" i="69"/>
  <c r="V44" i="69"/>
  <c r="V34" i="69"/>
  <c r="V30" i="69"/>
  <c r="V150" i="69"/>
  <c r="V377" i="69"/>
  <c r="V427" i="69"/>
  <c r="V277" i="69"/>
  <c r="V151" i="69"/>
  <c r="V382" i="69"/>
  <c r="V36" i="69"/>
  <c r="V126" i="69"/>
  <c r="V66" i="69"/>
  <c r="V156" i="69"/>
  <c r="V141" i="69"/>
  <c r="V111" i="69"/>
  <c r="V50" i="69"/>
  <c r="V397" i="69"/>
  <c r="V91" i="69"/>
  <c r="V411" i="69"/>
  <c r="V330" i="69"/>
  <c r="V180" i="69"/>
  <c r="V59" i="69"/>
  <c r="V438" i="69"/>
  <c r="V396" i="69"/>
  <c r="V317" i="69"/>
  <c r="V303" i="69"/>
  <c r="V199" i="69"/>
  <c r="V274" i="69"/>
  <c r="V198" i="69"/>
  <c r="V391" i="69"/>
  <c r="V106" i="69"/>
  <c r="V120" i="69"/>
  <c r="V125" i="69"/>
  <c r="V185" i="69"/>
  <c r="V306" i="69"/>
  <c r="V261" i="69"/>
  <c r="V392" i="69"/>
  <c r="V93" i="69"/>
  <c r="V33" i="69"/>
  <c r="V381" i="69"/>
  <c r="V302" i="69"/>
  <c r="V29" i="69"/>
  <c r="V345" i="69"/>
  <c r="V315" i="69"/>
  <c r="V291" i="69"/>
  <c r="V407" i="69"/>
  <c r="V348" i="69"/>
  <c r="V365" i="69"/>
  <c r="V351" i="69"/>
  <c r="V209" i="69"/>
  <c r="V195" i="69"/>
  <c r="V183" i="69"/>
  <c r="V179" i="69"/>
  <c r="V165" i="69"/>
  <c r="V149" i="69"/>
  <c r="V135" i="69"/>
  <c r="V61" i="69"/>
  <c r="V79" i="69"/>
  <c r="V168" i="69"/>
  <c r="V437" i="69"/>
  <c r="V361" i="69"/>
  <c r="V380" i="69"/>
  <c r="V139" i="69"/>
  <c r="V105" i="69"/>
  <c r="V119" i="69"/>
  <c r="V109" i="69"/>
  <c r="V349" i="69"/>
  <c r="V78" i="69"/>
  <c r="V134" i="69"/>
  <c r="V333" i="69"/>
  <c r="V423" i="69"/>
  <c r="V319" i="69"/>
  <c r="V121" i="69"/>
  <c r="V289" i="69"/>
  <c r="V410" i="69"/>
  <c r="V290" i="69"/>
  <c r="V271" i="69"/>
  <c r="P5" i="69"/>
  <c r="V421" i="69"/>
  <c r="V395" i="69"/>
  <c r="V334" i="69"/>
  <c r="V255" i="69"/>
  <c r="V167" i="69"/>
  <c r="V107" i="69"/>
  <c r="V75" i="69"/>
  <c r="V153" i="69"/>
  <c r="V32" i="69"/>
  <c r="V19" i="69"/>
  <c r="V18" i="69"/>
  <c r="V76" i="69"/>
  <c r="V409" i="69"/>
  <c r="V390" i="69"/>
  <c r="V331" i="69"/>
  <c r="V408" i="69"/>
  <c r="V182" i="69"/>
  <c r="V122" i="69"/>
  <c r="V62" i="69"/>
  <c r="V47" i="69"/>
  <c r="V15" i="69"/>
  <c r="V46" i="69"/>
  <c r="V451" i="69"/>
  <c r="V439" i="69"/>
  <c r="V394" i="69"/>
  <c r="V375" i="69"/>
  <c r="V335" i="69"/>
  <c r="V316" i="69"/>
  <c r="V275" i="69"/>
  <c r="V256" i="69"/>
  <c r="V347" i="69"/>
  <c r="V227" i="69"/>
  <c r="V455" i="69"/>
  <c r="V379" i="69"/>
  <c r="V320" i="69"/>
  <c r="V301" i="69"/>
  <c r="V260" i="69"/>
  <c r="V422" i="69"/>
  <c r="V424" i="69"/>
  <c r="V436" i="69"/>
  <c r="V378" i="69"/>
  <c r="V304" i="69"/>
  <c r="V212" i="69"/>
  <c r="V152" i="69"/>
  <c r="V92" i="69"/>
  <c r="V164" i="69"/>
  <c r="V363" i="69"/>
  <c r="V181" i="69"/>
  <c r="V123" i="69"/>
  <c r="V89" i="69"/>
  <c r="V350" i="69"/>
  <c r="V243" i="69"/>
  <c r="V405" i="69"/>
  <c r="V364" i="69"/>
  <c r="V346" i="69"/>
  <c r="V305" i="69"/>
  <c r="V286" i="69"/>
  <c r="V425" i="69"/>
  <c r="V285" i="69"/>
  <c r="V197" i="69"/>
  <c r="V137" i="69"/>
  <c r="V77" i="69"/>
  <c r="V31" i="69"/>
  <c r="V14" i="69"/>
  <c r="D163" i="66" l="1"/>
  <c r="B165" i="66"/>
  <c r="C165" i="66"/>
  <c r="E165" i="66"/>
  <c r="F165" i="66" s="1"/>
  <c r="H165" i="66"/>
  <c r="I165" i="66"/>
  <c r="B166" i="66"/>
  <c r="C166" i="66"/>
  <c r="E166" i="66"/>
  <c r="F166" i="66" s="1"/>
  <c r="H166" i="66"/>
  <c r="I166" i="66"/>
  <c r="B167" i="66"/>
  <c r="C167" i="66"/>
  <c r="E167" i="66"/>
  <c r="F167" i="66" s="1"/>
  <c r="H167" i="66"/>
  <c r="I167" i="66"/>
  <c r="B168" i="66"/>
  <c r="C168" i="66"/>
  <c r="E168" i="66"/>
  <c r="F168" i="66" s="1"/>
  <c r="H168" i="66"/>
  <c r="I168" i="66"/>
  <c r="B169" i="66"/>
  <c r="C169" i="66"/>
  <c r="E169" i="66"/>
  <c r="F169" i="66" s="1"/>
  <c r="H169" i="66"/>
  <c r="I169" i="66"/>
  <c r="B170" i="66"/>
  <c r="C170" i="66"/>
  <c r="E170" i="66"/>
  <c r="F170" i="66" s="1"/>
  <c r="H170" i="66"/>
  <c r="I170" i="66"/>
  <c r="B171" i="66"/>
  <c r="C171" i="66"/>
  <c r="E171" i="66"/>
  <c r="F171" i="66" s="1"/>
  <c r="H171" i="66"/>
  <c r="I171" i="66"/>
  <c r="D125" i="66"/>
  <c r="D87" i="66"/>
  <c r="T168" i="66" l="1"/>
  <c r="S168" i="66"/>
  <c r="T171" i="66"/>
  <c r="S171" i="66"/>
  <c r="T167" i="66"/>
  <c r="S167" i="66"/>
  <c r="T170" i="66"/>
  <c r="S170" i="66"/>
  <c r="T166" i="66"/>
  <c r="S166" i="66"/>
  <c r="T169" i="66"/>
  <c r="S169" i="66"/>
  <c r="T165" i="66"/>
  <c r="S165" i="66"/>
  <c r="G167" i="66"/>
  <c r="Y167" i="66" s="1"/>
  <c r="G170" i="66"/>
  <c r="Y170" i="66" s="1"/>
  <c r="G166" i="66"/>
  <c r="Y166" i="66" s="1"/>
  <c r="G168" i="66"/>
  <c r="Y168" i="66" s="1"/>
  <c r="G171" i="66"/>
  <c r="Y171" i="66" s="1"/>
  <c r="G169" i="66"/>
  <c r="Y169" i="66" s="1"/>
  <c r="G165" i="66"/>
  <c r="Y165" i="66" s="1"/>
  <c r="Q165" i="66"/>
  <c r="O165" i="66"/>
  <c r="K165" i="66"/>
  <c r="U165" i="66"/>
  <c r="Q167" i="66"/>
  <c r="V167" i="66"/>
  <c r="M165" i="66"/>
  <c r="X165" i="66" s="1"/>
  <c r="L167" i="66"/>
  <c r="V171" i="66"/>
  <c r="R165" i="66"/>
  <c r="V165" i="66"/>
  <c r="P165" i="66"/>
  <c r="L165" i="66"/>
  <c r="V169" i="66"/>
  <c r="O171" i="66"/>
  <c r="V170" i="66"/>
  <c r="O169" i="66"/>
  <c r="O170" i="66"/>
  <c r="L169" i="66"/>
  <c r="L168" i="66"/>
  <c r="V166" i="66"/>
  <c r="L166" i="66"/>
  <c r="V168" i="66"/>
  <c r="O167" i="66"/>
  <c r="Q166" i="66"/>
  <c r="L171" i="66"/>
  <c r="L170" i="66"/>
  <c r="O168" i="66"/>
  <c r="O166" i="66"/>
  <c r="Q171" i="66"/>
  <c r="Q170" i="66"/>
  <c r="Q169" i="66"/>
  <c r="Q168" i="66"/>
  <c r="U171" i="66"/>
  <c r="P171" i="66"/>
  <c r="M171" i="66"/>
  <c r="U170" i="66"/>
  <c r="P170" i="66"/>
  <c r="M170" i="66"/>
  <c r="U169" i="66"/>
  <c r="P169" i="66"/>
  <c r="M169" i="66"/>
  <c r="U168" i="66"/>
  <c r="P168" i="66"/>
  <c r="M168" i="66"/>
  <c r="U167" i="66"/>
  <c r="P167" i="66"/>
  <c r="M167" i="66"/>
  <c r="U166" i="66"/>
  <c r="P166" i="66"/>
  <c r="M166" i="66"/>
  <c r="R171" i="66"/>
  <c r="K171" i="66"/>
  <c r="R170" i="66"/>
  <c r="K170" i="66"/>
  <c r="R169" i="66"/>
  <c r="K169" i="66"/>
  <c r="R168" i="66"/>
  <c r="K168" i="66"/>
  <c r="R167" i="66"/>
  <c r="K167" i="66"/>
  <c r="R166" i="66"/>
  <c r="K166" i="66"/>
  <c r="W165" i="66" l="1"/>
  <c r="W166" i="66"/>
  <c r="W167" i="66"/>
  <c r="W170" i="66"/>
  <c r="W171" i="66"/>
  <c r="W168" i="66"/>
  <c r="W169" i="66"/>
  <c r="X166" i="66"/>
  <c r="X167" i="66"/>
  <c r="X168" i="66"/>
  <c r="X169" i="66"/>
  <c r="X170" i="66"/>
  <c r="X171" i="66"/>
  <c r="D49" i="66"/>
  <c r="F287" i="64" l="1"/>
  <c r="F302" i="64" s="1"/>
  <c r="F317" i="64" s="1"/>
  <c r="F332" i="64" s="1"/>
  <c r="F347" i="64" s="1"/>
  <c r="F288" i="64"/>
  <c r="F303" i="64" s="1"/>
  <c r="F318" i="64" s="1"/>
  <c r="F333" i="64" s="1"/>
  <c r="F348" i="64" s="1"/>
  <c r="F289" i="64"/>
  <c r="F304" i="64" s="1"/>
  <c r="F319" i="64" s="1"/>
  <c r="F334" i="64" s="1"/>
  <c r="F349" i="64" s="1"/>
  <c r="F290" i="64"/>
  <c r="F305" i="64" s="1"/>
  <c r="F320" i="64" s="1"/>
  <c r="F335" i="64" s="1"/>
  <c r="F350" i="64" s="1"/>
  <c r="F291" i="64"/>
  <c r="F306" i="64" s="1"/>
  <c r="F321" i="64" s="1"/>
  <c r="F336" i="64" s="1"/>
  <c r="F351" i="64" s="1"/>
  <c r="F292" i="64"/>
  <c r="F307" i="64" s="1"/>
  <c r="F322" i="64" s="1"/>
  <c r="F337" i="64" s="1"/>
  <c r="F352" i="64" s="1"/>
  <c r="F293" i="64"/>
  <c r="F308" i="64" s="1"/>
  <c r="F323" i="64" s="1"/>
  <c r="F338" i="64" s="1"/>
  <c r="F353" i="64" s="1"/>
  <c r="F294" i="64"/>
  <c r="F309" i="64" s="1"/>
  <c r="F324" i="64" s="1"/>
  <c r="F339" i="64" s="1"/>
  <c r="F354" i="64" s="1"/>
  <c r="F295" i="64"/>
  <c r="F310" i="64" s="1"/>
  <c r="F325" i="64" s="1"/>
  <c r="F340" i="64" s="1"/>
  <c r="F355" i="64" s="1"/>
  <c r="F296" i="64"/>
  <c r="F311" i="64" s="1"/>
  <c r="F326" i="64" s="1"/>
  <c r="F341" i="64" s="1"/>
  <c r="F356" i="64" s="1"/>
  <c r="F297" i="64"/>
  <c r="F312" i="64" s="1"/>
  <c r="F327" i="64" s="1"/>
  <c r="F342" i="64" s="1"/>
  <c r="F357" i="64" s="1"/>
  <c r="F286" i="64"/>
  <c r="F301" i="64" s="1"/>
  <c r="F316" i="64" s="1"/>
  <c r="F331" i="64" s="1"/>
  <c r="F346" i="64" s="1"/>
  <c r="B24" i="47" l="1"/>
  <c r="C24" i="47"/>
  <c r="E24" i="47"/>
  <c r="F24" i="47"/>
  <c r="G24" i="47"/>
  <c r="I24" i="47"/>
  <c r="J24" i="47"/>
  <c r="L24" i="47"/>
  <c r="M24" i="47"/>
  <c r="O24" i="47"/>
  <c r="P24" i="47"/>
  <c r="Q24" i="47"/>
  <c r="R24" i="47"/>
  <c r="S24" i="47"/>
  <c r="T24" i="47"/>
  <c r="W24" i="47"/>
  <c r="X24" i="47"/>
  <c r="Y24" i="47"/>
  <c r="B15" i="47"/>
  <c r="C15" i="47"/>
  <c r="E15" i="47"/>
  <c r="F15" i="47"/>
  <c r="G15" i="47"/>
  <c r="I15" i="47"/>
  <c r="J15" i="47"/>
  <c r="L15" i="47"/>
  <c r="M15" i="47"/>
  <c r="O15" i="47"/>
  <c r="P15" i="47"/>
  <c r="Q15" i="47"/>
  <c r="R15" i="47"/>
  <c r="S15" i="47"/>
  <c r="T15" i="47"/>
  <c r="W15" i="47"/>
  <c r="X15" i="47"/>
  <c r="Y15" i="47"/>
  <c r="U24" i="47" l="1"/>
  <c r="V24" i="47"/>
  <c r="U15" i="47"/>
  <c r="V15" i="47"/>
  <c r="AB15" i="47"/>
  <c r="AA24" i="47"/>
  <c r="AB24" i="47"/>
  <c r="AA15" i="47"/>
  <c r="Z15" i="47"/>
  <c r="Z24" i="47"/>
  <c r="D222" i="64"/>
  <c r="D207" i="64"/>
  <c r="D192" i="64"/>
  <c r="D177" i="64"/>
  <c r="D404" i="64"/>
  <c r="D394" i="64"/>
  <c r="D395" i="64"/>
  <c r="D396" i="64"/>
  <c r="D397" i="64"/>
  <c r="D398" i="64"/>
  <c r="D399" i="64"/>
  <c r="D400" i="64"/>
  <c r="D401" i="64"/>
  <c r="D402" i="64"/>
  <c r="D403" i="64"/>
  <c r="D393" i="64"/>
  <c r="D162" i="64"/>
  <c r="D12" i="64"/>
  <c r="D27" i="64"/>
  <c r="D42" i="64"/>
  <c r="D57" i="64"/>
  <c r="D72" i="64"/>
  <c r="D147" i="64"/>
  <c r="D362" i="64"/>
  <c r="D363" i="64" s="1"/>
  <c r="D364" i="64" s="1"/>
  <c r="D365" i="64" s="1"/>
  <c r="D366" i="64" s="1"/>
  <c r="D367" i="64" s="1"/>
  <c r="D368" i="64" s="1"/>
  <c r="D369" i="64" s="1"/>
  <c r="D370" i="64" s="1"/>
  <c r="D371" i="64" s="1"/>
  <c r="D372" i="64" s="1"/>
  <c r="D132" i="64"/>
  <c r="B134" i="64"/>
  <c r="C134" i="64"/>
  <c r="E134" i="64"/>
  <c r="H134" i="64"/>
  <c r="B135" i="64"/>
  <c r="C135" i="64"/>
  <c r="E135" i="64"/>
  <c r="H135" i="64"/>
  <c r="D117" i="64"/>
  <c r="D102" i="64"/>
  <c r="D87" i="64"/>
  <c r="G134" i="64" l="1"/>
  <c r="AA134" i="64" s="1"/>
  <c r="G135" i="64"/>
  <c r="AA135" i="64" s="1"/>
  <c r="Q135" i="64"/>
  <c r="W135" i="64"/>
  <c r="M135" i="64"/>
  <c r="V134" i="64"/>
  <c r="S135" i="64"/>
  <c r="O135" i="64"/>
  <c r="K135" i="64"/>
  <c r="X134" i="64"/>
  <c r="Q134" i="64"/>
  <c r="K134" i="64"/>
  <c r="X135" i="64"/>
  <c r="R135" i="64"/>
  <c r="J135" i="64"/>
  <c r="W134" i="64"/>
  <c r="P134" i="64"/>
  <c r="J134" i="64"/>
  <c r="V135" i="64"/>
  <c r="P135" i="64"/>
  <c r="L135" i="64"/>
  <c r="R134" i="64"/>
  <c r="M134" i="64"/>
  <c r="S134" i="64"/>
  <c r="O134" i="64"/>
  <c r="L134" i="64"/>
  <c r="Y135" i="64" l="1"/>
  <c r="Y134" i="64"/>
  <c r="B546" i="66" l="1"/>
  <c r="B547" i="66"/>
  <c r="B548" i="66"/>
  <c r="B549" i="66"/>
  <c r="B550" i="66"/>
  <c r="B551" i="66"/>
  <c r="B552" i="66"/>
  <c r="B553" i="66"/>
  <c r="B554" i="66"/>
  <c r="B555" i="66"/>
  <c r="B556" i="66"/>
  <c r="B557" i="66"/>
  <c r="B558" i="66"/>
  <c r="B559" i="66"/>
  <c r="B560" i="66"/>
  <c r="B561" i="66"/>
  <c r="B562" i="66"/>
  <c r="B563" i="66"/>
  <c r="B564" i="66"/>
  <c r="B565" i="66"/>
  <c r="B566" i="66"/>
  <c r="B567" i="66"/>
  <c r="B568" i="66"/>
  <c r="B569" i="66"/>
  <c r="B570" i="66"/>
  <c r="B571" i="66"/>
  <c r="B572" i="66"/>
  <c r="B573" i="66"/>
  <c r="B574" i="66"/>
  <c r="B575" i="66"/>
  <c r="B576" i="66"/>
  <c r="B577" i="66"/>
  <c r="B578" i="66"/>
  <c r="B579" i="66"/>
  <c r="B545" i="66"/>
  <c r="B508" i="66"/>
  <c r="B509" i="66"/>
  <c r="B510" i="66"/>
  <c r="B511" i="66"/>
  <c r="B512" i="66"/>
  <c r="B513" i="66"/>
  <c r="B514" i="66"/>
  <c r="B515" i="66"/>
  <c r="B516" i="66"/>
  <c r="B517" i="66"/>
  <c r="B518" i="66"/>
  <c r="B519" i="66"/>
  <c r="B520" i="66"/>
  <c r="B521" i="66"/>
  <c r="B522" i="66"/>
  <c r="B523" i="66"/>
  <c r="B524" i="66"/>
  <c r="B525" i="66"/>
  <c r="B526" i="66"/>
  <c r="B527" i="66"/>
  <c r="B528" i="66"/>
  <c r="B529" i="66"/>
  <c r="B530" i="66"/>
  <c r="B531" i="66"/>
  <c r="B532" i="66"/>
  <c r="B533" i="66"/>
  <c r="B534" i="66"/>
  <c r="B535" i="66"/>
  <c r="B536" i="66"/>
  <c r="B537" i="66"/>
  <c r="B538" i="66"/>
  <c r="B539" i="66"/>
  <c r="B540" i="66"/>
  <c r="B541" i="66"/>
  <c r="B507" i="66"/>
  <c r="B470" i="66"/>
  <c r="B471" i="66"/>
  <c r="B472" i="66"/>
  <c r="B473" i="66"/>
  <c r="B474" i="66"/>
  <c r="B475" i="66"/>
  <c r="B476" i="66"/>
  <c r="B477" i="66"/>
  <c r="B478" i="66"/>
  <c r="B479" i="66"/>
  <c r="B480" i="66"/>
  <c r="B481" i="66"/>
  <c r="B482" i="66"/>
  <c r="B483" i="66"/>
  <c r="B484" i="66"/>
  <c r="B485" i="66"/>
  <c r="B486" i="66"/>
  <c r="B487" i="66"/>
  <c r="B488" i="66"/>
  <c r="B489" i="66"/>
  <c r="B490" i="66"/>
  <c r="B491" i="66"/>
  <c r="B492" i="66"/>
  <c r="B493" i="66"/>
  <c r="B494" i="66"/>
  <c r="B495" i="66"/>
  <c r="B496" i="66"/>
  <c r="B497" i="66"/>
  <c r="B498" i="66"/>
  <c r="B499" i="66"/>
  <c r="B500" i="66"/>
  <c r="B501" i="66"/>
  <c r="B502" i="66"/>
  <c r="B503" i="66"/>
  <c r="B469" i="66"/>
  <c r="B432" i="66"/>
  <c r="B433" i="66"/>
  <c r="B434" i="66"/>
  <c r="B435" i="66"/>
  <c r="B436" i="66"/>
  <c r="B437" i="66"/>
  <c r="B438" i="66"/>
  <c r="B439" i="66"/>
  <c r="B440" i="66"/>
  <c r="B441" i="66"/>
  <c r="B442" i="66"/>
  <c r="B443" i="66"/>
  <c r="B444" i="66"/>
  <c r="B445" i="66"/>
  <c r="B446" i="66"/>
  <c r="B447" i="66"/>
  <c r="B448" i="66"/>
  <c r="B449" i="66"/>
  <c r="B450" i="66"/>
  <c r="B451" i="66"/>
  <c r="B452" i="66"/>
  <c r="B453" i="66"/>
  <c r="B454" i="66"/>
  <c r="B455" i="66"/>
  <c r="B456" i="66"/>
  <c r="B457" i="66"/>
  <c r="B458" i="66"/>
  <c r="B459" i="66"/>
  <c r="B460" i="66"/>
  <c r="B461" i="66"/>
  <c r="B462" i="66"/>
  <c r="B463" i="66"/>
  <c r="B464" i="66"/>
  <c r="B465" i="66"/>
  <c r="B431" i="66"/>
  <c r="B394" i="66"/>
  <c r="B395" i="66"/>
  <c r="B396" i="66"/>
  <c r="B397" i="66"/>
  <c r="B398" i="66"/>
  <c r="B399" i="66"/>
  <c r="B400" i="66"/>
  <c r="B401" i="66"/>
  <c r="B402" i="66"/>
  <c r="B403" i="66"/>
  <c r="B404" i="66"/>
  <c r="B405" i="66"/>
  <c r="B406" i="66"/>
  <c r="B407" i="66"/>
  <c r="B408" i="66"/>
  <c r="B409" i="66"/>
  <c r="B410" i="66"/>
  <c r="B411" i="66"/>
  <c r="B412" i="66"/>
  <c r="B413" i="66"/>
  <c r="B414" i="66"/>
  <c r="B415" i="66"/>
  <c r="B416" i="66"/>
  <c r="B417" i="66"/>
  <c r="B418" i="66"/>
  <c r="B419" i="66"/>
  <c r="B420" i="66"/>
  <c r="B421" i="66"/>
  <c r="B422" i="66"/>
  <c r="B423" i="66"/>
  <c r="B424" i="66"/>
  <c r="B425" i="66"/>
  <c r="B426" i="66"/>
  <c r="B427" i="66"/>
  <c r="B393" i="66"/>
  <c r="B356" i="66"/>
  <c r="B357" i="66"/>
  <c r="B358" i="66"/>
  <c r="B359" i="66"/>
  <c r="B360" i="66"/>
  <c r="B361" i="66"/>
  <c r="B362" i="66"/>
  <c r="B363" i="66"/>
  <c r="B364" i="66"/>
  <c r="B365" i="66"/>
  <c r="B366" i="66"/>
  <c r="B367" i="66"/>
  <c r="B368" i="66"/>
  <c r="B369" i="66"/>
  <c r="B370" i="66"/>
  <c r="B371" i="66"/>
  <c r="B372" i="66"/>
  <c r="B373" i="66"/>
  <c r="B374" i="66"/>
  <c r="B375" i="66"/>
  <c r="B376" i="66"/>
  <c r="B377" i="66"/>
  <c r="B378" i="66"/>
  <c r="B379" i="66"/>
  <c r="B380" i="66"/>
  <c r="B381" i="66"/>
  <c r="B382" i="66"/>
  <c r="B383" i="66"/>
  <c r="B384" i="66"/>
  <c r="B385" i="66"/>
  <c r="B386" i="66"/>
  <c r="B387" i="66"/>
  <c r="B388" i="66"/>
  <c r="B389" i="66"/>
  <c r="B355" i="66"/>
  <c r="B318" i="66"/>
  <c r="B319" i="66"/>
  <c r="B320" i="66"/>
  <c r="B321" i="66"/>
  <c r="B322" i="66"/>
  <c r="B323" i="66"/>
  <c r="B324" i="66"/>
  <c r="B325" i="66"/>
  <c r="B326" i="66"/>
  <c r="B327" i="66"/>
  <c r="B328" i="66"/>
  <c r="B329" i="66"/>
  <c r="B330" i="66"/>
  <c r="B331" i="66"/>
  <c r="B332" i="66"/>
  <c r="B333" i="66"/>
  <c r="B334" i="66"/>
  <c r="B335" i="66"/>
  <c r="B336" i="66"/>
  <c r="B337" i="66"/>
  <c r="B338" i="66"/>
  <c r="B339" i="66"/>
  <c r="B340" i="66"/>
  <c r="B341" i="66"/>
  <c r="B342" i="66"/>
  <c r="B343" i="66"/>
  <c r="B344" i="66"/>
  <c r="B345" i="66"/>
  <c r="B346" i="66"/>
  <c r="B347" i="66"/>
  <c r="B348" i="66"/>
  <c r="B349" i="66"/>
  <c r="B350" i="66"/>
  <c r="B351" i="66"/>
  <c r="B317" i="66"/>
  <c r="B280" i="66"/>
  <c r="B281" i="66"/>
  <c r="B282" i="66"/>
  <c r="B283" i="66"/>
  <c r="B284" i="66"/>
  <c r="B285" i="66"/>
  <c r="B286" i="66"/>
  <c r="B287" i="66"/>
  <c r="B288" i="66"/>
  <c r="B289" i="66"/>
  <c r="B290" i="66"/>
  <c r="B291" i="66"/>
  <c r="B292" i="66"/>
  <c r="B293" i="66"/>
  <c r="B294" i="66"/>
  <c r="B295" i="66"/>
  <c r="B296" i="66"/>
  <c r="B297" i="66"/>
  <c r="B298" i="66"/>
  <c r="B299" i="66"/>
  <c r="B300" i="66"/>
  <c r="B301" i="66"/>
  <c r="B302" i="66"/>
  <c r="B303" i="66"/>
  <c r="B304" i="66"/>
  <c r="B305" i="66"/>
  <c r="B306" i="66"/>
  <c r="B307" i="66"/>
  <c r="B308" i="66"/>
  <c r="B309" i="66"/>
  <c r="B310" i="66"/>
  <c r="B311" i="66"/>
  <c r="B312" i="66"/>
  <c r="B313" i="66"/>
  <c r="B279" i="66"/>
  <c r="B242" i="66"/>
  <c r="B243" i="66"/>
  <c r="B244" i="66"/>
  <c r="B245" i="66"/>
  <c r="B246" i="66"/>
  <c r="B247" i="66"/>
  <c r="B248" i="66"/>
  <c r="B249" i="66"/>
  <c r="B250" i="66"/>
  <c r="B251" i="66"/>
  <c r="B252" i="66"/>
  <c r="B253" i="66"/>
  <c r="B254" i="66"/>
  <c r="B255" i="66"/>
  <c r="B256" i="66"/>
  <c r="B257" i="66"/>
  <c r="B258" i="66"/>
  <c r="B259" i="66"/>
  <c r="B260" i="66"/>
  <c r="B261" i="66"/>
  <c r="B262" i="66"/>
  <c r="B263" i="66"/>
  <c r="B264" i="66"/>
  <c r="B265" i="66"/>
  <c r="B266" i="66"/>
  <c r="B267" i="66"/>
  <c r="B268" i="66"/>
  <c r="B269" i="66"/>
  <c r="B270" i="66"/>
  <c r="B271" i="66"/>
  <c r="B272" i="66"/>
  <c r="B273" i="66"/>
  <c r="B274" i="66"/>
  <c r="B275" i="66"/>
  <c r="B241" i="66"/>
  <c r="B204" i="66"/>
  <c r="B205" i="66"/>
  <c r="B206" i="66"/>
  <c r="B207" i="66"/>
  <c r="B208" i="66"/>
  <c r="B209" i="66"/>
  <c r="B210" i="66"/>
  <c r="B211" i="66"/>
  <c r="B212" i="66"/>
  <c r="B213" i="66"/>
  <c r="B214" i="66"/>
  <c r="B215" i="66"/>
  <c r="B216" i="66"/>
  <c r="B217" i="66"/>
  <c r="B218" i="66"/>
  <c r="B219" i="66"/>
  <c r="B220" i="66"/>
  <c r="B221" i="66"/>
  <c r="B222" i="66"/>
  <c r="B223" i="66"/>
  <c r="B224" i="66"/>
  <c r="B225" i="66"/>
  <c r="B226" i="66"/>
  <c r="B227" i="66"/>
  <c r="B228" i="66"/>
  <c r="B229" i="66"/>
  <c r="B230" i="66"/>
  <c r="B231" i="66"/>
  <c r="B232" i="66"/>
  <c r="B233" i="66"/>
  <c r="B234" i="66"/>
  <c r="B235" i="66"/>
  <c r="B236" i="66"/>
  <c r="B237" i="66"/>
  <c r="B203" i="66"/>
  <c r="C576" i="66"/>
  <c r="E576" i="66"/>
  <c r="F576" i="66" s="1"/>
  <c r="H576" i="66"/>
  <c r="C577" i="66"/>
  <c r="E577" i="66"/>
  <c r="F577" i="66" s="1"/>
  <c r="H577" i="66"/>
  <c r="C578" i="66"/>
  <c r="E578" i="66"/>
  <c r="F578" i="66" s="1"/>
  <c r="H578" i="66"/>
  <c r="C579" i="66"/>
  <c r="E579" i="66"/>
  <c r="F579" i="66" s="1"/>
  <c r="H579" i="66"/>
  <c r="J174" i="66"/>
  <c r="J178" i="66"/>
  <c r="J181" i="66"/>
  <c r="J194" i="66"/>
  <c r="J195" i="66"/>
  <c r="J197" i="66"/>
  <c r="T579" i="66" l="1"/>
  <c r="S579" i="66"/>
  <c r="T576" i="66"/>
  <c r="S576" i="66"/>
  <c r="T578" i="66"/>
  <c r="S578" i="66"/>
  <c r="T577" i="66"/>
  <c r="S577" i="66"/>
  <c r="U579" i="66"/>
  <c r="K576" i="66"/>
  <c r="V577" i="66"/>
  <c r="J193" i="66"/>
  <c r="J180" i="66"/>
  <c r="R576" i="66"/>
  <c r="Q576" i="66"/>
  <c r="Y576" i="66"/>
  <c r="M576" i="66"/>
  <c r="V576" i="66"/>
  <c r="I576" i="66"/>
  <c r="Y37" i="67" s="1"/>
  <c r="P579" i="66"/>
  <c r="X576" i="66"/>
  <c r="U576" i="66"/>
  <c r="P576" i="66"/>
  <c r="L576" i="66"/>
  <c r="G576" i="66"/>
  <c r="W576" i="66"/>
  <c r="O576" i="66"/>
  <c r="G577" i="66"/>
  <c r="Y577" i="66"/>
  <c r="Q577" i="66"/>
  <c r="M577" i="66"/>
  <c r="K578" i="66"/>
  <c r="M578" i="66"/>
  <c r="X578" i="66" s="1"/>
  <c r="Q578" i="66"/>
  <c r="V578" i="66"/>
  <c r="I579" i="66"/>
  <c r="Y40" i="67" s="1"/>
  <c r="L579" i="66"/>
  <c r="Q579" i="66"/>
  <c r="W579" i="66"/>
  <c r="G579" i="66"/>
  <c r="M579" i="66"/>
  <c r="X579" i="66"/>
  <c r="K579" i="66"/>
  <c r="V579" i="66"/>
  <c r="O579" i="66"/>
  <c r="Y579" i="66"/>
  <c r="R577" i="66"/>
  <c r="I577" i="66"/>
  <c r="Y38" i="67" s="1"/>
  <c r="R578" i="66"/>
  <c r="I578" i="66"/>
  <c r="Y39" i="67" s="1"/>
  <c r="W577" i="66"/>
  <c r="O577" i="66"/>
  <c r="K577" i="66"/>
  <c r="U578" i="66"/>
  <c r="P578" i="66"/>
  <c r="L578" i="66"/>
  <c r="G578" i="66"/>
  <c r="Y578" i="66" s="1"/>
  <c r="R579" i="66"/>
  <c r="O578" i="66"/>
  <c r="X577" i="66"/>
  <c r="U577" i="66"/>
  <c r="P577" i="66"/>
  <c r="L577" i="66"/>
  <c r="J168" i="66"/>
  <c r="N168" i="66"/>
  <c r="J169" i="66"/>
  <c r="J166" i="66"/>
  <c r="J165" i="66"/>
  <c r="J170" i="66"/>
  <c r="J167" i="66"/>
  <c r="J171" i="66"/>
  <c r="B172" i="66"/>
  <c r="B173" i="66"/>
  <c r="B174" i="66"/>
  <c r="B175" i="66"/>
  <c r="B176" i="66"/>
  <c r="B177" i="66"/>
  <c r="B178" i="66"/>
  <c r="B179" i="66"/>
  <c r="B180" i="66"/>
  <c r="B181" i="66"/>
  <c r="B182" i="66"/>
  <c r="B183" i="66"/>
  <c r="B184" i="66"/>
  <c r="B185" i="66"/>
  <c r="B186" i="66"/>
  <c r="B187" i="66"/>
  <c r="B188" i="66"/>
  <c r="B189" i="66"/>
  <c r="B190" i="66"/>
  <c r="B191" i="66"/>
  <c r="B192" i="66"/>
  <c r="B193" i="66"/>
  <c r="B194" i="66"/>
  <c r="B195" i="66"/>
  <c r="B196" i="66"/>
  <c r="B197" i="66"/>
  <c r="B198" i="66"/>
  <c r="B199" i="66"/>
  <c r="N167" i="66" l="1"/>
  <c r="N166" i="66"/>
  <c r="N170" i="66"/>
  <c r="N171" i="66"/>
  <c r="N169" i="66"/>
  <c r="N165" i="66"/>
  <c r="W578" i="66"/>
  <c r="X19" i="59"/>
  <c r="W19" i="59"/>
  <c r="V19" i="59"/>
  <c r="Y19" i="59" s="1"/>
  <c r="U19" i="59"/>
  <c r="T19" i="59"/>
  <c r="R19" i="59"/>
  <c r="Z19" i="59"/>
  <c r="I19" i="59"/>
  <c r="J19" i="59" s="1"/>
  <c r="H19" i="59"/>
  <c r="F19" i="59"/>
  <c r="C19" i="59"/>
  <c r="B19" i="59"/>
  <c r="X18" i="59"/>
  <c r="W18" i="59"/>
  <c r="V18" i="59"/>
  <c r="U18" i="59"/>
  <c r="T18" i="59"/>
  <c r="R18" i="59"/>
  <c r="I18" i="59"/>
  <c r="J18" i="59" s="1"/>
  <c r="H18" i="59"/>
  <c r="F18" i="59"/>
  <c r="C18" i="59"/>
  <c r="B18" i="59"/>
  <c r="X17" i="59"/>
  <c r="W17" i="59"/>
  <c r="V17" i="59"/>
  <c r="U17" i="59"/>
  <c r="T17" i="59"/>
  <c r="R17" i="59"/>
  <c r="I17" i="59"/>
  <c r="J17" i="59" s="1"/>
  <c r="H17" i="59"/>
  <c r="F17" i="59"/>
  <c r="C17" i="59"/>
  <c r="B17" i="59"/>
  <c r="X16" i="59"/>
  <c r="W16" i="59"/>
  <c r="V16" i="59"/>
  <c r="U16" i="59"/>
  <c r="T16" i="59"/>
  <c r="R16" i="59"/>
  <c r="I16" i="59"/>
  <c r="J16" i="59" s="1"/>
  <c r="H16" i="59"/>
  <c r="F16" i="59"/>
  <c r="C16" i="59"/>
  <c r="B16" i="59"/>
  <c r="X15" i="59"/>
  <c r="W15" i="59"/>
  <c r="V15" i="59"/>
  <c r="U15" i="59"/>
  <c r="T15" i="59"/>
  <c r="R15" i="59"/>
  <c r="I15" i="59"/>
  <c r="J15" i="59" s="1"/>
  <c r="H15" i="59"/>
  <c r="F15" i="59"/>
  <c r="C15" i="59"/>
  <c r="B15" i="59"/>
  <c r="X14" i="59"/>
  <c r="W14" i="59"/>
  <c r="V14" i="59"/>
  <c r="U14" i="59"/>
  <c r="T14" i="59"/>
  <c r="R14" i="59"/>
  <c r="I14" i="59"/>
  <c r="J14" i="59" s="1"/>
  <c r="H14" i="59"/>
  <c r="F14" i="59"/>
  <c r="C14" i="59"/>
  <c r="B14" i="59"/>
  <c r="X13" i="59"/>
  <c r="W13" i="59"/>
  <c r="V13" i="59"/>
  <c r="U13" i="59"/>
  <c r="T13" i="59"/>
  <c r="R13" i="59"/>
  <c r="I13" i="59"/>
  <c r="J13" i="59" s="1"/>
  <c r="H13" i="59"/>
  <c r="F13" i="59"/>
  <c r="C13" i="59"/>
  <c r="B13" i="59"/>
  <c r="X12" i="59"/>
  <c r="W12" i="59"/>
  <c r="V12" i="59"/>
  <c r="U12" i="59"/>
  <c r="T12" i="59"/>
  <c r="R12" i="59"/>
  <c r="I12" i="59"/>
  <c r="J12" i="59" s="1"/>
  <c r="H12" i="59"/>
  <c r="F12" i="59"/>
  <c r="C12" i="59"/>
  <c r="B12" i="59"/>
  <c r="X11" i="59"/>
  <c r="W11" i="59"/>
  <c r="V11" i="59"/>
  <c r="U11" i="59"/>
  <c r="T11" i="59"/>
  <c r="R11" i="59"/>
  <c r="I11" i="59"/>
  <c r="J11" i="59" s="1"/>
  <c r="H11" i="59"/>
  <c r="F11" i="59"/>
  <c r="C11" i="59"/>
  <c r="B11" i="59"/>
  <c r="X10" i="59"/>
  <c r="W10" i="59"/>
  <c r="V10" i="59"/>
  <c r="U10" i="59"/>
  <c r="T10" i="59"/>
  <c r="R10" i="59"/>
  <c r="L10" i="59"/>
  <c r="K10" i="59"/>
  <c r="I10" i="59"/>
  <c r="H10" i="59"/>
  <c r="F10" i="59"/>
  <c r="C10" i="59"/>
  <c r="D5" i="59"/>
  <c r="V2" i="59"/>
  <c r="AE118" i="58"/>
  <c r="AD118" i="58"/>
  <c r="AC118" i="58"/>
  <c r="AB118" i="58"/>
  <c r="AA118" i="58"/>
  <c r="Z118" i="58"/>
  <c r="W118" i="58"/>
  <c r="M118" i="58"/>
  <c r="U118" i="58"/>
  <c r="P118" i="58"/>
  <c r="K118" i="58"/>
  <c r="I118" i="58"/>
  <c r="G118" i="58"/>
  <c r="E118" i="58"/>
  <c r="D118" i="58"/>
  <c r="B118" i="58"/>
  <c r="C118" i="58" s="1"/>
  <c r="AE117" i="58"/>
  <c r="AD117" i="58"/>
  <c r="AC117" i="58"/>
  <c r="AB117" i="58"/>
  <c r="AA117" i="58"/>
  <c r="Z117" i="58"/>
  <c r="W117" i="58"/>
  <c r="M117" i="58"/>
  <c r="U117" i="58"/>
  <c r="P117" i="58"/>
  <c r="K117" i="58"/>
  <c r="I117" i="58"/>
  <c r="G117" i="58"/>
  <c r="E117" i="58"/>
  <c r="D117" i="58"/>
  <c r="B117" i="58"/>
  <c r="C117" i="58" s="1"/>
  <c r="AE116" i="58"/>
  <c r="AD116" i="58"/>
  <c r="AC116" i="58"/>
  <c r="AB116" i="58"/>
  <c r="AA116" i="58"/>
  <c r="Z116" i="58"/>
  <c r="W116" i="58"/>
  <c r="M116" i="58"/>
  <c r="U116" i="58"/>
  <c r="P116" i="58"/>
  <c r="K116" i="58"/>
  <c r="I116" i="58"/>
  <c r="G116" i="58"/>
  <c r="E116" i="58"/>
  <c r="D116" i="58"/>
  <c r="B116" i="58"/>
  <c r="C116" i="58" s="1"/>
  <c r="AE115" i="58"/>
  <c r="AD115" i="58"/>
  <c r="AC115" i="58"/>
  <c r="AB115" i="58"/>
  <c r="AA115" i="58"/>
  <c r="Z115" i="58"/>
  <c r="W115" i="58"/>
  <c r="M115" i="58"/>
  <c r="U115" i="58"/>
  <c r="P115" i="58"/>
  <c r="K115" i="58"/>
  <c r="I115" i="58"/>
  <c r="G115" i="58"/>
  <c r="E115" i="58"/>
  <c r="D115" i="58"/>
  <c r="B115" i="58"/>
  <c r="C115" i="58" s="1"/>
  <c r="AE114" i="58"/>
  <c r="AD114" i="58"/>
  <c r="AC114" i="58"/>
  <c r="AB114" i="58"/>
  <c r="AA114" i="58"/>
  <c r="Z114" i="58"/>
  <c r="W114" i="58"/>
  <c r="M114" i="58"/>
  <c r="U114" i="58"/>
  <c r="P114" i="58"/>
  <c r="K114" i="58"/>
  <c r="I114" i="58"/>
  <c r="G114" i="58"/>
  <c r="E114" i="58"/>
  <c r="D114" i="58"/>
  <c r="B114" i="58"/>
  <c r="C114" i="58" s="1"/>
  <c r="AE113" i="58"/>
  <c r="AD113" i="58"/>
  <c r="AC113" i="58"/>
  <c r="AB113" i="58"/>
  <c r="AA113" i="58"/>
  <c r="Z113" i="58"/>
  <c r="W113" i="58"/>
  <c r="M113" i="58"/>
  <c r="U113" i="58"/>
  <c r="P113" i="58"/>
  <c r="K113" i="58"/>
  <c r="I113" i="58"/>
  <c r="G113" i="58"/>
  <c r="E113" i="58"/>
  <c r="D113" i="58"/>
  <c r="B113" i="58"/>
  <c r="C113" i="58" s="1"/>
  <c r="AE112" i="58"/>
  <c r="AD112" i="58"/>
  <c r="AC112" i="58"/>
  <c r="AB112" i="58"/>
  <c r="AA112" i="58"/>
  <c r="Z112" i="58"/>
  <c r="W112" i="58"/>
  <c r="M112" i="58"/>
  <c r="U112" i="58"/>
  <c r="P112" i="58"/>
  <c r="K112" i="58"/>
  <c r="I112" i="58"/>
  <c r="G112" i="58"/>
  <c r="E112" i="58"/>
  <c r="D112" i="58"/>
  <c r="B112" i="58"/>
  <c r="C112" i="58" s="1"/>
  <c r="AE111" i="58"/>
  <c r="AD111" i="58"/>
  <c r="AC111" i="58"/>
  <c r="AB111" i="58"/>
  <c r="AA111" i="58"/>
  <c r="Z111" i="58"/>
  <c r="W111" i="58"/>
  <c r="M111" i="58"/>
  <c r="U111" i="58"/>
  <c r="P111" i="58"/>
  <c r="K111" i="58"/>
  <c r="I111" i="58"/>
  <c r="G111" i="58"/>
  <c r="E111" i="58"/>
  <c r="D111" i="58"/>
  <c r="B111" i="58"/>
  <c r="C111" i="58" s="1"/>
  <c r="AE110" i="58"/>
  <c r="AD110" i="58"/>
  <c r="AC110" i="58"/>
  <c r="AB110" i="58"/>
  <c r="AA110" i="58"/>
  <c r="Z110" i="58"/>
  <c r="W110" i="58"/>
  <c r="M110" i="58"/>
  <c r="U110" i="58"/>
  <c r="P110" i="58"/>
  <c r="K110" i="58"/>
  <c r="I110" i="58"/>
  <c r="G110" i="58"/>
  <c r="E110" i="58"/>
  <c r="D110" i="58"/>
  <c r="B110" i="58"/>
  <c r="C110" i="58" s="1"/>
  <c r="AE109" i="58"/>
  <c r="AD109" i="58"/>
  <c r="AC109" i="58"/>
  <c r="AB109" i="58"/>
  <c r="AA109" i="58"/>
  <c r="Z109" i="58"/>
  <c r="W109" i="58"/>
  <c r="M109" i="58"/>
  <c r="U109" i="58"/>
  <c r="P109" i="58"/>
  <c r="K109" i="58"/>
  <c r="I109" i="58"/>
  <c r="G109" i="58"/>
  <c r="E109" i="58"/>
  <c r="D109" i="58"/>
  <c r="B109" i="58"/>
  <c r="C109" i="58" s="1"/>
  <c r="AE108" i="58"/>
  <c r="AD108" i="58"/>
  <c r="AC108" i="58"/>
  <c r="AB108" i="58"/>
  <c r="AA108" i="58"/>
  <c r="Z108" i="58"/>
  <c r="W108" i="58"/>
  <c r="M108" i="58"/>
  <c r="U108" i="58"/>
  <c r="P108" i="58"/>
  <c r="K108" i="58"/>
  <c r="I108" i="58"/>
  <c r="G108" i="58"/>
  <c r="E108" i="58"/>
  <c r="D108" i="58"/>
  <c r="B108" i="58"/>
  <c r="C108" i="58" s="1"/>
  <c r="AE107" i="58"/>
  <c r="AD107" i="58"/>
  <c r="AC107" i="58"/>
  <c r="AB107" i="58"/>
  <c r="AA107" i="58"/>
  <c r="Z107" i="58"/>
  <c r="W107" i="58"/>
  <c r="M107" i="58"/>
  <c r="U107" i="58"/>
  <c r="P107" i="58"/>
  <c r="K107" i="58"/>
  <c r="I107" i="58"/>
  <c r="G107" i="58"/>
  <c r="E107" i="58"/>
  <c r="D107" i="58"/>
  <c r="B107" i="58"/>
  <c r="C107" i="58" s="1"/>
  <c r="AE106" i="58"/>
  <c r="AD106" i="58"/>
  <c r="AC106" i="58"/>
  <c r="AB106" i="58"/>
  <c r="AA106" i="58"/>
  <c r="Z106" i="58"/>
  <c r="W106" i="58"/>
  <c r="M106" i="58"/>
  <c r="U106" i="58"/>
  <c r="P106" i="58"/>
  <c r="K106" i="58"/>
  <c r="I106" i="58"/>
  <c r="G106" i="58"/>
  <c r="E106" i="58"/>
  <c r="D106" i="58"/>
  <c r="B106" i="58"/>
  <c r="C106" i="58" s="1"/>
  <c r="AE105" i="58"/>
  <c r="AD105" i="58"/>
  <c r="AC105" i="58"/>
  <c r="AB105" i="58"/>
  <c r="AA105" i="58"/>
  <c r="Z105" i="58"/>
  <c r="W105" i="58"/>
  <c r="M105" i="58"/>
  <c r="U105" i="58"/>
  <c r="P105" i="58"/>
  <c r="K105" i="58"/>
  <c r="I105" i="58"/>
  <c r="G105" i="58"/>
  <c r="E105" i="58"/>
  <c r="D105" i="58"/>
  <c r="B105" i="58"/>
  <c r="C105" i="58" s="1"/>
  <c r="AE104" i="58"/>
  <c r="AD104" i="58"/>
  <c r="AC104" i="58"/>
  <c r="AB104" i="58"/>
  <c r="AA104" i="58"/>
  <c r="Z104" i="58"/>
  <c r="W104" i="58"/>
  <c r="M104" i="58"/>
  <c r="U104" i="58"/>
  <c r="P104" i="58"/>
  <c r="K104" i="58"/>
  <c r="I104" i="58"/>
  <c r="G104" i="58"/>
  <c r="E104" i="58"/>
  <c r="D104" i="58"/>
  <c r="B104" i="58"/>
  <c r="C104" i="58" s="1"/>
  <c r="AE103" i="58"/>
  <c r="AD103" i="58"/>
  <c r="AC103" i="58"/>
  <c r="AB103" i="58"/>
  <c r="AA103" i="58"/>
  <c r="Z103" i="58"/>
  <c r="W103" i="58"/>
  <c r="M103" i="58"/>
  <c r="U103" i="58"/>
  <c r="P103" i="58"/>
  <c r="K103" i="58"/>
  <c r="I103" i="58"/>
  <c r="G103" i="58"/>
  <c r="E103" i="58"/>
  <c r="D103" i="58"/>
  <c r="B103" i="58"/>
  <c r="C103" i="58" s="1"/>
  <c r="AE102" i="58"/>
  <c r="AD102" i="58"/>
  <c r="AC102" i="58"/>
  <c r="AB102" i="58"/>
  <c r="AA102" i="58"/>
  <c r="Z102" i="58"/>
  <c r="W102" i="58"/>
  <c r="M102" i="58"/>
  <c r="U102" i="58"/>
  <c r="P102" i="58"/>
  <c r="K102" i="58"/>
  <c r="I102" i="58"/>
  <c r="G102" i="58"/>
  <c r="E102" i="58"/>
  <c r="D102" i="58"/>
  <c r="B102" i="58"/>
  <c r="C102" i="58" s="1"/>
  <c r="AE101" i="58"/>
  <c r="AD101" i="58"/>
  <c r="AC101" i="58"/>
  <c r="AB101" i="58"/>
  <c r="AA101" i="58"/>
  <c r="Z101" i="58"/>
  <c r="W101" i="58"/>
  <c r="M101" i="58"/>
  <c r="U101" i="58"/>
  <c r="P101" i="58"/>
  <c r="K101" i="58"/>
  <c r="I101" i="58"/>
  <c r="G101" i="58"/>
  <c r="E101" i="58"/>
  <c r="D101" i="58"/>
  <c r="B101" i="58"/>
  <c r="C101" i="58" s="1"/>
  <c r="AE100" i="58"/>
  <c r="AD100" i="58"/>
  <c r="AC100" i="58"/>
  <c r="AB100" i="58"/>
  <c r="AA100" i="58"/>
  <c r="Z100" i="58"/>
  <c r="W100" i="58"/>
  <c r="M100" i="58"/>
  <c r="U100" i="58"/>
  <c r="P100" i="58"/>
  <c r="K100" i="58"/>
  <c r="I100" i="58"/>
  <c r="G100" i="58"/>
  <c r="E100" i="58"/>
  <c r="D100" i="58"/>
  <c r="B100" i="58"/>
  <c r="C100" i="58" s="1"/>
  <c r="AE99" i="58"/>
  <c r="AD99" i="58"/>
  <c r="AC99" i="58"/>
  <c r="AB99" i="58"/>
  <c r="AA99" i="58"/>
  <c r="Z99" i="58"/>
  <c r="W99" i="58"/>
  <c r="M99" i="58"/>
  <c r="U99" i="58"/>
  <c r="P99" i="58"/>
  <c r="K99" i="58"/>
  <c r="I99" i="58"/>
  <c r="G99" i="58"/>
  <c r="E99" i="58"/>
  <c r="D99" i="58"/>
  <c r="B99" i="58"/>
  <c r="C99" i="58" s="1"/>
  <c r="AE98" i="58"/>
  <c r="AD98" i="58"/>
  <c r="AC98" i="58"/>
  <c r="AB98" i="58"/>
  <c r="AA98" i="58"/>
  <c r="Z98" i="58"/>
  <c r="W98" i="58"/>
  <c r="M98" i="58"/>
  <c r="U98" i="58"/>
  <c r="P98" i="58"/>
  <c r="K98" i="58"/>
  <c r="I98" i="58"/>
  <c r="G98" i="58"/>
  <c r="E98" i="58"/>
  <c r="D98" i="58"/>
  <c r="B98" i="58"/>
  <c r="C98" i="58" s="1"/>
  <c r="AE97" i="58"/>
  <c r="AD97" i="58"/>
  <c r="AC97" i="58"/>
  <c r="AB97" i="58"/>
  <c r="AA97" i="58"/>
  <c r="Z97" i="58"/>
  <c r="W97" i="58"/>
  <c r="M97" i="58"/>
  <c r="U97" i="58"/>
  <c r="P97" i="58"/>
  <c r="K97" i="58"/>
  <c r="I97" i="58"/>
  <c r="G97" i="58"/>
  <c r="E97" i="58"/>
  <c r="D97" i="58"/>
  <c r="B97" i="58"/>
  <c r="C97" i="58" s="1"/>
  <c r="AE96" i="58"/>
  <c r="AD96" i="58"/>
  <c r="AC96" i="58"/>
  <c r="AB96" i="58"/>
  <c r="AA96" i="58"/>
  <c r="Z96" i="58"/>
  <c r="W96" i="58"/>
  <c r="M96" i="58"/>
  <c r="U96" i="58"/>
  <c r="P96" i="58"/>
  <c r="K96" i="58"/>
  <c r="I96" i="58"/>
  <c r="G96" i="58"/>
  <c r="E96" i="58"/>
  <c r="D96" i="58"/>
  <c r="B96" i="58"/>
  <c r="C96" i="58" s="1"/>
  <c r="AE95" i="58"/>
  <c r="AD95" i="58"/>
  <c r="AC95" i="58"/>
  <c r="AB95" i="58"/>
  <c r="AA95" i="58"/>
  <c r="Z95" i="58"/>
  <c r="W95" i="58"/>
  <c r="M95" i="58"/>
  <c r="U95" i="58"/>
  <c r="P95" i="58"/>
  <c r="K95" i="58"/>
  <c r="I95" i="58"/>
  <c r="G95" i="58"/>
  <c r="E95" i="58"/>
  <c r="D95" i="58"/>
  <c r="B95" i="58"/>
  <c r="C95" i="58" s="1"/>
  <c r="AE94" i="58"/>
  <c r="AD94" i="58"/>
  <c r="AC94" i="58"/>
  <c r="AB94" i="58"/>
  <c r="AA94" i="58"/>
  <c r="Z94" i="58"/>
  <c r="W94" i="58"/>
  <c r="M94" i="58"/>
  <c r="U94" i="58"/>
  <c r="P94" i="58"/>
  <c r="K94" i="58"/>
  <c r="I94" i="58"/>
  <c r="G94" i="58"/>
  <c r="E94" i="58"/>
  <c r="D94" i="58"/>
  <c r="B94" i="58"/>
  <c r="C94" i="58" s="1"/>
  <c r="AE93" i="58"/>
  <c r="AD93" i="58"/>
  <c r="AC93" i="58"/>
  <c r="AB93" i="58"/>
  <c r="AA93" i="58"/>
  <c r="Z93" i="58"/>
  <c r="W93" i="58"/>
  <c r="M93" i="58"/>
  <c r="U93" i="58"/>
  <c r="P93" i="58"/>
  <c r="K93" i="58"/>
  <c r="I93" i="58"/>
  <c r="G93" i="58"/>
  <c r="E93" i="58"/>
  <c r="D93" i="58"/>
  <c r="B93" i="58"/>
  <c r="C93" i="58" s="1"/>
  <c r="AE92" i="58"/>
  <c r="AD92" i="58"/>
  <c r="AC92" i="58"/>
  <c r="AB92" i="58"/>
  <c r="AA92" i="58"/>
  <c r="Z92" i="58"/>
  <c r="W92" i="58"/>
  <c r="M92" i="58"/>
  <c r="U92" i="58"/>
  <c r="P92" i="58"/>
  <c r="K92" i="58"/>
  <c r="I92" i="58"/>
  <c r="G92" i="58"/>
  <c r="E92" i="58"/>
  <c r="D92" i="58"/>
  <c r="B92" i="58"/>
  <c r="C92" i="58" s="1"/>
  <c r="AE91" i="58"/>
  <c r="AD91" i="58"/>
  <c r="AC91" i="58"/>
  <c r="AB91" i="58"/>
  <c r="AA91" i="58"/>
  <c r="Z91" i="58"/>
  <c r="W91" i="58"/>
  <c r="M91" i="58"/>
  <c r="U91" i="58"/>
  <c r="P91" i="58"/>
  <c r="K91" i="58"/>
  <c r="I91" i="58"/>
  <c r="G91" i="58"/>
  <c r="E91" i="58"/>
  <c r="D91" i="58"/>
  <c r="B91" i="58"/>
  <c r="C91" i="58" s="1"/>
  <c r="AE90" i="58"/>
  <c r="AD90" i="58"/>
  <c r="AC90" i="58"/>
  <c r="AB90" i="58"/>
  <c r="AA90" i="58"/>
  <c r="Z90" i="58"/>
  <c r="W90" i="58"/>
  <c r="M90" i="58"/>
  <c r="U90" i="58"/>
  <c r="P90" i="58"/>
  <c r="K90" i="58"/>
  <c r="I90" i="58"/>
  <c r="G90" i="58"/>
  <c r="E90" i="58"/>
  <c r="D90" i="58"/>
  <c r="B90" i="58"/>
  <c r="C90" i="58" s="1"/>
  <c r="AE89" i="58"/>
  <c r="AD89" i="58"/>
  <c r="AC89" i="58"/>
  <c r="AB89" i="58"/>
  <c r="AA89" i="58"/>
  <c r="Z89" i="58"/>
  <c r="W89" i="58"/>
  <c r="M89" i="58"/>
  <c r="U89" i="58"/>
  <c r="P89" i="58"/>
  <c r="K89" i="58"/>
  <c r="I89" i="58"/>
  <c r="G89" i="58"/>
  <c r="E89" i="58"/>
  <c r="D89" i="58"/>
  <c r="B89" i="58"/>
  <c r="C89" i="58" s="1"/>
  <c r="AE88" i="58"/>
  <c r="AD88" i="58"/>
  <c r="AC88" i="58"/>
  <c r="AB88" i="58"/>
  <c r="AA88" i="58"/>
  <c r="Z88" i="58"/>
  <c r="W88" i="58"/>
  <c r="M88" i="58"/>
  <c r="U88" i="58"/>
  <c r="P88" i="58"/>
  <c r="K88" i="58"/>
  <c r="I88" i="58"/>
  <c r="G88" i="58"/>
  <c r="E88" i="58"/>
  <c r="D88" i="58"/>
  <c r="B88" i="58"/>
  <c r="C88" i="58" s="1"/>
  <c r="AE87" i="58"/>
  <c r="AD87" i="58"/>
  <c r="AC87" i="58"/>
  <c r="AB87" i="58"/>
  <c r="AA87" i="58"/>
  <c r="Z87" i="58"/>
  <c r="W87" i="58"/>
  <c r="M87" i="58"/>
  <c r="U87" i="58"/>
  <c r="P87" i="58"/>
  <c r="K87" i="58"/>
  <c r="I87" i="58"/>
  <c r="G87" i="58"/>
  <c r="E87" i="58"/>
  <c r="D87" i="58"/>
  <c r="B87" i="58"/>
  <c r="C87" i="58" s="1"/>
  <c r="Q45" i="58"/>
  <c r="F45" i="58"/>
  <c r="AE80" i="58"/>
  <c r="AD80" i="58"/>
  <c r="AC80" i="58"/>
  <c r="AB80" i="58"/>
  <c r="AA80" i="58"/>
  <c r="Z80" i="58"/>
  <c r="W80" i="58"/>
  <c r="M80" i="58"/>
  <c r="P80" i="58"/>
  <c r="K80" i="58"/>
  <c r="I80" i="58"/>
  <c r="G80" i="58"/>
  <c r="E80" i="58"/>
  <c r="D80" i="58"/>
  <c r="B80" i="58"/>
  <c r="C80" i="58" s="1"/>
  <c r="AE79" i="58"/>
  <c r="AD79" i="58"/>
  <c r="AC79" i="58"/>
  <c r="AB79" i="58"/>
  <c r="AA79" i="58"/>
  <c r="Z79" i="58"/>
  <c r="W79" i="58"/>
  <c r="M79" i="58"/>
  <c r="P79" i="58"/>
  <c r="K79" i="58"/>
  <c r="I79" i="58"/>
  <c r="G79" i="58"/>
  <c r="E79" i="58"/>
  <c r="D79" i="58"/>
  <c r="B79" i="58"/>
  <c r="C79" i="58" s="1"/>
  <c r="AE78" i="58"/>
  <c r="AD78" i="58"/>
  <c r="AC78" i="58"/>
  <c r="AB78" i="58"/>
  <c r="AA78" i="58"/>
  <c r="Z78" i="58"/>
  <c r="W78" i="58"/>
  <c r="M78" i="58"/>
  <c r="P78" i="58"/>
  <c r="K78" i="58"/>
  <c r="I78" i="58"/>
  <c r="G78" i="58"/>
  <c r="E78" i="58"/>
  <c r="D78" i="58"/>
  <c r="B78" i="58"/>
  <c r="C78" i="58" s="1"/>
  <c r="AE77" i="58"/>
  <c r="AD77" i="58"/>
  <c r="AC77" i="58"/>
  <c r="AB77" i="58"/>
  <c r="AA77" i="58"/>
  <c r="Z77" i="58"/>
  <c r="W77" i="58"/>
  <c r="M77" i="58"/>
  <c r="P77" i="58"/>
  <c r="K77" i="58"/>
  <c r="I77" i="58"/>
  <c r="G77" i="58"/>
  <c r="E77" i="58"/>
  <c r="D77" i="58"/>
  <c r="B77" i="58"/>
  <c r="C77" i="58" s="1"/>
  <c r="AE76" i="58"/>
  <c r="AD76" i="58"/>
  <c r="AC76" i="58"/>
  <c r="AB76" i="58"/>
  <c r="AA76" i="58"/>
  <c r="Z76" i="58"/>
  <c r="W76" i="58"/>
  <c r="M76" i="58"/>
  <c r="P76" i="58"/>
  <c r="K76" i="58"/>
  <c r="I76" i="58"/>
  <c r="G76" i="58"/>
  <c r="E76" i="58"/>
  <c r="D76" i="58"/>
  <c r="B76" i="58"/>
  <c r="C76" i="58" s="1"/>
  <c r="AE75" i="58"/>
  <c r="AD75" i="58"/>
  <c r="AC75" i="58"/>
  <c r="AB75" i="58"/>
  <c r="AA75" i="58"/>
  <c r="Z75" i="58"/>
  <c r="W75" i="58"/>
  <c r="M75" i="58"/>
  <c r="P75" i="58"/>
  <c r="K75" i="58"/>
  <c r="I75" i="58"/>
  <c r="G75" i="58"/>
  <c r="E75" i="58"/>
  <c r="D75" i="58"/>
  <c r="B75" i="58"/>
  <c r="C75" i="58" s="1"/>
  <c r="AE74" i="58"/>
  <c r="AD74" i="58"/>
  <c r="AC74" i="58"/>
  <c r="AB74" i="58"/>
  <c r="AA74" i="58"/>
  <c r="Z74" i="58"/>
  <c r="W74" i="58"/>
  <c r="M74" i="58"/>
  <c r="P74" i="58"/>
  <c r="K74" i="58"/>
  <c r="I74" i="58"/>
  <c r="G74" i="58"/>
  <c r="E74" i="58"/>
  <c r="D74" i="58"/>
  <c r="B74" i="58"/>
  <c r="C74" i="58" s="1"/>
  <c r="AE73" i="58"/>
  <c r="AD73" i="58"/>
  <c r="AC73" i="58"/>
  <c r="AB73" i="58"/>
  <c r="AA73" i="58"/>
  <c r="Z73" i="58"/>
  <c r="W73" i="58"/>
  <c r="M73" i="58"/>
  <c r="P73" i="58"/>
  <c r="K73" i="58"/>
  <c r="I73" i="58"/>
  <c r="G73" i="58"/>
  <c r="E73" i="58"/>
  <c r="D73" i="58"/>
  <c r="B73" i="58"/>
  <c r="C73" i="58" s="1"/>
  <c r="AE72" i="58"/>
  <c r="AD72" i="58"/>
  <c r="AC72" i="58"/>
  <c r="AB72" i="58"/>
  <c r="AA72" i="58"/>
  <c r="Z72" i="58"/>
  <c r="W72" i="58"/>
  <c r="M72" i="58"/>
  <c r="P72" i="58"/>
  <c r="K72" i="58"/>
  <c r="I72" i="58"/>
  <c r="G72" i="58"/>
  <c r="E72" i="58"/>
  <c r="D72" i="58"/>
  <c r="B72" i="58"/>
  <c r="C72" i="58" s="1"/>
  <c r="AE71" i="58"/>
  <c r="AD71" i="58"/>
  <c r="AC71" i="58"/>
  <c r="AB71" i="58"/>
  <c r="AA71" i="58"/>
  <c r="Z71" i="58"/>
  <c r="W71" i="58"/>
  <c r="M71" i="58"/>
  <c r="P71" i="58"/>
  <c r="K71" i="58"/>
  <c r="I71" i="58"/>
  <c r="G71" i="58"/>
  <c r="E71" i="58"/>
  <c r="D71" i="58"/>
  <c r="B71" i="58"/>
  <c r="C71" i="58" s="1"/>
  <c r="AE70" i="58"/>
  <c r="AD70" i="58"/>
  <c r="AC70" i="58"/>
  <c r="AB70" i="58"/>
  <c r="AA70" i="58"/>
  <c r="Z70" i="58"/>
  <c r="W70" i="58"/>
  <c r="M70" i="58"/>
  <c r="P70" i="58"/>
  <c r="K70" i="58"/>
  <c r="I70" i="58"/>
  <c r="G70" i="58"/>
  <c r="E70" i="58"/>
  <c r="D70" i="58"/>
  <c r="B70" i="58"/>
  <c r="C70" i="58" s="1"/>
  <c r="AE69" i="58"/>
  <c r="AD69" i="58"/>
  <c r="AC69" i="58"/>
  <c r="AB69" i="58"/>
  <c r="AA69" i="58"/>
  <c r="Z69" i="58"/>
  <c r="W69" i="58"/>
  <c r="M69" i="58"/>
  <c r="P69" i="58"/>
  <c r="K69" i="58"/>
  <c r="I69" i="58"/>
  <c r="G69" i="58"/>
  <c r="E69" i="58"/>
  <c r="D69" i="58"/>
  <c r="B69" i="58"/>
  <c r="C69" i="58" s="1"/>
  <c r="AE68" i="58"/>
  <c r="AD68" i="58"/>
  <c r="AC68" i="58"/>
  <c r="AB68" i="58"/>
  <c r="AA68" i="58"/>
  <c r="Z68" i="58"/>
  <c r="W68" i="58"/>
  <c r="M68" i="58"/>
  <c r="P68" i="58"/>
  <c r="K68" i="58"/>
  <c r="I68" i="58"/>
  <c r="G68" i="58"/>
  <c r="E68" i="58"/>
  <c r="D68" i="58"/>
  <c r="B68" i="58"/>
  <c r="C68" i="58" s="1"/>
  <c r="AE67" i="58"/>
  <c r="AD67" i="58"/>
  <c r="AC67" i="58"/>
  <c r="AB67" i="58"/>
  <c r="AA67" i="58"/>
  <c r="Z67" i="58"/>
  <c r="W67" i="58"/>
  <c r="M67" i="58"/>
  <c r="P67" i="58"/>
  <c r="K67" i="58"/>
  <c r="I67" i="58"/>
  <c r="G67" i="58"/>
  <c r="E67" i="58"/>
  <c r="D67" i="58"/>
  <c r="B67" i="58"/>
  <c r="C67" i="58" s="1"/>
  <c r="AE66" i="58"/>
  <c r="AD66" i="58"/>
  <c r="AC66" i="58"/>
  <c r="AB66" i="58"/>
  <c r="AA66" i="58"/>
  <c r="Z66" i="58"/>
  <c r="W66" i="58"/>
  <c r="M66" i="58"/>
  <c r="P66" i="58"/>
  <c r="K66" i="58"/>
  <c r="I66" i="58"/>
  <c r="G66" i="58"/>
  <c r="E66" i="58"/>
  <c r="D66" i="58"/>
  <c r="B66" i="58"/>
  <c r="C66" i="58" s="1"/>
  <c r="AE65" i="58"/>
  <c r="AD65" i="58"/>
  <c r="AC65" i="58"/>
  <c r="AB65" i="58"/>
  <c r="AA65" i="58"/>
  <c r="Z65" i="58"/>
  <c r="W65" i="58"/>
  <c r="M65" i="58"/>
  <c r="P65" i="58"/>
  <c r="K65" i="58"/>
  <c r="I65" i="58"/>
  <c r="G65" i="58"/>
  <c r="E65" i="58"/>
  <c r="D65" i="58"/>
  <c r="B65" i="58"/>
  <c r="C65" i="58" s="1"/>
  <c r="AE64" i="58"/>
  <c r="AD64" i="58"/>
  <c r="AC64" i="58"/>
  <c r="AB64" i="58"/>
  <c r="AA64" i="58"/>
  <c r="Z64" i="58"/>
  <c r="W64" i="58"/>
  <c r="M64" i="58"/>
  <c r="P64" i="58"/>
  <c r="K64" i="58"/>
  <c r="I64" i="58"/>
  <c r="G64" i="58"/>
  <c r="E64" i="58"/>
  <c r="D64" i="58"/>
  <c r="B64" i="58"/>
  <c r="C64" i="58" s="1"/>
  <c r="AE63" i="58"/>
  <c r="AD63" i="58"/>
  <c r="AC63" i="58"/>
  <c r="AB63" i="58"/>
  <c r="AA63" i="58"/>
  <c r="Z63" i="58"/>
  <c r="W63" i="58"/>
  <c r="M63" i="58"/>
  <c r="P63" i="58"/>
  <c r="K63" i="58"/>
  <c r="I63" i="58"/>
  <c r="G63" i="58"/>
  <c r="E63" i="58"/>
  <c r="D63" i="58"/>
  <c r="B63" i="58"/>
  <c r="C63" i="58" s="1"/>
  <c r="AE62" i="58"/>
  <c r="AD62" i="58"/>
  <c r="AC62" i="58"/>
  <c r="AB62" i="58"/>
  <c r="AA62" i="58"/>
  <c r="Z62" i="58"/>
  <c r="W62" i="58"/>
  <c r="M62" i="58"/>
  <c r="P62" i="58"/>
  <c r="K62" i="58"/>
  <c r="I62" i="58"/>
  <c r="G62" i="58"/>
  <c r="E62" i="58"/>
  <c r="D62" i="58"/>
  <c r="B62" i="58"/>
  <c r="C62" i="58" s="1"/>
  <c r="AE61" i="58"/>
  <c r="AD61" i="58"/>
  <c r="AC61" i="58"/>
  <c r="AB61" i="58"/>
  <c r="AA61" i="58"/>
  <c r="Z61" i="58"/>
  <c r="W61" i="58"/>
  <c r="M61" i="58"/>
  <c r="P61" i="58"/>
  <c r="K61" i="58"/>
  <c r="I61" i="58"/>
  <c r="G61" i="58"/>
  <c r="E61" i="58"/>
  <c r="D61" i="58"/>
  <c r="B61" i="58"/>
  <c r="C61" i="58" s="1"/>
  <c r="AE60" i="58"/>
  <c r="AD60" i="58"/>
  <c r="AC60" i="58"/>
  <c r="AB60" i="58"/>
  <c r="AA60" i="58"/>
  <c r="Z60" i="58"/>
  <c r="W60" i="58"/>
  <c r="M60" i="58"/>
  <c r="P60" i="58"/>
  <c r="K60" i="58"/>
  <c r="I60" i="58"/>
  <c r="G60" i="58"/>
  <c r="E60" i="58"/>
  <c r="D60" i="58"/>
  <c r="B60" i="58"/>
  <c r="C60" i="58" s="1"/>
  <c r="AE59" i="58"/>
  <c r="AD59" i="58"/>
  <c r="AC59" i="58"/>
  <c r="AB59" i="58"/>
  <c r="AA59" i="58"/>
  <c r="Z59" i="58"/>
  <c r="W59" i="58"/>
  <c r="M59" i="58"/>
  <c r="P59" i="58"/>
  <c r="K59" i="58"/>
  <c r="I59" i="58"/>
  <c r="G59" i="58"/>
  <c r="E59" i="58"/>
  <c r="D59" i="58"/>
  <c r="B59" i="58"/>
  <c r="C59" i="58" s="1"/>
  <c r="AE58" i="58"/>
  <c r="AD58" i="58"/>
  <c r="AC58" i="58"/>
  <c r="AB58" i="58"/>
  <c r="AA58" i="58"/>
  <c r="Z58" i="58"/>
  <c r="W58" i="58"/>
  <c r="M58" i="58"/>
  <c r="P58" i="58"/>
  <c r="K58" i="58"/>
  <c r="I58" i="58"/>
  <c r="G58" i="58"/>
  <c r="E58" i="58"/>
  <c r="D58" i="58"/>
  <c r="B58" i="58"/>
  <c r="C58" i="58" s="1"/>
  <c r="AE57" i="58"/>
  <c r="AD57" i="58"/>
  <c r="AC57" i="58"/>
  <c r="AB57" i="58"/>
  <c r="AA57" i="58"/>
  <c r="Z57" i="58"/>
  <c r="W57" i="58"/>
  <c r="M57" i="58"/>
  <c r="P57" i="58"/>
  <c r="K57" i="58"/>
  <c r="I57" i="58"/>
  <c r="G57" i="58"/>
  <c r="E57" i="58"/>
  <c r="D57" i="58"/>
  <c r="B57" i="58"/>
  <c r="C57" i="58" s="1"/>
  <c r="AE56" i="58"/>
  <c r="AD56" i="58"/>
  <c r="AC56" i="58"/>
  <c r="AB56" i="58"/>
  <c r="AA56" i="58"/>
  <c r="Z56" i="58"/>
  <c r="W56" i="58"/>
  <c r="M56" i="58"/>
  <c r="P56" i="58"/>
  <c r="K56" i="58"/>
  <c r="I56" i="58"/>
  <c r="G56" i="58"/>
  <c r="E56" i="58"/>
  <c r="D56" i="58"/>
  <c r="B56" i="58"/>
  <c r="C56" i="58" s="1"/>
  <c r="AE55" i="58"/>
  <c r="AD55" i="58"/>
  <c r="AC55" i="58"/>
  <c r="AB55" i="58"/>
  <c r="AA55" i="58"/>
  <c r="Z55" i="58"/>
  <c r="W55" i="58"/>
  <c r="M55" i="58"/>
  <c r="P55" i="58"/>
  <c r="K55" i="58"/>
  <c r="I55" i="58"/>
  <c r="G55" i="58"/>
  <c r="E55" i="58"/>
  <c r="D55" i="58"/>
  <c r="B55" i="58"/>
  <c r="C55" i="58" s="1"/>
  <c r="AE54" i="58"/>
  <c r="AD54" i="58"/>
  <c r="AC54" i="58"/>
  <c r="AB54" i="58"/>
  <c r="AA54" i="58"/>
  <c r="Z54" i="58"/>
  <c r="W54" i="58"/>
  <c r="M54" i="58"/>
  <c r="P54" i="58"/>
  <c r="K54" i="58"/>
  <c r="I54" i="58"/>
  <c r="G54" i="58"/>
  <c r="E54" i="58"/>
  <c r="D54" i="58"/>
  <c r="B54" i="58"/>
  <c r="C54" i="58" s="1"/>
  <c r="AE53" i="58"/>
  <c r="AD53" i="58"/>
  <c r="AC53" i="58"/>
  <c r="AB53" i="58"/>
  <c r="AA53" i="58"/>
  <c r="Z53" i="58"/>
  <c r="W53" i="58"/>
  <c r="M53" i="58"/>
  <c r="P53" i="58"/>
  <c r="K53" i="58"/>
  <c r="I53" i="58"/>
  <c r="G53" i="58"/>
  <c r="E53" i="58"/>
  <c r="D53" i="58"/>
  <c r="B53" i="58"/>
  <c r="C53" i="58" s="1"/>
  <c r="AE52" i="58"/>
  <c r="AD52" i="58"/>
  <c r="AC52" i="58"/>
  <c r="AB52" i="58"/>
  <c r="AA52" i="58"/>
  <c r="Z52" i="58"/>
  <c r="W52" i="58"/>
  <c r="M52" i="58"/>
  <c r="P52" i="58"/>
  <c r="K52" i="58"/>
  <c r="I52" i="58"/>
  <c r="G52" i="58"/>
  <c r="E52" i="58"/>
  <c r="D52" i="58"/>
  <c r="B52" i="58"/>
  <c r="C52" i="58" s="1"/>
  <c r="AE51" i="58"/>
  <c r="AD51" i="58"/>
  <c r="AC51" i="58"/>
  <c r="AB51" i="58"/>
  <c r="AA51" i="58"/>
  <c r="Z51" i="58"/>
  <c r="W51" i="58"/>
  <c r="M51" i="58"/>
  <c r="P51" i="58"/>
  <c r="K51" i="58"/>
  <c r="I51" i="58"/>
  <c r="G51" i="58"/>
  <c r="E51" i="58"/>
  <c r="D51" i="58"/>
  <c r="B51" i="58"/>
  <c r="C51" i="58" s="1"/>
  <c r="AE50" i="58"/>
  <c r="AD50" i="58"/>
  <c r="AC50" i="58"/>
  <c r="AB50" i="58"/>
  <c r="AA50" i="58"/>
  <c r="Z50" i="58"/>
  <c r="W50" i="58"/>
  <c r="M50" i="58"/>
  <c r="P50" i="58"/>
  <c r="K50" i="58"/>
  <c r="I50" i="58"/>
  <c r="G50" i="58"/>
  <c r="E50" i="58"/>
  <c r="D50" i="58"/>
  <c r="B50" i="58"/>
  <c r="C50" i="58" s="1"/>
  <c r="AE49" i="58"/>
  <c r="AD49" i="58"/>
  <c r="AC49" i="58"/>
  <c r="AB49" i="58"/>
  <c r="AA49" i="58"/>
  <c r="Z49" i="58"/>
  <c r="W49" i="58"/>
  <c r="M49" i="58"/>
  <c r="P49" i="58"/>
  <c r="K49" i="58"/>
  <c r="I49" i="58"/>
  <c r="G49" i="58"/>
  <c r="E49" i="58"/>
  <c r="D49" i="58"/>
  <c r="B49" i="58"/>
  <c r="C49" i="58" s="1"/>
  <c r="AE48" i="58"/>
  <c r="AD48" i="58"/>
  <c r="AC48" i="58"/>
  <c r="AB48" i="58"/>
  <c r="AA48" i="58"/>
  <c r="Z48" i="58"/>
  <c r="W48" i="58"/>
  <c r="M48" i="58"/>
  <c r="P48" i="58"/>
  <c r="K48" i="58"/>
  <c r="I48" i="58"/>
  <c r="G48" i="58"/>
  <c r="E48" i="58"/>
  <c r="D48" i="58"/>
  <c r="B48" i="58"/>
  <c r="C48" i="58" s="1"/>
  <c r="AE44" i="58"/>
  <c r="AD44" i="58"/>
  <c r="AC44" i="58"/>
  <c r="AB44" i="58"/>
  <c r="AA44" i="58"/>
  <c r="Z44" i="58"/>
  <c r="G44" i="58"/>
  <c r="E44" i="58"/>
  <c r="F44" i="58" s="1"/>
  <c r="D44" i="58"/>
  <c r="B44" i="58"/>
  <c r="C44" i="58" s="1"/>
  <c r="AE43" i="58"/>
  <c r="AD43" i="58"/>
  <c r="AC43" i="58"/>
  <c r="AB43" i="58"/>
  <c r="AA43" i="58"/>
  <c r="Z43" i="58"/>
  <c r="G43" i="58"/>
  <c r="E43" i="58"/>
  <c r="D43" i="58"/>
  <c r="B43" i="58"/>
  <c r="C43" i="58" s="1"/>
  <c r="A694" i="71" s="1"/>
  <c r="AE42" i="58"/>
  <c r="AD42" i="58"/>
  <c r="AC42" i="58"/>
  <c r="AB42" i="58"/>
  <c r="AA42" i="58"/>
  <c r="Z42" i="58"/>
  <c r="G42" i="58"/>
  <c r="E42" i="58"/>
  <c r="D42" i="58"/>
  <c r="B42" i="58"/>
  <c r="C42" i="58" s="1"/>
  <c r="A671" i="71" s="1"/>
  <c r="AE41" i="58"/>
  <c r="AD41" i="58"/>
  <c r="AC41" i="58"/>
  <c r="AB41" i="58"/>
  <c r="AA41" i="58"/>
  <c r="Z41" i="58"/>
  <c r="G41" i="58"/>
  <c r="E41" i="58"/>
  <c r="D41" i="58"/>
  <c r="B41" i="58"/>
  <c r="C41" i="58" s="1"/>
  <c r="A648" i="71" s="1"/>
  <c r="AE40" i="58"/>
  <c r="AD40" i="58"/>
  <c r="AC40" i="58"/>
  <c r="AB40" i="58"/>
  <c r="AA40" i="58"/>
  <c r="Z40" i="58"/>
  <c r="G40" i="58"/>
  <c r="E40" i="58"/>
  <c r="D40" i="58"/>
  <c r="B40" i="58"/>
  <c r="C40" i="58" s="1"/>
  <c r="A625" i="71" s="1"/>
  <c r="AE39" i="58"/>
  <c r="AD39" i="58"/>
  <c r="AC39" i="58"/>
  <c r="AB39" i="58"/>
  <c r="AA39" i="58"/>
  <c r="Z39" i="58"/>
  <c r="G39" i="58"/>
  <c r="E39" i="58"/>
  <c r="D39" i="58"/>
  <c r="B39" i="58"/>
  <c r="C39" i="58" s="1"/>
  <c r="A602" i="71" s="1"/>
  <c r="AE38" i="58"/>
  <c r="AD38" i="58"/>
  <c r="AC38" i="58"/>
  <c r="AB38" i="58"/>
  <c r="AA38" i="58"/>
  <c r="Z38" i="58"/>
  <c r="G38" i="58"/>
  <c r="E38" i="58"/>
  <c r="D38" i="58"/>
  <c r="B38" i="58"/>
  <c r="C38" i="58" s="1"/>
  <c r="A579" i="71" s="1"/>
  <c r="AE37" i="58"/>
  <c r="AD37" i="58"/>
  <c r="AC37" i="58"/>
  <c r="AB37" i="58"/>
  <c r="AA37" i="58"/>
  <c r="Z37" i="58"/>
  <c r="G37" i="58"/>
  <c r="E37" i="58"/>
  <c r="D37" i="58"/>
  <c r="B37" i="58"/>
  <c r="C37" i="58" s="1"/>
  <c r="A556" i="71" s="1"/>
  <c r="AE36" i="58"/>
  <c r="AD36" i="58"/>
  <c r="AC36" i="58"/>
  <c r="AB36" i="58"/>
  <c r="AA36" i="58"/>
  <c r="Z36" i="58"/>
  <c r="G36" i="58"/>
  <c r="E36" i="58"/>
  <c r="D36" i="58"/>
  <c r="B36" i="58"/>
  <c r="C36" i="58" s="1"/>
  <c r="A533" i="71" s="1"/>
  <c r="AE35" i="58"/>
  <c r="AD35" i="58"/>
  <c r="AC35" i="58"/>
  <c r="AB35" i="58"/>
  <c r="AA35" i="58"/>
  <c r="Z35" i="58"/>
  <c r="G35" i="58"/>
  <c r="E35" i="58"/>
  <c r="D35" i="58"/>
  <c r="B35" i="58"/>
  <c r="C35" i="58" s="1"/>
  <c r="A510" i="71" s="1"/>
  <c r="AE34" i="58"/>
  <c r="AD34" i="58"/>
  <c r="AC34" i="58"/>
  <c r="AB34" i="58"/>
  <c r="AA34" i="58"/>
  <c r="Z34" i="58"/>
  <c r="G34" i="58"/>
  <c r="E34" i="58"/>
  <c r="D34" i="58"/>
  <c r="B34" i="58"/>
  <c r="C34" i="58" s="1"/>
  <c r="A487" i="71" s="1"/>
  <c r="AE33" i="58"/>
  <c r="AD33" i="58"/>
  <c r="AC33" i="58"/>
  <c r="AB33" i="58"/>
  <c r="AA33" i="58"/>
  <c r="Z33" i="58"/>
  <c r="G33" i="58"/>
  <c r="E33" i="58"/>
  <c r="D33" i="58"/>
  <c r="B33" i="58"/>
  <c r="C33" i="58" s="1"/>
  <c r="A464" i="71" s="1"/>
  <c r="AE32" i="58"/>
  <c r="AD32" i="58"/>
  <c r="AC32" i="58"/>
  <c r="AB32" i="58"/>
  <c r="AA32" i="58"/>
  <c r="Z32" i="58"/>
  <c r="G32" i="58"/>
  <c r="E32" i="58"/>
  <c r="D32" i="58"/>
  <c r="B32" i="58"/>
  <c r="C32" i="58" s="1"/>
  <c r="AE31" i="58"/>
  <c r="AD31" i="58"/>
  <c r="AC31" i="58"/>
  <c r="AB31" i="58"/>
  <c r="AA31" i="58"/>
  <c r="Z31" i="58"/>
  <c r="G31" i="58"/>
  <c r="E31" i="58"/>
  <c r="D31" i="58"/>
  <c r="B31" i="58"/>
  <c r="C31" i="58" s="1"/>
  <c r="A418" i="71" s="1"/>
  <c r="AE30" i="58"/>
  <c r="AD30" i="58"/>
  <c r="AC30" i="58"/>
  <c r="AB30" i="58"/>
  <c r="AA30" i="58"/>
  <c r="Z30" i="58"/>
  <c r="G30" i="58"/>
  <c r="E30" i="58"/>
  <c r="D30" i="58"/>
  <c r="B30" i="58"/>
  <c r="C30" i="58" s="1"/>
  <c r="A395" i="71" s="1"/>
  <c r="AE29" i="58"/>
  <c r="AD29" i="58"/>
  <c r="AC29" i="58"/>
  <c r="AB29" i="58"/>
  <c r="AA29" i="58"/>
  <c r="Z29" i="58"/>
  <c r="G29" i="58"/>
  <c r="E29" i="58"/>
  <c r="D29" i="58"/>
  <c r="B29" i="58"/>
  <c r="C29" i="58" s="1"/>
  <c r="A372" i="71" s="1"/>
  <c r="AE28" i="58"/>
  <c r="AD28" i="58"/>
  <c r="AC28" i="58"/>
  <c r="AB28" i="58"/>
  <c r="AA28" i="58"/>
  <c r="Z28" i="58"/>
  <c r="G28" i="58"/>
  <c r="E28" i="58"/>
  <c r="F28" i="58" s="1"/>
  <c r="D28" i="58"/>
  <c r="B28" i="58"/>
  <c r="C28" i="58" s="1"/>
  <c r="A349" i="71" s="1"/>
  <c r="AE27" i="58"/>
  <c r="AD27" i="58"/>
  <c r="AC27" i="58"/>
  <c r="AB27" i="58"/>
  <c r="AA27" i="58"/>
  <c r="Z27" i="58"/>
  <c r="G27" i="58"/>
  <c r="E27" i="58"/>
  <c r="D27" i="58"/>
  <c r="B27" i="58"/>
  <c r="C27" i="58" s="1"/>
  <c r="A326" i="71" s="1"/>
  <c r="AE26" i="58"/>
  <c r="AD26" i="58"/>
  <c r="AC26" i="58"/>
  <c r="AB26" i="58"/>
  <c r="AA26" i="58"/>
  <c r="Z26" i="58"/>
  <c r="G26" i="58"/>
  <c r="E26" i="58"/>
  <c r="D26" i="58"/>
  <c r="B26" i="58"/>
  <c r="C26" i="58" s="1"/>
  <c r="A303" i="71" s="1"/>
  <c r="AE25" i="58"/>
  <c r="AD25" i="58"/>
  <c r="AC25" i="58"/>
  <c r="AB25" i="58"/>
  <c r="AA25" i="58"/>
  <c r="Z25" i="58"/>
  <c r="G25" i="58"/>
  <c r="E25" i="58"/>
  <c r="D25" i="58"/>
  <c r="B25" i="58"/>
  <c r="C25" i="58" s="1"/>
  <c r="A280" i="71" s="1"/>
  <c r="AE24" i="58"/>
  <c r="AD24" i="58"/>
  <c r="AC24" i="58"/>
  <c r="AB24" i="58"/>
  <c r="AA24" i="58"/>
  <c r="Z24" i="58"/>
  <c r="G24" i="58"/>
  <c r="E24" i="58"/>
  <c r="D24" i="58"/>
  <c r="B24" i="58"/>
  <c r="C24" i="58" s="1"/>
  <c r="A257" i="71" s="1"/>
  <c r="AE23" i="58"/>
  <c r="AD23" i="58"/>
  <c r="AC23" i="58"/>
  <c r="AB23" i="58"/>
  <c r="AA23" i="58"/>
  <c r="Z23" i="58"/>
  <c r="G23" i="58"/>
  <c r="E23" i="58"/>
  <c r="D23" i="58"/>
  <c r="B23" i="58"/>
  <c r="C23" i="58" s="1"/>
  <c r="A234" i="71" s="1"/>
  <c r="AE22" i="58"/>
  <c r="AD22" i="58"/>
  <c r="AC22" i="58"/>
  <c r="AB22" i="58"/>
  <c r="AA22" i="58"/>
  <c r="Z22" i="58"/>
  <c r="G22" i="58"/>
  <c r="E22" i="58"/>
  <c r="D22" i="58"/>
  <c r="B22" i="58"/>
  <c r="C22" i="58" s="1"/>
  <c r="AE21" i="58"/>
  <c r="AD21" i="58"/>
  <c r="AC21" i="58"/>
  <c r="AB21" i="58"/>
  <c r="AA21" i="58"/>
  <c r="Z21" i="58"/>
  <c r="G21" i="58"/>
  <c r="E21" i="58"/>
  <c r="D21" i="58"/>
  <c r="B21" i="58"/>
  <c r="C21" i="58" s="1"/>
  <c r="AE20" i="58"/>
  <c r="AD20" i="58"/>
  <c r="AC20" i="58"/>
  <c r="AB20" i="58"/>
  <c r="AA20" i="58"/>
  <c r="Z20" i="58"/>
  <c r="G20" i="58"/>
  <c r="E20" i="58"/>
  <c r="F20" i="58" s="1"/>
  <c r="D20" i="58"/>
  <c r="B20" i="58"/>
  <c r="C20" i="58" s="1"/>
  <c r="AE19" i="58"/>
  <c r="AD19" i="58"/>
  <c r="AC19" i="58"/>
  <c r="AB19" i="58"/>
  <c r="AA19" i="58"/>
  <c r="Z19" i="58"/>
  <c r="G19" i="58"/>
  <c r="E19" i="58"/>
  <c r="D19" i="58"/>
  <c r="B19" i="58"/>
  <c r="C19" i="58" s="1"/>
  <c r="AE18" i="58"/>
  <c r="AD18" i="58"/>
  <c r="AC18" i="58"/>
  <c r="AB18" i="58"/>
  <c r="AA18" i="58"/>
  <c r="Z18" i="58"/>
  <c r="G18" i="58"/>
  <c r="E18" i="58"/>
  <c r="D18" i="58"/>
  <c r="B18" i="58"/>
  <c r="C18" i="58" s="1"/>
  <c r="AE17" i="58"/>
  <c r="AD17" i="58"/>
  <c r="AC17" i="58"/>
  <c r="AB17" i="58"/>
  <c r="AA17" i="58"/>
  <c r="Z17" i="58"/>
  <c r="G17" i="58"/>
  <c r="E17" i="58"/>
  <c r="D17" i="58"/>
  <c r="B17" i="58"/>
  <c r="C17" i="58" s="1"/>
  <c r="AE16" i="58"/>
  <c r="AD16" i="58"/>
  <c r="AC16" i="58"/>
  <c r="AB16" i="58"/>
  <c r="AA16" i="58"/>
  <c r="Z16" i="58"/>
  <c r="G16" i="58"/>
  <c r="E16" i="58"/>
  <c r="D16" i="58"/>
  <c r="B16" i="58"/>
  <c r="C16" i="58" s="1"/>
  <c r="AE15" i="58"/>
  <c r="AD15" i="58"/>
  <c r="AC15" i="58"/>
  <c r="AB15" i="58"/>
  <c r="AA15" i="58"/>
  <c r="Z15" i="58"/>
  <c r="G15" i="58"/>
  <c r="E15" i="58"/>
  <c r="D15" i="58"/>
  <c r="B15" i="58"/>
  <c r="C15" i="58" s="1"/>
  <c r="AE14" i="58"/>
  <c r="AD14" i="58"/>
  <c r="AC14" i="58"/>
  <c r="AB14" i="58"/>
  <c r="AA14" i="58"/>
  <c r="Z14" i="58"/>
  <c r="G14" i="58"/>
  <c r="E14" i="58"/>
  <c r="D14" i="58"/>
  <c r="B14" i="58"/>
  <c r="C14" i="58" s="1"/>
  <c r="AE13" i="58"/>
  <c r="AD13" i="58"/>
  <c r="AC13" i="58"/>
  <c r="AB13" i="58"/>
  <c r="AA13" i="58"/>
  <c r="Z13" i="58"/>
  <c r="G13" i="58"/>
  <c r="E13" i="58"/>
  <c r="D13" i="58"/>
  <c r="B13" i="58"/>
  <c r="C13" i="58" s="1"/>
  <c r="AE12" i="58"/>
  <c r="AD12" i="58"/>
  <c r="AC12" i="58"/>
  <c r="AB12" i="58"/>
  <c r="AA12" i="58"/>
  <c r="Z12" i="58"/>
  <c r="G12" i="58"/>
  <c r="E12" i="58"/>
  <c r="F12" i="58" s="1"/>
  <c r="D12" i="58"/>
  <c r="B12" i="58"/>
  <c r="C12" i="58" s="1"/>
  <c r="AE11" i="58"/>
  <c r="AD11" i="58"/>
  <c r="AC11" i="58"/>
  <c r="AB11" i="58"/>
  <c r="AA11" i="58"/>
  <c r="Z11" i="58"/>
  <c r="G11" i="58"/>
  <c r="E11" i="58"/>
  <c r="D11" i="58"/>
  <c r="B11" i="58"/>
  <c r="C11" i="58" s="1"/>
  <c r="AE10" i="58"/>
  <c r="AD10" i="58"/>
  <c r="AC10" i="58"/>
  <c r="AB10" i="58"/>
  <c r="AA10" i="58"/>
  <c r="Z10" i="58"/>
  <c r="G10" i="58"/>
  <c r="E10" i="58"/>
  <c r="D10" i="58"/>
  <c r="B10" i="58"/>
  <c r="C10" i="58" s="1"/>
  <c r="E4" i="58"/>
  <c r="K2" i="58"/>
  <c r="Z36" i="57"/>
  <c r="Y36" i="57"/>
  <c r="X36" i="57"/>
  <c r="W36" i="57"/>
  <c r="T36" i="57"/>
  <c r="S36" i="57"/>
  <c r="R36" i="57"/>
  <c r="O36" i="57"/>
  <c r="M36" i="57"/>
  <c r="L36" i="57"/>
  <c r="J36" i="57"/>
  <c r="I36" i="57"/>
  <c r="G36" i="57"/>
  <c r="F36" i="57"/>
  <c r="E36" i="57"/>
  <c r="D36" i="57"/>
  <c r="B36" i="57"/>
  <c r="Z35" i="57"/>
  <c r="Y35" i="57"/>
  <c r="X35" i="57"/>
  <c r="W35" i="57"/>
  <c r="T35" i="57"/>
  <c r="S35" i="57"/>
  <c r="R35" i="57"/>
  <c r="O35" i="57"/>
  <c r="M35" i="57"/>
  <c r="L35" i="57"/>
  <c r="J35" i="57"/>
  <c r="I35" i="57"/>
  <c r="G35" i="57"/>
  <c r="F35" i="57"/>
  <c r="E35" i="57"/>
  <c r="D35" i="57"/>
  <c r="B35" i="57"/>
  <c r="Z34" i="57"/>
  <c r="Y34" i="57"/>
  <c r="X34" i="57"/>
  <c r="W34" i="57"/>
  <c r="T34" i="57"/>
  <c r="S34" i="57"/>
  <c r="R34" i="57"/>
  <c r="O34" i="57"/>
  <c r="M34" i="57"/>
  <c r="L34" i="57"/>
  <c r="J34" i="57"/>
  <c r="I34" i="57"/>
  <c r="G34" i="57"/>
  <c r="F34" i="57"/>
  <c r="E34" i="57"/>
  <c r="D34" i="57"/>
  <c r="B34" i="57"/>
  <c r="Z33" i="57"/>
  <c r="Y33" i="57"/>
  <c r="X33" i="57"/>
  <c r="W33" i="57"/>
  <c r="T33" i="57"/>
  <c r="S33" i="57"/>
  <c r="R33" i="57"/>
  <c r="O33" i="57"/>
  <c r="M33" i="57"/>
  <c r="L33" i="57"/>
  <c r="J33" i="57"/>
  <c r="I33" i="57"/>
  <c r="G33" i="57"/>
  <c r="F33" i="57"/>
  <c r="E33" i="57"/>
  <c r="D33" i="57"/>
  <c r="B33" i="57"/>
  <c r="Z32" i="57"/>
  <c r="Y32" i="57"/>
  <c r="X32" i="57"/>
  <c r="W32" i="57"/>
  <c r="T32" i="57"/>
  <c r="S32" i="57"/>
  <c r="R32" i="57"/>
  <c r="O32" i="57"/>
  <c r="M32" i="57"/>
  <c r="L32" i="57"/>
  <c r="J32" i="57"/>
  <c r="I32" i="57"/>
  <c r="G32" i="57"/>
  <c r="F32" i="57"/>
  <c r="E32" i="57"/>
  <c r="D32" i="57"/>
  <c r="B32" i="57"/>
  <c r="Z31" i="57"/>
  <c r="Y31" i="57"/>
  <c r="X31" i="57"/>
  <c r="W31" i="57"/>
  <c r="T31" i="57"/>
  <c r="S31" i="57"/>
  <c r="R31" i="57"/>
  <c r="O31" i="57"/>
  <c r="M31" i="57"/>
  <c r="L31" i="57"/>
  <c r="J31" i="57"/>
  <c r="I31" i="57"/>
  <c r="G31" i="57"/>
  <c r="F31" i="57"/>
  <c r="E31" i="57"/>
  <c r="D31" i="57"/>
  <c r="B31" i="57"/>
  <c r="Z30" i="57"/>
  <c r="Y30" i="57"/>
  <c r="X30" i="57"/>
  <c r="W30" i="57"/>
  <c r="T30" i="57"/>
  <c r="S30" i="57"/>
  <c r="R30" i="57"/>
  <c r="O30" i="57"/>
  <c r="M30" i="57"/>
  <c r="L30" i="57"/>
  <c r="J30" i="57"/>
  <c r="I30" i="57"/>
  <c r="G30" i="57"/>
  <c r="F30" i="57"/>
  <c r="E30" i="57"/>
  <c r="D30" i="57"/>
  <c r="B30" i="57"/>
  <c r="Z29" i="57"/>
  <c r="Y29" i="57"/>
  <c r="X29" i="57"/>
  <c r="W29" i="57"/>
  <c r="T29" i="57"/>
  <c r="S29" i="57"/>
  <c r="R29" i="57"/>
  <c r="O29" i="57"/>
  <c r="M29" i="57"/>
  <c r="L29" i="57"/>
  <c r="J29" i="57"/>
  <c r="I29" i="57"/>
  <c r="G29" i="57"/>
  <c r="F29" i="57"/>
  <c r="E29" i="57"/>
  <c r="D29" i="57"/>
  <c r="B29" i="57"/>
  <c r="Z27" i="57"/>
  <c r="Y27" i="57"/>
  <c r="X27" i="57"/>
  <c r="W27" i="57"/>
  <c r="T27" i="57"/>
  <c r="S27" i="57"/>
  <c r="R27" i="57"/>
  <c r="O27" i="57"/>
  <c r="M27" i="57"/>
  <c r="L27" i="57"/>
  <c r="J27" i="57"/>
  <c r="I27" i="57"/>
  <c r="G27" i="57"/>
  <c r="F27" i="57"/>
  <c r="E27" i="57"/>
  <c r="D27" i="57"/>
  <c r="C27" i="57"/>
  <c r="C36" i="57" s="1"/>
  <c r="B27" i="57"/>
  <c r="Z26" i="57"/>
  <c r="Y26" i="57"/>
  <c r="X26" i="57"/>
  <c r="W26" i="57"/>
  <c r="T26" i="57"/>
  <c r="S26" i="57"/>
  <c r="R26" i="57"/>
  <c r="O26" i="57"/>
  <c r="M26" i="57"/>
  <c r="L26" i="57"/>
  <c r="J26" i="57"/>
  <c r="I26" i="57"/>
  <c r="G26" i="57"/>
  <c r="F26" i="57"/>
  <c r="E26" i="57"/>
  <c r="D26" i="57"/>
  <c r="C26" i="57"/>
  <c r="C35" i="57" s="1"/>
  <c r="B26" i="57"/>
  <c r="Z25" i="57"/>
  <c r="Y25" i="57"/>
  <c r="X25" i="57"/>
  <c r="W25" i="57"/>
  <c r="T25" i="57"/>
  <c r="S25" i="57"/>
  <c r="R25" i="57"/>
  <c r="O25" i="57"/>
  <c r="M25" i="57"/>
  <c r="L25" i="57"/>
  <c r="J25" i="57"/>
  <c r="I25" i="57"/>
  <c r="G25" i="57"/>
  <c r="F25" i="57"/>
  <c r="E25" i="57"/>
  <c r="D25" i="57"/>
  <c r="C25" i="57"/>
  <c r="C34" i="57" s="1"/>
  <c r="B25" i="57"/>
  <c r="Z24" i="57"/>
  <c r="Y24" i="57"/>
  <c r="X24" i="57"/>
  <c r="W24" i="57"/>
  <c r="T24" i="57"/>
  <c r="S24" i="57"/>
  <c r="R24" i="57"/>
  <c r="O24" i="57"/>
  <c r="M24" i="57"/>
  <c r="L24" i="57"/>
  <c r="J24" i="57"/>
  <c r="I24" i="57"/>
  <c r="G24" i="57"/>
  <c r="F24" i="57"/>
  <c r="E24" i="57"/>
  <c r="D24" i="57"/>
  <c r="C24" i="57"/>
  <c r="C33" i="57" s="1"/>
  <c r="B24" i="57"/>
  <c r="Z23" i="57"/>
  <c r="Y23" i="57"/>
  <c r="X23" i="57"/>
  <c r="W23" i="57"/>
  <c r="T23" i="57"/>
  <c r="S23" i="57"/>
  <c r="R23" i="57"/>
  <c r="O23" i="57"/>
  <c r="M23" i="57"/>
  <c r="L23" i="57"/>
  <c r="J23" i="57"/>
  <c r="I23" i="57"/>
  <c r="G23" i="57"/>
  <c r="F23" i="57"/>
  <c r="E23" i="57"/>
  <c r="D23" i="57"/>
  <c r="C23" i="57"/>
  <c r="C32" i="57" s="1"/>
  <c r="B23" i="57"/>
  <c r="Z22" i="57"/>
  <c r="Y22" i="57"/>
  <c r="X22" i="57"/>
  <c r="W22" i="57"/>
  <c r="T22" i="57"/>
  <c r="S22" i="57"/>
  <c r="R22" i="57"/>
  <c r="O22" i="57"/>
  <c r="M22" i="57"/>
  <c r="L22" i="57"/>
  <c r="J22" i="57"/>
  <c r="I22" i="57"/>
  <c r="G22" i="57"/>
  <c r="F22" i="57"/>
  <c r="E22" i="57"/>
  <c r="D22" i="57"/>
  <c r="C22" i="57"/>
  <c r="C31" i="57" s="1"/>
  <c r="B22" i="57"/>
  <c r="Z21" i="57"/>
  <c r="Y21" i="57"/>
  <c r="X21" i="57"/>
  <c r="W21" i="57"/>
  <c r="T21" i="57"/>
  <c r="S21" i="57"/>
  <c r="R21" i="57"/>
  <c r="O21" i="57"/>
  <c r="M21" i="57"/>
  <c r="L21" i="57"/>
  <c r="J21" i="57"/>
  <c r="I21" i="57"/>
  <c r="G21" i="57"/>
  <c r="F21" i="57"/>
  <c r="E21" i="57"/>
  <c r="D21" i="57"/>
  <c r="C21" i="57"/>
  <c r="C30" i="57" s="1"/>
  <c r="B21" i="57"/>
  <c r="Z20" i="57"/>
  <c r="Y20" i="57"/>
  <c r="X20" i="57"/>
  <c r="W20" i="57"/>
  <c r="T20" i="57"/>
  <c r="S20" i="57"/>
  <c r="R20" i="57"/>
  <c r="O20" i="57"/>
  <c r="M20" i="57"/>
  <c r="L20" i="57"/>
  <c r="J20" i="57"/>
  <c r="I20" i="57"/>
  <c r="G20" i="57"/>
  <c r="F20" i="57"/>
  <c r="E20" i="57"/>
  <c r="D20" i="57"/>
  <c r="C20" i="57"/>
  <c r="C29" i="57" s="1"/>
  <c r="B20" i="57"/>
  <c r="Z18" i="57"/>
  <c r="Y18" i="57"/>
  <c r="X18" i="57"/>
  <c r="W18" i="57"/>
  <c r="T18" i="57"/>
  <c r="S18" i="57"/>
  <c r="R18" i="57"/>
  <c r="O18" i="57"/>
  <c r="M18" i="57"/>
  <c r="L18" i="57"/>
  <c r="J18" i="57"/>
  <c r="I18" i="57"/>
  <c r="G18" i="57"/>
  <c r="F18" i="57"/>
  <c r="E18" i="57"/>
  <c r="D18" i="57"/>
  <c r="B18" i="57"/>
  <c r="Z17" i="57"/>
  <c r="Y17" i="57"/>
  <c r="X17" i="57"/>
  <c r="W17" i="57"/>
  <c r="T17" i="57"/>
  <c r="S17" i="57"/>
  <c r="R17" i="57"/>
  <c r="O17" i="57"/>
  <c r="M17" i="57"/>
  <c r="L17" i="57"/>
  <c r="J17" i="57"/>
  <c r="I17" i="57"/>
  <c r="G17" i="57"/>
  <c r="F17" i="57"/>
  <c r="E17" i="57"/>
  <c r="D17" i="57"/>
  <c r="B17" i="57"/>
  <c r="Z16" i="57"/>
  <c r="Y16" i="57"/>
  <c r="X16" i="57"/>
  <c r="W16" i="57"/>
  <c r="T16" i="57"/>
  <c r="S16" i="57"/>
  <c r="R16" i="57"/>
  <c r="O16" i="57"/>
  <c r="M16" i="57"/>
  <c r="L16" i="57"/>
  <c r="J16" i="57"/>
  <c r="I16" i="57"/>
  <c r="G16" i="57"/>
  <c r="F16" i="57"/>
  <c r="E16" i="57"/>
  <c r="D16" i="57"/>
  <c r="B16" i="57"/>
  <c r="Z15" i="57"/>
  <c r="Y15" i="57"/>
  <c r="X15" i="57"/>
  <c r="W15" i="57"/>
  <c r="T15" i="57"/>
  <c r="S15" i="57"/>
  <c r="R15" i="57"/>
  <c r="O15" i="57"/>
  <c r="M15" i="57"/>
  <c r="L15" i="57"/>
  <c r="J15" i="57"/>
  <c r="I15" i="57"/>
  <c r="G15" i="57"/>
  <c r="F15" i="57"/>
  <c r="E15" i="57"/>
  <c r="D15" i="57"/>
  <c r="B15" i="57"/>
  <c r="Z14" i="57"/>
  <c r="Y14" i="57"/>
  <c r="X14" i="57"/>
  <c r="W14" i="57"/>
  <c r="T14" i="57"/>
  <c r="S14" i="57"/>
  <c r="R14" i="57"/>
  <c r="O14" i="57"/>
  <c r="M14" i="57"/>
  <c r="L14" i="57"/>
  <c r="J14" i="57"/>
  <c r="I14" i="57"/>
  <c r="G14" i="57"/>
  <c r="F14" i="57"/>
  <c r="E14" i="57"/>
  <c r="D14" i="57"/>
  <c r="B14" i="57"/>
  <c r="Z13" i="57"/>
  <c r="Y13" i="57"/>
  <c r="X13" i="57"/>
  <c r="W13" i="57"/>
  <c r="T13" i="57"/>
  <c r="S13" i="57"/>
  <c r="R13" i="57"/>
  <c r="O13" i="57"/>
  <c r="M13" i="57"/>
  <c r="L13" i="57"/>
  <c r="J13" i="57"/>
  <c r="I13" i="57"/>
  <c r="G13" i="57"/>
  <c r="F13" i="57"/>
  <c r="E13" i="57"/>
  <c r="D13" i="57"/>
  <c r="B13" i="57"/>
  <c r="Z12" i="57"/>
  <c r="Y12" i="57"/>
  <c r="X12" i="57"/>
  <c r="W12" i="57"/>
  <c r="T12" i="57"/>
  <c r="S12" i="57"/>
  <c r="R12" i="57"/>
  <c r="O12" i="57"/>
  <c r="M12" i="57"/>
  <c r="L12" i="57"/>
  <c r="J12" i="57"/>
  <c r="I12" i="57"/>
  <c r="G12" i="57"/>
  <c r="F12" i="57"/>
  <c r="E12" i="57"/>
  <c r="D12" i="57"/>
  <c r="B12" i="57"/>
  <c r="Z11" i="57"/>
  <c r="Y11" i="57"/>
  <c r="X11" i="57"/>
  <c r="W11" i="57"/>
  <c r="T11" i="57"/>
  <c r="S11" i="57"/>
  <c r="R11" i="57"/>
  <c r="O11" i="57"/>
  <c r="M11" i="57"/>
  <c r="L11" i="57"/>
  <c r="J11" i="57"/>
  <c r="I11" i="57"/>
  <c r="G11" i="57"/>
  <c r="F11" i="57"/>
  <c r="E11" i="57"/>
  <c r="D11" i="57"/>
  <c r="B11" i="57"/>
  <c r="H5" i="57"/>
  <c r="R2" i="57"/>
  <c r="AD28" i="56"/>
  <c r="AC28" i="56"/>
  <c r="AB28" i="56"/>
  <c r="AA28" i="56"/>
  <c r="Z28" i="56"/>
  <c r="V28" i="56"/>
  <c r="U28" i="56"/>
  <c r="R28" i="56"/>
  <c r="P28" i="56"/>
  <c r="N28" i="56"/>
  <c r="L28" i="56"/>
  <c r="J28" i="56"/>
  <c r="H28" i="56"/>
  <c r="F28" i="56"/>
  <c r="E28" i="56"/>
  <c r="D28" i="56"/>
  <c r="B28" i="56"/>
  <c r="AD27" i="56"/>
  <c r="AC27" i="56"/>
  <c r="AB27" i="56"/>
  <c r="AA27" i="56"/>
  <c r="Z27" i="56"/>
  <c r="V27" i="56"/>
  <c r="U27" i="56"/>
  <c r="R27" i="56"/>
  <c r="P27" i="56"/>
  <c r="N27" i="56"/>
  <c r="L27" i="56"/>
  <c r="J27" i="56"/>
  <c r="H27" i="56"/>
  <c r="F27" i="56"/>
  <c r="E27" i="56"/>
  <c r="D27" i="56"/>
  <c r="B27" i="56"/>
  <c r="AD25" i="56"/>
  <c r="AC25" i="56"/>
  <c r="AB25" i="56"/>
  <c r="AA25" i="56"/>
  <c r="Z25" i="56"/>
  <c r="V25" i="56"/>
  <c r="U25" i="56"/>
  <c r="R25" i="56"/>
  <c r="P25" i="56"/>
  <c r="N25" i="56"/>
  <c r="L25" i="56"/>
  <c r="J25" i="56"/>
  <c r="H25" i="56"/>
  <c r="F25" i="56"/>
  <c r="E25" i="56"/>
  <c r="D25" i="56"/>
  <c r="B25" i="56"/>
  <c r="AD24" i="56"/>
  <c r="AC24" i="56"/>
  <c r="AB24" i="56"/>
  <c r="AA24" i="56"/>
  <c r="Z24" i="56"/>
  <c r="V24" i="56"/>
  <c r="U24" i="56"/>
  <c r="R24" i="56"/>
  <c r="P24" i="56"/>
  <c r="N24" i="56"/>
  <c r="L24" i="56"/>
  <c r="J24" i="56"/>
  <c r="H24" i="56"/>
  <c r="F24" i="56"/>
  <c r="E24" i="56"/>
  <c r="D24" i="56"/>
  <c r="B24" i="56"/>
  <c r="AD22" i="56"/>
  <c r="AC22" i="56"/>
  <c r="AB22" i="56"/>
  <c r="AA22" i="56"/>
  <c r="Z22" i="56"/>
  <c r="V22" i="56"/>
  <c r="U22" i="56"/>
  <c r="R22" i="56"/>
  <c r="P22" i="56"/>
  <c r="N22" i="56"/>
  <c r="L22" i="56"/>
  <c r="J22" i="56"/>
  <c r="H22" i="56"/>
  <c r="F22" i="56"/>
  <c r="E22" i="56"/>
  <c r="D22" i="56"/>
  <c r="B22" i="56"/>
  <c r="AD21" i="56"/>
  <c r="AC21" i="56"/>
  <c r="AB21" i="56"/>
  <c r="AA21" i="56"/>
  <c r="Z21" i="56"/>
  <c r="V21" i="56"/>
  <c r="U21" i="56"/>
  <c r="R21" i="56"/>
  <c r="P21" i="56"/>
  <c r="N21" i="56"/>
  <c r="L21" i="56"/>
  <c r="J21" i="56"/>
  <c r="H21" i="56"/>
  <c r="F21" i="56"/>
  <c r="E21" i="56"/>
  <c r="D21" i="56"/>
  <c r="B21" i="56"/>
  <c r="AD19" i="56"/>
  <c r="AC19" i="56"/>
  <c r="AB19" i="56"/>
  <c r="AA19" i="56"/>
  <c r="Z19" i="56"/>
  <c r="V19" i="56"/>
  <c r="U19" i="56"/>
  <c r="R19" i="56"/>
  <c r="P19" i="56"/>
  <c r="N19" i="56"/>
  <c r="L19" i="56"/>
  <c r="J19" i="56"/>
  <c r="H19" i="56"/>
  <c r="F19" i="56"/>
  <c r="E19" i="56"/>
  <c r="D19" i="56"/>
  <c r="B19" i="56"/>
  <c r="AD18" i="56"/>
  <c r="AC18" i="56"/>
  <c r="AB18" i="56"/>
  <c r="AA18" i="56"/>
  <c r="Z18" i="56"/>
  <c r="V18" i="56"/>
  <c r="U18" i="56"/>
  <c r="R18" i="56"/>
  <c r="P18" i="56"/>
  <c r="N18" i="56"/>
  <c r="L18" i="56"/>
  <c r="J18" i="56"/>
  <c r="H18" i="56"/>
  <c r="F18" i="56"/>
  <c r="E18" i="56"/>
  <c r="D18" i="56"/>
  <c r="B18" i="56"/>
  <c r="AD16" i="56"/>
  <c r="AC16" i="56"/>
  <c r="AB16" i="56"/>
  <c r="AA16" i="56"/>
  <c r="Z16" i="56"/>
  <c r="V16" i="56"/>
  <c r="U16" i="56"/>
  <c r="R16" i="56"/>
  <c r="P16" i="56"/>
  <c r="N16" i="56"/>
  <c r="L16" i="56"/>
  <c r="J16" i="56"/>
  <c r="H16" i="56"/>
  <c r="F16" i="56"/>
  <c r="E16" i="56"/>
  <c r="D16" i="56"/>
  <c r="B16" i="56"/>
  <c r="AD15" i="56"/>
  <c r="AC15" i="56"/>
  <c r="AB15" i="56"/>
  <c r="AA15" i="56"/>
  <c r="Z15" i="56"/>
  <c r="V15" i="56"/>
  <c r="U15" i="56"/>
  <c r="R15" i="56"/>
  <c r="P15" i="56"/>
  <c r="N15" i="56"/>
  <c r="L15" i="56"/>
  <c r="J15" i="56"/>
  <c r="H15" i="56"/>
  <c r="F15" i="56"/>
  <c r="E15" i="56"/>
  <c r="D15" i="56"/>
  <c r="B15" i="56"/>
  <c r="AD13" i="56"/>
  <c r="AC13" i="56"/>
  <c r="AB13" i="56"/>
  <c r="AA13" i="56"/>
  <c r="Z13" i="56"/>
  <c r="V13" i="56"/>
  <c r="U13" i="56"/>
  <c r="R13" i="56"/>
  <c r="P13" i="56"/>
  <c r="N13" i="56"/>
  <c r="L13" i="56"/>
  <c r="J13" i="56"/>
  <c r="H13" i="56"/>
  <c r="F13" i="56"/>
  <c r="E13" i="56"/>
  <c r="D13" i="56"/>
  <c r="B13" i="56"/>
  <c r="AD12" i="56"/>
  <c r="AC12" i="56"/>
  <c r="AB12" i="56"/>
  <c r="AA12" i="56"/>
  <c r="Z12" i="56"/>
  <c r="V12" i="56"/>
  <c r="U12" i="56"/>
  <c r="R12" i="56"/>
  <c r="P12" i="56"/>
  <c r="N12" i="56"/>
  <c r="L12" i="56"/>
  <c r="J12" i="56"/>
  <c r="H12" i="56"/>
  <c r="F12" i="56"/>
  <c r="E12" i="56"/>
  <c r="D12" i="56"/>
  <c r="B12" i="56"/>
  <c r="AD10" i="56"/>
  <c r="AC10" i="56"/>
  <c r="AB10" i="56"/>
  <c r="AA10" i="56"/>
  <c r="Z10" i="56"/>
  <c r="V10" i="56"/>
  <c r="U10" i="56"/>
  <c r="R10" i="56"/>
  <c r="P10" i="56"/>
  <c r="N10" i="56"/>
  <c r="L10" i="56"/>
  <c r="J10" i="56"/>
  <c r="H10" i="56"/>
  <c r="F10" i="56"/>
  <c r="E10" i="56"/>
  <c r="D10" i="56"/>
  <c r="B10" i="56"/>
  <c r="AD9" i="56"/>
  <c r="AC9" i="56"/>
  <c r="AB9" i="56"/>
  <c r="AA9" i="56"/>
  <c r="Z9" i="56"/>
  <c r="V9" i="56"/>
  <c r="U9" i="56"/>
  <c r="R9" i="56"/>
  <c r="P9" i="56"/>
  <c r="N9" i="56"/>
  <c r="L9" i="56"/>
  <c r="J9" i="56"/>
  <c r="H9" i="56"/>
  <c r="F9" i="56"/>
  <c r="E9" i="56"/>
  <c r="D9" i="56"/>
  <c r="B9" i="56"/>
  <c r="H4" i="56"/>
  <c r="H472" i="64"/>
  <c r="M472" i="64" s="1"/>
  <c r="E472" i="64"/>
  <c r="C472" i="64"/>
  <c r="B472" i="64"/>
  <c r="H471" i="64"/>
  <c r="E471" i="64"/>
  <c r="C471" i="64"/>
  <c r="B471" i="64"/>
  <c r="H470" i="64"/>
  <c r="E470" i="64"/>
  <c r="C470" i="64"/>
  <c r="B470" i="64"/>
  <c r="H469" i="64"/>
  <c r="P469" i="64" s="1"/>
  <c r="E469" i="64"/>
  <c r="C469" i="64"/>
  <c r="B469" i="64"/>
  <c r="H468" i="64"/>
  <c r="O468" i="64" s="1"/>
  <c r="E468" i="64"/>
  <c r="C468" i="64"/>
  <c r="B468" i="64"/>
  <c r="H467" i="64"/>
  <c r="Q467" i="64" s="1"/>
  <c r="E467" i="64"/>
  <c r="C467" i="64"/>
  <c r="B467" i="64"/>
  <c r="H466" i="64"/>
  <c r="V466" i="64" s="1"/>
  <c r="E466" i="64"/>
  <c r="C466" i="64"/>
  <c r="B466" i="64"/>
  <c r="H465" i="64"/>
  <c r="E465" i="64"/>
  <c r="C465" i="64"/>
  <c r="B465" i="64"/>
  <c r="H464" i="64"/>
  <c r="E464" i="64"/>
  <c r="C464" i="64"/>
  <c r="B464" i="64"/>
  <c r="H463" i="64"/>
  <c r="G463" i="64" s="1"/>
  <c r="E463" i="64"/>
  <c r="C463" i="64"/>
  <c r="B463" i="64"/>
  <c r="H462" i="64"/>
  <c r="S462" i="64" s="1"/>
  <c r="E462" i="64"/>
  <c r="C462" i="64"/>
  <c r="B462" i="64"/>
  <c r="H461" i="64"/>
  <c r="E461" i="64"/>
  <c r="C461" i="64"/>
  <c r="B461" i="64"/>
  <c r="H455" i="64"/>
  <c r="K455" i="64" s="1"/>
  <c r="E455" i="64"/>
  <c r="C455" i="64"/>
  <c r="B455" i="64"/>
  <c r="H454" i="64"/>
  <c r="E454" i="64"/>
  <c r="C454" i="64"/>
  <c r="B454" i="64"/>
  <c r="H453" i="64"/>
  <c r="E453" i="64"/>
  <c r="C453" i="64"/>
  <c r="B453" i="64"/>
  <c r="H452" i="64"/>
  <c r="P452" i="64" s="1"/>
  <c r="E452" i="64"/>
  <c r="C452" i="64"/>
  <c r="B452" i="64"/>
  <c r="H451" i="64"/>
  <c r="O451" i="64" s="1"/>
  <c r="E451" i="64"/>
  <c r="C451" i="64"/>
  <c r="B451" i="64"/>
  <c r="H450" i="64"/>
  <c r="E450" i="64"/>
  <c r="C450" i="64"/>
  <c r="B450" i="64"/>
  <c r="H449" i="64"/>
  <c r="V449" i="64" s="1"/>
  <c r="E449" i="64"/>
  <c r="C449" i="64"/>
  <c r="B449" i="64"/>
  <c r="H448" i="64"/>
  <c r="E448" i="64"/>
  <c r="C448" i="64"/>
  <c r="B448" i="64"/>
  <c r="H447" i="64"/>
  <c r="E447" i="64"/>
  <c r="C447" i="64"/>
  <c r="B447" i="64"/>
  <c r="H446" i="64"/>
  <c r="E446" i="64"/>
  <c r="C446" i="64"/>
  <c r="B446" i="64"/>
  <c r="H445" i="64"/>
  <c r="E445" i="64"/>
  <c r="C445" i="64"/>
  <c r="B445" i="64"/>
  <c r="H444" i="64"/>
  <c r="E444" i="64"/>
  <c r="C444" i="64"/>
  <c r="B444" i="64"/>
  <c r="H438" i="64"/>
  <c r="P438" i="64" s="1"/>
  <c r="E438" i="64"/>
  <c r="C438" i="64"/>
  <c r="B438" i="64"/>
  <c r="H437" i="64"/>
  <c r="M437" i="64" s="1"/>
  <c r="E437" i="64"/>
  <c r="C437" i="64"/>
  <c r="B437" i="64"/>
  <c r="H436" i="64"/>
  <c r="E436" i="64"/>
  <c r="C436" i="64"/>
  <c r="B436" i="64"/>
  <c r="H435" i="64"/>
  <c r="E435" i="64"/>
  <c r="C435" i="64"/>
  <c r="B435" i="64"/>
  <c r="H434" i="64"/>
  <c r="E434" i="64"/>
  <c r="C434" i="64"/>
  <c r="B434" i="64"/>
  <c r="H433" i="64"/>
  <c r="W433" i="64" s="1"/>
  <c r="E433" i="64"/>
  <c r="C433" i="64"/>
  <c r="B433" i="64"/>
  <c r="H432" i="64"/>
  <c r="E432" i="64"/>
  <c r="C432" i="64"/>
  <c r="B432" i="64"/>
  <c r="H431" i="64"/>
  <c r="E431" i="64"/>
  <c r="C431" i="64"/>
  <c r="B431" i="64"/>
  <c r="H430" i="64"/>
  <c r="E430" i="64"/>
  <c r="C430" i="64"/>
  <c r="B430" i="64"/>
  <c r="H429" i="64"/>
  <c r="X429" i="64" s="1"/>
  <c r="E429" i="64"/>
  <c r="C429" i="64"/>
  <c r="B429" i="64"/>
  <c r="H428" i="64"/>
  <c r="E428" i="64"/>
  <c r="C428" i="64"/>
  <c r="B428" i="64"/>
  <c r="H427" i="64"/>
  <c r="E427" i="64"/>
  <c r="C427" i="64"/>
  <c r="B427" i="64"/>
  <c r="H421" i="64"/>
  <c r="E421" i="64"/>
  <c r="C421" i="64"/>
  <c r="B421" i="64"/>
  <c r="H420" i="64"/>
  <c r="O420" i="64" s="1"/>
  <c r="E420" i="64"/>
  <c r="C420" i="64"/>
  <c r="B420" i="64"/>
  <c r="H419" i="64"/>
  <c r="Q419" i="64" s="1"/>
  <c r="E419" i="64"/>
  <c r="C419" i="64"/>
  <c r="B419" i="64"/>
  <c r="H418" i="64"/>
  <c r="E418" i="64"/>
  <c r="C418" i="64"/>
  <c r="B418" i="64"/>
  <c r="H417" i="64"/>
  <c r="R417" i="64" s="1"/>
  <c r="E417" i="64"/>
  <c r="C417" i="64"/>
  <c r="B417" i="64"/>
  <c r="H416" i="64"/>
  <c r="E416" i="64"/>
  <c r="C416" i="64"/>
  <c r="B416" i="64"/>
  <c r="H415" i="64"/>
  <c r="V415" i="64" s="1"/>
  <c r="E415" i="64"/>
  <c r="C415" i="64"/>
  <c r="B415" i="64"/>
  <c r="H414" i="64"/>
  <c r="E414" i="64"/>
  <c r="C414" i="64"/>
  <c r="B414" i="64"/>
  <c r="H413" i="64"/>
  <c r="P413" i="64" s="1"/>
  <c r="E413" i="64"/>
  <c r="C413" i="64"/>
  <c r="B413" i="64"/>
  <c r="H412" i="64"/>
  <c r="E412" i="64"/>
  <c r="C412" i="64"/>
  <c r="B412" i="64"/>
  <c r="H411" i="64"/>
  <c r="Q411" i="64" s="1"/>
  <c r="E411" i="64"/>
  <c r="C411" i="64"/>
  <c r="B411" i="64"/>
  <c r="H410" i="64"/>
  <c r="E410" i="64"/>
  <c r="C410" i="64"/>
  <c r="B410" i="64"/>
  <c r="H404" i="64"/>
  <c r="E404" i="64"/>
  <c r="C404" i="64"/>
  <c r="B404" i="64"/>
  <c r="H403" i="64"/>
  <c r="S403" i="64" s="1"/>
  <c r="E403" i="64"/>
  <c r="C403" i="64"/>
  <c r="B403" i="64"/>
  <c r="H402" i="64"/>
  <c r="E402" i="64"/>
  <c r="C402" i="64"/>
  <c r="B402" i="64"/>
  <c r="H401" i="64"/>
  <c r="R401" i="64" s="1"/>
  <c r="E401" i="64"/>
  <c r="C401" i="64"/>
  <c r="B401" i="64"/>
  <c r="H400" i="64"/>
  <c r="E400" i="64"/>
  <c r="C400" i="64"/>
  <c r="B400" i="64"/>
  <c r="H399" i="64"/>
  <c r="E399" i="64"/>
  <c r="C399" i="64"/>
  <c r="B399" i="64"/>
  <c r="H398" i="64"/>
  <c r="R398" i="64" s="1"/>
  <c r="E398" i="64"/>
  <c r="C398" i="64"/>
  <c r="B398" i="64"/>
  <c r="H397" i="64"/>
  <c r="E397" i="64"/>
  <c r="C397" i="64"/>
  <c r="B397" i="64"/>
  <c r="H396" i="64"/>
  <c r="E396" i="64"/>
  <c r="C396" i="64"/>
  <c r="B396" i="64"/>
  <c r="H395" i="64"/>
  <c r="G395" i="64" s="1"/>
  <c r="E395" i="64"/>
  <c r="C395" i="64"/>
  <c r="B395" i="64"/>
  <c r="H394" i="64"/>
  <c r="J394" i="64" s="1"/>
  <c r="E394" i="64"/>
  <c r="C394" i="64"/>
  <c r="B394" i="64"/>
  <c r="H393" i="64"/>
  <c r="M393" i="64" s="1"/>
  <c r="E393" i="64"/>
  <c r="C393" i="64"/>
  <c r="B393" i="64"/>
  <c r="H387" i="64"/>
  <c r="E387" i="64"/>
  <c r="C387" i="64"/>
  <c r="B387" i="64"/>
  <c r="H386" i="64"/>
  <c r="G386" i="64" s="1"/>
  <c r="E386" i="64"/>
  <c r="C386" i="64"/>
  <c r="B386" i="64"/>
  <c r="H385" i="64"/>
  <c r="E385" i="64"/>
  <c r="C385" i="64"/>
  <c r="B385" i="64"/>
  <c r="H384" i="64"/>
  <c r="W384" i="64" s="1"/>
  <c r="E384" i="64"/>
  <c r="C384" i="64"/>
  <c r="B384" i="64"/>
  <c r="H383" i="64"/>
  <c r="G383" i="64" s="1"/>
  <c r="E383" i="64"/>
  <c r="C383" i="64"/>
  <c r="B383" i="64"/>
  <c r="H382" i="64"/>
  <c r="O382" i="64" s="1"/>
  <c r="E382" i="64"/>
  <c r="C382" i="64"/>
  <c r="B382" i="64"/>
  <c r="H381" i="64"/>
  <c r="S381" i="64" s="1"/>
  <c r="E381" i="64"/>
  <c r="C381" i="64"/>
  <c r="B381" i="64"/>
  <c r="H380" i="64"/>
  <c r="X380" i="64" s="1"/>
  <c r="E380" i="64"/>
  <c r="C380" i="64"/>
  <c r="B380" i="64"/>
  <c r="H379" i="64"/>
  <c r="W379" i="64" s="1"/>
  <c r="E379" i="64"/>
  <c r="C379" i="64"/>
  <c r="B379" i="64"/>
  <c r="H378" i="64"/>
  <c r="E378" i="64"/>
  <c r="C378" i="64"/>
  <c r="B378" i="64"/>
  <c r="H377" i="64"/>
  <c r="E377" i="64"/>
  <c r="C377" i="64"/>
  <c r="B377" i="64"/>
  <c r="H376" i="64"/>
  <c r="P376" i="64" s="1"/>
  <c r="E376" i="64"/>
  <c r="C376" i="64"/>
  <c r="B376" i="64"/>
  <c r="H372" i="64"/>
  <c r="E372" i="64"/>
  <c r="C372" i="64"/>
  <c r="B372" i="64"/>
  <c r="H371" i="64"/>
  <c r="E371" i="64"/>
  <c r="C371" i="64"/>
  <c r="B371" i="64"/>
  <c r="H370" i="64"/>
  <c r="E370" i="64"/>
  <c r="C370" i="64"/>
  <c r="B370" i="64"/>
  <c r="H369" i="64"/>
  <c r="E369" i="64"/>
  <c r="C369" i="64"/>
  <c r="B369" i="64"/>
  <c r="H368" i="64"/>
  <c r="E368" i="64"/>
  <c r="C368" i="64"/>
  <c r="B368" i="64"/>
  <c r="H367" i="64"/>
  <c r="E367" i="64"/>
  <c r="C367" i="64"/>
  <c r="B367" i="64"/>
  <c r="H366" i="64"/>
  <c r="E366" i="64"/>
  <c r="C366" i="64"/>
  <c r="B366" i="64"/>
  <c r="H365" i="64"/>
  <c r="E365" i="64"/>
  <c r="C365" i="64"/>
  <c r="B365" i="64"/>
  <c r="H364" i="64"/>
  <c r="Q364" i="64" s="1"/>
  <c r="E364" i="64"/>
  <c r="C364" i="64"/>
  <c r="B364" i="64"/>
  <c r="H363" i="64"/>
  <c r="E363" i="64"/>
  <c r="C363" i="64"/>
  <c r="B363" i="64"/>
  <c r="H362" i="64"/>
  <c r="I135" i="64" s="1"/>
  <c r="E362" i="64"/>
  <c r="C362" i="64"/>
  <c r="B362" i="64"/>
  <c r="H361" i="64"/>
  <c r="I134" i="64" s="1"/>
  <c r="E361" i="64"/>
  <c r="C361" i="64"/>
  <c r="B361" i="64"/>
  <c r="H357" i="64"/>
  <c r="E357" i="64"/>
  <c r="C357" i="64"/>
  <c r="B357" i="64"/>
  <c r="H356" i="64"/>
  <c r="P356" i="64" s="1"/>
  <c r="E356" i="64"/>
  <c r="C356" i="64"/>
  <c r="B356" i="64"/>
  <c r="H355" i="64"/>
  <c r="E355" i="64"/>
  <c r="C355" i="64"/>
  <c r="B355" i="64"/>
  <c r="H354" i="64"/>
  <c r="E354" i="64"/>
  <c r="C354" i="64"/>
  <c r="B354" i="64"/>
  <c r="H353" i="64"/>
  <c r="E353" i="64"/>
  <c r="C353" i="64"/>
  <c r="B353" i="64"/>
  <c r="H352" i="64"/>
  <c r="E352" i="64"/>
  <c r="C352" i="64"/>
  <c r="B352" i="64"/>
  <c r="H351" i="64"/>
  <c r="E351" i="64"/>
  <c r="C351" i="64"/>
  <c r="B351" i="64"/>
  <c r="H350" i="64"/>
  <c r="E350" i="64"/>
  <c r="C350" i="64"/>
  <c r="B350" i="64"/>
  <c r="H349" i="64"/>
  <c r="V349" i="64" s="1"/>
  <c r="E349" i="64"/>
  <c r="C349" i="64"/>
  <c r="B349" i="64"/>
  <c r="H348" i="64"/>
  <c r="E348" i="64"/>
  <c r="C348" i="64"/>
  <c r="B348" i="64"/>
  <c r="H347" i="64"/>
  <c r="E347" i="64"/>
  <c r="C347" i="64"/>
  <c r="B347" i="64"/>
  <c r="H346" i="64"/>
  <c r="E346" i="64"/>
  <c r="D346" i="64"/>
  <c r="C346" i="64"/>
  <c r="B346" i="64"/>
  <c r="H342" i="64"/>
  <c r="E342" i="64"/>
  <c r="C342" i="64"/>
  <c r="B342" i="64"/>
  <c r="H341" i="64"/>
  <c r="E341" i="64"/>
  <c r="C341" i="64"/>
  <c r="B341" i="64"/>
  <c r="H340" i="64"/>
  <c r="V340" i="64" s="1"/>
  <c r="E340" i="64"/>
  <c r="C340" i="64"/>
  <c r="B340" i="64"/>
  <c r="H339" i="64"/>
  <c r="E339" i="64"/>
  <c r="C339" i="64"/>
  <c r="B339" i="64"/>
  <c r="H338" i="64"/>
  <c r="E338" i="64"/>
  <c r="C338" i="64"/>
  <c r="B338" i="64"/>
  <c r="H337" i="64"/>
  <c r="S337" i="64" s="1"/>
  <c r="E337" i="64"/>
  <c r="C337" i="64"/>
  <c r="B337" i="64"/>
  <c r="H336" i="64"/>
  <c r="X336" i="64" s="1"/>
  <c r="E336" i="64"/>
  <c r="C336" i="64"/>
  <c r="B336" i="64"/>
  <c r="H335" i="64"/>
  <c r="R335" i="64" s="1"/>
  <c r="E335" i="64"/>
  <c r="C335" i="64"/>
  <c r="B335" i="64"/>
  <c r="H334" i="64"/>
  <c r="E334" i="64"/>
  <c r="C334" i="64"/>
  <c r="B334" i="64"/>
  <c r="H333" i="64"/>
  <c r="E333" i="64"/>
  <c r="C333" i="64"/>
  <c r="B333" i="64"/>
  <c r="H332" i="64"/>
  <c r="E332" i="64"/>
  <c r="C332" i="64"/>
  <c r="B332" i="64"/>
  <c r="H331" i="64"/>
  <c r="E331" i="64"/>
  <c r="D331" i="64"/>
  <c r="C331" i="64"/>
  <c r="B331" i="64"/>
  <c r="H327" i="64"/>
  <c r="V327" i="64" s="1"/>
  <c r="E327" i="64"/>
  <c r="C327" i="64"/>
  <c r="B327" i="64"/>
  <c r="H326" i="64"/>
  <c r="E326" i="64"/>
  <c r="C326" i="64"/>
  <c r="B326" i="64"/>
  <c r="H325" i="64"/>
  <c r="E325" i="64"/>
  <c r="C325" i="64"/>
  <c r="B325" i="64"/>
  <c r="H324" i="64"/>
  <c r="E324" i="64"/>
  <c r="C324" i="64"/>
  <c r="B324" i="64"/>
  <c r="H323" i="64"/>
  <c r="E323" i="64"/>
  <c r="C323" i="64"/>
  <c r="B323" i="64"/>
  <c r="H322" i="64"/>
  <c r="E322" i="64"/>
  <c r="C322" i="64"/>
  <c r="B322" i="64"/>
  <c r="H321" i="64"/>
  <c r="E321" i="64"/>
  <c r="C321" i="64"/>
  <c r="B321" i="64"/>
  <c r="H320" i="64"/>
  <c r="W320" i="64" s="1"/>
  <c r="E320" i="64"/>
  <c r="C320" i="64"/>
  <c r="B320" i="64"/>
  <c r="H319" i="64"/>
  <c r="G319" i="64" s="1"/>
  <c r="E319" i="64"/>
  <c r="C319" i="64"/>
  <c r="B319" i="64"/>
  <c r="H318" i="64"/>
  <c r="O318" i="64" s="1"/>
  <c r="E318" i="64"/>
  <c r="C318" i="64"/>
  <c r="B318" i="64"/>
  <c r="H317" i="64"/>
  <c r="E317" i="64"/>
  <c r="C317" i="64"/>
  <c r="B317" i="64"/>
  <c r="H316" i="64"/>
  <c r="E316" i="64"/>
  <c r="D316" i="64"/>
  <c r="C316" i="64"/>
  <c r="B316" i="64"/>
  <c r="H312" i="64"/>
  <c r="G312" i="64" s="1"/>
  <c r="E312" i="64"/>
  <c r="C312" i="64"/>
  <c r="B312" i="64"/>
  <c r="H311" i="64"/>
  <c r="E311" i="64"/>
  <c r="C311" i="64"/>
  <c r="B311" i="64"/>
  <c r="H310" i="64"/>
  <c r="E310" i="64"/>
  <c r="C310" i="64"/>
  <c r="B310" i="64"/>
  <c r="H309" i="64"/>
  <c r="E309" i="64"/>
  <c r="C309" i="64"/>
  <c r="B309" i="64"/>
  <c r="H308" i="64"/>
  <c r="E308" i="64"/>
  <c r="C308" i="64"/>
  <c r="B308" i="64"/>
  <c r="H307" i="64"/>
  <c r="O307" i="64" s="1"/>
  <c r="E307" i="64"/>
  <c r="C307" i="64"/>
  <c r="B307" i="64"/>
  <c r="H306" i="64"/>
  <c r="E306" i="64"/>
  <c r="C306" i="64"/>
  <c r="B306" i="64"/>
  <c r="H305" i="64"/>
  <c r="M305" i="64" s="1"/>
  <c r="E305" i="64"/>
  <c r="C305" i="64"/>
  <c r="B305" i="64"/>
  <c r="H304" i="64"/>
  <c r="E304" i="64"/>
  <c r="C304" i="64"/>
  <c r="B304" i="64"/>
  <c r="H303" i="64"/>
  <c r="S303" i="64" s="1"/>
  <c r="E303" i="64"/>
  <c r="C303" i="64"/>
  <c r="B303" i="64"/>
  <c r="H302" i="64"/>
  <c r="S302" i="64" s="1"/>
  <c r="E302" i="64"/>
  <c r="C302" i="64"/>
  <c r="B302" i="64"/>
  <c r="H301" i="64"/>
  <c r="E301" i="64"/>
  <c r="D301" i="64"/>
  <c r="C301" i="64"/>
  <c r="B301" i="64"/>
  <c r="H297" i="64"/>
  <c r="E297" i="64"/>
  <c r="C297" i="64"/>
  <c r="B297" i="64"/>
  <c r="H296" i="64"/>
  <c r="E296" i="64"/>
  <c r="C296" i="64"/>
  <c r="B296" i="64"/>
  <c r="H295" i="64"/>
  <c r="E295" i="64"/>
  <c r="C295" i="64"/>
  <c r="B295" i="64"/>
  <c r="H294" i="64"/>
  <c r="E294" i="64"/>
  <c r="C294" i="64"/>
  <c r="B294" i="64"/>
  <c r="H293" i="64"/>
  <c r="W293" i="64" s="1"/>
  <c r="E293" i="64"/>
  <c r="C293" i="64"/>
  <c r="B293" i="64"/>
  <c r="H292" i="64"/>
  <c r="E292" i="64"/>
  <c r="C292" i="64"/>
  <c r="B292" i="64"/>
  <c r="H291" i="64"/>
  <c r="E291" i="64"/>
  <c r="C291" i="64"/>
  <c r="B291" i="64"/>
  <c r="H290" i="64"/>
  <c r="E290" i="64"/>
  <c r="C290" i="64"/>
  <c r="B290" i="64"/>
  <c r="H289" i="64"/>
  <c r="E289" i="64"/>
  <c r="C289" i="64"/>
  <c r="B289" i="64"/>
  <c r="H288" i="64"/>
  <c r="G288" i="64" s="1"/>
  <c r="E288" i="64"/>
  <c r="C288" i="64"/>
  <c r="B288" i="64"/>
  <c r="H287" i="64"/>
  <c r="E287" i="64"/>
  <c r="C287" i="64"/>
  <c r="B287" i="64"/>
  <c r="H286" i="64"/>
  <c r="J286" i="64" s="1"/>
  <c r="E286" i="64"/>
  <c r="D286" i="64"/>
  <c r="C286" i="64"/>
  <c r="B286" i="64"/>
  <c r="H282" i="64"/>
  <c r="E282" i="64"/>
  <c r="C282" i="64"/>
  <c r="B282" i="64"/>
  <c r="H281" i="64"/>
  <c r="L281" i="64" s="1"/>
  <c r="E281" i="64"/>
  <c r="C281" i="64"/>
  <c r="B281" i="64"/>
  <c r="H280" i="64"/>
  <c r="G280" i="64" s="1"/>
  <c r="E280" i="64"/>
  <c r="C280" i="64"/>
  <c r="B280" i="64"/>
  <c r="H279" i="64"/>
  <c r="E279" i="64"/>
  <c r="C279" i="64"/>
  <c r="B279" i="64"/>
  <c r="H278" i="64"/>
  <c r="E278" i="64"/>
  <c r="C278" i="64"/>
  <c r="B278" i="64"/>
  <c r="H277" i="64"/>
  <c r="O277" i="64" s="1"/>
  <c r="E277" i="64"/>
  <c r="C277" i="64"/>
  <c r="B277" i="64"/>
  <c r="H276" i="64"/>
  <c r="P276" i="64" s="1"/>
  <c r="E276" i="64"/>
  <c r="C276" i="64"/>
  <c r="B276" i="64"/>
  <c r="H275" i="64"/>
  <c r="E275" i="64"/>
  <c r="C275" i="64"/>
  <c r="B275" i="64"/>
  <c r="H274" i="64"/>
  <c r="Q274" i="64" s="1"/>
  <c r="E274" i="64"/>
  <c r="C274" i="64"/>
  <c r="B274" i="64"/>
  <c r="H273" i="64"/>
  <c r="P273" i="64" s="1"/>
  <c r="E273" i="64"/>
  <c r="C273" i="64"/>
  <c r="B273" i="64"/>
  <c r="H272" i="64"/>
  <c r="O272" i="64" s="1"/>
  <c r="E272" i="64"/>
  <c r="C272" i="64"/>
  <c r="B272" i="64"/>
  <c r="H271" i="64"/>
  <c r="E271" i="64"/>
  <c r="C271" i="64"/>
  <c r="B271" i="64"/>
  <c r="H267" i="64"/>
  <c r="M267" i="64" s="1"/>
  <c r="E267" i="64"/>
  <c r="C267" i="64"/>
  <c r="B267" i="64"/>
  <c r="H266" i="64"/>
  <c r="S266" i="64" s="1"/>
  <c r="E266" i="64"/>
  <c r="C266" i="64"/>
  <c r="B266" i="64"/>
  <c r="H265" i="64"/>
  <c r="E265" i="64"/>
  <c r="C265" i="64"/>
  <c r="B265" i="64"/>
  <c r="H264" i="64"/>
  <c r="E264" i="64"/>
  <c r="C264" i="64"/>
  <c r="B264" i="64"/>
  <c r="H263" i="64"/>
  <c r="L263" i="64" s="1"/>
  <c r="E263" i="64"/>
  <c r="C263" i="64"/>
  <c r="B263" i="64"/>
  <c r="H262" i="64"/>
  <c r="P262" i="64" s="1"/>
  <c r="E262" i="64"/>
  <c r="C262" i="64"/>
  <c r="B262" i="64"/>
  <c r="H261" i="64"/>
  <c r="E261" i="64"/>
  <c r="C261" i="64"/>
  <c r="B261" i="64"/>
  <c r="H260" i="64"/>
  <c r="W260" i="64" s="1"/>
  <c r="E260" i="64"/>
  <c r="C260" i="64"/>
  <c r="B260" i="64"/>
  <c r="H259" i="64"/>
  <c r="E259" i="64"/>
  <c r="C259" i="64"/>
  <c r="B259" i="64"/>
  <c r="H258" i="64"/>
  <c r="P258" i="64" s="1"/>
  <c r="E258" i="64"/>
  <c r="C258" i="64"/>
  <c r="B258" i="64"/>
  <c r="H257" i="64"/>
  <c r="E257" i="64"/>
  <c r="C257" i="64"/>
  <c r="B257" i="64"/>
  <c r="H256" i="64"/>
  <c r="E256" i="64"/>
  <c r="C256" i="64"/>
  <c r="B256" i="64"/>
  <c r="H252" i="64"/>
  <c r="E252" i="64"/>
  <c r="D252" i="64"/>
  <c r="C252" i="64"/>
  <c r="B252" i="64"/>
  <c r="H251" i="64"/>
  <c r="E251" i="64"/>
  <c r="D251" i="64"/>
  <c r="C251" i="64"/>
  <c r="B251" i="64"/>
  <c r="H250" i="64"/>
  <c r="E250" i="64"/>
  <c r="D250" i="64"/>
  <c r="C250" i="64"/>
  <c r="B250" i="64"/>
  <c r="H249" i="64"/>
  <c r="E249" i="64"/>
  <c r="D249" i="64"/>
  <c r="C249" i="64"/>
  <c r="B249" i="64"/>
  <c r="H248" i="64"/>
  <c r="E248" i="64"/>
  <c r="D248" i="64"/>
  <c r="C248" i="64"/>
  <c r="B248" i="64"/>
  <c r="H247" i="64"/>
  <c r="E247" i="64"/>
  <c r="D247" i="64"/>
  <c r="C247" i="64"/>
  <c r="B247" i="64"/>
  <c r="H246" i="64"/>
  <c r="E246" i="64"/>
  <c r="D246" i="64"/>
  <c r="C246" i="64"/>
  <c r="B246" i="64"/>
  <c r="H245" i="64"/>
  <c r="E245" i="64"/>
  <c r="D245" i="64"/>
  <c r="C245" i="64"/>
  <c r="B245" i="64"/>
  <c r="H244" i="64"/>
  <c r="E244" i="64"/>
  <c r="D244" i="64"/>
  <c r="C244" i="64"/>
  <c r="B244" i="64"/>
  <c r="H243" i="64"/>
  <c r="E243" i="64"/>
  <c r="D243" i="64"/>
  <c r="C243" i="64"/>
  <c r="B243" i="64"/>
  <c r="H242" i="64"/>
  <c r="E242" i="64"/>
  <c r="D242" i="64"/>
  <c r="C242" i="64"/>
  <c r="B242" i="64"/>
  <c r="D241" i="64"/>
  <c r="D239" i="64" s="1"/>
  <c r="H235" i="64"/>
  <c r="Z235" i="64" s="1"/>
  <c r="E235" i="64"/>
  <c r="C235" i="64"/>
  <c r="B235" i="64"/>
  <c r="H234" i="64"/>
  <c r="Z234" i="64" s="1"/>
  <c r="E234" i="64"/>
  <c r="C234" i="64"/>
  <c r="B234" i="64"/>
  <c r="H233" i="64"/>
  <c r="E233" i="64"/>
  <c r="C233" i="64"/>
  <c r="B233" i="64"/>
  <c r="H232" i="64"/>
  <c r="E232" i="64"/>
  <c r="C232" i="64"/>
  <c r="B232" i="64"/>
  <c r="H231" i="64"/>
  <c r="E231" i="64"/>
  <c r="C231" i="64"/>
  <c r="B231" i="64"/>
  <c r="H230" i="64"/>
  <c r="E230" i="64"/>
  <c r="C230" i="64"/>
  <c r="B230" i="64"/>
  <c r="H229" i="64"/>
  <c r="E229" i="64"/>
  <c r="C229" i="64"/>
  <c r="B229" i="64"/>
  <c r="H228" i="64"/>
  <c r="E228" i="64"/>
  <c r="C228" i="64"/>
  <c r="B228" i="64"/>
  <c r="H227" i="64"/>
  <c r="E227" i="64"/>
  <c r="C227" i="64"/>
  <c r="B227" i="64"/>
  <c r="H226" i="64"/>
  <c r="Z226" i="64" s="1"/>
  <c r="E226" i="64"/>
  <c r="C226" i="64"/>
  <c r="B226" i="64"/>
  <c r="H225" i="64"/>
  <c r="Z225" i="64" s="1"/>
  <c r="E225" i="64"/>
  <c r="C225" i="64"/>
  <c r="B225" i="64"/>
  <c r="H224" i="64"/>
  <c r="Z224" i="64" s="1"/>
  <c r="E224" i="64"/>
  <c r="C224" i="64"/>
  <c r="B224" i="64"/>
  <c r="H220" i="64"/>
  <c r="E220" i="64"/>
  <c r="C220" i="64"/>
  <c r="B220" i="64"/>
  <c r="H219" i="64"/>
  <c r="E219" i="64"/>
  <c r="C219" i="64"/>
  <c r="B219" i="64"/>
  <c r="H218" i="64"/>
  <c r="E218" i="64"/>
  <c r="C218" i="64"/>
  <c r="B218" i="64"/>
  <c r="H217" i="64"/>
  <c r="E217" i="64"/>
  <c r="C217" i="64"/>
  <c r="B217" i="64"/>
  <c r="H216" i="64"/>
  <c r="E216" i="64"/>
  <c r="C216" i="64"/>
  <c r="B216" i="64"/>
  <c r="H215" i="64"/>
  <c r="E215" i="64"/>
  <c r="C215" i="64"/>
  <c r="B215" i="64"/>
  <c r="H214" i="64"/>
  <c r="E214" i="64"/>
  <c r="C214" i="64"/>
  <c r="B214" i="64"/>
  <c r="H213" i="64"/>
  <c r="E213" i="64"/>
  <c r="C213" i="64"/>
  <c r="B213" i="64"/>
  <c r="H212" i="64"/>
  <c r="E212" i="64"/>
  <c r="C212" i="64"/>
  <c r="B212" i="64"/>
  <c r="H211" i="64"/>
  <c r="E211" i="64"/>
  <c r="C211" i="64"/>
  <c r="B211" i="64"/>
  <c r="H210" i="64"/>
  <c r="E210" i="64"/>
  <c r="C210" i="64"/>
  <c r="B210" i="64"/>
  <c r="H209" i="64"/>
  <c r="E209" i="64"/>
  <c r="C209" i="64"/>
  <c r="B209" i="64"/>
  <c r="H205" i="64"/>
  <c r="E205" i="64"/>
  <c r="C205" i="64"/>
  <c r="B205" i="64"/>
  <c r="H204" i="64"/>
  <c r="E204" i="64"/>
  <c r="C204" i="64"/>
  <c r="B204" i="64"/>
  <c r="H203" i="64"/>
  <c r="E203" i="64"/>
  <c r="C203" i="64"/>
  <c r="B203" i="64"/>
  <c r="H202" i="64"/>
  <c r="E202" i="64"/>
  <c r="C202" i="64"/>
  <c r="B202" i="64"/>
  <c r="H201" i="64"/>
  <c r="E201" i="64"/>
  <c r="C201" i="64"/>
  <c r="B201" i="64"/>
  <c r="H200" i="64"/>
  <c r="E200" i="64"/>
  <c r="C200" i="64"/>
  <c r="B200" i="64"/>
  <c r="H199" i="64"/>
  <c r="E199" i="64"/>
  <c r="C199" i="64"/>
  <c r="B199" i="64"/>
  <c r="H198" i="64"/>
  <c r="E198" i="64"/>
  <c r="C198" i="64"/>
  <c r="B198" i="64"/>
  <c r="H197" i="64"/>
  <c r="E197" i="64"/>
  <c r="C197" i="64"/>
  <c r="B197" i="64"/>
  <c r="H196" i="64"/>
  <c r="E196" i="64"/>
  <c r="C196" i="64"/>
  <c r="B196" i="64"/>
  <c r="H195" i="64"/>
  <c r="E195" i="64"/>
  <c r="C195" i="64"/>
  <c r="B195" i="64"/>
  <c r="H194" i="64"/>
  <c r="E194" i="64"/>
  <c r="C194" i="64"/>
  <c r="B194" i="64"/>
  <c r="H190" i="64"/>
  <c r="E190" i="64"/>
  <c r="C190" i="64"/>
  <c r="B190" i="64"/>
  <c r="H189" i="64"/>
  <c r="E189" i="64"/>
  <c r="C189" i="64"/>
  <c r="B189" i="64"/>
  <c r="H188" i="64"/>
  <c r="E188" i="64"/>
  <c r="C188" i="64"/>
  <c r="B188" i="64"/>
  <c r="H187" i="64"/>
  <c r="E187" i="64"/>
  <c r="C187" i="64"/>
  <c r="B187" i="64"/>
  <c r="H186" i="64"/>
  <c r="E186" i="64"/>
  <c r="C186" i="64"/>
  <c r="B186" i="64"/>
  <c r="H185" i="64"/>
  <c r="E185" i="64"/>
  <c r="C185" i="64"/>
  <c r="B185" i="64"/>
  <c r="H184" i="64"/>
  <c r="E184" i="64"/>
  <c r="C184" i="64"/>
  <c r="B184" i="64"/>
  <c r="H183" i="64"/>
  <c r="E183" i="64"/>
  <c r="C183" i="64"/>
  <c r="B183" i="64"/>
  <c r="H182" i="64"/>
  <c r="E182" i="64"/>
  <c r="C182" i="64"/>
  <c r="B182" i="64"/>
  <c r="H181" i="64"/>
  <c r="E181" i="64"/>
  <c r="C181" i="64"/>
  <c r="B181" i="64"/>
  <c r="H180" i="64"/>
  <c r="E180" i="64"/>
  <c r="C180" i="64"/>
  <c r="B180" i="64"/>
  <c r="H179" i="64"/>
  <c r="E179" i="64"/>
  <c r="C179" i="64"/>
  <c r="B179" i="64"/>
  <c r="H175" i="64"/>
  <c r="E175" i="64"/>
  <c r="C175" i="64"/>
  <c r="B175" i="64"/>
  <c r="H174" i="64"/>
  <c r="E174" i="64"/>
  <c r="C174" i="64"/>
  <c r="B174" i="64"/>
  <c r="H173" i="64"/>
  <c r="E173" i="64"/>
  <c r="C173" i="64"/>
  <c r="B173" i="64"/>
  <c r="H172" i="64"/>
  <c r="E172" i="64"/>
  <c r="C172" i="64"/>
  <c r="B172" i="64"/>
  <c r="H171" i="64"/>
  <c r="E171" i="64"/>
  <c r="C171" i="64"/>
  <c r="B171" i="64"/>
  <c r="H170" i="64"/>
  <c r="E170" i="64"/>
  <c r="C170" i="64"/>
  <c r="B170" i="64"/>
  <c r="H169" i="64"/>
  <c r="E169" i="64"/>
  <c r="C169" i="64"/>
  <c r="B169" i="64"/>
  <c r="H168" i="64"/>
  <c r="E168" i="64"/>
  <c r="C168" i="64"/>
  <c r="B168" i="64"/>
  <c r="H167" i="64"/>
  <c r="E167" i="64"/>
  <c r="C167" i="64"/>
  <c r="B167" i="64"/>
  <c r="H166" i="64"/>
  <c r="E166" i="64"/>
  <c r="C166" i="64"/>
  <c r="B166" i="64"/>
  <c r="H165" i="64"/>
  <c r="E165" i="64"/>
  <c r="C165" i="64"/>
  <c r="B165" i="64"/>
  <c r="H164" i="64"/>
  <c r="E164" i="64"/>
  <c r="C164" i="64"/>
  <c r="B164" i="64"/>
  <c r="H160" i="64"/>
  <c r="E160" i="64"/>
  <c r="C160" i="64"/>
  <c r="B160" i="64"/>
  <c r="H159" i="64"/>
  <c r="E159" i="64"/>
  <c r="C159" i="64"/>
  <c r="B159" i="64"/>
  <c r="H158" i="64"/>
  <c r="E158" i="64"/>
  <c r="C158" i="64"/>
  <c r="B158" i="64"/>
  <c r="H157" i="64"/>
  <c r="E157" i="64"/>
  <c r="C157" i="64"/>
  <c r="B157" i="64"/>
  <c r="H156" i="64"/>
  <c r="E156" i="64"/>
  <c r="C156" i="64"/>
  <c r="B156" i="64"/>
  <c r="H155" i="64"/>
  <c r="E155" i="64"/>
  <c r="C155" i="64"/>
  <c r="B155" i="64"/>
  <c r="H154" i="64"/>
  <c r="E154" i="64"/>
  <c r="C154" i="64"/>
  <c r="B154" i="64"/>
  <c r="H153" i="64"/>
  <c r="E153" i="64"/>
  <c r="C153" i="64"/>
  <c r="B153" i="64"/>
  <c r="H152" i="64"/>
  <c r="E152" i="64"/>
  <c r="C152" i="64"/>
  <c r="B152" i="64"/>
  <c r="H151" i="64"/>
  <c r="E151" i="64"/>
  <c r="C151" i="64"/>
  <c r="B151" i="64"/>
  <c r="H150" i="64"/>
  <c r="E150" i="64"/>
  <c r="C150" i="64"/>
  <c r="B150" i="64"/>
  <c r="H149" i="64"/>
  <c r="E149" i="64"/>
  <c r="C149" i="64"/>
  <c r="B149" i="64"/>
  <c r="H145" i="64"/>
  <c r="E145" i="64"/>
  <c r="C145" i="64"/>
  <c r="B145" i="64"/>
  <c r="H144" i="64"/>
  <c r="E144" i="64"/>
  <c r="C144" i="64"/>
  <c r="B144" i="64"/>
  <c r="H143" i="64"/>
  <c r="E143" i="64"/>
  <c r="C143" i="64"/>
  <c r="B143" i="64"/>
  <c r="H142" i="64"/>
  <c r="E142" i="64"/>
  <c r="C142" i="64"/>
  <c r="B142" i="64"/>
  <c r="H141" i="64"/>
  <c r="E141" i="64"/>
  <c r="C141" i="64"/>
  <c r="B141" i="64"/>
  <c r="H140" i="64"/>
  <c r="E140" i="64"/>
  <c r="C140" i="64"/>
  <c r="B140" i="64"/>
  <c r="H139" i="64"/>
  <c r="E139" i="64"/>
  <c r="C139" i="64"/>
  <c r="B139" i="64"/>
  <c r="H138" i="64"/>
  <c r="E138" i="64"/>
  <c r="C138" i="64"/>
  <c r="B138" i="64"/>
  <c r="H137" i="64"/>
  <c r="E137" i="64"/>
  <c r="C137" i="64"/>
  <c r="B137" i="64"/>
  <c r="H136" i="64"/>
  <c r="E136" i="64"/>
  <c r="C136" i="64"/>
  <c r="B136" i="64"/>
  <c r="H130" i="64"/>
  <c r="E130" i="64"/>
  <c r="C130" i="64"/>
  <c r="B130" i="64"/>
  <c r="H129" i="64"/>
  <c r="E129" i="64"/>
  <c r="C129" i="64"/>
  <c r="B129" i="64"/>
  <c r="H128" i="64"/>
  <c r="E128" i="64"/>
  <c r="C128" i="64"/>
  <c r="B128" i="64"/>
  <c r="H127" i="64"/>
  <c r="E127" i="64"/>
  <c r="C127" i="64"/>
  <c r="B127" i="64"/>
  <c r="H126" i="64"/>
  <c r="E126" i="64"/>
  <c r="C126" i="64"/>
  <c r="B126" i="64"/>
  <c r="H125" i="64"/>
  <c r="E125" i="64"/>
  <c r="C125" i="64"/>
  <c r="B125" i="64"/>
  <c r="H124" i="64"/>
  <c r="E124" i="64"/>
  <c r="C124" i="64"/>
  <c r="B124" i="64"/>
  <c r="H123" i="64"/>
  <c r="E123" i="64"/>
  <c r="C123" i="64"/>
  <c r="B123" i="64"/>
  <c r="H122" i="64"/>
  <c r="E122" i="64"/>
  <c r="C122" i="64"/>
  <c r="B122" i="64"/>
  <c r="H121" i="64"/>
  <c r="E121" i="64"/>
  <c r="C121" i="64"/>
  <c r="B121" i="64"/>
  <c r="H120" i="64"/>
  <c r="E120" i="64"/>
  <c r="C120" i="64"/>
  <c r="B120" i="64"/>
  <c r="H119" i="64"/>
  <c r="E119" i="64"/>
  <c r="C119" i="64"/>
  <c r="B119" i="64"/>
  <c r="H115" i="64"/>
  <c r="E115" i="64"/>
  <c r="C115" i="64"/>
  <c r="B115" i="64"/>
  <c r="H114" i="64"/>
  <c r="E114" i="64"/>
  <c r="C114" i="64"/>
  <c r="B114" i="64"/>
  <c r="H113" i="64"/>
  <c r="E113" i="64"/>
  <c r="C113" i="64"/>
  <c r="B113" i="64"/>
  <c r="H112" i="64"/>
  <c r="E112" i="64"/>
  <c r="C112" i="64"/>
  <c r="B112" i="64"/>
  <c r="H111" i="64"/>
  <c r="E111" i="64"/>
  <c r="C111" i="64"/>
  <c r="B111" i="64"/>
  <c r="H110" i="64"/>
  <c r="E110" i="64"/>
  <c r="C110" i="64"/>
  <c r="B110" i="64"/>
  <c r="H109" i="64"/>
  <c r="E109" i="64"/>
  <c r="C109" i="64"/>
  <c r="B109" i="64"/>
  <c r="H108" i="64"/>
  <c r="E108" i="64"/>
  <c r="C108" i="64"/>
  <c r="B108" i="64"/>
  <c r="H107" i="64"/>
  <c r="E107" i="64"/>
  <c r="C107" i="64"/>
  <c r="B107" i="64"/>
  <c r="H106" i="64"/>
  <c r="E106" i="64"/>
  <c r="C106" i="64"/>
  <c r="B106" i="64"/>
  <c r="H105" i="64"/>
  <c r="E105" i="64"/>
  <c r="C105" i="64"/>
  <c r="B105" i="64"/>
  <c r="H104" i="64"/>
  <c r="E104" i="64"/>
  <c r="C104" i="64"/>
  <c r="B104" i="64"/>
  <c r="H100" i="64"/>
  <c r="E100" i="64"/>
  <c r="C100" i="64"/>
  <c r="B100" i="64"/>
  <c r="H99" i="64"/>
  <c r="E99" i="64"/>
  <c r="C99" i="64"/>
  <c r="B99" i="64"/>
  <c r="H98" i="64"/>
  <c r="E98" i="64"/>
  <c r="C98" i="64"/>
  <c r="B98" i="64"/>
  <c r="H97" i="64"/>
  <c r="E97" i="64"/>
  <c r="C97" i="64"/>
  <c r="B97" i="64"/>
  <c r="H96" i="64"/>
  <c r="E96" i="64"/>
  <c r="C96" i="64"/>
  <c r="B96" i="64"/>
  <c r="H95" i="64"/>
  <c r="E95" i="64"/>
  <c r="C95" i="64"/>
  <c r="B95" i="64"/>
  <c r="H94" i="64"/>
  <c r="E94" i="64"/>
  <c r="C94" i="64"/>
  <c r="B94" i="64"/>
  <c r="H93" i="64"/>
  <c r="E93" i="64"/>
  <c r="C93" i="64"/>
  <c r="B93" i="64"/>
  <c r="H92" i="64"/>
  <c r="E92" i="64"/>
  <c r="C92" i="64"/>
  <c r="B92" i="64"/>
  <c r="H91" i="64"/>
  <c r="E91" i="64"/>
  <c r="C91" i="64"/>
  <c r="B91" i="64"/>
  <c r="H90" i="64"/>
  <c r="E90" i="64"/>
  <c r="C90" i="64"/>
  <c r="B90" i="64"/>
  <c r="H89" i="64"/>
  <c r="E89" i="64"/>
  <c r="C89" i="64"/>
  <c r="B89" i="64"/>
  <c r="H85" i="64"/>
  <c r="E85" i="64"/>
  <c r="C85" i="64"/>
  <c r="B85" i="64"/>
  <c r="H84" i="64"/>
  <c r="E84" i="64"/>
  <c r="C84" i="64"/>
  <c r="B84" i="64"/>
  <c r="H83" i="64"/>
  <c r="E83" i="64"/>
  <c r="C83" i="64"/>
  <c r="B83" i="64"/>
  <c r="H82" i="64"/>
  <c r="E82" i="64"/>
  <c r="C82" i="64"/>
  <c r="B82" i="64"/>
  <c r="H81" i="64"/>
  <c r="E81" i="64"/>
  <c r="C81" i="64"/>
  <c r="B81" i="64"/>
  <c r="H80" i="64"/>
  <c r="E80" i="64"/>
  <c r="C80" i="64"/>
  <c r="B80" i="64"/>
  <c r="H79" i="64"/>
  <c r="E79" i="64"/>
  <c r="C79" i="64"/>
  <c r="B79" i="64"/>
  <c r="H78" i="64"/>
  <c r="E78" i="64"/>
  <c r="C78" i="64"/>
  <c r="B78" i="64"/>
  <c r="H77" i="64"/>
  <c r="E77" i="64"/>
  <c r="C77" i="64"/>
  <c r="B77" i="64"/>
  <c r="H76" i="64"/>
  <c r="E76" i="64"/>
  <c r="C76" i="64"/>
  <c r="B76" i="64"/>
  <c r="H75" i="64"/>
  <c r="E75" i="64"/>
  <c r="C75" i="64"/>
  <c r="B75" i="64"/>
  <c r="H74" i="64"/>
  <c r="E74" i="64"/>
  <c r="C74" i="64"/>
  <c r="B74" i="64"/>
  <c r="H70" i="64"/>
  <c r="E70" i="64"/>
  <c r="C70" i="64"/>
  <c r="B70" i="64"/>
  <c r="H69" i="64"/>
  <c r="E69" i="64"/>
  <c r="C69" i="64"/>
  <c r="B69" i="64"/>
  <c r="H68" i="64"/>
  <c r="E68" i="64"/>
  <c r="C68" i="64"/>
  <c r="B68" i="64"/>
  <c r="H67" i="64"/>
  <c r="E67" i="64"/>
  <c r="C67" i="64"/>
  <c r="B67" i="64"/>
  <c r="H66" i="64"/>
  <c r="E66" i="64"/>
  <c r="C66" i="64"/>
  <c r="B66" i="64"/>
  <c r="H65" i="64"/>
  <c r="E65" i="64"/>
  <c r="C65" i="64"/>
  <c r="B65" i="64"/>
  <c r="H64" i="64"/>
  <c r="E64" i="64"/>
  <c r="C64" i="64"/>
  <c r="B64" i="64"/>
  <c r="H63" i="64"/>
  <c r="E63" i="64"/>
  <c r="C63" i="64"/>
  <c r="B63" i="64"/>
  <c r="H62" i="64"/>
  <c r="E62" i="64"/>
  <c r="C62" i="64"/>
  <c r="B62" i="64"/>
  <c r="H61" i="64"/>
  <c r="E61" i="64"/>
  <c r="C61" i="64"/>
  <c r="B61" i="64"/>
  <c r="H60" i="64"/>
  <c r="E60" i="64"/>
  <c r="C60" i="64"/>
  <c r="B60" i="64"/>
  <c r="H59" i="64"/>
  <c r="E59" i="64"/>
  <c r="C59" i="64"/>
  <c r="B59" i="64"/>
  <c r="H55" i="64"/>
  <c r="E55" i="64"/>
  <c r="C55" i="64"/>
  <c r="B55" i="64"/>
  <c r="H54" i="64"/>
  <c r="E54" i="64"/>
  <c r="C54" i="64"/>
  <c r="B54" i="64"/>
  <c r="H53" i="64"/>
  <c r="E53" i="64"/>
  <c r="C53" i="64"/>
  <c r="B53" i="64"/>
  <c r="H52" i="64"/>
  <c r="E52" i="64"/>
  <c r="C52" i="64"/>
  <c r="B52" i="64"/>
  <c r="H51" i="64"/>
  <c r="E51" i="64"/>
  <c r="C51" i="64"/>
  <c r="B51" i="64"/>
  <c r="H50" i="64"/>
  <c r="E50" i="64"/>
  <c r="C50" i="64"/>
  <c r="B50" i="64"/>
  <c r="H49" i="64"/>
  <c r="E49" i="64"/>
  <c r="C49" i="64"/>
  <c r="B49" i="64"/>
  <c r="H48" i="64"/>
  <c r="E48" i="64"/>
  <c r="C48" i="64"/>
  <c r="B48" i="64"/>
  <c r="H47" i="64"/>
  <c r="E47" i="64"/>
  <c r="C47" i="64"/>
  <c r="B47" i="64"/>
  <c r="H46" i="64"/>
  <c r="E46" i="64"/>
  <c r="C46" i="64"/>
  <c r="B46" i="64"/>
  <c r="H45" i="64"/>
  <c r="E45" i="64"/>
  <c r="C45" i="64"/>
  <c r="B45" i="64"/>
  <c r="H44" i="64"/>
  <c r="E44" i="64"/>
  <c r="C44" i="64"/>
  <c r="B44" i="64"/>
  <c r="H40" i="64"/>
  <c r="F40" i="64"/>
  <c r="F55" i="64" s="1"/>
  <c r="F70" i="64" s="1"/>
  <c r="F85" i="64" s="1"/>
  <c r="F100" i="64" s="1"/>
  <c r="F115" i="64" s="1"/>
  <c r="F130" i="64" s="1"/>
  <c r="F145" i="64" s="1"/>
  <c r="E40" i="64"/>
  <c r="C40" i="64"/>
  <c r="B40" i="64"/>
  <c r="H39" i="64"/>
  <c r="F39" i="64"/>
  <c r="F54" i="64" s="1"/>
  <c r="F69" i="64" s="1"/>
  <c r="F84" i="64" s="1"/>
  <c r="F99" i="64" s="1"/>
  <c r="F114" i="64" s="1"/>
  <c r="F129" i="64" s="1"/>
  <c r="F144" i="64" s="1"/>
  <c r="E39" i="64"/>
  <c r="C39" i="64"/>
  <c r="B39" i="64"/>
  <c r="H38" i="64"/>
  <c r="F38" i="64"/>
  <c r="F53" i="64" s="1"/>
  <c r="F68" i="64" s="1"/>
  <c r="F83" i="64" s="1"/>
  <c r="F98" i="64" s="1"/>
  <c r="F113" i="64" s="1"/>
  <c r="F128" i="64" s="1"/>
  <c r="F143" i="64" s="1"/>
  <c r="E38" i="64"/>
  <c r="C38" i="64"/>
  <c r="B38" i="64"/>
  <c r="H37" i="64"/>
  <c r="F37" i="64"/>
  <c r="F52" i="64" s="1"/>
  <c r="F67" i="64" s="1"/>
  <c r="F82" i="64" s="1"/>
  <c r="F97" i="64" s="1"/>
  <c r="F112" i="64" s="1"/>
  <c r="F127" i="64" s="1"/>
  <c r="F142" i="64" s="1"/>
  <c r="E37" i="64"/>
  <c r="C37" i="64"/>
  <c r="B37" i="64"/>
  <c r="H36" i="64"/>
  <c r="F36" i="64"/>
  <c r="F51" i="64" s="1"/>
  <c r="F66" i="64" s="1"/>
  <c r="F81" i="64" s="1"/>
  <c r="F96" i="64" s="1"/>
  <c r="F111" i="64" s="1"/>
  <c r="F126" i="64" s="1"/>
  <c r="F141" i="64" s="1"/>
  <c r="E36" i="64"/>
  <c r="C36" i="64"/>
  <c r="B36" i="64"/>
  <c r="H35" i="64"/>
  <c r="F35" i="64"/>
  <c r="F50" i="64" s="1"/>
  <c r="F65" i="64" s="1"/>
  <c r="F80" i="64" s="1"/>
  <c r="F95" i="64" s="1"/>
  <c r="F110" i="64" s="1"/>
  <c r="F125" i="64" s="1"/>
  <c r="F140" i="64" s="1"/>
  <c r="E35" i="64"/>
  <c r="C35" i="64"/>
  <c r="B35" i="64"/>
  <c r="H34" i="64"/>
  <c r="F34" i="64"/>
  <c r="F49" i="64" s="1"/>
  <c r="F64" i="64" s="1"/>
  <c r="F79" i="64" s="1"/>
  <c r="F94" i="64" s="1"/>
  <c r="F109" i="64" s="1"/>
  <c r="F124" i="64" s="1"/>
  <c r="F139" i="64" s="1"/>
  <c r="E34" i="64"/>
  <c r="C34" i="64"/>
  <c r="B34" i="64"/>
  <c r="H33" i="64"/>
  <c r="F33" i="64"/>
  <c r="F48" i="64" s="1"/>
  <c r="F63" i="64" s="1"/>
  <c r="F78" i="64" s="1"/>
  <c r="F93" i="64" s="1"/>
  <c r="F108" i="64" s="1"/>
  <c r="F123" i="64" s="1"/>
  <c r="F138" i="64" s="1"/>
  <c r="E33" i="64"/>
  <c r="C33" i="64"/>
  <c r="B33" i="64"/>
  <c r="H32" i="64"/>
  <c r="F32" i="64"/>
  <c r="F47" i="64" s="1"/>
  <c r="F62" i="64" s="1"/>
  <c r="F77" i="64" s="1"/>
  <c r="F92" i="64" s="1"/>
  <c r="F107" i="64" s="1"/>
  <c r="F122" i="64" s="1"/>
  <c r="F137" i="64" s="1"/>
  <c r="E32" i="64"/>
  <c r="C32" i="64"/>
  <c r="B32" i="64"/>
  <c r="H31" i="64"/>
  <c r="F31" i="64"/>
  <c r="F46" i="64" s="1"/>
  <c r="F61" i="64" s="1"/>
  <c r="F76" i="64" s="1"/>
  <c r="F91" i="64" s="1"/>
  <c r="F106" i="64" s="1"/>
  <c r="F121" i="64" s="1"/>
  <c r="F136" i="64" s="1"/>
  <c r="E31" i="64"/>
  <c r="C31" i="64"/>
  <c r="B31" i="64"/>
  <c r="H30" i="64"/>
  <c r="F30" i="64"/>
  <c r="F45" i="64" s="1"/>
  <c r="F60" i="64" s="1"/>
  <c r="F75" i="64" s="1"/>
  <c r="F90" i="64" s="1"/>
  <c r="F105" i="64" s="1"/>
  <c r="F120" i="64" s="1"/>
  <c r="E30" i="64"/>
  <c r="C30" i="64"/>
  <c r="B30" i="64"/>
  <c r="H29" i="64"/>
  <c r="F29" i="64"/>
  <c r="F44" i="64" s="1"/>
  <c r="F59" i="64" s="1"/>
  <c r="F74" i="64" s="1"/>
  <c r="F89" i="64" s="1"/>
  <c r="F104" i="64" s="1"/>
  <c r="F119" i="64" s="1"/>
  <c r="E29" i="64"/>
  <c r="C29" i="64"/>
  <c r="B29" i="64"/>
  <c r="M26" i="50"/>
  <c r="K26" i="50"/>
  <c r="H26" i="50"/>
  <c r="M25" i="50"/>
  <c r="K25" i="50"/>
  <c r="H25" i="50"/>
  <c r="M24" i="50"/>
  <c r="K24" i="50"/>
  <c r="H24" i="50"/>
  <c r="M23" i="50"/>
  <c r="K23" i="50"/>
  <c r="H23" i="50"/>
  <c r="M22" i="50"/>
  <c r="K22" i="50"/>
  <c r="H22" i="50"/>
  <c r="M18" i="50"/>
  <c r="X36" i="50"/>
  <c r="W36" i="50"/>
  <c r="V36" i="50"/>
  <c r="R36" i="50"/>
  <c r="Q36" i="50"/>
  <c r="P36" i="50"/>
  <c r="O36" i="50"/>
  <c r="N36" i="50"/>
  <c r="L36" i="50"/>
  <c r="M17" i="50" s="1"/>
  <c r="J36" i="50"/>
  <c r="I36" i="50"/>
  <c r="G36" i="50"/>
  <c r="F36" i="50"/>
  <c r="E36" i="50"/>
  <c r="C36" i="50"/>
  <c r="D36" i="50" s="1"/>
  <c r="B36" i="50"/>
  <c r="X35" i="50"/>
  <c r="W35" i="50"/>
  <c r="V35" i="50"/>
  <c r="R35" i="50"/>
  <c r="Q35" i="50"/>
  <c r="P35" i="50"/>
  <c r="O35" i="50"/>
  <c r="N35" i="50"/>
  <c r="L35" i="50"/>
  <c r="M16" i="50" s="1"/>
  <c r="J35" i="50"/>
  <c r="I35" i="50"/>
  <c r="G35" i="50"/>
  <c r="F35" i="50"/>
  <c r="E35" i="50"/>
  <c r="C35" i="50"/>
  <c r="D35" i="50" s="1"/>
  <c r="B35" i="50"/>
  <c r="X34" i="50"/>
  <c r="W34" i="50"/>
  <c r="V34" i="50"/>
  <c r="R34" i="50"/>
  <c r="Q34" i="50"/>
  <c r="P34" i="50"/>
  <c r="O34" i="50"/>
  <c r="N34" i="50"/>
  <c r="L34" i="50"/>
  <c r="M15" i="50" s="1"/>
  <c r="J34" i="50"/>
  <c r="I34" i="50"/>
  <c r="G34" i="50"/>
  <c r="F34" i="50"/>
  <c r="E34" i="50"/>
  <c r="C34" i="50"/>
  <c r="D34" i="50" s="1"/>
  <c r="B34" i="50"/>
  <c r="X33" i="50"/>
  <c r="W33" i="50"/>
  <c r="V33" i="50"/>
  <c r="R33" i="50"/>
  <c r="Q33" i="50"/>
  <c r="P33" i="50"/>
  <c r="O33" i="50"/>
  <c r="N33" i="50"/>
  <c r="L33" i="50"/>
  <c r="M14" i="50" s="1"/>
  <c r="J33" i="50"/>
  <c r="I33" i="50"/>
  <c r="G33" i="50"/>
  <c r="F33" i="50"/>
  <c r="E33" i="50"/>
  <c r="C33" i="50"/>
  <c r="D33" i="50" s="1"/>
  <c r="B33" i="50"/>
  <c r="X32" i="50"/>
  <c r="W32" i="50"/>
  <c r="V32" i="50"/>
  <c r="R32" i="50"/>
  <c r="Q32" i="50"/>
  <c r="P32" i="50"/>
  <c r="O32" i="50"/>
  <c r="N32" i="50"/>
  <c r="L32" i="50"/>
  <c r="M13" i="50" s="1"/>
  <c r="J32" i="50"/>
  <c r="I32" i="50"/>
  <c r="G32" i="50"/>
  <c r="F32" i="50"/>
  <c r="E32" i="50"/>
  <c r="C32" i="50"/>
  <c r="D32" i="50" s="1"/>
  <c r="B32" i="50"/>
  <c r="X31" i="50"/>
  <c r="W31" i="50"/>
  <c r="V31" i="50"/>
  <c r="R31" i="50"/>
  <c r="Q31" i="50"/>
  <c r="P31" i="50"/>
  <c r="O31" i="50"/>
  <c r="N31" i="50"/>
  <c r="L31" i="50"/>
  <c r="M12" i="50" s="1"/>
  <c r="J31" i="50"/>
  <c r="I31" i="50"/>
  <c r="G31" i="50"/>
  <c r="F31" i="50"/>
  <c r="E31" i="50"/>
  <c r="C31" i="50"/>
  <c r="D31" i="50" s="1"/>
  <c r="B31" i="50"/>
  <c r="X30" i="50"/>
  <c r="W30" i="50"/>
  <c r="V30" i="50"/>
  <c r="R30" i="50"/>
  <c r="Q30" i="50"/>
  <c r="P30" i="50"/>
  <c r="O30" i="50"/>
  <c r="N30" i="50"/>
  <c r="L30" i="50"/>
  <c r="M11" i="50" s="1"/>
  <c r="J30" i="50"/>
  <c r="I30" i="50"/>
  <c r="G30" i="50"/>
  <c r="F30" i="50"/>
  <c r="E30" i="50"/>
  <c r="C30" i="50"/>
  <c r="D30" i="50" s="1"/>
  <c r="B30" i="50"/>
  <c r="X29" i="50"/>
  <c r="W29" i="50"/>
  <c r="V29" i="50"/>
  <c r="R29" i="50"/>
  <c r="Q29" i="50"/>
  <c r="P29" i="50"/>
  <c r="O29" i="50"/>
  <c r="N29" i="50"/>
  <c r="L29" i="50"/>
  <c r="M10" i="50" s="1"/>
  <c r="J29" i="50"/>
  <c r="I29" i="50"/>
  <c r="G29" i="50"/>
  <c r="F29" i="50"/>
  <c r="E29" i="50"/>
  <c r="C29" i="50"/>
  <c r="D29" i="50" s="1"/>
  <c r="B29" i="50"/>
  <c r="X28" i="50"/>
  <c r="W28" i="50"/>
  <c r="V28" i="50"/>
  <c r="R28" i="50"/>
  <c r="Q28" i="50"/>
  <c r="P28" i="50"/>
  <c r="O28" i="50"/>
  <c r="N28" i="50"/>
  <c r="L28" i="50"/>
  <c r="J28" i="50"/>
  <c r="I28" i="50"/>
  <c r="G28" i="50"/>
  <c r="F28" i="50"/>
  <c r="E28" i="50"/>
  <c r="C28" i="50"/>
  <c r="D28" i="50" s="1"/>
  <c r="B28" i="50"/>
  <c r="X18" i="50"/>
  <c r="W18" i="50"/>
  <c r="V18" i="50"/>
  <c r="R18" i="50"/>
  <c r="Q18" i="50"/>
  <c r="P18" i="50"/>
  <c r="O18" i="50"/>
  <c r="N18" i="50"/>
  <c r="J18" i="50"/>
  <c r="I18" i="50"/>
  <c r="G18" i="50"/>
  <c r="F18" i="50"/>
  <c r="E18" i="50"/>
  <c r="C18" i="50"/>
  <c r="D18" i="50" s="1"/>
  <c r="B18" i="50"/>
  <c r="X17" i="50"/>
  <c r="W17" i="50"/>
  <c r="V17" i="50"/>
  <c r="R17" i="50"/>
  <c r="Q17" i="50"/>
  <c r="P17" i="50"/>
  <c r="O17" i="50"/>
  <c r="N17" i="50"/>
  <c r="J17" i="50"/>
  <c r="I17" i="50"/>
  <c r="G17" i="50"/>
  <c r="F17" i="50"/>
  <c r="E17" i="50"/>
  <c r="C17" i="50"/>
  <c r="D17" i="50" s="1"/>
  <c r="B17" i="50"/>
  <c r="X16" i="50"/>
  <c r="W16" i="50"/>
  <c r="V16" i="50"/>
  <c r="R16" i="50"/>
  <c r="Q16" i="50"/>
  <c r="P16" i="50"/>
  <c r="O16" i="50"/>
  <c r="N16" i="50"/>
  <c r="J16" i="50"/>
  <c r="I16" i="50"/>
  <c r="G16" i="50"/>
  <c r="F16" i="50"/>
  <c r="E16" i="50"/>
  <c r="C16" i="50"/>
  <c r="D16" i="50" s="1"/>
  <c r="B16" i="50"/>
  <c r="X15" i="50"/>
  <c r="W15" i="50"/>
  <c r="V15" i="50"/>
  <c r="R15" i="50"/>
  <c r="Q15" i="50"/>
  <c r="P15" i="50"/>
  <c r="O15" i="50"/>
  <c r="N15" i="50"/>
  <c r="J15" i="50"/>
  <c r="I15" i="50"/>
  <c r="G15" i="50"/>
  <c r="F15" i="50"/>
  <c r="E15" i="50"/>
  <c r="C15" i="50"/>
  <c r="D15" i="50" s="1"/>
  <c r="B15" i="50"/>
  <c r="X14" i="50"/>
  <c r="W14" i="50"/>
  <c r="V14" i="50"/>
  <c r="R14" i="50"/>
  <c r="Q14" i="50"/>
  <c r="P14" i="50"/>
  <c r="O14" i="50"/>
  <c r="N14" i="50"/>
  <c r="J14" i="50"/>
  <c r="I14" i="50"/>
  <c r="G14" i="50"/>
  <c r="F14" i="50"/>
  <c r="E14" i="50"/>
  <c r="C14" i="50"/>
  <c r="D14" i="50" s="1"/>
  <c r="B14" i="50"/>
  <c r="X13" i="50"/>
  <c r="W13" i="50"/>
  <c r="V13" i="50"/>
  <c r="R13" i="50"/>
  <c r="Q13" i="50"/>
  <c r="P13" i="50"/>
  <c r="O13" i="50"/>
  <c r="N13" i="50"/>
  <c r="J13" i="50"/>
  <c r="I13" i="50"/>
  <c r="G13" i="50"/>
  <c r="F13" i="50"/>
  <c r="E13" i="50"/>
  <c r="C13" i="50"/>
  <c r="D13" i="50" s="1"/>
  <c r="B13" i="50"/>
  <c r="X12" i="50"/>
  <c r="W12" i="50"/>
  <c r="V12" i="50"/>
  <c r="R12" i="50"/>
  <c r="Q12" i="50"/>
  <c r="P12" i="50"/>
  <c r="O12" i="50"/>
  <c r="N12" i="50"/>
  <c r="J12" i="50"/>
  <c r="I12" i="50"/>
  <c r="G12" i="50"/>
  <c r="F12" i="50"/>
  <c r="E12" i="50"/>
  <c r="C12" i="50"/>
  <c r="D12" i="50" s="1"/>
  <c r="B12" i="50"/>
  <c r="X11" i="50"/>
  <c r="W11" i="50"/>
  <c r="V11" i="50"/>
  <c r="R11" i="50"/>
  <c r="Q11" i="50"/>
  <c r="P11" i="50"/>
  <c r="O11" i="50"/>
  <c r="N11" i="50"/>
  <c r="J11" i="50"/>
  <c r="K11" i="50" s="1"/>
  <c r="I11" i="50"/>
  <c r="G11" i="50"/>
  <c r="H11" i="50" s="1"/>
  <c r="F11" i="50"/>
  <c r="E11" i="50"/>
  <c r="C11" i="50"/>
  <c r="D11" i="50" s="1"/>
  <c r="B11" i="50"/>
  <c r="X10" i="50"/>
  <c r="W10" i="50"/>
  <c r="V10" i="50"/>
  <c r="R10" i="50"/>
  <c r="Q10" i="50"/>
  <c r="P10" i="50"/>
  <c r="O10" i="50"/>
  <c r="N10" i="50"/>
  <c r="J10" i="50"/>
  <c r="I10" i="50"/>
  <c r="G10" i="50"/>
  <c r="F10" i="50"/>
  <c r="E10" i="50"/>
  <c r="C10" i="50"/>
  <c r="D10" i="50" s="1"/>
  <c r="B10" i="50"/>
  <c r="X9" i="50"/>
  <c r="W9" i="50"/>
  <c r="V9" i="50"/>
  <c r="R9" i="50"/>
  <c r="Q9" i="50"/>
  <c r="P9" i="50"/>
  <c r="O9" i="50"/>
  <c r="N9" i="50"/>
  <c r="L9" i="50"/>
  <c r="J9" i="50"/>
  <c r="I9" i="50"/>
  <c r="G9" i="50"/>
  <c r="F9" i="50"/>
  <c r="E9" i="50"/>
  <c r="C9" i="50"/>
  <c r="D9" i="50" s="1"/>
  <c r="B9" i="50"/>
  <c r="H4" i="50"/>
  <c r="P2" i="50"/>
  <c r="W56" i="49"/>
  <c r="V56" i="49"/>
  <c r="S56" i="49"/>
  <c r="R56" i="49"/>
  <c r="Q56" i="49"/>
  <c r="P56" i="49"/>
  <c r="N56" i="49"/>
  <c r="L56" i="49"/>
  <c r="K56" i="49"/>
  <c r="I56" i="49"/>
  <c r="G56" i="49"/>
  <c r="F56" i="49"/>
  <c r="C56" i="49"/>
  <c r="B56" i="49"/>
  <c r="W55" i="49"/>
  <c r="V55" i="49"/>
  <c r="S55" i="49"/>
  <c r="R55" i="49"/>
  <c r="Q55" i="49"/>
  <c r="P55" i="49"/>
  <c r="N55" i="49"/>
  <c r="L55" i="49"/>
  <c r="K55" i="49"/>
  <c r="I55" i="49"/>
  <c r="G55" i="49"/>
  <c r="F55" i="49"/>
  <c r="C55" i="49"/>
  <c r="B55" i="49"/>
  <c r="W54" i="49"/>
  <c r="V54" i="49"/>
  <c r="S54" i="49"/>
  <c r="R54" i="49"/>
  <c r="Q54" i="49"/>
  <c r="P54" i="49"/>
  <c r="N54" i="49"/>
  <c r="L54" i="49"/>
  <c r="K54" i="49"/>
  <c r="I54" i="49"/>
  <c r="G54" i="49"/>
  <c r="F54" i="49"/>
  <c r="C54" i="49"/>
  <c r="B54" i="49"/>
  <c r="W53" i="49"/>
  <c r="V53" i="49"/>
  <c r="S53" i="49"/>
  <c r="R53" i="49"/>
  <c r="Q53" i="49"/>
  <c r="P53" i="49"/>
  <c r="N53" i="49"/>
  <c r="L53" i="49"/>
  <c r="K53" i="49"/>
  <c r="I53" i="49"/>
  <c r="G53" i="49"/>
  <c r="F53" i="49"/>
  <c r="C53" i="49"/>
  <c r="B53" i="49"/>
  <c r="W52" i="49"/>
  <c r="V52" i="49"/>
  <c r="S52" i="49"/>
  <c r="R52" i="49"/>
  <c r="Q52" i="49"/>
  <c r="P52" i="49"/>
  <c r="N52" i="49"/>
  <c r="L52" i="49"/>
  <c r="K52" i="49"/>
  <c r="I52" i="49"/>
  <c r="G52" i="49"/>
  <c r="F52" i="49"/>
  <c r="C52" i="49"/>
  <c r="B52" i="49"/>
  <c r="W51" i="49"/>
  <c r="V51" i="49"/>
  <c r="S51" i="49"/>
  <c r="R51" i="49"/>
  <c r="Q51" i="49"/>
  <c r="P51" i="49"/>
  <c r="N51" i="49"/>
  <c r="L51" i="49"/>
  <c r="K51" i="49"/>
  <c r="I51" i="49"/>
  <c r="G51" i="49"/>
  <c r="F51" i="49"/>
  <c r="C51" i="49"/>
  <c r="B51" i="49"/>
  <c r="W50" i="49"/>
  <c r="V50" i="49"/>
  <c r="S50" i="49"/>
  <c r="R50" i="49"/>
  <c r="Q50" i="49"/>
  <c r="P50" i="49"/>
  <c r="N50" i="49"/>
  <c r="L50" i="49"/>
  <c r="K50" i="49"/>
  <c r="I50" i="49"/>
  <c r="G50" i="49"/>
  <c r="F50" i="49"/>
  <c r="C50" i="49"/>
  <c r="B50" i="49"/>
  <c r="W49" i="49"/>
  <c r="V49" i="49"/>
  <c r="S49" i="49"/>
  <c r="R49" i="49"/>
  <c r="Q49" i="49"/>
  <c r="P49" i="49"/>
  <c r="N49" i="49"/>
  <c r="L49" i="49"/>
  <c r="K49" i="49"/>
  <c r="I49" i="49"/>
  <c r="G49" i="49"/>
  <c r="F49" i="49"/>
  <c r="C49" i="49"/>
  <c r="B49" i="49"/>
  <c r="W48" i="49"/>
  <c r="V48" i="49"/>
  <c r="S48" i="49"/>
  <c r="R48" i="49"/>
  <c r="Q48" i="49"/>
  <c r="P48" i="49"/>
  <c r="N48" i="49"/>
  <c r="L48" i="49"/>
  <c r="K48" i="49"/>
  <c r="I48" i="49"/>
  <c r="G48" i="49"/>
  <c r="F48" i="49"/>
  <c r="C48" i="49"/>
  <c r="B48" i="49"/>
  <c r="W47" i="49"/>
  <c r="V47" i="49"/>
  <c r="S47" i="49"/>
  <c r="R47" i="49"/>
  <c r="Q47" i="49"/>
  <c r="P47" i="49"/>
  <c r="N47" i="49"/>
  <c r="L47" i="49"/>
  <c r="K47" i="49"/>
  <c r="I47" i="49"/>
  <c r="G47" i="49"/>
  <c r="F47" i="49"/>
  <c r="C47" i="49"/>
  <c r="B47" i="49"/>
  <c r="W46" i="49"/>
  <c r="V46" i="49"/>
  <c r="S46" i="49"/>
  <c r="R46" i="49"/>
  <c r="Q46" i="49"/>
  <c r="P46" i="49"/>
  <c r="N46" i="49"/>
  <c r="L46" i="49"/>
  <c r="K46" i="49"/>
  <c r="I46" i="49"/>
  <c r="G46" i="49"/>
  <c r="F46" i="49"/>
  <c r="C46" i="49"/>
  <c r="B46" i="49"/>
  <c r="W45" i="49"/>
  <c r="V45" i="49"/>
  <c r="S45" i="49"/>
  <c r="R45" i="49"/>
  <c r="Q45" i="49"/>
  <c r="P45" i="49"/>
  <c r="N45" i="49"/>
  <c r="L45" i="49"/>
  <c r="K45" i="49"/>
  <c r="I45" i="49"/>
  <c r="G45" i="49"/>
  <c r="F45" i="49"/>
  <c r="C45" i="49"/>
  <c r="B45" i="49"/>
  <c r="W44" i="49"/>
  <c r="V44" i="49"/>
  <c r="S44" i="49"/>
  <c r="R44" i="49"/>
  <c r="Q44" i="49"/>
  <c r="P44" i="49"/>
  <c r="N44" i="49"/>
  <c r="L44" i="49"/>
  <c r="K44" i="49"/>
  <c r="I44" i="49"/>
  <c r="G44" i="49"/>
  <c r="F44" i="49"/>
  <c r="C44" i="49"/>
  <c r="B44" i="49"/>
  <c r="W43" i="49"/>
  <c r="V43" i="49"/>
  <c r="S43" i="49"/>
  <c r="R43" i="49"/>
  <c r="Q43" i="49"/>
  <c r="P43" i="49"/>
  <c r="N43" i="49"/>
  <c r="L43" i="49"/>
  <c r="K43" i="49"/>
  <c r="I43" i="49"/>
  <c r="G43" i="49"/>
  <c r="F43" i="49"/>
  <c r="C43" i="49"/>
  <c r="B43" i="49"/>
  <c r="W42" i="49"/>
  <c r="V42" i="49"/>
  <c r="S42" i="49"/>
  <c r="R42" i="49"/>
  <c r="Q42" i="49"/>
  <c r="P42" i="49"/>
  <c r="N42" i="49"/>
  <c r="L42" i="49"/>
  <c r="K42" i="49"/>
  <c r="I42" i="49"/>
  <c r="G42" i="49"/>
  <c r="F42" i="49"/>
  <c r="C42" i="49"/>
  <c r="B42" i="49"/>
  <c r="W40" i="49"/>
  <c r="V40" i="49"/>
  <c r="S40" i="49"/>
  <c r="R40" i="49"/>
  <c r="Q40" i="49"/>
  <c r="P40" i="49"/>
  <c r="N40" i="49"/>
  <c r="L448" i="69" s="1"/>
  <c r="L40" i="49"/>
  <c r="K40" i="49"/>
  <c r="I40" i="49"/>
  <c r="G40" i="49"/>
  <c r="F40" i="49"/>
  <c r="C40" i="49"/>
  <c r="B40" i="49"/>
  <c r="W39" i="49"/>
  <c r="V39" i="49"/>
  <c r="S39" i="49"/>
  <c r="R39" i="49"/>
  <c r="Q39" i="49"/>
  <c r="P39" i="49"/>
  <c r="N39" i="49"/>
  <c r="L433" i="69" s="1"/>
  <c r="L39" i="49"/>
  <c r="K39" i="49"/>
  <c r="I39" i="49"/>
  <c r="G39" i="49"/>
  <c r="F39" i="49"/>
  <c r="C39" i="49"/>
  <c r="B39" i="49"/>
  <c r="W38" i="49"/>
  <c r="V38" i="49"/>
  <c r="S38" i="49"/>
  <c r="R38" i="49"/>
  <c r="Q38" i="49"/>
  <c r="P38" i="49"/>
  <c r="N38" i="49"/>
  <c r="L418" i="69" s="1"/>
  <c r="L38" i="49"/>
  <c r="K38" i="49"/>
  <c r="I38" i="49"/>
  <c r="G38" i="49"/>
  <c r="F38" i="49"/>
  <c r="C38" i="49"/>
  <c r="B38" i="49"/>
  <c r="W37" i="49"/>
  <c r="V37" i="49"/>
  <c r="S37" i="49"/>
  <c r="R37" i="49"/>
  <c r="Q37" i="49"/>
  <c r="P37" i="49"/>
  <c r="N37" i="49"/>
  <c r="L403" i="69" s="1"/>
  <c r="L37" i="49"/>
  <c r="K37" i="49"/>
  <c r="I37" i="49"/>
  <c r="G37" i="49"/>
  <c r="F37" i="49"/>
  <c r="C37" i="49"/>
  <c r="B37" i="49"/>
  <c r="W36" i="49"/>
  <c r="V36" i="49"/>
  <c r="S36" i="49"/>
  <c r="R36" i="49"/>
  <c r="Q36" i="49"/>
  <c r="P36" i="49"/>
  <c r="N36" i="49"/>
  <c r="L388" i="69" s="1"/>
  <c r="L36" i="49"/>
  <c r="K36" i="49"/>
  <c r="I36" i="49"/>
  <c r="G36" i="49"/>
  <c r="F36" i="49"/>
  <c r="C36" i="49"/>
  <c r="B36" i="49"/>
  <c r="W35" i="49"/>
  <c r="V35" i="49"/>
  <c r="S35" i="49"/>
  <c r="R35" i="49"/>
  <c r="Q35" i="49"/>
  <c r="P35" i="49"/>
  <c r="N35" i="49"/>
  <c r="L373" i="69" s="1"/>
  <c r="L35" i="49"/>
  <c r="K35" i="49"/>
  <c r="I35" i="49"/>
  <c r="G35" i="49"/>
  <c r="F35" i="49"/>
  <c r="C35" i="49"/>
  <c r="B35" i="49"/>
  <c r="W34" i="49"/>
  <c r="V34" i="49"/>
  <c r="S34" i="49"/>
  <c r="R34" i="49"/>
  <c r="Q34" i="49"/>
  <c r="P34" i="49"/>
  <c r="N34" i="49"/>
  <c r="L358" i="69" s="1"/>
  <c r="L34" i="49"/>
  <c r="K34" i="49"/>
  <c r="I34" i="49"/>
  <c r="G34" i="49"/>
  <c r="F34" i="49"/>
  <c r="C34" i="49"/>
  <c r="B34" i="49"/>
  <c r="W33" i="49"/>
  <c r="V33" i="49"/>
  <c r="S33" i="49"/>
  <c r="R33" i="49"/>
  <c r="Q33" i="49"/>
  <c r="P33" i="49"/>
  <c r="N33" i="49"/>
  <c r="L343" i="69" s="1"/>
  <c r="L33" i="49"/>
  <c r="K33" i="49"/>
  <c r="I33" i="49"/>
  <c r="G33" i="49"/>
  <c r="F33" i="49"/>
  <c r="C33" i="49"/>
  <c r="B33" i="49"/>
  <c r="W32" i="49"/>
  <c r="V32" i="49"/>
  <c r="S32" i="49"/>
  <c r="R32" i="49"/>
  <c r="Q32" i="49"/>
  <c r="P32" i="49"/>
  <c r="N32" i="49"/>
  <c r="L328" i="69" s="1"/>
  <c r="L32" i="49"/>
  <c r="K32" i="49"/>
  <c r="I32" i="49"/>
  <c r="G32" i="49"/>
  <c r="F32" i="49"/>
  <c r="C32" i="49"/>
  <c r="B32" i="49"/>
  <c r="W31" i="49"/>
  <c r="V31" i="49"/>
  <c r="S31" i="49"/>
  <c r="R31" i="49"/>
  <c r="Q31" i="49"/>
  <c r="P31" i="49"/>
  <c r="N31" i="49"/>
  <c r="L313" i="69" s="1"/>
  <c r="L31" i="49"/>
  <c r="K31" i="49"/>
  <c r="I31" i="49"/>
  <c r="G31" i="49"/>
  <c r="F31" i="49"/>
  <c r="C31" i="49"/>
  <c r="B31" i="49"/>
  <c r="W30" i="49"/>
  <c r="V30" i="49"/>
  <c r="S30" i="49"/>
  <c r="R30" i="49"/>
  <c r="Q30" i="49"/>
  <c r="P30" i="49"/>
  <c r="N30" i="49"/>
  <c r="L298" i="69" s="1"/>
  <c r="L30" i="49"/>
  <c r="K30" i="49"/>
  <c r="I30" i="49"/>
  <c r="G30" i="49"/>
  <c r="F30" i="49"/>
  <c r="C30" i="49"/>
  <c r="B30" i="49"/>
  <c r="W29" i="49"/>
  <c r="V29" i="49"/>
  <c r="S29" i="49"/>
  <c r="R29" i="49"/>
  <c r="Q29" i="49"/>
  <c r="P29" i="49"/>
  <c r="N29" i="49"/>
  <c r="L283" i="69" s="1"/>
  <c r="L29" i="49"/>
  <c r="K29" i="49"/>
  <c r="I29" i="49"/>
  <c r="G29" i="49"/>
  <c r="F29" i="49"/>
  <c r="C29" i="49"/>
  <c r="B29" i="49"/>
  <c r="W28" i="49"/>
  <c r="V28" i="49"/>
  <c r="S28" i="49"/>
  <c r="R28" i="49"/>
  <c r="Q28" i="49"/>
  <c r="P28" i="49"/>
  <c r="N28" i="49"/>
  <c r="L268" i="69" s="1"/>
  <c r="L28" i="49"/>
  <c r="K28" i="49"/>
  <c r="I28" i="49"/>
  <c r="G28" i="49"/>
  <c r="F28" i="49"/>
  <c r="C28" i="49"/>
  <c r="B28" i="49"/>
  <c r="W27" i="49"/>
  <c r="V27" i="49"/>
  <c r="S27" i="49"/>
  <c r="R27" i="49"/>
  <c r="Q27" i="49"/>
  <c r="P27" i="49"/>
  <c r="N27" i="49"/>
  <c r="L253" i="69" s="1"/>
  <c r="L27" i="49"/>
  <c r="K27" i="49"/>
  <c r="I27" i="49"/>
  <c r="G27" i="49"/>
  <c r="F27" i="49"/>
  <c r="C27" i="49"/>
  <c r="B27" i="49"/>
  <c r="W26" i="49"/>
  <c r="V26" i="49"/>
  <c r="S26" i="49"/>
  <c r="R26" i="49"/>
  <c r="Q26" i="49"/>
  <c r="P26" i="49"/>
  <c r="N26" i="49"/>
  <c r="L238" i="69" s="1"/>
  <c r="L26" i="49"/>
  <c r="K26" i="49"/>
  <c r="I26" i="49"/>
  <c r="G26" i="49"/>
  <c r="F26" i="49"/>
  <c r="C26" i="49"/>
  <c r="B26" i="49"/>
  <c r="W24" i="49"/>
  <c r="V24" i="49"/>
  <c r="S24" i="49"/>
  <c r="R24" i="49"/>
  <c r="Q24" i="49"/>
  <c r="P24" i="49"/>
  <c r="N24" i="49"/>
  <c r="L222" i="69" s="1"/>
  <c r="L24" i="49"/>
  <c r="K24" i="49"/>
  <c r="I24" i="49"/>
  <c r="G24" i="49"/>
  <c r="F24" i="49"/>
  <c r="C24" i="49"/>
  <c r="B24" i="49"/>
  <c r="W23" i="49"/>
  <c r="V23" i="49"/>
  <c r="S23" i="49"/>
  <c r="R23" i="49"/>
  <c r="Q23" i="49"/>
  <c r="P23" i="49"/>
  <c r="N23" i="49"/>
  <c r="L207" i="69" s="1"/>
  <c r="L23" i="49"/>
  <c r="K23" i="49"/>
  <c r="I23" i="49"/>
  <c r="G23" i="49"/>
  <c r="F23" i="49"/>
  <c r="C23" i="49"/>
  <c r="B23" i="49"/>
  <c r="W22" i="49"/>
  <c r="V22" i="49"/>
  <c r="S22" i="49"/>
  <c r="R22" i="49"/>
  <c r="Q22" i="49"/>
  <c r="P22" i="49"/>
  <c r="N22" i="49"/>
  <c r="L192" i="69" s="1"/>
  <c r="L22" i="49"/>
  <c r="K22" i="49"/>
  <c r="I22" i="49"/>
  <c r="G22" i="49"/>
  <c r="F22" i="49"/>
  <c r="C22" i="49"/>
  <c r="B22" i="49"/>
  <c r="W21" i="49"/>
  <c r="V21" i="49"/>
  <c r="S21" i="49"/>
  <c r="R21" i="49"/>
  <c r="Q21" i="49"/>
  <c r="P21" i="49"/>
  <c r="N21" i="49"/>
  <c r="L177" i="69" s="1"/>
  <c r="L21" i="49"/>
  <c r="K21" i="49"/>
  <c r="I21" i="49"/>
  <c r="G21" i="49"/>
  <c r="F21" i="49"/>
  <c r="C21" i="49"/>
  <c r="B21" i="49"/>
  <c r="W20" i="49"/>
  <c r="V20" i="49"/>
  <c r="S20" i="49"/>
  <c r="R20" i="49"/>
  <c r="Q20" i="49"/>
  <c r="P20" i="49"/>
  <c r="N20" i="49"/>
  <c r="L162" i="69" s="1"/>
  <c r="L20" i="49"/>
  <c r="K20" i="49"/>
  <c r="I20" i="49"/>
  <c r="G20" i="49"/>
  <c r="F20" i="49"/>
  <c r="C20" i="49"/>
  <c r="B20" i="49"/>
  <c r="W19" i="49"/>
  <c r="V19" i="49"/>
  <c r="S19" i="49"/>
  <c r="R19" i="49"/>
  <c r="Q19" i="49"/>
  <c r="P19" i="49"/>
  <c r="N19" i="49"/>
  <c r="L147" i="69" s="1"/>
  <c r="L19" i="49"/>
  <c r="K19" i="49"/>
  <c r="I19" i="49"/>
  <c r="G19" i="49"/>
  <c r="F19" i="49"/>
  <c r="C19" i="49"/>
  <c r="B19" i="49"/>
  <c r="W18" i="49"/>
  <c r="V18" i="49"/>
  <c r="S18" i="49"/>
  <c r="R18" i="49"/>
  <c r="Q18" i="49"/>
  <c r="P18" i="49"/>
  <c r="N18" i="49"/>
  <c r="L132" i="69" s="1"/>
  <c r="L18" i="49"/>
  <c r="K18" i="49"/>
  <c r="I18" i="49"/>
  <c r="G18" i="49"/>
  <c r="F18" i="49"/>
  <c r="C18" i="49"/>
  <c r="B18" i="49"/>
  <c r="W17" i="49"/>
  <c r="V17" i="49"/>
  <c r="S17" i="49"/>
  <c r="R17" i="49"/>
  <c r="Q17" i="49"/>
  <c r="P17" i="49"/>
  <c r="N17" i="49"/>
  <c r="L117" i="69" s="1"/>
  <c r="L17" i="49"/>
  <c r="K17" i="49"/>
  <c r="I17" i="49"/>
  <c r="G17" i="49"/>
  <c r="F17" i="49"/>
  <c r="C17" i="49"/>
  <c r="B17" i="49"/>
  <c r="W16" i="49"/>
  <c r="V16" i="49"/>
  <c r="S16" i="49"/>
  <c r="R16" i="49"/>
  <c r="Q16" i="49"/>
  <c r="P16" i="49"/>
  <c r="N16" i="49"/>
  <c r="L102" i="69" s="1"/>
  <c r="L16" i="49"/>
  <c r="K16" i="49"/>
  <c r="I16" i="49"/>
  <c r="G16" i="49"/>
  <c r="F16" i="49"/>
  <c r="C16" i="49"/>
  <c r="B16" i="49"/>
  <c r="W15" i="49"/>
  <c r="V15" i="49"/>
  <c r="S15" i="49"/>
  <c r="R15" i="49"/>
  <c r="Q15" i="49"/>
  <c r="P15" i="49"/>
  <c r="N15" i="49"/>
  <c r="L87" i="69" s="1"/>
  <c r="L15" i="49"/>
  <c r="K15" i="49"/>
  <c r="I15" i="49"/>
  <c r="G15" i="49"/>
  <c r="F15" i="49"/>
  <c r="C15" i="49"/>
  <c r="B15" i="49"/>
  <c r="W14" i="49"/>
  <c r="V14" i="49"/>
  <c r="S14" i="49"/>
  <c r="R14" i="49"/>
  <c r="Q14" i="49"/>
  <c r="P14" i="49"/>
  <c r="N14" i="49"/>
  <c r="L72" i="69" s="1"/>
  <c r="L14" i="49"/>
  <c r="K14" i="49"/>
  <c r="I14" i="49"/>
  <c r="G14" i="49"/>
  <c r="F14" i="49"/>
  <c r="C14" i="49"/>
  <c r="B14" i="49"/>
  <c r="W13" i="49"/>
  <c r="V13" i="49"/>
  <c r="S13" i="49"/>
  <c r="R13" i="49"/>
  <c r="Q13" i="49"/>
  <c r="P13" i="49"/>
  <c r="N13" i="49"/>
  <c r="L57" i="69" s="1"/>
  <c r="L13" i="49"/>
  <c r="K13" i="49"/>
  <c r="I13" i="49"/>
  <c r="G13" i="49"/>
  <c r="F13" i="49"/>
  <c r="C13" i="49"/>
  <c r="B13" i="49"/>
  <c r="W12" i="49"/>
  <c r="V12" i="49"/>
  <c r="S12" i="49"/>
  <c r="R12" i="49"/>
  <c r="Q12" i="49"/>
  <c r="P12" i="49"/>
  <c r="N12" i="49"/>
  <c r="L42" i="69" s="1"/>
  <c r="L12" i="49"/>
  <c r="K12" i="49"/>
  <c r="I12" i="49"/>
  <c r="G12" i="49"/>
  <c r="F12" i="49"/>
  <c r="C12" i="49"/>
  <c r="B12" i="49"/>
  <c r="W11" i="49"/>
  <c r="V11" i="49"/>
  <c r="S11" i="49"/>
  <c r="R11" i="49"/>
  <c r="Q11" i="49"/>
  <c r="P11" i="49"/>
  <c r="N11" i="49"/>
  <c r="L27" i="69" s="1"/>
  <c r="L11" i="49"/>
  <c r="K11" i="49"/>
  <c r="I11" i="49"/>
  <c r="G11" i="49"/>
  <c r="F11" i="49"/>
  <c r="C11" i="49"/>
  <c r="B11" i="49"/>
  <c r="W10" i="49"/>
  <c r="V10" i="49"/>
  <c r="S10" i="49"/>
  <c r="R10" i="49"/>
  <c r="Q10" i="49"/>
  <c r="P10" i="49"/>
  <c r="N10" i="49"/>
  <c r="L12" i="69" s="1"/>
  <c r="L10" i="49"/>
  <c r="K10" i="49"/>
  <c r="I10" i="49"/>
  <c r="G10" i="49"/>
  <c r="F10" i="49"/>
  <c r="C10" i="49"/>
  <c r="B10" i="49"/>
  <c r="I4" i="49"/>
  <c r="Q2" i="49"/>
  <c r="H575" i="66"/>
  <c r="E575" i="66"/>
  <c r="F575" i="66" s="1"/>
  <c r="C575" i="66"/>
  <c r="H574" i="66"/>
  <c r="E574" i="66"/>
  <c r="F574" i="66" s="1"/>
  <c r="C574" i="66"/>
  <c r="H573" i="66"/>
  <c r="E573" i="66"/>
  <c r="F573" i="66" s="1"/>
  <c r="C573" i="66"/>
  <c r="H572" i="66"/>
  <c r="E572" i="66"/>
  <c r="F572" i="66" s="1"/>
  <c r="C572" i="66"/>
  <c r="H571" i="66"/>
  <c r="E571" i="66"/>
  <c r="F571" i="66" s="1"/>
  <c r="C571" i="66"/>
  <c r="H570" i="66"/>
  <c r="E570" i="66"/>
  <c r="F570" i="66" s="1"/>
  <c r="C570" i="66"/>
  <c r="H569" i="66"/>
  <c r="E569" i="66"/>
  <c r="F569" i="66" s="1"/>
  <c r="C569" i="66"/>
  <c r="H568" i="66"/>
  <c r="E568" i="66"/>
  <c r="F568" i="66" s="1"/>
  <c r="C568" i="66"/>
  <c r="H567" i="66"/>
  <c r="E567" i="66"/>
  <c r="F567" i="66" s="1"/>
  <c r="C567" i="66"/>
  <c r="H566" i="66"/>
  <c r="E566" i="66"/>
  <c r="F566" i="66" s="1"/>
  <c r="C566" i="66"/>
  <c r="H565" i="66"/>
  <c r="E565" i="66"/>
  <c r="F565" i="66" s="1"/>
  <c r="C565" i="66"/>
  <c r="H564" i="66"/>
  <c r="E564" i="66"/>
  <c r="F564" i="66" s="1"/>
  <c r="C564" i="66"/>
  <c r="H563" i="66"/>
  <c r="E563" i="66"/>
  <c r="F563" i="66" s="1"/>
  <c r="C563" i="66"/>
  <c r="H562" i="66"/>
  <c r="E562" i="66"/>
  <c r="F562" i="66" s="1"/>
  <c r="C562" i="66"/>
  <c r="H561" i="66"/>
  <c r="E561" i="66"/>
  <c r="F561" i="66" s="1"/>
  <c r="C561" i="66"/>
  <c r="H560" i="66"/>
  <c r="E560" i="66"/>
  <c r="F560" i="66" s="1"/>
  <c r="C560" i="66"/>
  <c r="H559" i="66"/>
  <c r="E559" i="66"/>
  <c r="F559" i="66" s="1"/>
  <c r="C559" i="66"/>
  <c r="H558" i="66"/>
  <c r="E558" i="66"/>
  <c r="F558" i="66" s="1"/>
  <c r="C558" i="66"/>
  <c r="H557" i="66"/>
  <c r="E557" i="66"/>
  <c r="F557" i="66" s="1"/>
  <c r="C557" i="66"/>
  <c r="H556" i="66"/>
  <c r="E556" i="66"/>
  <c r="F556" i="66" s="1"/>
  <c r="C556" i="66"/>
  <c r="H555" i="66"/>
  <c r="E555" i="66"/>
  <c r="F555" i="66" s="1"/>
  <c r="C555" i="66"/>
  <c r="H554" i="66"/>
  <c r="E554" i="66"/>
  <c r="F554" i="66" s="1"/>
  <c r="C554" i="66"/>
  <c r="H553" i="66"/>
  <c r="E553" i="66"/>
  <c r="F553" i="66" s="1"/>
  <c r="C553" i="66"/>
  <c r="H552" i="66"/>
  <c r="E552" i="66"/>
  <c r="F552" i="66" s="1"/>
  <c r="C552" i="66"/>
  <c r="H551" i="66"/>
  <c r="E551" i="66"/>
  <c r="F551" i="66" s="1"/>
  <c r="C551" i="66"/>
  <c r="H550" i="66"/>
  <c r="E550" i="66"/>
  <c r="F550" i="66" s="1"/>
  <c r="C550" i="66"/>
  <c r="H549" i="66"/>
  <c r="E549" i="66"/>
  <c r="F549" i="66" s="1"/>
  <c r="C549" i="66"/>
  <c r="H548" i="66"/>
  <c r="E548" i="66"/>
  <c r="F548" i="66" s="1"/>
  <c r="C548" i="66"/>
  <c r="H547" i="66"/>
  <c r="E547" i="66"/>
  <c r="F547" i="66" s="1"/>
  <c r="C547" i="66"/>
  <c r="H546" i="66"/>
  <c r="E546" i="66"/>
  <c r="F546" i="66" s="1"/>
  <c r="C546" i="66"/>
  <c r="H545" i="66"/>
  <c r="E545" i="66"/>
  <c r="F545" i="66" s="1"/>
  <c r="C545" i="66"/>
  <c r="H541" i="66"/>
  <c r="E541" i="66"/>
  <c r="F541" i="66" s="1"/>
  <c r="C541" i="66"/>
  <c r="H540" i="66"/>
  <c r="E540" i="66"/>
  <c r="F540" i="66" s="1"/>
  <c r="C540" i="66"/>
  <c r="H539" i="66"/>
  <c r="E539" i="66"/>
  <c r="F539" i="66" s="1"/>
  <c r="C539" i="66"/>
  <c r="H538" i="66"/>
  <c r="E538" i="66"/>
  <c r="F538" i="66" s="1"/>
  <c r="C538" i="66"/>
  <c r="H537" i="66"/>
  <c r="E537" i="66"/>
  <c r="F537" i="66" s="1"/>
  <c r="C537" i="66"/>
  <c r="H536" i="66"/>
  <c r="E536" i="66"/>
  <c r="F536" i="66" s="1"/>
  <c r="C536" i="66"/>
  <c r="H535" i="66"/>
  <c r="E535" i="66"/>
  <c r="F535" i="66" s="1"/>
  <c r="C535" i="66"/>
  <c r="H534" i="66"/>
  <c r="E534" i="66"/>
  <c r="F534" i="66" s="1"/>
  <c r="C534" i="66"/>
  <c r="H533" i="66"/>
  <c r="E533" i="66"/>
  <c r="F533" i="66" s="1"/>
  <c r="C533" i="66"/>
  <c r="H532" i="66"/>
  <c r="E532" i="66"/>
  <c r="F532" i="66" s="1"/>
  <c r="C532" i="66"/>
  <c r="H531" i="66"/>
  <c r="E531" i="66"/>
  <c r="F531" i="66" s="1"/>
  <c r="C531" i="66"/>
  <c r="H530" i="66"/>
  <c r="E530" i="66"/>
  <c r="F530" i="66" s="1"/>
  <c r="C530" i="66"/>
  <c r="H529" i="66"/>
  <c r="E529" i="66"/>
  <c r="F529" i="66" s="1"/>
  <c r="C529" i="66"/>
  <c r="H528" i="66"/>
  <c r="E528" i="66"/>
  <c r="F528" i="66" s="1"/>
  <c r="C528" i="66"/>
  <c r="H527" i="66"/>
  <c r="E527" i="66"/>
  <c r="F527" i="66" s="1"/>
  <c r="C527" i="66"/>
  <c r="H526" i="66"/>
  <c r="E526" i="66"/>
  <c r="F526" i="66" s="1"/>
  <c r="C526" i="66"/>
  <c r="H525" i="66"/>
  <c r="E525" i="66"/>
  <c r="F525" i="66" s="1"/>
  <c r="C525" i="66"/>
  <c r="H524" i="66"/>
  <c r="E524" i="66"/>
  <c r="F524" i="66" s="1"/>
  <c r="C524" i="66"/>
  <c r="H523" i="66"/>
  <c r="E523" i="66"/>
  <c r="F523" i="66" s="1"/>
  <c r="C523" i="66"/>
  <c r="H522" i="66"/>
  <c r="E522" i="66"/>
  <c r="F522" i="66" s="1"/>
  <c r="C522" i="66"/>
  <c r="H521" i="66"/>
  <c r="E521" i="66"/>
  <c r="F521" i="66" s="1"/>
  <c r="C521" i="66"/>
  <c r="H520" i="66"/>
  <c r="E520" i="66"/>
  <c r="F520" i="66" s="1"/>
  <c r="C520" i="66"/>
  <c r="H519" i="66"/>
  <c r="E519" i="66"/>
  <c r="F519" i="66" s="1"/>
  <c r="C519" i="66"/>
  <c r="H518" i="66"/>
  <c r="E518" i="66"/>
  <c r="F518" i="66" s="1"/>
  <c r="C518" i="66"/>
  <c r="H517" i="66"/>
  <c r="E517" i="66"/>
  <c r="F517" i="66" s="1"/>
  <c r="C517" i="66"/>
  <c r="H516" i="66"/>
  <c r="E516" i="66"/>
  <c r="F516" i="66" s="1"/>
  <c r="C516" i="66"/>
  <c r="H515" i="66"/>
  <c r="E515" i="66"/>
  <c r="F515" i="66" s="1"/>
  <c r="C515" i="66"/>
  <c r="H514" i="66"/>
  <c r="E514" i="66"/>
  <c r="F514" i="66" s="1"/>
  <c r="C514" i="66"/>
  <c r="H513" i="66"/>
  <c r="E513" i="66"/>
  <c r="F513" i="66" s="1"/>
  <c r="C513" i="66"/>
  <c r="H512" i="66"/>
  <c r="E512" i="66"/>
  <c r="F512" i="66" s="1"/>
  <c r="C512" i="66"/>
  <c r="H511" i="66"/>
  <c r="E511" i="66"/>
  <c r="F511" i="66" s="1"/>
  <c r="C511" i="66"/>
  <c r="H510" i="66"/>
  <c r="E510" i="66"/>
  <c r="F510" i="66" s="1"/>
  <c r="C510" i="66"/>
  <c r="H509" i="66"/>
  <c r="E509" i="66"/>
  <c r="F509" i="66" s="1"/>
  <c r="C509" i="66"/>
  <c r="H508" i="66"/>
  <c r="E508" i="66"/>
  <c r="F508" i="66" s="1"/>
  <c r="C508" i="66"/>
  <c r="H507" i="66"/>
  <c r="E507" i="66"/>
  <c r="F507" i="66" s="1"/>
  <c r="C507" i="66"/>
  <c r="H503" i="66"/>
  <c r="E503" i="66"/>
  <c r="F503" i="66" s="1"/>
  <c r="C503" i="66"/>
  <c r="H502" i="66"/>
  <c r="E502" i="66"/>
  <c r="F502" i="66" s="1"/>
  <c r="C502" i="66"/>
  <c r="H501" i="66"/>
  <c r="E501" i="66"/>
  <c r="F501" i="66" s="1"/>
  <c r="C501" i="66"/>
  <c r="H500" i="66"/>
  <c r="E500" i="66"/>
  <c r="F500" i="66" s="1"/>
  <c r="C500" i="66"/>
  <c r="H499" i="66"/>
  <c r="E499" i="66"/>
  <c r="F499" i="66" s="1"/>
  <c r="C499" i="66"/>
  <c r="H498" i="66"/>
  <c r="E498" i="66"/>
  <c r="F498" i="66" s="1"/>
  <c r="C498" i="66"/>
  <c r="H497" i="66"/>
  <c r="E497" i="66"/>
  <c r="F497" i="66" s="1"/>
  <c r="C497" i="66"/>
  <c r="H496" i="66"/>
  <c r="E496" i="66"/>
  <c r="F496" i="66" s="1"/>
  <c r="C496" i="66"/>
  <c r="H495" i="66"/>
  <c r="E495" i="66"/>
  <c r="F495" i="66" s="1"/>
  <c r="C495" i="66"/>
  <c r="H494" i="66"/>
  <c r="E494" i="66"/>
  <c r="F494" i="66" s="1"/>
  <c r="C494" i="66"/>
  <c r="H493" i="66"/>
  <c r="E493" i="66"/>
  <c r="F493" i="66" s="1"/>
  <c r="C493" i="66"/>
  <c r="H492" i="66"/>
  <c r="E492" i="66"/>
  <c r="F492" i="66" s="1"/>
  <c r="C492" i="66"/>
  <c r="H491" i="66"/>
  <c r="E491" i="66"/>
  <c r="F491" i="66" s="1"/>
  <c r="C491" i="66"/>
  <c r="H490" i="66"/>
  <c r="E490" i="66"/>
  <c r="F490" i="66" s="1"/>
  <c r="C490" i="66"/>
  <c r="H489" i="66"/>
  <c r="E489" i="66"/>
  <c r="F489" i="66" s="1"/>
  <c r="C489" i="66"/>
  <c r="H488" i="66"/>
  <c r="E488" i="66"/>
  <c r="F488" i="66" s="1"/>
  <c r="C488" i="66"/>
  <c r="H487" i="66"/>
  <c r="E487" i="66"/>
  <c r="F487" i="66" s="1"/>
  <c r="C487" i="66"/>
  <c r="H486" i="66"/>
  <c r="E486" i="66"/>
  <c r="F486" i="66" s="1"/>
  <c r="C486" i="66"/>
  <c r="H485" i="66"/>
  <c r="E485" i="66"/>
  <c r="F485" i="66" s="1"/>
  <c r="C485" i="66"/>
  <c r="H484" i="66"/>
  <c r="E484" i="66"/>
  <c r="F484" i="66" s="1"/>
  <c r="C484" i="66"/>
  <c r="H483" i="66"/>
  <c r="E483" i="66"/>
  <c r="F483" i="66" s="1"/>
  <c r="C483" i="66"/>
  <c r="H482" i="66"/>
  <c r="E482" i="66"/>
  <c r="F482" i="66" s="1"/>
  <c r="C482" i="66"/>
  <c r="H481" i="66"/>
  <c r="E481" i="66"/>
  <c r="F481" i="66" s="1"/>
  <c r="C481" i="66"/>
  <c r="H480" i="66"/>
  <c r="E480" i="66"/>
  <c r="F480" i="66" s="1"/>
  <c r="C480" i="66"/>
  <c r="H479" i="66"/>
  <c r="E479" i="66"/>
  <c r="F479" i="66" s="1"/>
  <c r="C479" i="66"/>
  <c r="H478" i="66"/>
  <c r="E478" i="66"/>
  <c r="F478" i="66" s="1"/>
  <c r="C478" i="66"/>
  <c r="H477" i="66"/>
  <c r="E477" i="66"/>
  <c r="F477" i="66" s="1"/>
  <c r="C477" i="66"/>
  <c r="H476" i="66"/>
  <c r="E476" i="66"/>
  <c r="F476" i="66" s="1"/>
  <c r="C476" i="66"/>
  <c r="H475" i="66"/>
  <c r="E475" i="66"/>
  <c r="F475" i="66" s="1"/>
  <c r="C475" i="66"/>
  <c r="H474" i="66"/>
  <c r="E474" i="66"/>
  <c r="F474" i="66" s="1"/>
  <c r="C474" i="66"/>
  <c r="H473" i="66"/>
  <c r="E473" i="66"/>
  <c r="F473" i="66" s="1"/>
  <c r="C473" i="66"/>
  <c r="H472" i="66"/>
  <c r="E472" i="66"/>
  <c r="F472" i="66" s="1"/>
  <c r="C472" i="66"/>
  <c r="H471" i="66"/>
  <c r="E471" i="66"/>
  <c r="F471" i="66" s="1"/>
  <c r="C471" i="66"/>
  <c r="H470" i="66"/>
  <c r="E470" i="66"/>
  <c r="F470" i="66" s="1"/>
  <c r="C470" i="66"/>
  <c r="H469" i="66"/>
  <c r="E469" i="66"/>
  <c r="F469" i="66" s="1"/>
  <c r="C469" i="66"/>
  <c r="H465" i="66"/>
  <c r="E465" i="66"/>
  <c r="F465" i="66" s="1"/>
  <c r="C465" i="66"/>
  <c r="H464" i="66"/>
  <c r="E464" i="66"/>
  <c r="F464" i="66" s="1"/>
  <c r="C464" i="66"/>
  <c r="H463" i="66"/>
  <c r="E463" i="66"/>
  <c r="F463" i="66" s="1"/>
  <c r="C463" i="66"/>
  <c r="H462" i="66"/>
  <c r="E462" i="66"/>
  <c r="F462" i="66" s="1"/>
  <c r="C462" i="66"/>
  <c r="H461" i="66"/>
  <c r="E461" i="66"/>
  <c r="F461" i="66" s="1"/>
  <c r="C461" i="66"/>
  <c r="H460" i="66"/>
  <c r="E460" i="66"/>
  <c r="F460" i="66" s="1"/>
  <c r="C460" i="66"/>
  <c r="H459" i="66"/>
  <c r="E459" i="66"/>
  <c r="F459" i="66" s="1"/>
  <c r="C459" i="66"/>
  <c r="H458" i="66"/>
  <c r="E458" i="66"/>
  <c r="F458" i="66" s="1"/>
  <c r="C458" i="66"/>
  <c r="H457" i="66"/>
  <c r="E457" i="66"/>
  <c r="F457" i="66" s="1"/>
  <c r="C457" i="66"/>
  <c r="H456" i="66"/>
  <c r="E456" i="66"/>
  <c r="F456" i="66" s="1"/>
  <c r="C456" i="66"/>
  <c r="H455" i="66"/>
  <c r="E455" i="66"/>
  <c r="F455" i="66" s="1"/>
  <c r="C455" i="66"/>
  <c r="H454" i="66"/>
  <c r="E454" i="66"/>
  <c r="F454" i="66" s="1"/>
  <c r="C454" i="66"/>
  <c r="H453" i="66"/>
  <c r="E453" i="66"/>
  <c r="F453" i="66" s="1"/>
  <c r="C453" i="66"/>
  <c r="H452" i="66"/>
  <c r="E452" i="66"/>
  <c r="F452" i="66" s="1"/>
  <c r="C452" i="66"/>
  <c r="H451" i="66"/>
  <c r="E451" i="66"/>
  <c r="F451" i="66" s="1"/>
  <c r="C451" i="66"/>
  <c r="H450" i="66"/>
  <c r="E450" i="66"/>
  <c r="F450" i="66" s="1"/>
  <c r="C450" i="66"/>
  <c r="H449" i="66"/>
  <c r="E449" i="66"/>
  <c r="F449" i="66" s="1"/>
  <c r="C449" i="66"/>
  <c r="H448" i="66"/>
  <c r="E448" i="66"/>
  <c r="F448" i="66" s="1"/>
  <c r="C448" i="66"/>
  <c r="H447" i="66"/>
  <c r="E447" i="66"/>
  <c r="F447" i="66" s="1"/>
  <c r="C447" i="66"/>
  <c r="H446" i="66"/>
  <c r="E446" i="66"/>
  <c r="F446" i="66" s="1"/>
  <c r="C446" i="66"/>
  <c r="H445" i="66"/>
  <c r="E445" i="66"/>
  <c r="F445" i="66" s="1"/>
  <c r="C445" i="66"/>
  <c r="H444" i="66"/>
  <c r="E444" i="66"/>
  <c r="F444" i="66" s="1"/>
  <c r="C444" i="66"/>
  <c r="H443" i="66"/>
  <c r="E443" i="66"/>
  <c r="F443" i="66" s="1"/>
  <c r="C443" i="66"/>
  <c r="H442" i="66"/>
  <c r="E442" i="66"/>
  <c r="F442" i="66" s="1"/>
  <c r="C442" i="66"/>
  <c r="H441" i="66"/>
  <c r="E441" i="66"/>
  <c r="F441" i="66" s="1"/>
  <c r="C441" i="66"/>
  <c r="H440" i="66"/>
  <c r="E440" i="66"/>
  <c r="F440" i="66" s="1"/>
  <c r="C440" i="66"/>
  <c r="H439" i="66"/>
  <c r="E439" i="66"/>
  <c r="F439" i="66" s="1"/>
  <c r="C439" i="66"/>
  <c r="H438" i="66"/>
  <c r="E438" i="66"/>
  <c r="F438" i="66" s="1"/>
  <c r="C438" i="66"/>
  <c r="H437" i="66"/>
  <c r="E437" i="66"/>
  <c r="F437" i="66" s="1"/>
  <c r="C437" i="66"/>
  <c r="H436" i="66"/>
  <c r="E436" i="66"/>
  <c r="F436" i="66" s="1"/>
  <c r="C436" i="66"/>
  <c r="H435" i="66"/>
  <c r="E435" i="66"/>
  <c r="F435" i="66" s="1"/>
  <c r="C435" i="66"/>
  <c r="H434" i="66"/>
  <c r="E434" i="66"/>
  <c r="F434" i="66" s="1"/>
  <c r="C434" i="66"/>
  <c r="H433" i="66"/>
  <c r="E433" i="66"/>
  <c r="F433" i="66" s="1"/>
  <c r="C433" i="66"/>
  <c r="H432" i="66"/>
  <c r="E432" i="66"/>
  <c r="F432" i="66" s="1"/>
  <c r="C432" i="66"/>
  <c r="H431" i="66"/>
  <c r="E431" i="66"/>
  <c r="F431" i="66" s="1"/>
  <c r="C431" i="66"/>
  <c r="H427" i="66"/>
  <c r="E427" i="66"/>
  <c r="F427" i="66" s="1"/>
  <c r="C427" i="66"/>
  <c r="H426" i="66"/>
  <c r="E426" i="66"/>
  <c r="F426" i="66" s="1"/>
  <c r="C426" i="66"/>
  <c r="H425" i="66"/>
  <c r="E425" i="66"/>
  <c r="F425" i="66" s="1"/>
  <c r="C425" i="66"/>
  <c r="H424" i="66"/>
  <c r="E424" i="66"/>
  <c r="F424" i="66" s="1"/>
  <c r="C424" i="66"/>
  <c r="H423" i="66"/>
  <c r="E423" i="66"/>
  <c r="F423" i="66" s="1"/>
  <c r="C423" i="66"/>
  <c r="H422" i="66"/>
  <c r="E422" i="66"/>
  <c r="F422" i="66" s="1"/>
  <c r="C422" i="66"/>
  <c r="H421" i="66"/>
  <c r="E421" i="66"/>
  <c r="F421" i="66" s="1"/>
  <c r="C421" i="66"/>
  <c r="H420" i="66"/>
  <c r="E420" i="66"/>
  <c r="F420" i="66" s="1"/>
  <c r="C420" i="66"/>
  <c r="H419" i="66"/>
  <c r="E419" i="66"/>
  <c r="F419" i="66" s="1"/>
  <c r="C419" i="66"/>
  <c r="H418" i="66"/>
  <c r="E418" i="66"/>
  <c r="F418" i="66" s="1"/>
  <c r="C418" i="66"/>
  <c r="H417" i="66"/>
  <c r="E417" i="66"/>
  <c r="F417" i="66" s="1"/>
  <c r="C417" i="66"/>
  <c r="H416" i="66"/>
  <c r="E416" i="66"/>
  <c r="F416" i="66" s="1"/>
  <c r="C416" i="66"/>
  <c r="H415" i="66"/>
  <c r="E415" i="66"/>
  <c r="F415" i="66" s="1"/>
  <c r="C415" i="66"/>
  <c r="H414" i="66"/>
  <c r="E414" i="66"/>
  <c r="F414" i="66" s="1"/>
  <c r="C414" i="66"/>
  <c r="H413" i="66"/>
  <c r="E413" i="66"/>
  <c r="F413" i="66" s="1"/>
  <c r="C413" i="66"/>
  <c r="H412" i="66"/>
  <c r="E412" i="66"/>
  <c r="F412" i="66" s="1"/>
  <c r="C412" i="66"/>
  <c r="H411" i="66"/>
  <c r="E411" i="66"/>
  <c r="F411" i="66" s="1"/>
  <c r="C411" i="66"/>
  <c r="H410" i="66"/>
  <c r="E410" i="66"/>
  <c r="F410" i="66" s="1"/>
  <c r="C410" i="66"/>
  <c r="H409" i="66"/>
  <c r="E409" i="66"/>
  <c r="F409" i="66" s="1"/>
  <c r="C409" i="66"/>
  <c r="H408" i="66"/>
  <c r="E408" i="66"/>
  <c r="F408" i="66" s="1"/>
  <c r="C408" i="66"/>
  <c r="H407" i="66"/>
  <c r="E407" i="66"/>
  <c r="F407" i="66" s="1"/>
  <c r="C407" i="66"/>
  <c r="H406" i="66"/>
  <c r="E406" i="66"/>
  <c r="F406" i="66" s="1"/>
  <c r="C406" i="66"/>
  <c r="H405" i="66"/>
  <c r="E405" i="66"/>
  <c r="F405" i="66" s="1"/>
  <c r="C405" i="66"/>
  <c r="H404" i="66"/>
  <c r="E404" i="66"/>
  <c r="F404" i="66" s="1"/>
  <c r="C404" i="66"/>
  <c r="H403" i="66"/>
  <c r="E403" i="66"/>
  <c r="F403" i="66" s="1"/>
  <c r="C403" i="66"/>
  <c r="H402" i="66"/>
  <c r="E402" i="66"/>
  <c r="F402" i="66" s="1"/>
  <c r="C402" i="66"/>
  <c r="H401" i="66"/>
  <c r="E401" i="66"/>
  <c r="F401" i="66" s="1"/>
  <c r="C401" i="66"/>
  <c r="H400" i="66"/>
  <c r="E400" i="66"/>
  <c r="F400" i="66" s="1"/>
  <c r="C400" i="66"/>
  <c r="H399" i="66"/>
  <c r="E399" i="66"/>
  <c r="F399" i="66" s="1"/>
  <c r="C399" i="66"/>
  <c r="H398" i="66"/>
  <c r="E398" i="66"/>
  <c r="F398" i="66" s="1"/>
  <c r="C398" i="66"/>
  <c r="H397" i="66"/>
  <c r="E397" i="66"/>
  <c r="F397" i="66" s="1"/>
  <c r="C397" i="66"/>
  <c r="H396" i="66"/>
  <c r="E396" i="66"/>
  <c r="F396" i="66" s="1"/>
  <c r="C396" i="66"/>
  <c r="H395" i="66"/>
  <c r="E395" i="66"/>
  <c r="F395" i="66" s="1"/>
  <c r="C395" i="66"/>
  <c r="H394" i="66"/>
  <c r="E394" i="66"/>
  <c r="F394" i="66" s="1"/>
  <c r="C394" i="66"/>
  <c r="H393" i="66"/>
  <c r="E393" i="66"/>
  <c r="F393" i="66" s="1"/>
  <c r="C393" i="66"/>
  <c r="H389" i="66"/>
  <c r="E389" i="66"/>
  <c r="F389" i="66" s="1"/>
  <c r="C389" i="66"/>
  <c r="H388" i="66"/>
  <c r="E388" i="66"/>
  <c r="F388" i="66" s="1"/>
  <c r="C388" i="66"/>
  <c r="H387" i="66"/>
  <c r="E387" i="66"/>
  <c r="F387" i="66" s="1"/>
  <c r="C387" i="66"/>
  <c r="H386" i="66"/>
  <c r="E386" i="66"/>
  <c r="F386" i="66" s="1"/>
  <c r="C386" i="66"/>
  <c r="H385" i="66"/>
  <c r="E385" i="66"/>
  <c r="F385" i="66" s="1"/>
  <c r="C385" i="66"/>
  <c r="H384" i="66"/>
  <c r="E384" i="66"/>
  <c r="F384" i="66" s="1"/>
  <c r="C384" i="66"/>
  <c r="H383" i="66"/>
  <c r="E383" i="66"/>
  <c r="F383" i="66" s="1"/>
  <c r="C383" i="66"/>
  <c r="H382" i="66"/>
  <c r="E382" i="66"/>
  <c r="F382" i="66" s="1"/>
  <c r="C382" i="66"/>
  <c r="H381" i="66"/>
  <c r="E381" i="66"/>
  <c r="F381" i="66" s="1"/>
  <c r="C381" i="66"/>
  <c r="H380" i="66"/>
  <c r="E380" i="66"/>
  <c r="F380" i="66" s="1"/>
  <c r="C380" i="66"/>
  <c r="H379" i="66"/>
  <c r="E379" i="66"/>
  <c r="F379" i="66" s="1"/>
  <c r="C379" i="66"/>
  <c r="H378" i="66"/>
  <c r="E378" i="66"/>
  <c r="F378" i="66" s="1"/>
  <c r="C378" i="66"/>
  <c r="H377" i="66"/>
  <c r="E377" i="66"/>
  <c r="F377" i="66" s="1"/>
  <c r="C377" i="66"/>
  <c r="H376" i="66"/>
  <c r="E376" i="66"/>
  <c r="F376" i="66" s="1"/>
  <c r="C376" i="66"/>
  <c r="H375" i="66"/>
  <c r="E375" i="66"/>
  <c r="F375" i="66" s="1"/>
  <c r="C375" i="66"/>
  <c r="H374" i="66"/>
  <c r="E374" i="66"/>
  <c r="F374" i="66" s="1"/>
  <c r="C374" i="66"/>
  <c r="H373" i="66"/>
  <c r="E373" i="66"/>
  <c r="F373" i="66" s="1"/>
  <c r="C373" i="66"/>
  <c r="H372" i="66"/>
  <c r="E372" i="66"/>
  <c r="F372" i="66" s="1"/>
  <c r="C372" i="66"/>
  <c r="H371" i="66"/>
  <c r="E371" i="66"/>
  <c r="F371" i="66" s="1"/>
  <c r="C371" i="66"/>
  <c r="H370" i="66"/>
  <c r="E370" i="66"/>
  <c r="F370" i="66" s="1"/>
  <c r="C370" i="66"/>
  <c r="H369" i="66"/>
  <c r="E369" i="66"/>
  <c r="F369" i="66" s="1"/>
  <c r="C369" i="66"/>
  <c r="H368" i="66"/>
  <c r="E368" i="66"/>
  <c r="F368" i="66" s="1"/>
  <c r="C368" i="66"/>
  <c r="H367" i="66"/>
  <c r="E367" i="66"/>
  <c r="F367" i="66" s="1"/>
  <c r="C367" i="66"/>
  <c r="H366" i="66"/>
  <c r="E366" i="66"/>
  <c r="F366" i="66" s="1"/>
  <c r="C366" i="66"/>
  <c r="H365" i="66"/>
  <c r="E365" i="66"/>
  <c r="F365" i="66" s="1"/>
  <c r="C365" i="66"/>
  <c r="H364" i="66"/>
  <c r="E364" i="66"/>
  <c r="F364" i="66" s="1"/>
  <c r="C364" i="66"/>
  <c r="H363" i="66"/>
  <c r="E363" i="66"/>
  <c r="F363" i="66" s="1"/>
  <c r="C363" i="66"/>
  <c r="H362" i="66"/>
  <c r="E362" i="66"/>
  <c r="F362" i="66" s="1"/>
  <c r="C362" i="66"/>
  <c r="H361" i="66"/>
  <c r="E361" i="66"/>
  <c r="F361" i="66" s="1"/>
  <c r="C361" i="66"/>
  <c r="H360" i="66"/>
  <c r="E360" i="66"/>
  <c r="F360" i="66" s="1"/>
  <c r="C360" i="66"/>
  <c r="H359" i="66"/>
  <c r="E359" i="66"/>
  <c r="F359" i="66" s="1"/>
  <c r="C359" i="66"/>
  <c r="H358" i="66"/>
  <c r="E358" i="66"/>
  <c r="F358" i="66" s="1"/>
  <c r="C358" i="66"/>
  <c r="H357" i="66"/>
  <c r="E357" i="66"/>
  <c r="F357" i="66" s="1"/>
  <c r="C357" i="66"/>
  <c r="H356" i="66"/>
  <c r="E356" i="66"/>
  <c r="F356" i="66" s="1"/>
  <c r="C356" i="66"/>
  <c r="H355" i="66"/>
  <c r="E355" i="66"/>
  <c r="F355" i="66" s="1"/>
  <c r="C355" i="66"/>
  <c r="H351" i="66"/>
  <c r="E351" i="66"/>
  <c r="F351" i="66" s="1"/>
  <c r="C351" i="66"/>
  <c r="H350" i="66"/>
  <c r="E350" i="66"/>
  <c r="F350" i="66" s="1"/>
  <c r="C350" i="66"/>
  <c r="H349" i="66"/>
  <c r="E349" i="66"/>
  <c r="F349" i="66" s="1"/>
  <c r="C349" i="66"/>
  <c r="H348" i="66"/>
  <c r="E348" i="66"/>
  <c r="F348" i="66" s="1"/>
  <c r="C348" i="66"/>
  <c r="H347" i="66"/>
  <c r="E347" i="66"/>
  <c r="F347" i="66" s="1"/>
  <c r="C347" i="66"/>
  <c r="H346" i="66"/>
  <c r="E346" i="66"/>
  <c r="F346" i="66" s="1"/>
  <c r="C346" i="66"/>
  <c r="H345" i="66"/>
  <c r="E345" i="66"/>
  <c r="F345" i="66" s="1"/>
  <c r="C345" i="66"/>
  <c r="H344" i="66"/>
  <c r="E344" i="66"/>
  <c r="F344" i="66" s="1"/>
  <c r="C344" i="66"/>
  <c r="H343" i="66"/>
  <c r="E343" i="66"/>
  <c r="F343" i="66" s="1"/>
  <c r="C343" i="66"/>
  <c r="H342" i="66"/>
  <c r="E342" i="66"/>
  <c r="F342" i="66" s="1"/>
  <c r="C342" i="66"/>
  <c r="H341" i="66"/>
  <c r="E341" i="66"/>
  <c r="F341" i="66" s="1"/>
  <c r="C341" i="66"/>
  <c r="H340" i="66"/>
  <c r="E340" i="66"/>
  <c r="F340" i="66" s="1"/>
  <c r="C340" i="66"/>
  <c r="H339" i="66"/>
  <c r="E339" i="66"/>
  <c r="F339" i="66" s="1"/>
  <c r="C339" i="66"/>
  <c r="H338" i="66"/>
  <c r="E338" i="66"/>
  <c r="F338" i="66" s="1"/>
  <c r="C338" i="66"/>
  <c r="H337" i="66"/>
  <c r="E337" i="66"/>
  <c r="F337" i="66" s="1"/>
  <c r="C337" i="66"/>
  <c r="H336" i="66"/>
  <c r="E336" i="66"/>
  <c r="F336" i="66" s="1"/>
  <c r="C336" i="66"/>
  <c r="H335" i="66"/>
  <c r="E335" i="66"/>
  <c r="F335" i="66" s="1"/>
  <c r="C335" i="66"/>
  <c r="H334" i="66"/>
  <c r="E334" i="66"/>
  <c r="F334" i="66" s="1"/>
  <c r="C334" i="66"/>
  <c r="H333" i="66"/>
  <c r="E333" i="66"/>
  <c r="F333" i="66" s="1"/>
  <c r="C333" i="66"/>
  <c r="H332" i="66"/>
  <c r="E332" i="66"/>
  <c r="F332" i="66" s="1"/>
  <c r="C332" i="66"/>
  <c r="H331" i="66"/>
  <c r="E331" i="66"/>
  <c r="F331" i="66" s="1"/>
  <c r="C331" i="66"/>
  <c r="H330" i="66"/>
  <c r="E330" i="66"/>
  <c r="F330" i="66" s="1"/>
  <c r="C330" i="66"/>
  <c r="H329" i="66"/>
  <c r="E329" i="66"/>
  <c r="F329" i="66" s="1"/>
  <c r="C329" i="66"/>
  <c r="H328" i="66"/>
  <c r="E328" i="66"/>
  <c r="F328" i="66" s="1"/>
  <c r="C328" i="66"/>
  <c r="H327" i="66"/>
  <c r="E327" i="66"/>
  <c r="F327" i="66" s="1"/>
  <c r="C327" i="66"/>
  <c r="H326" i="66"/>
  <c r="E326" i="66"/>
  <c r="F326" i="66" s="1"/>
  <c r="C326" i="66"/>
  <c r="H325" i="66"/>
  <c r="E325" i="66"/>
  <c r="F325" i="66" s="1"/>
  <c r="C325" i="66"/>
  <c r="H324" i="66"/>
  <c r="E324" i="66"/>
  <c r="F324" i="66" s="1"/>
  <c r="C324" i="66"/>
  <c r="H323" i="66"/>
  <c r="E323" i="66"/>
  <c r="F323" i="66" s="1"/>
  <c r="C323" i="66"/>
  <c r="H322" i="66"/>
  <c r="E322" i="66"/>
  <c r="F322" i="66" s="1"/>
  <c r="C322" i="66"/>
  <c r="H321" i="66"/>
  <c r="E321" i="66"/>
  <c r="F321" i="66" s="1"/>
  <c r="C321" i="66"/>
  <c r="H320" i="66"/>
  <c r="E320" i="66"/>
  <c r="F320" i="66" s="1"/>
  <c r="C320" i="66"/>
  <c r="H319" i="66"/>
  <c r="E319" i="66"/>
  <c r="F319" i="66" s="1"/>
  <c r="C319" i="66"/>
  <c r="H318" i="66"/>
  <c r="E318" i="66"/>
  <c r="F318" i="66" s="1"/>
  <c r="C318" i="66"/>
  <c r="H317" i="66"/>
  <c r="E317" i="66"/>
  <c r="F317" i="66" s="1"/>
  <c r="C317" i="66"/>
  <c r="H313" i="66"/>
  <c r="E313" i="66"/>
  <c r="F313" i="66" s="1"/>
  <c r="C313" i="66"/>
  <c r="H312" i="66"/>
  <c r="E312" i="66"/>
  <c r="F312" i="66" s="1"/>
  <c r="C312" i="66"/>
  <c r="H311" i="66"/>
  <c r="E311" i="66"/>
  <c r="F311" i="66" s="1"/>
  <c r="C311" i="66"/>
  <c r="H310" i="66"/>
  <c r="E310" i="66"/>
  <c r="F310" i="66" s="1"/>
  <c r="C310" i="66"/>
  <c r="H309" i="66"/>
  <c r="E309" i="66"/>
  <c r="F309" i="66" s="1"/>
  <c r="C309" i="66"/>
  <c r="H308" i="66"/>
  <c r="E308" i="66"/>
  <c r="F308" i="66" s="1"/>
  <c r="C308" i="66"/>
  <c r="H307" i="66"/>
  <c r="E307" i="66"/>
  <c r="F307" i="66" s="1"/>
  <c r="C307" i="66"/>
  <c r="H306" i="66"/>
  <c r="E306" i="66"/>
  <c r="F306" i="66" s="1"/>
  <c r="C306" i="66"/>
  <c r="H305" i="66"/>
  <c r="E305" i="66"/>
  <c r="F305" i="66" s="1"/>
  <c r="C305" i="66"/>
  <c r="H304" i="66"/>
  <c r="E304" i="66"/>
  <c r="F304" i="66" s="1"/>
  <c r="C304" i="66"/>
  <c r="H303" i="66"/>
  <c r="E303" i="66"/>
  <c r="F303" i="66" s="1"/>
  <c r="C303" i="66"/>
  <c r="H302" i="66"/>
  <c r="E302" i="66"/>
  <c r="F302" i="66" s="1"/>
  <c r="C302" i="66"/>
  <c r="H301" i="66"/>
  <c r="E301" i="66"/>
  <c r="F301" i="66" s="1"/>
  <c r="C301" i="66"/>
  <c r="H300" i="66"/>
  <c r="E300" i="66"/>
  <c r="F300" i="66" s="1"/>
  <c r="C300" i="66"/>
  <c r="H299" i="66"/>
  <c r="E299" i="66"/>
  <c r="F299" i="66" s="1"/>
  <c r="C299" i="66"/>
  <c r="H298" i="66"/>
  <c r="E298" i="66"/>
  <c r="F298" i="66" s="1"/>
  <c r="C298" i="66"/>
  <c r="H297" i="66"/>
  <c r="E297" i="66"/>
  <c r="F297" i="66" s="1"/>
  <c r="C297" i="66"/>
  <c r="H296" i="66"/>
  <c r="E296" i="66"/>
  <c r="F296" i="66" s="1"/>
  <c r="C296" i="66"/>
  <c r="H295" i="66"/>
  <c r="E295" i="66"/>
  <c r="F295" i="66" s="1"/>
  <c r="C295" i="66"/>
  <c r="H294" i="66"/>
  <c r="E294" i="66"/>
  <c r="F294" i="66" s="1"/>
  <c r="C294" i="66"/>
  <c r="H293" i="66"/>
  <c r="E293" i="66"/>
  <c r="F293" i="66" s="1"/>
  <c r="C293" i="66"/>
  <c r="H292" i="66"/>
  <c r="E292" i="66"/>
  <c r="F292" i="66" s="1"/>
  <c r="C292" i="66"/>
  <c r="H291" i="66"/>
  <c r="E291" i="66"/>
  <c r="F291" i="66" s="1"/>
  <c r="C291" i="66"/>
  <c r="H290" i="66"/>
  <c r="E290" i="66"/>
  <c r="F290" i="66" s="1"/>
  <c r="C290" i="66"/>
  <c r="H289" i="66"/>
  <c r="E289" i="66"/>
  <c r="F289" i="66" s="1"/>
  <c r="C289" i="66"/>
  <c r="H288" i="66"/>
  <c r="E288" i="66"/>
  <c r="F288" i="66" s="1"/>
  <c r="C288" i="66"/>
  <c r="H287" i="66"/>
  <c r="E287" i="66"/>
  <c r="F287" i="66" s="1"/>
  <c r="C287" i="66"/>
  <c r="H286" i="66"/>
  <c r="E286" i="66"/>
  <c r="F286" i="66" s="1"/>
  <c r="C286" i="66"/>
  <c r="H285" i="66"/>
  <c r="E285" i="66"/>
  <c r="F285" i="66" s="1"/>
  <c r="C285" i="66"/>
  <c r="H284" i="66"/>
  <c r="E284" i="66"/>
  <c r="F284" i="66" s="1"/>
  <c r="C284" i="66"/>
  <c r="H283" i="66"/>
  <c r="E283" i="66"/>
  <c r="F283" i="66" s="1"/>
  <c r="C283" i="66"/>
  <c r="H282" i="66"/>
  <c r="E282" i="66"/>
  <c r="F282" i="66" s="1"/>
  <c r="C282" i="66"/>
  <c r="H281" i="66"/>
  <c r="E281" i="66"/>
  <c r="F281" i="66" s="1"/>
  <c r="C281" i="66"/>
  <c r="H280" i="66"/>
  <c r="E280" i="66"/>
  <c r="F280" i="66" s="1"/>
  <c r="C280" i="66"/>
  <c r="H279" i="66"/>
  <c r="E279" i="66"/>
  <c r="F279" i="66" s="1"/>
  <c r="C279" i="66"/>
  <c r="H275" i="66"/>
  <c r="E275" i="66"/>
  <c r="F275" i="66" s="1"/>
  <c r="C275" i="66"/>
  <c r="H274" i="66"/>
  <c r="E274" i="66"/>
  <c r="F274" i="66" s="1"/>
  <c r="C274" i="66"/>
  <c r="H273" i="66"/>
  <c r="E273" i="66"/>
  <c r="F273" i="66" s="1"/>
  <c r="C273" i="66"/>
  <c r="H272" i="66"/>
  <c r="E272" i="66"/>
  <c r="F272" i="66" s="1"/>
  <c r="C272" i="66"/>
  <c r="H271" i="66"/>
  <c r="E271" i="66"/>
  <c r="F271" i="66" s="1"/>
  <c r="C271" i="66"/>
  <c r="H270" i="66"/>
  <c r="E270" i="66"/>
  <c r="F270" i="66" s="1"/>
  <c r="C270" i="66"/>
  <c r="H269" i="66"/>
  <c r="E269" i="66"/>
  <c r="F269" i="66" s="1"/>
  <c r="C269" i="66"/>
  <c r="H268" i="66"/>
  <c r="E268" i="66"/>
  <c r="F268" i="66" s="1"/>
  <c r="C268" i="66"/>
  <c r="H267" i="66"/>
  <c r="E267" i="66"/>
  <c r="F267" i="66" s="1"/>
  <c r="C267" i="66"/>
  <c r="H266" i="66"/>
  <c r="E266" i="66"/>
  <c r="F266" i="66" s="1"/>
  <c r="C266" i="66"/>
  <c r="H265" i="66"/>
  <c r="E265" i="66"/>
  <c r="F265" i="66" s="1"/>
  <c r="C265" i="66"/>
  <c r="H264" i="66"/>
  <c r="E264" i="66"/>
  <c r="F264" i="66" s="1"/>
  <c r="C264" i="66"/>
  <c r="H263" i="66"/>
  <c r="E263" i="66"/>
  <c r="F263" i="66" s="1"/>
  <c r="C263" i="66"/>
  <c r="H262" i="66"/>
  <c r="E262" i="66"/>
  <c r="F262" i="66" s="1"/>
  <c r="C262" i="66"/>
  <c r="H261" i="66"/>
  <c r="E261" i="66"/>
  <c r="F261" i="66" s="1"/>
  <c r="C261" i="66"/>
  <c r="H260" i="66"/>
  <c r="E260" i="66"/>
  <c r="F260" i="66" s="1"/>
  <c r="C260" i="66"/>
  <c r="H259" i="66"/>
  <c r="E259" i="66"/>
  <c r="F259" i="66" s="1"/>
  <c r="C259" i="66"/>
  <c r="H258" i="66"/>
  <c r="E258" i="66"/>
  <c r="F258" i="66" s="1"/>
  <c r="C258" i="66"/>
  <c r="H257" i="66"/>
  <c r="E257" i="66"/>
  <c r="F257" i="66" s="1"/>
  <c r="C257" i="66"/>
  <c r="H256" i="66"/>
  <c r="E256" i="66"/>
  <c r="F256" i="66" s="1"/>
  <c r="C256" i="66"/>
  <c r="H255" i="66"/>
  <c r="E255" i="66"/>
  <c r="F255" i="66" s="1"/>
  <c r="C255" i="66"/>
  <c r="H254" i="66"/>
  <c r="E254" i="66"/>
  <c r="F254" i="66" s="1"/>
  <c r="C254" i="66"/>
  <c r="H253" i="66"/>
  <c r="E253" i="66"/>
  <c r="F253" i="66" s="1"/>
  <c r="C253" i="66"/>
  <c r="H252" i="66"/>
  <c r="E252" i="66"/>
  <c r="F252" i="66" s="1"/>
  <c r="C252" i="66"/>
  <c r="H251" i="66"/>
  <c r="E251" i="66"/>
  <c r="F251" i="66" s="1"/>
  <c r="C251" i="66"/>
  <c r="H250" i="66"/>
  <c r="E250" i="66"/>
  <c r="F250" i="66" s="1"/>
  <c r="C250" i="66"/>
  <c r="H249" i="66"/>
  <c r="E249" i="66"/>
  <c r="F249" i="66" s="1"/>
  <c r="C249" i="66"/>
  <c r="H248" i="66"/>
  <c r="E248" i="66"/>
  <c r="F248" i="66" s="1"/>
  <c r="C248" i="66"/>
  <c r="H247" i="66"/>
  <c r="E247" i="66"/>
  <c r="F247" i="66" s="1"/>
  <c r="C247" i="66"/>
  <c r="H246" i="66"/>
  <c r="E246" i="66"/>
  <c r="F246" i="66" s="1"/>
  <c r="C246" i="66"/>
  <c r="H245" i="66"/>
  <c r="E245" i="66"/>
  <c r="F245" i="66" s="1"/>
  <c r="C245" i="66"/>
  <c r="H244" i="66"/>
  <c r="E244" i="66"/>
  <c r="F244" i="66" s="1"/>
  <c r="C244" i="66"/>
  <c r="H243" i="66"/>
  <c r="E243" i="66"/>
  <c r="F243" i="66" s="1"/>
  <c r="C243" i="66"/>
  <c r="H242" i="66"/>
  <c r="E242" i="66"/>
  <c r="F242" i="66" s="1"/>
  <c r="C242" i="66"/>
  <c r="H241" i="66"/>
  <c r="E241" i="66"/>
  <c r="F241" i="66" s="1"/>
  <c r="C241" i="66"/>
  <c r="H237" i="66"/>
  <c r="E237" i="66"/>
  <c r="F237" i="66" s="1"/>
  <c r="C237" i="66"/>
  <c r="H236" i="66"/>
  <c r="E236" i="66"/>
  <c r="F236" i="66" s="1"/>
  <c r="C236" i="66"/>
  <c r="H235" i="66"/>
  <c r="E235" i="66"/>
  <c r="F235" i="66" s="1"/>
  <c r="C235" i="66"/>
  <c r="H234" i="66"/>
  <c r="E234" i="66"/>
  <c r="F234" i="66" s="1"/>
  <c r="C234" i="66"/>
  <c r="H233" i="66"/>
  <c r="E233" i="66"/>
  <c r="F233" i="66" s="1"/>
  <c r="C233" i="66"/>
  <c r="H232" i="66"/>
  <c r="E232" i="66"/>
  <c r="F232" i="66" s="1"/>
  <c r="C232" i="66"/>
  <c r="H231" i="66"/>
  <c r="E231" i="66"/>
  <c r="F231" i="66" s="1"/>
  <c r="C231" i="66"/>
  <c r="H230" i="66"/>
  <c r="E230" i="66"/>
  <c r="F230" i="66" s="1"/>
  <c r="C230" i="66"/>
  <c r="H229" i="66"/>
  <c r="E229" i="66"/>
  <c r="F229" i="66" s="1"/>
  <c r="C229" i="66"/>
  <c r="H228" i="66"/>
  <c r="E228" i="66"/>
  <c r="F228" i="66" s="1"/>
  <c r="C228" i="66"/>
  <c r="H227" i="66"/>
  <c r="E227" i="66"/>
  <c r="F227" i="66" s="1"/>
  <c r="C227" i="66"/>
  <c r="H226" i="66"/>
  <c r="E226" i="66"/>
  <c r="F226" i="66" s="1"/>
  <c r="C226" i="66"/>
  <c r="H225" i="66"/>
  <c r="E225" i="66"/>
  <c r="F225" i="66" s="1"/>
  <c r="C225" i="66"/>
  <c r="H224" i="66"/>
  <c r="E224" i="66"/>
  <c r="F224" i="66" s="1"/>
  <c r="C224" i="66"/>
  <c r="H223" i="66"/>
  <c r="E223" i="66"/>
  <c r="F223" i="66" s="1"/>
  <c r="C223" i="66"/>
  <c r="H222" i="66"/>
  <c r="E222" i="66"/>
  <c r="F222" i="66" s="1"/>
  <c r="C222" i="66"/>
  <c r="H221" i="66"/>
  <c r="E221" i="66"/>
  <c r="F221" i="66" s="1"/>
  <c r="C221" i="66"/>
  <c r="H220" i="66"/>
  <c r="E220" i="66"/>
  <c r="F220" i="66" s="1"/>
  <c r="C220" i="66"/>
  <c r="H219" i="66"/>
  <c r="E219" i="66"/>
  <c r="F219" i="66" s="1"/>
  <c r="C219" i="66"/>
  <c r="H218" i="66"/>
  <c r="E218" i="66"/>
  <c r="F218" i="66" s="1"/>
  <c r="C218" i="66"/>
  <c r="H217" i="66"/>
  <c r="E217" i="66"/>
  <c r="F217" i="66" s="1"/>
  <c r="C217" i="66"/>
  <c r="H216" i="66"/>
  <c r="E216" i="66"/>
  <c r="F216" i="66" s="1"/>
  <c r="C216" i="66"/>
  <c r="H215" i="66"/>
  <c r="E215" i="66"/>
  <c r="F215" i="66" s="1"/>
  <c r="C215" i="66"/>
  <c r="H214" i="66"/>
  <c r="E214" i="66"/>
  <c r="F214" i="66" s="1"/>
  <c r="C214" i="66"/>
  <c r="H213" i="66"/>
  <c r="E213" i="66"/>
  <c r="F213" i="66" s="1"/>
  <c r="C213" i="66"/>
  <c r="H212" i="66"/>
  <c r="E212" i="66"/>
  <c r="F212" i="66" s="1"/>
  <c r="C212" i="66"/>
  <c r="H211" i="66"/>
  <c r="E211" i="66"/>
  <c r="F211" i="66" s="1"/>
  <c r="C211" i="66"/>
  <c r="H210" i="66"/>
  <c r="E210" i="66"/>
  <c r="F210" i="66" s="1"/>
  <c r="C210" i="66"/>
  <c r="H209" i="66"/>
  <c r="E209" i="66"/>
  <c r="F209" i="66" s="1"/>
  <c r="C209" i="66"/>
  <c r="H208" i="66"/>
  <c r="E208" i="66"/>
  <c r="F208" i="66" s="1"/>
  <c r="C208" i="66"/>
  <c r="H207" i="66"/>
  <c r="E207" i="66"/>
  <c r="F207" i="66" s="1"/>
  <c r="C207" i="66"/>
  <c r="H206" i="66"/>
  <c r="E206" i="66"/>
  <c r="F206" i="66" s="1"/>
  <c r="C206" i="66"/>
  <c r="H205" i="66"/>
  <c r="E205" i="66"/>
  <c r="F205" i="66" s="1"/>
  <c r="C205" i="66"/>
  <c r="H204" i="66"/>
  <c r="E204" i="66"/>
  <c r="F204" i="66" s="1"/>
  <c r="C204" i="66"/>
  <c r="H203" i="66"/>
  <c r="E203" i="66"/>
  <c r="F203" i="66" s="1"/>
  <c r="C203" i="66"/>
  <c r="I199" i="66"/>
  <c r="J199" i="66" s="1"/>
  <c r="H199" i="66"/>
  <c r="E199" i="66"/>
  <c r="F199" i="66" s="1"/>
  <c r="C199" i="66"/>
  <c r="I198" i="66"/>
  <c r="J198" i="66" s="1"/>
  <c r="H198" i="66"/>
  <c r="E198" i="66"/>
  <c r="F198" i="66" s="1"/>
  <c r="C198" i="66"/>
  <c r="I197" i="66"/>
  <c r="H197" i="66"/>
  <c r="E197" i="66"/>
  <c r="F197" i="66" s="1"/>
  <c r="C197" i="66"/>
  <c r="I196" i="66"/>
  <c r="J196" i="66" s="1"/>
  <c r="H196" i="66"/>
  <c r="E196" i="66"/>
  <c r="F196" i="66" s="1"/>
  <c r="C196" i="66"/>
  <c r="I195" i="66"/>
  <c r="H195" i="66"/>
  <c r="E195" i="66"/>
  <c r="F195" i="66" s="1"/>
  <c r="C195" i="66"/>
  <c r="I194" i="66"/>
  <c r="H194" i="66"/>
  <c r="E194" i="66"/>
  <c r="F194" i="66" s="1"/>
  <c r="C194" i="66"/>
  <c r="I193" i="66"/>
  <c r="H193" i="66"/>
  <c r="E193" i="66"/>
  <c r="F193" i="66" s="1"/>
  <c r="C193" i="66"/>
  <c r="I192" i="66"/>
  <c r="J192" i="66" s="1"/>
  <c r="H192" i="66"/>
  <c r="E192" i="66"/>
  <c r="F192" i="66" s="1"/>
  <c r="C192" i="66"/>
  <c r="I191" i="66"/>
  <c r="J191" i="66" s="1"/>
  <c r="H191" i="66"/>
  <c r="E191" i="66"/>
  <c r="F191" i="66" s="1"/>
  <c r="C191" i="66"/>
  <c r="I190" i="66"/>
  <c r="J190" i="66" s="1"/>
  <c r="H190" i="66"/>
  <c r="E190" i="66"/>
  <c r="F190" i="66" s="1"/>
  <c r="C190" i="66"/>
  <c r="I189" i="66"/>
  <c r="J189" i="66" s="1"/>
  <c r="H189" i="66"/>
  <c r="E189" i="66"/>
  <c r="F189" i="66" s="1"/>
  <c r="C189" i="66"/>
  <c r="I188" i="66"/>
  <c r="J188" i="66" s="1"/>
  <c r="H188" i="66"/>
  <c r="E188" i="66"/>
  <c r="F188" i="66" s="1"/>
  <c r="C188" i="66"/>
  <c r="I187" i="66"/>
  <c r="J187" i="66" s="1"/>
  <c r="H187" i="66"/>
  <c r="E187" i="66"/>
  <c r="F187" i="66" s="1"/>
  <c r="C187" i="66"/>
  <c r="I186" i="66"/>
  <c r="J186" i="66" s="1"/>
  <c r="H186" i="66"/>
  <c r="E186" i="66"/>
  <c r="F186" i="66" s="1"/>
  <c r="C186" i="66"/>
  <c r="I185" i="66"/>
  <c r="J185" i="66" s="1"/>
  <c r="H185" i="66"/>
  <c r="E185" i="66"/>
  <c r="F185" i="66" s="1"/>
  <c r="C185" i="66"/>
  <c r="I184" i="66"/>
  <c r="J184" i="66" s="1"/>
  <c r="H184" i="66"/>
  <c r="E184" i="66"/>
  <c r="F184" i="66" s="1"/>
  <c r="C184" i="66"/>
  <c r="I183" i="66"/>
  <c r="J183" i="66" s="1"/>
  <c r="H183" i="66"/>
  <c r="E183" i="66"/>
  <c r="F183" i="66" s="1"/>
  <c r="C183" i="66"/>
  <c r="I182" i="66"/>
  <c r="J182" i="66" s="1"/>
  <c r="H182" i="66"/>
  <c r="E182" i="66"/>
  <c r="F182" i="66" s="1"/>
  <c r="C182" i="66"/>
  <c r="I181" i="66"/>
  <c r="H181" i="66"/>
  <c r="E181" i="66"/>
  <c r="F181" i="66" s="1"/>
  <c r="C181" i="66"/>
  <c r="I180" i="66"/>
  <c r="H180" i="66"/>
  <c r="E180" i="66"/>
  <c r="F180" i="66" s="1"/>
  <c r="C180" i="66"/>
  <c r="I179" i="66"/>
  <c r="J179" i="66" s="1"/>
  <c r="H179" i="66"/>
  <c r="E179" i="66"/>
  <c r="F179" i="66" s="1"/>
  <c r="C179" i="66"/>
  <c r="I178" i="66"/>
  <c r="H178" i="66"/>
  <c r="E178" i="66"/>
  <c r="F178" i="66" s="1"/>
  <c r="C178" i="66"/>
  <c r="I177" i="66"/>
  <c r="J177" i="66" s="1"/>
  <c r="H177" i="66"/>
  <c r="E177" i="66"/>
  <c r="F177" i="66" s="1"/>
  <c r="C177" i="66"/>
  <c r="I176" i="66"/>
  <c r="J176" i="66" s="1"/>
  <c r="H176" i="66"/>
  <c r="E176" i="66"/>
  <c r="F176" i="66" s="1"/>
  <c r="C176" i="66"/>
  <c r="I175" i="66"/>
  <c r="J175" i="66" s="1"/>
  <c r="H175" i="66"/>
  <c r="E175" i="66"/>
  <c r="F175" i="66" s="1"/>
  <c r="C175" i="66"/>
  <c r="I174" i="66"/>
  <c r="H174" i="66"/>
  <c r="E174" i="66"/>
  <c r="F174" i="66" s="1"/>
  <c r="C174" i="66"/>
  <c r="I173" i="66"/>
  <c r="J173" i="66" s="1"/>
  <c r="H173" i="66"/>
  <c r="E173" i="66"/>
  <c r="F173" i="66" s="1"/>
  <c r="C173" i="66"/>
  <c r="I172" i="66"/>
  <c r="J172" i="66" s="1"/>
  <c r="H172" i="66"/>
  <c r="E172" i="66"/>
  <c r="F172" i="66" s="1"/>
  <c r="C172" i="66"/>
  <c r="H161" i="66"/>
  <c r="E161" i="66"/>
  <c r="F161" i="66" s="1"/>
  <c r="C161" i="66"/>
  <c r="B161" i="66"/>
  <c r="H160" i="66"/>
  <c r="E160" i="66"/>
  <c r="F160" i="66" s="1"/>
  <c r="C160" i="66"/>
  <c r="B160" i="66"/>
  <c r="H159" i="66"/>
  <c r="E159" i="66"/>
  <c r="F159" i="66" s="1"/>
  <c r="C159" i="66"/>
  <c r="B159" i="66"/>
  <c r="H158" i="66"/>
  <c r="E158" i="66"/>
  <c r="F158" i="66" s="1"/>
  <c r="C158" i="66"/>
  <c r="B158" i="66"/>
  <c r="H157" i="66"/>
  <c r="E157" i="66"/>
  <c r="F157" i="66" s="1"/>
  <c r="C157" i="66"/>
  <c r="B157" i="66"/>
  <c r="H156" i="66"/>
  <c r="E156" i="66"/>
  <c r="F156" i="66" s="1"/>
  <c r="C156" i="66"/>
  <c r="B156" i="66"/>
  <c r="H155" i="66"/>
  <c r="E155" i="66"/>
  <c r="F155" i="66" s="1"/>
  <c r="C155" i="66"/>
  <c r="B155" i="66"/>
  <c r="H154" i="66"/>
  <c r="E154" i="66"/>
  <c r="F154" i="66" s="1"/>
  <c r="C154" i="66"/>
  <c r="B154" i="66"/>
  <c r="H153" i="66"/>
  <c r="E153" i="66"/>
  <c r="F153" i="66" s="1"/>
  <c r="C153" i="66"/>
  <c r="B153" i="66"/>
  <c r="H152" i="66"/>
  <c r="E152" i="66"/>
  <c r="F152" i="66" s="1"/>
  <c r="C152" i="66"/>
  <c r="B152" i="66"/>
  <c r="H151" i="66"/>
  <c r="E151" i="66"/>
  <c r="F151" i="66" s="1"/>
  <c r="C151" i="66"/>
  <c r="B151" i="66"/>
  <c r="H150" i="66"/>
  <c r="E150" i="66"/>
  <c r="F150" i="66" s="1"/>
  <c r="C150" i="66"/>
  <c r="B150" i="66"/>
  <c r="H149" i="66"/>
  <c r="E149" i="66"/>
  <c r="F149" i="66" s="1"/>
  <c r="C149" i="66"/>
  <c r="B149" i="66"/>
  <c r="H148" i="66"/>
  <c r="E148" i="66"/>
  <c r="F148" i="66" s="1"/>
  <c r="C148" i="66"/>
  <c r="B148" i="66"/>
  <c r="H147" i="66"/>
  <c r="E147" i="66"/>
  <c r="F147" i="66" s="1"/>
  <c r="C147" i="66"/>
  <c r="B147" i="66"/>
  <c r="H146" i="66"/>
  <c r="E146" i="66"/>
  <c r="F146" i="66" s="1"/>
  <c r="C146" i="66"/>
  <c r="B146" i="66"/>
  <c r="H145" i="66"/>
  <c r="E145" i="66"/>
  <c r="F145" i="66" s="1"/>
  <c r="C145" i="66"/>
  <c r="B145" i="66"/>
  <c r="H144" i="66"/>
  <c r="E144" i="66"/>
  <c r="F144" i="66" s="1"/>
  <c r="C144" i="66"/>
  <c r="B144" i="66"/>
  <c r="H143" i="66"/>
  <c r="E143" i="66"/>
  <c r="F143" i="66" s="1"/>
  <c r="C143" i="66"/>
  <c r="B143" i="66"/>
  <c r="H142" i="66"/>
  <c r="E142" i="66"/>
  <c r="F142" i="66" s="1"/>
  <c r="C142" i="66"/>
  <c r="B142" i="66"/>
  <c r="H141" i="66"/>
  <c r="E141" i="66"/>
  <c r="F141" i="66" s="1"/>
  <c r="C141" i="66"/>
  <c r="B141" i="66"/>
  <c r="H140" i="66"/>
  <c r="E140" i="66"/>
  <c r="F140" i="66" s="1"/>
  <c r="C140" i="66"/>
  <c r="B140" i="66"/>
  <c r="H139" i="66"/>
  <c r="E139" i="66"/>
  <c r="F139" i="66" s="1"/>
  <c r="C139" i="66"/>
  <c r="B139" i="66"/>
  <c r="H138" i="66"/>
  <c r="E138" i="66"/>
  <c r="F138" i="66" s="1"/>
  <c r="C138" i="66"/>
  <c r="B138" i="66"/>
  <c r="H137" i="66"/>
  <c r="E137" i="66"/>
  <c r="F137" i="66" s="1"/>
  <c r="C137" i="66"/>
  <c r="B137" i="66"/>
  <c r="H136" i="66"/>
  <c r="E136" i="66"/>
  <c r="F136" i="66" s="1"/>
  <c r="C136" i="66"/>
  <c r="B136" i="66"/>
  <c r="H135" i="66"/>
  <c r="E135" i="66"/>
  <c r="F135" i="66" s="1"/>
  <c r="C135" i="66"/>
  <c r="B135" i="66"/>
  <c r="H134" i="66"/>
  <c r="E134" i="66"/>
  <c r="F134" i="66" s="1"/>
  <c r="C134" i="66"/>
  <c r="B134" i="66"/>
  <c r="H133" i="66"/>
  <c r="E133" i="66"/>
  <c r="F133" i="66" s="1"/>
  <c r="C133" i="66"/>
  <c r="B133" i="66"/>
  <c r="H132" i="66"/>
  <c r="E132" i="66"/>
  <c r="F132" i="66" s="1"/>
  <c r="C132" i="66"/>
  <c r="B132" i="66"/>
  <c r="H131" i="66"/>
  <c r="E131" i="66"/>
  <c r="F131" i="66" s="1"/>
  <c r="C131" i="66"/>
  <c r="B131" i="66"/>
  <c r="H130" i="66"/>
  <c r="E130" i="66"/>
  <c r="F130" i="66" s="1"/>
  <c r="C130" i="66"/>
  <c r="B130" i="66"/>
  <c r="H129" i="66"/>
  <c r="E129" i="66"/>
  <c r="F129" i="66" s="1"/>
  <c r="C129" i="66"/>
  <c r="B129" i="66"/>
  <c r="H128" i="66"/>
  <c r="E128" i="66"/>
  <c r="F128" i="66" s="1"/>
  <c r="C128" i="66"/>
  <c r="B128" i="66"/>
  <c r="H127" i="66"/>
  <c r="E127" i="66"/>
  <c r="F127" i="66" s="1"/>
  <c r="C127" i="66"/>
  <c r="B127" i="66"/>
  <c r="H123" i="66"/>
  <c r="E123" i="66"/>
  <c r="F123" i="66" s="1"/>
  <c r="C123" i="66"/>
  <c r="B123" i="66"/>
  <c r="H122" i="66"/>
  <c r="E122" i="66"/>
  <c r="F122" i="66" s="1"/>
  <c r="C122" i="66"/>
  <c r="B122" i="66"/>
  <c r="H121" i="66"/>
  <c r="E121" i="66"/>
  <c r="F121" i="66" s="1"/>
  <c r="C121" i="66"/>
  <c r="B121" i="66"/>
  <c r="H120" i="66"/>
  <c r="E120" i="66"/>
  <c r="F120" i="66" s="1"/>
  <c r="C120" i="66"/>
  <c r="B120" i="66"/>
  <c r="H119" i="66"/>
  <c r="E119" i="66"/>
  <c r="F119" i="66" s="1"/>
  <c r="C119" i="66"/>
  <c r="B119" i="66"/>
  <c r="H118" i="66"/>
  <c r="E118" i="66"/>
  <c r="F118" i="66" s="1"/>
  <c r="C118" i="66"/>
  <c r="B118" i="66"/>
  <c r="H117" i="66"/>
  <c r="E117" i="66"/>
  <c r="F117" i="66" s="1"/>
  <c r="C117" i="66"/>
  <c r="B117" i="66"/>
  <c r="H116" i="66"/>
  <c r="E116" i="66"/>
  <c r="F116" i="66" s="1"/>
  <c r="C116" i="66"/>
  <c r="B116" i="66"/>
  <c r="H115" i="66"/>
  <c r="E115" i="66"/>
  <c r="F115" i="66" s="1"/>
  <c r="C115" i="66"/>
  <c r="B115" i="66"/>
  <c r="H114" i="66"/>
  <c r="E114" i="66"/>
  <c r="F114" i="66" s="1"/>
  <c r="C114" i="66"/>
  <c r="B114" i="66"/>
  <c r="H113" i="66"/>
  <c r="E113" i="66"/>
  <c r="F113" i="66" s="1"/>
  <c r="C113" i="66"/>
  <c r="B113" i="66"/>
  <c r="H112" i="66"/>
  <c r="E112" i="66"/>
  <c r="F112" i="66" s="1"/>
  <c r="C112" i="66"/>
  <c r="B112" i="66"/>
  <c r="H111" i="66"/>
  <c r="E111" i="66"/>
  <c r="F111" i="66" s="1"/>
  <c r="C111" i="66"/>
  <c r="B111" i="66"/>
  <c r="H110" i="66"/>
  <c r="E110" i="66"/>
  <c r="F110" i="66" s="1"/>
  <c r="C110" i="66"/>
  <c r="B110" i="66"/>
  <c r="H109" i="66"/>
  <c r="E109" i="66"/>
  <c r="F109" i="66" s="1"/>
  <c r="C109" i="66"/>
  <c r="B109" i="66"/>
  <c r="H108" i="66"/>
  <c r="E108" i="66"/>
  <c r="F108" i="66" s="1"/>
  <c r="C108" i="66"/>
  <c r="B108" i="66"/>
  <c r="H107" i="66"/>
  <c r="E107" i="66"/>
  <c r="F107" i="66" s="1"/>
  <c r="C107" i="66"/>
  <c r="B107" i="66"/>
  <c r="H106" i="66"/>
  <c r="E106" i="66"/>
  <c r="F106" i="66" s="1"/>
  <c r="C106" i="66"/>
  <c r="B106" i="66"/>
  <c r="H105" i="66"/>
  <c r="E105" i="66"/>
  <c r="F105" i="66" s="1"/>
  <c r="C105" i="66"/>
  <c r="B105" i="66"/>
  <c r="H104" i="66"/>
  <c r="E104" i="66"/>
  <c r="F104" i="66" s="1"/>
  <c r="C104" i="66"/>
  <c r="B104" i="66"/>
  <c r="H103" i="66"/>
  <c r="E103" i="66"/>
  <c r="F103" i="66" s="1"/>
  <c r="C103" i="66"/>
  <c r="B103" i="66"/>
  <c r="H102" i="66"/>
  <c r="E102" i="66"/>
  <c r="F102" i="66" s="1"/>
  <c r="C102" i="66"/>
  <c r="B102" i="66"/>
  <c r="H101" i="66"/>
  <c r="E101" i="66"/>
  <c r="F101" i="66" s="1"/>
  <c r="C101" i="66"/>
  <c r="B101" i="66"/>
  <c r="H100" i="66"/>
  <c r="E100" i="66"/>
  <c r="F100" i="66" s="1"/>
  <c r="C100" i="66"/>
  <c r="B100" i="66"/>
  <c r="H99" i="66"/>
  <c r="E99" i="66"/>
  <c r="F99" i="66" s="1"/>
  <c r="C99" i="66"/>
  <c r="B99" i="66"/>
  <c r="H98" i="66"/>
  <c r="E98" i="66"/>
  <c r="F98" i="66" s="1"/>
  <c r="C98" i="66"/>
  <c r="B98" i="66"/>
  <c r="H97" i="66"/>
  <c r="E97" i="66"/>
  <c r="F97" i="66" s="1"/>
  <c r="C97" i="66"/>
  <c r="B97" i="66"/>
  <c r="H96" i="66"/>
  <c r="E96" i="66"/>
  <c r="F96" i="66" s="1"/>
  <c r="C96" i="66"/>
  <c r="B96" i="66"/>
  <c r="H95" i="66"/>
  <c r="E95" i="66"/>
  <c r="F95" i="66" s="1"/>
  <c r="C95" i="66"/>
  <c r="B95" i="66"/>
  <c r="H94" i="66"/>
  <c r="E94" i="66"/>
  <c r="F94" i="66" s="1"/>
  <c r="C94" i="66"/>
  <c r="B94" i="66"/>
  <c r="H93" i="66"/>
  <c r="E93" i="66"/>
  <c r="F93" i="66" s="1"/>
  <c r="C93" i="66"/>
  <c r="B93" i="66"/>
  <c r="H92" i="66"/>
  <c r="E92" i="66"/>
  <c r="F92" i="66" s="1"/>
  <c r="C92" i="66"/>
  <c r="B92" i="66"/>
  <c r="H91" i="66"/>
  <c r="E91" i="66"/>
  <c r="F91" i="66" s="1"/>
  <c r="C91" i="66"/>
  <c r="B91" i="66"/>
  <c r="H90" i="66"/>
  <c r="E90" i="66"/>
  <c r="F90" i="66" s="1"/>
  <c r="C90" i="66"/>
  <c r="B90" i="66"/>
  <c r="H89" i="66"/>
  <c r="E89" i="66"/>
  <c r="F89" i="66" s="1"/>
  <c r="C89" i="66"/>
  <c r="B89" i="66"/>
  <c r="H85" i="66"/>
  <c r="E85" i="66"/>
  <c r="F85" i="66" s="1"/>
  <c r="C85" i="66"/>
  <c r="B85" i="66"/>
  <c r="H84" i="66"/>
  <c r="E84" i="66"/>
  <c r="F84" i="66" s="1"/>
  <c r="C84" i="66"/>
  <c r="B84" i="66"/>
  <c r="H83" i="66"/>
  <c r="E83" i="66"/>
  <c r="F83" i="66" s="1"/>
  <c r="C83" i="66"/>
  <c r="B83" i="66"/>
  <c r="H82" i="66"/>
  <c r="E82" i="66"/>
  <c r="F82" i="66" s="1"/>
  <c r="C82" i="66"/>
  <c r="B82" i="66"/>
  <c r="H81" i="66"/>
  <c r="E81" i="66"/>
  <c r="F81" i="66" s="1"/>
  <c r="C81" i="66"/>
  <c r="B81" i="66"/>
  <c r="H80" i="66"/>
  <c r="E80" i="66"/>
  <c r="F80" i="66" s="1"/>
  <c r="C80" i="66"/>
  <c r="B80" i="66"/>
  <c r="H79" i="66"/>
  <c r="E79" i="66"/>
  <c r="F79" i="66" s="1"/>
  <c r="C79" i="66"/>
  <c r="B79" i="66"/>
  <c r="H78" i="66"/>
  <c r="E78" i="66"/>
  <c r="F78" i="66" s="1"/>
  <c r="C78" i="66"/>
  <c r="B78" i="66"/>
  <c r="H77" i="66"/>
  <c r="E77" i="66"/>
  <c r="F77" i="66" s="1"/>
  <c r="C77" i="66"/>
  <c r="B77" i="66"/>
  <c r="H76" i="66"/>
  <c r="E76" i="66"/>
  <c r="F76" i="66" s="1"/>
  <c r="C76" i="66"/>
  <c r="B76" i="66"/>
  <c r="H75" i="66"/>
  <c r="E75" i="66"/>
  <c r="F75" i="66" s="1"/>
  <c r="C75" i="66"/>
  <c r="B75" i="66"/>
  <c r="H74" i="66"/>
  <c r="E74" i="66"/>
  <c r="F74" i="66" s="1"/>
  <c r="C74" i="66"/>
  <c r="B74" i="66"/>
  <c r="H73" i="66"/>
  <c r="E73" i="66"/>
  <c r="F73" i="66" s="1"/>
  <c r="C73" i="66"/>
  <c r="B73" i="66"/>
  <c r="H72" i="66"/>
  <c r="E72" i="66"/>
  <c r="F72" i="66" s="1"/>
  <c r="C72" i="66"/>
  <c r="B72" i="66"/>
  <c r="H71" i="66"/>
  <c r="E71" i="66"/>
  <c r="F71" i="66" s="1"/>
  <c r="C71" i="66"/>
  <c r="B71" i="66"/>
  <c r="H70" i="66"/>
  <c r="E70" i="66"/>
  <c r="F70" i="66" s="1"/>
  <c r="C70" i="66"/>
  <c r="B70" i="66"/>
  <c r="H69" i="66"/>
  <c r="E69" i="66"/>
  <c r="F69" i="66" s="1"/>
  <c r="C69" i="66"/>
  <c r="B69" i="66"/>
  <c r="H68" i="66"/>
  <c r="E68" i="66"/>
  <c r="F68" i="66" s="1"/>
  <c r="C68" i="66"/>
  <c r="B68" i="66"/>
  <c r="H67" i="66"/>
  <c r="E67" i="66"/>
  <c r="F67" i="66" s="1"/>
  <c r="C67" i="66"/>
  <c r="B67" i="66"/>
  <c r="H66" i="66"/>
  <c r="E66" i="66"/>
  <c r="F66" i="66" s="1"/>
  <c r="C66" i="66"/>
  <c r="B66" i="66"/>
  <c r="H65" i="66"/>
  <c r="E65" i="66"/>
  <c r="F65" i="66" s="1"/>
  <c r="C65" i="66"/>
  <c r="B65" i="66"/>
  <c r="H64" i="66"/>
  <c r="E64" i="66"/>
  <c r="F64" i="66" s="1"/>
  <c r="C64" i="66"/>
  <c r="B64" i="66"/>
  <c r="H63" i="66"/>
  <c r="E63" i="66"/>
  <c r="F63" i="66" s="1"/>
  <c r="C63" i="66"/>
  <c r="B63" i="66"/>
  <c r="H62" i="66"/>
  <c r="E62" i="66"/>
  <c r="F62" i="66" s="1"/>
  <c r="C62" i="66"/>
  <c r="B62" i="66"/>
  <c r="H61" i="66"/>
  <c r="E61" i="66"/>
  <c r="F61" i="66" s="1"/>
  <c r="C61" i="66"/>
  <c r="B61" i="66"/>
  <c r="H60" i="66"/>
  <c r="E60" i="66"/>
  <c r="F60" i="66" s="1"/>
  <c r="C60" i="66"/>
  <c r="B60" i="66"/>
  <c r="H59" i="66"/>
  <c r="E59" i="66"/>
  <c r="F59" i="66" s="1"/>
  <c r="C59" i="66"/>
  <c r="B59" i="66"/>
  <c r="H58" i="66"/>
  <c r="E58" i="66"/>
  <c r="F58" i="66" s="1"/>
  <c r="C58" i="66"/>
  <c r="B58" i="66"/>
  <c r="H57" i="66"/>
  <c r="E57" i="66"/>
  <c r="F57" i="66" s="1"/>
  <c r="C57" i="66"/>
  <c r="B57" i="66"/>
  <c r="H56" i="66"/>
  <c r="E56" i="66"/>
  <c r="F56" i="66" s="1"/>
  <c r="C56" i="66"/>
  <c r="B56" i="66"/>
  <c r="H55" i="66"/>
  <c r="E55" i="66"/>
  <c r="F55" i="66" s="1"/>
  <c r="C55" i="66"/>
  <c r="B55" i="66"/>
  <c r="H54" i="66"/>
  <c r="E54" i="66"/>
  <c r="F54" i="66" s="1"/>
  <c r="C54" i="66"/>
  <c r="B54" i="66"/>
  <c r="H53" i="66"/>
  <c r="E53" i="66"/>
  <c r="F53" i="66" s="1"/>
  <c r="C53" i="66"/>
  <c r="B53" i="66"/>
  <c r="H52" i="66"/>
  <c r="E52" i="66"/>
  <c r="F52" i="66" s="1"/>
  <c r="C52" i="66"/>
  <c r="B52" i="66"/>
  <c r="H51" i="66"/>
  <c r="E51" i="66"/>
  <c r="F51" i="66" s="1"/>
  <c r="C51" i="66"/>
  <c r="B51" i="66"/>
  <c r="H47" i="66"/>
  <c r="E47" i="66"/>
  <c r="C47" i="66"/>
  <c r="B47" i="66"/>
  <c r="H46" i="66"/>
  <c r="E46" i="66"/>
  <c r="C46" i="66"/>
  <c r="B46" i="66"/>
  <c r="H45" i="66"/>
  <c r="E45" i="66"/>
  <c r="C45" i="66"/>
  <c r="B45" i="66"/>
  <c r="H44" i="66"/>
  <c r="E44" i="66"/>
  <c r="C44" i="66"/>
  <c r="B44" i="66"/>
  <c r="H43" i="66"/>
  <c r="E43" i="66"/>
  <c r="C43" i="66"/>
  <c r="B43" i="66"/>
  <c r="H42" i="66"/>
  <c r="E42" i="66"/>
  <c r="C42" i="66"/>
  <c r="B42" i="66"/>
  <c r="H41" i="66"/>
  <c r="E41" i="66"/>
  <c r="C41" i="66"/>
  <c r="B41" i="66"/>
  <c r="H40" i="66"/>
  <c r="E40" i="66"/>
  <c r="C40" i="66"/>
  <c r="B40" i="66"/>
  <c r="H39" i="66"/>
  <c r="E39" i="66"/>
  <c r="C39" i="66"/>
  <c r="B39" i="66"/>
  <c r="H38" i="66"/>
  <c r="E38" i="66"/>
  <c r="C38" i="66"/>
  <c r="B38" i="66"/>
  <c r="H37" i="66"/>
  <c r="E37" i="66"/>
  <c r="C37" i="66"/>
  <c r="B37" i="66"/>
  <c r="H36" i="66"/>
  <c r="E36" i="66"/>
  <c r="C36" i="66"/>
  <c r="B36" i="66"/>
  <c r="H35" i="66"/>
  <c r="E35" i="66"/>
  <c r="C35" i="66"/>
  <c r="B35" i="66"/>
  <c r="H34" i="66"/>
  <c r="E34" i="66"/>
  <c r="C34" i="66"/>
  <c r="B34" i="66"/>
  <c r="H33" i="66"/>
  <c r="E33" i="66"/>
  <c r="C33" i="66"/>
  <c r="B33" i="66"/>
  <c r="H32" i="66"/>
  <c r="E32" i="66"/>
  <c r="C32" i="66"/>
  <c r="B32" i="66"/>
  <c r="H31" i="66"/>
  <c r="E31" i="66"/>
  <c r="C31" i="66"/>
  <c r="B31" i="66"/>
  <c r="H30" i="66"/>
  <c r="E30" i="66"/>
  <c r="C30" i="66"/>
  <c r="B30" i="66"/>
  <c r="H29" i="66"/>
  <c r="E29" i="66"/>
  <c r="C29" i="66"/>
  <c r="B29" i="66"/>
  <c r="H28" i="66"/>
  <c r="E28" i="66"/>
  <c r="C28" i="66"/>
  <c r="B28" i="66"/>
  <c r="H27" i="66"/>
  <c r="E27" i="66"/>
  <c r="C27" i="66"/>
  <c r="B27" i="66"/>
  <c r="H26" i="66"/>
  <c r="E26" i="66"/>
  <c r="C26" i="66"/>
  <c r="B26" i="66"/>
  <c r="H25" i="66"/>
  <c r="E25" i="66"/>
  <c r="C25" i="66"/>
  <c r="B25" i="66"/>
  <c r="H24" i="66"/>
  <c r="E24" i="66"/>
  <c r="C24" i="66"/>
  <c r="B24" i="66"/>
  <c r="H23" i="66"/>
  <c r="E23" i="66"/>
  <c r="C23" i="66"/>
  <c r="B23" i="66"/>
  <c r="H22" i="66"/>
  <c r="E22" i="66"/>
  <c r="C22" i="66"/>
  <c r="B22" i="66"/>
  <c r="H21" i="66"/>
  <c r="E21" i="66"/>
  <c r="C21" i="66"/>
  <c r="B21" i="66"/>
  <c r="H20" i="66"/>
  <c r="E20" i="66"/>
  <c r="C20" i="66"/>
  <c r="B20" i="66"/>
  <c r="H19" i="66"/>
  <c r="E19" i="66"/>
  <c r="C19" i="66"/>
  <c r="B19" i="66"/>
  <c r="H18" i="66"/>
  <c r="E18" i="66"/>
  <c r="C18" i="66"/>
  <c r="B18" i="66"/>
  <c r="H17" i="66"/>
  <c r="E17" i="66"/>
  <c r="C17" i="66"/>
  <c r="B17" i="66"/>
  <c r="H16" i="66"/>
  <c r="E16" i="66"/>
  <c r="C16" i="66"/>
  <c r="B16" i="66"/>
  <c r="H15" i="66"/>
  <c r="E15" i="66"/>
  <c r="C15" i="66"/>
  <c r="B15" i="66"/>
  <c r="H14" i="66"/>
  <c r="E14" i="66"/>
  <c r="C14" i="66"/>
  <c r="B14" i="66"/>
  <c r="H13" i="66"/>
  <c r="E13" i="66"/>
  <c r="C13" i="66"/>
  <c r="B13" i="66"/>
  <c r="F36" i="67"/>
  <c r="F35" i="67"/>
  <c r="F34" i="67"/>
  <c r="F33" i="67"/>
  <c r="O2" i="67"/>
  <c r="Y29" i="47"/>
  <c r="X29" i="47"/>
  <c r="W29" i="47"/>
  <c r="T29" i="47"/>
  <c r="S29" i="47"/>
  <c r="R29" i="47"/>
  <c r="Q29" i="47"/>
  <c r="P29" i="47"/>
  <c r="O29" i="47"/>
  <c r="M29" i="47"/>
  <c r="L29" i="47"/>
  <c r="J29" i="47"/>
  <c r="I29" i="47"/>
  <c r="G29" i="47"/>
  <c r="F29" i="47"/>
  <c r="E29" i="47"/>
  <c r="C29" i="47"/>
  <c r="B29" i="47"/>
  <c r="Y28" i="47"/>
  <c r="X28" i="47"/>
  <c r="W28" i="47"/>
  <c r="T28" i="47"/>
  <c r="S28" i="47"/>
  <c r="R28" i="47"/>
  <c r="Q28" i="47"/>
  <c r="P28" i="47"/>
  <c r="O28" i="47"/>
  <c r="M28" i="47"/>
  <c r="L28" i="47"/>
  <c r="J28" i="47"/>
  <c r="I28" i="47"/>
  <c r="G28" i="47"/>
  <c r="F28" i="47"/>
  <c r="E28" i="47"/>
  <c r="C28" i="47"/>
  <c r="B28" i="47"/>
  <c r="Y27" i="47"/>
  <c r="X27" i="47"/>
  <c r="W27" i="47"/>
  <c r="T27" i="47"/>
  <c r="S27" i="47"/>
  <c r="R27" i="47"/>
  <c r="Q27" i="47"/>
  <c r="P27" i="47"/>
  <c r="O27" i="47"/>
  <c r="M27" i="47"/>
  <c r="L27" i="47"/>
  <c r="J27" i="47"/>
  <c r="I27" i="47"/>
  <c r="G27" i="47"/>
  <c r="F27" i="47"/>
  <c r="E27" i="47"/>
  <c r="C27" i="47"/>
  <c r="B27" i="47"/>
  <c r="Y26" i="47"/>
  <c r="X26" i="47"/>
  <c r="W26" i="47"/>
  <c r="T26" i="47"/>
  <c r="S26" i="47"/>
  <c r="R26" i="47"/>
  <c r="Q26" i="47"/>
  <c r="P26" i="47"/>
  <c r="O26" i="47"/>
  <c r="M26" i="47"/>
  <c r="L26" i="47"/>
  <c r="J26" i="47"/>
  <c r="I26" i="47"/>
  <c r="G26" i="47"/>
  <c r="F26" i="47"/>
  <c r="E26" i="47"/>
  <c r="C26" i="47"/>
  <c r="B26" i="47"/>
  <c r="Y22" i="47"/>
  <c r="X22" i="47"/>
  <c r="W22" i="47"/>
  <c r="T22" i="47"/>
  <c r="S22" i="47"/>
  <c r="R22" i="47"/>
  <c r="Q22" i="47"/>
  <c r="P22" i="47"/>
  <c r="O22" i="47"/>
  <c r="M22" i="47"/>
  <c r="N15" i="47" s="1"/>
  <c r="L22" i="47"/>
  <c r="J22" i="47"/>
  <c r="K15" i="47" s="1"/>
  <c r="I22" i="47"/>
  <c r="G22" i="47"/>
  <c r="H15" i="47" s="1"/>
  <c r="F22" i="47"/>
  <c r="E22" i="47"/>
  <c r="C22" i="47"/>
  <c r="B22" i="47"/>
  <c r="Y21" i="47"/>
  <c r="X21" i="47"/>
  <c r="W21" i="47"/>
  <c r="T21" i="47"/>
  <c r="S21" i="47"/>
  <c r="R21" i="47"/>
  <c r="Q21" i="47"/>
  <c r="P21" i="47"/>
  <c r="O21" i="47"/>
  <c r="M21" i="47"/>
  <c r="L21" i="47"/>
  <c r="J21" i="47"/>
  <c r="I21" i="47"/>
  <c r="G21" i="47"/>
  <c r="F21" i="47"/>
  <c r="E21" i="47"/>
  <c r="C21" i="47"/>
  <c r="B21" i="47"/>
  <c r="Y20" i="47"/>
  <c r="X20" i="47"/>
  <c r="W20" i="47"/>
  <c r="T20" i="47"/>
  <c r="S20" i="47"/>
  <c r="R20" i="47"/>
  <c r="Q20" i="47"/>
  <c r="P20" i="47"/>
  <c r="O20" i="47"/>
  <c r="M20" i="47"/>
  <c r="L20" i="47"/>
  <c r="J20" i="47"/>
  <c r="I20" i="47"/>
  <c r="G20" i="47"/>
  <c r="F20" i="47"/>
  <c r="E20" i="47"/>
  <c r="C20" i="47"/>
  <c r="B20" i="47"/>
  <c r="Y19" i="47"/>
  <c r="X19" i="47"/>
  <c r="W19" i="47"/>
  <c r="T19" i="47"/>
  <c r="S19" i="47"/>
  <c r="R19" i="47"/>
  <c r="Q19" i="47"/>
  <c r="P19" i="47"/>
  <c r="O19" i="47"/>
  <c r="M19" i="47"/>
  <c r="L19" i="47"/>
  <c r="J19" i="47"/>
  <c r="I19" i="47"/>
  <c r="G19" i="47"/>
  <c r="F19" i="47"/>
  <c r="E19" i="47"/>
  <c r="C19" i="47"/>
  <c r="B19" i="47"/>
  <c r="Y18" i="47"/>
  <c r="X18" i="47"/>
  <c r="W18" i="47"/>
  <c r="T18" i="47"/>
  <c r="S18" i="47"/>
  <c r="R18" i="47"/>
  <c r="Q18" i="47"/>
  <c r="P18" i="47"/>
  <c r="O18" i="47"/>
  <c r="M18" i="47"/>
  <c r="L18" i="47"/>
  <c r="J18" i="47"/>
  <c r="I18" i="47"/>
  <c r="G18" i="47"/>
  <c r="F18" i="47"/>
  <c r="E18" i="47"/>
  <c r="C18" i="47"/>
  <c r="B18" i="47"/>
  <c r="Y14" i="47"/>
  <c r="X14" i="47"/>
  <c r="W14" i="47"/>
  <c r="T14" i="47"/>
  <c r="S14" i="47"/>
  <c r="R14" i="47"/>
  <c r="Q14" i="47"/>
  <c r="P14" i="47"/>
  <c r="O14" i="47"/>
  <c r="M14" i="47"/>
  <c r="L14" i="47"/>
  <c r="J14" i="47"/>
  <c r="K14" i="47" s="1"/>
  <c r="I14" i="47"/>
  <c r="G14" i="47"/>
  <c r="F14" i="47"/>
  <c r="E14" i="47"/>
  <c r="C14" i="47"/>
  <c r="B14" i="47"/>
  <c r="Y13" i="47"/>
  <c r="X13" i="47"/>
  <c r="W13" i="47"/>
  <c r="T13" i="47"/>
  <c r="S13" i="47"/>
  <c r="R13" i="47"/>
  <c r="Q13" i="47"/>
  <c r="P13" i="47"/>
  <c r="O13" i="47"/>
  <c r="M13" i="47"/>
  <c r="N13" i="47" s="1"/>
  <c r="L13" i="47"/>
  <c r="J13" i="47"/>
  <c r="K13" i="47" s="1"/>
  <c r="I13" i="47"/>
  <c r="G13" i="47"/>
  <c r="H13" i="47" s="1"/>
  <c r="F13" i="47"/>
  <c r="E13" i="47"/>
  <c r="C13" i="47"/>
  <c r="B13" i="47"/>
  <c r="Y12" i="47"/>
  <c r="X12" i="47"/>
  <c r="W12" i="47"/>
  <c r="T12" i="47"/>
  <c r="S12" i="47"/>
  <c r="R12" i="47"/>
  <c r="Q12" i="47"/>
  <c r="P12" i="47"/>
  <c r="O12" i="47"/>
  <c r="M12" i="47"/>
  <c r="N12" i="47" s="1"/>
  <c r="L12" i="47"/>
  <c r="J12" i="47"/>
  <c r="I12" i="47"/>
  <c r="G12" i="47"/>
  <c r="F12" i="47"/>
  <c r="E12" i="47"/>
  <c r="C12" i="47"/>
  <c r="B12" i="47"/>
  <c r="Y11" i="47"/>
  <c r="X11" i="47"/>
  <c r="W11" i="47"/>
  <c r="T11" i="47"/>
  <c r="S11" i="47"/>
  <c r="R11" i="47"/>
  <c r="Q11" i="47"/>
  <c r="P11" i="47"/>
  <c r="O11" i="47"/>
  <c r="M11" i="47"/>
  <c r="N11" i="47" s="1"/>
  <c r="L11" i="47"/>
  <c r="J11" i="47"/>
  <c r="I11" i="47"/>
  <c r="G11" i="47"/>
  <c r="H11" i="47" s="1"/>
  <c r="F11" i="47"/>
  <c r="E11" i="47"/>
  <c r="C11" i="47"/>
  <c r="B11" i="47"/>
  <c r="Y10" i="47"/>
  <c r="X10" i="47"/>
  <c r="W10" i="47"/>
  <c r="T10" i="47"/>
  <c r="S10" i="47"/>
  <c r="R10" i="47"/>
  <c r="Q10" i="47"/>
  <c r="P10" i="47"/>
  <c r="O10" i="47"/>
  <c r="M10" i="47"/>
  <c r="N10" i="47" s="1"/>
  <c r="L10" i="47"/>
  <c r="J10" i="47"/>
  <c r="K10" i="47" s="1"/>
  <c r="I10" i="47"/>
  <c r="G10" i="47"/>
  <c r="H10" i="47" s="1"/>
  <c r="F10" i="47"/>
  <c r="V10" i="47" s="1"/>
  <c r="E10" i="47"/>
  <c r="C10" i="47"/>
  <c r="B10" i="47"/>
  <c r="G5" i="47"/>
  <c r="Q2" i="47"/>
  <c r="Y77" i="48"/>
  <c r="X77" i="48"/>
  <c r="W77" i="48"/>
  <c r="V77" i="48"/>
  <c r="U77" i="48"/>
  <c r="T77" i="48"/>
  <c r="R77" i="48"/>
  <c r="K77" i="48"/>
  <c r="P77" i="48"/>
  <c r="J77" i="48"/>
  <c r="H77" i="48"/>
  <c r="F77" i="48"/>
  <c r="E77" i="48"/>
  <c r="C77" i="48"/>
  <c r="B77" i="48"/>
  <c r="Y76" i="48"/>
  <c r="X76" i="48"/>
  <c r="W76" i="48"/>
  <c r="V76" i="48"/>
  <c r="U76" i="48"/>
  <c r="T76" i="48"/>
  <c r="R76" i="48"/>
  <c r="K76" i="48"/>
  <c r="P76" i="48"/>
  <c r="J76" i="48"/>
  <c r="H76" i="48"/>
  <c r="F76" i="48"/>
  <c r="E76" i="48"/>
  <c r="C76" i="48"/>
  <c r="B76" i="48"/>
  <c r="Y75" i="48"/>
  <c r="X75" i="48"/>
  <c r="W75" i="48"/>
  <c r="V75" i="48"/>
  <c r="U75" i="48"/>
  <c r="T75" i="48"/>
  <c r="R75" i="48"/>
  <c r="K75" i="48"/>
  <c r="P75" i="48"/>
  <c r="J75" i="48"/>
  <c r="H75" i="48"/>
  <c r="F75" i="48"/>
  <c r="E75" i="48"/>
  <c r="C75" i="48"/>
  <c r="B75" i="48"/>
  <c r="Y74" i="48"/>
  <c r="X74" i="48"/>
  <c r="W74" i="48"/>
  <c r="V74" i="48"/>
  <c r="U74" i="48"/>
  <c r="T74" i="48"/>
  <c r="R74" i="48"/>
  <c r="K74" i="48"/>
  <c r="P74" i="48"/>
  <c r="J74" i="48"/>
  <c r="H74" i="48"/>
  <c r="F74" i="48"/>
  <c r="E74" i="48"/>
  <c r="C74" i="48"/>
  <c r="B74" i="48"/>
  <c r="Y73" i="48"/>
  <c r="X73" i="48"/>
  <c r="W73" i="48"/>
  <c r="V73" i="48"/>
  <c r="U73" i="48"/>
  <c r="T73" i="48"/>
  <c r="R73" i="48"/>
  <c r="K73" i="48"/>
  <c r="P73" i="48"/>
  <c r="J73" i="48"/>
  <c r="H73" i="48"/>
  <c r="F73" i="48"/>
  <c r="E73" i="48"/>
  <c r="C73" i="48"/>
  <c r="B73" i="48"/>
  <c r="Y72" i="48"/>
  <c r="X72" i="48"/>
  <c r="W72" i="48"/>
  <c r="V72" i="48"/>
  <c r="U72" i="48"/>
  <c r="T72" i="48"/>
  <c r="R72" i="48"/>
  <c r="K72" i="48"/>
  <c r="P72" i="48"/>
  <c r="J72" i="48"/>
  <c r="H72" i="48"/>
  <c r="F72" i="48"/>
  <c r="E72" i="48"/>
  <c r="C72" i="48"/>
  <c r="B72" i="48"/>
  <c r="Y71" i="48"/>
  <c r="X71" i="48"/>
  <c r="W71" i="48"/>
  <c r="V71" i="48"/>
  <c r="U71" i="48"/>
  <c r="T71" i="48"/>
  <c r="R71" i="48"/>
  <c r="K71" i="48"/>
  <c r="P71" i="48"/>
  <c r="J71" i="48"/>
  <c r="H71" i="48"/>
  <c r="F71" i="48"/>
  <c r="E71" i="48"/>
  <c r="C71" i="48"/>
  <c r="B71" i="48"/>
  <c r="Y70" i="48"/>
  <c r="X70" i="48"/>
  <c r="W70" i="48"/>
  <c r="V70" i="48"/>
  <c r="U70" i="48"/>
  <c r="T70" i="48"/>
  <c r="R70" i="48"/>
  <c r="K70" i="48"/>
  <c r="P70" i="48"/>
  <c r="J70" i="48"/>
  <c r="H70" i="48"/>
  <c r="F70" i="48"/>
  <c r="E70" i="48"/>
  <c r="C70" i="48"/>
  <c r="B70" i="48"/>
  <c r="Y69" i="48"/>
  <c r="X69" i="48"/>
  <c r="W69" i="48"/>
  <c r="V69" i="48"/>
  <c r="U69" i="48"/>
  <c r="T69" i="48"/>
  <c r="R69" i="48"/>
  <c r="K69" i="48"/>
  <c r="P69" i="48"/>
  <c r="J69" i="48"/>
  <c r="H69" i="48"/>
  <c r="F69" i="48"/>
  <c r="E69" i="48"/>
  <c r="C69" i="48"/>
  <c r="B69" i="48"/>
  <c r="Y68" i="48"/>
  <c r="X68" i="48"/>
  <c r="W68" i="48"/>
  <c r="V68" i="48"/>
  <c r="U68" i="48"/>
  <c r="T68" i="48"/>
  <c r="R68" i="48"/>
  <c r="K68" i="48"/>
  <c r="P68" i="48"/>
  <c r="J68" i="48"/>
  <c r="H68" i="48"/>
  <c r="F68" i="48"/>
  <c r="E68" i="48"/>
  <c r="C68" i="48"/>
  <c r="B68" i="48"/>
  <c r="Y67" i="48"/>
  <c r="X67" i="48"/>
  <c r="W67" i="48"/>
  <c r="V67" i="48"/>
  <c r="U67" i="48"/>
  <c r="T67" i="48"/>
  <c r="R67" i="48"/>
  <c r="K67" i="48"/>
  <c r="P67" i="48"/>
  <c r="J67" i="48"/>
  <c r="H67" i="48"/>
  <c r="F67" i="48"/>
  <c r="E67" i="48"/>
  <c r="C67" i="48"/>
  <c r="B67" i="48"/>
  <c r="Y66" i="48"/>
  <c r="X66" i="48"/>
  <c r="W66" i="48"/>
  <c r="V66" i="48"/>
  <c r="U66" i="48"/>
  <c r="T66" i="48"/>
  <c r="R66" i="48"/>
  <c r="K66" i="48"/>
  <c r="P66" i="48"/>
  <c r="J66" i="48"/>
  <c r="H66" i="48"/>
  <c r="F66" i="48"/>
  <c r="E66" i="48"/>
  <c r="C66" i="48"/>
  <c r="B66" i="48"/>
  <c r="Y65" i="48"/>
  <c r="X65" i="48"/>
  <c r="W65" i="48"/>
  <c r="V65" i="48"/>
  <c r="U65" i="48"/>
  <c r="T65" i="48"/>
  <c r="R65" i="48"/>
  <c r="K65" i="48"/>
  <c r="P65" i="48"/>
  <c r="J65" i="48"/>
  <c r="H65" i="48"/>
  <c r="F65" i="48"/>
  <c r="E65" i="48"/>
  <c r="C65" i="48"/>
  <c r="B65" i="48"/>
  <c r="Y64" i="48"/>
  <c r="X64" i="48"/>
  <c r="W64" i="48"/>
  <c r="V64" i="48"/>
  <c r="U64" i="48"/>
  <c r="T64" i="48"/>
  <c r="R64" i="48"/>
  <c r="K64" i="48"/>
  <c r="P64" i="48"/>
  <c r="J64" i="48"/>
  <c r="H64" i="48"/>
  <c r="F64" i="48"/>
  <c r="E64" i="48"/>
  <c r="C64" i="48"/>
  <c r="B64" i="48"/>
  <c r="Y63" i="48"/>
  <c r="X63" i="48"/>
  <c r="W63" i="48"/>
  <c r="V63" i="48"/>
  <c r="U63" i="48"/>
  <c r="T63" i="48"/>
  <c r="R63" i="48"/>
  <c r="K63" i="48"/>
  <c r="P63" i="48"/>
  <c r="J63" i="48"/>
  <c r="H63" i="48"/>
  <c r="F63" i="48"/>
  <c r="E63" i="48"/>
  <c r="C63" i="48"/>
  <c r="B63" i="48"/>
  <c r="Y61" i="48"/>
  <c r="X61" i="48"/>
  <c r="W61" i="48"/>
  <c r="V61" i="48"/>
  <c r="U61" i="48"/>
  <c r="T61" i="48"/>
  <c r="R61" i="48"/>
  <c r="K61" i="48"/>
  <c r="L43" i="48" s="1"/>
  <c r="P61" i="48"/>
  <c r="Q43" i="48" s="1"/>
  <c r="J61" i="48"/>
  <c r="H61" i="48"/>
  <c r="I43" i="48" s="1"/>
  <c r="F61" i="48"/>
  <c r="E61" i="48"/>
  <c r="C61" i="48"/>
  <c r="B61" i="48"/>
  <c r="Y60" i="48"/>
  <c r="X60" i="48"/>
  <c r="W60" i="48"/>
  <c r="V60" i="48"/>
  <c r="U60" i="48"/>
  <c r="T60" i="48"/>
  <c r="R60" i="48"/>
  <c r="K60" i="48"/>
  <c r="P60" i="48"/>
  <c r="J60" i="48"/>
  <c r="H60" i="48"/>
  <c r="F60" i="48"/>
  <c r="E60" i="48"/>
  <c r="C60" i="48"/>
  <c r="B60" i="48"/>
  <c r="Y59" i="48"/>
  <c r="X59" i="48"/>
  <c r="W59" i="48"/>
  <c r="V59" i="48"/>
  <c r="U59" i="48"/>
  <c r="T59" i="48"/>
  <c r="R59" i="48"/>
  <c r="K59" i="48"/>
  <c r="P59" i="48"/>
  <c r="J59" i="48"/>
  <c r="H59" i="48"/>
  <c r="F59" i="48"/>
  <c r="E59" i="48"/>
  <c r="C59" i="48"/>
  <c r="B59" i="48"/>
  <c r="Y58" i="48"/>
  <c r="X58" i="48"/>
  <c r="W58" i="48"/>
  <c r="V58" i="48"/>
  <c r="U58" i="48"/>
  <c r="T58" i="48"/>
  <c r="R58" i="48"/>
  <c r="K58" i="48"/>
  <c r="P58" i="48"/>
  <c r="J58" i="48"/>
  <c r="H58" i="48"/>
  <c r="F58" i="48"/>
  <c r="E58" i="48"/>
  <c r="C58" i="48"/>
  <c r="B58" i="48"/>
  <c r="Y57" i="48"/>
  <c r="X57" i="48"/>
  <c r="W57" i="48"/>
  <c r="V57" i="48"/>
  <c r="U57" i="48"/>
  <c r="T57" i="48"/>
  <c r="R57" i="48"/>
  <c r="K57" i="48"/>
  <c r="P57" i="48"/>
  <c r="J57" i="48"/>
  <c r="H57" i="48"/>
  <c r="F57" i="48"/>
  <c r="E57" i="48"/>
  <c r="C57" i="48"/>
  <c r="B57" i="48"/>
  <c r="Y56" i="48"/>
  <c r="X56" i="48"/>
  <c r="W56" i="48"/>
  <c r="V56" i="48"/>
  <c r="U56" i="48"/>
  <c r="T56" i="48"/>
  <c r="R56" i="48"/>
  <c r="K56" i="48"/>
  <c r="P56" i="48"/>
  <c r="J56" i="48"/>
  <c r="H56" i="48"/>
  <c r="F56" i="48"/>
  <c r="E56" i="48"/>
  <c r="C56" i="48"/>
  <c r="B56" i="48"/>
  <c r="Y55" i="48"/>
  <c r="X55" i="48"/>
  <c r="W55" i="48"/>
  <c r="V55" i="48"/>
  <c r="U55" i="48"/>
  <c r="T55" i="48"/>
  <c r="R55" i="48"/>
  <c r="K55" i="48"/>
  <c r="P55" i="48"/>
  <c r="J55" i="48"/>
  <c r="H55" i="48"/>
  <c r="F55" i="48"/>
  <c r="E55" i="48"/>
  <c r="C55" i="48"/>
  <c r="B55" i="48"/>
  <c r="Y54" i="48"/>
  <c r="X54" i="48"/>
  <c r="W54" i="48"/>
  <c r="V54" i="48"/>
  <c r="U54" i="48"/>
  <c r="T54" i="48"/>
  <c r="R54" i="48"/>
  <c r="K54" i="48"/>
  <c r="P54" i="48"/>
  <c r="J54" i="48"/>
  <c r="H54" i="48"/>
  <c r="F54" i="48"/>
  <c r="E54" i="48"/>
  <c r="C54" i="48"/>
  <c r="B54" i="48"/>
  <c r="Y53" i="48"/>
  <c r="X53" i="48"/>
  <c r="W53" i="48"/>
  <c r="V53" i="48"/>
  <c r="U53" i="48"/>
  <c r="T53" i="48"/>
  <c r="R53" i="48"/>
  <c r="K53" i="48"/>
  <c r="P53" i="48"/>
  <c r="J53" i="48"/>
  <c r="H53" i="48"/>
  <c r="F53" i="48"/>
  <c r="E53" i="48"/>
  <c r="C53" i="48"/>
  <c r="B53" i="48"/>
  <c r="Y52" i="48"/>
  <c r="X52" i="48"/>
  <c r="W52" i="48"/>
  <c r="V52" i="48"/>
  <c r="U52" i="48"/>
  <c r="T52" i="48"/>
  <c r="R52" i="48"/>
  <c r="K52" i="48"/>
  <c r="P52" i="48"/>
  <c r="J52" i="48"/>
  <c r="H52" i="48"/>
  <c r="F52" i="48"/>
  <c r="E52" i="48"/>
  <c r="C52" i="48"/>
  <c r="B52" i="48"/>
  <c r="Y51" i="48"/>
  <c r="X51" i="48"/>
  <c r="W51" i="48"/>
  <c r="V51" i="48"/>
  <c r="U51" i="48"/>
  <c r="T51" i="48"/>
  <c r="R51" i="48"/>
  <c r="K51" i="48"/>
  <c r="P51" i="48"/>
  <c r="J51" i="48"/>
  <c r="H51" i="48"/>
  <c r="F51" i="48"/>
  <c r="E51" i="48"/>
  <c r="C51" i="48"/>
  <c r="B51" i="48"/>
  <c r="Y50" i="48"/>
  <c r="X50" i="48"/>
  <c r="W50" i="48"/>
  <c r="V50" i="48"/>
  <c r="U50" i="48"/>
  <c r="T50" i="48"/>
  <c r="R50" i="48"/>
  <c r="K50" i="48"/>
  <c r="P50" i="48"/>
  <c r="J50" i="48"/>
  <c r="H50" i="48"/>
  <c r="F50" i="48"/>
  <c r="E50" i="48"/>
  <c r="C50" i="48"/>
  <c r="B50" i="48"/>
  <c r="Y49" i="48"/>
  <c r="X49" i="48"/>
  <c r="W49" i="48"/>
  <c r="V49" i="48"/>
  <c r="U49" i="48"/>
  <c r="T49" i="48"/>
  <c r="R49" i="48"/>
  <c r="K49" i="48"/>
  <c r="P49" i="48"/>
  <c r="J49" i="48"/>
  <c r="H49" i="48"/>
  <c r="F49" i="48"/>
  <c r="E49" i="48"/>
  <c r="C49" i="48"/>
  <c r="B49" i="48"/>
  <c r="Y48" i="48"/>
  <c r="X48" i="48"/>
  <c r="W48" i="48"/>
  <c r="V48" i="48"/>
  <c r="U48" i="48"/>
  <c r="T48" i="48"/>
  <c r="R48" i="48"/>
  <c r="K48" i="48"/>
  <c r="P48" i="48"/>
  <c r="J48" i="48"/>
  <c r="H48" i="48"/>
  <c r="F48" i="48"/>
  <c r="E48" i="48"/>
  <c r="C48" i="48"/>
  <c r="B48" i="48"/>
  <c r="Y47" i="48"/>
  <c r="X47" i="48"/>
  <c r="W47" i="48"/>
  <c r="V47" i="48"/>
  <c r="U47" i="48"/>
  <c r="T47" i="48"/>
  <c r="R47" i="48"/>
  <c r="K47" i="48"/>
  <c r="P47" i="48"/>
  <c r="J47" i="48"/>
  <c r="H47" i="48"/>
  <c r="F47" i="48"/>
  <c r="E47" i="48"/>
  <c r="C47" i="48"/>
  <c r="B47" i="48"/>
  <c r="S25" i="48"/>
  <c r="L25" i="48"/>
  <c r="I25" i="48"/>
  <c r="G25" i="48"/>
  <c r="D61" i="48"/>
  <c r="D77" i="48" s="1"/>
  <c r="Y42" i="48"/>
  <c r="X42" i="48"/>
  <c r="W42" i="48"/>
  <c r="V42" i="48"/>
  <c r="U42" i="48"/>
  <c r="T42" i="48"/>
  <c r="R42" i="48"/>
  <c r="K42" i="48"/>
  <c r="P42" i="48"/>
  <c r="J42" i="48"/>
  <c r="H42" i="48"/>
  <c r="F42" i="48"/>
  <c r="E42" i="48"/>
  <c r="C42" i="48"/>
  <c r="D42" i="48" s="1"/>
  <c r="D60" i="48" s="1"/>
  <c r="D76" i="48" s="1"/>
  <c r="B42" i="48"/>
  <c r="Y41" i="48"/>
  <c r="X41" i="48"/>
  <c r="W41" i="48"/>
  <c r="V41" i="48"/>
  <c r="U41" i="48"/>
  <c r="T41" i="48"/>
  <c r="R41" i="48"/>
  <c r="K41" i="48"/>
  <c r="P41" i="48"/>
  <c r="J41" i="48"/>
  <c r="H41" i="48"/>
  <c r="F41" i="48"/>
  <c r="E41" i="48"/>
  <c r="C41" i="48"/>
  <c r="D41" i="48" s="1"/>
  <c r="D59" i="48" s="1"/>
  <c r="D75" i="48" s="1"/>
  <c r="B41" i="48"/>
  <c r="Y40" i="48"/>
  <c r="X40" i="48"/>
  <c r="W40" i="48"/>
  <c r="V40" i="48"/>
  <c r="U40" i="48"/>
  <c r="T40" i="48"/>
  <c r="R40" i="48"/>
  <c r="K40" i="48"/>
  <c r="P40" i="48"/>
  <c r="J40" i="48"/>
  <c r="H40" i="48"/>
  <c r="F40" i="48"/>
  <c r="E40" i="48"/>
  <c r="C40" i="48"/>
  <c r="D40" i="48" s="1"/>
  <c r="D58" i="48" s="1"/>
  <c r="D74" i="48" s="1"/>
  <c r="B40" i="48"/>
  <c r="Y39" i="48"/>
  <c r="X39" i="48"/>
  <c r="W39" i="48"/>
  <c r="V39" i="48"/>
  <c r="U39" i="48"/>
  <c r="T39" i="48"/>
  <c r="R39" i="48"/>
  <c r="K39" i="48"/>
  <c r="P39" i="48"/>
  <c r="J39" i="48"/>
  <c r="H39" i="48"/>
  <c r="F39" i="48"/>
  <c r="E39" i="48"/>
  <c r="C39" i="48"/>
  <c r="D39" i="48" s="1"/>
  <c r="D57" i="48" s="1"/>
  <c r="D73" i="48" s="1"/>
  <c r="B39" i="48"/>
  <c r="Y38" i="48"/>
  <c r="X38" i="48"/>
  <c r="W38" i="48"/>
  <c r="V38" i="48"/>
  <c r="U38" i="48"/>
  <c r="T38" i="48"/>
  <c r="R38" i="48"/>
  <c r="K38" i="48"/>
  <c r="P38" i="48"/>
  <c r="J38" i="48"/>
  <c r="H38" i="48"/>
  <c r="F38" i="48"/>
  <c r="E38" i="48"/>
  <c r="C38" i="48"/>
  <c r="D38" i="48" s="1"/>
  <c r="D56" i="48" s="1"/>
  <c r="D72" i="48" s="1"/>
  <c r="B38" i="48"/>
  <c r="Y37" i="48"/>
  <c r="X37" i="48"/>
  <c r="W37" i="48"/>
  <c r="V37" i="48"/>
  <c r="U37" i="48"/>
  <c r="T37" i="48"/>
  <c r="R37" i="48"/>
  <c r="K37" i="48"/>
  <c r="P37" i="48"/>
  <c r="J37" i="48"/>
  <c r="H37" i="48"/>
  <c r="F37" i="48"/>
  <c r="E37" i="48"/>
  <c r="C37" i="48"/>
  <c r="D37" i="48" s="1"/>
  <c r="D55" i="48" s="1"/>
  <c r="D71" i="48" s="1"/>
  <c r="B37" i="48"/>
  <c r="Y36" i="48"/>
  <c r="X36" i="48"/>
  <c r="W36" i="48"/>
  <c r="V36" i="48"/>
  <c r="U36" i="48"/>
  <c r="T36" i="48"/>
  <c r="R36" i="48"/>
  <c r="K36" i="48"/>
  <c r="P36" i="48"/>
  <c r="J36" i="48"/>
  <c r="H36" i="48"/>
  <c r="F36" i="48"/>
  <c r="E36" i="48"/>
  <c r="C36" i="48"/>
  <c r="D36" i="48" s="1"/>
  <c r="D54" i="48" s="1"/>
  <c r="D70" i="48" s="1"/>
  <c r="B36" i="48"/>
  <c r="Y35" i="48"/>
  <c r="X35" i="48"/>
  <c r="W35" i="48"/>
  <c r="V35" i="48"/>
  <c r="U35" i="48"/>
  <c r="T35" i="48"/>
  <c r="R35" i="48"/>
  <c r="K35" i="48"/>
  <c r="P35" i="48"/>
  <c r="J35" i="48"/>
  <c r="H35" i="48"/>
  <c r="F35" i="48"/>
  <c r="E35" i="48"/>
  <c r="C35" i="48"/>
  <c r="D35" i="48" s="1"/>
  <c r="D53" i="48" s="1"/>
  <c r="D69" i="48" s="1"/>
  <c r="B35" i="48"/>
  <c r="Y34" i="48"/>
  <c r="X34" i="48"/>
  <c r="W34" i="48"/>
  <c r="V34" i="48"/>
  <c r="U34" i="48"/>
  <c r="T34" i="48"/>
  <c r="R34" i="48"/>
  <c r="K34" i="48"/>
  <c r="P34" i="48"/>
  <c r="J34" i="48"/>
  <c r="H34" i="48"/>
  <c r="F34" i="48"/>
  <c r="E34" i="48"/>
  <c r="C34" i="48"/>
  <c r="D34" i="48" s="1"/>
  <c r="D52" i="48" s="1"/>
  <c r="D68" i="48" s="1"/>
  <c r="B34" i="48"/>
  <c r="Y33" i="48"/>
  <c r="X33" i="48"/>
  <c r="W33" i="48"/>
  <c r="V33" i="48"/>
  <c r="U33" i="48"/>
  <c r="T33" i="48"/>
  <c r="R33" i="48"/>
  <c r="K33" i="48"/>
  <c r="P33" i="48"/>
  <c r="J33" i="48"/>
  <c r="H33" i="48"/>
  <c r="F33" i="48"/>
  <c r="E33" i="48"/>
  <c r="C33" i="48"/>
  <c r="D33" i="48" s="1"/>
  <c r="D51" i="48" s="1"/>
  <c r="D67" i="48" s="1"/>
  <c r="B33" i="48"/>
  <c r="Y32" i="48"/>
  <c r="X32" i="48"/>
  <c r="W32" i="48"/>
  <c r="V32" i="48"/>
  <c r="U32" i="48"/>
  <c r="T32" i="48"/>
  <c r="R32" i="48"/>
  <c r="K32" i="48"/>
  <c r="P32" i="48"/>
  <c r="J32" i="48"/>
  <c r="H32" i="48"/>
  <c r="F32" i="48"/>
  <c r="E32" i="48"/>
  <c r="C32" i="48"/>
  <c r="D32" i="48" s="1"/>
  <c r="D50" i="48" s="1"/>
  <c r="D66" i="48" s="1"/>
  <c r="B32" i="48"/>
  <c r="Y31" i="48"/>
  <c r="X31" i="48"/>
  <c r="W31" i="48"/>
  <c r="V31" i="48"/>
  <c r="U31" i="48"/>
  <c r="T31" i="48"/>
  <c r="R31" i="48"/>
  <c r="K31" i="48"/>
  <c r="P31" i="48"/>
  <c r="J31" i="48"/>
  <c r="H31" i="48"/>
  <c r="F31" i="48"/>
  <c r="E31" i="48"/>
  <c r="C31" i="48"/>
  <c r="D31" i="48" s="1"/>
  <c r="D49" i="48" s="1"/>
  <c r="D65" i="48" s="1"/>
  <c r="B31" i="48"/>
  <c r="Y30" i="48"/>
  <c r="X30" i="48"/>
  <c r="W30" i="48"/>
  <c r="V30" i="48"/>
  <c r="U30" i="48"/>
  <c r="T30" i="48"/>
  <c r="R30" i="48"/>
  <c r="K30" i="48"/>
  <c r="P30" i="48"/>
  <c r="J30" i="48"/>
  <c r="H30" i="48"/>
  <c r="F30" i="48"/>
  <c r="E30" i="48"/>
  <c r="C30" i="48"/>
  <c r="D30" i="48" s="1"/>
  <c r="D48" i="48" s="1"/>
  <c r="D64" i="48" s="1"/>
  <c r="B30" i="48"/>
  <c r="Y29" i="48"/>
  <c r="X29" i="48"/>
  <c r="W29" i="48"/>
  <c r="V29" i="48"/>
  <c r="U29" i="48"/>
  <c r="T29" i="48"/>
  <c r="R29" i="48"/>
  <c r="K29" i="48"/>
  <c r="P29" i="48"/>
  <c r="J29" i="48"/>
  <c r="H29" i="48"/>
  <c r="F29" i="48"/>
  <c r="E29" i="48"/>
  <c r="C29" i="48"/>
  <c r="D29" i="48" s="1"/>
  <c r="D47" i="48" s="1"/>
  <c r="D63" i="48" s="1"/>
  <c r="B29" i="48"/>
  <c r="Y24" i="48"/>
  <c r="X24" i="48"/>
  <c r="W24" i="48"/>
  <c r="V24" i="48"/>
  <c r="U24" i="48"/>
  <c r="T24" i="48"/>
  <c r="R24" i="48"/>
  <c r="K24" i="48"/>
  <c r="M505" i="66" s="1"/>
  <c r="J24" i="48"/>
  <c r="H24" i="48"/>
  <c r="F24" i="48"/>
  <c r="E24" i="48"/>
  <c r="C24" i="48"/>
  <c r="D24" i="48" s="1"/>
  <c r="B24" i="48"/>
  <c r="Y23" i="48"/>
  <c r="X23" i="48"/>
  <c r="W23" i="48"/>
  <c r="V23" i="48"/>
  <c r="U23" i="48"/>
  <c r="T23" i="48"/>
  <c r="R23" i="48"/>
  <c r="K23" i="48"/>
  <c r="J23" i="48"/>
  <c r="H23" i="48"/>
  <c r="F23" i="48"/>
  <c r="E23" i="48"/>
  <c r="C23" i="48"/>
  <c r="D23" i="48" s="1"/>
  <c r="B23" i="48"/>
  <c r="Y22" i="48"/>
  <c r="X22" i="48"/>
  <c r="W22" i="48"/>
  <c r="V22" i="48"/>
  <c r="U22" i="48"/>
  <c r="T22" i="48"/>
  <c r="R22" i="48"/>
  <c r="K22" i="48"/>
  <c r="J22" i="48"/>
  <c r="H22" i="48"/>
  <c r="F22" i="48"/>
  <c r="E22" i="48"/>
  <c r="C22" i="48"/>
  <c r="D22" i="48" s="1"/>
  <c r="B22" i="48"/>
  <c r="Y21" i="48"/>
  <c r="X21" i="48"/>
  <c r="W21" i="48"/>
  <c r="V21" i="48"/>
  <c r="U21" i="48"/>
  <c r="T21" i="48"/>
  <c r="R21" i="48"/>
  <c r="K21" i="48"/>
  <c r="M391" i="66" s="1"/>
  <c r="J21" i="48"/>
  <c r="H21" i="48"/>
  <c r="F21" i="48"/>
  <c r="E21" i="48"/>
  <c r="C21" i="48"/>
  <c r="D21" i="48" s="1"/>
  <c r="B21" i="48"/>
  <c r="Y20" i="48"/>
  <c r="X20" i="48"/>
  <c r="W20" i="48"/>
  <c r="V20" i="48"/>
  <c r="U20" i="48"/>
  <c r="T20" i="48"/>
  <c r="R20" i="48"/>
  <c r="K20" i="48"/>
  <c r="M353" i="66" s="1"/>
  <c r="J20" i="48"/>
  <c r="H20" i="48"/>
  <c r="F20" i="48"/>
  <c r="E20" i="48"/>
  <c r="C20" i="48"/>
  <c r="D20" i="48" s="1"/>
  <c r="B20" i="48"/>
  <c r="Y19" i="48"/>
  <c r="X19" i="48"/>
  <c r="W19" i="48"/>
  <c r="V19" i="48"/>
  <c r="U19" i="48"/>
  <c r="T19" i="48"/>
  <c r="R19" i="48"/>
  <c r="K19" i="48"/>
  <c r="J19" i="48"/>
  <c r="H19" i="48"/>
  <c r="F19" i="48"/>
  <c r="E19" i="48"/>
  <c r="C19" i="48"/>
  <c r="D19" i="48" s="1"/>
  <c r="B19" i="48"/>
  <c r="Y18" i="48"/>
  <c r="X18" i="48"/>
  <c r="W18" i="48"/>
  <c r="V18" i="48"/>
  <c r="U18" i="48"/>
  <c r="T18" i="48"/>
  <c r="R18" i="48"/>
  <c r="K18" i="48"/>
  <c r="M11" i="66" s="1"/>
  <c r="J18" i="48"/>
  <c r="H18" i="48"/>
  <c r="F18" i="48"/>
  <c r="E18" i="48"/>
  <c r="C18" i="48"/>
  <c r="D18" i="48" s="1"/>
  <c r="B18" i="48"/>
  <c r="Y17" i="48"/>
  <c r="X17" i="48"/>
  <c r="W17" i="48"/>
  <c r="V17" i="48"/>
  <c r="U17" i="48"/>
  <c r="T17" i="48"/>
  <c r="R17" i="48"/>
  <c r="K17" i="48"/>
  <c r="M239" i="66" s="1"/>
  <c r="J17" i="48"/>
  <c r="H17" i="48"/>
  <c r="F17" i="48"/>
  <c r="E17" i="48"/>
  <c r="C17" i="48"/>
  <c r="D17" i="48" s="1"/>
  <c r="B17" i="48"/>
  <c r="Y16" i="48"/>
  <c r="X16" i="48"/>
  <c r="W16" i="48"/>
  <c r="V16" i="48"/>
  <c r="U16" i="48"/>
  <c r="T16" i="48"/>
  <c r="R16" i="48"/>
  <c r="K16" i="48"/>
  <c r="M201" i="66" s="1"/>
  <c r="J16" i="48"/>
  <c r="H16" i="48"/>
  <c r="F16" i="48"/>
  <c r="E16" i="48"/>
  <c r="C16" i="48"/>
  <c r="D16" i="48" s="1"/>
  <c r="B16" i="48"/>
  <c r="Y15" i="48"/>
  <c r="X15" i="48"/>
  <c r="W15" i="48"/>
  <c r="V15" i="48"/>
  <c r="U15" i="48"/>
  <c r="T15" i="48"/>
  <c r="R15" i="48"/>
  <c r="K15" i="48"/>
  <c r="J15" i="48"/>
  <c r="H15" i="48"/>
  <c r="AA4" i="48" s="1"/>
  <c r="F15" i="48"/>
  <c r="E15" i="48"/>
  <c r="C15" i="48"/>
  <c r="D15" i="48" s="1"/>
  <c r="B15" i="48"/>
  <c r="Y14" i="48"/>
  <c r="X14" i="48"/>
  <c r="W14" i="48"/>
  <c r="V14" i="48"/>
  <c r="U14" i="48"/>
  <c r="T14" i="48"/>
  <c r="R14" i="48"/>
  <c r="K14" i="48"/>
  <c r="J14" i="48"/>
  <c r="H14" i="48"/>
  <c r="F14" i="48"/>
  <c r="E14" i="48"/>
  <c r="C14" i="48"/>
  <c r="D14" i="48" s="1"/>
  <c r="B14" i="48"/>
  <c r="Y13" i="48"/>
  <c r="X13" i="48"/>
  <c r="W13" i="48"/>
  <c r="V13" i="48"/>
  <c r="U13" i="48"/>
  <c r="T13" i="48"/>
  <c r="R13" i="48"/>
  <c r="K13" i="48"/>
  <c r="J13" i="48"/>
  <c r="H13" i="48"/>
  <c r="F13" i="48"/>
  <c r="E13" i="48"/>
  <c r="C13" i="48"/>
  <c r="D13" i="48" s="1"/>
  <c r="B13" i="48"/>
  <c r="Y12" i="48"/>
  <c r="X12" i="48"/>
  <c r="W12" i="48"/>
  <c r="V12" i="48"/>
  <c r="U12" i="48"/>
  <c r="T12" i="48"/>
  <c r="R12" i="48"/>
  <c r="K12" i="48"/>
  <c r="M49" i="66" s="1"/>
  <c r="J12" i="48"/>
  <c r="H12" i="48"/>
  <c r="F12" i="48"/>
  <c r="E12" i="48"/>
  <c r="C12" i="48"/>
  <c r="D12" i="48" s="1"/>
  <c r="B12" i="48"/>
  <c r="Y11" i="48"/>
  <c r="X11" i="48"/>
  <c r="W11" i="48"/>
  <c r="V11" i="48"/>
  <c r="U11" i="48"/>
  <c r="T11" i="48"/>
  <c r="R11" i="48"/>
  <c r="K11" i="48"/>
  <c r="J11" i="48"/>
  <c r="H11" i="48"/>
  <c r="F11" i="48"/>
  <c r="E11" i="48"/>
  <c r="C11" i="48"/>
  <c r="D11" i="48" s="1"/>
  <c r="B11" i="48"/>
  <c r="H5" i="48"/>
  <c r="T2" i="48"/>
  <c r="AC35" i="46"/>
  <c r="AB35" i="46"/>
  <c r="AA35" i="46"/>
  <c r="X35" i="46"/>
  <c r="U35" i="46"/>
  <c r="T35" i="46"/>
  <c r="S35" i="46"/>
  <c r="G35" i="46"/>
  <c r="F35" i="46"/>
  <c r="D35" i="46"/>
  <c r="E35" i="46" s="1"/>
  <c r="C35" i="46"/>
  <c r="B35" i="46"/>
  <c r="AC34" i="46"/>
  <c r="AB34" i="46"/>
  <c r="AA34" i="46"/>
  <c r="X34" i="46"/>
  <c r="U34" i="46"/>
  <c r="T34" i="46"/>
  <c r="S34" i="46"/>
  <c r="G34" i="46"/>
  <c r="F34" i="46"/>
  <c r="D34" i="46"/>
  <c r="E34" i="46" s="1"/>
  <c r="C34" i="46"/>
  <c r="B34" i="46"/>
  <c r="AC33" i="46"/>
  <c r="AB33" i="46"/>
  <c r="AA33" i="46"/>
  <c r="X33" i="46"/>
  <c r="U33" i="46"/>
  <c r="T33" i="46"/>
  <c r="S33" i="46"/>
  <c r="G33" i="46"/>
  <c r="F33" i="46"/>
  <c r="D33" i="46"/>
  <c r="E33" i="46" s="1"/>
  <c r="C33" i="46"/>
  <c r="B33" i="46"/>
  <c r="AC32" i="46"/>
  <c r="AB32" i="46"/>
  <c r="AA32" i="46"/>
  <c r="X32" i="46"/>
  <c r="U32" i="46"/>
  <c r="T32" i="46"/>
  <c r="S32" i="46"/>
  <c r="G32" i="46"/>
  <c r="F32" i="46"/>
  <c r="D32" i="46"/>
  <c r="E32" i="46" s="1"/>
  <c r="C32" i="46"/>
  <c r="B32" i="46"/>
  <c r="AC31" i="46"/>
  <c r="AB31" i="46"/>
  <c r="AA31" i="46"/>
  <c r="X31" i="46"/>
  <c r="U31" i="46"/>
  <c r="T31" i="46"/>
  <c r="S31" i="46"/>
  <c r="G31" i="46"/>
  <c r="F31" i="46"/>
  <c r="D31" i="46"/>
  <c r="E31" i="46" s="1"/>
  <c r="C31" i="46"/>
  <c r="B31" i="46"/>
  <c r="AC30" i="46"/>
  <c r="AB30" i="46"/>
  <c r="AA30" i="46"/>
  <c r="X30" i="46"/>
  <c r="U30" i="46"/>
  <c r="T30" i="46"/>
  <c r="S30" i="46"/>
  <c r="G30" i="46"/>
  <c r="F30" i="46"/>
  <c r="D30" i="46"/>
  <c r="E30" i="46" s="1"/>
  <c r="C30" i="46"/>
  <c r="B30" i="46"/>
  <c r="AC29" i="46"/>
  <c r="AB29" i="46"/>
  <c r="AA29" i="46"/>
  <c r="X29" i="46"/>
  <c r="U29" i="46"/>
  <c r="T29" i="46"/>
  <c r="S29" i="46"/>
  <c r="G29" i="46"/>
  <c r="F29" i="46"/>
  <c r="D29" i="46"/>
  <c r="E29" i="46" s="1"/>
  <c r="C29" i="46"/>
  <c r="B29" i="46"/>
  <c r="AC28" i="46"/>
  <c r="AB28" i="46"/>
  <c r="AA28" i="46"/>
  <c r="X28" i="46"/>
  <c r="U28" i="46"/>
  <c r="T28" i="46"/>
  <c r="S28" i="46"/>
  <c r="G28" i="46"/>
  <c r="F28" i="46"/>
  <c r="D28" i="46"/>
  <c r="E28" i="46" s="1"/>
  <c r="C28" i="46"/>
  <c r="B28" i="46"/>
  <c r="AC27" i="46"/>
  <c r="AB27" i="46"/>
  <c r="AA27" i="46"/>
  <c r="X27" i="46"/>
  <c r="U27" i="46"/>
  <c r="T27" i="46"/>
  <c r="S27" i="46"/>
  <c r="G27" i="46"/>
  <c r="F27" i="46"/>
  <c r="D27" i="46"/>
  <c r="E27" i="46" s="1"/>
  <c r="C27" i="46"/>
  <c r="B27" i="46"/>
  <c r="AC26" i="46"/>
  <c r="AB26" i="46"/>
  <c r="AA26" i="46"/>
  <c r="X26" i="46"/>
  <c r="U26" i="46"/>
  <c r="T26" i="46"/>
  <c r="S26" i="46"/>
  <c r="G26" i="46"/>
  <c r="F26" i="46"/>
  <c r="D26" i="46"/>
  <c r="E26" i="46" s="1"/>
  <c r="C26" i="46"/>
  <c r="B26" i="46"/>
  <c r="AC25" i="46"/>
  <c r="AB25" i="46"/>
  <c r="AA25" i="46"/>
  <c r="X25" i="46"/>
  <c r="U25" i="46"/>
  <c r="T25" i="46"/>
  <c r="S25" i="46"/>
  <c r="G25" i="46"/>
  <c r="F25" i="46"/>
  <c r="D25" i="46"/>
  <c r="E25" i="46" s="1"/>
  <c r="C25" i="46"/>
  <c r="B25" i="46"/>
  <c r="AC24" i="46"/>
  <c r="AB24" i="46"/>
  <c r="AA24" i="46"/>
  <c r="X24" i="46"/>
  <c r="U24" i="46"/>
  <c r="T24" i="46"/>
  <c r="S24" i="46"/>
  <c r="G24" i="46"/>
  <c r="F24" i="46"/>
  <c r="D24" i="46"/>
  <c r="E24" i="46" s="1"/>
  <c r="C24" i="46"/>
  <c r="B24" i="46"/>
  <c r="AC23" i="46"/>
  <c r="AB23" i="46"/>
  <c r="AA23" i="46"/>
  <c r="X23" i="46"/>
  <c r="U23" i="46"/>
  <c r="T23" i="46"/>
  <c r="S23" i="46"/>
  <c r="G23" i="46"/>
  <c r="F23" i="46"/>
  <c r="D23" i="46"/>
  <c r="E23" i="46" s="1"/>
  <c r="C23" i="46"/>
  <c r="B23" i="46"/>
  <c r="AC22" i="46"/>
  <c r="AB22" i="46"/>
  <c r="AA22" i="46"/>
  <c r="X22" i="46"/>
  <c r="U22" i="46"/>
  <c r="T22" i="46"/>
  <c r="S22" i="46"/>
  <c r="G22" i="46"/>
  <c r="F22" i="46"/>
  <c r="D22" i="46"/>
  <c r="E22" i="46" s="1"/>
  <c r="C22" i="46"/>
  <c r="B22" i="46"/>
  <c r="AC21" i="46"/>
  <c r="AB21" i="46"/>
  <c r="AA21" i="46"/>
  <c r="X21" i="46"/>
  <c r="U21" i="46"/>
  <c r="T21" i="46"/>
  <c r="S21" i="46"/>
  <c r="G21" i="46"/>
  <c r="F21" i="46"/>
  <c r="D21" i="46"/>
  <c r="E21" i="46" s="1"/>
  <c r="C21" i="46"/>
  <c r="B21" i="46"/>
  <c r="AC20" i="46"/>
  <c r="AB20" i="46"/>
  <c r="AA20" i="46"/>
  <c r="X20" i="46"/>
  <c r="U20" i="46"/>
  <c r="T20" i="46"/>
  <c r="S20" i="46"/>
  <c r="G20" i="46"/>
  <c r="F20" i="46"/>
  <c r="D20" i="46"/>
  <c r="E20" i="46" s="1"/>
  <c r="C20" i="46"/>
  <c r="B20" i="46"/>
  <c r="AC19" i="46"/>
  <c r="AB19" i="46"/>
  <c r="AA19" i="46"/>
  <c r="X19" i="46"/>
  <c r="U19" i="46"/>
  <c r="T19" i="46"/>
  <c r="S19" i="46"/>
  <c r="G19" i="46"/>
  <c r="F19" i="46"/>
  <c r="D19" i="46"/>
  <c r="E19" i="46" s="1"/>
  <c r="C19" i="46"/>
  <c r="B19" i="46"/>
  <c r="AC18" i="46"/>
  <c r="AB18" i="46"/>
  <c r="AA18" i="46"/>
  <c r="X18" i="46"/>
  <c r="U18" i="46"/>
  <c r="T18" i="46"/>
  <c r="S18" i="46"/>
  <c r="G18" i="46"/>
  <c r="F18" i="46"/>
  <c r="D18" i="46"/>
  <c r="E18" i="46" s="1"/>
  <c r="C18" i="46"/>
  <c r="B18" i="46"/>
  <c r="AC17" i="46"/>
  <c r="AB17" i="46"/>
  <c r="AA17" i="46"/>
  <c r="X17" i="46"/>
  <c r="U17" i="46"/>
  <c r="T17" i="46"/>
  <c r="S17" i="46"/>
  <c r="G17" i="46"/>
  <c r="F17" i="46"/>
  <c r="D17" i="46"/>
  <c r="E17" i="46" s="1"/>
  <c r="C17" i="46"/>
  <c r="B17" i="46"/>
  <c r="D15" i="46"/>
  <c r="E15" i="46" s="1"/>
  <c r="C15" i="46"/>
  <c r="B15" i="46"/>
  <c r="AC14" i="46"/>
  <c r="AB14" i="46"/>
  <c r="AA14" i="46"/>
  <c r="X14" i="46"/>
  <c r="U14" i="46"/>
  <c r="T14" i="46"/>
  <c r="S14" i="46"/>
  <c r="G14" i="46"/>
  <c r="F14" i="46"/>
  <c r="D14" i="46"/>
  <c r="E14" i="46" s="1"/>
  <c r="C14" i="46"/>
  <c r="B14" i="46"/>
  <c r="AC13" i="46"/>
  <c r="AB13" i="46"/>
  <c r="AA13" i="46"/>
  <c r="X13" i="46"/>
  <c r="U13" i="46"/>
  <c r="T13" i="46"/>
  <c r="S13" i="46"/>
  <c r="G13" i="46"/>
  <c r="F13" i="46"/>
  <c r="D13" i="46"/>
  <c r="E13" i="46" s="1"/>
  <c r="C13" i="46"/>
  <c r="B13" i="46"/>
  <c r="AC12" i="46"/>
  <c r="AB12" i="46"/>
  <c r="AA12" i="46"/>
  <c r="X12" i="46"/>
  <c r="U12" i="46"/>
  <c r="T12" i="46"/>
  <c r="S12" i="46"/>
  <c r="G12" i="46"/>
  <c r="F12" i="46"/>
  <c r="D12" i="46"/>
  <c r="E12" i="46" s="1"/>
  <c r="C12" i="46"/>
  <c r="B12" i="46"/>
  <c r="G4" i="46"/>
  <c r="P2" i="46"/>
  <c r="AC29" i="45"/>
  <c r="AB29" i="45"/>
  <c r="AA29" i="45"/>
  <c r="Z29" i="45"/>
  <c r="Y29" i="45"/>
  <c r="X29" i="45"/>
  <c r="U29" i="45"/>
  <c r="T29" i="45"/>
  <c r="S29" i="45"/>
  <c r="R29" i="45"/>
  <c r="Q29" i="45"/>
  <c r="O29" i="45"/>
  <c r="M29" i="45"/>
  <c r="K29" i="45"/>
  <c r="J29" i="45"/>
  <c r="I29" i="45"/>
  <c r="G29" i="45"/>
  <c r="F29" i="45"/>
  <c r="C29" i="45"/>
  <c r="B29" i="45"/>
  <c r="AC28" i="45"/>
  <c r="AB28" i="45"/>
  <c r="AA28" i="45"/>
  <c r="Z28" i="45"/>
  <c r="Y28" i="45"/>
  <c r="X28" i="45"/>
  <c r="U28" i="45"/>
  <c r="T28" i="45"/>
  <c r="S28" i="45"/>
  <c r="R28" i="45"/>
  <c r="Q28" i="45"/>
  <c r="O28" i="45"/>
  <c r="M28" i="45"/>
  <c r="K28" i="45"/>
  <c r="J28" i="45"/>
  <c r="I28" i="45"/>
  <c r="G28" i="45"/>
  <c r="F28" i="45"/>
  <c r="C28" i="45"/>
  <c r="B28" i="45"/>
  <c r="AC27" i="45"/>
  <c r="AB27" i="45"/>
  <c r="AA27" i="45"/>
  <c r="Z27" i="45"/>
  <c r="Y27" i="45"/>
  <c r="X27" i="45"/>
  <c r="U27" i="45"/>
  <c r="T27" i="45"/>
  <c r="S27" i="45"/>
  <c r="R27" i="45"/>
  <c r="Q27" i="45"/>
  <c r="O27" i="45"/>
  <c r="M27" i="45"/>
  <c r="K27" i="45"/>
  <c r="J27" i="45"/>
  <c r="I27" i="45"/>
  <c r="G27" i="45"/>
  <c r="F27" i="45"/>
  <c r="C27" i="45"/>
  <c r="B27" i="45"/>
  <c r="AC26" i="45"/>
  <c r="AB26" i="45"/>
  <c r="AA26" i="45"/>
  <c r="Z26" i="45"/>
  <c r="Y26" i="45"/>
  <c r="X26" i="45"/>
  <c r="U26" i="45"/>
  <c r="T26" i="45"/>
  <c r="S26" i="45"/>
  <c r="R26" i="45"/>
  <c r="Q26" i="45"/>
  <c r="O26" i="45"/>
  <c r="M26" i="45"/>
  <c r="K26" i="45"/>
  <c r="J26" i="45"/>
  <c r="I26" i="45"/>
  <c r="G26" i="45"/>
  <c r="F26" i="45"/>
  <c r="C26" i="45"/>
  <c r="B26" i="45"/>
  <c r="AC25" i="45"/>
  <c r="AB25" i="45"/>
  <c r="AA25" i="45"/>
  <c r="Z25" i="45"/>
  <c r="Y25" i="45"/>
  <c r="X25" i="45"/>
  <c r="U25" i="45"/>
  <c r="T25" i="45"/>
  <c r="S25" i="45"/>
  <c r="R25" i="45"/>
  <c r="Q25" i="45"/>
  <c r="O25" i="45"/>
  <c r="M25" i="45"/>
  <c r="K25" i="45"/>
  <c r="J25" i="45"/>
  <c r="I25" i="45"/>
  <c r="G25" i="45"/>
  <c r="F25" i="45"/>
  <c r="C25" i="45"/>
  <c r="B25" i="45"/>
  <c r="AC24" i="45"/>
  <c r="AB24" i="45"/>
  <c r="AA24" i="45"/>
  <c r="Z24" i="45"/>
  <c r="Y24" i="45"/>
  <c r="X24" i="45"/>
  <c r="U24" i="45"/>
  <c r="T24" i="45"/>
  <c r="S24" i="45"/>
  <c r="R24" i="45"/>
  <c r="Q24" i="45"/>
  <c r="O24" i="45"/>
  <c r="M24" i="45"/>
  <c r="K24" i="45"/>
  <c r="J24" i="45"/>
  <c r="I24" i="45"/>
  <c r="G24" i="45"/>
  <c r="F24" i="45"/>
  <c r="C24" i="45"/>
  <c r="B24" i="45"/>
  <c r="AC22" i="45"/>
  <c r="AB22" i="45"/>
  <c r="AA22" i="45"/>
  <c r="Z22" i="45"/>
  <c r="Y22" i="45"/>
  <c r="X22" i="45"/>
  <c r="U22" i="45"/>
  <c r="T22" i="45"/>
  <c r="S22" i="45"/>
  <c r="R22" i="45"/>
  <c r="Q22" i="45"/>
  <c r="O22" i="45"/>
  <c r="M22" i="45"/>
  <c r="K22" i="45"/>
  <c r="J22" i="45"/>
  <c r="I22" i="45"/>
  <c r="G22" i="45"/>
  <c r="F22" i="45"/>
  <c r="C22" i="45"/>
  <c r="B22" i="45"/>
  <c r="AC21" i="45"/>
  <c r="AB21" i="45"/>
  <c r="AA21" i="45"/>
  <c r="Z21" i="45"/>
  <c r="Y21" i="45"/>
  <c r="X21" i="45"/>
  <c r="U21" i="45"/>
  <c r="T21" i="45"/>
  <c r="S21" i="45"/>
  <c r="R21" i="45"/>
  <c r="Q21" i="45"/>
  <c r="O21" i="45"/>
  <c r="M21" i="45"/>
  <c r="K21" i="45"/>
  <c r="J21" i="45"/>
  <c r="I21" i="45"/>
  <c r="G21" i="45"/>
  <c r="F21" i="45"/>
  <c r="C21" i="45"/>
  <c r="B21" i="45"/>
  <c r="AC20" i="45"/>
  <c r="AB20" i="45"/>
  <c r="AA20" i="45"/>
  <c r="Z20" i="45"/>
  <c r="Y20" i="45"/>
  <c r="X20" i="45"/>
  <c r="U20" i="45"/>
  <c r="T20" i="45"/>
  <c r="S20" i="45"/>
  <c r="R20" i="45"/>
  <c r="Q20" i="45"/>
  <c r="O20" i="45"/>
  <c r="M20" i="45"/>
  <c r="K20" i="45"/>
  <c r="J20" i="45"/>
  <c r="I20" i="45"/>
  <c r="G20" i="45"/>
  <c r="F20" i="45"/>
  <c r="C20" i="45"/>
  <c r="B20" i="45"/>
  <c r="AC19" i="45"/>
  <c r="AB19" i="45"/>
  <c r="AA19" i="45"/>
  <c r="Z19" i="45"/>
  <c r="Y19" i="45"/>
  <c r="X19" i="45"/>
  <c r="U19" i="45"/>
  <c r="T19" i="45"/>
  <c r="S19" i="45"/>
  <c r="R19" i="45"/>
  <c r="Q19" i="45"/>
  <c r="O19" i="45"/>
  <c r="M19" i="45"/>
  <c r="K19" i="45"/>
  <c r="J19" i="45"/>
  <c r="I19" i="45"/>
  <c r="G19" i="45"/>
  <c r="F19" i="45"/>
  <c r="C19" i="45"/>
  <c r="B19" i="45"/>
  <c r="AC18" i="45"/>
  <c r="AB18" i="45"/>
  <c r="AA18" i="45"/>
  <c r="Z18" i="45"/>
  <c r="Y18" i="45"/>
  <c r="X18" i="45"/>
  <c r="U18" i="45"/>
  <c r="T18" i="45"/>
  <c r="S18" i="45"/>
  <c r="R18" i="45"/>
  <c r="Q18" i="45"/>
  <c r="O18" i="45"/>
  <c r="M18" i="45"/>
  <c r="K18" i="45"/>
  <c r="J18" i="45"/>
  <c r="I18" i="45"/>
  <c r="G18" i="45"/>
  <c r="F18" i="45"/>
  <c r="C18" i="45"/>
  <c r="B18" i="45"/>
  <c r="AC17" i="45"/>
  <c r="AB17" i="45"/>
  <c r="AA17" i="45"/>
  <c r="Z17" i="45"/>
  <c r="Y17" i="45"/>
  <c r="X17" i="45"/>
  <c r="U17" i="45"/>
  <c r="T17" i="45"/>
  <c r="S17" i="45"/>
  <c r="R17" i="45"/>
  <c r="Q17" i="45"/>
  <c r="O17" i="45"/>
  <c r="M17" i="45"/>
  <c r="K17" i="45"/>
  <c r="J17" i="45"/>
  <c r="I17" i="45"/>
  <c r="G17" i="45"/>
  <c r="F17" i="45"/>
  <c r="C17" i="45"/>
  <c r="B17" i="45"/>
  <c r="AC15" i="45"/>
  <c r="AB15" i="45"/>
  <c r="AA15" i="45"/>
  <c r="Z15" i="45"/>
  <c r="Y15" i="45"/>
  <c r="X15" i="45"/>
  <c r="U15" i="45"/>
  <c r="T15" i="45"/>
  <c r="S15" i="45"/>
  <c r="R15" i="45"/>
  <c r="Q15" i="45"/>
  <c r="O15" i="45"/>
  <c r="M15" i="45"/>
  <c r="K15" i="45"/>
  <c r="L15" i="45" s="1"/>
  <c r="J15" i="45"/>
  <c r="I15" i="45"/>
  <c r="G15" i="45"/>
  <c r="H15" i="45" s="1"/>
  <c r="F15" i="45"/>
  <c r="C15" i="45"/>
  <c r="B15" i="45"/>
  <c r="AC14" i="45"/>
  <c r="AB14" i="45"/>
  <c r="AA14" i="45"/>
  <c r="Z14" i="45"/>
  <c r="Y14" i="45"/>
  <c r="X14" i="45"/>
  <c r="U14" i="45"/>
  <c r="T14" i="45"/>
  <c r="S14" i="45"/>
  <c r="R14" i="45"/>
  <c r="Q14" i="45"/>
  <c r="O14" i="45"/>
  <c r="M14" i="45"/>
  <c r="K14" i="45"/>
  <c r="J14" i="45"/>
  <c r="I14" i="45"/>
  <c r="G14" i="45"/>
  <c r="H14" i="45" s="1"/>
  <c r="F14" i="45"/>
  <c r="C14" i="45"/>
  <c r="B14" i="45"/>
  <c r="AC13" i="45"/>
  <c r="AB13" i="45"/>
  <c r="AA13" i="45"/>
  <c r="Z13" i="45"/>
  <c r="Y13" i="45"/>
  <c r="X13" i="45"/>
  <c r="U13" i="45"/>
  <c r="T13" i="45"/>
  <c r="S13" i="45"/>
  <c r="R13" i="45"/>
  <c r="Q13" i="45"/>
  <c r="O13" i="45"/>
  <c r="M13" i="45"/>
  <c r="K13" i="45"/>
  <c r="J13" i="45"/>
  <c r="I13" i="45"/>
  <c r="G13" i="45"/>
  <c r="H13" i="45" s="1"/>
  <c r="F13" i="45"/>
  <c r="C13" i="45"/>
  <c r="B13" i="45"/>
  <c r="AC12" i="45"/>
  <c r="AB12" i="45"/>
  <c r="AA12" i="45"/>
  <c r="Z12" i="45"/>
  <c r="Y12" i="45"/>
  <c r="X12" i="45"/>
  <c r="U12" i="45"/>
  <c r="T12" i="45"/>
  <c r="S12" i="45"/>
  <c r="R12" i="45"/>
  <c r="Q12" i="45"/>
  <c r="O12" i="45"/>
  <c r="M12" i="45"/>
  <c r="K12" i="45"/>
  <c r="J12" i="45"/>
  <c r="I12" i="45"/>
  <c r="G12" i="45"/>
  <c r="F12" i="45"/>
  <c r="C12" i="45"/>
  <c r="B12" i="45"/>
  <c r="AC11" i="45"/>
  <c r="AB11" i="45"/>
  <c r="AA11" i="45"/>
  <c r="Z11" i="45"/>
  <c r="Y11" i="45"/>
  <c r="X11" i="45"/>
  <c r="U11" i="45"/>
  <c r="T11" i="45"/>
  <c r="S11" i="45"/>
  <c r="R11" i="45"/>
  <c r="Q11" i="45"/>
  <c r="O11" i="45"/>
  <c r="M11" i="45"/>
  <c r="K11" i="45"/>
  <c r="J11" i="45"/>
  <c r="I11" i="45"/>
  <c r="G11" i="45"/>
  <c r="H11" i="45" s="1"/>
  <c r="F11" i="45"/>
  <c r="C11" i="45"/>
  <c r="B11" i="45"/>
  <c r="AC10" i="45"/>
  <c r="AB10" i="45"/>
  <c r="AA10" i="45"/>
  <c r="Z10" i="45"/>
  <c r="Y10" i="45"/>
  <c r="X10" i="45"/>
  <c r="U10" i="45"/>
  <c r="T10" i="45"/>
  <c r="S10" i="45"/>
  <c r="R10" i="45"/>
  <c r="Q10" i="45"/>
  <c r="O10" i="45"/>
  <c r="M10" i="45"/>
  <c r="K10" i="45"/>
  <c r="J10" i="45"/>
  <c r="I10" i="45"/>
  <c r="G10" i="45"/>
  <c r="H10" i="45" s="1"/>
  <c r="F10" i="45"/>
  <c r="C10" i="45"/>
  <c r="B10" i="45"/>
  <c r="G4" i="45"/>
  <c r="S2" i="45"/>
  <c r="AE35" i="44"/>
  <c r="AD35" i="44"/>
  <c r="AC35" i="44"/>
  <c r="AB35" i="44"/>
  <c r="AA35" i="44"/>
  <c r="Y35" i="44"/>
  <c r="X35" i="44"/>
  <c r="W35" i="44"/>
  <c r="U35" i="44"/>
  <c r="S35" i="44"/>
  <c r="M35" i="44"/>
  <c r="K35" i="44"/>
  <c r="I35" i="44"/>
  <c r="H35" i="44"/>
  <c r="G35" i="44"/>
  <c r="E35" i="44"/>
  <c r="C35" i="44"/>
  <c r="B35" i="44"/>
  <c r="AE34" i="44"/>
  <c r="AD34" i="44"/>
  <c r="AC34" i="44"/>
  <c r="AB34" i="44"/>
  <c r="AA34" i="44"/>
  <c r="Y34" i="44"/>
  <c r="X34" i="44"/>
  <c r="W34" i="44"/>
  <c r="U34" i="44"/>
  <c r="S34" i="44"/>
  <c r="M34" i="44"/>
  <c r="K34" i="44"/>
  <c r="I34" i="44"/>
  <c r="H34" i="44"/>
  <c r="G34" i="44"/>
  <c r="E34" i="44"/>
  <c r="C34" i="44"/>
  <c r="B34" i="44"/>
  <c r="AE33" i="44"/>
  <c r="AD33" i="44"/>
  <c r="AC33" i="44"/>
  <c r="AB33" i="44"/>
  <c r="AA33" i="44"/>
  <c r="Y33" i="44"/>
  <c r="X33" i="44"/>
  <c r="W33" i="44"/>
  <c r="U33" i="44"/>
  <c r="S33" i="44"/>
  <c r="M33" i="44"/>
  <c r="K33" i="44"/>
  <c r="I33" i="44"/>
  <c r="H33" i="44"/>
  <c r="G33" i="44"/>
  <c r="E33" i="44"/>
  <c r="C33" i="44"/>
  <c r="B33" i="44"/>
  <c r="AE32" i="44"/>
  <c r="AD32" i="44"/>
  <c r="AC32" i="44"/>
  <c r="AB32" i="44"/>
  <c r="AA32" i="44"/>
  <c r="Y32" i="44"/>
  <c r="X32" i="44"/>
  <c r="W32" i="44"/>
  <c r="U32" i="44"/>
  <c r="S32" i="44"/>
  <c r="M32" i="44"/>
  <c r="K32" i="44"/>
  <c r="I32" i="44"/>
  <c r="H32" i="44"/>
  <c r="G32" i="44"/>
  <c r="E32" i="44"/>
  <c r="C32" i="44"/>
  <c r="B32" i="44"/>
  <c r="AE31" i="44"/>
  <c r="AD31" i="44"/>
  <c r="AC31" i="44"/>
  <c r="AB31" i="44"/>
  <c r="AA31" i="44"/>
  <c r="Y31" i="44"/>
  <c r="X31" i="44"/>
  <c r="W31" i="44"/>
  <c r="U31" i="44"/>
  <c r="S31" i="44"/>
  <c r="M31" i="44"/>
  <c r="K31" i="44"/>
  <c r="I31" i="44"/>
  <c r="H31" i="44"/>
  <c r="G31" i="44"/>
  <c r="E31" i="44"/>
  <c r="C31" i="44"/>
  <c r="B31" i="44"/>
  <c r="AE30" i="44"/>
  <c r="AD30" i="44"/>
  <c r="AC30" i="44"/>
  <c r="AB30" i="44"/>
  <c r="AA30" i="44"/>
  <c r="Y30" i="44"/>
  <c r="X30" i="44"/>
  <c r="W30" i="44"/>
  <c r="U30" i="44"/>
  <c r="S30" i="44"/>
  <c r="M30" i="44"/>
  <c r="K30" i="44"/>
  <c r="I30" i="44"/>
  <c r="H30" i="44"/>
  <c r="G30" i="44"/>
  <c r="E30" i="44"/>
  <c r="C30" i="44"/>
  <c r="B30" i="44"/>
  <c r="AE29" i="44"/>
  <c r="AD29" i="44"/>
  <c r="AC29" i="44"/>
  <c r="AB29" i="44"/>
  <c r="AA29" i="44"/>
  <c r="Y29" i="44"/>
  <c r="X29" i="44"/>
  <c r="W29" i="44"/>
  <c r="U29" i="44"/>
  <c r="S29" i="44"/>
  <c r="M29" i="44"/>
  <c r="K29" i="44"/>
  <c r="I29" i="44"/>
  <c r="H29" i="44"/>
  <c r="G29" i="44"/>
  <c r="E29" i="44"/>
  <c r="C29" i="44"/>
  <c r="B29" i="44"/>
  <c r="AE28" i="44"/>
  <c r="AD28" i="44"/>
  <c r="AC28" i="44"/>
  <c r="AB28" i="44"/>
  <c r="AA28" i="44"/>
  <c r="Y28" i="44"/>
  <c r="X28" i="44"/>
  <c r="W28" i="44"/>
  <c r="U28" i="44"/>
  <c r="S28" i="44"/>
  <c r="M28" i="44"/>
  <c r="K28" i="44"/>
  <c r="I28" i="44"/>
  <c r="H28" i="44"/>
  <c r="G28" i="44"/>
  <c r="E28" i="44"/>
  <c r="C28" i="44"/>
  <c r="B28" i="44"/>
  <c r="AE26" i="44"/>
  <c r="AD26" i="44"/>
  <c r="AC26" i="44"/>
  <c r="AB26" i="44"/>
  <c r="AA26" i="44"/>
  <c r="Y26" i="44"/>
  <c r="X26" i="44"/>
  <c r="W26" i="44"/>
  <c r="U26" i="44"/>
  <c r="S26" i="44"/>
  <c r="M26" i="44"/>
  <c r="K26" i="44"/>
  <c r="I26" i="44"/>
  <c r="H26" i="44"/>
  <c r="G26" i="44"/>
  <c r="E26" i="44"/>
  <c r="C26" i="44"/>
  <c r="B26" i="44"/>
  <c r="AE25" i="44"/>
  <c r="AD25" i="44"/>
  <c r="AC25" i="44"/>
  <c r="AB25" i="44"/>
  <c r="AA25" i="44"/>
  <c r="Y25" i="44"/>
  <c r="X25" i="44"/>
  <c r="W25" i="44"/>
  <c r="U25" i="44"/>
  <c r="S25" i="44"/>
  <c r="M25" i="44"/>
  <c r="K25" i="44"/>
  <c r="I25" i="44"/>
  <c r="H25" i="44"/>
  <c r="G25" i="44"/>
  <c r="E25" i="44"/>
  <c r="C25" i="44"/>
  <c r="B25" i="44"/>
  <c r="AE24" i="44"/>
  <c r="AD24" i="44"/>
  <c r="AC24" i="44"/>
  <c r="AB24" i="44"/>
  <c r="AA24" i="44"/>
  <c r="Y24" i="44"/>
  <c r="X24" i="44"/>
  <c r="W24" i="44"/>
  <c r="U24" i="44"/>
  <c r="S24" i="44"/>
  <c r="M24" i="44"/>
  <c r="K24" i="44"/>
  <c r="I24" i="44"/>
  <c r="H24" i="44"/>
  <c r="G24" i="44"/>
  <c r="E24" i="44"/>
  <c r="C24" i="44"/>
  <c r="B24" i="44"/>
  <c r="AE23" i="44"/>
  <c r="AD23" i="44"/>
  <c r="AC23" i="44"/>
  <c r="AB23" i="44"/>
  <c r="AA23" i="44"/>
  <c r="Y23" i="44"/>
  <c r="X23" i="44"/>
  <c r="W23" i="44"/>
  <c r="U23" i="44"/>
  <c r="S23" i="44"/>
  <c r="M23" i="44"/>
  <c r="K23" i="44"/>
  <c r="I23" i="44"/>
  <c r="H23" i="44"/>
  <c r="G23" i="44"/>
  <c r="E23" i="44"/>
  <c r="C23" i="44"/>
  <c r="B23" i="44"/>
  <c r="AE22" i="44"/>
  <c r="AD22" i="44"/>
  <c r="AC22" i="44"/>
  <c r="AB22" i="44"/>
  <c r="AA22" i="44"/>
  <c r="Y22" i="44"/>
  <c r="X22" i="44"/>
  <c r="W22" i="44"/>
  <c r="U22" i="44"/>
  <c r="S22" i="44"/>
  <c r="M22" i="44"/>
  <c r="K22" i="44"/>
  <c r="I22" i="44"/>
  <c r="H22" i="44"/>
  <c r="G22" i="44"/>
  <c r="E22" i="44"/>
  <c r="C22" i="44"/>
  <c r="B22" i="44"/>
  <c r="AE21" i="44"/>
  <c r="AD21" i="44"/>
  <c r="AC21" i="44"/>
  <c r="AB21" i="44"/>
  <c r="AA21" i="44"/>
  <c r="Y21" i="44"/>
  <c r="X21" i="44"/>
  <c r="W21" i="44"/>
  <c r="U21" i="44"/>
  <c r="S21" i="44"/>
  <c r="M21" i="44"/>
  <c r="K21" i="44"/>
  <c r="I21" i="44"/>
  <c r="H21" i="44"/>
  <c r="G21" i="44"/>
  <c r="E21" i="44"/>
  <c r="C21" i="44"/>
  <c r="B21" i="44"/>
  <c r="AE20" i="44"/>
  <c r="AD20" i="44"/>
  <c r="AC20" i="44"/>
  <c r="AB20" i="44"/>
  <c r="AA20" i="44"/>
  <c r="Y20" i="44"/>
  <c r="X20" i="44"/>
  <c r="W20" i="44"/>
  <c r="U20" i="44"/>
  <c r="S20" i="44"/>
  <c r="M20" i="44"/>
  <c r="K20" i="44"/>
  <c r="I20" i="44"/>
  <c r="H20" i="44"/>
  <c r="G20" i="44"/>
  <c r="E20" i="44"/>
  <c r="C20" i="44"/>
  <c r="B20" i="44"/>
  <c r="AE19" i="44"/>
  <c r="AD19" i="44"/>
  <c r="AC19" i="44"/>
  <c r="AB19" i="44"/>
  <c r="AA19" i="44"/>
  <c r="Y19" i="44"/>
  <c r="X19" i="44"/>
  <c r="W19" i="44"/>
  <c r="U19" i="44"/>
  <c r="S19" i="44"/>
  <c r="M19" i="44"/>
  <c r="K19" i="44"/>
  <c r="I19" i="44"/>
  <c r="H19" i="44"/>
  <c r="G19" i="44"/>
  <c r="E19" i="44"/>
  <c r="C19" i="44"/>
  <c r="B19" i="44"/>
  <c r="AE17" i="44"/>
  <c r="AD17" i="44"/>
  <c r="AC17" i="44"/>
  <c r="AB17" i="44"/>
  <c r="AA17" i="44"/>
  <c r="Y17" i="44"/>
  <c r="Z17" i="44" s="1"/>
  <c r="X17" i="44"/>
  <c r="W17" i="44"/>
  <c r="U17" i="44"/>
  <c r="V17" i="44" s="1"/>
  <c r="S17" i="44"/>
  <c r="T17" i="44" s="1"/>
  <c r="M17" i="44"/>
  <c r="K17" i="44"/>
  <c r="I17" i="44"/>
  <c r="H17" i="44"/>
  <c r="G17" i="44"/>
  <c r="E17" i="44"/>
  <c r="C17" i="44"/>
  <c r="B17" i="44"/>
  <c r="AE16" i="44"/>
  <c r="AD16" i="44"/>
  <c r="AC16" i="44"/>
  <c r="AB16" i="44"/>
  <c r="AA16" i="44"/>
  <c r="Y16" i="44"/>
  <c r="Z16" i="44" s="1"/>
  <c r="X16" i="44"/>
  <c r="W16" i="44"/>
  <c r="U16" i="44"/>
  <c r="V16" i="44" s="1"/>
  <c r="S16" i="44"/>
  <c r="T16" i="44" s="1"/>
  <c r="M16" i="44"/>
  <c r="K16" i="44"/>
  <c r="I16" i="44"/>
  <c r="H16" i="44"/>
  <c r="G16" i="44"/>
  <c r="E16" i="44"/>
  <c r="C16" i="44"/>
  <c r="B16" i="44"/>
  <c r="AE15" i="44"/>
  <c r="AD15" i="44"/>
  <c r="AC15" i="44"/>
  <c r="AB15" i="44"/>
  <c r="AA15" i="44"/>
  <c r="Y15" i="44"/>
  <c r="Z15" i="44" s="1"/>
  <c r="X15" i="44"/>
  <c r="W15" i="44"/>
  <c r="U15" i="44"/>
  <c r="S15" i="44"/>
  <c r="M15" i="44"/>
  <c r="K15" i="44"/>
  <c r="I15" i="44"/>
  <c r="H15" i="44"/>
  <c r="G15" i="44"/>
  <c r="E15" i="44"/>
  <c r="C15" i="44"/>
  <c r="B15" i="44"/>
  <c r="AE14" i="44"/>
  <c r="AD14" i="44"/>
  <c r="AC14" i="44"/>
  <c r="AB14" i="44"/>
  <c r="AA14" i="44"/>
  <c r="Y14" i="44"/>
  <c r="Z14" i="44" s="1"/>
  <c r="X14" i="44"/>
  <c r="W14" i="44"/>
  <c r="U14" i="44"/>
  <c r="S14" i="44"/>
  <c r="T14" i="44" s="1"/>
  <c r="M14" i="44"/>
  <c r="K14" i="44"/>
  <c r="I14" i="44"/>
  <c r="H14" i="44"/>
  <c r="G14" i="44"/>
  <c r="E14" i="44"/>
  <c r="C14" i="44"/>
  <c r="B14" i="44"/>
  <c r="AE13" i="44"/>
  <c r="AD13" i="44"/>
  <c r="AC13" i="44"/>
  <c r="AB13" i="44"/>
  <c r="AA13" i="44"/>
  <c r="Y13" i="44"/>
  <c r="Z13" i="44" s="1"/>
  <c r="X13" i="44"/>
  <c r="W13" i="44"/>
  <c r="U13" i="44"/>
  <c r="V13" i="44" s="1"/>
  <c r="S13" i="44"/>
  <c r="T13" i="44" s="1"/>
  <c r="M13" i="44"/>
  <c r="K13" i="44"/>
  <c r="I13" i="44"/>
  <c r="H13" i="44"/>
  <c r="G13" i="44"/>
  <c r="E13" i="44"/>
  <c r="C13" i="44"/>
  <c r="B13" i="44"/>
  <c r="AE12" i="44"/>
  <c r="AD12" i="44"/>
  <c r="AC12" i="44"/>
  <c r="AB12" i="44"/>
  <c r="AA12" i="44"/>
  <c r="Y12" i="44"/>
  <c r="Z12" i="44" s="1"/>
  <c r="X12" i="44"/>
  <c r="W12" i="44"/>
  <c r="U12" i="44"/>
  <c r="S12" i="44"/>
  <c r="T12" i="44" s="1"/>
  <c r="M12" i="44"/>
  <c r="K12" i="44"/>
  <c r="I12" i="44"/>
  <c r="H12" i="44"/>
  <c r="G12" i="44"/>
  <c r="E12" i="44"/>
  <c r="C12" i="44"/>
  <c r="B12" i="44"/>
  <c r="AE11" i="44"/>
  <c r="AD11" i="44"/>
  <c r="AC11" i="44"/>
  <c r="AB11" i="44"/>
  <c r="AA11" i="44"/>
  <c r="Y11" i="44"/>
  <c r="Z11" i="44" s="1"/>
  <c r="X11" i="44"/>
  <c r="W11" i="44"/>
  <c r="U11" i="44"/>
  <c r="S11" i="44"/>
  <c r="T11" i="44" s="1"/>
  <c r="M11" i="44"/>
  <c r="K11" i="44"/>
  <c r="I11" i="44"/>
  <c r="J11" i="44" s="1"/>
  <c r="H11" i="44"/>
  <c r="G11" i="44"/>
  <c r="E11" i="44"/>
  <c r="C11" i="44"/>
  <c r="B11" i="44"/>
  <c r="AE10" i="44"/>
  <c r="AD10" i="44"/>
  <c r="AC10" i="44"/>
  <c r="AB10" i="44"/>
  <c r="AA10" i="44"/>
  <c r="Y10" i="44"/>
  <c r="X10" i="44"/>
  <c r="W10" i="44"/>
  <c r="U10" i="44"/>
  <c r="S10" i="44"/>
  <c r="T10" i="44" s="1"/>
  <c r="M10" i="44"/>
  <c r="K10" i="44"/>
  <c r="I10" i="44"/>
  <c r="H10" i="44"/>
  <c r="G10" i="44"/>
  <c r="E10" i="44"/>
  <c r="C10" i="44"/>
  <c r="B10" i="44"/>
  <c r="H4" i="44"/>
  <c r="AB2" i="44"/>
  <c r="Z36" i="16"/>
  <c r="Y36" i="16"/>
  <c r="X36" i="16"/>
  <c r="W36" i="16"/>
  <c r="V36" i="16"/>
  <c r="U36" i="16"/>
  <c r="T36" i="16"/>
  <c r="S36" i="16"/>
  <c r="Q36" i="16"/>
  <c r="P36" i="16"/>
  <c r="J36" i="16"/>
  <c r="I36" i="16"/>
  <c r="G36" i="16"/>
  <c r="F36" i="16"/>
  <c r="E36" i="16"/>
  <c r="C36" i="16"/>
  <c r="B36" i="16"/>
  <c r="Z35" i="16"/>
  <c r="Y35" i="16"/>
  <c r="X35" i="16"/>
  <c r="W35" i="16"/>
  <c r="V35" i="16"/>
  <c r="U35" i="16"/>
  <c r="T35" i="16"/>
  <c r="S35" i="16"/>
  <c r="Q35" i="16"/>
  <c r="P35" i="16"/>
  <c r="J35" i="16"/>
  <c r="I35" i="16"/>
  <c r="G35" i="16"/>
  <c r="F35" i="16"/>
  <c r="E35" i="16"/>
  <c r="C35" i="16"/>
  <c r="B35" i="16"/>
  <c r="Z34" i="16"/>
  <c r="Y34" i="16"/>
  <c r="X34" i="16"/>
  <c r="W34" i="16"/>
  <c r="V34" i="16"/>
  <c r="U34" i="16"/>
  <c r="T34" i="16"/>
  <c r="S34" i="16"/>
  <c r="Q34" i="16"/>
  <c r="P34" i="16"/>
  <c r="J34" i="16"/>
  <c r="I34" i="16"/>
  <c r="G34" i="16"/>
  <c r="F34" i="16"/>
  <c r="E34" i="16"/>
  <c r="C34" i="16"/>
  <c r="B34" i="16"/>
  <c r="Z33" i="16"/>
  <c r="Y33" i="16"/>
  <c r="X33" i="16"/>
  <c r="W33" i="16"/>
  <c r="V33" i="16"/>
  <c r="U33" i="16"/>
  <c r="T33" i="16"/>
  <c r="S33" i="16"/>
  <c r="Q33" i="16"/>
  <c r="P33" i="16"/>
  <c r="J33" i="16"/>
  <c r="I33" i="16"/>
  <c r="G33" i="16"/>
  <c r="F33" i="16"/>
  <c r="E33" i="16"/>
  <c r="C33" i="16"/>
  <c r="B33" i="16"/>
  <c r="Z32" i="16"/>
  <c r="Y32" i="16"/>
  <c r="X32" i="16"/>
  <c r="W32" i="16"/>
  <c r="V32" i="16"/>
  <c r="U32" i="16"/>
  <c r="T32" i="16"/>
  <c r="S32" i="16"/>
  <c r="Q32" i="16"/>
  <c r="P32" i="16"/>
  <c r="J32" i="16"/>
  <c r="I32" i="16"/>
  <c r="G32" i="16"/>
  <c r="F32" i="16"/>
  <c r="E32" i="16"/>
  <c r="C32" i="16"/>
  <c r="B32" i="16"/>
  <c r="Z31" i="16"/>
  <c r="Y31" i="16"/>
  <c r="X31" i="16"/>
  <c r="T31" i="16"/>
  <c r="S31" i="16"/>
  <c r="Q31" i="16"/>
  <c r="P31" i="16"/>
  <c r="J31" i="16"/>
  <c r="I31" i="16"/>
  <c r="G31" i="16"/>
  <c r="F31" i="16"/>
  <c r="E31" i="16"/>
  <c r="C31" i="16"/>
  <c r="B31" i="16"/>
  <c r="Z30" i="16"/>
  <c r="Y30" i="16"/>
  <c r="X30" i="16"/>
  <c r="T30" i="16"/>
  <c r="S30" i="16"/>
  <c r="Q30" i="16"/>
  <c r="P30" i="16"/>
  <c r="J30" i="16"/>
  <c r="I30" i="16"/>
  <c r="G30" i="16"/>
  <c r="F30" i="16"/>
  <c r="E30" i="16"/>
  <c r="C30" i="16"/>
  <c r="B30" i="16"/>
  <c r="Z29" i="16"/>
  <c r="Y29" i="16"/>
  <c r="X29" i="16"/>
  <c r="T29" i="16"/>
  <c r="S29" i="16"/>
  <c r="Q29" i="16"/>
  <c r="P29" i="16"/>
  <c r="J29" i="16"/>
  <c r="I29" i="16"/>
  <c r="G29" i="16"/>
  <c r="F29" i="16"/>
  <c r="E29" i="16"/>
  <c r="C29" i="16"/>
  <c r="B29" i="16"/>
  <c r="Z28" i="16"/>
  <c r="Y28" i="16"/>
  <c r="X28" i="16"/>
  <c r="T28" i="16"/>
  <c r="S28" i="16"/>
  <c r="Q28" i="16"/>
  <c r="P28" i="16"/>
  <c r="J28" i="16"/>
  <c r="I28" i="16"/>
  <c r="G28" i="16"/>
  <c r="F28" i="16"/>
  <c r="E28" i="16"/>
  <c r="C28" i="16"/>
  <c r="B28" i="16"/>
  <c r="Z27" i="16"/>
  <c r="Y27" i="16"/>
  <c r="X27" i="16"/>
  <c r="T27" i="16"/>
  <c r="S27" i="16"/>
  <c r="Q27" i="16"/>
  <c r="P27" i="16"/>
  <c r="J27" i="16"/>
  <c r="I27" i="16"/>
  <c r="G27" i="16"/>
  <c r="F27" i="16"/>
  <c r="E27" i="16"/>
  <c r="C27" i="16"/>
  <c r="B27" i="16"/>
  <c r="Z26" i="16"/>
  <c r="Y26" i="16"/>
  <c r="X26" i="16"/>
  <c r="T26" i="16"/>
  <c r="S26" i="16"/>
  <c r="Q26" i="16"/>
  <c r="P26" i="16"/>
  <c r="J26" i="16"/>
  <c r="I26" i="16"/>
  <c r="G26" i="16"/>
  <c r="F26" i="16"/>
  <c r="E26" i="16"/>
  <c r="C26" i="16"/>
  <c r="B26" i="16"/>
  <c r="Z25" i="16"/>
  <c r="Y25" i="16"/>
  <c r="X25" i="16"/>
  <c r="T25" i="16"/>
  <c r="S25" i="16"/>
  <c r="Q25" i="16"/>
  <c r="P25" i="16"/>
  <c r="J25" i="16"/>
  <c r="I25" i="16"/>
  <c r="G25" i="16"/>
  <c r="F25" i="16"/>
  <c r="E25" i="16"/>
  <c r="C25" i="16"/>
  <c r="B25" i="16"/>
  <c r="Z24" i="16"/>
  <c r="Y24" i="16"/>
  <c r="X24" i="16"/>
  <c r="T24" i="16"/>
  <c r="S24" i="16"/>
  <c r="Q24" i="16"/>
  <c r="P24" i="16"/>
  <c r="J24" i="16"/>
  <c r="I24" i="16"/>
  <c r="G24" i="16"/>
  <c r="F24" i="16"/>
  <c r="E24" i="16"/>
  <c r="C24" i="16"/>
  <c r="B24" i="16"/>
  <c r="Z23" i="16"/>
  <c r="Y23" i="16"/>
  <c r="X23" i="16"/>
  <c r="T23" i="16"/>
  <c r="S23" i="16"/>
  <c r="Q23" i="16"/>
  <c r="P23" i="16"/>
  <c r="J23" i="16"/>
  <c r="I23" i="16"/>
  <c r="G23" i="16"/>
  <c r="F23" i="16"/>
  <c r="E23" i="16"/>
  <c r="C23" i="16"/>
  <c r="B23" i="16"/>
  <c r="Z22" i="16"/>
  <c r="Y22" i="16"/>
  <c r="X22" i="16"/>
  <c r="T22" i="16"/>
  <c r="S22" i="16"/>
  <c r="Q22" i="16"/>
  <c r="P22" i="16"/>
  <c r="J22" i="16"/>
  <c r="I22" i="16"/>
  <c r="G22" i="16"/>
  <c r="F22" i="16"/>
  <c r="E22" i="16"/>
  <c r="C22" i="16"/>
  <c r="B22" i="16"/>
  <c r="Z21" i="16"/>
  <c r="Y21" i="16"/>
  <c r="X21" i="16"/>
  <c r="T21" i="16"/>
  <c r="S21" i="16"/>
  <c r="Q21" i="16"/>
  <c r="P21" i="16"/>
  <c r="J21" i="16"/>
  <c r="I21" i="16"/>
  <c r="G21" i="16"/>
  <c r="F21" i="16"/>
  <c r="E21" i="16"/>
  <c r="C21" i="16"/>
  <c r="B21" i="16"/>
  <c r="Z20" i="16"/>
  <c r="Y20" i="16"/>
  <c r="X20" i="16"/>
  <c r="T20" i="16"/>
  <c r="S20" i="16"/>
  <c r="Q20" i="16"/>
  <c r="P20" i="16"/>
  <c r="J20" i="16"/>
  <c r="I20" i="16"/>
  <c r="G20" i="16"/>
  <c r="F20" i="16"/>
  <c r="E20" i="16"/>
  <c r="C20" i="16"/>
  <c r="B20" i="16"/>
  <c r="Z19" i="16"/>
  <c r="Y19" i="16"/>
  <c r="X19" i="16"/>
  <c r="T19" i="16"/>
  <c r="S19" i="16"/>
  <c r="Q19" i="16"/>
  <c r="P19" i="16"/>
  <c r="J19" i="16"/>
  <c r="I19" i="16"/>
  <c r="G19" i="16"/>
  <c r="F19" i="16"/>
  <c r="E19" i="16"/>
  <c r="C19" i="16"/>
  <c r="B19" i="16"/>
  <c r="Z18" i="16"/>
  <c r="Y18" i="16"/>
  <c r="X18" i="16"/>
  <c r="T18" i="16"/>
  <c r="S18" i="16"/>
  <c r="Q18" i="16"/>
  <c r="P18" i="16"/>
  <c r="J18" i="16"/>
  <c r="I18" i="16"/>
  <c r="G18" i="16"/>
  <c r="F18" i="16"/>
  <c r="E18" i="16"/>
  <c r="C18" i="16"/>
  <c r="B18" i="16"/>
  <c r="Z17" i="16"/>
  <c r="Y17" i="16"/>
  <c r="X17" i="16"/>
  <c r="T17" i="16"/>
  <c r="S17" i="16"/>
  <c r="Q17" i="16"/>
  <c r="P17" i="16"/>
  <c r="J17" i="16"/>
  <c r="I17" i="16"/>
  <c r="G17" i="16"/>
  <c r="F17" i="16"/>
  <c r="E17" i="16"/>
  <c r="C17" i="16"/>
  <c r="B17" i="16"/>
  <c r="F5" i="16"/>
  <c r="P2" i="16"/>
  <c r="AJ28" i="6"/>
  <c r="AG28" i="6"/>
  <c r="AF28" i="6"/>
  <c r="AE28" i="6"/>
  <c r="AD28" i="6"/>
  <c r="AC28" i="6"/>
  <c r="AA28" i="6"/>
  <c r="Z28" i="6"/>
  <c r="X28" i="6"/>
  <c r="M28" i="6"/>
  <c r="V28" i="6"/>
  <c r="P28" i="6"/>
  <c r="K28" i="6"/>
  <c r="I28" i="6"/>
  <c r="G28" i="6"/>
  <c r="E28" i="6"/>
  <c r="C28" i="6"/>
  <c r="B28" i="6"/>
  <c r="AJ27" i="6"/>
  <c r="AG27" i="6"/>
  <c r="AF27" i="6"/>
  <c r="AE27" i="6"/>
  <c r="AD27" i="6"/>
  <c r="AC27" i="6"/>
  <c r="AA27" i="6"/>
  <c r="Z27" i="6"/>
  <c r="X27" i="6"/>
  <c r="M27" i="6"/>
  <c r="V27" i="6"/>
  <c r="P27" i="6"/>
  <c r="K27" i="6"/>
  <c r="I27" i="6"/>
  <c r="G27" i="6"/>
  <c r="E27" i="6"/>
  <c r="C27" i="6"/>
  <c r="B27" i="6"/>
  <c r="AJ26" i="6"/>
  <c r="AG26" i="6"/>
  <c r="AF26" i="6"/>
  <c r="AE26" i="6"/>
  <c r="AD26" i="6"/>
  <c r="AC26" i="6"/>
  <c r="AA26" i="6"/>
  <c r="Z26" i="6"/>
  <c r="X26" i="6"/>
  <c r="M26" i="6"/>
  <c r="V26" i="6"/>
  <c r="P26" i="6"/>
  <c r="K26" i="6"/>
  <c r="I26" i="6"/>
  <c r="G26" i="6"/>
  <c r="E26" i="6"/>
  <c r="C26" i="6"/>
  <c r="B26" i="6"/>
  <c r="AJ25" i="6"/>
  <c r="AG25" i="6"/>
  <c r="AF25" i="6"/>
  <c r="AE25" i="6"/>
  <c r="AD25" i="6"/>
  <c r="AC25" i="6"/>
  <c r="AA25" i="6"/>
  <c r="Z25" i="6"/>
  <c r="X25" i="6"/>
  <c r="M25" i="6"/>
  <c r="V25" i="6"/>
  <c r="P25" i="6"/>
  <c r="K25" i="6"/>
  <c r="I25" i="6"/>
  <c r="G25" i="6"/>
  <c r="E25" i="6"/>
  <c r="C25" i="6"/>
  <c r="B25" i="6"/>
  <c r="AJ23" i="6"/>
  <c r="AG23" i="6"/>
  <c r="AF23" i="6"/>
  <c r="AE23" i="6"/>
  <c r="AD23" i="6"/>
  <c r="AC23" i="6"/>
  <c r="AA23" i="6"/>
  <c r="Z23" i="6"/>
  <c r="X23" i="6"/>
  <c r="M23" i="6"/>
  <c r="V23" i="6"/>
  <c r="P23" i="6"/>
  <c r="K23" i="6"/>
  <c r="I23" i="6"/>
  <c r="G23" i="6"/>
  <c r="E23" i="6"/>
  <c r="C23" i="6"/>
  <c r="B23" i="6"/>
  <c r="AJ22" i="6"/>
  <c r="AG22" i="6"/>
  <c r="AF22" i="6"/>
  <c r="AE22" i="6"/>
  <c r="AD22" i="6"/>
  <c r="AC22" i="6"/>
  <c r="AA22" i="6"/>
  <c r="Z22" i="6"/>
  <c r="X22" i="6"/>
  <c r="M22" i="6"/>
  <c r="V22" i="6"/>
  <c r="P22" i="6"/>
  <c r="K22" i="6"/>
  <c r="I22" i="6"/>
  <c r="G22" i="6"/>
  <c r="E22" i="6"/>
  <c r="C22" i="6"/>
  <c r="B22" i="6"/>
  <c r="AJ21" i="6"/>
  <c r="AG21" i="6"/>
  <c r="AF21" i="6"/>
  <c r="AE21" i="6"/>
  <c r="AD21" i="6"/>
  <c r="AC21" i="6"/>
  <c r="AA21" i="6"/>
  <c r="Z21" i="6"/>
  <c r="X21" i="6"/>
  <c r="M21" i="6"/>
  <c r="V21" i="6"/>
  <c r="P21" i="6"/>
  <c r="K21" i="6"/>
  <c r="I21" i="6"/>
  <c r="G21" i="6"/>
  <c r="E21" i="6"/>
  <c r="C21" i="6"/>
  <c r="B21" i="6"/>
  <c r="AJ20" i="6"/>
  <c r="AG20" i="6"/>
  <c r="AF20" i="6"/>
  <c r="AE20" i="6"/>
  <c r="AD20" i="6"/>
  <c r="AC20" i="6"/>
  <c r="AA20" i="6"/>
  <c r="Z20" i="6"/>
  <c r="X20" i="6"/>
  <c r="M20" i="6"/>
  <c r="V20" i="6"/>
  <c r="P20" i="6"/>
  <c r="K20" i="6"/>
  <c r="I20" i="6"/>
  <c r="G20" i="6"/>
  <c r="E20" i="6"/>
  <c r="C20" i="6"/>
  <c r="B20" i="6"/>
  <c r="AJ18" i="6"/>
  <c r="AG18" i="6"/>
  <c r="AF18" i="6"/>
  <c r="AE18" i="6"/>
  <c r="AD18" i="6"/>
  <c r="AC18" i="6"/>
  <c r="AA18" i="6"/>
  <c r="Z18" i="6"/>
  <c r="X18" i="6"/>
  <c r="M18" i="6"/>
  <c r="V18" i="6"/>
  <c r="P18" i="6"/>
  <c r="K18" i="6"/>
  <c r="I18" i="6"/>
  <c r="G18" i="6"/>
  <c r="E18" i="6"/>
  <c r="C18" i="6"/>
  <c r="B18" i="6"/>
  <c r="AJ17" i="6"/>
  <c r="AG17" i="6"/>
  <c r="AF17" i="6"/>
  <c r="AE17" i="6"/>
  <c r="AD17" i="6"/>
  <c r="AC17" i="6"/>
  <c r="AA17" i="6"/>
  <c r="Z17" i="6"/>
  <c r="X17" i="6"/>
  <c r="M17" i="6"/>
  <c r="V17" i="6"/>
  <c r="P17" i="6"/>
  <c r="K17" i="6"/>
  <c r="I17" i="6"/>
  <c r="G17" i="6"/>
  <c r="E17" i="6"/>
  <c r="C17" i="6"/>
  <c r="B17" i="6"/>
  <c r="AJ16" i="6"/>
  <c r="AG16" i="6"/>
  <c r="AF16" i="6"/>
  <c r="AE16" i="6"/>
  <c r="AD16" i="6"/>
  <c r="AC16" i="6"/>
  <c r="AA16" i="6"/>
  <c r="Z16" i="6"/>
  <c r="X16" i="6"/>
  <c r="M16" i="6"/>
  <c r="V16" i="6"/>
  <c r="P16" i="6"/>
  <c r="K16" i="6"/>
  <c r="I16" i="6"/>
  <c r="G16" i="6"/>
  <c r="E16" i="6"/>
  <c r="C16" i="6"/>
  <c r="B16" i="6"/>
  <c r="AJ15" i="6"/>
  <c r="AG15" i="6"/>
  <c r="AF15" i="6"/>
  <c r="AE15" i="6"/>
  <c r="AD15" i="6"/>
  <c r="AC15" i="6"/>
  <c r="AA15" i="6"/>
  <c r="Z15" i="6"/>
  <c r="X15" i="6"/>
  <c r="M15" i="6"/>
  <c r="V15" i="6"/>
  <c r="P15" i="6"/>
  <c r="K15" i="6"/>
  <c r="I15" i="6"/>
  <c r="G15" i="6"/>
  <c r="E15" i="6"/>
  <c r="C15" i="6"/>
  <c r="B15" i="6"/>
  <c r="AJ13" i="6"/>
  <c r="AG13" i="6"/>
  <c r="AF13" i="6"/>
  <c r="AE13" i="6"/>
  <c r="AD13" i="6"/>
  <c r="AC13" i="6"/>
  <c r="AA13" i="6"/>
  <c r="Z13" i="6"/>
  <c r="X13" i="6"/>
  <c r="M13" i="6"/>
  <c r="V13" i="6"/>
  <c r="P13" i="6"/>
  <c r="K13" i="6"/>
  <c r="I13" i="6"/>
  <c r="G13" i="6"/>
  <c r="E13" i="6"/>
  <c r="F13" i="6" s="1"/>
  <c r="C13" i="6"/>
  <c r="B13" i="6"/>
  <c r="AJ12" i="6"/>
  <c r="AG12" i="6"/>
  <c r="AF12" i="6"/>
  <c r="AE12" i="6"/>
  <c r="AD12" i="6"/>
  <c r="AC12" i="6"/>
  <c r="AA12" i="6"/>
  <c r="Z12" i="6"/>
  <c r="X12" i="6"/>
  <c r="M12" i="6"/>
  <c r="V12" i="6"/>
  <c r="P12" i="6"/>
  <c r="K12" i="6"/>
  <c r="I12" i="6"/>
  <c r="G12" i="6"/>
  <c r="E12" i="6"/>
  <c r="C12" i="6"/>
  <c r="B12" i="6"/>
  <c r="AJ11" i="6"/>
  <c r="AG11" i="6"/>
  <c r="AF11" i="6"/>
  <c r="AE11" i="6"/>
  <c r="AD11" i="6"/>
  <c r="AC11" i="6"/>
  <c r="AA11" i="6"/>
  <c r="Z11" i="6"/>
  <c r="X11" i="6"/>
  <c r="Y11" i="6" s="1"/>
  <c r="M11" i="6"/>
  <c r="V11" i="6"/>
  <c r="P11" i="6"/>
  <c r="K11" i="6"/>
  <c r="I11" i="6"/>
  <c r="J11" i="6" s="1"/>
  <c r="G11" i="6"/>
  <c r="E11" i="6"/>
  <c r="C11" i="6"/>
  <c r="B11" i="6"/>
  <c r="AJ10" i="6"/>
  <c r="AG10" i="6"/>
  <c r="AF10" i="6"/>
  <c r="AE10" i="6"/>
  <c r="AD10" i="6"/>
  <c r="AC10" i="6"/>
  <c r="AA10" i="6"/>
  <c r="Z10" i="6"/>
  <c r="X10" i="6"/>
  <c r="M10" i="6"/>
  <c r="V10" i="6"/>
  <c r="P10" i="6"/>
  <c r="K10" i="6"/>
  <c r="I10" i="6"/>
  <c r="G10" i="6"/>
  <c r="E10" i="6"/>
  <c r="C10" i="6"/>
  <c r="B10" i="6"/>
  <c r="N5" i="6"/>
  <c r="AA2" i="6"/>
  <c r="D114" i="1"/>
  <c r="Z114" i="1" s="1"/>
  <c r="C114" i="1"/>
  <c r="B114" i="1"/>
  <c r="D113" i="1"/>
  <c r="C113" i="1"/>
  <c r="B113" i="1"/>
  <c r="D112" i="1"/>
  <c r="C112" i="1"/>
  <c r="B112" i="1"/>
  <c r="D111" i="1"/>
  <c r="C111" i="1"/>
  <c r="B111" i="1"/>
  <c r="D110" i="1"/>
  <c r="C110" i="1"/>
  <c r="B110" i="1"/>
  <c r="D109" i="1"/>
  <c r="C109" i="1"/>
  <c r="B109" i="1"/>
  <c r="D108" i="1"/>
  <c r="C108" i="1"/>
  <c r="B108" i="1"/>
  <c r="D107" i="1"/>
  <c r="C107" i="1"/>
  <c r="B107" i="1"/>
  <c r="D106" i="1"/>
  <c r="C106" i="1"/>
  <c r="B106" i="1"/>
  <c r="D105" i="1"/>
  <c r="C105" i="1"/>
  <c r="B105" i="1"/>
  <c r="D104" i="1"/>
  <c r="C104" i="1"/>
  <c r="B104" i="1"/>
  <c r="D103" i="1"/>
  <c r="C103" i="1"/>
  <c r="B103" i="1"/>
  <c r="D102" i="1"/>
  <c r="C102" i="1"/>
  <c r="B102" i="1"/>
  <c r="D101" i="1"/>
  <c r="C101" i="1"/>
  <c r="B101" i="1"/>
  <c r="D100" i="1"/>
  <c r="C100" i="1"/>
  <c r="B100" i="1"/>
  <c r="D99" i="1"/>
  <c r="C99" i="1"/>
  <c r="B99" i="1"/>
  <c r="D98" i="1"/>
  <c r="C98" i="1"/>
  <c r="B98" i="1"/>
  <c r="D97" i="1"/>
  <c r="C97" i="1"/>
  <c r="B97" i="1"/>
  <c r="D96" i="1"/>
  <c r="C96" i="1"/>
  <c r="B96" i="1"/>
  <c r="D95" i="1"/>
  <c r="C95" i="1"/>
  <c r="B95" i="1"/>
  <c r="D94" i="1"/>
  <c r="C94" i="1"/>
  <c r="B94" i="1"/>
  <c r="D93" i="1"/>
  <c r="C93" i="1"/>
  <c r="B93" i="1"/>
  <c r="D92" i="1"/>
  <c r="C92" i="1"/>
  <c r="B92" i="1"/>
  <c r="D91" i="1"/>
  <c r="C91" i="1"/>
  <c r="B91" i="1"/>
  <c r="D90" i="1"/>
  <c r="C90" i="1"/>
  <c r="B90" i="1"/>
  <c r="D89" i="1"/>
  <c r="C89" i="1"/>
  <c r="B89" i="1"/>
  <c r="D88" i="1"/>
  <c r="C88" i="1"/>
  <c r="B88" i="1"/>
  <c r="D87" i="1"/>
  <c r="C87" i="1"/>
  <c r="B87" i="1"/>
  <c r="D86" i="1"/>
  <c r="Z86" i="1" s="1"/>
  <c r="C86" i="1"/>
  <c r="B86" i="1"/>
  <c r="D85" i="1"/>
  <c r="AA85" i="1" s="1"/>
  <c r="C85" i="1"/>
  <c r="B85" i="1"/>
  <c r="D84" i="1"/>
  <c r="C84" i="1"/>
  <c r="B84" i="1"/>
  <c r="D83" i="1"/>
  <c r="C83" i="1"/>
  <c r="B83" i="1"/>
  <c r="D82" i="1"/>
  <c r="C82" i="1"/>
  <c r="B82" i="1"/>
  <c r="D81" i="1"/>
  <c r="E81" i="1" s="1"/>
  <c r="C81" i="1"/>
  <c r="B81" i="1"/>
  <c r="D80" i="1"/>
  <c r="C80" i="1"/>
  <c r="B80" i="1"/>
  <c r="D79" i="1"/>
  <c r="C79" i="1"/>
  <c r="B79" i="1"/>
  <c r="D78" i="1"/>
  <c r="C78" i="1"/>
  <c r="B78" i="1"/>
  <c r="D77" i="1"/>
  <c r="Y77" i="1" s="1"/>
  <c r="C77" i="1"/>
  <c r="B77" i="1"/>
  <c r="D76" i="1"/>
  <c r="C76" i="1"/>
  <c r="B76" i="1"/>
  <c r="D75" i="1"/>
  <c r="AA75" i="1" s="1"/>
  <c r="C75" i="1"/>
  <c r="B75" i="1"/>
  <c r="D74" i="1"/>
  <c r="Z74" i="1" s="1"/>
  <c r="C74" i="1"/>
  <c r="B74" i="1"/>
  <c r="D73" i="1"/>
  <c r="X73" i="1" s="1"/>
  <c r="C73" i="1"/>
  <c r="B73" i="1"/>
  <c r="D72" i="1"/>
  <c r="C72" i="1"/>
  <c r="B72" i="1"/>
  <c r="D71" i="1"/>
  <c r="T71" i="1" s="1"/>
  <c r="C71" i="1"/>
  <c r="B71" i="1"/>
  <c r="D70" i="1"/>
  <c r="C70" i="1"/>
  <c r="B70" i="1"/>
  <c r="D69" i="1"/>
  <c r="V69" i="1" s="1"/>
  <c r="C69" i="1"/>
  <c r="B69" i="1"/>
  <c r="D68" i="1"/>
  <c r="C68" i="1"/>
  <c r="B68" i="1"/>
  <c r="D67" i="1"/>
  <c r="Y67" i="1" s="1"/>
  <c r="C67" i="1"/>
  <c r="B67" i="1"/>
  <c r="D66" i="1"/>
  <c r="C66" i="1"/>
  <c r="B66" i="1"/>
  <c r="D65" i="1"/>
  <c r="I65" i="1" s="1"/>
  <c r="C65" i="1"/>
  <c r="B65" i="1"/>
  <c r="D64" i="1"/>
  <c r="C64" i="1"/>
  <c r="B64" i="1"/>
  <c r="D63" i="1"/>
  <c r="C63" i="1"/>
  <c r="B63" i="1"/>
  <c r="D60" i="1"/>
  <c r="C60" i="1"/>
  <c r="B60" i="1"/>
  <c r="D59" i="1"/>
  <c r="C59" i="1"/>
  <c r="B59" i="1"/>
  <c r="D58" i="1"/>
  <c r="C58" i="1"/>
  <c r="B58" i="1"/>
  <c r="D57" i="1"/>
  <c r="C57" i="1"/>
  <c r="B57" i="1"/>
  <c r="D56" i="1"/>
  <c r="C56" i="1"/>
  <c r="B56" i="1"/>
  <c r="D55" i="1"/>
  <c r="C55" i="1"/>
  <c r="B55" i="1"/>
  <c r="D54" i="1"/>
  <c r="C54" i="1"/>
  <c r="B54" i="1"/>
  <c r="D53" i="1"/>
  <c r="C53" i="1"/>
  <c r="B53" i="1"/>
  <c r="D52" i="1"/>
  <c r="C52" i="1"/>
  <c r="B52" i="1"/>
  <c r="D51" i="1"/>
  <c r="C51" i="1"/>
  <c r="B51" i="1"/>
  <c r="D50" i="1"/>
  <c r="C50" i="1"/>
  <c r="B50" i="1"/>
  <c r="D49" i="1"/>
  <c r="C49" i="1"/>
  <c r="B49" i="1"/>
  <c r="D48" i="1"/>
  <c r="C48" i="1"/>
  <c r="B48" i="1"/>
  <c r="D47" i="1"/>
  <c r="C47" i="1"/>
  <c r="B47" i="1"/>
  <c r="D46" i="1"/>
  <c r="C46" i="1"/>
  <c r="B46" i="1"/>
  <c r="D45" i="1"/>
  <c r="C45" i="1"/>
  <c r="B45" i="1"/>
  <c r="D44" i="1"/>
  <c r="C44" i="1"/>
  <c r="B44" i="1"/>
  <c r="D43" i="1"/>
  <c r="C43" i="1"/>
  <c r="B43" i="1"/>
  <c r="D42" i="1"/>
  <c r="C42" i="1"/>
  <c r="B42" i="1"/>
  <c r="D41" i="1"/>
  <c r="C41" i="1"/>
  <c r="B41" i="1"/>
  <c r="D40" i="1"/>
  <c r="T40" i="1" s="1"/>
  <c r="C40" i="1"/>
  <c r="B40" i="1"/>
  <c r="D39" i="1"/>
  <c r="C39" i="1"/>
  <c r="B39" i="1"/>
  <c r="D38" i="1"/>
  <c r="C38" i="1"/>
  <c r="B38" i="1"/>
  <c r="D37" i="1"/>
  <c r="C37" i="1"/>
  <c r="B37" i="1"/>
  <c r="D36" i="1"/>
  <c r="C36" i="1"/>
  <c r="B36" i="1"/>
  <c r="D35" i="1"/>
  <c r="C35" i="1"/>
  <c r="B35" i="1"/>
  <c r="D34" i="1"/>
  <c r="C34" i="1"/>
  <c r="B34" i="1"/>
  <c r="D33" i="1"/>
  <c r="C33" i="1"/>
  <c r="B33" i="1"/>
  <c r="D32" i="1"/>
  <c r="C32" i="1"/>
  <c r="B32" i="1"/>
  <c r="D31" i="1"/>
  <c r="C31" i="1"/>
  <c r="B31" i="1"/>
  <c r="D30" i="1"/>
  <c r="C30" i="1"/>
  <c r="B30" i="1"/>
  <c r="D29" i="1"/>
  <c r="C29" i="1"/>
  <c r="B29" i="1"/>
  <c r="D28" i="1"/>
  <c r="T28" i="1" s="1"/>
  <c r="C28" i="1"/>
  <c r="B28" i="1"/>
  <c r="D27" i="1"/>
  <c r="T27" i="1" s="1"/>
  <c r="C27" i="1"/>
  <c r="B27" i="1"/>
  <c r="D26" i="1"/>
  <c r="C26" i="1"/>
  <c r="B26" i="1"/>
  <c r="D25" i="1"/>
  <c r="C25" i="1"/>
  <c r="B25" i="1"/>
  <c r="D24" i="1"/>
  <c r="C24" i="1"/>
  <c r="B24" i="1"/>
  <c r="D23" i="1"/>
  <c r="C23" i="1"/>
  <c r="B23" i="1"/>
  <c r="D22" i="1"/>
  <c r="C22" i="1"/>
  <c r="B22" i="1"/>
  <c r="D21" i="1"/>
  <c r="C21" i="1"/>
  <c r="B21" i="1"/>
  <c r="D20" i="1"/>
  <c r="C20" i="1"/>
  <c r="B20" i="1"/>
  <c r="D19" i="1"/>
  <c r="C19" i="1"/>
  <c r="B19" i="1"/>
  <c r="D18" i="1"/>
  <c r="C18" i="1"/>
  <c r="B18" i="1"/>
  <c r="D17" i="1"/>
  <c r="C17" i="1"/>
  <c r="B17" i="1"/>
  <c r="D16" i="1"/>
  <c r="C16" i="1"/>
  <c r="B16" i="1"/>
  <c r="D15" i="1"/>
  <c r="C15" i="1"/>
  <c r="B15" i="1"/>
  <c r="D14" i="1"/>
  <c r="C14" i="1"/>
  <c r="B14" i="1"/>
  <c r="D13" i="1"/>
  <c r="C13" i="1"/>
  <c r="B13" i="1"/>
  <c r="D12" i="1"/>
  <c r="Z12" i="1" s="1"/>
  <c r="C12" i="1"/>
  <c r="B12" i="1"/>
  <c r="D11" i="1"/>
  <c r="C11" i="1"/>
  <c r="B11" i="1"/>
  <c r="D10" i="1"/>
  <c r="C10" i="1"/>
  <c r="B10" i="1"/>
  <c r="D9" i="1"/>
  <c r="C9" i="1"/>
  <c r="B9" i="1"/>
  <c r="G4" i="1"/>
  <c r="P2" i="1"/>
  <c r="E48" i="35"/>
  <c r="D48" i="35"/>
  <c r="B48" i="35"/>
  <c r="E47" i="35"/>
  <c r="D47" i="35"/>
  <c r="B47" i="35"/>
  <c r="E46" i="35"/>
  <c r="D46" i="35"/>
  <c r="B46" i="35"/>
  <c r="E45" i="35"/>
  <c r="D45" i="35"/>
  <c r="B45" i="35"/>
  <c r="E44" i="35"/>
  <c r="D44" i="35"/>
  <c r="B44" i="35"/>
  <c r="E43" i="35"/>
  <c r="D43" i="35"/>
  <c r="B43" i="35"/>
  <c r="E42" i="35"/>
  <c r="D42" i="35"/>
  <c r="B42" i="35"/>
  <c r="E41" i="35"/>
  <c r="D41" i="35"/>
  <c r="B41" i="35"/>
  <c r="E40" i="35"/>
  <c r="D40" i="35"/>
  <c r="B40" i="35"/>
  <c r="E39" i="35"/>
  <c r="D39" i="35"/>
  <c r="B39" i="35"/>
  <c r="E38" i="35"/>
  <c r="D38" i="35"/>
  <c r="B38" i="35"/>
  <c r="E37" i="35"/>
  <c r="D37" i="35"/>
  <c r="B37" i="35"/>
  <c r="E35" i="35"/>
  <c r="D35" i="35"/>
  <c r="B35" i="35"/>
  <c r="E34" i="35"/>
  <c r="D34" i="35"/>
  <c r="B34" i="35"/>
  <c r="E33" i="35"/>
  <c r="D33" i="35"/>
  <c r="B33" i="35"/>
  <c r="E32" i="35"/>
  <c r="D32" i="35"/>
  <c r="B32" i="35"/>
  <c r="E31" i="35"/>
  <c r="D31" i="35"/>
  <c r="B31" i="35"/>
  <c r="E30" i="35"/>
  <c r="D30" i="35"/>
  <c r="B30" i="35"/>
  <c r="E29" i="35"/>
  <c r="D29" i="35"/>
  <c r="B29" i="35"/>
  <c r="E28" i="35"/>
  <c r="D28" i="35"/>
  <c r="B28" i="35"/>
  <c r="E27" i="35"/>
  <c r="D27" i="35"/>
  <c r="B27" i="35"/>
  <c r="E26" i="35"/>
  <c r="D26" i="35"/>
  <c r="B26" i="35"/>
  <c r="E25" i="35"/>
  <c r="D25" i="35"/>
  <c r="B25" i="35"/>
  <c r="E24" i="35"/>
  <c r="D24" i="35"/>
  <c r="B24" i="35"/>
  <c r="E21" i="35"/>
  <c r="D21" i="35"/>
  <c r="B21" i="35"/>
  <c r="E20" i="35"/>
  <c r="D20" i="35"/>
  <c r="B20" i="35"/>
  <c r="E19" i="35"/>
  <c r="D19" i="35"/>
  <c r="B19" i="35"/>
  <c r="E18" i="35"/>
  <c r="D18" i="35"/>
  <c r="B18" i="35"/>
  <c r="E17" i="35"/>
  <c r="D17" i="35"/>
  <c r="B17" i="35"/>
  <c r="E16" i="35"/>
  <c r="D16" i="35"/>
  <c r="B16" i="35"/>
  <c r="E15" i="35"/>
  <c r="D15" i="35"/>
  <c r="B15" i="35"/>
  <c r="E14" i="35"/>
  <c r="D14" i="35"/>
  <c r="B14" i="35"/>
  <c r="E13" i="35"/>
  <c r="D13" i="35"/>
  <c r="B13" i="35"/>
  <c r="E12" i="35"/>
  <c r="D12" i="35"/>
  <c r="B12" i="35"/>
  <c r="E11" i="35"/>
  <c r="D11" i="35"/>
  <c r="B11" i="35"/>
  <c r="E10" i="35"/>
  <c r="D10" i="35"/>
  <c r="B10" i="35"/>
  <c r="F4" i="35"/>
  <c r="AA2" i="35"/>
  <c r="AG27" i="2"/>
  <c r="AC27" i="2"/>
  <c r="X27" i="2"/>
  <c r="V27" i="2"/>
  <c r="U27" i="2"/>
  <c r="S27" i="2"/>
  <c r="T28" i="2" s="1"/>
  <c r="Q27" i="2"/>
  <c r="R28" i="2" s="1"/>
  <c r="N27" i="2"/>
  <c r="O28" i="2" s="1"/>
  <c r="G27" i="2"/>
  <c r="H28" i="2" s="1"/>
  <c r="B27" i="2"/>
  <c r="AG26" i="2"/>
  <c r="AC26" i="2"/>
  <c r="X26" i="2"/>
  <c r="V26" i="2"/>
  <c r="U26" i="2"/>
  <c r="S26" i="2"/>
  <c r="Q26" i="2"/>
  <c r="N26" i="2"/>
  <c r="G26" i="2"/>
  <c r="B26" i="2"/>
  <c r="AG25" i="2"/>
  <c r="AC25" i="2"/>
  <c r="X25" i="2"/>
  <c r="V25" i="2"/>
  <c r="U25" i="2"/>
  <c r="S25" i="2"/>
  <c r="Q25" i="2"/>
  <c r="N25" i="2"/>
  <c r="G25" i="2"/>
  <c r="B25" i="2"/>
  <c r="AG24" i="2"/>
  <c r="AC24" i="2"/>
  <c r="X24" i="2"/>
  <c r="V24" i="2"/>
  <c r="U24" i="2"/>
  <c r="S24" i="2"/>
  <c r="Q24" i="2"/>
  <c r="N24" i="2"/>
  <c r="G24" i="2"/>
  <c r="B24" i="2"/>
  <c r="AG23" i="2"/>
  <c r="AC23" i="2"/>
  <c r="X23" i="2"/>
  <c r="V23" i="2"/>
  <c r="U23" i="2"/>
  <c r="S23" i="2"/>
  <c r="Q23" i="2"/>
  <c r="N23" i="2"/>
  <c r="G23" i="2"/>
  <c r="B23" i="2"/>
  <c r="AG22" i="2"/>
  <c r="AC22" i="2"/>
  <c r="S22" i="2"/>
  <c r="Q22" i="2"/>
  <c r="N22" i="2"/>
  <c r="G22" i="2"/>
  <c r="B22" i="2"/>
  <c r="AG21" i="2"/>
  <c r="AC21" i="2"/>
  <c r="S21" i="2"/>
  <c r="Q21" i="2"/>
  <c r="N21" i="2"/>
  <c r="G21" i="2"/>
  <c r="B21" i="2"/>
  <c r="AG20" i="2"/>
  <c r="AC20" i="2"/>
  <c r="S20" i="2"/>
  <c r="Q20" i="2"/>
  <c r="N20" i="2"/>
  <c r="G20" i="2"/>
  <c r="B20" i="2"/>
  <c r="AG19" i="2"/>
  <c r="AC19" i="2"/>
  <c r="S19" i="2"/>
  <c r="Q19" i="2"/>
  <c r="N19" i="2"/>
  <c r="G19" i="2"/>
  <c r="B19" i="2"/>
  <c r="AG18" i="2"/>
  <c r="AC18" i="2"/>
  <c r="S18" i="2"/>
  <c r="Q18" i="2"/>
  <c r="N18" i="2"/>
  <c r="G18" i="2"/>
  <c r="B18" i="2"/>
  <c r="AG17" i="2"/>
  <c r="AC17" i="2"/>
  <c r="S17" i="2"/>
  <c r="Q17" i="2"/>
  <c r="N17" i="2"/>
  <c r="G17" i="2"/>
  <c r="B17" i="2"/>
  <c r="AG16" i="2"/>
  <c r="AC16" i="2"/>
  <c r="S16" i="2"/>
  <c r="Q16" i="2"/>
  <c r="N16" i="2"/>
  <c r="G16" i="2"/>
  <c r="B16" i="2"/>
  <c r="AG15" i="2"/>
  <c r="AC15" i="2"/>
  <c r="S15" i="2"/>
  <c r="Q15" i="2"/>
  <c r="N15" i="2"/>
  <c r="G15" i="2"/>
  <c r="B15" i="2"/>
  <c r="AG14" i="2"/>
  <c r="AC14" i="2"/>
  <c r="S14" i="2"/>
  <c r="Q14" i="2"/>
  <c r="N14" i="2"/>
  <c r="G14" i="2"/>
  <c r="B14" i="2"/>
  <c r="AG13" i="2"/>
  <c r="AC13" i="2"/>
  <c r="S13" i="2"/>
  <c r="Q13" i="2"/>
  <c r="N13" i="2"/>
  <c r="G13" i="2"/>
  <c r="B13" i="2"/>
  <c r="AG12" i="2"/>
  <c r="AC12" i="2"/>
  <c r="S12" i="2"/>
  <c r="Q12" i="2"/>
  <c r="N12" i="2"/>
  <c r="G12" i="2"/>
  <c r="B12" i="2"/>
  <c r="AG11" i="2"/>
  <c r="AC11" i="2"/>
  <c r="S11" i="2"/>
  <c r="Q11" i="2"/>
  <c r="N11" i="2"/>
  <c r="G11" i="2"/>
  <c r="B11" i="2"/>
  <c r="AG10" i="2"/>
  <c r="AC10" i="2"/>
  <c r="S10" i="2"/>
  <c r="Q10" i="2"/>
  <c r="N10" i="2"/>
  <c r="G10" i="2"/>
  <c r="B10" i="2"/>
  <c r="AG9" i="2"/>
  <c r="AC9" i="2"/>
  <c r="S9" i="2"/>
  <c r="Q9" i="2"/>
  <c r="N9" i="2"/>
  <c r="G9" i="2"/>
  <c r="B9" i="2"/>
  <c r="AG8" i="2"/>
  <c r="AC8" i="2"/>
  <c r="S8" i="2"/>
  <c r="Q8" i="2"/>
  <c r="N8" i="2"/>
  <c r="G8" i="2"/>
  <c r="B8" i="2"/>
  <c r="H12" i="45" l="1"/>
  <c r="P20" i="48"/>
  <c r="Q20" i="48" s="1"/>
  <c r="P11" i="48"/>
  <c r="Q11" i="48" s="1"/>
  <c r="P19" i="48"/>
  <c r="Q19" i="48" s="1"/>
  <c r="P12" i="48"/>
  <c r="Q12" i="48" s="1"/>
  <c r="P18" i="48"/>
  <c r="Q18" i="48" s="1"/>
  <c r="P17" i="48"/>
  <c r="Q17" i="48" s="1"/>
  <c r="P15" i="48"/>
  <c r="Q15" i="48" s="1"/>
  <c r="P23" i="48"/>
  <c r="Q23" i="48"/>
  <c r="P16" i="48"/>
  <c r="Q16" i="48" s="1"/>
  <c r="P14" i="48"/>
  <c r="Q14" i="48" s="1"/>
  <c r="P22" i="48"/>
  <c r="Q22" i="48" s="1"/>
  <c r="P24" i="48"/>
  <c r="Q24" i="48"/>
  <c r="P13" i="48"/>
  <c r="Q13" i="48" s="1"/>
  <c r="P21" i="48"/>
  <c r="Q21" i="48" s="1"/>
  <c r="L22" i="48"/>
  <c r="T15" i="44"/>
  <c r="AB10" i="6"/>
  <c r="L18" i="48"/>
  <c r="L12" i="48"/>
  <c r="L20" i="48"/>
  <c r="L16" i="48"/>
  <c r="L15" i="48"/>
  <c r="L14" i="48"/>
  <c r="L13" i="48"/>
  <c r="L21" i="48"/>
  <c r="L11" i="48"/>
  <c r="L19" i="48"/>
  <c r="L17" i="48"/>
  <c r="H11" i="66"/>
  <c r="B7" i="67"/>
  <c r="F14" i="66"/>
  <c r="B9" i="67"/>
  <c r="F16" i="66"/>
  <c r="B11" i="67"/>
  <c r="F18" i="66"/>
  <c r="C11" i="67" s="1"/>
  <c r="B13" i="67"/>
  <c r="F20" i="66"/>
  <c r="C13" i="67" s="1"/>
  <c r="B15" i="67"/>
  <c r="F22" i="66"/>
  <c r="B17" i="67"/>
  <c r="F24" i="66"/>
  <c r="B19" i="67"/>
  <c r="F26" i="66"/>
  <c r="B21" i="67"/>
  <c r="F28" i="66"/>
  <c r="C21" i="67" s="1"/>
  <c r="B23" i="67"/>
  <c r="F30" i="66"/>
  <c r="C23" i="67" s="1"/>
  <c r="B25" i="67"/>
  <c r="F32" i="66"/>
  <c r="B27" i="67"/>
  <c r="F34" i="66"/>
  <c r="C27" i="67" s="1"/>
  <c r="B29" i="67"/>
  <c r="F36" i="66"/>
  <c r="C29" i="67" s="1"/>
  <c r="B31" i="67"/>
  <c r="F38" i="66"/>
  <c r="B33" i="67"/>
  <c r="F40" i="66"/>
  <c r="C33" i="67" s="1"/>
  <c r="B35" i="67"/>
  <c r="F42" i="66"/>
  <c r="B37" i="67"/>
  <c r="F44" i="66"/>
  <c r="C37" i="67" s="1"/>
  <c r="B39" i="67"/>
  <c r="F46" i="66"/>
  <c r="C39" i="67" s="1"/>
  <c r="B6" i="67"/>
  <c r="F13" i="66"/>
  <c r="B8" i="67"/>
  <c r="F15" i="66"/>
  <c r="C8" i="67" s="1"/>
  <c r="B10" i="67"/>
  <c r="F17" i="66"/>
  <c r="C10" i="67" s="1"/>
  <c r="B12" i="67"/>
  <c r="F19" i="66"/>
  <c r="B14" i="67"/>
  <c r="F21" i="66"/>
  <c r="B16" i="67"/>
  <c r="F23" i="66"/>
  <c r="C16" i="67" s="1"/>
  <c r="B18" i="67"/>
  <c r="F25" i="66"/>
  <c r="C18" i="67" s="1"/>
  <c r="B20" i="67"/>
  <c r="F27" i="66"/>
  <c r="B22" i="67"/>
  <c r="F29" i="66"/>
  <c r="B24" i="67"/>
  <c r="F31" i="66"/>
  <c r="B26" i="67"/>
  <c r="F33" i="66"/>
  <c r="C26" i="67" s="1"/>
  <c r="B28" i="67"/>
  <c r="F35" i="66"/>
  <c r="B30" i="67"/>
  <c r="F37" i="66"/>
  <c r="C30" i="67" s="1"/>
  <c r="B32" i="67"/>
  <c r="F39" i="66"/>
  <c r="C32" i="67" s="1"/>
  <c r="B34" i="67"/>
  <c r="F41" i="66"/>
  <c r="B36" i="67"/>
  <c r="F43" i="66"/>
  <c r="B38" i="67"/>
  <c r="F45" i="66"/>
  <c r="C38" i="67" s="1"/>
  <c r="B40" i="67"/>
  <c r="F47" i="66"/>
  <c r="C40" i="67" s="1"/>
  <c r="F11" i="58"/>
  <c r="F19" i="58"/>
  <c r="F27" i="58"/>
  <c r="F35" i="58"/>
  <c r="F43" i="58"/>
  <c r="F36" i="58"/>
  <c r="F10" i="58"/>
  <c r="F18" i="58"/>
  <c r="F26" i="58"/>
  <c r="F34" i="58"/>
  <c r="F42" i="58"/>
  <c r="F41" i="58"/>
  <c r="H12" i="46"/>
  <c r="O12" i="46"/>
  <c r="P12" i="46" s="1"/>
  <c r="H17" i="46"/>
  <c r="O17" i="46"/>
  <c r="P17" i="46" s="1"/>
  <c r="H19" i="46"/>
  <c r="O19" i="46"/>
  <c r="P19" i="46" s="1"/>
  <c r="O21" i="46"/>
  <c r="P21" i="46" s="1"/>
  <c r="H21" i="46"/>
  <c r="O23" i="46"/>
  <c r="P23" i="46" s="1"/>
  <c r="H23" i="46"/>
  <c r="O25" i="46"/>
  <c r="P25" i="46" s="1"/>
  <c r="H25" i="46"/>
  <c r="O27" i="46"/>
  <c r="P27" i="46" s="1"/>
  <c r="H27" i="46"/>
  <c r="H29" i="46"/>
  <c r="O29" i="46"/>
  <c r="P29" i="46" s="1"/>
  <c r="O31" i="46"/>
  <c r="P31" i="46" s="1"/>
  <c r="H31" i="46"/>
  <c r="H33" i="46"/>
  <c r="O33" i="46"/>
  <c r="P33" i="46" s="1"/>
  <c r="R35" i="46"/>
  <c r="P35" i="46"/>
  <c r="N35" i="46"/>
  <c r="O35" i="46"/>
  <c r="H35" i="46"/>
  <c r="H14" i="46"/>
  <c r="O14" i="46"/>
  <c r="P14" i="46" s="1"/>
  <c r="O18" i="46"/>
  <c r="P18" i="46" s="1"/>
  <c r="H18" i="46"/>
  <c r="O20" i="46"/>
  <c r="P20" i="46" s="1"/>
  <c r="H20" i="46"/>
  <c r="H22" i="46"/>
  <c r="O22" i="46"/>
  <c r="P22" i="46" s="1"/>
  <c r="O24" i="46"/>
  <c r="P24" i="46" s="1"/>
  <c r="H24" i="46"/>
  <c r="O26" i="46"/>
  <c r="P26" i="46" s="1"/>
  <c r="H26" i="46"/>
  <c r="H28" i="46"/>
  <c r="O28" i="46"/>
  <c r="P28" i="46" s="1"/>
  <c r="H30" i="46"/>
  <c r="O30" i="46"/>
  <c r="P30" i="46" s="1"/>
  <c r="N32" i="46"/>
  <c r="O32" i="46"/>
  <c r="R32" i="46"/>
  <c r="P32" i="46"/>
  <c r="H32" i="46"/>
  <c r="H34" i="46"/>
  <c r="O34" i="46"/>
  <c r="P34" i="46" s="1"/>
  <c r="O13" i="46"/>
  <c r="P13" i="46" s="1"/>
  <c r="H13" i="46"/>
  <c r="F13" i="58"/>
  <c r="F21" i="58"/>
  <c r="F29" i="58"/>
  <c r="F37" i="58"/>
  <c r="F16" i="58"/>
  <c r="F24" i="58"/>
  <c r="F32" i="58"/>
  <c r="F40" i="58"/>
  <c r="F17" i="58"/>
  <c r="F25" i="58"/>
  <c r="F33" i="58"/>
  <c r="F14" i="58"/>
  <c r="F22" i="58"/>
  <c r="F30" i="58"/>
  <c r="F38" i="58"/>
  <c r="H10" i="58"/>
  <c r="M14" i="58"/>
  <c r="N14" i="58" s="1"/>
  <c r="H14" i="58"/>
  <c r="I14" i="58"/>
  <c r="J14" i="58" s="1"/>
  <c r="K14" i="58"/>
  <c r="P14" i="58"/>
  <c r="Q14" i="58" s="1"/>
  <c r="U14" i="58"/>
  <c r="K18" i="58"/>
  <c r="P18" i="58"/>
  <c r="Q18" i="58" s="1"/>
  <c r="U18" i="58"/>
  <c r="H18" i="58"/>
  <c r="M18" i="58"/>
  <c r="N18" i="58" s="1"/>
  <c r="I18" i="58"/>
  <c r="J18" i="58" s="1"/>
  <c r="H22" i="58"/>
  <c r="M22" i="58"/>
  <c r="N22" i="58" s="1"/>
  <c r="I22" i="58"/>
  <c r="J22" i="58" s="1"/>
  <c r="K22" i="58"/>
  <c r="P22" i="58"/>
  <c r="Q22" i="58" s="1"/>
  <c r="U22" i="58"/>
  <c r="J26" i="58"/>
  <c r="K26" i="58"/>
  <c r="P26" i="58"/>
  <c r="Q26" i="58"/>
  <c r="U26" i="58"/>
  <c r="V26" i="58"/>
  <c r="I26" i="58"/>
  <c r="H26" i="58"/>
  <c r="M26" i="58"/>
  <c r="N26" i="58"/>
  <c r="H30" i="58"/>
  <c r="I30" i="58"/>
  <c r="J30" i="58" s="1"/>
  <c r="K30" i="58"/>
  <c r="P30" i="58"/>
  <c r="Q30" i="58" s="1"/>
  <c r="U30" i="58"/>
  <c r="M30" i="58"/>
  <c r="N30" i="58" s="1"/>
  <c r="K34" i="58"/>
  <c r="P34" i="58"/>
  <c r="Q34" i="58" s="1"/>
  <c r="U34" i="58"/>
  <c r="M34" i="58"/>
  <c r="N34" i="58" s="1"/>
  <c r="I34" i="58"/>
  <c r="J34" i="58" s="1"/>
  <c r="H34" i="58"/>
  <c r="I38" i="58"/>
  <c r="J38" i="58" s="1"/>
  <c r="K38" i="58"/>
  <c r="P38" i="58"/>
  <c r="Q38" i="58" s="1"/>
  <c r="U38" i="58"/>
  <c r="M38" i="58"/>
  <c r="N38" i="58" s="1"/>
  <c r="H38" i="58"/>
  <c r="P42" i="58"/>
  <c r="Q42" i="58" s="1"/>
  <c r="U42" i="58"/>
  <c r="H42" i="58"/>
  <c r="M42" i="58"/>
  <c r="I42" i="58"/>
  <c r="J42" i="58" s="1"/>
  <c r="K42" i="58"/>
  <c r="F15" i="58"/>
  <c r="F23" i="58"/>
  <c r="F31" i="58"/>
  <c r="F39" i="58"/>
  <c r="H11" i="58"/>
  <c r="I11" i="58"/>
  <c r="J11" i="58" s="1"/>
  <c r="K11" i="58"/>
  <c r="P11" i="58"/>
  <c r="Q11" i="58" s="1"/>
  <c r="U11" i="58"/>
  <c r="M11" i="58"/>
  <c r="N11" i="58" s="1"/>
  <c r="U15" i="58"/>
  <c r="H15" i="58"/>
  <c r="M15" i="58"/>
  <c r="N15" i="58" s="1"/>
  <c r="I15" i="58"/>
  <c r="J15" i="58" s="1"/>
  <c r="K15" i="58"/>
  <c r="P15" i="58"/>
  <c r="Q15" i="58" s="1"/>
  <c r="I19" i="58"/>
  <c r="J19" i="58" s="1"/>
  <c r="K19" i="58"/>
  <c r="P19" i="58"/>
  <c r="Q19" i="58" s="1"/>
  <c r="U19" i="58"/>
  <c r="M19" i="58"/>
  <c r="N19" i="58" s="1"/>
  <c r="H19" i="58"/>
  <c r="M23" i="58"/>
  <c r="N23" i="58" s="1"/>
  <c r="H23" i="58"/>
  <c r="I23" i="58"/>
  <c r="J23" i="58" s="1"/>
  <c r="K23" i="58"/>
  <c r="P23" i="58"/>
  <c r="Q23" i="58" s="1"/>
  <c r="U23" i="58"/>
  <c r="H27" i="58"/>
  <c r="M27" i="58"/>
  <c r="I27" i="58"/>
  <c r="N27" i="58"/>
  <c r="J27" i="58"/>
  <c r="K27" i="58"/>
  <c r="P27" i="58"/>
  <c r="Q27" i="58"/>
  <c r="V27" i="58"/>
  <c r="U27" i="58"/>
  <c r="H31" i="58"/>
  <c r="I31" i="58"/>
  <c r="J31" i="58" s="1"/>
  <c r="K31" i="58"/>
  <c r="P31" i="58"/>
  <c r="Q31" i="58" s="1"/>
  <c r="U31" i="58"/>
  <c r="M31" i="58"/>
  <c r="N31" i="58" s="1"/>
  <c r="K35" i="58"/>
  <c r="P35" i="58"/>
  <c r="Q35" i="58" s="1"/>
  <c r="U35" i="58"/>
  <c r="M35" i="58"/>
  <c r="N35" i="58" s="1"/>
  <c r="H35" i="58"/>
  <c r="I35" i="58"/>
  <c r="J35" i="58" s="1"/>
  <c r="J39" i="58"/>
  <c r="K39" i="58"/>
  <c r="P39" i="58"/>
  <c r="Q39" i="58"/>
  <c r="U39" i="58"/>
  <c r="V39" i="58"/>
  <c r="N39" i="58"/>
  <c r="H39" i="58"/>
  <c r="M39" i="58"/>
  <c r="I39" i="58"/>
  <c r="J43" i="58"/>
  <c r="K43" i="58"/>
  <c r="P43" i="58"/>
  <c r="Q43" i="58"/>
  <c r="U43" i="58"/>
  <c r="V43" i="58"/>
  <c r="N43" i="58"/>
  <c r="H43" i="58"/>
  <c r="M43" i="58"/>
  <c r="I43" i="58"/>
  <c r="H12" i="58"/>
  <c r="I12" i="58"/>
  <c r="J12" i="58" s="1"/>
  <c r="K12" i="58"/>
  <c r="P12" i="58"/>
  <c r="Q12" i="58" s="1"/>
  <c r="U12" i="58"/>
  <c r="M12" i="58"/>
  <c r="N12" i="58" s="1"/>
  <c r="U16" i="58"/>
  <c r="M16" i="58"/>
  <c r="N16" i="58" s="1"/>
  <c r="H16" i="58"/>
  <c r="I16" i="58"/>
  <c r="J16" i="58" s="1"/>
  <c r="K16" i="58"/>
  <c r="P16" i="58"/>
  <c r="Q16" i="58" s="1"/>
  <c r="J20" i="58"/>
  <c r="K20" i="58"/>
  <c r="P20" i="58"/>
  <c r="Q20" i="58"/>
  <c r="U20" i="58"/>
  <c r="V20" i="58"/>
  <c r="N20" i="58"/>
  <c r="H20" i="58"/>
  <c r="M20" i="58"/>
  <c r="I20" i="58"/>
  <c r="U24" i="58"/>
  <c r="H24" i="58"/>
  <c r="M24" i="58"/>
  <c r="N24" i="58" s="1"/>
  <c r="I24" i="58"/>
  <c r="J24" i="58" s="1"/>
  <c r="K24" i="58"/>
  <c r="P24" i="58"/>
  <c r="Q24" i="58" s="1"/>
  <c r="M28" i="58"/>
  <c r="N28" i="58" s="1"/>
  <c r="H28" i="58"/>
  <c r="I28" i="58"/>
  <c r="J28" i="58" s="1"/>
  <c r="K28" i="58"/>
  <c r="P28" i="58"/>
  <c r="Q28" i="58" s="1"/>
  <c r="U28" i="58"/>
  <c r="I32" i="58"/>
  <c r="J32" i="58" s="1"/>
  <c r="K32" i="58"/>
  <c r="P32" i="58"/>
  <c r="Q32" i="58" s="1"/>
  <c r="U32" i="58"/>
  <c r="M32" i="58"/>
  <c r="N32" i="58" s="1"/>
  <c r="H32" i="58"/>
  <c r="K36" i="58"/>
  <c r="P36" i="58"/>
  <c r="Q36" i="58" s="1"/>
  <c r="U36" i="58"/>
  <c r="M36" i="58"/>
  <c r="N36" i="58" s="1"/>
  <c r="I36" i="58"/>
  <c r="J36" i="58" s="1"/>
  <c r="H36" i="58"/>
  <c r="H40" i="58"/>
  <c r="M40" i="58"/>
  <c r="I40" i="58"/>
  <c r="N40" i="58"/>
  <c r="J40" i="58"/>
  <c r="K40" i="58"/>
  <c r="P40" i="58"/>
  <c r="Q40" i="58"/>
  <c r="V40" i="58"/>
  <c r="U40" i="58"/>
  <c r="H44" i="58"/>
  <c r="M44" i="58"/>
  <c r="L717" i="71" s="1"/>
  <c r="I44" i="58"/>
  <c r="N44" i="58"/>
  <c r="J44" i="58"/>
  <c r="K44" i="58"/>
  <c r="P44" i="58"/>
  <c r="Q44" i="58"/>
  <c r="U44" i="58"/>
  <c r="V44" i="58"/>
  <c r="H45" i="58"/>
  <c r="J45" i="58"/>
  <c r="N45" i="58"/>
  <c r="H13" i="58"/>
  <c r="M13" i="58"/>
  <c r="N13" i="58" s="1"/>
  <c r="I13" i="58"/>
  <c r="J13" i="58" s="1"/>
  <c r="K13" i="58"/>
  <c r="P13" i="58"/>
  <c r="Q13" i="58" s="1"/>
  <c r="U13" i="58"/>
  <c r="P17" i="58"/>
  <c r="Q17" i="58" s="1"/>
  <c r="U17" i="58"/>
  <c r="H17" i="58"/>
  <c r="M17" i="58"/>
  <c r="N17" i="58" s="1"/>
  <c r="I17" i="58"/>
  <c r="J17" i="58" s="1"/>
  <c r="K17" i="58"/>
  <c r="H21" i="58"/>
  <c r="I21" i="58"/>
  <c r="J21" i="58" s="1"/>
  <c r="K21" i="58"/>
  <c r="P21" i="58"/>
  <c r="Q21" i="58" s="1"/>
  <c r="U21" i="58"/>
  <c r="M21" i="58"/>
  <c r="N21" i="58" s="1"/>
  <c r="P25" i="58"/>
  <c r="Q25" i="58" s="1"/>
  <c r="U25" i="58"/>
  <c r="H25" i="58"/>
  <c r="M25" i="58"/>
  <c r="N25" i="58" s="1"/>
  <c r="I25" i="58"/>
  <c r="J25" i="58" s="1"/>
  <c r="K25" i="58"/>
  <c r="H29" i="58"/>
  <c r="I29" i="58"/>
  <c r="J29" i="58" s="1"/>
  <c r="K29" i="58"/>
  <c r="P29" i="58"/>
  <c r="Q29" i="58" s="1"/>
  <c r="M29" i="58"/>
  <c r="N29" i="58" s="1"/>
  <c r="U29" i="58"/>
  <c r="K33" i="58"/>
  <c r="P33" i="58"/>
  <c r="Q33" i="58" s="1"/>
  <c r="U33" i="58"/>
  <c r="M33" i="58"/>
  <c r="N33" i="58" s="1"/>
  <c r="H33" i="58"/>
  <c r="I33" i="58"/>
  <c r="J33" i="58" s="1"/>
  <c r="K37" i="58"/>
  <c r="P37" i="58"/>
  <c r="Q37" i="58" s="1"/>
  <c r="U37" i="58"/>
  <c r="H37" i="58"/>
  <c r="M37" i="58"/>
  <c r="I37" i="58"/>
  <c r="J37" i="58" s="1"/>
  <c r="U41" i="58"/>
  <c r="H41" i="58"/>
  <c r="M41" i="58"/>
  <c r="N41" i="58" s="1"/>
  <c r="I41" i="58"/>
  <c r="J41" i="58" s="1"/>
  <c r="K41" i="58"/>
  <c r="P41" i="58"/>
  <c r="Q41" i="58" s="1"/>
  <c r="K11" i="47"/>
  <c r="H12" i="47"/>
  <c r="M17" i="46"/>
  <c r="N17" i="46" s="1"/>
  <c r="Q17" i="46"/>
  <c r="R17" i="46" s="1"/>
  <c r="Q19" i="46"/>
  <c r="R19" i="46" s="1"/>
  <c r="M19" i="46"/>
  <c r="N19" i="46" s="1"/>
  <c r="Q21" i="46"/>
  <c r="R21" i="46" s="1"/>
  <c r="M21" i="46"/>
  <c r="N21" i="46" s="1"/>
  <c r="M23" i="46"/>
  <c r="N23" i="46" s="1"/>
  <c r="Q23" i="46"/>
  <c r="R23" i="46" s="1"/>
  <c r="M25" i="46"/>
  <c r="N25" i="46" s="1"/>
  <c r="Q25" i="46"/>
  <c r="R25" i="46" s="1"/>
  <c r="Q27" i="46"/>
  <c r="R27" i="46" s="1"/>
  <c r="M27" i="46"/>
  <c r="N27" i="46" s="1"/>
  <c r="Q29" i="46"/>
  <c r="R29" i="46" s="1"/>
  <c r="M29" i="46"/>
  <c r="N29" i="46" s="1"/>
  <c r="M31" i="46"/>
  <c r="N31" i="46" s="1"/>
  <c r="Q31" i="46"/>
  <c r="R31" i="46" s="1"/>
  <c r="Q33" i="46"/>
  <c r="R33" i="46" s="1"/>
  <c r="M33" i="46"/>
  <c r="N33" i="46" s="1"/>
  <c r="M35" i="46"/>
  <c r="Q35" i="46"/>
  <c r="M12" i="46"/>
  <c r="N12" i="46" s="1"/>
  <c r="Q12" i="46"/>
  <c r="R12" i="46" s="1"/>
  <c r="M14" i="46"/>
  <c r="N14" i="46" s="1"/>
  <c r="Q14" i="46"/>
  <c r="R14" i="46" s="1"/>
  <c r="M18" i="46"/>
  <c r="N18" i="46" s="1"/>
  <c r="Q18" i="46"/>
  <c r="R18" i="46" s="1"/>
  <c r="Q20" i="46"/>
  <c r="R20" i="46" s="1"/>
  <c r="M20" i="46"/>
  <c r="N20" i="46" s="1"/>
  <c r="Q22" i="46"/>
  <c r="R22" i="46" s="1"/>
  <c r="M22" i="46"/>
  <c r="N22" i="46" s="1"/>
  <c r="M24" i="46"/>
  <c r="N24" i="46" s="1"/>
  <c r="Q24" i="46"/>
  <c r="R24" i="46" s="1"/>
  <c r="M26" i="46"/>
  <c r="N26" i="46" s="1"/>
  <c r="Q26" i="46"/>
  <c r="R26" i="46" s="1"/>
  <c r="Q28" i="46"/>
  <c r="R28" i="46" s="1"/>
  <c r="M28" i="46"/>
  <c r="N28" i="46" s="1"/>
  <c r="M30" i="46"/>
  <c r="N30" i="46" s="1"/>
  <c r="Q30" i="46"/>
  <c r="R30" i="46" s="1"/>
  <c r="M32" i="46"/>
  <c r="Q32" i="46"/>
  <c r="M34" i="46"/>
  <c r="N34" i="46" s="1"/>
  <c r="Q34" i="46"/>
  <c r="R34" i="46" s="1"/>
  <c r="Q13" i="46"/>
  <c r="R13" i="46" s="1"/>
  <c r="M13" i="46"/>
  <c r="N13" i="46" s="1"/>
  <c r="K12" i="47"/>
  <c r="D347" i="64"/>
  <c r="D348" i="64" s="1"/>
  <c r="D349" i="64" s="1"/>
  <c r="D350" i="64" s="1"/>
  <c r="D351" i="64" s="1"/>
  <c r="D352" i="64" s="1"/>
  <c r="D353" i="64" s="1"/>
  <c r="D354" i="64" s="1"/>
  <c r="D355" i="64" s="1"/>
  <c r="D356" i="64" s="1"/>
  <c r="D357" i="64" s="1"/>
  <c r="D344" i="64"/>
  <c r="D332" i="64"/>
  <c r="D333" i="64" s="1"/>
  <c r="D334" i="64" s="1"/>
  <c r="D335" i="64" s="1"/>
  <c r="D336" i="64" s="1"/>
  <c r="D337" i="64" s="1"/>
  <c r="D338" i="64" s="1"/>
  <c r="D339" i="64" s="1"/>
  <c r="D340" i="64" s="1"/>
  <c r="D341" i="64" s="1"/>
  <c r="D342" i="64" s="1"/>
  <c r="D329" i="64"/>
  <c r="D317" i="64"/>
  <c r="D318" i="64" s="1"/>
  <c r="D319" i="64" s="1"/>
  <c r="D320" i="64" s="1"/>
  <c r="D321" i="64" s="1"/>
  <c r="D322" i="64" s="1"/>
  <c r="D323" i="64" s="1"/>
  <c r="D324" i="64" s="1"/>
  <c r="D325" i="64" s="1"/>
  <c r="D326" i="64" s="1"/>
  <c r="D327" i="64" s="1"/>
  <c r="D314" i="64"/>
  <c r="D302" i="64"/>
  <c r="D303" i="64" s="1"/>
  <c r="D304" i="64" s="1"/>
  <c r="D305" i="64" s="1"/>
  <c r="D306" i="64" s="1"/>
  <c r="D307" i="64" s="1"/>
  <c r="D308" i="64" s="1"/>
  <c r="D309" i="64" s="1"/>
  <c r="D310" i="64" s="1"/>
  <c r="D311" i="64" s="1"/>
  <c r="D312" i="64" s="1"/>
  <c r="D299" i="64"/>
  <c r="D287" i="64"/>
  <c r="D288" i="64" s="1"/>
  <c r="D289" i="64" s="1"/>
  <c r="D290" i="64" s="1"/>
  <c r="D291" i="64" s="1"/>
  <c r="D292" i="64" s="1"/>
  <c r="D293" i="64" s="1"/>
  <c r="D294" i="64" s="1"/>
  <c r="D295" i="64" s="1"/>
  <c r="D296" i="64" s="1"/>
  <c r="D297" i="64" s="1"/>
  <c r="D284" i="64"/>
  <c r="M277" i="66"/>
  <c r="M117" i="64"/>
  <c r="Q13" i="6"/>
  <c r="Z27" i="47"/>
  <c r="H15" i="50"/>
  <c r="Z10" i="44"/>
  <c r="Z25" i="2"/>
  <c r="Z23" i="2"/>
  <c r="Z29" i="47"/>
  <c r="H42" i="64"/>
  <c r="H102" i="64"/>
  <c r="H117" i="64"/>
  <c r="H132" i="64"/>
  <c r="H177" i="64"/>
  <c r="Z28" i="47"/>
  <c r="N14" i="47"/>
  <c r="H162" i="64"/>
  <c r="H57" i="64"/>
  <c r="H147" i="64"/>
  <c r="K15" i="50"/>
  <c r="H14" i="47"/>
  <c r="W60" i="1"/>
  <c r="AA60" i="1"/>
  <c r="Y60" i="1"/>
  <c r="Z60" i="1"/>
  <c r="X60" i="1"/>
  <c r="W59" i="1"/>
  <c r="AA59" i="1"/>
  <c r="X59" i="1"/>
  <c r="Y59" i="1"/>
  <c r="Z59" i="1"/>
  <c r="W53" i="1"/>
  <c r="AA53" i="1"/>
  <c r="Y53" i="1"/>
  <c r="Z53" i="1"/>
  <c r="W57" i="1"/>
  <c r="AA57" i="1"/>
  <c r="Y57" i="1"/>
  <c r="Z57" i="1"/>
  <c r="Y111" i="1"/>
  <c r="V111" i="1"/>
  <c r="Z111" i="1"/>
  <c r="W111" i="1"/>
  <c r="AA111" i="1"/>
  <c r="X111" i="1"/>
  <c r="W52" i="1"/>
  <c r="Z52" i="1"/>
  <c r="AA52" i="1"/>
  <c r="Y52" i="1"/>
  <c r="W56" i="1"/>
  <c r="Z56" i="1"/>
  <c r="AA56" i="1"/>
  <c r="Y56" i="1"/>
  <c r="W51" i="1"/>
  <c r="Y51" i="1"/>
  <c r="Z51" i="1"/>
  <c r="AA51" i="1"/>
  <c r="W55" i="1"/>
  <c r="Y55" i="1"/>
  <c r="Z55" i="1"/>
  <c r="AA55" i="1"/>
  <c r="W54" i="1"/>
  <c r="Y54" i="1"/>
  <c r="Z54" i="1"/>
  <c r="AA54" i="1"/>
  <c r="Y58" i="1"/>
  <c r="Z58" i="1"/>
  <c r="AA58" i="1"/>
  <c r="V112" i="1"/>
  <c r="Z112" i="1"/>
  <c r="W112" i="1"/>
  <c r="AA112" i="1"/>
  <c r="X112" i="1"/>
  <c r="Y112" i="1"/>
  <c r="AA110" i="1"/>
  <c r="Z106" i="1"/>
  <c r="T109" i="1"/>
  <c r="W50" i="1"/>
  <c r="Z50" i="1"/>
  <c r="Y50" i="1"/>
  <c r="AA50" i="1"/>
  <c r="Z102" i="1"/>
  <c r="AA101" i="1"/>
  <c r="T49" i="1"/>
  <c r="Y49" i="1"/>
  <c r="AA49" i="1"/>
  <c r="X49" i="1"/>
  <c r="V49" i="1"/>
  <c r="Z49" i="1"/>
  <c r="W49" i="1"/>
  <c r="T47" i="1"/>
  <c r="Y47" i="1"/>
  <c r="V47" i="1"/>
  <c r="Z47" i="1"/>
  <c r="W47" i="1"/>
  <c r="AA47" i="1"/>
  <c r="X47" i="1"/>
  <c r="V48" i="1"/>
  <c r="Z48" i="1"/>
  <c r="W48" i="1"/>
  <c r="AA48" i="1"/>
  <c r="X48" i="1"/>
  <c r="T48" i="1"/>
  <c r="Y48" i="1"/>
  <c r="V46" i="1"/>
  <c r="Z46" i="1"/>
  <c r="W46" i="1"/>
  <c r="AA46" i="1"/>
  <c r="X46" i="1"/>
  <c r="T46" i="1"/>
  <c r="Y46" i="1"/>
  <c r="T45" i="1"/>
  <c r="Y45" i="1"/>
  <c r="V45" i="1"/>
  <c r="Z45" i="1"/>
  <c r="W45" i="1"/>
  <c r="AA45" i="1"/>
  <c r="X45" i="1"/>
  <c r="T43" i="1"/>
  <c r="Y43" i="1"/>
  <c r="V43" i="1"/>
  <c r="Z43" i="1"/>
  <c r="W43" i="1"/>
  <c r="AA43" i="1"/>
  <c r="X43" i="1"/>
  <c r="Z44" i="1"/>
  <c r="V44" i="1"/>
  <c r="W44" i="1"/>
  <c r="AA44" i="1"/>
  <c r="T44" i="1"/>
  <c r="X44" i="1"/>
  <c r="Y44" i="1"/>
  <c r="AA97" i="1"/>
  <c r="Z90" i="1"/>
  <c r="Y93" i="1"/>
  <c r="S89" i="1"/>
  <c r="T42" i="1"/>
  <c r="Y42" i="1"/>
  <c r="V42" i="1"/>
  <c r="Z42" i="1"/>
  <c r="W42" i="1"/>
  <c r="AA42" i="1"/>
  <c r="X42" i="1"/>
  <c r="AA91" i="1"/>
  <c r="Y41" i="1"/>
  <c r="T41" i="1"/>
  <c r="Z41" i="1"/>
  <c r="X41" i="1"/>
  <c r="W41" i="1"/>
  <c r="AA41" i="1"/>
  <c r="W40" i="1"/>
  <c r="AA40" i="1"/>
  <c r="X40" i="1"/>
  <c r="Y40" i="1"/>
  <c r="Z40" i="1"/>
  <c r="T39" i="1"/>
  <c r="Y39" i="1"/>
  <c r="V39" i="1"/>
  <c r="Z39" i="1"/>
  <c r="W39" i="1"/>
  <c r="AA39" i="1"/>
  <c r="X39" i="1"/>
  <c r="Z38" i="1"/>
  <c r="AA38" i="1"/>
  <c r="Y38" i="1"/>
  <c r="W38" i="1"/>
  <c r="X38" i="1"/>
  <c r="T38" i="1"/>
  <c r="W37" i="1"/>
  <c r="AA37" i="1"/>
  <c r="Y37" i="1"/>
  <c r="Z37" i="1"/>
  <c r="T37" i="1"/>
  <c r="X37" i="1"/>
  <c r="T36" i="1"/>
  <c r="X36" i="1"/>
  <c r="Z36" i="1"/>
  <c r="AA36" i="1"/>
  <c r="Y36" i="1"/>
  <c r="W36" i="1"/>
  <c r="W34" i="1"/>
  <c r="T34" i="1"/>
  <c r="AA34" i="1"/>
  <c r="Y34" i="1"/>
  <c r="Z34" i="1"/>
  <c r="W35" i="1"/>
  <c r="Y35" i="1"/>
  <c r="T35" i="1"/>
  <c r="Z35" i="1"/>
  <c r="AA35" i="1"/>
  <c r="W33" i="1"/>
  <c r="AA33" i="1"/>
  <c r="Y33" i="1"/>
  <c r="X33" i="1"/>
  <c r="T33" i="1"/>
  <c r="V33" i="1"/>
  <c r="Z33" i="1"/>
  <c r="T31" i="1"/>
  <c r="AA31" i="1"/>
  <c r="Z31" i="1"/>
  <c r="Y31" i="1"/>
  <c r="W32" i="1"/>
  <c r="T32" i="1"/>
  <c r="Y32" i="1"/>
  <c r="Z32" i="1"/>
  <c r="AA32" i="1"/>
  <c r="W30" i="1"/>
  <c r="AA30" i="1"/>
  <c r="Y30" i="1"/>
  <c r="Z30" i="1"/>
  <c r="T30" i="1"/>
  <c r="Z29" i="1"/>
  <c r="AA29" i="1"/>
  <c r="T29" i="1"/>
  <c r="Y29" i="1"/>
  <c r="Z28" i="1"/>
  <c r="Y28" i="1"/>
  <c r="AA28" i="1"/>
  <c r="W27" i="1"/>
  <c r="Y27" i="1"/>
  <c r="Z27" i="1"/>
  <c r="AA27" i="1"/>
  <c r="Y19" i="1"/>
  <c r="Z19" i="1"/>
  <c r="AA19" i="1"/>
  <c r="Y23" i="1"/>
  <c r="Z23" i="1"/>
  <c r="AA23" i="1"/>
  <c r="AA18" i="1"/>
  <c r="Z18" i="1"/>
  <c r="Y18" i="1"/>
  <c r="AA22" i="1"/>
  <c r="Y22" i="1"/>
  <c r="Z22" i="1"/>
  <c r="AA26" i="1"/>
  <c r="Y26" i="1"/>
  <c r="Z26" i="1"/>
  <c r="Y21" i="1"/>
  <c r="Z21" i="1"/>
  <c r="AA21" i="1"/>
  <c r="Y25" i="1"/>
  <c r="Z25" i="1"/>
  <c r="AA25" i="1"/>
  <c r="AA20" i="1"/>
  <c r="Y20" i="1"/>
  <c r="Z20" i="1"/>
  <c r="AA24" i="1"/>
  <c r="Y24" i="1"/>
  <c r="Z24" i="1"/>
  <c r="Z12" i="46"/>
  <c r="Y12" i="46"/>
  <c r="Z14" i="46"/>
  <c r="Y14" i="46"/>
  <c r="Y17" i="46"/>
  <c r="Z17" i="46"/>
  <c r="Y21" i="46"/>
  <c r="Z21" i="46"/>
  <c r="Y25" i="46"/>
  <c r="Z25" i="46"/>
  <c r="Y29" i="46"/>
  <c r="Z29" i="46"/>
  <c r="Y33" i="46"/>
  <c r="Z33" i="46"/>
  <c r="Z20" i="46"/>
  <c r="Y20" i="46"/>
  <c r="Z24" i="46"/>
  <c r="Y24" i="46"/>
  <c r="Z28" i="46"/>
  <c r="Y28" i="46"/>
  <c r="Z32" i="46"/>
  <c r="Y32" i="46"/>
  <c r="Y13" i="46"/>
  <c r="Z13" i="46"/>
  <c r="Z19" i="46"/>
  <c r="Y19" i="46"/>
  <c r="Z23" i="46"/>
  <c r="Y23" i="46"/>
  <c r="Z27" i="46"/>
  <c r="Y27" i="46"/>
  <c r="Z31" i="46"/>
  <c r="Y31" i="46"/>
  <c r="Z35" i="46"/>
  <c r="Y35" i="46"/>
  <c r="Y18" i="46"/>
  <c r="Z18" i="46"/>
  <c r="Z22" i="46"/>
  <c r="Y22" i="46"/>
  <c r="Y26" i="46"/>
  <c r="Z26" i="46"/>
  <c r="Z30" i="46"/>
  <c r="Y30" i="46"/>
  <c r="Y34" i="46"/>
  <c r="Z34" i="46"/>
  <c r="H9" i="50"/>
  <c r="H10" i="50"/>
  <c r="H14" i="50"/>
  <c r="H18" i="50"/>
  <c r="M9" i="50"/>
  <c r="V12" i="47"/>
  <c r="U12" i="47"/>
  <c r="V19" i="47"/>
  <c r="U19" i="47"/>
  <c r="U28" i="47"/>
  <c r="V28" i="47"/>
  <c r="X17" i="1"/>
  <c r="Y17" i="1"/>
  <c r="Z17" i="1"/>
  <c r="AA17" i="1"/>
  <c r="Y4" i="46"/>
  <c r="W10" i="56"/>
  <c r="X10" i="56"/>
  <c r="W16" i="56"/>
  <c r="X16" i="56"/>
  <c r="U20" i="57"/>
  <c r="V20" i="57"/>
  <c r="V22" i="57"/>
  <c r="U22" i="57"/>
  <c r="V24" i="57"/>
  <c r="U24" i="57"/>
  <c r="V26" i="57"/>
  <c r="U26" i="57"/>
  <c r="U30" i="57"/>
  <c r="V30" i="57"/>
  <c r="U34" i="57"/>
  <c r="V34" i="57"/>
  <c r="R11" i="58"/>
  <c r="S11" i="58"/>
  <c r="R13" i="58"/>
  <c r="S13" i="58"/>
  <c r="R15" i="58"/>
  <c r="S15" i="58"/>
  <c r="R17" i="58"/>
  <c r="S17" i="58"/>
  <c r="R19" i="58"/>
  <c r="S19" i="58"/>
  <c r="R21" i="58"/>
  <c r="S21" i="58"/>
  <c r="R23" i="58"/>
  <c r="S23" i="58"/>
  <c r="R25" i="58"/>
  <c r="S25" i="58"/>
  <c r="R27" i="58"/>
  <c r="S27" i="58"/>
  <c r="R29" i="58"/>
  <c r="S29" i="58"/>
  <c r="R31" i="58"/>
  <c r="S31" i="58"/>
  <c r="R33" i="58"/>
  <c r="S33" i="58"/>
  <c r="R35" i="58"/>
  <c r="S35" i="58"/>
  <c r="R37" i="58"/>
  <c r="S37" i="58"/>
  <c r="R39" i="58"/>
  <c r="S39" i="58"/>
  <c r="R41" i="58"/>
  <c r="S41" i="58"/>
  <c r="R43" i="58"/>
  <c r="S43" i="58"/>
  <c r="S49" i="58"/>
  <c r="R49" i="58"/>
  <c r="S53" i="58"/>
  <c r="R53" i="58"/>
  <c r="S57" i="58"/>
  <c r="R57" i="58"/>
  <c r="S61" i="58"/>
  <c r="R61" i="58"/>
  <c r="S65" i="58"/>
  <c r="R65" i="58"/>
  <c r="S69" i="58"/>
  <c r="R69" i="58"/>
  <c r="S73" i="58"/>
  <c r="R73" i="58"/>
  <c r="X77" i="58"/>
  <c r="S77" i="58"/>
  <c r="R77" i="58"/>
  <c r="U11" i="47"/>
  <c r="V11" i="47"/>
  <c r="U13" i="47"/>
  <c r="V13" i="47"/>
  <c r="U18" i="47"/>
  <c r="V18" i="47"/>
  <c r="U20" i="47"/>
  <c r="V20" i="47"/>
  <c r="U22" i="47"/>
  <c r="V22" i="47"/>
  <c r="U27" i="47"/>
  <c r="V27" i="47"/>
  <c r="U29" i="47"/>
  <c r="V29" i="47"/>
  <c r="W12" i="56"/>
  <c r="X12" i="56"/>
  <c r="V31" i="57"/>
  <c r="U31" i="57"/>
  <c r="V35" i="57"/>
  <c r="U35" i="57"/>
  <c r="R48" i="58"/>
  <c r="S48" i="58"/>
  <c r="R52" i="58"/>
  <c r="S52" i="58"/>
  <c r="R56" i="58"/>
  <c r="S56" i="58"/>
  <c r="R60" i="58"/>
  <c r="S60" i="58"/>
  <c r="R64" i="58"/>
  <c r="S64" i="58"/>
  <c r="R68" i="58"/>
  <c r="S68" i="58"/>
  <c r="R72" i="58"/>
  <c r="S72" i="58"/>
  <c r="X76" i="58"/>
  <c r="R76" i="58"/>
  <c r="S76" i="58"/>
  <c r="R80" i="58"/>
  <c r="S80" i="58"/>
  <c r="V14" i="47"/>
  <c r="U14" i="47"/>
  <c r="U26" i="47"/>
  <c r="V26" i="47"/>
  <c r="W13" i="56"/>
  <c r="X13" i="56"/>
  <c r="U21" i="57"/>
  <c r="V21" i="57"/>
  <c r="U23" i="57"/>
  <c r="V23" i="57"/>
  <c r="U25" i="57"/>
  <c r="V25" i="57"/>
  <c r="U27" i="57"/>
  <c r="V27" i="57"/>
  <c r="U32" i="57"/>
  <c r="V32" i="57"/>
  <c r="U36" i="57"/>
  <c r="V36" i="57"/>
  <c r="S10" i="58"/>
  <c r="R10" i="58"/>
  <c r="S12" i="58"/>
  <c r="R12" i="58"/>
  <c r="S14" i="58"/>
  <c r="R14" i="58"/>
  <c r="S16" i="58"/>
  <c r="R16" i="58"/>
  <c r="S18" i="58"/>
  <c r="R18" i="58"/>
  <c r="S20" i="58"/>
  <c r="R20" i="58"/>
  <c r="S22" i="58"/>
  <c r="R22" i="58"/>
  <c r="S24" i="58"/>
  <c r="R24" i="58"/>
  <c r="S26" i="58"/>
  <c r="R26" i="58"/>
  <c r="S28" i="58"/>
  <c r="R28" i="58"/>
  <c r="S30" i="58"/>
  <c r="R30" i="58"/>
  <c r="S32" i="58"/>
  <c r="R32" i="58"/>
  <c r="S34" i="58"/>
  <c r="R34" i="58"/>
  <c r="S36" i="58"/>
  <c r="R36" i="58"/>
  <c r="S38" i="58"/>
  <c r="R38" i="58"/>
  <c r="S40" i="58"/>
  <c r="R40" i="58"/>
  <c r="R42" i="58"/>
  <c r="S42" i="58"/>
  <c r="R44" i="58"/>
  <c r="S44" i="58"/>
  <c r="S51" i="58"/>
  <c r="R51" i="58"/>
  <c r="S55" i="58"/>
  <c r="R55" i="58"/>
  <c r="S59" i="58"/>
  <c r="R59" i="58"/>
  <c r="X63" i="58"/>
  <c r="S63" i="58"/>
  <c r="R63" i="58"/>
  <c r="S67" i="58"/>
  <c r="R67" i="58"/>
  <c r="S71" i="58"/>
  <c r="R71" i="58"/>
  <c r="S75" i="58"/>
  <c r="R75" i="58"/>
  <c r="S79" i="58"/>
  <c r="R79" i="58"/>
  <c r="R87" i="58"/>
  <c r="S87" i="58"/>
  <c r="S88" i="58"/>
  <c r="R88" i="58"/>
  <c r="R89" i="58"/>
  <c r="S89" i="58"/>
  <c r="S90" i="58"/>
  <c r="R90" i="58"/>
  <c r="R91" i="58"/>
  <c r="S91" i="58"/>
  <c r="S92" i="58"/>
  <c r="R92" i="58"/>
  <c r="R93" i="58"/>
  <c r="S93" i="58"/>
  <c r="S94" i="58"/>
  <c r="R94" i="58"/>
  <c r="R95" i="58"/>
  <c r="S95" i="58"/>
  <c r="S96" i="58"/>
  <c r="R96" i="58"/>
  <c r="R97" i="58"/>
  <c r="S97" i="58"/>
  <c r="X98" i="58"/>
  <c r="S98" i="58"/>
  <c r="R98" i="58"/>
  <c r="R99" i="58"/>
  <c r="S99" i="58"/>
  <c r="X100" i="58"/>
  <c r="S100" i="58"/>
  <c r="R100" i="58"/>
  <c r="R101" i="58"/>
  <c r="S101" i="58"/>
  <c r="S102" i="58"/>
  <c r="R102" i="58"/>
  <c r="R103" i="58"/>
  <c r="S103" i="58"/>
  <c r="S104" i="58"/>
  <c r="R104" i="58"/>
  <c r="R105" i="58"/>
  <c r="S105" i="58"/>
  <c r="S106" i="58"/>
  <c r="R106" i="58"/>
  <c r="R107" i="58"/>
  <c r="S107" i="58"/>
  <c r="S108" i="58"/>
  <c r="R108" i="58"/>
  <c r="R109" i="58"/>
  <c r="S109" i="58"/>
  <c r="S110" i="58"/>
  <c r="R110" i="58"/>
  <c r="R111" i="58"/>
  <c r="S111" i="58"/>
  <c r="S112" i="58"/>
  <c r="R112" i="58"/>
  <c r="R113" i="58"/>
  <c r="S113" i="58"/>
  <c r="S114" i="58"/>
  <c r="R114" i="58"/>
  <c r="R115" i="58"/>
  <c r="S115" i="58"/>
  <c r="S116" i="58"/>
  <c r="R116" i="58"/>
  <c r="R117" i="58"/>
  <c r="S117" i="58"/>
  <c r="S118" i="58"/>
  <c r="R118" i="58"/>
  <c r="V21" i="47"/>
  <c r="U21" i="47"/>
  <c r="W9" i="56"/>
  <c r="X9" i="56"/>
  <c r="W15" i="56"/>
  <c r="X15" i="56"/>
  <c r="U29" i="57"/>
  <c r="V29" i="57"/>
  <c r="V33" i="57"/>
  <c r="U33" i="57"/>
  <c r="R50" i="58"/>
  <c r="S50" i="58"/>
  <c r="R54" i="58"/>
  <c r="S54" i="58"/>
  <c r="R58" i="58"/>
  <c r="S58" i="58"/>
  <c r="R62" i="58"/>
  <c r="S62" i="58"/>
  <c r="R66" i="58"/>
  <c r="S66" i="58"/>
  <c r="R70" i="58"/>
  <c r="S70" i="58"/>
  <c r="R74" i="58"/>
  <c r="S74" i="58"/>
  <c r="R78" i="58"/>
  <c r="S78" i="58"/>
  <c r="O12" i="59"/>
  <c r="P12" i="59"/>
  <c r="P14" i="59"/>
  <c r="O14" i="59"/>
  <c r="O18" i="59"/>
  <c r="P18" i="59"/>
  <c r="P11" i="59"/>
  <c r="O11" i="59"/>
  <c r="O13" i="59"/>
  <c r="P13" i="59"/>
  <c r="P15" i="59"/>
  <c r="O15" i="59"/>
  <c r="P17" i="59"/>
  <c r="O17" i="59"/>
  <c r="P19" i="59"/>
  <c r="O19" i="59"/>
  <c r="J5" i="59"/>
  <c r="W5" i="59" s="1"/>
  <c r="P10" i="59"/>
  <c r="O10" i="59"/>
  <c r="P16" i="59"/>
  <c r="O16" i="59"/>
  <c r="U12" i="57"/>
  <c r="V12" i="57"/>
  <c r="U16" i="57"/>
  <c r="V16" i="57"/>
  <c r="U13" i="57"/>
  <c r="V13" i="57"/>
  <c r="U17" i="57"/>
  <c r="V17" i="57"/>
  <c r="U14" i="57"/>
  <c r="V14" i="57"/>
  <c r="U18" i="57"/>
  <c r="V18" i="57"/>
  <c r="V11" i="57"/>
  <c r="U11" i="57"/>
  <c r="U15" i="57"/>
  <c r="V15" i="57"/>
  <c r="U10" i="47"/>
  <c r="U42" i="49"/>
  <c r="T42" i="49"/>
  <c r="T44" i="49"/>
  <c r="U44" i="49"/>
  <c r="T46" i="49"/>
  <c r="U46" i="49"/>
  <c r="T48" i="49"/>
  <c r="U48" i="49"/>
  <c r="T50" i="49"/>
  <c r="U50" i="49"/>
  <c r="T52" i="49"/>
  <c r="U52" i="49"/>
  <c r="T54" i="49"/>
  <c r="U54" i="49"/>
  <c r="T56" i="49"/>
  <c r="U56" i="49"/>
  <c r="T43" i="49"/>
  <c r="U43" i="49"/>
  <c r="T45" i="49"/>
  <c r="U45" i="49"/>
  <c r="T47" i="49"/>
  <c r="U47" i="49"/>
  <c r="T49" i="49"/>
  <c r="U49" i="49"/>
  <c r="T51" i="49"/>
  <c r="U51" i="49"/>
  <c r="T53" i="49"/>
  <c r="U53" i="49"/>
  <c r="T55" i="49"/>
  <c r="U55" i="49"/>
  <c r="U10" i="49"/>
  <c r="T10" i="49"/>
  <c r="T12" i="49"/>
  <c r="U12" i="49"/>
  <c r="T14" i="49"/>
  <c r="U14" i="49"/>
  <c r="T16" i="49"/>
  <c r="U16" i="49"/>
  <c r="T18" i="49"/>
  <c r="U18" i="49"/>
  <c r="T20" i="49"/>
  <c r="U20" i="49"/>
  <c r="T22" i="49"/>
  <c r="U22" i="49"/>
  <c r="T24" i="49"/>
  <c r="U24" i="49"/>
  <c r="T27" i="49"/>
  <c r="U27" i="49"/>
  <c r="T29" i="49"/>
  <c r="U29" i="49"/>
  <c r="T31" i="49"/>
  <c r="U31" i="49"/>
  <c r="T33" i="49"/>
  <c r="U33" i="49"/>
  <c r="T35" i="49"/>
  <c r="U35" i="49"/>
  <c r="T37" i="49"/>
  <c r="U37" i="49"/>
  <c r="T39" i="49"/>
  <c r="U39" i="49"/>
  <c r="T11" i="49"/>
  <c r="U11" i="49"/>
  <c r="U13" i="49"/>
  <c r="T13" i="49"/>
  <c r="T15" i="49"/>
  <c r="U15" i="49"/>
  <c r="U17" i="49"/>
  <c r="T17" i="49"/>
  <c r="T19" i="49"/>
  <c r="U19" i="49"/>
  <c r="U21" i="49"/>
  <c r="T21" i="49"/>
  <c r="T23" i="49"/>
  <c r="U23" i="49"/>
  <c r="U26" i="49"/>
  <c r="T26" i="49"/>
  <c r="T28" i="49"/>
  <c r="U28" i="49"/>
  <c r="T30" i="49"/>
  <c r="U30" i="49"/>
  <c r="T32" i="49"/>
  <c r="U32" i="49"/>
  <c r="T34" i="49"/>
  <c r="U34" i="49"/>
  <c r="U36" i="49"/>
  <c r="T36" i="49"/>
  <c r="T38" i="49"/>
  <c r="U38" i="49"/>
  <c r="U40" i="49"/>
  <c r="T40" i="49"/>
  <c r="T15" i="66"/>
  <c r="S15" i="66"/>
  <c r="T39" i="66"/>
  <c r="S39" i="66"/>
  <c r="T43" i="66"/>
  <c r="S43" i="66"/>
  <c r="T174" i="66"/>
  <c r="S174" i="66"/>
  <c r="T177" i="66"/>
  <c r="S177" i="66"/>
  <c r="T180" i="66"/>
  <c r="S180" i="66"/>
  <c r="T183" i="66"/>
  <c r="S183" i="66"/>
  <c r="T184" i="66"/>
  <c r="S184" i="66"/>
  <c r="T187" i="66"/>
  <c r="S187" i="66"/>
  <c r="T190" i="66"/>
  <c r="S190" i="66"/>
  <c r="T193" i="66"/>
  <c r="S193" i="66"/>
  <c r="T196" i="66"/>
  <c r="S196" i="66"/>
  <c r="T199" i="66"/>
  <c r="S199" i="66"/>
  <c r="T426" i="66"/>
  <c r="S426" i="66"/>
  <c r="T433" i="66"/>
  <c r="S433" i="66"/>
  <c r="T437" i="66"/>
  <c r="S437" i="66"/>
  <c r="T441" i="66"/>
  <c r="S441" i="66"/>
  <c r="T445" i="66"/>
  <c r="S445" i="66"/>
  <c r="T449" i="66"/>
  <c r="S449" i="66"/>
  <c r="T453" i="66"/>
  <c r="S453" i="66"/>
  <c r="T457" i="66"/>
  <c r="S457" i="66"/>
  <c r="T461" i="66"/>
  <c r="S461" i="66"/>
  <c r="T465" i="66"/>
  <c r="S465" i="66"/>
  <c r="T472" i="66"/>
  <c r="S472" i="66"/>
  <c r="T476" i="66"/>
  <c r="S476" i="66"/>
  <c r="T480" i="66"/>
  <c r="S480" i="66"/>
  <c r="T484" i="66"/>
  <c r="S484" i="66"/>
  <c r="T488" i="66"/>
  <c r="S488" i="66"/>
  <c r="T492" i="66"/>
  <c r="S492" i="66"/>
  <c r="T496" i="66"/>
  <c r="S496" i="66"/>
  <c r="T500" i="66"/>
  <c r="S500" i="66"/>
  <c r="T507" i="66"/>
  <c r="S507" i="66"/>
  <c r="T511" i="66"/>
  <c r="S511" i="66"/>
  <c r="T515" i="66"/>
  <c r="S515" i="66"/>
  <c r="T519" i="66"/>
  <c r="S519" i="66"/>
  <c r="T523" i="66"/>
  <c r="S523" i="66"/>
  <c r="T527" i="66"/>
  <c r="S527" i="66"/>
  <c r="T531" i="66"/>
  <c r="S531" i="66"/>
  <c r="T535" i="66"/>
  <c r="S535" i="66"/>
  <c r="T539" i="66"/>
  <c r="S539" i="66"/>
  <c r="T574" i="66"/>
  <c r="S574" i="66"/>
  <c r="T16" i="66"/>
  <c r="S16" i="66"/>
  <c r="T20" i="66"/>
  <c r="S20" i="66"/>
  <c r="T24" i="66"/>
  <c r="S24" i="66"/>
  <c r="T28" i="66"/>
  <c r="S28" i="66"/>
  <c r="S32" i="66"/>
  <c r="T32" i="66"/>
  <c r="S36" i="66"/>
  <c r="T36" i="66"/>
  <c r="T40" i="66"/>
  <c r="S40" i="66"/>
  <c r="T44" i="66"/>
  <c r="S44" i="66"/>
  <c r="T51" i="66"/>
  <c r="S51" i="66"/>
  <c r="T52" i="66"/>
  <c r="S52" i="66"/>
  <c r="T53" i="66"/>
  <c r="S53" i="66"/>
  <c r="T54" i="66"/>
  <c r="S54" i="66"/>
  <c r="S55" i="66"/>
  <c r="T55" i="66"/>
  <c r="T56" i="66"/>
  <c r="S56" i="66"/>
  <c r="T57" i="66"/>
  <c r="S57" i="66"/>
  <c r="T58" i="66"/>
  <c r="S58" i="66"/>
  <c r="T59" i="66"/>
  <c r="S59" i="66"/>
  <c r="T60" i="66"/>
  <c r="S60" i="66"/>
  <c r="T61" i="66"/>
  <c r="S61" i="66"/>
  <c r="T62" i="66"/>
  <c r="S62" i="66"/>
  <c r="T63" i="66"/>
  <c r="S63" i="66"/>
  <c r="T64" i="66"/>
  <c r="S64" i="66"/>
  <c r="T65" i="66"/>
  <c r="S65" i="66"/>
  <c r="T66" i="66"/>
  <c r="S66" i="66"/>
  <c r="S67" i="66"/>
  <c r="T67" i="66"/>
  <c r="T68" i="66"/>
  <c r="S68" i="66"/>
  <c r="T69" i="66"/>
  <c r="S69" i="66"/>
  <c r="T70" i="66"/>
  <c r="S70" i="66"/>
  <c r="S71" i="66"/>
  <c r="T71" i="66"/>
  <c r="T72" i="66"/>
  <c r="S72" i="66"/>
  <c r="T73" i="66"/>
  <c r="S73" i="66"/>
  <c r="T74" i="66"/>
  <c r="S74" i="66"/>
  <c r="T75" i="66"/>
  <c r="S75" i="66"/>
  <c r="T76" i="66"/>
  <c r="S76" i="66"/>
  <c r="T77" i="66"/>
  <c r="S77" i="66"/>
  <c r="T78" i="66"/>
  <c r="S78" i="66"/>
  <c r="T79" i="66"/>
  <c r="S79" i="66"/>
  <c r="T80" i="66"/>
  <c r="S80" i="66"/>
  <c r="T81" i="66"/>
  <c r="S81" i="66"/>
  <c r="T82" i="66"/>
  <c r="S82" i="66"/>
  <c r="T83" i="66"/>
  <c r="S83" i="66"/>
  <c r="T84" i="66"/>
  <c r="S84" i="66"/>
  <c r="T85" i="66"/>
  <c r="S85" i="66"/>
  <c r="T89" i="66"/>
  <c r="S89" i="66"/>
  <c r="S90" i="66"/>
  <c r="T90" i="66"/>
  <c r="T91" i="66"/>
  <c r="S91" i="66"/>
  <c r="T92" i="66"/>
  <c r="S92" i="66"/>
  <c r="T93" i="66"/>
  <c r="S93" i="66"/>
  <c r="T94" i="66"/>
  <c r="S94" i="66"/>
  <c r="T95" i="66"/>
  <c r="S95" i="66"/>
  <c r="T96" i="66"/>
  <c r="S96" i="66"/>
  <c r="T97" i="66"/>
  <c r="S97" i="66"/>
  <c r="T98" i="66"/>
  <c r="S98" i="66"/>
  <c r="T99" i="66"/>
  <c r="S99" i="66"/>
  <c r="T100" i="66"/>
  <c r="S100" i="66"/>
  <c r="T101" i="66"/>
  <c r="S101" i="66"/>
  <c r="S102" i="66"/>
  <c r="T102" i="66"/>
  <c r="T103" i="66"/>
  <c r="S103" i="66"/>
  <c r="T104" i="66"/>
  <c r="S104" i="66"/>
  <c r="T105" i="66"/>
  <c r="S105" i="66"/>
  <c r="S106" i="66"/>
  <c r="T106" i="66"/>
  <c r="T107" i="66"/>
  <c r="S107" i="66"/>
  <c r="T108" i="66"/>
  <c r="S108" i="66"/>
  <c r="T109" i="66"/>
  <c r="S109" i="66"/>
  <c r="T110" i="66"/>
  <c r="S110" i="66"/>
  <c r="T111" i="66"/>
  <c r="S111" i="66"/>
  <c r="T112" i="66"/>
  <c r="S112" i="66"/>
  <c r="T113" i="66"/>
  <c r="S113" i="66"/>
  <c r="T114" i="66"/>
  <c r="S114" i="66"/>
  <c r="T115" i="66"/>
  <c r="S115" i="66"/>
  <c r="T116" i="66"/>
  <c r="S116" i="66"/>
  <c r="T117" i="66"/>
  <c r="S117" i="66"/>
  <c r="S118" i="66"/>
  <c r="T118" i="66"/>
  <c r="T119" i="66"/>
  <c r="S119" i="66"/>
  <c r="T120" i="66"/>
  <c r="S120" i="66"/>
  <c r="T121" i="66"/>
  <c r="S121" i="66"/>
  <c r="S122" i="66"/>
  <c r="T122" i="66"/>
  <c r="T123" i="66"/>
  <c r="S123" i="66"/>
  <c r="T127" i="66"/>
  <c r="S127" i="66"/>
  <c r="T128" i="66"/>
  <c r="S128" i="66"/>
  <c r="T129" i="66"/>
  <c r="S129" i="66"/>
  <c r="T130" i="66"/>
  <c r="S130" i="66"/>
  <c r="T131" i="66"/>
  <c r="S131" i="66"/>
  <c r="T132" i="66"/>
  <c r="S132" i="66"/>
  <c r="T133" i="66"/>
  <c r="S133" i="66"/>
  <c r="T134" i="66"/>
  <c r="S134" i="66"/>
  <c r="T135" i="66"/>
  <c r="S135" i="66"/>
  <c r="T136" i="66"/>
  <c r="S136" i="66"/>
  <c r="T137" i="66"/>
  <c r="S137" i="66"/>
  <c r="T138" i="66"/>
  <c r="S138" i="66"/>
  <c r="T139" i="66"/>
  <c r="S139" i="66"/>
  <c r="T140" i="66"/>
  <c r="S140" i="66"/>
  <c r="S141" i="66"/>
  <c r="T141" i="66"/>
  <c r="T142" i="66"/>
  <c r="S142" i="66"/>
  <c r="T143" i="66"/>
  <c r="S143" i="66"/>
  <c r="T144" i="66"/>
  <c r="S144" i="66"/>
  <c r="T145" i="66"/>
  <c r="S145" i="66"/>
  <c r="T146" i="66"/>
  <c r="S146" i="66"/>
  <c r="T147" i="66"/>
  <c r="S147" i="66"/>
  <c r="T148" i="66"/>
  <c r="S148" i="66"/>
  <c r="T149" i="66"/>
  <c r="S149" i="66"/>
  <c r="T150" i="66"/>
  <c r="S150" i="66"/>
  <c r="T151" i="66"/>
  <c r="S151" i="66"/>
  <c r="T152" i="66"/>
  <c r="S152" i="66"/>
  <c r="S153" i="66"/>
  <c r="T153" i="66"/>
  <c r="T154" i="66"/>
  <c r="S154" i="66"/>
  <c r="T155" i="66"/>
  <c r="S155" i="66"/>
  <c r="T156" i="66"/>
  <c r="S156" i="66"/>
  <c r="S157" i="66"/>
  <c r="T157" i="66"/>
  <c r="T158" i="66"/>
  <c r="S158" i="66"/>
  <c r="T159" i="66"/>
  <c r="S159" i="66"/>
  <c r="T160" i="66"/>
  <c r="S160" i="66"/>
  <c r="T161" i="66"/>
  <c r="S161" i="66"/>
  <c r="T206" i="66"/>
  <c r="S206" i="66"/>
  <c r="T210" i="66"/>
  <c r="S210" i="66"/>
  <c r="T214" i="66"/>
  <c r="S214" i="66"/>
  <c r="T218" i="66"/>
  <c r="S218" i="66"/>
  <c r="T222" i="66"/>
  <c r="S222" i="66"/>
  <c r="T226" i="66"/>
  <c r="S226" i="66"/>
  <c r="T230" i="66"/>
  <c r="S230" i="66"/>
  <c r="T234" i="66"/>
  <c r="S234" i="66"/>
  <c r="T241" i="66"/>
  <c r="S241" i="66"/>
  <c r="T245" i="66"/>
  <c r="S245" i="66"/>
  <c r="T249" i="66"/>
  <c r="S249" i="66"/>
  <c r="T253" i="66"/>
  <c r="S253" i="66"/>
  <c r="T257" i="66"/>
  <c r="S257" i="66"/>
  <c r="T261" i="66"/>
  <c r="S261" i="66"/>
  <c r="T265" i="66"/>
  <c r="S265" i="66"/>
  <c r="T269" i="66"/>
  <c r="S269" i="66"/>
  <c r="T273" i="66"/>
  <c r="S273" i="66"/>
  <c r="T280" i="66"/>
  <c r="S280" i="66"/>
  <c r="T284" i="66"/>
  <c r="S284" i="66"/>
  <c r="T288" i="66"/>
  <c r="S288" i="66"/>
  <c r="T292" i="66"/>
  <c r="S292" i="66"/>
  <c r="T296" i="66"/>
  <c r="S296" i="66"/>
  <c r="T300" i="66"/>
  <c r="S300" i="66"/>
  <c r="T304" i="66"/>
  <c r="S304" i="66"/>
  <c r="T308" i="66"/>
  <c r="S308" i="66"/>
  <c r="T312" i="66"/>
  <c r="S312" i="66"/>
  <c r="T319" i="66"/>
  <c r="S319" i="66"/>
  <c r="T323" i="66"/>
  <c r="S323" i="66"/>
  <c r="T327" i="66"/>
  <c r="S327" i="66"/>
  <c r="T331" i="66"/>
  <c r="S331" i="66"/>
  <c r="T335" i="66"/>
  <c r="S335" i="66"/>
  <c r="T339" i="66"/>
  <c r="S339" i="66"/>
  <c r="T343" i="66"/>
  <c r="S343" i="66"/>
  <c r="T347" i="66"/>
  <c r="S347" i="66"/>
  <c r="T351" i="66"/>
  <c r="S351" i="66"/>
  <c r="T358" i="66"/>
  <c r="S358" i="66"/>
  <c r="T362" i="66"/>
  <c r="S362" i="66"/>
  <c r="T366" i="66"/>
  <c r="S366" i="66"/>
  <c r="T370" i="66"/>
  <c r="S370" i="66"/>
  <c r="T374" i="66"/>
  <c r="S374" i="66"/>
  <c r="T378" i="66"/>
  <c r="S378" i="66"/>
  <c r="T382" i="66"/>
  <c r="S382" i="66"/>
  <c r="T386" i="66"/>
  <c r="S386" i="66"/>
  <c r="T393" i="66"/>
  <c r="S393" i="66"/>
  <c r="T397" i="66"/>
  <c r="S397" i="66"/>
  <c r="T401" i="66"/>
  <c r="S401" i="66"/>
  <c r="T405" i="66"/>
  <c r="S405" i="66"/>
  <c r="T409" i="66"/>
  <c r="S409" i="66"/>
  <c r="T413" i="66"/>
  <c r="S413" i="66"/>
  <c r="T417" i="66"/>
  <c r="S417" i="66"/>
  <c r="T421" i="66"/>
  <c r="S421" i="66"/>
  <c r="T425" i="66"/>
  <c r="S425" i="66"/>
  <c r="T432" i="66"/>
  <c r="S432" i="66"/>
  <c r="T436" i="66"/>
  <c r="S436" i="66"/>
  <c r="T440" i="66"/>
  <c r="S440" i="66"/>
  <c r="T444" i="66"/>
  <c r="S444" i="66"/>
  <c r="T448" i="66"/>
  <c r="S448" i="66"/>
  <c r="T452" i="66"/>
  <c r="S452" i="66"/>
  <c r="T456" i="66"/>
  <c r="S456" i="66"/>
  <c r="T460" i="66"/>
  <c r="S460" i="66"/>
  <c r="T464" i="66"/>
  <c r="S464" i="66"/>
  <c r="T471" i="66"/>
  <c r="S471" i="66"/>
  <c r="T475" i="66"/>
  <c r="S475" i="66"/>
  <c r="T479" i="66"/>
  <c r="S479" i="66"/>
  <c r="T483" i="66"/>
  <c r="S483" i="66"/>
  <c r="T487" i="66"/>
  <c r="S487" i="66"/>
  <c r="T491" i="66"/>
  <c r="S491" i="66"/>
  <c r="T495" i="66"/>
  <c r="S495" i="66"/>
  <c r="T499" i="66"/>
  <c r="S499" i="66"/>
  <c r="T503" i="66"/>
  <c r="S503" i="66"/>
  <c r="T510" i="66"/>
  <c r="S510" i="66"/>
  <c r="T514" i="66"/>
  <c r="S514" i="66"/>
  <c r="T518" i="66"/>
  <c r="S518" i="66"/>
  <c r="T522" i="66"/>
  <c r="S522" i="66"/>
  <c r="T526" i="66"/>
  <c r="S526" i="66"/>
  <c r="T530" i="66"/>
  <c r="S530" i="66"/>
  <c r="T534" i="66"/>
  <c r="S534" i="66"/>
  <c r="T538" i="66"/>
  <c r="S538" i="66"/>
  <c r="T545" i="66"/>
  <c r="S545" i="66"/>
  <c r="T549" i="66"/>
  <c r="S549" i="66"/>
  <c r="T553" i="66"/>
  <c r="S553" i="66"/>
  <c r="T557" i="66"/>
  <c r="S557" i="66"/>
  <c r="T561" i="66"/>
  <c r="S561" i="66"/>
  <c r="T565" i="66"/>
  <c r="S565" i="66"/>
  <c r="T569" i="66"/>
  <c r="S569" i="66"/>
  <c r="T573" i="66"/>
  <c r="S573" i="66"/>
  <c r="T27" i="66"/>
  <c r="S27" i="66"/>
  <c r="T35" i="66"/>
  <c r="S35" i="66"/>
  <c r="T172" i="66"/>
  <c r="S172" i="66"/>
  <c r="T175" i="66"/>
  <c r="S175" i="66"/>
  <c r="T178" i="66"/>
  <c r="S178" i="66"/>
  <c r="T182" i="66"/>
  <c r="S182" i="66"/>
  <c r="T186" i="66"/>
  <c r="S186" i="66"/>
  <c r="T189" i="66"/>
  <c r="S189" i="66"/>
  <c r="S192" i="66"/>
  <c r="T192" i="66"/>
  <c r="T195" i="66"/>
  <c r="S195" i="66"/>
  <c r="T198" i="66"/>
  <c r="S198" i="66"/>
  <c r="T363" i="66"/>
  <c r="S363" i="66"/>
  <c r="T367" i="66"/>
  <c r="S367" i="66"/>
  <c r="T379" i="66"/>
  <c r="S379" i="66"/>
  <c r="T398" i="66"/>
  <c r="S398" i="66"/>
  <c r="T402" i="66"/>
  <c r="S402" i="66"/>
  <c r="T406" i="66"/>
  <c r="S406" i="66"/>
  <c r="T410" i="66"/>
  <c r="S410" i="66"/>
  <c r="T546" i="66"/>
  <c r="S546" i="66"/>
  <c r="T550" i="66"/>
  <c r="S550" i="66"/>
  <c r="T566" i="66"/>
  <c r="S566" i="66"/>
  <c r="T570" i="66"/>
  <c r="S570" i="66"/>
  <c r="S13" i="66"/>
  <c r="T13" i="66"/>
  <c r="S17" i="66"/>
  <c r="T17" i="66"/>
  <c r="S21" i="66"/>
  <c r="T21" i="66"/>
  <c r="T37" i="66"/>
  <c r="S37" i="66"/>
  <c r="T45" i="66"/>
  <c r="S45" i="66"/>
  <c r="T205" i="66"/>
  <c r="S205" i="66"/>
  <c r="T209" i="66"/>
  <c r="S209" i="66"/>
  <c r="T213" i="66"/>
  <c r="S213" i="66"/>
  <c r="T217" i="66"/>
  <c r="S217" i="66"/>
  <c r="T221" i="66"/>
  <c r="S221" i="66"/>
  <c r="T225" i="66"/>
  <c r="S225" i="66"/>
  <c r="T229" i="66"/>
  <c r="S229" i="66"/>
  <c r="T233" i="66"/>
  <c r="S233" i="66"/>
  <c r="T237" i="66"/>
  <c r="S237" i="66"/>
  <c r="T244" i="66"/>
  <c r="S244" i="66"/>
  <c r="T248" i="66"/>
  <c r="S248" i="66"/>
  <c r="T252" i="66"/>
  <c r="S252" i="66"/>
  <c r="T256" i="66"/>
  <c r="S256" i="66"/>
  <c r="T260" i="66"/>
  <c r="S260" i="66"/>
  <c r="T264" i="66"/>
  <c r="S264" i="66"/>
  <c r="T268" i="66"/>
  <c r="S268" i="66"/>
  <c r="T272" i="66"/>
  <c r="S272" i="66"/>
  <c r="T279" i="66"/>
  <c r="S279" i="66"/>
  <c r="T283" i="66"/>
  <c r="S283" i="66"/>
  <c r="T287" i="66"/>
  <c r="S287" i="66"/>
  <c r="T291" i="66"/>
  <c r="S291" i="66"/>
  <c r="T295" i="66"/>
  <c r="S295" i="66"/>
  <c r="T299" i="66"/>
  <c r="S299" i="66"/>
  <c r="T303" i="66"/>
  <c r="S303" i="66"/>
  <c r="T307" i="66"/>
  <c r="S307" i="66"/>
  <c r="T311" i="66"/>
  <c r="S311" i="66"/>
  <c r="T318" i="66"/>
  <c r="S318" i="66"/>
  <c r="T322" i="66"/>
  <c r="S322" i="66"/>
  <c r="T326" i="66"/>
  <c r="S326" i="66"/>
  <c r="T330" i="66"/>
  <c r="S330" i="66"/>
  <c r="T334" i="66"/>
  <c r="S334" i="66"/>
  <c r="T338" i="66"/>
  <c r="S338" i="66"/>
  <c r="T342" i="66"/>
  <c r="S342" i="66"/>
  <c r="T346" i="66"/>
  <c r="S346" i="66"/>
  <c r="T350" i="66"/>
  <c r="S350" i="66"/>
  <c r="T357" i="66"/>
  <c r="S357" i="66"/>
  <c r="T361" i="66"/>
  <c r="S361" i="66"/>
  <c r="T365" i="66"/>
  <c r="S365" i="66"/>
  <c r="T369" i="66"/>
  <c r="S369" i="66"/>
  <c r="T373" i="66"/>
  <c r="S373" i="66"/>
  <c r="T377" i="66"/>
  <c r="S377" i="66"/>
  <c r="T381" i="66"/>
  <c r="S381" i="66"/>
  <c r="T385" i="66"/>
  <c r="S385" i="66"/>
  <c r="T389" i="66"/>
  <c r="S389" i="66"/>
  <c r="T396" i="66"/>
  <c r="S396" i="66"/>
  <c r="T400" i="66"/>
  <c r="S400" i="66"/>
  <c r="T404" i="66"/>
  <c r="S404" i="66"/>
  <c r="T408" i="66"/>
  <c r="S408" i="66"/>
  <c r="T412" i="66"/>
  <c r="S412" i="66"/>
  <c r="T416" i="66"/>
  <c r="S416" i="66"/>
  <c r="T420" i="66"/>
  <c r="S420" i="66"/>
  <c r="T424" i="66"/>
  <c r="S424" i="66"/>
  <c r="T431" i="66"/>
  <c r="S431" i="66"/>
  <c r="T435" i="66"/>
  <c r="S435" i="66"/>
  <c r="T439" i="66"/>
  <c r="S439" i="66"/>
  <c r="T443" i="66"/>
  <c r="S443" i="66"/>
  <c r="T447" i="66"/>
  <c r="S447" i="66"/>
  <c r="T451" i="66"/>
  <c r="S451" i="66"/>
  <c r="T455" i="66"/>
  <c r="S455" i="66"/>
  <c r="T459" i="66"/>
  <c r="S459" i="66"/>
  <c r="T463" i="66"/>
  <c r="S463" i="66"/>
  <c r="T470" i="66"/>
  <c r="S470" i="66"/>
  <c r="T474" i="66"/>
  <c r="S474" i="66"/>
  <c r="T478" i="66"/>
  <c r="S478" i="66"/>
  <c r="T482" i="66"/>
  <c r="S482" i="66"/>
  <c r="T486" i="66"/>
  <c r="S486" i="66"/>
  <c r="T490" i="66"/>
  <c r="S490" i="66"/>
  <c r="T494" i="66"/>
  <c r="S494" i="66"/>
  <c r="T498" i="66"/>
  <c r="S498" i="66"/>
  <c r="T502" i="66"/>
  <c r="S502" i="66"/>
  <c r="T509" i="66"/>
  <c r="S509" i="66"/>
  <c r="T513" i="66"/>
  <c r="S513" i="66"/>
  <c r="T517" i="66"/>
  <c r="S517" i="66"/>
  <c r="T521" i="66"/>
  <c r="S521" i="66"/>
  <c r="T525" i="66"/>
  <c r="S525" i="66"/>
  <c r="T529" i="66"/>
  <c r="S529" i="66"/>
  <c r="T533" i="66"/>
  <c r="S533" i="66"/>
  <c r="T537" i="66"/>
  <c r="S537" i="66"/>
  <c r="T541" i="66"/>
  <c r="S541" i="66"/>
  <c r="S548" i="66"/>
  <c r="T548" i="66"/>
  <c r="T552" i="66"/>
  <c r="S552" i="66"/>
  <c r="S556" i="66"/>
  <c r="T556" i="66"/>
  <c r="T560" i="66"/>
  <c r="S560" i="66"/>
  <c r="T564" i="66"/>
  <c r="S564" i="66"/>
  <c r="T568" i="66"/>
  <c r="S568" i="66"/>
  <c r="T572" i="66"/>
  <c r="S572" i="66"/>
  <c r="T19" i="66"/>
  <c r="S19" i="66"/>
  <c r="T23" i="66"/>
  <c r="S23" i="66"/>
  <c r="T31" i="66"/>
  <c r="S31" i="66"/>
  <c r="T47" i="66"/>
  <c r="S47" i="66"/>
  <c r="T173" i="66"/>
  <c r="S173" i="66"/>
  <c r="S176" i="66"/>
  <c r="T176" i="66"/>
  <c r="T179" i="66"/>
  <c r="S179" i="66"/>
  <c r="T181" i="66"/>
  <c r="S181" i="66"/>
  <c r="T185" i="66"/>
  <c r="S185" i="66"/>
  <c r="S188" i="66"/>
  <c r="T188" i="66"/>
  <c r="T191" i="66"/>
  <c r="S191" i="66"/>
  <c r="T194" i="66"/>
  <c r="S194" i="66"/>
  <c r="T197" i="66"/>
  <c r="S197" i="66"/>
  <c r="T203" i="66"/>
  <c r="S203" i="66"/>
  <c r="S207" i="66"/>
  <c r="T207" i="66"/>
  <c r="S211" i="66"/>
  <c r="T211" i="66"/>
  <c r="T215" i="66"/>
  <c r="S215" i="66"/>
  <c r="T219" i="66"/>
  <c r="S219" i="66"/>
  <c r="T223" i="66"/>
  <c r="S223" i="66"/>
  <c r="T227" i="66"/>
  <c r="S227" i="66"/>
  <c r="T231" i="66"/>
  <c r="S231" i="66"/>
  <c r="T235" i="66"/>
  <c r="S235" i="66"/>
  <c r="T242" i="66"/>
  <c r="S242" i="66"/>
  <c r="T246" i="66"/>
  <c r="S246" i="66"/>
  <c r="T250" i="66"/>
  <c r="S250" i="66"/>
  <c r="T254" i="66"/>
  <c r="S254" i="66"/>
  <c r="T258" i="66"/>
  <c r="S258" i="66"/>
  <c r="T262" i="66"/>
  <c r="S262" i="66"/>
  <c r="T266" i="66"/>
  <c r="S266" i="66"/>
  <c r="T270" i="66"/>
  <c r="S270" i="66"/>
  <c r="T274" i="66"/>
  <c r="S274" i="66"/>
  <c r="T281" i="66"/>
  <c r="S281" i="66"/>
  <c r="T285" i="66"/>
  <c r="S285" i="66"/>
  <c r="T289" i="66"/>
  <c r="S289" i="66"/>
  <c r="T293" i="66"/>
  <c r="S293" i="66"/>
  <c r="T297" i="66"/>
  <c r="S297" i="66"/>
  <c r="T301" i="66"/>
  <c r="S301" i="66"/>
  <c r="T305" i="66"/>
  <c r="S305" i="66"/>
  <c r="T309" i="66"/>
  <c r="S309" i="66"/>
  <c r="T313" i="66"/>
  <c r="S313" i="66"/>
  <c r="T320" i="66"/>
  <c r="S320" i="66"/>
  <c r="T324" i="66"/>
  <c r="S324" i="66"/>
  <c r="T328" i="66"/>
  <c r="S328" i="66"/>
  <c r="T332" i="66"/>
  <c r="S332" i="66"/>
  <c r="T336" i="66"/>
  <c r="S336" i="66"/>
  <c r="T340" i="66"/>
  <c r="S340" i="66"/>
  <c r="T344" i="66"/>
  <c r="S344" i="66"/>
  <c r="T348" i="66"/>
  <c r="S348" i="66"/>
  <c r="T355" i="66"/>
  <c r="S355" i="66"/>
  <c r="T359" i="66"/>
  <c r="S359" i="66"/>
  <c r="T371" i="66"/>
  <c r="S371" i="66"/>
  <c r="T375" i="66"/>
  <c r="S375" i="66"/>
  <c r="T383" i="66"/>
  <c r="S383" i="66"/>
  <c r="T387" i="66"/>
  <c r="S387" i="66"/>
  <c r="T394" i="66"/>
  <c r="S394" i="66"/>
  <c r="T414" i="66"/>
  <c r="S414" i="66"/>
  <c r="T418" i="66"/>
  <c r="S418" i="66"/>
  <c r="T422" i="66"/>
  <c r="S422" i="66"/>
  <c r="T554" i="66"/>
  <c r="S554" i="66"/>
  <c r="T558" i="66"/>
  <c r="S558" i="66"/>
  <c r="T562" i="66"/>
  <c r="S562" i="66"/>
  <c r="S25" i="66"/>
  <c r="T25" i="66"/>
  <c r="T29" i="66"/>
  <c r="S29" i="66"/>
  <c r="T33" i="66"/>
  <c r="S33" i="66"/>
  <c r="T41" i="66"/>
  <c r="S41" i="66"/>
  <c r="T14" i="66"/>
  <c r="S14" i="66"/>
  <c r="T18" i="66"/>
  <c r="S18" i="66"/>
  <c r="T22" i="66"/>
  <c r="S22" i="66"/>
  <c r="T26" i="66"/>
  <c r="S26" i="66"/>
  <c r="T30" i="66"/>
  <c r="S30" i="66"/>
  <c r="T34" i="66"/>
  <c r="S34" i="66"/>
  <c r="T38" i="66"/>
  <c r="S38" i="66"/>
  <c r="T42" i="66"/>
  <c r="S42" i="66"/>
  <c r="T46" i="66"/>
  <c r="S46" i="66"/>
  <c r="T204" i="66"/>
  <c r="S204" i="66"/>
  <c r="T208" i="66"/>
  <c r="S208" i="66"/>
  <c r="T212" i="66"/>
  <c r="S212" i="66"/>
  <c r="T216" i="66"/>
  <c r="S216" i="66"/>
  <c r="T220" i="66"/>
  <c r="S220" i="66"/>
  <c r="T224" i="66"/>
  <c r="S224" i="66"/>
  <c r="T228" i="66"/>
  <c r="S228" i="66"/>
  <c r="T232" i="66"/>
  <c r="S232" i="66"/>
  <c r="T236" i="66"/>
  <c r="S236" i="66"/>
  <c r="T243" i="66"/>
  <c r="S243" i="66"/>
  <c r="T247" i="66"/>
  <c r="S247" i="66"/>
  <c r="T251" i="66"/>
  <c r="S251" i="66"/>
  <c r="T255" i="66"/>
  <c r="S255" i="66"/>
  <c r="T259" i="66"/>
  <c r="S259" i="66"/>
  <c r="T263" i="66"/>
  <c r="S263" i="66"/>
  <c r="T267" i="66"/>
  <c r="S267" i="66"/>
  <c r="T271" i="66"/>
  <c r="S271" i="66"/>
  <c r="T275" i="66"/>
  <c r="S275" i="66"/>
  <c r="T282" i="66"/>
  <c r="S282" i="66"/>
  <c r="T286" i="66"/>
  <c r="S286" i="66"/>
  <c r="T290" i="66"/>
  <c r="S290" i="66"/>
  <c r="T294" i="66"/>
  <c r="S294" i="66"/>
  <c r="T298" i="66"/>
  <c r="S298" i="66"/>
  <c r="T302" i="66"/>
  <c r="S302" i="66"/>
  <c r="T306" i="66"/>
  <c r="S306" i="66"/>
  <c r="T310" i="66"/>
  <c r="S310" i="66"/>
  <c r="T317" i="66"/>
  <c r="S317" i="66"/>
  <c r="T321" i="66"/>
  <c r="S321" i="66"/>
  <c r="T325" i="66"/>
  <c r="S325" i="66"/>
  <c r="T329" i="66"/>
  <c r="S329" i="66"/>
  <c r="T333" i="66"/>
  <c r="S333" i="66"/>
  <c r="T337" i="66"/>
  <c r="S337" i="66"/>
  <c r="T341" i="66"/>
  <c r="S341" i="66"/>
  <c r="T345" i="66"/>
  <c r="S345" i="66"/>
  <c r="T349" i="66"/>
  <c r="S349" i="66"/>
  <c r="T356" i="66"/>
  <c r="S356" i="66"/>
  <c r="T360" i="66"/>
  <c r="S360" i="66"/>
  <c r="T364" i="66"/>
  <c r="S364" i="66"/>
  <c r="T368" i="66"/>
  <c r="S368" i="66"/>
  <c r="T372" i="66"/>
  <c r="S372" i="66"/>
  <c r="T376" i="66"/>
  <c r="S376" i="66"/>
  <c r="T380" i="66"/>
  <c r="S380" i="66"/>
  <c r="T384" i="66"/>
  <c r="S384" i="66"/>
  <c r="T388" i="66"/>
  <c r="S388" i="66"/>
  <c r="T395" i="66"/>
  <c r="S395" i="66"/>
  <c r="T399" i="66"/>
  <c r="S399" i="66"/>
  <c r="T403" i="66"/>
  <c r="S403" i="66"/>
  <c r="T407" i="66"/>
  <c r="S407" i="66"/>
  <c r="T411" i="66"/>
  <c r="S411" i="66"/>
  <c r="T415" i="66"/>
  <c r="S415" i="66"/>
  <c r="T419" i="66"/>
  <c r="S419" i="66"/>
  <c r="T423" i="66"/>
  <c r="S423" i="66"/>
  <c r="T427" i="66"/>
  <c r="S427" i="66"/>
  <c r="T434" i="66"/>
  <c r="S434" i="66"/>
  <c r="T438" i="66"/>
  <c r="S438" i="66"/>
  <c r="T442" i="66"/>
  <c r="S442" i="66"/>
  <c r="T446" i="66"/>
  <c r="S446" i="66"/>
  <c r="T450" i="66"/>
  <c r="S450" i="66"/>
  <c r="T454" i="66"/>
  <c r="S454" i="66"/>
  <c r="T458" i="66"/>
  <c r="S458" i="66"/>
  <c r="T462" i="66"/>
  <c r="S462" i="66"/>
  <c r="T469" i="66"/>
  <c r="S469" i="66"/>
  <c r="T473" i="66"/>
  <c r="S473" i="66"/>
  <c r="T477" i="66"/>
  <c r="S477" i="66"/>
  <c r="T481" i="66"/>
  <c r="S481" i="66"/>
  <c r="T485" i="66"/>
  <c r="S485" i="66"/>
  <c r="T489" i="66"/>
  <c r="S489" i="66"/>
  <c r="T493" i="66"/>
  <c r="S493" i="66"/>
  <c r="T497" i="66"/>
  <c r="S497" i="66"/>
  <c r="T501" i="66"/>
  <c r="S501" i="66"/>
  <c r="T508" i="66"/>
  <c r="S508" i="66"/>
  <c r="T512" i="66"/>
  <c r="S512" i="66"/>
  <c r="T516" i="66"/>
  <c r="S516" i="66"/>
  <c r="T520" i="66"/>
  <c r="S520" i="66"/>
  <c r="T524" i="66"/>
  <c r="S524" i="66"/>
  <c r="T528" i="66"/>
  <c r="S528" i="66"/>
  <c r="T532" i="66"/>
  <c r="S532" i="66"/>
  <c r="T536" i="66"/>
  <c r="S536" i="66"/>
  <c r="T540" i="66"/>
  <c r="S540" i="66"/>
  <c r="T547" i="66"/>
  <c r="S547" i="66"/>
  <c r="T551" i="66"/>
  <c r="S551" i="66"/>
  <c r="T555" i="66"/>
  <c r="S555" i="66"/>
  <c r="T559" i="66"/>
  <c r="S559" i="66"/>
  <c r="T563" i="66"/>
  <c r="S563" i="66"/>
  <c r="T567" i="66"/>
  <c r="S567" i="66"/>
  <c r="T571" i="66"/>
  <c r="S571" i="66"/>
  <c r="T575" i="66"/>
  <c r="S575" i="66"/>
  <c r="M16" i="48"/>
  <c r="N16" i="48"/>
  <c r="M24" i="48"/>
  <c r="N24" i="48"/>
  <c r="M35" i="48"/>
  <c r="N35" i="48"/>
  <c r="M58" i="48"/>
  <c r="N58" i="48"/>
  <c r="M14" i="48"/>
  <c r="N14" i="48"/>
  <c r="M18" i="48"/>
  <c r="N18" i="48"/>
  <c r="M22" i="48"/>
  <c r="N22" i="48"/>
  <c r="M29" i="48"/>
  <c r="N29" i="48"/>
  <c r="M33" i="48"/>
  <c r="N33" i="48"/>
  <c r="M37" i="48"/>
  <c r="N37" i="48"/>
  <c r="M41" i="48"/>
  <c r="N41" i="48"/>
  <c r="M48" i="48"/>
  <c r="N48" i="48"/>
  <c r="M52" i="48"/>
  <c r="N52" i="48"/>
  <c r="M56" i="48"/>
  <c r="N56" i="48"/>
  <c r="M60" i="48"/>
  <c r="N60" i="48"/>
  <c r="M12" i="48"/>
  <c r="N12" i="48"/>
  <c r="M20" i="48"/>
  <c r="N20" i="48"/>
  <c r="M31" i="48"/>
  <c r="N31" i="48"/>
  <c r="M39" i="48"/>
  <c r="N39" i="48"/>
  <c r="M50" i="48"/>
  <c r="N50" i="48"/>
  <c r="M54" i="48"/>
  <c r="N54" i="48"/>
  <c r="N11" i="48"/>
  <c r="M11" i="48"/>
  <c r="M15" i="48"/>
  <c r="N15" i="48"/>
  <c r="M19" i="48"/>
  <c r="N19" i="48"/>
  <c r="M23" i="48"/>
  <c r="N23" i="48"/>
  <c r="M30" i="48"/>
  <c r="N30" i="48"/>
  <c r="M34" i="48"/>
  <c r="N34" i="48"/>
  <c r="M38" i="48"/>
  <c r="N38" i="48"/>
  <c r="M42" i="48"/>
  <c r="N42" i="48"/>
  <c r="N49" i="48"/>
  <c r="M49" i="48"/>
  <c r="M53" i="48"/>
  <c r="N53" i="48"/>
  <c r="M57" i="48"/>
  <c r="N57" i="48"/>
  <c r="M61" i="48"/>
  <c r="N61" i="48"/>
  <c r="M13" i="48"/>
  <c r="N13" i="48"/>
  <c r="N17" i="48"/>
  <c r="M17" i="48"/>
  <c r="N21" i="48"/>
  <c r="M21" i="48"/>
  <c r="M32" i="48"/>
  <c r="N32" i="48"/>
  <c r="M36" i="48"/>
  <c r="N36" i="48"/>
  <c r="N40" i="48"/>
  <c r="M40" i="48"/>
  <c r="N47" i="48"/>
  <c r="M47" i="48"/>
  <c r="M51" i="48"/>
  <c r="N51" i="48"/>
  <c r="N55" i="48"/>
  <c r="M55" i="48"/>
  <c r="M59" i="48"/>
  <c r="N59" i="48"/>
  <c r="U28" i="50"/>
  <c r="T28" i="50"/>
  <c r="T29" i="50"/>
  <c r="U29" i="50"/>
  <c r="T30" i="50"/>
  <c r="U30" i="50"/>
  <c r="T31" i="50"/>
  <c r="U31" i="50"/>
  <c r="T32" i="50"/>
  <c r="U32" i="50"/>
  <c r="T33" i="50"/>
  <c r="U33" i="50"/>
  <c r="T34" i="50"/>
  <c r="U34" i="50"/>
  <c r="T35" i="50"/>
  <c r="U35" i="50"/>
  <c r="T36" i="50"/>
  <c r="U36" i="50"/>
  <c r="T11" i="50"/>
  <c r="U11" i="50"/>
  <c r="U15" i="50"/>
  <c r="T15" i="50"/>
  <c r="T12" i="50"/>
  <c r="U12" i="50"/>
  <c r="T16" i="50"/>
  <c r="U16" i="50"/>
  <c r="T9" i="50"/>
  <c r="U9" i="50"/>
  <c r="T10" i="50"/>
  <c r="U10" i="50"/>
  <c r="K13" i="50"/>
  <c r="T14" i="50"/>
  <c r="U14" i="50"/>
  <c r="K17" i="50"/>
  <c r="T18" i="50"/>
  <c r="U18" i="50"/>
  <c r="K12" i="50"/>
  <c r="U13" i="50"/>
  <c r="T13" i="50"/>
  <c r="K16" i="50"/>
  <c r="U17" i="50"/>
  <c r="T17" i="50"/>
  <c r="H13" i="50"/>
  <c r="H17" i="50"/>
  <c r="K9" i="50"/>
  <c r="K10" i="50"/>
  <c r="H12" i="50"/>
  <c r="K14" i="50"/>
  <c r="H16" i="50"/>
  <c r="K18" i="50"/>
  <c r="H163" i="66"/>
  <c r="N178" i="66"/>
  <c r="N181" i="66"/>
  <c r="N193" i="66"/>
  <c r="N235" i="66"/>
  <c r="N250" i="66"/>
  <c r="N254" i="66"/>
  <c r="V293" i="66"/>
  <c r="R297" i="66"/>
  <c r="R301" i="66"/>
  <c r="M305" i="66"/>
  <c r="X305" i="66" s="1"/>
  <c r="R309" i="66"/>
  <c r="U328" i="66"/>
  <c r="Y359" i="66"/>
  <c r="Q363" i="66"/>
  <c r="Q367" i="66"/>
  <c r="Q371" i="66"/>
  <c r="Q375" i="66"/>
  <c r="V465" i="66"/>
  <c r="Y558" i="66"/>
  <c r="R566" i="66"/>
  <c r="W574" i="66"/>
  <c r="W28" i="66"/>
  <c r="R36" i="66"/>
  <c r="Q40" i="66"/>
  <c r="U44" i="66"/>
  <c r="R55" i="66"/>
  <c r="Q58" i="66"/>
  <c r="O59" i="66"/>
  <c r="R63" i="66"/>
  <c r="W64" i="66"/>
  <c r="Y66" i="66"/>
  <c r="R71" i="66"/>
  <c r="O74" i="66"/>
  <c r="Q77" i="66"/>
  <c r="W80" i="66"/>
  <c r="U82" i="66"/>
  <c r="J103" i="66"/>
  <c r="J104" i="66"/>
  <c r="J115" i="66"/>
  <c r="J117" i="66"/>
  <c r="J118" i="66"/>
  <c r="J119" i="66"/>
  <c r="J121" i="66"/>
  <c r="N136" i="66"/>
  <c r="N140" i="66"/>
  <c r="N141" i="66"/>
  <c r="N142" i="66"/>
  <c r="N143" i="66"/>
  <c r="N155" i="66"/>
  <c r="N156" i="66"/>
  <c r="N157" i="66"/>
  <c r="N159" i="66"/>
  <c r="N218" i="66"/>
  <c r="N245" i="66"/>
  <c r="N257" i="66"/>
  <c r="N269" i="66"/>
  <c r="N273" i="66"/>
  <c r="U280" i="66"/>
  <c r="W292" i="66"/>
  <c r="P312" i="66"/>
  <c r="Q319" i="66"/>
  <c r="Q343" i="66"/>
  <c r="Q351" i="66"/>
  <c r="R358" i="66"/>
  <c r="R362" i="66"/>
  <c r="R370" i="66"/>
  <c r="R378" i="66"/>
  <c r="R382" i="66"/>
  <c r="R386" i="66"/>
  <c r="P405" i="66"/>
  <c r="Q413" i="66"/>
  <c r="W421" i="66"/>
  <c r="M425" i="66"/>
  <c r="Y432" i="66"/>
  <c r="Y436" i="66"/>
  <c r="Y444" i="66"/>
  <c r="U460" i="66"/>
  <c r="O464" i="66"/>
  <c r="Q471" i="66"/>
  <c r="Q487" i="66"/>
  <c r="Q499" i="66"/>
  <c r="X514" i="66"/>
  <c r="R518" i="66"/>
  <c r="P522" i="66"/>
  <c r="R526" i="66"/>
  <c r="R530" i="66"/>
  <c r="P534" i="66"/>
  <c r="R538" i="66"/>
  <c r="X549" i="66"/>
  <c r="P557" i="66"/>
  <c r="P565" i="66"/>
  <c r="P569" i="66"/>
  <c r="W573" i="66"/>
  <c r="N194" i="66"/>
  <c r="N197" i="66"/>
  <c r="N219" i="66"/>
  <c r="N231" i="66"/>
  <c r="O281" i="66"/>
  <c r="R285" i="66"/>
  <c r="R289" i="66"/>
  <c r="R313" i="66"/>
  <c r="Q336" i="66"/>
  <c r="Y394" i="66"/>
  <c r="U398" i="66"/>
  <c r="Y402" i="66"/>
  <c r="Y406" i="66"/>
  <c r="U418" i="66"/>
  <c r="W422" i="66"/>
  <c r="R433" i="66"/>
  <c r="O437" i="66"/>
  <c r="R441" i="66"/>
  <c r="R449" i="66"/>
  <c r="U476" i="66"/>
  <c r="Q480" i="66"/>
  <c r="U488" i="66"/>
  <c r="U492" i="66"/>
  <c r="Q496" i="66"/>
  <c r="Q511" i="66"/>
  <c r="U515" i="66"/>
  <c r="W519" i="66"/>
  <c r="L527" i="66"/>
  <c r="W531" i="66"/>
  <c r="U539" i="66"/>
  <c r="U546" i="66"/>
  <c r="X554" i="66"/>
  <c r="Y570" i="66"/>
  <c r="N217" i="66"/>
  <c r="N233" i="66"/>
  <c r="N244" i="66"/>
  <c r="N256" i="66"/>
  <c r="Q283" i="66"/>
  <c r="U287" i="66"/>
  <c r="Q291" i="66"/>
  <c r="Q299" i="66"/>
  <c r="L303" i="66"/>
  <c r="O307" i="66"/>
  <c r="W311" i="66"/>
  <c r="R322" i="66"/>
  <c r="U342" i="66"/>
  <c r="W346" i="66"/>
  <c r="R357" i="66"/>
  <c r="O361" i="66"/>
  <c r="R365" i="66"/>
  <c r="O369" i="66"/>
  <c r="O373" i="66"/>
  <c r="R377" i="66"/>
  <c r="V385" i="66"/>
  <c r="O389" i="66"/>
  <c r="Q400" i="66"/>
  <c r="Y408" i="66"/>
  <c r="U412" i="66"/>
  <c r="Q420" i="66"/>
  <c r="Y424" i="66"/>
  <c r="O435" i="66"/>
  <c r="W439" i="66"/>
  <c r="U443" i="66"/>
  <c r="U447" i="66"/>
  <c r="U455" i="66"/>
  <c r="Y463" i="66"/>
  <c r="U474" i="66"/>
  <c r="U478" i="66"/>
  <c r="Y482" i="66"/>
  <c r="U486" i="66"/>
  <c r="U494" i="66"/>
  <c r="O509" i="66"/>
  <c r="O513" i="66"/>
  <c r="M517" i="66"/>
  <c r="R521" i="66"/>
  <c r="R525" i="66"/>
  <c r="O529" i="66"/>
  <c r="O537" i="66"/>
  <c r="U552" i="66"/>
  <c r="Q556" i="66"/>
  <c r="U568" i="66"/>
  <c r="Q572" i="66"/>
  <c r="Q14" i="66"/>
  <c r="U18" i="66"/>
  <c r="U22" i="66"/>
  <c r="U26" i="66"/>
  <c r="U30" i="66"/>
  <c r="U34" i="66"/>
  <c r="Y38" i="66"/>
  <c r="M46" i="66"/>
  <c r="X46" i="66" s="1"/>
  <c r="N212" i="66"/>
  <c r="N216" i="66"/>
  <c r="N232" i="66"/>
  <c r="N247" i="66"/>
  <c r="N255" i="66"/>
  <c r="X282" i="66"/>
  <c r="M286" i="66"/>
  <c r="R290" i="66"/>
  <c r="R298" i="66"/>
  <c r="R302" i="66"/>
  <c r="R306" i="66"/>
  <c r="V325" i="66"/>
  <c r="M329" i="66"/>
  <c r="P333" i="66"/>
  <c r="X345" i="66"/>
  <c r="M349" i="66"/>
  <c r="Y380" i="66"/>
  <c r="P384" i="66"/>
  <c r="U388" i="66"/>
  <c r="Q407" i="66"/>
  <c r="Q411" i="66"/>
  <c r="Y423" i="66"/>
  <c r="V434" i="66"/>
  <c r="R442" i="66"/>
  <c r="V450" i="66"/>
  <c r="M454" i="66"/>
  <c r="R458" i="66"/>
  <c r="P473" i="66"/>
  <c r="W477" i="66"/>
  <c r="P489" i="66"/>
  <c r="P493" i="66"/>
  <c r="R508" i="66"/>
  <c r="R512" i="66"/>
  <c r="U524" i="66"/>
  <c r="O532" i="66"/>
  <c r="Y536" i="66"/>
  <c r="R540" i="66"/>
  <c r="Q547" i="66"/>
  <c r="N180" i="66"/>
  <c r="N195" i="66"/>
  <c r="N270" i="66"/>
  <c r="L379" i="66"/>
  <c r="U383" i="66"/>
  <c r="X26" i="58"/>
  <c r="X303" i="71" s="1"/>
  <c r="D29" i="67"/>
  <c r="D39" i="67"/>
  <c r="AF12" i="35"/>
  <c r="AA26" i="35"/>
  <c r="AA39" i="35"/>
  <c r="Z14" i="35"/>
  <c r="Z18" i="35"/>
  <c r="Z24" i="35"/>
  <c r="Z37" i="35"/>
  <c r="Z41" i="35"/>
  <c r="Z45" i="35"/>
  <c r="N16" i="44"/>
  <c r="I60" i="1"/>
  <c r="Q60" i="1"/>
  <c r="V59" i="1"/>
  <c r="I59" i="1"/>
  <c r="Q59" i="1"/>
  <c r="Y13" i="6"/>
  <c r="AB13" i="48"/>
  <c r="AC13" i="48"/>
  <c r="AB17" i="48"/>
  <c r="AC17" i="48"/>
  <c r="AB21" i="48"/>
  <c r="AC21" i="48"/>
  <c r="AC12" i="48"/>
  <c r="AB12" i="48"/>
  <c r="AB16" i="48"/>
  <c r="AC16" i="48"/>
  <c r="AC20" i="48"/>
  <c r="AB20" i="48"/>
  <c r="AC24" i="48"/>
  <c r="AB24" i="48"/>
  <c r="AC11" i="48"/>
  <c r="AA11" i="48"/>
  <c r="AB11" i="48"/>
  <c r="AB15" i="48"/>
  <c r="AC15" i="48"/>
  <c r="AB19" i="48"/>
  <c r="AC19" i="48"/>
  <c r="AC23" i="48"/>
  <c r="AB23" i="48"/>
  <c r="AC14" i="48"/>
  <c r="AB14" i="48"/>
  <c r="AC18" i="48"/>
  <c r="AB18" i="48"/>
  <c r="AC22" i="48"/>
  <c r="AB22" i="48"/>
  <c r="AA13" i="48"/>
  <c r="Y42" i="64" s="1"/>
  <c r="AA17" i="48"/>
  <c r="W239" i="66" s="1"/>
  <c r="AA21" i="48"/>
  <c r="Y222" i="64"/>
  <c r="AA12" i="48"/>
  <c r="AA16" i="48"/>
  <c r="AA20" i="48"/>
  <c r="AA24" i="48"/>
  <c r="AA15" i="48"/>
  <c r="Y72" i="64" s="1"/>
  <c r="AA19" i="48"/>
  <c r="AA23" i="48"/>
  <c r="AA14" i="48"/>
  <c r="Y57" i="64" s="1"/>
  <c r="AA18" i="48"/>
  <c r="W11" i="66" s="1"/>
  <c r="AA22" i="48"/>
  <c r="H13" i="57"/>
  <c r="K17" i="57"/>
  <c r="H27" i="64"/>
  <c r="D21" i="67"/>
  <c r="W58" i="1"/>
  <c r="Q58" i="1"/>
  <c r="I58" i="1"/>
  <c r="V252" i="64"/>
  <c r="I25" i="64"/>
  <c r="O10" i="56"/>
  <c r="V251" i="64"/>
  <c r="I24" i="64"/>
  <c r="I23" i="64"/>
  <c r="O9" i="56"/>
  <c r="I31" i="64"/>
  <c r="X62" i="58"/>
  <c r="I22" i="64"/>
  <c r="X64" i="58"/>
  <c r="X80" i="58"/>
  <c r="U4" i="56"/>
  <c r="Y11" i="59"/>
  <c r="Y12" i="59"/>
  <c r="Y13" i="59"/>
  <c r="Y14" i="59"/>
  <c r="Y15" i="59"/>
  <c r="Y16" i="59"/>
  <c r="Y17" i="59"/>
  <c r="Y18" i="59"/>
  <c r="I21" i="64"/>
  <c r="N211" i="64"/>
  <c r="Z211" i="64"/>
  <c r="Z213" i="64"/>
  <c r="N213" i="64"/>
  <c r="N219" i="64"/>
  <c r="Z219" i="64"/>
  <c r="Z220" i="64"/>
  <c r="N220" i="64"/>
  <c r="G247" i="64"/>
  <c r="AA247" i="64" s="1"/>
  <c r="I20" i="64"/>
  <c r="I33" i="1"/>
  <c r="W31" i="1"/>
  <c r="AA30" i="48"/>
  <c r="AA50" i="48"/>
  <c r="AA51" i="48"/>
  <c r="AA53" i="48"/>
  <c r="AA55" i="48"/>
  <c r="AA57" i="48"/>
  <c r="AA58" i="48"/>
  <c r="AA59" i="48"/>
  <c r="AA60" i="48"/>
  <c r="AA63" i="48"/>
  <c r="AA66" i="48"/>
  <c r="AA69" i="48"/>
  <c r="AA70" i="48"/>
  <c r="AA72" i="48"/>
  <c r="AA73" i="48"/>
  <c r="H467" i="66"/>
  <c r="X116" i="58"/>
  <c r="H201" i="66"/>
  <c r="H239" i="66"/>
  <c r="I19" i="64"/>
  <c r="W29" i="1"/>
  <c r="W28" i="1"/>
  <c r="Y26" i="2"/>
  <c r="Y24" i="2"/>
  <c r="Y25" i="2"/>
  <c r="Y27" i="2"/>
  <c r="Y28" i="2"/>
  <c r="M317" i="66"/>
  <c r="X317" i="66" s="1"/>
  <c r="H315" i="66"/>
  <c r="U355" i="66"/>
  <c r="H353" i="66"/>
  <c r="W507" i="66"/>
  <c r="H505" i="66"/>
  <c r="P393" i="66"/>
  <c r="H391" i="66"/>
  <c r="U279" i="66"/>
  <c r="H277" i="66"/>
  <c r="U431" i="66"/>
  <c r="H429" i="66"/>
  <c r="I18" i="64"/>
  <c r="Q5" i="47"/>
  <c r="R244" i="64"/>
  <c r="I17" i="64"/>
  <c r="H49" i="66"/>
  <c r="I16" i="64"/>
  <c r="V18" i="46"/>
  <c r="V20" i="46"/>
  <c r="V32" i="46"/>
  <c r="V34" i="46"/>
  <c r="V13" i="46"/>
  <c r="V22" i="46"/>
  <c r="V28" i="46"/>
  <c r="V30" i="46"/>
  <c r="V14" i="46"/>
  <c r="V24" i="46"/>
  <c r="V26" i="46"/>
  <c r="V12" i="46"/>
  <c r="V17" i="46"/>
  <c r="V19" i="46"/>
  <c r="V21" i="46"/>
  <c r="V23" i="46"/>
  <c r="V25" i="46"/>
  <c r="V27" i="46"/>
  <c r="V29" i="46"/>
  <c r="V31" i="46"/>
  <c r="V33" i="46"/>
  <c r="V35" i="46"/>
  <c r="L242" i="64"/>
  <c r="I15" i="64"/>
  <c r="C28" i="2"/>
  <c r="E28" i="2"/>
  <c r="AA77" i="48"/>
  <c r="AA61" i="48"/>
  <c r="Q57" i="1"/>
  <c r="I57" i="1"/>
  <c r="Q56" i="1"/>
  <c r="I56" i="1"/>
  <c r="Q55" i="1"/>
  <c r="I55" i="1"/>
  <c r="I54" i="1"/>
  <c r="Q54" i="1"/>
  <c r="I53" i="1"/>
  <c r="Q53" i="1"/>
  <c r="I160" i="64"/>
  <c r="I228" i="64"/>
  <c r="Z228" i="64"/>
  <c r="I229" i="64"/>
  <c r="Z229" i="64"/>
  <c r="I230" i="64"/>
  <c r="Z230" i="64"/>
  <c r="I231" i="64"/>
  <c r="Z231" i="64"/>
  <c r="I233" i="64"/>
  <c r="Z233" i="64"/>
  <c r="I52" i="1"/>
  <c r="Q52" i="1"/>
  <c r="M177" i="64"/>
  <c r="M429" i="66"/>
  <c r="Q51" i="1"/>
  <c r="I51" i="1"/>
  <c r="M315" i="66"/>
  <c r="M192" i="64"/>
  <c r="M467" i="66"/>
  <c r="M222" i="64"/>
  <c r="M543" i="66"/>
  <c r="P545" i="66"/>
  <c r="G543" i="66"/>
  <c r="I127" i="64"/>
  <c r="I128" i="64"/>
  <c r="I158" i="64"/>
  <c r="I50" i="1"/>
  <c r="Q50" i="1"/>
  <c r="Q49" i="1"/>
  <c r="I49" i="1"/>
  <c r="X26" i="49"/>
  <c r="V238" i="69" s="1"/>
  <c r="X32" i="49"/>
  <c r="V328" i="69" s="1"/>
  <c r="X36" i="49"/>
  <c r="V388" i="69" s="1"/>
  <c r="X40" i="49"/>
  <c r="V448" i="69" s="1"/>
  <c r="X11" i="49"/>
  <c r="V27" i="69" s="1"/>
  <c r="X15" i="49"/>
  <c r="V87" i="69" s="1"/>
  <c r="X19" i="49"/>
  <c r="V147" i="69" s="1"/>
  <c r="X23" i="49"/>
  <c r="V207" i="69" s="1"/>
  <c r="X28" i="49"/>
  <c r="V268" i="69" s="1"/>
  <c r="X10" i="49"/>
  <c r="V12" i="69" s="1"/>
  <c r="X14" i="49"/>
  <c r="V72" i="69" s="1"/>
  <c r="X18" i="49"/>
  <c r="V132" i="69" s="1"/>
  <c r="X22" i="49"/>
  <c r="V192" i="69" s="1"/>
  <c r="X27" i="49"/>
  <c r="V253" i="69" s="1"/>
  <c r="X31" i="49"/>
  <c r="V313" i="69" s="1"/>
  <c r="X35" i="49"/>
  <c r="V373" i="69" s="1"/>
  <c r="X39" i="49"/>
  <c r="V433" i="69" s="1"/>
  <c r="X12" i="49"/>
  <c r="V42" i="69" s="1"/>
  <c r="X16" i="49"/>
  <c r="V102" i="69" s="1"/>
  <c r="X20" i="49"/>
  <c r="V162" i="69" s="1"/>
  <c r="X24" i="49"/>
  <c r="V222" i="69" s="1"/>
  <c r="X29" i="49"/>
  <c r="V283" i="69" s="1"/>
  <c r="X33" i="49"/>
  <c r="V343" i="69" s="1"/>
  <c r="X37" i="49"/>
  <c r="V403" i="69" s="1"/>
  <c r="X13" i="49"/>
  <c r="V57" i="69" s="1"/>
  <c r="X17" i="49"/>
  <c r="V117" i="69" s="1"/>
  <c r="X21" i="49"/>
  <c r="V177" i="69" s="1"/>
  <c r="X30" i="49"/>
  <c r="V298" i="69" s="1"/>
  <c r="X34" i="49"/>
  <c r="V358" i="69" s="1"/>
  <c r="X38" i="49"/>
  <c r="V418" i="69" s="1"/>
  <c r="I125" i="64"/>
  <c r="I126" i="64"/>
  <c r="I141" i="64"/>
  <c r="O17" i="49"/>
  <c r="M17" i="49"/>
  <c r="O12" i="49"/>
  <c r="M12" i="49"/>
  <c r="O16" i="49"/>
  <c r="M16" i="49"/>
  <c r="O20" i="49"/>
  <c r="M20" i="49"/>
  <c r="O24" i="49"/>
  <c r="M24" i="49"/>
  <c r="O13" i="49"/>
  <c r="M13" i="49"/>
  <c r="O21" i="49"/>
  <c r="M21" i="49"/>
  <c r="O11" i="49"/>
  <c r="M11" i="49"/>
  <c r="O15" i="49"/>
  <c r="M15" i="49"/>
  <c r="O19" i="49"/>
  <c r="M19" i="49"/>
  <c r="O23" i="49"/>
  <c r="M23" i="49"/>
  <c r="O10" i="49"/>
  <c r="M10" i="49"/>
  <c r="O14" i="49"/>
  <c r="M14" i="49"/>
  <c r="O18" i="49"/>
  <c r="M18" i="49"/>
  <c r="O22" i="49"/>
  <c r="M22" i="49"/>
  <c r="AA11" i="16"/>
  <c r="AA32" i="16"/>
  <c r="AA33" i="16"/>
  <c r="AA34" i="16"/>
  <c r="AA35" i="16"/>
  <c r="AA36" i="16"/>
  <c r="AA10" i="16"/>
  <c r="AF28" i="44"/>
  <c r="P13" i="45"/>
  <c r="AI18" i="6"/>
  <c r="AI23" i="6"/>
  <c r="AI28" i="6"/>
  <c r="N12" i="45"/>
  <c r="M42" i="64"/>
  <c r="M87" i="66"/>
  <c r="M72" i="64"/>
  <c r="M163" i="66"/>
  <c r="M102" i="64"/>
  <c r="N13" i="45"/>
  <c r="M57" i="64"/>
  <c r="M125" i="66"/>
  <c r="M147" i="64"/>
  <c r="AD35" i="46"/>
  <c r="L11" i="45"/>
  <c r="AD20" i="45"/>
  <c r="AD25" i="45"/>
  <c r="AD29" i="45"/>
  <c r="L10" i="45"/>
  <c r="N11" i="45"/>
  <c r="L14" i="45"/>
  <c r="N15" i="45"/>
  <c r="N10" i="45"/>
  <c r="N14" i="45"/>
  <c r="P10" i="45"/>
  <c r="L12" i="45"/>
  <c r="P14" i="45"/>
  <c r="AD19" i="45"/>
  <c r="AD24" i="45"/>
  <c r="L13" i="45"/>
  <c r="AD12" i="45"/>
  <c r="P12" i="45"/>
  <c r="AD21" i="45"/>
  <c r="AD11" i="45"/>
  <c r="P11" i="45"/>
  <c r="AD15" i="45"/>
  <c r="P15" i="45"/>
  <c r="AF26" i="44"/>
  <c r="AF21" i="44"/>
  <c r="AF25" i="44"/>
  <c r="AF30" i="44"/>
  <c r="AF34" i="44"/>
  <c r="AF20" i="44"/>
  <c r="AF24" i="44"/>
  <c r="AF33" i="44"/>
  <c r="AI12" i="6"/>
  <c r="AI20" i="6"/>
  <c r="AI10" i="6"/>
  <c r="AI15" i="6"/>
  <c r="AI25" i="6"/>
  <c r="H125" i="66"/>
  <c r="J136" i="66"/>
  <c r="J140" i="66"/>
  <c r="J141" i="66"/>
  <c r="J142" i="66"/>
  <c r="J143" i="66"/>
  <c r="J155" i="66"/>
  <c r="J156" i="66"/>
  <c r="J157" i="66"/>
  <c r="J159" i="66"/>
  <c r="L90" i="66"/>
  <c r="Q92" i="66"/>
  <c r="Q96" i="66"/>
  <c r="N103" i="66"/>
  <c r="U104" i="66"/>
  <c r="N104" i="66"/>
  <c r="Q107" i="66"/>
  <c r="O108" i="66"/>
  <c r="L112" i="66"/>
  <c r="Q115" i="66"/>
  <c r="N115" i="66"/>
  <c r="N117" i="66"/>
  <c r="W118" i="66"/>
  <c r="N118" i="66"/>
  <c r="N119" i="66"/>
  <c r="N121" i="66"/>
  <c r="R89" i="66"/>
  <c r="H87" i="66"/>
  <c r="AA68" i="48"/>
  <c r="AA52" i="48"/>
  <c r="AF10" i="44"/>
  <c r="V10" i="44"/>
  <c r="AF11" i="44"/>
  <c r="V11" i="44"/>
  <c r="AF12" i="44"/>
  <c r="V12" i="44"/>
  <c r="AF14" i="44"/>
  <c r="V14" i="44"/>
  <c r="AF15" i="44"/>
  <c r="V15" i="44"/>
  <c r="I124" i="64"/>
  <c r="M27" i="64"/>
  <c r="M12" i="64"/>
  <c r="I29" i="64"/>
  <c r="Z11" i="59"/>
  <c r="M133" i="66"/>
  <c r="N133" i="66" s="1"/>
  <c r="M137" i="66"/>
  <c r="N137" i="66" s="1"/>
  <c r="M145" i="66"/>
  <c r="N145" i="66" s="1"/>
  <c r="I33" i="64"/>
  <c r="T21" i="1"/>
  <c r="J218" i="66"/>
  <c r="X245" i="66"/>
  <c r="J245" i="66"/>
  <c r="M253" i="66"/>
  <c r="X253" i="66" s="1"/>
  <c r="J257" i="66"/>
  <c r="X269" i="66"/>
  <c r="J269" i="66"/>
  <c r="J273" i="66"/>
  <c r="I60" i="64"/>
  <c r="I61" i="64"/>
  <c r="I62" i="64"/>
  <c r="I63" i="64"/>
  <c r="I64" i="64"/>
  <c r="I65" i="64"/>
  <c r="I66" i="64"/>
  <c r="I67" i="64"/>
  <c r="I68" i="64"/>
  <c r="I69" i="64"/>
  <c r="I70" i="64"/>
  <c r="X63" i="1"/>
  <c r="E65" i="1"/>
  <c r="J217" i="66"/>
  <c r="J233" i="66"/>
  <c r="J244" i="66"/>
  <c r="Q252" i="66"/>
  <c r="J256" i="66"/>
  <c r="U268" i="66"/>
  <c r="U272" i="66"/>
  <c r="Z15" i="59"/>
  <c r="J212" i="66"/>
  <c r="J216" i="66"/>
  <c r="J232" i="66"/>
  <c r="J247" i="66"/>
  <c r="Q255" i="66"/>
  <c r="J255" i="66"/>
  <c r="Q271" i="66"/>
  <c r="J219" i="66"/>
  <c r="J231" i="66"/>
  <c r="J235" i="66"/>
  <c r="U246" i="66"/>
  <c r="J250" i="66"/>
  <c r="U254" i="66"/>
  <c r="J254" i="66"/>
  <c r="U258" i="66"/>
  <c r="U262" i="66"/>
  <c r="O266" i="66"/>
  <c r="O270" i="66"/>
  <c r="J270" i="66"/>
  <c r="Q129" i="66"/>
  <c r="M129" i="66"/>
  <c r="N129" i="66" s="1"/>
  <c r="M131" i="66"/>
  <c r="N131" i="66" s="1"/>
  <c r="M132" i="66"/>
  <c r="X132" i="66" s="1"/>
  <c r="Q134" i="66"/>
  <c r="M134" i="66"/>
  <c r="N134" i="66" s="1"/>
  <c r="M136" i="66"/>
  <c r="X136" i="66" s="1"/>
  <c r="O138" i="66"/>
  <c r="M138" i="66"/>
  <c r="N138" i="66" s="1"/>
  <c r="M140" i="66"/>
  <c r="X140" i="66" s="1"/>
  <c r="U142" i="66"/>
  <c r="M142" i="66"/>
  <c r="M144" i="66"/>
  <c r="N144" i="66" s="1"/>
  <c r="M147" i="66"/>
  <c r="X147" i="66" s="1"/>
  <c r="R151" i="66"/>
  <c r="M151" i="66"/>
  <c r="N151" i="66" s="1"/>
  <c r="Q154" i="66"/>
  <c r="M154" i="66"/>
  <c r="N154" i="66" s="1"/>
  <c r="M157" i="66"/>
  <c r="Q161" i="66"/>
  <c r="M161" i="66"/>
  <c r="X161" i="66" s="1"/>
  <c r="O8" i="67"/>
  <c r="F8" i="67" s="1"/>
  <c r="O11" i="67"/>
  <c r="F11" i="67" s="1"/>
  <c r="O14" i="67"/>
  <c r="F14" i="67" s="1"/>
  <c r="O17" i="67"/>
  <c r="F17" i="67" s="1"/>
  <c r="O20" i="67"/>
  <c r="F20" i="67" s="1"/>
  <c r="O23" i="67"/>
  <c r="F23" i="67" s="1"/>
  <c r="O26" i="67"/>
  <c r="F26" i="67" s="1"/>
  <c r="O32" i="67"/>
  <c r="F32" i="67" s="1"/>
  <c r="M128" i="66"/>
  <c r="N128" i="66" s="1"/>
  <c r="M130" i="66"/>
  <c r="N130" i="66" s="1"/>
  <c r="M139" i="66"/>
  <c r="N139" i="66" s="1"/>
  <c r="M141" i="66"/>
  <c r="X141" i="66" s="1"/>
  <c r="R143" i="66"/>
  <c r="M143" i="66"/>
  <c r="U146" i="66"/>
  <c r="M146" i="66"/>
  <c r="N146" i="66" s="1"/>
  <c r="M149" i="66"/>
  <c r="N149" i="66" s="1"/>
  <c r="M153" i="66"/>
  <c r="N153" i="66" s="1"/>
  <c r="P156" i="66"/>
  <c r="M156" i="66"/>
  <c r="R159" i="66"/>
  <c r="M159" i="66"/>
  <c r="O6" i="67"/>
  <c r="F6" i="67" s="1"/>
  <c r="O10" i="67"/>
  <c r="F10" i="67" s="1"/>
  <c r="O13" i="67"/>
  <c r="F13" i="67" s="1"/>
  <c r="O16" i="67"/>
  <c r="F16" i="67" s="1"/>
  <c r="O19" i="67"/>
  <c r="F19" i="67" s="1"/>
  <c r="O22" i="67"/>
  <c r="F22" i="67" s="1"/>
  <c r="O24" i="67"/>
  <c r="F24" i="67" s="1"/>
  <c r="O27" i="67"/>
  <c r="F27" i="67" s="1"/>
  <c r="O33" i="67"/>
  <c r="R127" i="66"/>
  <c r="M127" i="66"/>
  <c r="N127" i="66" s="1"/>
  <c r="M135" i="66"/>
  <c r="X135" i="66" s="1"/>
  <c r="P148" i="66"/>
  <c r="M148" i="66"/>
  <c r="N148" i="66" s="1"/>
  <c r="U150" i="66"/>
  <c r="M150" i="66"/>
  <c r="N150" i="66" s="1"/>
  <c r="M152" i="66"/>
  <c r="N152" i="66" s="1"/>
  <c r="M155" i="66"/>
  <c r="Q158" i="66"/>
  <c r="M158" i="66"/>
  <c r="N158" i="66" s="1"/>
  <c r="M160" i="66"/>
  <c r="N160" i="66" s="1"/>
  <c r="O7" i="67"/>
  <c r="F7" i="67" s="1"/>
  <c r="O9" i="67"/>
  <c r="F9" i="67" s="1"/>
  <c r="O12" i="67"/>
  <c r="F12" i="67" s="1"/>
  <c r="O15" i="67"/>
  <c r="F15" i="67" s="1"/>
  <c r="O18" i="67"/>
  <c r="F18" i="67" s="1"/>
  <c r="O21" i="67"/>
  <c r="F21" i="67" s="1"/>
  <c r="O31" i="67"/>
  <c r="F31" i="67" s="1"/>
  <c r="O34" i="67"/>
  <c r="O37" i="67"/>
  <c r="F37" i="67" s="1"/>
  <c r="O39" i="67"/>
  <c r="X52" i="58"/>
  <c r="X55" i="58"/>
  <c r="X60" i="58"/>
  <c r="X67" i="58"/>
  <c r="X71" i="58"/>
  <c r="X72" i="58"/>
  <c r="X73" i="58"/>
  <c r="D9" i="67"/>
  <c r="D13" i="67"/>
  <c r="D23" i="67"/>
  <c r="D25" i="67"/>
  <c r="D31" i="67"/>
  <c r="D35" i="67"/>
  <c r="X40" i="58"/>
  <c r="X625" i="71" s="1"/>
  <c r="U48" i="58"/>
  <c r="X48" i="58"/>
  <c r="U49" i="58"/>
  <c r="X49" i="58"/>
  <c r="U50" i="58"/>
  <c r="X50" i="58"/>
  <c r="U51" i="58"/>
  <c r="X51" i="58"/>
  <c r="U53" i="58"/>
  <c r="X53" i="58"/>
  <c r="U54" i="58"/>
  <c r="X54" i="58"/>
  <c r="U56" i="58"/>
  <c r="X56" i="58"/>
  <c r="U57" i="58"/>
  <c r="X57" i="58"/>
  <c r="U58" i="58"/>
  <c r="X58" i="58"/>
  <c r="U59" i="58"/>
  <c r="X59" i="58"/>
  <c r="U61" i="58"/>
  <c r="X61" i="58"/>
  <c r="U65" i="58"/>
  <c r="X65" i="58"/>
  <c r="U66" i="58"/>
  <c r="X66" i="58"/>
  <c r="U68" i="58"/>
  <c r="X68" i="58"/>
  <c r="U69" i="58"/>
  <c r="X69" i="58"/>
  <c r="U70" i="58"/>
  <c r="X70" i="58"/>
  <c r="U74" i="58"/>
  <c r="X74" i="58"/>
  <c r="U75" i="58"/>
  <c r="X75" i="58"/>
  <c r="U78" i="58"/>
  <c r="X78" i="58"/>
  <c r="U79" i="58"/>
  <c r="X79" i="58"/>
  <c r="V45" i="58"/>
  <c r="D8" i="67"/>
  <c r="D20" i="67"/>
  <c r="D26" i="67"/>
  <c r="D30" i="67"/>
  <c r="D32" i="67"/>
  <c r="D38" i="67"/>
  <c r="D7" i="67"/>
  <c r="D11" i="67"/>
  <c r="D15" i="67"/>
  <c r="D19" i="67"/>
  <c r="D17" i="67"/>
  <c r="D27" i="67"/>
  <c r="D37" i="67"/>
  <c r="U52" i="58"/>
  <c r="U55" i="58"/>
  <c r="U60" i="58"/>
  <c r="U62" i="58"/>
  <c r="U63" i="58"/>
  <c r="U64" i="58"/>
  <c r="U67" i="58"/>
  <c r="U71" i="58"/>
  <c r="U72" i="58"/>
  <c r="U73" i="58"/>
  <c r="U76" i="58"/>
  <c r="U77" i="58"/>
  <c r="U80" i="58"/>
  <c r="I79" i="64"/>
  <c r="I80" i="64"/>
  <c r="I82" i="64"/>
  <c r="I83" i="64"/>
  <c r="I85" i="64"/>
  <c r="E109" i="1"/>
  <c r="I98" i="64"/>
  <c r="I100" i="64"/>
  <c r="I105" i="64"/>
  <c r="I106" i="64"/>
  <c r="I107" i="64"/>
  <c r="I108" i="64"/>
  <c r="I110" i="64"/>
  <c r="I111" i="64"/>
  <c r="I112" i="64"/>
  <c r="I113" i="64"/>
  <c r="I114" i="64"/>
  <c r="D12" i="67"/>
  <c r="W23" i="58"/>
  <c r="D18" i="67"/>
  <c r="W33" i="58"/>
  <c r="D28" i="67"/>
  <c r="D36" i="67"/>
  <c r="AC52" i="48"/>
  <c r="AB10" i="47"/>
  <c r="AA10" i="47"/>
  <c r="Z10" i="47"/>
  <c r="AA14" i="47"/>
  <c r="Z14" i="47"/>
  <c r="AB14" i="47"/>
  <c r="Z21" i="47"/>
  <c r="AB21" i="47"/>
  <c r="AA21" i="47"/>
  <c r="D6" i="67"/>
  <c r="AA89" i="1"/>
  <c r="Z13" i="47"/>
  <c r="AA13" i="47"/>
  <c r="AB13" i="47"/>
  <c r="AB20" i="47"/>
  <c r="AA20" i="47"/>
  <c r="Z20" i="47"/>
  <c r="I120" i="64"/>
  <c r="I121" i="64"/>
  <c r="I122" i="64"/>
  <c r="I123" i="64"/>
  <c r="I137" i="64"/>
  <c r="I138" i="64"/>
  <c r="I150" i="64"/>
  <c r="I151" i="64"/>
  <c r="I152" i="64"/>
  <c r="I153" i="64"/>
  <c r="I165" i="64"/>
  <c r="I166" i="64"/>
  <c r="I167" i="64"/>
  <c r="I168" i="64"/>
  <c r="I180" i="64"/>
  <c r="I181" i="64"/>
  <c r="I182" i="64"/>
  <c r="I183" i="64"/>
  <c r="I195" i="64"/>
  <c r="I196" i="64"/>
  <c r="I197" i="64"/>
  <c r="I198" i="64"/>
  <c r="I209" i="64"/>
  <c r="I210" i="64"/>
  <c r="I227" i="64"/>
  <c r="AB11" i="47"/>
  <c r="Z11" i="47"/>
  <c r="AA11" i="47"/>
  <c r="AA18" i="47"/>
  <c r="Z18" i="47"/>
  <c r="AB18" i="47"/>
  <c r="AA22" i="47"/>
  <c r="Z22" i="47"/>
  <c r="AB22" i="47"/>
  <c r="I20" i="48"/>
  <c r="I22" i="48"/>
  <c r="I31" i="48"/>
  <c r="Q32" i="48"/>
  <c r="AA12" i="47"/>
  <c r="AB12" i="47"/>
  <c r="Z12" i="47"/>
  <c r="AB19" i="47"/>
  <c r="AA19" i="47"/>
  <c r="Z19" i="47"/>
  <c r="I90" i="64"/>
  <c r="I92" i="64"/>
  <c r="I93" i="64"/>
  <c r="I35" i="64"/>
  <c r="I39" i="64"/>
  <c r="I119" i="64"/>
  <c r="I129" i="64"/>
  <c r="I130" i="64"/>
  <c r="I136" i="64"/>
  <c r="I139" i="64"/>
  <c r="I140" i="64"/>
  <c r="I142" i="64"/>
  <c r="I143" i="64"/>
  <c r="I144" i="64"/>
  <c r="I145" i="64"/>
  <c r="I149" i="64"/>
  <c r="I154" i="64"/>
  <c r="I155" i="64"/>
  <c r="I156" i="64"/>
  <c r="I157" i="64"/>
  <c r="I159" i="64"/>
  <c r="I164" i="64"/>
  <c r="I169" i="64"/>
  <c r="I170" i="64"/>
  <c r="I171" i="64"/>
  <c r="I172" i="64"/>
  <c r="I173" i="64"/>
  <c r="I174" i="64"/>
  <c r="I175" i="64"/>
  <c r="I179" i="64"/>
  <c r="I184" i="64"/>
  <c r="I185" i="64"/>
  <c r="I186" i="64"/>
  <c r="I187" i="64"/>
  <c r="I188" i="64"/>
  <c r="I189" i="64"/>
  <c r="I190" i="64"/>
  <c r="G192" i="64"/>
  <c r="I194" i="64"/>
  <c r="I199" i="64"/>
  <c r="I200" i="64"/>
  <c r="I201" i="64"/>
  <c r="I202" i="64"/>
  <c r="I203" i="64"/>
  <c r="I204" i="64"/>
  <c r="I205" i="64"/>
  <c r="I211" i="64"/>
  <c r="I212" i="64"/>
  <c r="I213" i="64"/>
  <c r="I214" i="64"/>
  <c r="I215" i="64"/>
  <c r="I216" i="64"/>
  <c r="I217" i="64"/>
  <c r="I218" i="64"/>
  <c r="I219" i="64"/>
  <c r="I220" i="64"/>
  <c r="N224" i="64"/>
  <c r="I224" i="64"/>
  <c r="N225" i="64"/>
  <c r="I225" i="64"/>
  <c r="N226" i="64"/>
  <c r="I226" i="64"/>
  <c r="I232" i="64"/>
  <c r="N234" i="64"/>
  <c r="I234" i="64"/>
  <c r="N235" i="64"/>
  <c r="I235" i="64"/>
  <c r="I14" i="64"/>
  <c r="I32" i="64"/>
  <c r="I36" i="64"/>
  <c r="I40" i="64"/>
  <c r="I44" i="64"/>
  <c r="I45" i="64"/>
  <c r="I46" i="64"/>
  <c r="I47" i="64"/>
  <c r="I48" i="64"/>
  <c r="I49" i="64"/>
  <c r="I50" i="64"/>
  <c r="I51" i="64"/>
  <c r="I52" i="64"/>
  <c r="I53" i="64"/>
  <c r="I54" i="64"/>
  <c r="I55" i="64"/>
  <c r="I59" i="64"/>
  <c r="G72" i="64"/>
  <c r="I74" i="64"/>
  <c r="I75" i="64"/>
  <c r="I76" i="64"/>
  <c r="I77" i="64"/>
  <c r="I78" i="64"/>
  <c r="I81" i="64"/>
  <c r="I84" i="64"/>
  <c r="G87" i="64"/>
  <c r="I89" i="64"/>
  <c r="L91" i="64"/>
  <c r="I91" i="64"/>
  <c r="I94" i="64"/>
  <c r="I95" i="64"/>
  <c r="I96" i="64"/>
  <c r="I97" i="64"/>
  <c r="I99" i="64"/>
  <c r="I37" i="64"/>
  <c r="I104" i="64"/>
  <c r="I109" i="64"/>
  <c r="I115" i="64"/>
  <c r="I30" i="64"/>
  <c r="I34" i="64"/>
  <c r="I38" i="64"/>
  <c r="AF27" i="45"/>
  <c r="I12" i="48"/>
  <c r="I18" i="48"/>
  <c r="AC33" i="48"/>
  <c r="AC35" i="48"/>
  <c r="X21" i="35"/>
  <c r="I17" i="48"/>
  <c r="H16" i="57"/>
  <c r="P25" i="57"/>
  <c r="O69" i="1"/>
  <c r="W44" i="58"/>
  <c r="AE33" i="35"/>
  <c r="AA69" i="1"/>
  <c r="J15" i="49"/>
  <c r="G69" i="1"/>
  <c r="G81" i="1"/>
  <c r="I107" i="1"/>
  <c r="AB65" i="48"/>
  <c r="H21" i="49"/>
  <c r="AA28" i="49"/>
  <c r="AA36" i="49"/>
  <c r="AA53" i="49"/>
  <c r="X53" i="49"/>
  <c r="P29" i="57"/>
  <c r="P33" i="35"/>
  <c r="X35" i="35"/>
  <c r="E17" i="1"/>
  <c r="E63" i="1"/>
  <c r="S81" i="1"/>
  <c r="G91" i="1"/>
  <c r="G107" i="1"/>
  <c r="AA81" i="1"/>
  <c r="AH14" i="2"/>
  <c r="T15" i="2"/>
  <c r="O16" i="2"/>
  <c r="AH18" i="2"/>
  <c r="E23" i="2"/>
  <c r="AF43" i="35"/>
  <c r="E75" i="1"/>
  <c r="O95" i="1"/>
  <c r="S22" i="48"/>
  <c r="S11" i="48"/>
  <c r="AA29" i="49"/>
  <c r="AA42" i="49"/>
  <c r="X42" i="49"/>
  <c r="AA46" i="49"/>
  <c r="X46" i="49"/>
  <c r="AA50" i="49"/>
  <c r="X50" i="49"/>
  <c r="AA54" i="49"/>
  <c r="X54" i="49"/>
  <c r="H12" i="49"/>
  <c r="J24" i="49"/>
  <c r="P31" i="57"/>
  <c r="P35" i="57"/>
  <c r="O233" i="66"/>
  <c r="M210" i="66"/>
  <c r="N210" i="66" s="1"/>
  <c r="R214" i="66"/>
  <c r="I218" i="66"/>
  <c r="R222" i="66"/>
  <c r="R226" i="66"/>
  <c r="V234" i="66"/>
  <c r="R205" i="66"/>
  <c r="O209" i="66"/>
  <c r="R213" i="66"/>
  <c r="R217" i="66"/>
  <c r="I229" i="66"/>
  <c r="J229" i="66" s="1"/>
  <c r="U204" i="66"/>
  <c r="U216" i="66"/>
  <c r="U224" i="66"/>
  <c r="Y232" i="66"/>
  <c r="Q177" i="66"/>
  <c r="Y178" i="66"/>
  <c r="R179" i="66"/>
  <c r="M180" i="66"/>
  <c r="M181" i="66"/>
  <c r="U182" i="66"/>
  <c r="K183" i="66"/>
  <c r="Q184" i="66"/>
  <c r="V188" i="66"/>
  <c r="Q191" i="66"/>
  <c r="U192" i="66"/>
  <c r="Q193" i="66"/>
  <c r="Y194" i="66"/>
  <c r="V195" i="66"/>
  <c r="R196" i="66"/>
  <c r="U203" i="66"/>
  <c r="Q207" i="66"/>
  <c r="O211" i="66"/>
  <c r="U215" i="66"/>
  <c r="Y219" i="66"/>
  <c r="U223" i="66"/>
  <c r="Q227" i="66"/>
  <c r="W231" i="66"/>
  <c r="U235" i="66"/>
  <c r="G37" i="1"/>
  <c r="H9" i="2"/>
  <c r="AE16" i="2"/>
  <c r="E33" i="1"/>
  <c r="AA71" i="1"/>
  <c r="E73" i="1"/>
  <c r="G97" i="1"/>
  <c r="AH8" i="2"/>
  <c r="T9" i="2"/>
  <c r="AH11" i="2"/>
  <c r="G33" i="1"/>
  <c r="E49" i="1"/>
  <c r="AA65" i="1"/>
  <c r="T65" i="1"/>
  <c r="E71" i="1"/>
  <c r="I81" i="1"/>
  <c r="X81" i="1"/>
  <c r="G89" i="1"/>
  <c r="S97" i="1"/>
  <c r="AA31" i="49"/>
  <c r="AA39" i="49"/>
  <c r="AA56" i="49"/>
  <c r="X56" i="49"/>
  <c r="AC25" i="35"/>
  <c r="X26" i="35"/>
  <c r="AA109" i="1"/>
  <c r="AH32" i="44"/>
  <c r="M132" i="64"/>
  <c r="M162" i="64"/>
  <c r="Q38" i="48"/>
  <c r="I39" i="48"/>
  <c r="Q40" i="48"/>
  <c r="AB54" i="48"/>
  <c r="AA54" i="48"/>
  <c r="H22" i="49"/>
  <c r="G87" i="1"/>
  <c r="M207" i="64"/>
  <c r="J14" i="44"/>
  <c r="W107" i="1"/>
  <c r="AH11" i="44"/>
  <c r="AH15" i="44"/>
  <c r="AH21" i="44"/>
  <c r="AF17" i="45"/>
  <c r="Q35" i="48"/>
  <c r="I36" i="48"/>
  <c r="AA15" i="49"/>
  <c r="AA30" i="49"/>
  <c r="J16" i="49"/>
  <c r="AA34" i="49"/>
  <c r="M87" i="64"/>
  <c r="H20" i="49"/>
  <c r="AA38" i="49"/>
  <c r="AA43" i="49"/>
  <c r="X43" i="49"/>
  <c r="AA47" i="49"/>
  <c r="X47" i="49"/>
  <c r="AA51" i="49"/>
  <c r="X51" i="49"/>
  <c r="AA18" i="50"/>
  <c r="AA31" i="50"/>
  <c r="M228" i="64"/>
  <c r="N228" i="64"/>
  <c r="M229" i="64"/>
  <c r="N229" i="64"/>
  <c r="M230" i="64"/>
  <c r="N230" i="64"/>
  <c r="M231" i="64"/>
  <c r="N231" i="64"/>
  <c r="M233" i="64"/>
  <c r="N233" i="64"/>
  <c r="H14" i="57"/>
  <c r="N14" i="57"/>
  <c r="T13" i="56"/>
  <c r="AE15" i="56"/>
  <c r="K12" i="57"/>
  <c r="K15" i="57"/>
  <c r="P23" i="57"/>
  <c r="X213" i="64"/>
  <c r="G215" i="64"/>
  <c r="AA215" i="64" s="1"/>
  <c r="V217" i="64"/>
  <c r="G222" i="64"/>
  <c r="M224" i="64"/>
  <c r="G225" i="64"/>
  <c r="M225" i="64"/>
  <c r="G226" i="64"/>
  <c r="M226" i="64"/>
  <c r="R227" i="64"/>
  <c r="M227" i="64"/>
  <c r="M232" i="64"/>
  <c r="L234" i="64"/>
  <c r="M234" i="64"/>
  <c r="L235" i="64"/>
  <c r="M235" i="64"/>
  <c r="G209" i="64"/>
  <c r="AA209" i="64" s="1"/>
  <c r="G207" i="64"/>
  <c r="P194" i="64"/>
  <c r="J195" i="64"/>
  <c r="X197" i="64"/>
  <c r="P200" i="64"/>
  <c r="Q201" i="64"/>
  <c r="M203" i="64"/>
  <c r="P204" i="64"/>
  <c r="S179" i="64"/>
  <c r="S181" i="64"/>
  <c r="L187" i="64"/>
  <c r="Q188" i="64"/>
  <c r="R190" i="64"/>
  <c r="M167" i="64"/>
  <c r="M164" i="64"/>
  <c r="N164" i="64" s="1"/>
  <c r="M165" i="64"/>
  <c r="M166" i="64"/>
  <c r="M168" i="64"/>
  <c r="M169" i="64"/>
  <c r="M170" i="64"/>
  <c r="M171" i="64"/>
  <c r="M172" i="64"/>
  <c r="M173" i="64"/>
  <c r="M174" i="64"/>
  <c r="M175" i="64"/>
  <c r="G35" i="64"/>
  <c r="AA35" i="64" s="1"/>
  <c r="O32" i="64"/>
  <c r="M47" i="64"/>
  <c r="P33" i="64"/>
  <c r="P37" i="64"/>
  <c r="W39" i="64"/>
  <c r="V30" i="64"/>
  <c r="M49" i="64"/>
  <c r="W51" i="64"/>
  <c r="M51" i="64"/>
  <c r="M53" i="64"/>
  <c r="M55" i="64"/>
  <c r="G44" i="64"/>
  <c r="AA44" i="64" s="1"/>
  <c r="M44" i="64"/>
  <c r="M45" i="64"/>
  <c r="M46" i="64"/>
  <c r="M48" i="64"/>
  <c r="M50" i="64"/>
  <c r="M52" i="64"/>
  <c r="M54" i="64"/>
  <c r="O59" i="64"/>
  <c r="M59" i="64"/>
  <c r="S61" i="64"/>
  <c r="M61" i="64"/>
  <c r="G63" i="64"/>
  <c r="AA63" i="64" s="1"/>
  <c r="M63" i="64"/>
  <c r="M66" i="64"/>
  <c r="V69" i="64"/>
  <c r="M69" i="64"/>
  <c r="M60" i="64"/>
  <c r="M64" i="64"/>
  <c r="M70" i="64"/>
  <c r="M62" i="64"/>
  <c r="V65" i="64"/>
  <c r="M65" i="64"/>
  <c r="O67" i="64"/>
  <c r="M67" i="64"/>
  <c r="M68" i="64"/>
  <c r="O151" i="64"/>
  <c r="R160" i="64"/>
  <c r="S164" i="64"/>
  <c r="O166" i="64"/>
  <c r="S168" i="64"/>
  <c r="F154" i="64"/>
  <c r="F169" i="64" s="1"/>
  <c r="F184" i="64" s="1"/>
  <c r="F199" i="64" s="1"/>
  <c r="F214" i="64" s="1"/>
  <c r="F229" i="64" s="1"/>
  <c r="F246" i="64" s="1"/>
  <c r="F261" i="64" s="1"/>
  <c r="F366" i="64"/>
  <c r="F381" i="64" s="1"/>
  <c r="F398" i="64" s="1"/>
  <c r="F415" i="64" s="1"/>
  <c r="F432" i="64" s="1"/>
  <c r="F449" i="64" s="1"/>
  <c r="F466" i="64" s="1"/>
  <c r="R85" i="64"/>
  <c r="F151" i="64"/>
  <c r="F166" i="64" s="1"/>
  <c r="F181" i="64" s="1"/>
  <c r="F196" i="64" s="1"/>
  <c r="F211" i="64" s="1"/>
  <c r="F226" i="64" s="1"/>
  <c r="F243" i="64" s="1"/>
  <c r="F258" i="64" s="1"/>
  <c r="F363" i="64"/>
  <c r="F378" i="64" s="1"/>
  <c r="F395" i="64" s="1"/>
  <c r="F412" i="64" s="1"/>
  <c r="F429" i="64" s="1"/>
  <c r="F446" i="64" s="1"/>
  <c r="F463" i="64" s="1"/>
  <c r="F155" i="64"/>
  <c r="F170" i="64" s="1"/>
  <c r="F185" i="64" s="1"/>
  <c r="F200" i="64" s="1"/>
  <c r="F215" i="64" s="1"/>
  <c r="F230" i="64" s="1"/>
  <c r="F247" i="64" s="1"/>
  <c r="F262" i="64" s="1"/>
  <c r="F367" i="64"/>
  <c r="F382" i="64" s="1"/>
  <c r="F399" i="64" s="1"/>
  <c r="F416" i="64" s="1"/>
  <c r="F433" i="64" s="1"/>
  <c r="F450" i="64" s="1"/>
  <c r="F467" i="64" s="1"/>
  <c r="F152" i="64"/>
  <c r="F167" i="64" s="1"/>
  <c r="F182" i="64" s="1"/>
  <c r="F197" i="64" s="1"/>
  <c r="F212" i="64" s="1"/>
  <c r="F227" i="64" s="1"/>
  <c r="F244" i="64" s="1"/>
  <c r="F259" i="64" s="1"/>
  <c r="F364" i="64"/>
  <c r="F379" i="64" s="1"/>
  <c r="F396" i="64" s="1"/>
  <c r="F413" i="64" s="1"/>
  <c r="F430" i="64" s="1"/>
  <c r="F447" i="64" s="1"/>
  <c r="F464" i="64" s="1"/>
  <c r="F156" i="64"/>
  <c r="F171" i="64" s="1"/>
  <c r="F186" i="64" s="1"/>
  <c r="F201" i="64" s="1"/>
  <c r="F216" i="64" s="1"/>
  <c r="F231" i="64" s="1"/>
  <c r="F248" i="64" s="1"/>
  <c r="F263" i="64" s="1"/>
  <c r="F368" i="64"/>
  <c r="F383" i="64" s="1"/>
  <c r="F400" i="64" s="1"/>
  <c r="F417" i="64" s="1"/>
  <c r="F434" i="64" s="1"/>
  <c r="F451" i="64" s="1"/>
  <c r="F468" i="64" s="1"/>
  <c r="F160" i="64"/>
  <c r="F175" i="64" s="1"/>
  <c r="F190" i="64" s="1"/>
  <c r="F205" i="64" s="1"/>
  <c r="F220" i="64" s="1"/>
  <c r="F235" i="64" s="1"/>
  <c r="F252" i="64" s="1"/>
  <c r="F267" i="64" s="1"/>
  <c r="F372" i="64"/>
  <c r="F387" i="64" s="1"/>
  <c r="F404" i="64" s="1"/>
  <c r="F421" i="64" s="1"/>
  <c r="F438" i="64" s="1"/>
  <c r="F455" i="64" s="1"/>
  <c r="F472" i="64" s="1"/>
  <c r="F158" i="64"/>
  <c r="F173" i="64" s="1"/>
  <c r="F188" i="64" s="1"/>
  <c r="F203" i="64" s="1"/>
  <c r="F218" i="64" s="1"/>
  <c r="F233" i="64" s="1"/>
  <c r="F250" i="64" s="1"/>
  <c r="F265" i="64" s="1"/>
  <c r="F370" i="64"/>
  <c r="F385" i="64" s="1"/>
  <c r="F402" i="64" s="1"/>
  <c r="F419" i="64" s="1"/>
  <c r="F436" i="64" s="1"/>
  <c r="F453" i="64" s="1"/>
  <c r="F470" i="64" s="1"/>
  <c r="G74" i="64"/>
  <c r="P82" i="64"/>
  <c r="F159" i="64"/>
  <c r="F174" i="64" s="1"/>
  <c r="F189" i="64" s="1"/>
  <c r="F204" i="64" s="1"/>
  <c r="F219" i="64" s="1"/>
  <c r="F234" i="64" s="1"/>
  <c r="F251" i="64" s="1"/>
  <c r="F371" i="64"/>
  <c r="F386" i="64" s="1"/>
  <c r="F403" i="64" s="1"/>
  <c r="F420" i="64" s="1"/>
  <c r="F437" i="64" s="1"/>
  <c r="F454" i="64" s="1"/>
  <c r="F471" i="64" s="1"/>
  <c r="F153" i="64"/>
  <c r="F168" i="64" s="1"/>
  <c r="F183" i="64" s="1"/>
  <c r="F198" i="64" s="1"/>
  <c r="F213" i="64" s="1"/>
  <c r="F228" i="64" s="1"/>
  <c r="F245" i="64" s="1"/>
  <c r="F260" i="64" s="1"/>
  <c r="F365" i="64"/>
  <c r="F380" i="64" s="1"/>
  <c r="F397" i="64" s="1"/>
  <c r="F414" i="64" s="1"/>
  <c r="F431" i="64" s="1"/>
  <c r="F448" i="64" s="1"/>
  <c r="F465" i="64" s="1"/>
  <c r="F157" i="64"/>
  <c r="F172" i="64" s="1"/>
  <c r="F187" i="64" s="1"/>
  <c r="F202" i="64" s="1"/>
  <c r="F217" i="64" s="1"/>
  <c r="F232" i="64" s="1"/>
  <c r="F249" i="64" s="1"/>
  <c r="F369" i="64"/>
  <c r="F384" i="64" s="1"/>
  <c r="F401" i="64" s="1"/>
  <c r="F418" i="64" s="1"/>
  <c r="F435" i="64" s="1"/>
  <c r="F452" i="64" s="1"/>
  <c r="F469" i="64" s="1"/>
  <c r="O141" i="64"/>
  <c r="F135" i="64"/>
  <c r="F134" i="64"/>
  <c r="S119" i="64"/>
  <c r="P123" i="64"/>
  <c r="W124" i="64"/>
  <c r="V127" i="64"/>
  <c r="Q128" i="64"/>
  <c r="P136" i="64"/>
  <c r="G138" i="64"/>
  <c r="AA138" i="64" s="1"/>
  <c r="Q141" i="64"/>
  <c r="O142" i="64"/>
  <c r="R143" i="64"/>
  <c r="O144" i="64"/>
  <c r="G144" i="64"/>
  <c r="AA144" i="64" s="1"/>
  <c r="G356" i="64"/>
  <c r="AA356" i="64" s="1"/>
  <c r="X105" i="64"/>
  <c r="L106" i="64"/>
  <c r="V110" i="64"/>
  <c r="J111" i="64"/>
  <c r="V112" i="64"/>
  <c r="R113" i="64"/>
  <c r="S114" i="64"/>
  <c r="G467" i="64"/>
  <c r="Q79" i="64"/>
  <c r="O106" i="64"/>
  <c r="K276" i="64"/>
  <c r="G337" i="64"/>
  <c r="AA337" i="64" s="1"/>
  <c r="V378" i="64"/>
  <c r="G382" i="64"/>
  <c r="AA382" i="64" s="1"/>
  <c r="S465" i="64"/>
  <c r="G39" i="64"/>
  <c r="AA39" i="64" s="1"/>
  <c r="G252" i="64"/>
  <c r="AA252" i="64" s="1"/>
  <c r="V274" i="64"/>
  <c r="P466" i="64"/>
  <c r="Q472" i="64"/>
  <c r="W275" i="64"/>
  <c r="P326" i="64"/>
  <c r="L274" i="64"/>
  <c r="X275" i="64"/>
  <c r="W301" i="64"/>
  <c r="J53" i="64"/>
  <c r="W53" i="64"/>
  <c r="S50" i="64"/>
  <c r="L50" i="64"/>
  <c r="S226" i="64"/>
  <c r="R233" i="64"/>
  <c r="G233" i="64"/>
  <c r="X347" i="64"/>
  <c r="R195" i="64"/>
  <c r="G273" i="64"/>
  <c r="AA273" i="64" s="1"/>
  <c r="S273" i="64"/>
  <c r="J276" i="64"/>
  <c r="R77" i="64"/>
  <c r="W77" i="64"/>
  <c r="M77" i="64"/>
  <c r="M205" i="64"/>
  <c r="V287" i="64"/>
  <c r="K287" i="64"/>
  <c r="J287" i="64"/>
  <c r="W410" i="64"/>
  <c r="V410" i="64"/>
  <c r="J446" i="64"/>
  <c r="R92" i="64"/>
  <c r="V430" i="64"/>
  <c r="O430" i="64"/>
  <c r="G121" i="64"/>
  <c r="AA121" i="64" s="1"/>
  <c r="P121" i="64"/>
  <c r="R173" i="64"/>
  <c r="O296" i="64"/>
  <c r="G296" i="64"/>
  <c r="AA296" i="64" s="1"/>
  <c r="L296" i="64"/>
  <c r="S321" i="64"/>
  <c r="J321" i="64"/>
  <c r="K325" i="64"/>
  <c r="V325" i="64"/>
  <c r="G325" i="64"/>
  <c r="AA325" i="64" s="1"/>
  <c r="L325" i="64"/>
  <c r="J325" i="64"/>
  <c r="S129" i="64"/>
  <c r="O129" i="64"/>
  <c r="X199" i="64"/>
  <c r="Q199" i="64"/>
  <c r="R232" i="64"/>
  <c r="J232" i="64"/>
  <c r="R386" i="64"/>
  <c r="K50" i="64"/>
  <c r="K74" i="64"/>
  <c r="S91" i="64"/>
  <c r="R100" i="64"/>
  <c r="K232" i="64"/>
  <c r="G306" i="64"/>
  <c r="AA306" i="64" s="1"/>
  <c r="L306" i="64"/>
  <c r="L386" i="64"/>
  <c r="W449" i="64"/>
  <c r="J449" i="64"/>
  <c r="L80" i="64"/>
  <c r="P138" i="64"/>
  <c r="L151" i="64"/>
  <c r="L166" i="64"/>
  <c r="O168" i="64"/>
  <c r="O288" i="64"/>
  <c r="K302" i="64"/>
  <c r="P338" i="64"/>
  <c r="K437" i="64"/>
  <c r="J468" i="64"/>
  <c r="J32" i="64"/>
  <c r="W35" i="64"/>
  <c r="M37" i="64"/>
  <c r="P39" i="64"/>
  <c r="L59" i="64"/>
  <c r="K61" i="64"/>
  <c r="K63" i="64"/>
  <c r="O112" i="64"/>
  <c r="X126" i="64"/>
  <c r="O136" i="64"/>
  <c r="S151" i="64"/>
  <c r="O164" i="64"/>
  <c r="P198" i="64"/>
  <c r="L200" i="64"/>
  <c r="K209" i="64"/>
  <c r="L226" i="64"/>
  <c r="O232" i="64"/>
  <c r="R234" i="64"/>
  <c r="V276" i="64"/>
  <c r="S281" i="64"/>
  <c r="P287" i="64"/>
  <c r="K307" i="64"/>
  <c r="P318" i="64"/>
  <c r="W327" i="64"/>
  <c r="O356" i="64"/>
  <c r="Q361" i="64"/>
  <c r="Q372" i="64"/>
  <c r="X386" i="64"/>
  <c r="Q398" i="64"/>
  <c r="K403" i="64"/>
  <c r="K412" i="64"/>
  <c r="X437" i="64"/>
  <c r="L438" i="64"/>
  <c r="X455" i="64"/>
  <c r="K67" i="64"/>
  <c r="L112" i="64"/>
  <c r="K119" i="64"/>
  <c r="M126" i="64"/>
  <c r="L204" i="64"/>
  <c r="O280" i="64"/>
  <c r="M372" i="64"/>
  <c r="O395" i="64"/>
  <c r="M419" i="64"/>
  <c r="K438" i="64"/>
  <c r="S30" i="64"/>
  <c r="W44" i="64"/>
  <c r="V59" i="64"/>
  <c r="G112" i="64"/>
  <c r="AA112" i="64" s="1"/>
  <c r="O123" i="64"/>
  <c r="K125" i="64"/>
  <c r="L144" i="64"/>
  <c r="R225" i="64"/>
  <c r="X232" i="64"/>
  <c r="K296" i="64"/>
  <c r="V318" i="64"/>
  <c r="R325" i="64"/>
  <c r="O326" i="64"/>
  <c r="K386" i="64"/>
  <c r="L403" i="64"/>
  <c r="Q412" i="64"/>
  <c r="G438" i="64"/>
  <c r="AA438" i="64" s="1"/>
  <c r="G451" i="64"/>
  <c r="AA451" i="64" s="1"/>
  <c r="W467" i="64"/>
  <c r="K472" i="64"/>
  <c r="Q111" i="1"/>
  <c r="T26" i="2"/>
  <c r="V11" i="35"/>
  <c r="AA21" i="35"/>
  <c r="X12" i="35"/>
  <c r="AH10" i="2"/>
  <c r="E24" i="2"/>
  <c r="C27" i="2"/>
  <c r="X17" i="35"/>
  <c r="F27" i="35"/>
  <c r="E20" i="2"/>
  <c r="T20" i="2"/>
  <c r="AE26" i="2"/>
  <c r="AE11" i="35"/>
  <c r="G17" i="35"/>
  <c r="AG17" i="35"/>
  <c r="M25" i="35"/>
  <c r="P27" i="35"/>
  <c r="F35" i="35"/>
  <c r="AC38" i="35"/>
  <c r="AF47" i="35"/>
  <c r="I39" i="1"/>
  <c r="G53" i="1"/>
  <c r="V55" i="1"/>
  <c r="AA87" i="1"/>
  <c r="H12" i="2"/>
  <c r="R18" i="2"/>
  <c r="H20" i="2"/>
  <c r="O25" i="2"/>
  <c r="AC19" i="35"/>
  <c r="M21" i="35"/>
  <c r="V25" i="35"/>
  <c r="AF27" i="35"/>
  <c r="F33" i="35"/>
  <c r="M35" i="35"/>
  <c r="AE38" i="35"/>
  <c r="I25" i="1"/>
  <c r="I27" i="1"/>
  <c r="E29" i="1"/>
  <c r="V37" i="1"/>
  <c r="S39" i="1"/>
  <c r="G49" i="1"/>
  <c r="G55" i="1"/>
  <c r="V65" i="1"/>
  <c r="I71" i="1"/>
  <c r="G73" i="1"/>
  <c r="AA73" i="1"/>
  <c r="T75" i="1"/>
  <c r="V87" i="1"/>
  <c r="I89" i="1"/>
  <c r="E95" i="1"/>
  <c r="I97" i="1"/>
  <c r="V107" i="1"/>
  <c r="I109" i="1"/>
  <c r="G111" i="1"/>
  <c r="E113" i="1"/>
  <c r="AH35" i="44"/>
  <c r="I11" i="48"/>
  <c r="H16" i="49"/>
  <c r="AF35" i="35"/>
  <c r="M38" i="35"/>
  <c r="V19" i="1"/>
  <c r="Q37" i="1"/>
  <c r="G39" i="1"/>
  <c r="I41" i="1"/>
  <c r="I43" i="1"/>
  <c r="E45" i="1"/>
  <c r="V53" i="1"/>
  <c r="S55" i="1"/>
  <c r="V71" i="1"/>
  <c r="S73" i="1"/>
  <c r="Q87" i="1"/>
  <c r="Y87" i="1"/>
  <c r="V89" i="1"/>
  <c r="V97" i="1"/>
  <c r="O101" i="1"/>
  <c r="V109" i="1"/>
  <c r="E111" i="1"/>
  <c r="X113" i="1"/>
  <c r="Y12" i="6"/>
  <c r="AC36" i="48"/>
  <c r="AC47" i="48"/>
  <c r="AB63" i="48"/>
  <c r="AC74" i="48"/>
  <c r="AB29" i="47"/>
  <c r="H10" i="49"/>
  <c r="W10" i="6"/>
  <c r="F11" i="6"/>
  <c r="AB36" i="16"/>
  <c r="AH25" i="44"/>
  <c r="AH28" i="44"/>
  <c r="AF15" i="45"/>
  <c r="S14" i="48"/>
  <c r="G20" i="48"/>
  <c r="AC29" i="48"/>
  <c r="Q31" i="48"/>
  <c r="I42" i="48"/>
  <c r="AC50" i="48"/>
  <c r="AC58" i="48"/>
  <c r="AC64" i="48"/>
  <c r="AA65" i="48"/>
  <c r="AC69" i="48"/>
  <c r="J11" i="49"/>
  <c r="H14" i="49"/>
  <c r="J23" i="49"/>
  <c r="AA26" i="49"/>
  <c r="H15" i="49"/>
  <c r="AA33" i="49"/>
  <c r="J19" i="49"/>
  <c r="AA37" i="49"/>
  <c r="AA45" i="49"/>
  <c r="X45" i="49"/>
  <c r="AA48" i="49"/>
  <c r="X48" i="49"/>
  <c r="AA55" i="49"/>
  <c r="X55" i="49"/>
  <c r="AB12" i="50"/>
  <c r="AA14" i="50"/>
  <c r="G19" i="48"/>
  <c r="AB31" i="48"/>
  <c r="I33" i="48"/>
  <c r="AB53" i="48"/>
  <c r="AC55" i="48"/>
  <c r="AC60" i="48"/>
  <c r="AC65" i="48"/>
  <c r="J21" i="49"/>
  <c r="H24" i="49"/>
  <c r="AB28" i="50"/>
  <c r="AB32" i="50"/>
  <c r="AB34" i="50"/>
  <c r="Q297" i="64"/>
  <c r="L297" i="64"/>
  <c r="V297" i="64"/>
  <c r="O348" i="64"/>
  <c r="G348" i="64"/>
  <c r="AA348" i="64" s="1"/>
  <c r="P387" i="64"/>
  <c r="V387" i="64"/>
  <c r="S84" i="64"/>
  <c r="G84" i="64"/>
  <c r="AA84" i="64" s="1"/>
  <c r="O84" i="64"/>
  <c r="R107" i="64"/>
  <c r="W107" i="64"/>
  <c r="R145" i="64"/>
  <c r="M145" i="64"/>
  <c r="W145" i="64"/>
  <c r="K172" i="64"/>
  <c r="G172" i="64"/>
  <c r="AA172" i="64" s="1"/>
  <c r="P172" i="64"/>
  <c r="O172" i="64"/>
  <c r="R47" i="64"/>
  <c r="L47" i="64"/>
  <c r="O54" i="64"/>
  <c r="G54" i="64"/>
  <c r="AA54" i="64" s="1"/>
  <c r="V54" i="64"/>
  <c r="L54" i="64"/>
  <c r="K54" i="64"/>
  <c r="V104" i="64"/>
  <c r="L104" i="64"/>
  <c r="O155" i="64"/>
  <c r="K155" i="64"/>
  <c r="O257" i="64"/>
  <c r="J257" i="64"/>
  <c r="P257" i="64"/>
  <c r="G99" i="64"/>
  <c r="AA99" i="64" s="1"/>
  <c r="O99" i="64"/>
  <c r="X115" i="64"/>
  <c r="W115" i="64"/>
  <c r="M115" i="64"/>
  <c r="R261" i="64"/>
  <c r="L261" i="64"/>
  <c r="S261" i="64"/>
  <c r="G261" i="64"/>
  <c r="AA261" i="64" s="1"/>
  <c r="K261" i="64"/>
  <c r="M31" i="64"/>
  <c r="V31" i="64"/>
  <c r="L31" i="64"/>
  <c r="R45" i="64"/>
  <c r="G45" i="64"/>
  <c r="AA45" i="64" s="1"/>
  <c r="O45" i="64"/>
  <c r="L45" i="64"/>
  <c r="R96" i="64"/>
  <c r="W96" i="64"/>
  <c r="P157" i="64"/>
  <c r="L157" i="64"/>
  <c r="M214" i="64"/>
  <c r="G214" i="64"/>
  <c r="R214" i="64"/>
  <c r="Q214" i="64"/>
  <c r="X249" i="64"/>
  <c r="X261" i="64"/>
  <c r="R32" i="64"/>
  <c r="V39" i="64"/>
  <c r="M39" i="64"/>
  <c r="S49" i="64"/>
  <c r="S63" i="64"/>
  <c r="S74" i="64"/>
  <c r="V106" i="64"/>
  <c r="G106" i="64"/>
  <c r="AA106" i="64" s="1"/>
  <c r="K112" i="64"/>
  <c r="L119" i="64"/>
  <c r="Q139" i="64"/>
  <c r="G151" i="64"/>
  <c r="AA151" i="64" s="1"/>
  <c r="R165" i="64"/>
  <c r="X215" i="64"/>
  <c r="R226" i="64"/>
  <c r="X226" i="64"/>
  <c r="K226" i="64"/>
  <c r="G234" i="64"/>
  <c r="G244" i="64"/>
  <c r="AA244" i="64" s="1"/>
  <c r="V246" i="64"/>
  <c r="L266" i="64"/>
  <c r="P266" i="64"/>
  <c r="X287" i="64"/>
  <c r="L287" i="64"/>
  <c r="G287" i="64"/>
  <c r="AA287" i="64" s="1"/>
  <c r="R287" i="64"/>
  <c r="S288" i="64"/>
  <c r="X301" i="64"/>
  <c r="S307" i="64"/>
  <c r="G318" i="64"/>
  <c r="AA318" i="64" s="1"/>
  <c r="Q319" i="64"/>
  <c r="P319" i="64"/>
  <c r="G341" i="64"/>
  <c r="AA341" i="64" s="1"/>
  <c r="P341" i="64"/>
  <c r="O341" i="64"/>
  <c r="O370" i="64"/>
  <c r="G33" i="64"/>
  <c r="AA33" i="64" s="1"/>
  <c r="G50" i="64"/>
  <c r="AA50" i="64" s="1"/>
  <c r="W50" i="64"/>
  <c r="V61" i="64"/>
  <c r="G61" i="64"/>
  <c r="AA61" i="64" s="1"/>
  <c r="J100" i="64"/>
  <c r="Q100" i="64"/>
  <c r="G123" i="64"/>
  <c r="AA123" i="64" s="1"/>
  <c r="X186" i="64"/>
  <c r="W186" i="64"/>
  <c r="R205" i="64"/>
  <c r="W205" i="64"/>
  <c r="W235" i="64"/>
  <c r="Q235" i="64"/>
  <c r="G235" i="64"/>
  <c r="G246" i="64"/>
  <c r="AA246" i="64" s="1"/>
  <c r="V259" i="64"/>
  <c r="Q259" i="64"/>
  <c r="G262" i="64"/>
  <c r="AA262" i="64" s="1"/>
  <c r="P302" i="64"/>
  <c r="V302" i="64"/>
  <c r="J302" i="64"/>
  <c r="P333" i="64"/>
  <c r="G333" i="64"/>
  <c r="AA333" i="64" s="1"/>
  <c r="O333" i="64"/>
  <c r="L333" i="64"/>
  <c r="R450" i="64"/>
  <c r="Q450" i="64"/>
  <c r="M450" i="64"/>
  <c r="K450" i="64"/>
  <c r="O63" i="64"/>
  <c r="L65" i="64"/>
  <c r="S67" i="64"/>
  <c r="G67" i="64"/>
  <c r="AA67" i="64" s="1"/>
  <c r="V74" i="64"/>
  <c r="O74" i="64"/>
  <c r="L125" i="64"/>
  <c r="S125" i="64"/>
  <c r="K136" i="64"/>
  <c r="G136" i="64"/>
  <c r="R184" i="64"/>
  <c r="J184" i="64"/>
  <c r="G204" i="64"/>
  <c r="AA204" i="64" s="1"/>
  <c r="S246" i="64"/>
  <c r="L246" i="64"/>
  <c r="K258" i="64"/>
  <c r="L258" i="64"/>
  <c r="S277" i="64"/>
  <c r="G277" i="64"/>
  <c r="AA277" i="64" s="1"/>
  <c r="V306" i="64"/>
  <c r="P321" i="64"/>
  <c r="K321" i="64"/>
  <c r="V321" i="64"/>
  <c r="V334" i="64"/>
  <c r="G334" i="64"/>
  <c r="AA334" i="64" s="1"/>
  <c r="W334" i="64"/>
  <c r="R421" i="64"/>
  <c r="G421" i="64"/>
  <c r="AA421" i="64" s="1"/>
  <c r="G432" i="64"/>
  <c r="S454" i="64"/>
  <c r="J454" i="64"/>
  <c r="W454" i="64"/>
  <c r="S276" i="64"/>
  <c r="V296" i="64"/>
  <c r="P325" i="64"/>
  <c r="G326" i="64"/>
  <c r="AA326" i="64" s="1"/>
  <c r="G327" i="64"/>
  <c r="AA327" i="64" s="1"/>
  <c r="G347" i="64"/>
  <c r="AA347" i="64" s="1"/>
  <c r="G372" i="64"/>
  <c r="AA372" i="64" s="1"/>
  <c r="S386" i="64"/>
  <c r="R438" i="64"/>
  <c r="J438" i="64"/>
  <c r="V438" i="64"/>
  <c r="Y472" i="64"/>
  <c r="G364" i="64"/>
  <c r="AA364" i="64" s="1"/>
  <c r="R403" i="64"/>
  <c r="G403" i="64"/>
  <c r="AA403" i="64" s="1"/>
  <c r="X403" i="64"/>
  <c r="P455" i="64"/>
  <c r="X419" i="64"/>
  <c r="G419" i="64"/>
  <c r="W468" i="64"/>
  <c r="P21" i="57"/>
  <c r="X117" i="58"/>
  <c r="T10" i="56"/>
  <c r="T27" i="56"/>
  <c r="H11" i="57"/>
  <c r="AE10" i="56"/>
  <c r="AE25" i="56"/>
  <c r="AE27" i="56"/>
  <c r="P32" i="57"/>
  <c r="E26" i="2"/>
  <c r="C26" i="2"/>
  <c r="E25" i="2"/>
  <c r="V29" i="35"/>
  <c r="AF39" i="35"/>
  <c r="W79" i="1"/>
  <c r="AA93" i="1"/>
  <c r="W103" i="1"/>
  <c r="Q105" i="1"/>
  <c r="AD14" i="45"/>
  <c r="P295" i="64"/>
  <c r="G295" i="64"/>
  <c r="AA295" i="64" s="1"/>
  <c r="K295" i="64"/>
  <c r="X295" i="64"/>
  <c r="O371" i="64"/>
  <c r="G371" i="64"/>
  <c r="AA371" i="64" s="1"/>
  <c r="V371" i="64"/>
  <c r="W15" i="58"/>
  <c r="D33" i="67"/>
  <c r="E10" i="2"/>
  <c r="R9" i="2"/>
  <c r="O10" i="2"/>
  <c r="AE10" i="2"/>
  <c r="R16" i="2"/>
  <c r="T22" i="2"/>
  <c r="O24" i="2"/>
  <c r="AE24" i="2"/>
  <c r="T25" i="2"/>
  <c r="AA12" i="35"/>
  <c r="G13" i="35"/>
  <c r="AF13" i="35"/>
  <c r="AC15" i="35"/>
  <c r="M17" i="35"/>
  <c r="AA17" i="35"/>
  <c r="AE19" i="35"/>
  <c r="V21" i="35"/>
  <c r="AC21" i="35"/>
  <c r="G27" i="35"/>
  <c r="X27" i="35"/>
  <c r="AG27" i="35"/>
  <c r="F29" i="35"/>
  <c r="P29" i="35"/>
  <c r="AE29" i="35"/>
  <c r="F31" i="35"/>
  <c r="M31" i="35"/>
  <c r="X31" i="35"/>
  <c r="AF31" i="35"/>
  <c r="G35" i="35"/>
  <c r="V35" i="35"/>
  <c r="AG35" i="35"/>
  <c r="V38" i="35"/>
  <c r="G39" i="35"/>
  <c r="E11" i="1"/>
  <c r="X11" i="1"/>
  <c r="W15" i="1"/>
  <c r="G17" i="1"/>
  <c r="S17" i="1"/>
  <c r="W21" i="1"/>
  <c r="Q29" i="1"/>
  <c r="V29" i="1"/>
  <c r="E31" i="1"/>
  <c r="X31" i="1"/>
  <c r="S37" i="1"/>
  <c r="Q39" i="1"/>
  <c r="Q45" i="1"/>
  <c r="E47" i="1"/>
  <c r="S53" i="1"/>
  <c r="G63" i="1"/>
  <c r="S63" i="1"/>
  <c r="AA63" i="1"/>
  <c r="O65" i="1"/>
  <c r="Y65" i="1"/>
  <c r="T69" i="1"/>
  <c r="O71" i="1"/>
  <c r="Y71" i="1"/>
  <c r="I73" i="1"/>
  <c r="V73" i="1"/>
  <c r="G75" i="1"/>
  <c r="V75" i="1"/>
  <c r="E79" i="1"/>
  <c r="O79" i="1"/>
  <c r="V81" i="1"/>
  <c r="O85" i="1"/>
  <c r="S87" i="1"/>
  <c r="W87" i="1"/>
  <c r="Q89" i="1"/>
  <c r="W89" i="1"/>
  <c r="I91" i="1"/>
  <c r="V91" i="1"/>
  <c r="E93" i="1"/>
  <c r="T93" i="1"/>
  <c r="Q95" i="1"/>
  <c r="V95" i="1"/>
  <c r="Y95" i="1"/>
  <c r="Q97" i="1"/>
  <c r="W97" i="1"/>
  <c r="V101" i="1"/>
  <c r="E103" i="1"/>
  <c r="O103" i="1"/>
  <c r="E105" i="1"/>
  <c r="X105" i="1"/>
  <c r="AA107" i="1"/>
  <c r="O109" i="1"/>
  <c r="Y109" i="1"/>
  <c r="S111" i="1"/>
  <c r="G113" i="1"/>
  <c r="S113" i="1"/>
  <c r="AA113" i="1"/>
  <c r="AH14" i="44"/>
  <c r="AH16" i="44"/>
  <c r="AC29" i="35"/>
  <c r="K31" i="35"/>
  <c r="AC31" i="35"/>
  <c r="Q11" i="1"/>
  <c r="Q31" i="1"/>
  <c r="S79" i="1"/>
  <c r="S93" i="1"/>
  <c r="S103" i="1"/>
  <c r="W105" i="1"/>
  <c r="AB29" i="48"/>
  <c r="L29" i="48"/>
  <c r="S78" i="64"/>
  <c r="G78" i="64"/>
  <c r="AA78" i="64" s="1"/>
  <c r="K78" i="64"/>
  <c r="O78" i="64"/>
  <c r="K108" i="64"/>
  <c r="V108" i="64"/>
  <c r="G108" i="64"/>
  <c r="AA108" i="64" s="1"/>
  <c r="L108" i="64"/>
  <c r="O108" i="64"/>
  <c r="R10" i="2"/>
  <c r="E12" i="2"/>
  <c r="T12" i="2"/>
  <c r="O15" i="2"/>
  <c r="E16" i="2"/>
  <c r="O19" i="2"/>
  <c r="AE18" i="2"/>
  <c r="AH19" i="2"/>
  <c r="R24" i="2"/>
  <c r="R27" i="2"/>
  <c r="V13" i="35"/>
  <c r="AG13" i="35"/>
  <c r="AE15" i="35"/>
  <c r="V17" i="35"/>
  <c r="AC17" i="35"/>
  <c r="P19" i="35"/>
  <c r="G21" i="35"/>
  <c r="AG21" i="35"/>
  <c r="AE25" i="35"/>
  <c r="K26" i="35"/>
  <c r="M27" i="35"/>
  <c r="AA27" i="35"/>
  <c r="G31" i="35"/>
  <c r="V31" i="35"/>
  <c r="AG31" i="35"/>
  <c r="P35" i="35"/>
  <c r="AA35" i="35"/>
  <c r="K39" i="35"/>
  <c r="K43" i="35"/>
  <c r="K47" i="35"/>
  <c r="G11" i="1"/>
  <c r="S11" i="1"/>
  <c r="AA11" i="1"/>
  <c r="I17" i="1"/>
  <c r="V17" i="1"/>
  <c r="I21" i="1"/>
  <c r="W25" i="1"/>
  <c r="G29" i="1"/>
  <c r="G31" i="1"/>
  <c r="S31" i="1"/>
  <c r="Q33" i="1"/>
  <c r="E37" i="1"/>
  <c r="E39" i="1"/>
  <c r="G45" i="1"/>
  <c r="G47" i="1"/>
  <c r="S47" i="1"/>
  <c r="E53" i="1"/>
  <c r="E55" i="1"/>
  <c r="X55" i="1"/>
  <c r="T59" i="1"/>
  <c r="I63" i="1"/>
  <c r="V63" i="1"/>
  <c r="S65" i="1"/>
  <c r="S71" i="1"/>
  <c r="Q73" i="1"/>
  <c r="W73" i="1"/>
  <c r="O75" i="1"/>
  <c r="Y75" i="1"/>
  <c r="Q79" i="1"/>
  <c r="V79" i="1"/>
  <c r="Y79" i="1"/>
  <c r="Q81" i="1"/>
  <c r="W81" i="1"/>
  <c r="V85" i="1"/>
  <c r="E87" i="1"/>
  <c r="O87" i="1"/>
  <c r="E89" i="1"/>
  <c r="X89" i="1"/>
  <c r="W91" i="1"/>
  <c r="I93" i="1"/>
  <c r="V93" i="1"/>
  <c r="G95" i="1"/>
  <c r="AA95" i="1"/>
  <c r="E97" i="1"/>
  <c r="X97" i="1"/>
  <c r="Q103" i="1"/>
  <c r="V103" i="1"/>
  <c r="Y103" i="1"/>
  <c r="G105" i="1"/>
  <c r="S105" i="1"/>
  <c r="AA105" i="1"/>
  <c r="S109" i="1"/>
  <c r="O111" i="1"/>
  <c r="I113" i="1"/>
  <c r="V113" i="1"/>
  <c r="AG10" i="44"/>
  <c r="J12" i="44"/>
  <c r="G22" i="48"/>
  <c r="H27" i="2"/>
  <c r="AA13" i="35"/>
  <c r="W11" i="1"/>
  <c r="Q47" i="1"/>
  <c r="AB64" i="48"/>
  <c r="AA64" i="48"/>
  <c r="E18" i="2"/>
  <c r="O23" i="2"/>
  <c r="P13" i="35"/>
  <c r="P15" i="35"/>
  <c r="V27" i="35"/>
  <c r="AE27" i="35"/>
  <c r="P31" i="35"/>
  <c r="AA31" i="35"/>
  <c r="V33" i="35"/>
  <c r="AC33" i="35"/>
  <c r="K35" i="35"/>
  <c r="AC35" i="35"/>
  <c r="X39" i="35"/>
  <c r="I11" i="1"/>
  <c r="J11" i="1" s="1"/>
  <c r="V11" i="1"/>
  <c r="Q17" i="1"/>
  <c r="W17" i="1"/>
  <c r="V27" i="1"/>
  <c r="S29" i="1"/>
  <c r="I31" i="1"/>
  <c r="V31" i="1"/>
  <c r="S45" i="1"/>
  <c r="I47" i="1"/>
  <c r="Q63" i="1"/>
  <c r="W63" i="1"/>
  <c r="G79" i="1"/>
  <c r="AA79" i="1"/>
  <c r="O93" i="1"/>
  <c r="S95" i="1"/>
  <c r="W95" i="1"/>
  <c r="G103" i="1"/>
  <c r="AA103" i="1"/>
  <c r="I105" i="1"/>
  <c r="V105" i="1"/>
  <c r="Q113" i="1"/>
  <c r="W113" i="1"/>
  <c r="AF35" i="44"/>
  <c r="AG35" i="44"/>
  <c r="L32" i="48"/>
  <c r="L34" i="48"/>
  <c r="AB36" i="48"/>
  <c r="L36" i="48"/>
  <c r="L38" i="48"/>
  <c r="AA38" i="48"/>
  <c r="L40" i="48"/>
  <c r="G24" i="48"/>
  <c r="L42" i="48"/>
  <c r="AB47" i="48"/>
  <c r="AA47" i="48"/>
  <c r="AA74" i="48"/>
  <c r="AB74" i="48"/>
  <c r="J10" i="6"/>
  <c r="Q11" i="6"/>
  <c r="H13" i="6"/>
  <c r="AB12" i="6"/>
  <c r="N11" i="44"/>
  <c r="J13" i="44"/>
  <c r="AH20" i="44"/>
  <c r="AG21" i="44"/>
  <c r="AH30" i="44"/>
  <c r="AF18" i="45"/>
  <c r="AF21" i="45"/>
  <c r="G14" i="48"/>
  <c r="S15" i="48"/>
  <c r="S17" i="48"/>
  <c r="I21" i="48"/>
  <c r="L30" i="48"/>
  <c r="L33" i="48"/>
  <c r="L35" i="48"/>
  <c r="S18" i="48"/>
  <c r="L37" i="48"/>
  <c r="AA37" i="48"/>
  <c r="Q39" i="48"/>
  <c r="I40" i="48"/>
  <c r="Q41" i="48"/>
  <c r="AC49" i="48"/>
  <c r="J13" i="6"/>
  <c r="AB33" i="16"/>
  <c r="AG12" i="44"/>
  <c r="J17" i="44"/>
  <c r="AH22" i="44"/>
  <c r="AH23" i="44"/>
  <c r="AH31" i="44"/>
  <c r="AF12" i="45"/>
  <c r="AF24" i="45"/>
  <c r="S23" i="48"/>
  <c r="Q29" i="48"/>
  <c r="I30" i="48"/>
  <c r="Q34" i="48"/>
  <c r="I35" i="48"/>
  <c r="Q36" i="48"/>
  <c r="I37" i="48"/>
  <c r="AC38" i="48"/>
  <c r="AC39" i="48"/>
  <c r="L39" i="48"/>
  <c r="AB39" i="48"/>
  <c r="AC41" i="48"/>
  <c r="L41" i="48"/>
  <c r="AC61" i="48"/>
  <c r="AC67" i="48"/>
  <c r="AC72" i="48"/>
  <c r="AC77" i="48"/>
  <c r="AA18" i="49"/>
  <c r="H23" i="49"/>
  <c r="Z9" i="50"/>
  <c r="Z15" i="50"/>
  <c r="AB29" i="50"/>
  <c r="AB33" i="50"/>
  <c r="AB36" i="50"/>
  <c r="AA16" i="50"/>
  <c r="AA29" i="50"/>
  <c r="AB30" i="50"/>
  <c r="I13" i="48"/>
  <c r="I29" i="48"/>
  <c r="AC30" i="48"/>
  <c r="Q30" i="48"/>
  <c r="AC31" i="48"/>
  <c r="L31" i="48"/>
  <c r="I32" i="48"/>
  <c r="Q33" i="48"/>
  <c r="I34" i="48"/>
  <c r="AC37" i="48"/>
  <c r="Q37" i="48"/>
  <c r="I38" i="48"/>
  <c r="I41" i="48"/>
  <c r="Q42" i="48"/>
  <c r="AC48" i="48"/>
  <c r="AB51" i="48"/>
  <c r="AC53" i="48"/>
  <c r="AB57" i="48"/>
  <c r="AB59" i="48"/>
  <c r="AB68" i="48"/>
  <c r="AC71" i="48"/>
  <c r="AA14" i="49"/>
  <c r="AA22" i="49"/>
  <c r="AA23" i="49"/>
  <c r="AA27" i="49"/>
  <c r="AA32" i="49"/>
  <c r="AA35" i="49"/>
  <c r="AA40" i="49"/>
  <c r="AA44" i="49"/>
  <c r="X44" i="49"/>
  <c r="AA49" i="49"/>
  <c r="X49" i="49"/>
  <c r="AA52" i="49"/>
  <c r="X52" i="49"/>
  <c r="AA10" i="50"/>
  <c r="Z13" i="50"/>
  <c r="Z17" i="50"/>
  <c r="Q46" i="64"/>
  <c r="G46" i="64"/>
  <c r="AA46" i="64" s="1"/>
  <c r="P46" i="64"/>
  <c r="R229" i="64"/>
  <c r="G229" i="64"/>
  <c r="Q229" i="64"/>
  <c r="V32" i="64"/>
  <c r="L32" i="64"/>
  <c r="G32" i="64"/>
  <c r="AA32" i="64" s="1"/>
  <c r="P32" i="64"/>
  <c r="V33" i="64"/>
  <c r="M33" i="64"/>
  <c r="O80" i="64"/>
  <c r="G80" i="64"/>
  <c r="AA80" i="64" s="1"/>
  <c r="V80" i="64"/>
  <c r="K80" i="64"/>
  <c r="X94" i="64"/>
  <c r="P149" i="64"/>
  <c r="G149" i="64"/>
  <c r="O149" i="64"/>
  <c r="K149" i="64"/>
  <c r="R175" i="64"/>
  <c r="W175" i="64"/>
  <c r="V224" i="64"/>
  <c r="S224" i="64"/>
  <c r="K224" i="64"/>
  <c r="V250" i="64"/>
  <c r="L250" i="64"/>
  <c r="G250" i="64"/>
  <c r="AA250" i="64" s="1"/>
  <c r="R250" i="64"/>
  <c r="K250" i="64"/>
  <c r="P250" i="64"/>
  <c r="O250" i="64"/>
  <c r="J250" i="64"/>
  <c r="V289" i="64"/>
  <c r="W289" i="64"/>
  <c r="G289" i="64"/>
  <c r="AA289" i="64" s="1"/>
  <c r="P289" i="64"/>
  <c r="M289" i="64"/>
  <c r="V35" i="64"/>
  <c r="P35" i="64"/>
  <c r="O47" i="64"/>
  <c r="G47" i="64"/>
  <c r="AA47" i="64" s="1"/>
  <c r="V47" i="64"/>
  <c r="S52" i="64"/>
  <c r="O52" i="64"/>
  <c r="W64" i="64"/>
  <c r="X68" i="64"/>
  <c r="G95" i="64"/>
  <c r="AA95" i="64" s="1"/>
  <c r="O95" i="64"/>
  <c r="R154" i="64"/>
  <c r="J154" i="64"/>
  <c r="X156" i="64"/>
  <c r="W156" i="64"/>
  <c r="P170" i="64"/>
  <c r="O170" i="64"/>
  <c r="J182" i="64"/>
  <c r="R182" i="64"/>
  <c r="Q182" i="64"/>
  <c r="L216" i="64"/>
  <c r="R216" i="64"/>
  <c r="M216" i="64"/>
  <c r="AA228" i="64"/>
  <c r="Y228" i="64"/>
  <c r="P228" i="64"/>
  <c r="J228" i="64"/>
  <c r="O228" i="64"/>
  <c r="G228" i="64"/>
  <c r="X228" i="64"/>
  <c r="L228" i="64"/>
  <c r="V228" i="64"/>
  <c r="K228" i="64"/>
  <c r="W231" i="64"/>
  <c r="X231" i="64"/>
  <c r="G231" i="64"/>
  <c r="Q231" i="64"/>
  <c r="L231" i="64"/>
  <c r="X250" i="64"/>
  <c r="V265" i="64"/>
  <c r="L265" i="64"/>
  <c r="S265" i="64"/>
  <c r="J265" i="64"/>
  <c r="G265" i="64"/>
  <c r="AA265" i="64" s="1"/>
  <c r="R265" i="64"/>
  <c r="V282" i="64"/>
  <c r="W282" i="64"/>
  <c r="G282" i="64"/>
  <c r="AA282" i="64" s="1"/>
  <c r="P282" i="64"/>
  <c r="M282" i="64"/>
  <c r="V332" i="64"/>
  <c r="L332" i="64"/>
  <c r="G332" i="64"/>
  <c r="AA332" i="64" s="1"/>
  <c r="R332" i="64"/>
  <c r="K332" i="64"/>
  <c r="P332" i="64"/>
  <c r="J332" i="64"/>
  <c r="X332" i="64"/>
  <c r="O332" i="64"/>
  <c r="K30" i="64"/>
  <c r="K32" i="64"/>
  <c r="X32" i="64"/>
  <c r="W33" i="64"/>
  <c r="M35" i="64"/>
  <c r="V37" i="64"/>
  <c r="W37" i="64"/>
  <c r="G37" i="64"/>
  <c r="AA37" i="64" s="1"/>
  <c r="V44" i="64"/>
  <c r="P44" i="64"/>
  <c r="V45" i="64"/>
  <c r="J45" i="64"/>
  <c r="J47" i="64"/>
  <c r="R53" i="64"/>
  <c r="X53" i="64"/>
  <c r="Q60" i="64"/>
  <c r="X64" i="64"/>
  <c r="R66" i="64"/>
  <c r="W66" i="64"/>
  <c r="L69" i="64"/>
  <c r="S80" i="64"/>
  <c r="X83" i="64"/>
  <c r="J83" i="64"/>
  <c r="W83" i="64"/>
  <c r="P104" i="64"/>
  <c r="O104" i="64"/>
  <c r="G104" i="64"/>
  <c r="S104" i="64"/>
  <c r="K104" i="64"/>
  <c r="O185" i="64"/>
  <c r="G185" i="64"/>
  <c r="AA185" i="64" s="1"/>
  <c r="P185" i="64"/>
  <c r="K185" i="64"/>
  <c r="G196" i="64"/>
  <c r="AA196" i="64" s="1"/>
  <c r="P196" i="64"/>
  <c r="K196" i="64"/>
  <c r="R212" i="64"/>
  <c r="M212" i="64"/>
  <c r="X219" i="64"/>
  <c r="G219" i="64"/>
  <c r="AA219" i="64" s="1"/>
  <c r="S219" i="64"/>
  <c r="L219" i="64"/>
  <c r="R228" i="64"/>
  <c r="V291" i="64"/>
  <c r="L291" i="64"/>
  <c r="G291" i="64"/>
  <c r="AA291" i="64" s="1"/>
  <c r="R291" i="64"/>
  <c r="K291" i="64"/>
  <c r="P291" i="64"/>
  <c r="X291" i="64"/>
  <c r="O291" i="64"/>
  <c r="J291" i="64"/>
  <c r="R324" i="64"/>
  <c r="M324" i="64"/>
  <c r="X324" i="64"/>
  <c r="J324" i="64"/>
  <c r="W324" i="64"/>
  <c r="Q50" i="64"/>
  <c r="S54" i="64"/>
  <c r="O61" i="64"/>
  <c r="V91" i="64"/>
  <c r="W105" i="64"/>
  <c r="M105" i="64"/>
  <c r="M113" i="64"/>
  <c r="O119" i="64"/>
  <c r="G119" i="64"/>
  <c r="V119" i="64"/>
  <c r="Q122" i="64"/>
  <c r="R122" i="64"/>
  <c r="G129" i="64"/>
  <c r="AA129" i="64" s="1"/>
  <c r="X139" i="64"/>
  <c r="G142" i="64"/>
  <c r="AA142" i="64" s="1"/>
  <c r="P144" i="64"/>
  <c r="P151" i="64"/>
  <c r="V151" i="64"/>
  <c r="K151" i="64"/>
  <c r="G164" i="64"/>
  <c r="P166" i="64"/>
  <c r="G166" i="64"/>
  <c r="AA166" i="64" s="1"/>
  <c r="G168" i="64"/>
  <c r="AA168" i="64" s="1"/>
  <c r="Q180" i="64"/>
  <c r="G198" i="64"/>
  <c r="AA198" i="64" s="1"/>
  <c r="R203" i="64"/>
  <c r="P209" i="64"/>
  <c r="V232" i="64"/>
  <c r="L232" i="64"/>
  <c r="G232" i="64"/>
  <c r="AA232" i="64" s="1"/>
  <c r="P232" i="64"/>
  <c r="S234" i="64"/>
  <c r="J234" i="64"/>
  <c r="V234" i="64"/>
  <c r="O262" i="64"/>
  <c r="K262" i="64"/>
  <c r="V263" i="64"/>
  <c r="M263" i="64"/>
  <c r="V267" i="64"/>
  <c r="W267" i="64"/>
  <c r="G267" i="64"/>
  <c r="AA267" i="64" s="1"/>
  <c r="P267" i="64"/>
  <c r="P288" i="64"/>
  <c r="L288" i="64"/>
  <c r="V288" i="64"/>
  <c r="K288" i="64"/>
  <c r="V293" i="64"/>
  <c r="P293" i="64"/>
  <c r="G293" i="64"/>
  <c r="AA293" i="64" s="1"/>
  <c r="M293" i="64"/>
  <c r="L293" i="64"/>
  <c r="S340" i="64"/>
  <c r="J340" i="64"/>
  <c r="P340" i="64"/>
  <c r="K340" i="64"/>
  <c r="S367" i="64"/>
  <c r="V367" i="64"/>
  <c r="K367" i="64"/>
  <c r="S434" i="64"/>
  <c r="P434" i="64"/>
  <c r="W462" i="64"/>
  <c r="L462" i="64"/>
  <c r="Q462" i="64"/>
  <c r="G462" i="64"/>
  <c r="AA462" i="64" s="1"/>
  <c r="M462" i="64"/>
  <c r="K462" i="64"/>
  <c r="Q464" i="64"/>
  <c r="R464" i="64"/>
  <c r="K464" i="64"/>
  <c r="R124" i="64"/>
  <c r="M124" i="64"/>
  <c r="X124" i="64"/>
  <c r="L129" i="64"/>
  <c r="V129" i="64"/>
  <c r="P153" i="64"/>
  <c r="P164" i="64"/>
  <c r="V164" i="64"/>
  <c r="K164" i="64"/>
  <c r="V168" i="64"/>
  <c r="K168" i="64"/>
  <c r="L198" i="64"/>
  <c r="L353" i="64"/>
  <c r="V353" i="64"/>
  <c r="K84" i="64"/>
  <c r="J124" i="64"/>
  <c r="O125" i="64"/>
  <c r="G125" i="64"/>
  <c r="AA125" i="64" s="1"/>
  <c r="V125" i="64"/>
  <c r="X128" i="64"/>
  <c r="K129" i="64"/>
  <c r="P142" i="64"/>
  <c r="L153" i="64"/>
  <c r="P155" i="64"/>
  <c r="G155" i="64"/>
  <c r="AA155" i="64" s="1"/>
  <c r="J160" i="64"/>
  <c r="Q160" i="64"/>
  <c r="L164" i="64"/>
  <c r="L168" i="64"/>
  <c r="P183" i="64"/>
  <c r="L183" i="64"/>
  <c r="P187" i="64"/>
  <c r="O194" i="64"/>
  <c r="O198" i="64"/>
  <c r="V242" i="64"/>
  <c r="G242" i="64"/>
  <c r="AA242" i="64" s="1"/>
  <c r="S242" i="64"/>
  <c r="O245" i="64"/>
  <c r="V257" i="64"/>
  <c r="L257" i="64"/>
  <c r="G257" i="64"/>
  <c r="AA257" i="64" s="1"/>
  <c r="R257" i="64"/>
  <c r="K257" i="64"/>
  <c r="X257" i="64"/>
  <c r="L277" i="64"/>
  <c r="V277" i="64"/>
  <c r="K277" i="64"/>
  <c r="R290" i="64"/>
  <c r="V322" i="64"/>
  <c r="G322" i="64"/>
  <c r="AA322" i="64" s="1"/>
  <c r="P322" i="64"/>
  <c r="O322" i="64"/>
  <c r="S336" i="64"/>
  <c r="G336" i="64"/>
  <c r="AA336" i="64" s="1"/>
  <c r="L336" i="64"/>
  <c r="P436" i="64"/>
  <c r="J436" i="64"/>
  <c r="O306" i="64"/>
  <c r="X306" i="64"/>
  <c r="L337" i="64"/>
  <c r="V337" i="64"/>
  <c r="R382" i="64"/>
  <c r="K382" i="64"/>
  <c r="P382" i="64"/>
  <c r="S395" i="64"/>
  <c r="R395" i="64"/>
  <c r="K395" i="64"/>
  <c r="P395" i="64"/>
  <c r="Q415" i="64"/>
  <c r="L415" i="64"/>
  <c r="W415" i="64"/>
  <c r="S421" i="64"/>
  <c r="K421" i="64"/>
  <c r="X421" i="64"/>
  <c r="P451" i="64"/>
  <c r="J451" i="64"/>
  <c r="R451" i="64"/>
  <c r="X453" i="64"/>
  <c r="R246" i="64"/>
  <c r="V258" i="64"/>
  <c r="J306" i="64"/>
  <c r="P306" i="64"/>
  <c r="M327" i="64"/>
  <c r="S333" i="64"/>
  <c r="M334" i="64"/>
  <c r="K337" i="64"/>
  <c r="L347" i="64"/>
  <c r="P348" i="64"/>
  <c r="S364" i="64"/>
  <c r="S378" i="64"/>
  <c r="G378" i="64"/>
  <c r="AA378" i="64" s="1"/>
  <c r="J382" i="64"/>
  <c r="V382" i="64"/>
  <c r="Q383" i="64"/>
  <c r="J395" i="64"/>
  <c r="V395" i="64"/>
  <c r="W400" i="64"/>
  <c r="P400" i="64"/>
  <c r="M401" i="64"/>
  <c r="J415" i="64"/>
  <c r="S416" i="64"/>
  <c r="O417" i="64"/>
  <c r="L421" i="64"/>
  <c r="K429" i="64"/>
  <c r="K451" i="64"/>
  <c r="V451" i="64"/>
  <c r="M453" i="64"/>
  <c r="V463" i="64"/>
  <c r="R467" i="64"/>
  <c r="J467" i="64"/>
  <c r="X469" i="64"/>
  <c r="S112" i="64"/>
  <c r="X235" i="64"/>
  <c r="J246" i="64"/>
  <c r="O287" i="64"/>
  <c r="S296" i="64"/>
  <c r="L303" i="64"/>
  <c r="K306" i="64"/>
  <c r="R306" i="64"/>
  <c r="O325" i="64"/>
  <c r="X325" i="64"/>
  <c r="K326" i="64"/>
  <c r="P327" i="64"/>
  <c r="K333" i="64"/>
  <c r="V333" i="64"/>
  <c r="P334" i="64"/>
  <c r="O337" i="64"/>
  <c r="S347" i="64"/>
  <c r="K356" i="64"/>
  <c r="W365" i="64"/>
  <c r="P365" i="64"/>
  <c r="W370" i="64"/>
  <c r="W372" i="64"/>
  <c r="L372" i="64"/>
  <c r="L378" i="64"/>
  <c r="P379" i="64"/>
  <c r="O381" i="64"/>
  <c r="L382" i="64"/>
  <c r="X382" i="64"/>
  <c r="S383" i="64"/>
  <c r="L395" i="64"/>
  <c r="X395" i="64"/>
  <c r="O400" i="64"/>
  <c r="J410" i="64"/>
  <c r="M416" i="64"/>
  <c r="R419" i="64"/>
  <c r="L419" i="64"/>
  <c r="P431" i="64"/>
  <c r="V431" i="64"/>
  <c r="R437" i="64"/>
  <c r="Q437" i="64"/>
  <c r="Y437" i="64" s="1"/>
  <c r="L451" i="64"/>
  <c r="X451" i="64"/>
  <c r="M463" i="64"/>
  <c r="M467" i="64"/>
  <c r="K469" i="64"/>
  <c r="X472" i="64"/>
  <c r="R472" i="64"/>
  <c r="J472" i="64"/>
  <c r="W472" i="64"/>
  <c r="O438" i="64"/>
  <c r="X438" i="64"/>
  <c r="X450" i="64"/>
  <c r="AA468" i="64"/>
  <c r="S12" i="56"/>
  <c r="S13" i="56"/>
  <c r="H12" i="57"/>
  <c r="T18" i="56"/>
  <c r="S28" i="56"/>
  <c r="H18" i="57"/>
  <c r="K11" i="57"/>
  <c r="P33" i="57"/>
  <c r="AE12" i="56"/>
  <c r="I10" i="56"/>
  <c r="T22" i="56"/>
  <c r="S25" i="56"/>
  <c r="S27" i="56"/>
  <c r="P17" i="57"/>
  <c r="X101" i="58"/>
  <c r="Z13" i="59"/>
  <c r="D14" i="67"/>
  <c r="Z17" i="59"/>
  <c r="W19" i="58"/>
  <c r="D10" i="67"/>
  <c r="D22" i="67"/>
  <c r="W31" i="58"/>
  <c r="W37" i="58"/>
  <c r="W41" i="58"/>
  <c r="W18" i="58"/>
  <c r="W36" i="58"/>
  <c r="D16" i="67"/>
  <c r="D24" i="67"/>
  <c r="D34" i="67"/>
  <c r="D40" i="67"/>
  <c r="X115" i="58"/>
  <c r="C14" i="67"/>
  <c r="G417" i="66"/>
  <c r="Y417" i="66" s="1"/>
  <c r="Q74" i="66"/>
  <c r="P60" i="66"/>
  <c r="K199" i="66"/>
  <c r="P269" i="66"/>
  <c r="P257" i="66"/>
  <c r="L524" i="66"/>
  <c r="X294" i="66"/>
  <c r="K540" i="66"/>
  <c r="X64" i="66"/>
  <c r="M84" i="66"/>
  <c r="X84" i="66" s="1"/>
  <c r="K118" i="66"/>
  <c r="L232" i="66"/>
  <c r="M237" i="66"/>
  <c r="X237" i="66" s="1"/>
  <c r="M273" i="66"/>
  <c r="X326" i="66"/>
  <c r="G454" i="66"/>
  <c r="K508" i="66"/>
  <c r="I522" i="66"/>
  <c r="X21" i="67" s="1"/>
  <c r="M533" i="66"/>
  <c r="X533" i="66" s="1"/>
  <c r="C9" i="67"/>
  <c r="M173" i="66"/>
  <c r="X173" i="66" s="1"/>
  <c r="M281" i="66"/>
  <c r="X281" i="66" s="1"/>
  <c r="M417" i="66"/>
  <c r="X417" i="66" s="1"/>
  <c r="K477" i="66"/>
  <c r="Q503" i="66"/>
  <c r="O527" i="66"/>
  <c r="M37" i="66"/>
  <c r="X37" i="66" s="1"/>
  <c r="Y81" i="66"/>
  <c r="G84" i="66"/>
  <c r="Y84" i="66" s="1"/>
  <c r="O97" i="66"/>
  <c r="L194" i="66"/>
  <c r="L208" i="66"/>
  <c r="G232" i="66"/>
  <c r="K326" i="66"/>
  <c r="P452" i="66"/>
  <c r="P454" i="66"/>
  <c r="X470" i="66"/>
  <c r="K471" i="66"/>
  <c r="P497" i="66"/>
  <c r="G557" i="66"/>
  <c r="Q53" i="66"/>
  <c r="G60" i="66"/>
  <c r="Y60" i="66" s="1"/>
  <c r="V60" i="66"/>
  <c r="G64" i="66"/>
  <c r="K67" i="66"/>
  <c r="V97" i="66"/>
  <c r="P118" i="66"/>
  <c r="P128" i="66"/>
  <c r="I155" i="66"/>
  <c r="K182" i="66"/>
  <c r="G206" i="66"/>
  <c r="Y206" i="66" s="1"/>
  <c r="G208" i="66"/>
  <c r="Y208" i="66" s="1"/>
  <c r="R208" i="66"/>
  <c r="M214" i="66"/>
  <c r="N214" i="66" s="1"/>
  <c r="O217" i="66"/>
  <c r="P302" i="66"/>
  <c r="L304" i="66"/>
  <c r="R338" i="66"/>
  <c r="P370" i="66"/>
  <c r="U371" i="66"/>
  <c r="K388" i="66"/>
  <c r="L406" i="66"/>
  <c r="I446" i="66"/>
  <c r="V21" i="67" s="1"/>
  <c r="R461" i="66"/>
  <c r="M477" i="66"/>
  <c r="M493" i="66"/>
  <c r="G508" i="66"/>
  <c r="R522" i="66"/>
  <c r="X530" i="66"/>
  <c r="G540" i="66"/>
  <c r="Y540" i="66" s="1"/>
  <c r="V128" i="66"/>
  <c r="V155" i="66"/>
  <c r="P214" i="66"/>
  <c r="Q248" i="66"/>
  <c r="U304" i="66"/>
  <c r="U406" i="66"/>
  <c r="L446" i="66"/>
  <c r="G458" i="66"/>
  <c r="X477" i="66"/>
  <c r="G489" i="66"/>
  <c r="Y489" i="66" s="1"/>
  <c r="G497" i="66"/>
  <c r="G522" i="66"/>
  <c r="Q13" i="66"/>
  <c r="K60" i="66"/>
  <c r="M64" i="66"/>
  <c r="L116" i="66"/>
  <c r="G128" i="66"/>
  <c r="Y128" i="66" s="1"/>
  <c r="P206" i="66"/>
  <c r="K208" i="66"/>
  <c r="G214" i="66"/>
  <c r="Y214" i="66" s="1"/>
  <c r="L252" i="66"/>
  <c r="G304" i="66"/>
  <c r="Y304" i="66" s="1"/>
  <c r="G318" i="66"/>
  <c r="Y318" i="66" s="1"/>
  <c r="X349" i="66"/>
  <c r="G360" i="66"/>
  <c r="O367" i="66"/>
  <c r="I374" i="66"/>
  <c r="T25" i="67" s="1"/>
  <c r="W384" i="66"/>
  <c r="G406" i="66"/>
  <c r="Q419" i="66"/>
  <c r="G446" i="66"/>
  <c r="R446" i="66"/>
  <c r="G493" i="66"/>
  <c r="G566" i="66"/>
  <c r="M28" i="66"/>
  <c r="I41" i="66"/>
  <c r="K34" i="67" s="1"/>
  <c r="K72" i="66"/>
  <c r="M75" i="66"/>
  <c r="X75" i="66" s="1"/>
  <c r="L80" i="66"/>
  <c r="Q85" i="66"/>
  <c r="M109" i="66"/>
  <c r="X109" i="66" s="1"/>
  <c r="I117" i="66"/>
  <c r="M34" i="67" s="1"/>
  <c r="P144" i="66"/>
  <c r="K161" i="66"/>
  <c r="P210" i="66"/>
  <c r="G220" i="66"/>
  <c r="Y220" i="66" s="1"/>
  <c r="X273" i="66"/>
  <c r="G280" i="66"/>
  <c r="Y280" i="66" s="1"/>
  <c r="G294" i="66"/>
  <c r="U300" i="66"/>
  <c r="P310" i="66"/>
  <c r="M321" i="66"/>
  <c r="K322" i="66"/>
  <c r="I356" i="66"/>
  <c r="T7" i="67" s="1"/>
  <c r="O377" i="66"/>
  <c r="U436" i="66"/>
  <c r="I438" i="66"/>
  <c r="V13" i="67" s="1"/>
  <c r="P448" i="66"/>
  <c r="O449" i="66"/>
  <c r="I465" i="66"/>
  <c r="V40" i="67" s="1"/>
  <c r="P481" i="66"/>
  <c r="K486" i="66"/>
  <c r="K490" i="66"/>
  <c r="O519" i="66"/>
  <c r="Q527" i="66"/>
  <c r="Y560" i="66"/>
  <c r="G37" i="66"/>
  <c r="Y37" i="66" s="1"/>
  <c r="M41" i="66"/>
  <c r="Q43" i="66"/>
  <c r="M98" i="66"/>
  <c r="X98" i="66" s="1"/>
  <c r="O113" i="66"/>
  <c r="K117" i="66"/>
  <c r="Q119" i="66"/>
  <c r="O127" i="66"/>
  <c r="O131" i="66"/>
  <c r="Q138" i="66"/>
  <c r="L178" i="66"/>
  <c r="M189" i="66"/>
  <c r="X189" i="66" s="1"/>
  <c r="M345" i="66"/>
  <c r="P356" i="66"/>
  <c r="W361" i="66"/>
  <c r="O422" i="66"/>
  <c r="L424" i="66"/>
  <c r="I433" i="66"/>
  <c r="V8" i="67" s="1"/>
  <c r="R438" i="66"/>
  <c r="I458" i="66"/>
  <c r="V33" i="67" s="1"/>
  <c r="I461" i="66"/>
  <c r="V36" i="67" s="1"/>
  <c r="M465" i="66"/>
  <c r="X465" i="66" s="1"/>
  <c r="L478" i="66"/>
  <c r="L512" i="66"/>
  <c r="R513" i="66"/>
  <c r="R537" i="66"/>
  <c r="M538" i="66"/>
  <c r="I566" i="66"/>
  <c r="Y27" i="67" s="1"/>
  <c r="G28" i="66"/>
  <c r="Q41" i="66"/>
  <c r="L46" i="66"/>
  <c r="Q69" i="66"/>
  <c r="L74" i="66"/>
  <c r="W79" i="66"/>
  <c r="Q101" i="66"/>
  <c r="V113" i="66"/>
  <c r="R117" i="66"/>
  <c r="M121" i="66"/>
  <c r="P132" i="66"/>
  <c r="G144" i="66"/>
  <c r="Y144" i="66" s="1"/>
  <c r="O155" i="66"/>
  <c r="R220" i="66"/>
  <c r="M229" i="66"/>
  <c r="X229" i="66" s="1"/>
  <c r="K273" i="66"/>
  <c r="Q287" i="66"/>
  <c r="L288" i="66"/>
  <c r="I294" i="66"/>
  <c r="R21" i="67" s="1"/>
  <c r="I297" i="66"/>
  <c r="R24" i="67" s="1"/>
  <c r="G310" i="66"/>
  <c r="Y310" i="66" s="1"/>
  <c r="O313" i="66"/>
  <c r="K349" i="66"/>
  <c r="M357" i="66"/>
  <c r="M374" i="66"/>
  <c r="X374" i="66" s="1"/>
  <c r="L396" i="66"/>
  <c r="W433" i="66"/>
  <c r="G438" i="66"/>
  <c r="I452" i="66"/>
  <c r="V27" i="67" s="1"/>
  <c r="X458" i="66"/>
  <c r="K461" i="66"/>
  <c r="P469" i="66"/>
  <c r="I470" i="66"/>
  <c r="W7" i="67" s="1"/>
  <c r="K497" i="66"/>
  <c r="I530" i="66"/>
  <c r="X29" i="67" s="1"/>
  <c r="I533" i="66"/>
  <c r="X32" i="67" s="1"/>
  <c r="M553" i="66"/>
  <c r="U190" i="66"/>
  <c r="W397" i="66"/>
  <c r="U432" i="66"/>
  <c r="X550" i="66"/>
  <c r="C17" i="67"/>
  <c r="I15" i="66"/>
  <c r="K8" i="67" s="1"/>
  <c r="Q17" i="66"/>
  <c r="V27" i="66"/>
  <c r="Q28" i="66"/>
  <c r="G32" i="66"/>
  <c r="Y32" i="66" s="1"/>
  <c r="K33" i="66"/>
  <c r="R67" i="66"/>
  <c r="L72" i="66"/>
  <c r="Q75" i="66"/>
  <c r="G98" i="66"/>
  <c r="Y98" i="66" s="1"/>
  <c r="V98" i="66"/>
  <c r="Y103" i="66"/>
  <c r="G110" i="66"/>
  <c r="Y110" i="66" s="1"/>
  <c r="W121" i="66"/>
  <c r="V131" i="66"/>
  <c r="G132" i="66"/>
  <c r="Y132" i="66" s="1"/>
  <c r="O134" i="66"/>
  <c r="I147" i="66"/>
  <c r="J147" i="66" s="1"/>
  <c r="L148" i="66"/>
  <c r="P152" i="66"/>
  <c r="O158" i="66"/>
  <c r="Q175" i="66"/>
  <c r="G178" i="66"/>
  <c r="O178" i="66"/>
  <c r="G194" i="66"/>
  <c r="U194" i="66"/>
  <c r="G210" i="66"/>
  <c r="Y210" i="66" s="1"/>
  <c r="R210" i="66"/>
  <c r="P218" i="66"/>
  <c r="M222" i="66"/>
  <c r="X222" i="66" s="1"/>
  <c r="L223" i="66"/>
  <c r="L224" i="66"/>
  <c r="K236" i="66"/>
  <c r="V237" i="66"/>
  <c r="G253" i="66"/>
  <c r="Y253" i="66" s="1"/>
  <c r="G257" i="66"/>
  <c r="O289" i="66"/>
  <c r="M297" i="66"/>
  <c r="X297" i="66" s="1"/>
  <c r="I298" i="66"/>
  <c r="R25" i="67" s="1"/>
  <c r="G300" i="66"/>
  <c r="Y300" i="66" s="1"/>
  <c r="O305" i="66"/>
  <c r="M306" i="66"/>
  <c r="X306" i="66" s="1"/>
  <c r="Q307" i="66"/>
  <c r="L308" i="66"/>
  <c r="R318" i="66"/>
  <c r="L322" i="66"/>
  <c r="G329" i="66"/>
  <c r="Y329" i="66" s="1"/>
  <c r="G338" i="66"/>
  <c r="Y338" i="66" s="1"/>
  <c r="R356" i="66"/>
  <c r="G364" i="66"/>
  <c r="U364" i="66"/>
  <c r="L375" i="66"/>
  <c r="M393" i="66"/>
  <c r="X393" i="66" s="1"/>
  <c r="K397" i="66"/>
  <c r="X397" i="66"/>
  <c r="L398" i="66"/>
  <c r="P401" i="66"/>
  <c r="L412" i="66"/>
  <c r="P417" i="66"/>
  <c r="X425" i="66"/>
  <c r="L426" i="66"/>
  <c r="K432" i="66"/>
  <c r="M433" i="66"/>
  <c r="Q435" i="66"/>
  <c r="G436" i="66"/>
  <c r="L438" i="66"/>
  <c r="V446" i="66"/>
  <c r="K474" i="66"/>
  <c r="P490" i="66"/>
  <c r="X497" i="66"/>
  <c r="I498" i="66"/>
  <c r="W35" i="67" s="1"/>
  <c r="R509" i="66"/>
  <c r="L515" i="66"/>
  <c r="G516" i="66"/>
  <c r="M525" i="66"/>
  <c r="X525" i="66" s="1"/>
  <c r="G528" i="66"/>
  <c r="L536" i="66"/>
  <c r="K550" i="66"/>
  <c r="G553" i="66"/>
  <c r="P553" i="66"/>
  <c r="U566" i="66"/>
  <c r="Y567" i="66"/>
  <c r="L568" i="66"/>
  <c r="G569" i="66"/>
  <c r="P573" i="66"/>
  <c r="V148" i="66"/>
  <c r="M172" i="66"/>
  <c r="X172" i="66" s="1"/>
  <c r="W178" i="66"/>
  <c r="M187" i="66"/>
  <c r="N187" i="66" s="1"/>
  <c r="K190" i="66"/>
  <c r="L193" i="66"/>
  <c r="O195" i="66"/>
  <c r="R218" i="66"/>
  <c r="M298" i="66"/>
  <c r="X298" i="66" s="1"/>
  <c r="X364" i="66"/>
  <c r="O375" i="66"/>
  <c r="L397" i="66"/>
  <c r="L432" i="66"/>
  <c r="W435" i="66"/>
  <c r="R490" i="66"/>
  <c r="U512" i="66"/>
  <c r="W515" i="66"/>
  <c r="U536" i="66"/>
  <c r="X553" i="66"/>
  <c r="V573" i="66"/>
  <c r="M15" i="66"/>
  <c r="X15" i="66" s="1"/>
  <c r="Q33" i="66"/>
  <c r="V46" i="66"/>
  <c r="P32" i="66"/>
  <c r="W41" i="66"/>
  <c r="K46" i="66"/>
  <c r="V72" i="66"/>
  <c r="I75" i="66"/>
  <c r="L30" i="67" s="1"/>
  <c r="K77" i="66"/>
  <c r="M79" i="66"/>
  <c r="P84" i="66"/>
  <c r="L98" i="66"/>
  <c r="M101" i="66"/>
  <c r="N101" i="66" s="1"/>
  <c r="Q108" i="66"/>
  <c r="V110" i="66"/>
  <c r="Q116" i="66"/>
  <c r="V117" i="66"/>
  <c r="I121" i="66"/>
  <c r="M38" i="67" s="1"/>
  <c r="O147" i="66"/>
  <c r="V151" i="66"/>
  <c r="G152" i="66"/>
  <c r="Y152" i="66" s="1"/>
  <c r="O159" i="66"/>
  <c r="G172" i="66"/>
  <c r="Y172" i="66" s="1"/>
  <c r="P172" i="66"/>
  <c r="O187" i="66"/>
  <c r="K204" i="66"/>
  <c r="U208" i="66"/>
  <c r="G218" i="66"/>
  <c r="R229" i="66"/>
  <c r="U232" i="66"/>
  <c r="G236" i="66"/>
  <c r="Y236" i="66" s="1"/>
  <c r="R236" i="66"/>
  <c r="K237" i="66"/>
  <c r="Q244" i="66"/>
  <c r="P245" i="66"/>
  <c r="V253" i="66"/>
  <c r="L254" i="66"/>
  <c r="M257" i="66"/>
  <c r="L269" i="66"/>
  <c r="I281" i="66"/>
  <c r="R8" i="67" s="1"/>
  <c r="W283" i="66"/>
  <c r="M294" i="66"/>
  <c r="I296" i="66"/>
  <c r="R23" i="67" s="1"/>
  <c r="L300" i="66"/>
  <c r="I302" i="66"/>
  <c r="R29" i="67" s="1"/>
  <c r="Y323" i="66"/>
  <c r="G333" i="66"/>
  <c r="Q340" i="66"/>
  <c r="K345" i="66"/>
  <c r="K356" i="66"/>
  <c r="O357" i="66"/>
  <c r="R360" i="66"/>
  <c r="R361" i="66"/>
  <c r="L364" i="66"/>
  <c r="G393" i="66"/>
  <c r="Y393" i="66" s="1"/>
  <c r="P397" i="66"/>
  <c r="G432" i="66"/>
  <c r="R432" i="66"/>
  <c r="L436" i="66"/>
  <c r="V438" i="66"/>
  <c r="Q439" i="66"/>
  <c r="M458" i="66"/>
  <c r="K460" i="66"/>
  <c r="V461" i="66"/>
  <c r="G473" i="66"/>
  <c r="K487" i="66"/>
  <c r="I490" i="66"/>
  <c r="W27" i="67" s="1"/>
  <c r="M497" i="66"/>
  <c r="X498" i="66"/>
  <c r="K499" i="66"/>
  <c r="M501" i="66"/>
  <c r="L508" i="66"/>
  <c r="I512" i="66"/>
  <c r="X11" i="67" s="1"/>
  <c r="R516" i="66"/>
  <c r="W517" i="66"/>
  <c r="P518" i="66"/>
  <c r="L519" i="66"/>
  <c r="O521" i="66"/>
  <c r="R528" i="66"/>
  <c r="M530" i="66"/>
  <c r="G536" i="66"/>
  <c r="L540" i="66"/>
  <c r="U550" i="66"/>
  <c r="K553" i="66"/>
  <c r="L562" i="66"/>
  <c r="L566" i="66"/>
  <c r="G573" i="66"/>
  <c r="V24" i="66"/>
  <c r="Y29" i="66"/>
  <c r="Q56" i="66"/>
  <c r="V45" i="66"/>
  <c r="Q51" i="66"/>
  <c r="V83" i="66"/>
  <c r="V102" i="66"/>
  <c r="V105" i="66"/>
  <c r="U212" i="66"/>
  <c r="V221" i="66"/>
  <c r="V241" i="66"/>
  <c r="R274" i="66"/>
  <c r="O284" i="66"/>
  <c r="V290" i="66"/>
  <c r="W365" i="66"/>
  <c r="U368" i="66"/>
  <c r="R372" i="66"/>
  <c r="X378" i="66"/>
  <c r="O380" i="66"/>
  <c r="X382" i="66"/>
  <c r="V386" i="66"/>
  <c r="O394" i="66"/>
  <c r="O402" i="66"/>
  <c r="V405" i="66"/>
  <c r="U410" i="66"/>
  <c r="U414" i="66"/>
  <c r="Q421" i="66"/>
  <c r="U440" i="66"/>
  <c r="V441" i="66"/>
  <c r="O444" i="66"/>
  <c r="O482" i="66"/>
  <c r="R502" i="66"/>
  <c r="V510" i="66"/>
  <c r="V541" i="66"/>
  <c r="R554" i="66"/>
  <c r="O558" i="66"/>
  <c r="O570" i="66"/>
  <c r="K29" i="66"/>
  <c r="I35" i="66"/>
  <c r="K28" i="67" s="1"/>
  <c r="K36" i="66"/>
  <c r="I51" i="66"/>
  <c r="L6" i="67" s="1"/>
  <c r="R51" i="66"/>
  <c r="K56" i="66"/>
  <c r="O58" i="66"/>
  <c r="Q64" i="66"/>
  <c r="K81" i="66"/>
  <c r="I83" i="66"/>
  <c r="L38" i="67" s="1"/>
  <c r="K94" i="66"/>
  <c r="V159" i="66"/>
  <c r="O205" i="66"/>
  <c r="I212" i="66"/>
  <c r="X212" i="66"/>
  <c r="Q215" i="66"/>
  <c r="K216" i="66"/>
  <c r="I221" i="66"/>
  <c r="J221" i="66" s="1"/>
  <c r="L256" i="66"/>
  <c r="I274" i="66"/>
  <c r="Q39" i="67" s="1"/>
  <c r="I286" i="66"/>
  <c r="R13" i="67" s="1"/>
  <c r="I301" i="66"/>
  <c r="R28" i="67" s="1"/>
  <c r="O309" i="66"/>
  <c r="V310" i="66"/>
  <c r="L311" i="66"/>
  <c r="V313" i="66"/>
  <c r="K330" i="66"/>
  <c r="L332" i="66"/>
  <c r="L342" i="66"/>
  <c r="L350" i="66"/>
  <c r="I365" i="66"/>
  <c r="T16" i="67" s="1"/>
  <c r="X368" i="66"/>
  <c r="L376" i="66"/>
  <c r="V377" i="66"/>
  <c r="I380" i="66"/>
  <c r="T31" i="67" s="1"/>
  <c r="W380" i="66"/>
  <c r="I382" i="66"/>
  <c r="T33" i="67" s="1"/>
  <c r="I394" i="66"/>
  <c r="U7" i="67" s="1"/>
  <c r="W394" i="66"/>
  <c r="I402" i="66"/>
  <c r="U15" i="67" s="1"/>
  <c r="W402" i="66"/>
  <c r="L405" i="66"/>
  <c r="W405" i="66"/>
  <c r="P409" i="66"/>
  <c r="K421" i="66"/>
  <c r="K427" i="66"/>
  <c r="I440" i="66"/>
  <c r="V15" i="67" s="1"/>
  <c r="I441" i="66"/>
  <c r="V16" i="67" s="1"/>
  <c r="P442" i="66"/>
  <c r="I444" i="66"/>
  <c r="V19" i="67" s="1"/>
  <c r="W444" i="66"/>
  <c r="V454" i="66"/>
  <c r="P482" i="66"/>
  <c r="Q483" i="66"/>
  <c r="M485" i="66"/>
  <c r="K494" i="66"/>
  <c r="K502" i="66"/>
  <c r="Y503" i="66"/>
  <c r="I510" i="66"/>
  <c r="X9" i="67" s="1"/>
  <c r="L511" i="66"/>
  <c r="M526" i="66"/>
  <c r="I534" i="66"/>
  <c r="X33" i="67" s="1"/>
  <c r="O536" i="66"/>
  <c r="I541" i="66"/>
  <c r="X40" i="67" s="1"/>
  <c r="M545" i="66"/>
  <c r="K546" i="66"/>
  <c r="P558" i="66"/>
  <c r="W570" i="66"/>
  <c r="C6" i="67"/>
  <c r="U14" i="66"/>
  <c r="Q15" i="66"/>
  <c r="K17" i="66"/>
  <c r="L20" i="66"/>
  <c r="M24" i="66"/>
  <c r="X24" i="66" s="1"/>
  <c r="I27" i="66"/>
  <c r="K20" i="67" s="1"/>
  <c r="V28" i="66"/>
  <c r="Q30" i="66"/>
  <c r="K32" i="66"/>
  <c r="O35" i="66"/>
  <c r="P36" i="66"/>
  <c r="K37" i="66"/>
  <c r="V41" i="66"/>
  <c r="K43" i="66"/>
  <c r="M45" i="66"/>
  <c r="G46" i="66"/>
  <c r="Y46" i="66" s="1"/>
  <c r="K51" i="66"/>
  <c r="V51" i="66"/>
  <c r="L56" i="66"/>
  <c r="V56" i="66"/>
  <c r="K64" i="66"/>
  <c r="Q66" i="66"/>
  <c r="G72" i="66"/>
  <c r="Y72" i="66" s="1"/>
  <c r="M72" i="66"/>
  <c r="V75" i="66"/>
  <c r="M83" i="66"/>
  <c r="X83" i="66" s="1"/>
  <c r="V84" i="66"/>
  <c r="L92" i="66"/>
  <c r="P94" i="66"/>
  <c r="U96" i="66"/>
  <c r="Q98" i="66"/>
  <c r="V101" i="66"/>
  <c r="M102" i="66"/>
  <c r="X102" i="66" s="1"/>
  <c r="K103" i="66"/>
  <c r="M105" i="66"/>
  <c r="N105" i="66" s="1"/>
  <c r="L106" i="66"/>
  <c r="L108" i="66"/>
  <c r="I109" i="66"/>
  <c r="M26" i="67" s="1"/>
  <c r="R109" i="66"/>
  <c r="K110" i="66"/>
  <c r="U112" i="66"/>
  <c r="K115" i="66"/>
  <c r="M117" i="66"/>
  <c r="W117" i="66"/>
  <c r="G118" i="66"/>
  <c r="V118" i="66"/>
  <c r="O121" i="66"/>
  <c r="K123" i="66"/>
  <c r="I127" i="66"/>
  <c r="J127" i="66" s="1"/>
  <c r="V132" i="66"/>
  <c r="L138" i="66"/>
  <c r="K144" i="66"/>
  <c r="L146" i="66"/>
  <c r="V147" i="66"/>
  <c r="I151" i="66"/>
  <c r="J151" i="66" s="1"/>
  <c r="K152" i="66"/>
  <c r="L154" i="66"/>
  <c r="I159" i="66"/>
  <c r="W159" i="66"/>
  <c r="V172" i="66"/>
  <c r="R178" i="66"/>
  <c r="R180" i="66"/>
  <c r="V187" i="66"/>
  <c r="P190" i="66"/>
  <c r="L192" i="66"/>
  <c r="P194" i="66"/>
  <c r="W194" i="66"/>
  <c r="M196" i="66"/>
  <c r="N196" i="66" s="1"/>
  <c r="I206" i="66"/>
  <c r="J206" i="66" s="1"/>
  <c r="L207" i="66"/>
  <c r="O208" i="66"/>
  <c r="M209" i="66"/>
  <c r="X209" i="66" s="1"/>
  <c r="M213" i="66"/>
  <c r="N213" i="66" s="1"/>
  <c r="I217" i="66"/>
  <c r="W217" i="66"/>
  <c r="K220" i="66"/>
  <c r="M221" i="66"/>
  <c r="X221" i="66" s="1"/>
  <c r="M226" i="66"/>
  <c r="I232" i="66"/>
  <c r="P232" i="66"/>
  <c r="W232" i="66"/>
  <c r="M233" i="66"/>
  <c r="X233" i="66" s="1"/>
  <c r="L235" i="66"/>
  <c r="Q237" i="66"/>
  <c r="M241" i="66"/>
  <c r="K245" i="66"/>
  <c r="W245" i="66"/>
  <c r="L253" i="66"/>
  <c r="Q256" i="66"/>
  <c r="K258" i="66"/>
  <c r="K271" i="66"/>
  <c r="G273" i="66"/>
  <c r="P273" i="66"/>
  <c r="L274" i="66"/>
  <c r="U274" i="66"/>
  <c r="I280" i="66"/>
  <c r="R7" i="67" s="1"/>
  <c r="R281" i="66"/>
  <c r="L283" i="66"/>
  <c r="K284" i="66"/>
  <c r="R284" i="66"/>
  <c r="R286" i="66"/>
  <c r="M290" i="66"/>
  <c r="X290" i="66" s="1"/>
  <c r="P294" i="66"/>
  <c r="G296" i="66"/>
  <c r="Y296" i="66" s="1"/>
  <c r="R296" i="66"/>
  <c r="O297" i="66"/>
  <c r="I300" i="66"/>
  <c r="R27" i="67" s="1"/>
  <c r="P300" i="66"/>
  <c r="M301" i="66"/>
  <c r="X301" i="66" s="1"/>
  <c r="G302" i="66"/>
  <c r="Y302" i="66" s="1"/>
  <c r="I304" i="66"/>
  <c r="R31" i="67" s="1"/>
  <c r="P304" i="66"/>
  <c r="K305" i="66"/>
  <c r="I310" i="66"/>
  <c r="R37" i="67" s="1"/>
  <c r="U311" i="66"/>
  <c r="I313" i="66"/>
  <c r="R40" i="67" s="1"/>
  <c r="U318" i="66"/>
  <c r="G322" i="66"/>
  <c r="X322" i="66"/>
  <c r="K323" i="66"/>
  <c r="G326" i="66"/>
  <c r="R326" i="66"/>
  <c r="Q339" i="66"/>
  <c r="L340" i="66"/>
  <c r="L344" i="66"/>
  <c r="K351" i="66"/>
  <c r="G356" i="66"/>
  <c r="Y356" i="66" s="1"/>
  <c r="L356" i="66"/>
  <c r="U356" i="66"/>
  <c r="M358" i="66"/>
  <c r="W359" i="66"/>
  <c r="U360" i="66"/>
  <c r="U363" i="66"/>
  <c r="R364" i="66"/>
  <c r="M365" i="66"/>
  <c r="R369" i="66"/>
  <c r="L372" i="66"/>
  <c r="U372" i="66"/>
  <c r="M373" i="66"/>
  <c r="X373" i="66" s="1"/>
  <c r="G374" i="66"/>
  <c r="Y374" i="66" s="1"/>
  <c r="P374" i="66"/>
  <c r="I377" i="66"/>
  <c r="T28" i="67" s="1"/>
  <c r="M378" i="66"/>
  <c r="K380" i="66"/>
  <c r="R380" i="66"/>
  <c r="M382" i="66"/>
  <c r="M386" i="66"/>
  <c r="X386" i="66" s="1"/>
  <c r="R389" i="66"/>
  <c r="K394" i="66"/>
  <c r="R394" i="66"/>
  <c r="Q396" i="66"/>
  <c r="K402" i="66"/>
  <c r="R402" i="66"/>
  <c r="M405" i="66"/>
  <c r="I406" i="66"/>
  <c r="U19" i="67" s="1"/>
  <c r="P406" i="66"/>
  <c r="W406" i="66"/>
  <c r="V417" i="66"/>
  <c r="K418" i="66"/>
  <c r="L420" i="66"/>
  <c r="L421" i="66"/>
  <c r="V421" i="66"/>
  <c r="K425" i="66"/>
  <c r="O432" i="66"/>
  <c r="O433" i="66"/>
  <c r="I436" i="66"/>
  <c r="V11" i="67" s="1"/>
  <c r="P436" i="66"/>
  <c r="W436" i="66"/>
  <c r="M437" i="66"/>
  <c r="M438" i="66"/>
  <c r="X438" i="66"/>
  <c r="L439" i="66"/>
  <c r="M441" i="66"/>
  <c r="K444" i="66"/>
  <c r="R444" i="66"/>
  <c r="O445" i="66"/>
  <c r="M446" i="66"/>
  <c r="X446" i="66"/>
  <c r="I448" i="66"/>
  <c r="V23" i="67" s="1"/>
  <c r="X448" i="66"/>
  <c r="I449" i="66"/>
  <c r="V24" i="67" s="1"/>
  <c r="U452" i="66"/>
  <c r="L454" i="66"/>
  <c r="P458" i="66"/>
  <c r="M461" i="66"/>
  <c r="W461" i="66"/>
  <c r="O465" i="66"/>
  <c r="P470" i="66"/>
  <c r="M473" i="66"/>
  <c r="G477" i="66"/>
  <c r="P477" i="66"/>
  <c r="K482" i="66"/>
  <c r="R482" i="66"/>
  <c r="P485" i="66"/>
  <c r="M489" i="66"/>
  <c r="X489" i="66" s="1"/>
  <c r="G490" i="66"/>
  <c r="Y490" i="66" s="1"/>
  <c r="L490" i="66"/>
  <c r="U490" i="66"/>
  <c r="V497" i="66"/>
  <c r="G498" i="66"/>
  <c r="R498" i="66"/>
  <c r="L502" i="66"/>
  <c r="K503" i="66"/>
  <c r="U507" i="66"/>
  <c r="X508" i="66"/>
  <c r="I509" i="66"/>
  <c r="X8" i="67" s="1"/>
  <c r="M510" i="66"/>
  <c r="O511" i="66"/>
  <c r="G512" i="66"/>
  <c r="X512" i="66"/>
  <c r="I513" i="66"/>
  <c r="X12" i="67" s="1"/>
  <c r="I516" i="66"/>
  <c r="X15" i="67" s="1"/>
  <c r="X516" i="66"/>
  <c r="I517" i="66"/>
  <c r="X16" i="67" s="1"/>
  <c r="Q519" i="66"/>
  <c r="I521" i="66"/>
  <c r="X20" i="67" s="1"/>
  <c r="W521" i="66"/>
  <c r="P526" i="66"/>
  <c r="K528" i="66"/>
  <c r="X528" i="66"/>
  <c r="I529" i="66"/>
  <c r="X28" i="67" s="1"/>
  <c r="G530" i="66"/>
  <c r="P530" i="66"/>
  <c r="O533" i="66"/>
  <c r="R534" i="66"/>
  <c r="I536" i="66"/>
  <c r="X35" i="67" s="1"/>
  <c r="P536" i="66"/>
  <c r="W536" i="66"/>
  <c r="M537" i="66"/>
  <c r="M541" i="66"/>
  <c r="K547" i="66"/>
  <c r="P550" i="66"/>
  <c r="L554" i="66"/>
  <c r="U554" i="66"/>
  <c r="K557" i="66"/>
  <c r="K558" i="66"/>
  <c r="R558" i="66"/>
  <c r="Q559" i="66"/>
  <c r="X566" i="66"/>
  <c r="K567" i="66"/>
  <c r="K569" i="66"/>
  <c r="K570" i="66"/>
  <c r="R570" i="66"/>
  <c r="U572" i="66"/>
  <c r="X573" i="66"/>
  <c r="P574" i="66"/>
  <c r="K24" i="66"/>
  <c r="V32" i="66"/>
  <c r="Q37" i="66"/>
  <c r="U40" i="66"/>
  <c r="Y43" i="66"/>
  <c r="I45" i="66"/>
  <c r="K38" i="67" s="1"/>
  <c r="W45" i="66"/>
  <c r="K102" i="66"/>
  <c r="I105" i="66"/>
  <c r="M22" i="67" s="1"/>
  <c r="Q109" i="66"/>
  <c r="M122" i="66"/>
  <c r="X122" i="66" s="1"/>
  <c r="V127" i="66"/>
  <c r="V144" i="66"/>
  <c r="V152" i="66"/>
  <c r="V173" i="66"/>
  <c r="O194" i="66"/>
  <c r="W195" i="66"/>
  <c r="V206" i="66"/>
  <c r="V217" i="66"/>
  <c r="W219" i="66"/>
  <c r="I226" i="66"/>
  <c r="J226" i="66" s="1"/>
  <c r="Q231" i="66"/>
  <c r="O232" i="66"/>
  <c r="K241" i="66"/>
  <c r="R280" i="66"/>
  <c r="I284" i="66"/>
  <c r="R11" i="67" s="1"/>
  <c r="P284" i="66"/>
  <c r="O285" i="66"/>
  <c r="I290" i="66"/>
  <c r="R17" i="67" s="1"/>
  <c r="O291" i="66"/>
  <c r="O299" i="66"/>
  <c r="O300" i="66"/>
  <c r="O304" i="66"/>
  <c r="K317" i="66"/>
  <c r="X330" i="66"/>
  <c r="M341" i="66"/>
  <c r="X341" i="66" s="1"/>
  <c r="P362" i="66"/>
  <c r="I368" i="66"/>
  <c r="T19" i="67" s="1"/>
  <c r="I369" i="66"/>
  <c r="T20" i="67" s="1"/>
  <c r="I372" i="66"/>
  <c r="T23" i="67" s="1"/>
  <c r="I378" i="66"/>
  <c r="T29" i="67" s="1"/>
  <c r="P380" i="66"/>
  <c r="I386" i="66"/>
  <c r="T37" i="67" s="1"/>
  <c r="I389" i="66"/>
  <c r="T40" i="67" s="1"/>
  <c r="P394" i="66"/>
  <c r="P402" i="66"/>
  <c r="Q403" i="66"/>
  <c r="O406" i="66"/>
  <c r="I410" i="66"/>
  <c r="U23" i="67" s="1"/>
  <c r="K411" i="66"/>
  <c r="I414" i="66"/>
  <c r="U27" i="67" s="1"/>
  <c r="O436" i="66"/>
  <c r="Y439" i="66"/>
  <c r="X440" i="66"/>
  <c r="W441" i="66"/>
  <c r="P444" i="66"/>
  <c r="K445" i="66"/>
  <c r="U448" i="66"/>
  <c r="V449" i="66"/>
  <c r="O463" i="66"/>
  <c r="I482" i="66"/>
  <c r="W19" i="67" s="1"/>
  <c r="W482" i="66"/>
  <c r="L507" i="66"/>
  <c r="X510" i="66"/>
  <c r="W513" i="66"/>
  <c r="U516" i="66"/>
  <c r="V521" i="66"/>
  <c r="W541" i="66"/>
  <c r="I554" i="66"/>
  <c r="Y15" i="67" s="1"/>
  <c r="I558" i="66"/>
  <c r="Y19" i="67" s="1"/>
  <c r="W558" i="66"/>
  <c r="I570" i="66"/>
  <c r="Y31" i="67" s="1"/>
  <c r="P570" i="66"/>
  <c r="K13" i="66"/>
  <c r="V15" i="66"/>
  <c r="M19" i="66"/>
  <c r="G24" i="66"/>
  <c r="Y24" i="66" s="1"/>
  <c r="P24" i="66"/>
  <c r="O27" i="66"/>
  <c r="K28" i="66"/>
  <c r="X28" i="66"/>
  <c r="Q29" i="66"/>
  <c r="M32" i="66"/>
  <c r="X32" i="66" s="1"/>
  <c r="V35" i="66"/>
  <c r="L37" i="66"/>
  <c r="V37" i="66"/>
  <c r="O45" i="66"/>
  <c r="Q46" i="66"/>
  <c r="M51" i="66"/>
  <c r="G56" i="66"/>
  <c r="Y56" i="66" s="1"/>
  <c r="M56" i="66"/>
  <c r="L64" i="66"/>
  <c r="V64" i="66"/>
  <c r="Q72" i="66"/>
  <c r="Q81" i="66"/>
  <c r="Q83" i="66"/>
  <c r="K84" i="66"/>
  <c r="G94" i="66"/>
  <c r="Y94" i="66" s="1"/>
  <c r="V94" i="66"/>
  <c r="I97" i="66"/>
  <c r="M14" i="67" s="1"/>
  <c r="K98" i="66"/>
  <c r="I101" i="66"/>
  <c r="M18" i="67" s="1"/>
  <c r="G102" i="66"/>
  <c r="Y102" i="66" s="1"/>
  <c r="P102" i="66"/>
  <c r="Q103" i="66"/>
  <c r="O105" i="66"/>
  <c r="K109" i="66"/>
  <c r="V109" i="66"/>
  <c r="P110" i="66"/>
  <c r="I113" i="66"/>
  <c r="M30" i="67" s="1"/>
  <c r="Q117" i="66"/>
  <c r="V121" i="66"/>
  <c r="K128" i="66"/>
  <c r="I131" i="66"/>
  <c r="J131" i="66" s="1"/>
  <c r="K132" i="66"/>
  <c r="O151" i="66"/>
  <c r="L158" i="66"/>
  <c r="K173" i="66"/>
  <c r="U178" i="66"/>
  <c r="X180" i="66"/>
  <c r="K194" i="66"/>
  <c r="R194" i="66"/>
  <c r="M195" i="66"/>
  <c r="M206" i="66"/>
  <c r="N206" i="66" s="1"/>
  <c r="I208" i="66"/>
  <c r="J208" i="66" s="1"/>
  <c r="P208" i="66"/>
  <c r="P212" i="66"/>
  <c r="M217" i="66"/>
  <c r="O221" i="66"/>
  <c r="U227" i="66"/>
  <c r="K232" i="66"/>
  <c r="R232" i="66"/>
  <c r="R233" i="66"/>
  <c r="W235" i="66"/>
  <c r="I237" i="66"/>
  <c r="J237" i="66" s="1"/>
  <c r="R237" i="66"/>
  <c r="G241" i="66"/>
  <c r="Y241" i="66" s="1"/>
  <c r="P241" i="66"/>
  <c r="Q243" i="66"/>
  <c r="L244" i="66"/>
  <c r="L245" i="66"/>
  <c r="L246" i="66"/>
  <c r="L248" i="66"/>
  <c r="P253" i="66"/>
  <c r="Q259" i="66"/>
  <c r="L260" i="66"/>
  <c r="L262" i="66"/>
  <c r="K269" i="66"/>
  <c r="V273" i="66"/>
  <c r="G274" i="66"/>
  <c r="Y274" i="66" s="1"/>
  <c r="L280" i="66"/>
  <c r="O283" i="66"/>
  <c r="G284" i="66"/>
  <c r="Y284" i="66" s="1"/>
  <c r="L284" i="66"/>
  <c r="U284" i="66"/>
  <c r="X286" i="66"/>
  <c r="G290" i="66"/>
  <c r="Y290" i="66" s="1"/>
  <c r="P290" i="66"/>
  <c r="V294" i="66"/>
  <c r="U296" i="66"/>
  <c r="V297" i="66"/>
  <c r="K300" i="66"/>
  <c r="R300" i="66"/>
  <c r="K304" i="66"/>
  <c r="R304" i="66"/>
  <c r="M310" i="66"/>
  <c r="X310" i="66" s="1"/>
  <c r="M313" i="66"/>
  <c r="X313" i="66" s="1"/>
  <c r="I318" i="66"/>
  <c r="S7" i="67" s="1"/>
  <c r="K319" i="66"/>
  <c r="K329" i="66"/>
  <c r="G330" i="66"/>
  <c r="R330" i="66"/>
  <c r="M333" i="66"/>
  <c r="K338" i="66"/>
  <c r="O356" i="66"/>
  <c r="I360" i="66"/>
  <c r="T11" i="67" s="1"/>
  <c r="X360" i="66"/>
  <c r="I361" i="66"/>
  <c r="T12" i="67" s="1"/>
  <c r="I364" i="66"/>
  <c r="T15" i="67" s="1"/>
  <c r="L367" i="66"/>
  <c r="G368" i="66"/>
  <c r="R368" i="66"/>
  <c r="W369" i="66"/>
  <c r="G372" i="66"/>
  <c r="Y372" i="66" s="1"/>
  <c r="R373" i="66"/>
  <c r="V374" i="66"/>
  <c r="M377" i="66"/>
  <c r="X377" i="66" s="1"/>
  <c r="G380" i="66"/>
  <c r="L380" i="66"/>
  <c r="U380" i="66"/>
  <c r="G386" i="66"/>
  <c r="Y386" i="66" s="1"/>
  <c r="P386" i="66"/>
  <c r="G394" i="66"/>
  <c r="L394" i="66"/>
  <c r="U394" i="66"/>
  <c r="Y396" i="66"/>
  <c r="G402" i="66"/>
  <c r="L402" i="66"/>
  <c r="U402" i="66"/>
  <c r="G405" i="66"/>
  <c r="K406" i="66"/>
  <c r="R406" i="66"/>
  <c r="P410" i="66"/>
  <c r="P414" i="66"/>
  <c r="K417" i="66"/>
  <c r="K419" i="66"/>
  <c r="G421" i="66"/>
  <c r="M421" i="66"/>
  <c r="X421" i="66"/>
  <c r="Q427" i="66"/>
  <c r="I432" i="66"/>
  <c r="V7" i="67" s="1"/>
  <c r="P432" i="66"/>
  <c r="W432" i="66"/>
  <c r="V433" i="66"/>
  <c r="K436" i="66"/>
  <c r="R436" i="66"/>
  <c r="Q438" i="66"/>
  <c r="O439" i="66"/>
  <c r="P440" i="66"/>
  <c r="O441" i="66"/>
  <c r="G444" i="66"/>
  <c r="L444" i="66"/>
  <c r="U444" i="66"/>
  <c r="V445" i="66"/>
  <c r="Q446" i="66"/>
  <c r="M449" i="66"/>
  <c r="X449" i="66" s="1"/>
  <c r="V458" i="66"/>
  <c r="Q461" i="66"/>
  <c r="U470" i="66"/>
  <c r="V477" i="66"/>
  <c r="G482" i="66"/>
  <c r="L482" i="66"/>
  <c r="U482" i="66"/>
  <c r="G485" i="66"/>
  <c r="O490" i="66"/>
  <c r="U498" i="66"/>
  <c r="G502" i="66"/>
  <c r="Y502" i="66" s="1"/>
  <c r="G510" i="66"/>
  <c r="P510" i="66"/>
  <c r="W511" i="66"/>
  <c r="M513" i="66"/>
  <c r="R517" i="66"/>
  <c r="Y519" i="66"/>
  <c r="M521" i="66"/>
  <c r="G526" i="66"/>
  <c r="R529" i="66"/>
  <c r="V530" i="66"/>
  <c r="V533" i="66"/>
  <c r="G534" i="66"/>
  <c r="K536" i="66"/>
  <c r="R536" i="66"/>
  <c r="O541" i="66"/>
  <c r="I550" i="66"/>
  <c r="Y11" i="67" s="1"/>
  <c r="V553" i="66"/>
  <c r="G554" i="66"/>
  <c r="L556" i="66"/>
  <c r="G558" i="66"/>
  <c r="L558" i="66"/>
  <c r="U558" i="66"/>
  <c r="Q564" i="66"/>
  <c r="M565" i="66"/>
  <c r="X565" i="66" s="1"/>
  <c r="G570" i="66"/>
  <c r="L570" i="66"/>
  <c r="U570" i="66"/>
  <c r="K573" i="66"/>
  <c r="E15" i="2"/>
  <c r="K40" i="35"/>
  <c r="M46" i="35"/>
  <c r="AE48" i="35"/>
  <c r="Q9" i="1"/>
  <c r="X13" i="1"/>
  <c r="S13" i="1"/>
  <c r="I13" i="1"/>
  <c r="X23" i="1"/>
  <c r="S23" i="1"/>
  <c r="I23" i="1"/>
  <c r="G35" i="1"/>
  <c r="X77" i="1"/>
  <c r="AG19" i="44"/>
  <c r="AF19" i="44"/>
  <c r="W42" i="66"/>
  <c r="X42" i="66"/>
  <c r="M42" i="66"/>
  <c r="V42" i="66"/>
  <c r="K42" i="66"/>
  <c r="P42" i="66"/>
  <c r="G42" i="66"/>
  <c r="R93" i="66"/>
  <c r="K93" i="66"/>
  <c r="Q93" i="66"/>
  <c r="I93" i="66"/>
  <c r="M10" i="67" s="1"/>
  <c r="V93" i="66"/>
  <c r="M93" i="66"/>
  <c r="X93" i="66" s="1"/>
  <c r="U130" i="66"/>
  <c r="L130" i="66"/>
  <c r="K133" i="66"/>
  <c r="R242" i="66"/>
  <c r="L242" i="66"/>
  <c r="G242" i="66"/>
  <c r="Y242" i="66" s="1"/>
  <c r="K242" i="66"/>
  <c r="P242" i="66"/>
  <c r="I242" i="66"/>
  <c r="Q7" i="67" s="1"/>
  <c r="U242" i="66"/>
  <c r="Y250" i="66"/>
  <c r="P250" i="66"/>
  <c r="K250" i="66"/>
  <c r="L250" i="66"/>
  <c r="X250" i="66"/>
  <c r="R250" i="66"/>
  <c r="I250" i="66"/>
  <c r="Q15" i="67" s="1"/>
  <c r="U250" i="66"/>
  <c r="G250" i="66"/>
  <c r="Q320" i="66"/>
  <c r="L320" i="66"/>
  <c r="Y320" i="66"/>
  <c r="Y456" i="66"/>
  <c r="U456" i="66"/>
  <c r="O456" i="66"/>
  <c r="I456" i="66"/>
  <c r="V31" i="67" s="1"/>
  <c r="L456" i="66"/>
  <c r="X456" i="66"/>
  <c r="R456" i="66"/>
  <c r="K456" i="66"/>
  <c r="G456" i="66"/>
  <c r="Q561" i="66"/>
  <c r="K561" i="66"/>
  <c r="X561" i="66"/>
  <c r="M561" i="66"/>
  <c r="V561" i="66"/>
  <c r="L561" i="66"/>
  <c r="P561" i="66"/>
  <c r="G561" i="66"/>
  <c r="P11" i="35"/>
  <c r="AG11" i="35"/>
  <c r="AA16" i="35"/>
  <c r="AA20" i="35"/>
  <c r="X30" i="35"/>
  <c r="X34" i="35"/>
  <c r="M40" i="35"/>
  <c r="V42" i="35"/>
  <c r="V46" i="35"/>
  <c r="K48" i="35"/>
  <c r="P48" i="35"/>
  <c r="AF48" i="35"/>
  <c r="O9" i="2"/>
  <c r="O12" i="2"/>
  <c r="C14" i="2"/>
  <c r="T16" i="2"/>
  <c r="E19" i="2"/>
  <c r="E22" i="2"/>
  <c r="AH22" i="2"/>
  <c r="T24" i="2"/>
  <c r="K13" i="35"/>
  <c r="AC13" i="35"/>
  <c r="M15" i="35"/>
  <c r="AE17" i="35"/>
  <c r="P25" i="35"/>
  <c r="AA30" i="35"/>
  <c r="G34" i="35"/>
  <c r="G40" i="35"/>
  <c r="V40" i="35"/>
  <c r="AF40" i="35"/>
  <c r="P42" i="35"/>
  <c r="AC42" i="35"/>
  <c r="X43" i="35"/>
  <c r="M44" i="35"/>
  <c r="AG44" i="35"/>
  <c r="M48" i="35"/>
  <c r="I9" i="1"/>
  <c r="AA9" i="1"/>
  <c r="G13" i="1"/>
  <c r="S15" i="1"/>
  <c r="E19" i="1"/>
  <c r="E25" i="1"/>
  <c r="T25" i="1"/>
  <c r="Q27" i="1"/>
  <c r="X27" i="1"/>
  <c r="I35" i="1"/>
  <c r="E41" i="1"/>
  <c r="Q41" i="1"/>
  <c r="Q43" i="1"/>
  <c r="T51" i="1"/>
  <c r="E57" i="1"/>
  <c r="T57" i="1"/>
  <c r="G59" i="1"/>
  <c r="T67" i="1"/>
  <c r="X69" i="1"/>
  <c r="S69" i="1"/>
  <c r="I69" i="1"/>
  <c r="W69" i="1"/>
  <c r="T77" i="1"/>
  <c r="G83" i="1"/>
  <c r="V83" i="1"/>
  <c r="E85" i="1"/>
  <c r="S85" i="1"/>
  <c r="Y91" i="1"/>
  <c r="S91" i="1"/>
  <c r="O91" i="1"/>
  <c r="X91" i="1"/>
  <c r="G99" i="1"/>
  <c r="AA99" i="1"/>
  <c r="E101" i="1"/>
  <c r="R13" i="2"/>
  <c r="AE12" i="2"/>
  <c r="R14" i="2"/>
  <c r="AE14" i="2"/>
  <c r="AH15" i="2"/>
  <c r="H17" i="2"/>
  <c r="R21" i="2"/>
  <c r="AE20" i="2"/>
  <c r="R22" i="2"/>
  <c r="AE22" i="2"/>
  <c r="AH23" i="2"/>
  <c r="R26" i="2"/>
  <c r="M11" i="35"/>
  <c r="AC11" i="35"/>
  <c r="K12" i="35"/>
  <c r="F13" i="35"/>
  <c r="M13" i="35"/>
  <c r="X13" i="35"/>
  <c r="AE13" i="35"/>
  <c r="F15" i="35"/>
  <c r="V15" i="35"/>
  <c r="F17" i="35"/>
  <c r="K17" i="35"/>
  <c r="P17" i="35"/>
  <c r="AF17" i="35"/>
  <c r="F19" i="35"/>
  <c r="V19" i="35"/>
  <c r="F21" i="35"/>
  <c r="K21" i="35"/>
  <c r="P21" i="35"/>
  <c r="AF21" i="35"/>
  <c r="F25" i="35"/>
  <c r="G26" i="35"/>
  <c r="AF26" i="35"/>
  <c r="K27" i="35"/>
  <c r="AC27" i="35"/>
  <c r="M29" i="35"/>
  <c r="AG29" i="35"/>
  <c r="K30" i="35"/>
  <c r="AF30" i="35"/>
  <c r="AE31" i="35"/>
  <c r="M33" i="35"/>
  <c r="AG33" i="35"/>
  <c r="K34" i="35"/>
  <c r="AF34" i="35"/>
  <c r="AE35" i="35"/>
  <c r="P38" i="35"/>
  <c r="AG38" i="35"/>
  <c r="P40" i="35"/>
  <c r="AA40" i="35"/>
  <c r="AG40" i="35"/>
  <c r="AE42" i="35"/>
  <c r="G43" i="35"/>
  <c r="AA43" i="35"/>
  <c r="V44" i="35"/>
  <c r="X44" i="35"/>
  <c r="AC44" i="35"/>
  <c r="AE46" i="35"/>
  <c r="G47" i="35"/>
  <c r="AA47" i="35"/>
  <c r="V48" i="35"/>
  <c r="X48" i="35"/>
  <c r="AC48" i="35"/>
  <c r="V9" i="1"/>
  <c r="V13" i="1"/>
  <c r="I15" i="1"/>
  <c r="T15" i="1"/>
  <c r="I19" i="1"/>
  <c r="T19" i="1"/>
  <c r="G21" i="1"/>
  <c r="S21" i="1"/>
  <c r="V23" i="1"/>
  <c r="G25" i="1"/>
  <c r="V25" i="1"/>
  <c r="E27" i="1"/>
  <c r="S27" i="1"/>
  <c r="S33" i="1"/>
  <c r="V35" i="1"/>
  <c r="G41" i="1"/>
  <c r="V41" i="1"/>
  <c r="E43" i="1"/>
  <c r="S43" i="1"/>
  <c r="S49" i="1"/>
  <c r="V51" i="1"/>
  <c r="G57" i="1"/>
  <c r="V57" i="1"/>
  <c r="E59" i="1"/>
  <c r="S59" i="1"/>
  <c r="W65" i="1"/>
  <c r="G65" i="1"/>
  <c r="Q65" i="1"/>
  <c r="X65" i="1"/>
  <c r="O67" i="1"/>
  <c r="W67" i="1"/>
  <c r="E69" i="1"/>
  <c r="Y69" i="1"/>
  <c r="W71" i="1"/>
  <c r="G71" i="1"/>
  <c r="Q71" i="1"/>
  <c r="X71" i="1"/>
  <c r="X75" i="1"/>
  <c r="S75" i="1"/>
  <c r="I75" i="1"/>
  <c r="Q75" i="1"/>
  <c r="W75" i="1"/>
  <c r="O77" i="1"/>
  <c r="W77" i="1"/>
  <c r="I83" i="1"/>
  <c r="W83" i="1"/>
  <c r="I85" i="1"/>
  <c r="T85" i="1"/>
  <c r="E91" i="1"/>
  <c r="Q91" i="1"/>
  <c r="T91" i="1"/>
  <c r="W93" i="1"/>
  <c r="G93" i="1"/>
  <c r="Q93" i="1"/>
  <c r="X93" i="1"/>
  <c r="I99" i="1"/>
  <c r="W99" i="1"/>
  <c r="I101" i="1"/>
  <c r="T101" i="1"/>
  <c r="E107" i="1"/>
  <c r="Q107" i="1"/>
  <c r="T107" i="1"/>
  <c r="W109" i="1"/>
  <c r="G109" i="1"/>
  <c r="Q109" i="1"/>
  <c r="X109" i="1"/>
  <c r="AD13" i="45"/>
  <c r="S5" i="48"/>
  <c r="G12" i="48"/>
  <c r="I19" i="48"/>
  <c r="L23" i="48"/>
  <c r="AC32" i="48"/>
  <c r="AA34" i="48"/>
  <c r="AA49" i="48"/>
  <c r="AB49" i="48"/>
  <c r="AC75" i="48"/>
  <c r="M52" i="66"/>
  <c r="X52" i="66" s="1"/>
  <c r="V52" i="66"/>
  <c r="K52" i="66"/>
  <c r="P52" i="66"/>
  <c r="G52" i="66"/>
  <c r="Y52" i="66" s="1"/>
  <c r="M55" i="66"/>
  <c r="X55" i="66" s="1"/>
  <c r="V55" i="66"/>
  <c r="I55" i="66"/>
  <c r="L10" i="67" s="1"/>
  <c r="O55" i="66"/>
  <c r="U62" i="66"/>
  <c r="L62" i="66"/>
  <c r="M68" i="66"/>
  <c r="X68" i="66" s="1"/>
  <c r="V68" i="66"/>
  <c r="K68" i="66"/>
  <c r="P68" i="66"/>
  <c r="G68" i="66"/>
  <c r="Y68" i="66" s="1"/>
  <c r="M71" i="66"/>
  <c r="V71" i="66"/>
  <c r="I71" i="66"/>
  <c r="L26" i="67" s="1"/>
  <c r="O71" i="66"/>
  <c r="M76" i="66"/>
  <c r="V76" i="66"/>
  <c r="K76" i="66"/>
  <c r="P76" i="66"/>
  <c r="G76" i="66"/>
  <c r="Y76" i="66" s="1"/>
  <c r="V143" i="66"/>
  <c r="I143" i="66"/>
  <c r="O143" i="66"/>
  <c r="V177" i="66"/>
  <c r="L177" i="66"/>
  <c r="U177" i="66"/>
  <c r="O177" i="66"/>
  <c r="G177" i="66"/>
  <c r="Y177" i="66" s="1"/>
  <c r="M188" i="66"/>
  <c r="X188" i="66" s="1"/>
  <c r="P188" i="66"/>
  <c r="R188" i="66"/>
  <c r="G188" i="66"/>
  <c r="Y188" i="66" s="1"/>
  <c r="O40" i="67"/>
  <c r="V225" i="66"/>
  <c r="I225" i="66"/>
  <c r="J225" i="66" s="1"/>
  <c r="O225" i="66"/>
  <c r="M225" i="66"/>
  <c r="N225" i="66" s="1"/>
  <c r="R225" i="66"/>
  <c r="U295" i="66"/>
  <c r="Q295" i="66"/>
  <c r="P325" i="66"/>
  <c r="G325" i="66"/>
  <c r="Y325" i="66" s="1"/>
  <c r="M325" i="66"/>
  <c r="K325" i="66"/>
  <c r="V381" i="66"/>
  <c r="I381" i="66"/>
  <c r="T32" i="67" s="1"/>
  <c r="O381" i="66"/>
  <c r="M381" i="66"/>
  <c r="X381" i="66" s="1"/>
  <c r="R381" i="66"/>
  <c r="W385" i="66"/>
  <c r="M385" i="66"/>
  <c r="O385" i="66"/>
  <c r="I385" i="66"/>
  <c r="T36" i="67" s="1"/>
  <c r="R385" i="66"/>
  <c r="V413" i="66"/>
  <c r="M413" i="66"/>
  <c r="X413" i="66" s="1"/>
  <c r="G413" i="66"/>
  <c r="Y413" i="66" s="1"/>
  <c r="L413" i="66"/>
  <c r="K413" i="66"/>
  <c r="P413" i="66"/>
  <c r="Q415" i="66"/>
  <c r="Y422" i="66"/>
  <c r="P422" i="66"/>
  <c r="K422" i="66"/>
  <c r="L422" i="66"/>
  <c r="X422" i="66"/>
  <c r="R422" i="66"/>
  <c r="I422" i="66"/>
  <c r="U35" i="67" s="1"/>
  <c r="U422" i="66"/>
  <c r="G422" i="66"/>
  <c r="Y532" i="66"/>
  <c r="W532" i="66"/>
  <c r="R532" i="66"/>
  <c r="L532" i="66"/>
  <c r="G532" i="66"/>
  <c r="K532" i="66"/>
  <c r="X532" i="66"/>
  <c r="P532" i="66"/>
  <c r="I532" i="66"/>
  <c r="X31" i="67" s="1"/>
  <c r="U532" i="66"/>
  <c r="W549" i="66"/>
  <c r="V549" i="66"/>
  <c r="K549" i="66"/>
  <c r="P549" i="66"/>
  <c r="M549" i="66"/>
  <c r="G549" i="66"/>
  <c r="Y574" i="66"/>
  <c r="U574" i="66"/>
  <c r="O574" i="66"/>
  <c r="I574" i="66"/>
  <c r="Y35" i="67" s="1"/>
  <c r="L574" i="66"/>
  <c r="X574" i="66"/>
  <c r="R574" i="66"/>
  <c r="K574" i="66"/>
  <c r="G574" i="66"/>
  <c r="X16" i="35"/>
  <c r="AC40" i="35"/>
  <c r="M42" i="35"/>
  <c r="AE44" i="35"/>
  <c r="AG46" i="35"/>
  <c r="W9" i="1"/>
  <c r="G9" i="1"/>
  <c r="W13" i="1"/>
  <c r="W23" i="1"/>
  <c r="X35" i="1"/>
  <c r="X51" i="1"/>
  <c r="X67" i="1"/>
  <c r="R31" i="66"/>
  <c r="K31" i="66"/>
  <c r="Q31" i="66"/>
  <c r="I31" i="66"/>
  <c r="K24" i="67" s="1"/>
  <c r="V31" i="66"/>
  <c r="M31" i="66"/>
  <c r="X31" i="66" s="1"/>
  <c r="Q100" i="66"/>
  <c r="O100" i="66"/>
  <c r="L100" i="66"/>
  <c r="Q137" i="66"/>
  <c r="K137" i="66"/>
  <c r="V140" i="66"/>
  <c r="K140" i="66"/>
  <c r="P140" i="66"/>
  <c r="G140" i="66"/>
  <c r="Y140" i="66" s="1"/>
  <c r="L185" i="66"/>
  <c r="O185" i="66"/>
  <c r="Q185" i="66"/>
  <c r="G185" i="66"/>
  <c r="Y185" i="66" s="1"/>
  <c r="P249" i="66"/>
  <c r="G249" i="66"/>
  <c r="Y249" i="66" s="1"/>
  <c r="M249" i="66"/>
  <c r="X249" i="66" s="1"/>
  <c r="K249" i="66"/>
  <c r="P265" i="66"/>
  <c r="G265" i="66"/>
  <c r="Y265" i="66" s="1"/>
  <c r="M265" i="66"/>
  <c r="X265" i="66" s="1"/>
  <c r="K265" i="66"/>
  <c r="R334" i="66"/>
  <c r="L334" i="66"/>
  <c r="G334" i="66"/>
  <c r="Y334" i="66" s="1"/>
  <c r="K334" i="66"/>
  <c r="P334" i="66"/>
  <c r="I334" i="66"/>
  <c r="S23" i="67" s="1"/>
  <c r="U334" i="66"/>
  <c r="P337" i="66"/>
  <c r="G337" i="66"/>
  <c r="Y337" i="66" s="1"/>
  <c r="M337" i="66"/>
  <c r="X337" i="66" s="1"/>
  <c r="K337" i="66"/>
  <c r="Q387" i="66"/>
  <c r="W387" i="66"/>
  <c r="O387" i="66"/>
  <c r="L387" i="66"/>
  <c r="Y387" i="66"/>
  <c r="Q395" i="66"/>
  <c r="R453" i="66"/>
  <c r="K453" i="66"/>
  <c r="M453" i="66"/>
  <c r="X453" i="66" s="1"/>
  <c r="V453" i="66"/>
  <c r="I453" i="66"/>
  <c r="V28" i="67" s="1"/>
  <c r="O453" i="66"/>
  <c r="V462" i="66"/>
  <c r="M462" i="66"/>
  <c r="G462" i="66"/>
  <c r="L462" i="66"/>
  <c r="R462" i="66"/>
  <c r="I462" i="66"/>
  <c r="V37" i="67" s="1"/>
  <c r="X462" i="66"/>
  <c r="P462" i="66"/>
  <c r="L523" i="66"/>
  <c r="W523" i="66"/>
  <c r="U523" i="66"/>
  <c r="K575" i="66"/>
  <c r="E9" i="1"/>
  <c r="S9" i="1"/>
  <c r="Y9" i="1"/>
  <c r="E13" i="1"/>
  <c r="Y13" i="1"/>
  <c r="AA15" i="1"/>
  <c r="V15" i="1"/>
  <c r="Q15" i="1"/>
  <c r="E15" i="1"/>
  <c r="X15" i="1"/>
  <c r="W19" i="1"/>
  <c r="G19" i="1"/>
  <c r="Q19" i="1"/>
  <c r="X19" i="1"/>
  <c r="E23" i="1"/>
  <c r="S25" i="1"/>
  <c r="X25" i="1"/>
  <c r="E35" i="1"/>
  <c r="S35" i="1"/>
  <c r="S41" i="1"/>
  <c r="E51" i="1"/>
  <c r="S51" i="1"/>
  <c r="S57" i="1"/>
  <c r="X57" i="1"/>
  <c r="G67" i="1"/>
  <c r="S67" i="1"/>
  <c r="G77" i="1"/>
  <c r="S77" i="1"/>
  <c r="E83" i="1"/>
  <c r="Q83" i="1"/>
  <c r="T83" i="1"/>
  <c r="W85" i="1"/>
  <c r="G85" i="1"/>
  <c r="Q85" i="1"/>
  <c r="X85" i="1"/>
  <c r="E99" i="1"/>
  <c r="Q99" i="1"/>
  <c r="T99" i="1"/>
  <c r="W101" i="1"/>
  <c r="G101" i="1"/>
  <c r="Q101" i="1"/>
  <c r="X101" i="1"/>
  <c r="J10" i="44"/>
  <c r="AB33" i="48"/>
  <c r="AA71" i="48"/>
  <c r="AB71" i="48"/>
  <c r="AA76" i="48"/>
  <c r="AB76" i="48"/>
  <c r="AB26" i="47"/>
  <c r="M16" i="66"/>
  <c r="V16" i="66"/>
  <c r="K16" i="66"/>
  <c r="P16" i="66"/>
  <c r="G16" i="66"/>
  <c r="Y16" i="66" s="1"/>
  <c r="R23" i="66"/>
  <c r="K23" i="66"/>
  <c r="Q23" i="66"/>
  <c r="I23" i="66"/>
  <c r="K16" i="67" s="1"/>
  <c r="V23" i="66"/>
  <c r="M23" i="66"/>
  <c r="X23" i="66" s="1"/>
  <c r="O31" i="66"/>
  <c r="Y65" i="66"/>
  <c r="K65" i="66"/>
  <c r="Q65" i="66"/>
  <c r="O78" i="66"/>
  <c r="L78" i="66"/>
  <c r="Q78" i="66"/>
  <c r="O93" i="66"/>
  <c r="L114" i="66"/>
  <c r="Q114" i="66"/>
  <c r="K114" i="66"/>
  <c r="V114" i="66"/>
  <c r="M114" i="66"/>
  <c r="N114" i="66" s="1"/>
  <c r="G114" i="66"/>
  <c r="Y114" i="66" s="1"/>
  <c r="U120" i="66"/>
  <c r="L120" i="66"/>
  <c r="V135" i="66"/>
  <c r="I135" i="66"/>
  <c r="J135" i="66" s="1"/>
  <c r="O135" i="66"/>
  <c r="Q145" i="66"/>
  <c r="O25" i="67"/>
  <c r="F25" i="67" s="1"/>
  <c r="U186" i="66"/>
  <c r="O186" i="66"/>
  <c r="R186" i="66"/>
  <c r="K186" i="66"/>
  <c r="P186" i="66"/>
  <c r="L186" i="66"/>
  <c r="G186" i="66"/>
  <c r="Y186" i="66" s="1"/>
  <c r="O30" i="67"/>
  <c r="F30" i="67" s="1"/>
  <c r="O38" i="67"/>
  <c r="F38" i="67" s="1"/>
  <c r="U228" i="66"/>
  <c r="O228" i="66"/>
  <c r="I228" i="66"/>
  <c r="J228" i="66" s="1"/>
  <c r="L228" i="66"/>
  <c r="R228" i="66"/>
  <c r="K228" i="66"/>
  <c r="G228" i="66"/>
  <c r="Y228" i="66" s="1"/>
  <c r="V230" i="66"/>
  <c r="I230" i="66"/>
  <c r="J230" i="66" s="1"/>
  <c r="P230" i="66"/>
  <c r="M230" i="66"/>
  <c r="X230" i="66" s="1"/>
  <c r="R230" i="66"/>
  <c r="G230" i="66"/>
  <c r="Y230" i="66" s="1"/>
  <c r="O242" i="66"/>
  <c r="V249" i="66"/>
  <c r="O250" i="66"/>
  <c r="Q251" i="66"/>
  <c r="K251" i="66"/>
  <c r="L261" i="66"/>
  <c r="M261" i="66"/>
  <c r="X261" i="66" s="1"/>
  <c r="V261" i="66"/>
  <c r="K261" i="66"/>
  <c r="P261" i="66"/>
  <c r="G261" i="66"/>
  <c r="Y261" i="66" s="1"/>
  <c r="V265" i="66"/>
  <c r="Y292" i="66"/>
  <c r="U292" i="66"/>
  <c r="O292" i="66"/>
  <c r="I292" i="66"/>
  <c r="R19" i="67" s="1"/>
  <c r="L292" i="66"/>
  <c r="X292" i="66"/>
  <c r="R292" i="66"/>
  <c r="K292" i="66"/>
  <c r="G292" i="66"/>
  <c r="O334" i="66"/>
  <c r="V337" i="66"/>
  <c r="Y346" i="66"/>
  <c r="U346" i="66"/>
  <c r="O346" i="66"/>
  <c r="I346" i="66"/>
  <c r="S35" i="67" s="1"/>
  <c r="L346" i="66"/>
  <c r="X346" i="66"/>
  <c r="R346" i="66"/>
  <c r="K346" i="66"/>
  <c r="G346" i="66"/>
  <c r="V366" i="66"/>
  <c r="I366" i="66"/>
  <c r="T17" i="67" s="1"/>
  <c r="P366" i="66"/>
  <c r="M366" i="66"/>
  <c r="R366" i="66"/>
  <c r="G366" i="66"/>
  <c r="Q453" i="66"/>
  <c r="P456" i="66"/>
  <c r="M457" i="66"/>
  <c r="X457" i="66" s="1"/>
  <c r="O457" i="66"/>
  <c r="I457" i="66"/>
  <c r="V32" i="67" s="1"/>
  <c r="R457" i="66"/>
  <c r="Q462" i="66"/>
  <c r="Y520" i="66"/>
  <c r="W520" i="66"/>
  <c r="R520" i="66"/>
  <c r="L520" i="66"/>
  <c r="G520" i="66"/>
  <c r="K520" i="66"/>
  <c r="X520" i="66"/>
  <c r="P520" i="66"/>
  <c r="I520" i="66"/>
  <c r="X19" i="67" s="1"/>
  <c r="U520" i="66"/>
  <c r="X20" i="35"/>
  <c r="AG42" i="35"/>
  <c r="X9" i="1"/>
  <c r="Q13" i="1"/>
  <c r="Q23" i="1"/>
  <c r="Q35" i="1"/>
  <c r="G51" i="1"/>
  <c r="AA67" i="1"/>
  <c r="V67" i="1"/>
  <c r="Q67" i="1"/>
  <c r="E67" i="1"/>
  <c r="AA77" i="1"/>
  <c r="V77" i="1"/>
  <c r="Q77" i="1"/>
  <c r="E77" i="1"/>
  <c r="Y83" i="1"/>
  <c r="S83" i="1"/>
  <c r="O83" i="1"/>
  <c r="X83" i="1"/>
  <c r="Y99" i="1"/>
  <c r="S99" i="1"/>
  <c r="O99" i="1"/>
  <c r="X99" i="1"/>
  <c r="AG16" i="44"/>
  <c r="AF16" i="44"/>
  <c r="AG29" i="44"/>
  <c r="AF29" i="44"/>
  <c r="Q57" i="66"/>
  <c r="K57" i="66"/>
  <c r="R59" i="66"/>
  <c r="K59" i="66"/>
  <c r="Q59" i="66"/>
  <c r="I59" i="66"/>
  <c r="L14" i="67" s="1"/>
  <c r="V59" i="66"/>
  <c r="M59" i="66"/>
  <c r="X59" i="66" s="1"/>
  <c r="M63" i="66"/>
  <c r="X63" i="66" s="1"/>
  <c r="V63" i="66"/>
  <c r="I63" i="66"/>
  <c r="L18" i="67" s="1"/>
  <c r="O63" i="66"/>
  <c r="Q73" i="66"/>
  <c r="K73" i="66"/>
  <c r="U198" i="66"/>
  <c r="O198" i="66"/>
  <c r="R198" i="66"/>
  <c r="K198" i="66"/>
  <c r="P198" i="66"/>
  <c r="L198" i="66"/>
  <c r="G198" i="66"/>
  <c r="Y198" i="66" s="1"/>
  <c r="P266" i="66"/>
  <c r="K266" i="66"/>
  <c r="L266" i="66"/>
  <c r="R266" i="66"/>
  <c r="I266" i="66"/>
  <c r="Q31" i="67" s="1"/>
  <c r="U266" i="66"/>
  <c r="G266" i="66"/>
  <c r="Y266" i="66" s="1"/>
  <c r="Y270" i="66"/>
  <c r="W270" i="66"/>
  <c r="R270" i="66"/>
  <c r="L270" i="66"/>
  <c r="G270" i="66"/>
  <c r="K270" i="66"/>
  <c r="X270" i="66"/>
  <c r="P270" i="66"/>
  <c r="I270" i="66"/>
  <c r="Q35" i="67" s="1"/>
  <c r="U270" i="66"/>
  <c r="Q404" i="66"/>
  <c r="L404" i="66"/>
  <c r="Y404" i="66"/>
  <c r="Q423" i="66"/>
  <c r="K423" i="66"/>
  <c r="X434" i="66"/>
  <c r="M434" i="66"/>
  <c r="P434" i="66"/>
  <c r="I434" i="66"/>
  <c r="V9" i="67" s="1"/>
  <c r="R434" i="66"/>
  <c r="G434" i="66"/>
  <c r="R464" i="66"/>
  <c r="L464" i="66"/>
  <c r="G464" i="66"/>
  <c r="Y464" i="66" s="1"/>
  <c r="K464" i="66"/>
  <c r="P464" i="66"/>
  <c r="I464" i="66"/>
  <c r="V39" i="67" s="1"/>
  <c r="U464" i="66"/>
  <c r="G16" i="35"/>
  <c r="G20" i="35"/>
  <c r="X40" i="35"/>
  <c r="AE40" i="35"/>
  <c r="K44" i="35"/>
  <c r="P44" i="35"/>
  <c r="AF44" i="35"/>
  <c r="T10" i="2"/>
  <c r="E11" i="2"/>
  <c r="T18" i="2"/>
  <c r="O20" i="2"/>
  <c r="O26" i="2"/>
  <c r="Z27" i="2"/>
  <c r="AA28" i="2" s="1"/>
  <c r="F11" i="35"/>
  <c r="G12" i="35"/>
  <c r="AG15" i="35"/>
  <c r="K16" i="35"/>
  <c r="AF16" i="35"/>
  <c r="M19" i="35"/>
  <c r="AG19" i="35"/>
  <c r="K20" i="35"/>
  <c r="AF20" i="35"/>
  <c r="AE21" i="35"/>
  <c r="AG25" i="35"/>
  <c r="G30" i="35"/>
  <c r="AA34" i="35"/>
  <c r="G44" i="35"/>
  <c r="AA44" i="35"/>
  <c r="P46" i="35"/>
  <c r="AC46" i="35"/>
  <c r="X47" i="35"/>
  <c r="G48" i="35"/>
  <c r="AA48" i="35"/>
  <c r="AG48" i="35"/>
  <c r="T9" i="1"/>
  <c r="T13" i="1"/>
  <c r="AA13" i="1"/>
  <c r="G15" i="1"/>
  <c r="Y15" i="1"/>
  <c r="S19" i="1"/>
  <c r="V21" i="1"/>
  <c r="Q21" i="1"/>
  <c r="E21" i="1"/>
  <c r="X21" i="1"/>
  <c r="G23" i="1"/>
  <c r="T23" i="1"/>
  <c r="Q25" i="1"/>
  <c r="G27" i="1"/>
  <c r="G43" i="1"/>
  <c r="I67" i="1"/>
  <c r="Q69" i="1"/>
  <c r="I77" i="1"/>
  <c r="AA83" i="1"/>
  <c r="Y85" i="1"/>
  <c r="V99" i="1"/>
  <c r="S101" i="1"/>
  <c r="Y101" i="1"/>
  <c r="Y107" i="1"/>
  <c r="S107" i="1"/>
  <c r="O107" i="1"/>
  <c r="X107" i="1"/>
  <c r="AB34" i="16"/>
  <c r="AF14" i="45"/>
  <c r="S4" i="45"/>
  <c r="AD22" i="45"/>
  <c r="AC40" i="48"/>
  <c r="AA42" i="48"/>
  <c r="K21" i="66"/>
  <c r="Q21" i="66"/>
  <c r="O23" i="66"/>
  <c r="Y39" i="66"/>
  <c r="K39" i="66"/>
  <c r="Q39" i="66"/>
  <c r="M89" i="66"/>
  <c r="X89" i="66" s="1"/>
  <c r="V89" i="66"/>
  <c r="I89" i="66"/>
  <c r="M6" i="67" s="1"/>
  <c r="O89" i="66"/>
  <c r="P114" i="66"/>
  <c r="R135" i="66"/>
  <c r="V156" i="66"/>
  <c r="L156" i="66"/>
  <c r="K156" i="66"/>
  <c r="X156" i="66"/>
  <c r="G156" i="66"/>
  <c r="P174" i="66"/>
  <c r="K174" i="66"/>
  <c r="U174" i="66"/>
  <c r="O174" i="66"/>
  <c r="R174" i="66"/>
  <c r="L174" i="66"/>
  <c r="G174" i="66"/>
  <c r="Y174" i="66" s="1"/>
  <c r="L176" i="66"/>
  <c r="U176" i="66"/>
  <c r="M179" i="66"/>
  <c r="N179" i="66" s="1"/>
  <c r="V179" i="66"/>
  <c r="O179" i="66"/>
  <c r="U185" i="66"/>
  <c r="P228" i="66"/>
  <c r="P234" i="66"/>
  <c r="G234" i="66"/>
  <c r="Y234" i="66" s="1"/>
  <c r="M234" i="66"/>
  <c r="N234" i="66" s="1"/>
  <c r="I234" i="66"/>
  <c r="J234" i="66" s="1"/>
  <c r="R234" i="66"/>
  <c r="W250" i="66"/>
  <c r="Q261" i="66"/>
  <c r="Q263" i="66"/>
  <c r="K263" i="66"/>
  <c r="V282" i="66"/>
  <c r="I282" i="66"/>
  <c r="R9" i="67" s="1"/>
  <c r="P282" i="66"/>
  <c r="M282" i="66"/>
  <c r="R282" i="66"/>
  <c r="G282" i="66"/>
  <c r="P292" i="66"/>
  <c r="W293" i="66"/>
  <c r="M293" i="66"/>
  <c r="O293" i="66"/>
  <c r="I293" i="66"/>
  <c r="R20" i="67" s="1"/>
  <c r="R293" i="66"/>
  <c r="U312" i="66"/>
  <c r="O312" i="66"/>
  <c r="I312" i="66"/>
  <c r="R39" i="67" s="1"/>
  <c r="L312" i="66"/>
  <c r="R312" i="66"/>
  <c r="K312" i="66"/>
  <c r="G312" i="66"/>
  <c r="Y312" i="66" s="1"/>
  <c r="P346" i="66"/>
  <c r="Q347" i="66"/>
  <c r="K347" i="66"/>
  <c r="X366" i="66"/>
  <c r="Y384" i="66"/>
  <c r="U384" i="66"/>
  <c r="O384" i="66"/>
  <c r="I384" i="66"/>
  <c r="T35" i="67" s="1"/>
  <c r="L384" i="66"/>
  <c r="X384" i="66"/>
  <c r="R384" i="66"/>
  <c r="K384" i="66"/>
  <c r="G384" i="66"/>
  <c r="Y416" i="66"/>
  <c r="L416" i="66"/>
  <c r="Q416" i="66"/>
  <c r="P450" i="66"/>
  <c r="G450" i="66"/>
  <c r="M450" i="66"/>
  <c r="X450" i="66" s="1"/>
  <c r="I450" i="66"/>
  <c r="V25" i="67" s="1"/>
  <c r="R450" i="66"/>
  <c r="O451" i="66"/>
  <c r="Q451" i="66"/>
  <c r="L451" i="66"/>
  <c r="W456" i="66"/>
  <c r="V457" i="66"/>
  <c r="Q459" i="66"/>
  <c r="W459" i="66"/>
  <c r="O459" i="66"/>
  <c r="L459" i="66"/>
  <c r="Y459" i="66"/>
  <c r="Q484" i="66"/>
  <c r="L484" i="66"/>
  <c r="Y484" i="66"/>
  <c r="Q500" i="66"/>
  <c r="L500" i="66"/>
  <c r="Y500" i="66"/>
  <c r="V514" i="66"/>
  <c r="I514" i="66"/>
  <c r="X13" i="67" s="1"/>
  <c r="P514" i="66"/>
  <c r="M514" i="66"/>
  <c r="R514" i="66"/>
  <c r="G514" i="66"/>
  <c r="O520" i="66"/>
  <c r="Y535" i="66"/>
  <c r="L535" i="66"/>
  <c r="Q535" i="66"/>
  <c r="O535" i="66"/>
  <c r="W535" i="66"/>
  <c r="J13" i="49"/>
  <c r="T11" i="1"/>
  <c r="Y11" i="1"/>
  <c r="T17" i="1"/>
  <c r="U17" i="1" s="1"/>
  <c r="I29" i="1"/>
  <c r="X29" i="1"/>
  <c r="I37" i="1"/>
  <c r="I45" i="1"/>
  <c r="T53" i="1"/>
  <c r="X53" i="1"/>
  <c r="T55" i="1"/>
  <c r="O63" i="1"/>
  <c r="T63" i="1"/>
  <c r="Y63" i="1"/>
  <c r="O73" i="1"/>
  <c r="T73" i="1"/>
  <c r="Y73" i="1"/>
  <c r="I79" i="1"/>
  <c r="T79" i="1"/>
  <c r="X79" i="1"/>
  <c r="O81" i="1"/>
  <c r="T81" i="1"/>
  <c r="Y81" i="1"/>
  <c r="I87" i="1"/>
  <c r="T87" i="1"/>
  <c r="X87" i="1"/>
  <c r="O89" i="1"/>
  <c r="T89" i="1"/>
  <c r="Y89" i="1"/>
  <c r="I95" i="1"/>
  <c r="T95" i="1"/>
  <c r="X95" i="1"/>
  <c r="O97" i="1"/>
  <c r="T97" i="1"/>
  <c r="Y97" i="1"/>
  <c r="I103" i="1"/>
  <c r="T103" i="1"/>
  <c r="X103" i="1"/>
  <c r="O105" i="1"/>
  <c r="T105" i="1"/>
  <c r="Y105" i="1"/>
  <c r="I111" i="1"/>
  <c r="T111" i="1"/>
  <c r="O113" i="1"/>
  <c r="T113" i="1"/>
  <c r="Y113" i="1"/>
  <c r="Q10" i="6"/>
  <c r="Y10" i="6"/>
  <c r="H11" i="6"/>
  <c r="AB35" i="16"/>
  <c r="AH12" i="44"/>
  <c r="N12" i="44"/>
  <c r="J16" i="44"/>
  <c r="AH19" i="44"/>
  <c r="AG20" i="44"/>
  <c r="AG25" i="44"/>
  <c r="AG26" i="44"/>
  <c r="AG28" i="44"/>
  <c r="AH29" i="44"/>
  <c r="AG30" i="44"/>
  <c r="AF13" i="45"/>
  <c r="AF22" i="45"/>
  <c r="G16" i="48"/>
  <c r="G18" i="48"/>
  <c r="S21" i="48"/>
  <c r="I24" i="48"/>
  <c r="AC34" i="48"/>
  <c r="S16" i="48"/>
  <c r="AB37" i="48"/>
  <c r="AC42" i="48"/>
  <c r="S24" i="48"/>
  <c r="AB55" i="48"/>
  <c r="AC57" i="48"/>
  <c r="AC63" i="48"/>
  <c r="AB66" i="48"/>
  <c r="AB70" i="48"/>
  <c r="AC73" i="48"/>
  <c r="AB73" i="48"/>
  <c r="AA27" i="47"/>
  <c r="AB28" i="47"/>
  <c r="AA29" i="47"/>
  <c r="K15" i="66"/>
  <c r="R15" i="66"/>
  <c r="I19" i="66"/>
  <c r="K12" i="67" s="1"/>
  <c r="V19" i="66"/>
  <c r="K20" i="66"/>
  <c r="Q20" i="66"/>
  <c r="Q22" i="66"/>
  <c r="K25" i="66"/>
  <c r="M27" i="66"/>
  <c r="W27" i="66"/>
  <c r="L28" i="66"/>
  <c r="M35" i="66"/>
  <c r="I36" i="66"/>
  <c r="K29" i="67" s="1"/>
  <c r="O36" i="66"/>
  <c r="U36" i="66"/>
  <c r="P37" i="66"/>
  <c r="L38" i="66"/>
  <c r="K41" i="66"/>
  <c r="R41" i="66"/>
  <c r="R45" i="66"/>
  <c r="P46" i="66"/>
  <c r="O51" i="66"/>
  <c r="P56" i="66"/>
  <c r="M60" i="66"/>
  <c r="P64" i="66"/>
  <c r="O66" i="66"/>
  <c r="I67" i="66"/>
  <c r="L22" i="67" s="1"/>
  <c r="Q67" i="66"/>
  <c r="W67" i="66"/>
  <c r="P72" i="66"/>
  <c r="K75" i="66"/>
  <c r="R75" i="66"/>
  <c r="Y77" i="66"/>
  <c r="I79" i="66"/>
  <c r="L34" i="67" s="1"/>
  <c r="V79" i="66"/>
  <c r="K80" i="66"/>
  <c r="Q80" i="66"/>
  <c r="X80" i="66"/>
  <c r="K83" i="66"/>
  <c r="R83" i="66"/>
  <c r="K90" i="66"/>
  <c r="Q90" i="66"/>
  <c r="K91" i="66"/>
  <c r="O92" i="66"/>
  <c r="M94" i="66"/>
  <c r="X94" i="66" s="1"/>
  <c r="K95" i="66"/>
  <c r="M97" i="66"/>
  <c r="X97" i="66" s="1"/>
  <c r="P98" i="66"/>
  <c r="K101" i="66"/>
  <c r="R101" i="66"/>
  <c r="R105" i="66"/>
  <c r="K106" i="66"/>
  <c r="Q106" i="66"/>
  <c r="K107" i="66"/>
  <c r="O109" i="66"/>
  <c r="M110" i="66"/>
  <c r="X110" i="66" s="1"/>
  <c r="Q111" i="66"/>
  <c r="M113" i="66"/>
  <c r="N113" i="66" s="1"/>
  <c r="O116" i="66"/>
  <c r="O117" i="66"/>
  <c r="M118" i="66"/>
  <c r="X118" i="66"/>
  <c r="R121" i="66"/>
  <c r="K122" i="66"/>
  <c r="V122" i="66"/>
  <c r="L134" i="66"/>
  <c r="K136" i="66"/>
  <c r="V136" i="66"/>
  <c r="I139" i="66"/>
  <c r="J139" i="66" s="1"/>
  <c r="V139" i="66"/>
  <c r="K141" i="66"/>
  <c r="R147" i="66"/>
  <c r="K148" i="66"/>
  <c r="O154" i="66"/>
  <c r="W155" i="66"/>
  <c r="K160" i="66"/>
  <c r="V160" i="66"/>
  <c r="R172" i="66"/>
  <c r="K178" i="66"/>
  <c r="P178" i="66"/>
  <c r="P181" i="66"/>
  <c r="P182" i="66"/>
  <c r="K189" i="66"/>
  <c r="V189" i="66"/>
  <c r="R190" i="66"/>
  <c r="L190" i="66"/>
  <c r="G190" i="66"/>
  <c r="Y190" i="66" s="1"/>
  <c r="O190" i="66"/>
  <c r="W193" i="66"/>
  <c r="R195" i="66"/>
  <c r="P196" i="66"/>
  <c r="G196" i="66"/>
  <c r="Y196" i="66" s="1"/>
  <c r="V196" i="66"/>
  <c r="I204" i="66"/>
  <c r="J204" i="66" s="1"/>
  <c r="P204" i="66"/>
  <c r="M205" i="66"/>
  <c r="X205" i="66" s="1"/>
  <c r="O207" i="66"/>
  <c r="I209" i="66"/>
  <c r="J209" i="66" s="1"/>
  <c r="V210" i="66"/>
  <c r="I210" i="66"/>
  <c r="J210" i="66" s="1"/>
  <c r="K212" i="66"/>
  <c r="I213" i="66"/>
  <c r="J213" i="66" s="1"/>
  <c r="V214" i="66"/>
  <c r="I214" i="66"/>
  <c r="J214" i="66" s="1"/>
  <c r="I216" i="66"/>
  <c r="P216" i="66"/>
  <c r="X218" i="66"/>
  <c r="M218" i="66"/>
  <c r="V218" i="66"/>
  <c r="O219" i="66"/>
  <c r="L220" i="66"/>
  <c r="I222" i="66"/>
  <c r="J222" i="66" s="1"/>
  <c r="I224" i="66"/>
  <c r="J224" i="66" s="1"/>
  <c r="R224" i="66"/>
  <c r="P226" i="66"/>
  <c r="G226" i="66"/>
  <c r="Y226" i="66" s="1"/>
  <c r="V226" i="66"/>
  <c r="O229" i="66"/>
  <c r="V229" i="66"/>
  <c r="O231" i="66"/>
  <c r="L236" i="66"/>
  <c r="V245" i="66"/>
  <c r="M245" i="66"/>
  <c r="G245" i="66"/>
  <c r="Q245" i="66"/>
  <c r="I246" i="66"/>
  <c r="Q11" i="67" s="1"/>
  <c r="R246" i="66"/>
  <c r="I254" i="66"/>
  <c r="Q19" i="67" s="1"/>
  <c r="R254" i="66"/>
  <c r="X254" i="66"/>
  <c r="Y256" i="66"/>
  <c r="V257" i="66"/>
  <c r="K257" i="66"/>
  <c r="X257" i="66"/>
  <c r="I258" i="66"/>
  <c r="Q23" i="67" s="1"/>
  <c r="P258" i="66"/>
  <c r="Q260" i="66"/>
  <c r="I262" i="66"/>
  <c r="Q27" i="67" s="1"/>
  <c r="R262" i="66"/>
  <c r="W269" i="66"/>
  <c r="V269" i="66"/>
  <c r="M269" i="66"/>
  <c r="G269" i="66"/>
  <c r="Q269" i="66"/>
  <c r="P274" i="66"/>
  <c r="K274" i="66"/>
  <c r="O274" i="66"/>
  <c r="Q279" i="66"/>
  <c r="P280" i="66"/>
  <c r="K280" i="66"/>
  <c r="O280" i="66"/>
  <c r="V281" i="66"/>
  <c r="M285" i="66"/>
  <c r="K288" i="66"/>
  <c r="R288" i="66"/>
  <c r="X288" i="66"/>
  <c r="I289" i="66"/>
  <c r="R16" i="67" s="1"/>
  <c r="L291" i="66"/>
  <c r="L296" i="66"/>
  <c r="P298" i="66"/>
  <c r="G298" i="66"/>
  <c r="Y298" i="66" s="1"/>
  <c r="V298" i="66"/>
  <c r="L299" i="66"/>
  <c r="O301" i="66"/>
  <c r="V301" i="66"/>
  <c r="M302" i="66"/>
  <c r="X302" i="66" s="1"/>
  <c r="V302" i="66"/>
  <c r="R305" i="66"/>
  <c r="I305" i="66"/>
  <c r="R32" i="67" s="1"/>
  <c r="V305" i="66"/>
  <c r="I306" i="66"/>
  <c r="R33" i="67" s="1"/>
  <c r="L307" i="66"/>
  <c r="K308" i="66"/>
  <c r="R308" i="66"/>
  <c r="X308" i="66"/>
  <c r="I309" i="66"/>
  <c r="R36" i="67" s="1"/>
  <c r="L318" i="66"/>
  <c r="K321" i="66"/>
  <c r="X321" i="66"/>
  <c r="Y322" i="66"/>
  <c r="U322" i="66"/>
  <c r="O322" i="66"/>
  <c r="I322" i="66"/>
  <c r="S11" i="67" s="1"/>
  <c r="P322" i="66"/>
  <c r="W322" i="66"/>
  <c r="Q323" i="66"/>
  <c r="L326" i="66"/>
  <c r="P329" i="66"/>
  <c r="L330" i="66"/>
  <c r="Q332" i="66"/>
  <c r="L336" i="66"/>
  <c r="L338" i="66"/>
  <c r="K341" i="66"/>
  <c r="I342" i="66"/>
  <c r="S31" i="67" s="1"/>
  <c r="R342" i="66"/>
  <c r="K343" i="66"/>
  <c r="P345" i="66"/>
  <c r="G345" i="66"/>
  <c r="V345" i="66"/>
  <c r="K350" i="66"/>
  <c r="R350" i="66"/>
  <c r="Q355" i="66"/>
  <c r="V357" i="66"/>
  <c r="I357" i="66"/>
  <c r="T8" i="67" s="1"/>
  <c r="W357" i="66"/>
  <c r="I358" i="66"/>
  <c r="T9" i="67" s="1"/>
  <c r="X358" i="66"/>
  <c r="L359" i="66"/>
  <c r="L360" i="66"/>
  <c r="M361" i="66"/>
  <c r="M362" i="66"/>
  <c r="Y364" i="66"/>
  <c r="P364" i="66"/>
  <c r="K364" i="66"/>
  <c r="O364" i="66"/>
  <c r="W364" i="66"/>
  <c r="O365" i="66"/>
  <c r="V365" i="66"/>
  <c r="L368" i="66"/>
  <c r="M369" i="66"/>
  <c r="M370" i="66"/>
  <c r="P372" i="66"/>
  <c r="K372" i="66"/>
  <c r="O372" i="66"/>
  <c r="K376" i="66"/>
  <c r="R376" i="66"/>
  <c r="P378" i="66"/>
  <c r="G378" i="66"/>
  <c r="V378" i="66"/>
  <c r="Q379" i="66"/>
  <c r="O379" i="66"/>
  <c r="P382" i="66"/>
  <c r="G382" i="66"/>
  <c r="V382" i="66"/>
  <c r="I388" i="66"/>
  <c r="T39" i="67" s="1"/>
  <c r="P388" i="66"/>
  <c r="V397" i="66"/>
  <c r="M397" i="66"/>
  <c r="G397" i="66"/>
  <c r="Q397" i="66"/>
  <c r="I398" i="66"/>
  <c r="U11" i="67" s="1"/>
  <c r="R398" i="66"/>
  <c r="X398" i="66"/>
  <c r="L400" i="66"/>
  <c r="K401" i="66"/>
  <c r="X405" i="66"/>
  <c r="Q405" i="66"/>
  <c r="K405" i="66"/>
  <c r="Q408" i="66"/>
  <c r="L408" i="66"/>
  <c r="M409" i="66"/>
  <c r="K410" i="66"/>
  <c r="K414" i="66"/>
  <c r="I418" i="66"/>
  <c r="U31" i="67" s="1"/>
  <c r="P418" i="66"/>
  <c r="X418" i="66"/>
  <c r="Q424" i="66"/>
  <c r="K426" i="66"/>
  <c r="R426" i="66"/>
  <c r="Y435" i="66"/>
  <c r="L435" i="66"/>
  <c r="K437" i="66"/>
  <c r="V437" i="66"/>
  <c r="K440" i="66"/>
  <c r="I442" i="66"/>
  <c r="V17" i="67" s="1"/>
  <c r="M445" i="66"/>
  <c r="K448" i="66"/>
  <c r="K452" i="66"/>
  <c r="X454" i="66"/>
  <c r="Q454" i="66"/>
  <c r="I454" i="66"/>
  <c r="V29" i="67" s="1"/>
  <c r="R454" i="66"/>
  <c r="I460" i="66"/>
  <c r="V35" i="67" s="1"/>
  <c r="P460" i="66"/>
  <c r="X460" i="66"/>
  <c r="L463" i="66"/>
  <c r="R465" i="66"/>
  <c r="K465" i="66"/>
  <c r="Q465" i="66"/>
  <c r="M469" i="66"/>
  <c r="K470" i="66"/>
  <c r="V473" i="66"/>
  <c r="K473" i="66"/>
  <c r="X473" i="66"/>
  <c r="I474" i="66"/>
  <c r="W11" i="67" s="1"/>
  <c r="P474" i="66"/>
  <c r="X474" i="66"/>
  <c r="I478" i="66"/>
  <c r="W15" i="67" s="1"/>
  <c r="R478" i="66"/>
  <c r="X478" i="66"/>
  <c r="L480" i="66"/>
  <c r="K481" i="66"/>
  <c r="W485" i="66"/>
  <c r="V485" i="66"/>
  <c r="K485" i="66"/>
  <c r="X485" i="66"/>
  <c r="I486" i="66"/>
  <c r="W23" i="67" s="1"/>
  <c r="P486" i="66"/>
  <c r="X486" i="66"/>
  <c r="W493" i="66"/>
  <c r="V493" i="66"/>
  <c r="K493" i="66"/>
  <c r="X493" i="66"/>
  <c r="I494" i="66"/>
  <c r="W31" i="67" s="1"/>
  <c r="P494" i="66"/>
  <c r="X494" i="66"/>
  <c r="L498" i="66"/>
  <c r="K501" i="66"/>
  <c r="X501" i="66"/>
  <c r="U502" i="66"/>
  <c r="O502" i="66"/>
  <c r="I502" i="66"/>
  <c r="W39" i="67" s="1"/>
  <c r="P502" i="66"/>
  <c r="Y508" i="66"/>
  <c r="U508" i="66"/>
  <c r="O508" i="66"/>
  <c r="I508" i="66"/>
  <c r="X7" i="67" s="1"/>
  <c r="P508" i="66"/>
  <c r="W508" i="66"/>
  <c r="W509" i="66"/>
  <c r="M509" i="66"/>
  <c r="V509" i="66"/>
  <c r="Y511" i="66"/>
  <c r="Y512" i="66"/>
  <c r="P512" i="66"/>
  <c r="K512" i="66"/>
  <c r="O512" i="66"/>
  <c r="W512" i="66"/>
  <c r="V513" i="66"/>
  <c r="L516" i="66"/>
  <c r="M518" i="66"/>
  <c r="I524" i="66"/>
  <c r="X23" i="67" s="1"/>
  <c r="R524" i="66"/>
  <c r="X524" i="66"/>
  <c r="I525" i="66"/>
  <c r="X24" i="67" s="1"/>
  <c r="V526" i="66"/>
  <c r="I526" i="66"/>
  <c r="X25" i="67" s="1"/>
  <c r="X526" i="66"/>
  <c r="L528" i="66"/>
  <c r="V537" i="66"/>
  <c r="I537" i="66"/>
  <c r="X36" i="67" s="1"/>
  <c r="W537" i="66"/>
  <c r="I538" i="66"/>
  <c r="X37" i="67" s="1"/>
  <c r="X538" i="66"/>
  <c r="U540" i="66"/>
  <c r="O540" i="66"/>
  <c r="I540" i="66"/>
  <c r="X39" i="67" s="1"/>
  <c r="P540" i="66"/>
  <c r="K545" i="66"/>
  <c r="X545" i="66"/>
  <c r="I546" i="66"/>
  <c r="Y7" i="67" s="1"/>
  <c r="P546" i="66"/>
  <c r="X546" i="66"/>
  <c r="Y550" i="66"/>
  <c r="W550" i="66"/>
  <c r="R550" i="66"/>
  <c r="L550" i="66"/>
  <c r="G550" i="66"/>
  <c r="O550" i="66"/>
  <c r="Y554" i="66"/>
  <c r="P554" i="66"/>
  <c r="K554" i="66"/>
  <c r="O554" i="66"/>
  <c r="W554" i="66"/>
  <c r="Y556" i="66"/>
  <c r="W557" i="66"/>
  <c r="X557" i="66"/>
  <c r="M557" i="66"/>
  <c r="V557" i="66"/>
  <c r="Y559" i="66"/>
  <c r="K559" i="66"/>
  <c r="K562" i="66"/>
  <c r="R562" i="66"/>
  <c r="X562" i="66"/>
  <c r="L564" i="66"/>
  <c r="L565" i="66"/>
  <c r="Y566" i="66"/>
  <c r="P566" i="66"/>
  <c r="K566" i="66"/>
  <c r="O566" i="66"/>
  <c r="W566" i="66"/>
  <c r="Q567" i="66"/>
  <c r="X569" i="66"/>
  <c r="M569" i="66"/>
  <c r="V569" i="66"/>
  <c r="K571" i="66"/>
  <c r="M573" i="66"/>
  <c r="H13" i="49"/>
  <c r="J17" i="49"/>
  <c r="J20" i="49"/>
  <c r="N10" i="6"/>
  <c r="H12" i="6"/>
  <c r="AB17" i="16"/>
  <c r="AB21" i="16"/>
  <c r="AB25" i="16"/>
  <c r="AB29" i="16"/>
  <c r="N10" i="44"/>
  <c r="AH13" i="44"/>
  <c r="AH17" i="44"/>
  <c r="N17" i="44"/>
  <c r="J15" i="44"/>
  <c r="AH26" i="44"/>
  <c r="AF11" i="45"/>
  <c r="AF25" i="45"/>
  <c r="AF26" i="45"/>
  <c r="AA29" i="48"/>
  <c r="AB32" i="48"/>
  <c r="AA32" i="48"/>
  <c r="AA33" i="48"/>
  <c r="AA36" i="48"/>
  <c r="AB40" i="48"/>
  <c r="AA40" i="48"/>
  <c r="AA41" i="48"/>
  <c r="AC56" i="48"/>
  <c r="AC66" i="48"/>
  <c r="AC70" i="48"/>
  <c r="AB72" i="48"/>
  <c r="O15" i="66"/>
  <c r="O19" i="66"/>
  <c r="G20" i="66"/>
  <c r="Y20" i="66" s="1"/>
  <c r="M20" i="66"/>
  <c r="V20" i="66"/>
  <c r="Q25" i="66"/>
  <c r="R27" i="66"/>
  <c r="P28" i="66"/>
  <c r="R35" i="66"/>
  <c r="G36" i="66"/>
  <c r="Y36" i="66" s="1"/>
  <c r="L36" i="66"/>
  <c r="Q38" i="66"/>
  <c r="O41" i="66"/>
  <c r="M67" i="66"/>
  <c r="V67" i="66"/>
  <c r="O75" i="66"/>
  <c r="O79" i="66"/>
  <c r="G80" i="66"/>
  <c r="M80" i="66"/>
  <c r="V80" i="66"/>
  <c r="O83" i="66"/>
  <c r="G90" i="66"/>
  <c r="Y90" i="66" s="1"/>
  <c r="M90" i="66"/>
  <c r="N90" i="66" s="1"/>
  <c r="V90" i="66"/>
  <c r="Q95" i="66"/>
  <c r="R97" i="66"/>
  <c r="O101" i="66"/>
  <c r="G106" i="66"/>
  <c r="Y106" i="66" s="1"/>
  <c r="M106" i="66"/>
  <c r="N106" i="66" s="1"/>
  <c r="V106" i="66"/>
  <c r="R113" i="66"/>
  <c r="Y115" i="66"/>
  <c r="G122" i="66"/>
  <c r="Y122" i="66" s="1"/>
  <c r="P122" i="66"/>
  <c r="R131" i="66"/>
  <c r="G136" i="66"/>
  <c r="P136" i="66"/>
  <c r="O139" i="66"/>
  <c r="Q141" i="66"/>
  <c r="G148" i="66"/>
  <c r="Y148" i="66" s="1"/>
  <c r="R155" i="66"/>
  <c r="G160" i="66"/>
  <c r="Y160" i="66" s="1"/>
  <c r="P160" i="66"/>
  <c r="X178" i="66"/>
  <c r="P180" i="66"/>
  <c r="G180" i="66"/>
  <c r="V180" i="66"/>
  <c r="R209" i="66"/>
  <c r="Q211" i="66"/>
  <c r="L211" i="66"/>
  <c r="Y212" i="66"/>
  <c r="W212" i="66"/>
  <c r="R212" i="66"/>
  <c r="L212" i="66"/>
  <c r="G212" i="66"/>
  <c r="O212" i="66"/>
  <c r="U220" i="66"/>
  <c r="O220" i="66"/>
  <c r="I220" i="66"/>
  <c r="J220" i="66" s="1"/>
  <c r="P220" i="66"/>
  <c r="G224" i="66"/>
  <c r="Y224" i="66" s="1"/>
  <c r="V233" i="66"/>
  <c r="I233" i="66"/>
  <c r="U236" i="66"/>
  <c r="O236" i="66"/>
  <c r="I236" i="66"/>
  <c r="J236" i="66" s="1"/>
  <c r="P236" i="66"/>
  <c r="G246" i="66"/>
  <c r="Y246" i="66" s="1"/>
  <c r="Q253" i="66"/>
  <c r="K253" i="66"/>
  <c r="G254" i="66"/>
  <c r="G262" i="66"/>
  <c r="Y262" i="66" s="1"/>
  <c r="Q275" i="66"/>
  <c r="K275" i="66"/>
  <c r="P286" i="66"/>
  <c r="G286" i="66"/>
  <c r="Y286" i="66" s="1"/>
  <c r="V286" i="66"/>
  <c r="G288" i="66"/>
  <c r="P296" i="66"/>
  <c r="K296" i="66"/>
  <c r="O296" i="66"/>
  <c r="W307" i="66"/>
  <c r="G308" i="66"/>
  <c r="P317" i="66"/>
  <c r="G317" i="66"/>
  <c r="Y317" i="66" s="1"/>
  <c r="V317" i="66"/>
  <c r="P318" i="66"/>
  <c r="K318" i="66"/>
  <c r="O318" i="66"/>
  <c r="Y326" i="66"/>
  <c r="U326" i="66"/>
  <c r="O326" i="66"/>
  <c r="I326" i="66"/>
  <c r="S15" i="67" s="1"/>
  <c r="P326" i="66"/>
  <c r="W326" i="66"/>
  <c r="X329" i="66"/>
  <c r="V329" i="66"/>
  <c r="Y330" i="66"/>
  <c r="U330" i="66"/>
  <c r="O330" i="66"/>
  <c r="I330" i="66"/>
  <c r="S19" i="67" s="1"/>
  <c r="P330" i="66"/>
  <c r="W330" i="66"/>
  <c r="Y332" i="66"/>
  <c r="W333" i="66"/>
  <c r="V333" i="66"/>
  <c r="K333" i="66"/>
  <c r="X333" i="66"/>
  <c r="U338" i="66"/>
  <c r="O338" i="66"/>
  <c r="I338" i="66"/>
  <c r="S27" i="67" s="1"/>
  <c r="P338" i="66"/>
  <c r="G342" i="66"/>
  <c r="Y342" i="66" s="1"/>
  <c r="Q344" i="66"/>
  <c r="W349" i="66"/>
  <c r="P349" i="66"/>
  <c r="G349" i="66"/>
  <c r="V349" i="66"/>
  <c r="G350" i="66"/>
  <c r="Y350" i="66" s="1"/>
  <c r="Y360" i="66"/>
  <c r="P360" i="66"/>
  <c r="K360" i="66"/>
  <c r="O360" i="66"/>
  <c r="W360" i="66"/>
  <c r="V361" i="66"/>
  <c r="G362" i="66"/>
  <c r="Y368" i="66"/>
  <c r="P368" i="66"/>
  <c r="K368" i="66"/>
  <c r="O368" i="66"/>
  <c r="W368" i="66"/>
  <c r="V369" i="66"/>
  <c r="G370" i="66"/>
  <c r="V373" i="66"/>
  <c r="I373" i="66"/>
  <c r="T24" i="67" s="1"/>
  <c r="G376" i="66"/>
  <c r="Y376" i="66" s="1"/>
  <c r="M389" i="66"/>
  <c r="X389" i="66" s="1"/>
  <c r="V389" i="66"/>
  <c r="V393" i="66"/>
  <c r="K393" i="66"/>
  <c r="G398" i="66"/>
  <c r="G401" i="66"/>
  <c r="Y407" i="66"/>
  <c r="K407" i="66"/>
  <c r="G409" i="66"/>
  <c r="R410" i="66"/>
  <c r="L410" i="66"/>
  <c r="G410" i="66"/>
  <c r="Y410" i="66" s="1"/>
  <c r="O410" i="66"/>
  <c r="R414" i="66"/>
  <c r="L414" i="66"/>
  <c r="G414" i="66"/>
  <c r="Y414" i="66" s="1"/>
  <c r="O414" i="66"/>
  <c r="P425" i="66"/>
  <c r="G425" i="66"/>
  <c r="V425" i="66"/>
  <c r="G426" i="66"/>
  <c r="Y426" i="66" s="1"/>
  <c r="Y440" i="66"/>
  <c r="W440" i="66"/>
  <c r="R440" i="66"/>
  <c r="L440" i="66"/>
  <c r="G440" i="66"/>
  <c r="O440" i="66"/>
  <c r="G442" i="66"/>
  <c r="W445" i="66"/>
  <c r="Q445" i="66"/>
  <c r="I445" i="66"/>
  <c r="V20" i="67" s="1"/>
  <c r="R445" i="66"/>
  <c r="Y448" i="66"/>
  <c r="W448" i="66"/>
  <c r="R448" i="66"/>
  <c r="L448" i="66"/>
  <c r="G448" i="66"/>
  <c r="O448" i="66"/>
  <c r="R452" i="66"/>
  <c r="L452" i="66"/>
  <c r="G452" i="66"/>
  <c r="Y452" i="66" s="1"/>
  <c r="O452" i="66"/>
  <c r="G469" i="66"/>
  <c r="Y470" i="66"/>
  <c r="W470" i="66"/>
  <c r="R470" i="66"/>
  <c r="L470" i="66"/>
  <c r="G470" i="66"/>
  <c r="O470" i="66"/>
  <c r="G478" i="66"/>
  <c r="G481" i="66"/>
  <c r="V489" i="66"/>
  <c r="K489" i="66"/>
  <c r="Y496" i="66"/>
  <c r="L496" i="66"/>
  <c r="Y498" i="66"/>
  <c r="P498" i="66"/>
  <c r="K498" i="66"/>
  <c r="O498" i="66"/>
  <c r="W498" i="66"/>
  <c r="Y499" i="66"/>
  <c r="Y516" i="66"/>
  <c r="P516" i="66"/>
  <c r="K516" i="66"/>
  <c r="O516" i="66"/>
  <c r="W516" i="66"/>
  <c r="O517" i="66"/>
  <c r="V517" i="66"/>
  <c r="G518" i="66"/>
  <c r="X522" i="66"/>
  <c r="M522" i="66"/>
  <c r="V522" i="66"/>
  <c r="G524" i="66"/>
  <c r="Y528" i="66"/>
  <c r="U528" i="66"/>
  <c r="O528" i="66"/>
  <c r="I528" i="66"/>
  <c r="X27" i="67" s="1"/>
  <c r="P528" i="66"/>
  <c r="W528" i="66"/>
  <c r="M529" i="66"/>
  <c r="X529" i="66" s="1"/>
  <c r="V529" i="66"/>
  <c r="X534" i="66"/>
  <c r="M534" i="66"/>
  <c r="V534" i="66"/>
  <c r="G545" i="66"/>
  <c r="Q560" i="66"/>
  <c r="L560" i="66"/>
  <c r="G562" i="66"/>
  <c r="G565" i="66"/>
  <c r="Y565" i="66" s="1"/>
  <c r="L573" i="66"/>
  <c r="Q573" i="66"/>
  <c r="J12" i="49"/>
  <c r="AA16" i="49"/>
  <c r="J18" i="49"/>
  <c r="Z11" i="50"/>
  <c r="F10" i="6"/>
  <c r="W12" i="6"/>
  <c r="AB13" i="6"/>
  <c r="AG34" i="44"/>
  <c r="G23" i="48"/>
  <c r="I14" i="48"/>
  <c r="S19" i="48"/>
  <c r="AA28" i="47"/>
  <c r="R19" i="66"/>
  <c r="P20" i="66"/>
  <c r="O67" i="66"/>
  <c r="R79" i="66"/>
  <c r="P80" i="66"/>
  <c r="P90" i="66"/>
  <c r="P106" i="66"/>
  <c r="R139" i="66"/>
  <c r="R182" i="66"/>
  <c r="L182" i="66"/>
  <c r="G182" i="66"/>
  <c r="Y182" i="66" s="1"/>
  <c r="O182" i="66"/>
  <c r="V193" i="66"/>
  <c r="Y193" i="66"/>
  <c r="O193" i="66"/>
  <c r="G193" i="66"/>
  <c r="U193" i="66"/>
  <c r="R204" i="66"/>
  <c r="L204" i="66"/>
  <c r="G204" i="66"/>
  <c r="Y204" i="66" s="1"/>
  <c r="O204" i="66"/>
  <c r="V205" i="66"/>
  <c r="I205" i="66"/>
  <c r="J205" i="66" s="1"/>
  <c r="V209" i="66"/>
  <c r="O213" i="66"/>
  <c r="V213" i="66"/>
  <c r="R216" i="66"/>
  <c r="L216" i="66"/>
  <c r="G216" i="66"/>
  <c r="Y216" i="66" s="1"/>
  <c r="O216" i="66"/>
  <c r="Q219" i="66"/>
  <c r="L219" i="66"/>
  <c r="P222" i="66"/>
  <c r="G222" i="66"/>
  <c r="Y222" i="66" s="1"/>
  <c r="V222" i="66"/>
  <c r="P224" i="66"/>
  <c r="K224" i="66"/>
  <c r="O224" i="66"/>
  <c r="Y231" i="66"/>
  <c r="L231" i="66"/>
  <c r="P246" i="66"/>
  <c r="K246" i="66"/>
  <c r="O246" i="66"/>
  <c r="Y254" i="66"/>
  <c r="P254" i="66"/>
  <c r="K254" i="66"/>
  <c r="O254" i="66"/>
  <c r="W254" i="66"/>
  <c r="R258" i="66"/>
  <c r="L258" i="66"/>
  <c r="G258" i="66"/>
  <c r="Y258" i="66" s="1"/>
  <c r="O258" i="66"/>
  <c r="P262" i="66"/>
  <c r="K262" i="66"/>
  <c r="O262" i="66"/>
  <c r="V285" i="66"/>
  <c r="I285" i="66"/>
  <c r="R12" i="67" s="1"/>
  <c r="Y288" i="66"/>
  <c r="U288" i="66"/>
  <c r="O288" i="66"/>
  <c r="I288" i="66"/>
  <c r="R15" i="67" s="1"/>
  <c r="P288" i="66"/>
  <c r="W288" i="66"/>
  <c r="M289" i="66"/>
  <c r="X289" i="66" s="1"/>
  <c r="V289" i="66"/>
  <c r="Q303" i="66"/>
  <c r="O303" i="66"/>
  <c r="P306" i="66"/>
  <c r="G306" i="66"/>
  <c r="Y306" i="66" s="1"/>
  <c r="V306" i="66"/>
  <c r="Y307" i="66"/>
  <c r="Y308" i="66"/>
  <c r="U308" i="66"/>
  <c r="O308" i="66"/>
  <c r="I308" i="66"/>
  <c r="R35" i="67" s="1"/>
  <c r="P308" i="66"/>
  <c r="W308" i="66"/>
  <c r="M309" i="66"/>
  <c r="X309" i="66" s="1"/>
  <c r="V309" i="66"/>
  <c r="P321" i="66"/>
  <c r="G321" i="66"/>
  <c r="V321" i="66"/>
  <c r="P341" i="66"/>
  <c r="G341" i="66"/>
  <c r="Y341" i="66" s="1"/>
  <c r="V341" i="66"/>
  <c r="P342" i="66"/>
  <c r="K342" i="66"/>
  <c r="O342" i="66"/>
  <c r="U350" i="66"/>
  <c r="O350" i="66"/>
  <c r="I350" i="66"/>
  <c r="S39" i="67" s="1"/>
  <c r="P350" i="66"/>
  <c r="P358" i="66"/>
  <c r="G358" i="66"/>
  <c r="V358" i="66"/>
  <c r="Q359" i="66"/>
  <c r="O359" i="66"/>
  <c r="V362" i="66"/>
  <c r="I362" i="66"/>
  <c r="T13" i="67" s="1"/>
  <c r="X362" i="66"/>
  <c r="V370" i="66"/>
  <c r="I370" i="66"/>
  <c r="T21" i="67" s="1"/>
  <c r="X370" i="66"/>
  <c r="U376" i="66"/>
  <c r="O376" i="66"/>
  <c r="I376" i="66"/>
  <c r="T27" i="67" s="1"/>
  <c r="P376" i="66"/>
  <c r="R388" i="66"/>
  <c r="L388" i="66"/>
  <c r="G388" i="66"/>
  <c r="Y388" i="66" s="1"/>
  <c r="O388" i="66"/>
  <c r="Y398" i="66"/>
  <c r="P398" i="66"/>
  <c r="K398" i="66"/>
  <c r="O398" i="66"/>
  <c r="W398" i="66"/>
  <c r="Y400" i="66"/>
  <c r="X401" i="66"/>
  <c r="M401" i="66"/>
  <c r="V401" i="66"/>
  <c r="Y403" i="66"/>
  <c r="K403" i="66"/>
  <c r="V409" i="66"/>
  <c r="K409" i="66"/>
  <c r="X409" i="66"/>
  <c r="Y418" i="66"/>
  <c r="W418" i="66"/>
  <c r="R418" i="66"/>
  <c r="L418" i="66"/>
  <c r="G418" i="66"/>
  <c r="O418" i="66"/>
  <c r="U426" i="66"/>
  <c r="O426" i="66"/>
  <c r="I426" i="66"/>
  <c r="U39" i="67" s="1"/>
  <c r="P426" i="66"/>
  <c r="W437" i="66"/>
  <c r="Q437" i="66"/>
  <c r="I437" i="66"/>
  <c r="V12" i="67" s="1"/>
  <c r="R437" i="66"/>
  <c r="X442" i="66"/>
  <c r="M442" i="66"/>
  <c r="V442" i="66"/>
  <c r="Y460" i="66"/>
  <c r="W460" i="66"/>
  <c r="R460" i="66"/>
  <c r="L460" i="66"/>
  <c r="G460" i="66"/>
  <c r="O460" i="66"/>
  <c r="Q463" i="66"/>
  <c r="W463" i="66"/>
  <c r="W469" i="66"/>
  <c r="V469" i="66"/>
  <c r="K469" i="66"/>
  <c r="X469" i="66"/>
  <c r="Y474" i="66"/>
  <c r="W474" i="66"/>
  <c r="R474" i="66"/>
  <c r="L474" i="66"/>
  <c r="G474" i="66"/>
  <c r="O474" i="66"/>
  <c r="Y478" i="66"/>
  <c r="P478" i="66"/>
  <c r="K478" i="66"/>
  <c r="O478" i="66"/>
  <c r="W478" i="66"/>
  <c r="Y480" i="66"/>
  <c r="X481" i="66"/>
  <c r="M481" i="66"/>
  <c r="V481" i="66"/>
  <c r="Y483" i="66"/>
  <c r="K483" i="66"/>
  <c r="Y486" i="66"/>
  <c r="W486" i="66"/>
  <c r="R486" i="66"/>
  <c r="L486" i="66"/>
  <c r="G486" i="66"/>
  <c r="O486" i="66"/>
  <c r="Y494" i="66"/>
  <c r="W494" i="66"/>
  <c r="R494" i="66"/>
  <c r="L494" i="66"/>
  <c r="G494" i="66"/>
  <c r="O494" i="66"/>
  <c r="W501" i="66"/>
  <c r="P501" i="66"/>
  <c r="G501" i="66"/>
  <c r="V501" i="66"/>
  <c r="V518" i="66"/>
  <c r="I518" i="66"/>
  <c r="X17" i="67" s="1"/>
  <c r="X518" i="66"/>
  <c r="Y524" i="66"/>
  <c r="P524" i="66"/>
  <c r="K524" i="66"/>
  <c r="O524" i="66"/>
  <c r="W524" i="66"/>
  <c r="O525" i="66"/>
  <c r="V525" i="66"/>
  <c r="P538" i="66"/>
  <c r="G538" i="66"/>
  <c r="V538" i="66"/>
  <c r="V545" i="66"/>
  <c r="L545" i="66"/>
  <c r="Y546" i="66"/>
  <c r="W546" i="66"/>
  <c r="R546" i="66"/>
  <c r="L546" i="66"/>
  <c r="G546" i="66"/>
  <c r="O546" i="66"/>
  <c r="Y562" i="66"/>
  <c r="U562" i="66"/>
  <c r="O562" i="66"/>
  <c r="I562" i="66"/>
  <c r="Y23" i="67" s="1"/>
  <c r="P562" i="66"/>
  <c r="W562" i="66"/>
  <c r="Y564" i="66"/>
  <c r="K565" i="66"/>
  <c r="V565" i="66"/>
  <c r="AA19" i="49"/>
  <c r="H18" i="49"/>
  <c r="R187" i="66"/>
  <c r="X194" i="66"/>
  <c r="R206" i="66"/>
  <c r="R221" i="66"/>
  <c r="X232" i="66"/>
  <c r="O237" i="66"/>
  <c r="Y283" i="66"/>
  <c r="R294" i="66"/>
  <c r="R310" i="66"/>
  <c r="R374" i="66"/>
  <c r="X380" i="66"/>
  <c r="X394" i="66"/>
  <c r="X402" i="66"/>
  <c r="X406" i="66"/>
  <c r="Y420" i="66"/>
  <c r="P421" i="66"/>
  <c r="X432" i="66"/>
  <c r="X436" i="66"/>
  <c r="P438" i="66"/>
  <c r="X444" i="66"/>
  <c r="P446" i="66"/>
  <c r="O461" i="66"/>
  <c r="Y471" i="66"/>
  <c r="X482" i="66"/>
  <c r="R510" i="66"/>
  <c r="R533" i="66"/>
  <c r="X536" i="66"/>
  <c r="R541" i="66"/>
  <c r="Y547" i="66"/>
  <c r="X558" i="66"/>
  <c r="X570" i="66"/>
  <c r="J10" i="49"/>
  <c r="AA11" i="49"/>
  <c r="J14" i="49"/>
  <c r="AA17" i="49"/>
  <c r="J22" i="49"/>
  <c r="AB10" i="50"/>
  <c r="AA12" i="50"/>
  <c r="AB13" i="50"/>
  <c r="Z14" i="50"/>
  <c r="AB16" i="50"/>
  <c r="AB18" i="50"/>
  <c r="AB31" i="50"/>
  <c r="AA33" i="50"/>
  <c r="AB9" i="50"/>
  <c r="Z10" i="50"/>
  <c r="AB14" i="50"/>
  <c r="AB17" i="50"/>
  <c r="Z18" i="50"/>
  <c r="AB35" i="50"/>
  <c r="AB15" i="50"/>
  <c r="AA35" i="50"/>
  <c r="O89" i="64"/>
  <c r="G89" i="64"/>
  <c r="V89" i="64"/>
  <c r="L89" i="64"/>
  <c r="S89" i="64"/>
  <c r="K89" i="64"/>
  <c r="P89" i="64"/>
  <c r="V317" i="64"/>
  <c r="O317" i="64"/>
  <c r="J317" i="64"/>
  <c r="S317" i="64"/>
  <c r="L317" i="64"/>
  <c r="P317" i="64"/>
  <c r="G317" i="64"/>
  <c r="AA317" i="64" s="1"/>
  <c r="X317" i="64"/>
  <c r="K317" i="64"/>
  <c r="R317" i="64"/>
  <c r="N18" i="57"/>
  <c r="J81" i="64"/>
  <c r="R81" i="64"/>
  <c r="Q81" i="64"/>
  <c r="O97" i="64"/>
  <c r="G97" i="64"/>
  <c r="AA97" i="64" s="1"/>
  <c r="V97" i="64"/>
  <c r="L97" i="64"/>
  <c r="S97" i="64"/>
  <c r="K97" i="64"/>
  <c r="P97" i="64"/>
  <c r="W377" i="64"/>
  <c r="X377" i="64"/>
  <c r="K377" i="64"/>
  <c r="Q377" i="64"/>
  <c r="M377" i="64"/>
  <c r="R377" i="64"/>
  <c r="X34" i="64"/>
  <c r="P34" i="64"/>
  <c r="K34" i="64"/>
  <c r="V34" i="64"/>
  <c r="G34" i="64"/>
  <c r="AA34" i="64" s="1"/>
  <c r="S34" i="64"/>
  <c r="L34" i="64"/>
  <c r="R34" i="64"/>
  <c r="J34" i="64"/>
  <c r="X36" i="64"/>
  <c r="P36" i="64"/>
  <c r="K36" i="64"/>
  <c r="V36" i="64"/>
  <c r="G36" i="64"/>
  <c r="AA36" i="64" s="1"/>
  <c r="S36" i="64"/>
  <c r="L36" i="64"/>
  <c r="R36" i="64"/>
  <c r="J36" i="64"/>
  <c r="X38" i="64"/>
  <c r="P38" i="64"/>
  <c r="K38" i="64"/>
  <c r="V38" i="64"/>
  <c r="G38" i="64"/>
  <c r="AA38" i="64" s="1"/>
  <c r="S38" i="64"/>
  <c r="L38" i="64"/>
  <c r="R38" i="64"/>
  <c r="J38" i="64"/>
  <c r="X40" i="64"/>
  <c r="P40" i="64"/>
  <c r="K40" i="64"/>
  <c r="S40" i="64"/>
  <c r="G40" i="64"/>
  <c r="AA40" i="64" s="1"/>
  <c r="V40" i="64"/>
  <c r="L40" i="64"/>
  <c r="R40" i="64"/>
  <c r="J40" i="64"/>
  <c r="W220" i="64"/>
  <c r="Q220" i="64"/>
  <c r="G220" i="64"/>
  <c r="R220" i="64"/>
  <c r="M220" i="64"/>
  <c r="L220" i="64"/>
  <c r="X220" i="64"/>
  <c r="V310" i="64"/>
  <c r="O310" i="64"/>
  <c r="J310" i="64"/>
  <c r="X310" i="64"/>
  <c r="G310" i="64"/>
  <c r="AA310" i="64" s="1"/>
  <c r="P310" i="64"/>
  <c r="L310" i="64"/>
  <c r="S310" i="64"/>
  <c r="K310" i="64"/>
  <c r="R310" i="64"/>
  <c r="O34" i="64"/>
  <c r="O36" i="64"/>
  <c r="O38" i="64"/>
  <c r="O40" i="64"/>
  <c r="X75" i="64"/>
  <c r="M75" i="64"/>
  <c r="W75" i="64"/>
  <c r="J75" i="64"/>
  <c r="R75" i="64"/>
  <c r="O93" i="64"/>
  <c r="G93" i="64"/>
  <c r="AA93" i="64" s="1"/>
  <c r="V93" i="64"/>
  <c r="L93" i="64"/>
  <c r="S93" i="64"/>
  <c r="K93" i="64"/>
  <c r="P93" i="64"/>
  <c r="W243" i="64"/>
  <c r="L243" i="64"/>
  <c r="S243" i="64"/>
  <c r="G243" i="64"/>
  <c r="AA243" i="64" s="1"/>
  <c r="Q243" i="64"/>
  <c r="M243" i="64"/>
  <c r="R351" i="64"/>
  <c r="L351" i="64"/>
  <c r="G351" i="64"/>
  <c r="AA351" i="64" s="1"/>
  <c r="S351" i="64"/>
  <c r="K351" i="64"/>
  <c r="P351" i="64"/>
  <c r="J351" i="64"/>
  <c r="V351" i="64"/>
  <c r="O351" i="64"/>
  <c r="X351" i="64"/>
  <c r="O82" i="64"/>
  <c r="G82" i="64"/>
  <c r="AA82" i="64" s="1"/>
  <c r="V82" i="64"/>
  <c r="L82" i="64"/>
  <c r="S82" i="64"/>
  <c r="K82" i="64"/>
  <c r="S110" i="64"/>
  <c r="K110" i="64"/>
  <c r="P110" i="64"/>
  <c r="G110" i="64"/>
  <c r="AA110" i="64" s="1"/>
  <c r="O110" i="64"/>
  <c r="L110" i="64"/>
  <c r="O114" i="64"/>
  <c r="G114" i="64"/>
  <c r="AA114" i="64" s="1"/>
  <c r="P114" i="64"/>
  <c r="L114" i="64"/>
  <c r="V114" i="64"/>
  <c r="K114" i="64"/>
  <c r="S174" i="64"/>
  <c r="K174" i="64"/>
  <c r="P174" i="64"/>
  <c r="G174" i="64"/>
  <c r="AA174" i="64" s="1"/>
  <c r="O174" i="64"/>
  <c r="L174" i="64"/>
  <c r="V189" i="64"/>
  <c r="L189" i="64"/>
  <c r="P189" i="64"/>
  <c r="G189" i="64"/>
  <c r="AA189" i="64" s="1"/>
  <c r="O189" i="64"/>
  <c r="K189" i="64"/>
  <c r="V202" i="64"/>
  <c r="L202" i="64"/>
  <c r="P202" i="64"/>
  <c r="G202" i="64"/>
  <c r="AA202" i="64" s="1"/>
  <c r="O202" i="64"/>
  <c r="K202" i="64"/>
  <c r="AA211" i="64"/>
  <c r="V211" i="64"/>
  <c r="O211" i="64"/>
  <c r="J211" i="64"/>
  <c r="X211" i="64"/>
  <c r="G211" i="64"/>
  <c r="S211" i="64"/>
  <c r="L211" i="64"/>
  <c r="R211" i="64"/>
  <c r="K211" i="64"/>
  <c r="AA230" i="64"/>
  <c r="X230" i="64"/>
  <c r="P230" i="64"/>
  <c r="K230" i="64"/>
  <c r="V230" i="64"/>
  <c r="G230" i="64"/>
  <c r="S230" i="64"/>
  <c r="L230" i="64"/>
  <c r="R230" i="64"/>
  <c r="J230" i="64"/>
  <c r="Q427" i="64"/>
  <c r="G427" i="64"/>
  <c r="AA427" i="64" s="1"/>
  <c r="M427" i="64"/>
  <c r="L427" i="64"/>
  <c r="S427" i="64"/>
  <c r="R30" i="64"/>
  <c r="L30" i="64"/>
  <c r="G30" i="64"/>
  <c r="AA30" i="64" s="1"/>
  <c r="O30" i="64"/>
  <c r="X30" i="64"/>
  <c r="V48" i="64"/>
  <c r="Q48" i="64"/>
  <c r="L48" i="64"/>
  <c r="R55" i="64"/>
  <c r="W55" i="64"/>
  <c r="R62" i="64"/>
  <c r="Q62" i="64"/>
  <c r="J62" i="64"/>
  <c r="O76" i="64"/>
  <c r="G76" i="64"/>
  <c r="AA76" i="64" s="1"/>
  <c r="V76" i="64"/>
  <c r="L76" i="64"/>
  <c r="S76" i="64"/>
  <c r="K76" i="64"/>
  <c r="R137" i="64"/>
  <c r="W137" i="64"/>
  <c r="X137" i="64"/>
  <c r="M137" i="64"/>
  <c r="O140" i="64"/>
  <c r="G140" i="64"/>
  <c r="AA140" i="64" s="1"/>
  <c r="P140" i="64"/>
  <c r="L140" i="64"/>
  <c r="V140" i="64"/>
  <c r="K140" i="64"/>
  <c r="V159" i="64"/>
  <c r="L159" i="64"/>
  <c r="P159" i="64"/>
  <c r="G159" i="64"/>
  <c r="AA159" i="64" s="1"/>
  <c r="O159" i="64"/>
  <c r="K159" i="64"/>
  <c r="R167" i="64"/>
  <c r="X167" i="64"/>
  <c r="W167" i="64"/>
  <c r="V174" i="64"/>
  <c r="S189" i="64"/>
  <c r="S202" i="64"/>
  <c r="P211" i="64"/>
  <c r="R213" i="64"/>
  <c r="L213" i="64"/>
  <c r="G213" i="64"/>
  <c r="AA213" i="64" s="1"/>
  <c r="V213" i="64"/>
  <c r="S213" i="64"/>
  <c r="K213" i="64"/>
  <c r="P213" i="64"/>
  <c r="J213" i="64"/>
  <c r="W218" i="64"/>
  <c r="X218" i="64"/>
  <c r="L218" i="64"/>
  <c r="R218" i="64"/>
  <c r="G218" i="64"/>
  <c r="AA218" i="64" s="1"/>
  <c r="Q218" i="64"/>
  <c r="M218" i="64"/>
  <c r="O230" i="64"/>
  <c r="V292" i="64"/>
  <c r="L292" i="64"/>
  <c r="P292" i="64"/>
  <c r="G292" i="64"/>
  <c r="AA292" i="64" s="1"/>
  <c r="S292" i="64"/>
  <c r="O292" i="64"/>
  <c r="K292" i="64"/>
  <c r="O311" i="64"/>
  <c r="G311" i="64"/>
  <c r="AA311" i="64" s="1"/>
  <c r="V311" i="64"/>
  <c r="K311" i="64"/>
  <c r="S311" i="64"/>
  <c r="P311" i="64"/>
  <c r="L311" i="64"/>
  <c r="R355" i="64"/>
  <c r="L355" i="64"/>
  <c r="G355" i="64"/>
  <c r="AA355" i="64" s="1"/>
  <c r="S355" i="64"/>
  <c r="K355" i="64"/>
  <c r="P355" i="64"/>
  <c r="J355" i="64"/>
  <c r="V355" i="64"/>
  <c r="O355" i="64"/>
  <c r="X363" i="64"/>
  <c r="P363" i="64"/>
  <c r="K363" i="64"/>
  <c r="S363" i="64"/>
  <c r="L363" i="64"/>
  <c r="R363" i="64"/>
  <c r="J363" i="64"/>
  <c r="V363" i="64"/>
  <c r="G363" i="64"/>
  <c r="AA363" i="64" s="1"/>
  <c r="O363" i="64"/>
  <c r="V399" i="64"/>
  <c r="O399" i="64"/>
  <c r="J399" i="64"/>
  <c r="X399" i="64"/>
  <c r="G399" i="64"/>
  <c r="AA399" i="64" s="1"/>
  <c r="S399" i="64"/>
  <c r="L399" i="64"/>
  <c r="R399" i="64"/>
  <c r="P399" i="64"/>
  <c r="K399" i="64"/>
  <c r="W404" i="64"/>
  <c r="Q404" i="64"/>
  <c r="G404" i="64"/>
  <c r="AA404" i="64" s="1"/>
  <c r="M404" i="64"/>
  <c r="L404" i="64"/>
  <c r="S404" i="64"/>
  <c r="J30" i="64"/>
  <c r="P30" i="64"/>
  <c r="P31" i="64"/>
  <c r="G31" i="64"/>
  <c r="AA31" i="64" s="1"/>
  <c r="W31" i="64"/>
  <c r="X55" i="64"/>
  <c r="P76" i="64"/>
  <c r="S127" i="64"/>
  <c r="K127" i="64"/>
  <c r="P127" i="64"/>
  <c r="G127" i="64"/>
  <c r="AA127" i="64" s="1"/>
  <c r="O127" i="64"/>
  <c r="L127" i="64"/>
  <c r="S140" i="64"/>
  <c r="S159" i="64"/>
  <c r="V179" i="64"/>
  <c r="L179" i="64"/>
  <c r="P179" i="64"/>
  <c r="G179" i="64"/>
  <c r="O179" i="64"/>
  <c r="K179" i="64"/>
  <c r="O181" i="64"/>
  <c r="G181" i="64"/>
  <c r="AA181" i="64" s="1"/>
  <c r="P181" i="64"/>
  <c r="L181" i="64"/>
  <c r="V181" i="64"/>
  <c r="K181" i="64"/>
  <c r="Y211" i="64"/>
  <c r="O213" i="64"/>
  <c r="Y230" i="64"/>
  <c r="S251" i="64"/>
  <c r="K251" i="64"/>
  <c r="P251" i="64"/>
  <c r="G251" i="64"/>
  <c r="AA251" i="64" s="1"/>
  <c r="O251" i="64"/>
  <c r="L251" i="64"/>
  <c r="W309" i="64"/>
  <c r="J309" i="64"/>
  <c r="M309" i="64"/>
  <c r="X309" i="64"/>
  <c r="R309" i="64"/>
  <c r="X355" i="64"/>
  <c r="S45" i="64"/>
  <c r="S47" i="64"/>
  <c r="G52" i="64"/>
  <c r="AA52" i="64" s="1"/>
  <c r="V52" i="64"/>
  <c r="G59" i="64"/>
  <c r="AA59" i="64" s="1"/>
  <c r="P61" i="64"/>
  <c r="P63" i="64"/>
  <c r="G65" i="64"/>
  <c r="AA65" i="64" s="1"/>
  <c r="O65" i="64"/>
  <c r="P67" i="64"/>
  <c r="G69" i="64"/>
  <c r="AA69" i="64" s="1"/>
  <c r="O69" i="64"/>
  <c r="P74" i="64"/>
  <c r="P78" i="64"/>
  <c r="X79" i="64"/>
  <c r="R83" i="64"/>
  <c r="P84" i="64"/>
  <c r="W85" i="64"/>
  <c r="G91" i="64"/>
  <c r="AA91" i="64" s="1"/>
  <c r="O91" i="64"/>
  <c r="R94" i="64"/>
  <c r="P95" i="64"/>
  <c r="P99" i="64"/>
  <c r="X107" i="64"/>
  <c r="S121" i="64"/>
  <c r="K121" i="64"/>
  <c r="V121" i="64"/>
  <c r="S138" i="64"/>
  <c r="K138" i="64"/>
  <c r="V138" i="64"/>
  <c r="W143" i="64"/>
  <c r="J143" i="64"/>
  <c r="X143" i="64"/>
  <c r="X154" i="64"/>
  <c r="M154" i="64"/>
  <c r="W154" i="64"/>
  <c r="W165" i="64"/>
  <c r="J165" i="64"/>
  <c r="X165" i="64"/>
  <c r="G170" i="64"/>
  <c r="AA170" i="64" s="1"/>
  <c r="X184" i="64"/>
  <c r="M184" i="64"/>
  <c r="W184" i="64"/>
  <c r="X188" i="64"/>
  <c r="G194" i="64"/>
  <c r="V196" i="64"/>
  <c r="L196" i="64"/>
  <c r="S196" i="64"/>
  <c r="J201" i="64"/>
  <c r="R201" i="64"/>
  <c r="S204" i="64"/>
  <c r="K204" i="64"/>
  <c r="V204" i="64"/>
  <c r="V209" i="64"/>
  <c r="L209" i="64"/>
  <c r="S209" i="64"/>
  <c r="V215" i="64"/>
  <c r="O215" i="64"/>
  <c r="J215" i="64"/>
  <c r="P215" i="64"/>
  <c r="R217" i="64"/>
  <c r="L217" i="64"/>
  <c r="G217" i="64"/>
  <c r="AA217" i="64" s="1"/>
  <c r="O217" i="64"/>
  <c r="X217" i="64"/>
  <c r="W225" i="64"/>
  <c r="X225" i="64"/>
  <c r="L225" i="64"/>
  <c r="W227" i="64"/>
  <c r="Q227" i="64"/>
  <c r="G227" i="64"/>
  <c r="AA227" i="64" s="1"/>
  <c r="X227" i="64"/>
  <c r="W233" i="64"/>
  <c r="X233" i="64"/>
  <c r="R245" i="64"/>
  <c r="K245" i="64"/>
  <c r="Q245" i="64"/>
  <c r="M252" i="64"/>
  <c r="W252" i="64"/>
  <c r="R272" i="64"/>
  <c r="L272" i="64"/>
  <c r="G272" i="64"/>
  <c r="AA272" i="64" s="1"/>
  <c r="P272" i="64"/>
  <c r="J272" i="64"/>
  <c r="S272" i="64"/>
  <c r="W278" i="64"/>
  <c r="L278" i="64"/>
  <c r="V278" i="64"/>
  <c r="G278" i="64"/>
  <c r="AA278" i="64" s="1"/>
  <c r="AA280" i="64"/>
  <c r="X280" i="64"/>
  <c r="P280" i="64"/>
  <c r="K280" i="64"/>
  <c r="S280" i="64"/>
  <c r="L280" i="64"/>
  <c r="R280" i="64"/>
  <c r="Q294" i="64"/>
  <c r="X294" i="64"/>
  <c r="R305" i="64"/>
  <c r="X305" i="64"/>
  <c r="M320" i="64"/>
  <c r="X320" i="64"/>
  <c r="M339" i="64"/>
  <c r="X339" i="64"/>
  <c r="J339" i="64"/>
  <c r="R346" i="64"/>
  <c r="W346" i="64"/>
  <c r="M346" i="64"/>
  <c r="S352" i="64"/>
  <c r="K352" i="64"/>
  <c r="P352" i="64"/>
  <c r="G352" i="64"/>
  <c r="AA352" i="64" s="1"/>
  <c r="O352" i="64"/>
  <c r="O362" i="64"/>
  <c r="S362" i="64"/>
  <c r="W366" i="64"/>
  <c r="Q366" i="64"/>
  <c r="R366" i="64"/>
  <c r="M366" i="64"/>
  <c r="W369" i="64"/>
  <c r="Q369" i="64"/>
  <c r="G369" i="64"/>
  <c r="AA369" i="64" s="1"/>
  <c r="M369" i="64"/>
  <c r="L369" i="64"/>
  <c r="W385" i="64"/>
  <c r="X385" i="64"/>
  <c r="K385" i="64"/>
  <c r="Q385" i="64"/>
  <c r="M385" i="64"/>
  <c r="R413" i="64"/>
  <c r="L413" i="64"/>
  <c r="G413" i="64"/>
  <c r="AA413" i="64" s="1"/>
  <c r="V413" i="64"/>
  <c r="S413" i="64"/>
  <c r="K413" i="64"/>
  <c r="X413" i="64"/>
  <c r="K444" i="64"/>
  <c r="W444" i="64"/>
  <c r="V444" i="64"/>
  <c r="R447" i="64"/>
  <c r="L447" i="64"/>
  <c r="G447" i="64"/>
  <c r="AA447" i="64" s="1"/>
  <c r="X447" i="64"/>
  <c r="P447" i="64"/>
  <c r="K447" i="64"/>
  <c r="V447" i="64"/>
  <c r="O447" i="64"/>
  <c r="J447" i="64"/>
  <c r="S447" i="64"/>
  <c r="W470" i="64"/>
  <c r="M470" i="64"/>
  <c r="G470" i="64"/>
  <c r="S470" i="64"/>
  <c r="L470" i="64"/>
  <c r="Q470" i="64"/>
  <c r="K470" i="64"/>
  <c r="Y470" i="64"/>
  <c r="P59" i="64"/>
  <c r="R64" i="64"/>
  <c r="P65" i="64"/>
  <c r="P69" i="64"/>
  <c r="X85" i="64"/>
  <c r="P91" i="64"/>
  <c r="J94" i="64"/>
  <c r="W94" i="64"/>
  <c r="K95" i="64"/>
  <c r="S95" i="64"/>
  <c r="X96" i="64"/>
  <c r="K99" i="64"/>
  <c r="S99" i="64"/>
  <c r="R105" i="64"/>
  <c r="P106" i="64"/>
  <c r="M107" i="64"/>
  <c r="W113" i="64"/>
  <c r="Q120" i="64"/>
  <c r="L121" i="64"/>
  <c r="S123" i="64"/>
  <c r="K123" i="64"/>
  <c r="V123" i="64"/>
  <c r="L138" i="64"/>
  <c r="V142" i="64"/>
  <c r="L142" i="64"/>
  <c r="S142" i="64"/>
  <c r="M143" i="64"/>
  <c r="O153" i="64"/>
  <c r="G153" i="64"/>
  <c r="AA153" i="64" s="1"/>
  <c r="S153" i="64"/>
  <c r="R156" i="64"/>
  <c r="M156" i="64"/>
  <c r="O157" i="64"/>
  <c r="G157" i="64"/>
  <c r="AA157" i="64" s="1"/>
  <c r="S157" i="64"/>
  <c r="S170" i="64"/>
  <c r="K170" i="64"/>
  <c r="V170" i="64"/>
  <c r="W173" i="64"/>
  <c r="J173" i="64"/>
  <c r="X173" i="64"/>
  <c r="O183" i="64"/>
  <c r="G183" i="64"/>
  <c r="AA183" i="64" s="1"/>
  <c r="S183" i="64"/>
  <c r="R186" i="64"/>
  <c r="M186" i="64"/>
  <c r="O187" i="64"/>
  <c r="G187" i="64"/>
  <c r="AA187" i="64" s="1"/>
  <c r="S187" i="64"/>
  <c r="S194" i="64"/>
  <c r="K194" i="64"/>
  <c r="V194" i="64"/>
  <c r="R197" i="64"/>
  <c r="W197" i="64"/>
  <c r="O200" i="64"/>
  <c r="G200" i="64"/>
  <c r="AA200" i="64" s="1"/>
  <c r="S200" i="64"/>
  <c r="W212" i="64"/>
  <c r="Q212" i="64"/>
  <c r="G212" i="64"/>
  <c r="X212" i="64"/>
  <c r="K215" i="64"/>
  <c r="R215" i="64"/>
  <c r="J217" i="64"/>
  <c r="P217" i="64"/>
  <c r="V219" i="64"/>
  <c r="O219" i="64"/>
  <c r="J219" i="64"/>
  <c r="P219" i="64"/>
  <c r="AA224" i="64"/>
  <c r="Y224" i="64"/>
  <c r="R224" i="64"/>
  <c r="L224" i="64"/>
  <c r="G224" i="64"/>
  <c r="O224" i="64"/>
  <c r="X224" i="64"/>
  <c r="L227" i="64"/>
  <c r="W229" i="64"/>
  <c r="X229" i="64"/>
  <c r="L233" i="64"/>
  <c r="X242" i="64"/>
  <c r="P242" i="64"/>
  <c r="K242" i="64"/>
  <c r="O242" i="64"/>
  <c r="J245" i="64"/>
  <c r="W245" i="64"/>
  <c r="R249" i="64"/>
  <c r="W249" i="64"/>
  <c r="L252" i="64"/>
  <c r="R260" i="64"/>
  <c r="X260" i="64"/>
  <c r="Q264" i="64"/>
  <c r="K272" i="64"/>
  <c r="V272" i="64"/>
  <c r="V273" i="64"/>
  <c r="L273" i="64"/>
  <c r="O273" i="64"/>
  <c r="M278" i="64"/>
  <c r="J280" i="64"/>
  <c r="V280" i="64"/>
  <c r="O281" i="64"/>
  <c r="G281" i="64"/>
  <c r="AA281" i="64" s="1"/>
  <c r="P281" i="64"/>
  <c r="V281" i="64"/>
  <c r="O303" i="64"/>
  <c r="G303" i="64"/>
  <c r="AA303" i="64" s="1"/>
  <c r="P303" i="64"/>
  <c r="V303" i="64"/>
  <c r="G308" i="64"/>
  <c r="AA308" i="64" s="1"/>
  <c r="V312" i="64"/>
  <c r="M312" i="64"/>
  <c r="P312" i="64"/>
  <c r="J320" i="64"/>
  <c r="R339" i="64"/>
  <c r="X346" i="64"/>
  <c r="R350" i="64"/>
  <c r="M350" i="64"/>
  <c r="W350" i="64"/>
  <c r="L352" i="64"/>
  <c r="R354" i="64"/>
  <c r="M354" i="64"/>
  <c r="W354" i="64"/>
  <c r="V357" i="64"/>
  <c r="K366" i="64"/>
  <c r="O368" i="64"/>
  <c r="W368" i="64"/>
  <c r="P368" i="64"/>
  <c r="R369" i="64"/>
  <c r="X371" i="64"/>
  <c r="P371" i="64"/>
  <c r="K371" i="64"/>
  <c r="S371" i="64"/>
  <c r="L371" i="64"/>
  <c r="R371" i="64"/>
  <c r="J371" i="64"/>
  <c r="W380" i="64"/>
  <c r="Q380" i="64"/>
  <c r="G380" i="64"/>
  <c r="AA380" i="64" s="1"/>
  <c r="M380" i="64"/>
  <c r="L380" i="64"/>
  <c r="R385" i="64"/>
  <c r="W396" i="64"/>
  <c r="Q396" i="64"/>
  <c r="G396" i="64"/>
  <c r="AA396" i="64" s="1"/>
  <c r="M396" i="64"/>
  <c r="L396" i="64"/>
  <c r="J413" i="64"/>
  <c r="O414" i="64"/>
  <c r="G414" i="64"/>
  <c r="AA414" i="64" s="1"/>
  <c r="Q414" i="64"/>
  <c r="X417" i="64"/>
  <c r="P417" i="64"/>
  <c r="K417" i="64"/>
  <c r="V417" i="64"/>
  <c r="G417" i="64"/>
  <c r="AA417" i="64" s="1"/>
  <c r="S417" i="64"/>
  <c r="L417" i="64"/>
  <c r="S420" i="64"/>
  <c r="V428" i="64"/>
  <c r="W428" i="64"/>
  <c r="J428" i="64"/>
  <c r="R430" i="64"/>
  <c r="L430" i="64"/>
  <c r="G430" i="64"/>
  <c r="AA430" i="64" s="1"/>
  <c r="S430" i="64"/>
  <c r="K430" i="64"/>
  <c r="P430" i="64"/>
  <c r="J430" i="64"/>
  <c r="X430" i="64"/>
  <c r="X432" i="64"/>
  <c r="L432" i="64"/>
  <c r="Q432" i="64"/>
  <c r="M432" i="64"/>
  <c r="R434" i="64"/>
  <c r="L434" i="64"/>
  <c r="G434" i="64"/>
  <c r="AA434" i="64" s="1"/>
  <c r="V434" i="64"/>
  <c r="O434" i="64"/>
  <c r="X434" i="64"/>
  <c r="K434" i="64"/>
  <c r="L435" i="64"/>
  <c r="S435" i="64"/>
  <c r="Q435" i="64"/>
  <c r="G435" i="64"/>
  <c r="AA435" i="64" s="1"/>
  <c r="Q445" i="64"/>
  <c r="G445" i="64"/>
  <c r="AA445" i="64" s="1"/>
  <c r="M445" i="64"/>
  <c r="X445" i="64"/>
  <c r="L445" i="64"/>
  <c r="R445" i="64"/>
  <c r="Q448" i="64"/>
  <c r="G448" i="64"/>
  <c r="AA448" i="64" s="1"/>
  <c r="M448" i="64"/>
  <c r="L448" i="64"/>
  <c r="P470" i="64"/>
  <c r="S32" i="64"/>
  <c r="K45" i="64"/>
  <c r="P45" i="64"/>
  <c r="X45" i="64"/>
  <c r="K47" i="64"/>
  <c r="P47" i="64"/>
  <c r="X47" i="64"/>
  <c r="P50" i="64"/>
  <c r="O51" i="64"/>
  <c r="L52" i="64"/>
  <c r="P54" i="64"/>
  <c r="K59" i="64"/>
  <c r="S59" i="64"/>
  <c r="X60" i="64"/>
  <c r="L61" i="64"/>
  <c r="L63" i="64"/>
  <c r="V63" i="64"/>
  <c r="J64" i="64"/>
  <c r="K65" i="64"/>
  <c r="S65" i="64"/>
  <c r="X66" i="64"/>
  <c r="L67" i="64"/>
  <c r="V67" i="64"/>
  <c r="Q68" i="64"/>
  <c r="K69" i="64"/>
  <c r="S69" i="64"/>
  <c r="L74" i="64"/>
  <c r="X77" i="64"/>
  <c r="L78" i="64"/>
  <c r="V78" i="64"/>
  <c r="P80" i="64"/>
  <c r="M83" i="64"/>
  <c r="L84" i="64"/>
  <c r="V84" i="64"/>
  <c r="M85" i="64"/>
  <c r="K91" i="64"/>
  <c r="M94" i="64"/>
  <c r="L95" i="64"/>
  <c r="V95" i="64"/>
  <c r="M96" i="64"/>
  <c r="L99" i="64"/>
  <c r="V99" i="64"/>
  <c r="J105" i="64"/>
  <c r="K106" i="64"/>
  <c r="S106" i="64"/>
  <c r="P108" i="64"/>
  <c r="S108" i="64"/>
  <c r="J113" i="64"/>
  <c r="X113" i="64"/>
  <c r="R115" i="64"/>
  <c r="X120" i="64"/>
  <c r="O121" i="64"/>
  <c r="J122" i="64"/>
  <c r="L123" i="64"/>
  <c r="R126" i="64"/>
  <c r="W126" i="64"/>
  <c r="V136" i="64"/>
  <c r="L136" i="64"/>
  <c r="S136" i="64"/>
  <c r="O138" i="64"/>
  <c r="J141" i="64"/>
  <c r="R141" i="64"/>
  <c r="K142" i="64"/>
  <c r="S144" i="64"/>
  <c r="K144" i="64"/>
  <c r="V144" i="64"/>
  <c r="V149" i="64"/>
  <c r="L149" i="64"/>
  <c r="S149" i="64"/>
  <c r="K153" i="64"/>
  <c r="V153" i="64"/>
  <c r="V155" i="64"/>
  <c r="L155" i="64"/>
  <c r="S155" i="64"/>
  <c r="K157" i="64"/>
  <c r="V157" i="64"/>
  <c r="S166" i="64"/>
  <c r="K166" i="64"/>
  <c r="V166" i="64"/>
  <c r="L170" i="64"/>
  <c r="V172" i="64"/>
  <c r="L172" i="64"/>
  <c r="S172" i="64"/>
  <c r="X180" i="64"/>
  <c r="K183" i="64"/>
  <c r="V183" i="64"/>
  <c r="V185" i="64"/>
  <c r="L185" i="64"/>
  <c r="S185" i="64"/>
  <c r="K187" i="64"/>
  <c r="V187" i="64"/>
  <c r="L194" i="64"/>
  <c r="X195" i="64"/>
  <c r="M195" i="64"/>
  <c r="W195" i="64"/>
  <c r="O196" i="64"/>
  <c r="M197" i="64"/>
  <c r="S198" i="64"/>
  <c r="K198" i="64"/>
  <c r="V198" i="64"/>
  <c r="K200" i="64"/>
  <c r="V200" i="64"/>
  <c r="W203" i="64"/>
  <c r="J203" i="64"/>
  <c r="X203" i="64"/>
  <c r="O204" i="64"/>
  <c r="O209" i="64"/>
  <c r="L212" i="64"/>
  <c r="W214" i="64"/>
  <c r="X214" i="64"/>
  <c r="L214" i="64"/>
  <c r="L215" i="64"/>
  <c r="S215" i="64"/>
  <c r="W216" i="64"/>
  <c r="Q216" i="64"/>
  <c r="G216" i="64"/>
  <c r="X216" i="64"/>
  <c r="K217" i="64"/>
  <c r="S217" i="64"/>
  <c r="K219" i="64"/>
  <c r="R219" i="64"/>
  <c r="J224" i="64"/>
  <c r="P224" i="64"/>
  <c r="Q225" i="64"/>
  <c r="AA226" i="64"/>
  <c r="V226" i="64"/>
  <c r="O226" i="64"/>
  <c r="J226" i="64"/>
  <c r="P226" i="64"/>
  <c r="Y226" i="64"/>
  <c r="L229" i="64"/>
  <c r="Q233" i="64"/>
  <c r="AA234" i="64"/>
  <c r="X234" i="64"/>
  <c r="P234" i="64"/>
  <c r="K234" i="64"/>
  <c r="O234" i="64"/>
  <c r="Y234" i="64"/>
  <c r="J242" i="64"/>
  <c r="R242" i="64"/>
  <c r="M245" i="64"/>
  <c r="N18" i="64" s="1"/>
  <c r="X245" i="64"/>
  <c r="X246" i="64"/>
  <c r="P246" i="64"/>
  <c r="K246" i="64"/>
  <c r="O246" i="64"/>
  <c r="M249" i="64"/>
  <c r="P252" i="64"/>
  <c r="O258" i="64"/>
  <c r="G258" i="64"/>
  <c r="AA258" i="64" s="1"/>
  <c r="S258" i="64"/>
  <c r="L259" i="64"/>
  <c r="M260" i="64"/>
  <c r="X264" i="64"/>
  <c r="O266" i="64"/>
  <c r="G266" i="64"/>
  <c r="AA266" i="64" s="1"/>
  <c r="V266" i="64"/>
  <c r="K266" i="64"/>
  <c r="X272" i="64"/>
  <c r="K273" i="64"/>
  <c r="P278" i="64"/>
  <c r="K281" i="64"/>
  <c r="V295" i="64"/>
  <c r="O295" i="64"/>
  <c r="J295" i="64"/>
  <c r="S295" i="64"/>
  <c r="L295" i="64"/>
  <c r="R295" i="64"/>
  <c r="K303" i="64"/>
  <c r="W305" i="64"/>
  <c r="V307" i="64"/>
  <c r="L307" i="64"/>
  <c r="P307" i="64"/>
  <c r="G307" i="64"/>
  <c r="AA307" i="64" s="1"/>
  <c r="W312" i="64"/>
  <c r="S318" i="64"/>
  <c r="K318" i="64"/>
  <c r="L318" i="64"/>
  <c r="R320" i="64"/>
  <c r="S322" i="64"/>
  <c r="K322" i="64"/>
  <c r="L322" i="64"/>
  <c r="W339" i="64"/>
  <c r="X350" i="64"/>
  <c r="V352" i="64"/>
  <c r="X354" i="64"/>
  <c r="X366" i="64"/>
  <c r="K368" i="64"/>
  <c r="X369" i="64"/>
  <c r="R380" i="64"/>
  <c r="W393" i="64"/>
  <c r="X393" i="64"/>
  <c r="L393" i="64"/>
  <c r="R393" i="64"/>
  <c r="G393" i="64"/>
  <c r="AA393" i="64" s="1"/>
  <c r="Q393" i="64"/>
  <c r="Y393" i="64" s="1"/>
  <c r="S396" i="64"/>
  <c r="O413" i="64"/>
  <c r="J417" i="64"/>
  <c r="M429" i="64"/>
  <c r="R429" i="64"/>
  <c r="Q429" i="64"/>
  <c r="R432" i="64"/>
  <c r="J434" i="64"/>
  <c r="M435" i="64"/>
  <c r="S448" i="64"/>
  <c r="V336" i="64"/>
  <c r="O336" i="64"/>
  <c r="J336" i="64"/>
  <c r="P336" i="64"/>
  <c r="V338" i="64"/>
  <c r="W338" i="64"/>
  <c r="G338" i="64"/>
  <c r="AA338" i="64" s="1"/>
  <c r="S341" i="64"/>
  <c r="K341" i="64"/>
  <c r="V341" i="64"/>
  <c r="V347" i="64"/>
  <c r="O347" i="64"/>
  <c r="J347" i="64"/>
  <c r="P347" i="64"/>
  <c r="V348" i="64"/>
  <c r="L348" i="64"/>
  <c r="S348" i="64"/>
  <c r="W364" i="64"/>
  <c r="M364" i="64"/>
  <c r="R367" i="64"/>
  <c r="L367" i="64"/>
  <c r="G367" i="64"/>
  <c r="AA367" i="64" s="1"/>
  <c r="O367" i="64"/>
  <c r="X367" i="64"/>
  <c r="X378" i="64"/>
  <c r="P378" i="64"/>
  <c r="K378" i="64"/>
  <c r="O378" i="64"/>
  <c r="W383" i="64"/>
  <c r="M383" i="64"/>
  <c r="W398" i="64"/>
  <c r="X398" i="64"/>
  <c r="K398" i="64"/>
  <c r="W401" i="64"/>
  <c r="Q401" i="64"/>
  <c r="G401" i="64"/>
  <c r="AA401" i="64" s="1"/>
  <c r="X401" i="64"/>
  <c r="S412" i="64"/>
  <c r="W418" i="64"/>
  <c r="O418" i="64"/>
  <c r="Q461" i="64"/>
  <c r="G461" i="64"/>
  <c r="AA461" i="64" s="1"/>
  <c r="M461" i="64"/>
  <c r="L461" i="64"/>
  <c r="P112" i="64"/>
  <c r="P119" i="64"/>
  <c r="P125" i="64"/>
  <c r="P129" i="64"/>
  <c r="X145" i="64"/>
  <c r="P168" i="64"/>
  <c r="X175" i="64"/>
  <c r="X205" i="64"/>
  <c r="S228" i="64"/>
  <c r="R231" i="64"/>
  <c r="S232" i="64"/>
  <c r="R235" i="64"/>
  <c r="S250" i="64"/>
  <c r="S257" i="64"/>
  <c r="V261" i="64"/>
  <c r="O261" i="64"/>
  <c r="J261" i="64"/>
  <c r="P261" i="64"/>
  <c r="V262" i="64"/>
  <c r="L262" i="64"/>
  <c r="S262" i="64"/>
  <c r="P263" i="64"/>
  <c r="G263" i="64"/>
  <c r="AA263" i="64" s="1"/>
  <c r="W263" i="64"/>
  <c r="X265" i="64"/>
  <c r="P265" i="64"/>
  <c r="K265" i="64"/>
  <c r="O265" i="64"/>
  <c r="R275" i="64"/>
  <c r="M275" i="64"/>
  <c r="R276" i="64"/>
  <c r="L276" i="64"/>
  <c r="G276" i="64"/>
  <c r="AA276" i="64" s="1"/>
  <c r="O276" i="64"/>
  <c r="X276" i="64"/>
  <c r="R301" i="64"/>
  <c r="M301" i="64"/>
  <c r="R302" i="64"/>
  <c r="L302" i="64"/>
  <c r="G302" i="64"/>
  <c r="AA302" i="64" s="1"/>
  <c r="O302" i="64"/>
  <c r="X302" i="64"/>
  <c r="R321" i="64"/>
  <c r="L321" i="64"/>
  <c r="G321" i="64"/>
  <c r="AA321" i="64" s="1"/>
  <c r="O321" i="64"/>
  <c r="X321" i="64"/>
  <c r="V326" i="64"/>
  <c r="L326" i="64"/>
  <c r="S326" i="64"/>
  <c r="K336" i="64"/>
  <c r="R336" i="64"/>
  <c r="M338" i="64"/>
  <c r="R340" i="64"/>
  <c r="L340" i="64"/>
  <c r="G340" i="64"/>
  <c r="AA340" i="64" s="1"/>
  <c r="O340" i="64"/>
  <c r="X340" i="64"/>
  <c r="L341" i="64"/>
  <c r="K347" i="64"/>
  <c r="R347" i="64"/>
  <c r="K348" i="64"/>
  <c r="Q353" i="64"/>
  <c r="V356" i="64"/>
  <c r="L356" i="64"/>
  <c r="S356" i="64"/>
  <c r="L364" i="64"/>
  <c r="J367" i="64"/>
  <c r="P367" i="64"/>
  <c r="V376" i="64"/>
  <c r="J378" i="64"/>
  <c r="R378" i="64"/>
  <c r="O379" i="64"/>
  <c r="L383" i="64"/>
  <c r="AA386" i="64"/>
  <c r="V386" i="64"/>
  <c r="O386" i="64"/>
  <c r="J386" i="64"/>
  <c r="P386" i="64"/>
  <c r="M398" i="64"/>
  <c r="L401" i="64"/>
  <c r="V403" i="64"/>
  <c r="O403" i="64"/>
  <c r="J403" i="64"/>
  <c r="P403" i="64"/>
  <c r="X411" i="64"/>
  <c r="G411" i="64"/>
  <c r="AA411" i="64" s="1"/>
  <c r="J412" i="64"/>
  <c r="W412" i="64"/>
  <c r="P418" i="64"/>
  <c r="V421" i="64"/>
  <c r="O421" i="64"/>
  <c r="J421" i="64"/>
  <c r="P421" i="64"/>
  <c r="S461" i="64"/>
  <c r="AA465" i="64"/>
  <c r="Y465" i="64"/>
  <c r="R465" i="64"/>
  <c r="L465" i="64"/>
  <c r="G465" i="64"/>
  <c r="X465" i="64"/>
  <c r="P465" i="64"/>
  <c r="K465" i="64"/>
  <c r="V465" i="64"/>
  <c r="O465" i="64"/>
  <c r="J465" i="64"/>
  <c r="W436" i="64"/>
  <c r="O446" i="64"/>
  <c r="G453" i="64"/>
  <c r="Q453" i="64"/>
  <c r="G455" i="64"/>
  <c r="AA455" i="64" s="1"/>
  <c r="L455" i="64"/>
  <c r="R455" i="64"/>
  <c r="W463" i="64"/>
  <c r="M464" i="64"/>
  <c r="W464" i="64"/>
  <c r="P467" i="64"/>
  <c r="X467" i="64"/>
  <c r="G469" i="64"/>
  <c r="AA469" i="64" s="1"/>
  <c r="L469" i="64"/>
  <c r="R469" i="64"/>
  <c r="W446" i="64"/>
  <c r="R453" i="64"/>
  <c r="S455" i="64"/>
  <c r="O464" i="64"/>
  <c r="X464" i="64"/>
  <c r="S469" i="64"/>
  <c r="P277" i="64"/>
  <c r="S287" i="64"/>
  <c r="S291" i="64"/>
  <c r="P296" i="64"/>
  <c r="S306" i="64"/>
  <c r="S325" i="64"/>
  <c r="S332" i="64"/>
  <c r="P337" i="64"/>
  <c r="S372" i="64"/>
  <c r="S382" i="64"/>
  <c r="X416" i="64"/>
  <c r="S438" i="64"/>
  <c r="S451" i="64"/>
  <c r="L453" i="64"/>
  <c r="J455" i="64"/>
  <c r="O455" i="64"/>
  <c r="V455" i="64"/>
  <c r="P462" i="64"/>
  <c r="J464" i="64"/>
  <c r="L467" i="64"/>
  <c r="J469" i="64"/>
  <c r="O469" i="64"/>
  <c r="V469" i="64"/>
  <c r="O472" i="64"/>
  <c r="AE9" i="56"/>
  <c r="G9" i="56"/>
  <c r="AE28" i="56"/>
  <c r="X102" i="58"/>
  <c r="X114" i="58"/>
  <c r="M9" i="56"/>
  <c r="P11" i="57"/>
  <c r="P26" i="57"/>
  <c r="U10" i="58"/>
  <c r="I10" i="58"/>
  <c r="J10" i="58" s="1"/>
  <c r="W10" i="58"/>
  <c r="X118" i="58"/>
  <c r="T9" i="56"/>
  <c r="Q10" i="56"/>
  <c r="T24" i="56"/>
  <c r="P10" i="58"/>
  <c r="Q10" i="58" s="1"/>
  <c r="X90" i="58"/>
  <c r="Q9" i="56"/>
  <c r="G10" i="56"/>
  <c r="M10" i="56"/>
  <c r="S10" i="56"/>
  <c r="S15" i="56"/>
  <c r="K14" i="57"/>
  <c r="H15" i="57"/>
  <c r="Z4" i="58"/>
  <c r="M10" i="58"/>
  <c r="N10" i="58" s="1"/>
  <c r="W11" i="58"/>
  <c r="W27" i="58"/>
  <c r="X88" i="58"/>
  <c r="S9" i="56"/>
  <c r="AE19" i="56"/>
  <c r="S19" i="56"/>
  <c r="T28" i="56"/>
  <c r="P13" i="57"/>
  <c r="P14" i="57"/>
  <c r="P15" i="57"/>
  <c r="P16" i="57"/>
  <c r="X107" i="58"/>
  <c r="X109" i="58"/>
  <c r="I9" i="56"/>
  <c r="T12" i="56"/>
  <c r="T25" i="56"/>
  <c r="K13" i="57"/>
  <c r="P30" i="57"/>
  <c r="P34" i="57"/>
  <c r="X93" i="58"/>
  <c r="X104" i="58"/>
  <c r="Y39" i="58"/>
  <c r="X89" i="58"/>
  <c r="X92" i="58"/>
  <c r="X96" i="58"/>
  <c r="X99" i="58"/>
  <c r="X112" i="58"/>
  <c r="Z10" i="59"/>
  <c r="Z12" i="59"/>
  <c r="Z14" i="59"/>
  <c r="Z16" i="59"/>
  <c r="Z18" i="59"/>
  <c r="AA12" i="59"/>
  <c r="AA16" i="59"/>
  <c r="C10" i="2"/>
  <c r="T11" i="2"/>
  <c r="H13" i="2"/>
  <c r="R17" i="2"/>
  <c r="C18" i="2"/>
  <c r="T19" i="2"/>
  <c r="H21" i="2"/>
  <c r="C22" i="2"/>
  <c r="T23" i="2"/>
  <c r="AH24" i="2"/>
  <c r="I24" i="35"/>
  <c r="Z28" i="35"/>
  <c r="I32" i="35"/>
  <c r="Z32" i="35"/>
  <c r="H12" i="1"/>
  <c r="Z16" i="1"/>
  <c r="H40" i="1"/>
  <c r="H52" i="1"/>
  <c r="H56" i="1"/>
  <c r="H60" i="1"/>
  <c r="Z66" i="1"/>
  <c r="Z78" i="1"/>
  <c r="Z82" i="1"/>
  <c r="H98" i="1"/>
  <c r="Z98" i="1"/>
  <c r="H102" i="1"/>
  <c r="AF12" i="46"/>
  <c r="AF17" i="46"/>
  <c r="AF32" i="46"/>
  <c r="E9" i="2"/>
  <c r="H11" i="2"/>
  <c r="R11" i="2"/>
  <c r="C12" i="2"/>
  <c r="AH12" i="2"/>
  <c r="E13" i="2"/>
  <c r="O13" i="2"/>
  <c r="T13" i="2"/>
  <c r="H15" i="2"/>
  <c r="R15" i="2"/>
  <c r="C16" i="2"/>
  <c r="AH16" i="2"/>
  <c r="E17" i="2"/>
  <c r="O17" i="2"/>
  <c r="T17" i="2"/>
  <c r="H19" i="2"/>
  <c r="R19" i="2"/>
  <c r="C20" i="2"/>
  <c r="AH20" i="2"/>
  <c r="E21" i="2"/>
  <c r="O21" i="2"/>
  <c r="T21" i="2"/>
  <c r="H23" i="2"/>
  <c r="R23" i="2"/>
  <c r="C24" i="2"/>
  <c r="H25" i="2"/>
  <c r="R25" i="2"/>
  <c r="Z26" i="2"/>
  <c r="AH26" i="2"/>
  <c r="E27" i="2"/>
  <c r="O27" i="2"/>
  <c r="T27" i="2"/>
  <c r="G10" i="35"/>
  <c r="K10" i="35"/>
  <c r="X10" i="35"/>
  <c r="AA10" i="35"/>
  <c r="AF10" i="35"/>
  <c r="I12" i="35"/>
  <c r="Z12" i="35"/>
  <c r="G14" i="35"/>
  <c r="K14" i="35"/>
  <c r="X14" i="35"/>
  <c r="AA14" i="35"/>
  <c r="AF14" i="35"/>
  <c r="I16" i="35"/>
  <c r="Z16" i="35"/>
  <c r="G18" i="35"/>
  <c r="K18" i="35"/>
  <c r="X18" i="35"/>
  <c r="AA18" i="35"/>
  <c r="AF18" i="35"/>
  <c r="I20" i="35"/>
  <c r="Z20" i="35"/>
  <c r="G24" i="35"/>
  <c r="K24" i="35"/>
  <c r="X24" i="35"/>
  <c r="AA24" i="35"/>
  <c r="AF24" i="35"/>
  <c r="I26" i="35"/>
  <c r="Z26" i="35"/>
  <c r="G28" i="35"/>
  <c r="K28" i="35"/>
  <c r="X28" i="35"/>
  <c r="AA28" i="35"/>
  <c r="AF28" i="35"/>
  <c r="I30" i="35"/>
  <c r="Z30" i="35"/>
  <c r="G32" i="35"/>
  <c r="K32" i="35"/>
  <c r="X32" i="35"/>
  <c r="AA32" i="35"/>
  <c r="AF32" i="35"/>
  <c r="I34" i="35"/>
  <c r="Z34" i="35"/>
  <c r="G37" i="35"/>
  <c r="K37" i="35"/>
  <c r="X37" i="35"/>
  <c r="AA37" i="35"/>
  <c r="AF37" i="35"/>
  <c r="I39" i="35"/>
  <c r="Z39" i="35"/>
  <c r="G41" i="35"/>
  <c r="K41" i="35"/>
  <c r="X41" i="35"/>
  <c r="AA41" i="35"/>
  <c r="AF41" i="35"/>
  <c r="I43" i="35"/>
  <c r="Z43" i="35"/>
  <c r="G45" i="35"/>
  <c r="K45" i="35"/>
  <c r="X45" i="35"/>
  <c r="AA45" i="35"/>
  <c r="AF45" i="35"/>
  <c r="I47" i="35"/>
  <c r="Z47" i="35"/>
  <c r="H10" i="1"/>
  <c r="Z10" i="1"/>
  <c r="H14" i="1"/>
  <c r="Z14" i="1"/>
  <c r="H18" i="1"/>
  <c r="H22" i="1"/>
  <c r="H26" i="1"/>
  <c r="H30" i="1"/>
  <c r="H34" i="1"/>
  <c r="H38" i="1"/>
  <c r="H42" i="1"/>
  <c r="H46" i="1"/>
  <c r="H50" i="1"/>
  <c r="H54" i="1"/>
  <c r="H58" i="1"/>
  <c r="H64" i="1"/>
  <c r="Z64" i="1"/>
  <c r="H68" i="1"/>
  <c r="Z68" i="1"/>
  <c r="H72" i="1"/>
  <c r="Z72" i="1"/>
  <c r="H76" i="1"/>
  <c r="Z76" i="1"/>
  <c r="H80" i="1"/>
  <c r="Z80" i="1"/>
  <c r="H84" i="1"/>
  <c r="Z84" i="1"/>
  <c r="H88" i="1"/>
  <c r="Z88" i="1"/>
  <c r="H92" i="1"/>
  <c r="Z92" i="1"/>
  <c r="H96" i="1"/>
  <c r="Z96" i="1"/>
  <c r="H100" i="1"/>
  <c r="Z100" i="1"/>
  <c r="H104" i="1"/>
  <c r="Z104" i="1"/>
  <c r="H108" i="1"/>
  <c r="Z108" i="1"/>
  <c r="H112" i="1"/>
  <c r="H10" i="6"/>
  <c r="X5" i="6"/>
  <c r="AF17" i="44"/>
  <c r="AG17" i="44"/>
  <c r="AD28" i="45"/>
  <c r="AF20" i="46"/>
  <c r="AF21" i="46"/>
  <c r="AF25" i="46"/>
  <c r="AF33" i="46"/>
  <c r="G13" i="48"/>
  <c r="AB56" i="48"/>
  <c r="AA56" i="48"/>
  <c r="Z26" i="47"/>
  <c r="AA26" i="47"/>
  <c r="C7" i="67"/>
  <c r="R18" i="66"/>
  <c r="I18" i="66"/>
  <c r="K11" i="67" s="1"/>
  <c r="V18" i="66"/>
  <c r="P18" i="66"/>
  <c r="K18" i="66"/>
  <c r="M18" i="66"/>
  <c r="X18" i="66" s="1"/>
  <c r="G18" i="66"/>
  <c r="Y18" i="66" s="1"/>
  <c r="O18" i="66"/>
  <c r="L18" i="66"/>
  <c r="R34" i="66"/>
  <c r="I34" i="66"/>
  <c r="K27" i="67" s="1"/>
  <c r="V34" i="66"/>
  <c r="P34" i="66"/>
  <c r="K34" i="66"/>
  <c r="M34" i="66"/>
  <c r="X34" i="66" s="1"/>
  <c r="G34" i="66"/>
  <c r="Y34" i="66" s="1"/>
  <c r="O34" i="66"/>
  <c r="L34" i="66"/>
  <c r="R44" i="66"/>
  <c r="I44" i="66"/>
  <c r="K37" i="67" s="1"/>
  <c r="V44" i="66"/>
  <c r="P44" i="66"/>
  <c r="K44" i="66"/>
  <c r="X44" i="66"/>
  <c r="M44" i="66"/>
  <c r="G44" i="66"/>
  <c r="Y44" i="66"/>
  <c r="O44" i="66"/>
  <c r="W44" i="66"/>
  <c r="L44" i="66"/>
  <c r="U47" i="66"/>
  <c r="P47" i="66"/>
  <c r="L47" i="66"/>
  <c r="G47" i="66"/>
  <c r="Y47" i="66" s="1"/>
  <c r="V47" i="66"/>
  <c r="O47" i="66"/>
  <c r="I47" i="66"/>
  <c r="K40" i="67" s="1"/>
  <c r="R47" i="66"/>
  <c r="M47" i="66"/>
  <c r="X47" i="66" s="1"/>
  <c r="K47" i="66"/>
  <c r="U54" i="66"/>
  <c r="U70" i="66"/>
  <c r="R82" i="66"/>
  <c r="I82" i="66"/>
  <c r="L37" i="67" s="1"/>
  <c r="M82" i="66"/>
  <c r="X82" i="66" s="1"/>
  <c r="G82" i="66"/>
  <c r="V82" i="66"/>
  <c r="P82" i="66"/>
  <c r="K82" i="66"/>
  <c r="Y82" i="66"/>
  <c r="O82" i="66"/>
  <c r="L82" i="66"/>
  <c r="R104" i="66"/>
  <c r="I104" i="66"/>
  <c r="M21" i="67" s="1"/>
  <c r="V104" i="66"/>
  <c r="P104" i="66"/>
  <c r="K104" i="66"/>
  <c r="X104" i="66"/>
  <c r="M104" i="66"/>
  <c r="G104" i="66"/>
  <c r="Y104" i="66"/>
  <c r="O104" i="66"/>
  <c r="W104" i="66"/>
  <c r="L104" i="66"/>
  <c r="R142" i="66"/>
  <c r="I142" i="66"/>
  <c r="X142" i="66"/>
  <c r="G142" i="66"/>
  <c r="V142" i="66"/>
  <c r="P142" i="66"/>
  <c r="K142" i="66"/>
  <c r="Y142" i="66"/>
  <c r="O142" i="66"/>
  <c r="W142" i="66"/>
  <c r="L142" i="66"/>
  <c r="R150" i="66"/>
  <c r="I150" i="66"/>
  <c r="J150" i="66" s="1"/>
  <c r="G150" i="66"/>
  <c r="Y150" i="66" s="1"/>
  <c r="V150" i="66"/>
  <c r="P150" i="66"/>
  <c r="K150" i="66"/>
  <c r="Q150" i="66"/>
  <c r="O150" i="66"/>
  <c r="U153" i="66"/>
  <c r="P153" i="66"/>
  <c r="L153" i="66"/>
  <c r="G153" i="66"/>
  <c r="Y153" i="66" s="1"/>
  <c r="R153" i="66"/>
  <c r="V153" i="66"/>
  <c r="O153" i="66"/>
  <c r="I153" i="66"/>
  <c r="J153" i="66" s="1"/>
  <c r="Q153" i="66"/>
  <c r="O29" i="67"/>
  <c r="F29" i="67" s="1"/>
  <c r="O36" i="67"/>
  <c r="P197" i="66"/>
  <c r="R203" i="66"/>
  <c r="I203" i="66"/>
  <c r="J203" i="66" s="1"/>
  <c r="V203" i="66"/>
  <c r="P203" i="66"/>
  <c r="K203" i="66"/>
  <c r="M203" i="66"/>
  <c r="X203" i="66" s="1"/>
  <c r="G203" i="66"/>
  <c r="Y203" i="66" s="1"/>
  <c r="O203" i="66"/>
  <c r="L203" i="66"/>
  <c r="U264" i="66"/>
  <c r="O268" i="66"/>
  <c r="K268" i="66"/>
  <c r="V268" i="66"/>
  <c r="P268" i="66"/>
  <c r="I268" i="66"/>
  <c r="R268" i="66"/>
  <c r="M268" i="66"/>
  <c r="N268" i="66" s="1"/>
  <c r="G268" i="66"/>
  <c r="Y268" i="66" s="1"/>
  <c r="L268" i="66"/>
  <c r="O272" i="66"/>
  <c r="K272" i="66"/>
  <c r="R272" i="66"/>
  <c r="M272" i="66"/>
  <c r="N272" i="66" s="1"/>
  <c r="G272" i="66"/>
  <c r="Y272" i="66" s="1"/>
  <c r="V272" i="66"/>
  <c r="P272" i="66"/>
  <c r="I272" i="66"/>
  <c r="Q37" i="67" s="1"/>
  <c r="Q272" i="66"/>
  <c r="U324" i="66"/>
  <c r="W328" i="66"/>
  <c r="O328" i="66"/>
  <c r="K328" i="66"/>
  <c r="X328" i="66"/>
  <c r="R328" i="66"/>
  <c r="M328" i="66"/>
  <c r="G328" i="66"/>
  <c r="V328" i="66"/>
  <c r="P328" i="66"/>
  <c r="I328" i="66"/>
  <c r="S17" i="67" s="1"/>
  <c r="Y328" i="66"/>
  <c r="L328" i="66"/>
  <c r="U331" i="66"/>
  <c r="P331" i="66"/>
  <c r="L331" i="66"/>
  <c r="G331" i="66"/>
  <c r="Y331" i="66" s="1"/>
  <c r="V331" i="66"/>
  <c r="O331" i="66"/>
  <c r="I331" i="66"/>
  <c r="S20" i="67" s="1"/>
  <c r="R331" i="66"/>
  <c r="M331" i="66"/>
  <c r="X331" i="66" s="1"/>
  <c r="K331" i="66"/>
  <c r="U348" i="66"/>
  <c r="R383" i="66"/>
  <c r="I383" i="66"/>
  <c r="T34" i="67" s="1"/>
  <c r="X383" i="66"/>
  <c r="M383" i="66"/>
  <c r="G383" i="66"/>
  <c r="V383" i="66"/>
  <c r="P383" i="66"/>
  <c r="K383" i="66"/>
  <c r="Y383" i="66"/>
  <c r="O383" i="66"/>
  <c r="W383" i="66"/>
  <c r="L383" i="66"/>
  <c r="X399" i="66"/>
  <c r="U399" i="66"/>
  <c r="P399" i="66"/>
  <c r="L399" i="66"/>
  <c r="G399" i="66"/>
  <c r="W399" i="66"/>
  <c r="R399" i="66"/>
  <c r="M399" i="66"/>
  <c r="V399" i="66"/>
  <c r="O399" i="66"/>
  <c r="I399" i="66"/>
  <c r="U12" i="67" s="1"/>
  <c r="Y399" i="66"/>
  <c r="K399" i="66"/>
  <c r="R431" i="66"/>
  <c r="I431" i="66"/>
  <c r="V6" i="67" s="1"/>
  <c r="M431" i="66"/>
  <c r="X431" i="66" s="1"/>
  <c r="G431" i="66"/>
  <c r="Y431" i="66" s="1"/>
  <c r="V431" i="66"/>
  <c r="P431" i="66"/>
  <c r="K431" i="66"/>
  <c r="Q431" i="66"/>
  <c r="O431" i="66"/>
  <c r="R443" i="66"/>
  <c r="I443" i="66"/>
  <c r="V18" i="67" s="1"/>
  <c r="V443" i="66"/>
  <c r="P443" i="66"/>
  <c r="K443" i="66"/>
  <c r="X443" i="66"/>
  <c r="M443" i="66"/>
  <c r="G443" i="66"/>
  <c r="Q443" i="66"/>
  <c r="Y443" i="66"/>
  <c r="O443" i="66"/>
  <c r="R447" i="66"/>
  <c r="I447" i="66"/>
  <c r="V22" i="67" s="1"/>
  <c r="X447" i="66"/>
  <c r="M447" i="66"/>
  <c r="G447" i="66"/>
  <c r="V447" i="66"/>
  <c r="P447" i="66"/>
  <c r="K447" i="66"/>
  <c r="Q447" i="66"/>
  <c r="Y447" i="66"/>
  <c r="O447" i="66"/>
  <c r="U472" i="66"/>
  <c r="W476" i="66"/>
  <c r="O476" i="66"/>
  <c r="K476" i="66"/>
  <c r="V476" i="66"/>
  <c r="P476" i="66"/>
  <c r="I476" i="66"/>
  <c r="W13" i="67" s="1"/>
  <c r="X476" i="66"/>
  <c r="R476" i="66"/>
  <c r="M476" i="66"/>
  <c r="G476" i="66"/>
  <c r="Y476" i="66"/>
  <c r="L476" i="66"/>
  <c r="X479" i="66"/>
  <c r="U479" i="66"/>
  <c r="P479" i="66"/>
  <c r="L479" i="66"/>
  <c r="G479" i="66"/>
  <c r="W479" i="66"/>
  <c r="R479" i="66"/>
  <c r="M479" i="66"/>
  <c r="V479" i="66"/>
  <c r="O479" i="66"/>
  <c r="I479" i="66"/>
  <c r="W16" i="67" s="1"/>
  <c r="Y479" i="66"/>
  <c r="K479" i="66"/>
  <c r="O488" i="66"/>
  <c r="K488" i="66"/>
  <c r="R488" i="66"/>
  <c r="M488" i="66"/>
  <c r="X488" i="66" s="1"/>
  <c r="G488" i="66"/>
  <c r="Y488" i="66" s="1"/>
  <c r="V488" i="66"/>
  <c r="P488" i="66"/>
  <c r="I488" i="66"/>
  <c r="W25" i="67" s="1"/>
  <c r="Q488" i="66"/>
  <c r="U491" i="66"/>
  <c r="P491" i="66"/>
  <c r="L491" i="66"/>
  <c r="G491" i="66"/>
  <c r="Y491" i="66" s="1"/>
  <c r="V491" i="66"/>
  <c r="O491" i="66"/>
  <c r="I491" i="66"/>
  <c r="W28" i="67" s="1"/>
  <c r="R491" i="66"/>
  <c r="M491" i="66"/>
  <c r="X491" i="66" s="1"/>
  <c r="Q491" i="66"/>
  <c r="U531" i="66"/>
  <c r="R539" i="66"/>
  <c r="I539" i="66"/>
  <c r="X38" i="67" s="1"/>
  <c r="V539" i="66"/>
  <c r="P539" i="66"/>
  <c r="K539" i="66"/>
  <c r="X539" i="66"/>
  <c r="M539" i="66"/>
  <c r="G539" i="66"/>
  <c r="Q539" i="66"/>
  <c r="Y539" i="66"/>
  <c r="O539" i="66"/>
  <c r="U548" i="66"/>
  <c r="W552" i="66"/>
  <c r="O552" i="66"/>
  <c r="K552" i="66"/>
  <c r="X552" i="66"/>
  <c r="R552" i="66"/>
  <c r="M552" i="66"/>
  <c r="G552" i="66"/>
  <c r="V552" i="66"/>
  <c r="P552" i="66"/>
  <c r="I552" i="66"/>
  <c r="Y13" i="67" s="1"/>
  <c r="Y552" i="66"/>
  <c r="L552" i="66"/>
  <c r="X555" i="66"/>
  <c r="U555" i="66"/>
  <c r="P555" i="66"/>
  <c r="L555" i="66"/>
  <c r="G555" i="66"/>
  <c r="V555" i="66"/>
  <c r="O555" i="66"/>
  <c r="I555" i="66"/>
  <c r="Y16" i="67" s="1"/>
  <c r="W555" i="66"/>
  <c r="R555" i="66"/>
  <c r="M555" i="66"/>
  <c r="Y555" i="66"/>
  <c r="K555" i="66"/>
  <c r="X563" i="66"/>
  <c r="U563" i="66"/>
  <c r="P563" i="66"/>
  <c r="L563" i="66"/>
  <c r="G563" i="66"/>
  <c r="V563" i="66"/>
  <c r="O563" i="66"/>
  <c r="I563" i="66"/>
  <c r="Y24" i="67" s="1"/>
  <c r="W563" i="66"/>
  <c r="R563" i="66"/>
  <c r="M563" i="66"/>
  <c r="Y563" i="66"/>
  <c r="K563" i="66"/>
  <c r="H19" i="49"/>
  <c r="AA20" i="49"/>
  <c r="AE8" i="2"/>
  <c r="H10" i="2"/>
  <c r="C11" i="2"/>
  <c r="AE11" i="2"/>
  <c r="H14" i="2"/>
  <c r="C15" i="2"/>
  <c r="AE15" i="2"/>
  <c r="H18" i="2"/>
  <c r="C19" i="2"/>
  <c r="AE19" i="2"/>
  <c r="H22" i="2"/>
  <c r="C23" i="2"/>
  <c r="AE23" i="2"/>
  <c r="C25" i="2"/>
  <c r="H26" i="2"/>
  <c r="AE27" i="2"/>
  <c r="AH27" i="2"/>
  <c r="AI28" i="2" s="1"/>
  <c r="M10" i="35"/>
  <c r="P10" i="35"/>
  <c r="AC10" i="35"/>
  <c r="AG10" i="35"/>
  <c r="G11" i="35"/>
  <c r="K11" i="35"/>
  <c r="X11" i="35"/>
  <c r="AA11" i="35"/>
  <c r="AF11" i="35"/>
  <c r="F12" i="35"/>
  <c r="V12" i="35"/>
  <c r="AE12" i="35"/>
  <c r="I13" i="35"/>
  <c r="Z13" i="35"/>
  <c r="M14" i="35"/>
  <c r="P14" i="35"/>
  <c r="AC14" i="35"/>
  <c r="AG14" i="35"/>
  <c r="G15" i="35"/>
  <c r="K15" i="35"/>
  <c r="X15" i="35"/>
  <c r="AA15" i="35"/>
  <c r="AF15" i="35"/>
  <c r="F16" i="35"/>
  <c r="V16" i="35"/>
  <c r="AE16" i="35"/>
  <c r="I17" i="35"/>
  <c r="Z17" i="35"/>
  <c r="M18" i="35"/>
  <c r="P18" i="35"/>
  <c r="AC18" i="35"/>
  <c r="AG18" i="35"/>
  <c r="G19" i="35"/>
  <c r="K19" i="35"/>
  <c r="X19" i="35"/>
  <c r="AA19" i="35"/>
  <c r="AF19" i="35"/>
  <c r="F20" i="35"/>
  <c r="V20" i="35"/>
  <c r="AE20" i="35"/>
  <c r="I21" i="35"/>
  <c r="Z21" i="35"/>
  <c r="M24" i="35"/>
  <c r="P24" i="35"/>
  <c r="AC24" i="35"/>
  <c r="AG24" i="35"/>
  <c r="G25" i="35"/>
  <c r="K25" i="35"/>
  <c r="X25" i="35"/>
  <c r="AA25" i="35"/>
  <c r="AF25" i="35"/>
  <c r="F26" i="35"/>
  <c r="V26" i="35"/>
  <c r="AE26" i="35"/>
  <c r="I27" i="35"/>
  <c r="Z27" i="35"/>
  <c r="M28" i="35"/>
  <c r="P28" i="35"/>
  <c r="AC28" i="35"/>
  <c r="AG28" i="35"/>
  <c r="G29" i="35"/>
  <c r="K29" i="35"/>
  <c r="X29" i="35"/>
  <c r="AA29" i="35"/>
  <c r="AF29" i="35"/>
  <c r="F30" i="35"/>
  <c r="V30" i="35"/>
  <c r="AE30" i="35"/>
  <c r="I31" i="35"/>
  <c r="Z31" i="35"/>
  <c r="M32" i="35"/>
  <c r="P32" i="35"/>
  <c r="AC32" i="35"/>
  <c r="AG32" i="35"/>
  <c r="G33" i="35"/>
  <c r="K33" i="35"/>
  <c r="X33" i="35"/>
  <c r="AA33" i="35"/>
  <c r="AF33" i="35"/>
  <c r="F34" i="35"/>
  <c r="V34" i="35"/>
  <c r="AE34" i="35"/>
  <c r="I35" i="35"/>
  <c r="Z35" i="35"/>
  <c r="M37" i="35"/>
  <c r="P37" i="35"/>
  <c r="AC37" i="35"/>
  <c r="AG37" i="35"/>
  <c r="G38" i="35"/>
  <c r="K38" i="35"/>
  <c r="X38" i="35"/>
  <c r="AA38" i="35"/>
  <c r="AF38" i="35"/>
  <c r="V39" i="35"/>
  <c r="AE39" i="35"/>
  <c r="I40" i="35"/>
  <c r="Z40" i="35"/>
  <c r="M41" i="35"/>
  <c r="P41" i="35"/>
  <c r="AC41" i="35"/>
  <c r="AG41" i="35"/>
  <c r="G42" i="35"/>
  <c r="K42" i="35"/>
  <c r="X42" i="35"/>
  <c r="AA42" i="35"/>
  <c r="AF42" i="35"/>
  <c r="V43" i="35"/>
  <c r="AE43" i="35"/>
  <c r="I44" i="35"/>
  <c r="Z44" i="35"/>
  <c r="M45" i="35"/>
  <c r="P45" i="35"/>
  <c r="AC45" i="35"/>
  <c r="AG45" i="35"/>
  <c r="G46" i="35"/>
  <c r="K46" i="35"/>
  <c r="X46" i="35"/>
  <c r="AA46" i="35"/>
  <c r="AF46" i="35"/>
  <c r="V47" i="35"/>
  <c r="AE47" i="35"/>
  <c r="I48" i="35"/>
  <c r="Z48" i="35"/>
  <c r="H9" i="1"/>
  <c r="Z9" i="1"/>
  <c r="E10" i="1"/>
  <c r="I10" i="1"/>
  <c r="Q10" i="1"/>
  <c r="S10" i="1"/>
  <c r="V10" i="1"/>
  <c r="X10" i="1"/>
  <c r="AA10" i="1"/>
  <c r="G12" i="1"/>
  <c r="T12" i="1"/>
  <c r="W12" i="1"/>
  <c r="Y12" i="1"/>
  <c r="H13" i="1"/>
  <c r="Z13" i="1"/>
  <c r="E14" i="1"/>
  <c r="I14" i="1"/>
  <c r="Q14" i="1"/>
  <c r="S14" i="1"/>
  <c r="V14" i="1"/>
  <c r="X14" i="1"/>
  <c r="AA14" i="1"/>
  <c r="G16" i="1"/>
  <c r="T16" i="1"/>
  <c r="W16" i="1"/>
  <c r="Y16" i="1"/>
  <c r="H17" i="1"/>
  <c r="E18" i="1"/>
  <c r="I18" i="1"/>
  <c r="Q18" i="1"/>
  <c r="S18" i="1"/>
  <c r="V18" i="1"/>
  <c r="X18" i="1"/>
  <c r="G20" i="1"/>
  <c r="T20" i="1"/>
  <c r="W20" i="1"/>
  <c r="H21" i="1"/>
  <c r="E22" i="1"/>
  <c r="I22" i="1"/>
  <c r="Q22" i="1"/>
  <c r="S22" i="1"/>
  <c r="V22" i="1"/>
  <c r="X22" i="1"/>
  <c r="G24" i="1"/>
  <c r="T24" i="1"/>
  <c r="W24" i="1"/>
  <c r="H25" i="1"/>
  <c r="E26" i="1"/>
  <c r="I26" i="1"/>
  <c r="Q26" i="1"/>
  <c r="S26" i="1"/>
  <c r="V26" i="1"/>
  <c r="X26" i="1"/>
  <c r="G28" i="1"/>
  <c r="H29" i="1"/>
  <c r="E30" i="1"/>
  <c r="I30" i="1"/>
  <c r="Q30" i="1"/>
  <c r="S30" i="1"/>
  <c r="V30" i="1"/>
  <c r="X30" i="1"/>
  <c r="G32" i="1"/>
  <c r="H33" i="1"/>
  <c r="E34" i="1"/>
  <c r="I34" i="1"/>
  <c r="Q34" i="1"/>
  <c r="S34" i="1"/>
  <c r="V34" i="1"/>
  <c r="X34" i="1"/>
  <c r="G36" i="1"/>
  <c r="H37" i="1"/>
  <c r="E38" i="1"/>
  <c r="I38" i="1"/>
  <c r="Q38" i="1"/>
  <c r="S38" i="1"/>
  <c r="V38" i="1"/>
  <c r="G40" i="1"/>
  <c r="H41" i="1"/>
  <c r="E42" i="1"/>
  <c r="I42" i="1"/>
  <c r="Q42" i="1"/>
  <c r="S42" i="1"/>
  <c r="G44" i="1"/>
  <c r="H45" i="1"/>
  <c r="E46" i="1"/>
  <c r="I46" i="1"/>
  <c r="Q46" i="1"/>
  <c r="S46" i="1"/>
  <c r="G48" i="1"/>
  <c r="H49" i="1"/>
  <c r="E50" i="1"/>
  <c r="S50" i="1"/>
  <c r="V50" i="1"/>
  <c r="X50" i="1"/>
  <c r="G52" i="1"/>
  <c r="T52" i="1"/>
  <c r="H53" i="1"/>
  <c r="E54" i="1"/>
  <c r="S54" i="1"/>
  <c r="V54" i="1"/>
  <c r="X54" i="1"/>
  <c r="G56" i="1"/>
  <c r="T56" i="1"/>
  <c r="H57" i="1"/>
  <c r="E58" i="1"/>
  <c r="S58" i="1"/>
  <c r="V58" i="1"/>
  <c r="X58" i="1"/>
  <c r="G60" i="1"/>
  <c r="T60" i="1"/>
  <c r="H63" i="1"/>
  <c r="Z63" i="1"/>
  <c r="E64" i="1"/>
  <c r="I64" i="1"/>
  <c r="Q64" i="1"/>
  <c r="S64" i="1"/>
  <c r="V64" i="1"/>
  <c r="X64" i="1"/>
  <c r="AA64" i="1"/>
  <c r="G66" i="1"/>
  <c r="O66" i="1"/>
  <c r="T66" i="1"/>
  <c r="W66" i="1"/>
  <c r="Y66" i="1"/>
  <c r="H67" i="1"/>
  <c r="Z67" i="1"/>
  <c r="E68" i="1"/>
  <c r="I68" i="1"/>
  <c r="Q68" i="1"/>
  <c r="S68" i="1"/>
  <c r="V68" i="1"/>
  <c r="X68" i="1"/>
  <c r="AA68" i="1"/>
  <c r="G70" i="1"/>
  <c r="O70" i="1"/>
  <c r="T70" i="1"/>
  <c r="W70" i="1"/>
  <c r="Y70" i="1"/>
  <c r="H71" i="1"/>
  <c r="Z71" i="1"/>
  <c r="E72" i="1"/>
  <c r="I72" i="1"/>
  <c r="Q72" i="1"/>
  <c r="S72" i="1"/>
  <c r="V72" i="1"/>
  <c r="X72" i="1"/>
  <c r="AA72" i="1"/>
  <c r="G74" i="1"/>
  <c r="O74" i="1"/>
  <c r="T74" i="1"/>
  <c r="W74" i="1"/>
  <c r="Y74" i="1"/>
  <c r="H75" i="1"/>
  <c r="Z75" i="1"/>
  <c r="E76" i="1"/>
  <c r="I76" i="1"/>
  <c r="Q76" i="1"/>
  <c r="S76" i="1"/>
  <c r="V76" i="1"/>
  <c r="X76" i="1"/>
  <c r="AA76" i="1"/>
  <c r="G78" i="1"/>
  <c r="O78" i="1"/>
  <c r="T78" i="1"/>
  <c r="W78" i="1"/>
  <c r="Y78" i="1"/>
  <c r="H79" i="1"/>
  <c r="Z79" i="1"/>
  <c r="E80" i="1"/>
  <c r="I80" i="1"/>
  <c r="Q80" i="1"/>
  <c r="S80" i="1"/>
  <c r="V80" i="1"/>
  <c r="X80" i="1"/>
  <c r="AA80" i="1"/>
  <c r="G82" i="1"/>
  <c r="O82" i="1"/>
  <c r="T82" i="1"/>
  <c r="W82" i="1"/>
  <c r="Y82" i="1"/>
  <c r="H83" i="1"/>
  <c r="Z83" i="1"/>
  <c r="E84" i="1"/>
  <c r="I84" i="1"/>
  <c r="Q84" i="1"/>
  <c r="S84" i="1"/>
  <c r="V84" i="1"/>
  <c r="X84" i="1"/>
  <c r="AA84" i="1"/>
  <c r="G86" i="1"/>
  <c r="O86" i="1"/>
  <c r="T86" i="1"/>
  <c r="W86" i="1"/>
  <c r="Y86" i="1"/>
  <c r="H87" i="1"/>
  <c r="Z87" i="1"/>
  <c r="E88" i="1"/>
  <c r="I88" i="1"/>
  <c r="Q88" i="1"/>
  <c r="S88" i="1"/>
  <c r="V88" i="1"/>
  <c r="X88" i="1"/>
  <c r="AA88" i="1"/>
  <c r="G90" i="1"/>
  <c r="O90" i="1"/>
  <c r="T90" i="1"/>
  <c r="W90" i="1"/>
  <c r="Y90" i="1"/>
  <c r="H91" i="1"/>
  <c r="Z91" i="1"/>
  <c r="E92" i="1"/>
  <c r="I92" i="1"/>
  <c r="Q92" i="1"/>
  <c r="S92" i="1"/>
  <c r="V92" i="1"/>
  <c r="X92" i="1"/>
  <c r="AA92" i="1"/>
  <c r="G94" i="1"/>
  <c r="O94" i="1"/>
  <c r="T94" i="1"/>
  <c r="W94" i="1"/>
  <c r="Y94" i="1"/>
  <c r="H95" i="1"/>
  <c r="Z95" i="1"/>
  <c r="E96" i="1"/>
  <c r="I96" i="1"/>
  <c r="Q96" i="1"/>
  <c r="S96" i="1"/>
  <c r="V96" i="1"/>
  <c r="X96" i="1"/>
  <c r="AA96" i="1"/>
  <c r="G98" i="1"/>
  <c r="O98" i="1"/>
  <c r="T98" i="1"/>
  <c r="W98" i="1"/>
  <c r="Y98" i="1"/>
  <c r="H99" i="1"/>
  <c r="Z99" i="1"/>
  <c r="E100" i="1"/>
  <c r="I100" i="1"/>
  <c r="Q100" i="1"/>
  <c r="S100" i="1"/>
  <c r="V100" i="1"/>
  <c r="X100" i="1"/>
  <c r="AA100" i="1"/>
  <c r="G102" i="1"/>
  <c r="O102" i="1"/>
  <c r="T102" i="1"/>
  <c r="W102" i="1"/>
  <c r="Y102" i="1"/>
  <c r="H103" i="1"/>
  <c r="Z103" i="1"/>
  <c r="E104" i="1"/>
  <c r="I104" i="1"/>
  <c r="Q104" i="1"/>
  <c r="S104" i="1"/>
  <c r="V104" i="1"/>
  <c r="X104" i="1"/>
  <c r="AA104" i="1"/>
  <c r="G106" i="1"/>
  <c r="O106" i="1"/>
  <c r="T106" i="1"/>
  <c r="W106" i="1"/>
  <c r="Y106" i="1"/>
  <c r="H107" i="1"/>
  <c r="Z107" i="1"/>
  <c r="E108" i="1"/>
  <c r="I108" i="1"/>
  <c r="Q108" i="1"/>
  <c r="S108" i="1"/>
  <c r="V108" i="1"/>
  <c r="X108" i="1"/>
  <c r="AA108" i="1"/>
  <c r="G110" i="1"/>
  <c r="O110" i="1"/>
  <c r="T110" i="1"/>
  <c r="W110" i="1"/>
  <c r="Y110" i="1"/>
  <c r="H111" i="1"/>
  <c r="E112" i="1"/>
  <c r="I112" i="1"/>
  <c r="Q112" i="1"/>
  <c r="S112" i="1"/>
  <c r="G114" i="1"/>
  <c r="O114" i="1"/>
  <c r="T114" i="1"/>
  <c r="W114" i="1"/>
  <c r="Y114" i="1"/>
  <c r="AI22" i="6"/>
  <c r="AI26" i="6"/>
  <c r="AB24" i="16"/>
  <c r="AB32" i="16"/>
  <c r="AF31" i="44"/>
  <c r="AG31" i="44"/>
  <c r="AF24" i="46"/>
  <c r="G17" i="48"/>
  <c r="AB48" i="48"/>
  <c r="AA48" i="48"/>
  <c r="AC54" i="48"/>
  <c r="AB75" i="48"/>
  <c r="AA75" i="48"/>
  <c r="R14" i="66"/>
  <c r="I14" i="66"/>
  <c r="K7" i="67" s="1"/>
  <c r="M14" i="66"/>
  <c r="X14" i="66" s="1"/>
  <c r="G14" i="66"/>
  <c r="Y14" i="66" s="1"/>
  <c r="V14" i="66"/>
  <c r="P14" i="66"/>
  <c r="K14" i="66"/>
  <c r="O14" i="66"/>
  <c r="L14" i="66"/>
  <c r="Q18" i="66"/>
  <c r="R30" i="66"/>
  <c r="I30" i="66"/>
  <c r="K23" i="67" s="1"/>
  <c r="M30" i="66"/>
  <c r="G30" i="66"/>
  <c r="Y30" i="66" s="1"/>
  <c r="V30" i="66"/>
  <c r="P30" i="66"/>
  <c r="K30" i="66"/>
  <c r="O30" i="66"/>
  <c r="L30" i="66"/>
  <c r="Q34" i="66"/>
  <c r="R40" i="66"/>
  <c r="I40" i="66"/>
  <c r="K33" i="67" s="1"/>
  <c r="M40" i="66"/>
  <c r="X40" i="66" s="1"/>
  <c r="G40" i="66"/>
  <c r="V40" i="66"/>
  <c r="P40" i="66"/>
  <c r="K40" i="66"/>
  <c r="Y40" i="66"/>
  <c r="O40" i="66"/>
  <c r="L40" i="66"/>
  <c r="Q44" i="66"/>
  <c r="Q47" i="66"/>
  <c r="R62" i="66"/>
  <c r="I62" i="66"/>
  <c r="L17" i="67" s="1"/>
  <c r="V62" i="66"/>
  <c r="P62" i="66"/>
  <c r="K62" i="66"/>
  <c r="M62" i="66"/>
  <c r="G62" i="66"/>
  <c r="Y62" i="66" s="1"/>
  <c r="Q62" i="66"/>
  <c r="O62" i="66"/>
  <c r="Q82" i="66"/>
  <c r="U91" i="66"/>
  <c r="P91" i="66"/>
  <c r="L91" i="66"/>
  <c r="G91" i="66"/>
  <c r="Y91" i="66" s="1"/>
  <c r="V91" i="66"/>
  <c r="O91" i="66"/>
  <c r="I91" i="66"/>
  <c r="M8" i="67" s="1"/>
  <c r="R91" i="66"/>
  <c r="M91" i="66"/>
  <c r="X91" i="66" s="1"/>
  <c r="Q91" i="66"/>
  <c r="R96" i="66"/>
  <c r="I96" i="66"/>
  <c r="M13" i="67" s="1"/>
  <c r="V96" i="66"/>
  <c r="P96" i="66"/>
  <c r="K96" i="66"/>
  <c r="M96" i="66"/>
  <c r="X96" i="66" s="1"/>
  <c r="G96" i="66"/>
  <c r="Y96" i="66" s="1"/>
  <c r="O96" i="66"/>
  <c r="L96" i="66"/>
  <c r="Q104" i="66"/>
  <c r="R112" i="66"/>
  <c r="I112" i="66"/>
  <c r="M29" i="67" s="1"/>
  <c r="V112" i="66"/>
  <c r="P112" i="66"/>
  <c r="K112" i="66"/>
  <c r="M112" i="66"/>
  <c r="X112" i="66" s="1"/>
  <c r="G112" i="66"/>
  <c r="Y112" i="66" s="1"/>
  <c r="Q112" i="66"/>
  <c r="O112" i="66"/>
  <c r="R120" i="66"/>
  <c r="I120" i="66"/>
  <c r="M37" i="67" s="1"/>
  <c r="V120" i="66"/>
  <c r="P120" i="66"/>
  <c r="K120" i="66"/>
  <c r="M120" i="66"/>
  <c r="N120" i="66" s="1"/>
  <c r="G120" i="66"/>
  <c r="Y120" i="66" s="1"/>
  <c r="Q120" i="66"/>
  <c r="O120" i="66"/>
  <c r="U123" i="66"/>
  <c r="P123" i="66"/>
  <c r="L123" i="66"/>
  <c r="G123" i="66"/>
  <c r="Y123" i="66" s="1"/>
  <c r="V123" i="66"/>
  <c r="O123" i="66"/>
  <c r="I123" i="66"/>
  <c r="M40" i="67" s="1"/>
  <c r="R123" i="66"/>
  <c r="M123" i="66"/>
  <c r="X123" i="66" s="1"/>
  <c r="Q123" i="66"/>
  <c r="U129" i="66"/>
  <c r="P129" i="66"/>
  <c r="L129" i="66"/>
  <c r="G129" i="66"/>
  <c r="Y129" i="66" s="1"/>
  <c r="R129" i="66"/>
  <c r="V129" i="66"/>
  <c r="O129" i="66"/>
  <c r="I129" i="66"/>
  <c r="J129" i="66" s="1"/>
  <c r="K129" i="66"/>
  <c r="Q142" i="66"/>
  <c r="R146" i="66"/>
  <c r="I146" i="66"/>
  <c r="J146" i="66" s="1"/>
  <c r="V146" i="66"/>
  <c r="P146" i="66"/>
  <c r="K146" i="66"/>
  <c r="G146" i="66"/>
  <c r="Y146" i="66" s="1"/>
  <c r="Q146" i="66"/>
  <c r="O146" i="66"/>
  <c r="L150" i="66"/>
  <c r="K153" i="66"/>
  <c r="R181" i="66"/>
  <c r="Y181" i="66"/>
  <c r="U181" i="66"/>
  <c r="O181" i="66"/>
  <c r="W181" i="66"/>
  <c r="Q181" i="66"/>
  <c r="L181" i="66"/>
  <c r="G181" i="66"/>
  <c r="V181" i="66"/>
  <c r="K181" i="66"/>
  <c r="X181" i="66"/>
  <c r="U191" i="66"/>
  <c r="P191" i="66"/>
  <c r="L191" i="66"/>
  <c r="G191" i="66"/>
  <c r="Y191" i="66" s="1"/>
  <c r="V191" i="66"/>
  <c r="O191" i="66"/>
  <c r="R191" i="66"/>
  <c r="M191" i="66"/>
  <c r="N191" i="66" s="1"/>
  <c r="K191" i="66"/>
  <c r="O35" i="67"/>
  <c r="Q203" i="66"/>
  <c r="R227" i="66"/>
  <c r="I227" i="66"/>
  <c r="J227" i="66" s="1"/>
  <c r="V227" i="66"/>
  <c r="P227" i="66"/>
  <c r="K227" i="66"/>
  <c r="M227" i="66"/>
  <c r="X227" i="66" s="1"/>
  <c r="G227" i="66"/>
  <c r="Y227" i="66" s="1"/>
  <c r="O227" i="66"/>
  <c r="L227" i="66"/>
  <c r="U255" i="66"/>
  <c r="P255" i="66"/>
  <c r="L255" i="66"/>
  <c r="G255" i="66"/>
  <c r="Y255" i="66" s="1"/>
  <c r="R255" i="66"/>
  <c r="M255" i="66"/>
  <c r="X255" i="66" s="1"/>
  <c r="V255" i="66"/>
  <c r="O255" i="66"/>
  <c r="I255" i="66"/>
  <c r="Q20" i="67" s="1"/>
  <c r="K255" i="66"/>
  <c r="Q268" i="66"/>
  <c r="L272" i="66"/>
  <c r="R311" i="66"/>
  <c r="I311" i="66"/>
  <c r="R38" i="67" s="1"/>
  <c r="X311" i="66"/>
  <c r="M311" i="66"/>
  <c r="G311" i="66"/>
  <c r="V311" i="66"/>
  <c r="P311" i="66"/>
  <c r="K311" i="66"/>
  <c r="Q311" i="66"/>
  <c r="Y311" i="66"/>
  <c r="O311" i="66"/>
  <c r="Q328" i="66"/>
  <c r="Q331" i="66"/>
  <c r="R355" i="66"/>
  <c r="I355" i="66"/>
  <c r="T6" i="67" s="1"/>
  <c r="V355" i="66"/>
  <c r="P355" i="66"/>
  <c r="K355" i="66"/>
  <c r="M355" i="66"/>
  <c r="G355" i="66"/>
  <c r="Y355" i="66" s="1"/>
  <c r="O355" i="66"/>
  <c r="L355" i="66"/>
  <c r="R363" i="66"/>
  <c r="I363" i="66"/>
  <c r="T14" i="67" s="1"/>
  <c r="V363" i="66"/>
  <c r="P363" i="66"/>
  <c r="K363" i="66"/>
  <c r="M363" i="66"/>
  <c r="X363" i="66" s="1"/>
  <c r="G363" i="66"/>
  <c r="Y363" i="66" s="1"/>
  <c r="O363" i="66"/>
  <c r="L363" i="66"/>
  <c r="R371" i="66"/>
  <c r="I371" i="66"/>
  <c r="T22" i="67" s="1"/>
  <c r="V371" i="66"/>
  <c r="P371" i="66"/>
  <c r="K371" i="66"/>
  <c r="X371" i="66"/>
  <c r="M371" i="66"/>
  <c r="G371" i="66"/>
  <c r="Y371" i="66"/>
  <c r="O371" i="66"/>
  <c r="W371" i="66"/>
  <c r="L371" i="66"/>
  <c r="Q383" i="66"/>
  <c r="X395" i="66"/>
  <c r="U395" i="66"/>
  <c r="P395" i="66"/>
  <c r="L395" i="66"/>
  <c r="G395" i="66"/>
  <c r="V395" i="66"/>
  <c r="O395" i="66"/>
  <c r="I395" i="66"/>
  <c r="U8" i="67" s="1"/>
  <c r="W395" i="66"/>
  <c r="R395" i="66"/>
  <c r="M395" i="66"/>
  <c r="Y395" i="66"/>
  <c r="K395" i="66"/>
  <c r="Q399" i="66"/>
  <c r="O412" i="66"/>
  <c r="K412" i="66"/>
  <c r="V412" i="66"/>
  <c r="P412" i="66"/>
  <c r="I412" i="66"/>
  <c r="U25" i="67" s="1"/>
  <c r="R412" i="66"/>
  <c r="M412" i="66"/>
  <c r="X412" i="66" s="1"/>
  <c r="G412" i="66"/>
  <c r="Y412" i="66" s="1"/>
  <c r="Q412" i="66"/>
  <c r="U415" i="66"/>
  <c r="P415" i="66"/>
  <c r="L415" i="66"/>
  <c r="G415" i="66"/>
  <c r="Y415" i="66" s="1"/>
  <c r="R415" i="66"/>
  <c r="M415" i="66"/>
  <c r="V415" i="66"/>
  <c r="O415" i="66"/>
  <c r="I415" i="66"/>
  <c r="U28" i="67" s="1"/>
  <c r="K415" i="66"/>
  <c r="L431" i="66"/>
  <c r="L443" i="66"/>
  <c r="L447" i="66"/>
  <c r="Q476" i="66"/>
  <c r="Q479" i="66"/>
  <c r="L488" i="66"/>
  <c r="K491" i="66"/>
  <c r="R507" i="66"/>
  <c r="I507" i="66"/>
  <c r="X6" i="67" s="1"/>
  <c r="V507" i="66"/>
  <c r="P507" i="66"/>
  <c r="K507" i="66"/>
  <c r="X507" i="66"/>
  <c r="M507" i="66"/>
  <c r="G507" i="66"/>
  <c r="Q507" i="66"/>
  <c r="Y507" i="66"/>
  <c r="O507" i="66"/>
  <c r="R523" i="66"/>
  <c r="I523" i="66"/>
  <c r="X22" i="67" s="1"/>
  <c r="V523" i="66"/>
  <c r="P523" i="66"/>
  <c r="K523" i="66"/>
  <c r="X523" i="66"/>
  <c r="M523" i="66"/>
  <c r="G523" i="66"/>
  <c r="Q523" i="66"/>
  <c r="Y523" i="66"/>
  <c r="O523" i="66"/>
  <c r="L539" i="66"/>
  <c r="Q552" i="66"/>
  <c r="Q555" i="66"/>
  <c r="Q563" i="66"/>
  <c r="W572" i="66"/>
  <c r="O572" i="66"/>
  <c r="K572" i="66"/>
  <c r="V572" i="66"/>
  <c r="P572" i="66"/>
  <c r="I572" i="66"/>
  <c r="Y33" i="67" s="1"/>
  <c r="X572" i="66"/>
  <c r="R572" i="66"/>
  <c r="M572" i="66"/>
  <c r="G572" i="66"/>
  <c r="Y572" i="66"/>
  <c r="L572" i="66"/>
  <c r="AA9" i="50"/>
  <c r="AA13" i="50"/>
  <c r="AA17" i="50"/>
  <c r="O11" i="2"/>
  <c r="Z24" i="2"/>
  <c r="I10" i="35"/>
  <c r="Z10" i="35"/>
  <c r="I28" i="35"/>
  <c r="I37" i="35"/>
  <c r="I45" i="35"/>
  <c r="H36" i="1"/>
  <c r="H44" i="1"/>
  <c r="H66" i="1"/>
  <c r="Z70" i="1"/>
  <c r="H74" i="1"/>
  <c r="H78" i="1"/>
  <c r="H82" i="1"/>
  <c r="H86" i="1"/>
  <c r="H90" i="1"/>
  <c r="Z94" i="1"/>
  <c r="H106" i="1"/>
  <c r="Z110" i="1"/>
  <c r="H114" i="1"/>
  <c r="AI21" i="6"/>
  <c r="N14" i="44"/>
  <c r="AG14" i="44"/>
  <c r="AG32" i="44"/>
  <c r="AF32" i="44"/>
  <c r="AD17" i="45"/>
  <c r="AF13" i="46"/>
  <c r="AF28" i="46"/>
  <c r="AF29" i="46"/>
  <c r="AA35" i="48"/>
  <c r="AB35" i="48"/>
  <c r="C15" i="67"/>
  <c r="R26" i="66"/>
  <c r="I26" i="66"/>
  <c r="K19" i="67" s="1"/>
  <c r="V26" i="66"/>
  <c r="P26" i="66"/>
  <c r="K26" i="66"/>
  <c r="X26" i="66"/>
  <c r="M26" i="66"/>
  <c r="G26" i="66"/>
  <c r="Y26" i="66"/>
  <c r="O26" i="66"/>
  <c r="W26" i="66"/>
  <c r="L26" i="66"/>
  <c r="R54" i="66"/>
  <c r="I54" i="66"/>
  <c r="L9" i="67" s="1"/>
  <c r="V54" i="66"/>
  <c r="P54" i="66"/>
  <c r="K54" i="66"/>
  <c r="M54" i="66"/>
  <c r="G54" i="66"/>
  <c r="Y54" i="66" s="1"/>
  <c r="Q54" i="66"/>
  <c r="O54" i="66"/>
  <c r="U61" i="66"/>
  <c r="P61" i="66"/>
  <c r="L61" i="66"/>
  <c r="G61" i="66"/>
  <c r="Y61" i="66" s="1"/>
  <c r="R61" i="66"/>
  <c r="M61" i="66"/>
  <c r="X61" i="66" s="1"/>
  <c r="V61" i="66"/>
  <c r="O61" i="66"/>
  <c r="I61" i="66"/>
  <c r="L16" i="67" s="1"/>
  <c r="K61" i="66"/>
  <c r="R70" i="66"/>
  <c r="I70" i="66"/>
  <c r="L25" i="67" s="1"/>
  <c r="V70" i="66"/>
  <c r="P70" i="66"/>
  <c r="K70" i="66"/>
  <c r="M70" i="66"/>
  <c r="G70" i="66"/>
  <c r="Y70" i="66" s="1"/>
  <c r="Q70" i="66"/>
  <c r="O70" i="66"/>
  <c r="U99" i="66"/>
  <c r="P99" i="66"/>
  <c r="L99" i="66"/>
  <c r="G99" i="66"/>
  <c r="Y99" i="66" s="1"/>
  <c r="V99" i="66"/>
  <c r="O99" i="66"/>
  <c r="I99" i="66"/>
  <c r="M16" i="67" s="1"/>
  <c r="R99" i="66"/>
  <c r="M99" i="66"/>
  <c r="N99" i="66" s="1"/>
  <c r="Q99" i="66"/>
  <c r="U149" i="66"/>
  <c r="P149" i="66"/>
  <c r="L149" i="66"/>
  <c r="G149" i="66"/>
  <c r="Y149" i="66" s="1"/>
  <c r="V149" i="66"/>
  <c r="O149" i="66"/>
  <c r="I149" i="66"/>
  <c r="J149" i="66" s="1"/>
  <c r="R149" i="66"/>
  <c r="K149" i="66"/>
  <c r="X157" i="66"/>
  <c r="U157" i="66"/>
  <c r="P157" i="66"/>
  <c r="L157" i="66"/>
  <c r="G157" i="66"/>
  <c r="V157" i="66"/>
  <c r="O157" i="66"/>
  <c r="I157" i="66"/>
  <c r="W157" i="66"/>
  <c r="R157" i="66"/>
  <c r="Q157" i="66"/>
  <c r="Y157" i="66"/>
  <c r="O184" i="66"/>
  <c r="K184" i="66"/>
  <c r="R184" i="66"/>
  <c r="M184" i="66"/>
  <c r="N184" i="66" s="1"/>
  <c r="G184" i="66"/>
  <c r="Y184" i="66" s="1"/>
  <c r="V184" i="66"/>
  <c r="P184" i="66"/>
  <c r="L184" i="66"/>
  <c r="U184" i="66"/>
  <c r="R197" i="66"/>
  <c r="Y197" i="66"/>
  <c r="U197" i="66"/>
  <c r="O197" i="66"/>
  <c r="W197" i="66"/>
  <c r="Q197" i="66"/>
  <c r="L197" i="66"/>
  <c r="G197" i="66"/>
  <c r="X197" i="66"/>
  <c r="M197" i="66"/>
  <c r="V197" i="66"/>
  <c r="K197" i="66"/>
  <c r="X247" i="66"/>
  <c r="U247" i="66"/>
  <c r="P247" i="66"/>
  <c r="L247" i="66"/>
  <c r="G247" i="66"/>
  <c r="W247" i="66"/>
  <c r="R247" i="66"/>
  <c r="M247" i="66"/>
  <c r="V247" i="66"/>
  <c r="O247" i="66"/>
  <c r="I247" i="66"/>
  <c r="Q12" i="67" s="1"/>
  <c r="Y247" i="66"/>
  <c r="K247" i="66"/>
  <c r="O264" i="66"/>
  <c r="K264" i="66"/>
  <c r="R264" i="66"/>
  <c r="M264" i="66"/>
  <c r="N264" i="66" s="1"/>
  <c r="G264" i="66"/>
  <c r="Y264" i="66" s="1"/>
  <c r="V264" i="66"/>
  <c r="P264" i="66"/>
  <c r="I264" i="66"/>
  <c r="Q29" i="67" s="1"/>
  <c r="Q264" i="66"/>
  <c r="U267" i="66"/>
  <c r="P267" i="66"/>
  <c r="L267" i="66"/>
  <c r="G267" i="66"/>
  <c r="Y267" i="66" s="1"/>
  <c r="V267" i="66"/>
  <c r="O267" i="66"/>
  <c r="I267" i="66"/>
  <c r="Q32" i="67" s="1"/>
  <c r="R267" i="66"/>
  <c r="M267" i="66"/>
  <c r="X267" i="66" s="1"/>
  <c r="Q267" i="66"/>
  <c r="W324" i="66"/>
  <c r="O324" i="66"/>
  <c r="K324" i="66"/>
  <c r="V324" i="66"/>
  <c r="P324" i="66"/>
  <c r="I324" i="66"/>
  <c r="S13" i="67" s="1"/>
  <c r="X324" i="66"/>
  <c r="R324" i="66"/>
  <c r="M324" i="66"/>
  <c r="G324" i="66"/>
  <c r="Q324" i="66"/>
  <c r="Y324" i="66"/>
  <c r="X327" i="66"/>
  <c r="U327" i="66"/>
  <c r="P327" i="66"/>
  <c r="L327" i="66"/>
  <c r="G327" i="66"/>
  <c r="W327" i="66"/>
  <c r="R327" i="66"/>
  <c r="M327" i="66"/>
  <c r="V327" i="66"/>
  <c r="O327" i="66"/>
  <c r="I327" i="66"/>
  <c r="S16" i="67" s="1"/>
  <c r="Q327" i="66"/>
  <c r="Y327" i="66"/>
  <c r="U335" i="66"/>
  <c r="P335" i="66"/>
  <c r="L335" i="66"/>
  <c r="G335" i="66"/>
  <c r="Y335" i="66" s="1"/>
  <c r="R335" i="66"/>
  <c r="M335" i="66"/>
  <c r="X335" i="66" s="1"/>
  <c r="V335" i="66"/>
  <c r="O335" i="66"/>
  <c r="I335" i="66"/>
  <c r="S24" i="67" s="1"/>
  <c r="K335" i="66"/>
  <c r="O348" i="66"/>
  <c r="K348" i="66"/>
  <c r="V348" i="66"/>
  <c r="P348" i="66"/>
  <c r="I348" i="66"/>
  <c r="S37" i="67" s="1"/>
  <c r="R348" i="66"/>
  <c r="M348" i="66"/>
  <c r="G348" i="66"/>
  <c r="Y348" i="66" s="1"/>
  <c r="Q348" i="66"/>
  <c r="R455" i="66"/>
  <c r="I455" i="66"/>
  <c r="V30" i="67" s="1"/>
  <c r="M455" i="66"/>
  <c r="X455" i="66" s="1"/>
  <c r="G455" i="66"/>
  <c r="V455" i="66"/>
  <c r="P455" i="66"/>
  <c r="K455" i="66"/>
  <c r="Y455" i="66"/>
  <c r="O455" i="66"/>
  <c r="L455" i="66"/>
  <c r="W472" i="66"/>
  <c r="O472" i="66"/>
  <c r="K472" i="66"/>
  <c r="X472" i="66"/>
  <c r="R472" i="66"/>
  <c r="M472" i="66"/>
  <c r="G472" i="66"/>
  <c r="V472" i="66"/>
  <c r="P472" i="66"/>
  <c r="I472" i="66"/>
  <c r="W9" i="67" s="1"/>
  <c r="Q472" i="66"/>
  <c r="Y472" i="66"/>
  <c r="X475" i="66"/>
  <c r="U475" i="66"/>
  <c r="P475" i="66"/>
  <c r="L475" i="66"/>
  <c r="G475" i="66"/>
  <c r="V475" i="66"/>
  <c r="O475" i="66"/>
  <c r="I475" i="66"/>
  <c r="W12" i="67" s="1"/>
  <c r="W475" i="66"/>
  <c r="R475" i="66"/>
  <c r="M475" i="66"/>
  <c r="Q475" i="66"/>
  <c r="Y475" i="66"/>
  <c r="W492" i="66"/>
  <c r="O492" i="66"/>
  <c r="K492" i="66"/>
  <c r="V492" i="66"/>
  <c r="P492" i="66"/>
  <c r="I492" i="66"/>
  <c r="W29" i="67" s="1"/>
  <c r="X492" i="66"/>
  <c r="R492" i="66"/>
  <c r="M492" i="66"/>
  <c r="G492" i="66"/>
  <c r="Y492" i="66"/>
  <c r="L492" i="66"/>
  <c r="U495" i="66"/>
  <c r="P495" i="66"/>
  <c r="L495" i="66"/>
  <c r="G495" i="66"/>
  <c r="Y495" i="66" s="1"/>
  <c r="R495" i="66"/>
  <c r="M495" i="66"/>
  <c r="X495" i="66" s="1"/>
  <c r="V495" i="66"/>
  <c r="O495" i="66"/>
  <c r="I495" i="66"/>
  <c r="W32" i="67" s="1"/>
  <c r="K495" i="66"/>
  <c r="R531" i="66"/>
  <c r="I531" i="66"/>
  <c r="X30" i="67" s="1"/>
  <c r="V531" i="66"/>
  <c r="P531" i="66"/>
  <c r="K531" i="66"/>
  <c r="X531" i="66"/>
  <c r="M531" i="66"/>
  <c r="G531" i="66"/>
  <c r="Q531" i="66"/>
  <c r="Y531" i="66"/>
  <c r="O531" i="66"/>
  <c r="W548" i="66"/>
  <c r="O548" i="66"/>
  <c r="K548" i="66"/>
  <c r="V548" i="66"/>
  <c r="P548" i="66"/>
  <c r="I548" i="66"/>
  <c r="Y9" i="67" s="1"/>
  <c r="X548" i="66"/>
  <c r="R548" i="66"/>
  <c r="M548" i="66"/>
  <c r="G548" i="66"/>
  <c r="Q548" i="66"/>
  <c r="Y548" i="66"/>
  <c r="X551" i="66"/>
  <c r="U551" i="66"/>
  <c r="P551" i="66"/>
  <c r="L551" i="66"/>
  <c r="G551" i="66"/>
  <c r="W551" i="66"/>
  <c r="R551" i="66"/>
  <c r="M551" i="66"/>
  <c r="V551" i="66"/>
  <c r="O551" i="66"/>
  <c r="I551" i="66"/>
  <c r="Y12" i="67" s="1"/>
  <c r="Q551" i="66"/>
  <c r="Y551" i="66"/>
  <c r="H11" i="49"/>
  <c r="AA12" i="49"/>
  <c r="Z12" i="50"/>
  <c r="Z16" i="50"/>
  <c r="Z29" i="50"/>
  <c r="Z31" i="50"/>
  <c r="Z33" i="50"/>
  <c r="Z35" i="50"/>
  <c r="C9" i="2"/>
  <c r="AE9" i="2"/>
  <c r="AH9" i="2"/>
  <c r="R12" i="2"/>
  <c r="C13" i="2"/>
  <c r="AE13" i="2"/>
  <c r="AH13" i="2"/>
  <c r="E14" i="2"/>
  <c r="O14" i="2"/>
  <c r="T14" i="2"/>
  <c r="H16" i="2"/>
  <c r="C17" i="2"/>
  <c r="AE17" i="2"/>
  <c r="AH17" i="2"/>
  <c r="O18" i="2"/>
  <c r="R20" i="2"/>
  <c r="C21" i="2"/>
  <c r="AE21" i="2"/>
  <c r="AH21" i="2"/>
  <c r="O22" i="2"/>
  <c r="H24" i="2"/>
  <c r="AE25" i="2"/>
  <c r="AH25" i="2"/>
  <c r="F10" i="35"/>
  <c r="V10" i="35"/>
  <c r="AE10" i="35"/>
  <c r="I11" i="35"/>
  <c r="Z11" i="35"/>
  <c r="M12" i="35"/>
  <c r="P12" i="35"/>
  <c r="AC12" i="35"/>
  <c r="AG12" i="35"/>
  <c r="F14" i="35"/>
  <c r="V14" i="35"/>
  <c r="AE14" i="35"/>
  <c r="I15" i="35"/>
  <c r="Z15" i="35"/>
  <c r="M16" i="35"/>
  <c r="P16" i="35"/>
  <c r="AC16" i="35"/>
  <c r="AG16" i="35"/>
  <c r="F18" i="35"/>
  <c r="V18" i="35"/>
  <c r="AE18" i="35"/>
  <c r="I19" i="35"/>
  <c r="Z19" i="35"/>
  <c r="M20" i="35"/>
  <c r="P20" i="35"/>
  <c r="AC20" i="35"/>
  <c r="AG20" i="35"/>
  <c r="F24" i="35"/>
  <c r="V24" i="35"/>
  <c r="AE24" i="35"/>
  <c r="I25" i="35"/>
  <c r="Z25" i="35"/>
  <c r="M26" i="35"/>
  <c r="P26" i="35"/>
  <c r="AC26" i="35"/>
  <c r="AG26" i="35"/>
  <c r="F28" i="35"/>
  <c r="V28" i="35"/>
  <c r="AE28" i="35"/>
  <c r="I29" i="35"/>
  <c r="Z29" i="35"/>
  <c r="M30" i="35"/>
  <c r="P30" i="35"/>
  <c r="AC30" i="35"/>
  <c r="AG30" i="35"/>
  <c r="F32" i="35"/>
  <c r="V32" i="35"/>
  <c r="AE32" i="35"/>
  <c r="I33" i="35"/>
  <c r="Z33" i="35"/>
  <c r="M34" i="35"/>
  <c r="P34" i="35"/>
  <c r="AC34" i="35"/>
  <c r="AG34" i="35"/>
  <c r="V37" i="35"/>
  <c r="AE37" i="35"/>
  <c r="I38" i="35"/>
  <c r="Z38" i="35"/>
  <c r="M39" i="35"/>
  <c r="P39" i="35"/>
  <c r="AC39" i="35"/>
  <c r="AG39" i="35"/>
  <c r="V41" i="35"/>
  <c r="AE41" i="35"/>
  <c r="I42" i="35"/>
  <c r="Z42" i="35"/>
  <c r="M43" i="35"/>
  <c r="P43" i="35"/>
  <c r="AC43" i="35"/>
  <c r="AG43" i="35"/>
  <c r="V45" i="35"/>
  <c r="AE45" i="35"/>
  <c r="I46" i="35"/>
  <c r="Z46" i="35"/>
  <c r="M47" i="35"/>
  <c r="P47" i="35"/>
  <c r="AC47" i="35"/>
  <c r="AG47" i="35"/>
  <c r="G10" i="1"/>
  <c r="T10" i="1"/>
  <c r="W10" i="1"/>
  <c r="Y10" i="1"/>
  <c r="H11" i="1"/>
  <c r="Z11" i="1"/>
  <c r="E12" i="1"/>
  <c r="I12" i="1"/>
  <c r="Q12" i="1"/>
  <c r="S12" i="1"/>
  <c r="V12" i="1"/>
  <c r="X12" i="1"/>
  <c r="AA12" i="1"/>
  <c r="G14" i="1"/>
  <c r="T14" i="1"/>
  <c r="W14" i="1"/>
  <c r="Y14" i="1"/>
  <c r="H15" i="1"/>
  <c r="Z15" i="1"/>
  <c r="E16" i="1"/>
  <c r="I16" i="1"/>
  <c r="Q16" i="1"/>
  <c r="S16" i="1"/>
  <c r="V16" i="1"/>
  <c r="X16" i="1"/>
  <c r="AA16" i="1"/>
  <c r="G18" i="1"/>
  <c r="T18" i="1"/>
  <c r="W18" i="1"/>
  <c r="H19" i="1"/>
  <c r="E20" i="1"/>
  <c r="I20" i="1"/>
  <c r="Q20" i="1"/>
  <c r="S20" i="1"/>
  <c r="V20" i="1"/>
  <c r="X20" i="1"/>
  <c r="G22" i="1"/>
  <c r="T22" i="1"/>
  <c r="W22" i="1"/>
  <c r="H23" i="1"/>
  <c r="E24" i="1"/>
  <c r="I24" i="1"/>
  <c r="Q24" i="1"/>
  <c r="S24" i="1"/>
  <c r="V24" i="1"/>
  <c r="X24" i="1"/>
  <c r="G26" i="1"/>
  <c r="T26" i="1"/>
  <c r="W26" i="1"/>
  <c r="H27" i="1"/>
  <c r="E28" i="1"/>
  <c r="I28" i="1"/>
  <c r="Q28" i="1"/>
  <c r="S28" i="1"/>
  <c r="V28" i="1"/>
  <c r="X28" i="1"/>
  <c r="G30" i="1"/>
  <c r="H31" i="1"/>
  <c r="E32" i="1"/>
  <c r="I32" i="1"/>
  <c r="Q32" i="1"/>
  <c r="S32" i="1"/>
  <c r="V32" i="1"/>
  <c r="X32" i="1"/>
  <c r="G34" i="1"/>
  <c r="H35" i="1"/>
  <c r="E36" i="1"/>
  <c r="I36" i="1"/>
  <c r="Q36" i="1"/>
  <c r="S36" i="1"/>
  <c r="V36" i="1"/>
  <c r="G38" i="1"/>
  <c r="H39" i="1"/>
  <c r="E40" i="1"/>
  <c r="I40" i="1"/>
  <c r="Q40" i="1"/>
  <c r="S40" i="1"/>
  <c r="V40" i="1"/>
  <c r="G42" i="1"/>
  <c r="H43" i="1"/>
  <c r="E44" i="1"/>
  <c r="I44" i="1"/>
  <c r="Q44" i="1"/>
  <c r="S44" i="1"/>
  <c r="G46" i="1"/>
  <c r="H47" i="1"/>
  <c r="E48" i="1"/>
  <c r="I48" i="1"/>
  <c r="Q48" i="1"/>
  <c r="S48" i="1"/>
  <c r="G50" i="1"/>
  <c r="T50" i="1"/>
  <c r="H51" i="1"/>
  <c r="E52" i="1"/>
  <c r="S52" i="1"/>
  <c r="V52" i="1"/>
  <c r="X52" i="1"/>
  <c r="G54" i="1"/>
  <c r="T54" i="1"/>
  <c r="H55" i="1"/>
  <c r="E56" i="1"/>
  <c r="S56" i="1"/>
  <c r="V56" i="1"/>
  <c r="X56" i="1"/>
  <c r="G58" i="1"/>
  <c r="T58" i="1"/>
  <c r="H59" i="1"/>
  <c r="E60" i="1"/>
  <c r="S60" i="1"/>
  <c r="V60" i="1"/>
  <c r="G64" i="1"/>
  <c r="O64" i="1"/>
  <c r="T64" i="1"/>
  <c r="W64" i="1"/>
  <c r="Y64" i="1"/>
  <c r="H65" i="1"/>
  <c r="Z65" i="1"/>
  <c r="E66" i="1"/>
  <c r="I66" i="1"/>
  <c r="Q66" i="1"/>
  <c r="S66" i="1"/>
  <c r="V66" i="1"/>
  <c r="X66" i="1"/>
  <c r="AA66" i="1"/>
  <c r="G68" i="1"/>
  <c r="O68" i="1"/>
  <c r="T68" i="1"/>
  <c r="W68" i="1"/>
  <c r="Y68" i="1"/>
  <c r="H69" i="1"/>
  <c r="Z69" i="1"/>
  <c r="E70" i="1"/>
  <c r="I70" i="1"/>
  <c r="Q70" i="1"/>
  <c r="S70" i="1"/>
  <c r="V70" i="1"/>
  <c r="X70" i="1"/>
  <c r="AA70" i="1"/>
  <c r="G72" i="1"/>
  <c r="O72" i="1"/>
  <c r="T72" i="1"/>
  <c r="W72" i="1"/>
  <c r="Y72" i="1"/>
  <c r="H73" i="1"/>
  <c r="Z73" i="1"/>
  <c r="E74" i="1"/>
  <c r="I74" i="1"/>
  <c r="Q74" i="1"/>
  <c r="S74" i="1"/>
  <c r="V74" i="1"/>
  <c r="X74" i="1"/>
  <c r="AA74" i="1"/>
  <c r="G76" i="1"/>
  <c r="O76" i="1"/>
  <c r="T76" i="1"/>
  <c r="W76" i="1"/>
  <c r="Y76" i="1"/>
  <c r="H77" i="1"/>
  <c r="Z77" i="1"/>
  <c r="E78" i="1"/>
  <c r="I78" i="1"/>
  <c r="Q78" i="1"/>
  <c r="S78" i="1"/>
  <c r="V78" i="1"/>
  <c r="X78" i="1"/>
  <c r="AA78" i="1"/>
  <c r="G80" i="1"/>
  <c r="O80" i="1"/>
  <c r="T80" i="1"/>
  <c r="W80" i="1"/>
  <c r="Y80" i="1"/>
  <c r="H81" i="1"/>
  <c r="Z81" i="1"/>
  <c r="E82" i="1"/>
  <c r="I82" i="1"/>
  <c r="Q82" i="1"/>
  <c r="S82" i="1"/>
  <c r="V82" i="1"/>
  <c r="X82" i="1"/>
  <c r="AA82" i="1"/>
  <c r="G84" i="1"/>
  <c r="O84" i="1"/>
  <c r="T84" i="1"/>
  <c r="W84" i="1"/>
  <c r="Y84" i="1"/>
  <c r="H85" i="1"/>
  <c r="Z85" i="1"/>
  <c r="E86" i="1"/>
  <c r="I86" i="1"/>
  <c r="Q86" i="1"/>
  <c r="S86" i="1"/>
  <c r="V86" i="1"/>
  <c r="X86" i="1"/>
  <c r="AA86" i="1"/>
  <c r="G88" i="1"/>
  <c r="O88" i="1"/>
  <c r="T88" i="1"/>
  <c r="W88" i="1"/>
  <c r="Y88" i="1"/>
  <c r="H89" i="1"/>
  <c r="Z89" i="1"/>
  <c r="E90" i="1"/>
  <c r="I90" i="1"/>
  <c r="Q90" i="1"/>
  <c r="S90" i="1"/>
  <c r="V90" i="1"/>
  <c r="X90" i="1"/>
  <c r="AA90" i="1"/>
  <c r="G92" i="1"/>
  <c r="O92" i="1"/>
  <c r="T92" i="1"/>
  <c r="W92" i="1"/>
  <c r="Y92" i="1"/>
  <c r="H93" i="1"/>
  <c r="Z93" i="1"/>
  <c r="E94" i="1"/>
  <c r="I94" i="1"/>
  <c r="Q94" i="1"/>
  <c r="S94" i="1"/>
  <c r="V94" i="1"/>
  <c r="X94" i="1"/>
  <c r="AA94" i="1"/>
  <c r="G96" i="1"/>
  <c r="O96" i="1"/>
  <c r="T96" i="1"/>
  <c r="W96" i="1"/>
  <c r="Y96" i="1"/>
  <c r="H97" i="1"/>
  <c r="Z97" i="1"/>
  <c r="E98" i="1"/>
  <c r="I98" i="1"/>
  <c r="Q98" i="1"/>
  <c r="S98" i="1"/>
  <c r="V98" i="1"/>
  <c r="X98" i="1"/>
  <c r="AA98" i="1"/>
  <c r="G100" i="1"/>
  <c r="O100" i="1"/>
  <c r="T100" i="1"/>
  <c r="W100" i="1"/>
  <c r="Y100" i="1"/>
  <c r="H101" i="1"/>
  <c r="Z101" i="1"/>
  <c r="E102" i="1"/>
  <c r="I102" i="1"/>
  <c r="Q102" i="1"/>
  <c r="S102" i="1"/>
  <c r="V102" i="1"/>
  <c r="X102" i="1"/>
  <c r="AA102" i="1"/>
  <c r="G104" i="1"/>
  <c r="O104" i="1"/>
  <c r="T104" i="1"/>
  <c r="W104" i="1"/>
  <c r="Y104" i="1"/>
  <c r="H105" i="1"/>
  <c r="Z105" i="1"/>
  <c r="E106" i="1"/>
  <c r="I106" i="1"/>
  <c r="Q106" i="1"/>
  <c r="S106" i="1"/>
  <c r="V106" i="1"/>
  <c r="X106" i="1"/>
  <c r="AA106" i="1"/>
  <c r="G108" i="1"/>
  <c r="O108" i="1"/>
  <c r="T108" i="1"/>
  <c r="W108" i="1"/>
  <c r="Y108" i="1"/>
  <c r="H109" i="1"/>
  <c r="Z109" i="1"/>
  <c r="E110" i="1"/>
  <c r="I110" i="1"/>
  <c r="Q110" i="1"/>
  <c r="S110" i="1"/>
  <c r="V110" i="1"/>
  <c r="X110" i="1"/>
  <c r="G112" i="1"/>
  <c r="O112" i="1"/>
  <c r="T112" i="1"/>
  <c r="H113" i="1"/>
  <c r="Z113" i="1"/>
  <c r="E114" i="1"/>
  <c r="I114" i="1"/>
  <c r="Q114" i="1"/>
  <c r="S114" i="1"/>
  <c r="V114" i="1"/>
  <c r="X114" i="1"/>
  <c r="AA114" i="1"/>
  <c r="AB11" i="6"/>
  <c r="AI11" i="6"/>
  <c r="AI13" i="6"/>
  <c r="AI17" i="6"/>
  <c r="AB20" i="16"/>
  <c r="AB28" i="16"/>
  <c r="AF13" i="44"/>
  <c r="AG13" i="44"/>
  <c r="AG24" i="44"/>
  <c r="AD10" i="45"/>
  <c r="AD27" i="45"/>
  <c r="AF29" i="45"/>
  <c r="AF31" i="46"/>
  <c r="G11" i="48"/>
  <c r="AB41" i="48"/>
  <c r="AB67" i="48"/>
  <c r="AA67" i="48"/>
  <c r="R22" i="66"/>
  <c r="I22" i="66"/>
  <c r="K15" i="67" s="1"/>
  <c r="X22" i="66"/>
  <c r="M22" i="66"/>
  <c r="G22" i="66"/>
  <c r="V22" i="66"/>
  <c r="P22" i="66"/>
  <c r="K22" i="66"/>
  <c r="Y22" i="66"/>
  <c r="O22" i="66"/>
  <c r="W22" i="66"/>
  <c r="L22" i="66"/>
  <c r="Q26" i="66"/>
  <c r="U53" i="66"/>
  <c r="P53" i="66"/>
  <c r="L53" i="66"/>
  <c r="G53" i="66"/>
  <c r="Y53" i="66" s="1"/>
  <c r="R53" i="66"/>
  <c r="M53" i="66"/>
  <c r="X53" i="66" s="1"/>
  <c r="V53" i="66"/>
  <c r="O53" i="66"/>
  <c r="I53" i="66"/>
  <c r="L8" i="67" s="1"/>
  <c r="K53" i="66"/>
  <c r="L54" i="66"/>
  <c r="Q61" i="66"/>
  <c r="U69" i="66"/>
  <c r="P69" i="66"/>
  <c r="L69" i="66"/>
  <c r="G69" i="66"/>
  <c r="Y69" i="66" s="1"/>
  <c r="R69" i="66"/>
  <c r="M69" i="66"/>
  <c r="X69" i="66" s="1"/>
  <c r="V69" i="66"/>
  <c r="O69" i="66"/>
  <c r="I69" i="66"/>
  <c r="L24" i="67" s="1"/>
  <c r="K69" i="66"/>
  <c r="L70" i="66"/>
  <c r="U85" i="66"/>
  <c r="P85" i="66"/>
  <c r="L85" i="66"/>
  <c r="G85" i="66"/>
  <c r="Y85" i="66" s="1"/>
  <c r="R85" i="66"/>
  <c r="M85" i="66"/>
  <c r="V85" i="66"/>
  <c r="O85" i="66"/>
  <c r="I85" i="66"/>
  <c r="L40" i="67" s="1"/>
  <c r="K85" i="66"/>
  <c r="K99" i="66"/>
  <c r="U111" i="66"/>
  <c r="P111" i="66"/>
  <c r="L111" i="66"/>
  <c r="G111" i="66"/>
  <c r="Y111" i="66" s="1"/>
  <c r="R111" i="66"/>
  <c r="M111" i="66"/>
  <c r="N111" i="66" s="1"/>
  <c r="V111" i="66"/>
  <c r="O111" i="66"/>
  <c r="I111" i="66"/>
  <c r="M28" i="67" s="1"/>
  <c r="K111" i="66"/>
  <c r="X119" i="66"/>
  <c r="U119" i="66"/>
  <c r="P119" i="66"/>
  <c r="L119" i="66"/>
  <c r="G119" i="66"/>
  <c r="W119" i="66"/>
  <c r="R119" i="66"/>
  <c r="M119" i="66"/>
  <c r="V119" i="66"/>
  <c r="O119" i="66"/>
  <c r="I119" i="66"/>
  <c r="M36" i="67" s="1"/>
  <c r="Y119" i="66"/>
  <c r="K119" i="66"/>
  <c r="R130" i="66"/>
  <c r="I130" i="66"/>
  <c r="J130" i="66" s="1"/>
  <c r="V130" i="66"/>
  <c r="P130" i="66"/>
  <c r="K130" i="66"/>
  <c r="G130" i="66"/>
  <c r="Y130" i="66" s="1"/>
  <c r="Q130" i="66"/>
  <c r="O130" i="66"/>
  <c r="U133" i="66"/>
  <c r="P133" i="66"/>
  <c r="L133" i="66"/>
  <c r="G133" i="66"/>
  <c r="Y133" i="66" s="1"/>
  <c r="V133" i="66"/>
  <c r="O133" i="66"/>
  <c r="I133" i="66"/>
  <c r="J133" i="66" s="1"/>
  <c r="R133" i="66"/>
  <c r="Q133" i="66"/>
  <c r="U145" i="66"/>
  <c r="P145" i="66"/>
  <c r="L145" i="66"/>
  <c r="G145" i="66"/>
  <c r="Y145" i="66" s="1"/>
  <c r="R145" i="66"/>
  <c r="V145" i="66"/>
  <c r="O145" i="66"/>
  <c r="I145" i="66"/>
  <c r="J145" i="66" s="1"/>
  <c r="K145" i="66"/>
  <c r="Q149" i="66"/>
  <c r="K157" i="66"/>
  <c r="U175" i="66"/>
  <c r="P175" i="66"/>
  <c r="L175" i="66"/>
  <c r="G175" i="66"/>
  <c r="Y175" i="66" s="1"/>
  <c r="V175" i="66"/>
  <c r="O175" i="66"/>
  <c r="R175" i="66"/>
  <c r="M175" i="66"/>
  <c r="X175" i="66" s="1"/>
  <c r="K175" i="66"/>
  <c r="R215" i="66"/>
  <c r="I215" i="66"/>
  <c r="J215" i="66" s="1"/>
  <c r="M215" i="66"/>
  <c r="X215" i="66" s="1"/>
  <c r="G215" i="66"/>
  <c r="Y215" i="66" s="1"/>
  <c r="V215" i="66"/>
  <c r="P215" i="66"/>
  <c r="K215" i="66"/>
  <c r="O215" i="66"/>
  <c r="L215" i="66"/>
  <c r="R223" i="66"/>
  <c r="I223" i="66"/>
  <c r="J223" i="66" s="1"/>
  <c r="M223" i="66"/>
  <c r="N223" i="66" s="1"/>
  <c r="G223" i="66"/>
  <c r="Y223" i="66" s="1"/>
  <c r="V223" i="66"/>
  <c r="P223" i="66"/>
  <c r="K223" i="66"/>
  <c r="Q223" i="66"/>
  <c r="O223" i="66"/>
  <c r="R235" i="66"/>
  <c r="I235" i="66"/>
  <c r="V235" i="66"/>
  <c r="P235" i="66"/>
  <c r="K235" i="66"/>
  <c r="X235" i="66"/>
  <c r="M235" i="66"/>
  <c r="G235" i="66"/>
  <c r="Q235" i="66"/>
  <c r="Y235" i="66"/>
  <c r="O235" i="66"/>
  <c r="U243" i="66"/>
  <c r="P243" i="66"/>
  <c r="L243" i="66"/>
  <c r="G243" i="66"/>
  <c r="Y243" i="66" s="1"/>
  <c r="V243" i="66"/>
  <c r="O243" i="66"/>
  <c r="I243" i="66"/>
  <c r="R243" i="66"/>
  <c r="M243" i="66"/>
  <c r="N243" i="66" s="1"/>
  <c r="K243" i="66"/>
  <c r="Q247" i="66"/>
  <c r="U259" i="66"/>
  <c r="P259" i="66"/>
  <c r="L259" i="66"/>
  <c r="G259" i="66"/>
  <c r="Y259" i="66" s="1"/>
  <c r="V259" i="66"/>
  <c r="O259" i="66"/>
  <c r="I259" i="66"/>
  <c r="R259" i="66"/>
  <c r="M259" i="66"/>
  <c r="N259" i="66" s="1"/>
  <c r="K259" i="66"/>
  <c r="L264" i="66"/>
  <c r="K267" i="66"/>
  <c r="R279" i="66"/>
  <c r="I279" i="66"/>
  <c r="R6" i="67" s="1"/>
  <c r="M279" i="66"/>
  <c r="X279" i="66" s="1"/>
  <c r="G279" i="66"/>
  <c r="Y279" i="66" s="1"/>
  <c r="V279" i="66"/>
  <c r="P279" i="66"/>
  <c r="K279" i="66"/>
  <c r="O279" i="66"/>
  <c r="L279" i="66"/>
  <c r="R287" i="66"/>
  <c r="I287" i="66"/>
  <c r="R14" i="67" s="1"/>
  <c r="M287" i="66"/>
  <c r="G287" i="66"/>
  <c r="Y287" i="66" s="1"/>
  <c r="V287" i="66"/>
  <c r="P287" i="66"/>
  <c r="K287" i="66"/>
  <c r="O287" i="66"/>
  <c r="L287" i="66"/>
  <c r="R295" i="66"/>
  <c r="I295" i="66"/>
  <c r="R22" i="67" s="1"/>
  <c r="X295" i="66"/>
  <c r="M295" i="66"/>
  <c r="G295" i="66"/>
  <c r="V295" i="66"/>
  <c r="P295" i="66"/>
  <c r="K295" i="66"/>
  <c r="Y295" i="66"/>
  <c r="O295" i="66"/>
  <c r="W295" i="66"/>
  <c r="L295" i="66"/>
  <c r="L324" i="66"/>
  <c r="K327" i="66"/>
  <c r="Q335" i="66"/>
  <c r="U339" i="66"/>
  <c r="P339" i="66"/>
  <c r="L339" i="66"/>
  <c r="G339" i="66"/>
  <c r="Y339" i="66" s="1"/>
  <c r="V339" i="66"/>
  <c r="O339" i="66"/>
  <c r="I339" i="66"/>
  <c r="S28" i="67" s="1"/>
  <c r="R339" i="66"/>
  <c r="M339" i="66"/>
  <c r="X339" i="66" s="1"/>
  <c r="K339" i="66"/>
  <c r="L348" i="66"/>
  <c r="W443" i="66"/>
  <c r="W447" i="66"/>
  <c r="Q455" i="66"/>
  <c r="L472" i="66"/>
  <c r="K475" i="66"/>
  <c r="Q492" i="66"/>
  <c r="Q495" i="66"/>
  <c r="R515" i="66"/>
  <c r="I515" i="66"/>
  <c r="X14" i="67" s="1"/>
  <c r="V515" i="66"/>
  <c r="P515" i="66"/>
  <c r="K515" i="66"/>
  <c r="X515" i="66"/>
  <c r="M515" i="66"/>
  <c r="G515" i="66"/>
  <c r="Q515" i="66"/>
  <c r="Y515" i="66"/>
  <c r="O515" i="66"/>
  <c r="L531" i="66"/>
  <c r="W539" i="66"/>
  <c r="L548" i="66"/>
  <c r="K551" i="66"/>
  <c r="W568" i="66"/>
  <c r="O568" i="66"/>
  <c r="K568" i="66"/>
  <c r="X568" i="66"/>
  <c r="R568" i="66"/>
  <c r="M568" i="66"/>
  <c r="G568" i="66"/>
  <c r="V568" i="66"/>
  <c r="P568" i="66"/>
  <c r="I568" i="66"/>
  <c r="Y29" i="67" s="1"/>
  <c r="Q568" i="66"/>
  <c r="Y568" i="66"/>
  <c r="X571" i="66"/>
  <c r="U571" i="66"/>
  <c r="P571" i="66"/>
  <c r="L571" i="66"/>
  <c r="G571" i="66"/>
  <c r="V571" i="66"/>
  <c r="O571" i="66"/>
  <c r="I571" i="66"/>
  <c r="Y32" i="67" s="1"/>
  <c r="W571" i="66"/>
  <c r="R571" i="66"/>
  <c r="M571" i="66"/>
  <c r="Q571" i="66"/>
  <c r="Y571" i="66"/>
  <c r="X575" i="66"/>
  <c r="U575" i="66"/>
  <c r="P575" i="66"/>
  <c r="L575" i="66"/>
  <c r="G575" i="66"/>
  <c r="W575" i="66"/>
  <c r="R575" i="66"/>
  <c r="M575" i="66"/>
  <c r="V575" i="66"/>
  <c r="O575" i="66"/>
  <c r="I575" i="66"/>
  <c r="Y36" i="67" s="1"/>
  <c r="Q575" i="66"/>
  <c r="Y575" i="66"/>
  <c r="AB11" i="50"/>
  <c r="O4" i="50"/>
  <c r="I14" i="35"/>
  <c r="I18" i="35"/>
  <c r="I41" i="35"/>
  <c r="H16" i="1"/>
  <c r="H20" i="1"/>
  <c r="H24" i="1"/>
  <c r="H28" i="1"/>
  <c r="H32" i="1"/>
  <c r="H48" i="1"/>
  <c r="H70" i="1"/>
  <c r="H94" i="1"/>
  <c r="H110" i="1"/>
  <c r="J12" i="6"/>
  <c r="AI16" i="6"/>
  <c r="AB19" i="16"/>
  <c r="AB23" i="16"/>
  <c r="AB27" i="16"/>
  <c r="AB31" i="16"/>
  <c r="AH10" i="44"/>
  <c r="S4" i="44"/>
  <c r="AF22" i="44"/>
  <c r="AG22" i="44"/>
  <c r="AH34" i="44"/>
  <c r="AD18" i="45"/>
  <c r="AF14" i="46"/>
  <c r="AF18" i="46"/>
  <c r="AF22" i="46"/>
  <c r="AF26" i="46"/>
  <c r="AF30" i="46"/>
  <c r="AF34" i="46"/>
  <c r="S20" i="48"/>
  <c r="AA31" i="48"/>
  <c r="AA39" i="48"/>
  <c r="AB50" i="48"/>
  <c r="AB58" i="48"/>
  <c r="U13" i="66"/>
  <c r="P13" i="66"/>
  <c r="L13" i="66"/>
  <c r="G13" i="66"/>
  <c r="Y13" i="66" s="1"/>
  <c r="V13" i="66"/>
  <c r="O13" i="66"/>
  <c r="I13" i="66"/>
  <c r="K6" i="67" s="1"/>
  <c r="R13" i="66"/>
  <c r="M13" i="66"/>
  <c r="X13" i="66" s="1"/>
  <c r="U17" i="66"/>
  <c r="P17" i="66"/>
  <c r="L17" i="66"/>
  <c r="G17" i="66"/>
  <c r="Y17" i="66" s="1"/>
  <c r="R17" i="66"/>
  <c r="M17" i="66"/>
  <c r="V17" i="66"/>
  <c r="O17" i="66"/>
  <c r="I17" i="66"/>
  <c r="K10" i="67" s="1"/>
  <c r="U21" i="66"/>
  <c r="P21" i="66"/>
  <c r="L21" i="66"/>
  <c r="G21" i="66"/>
  <c r="Y21" i="66" s="1"/>
  <c r="V21" i="66"/>
  <c r="O21" i="66"/>
  <c r="I21" i="66"/>
  <c r="K14" i="67" s="1"/>
  <c r="R21" i="66"/>
  <c r="M21" i="66"/>
  <c r="X21" i="66" s="1"/>
  <c r="U25" i="66"/>
  <c r="P25" i="66"/>
  <c r="L25" i="66"/>
  <c r="G25" i="66"/>
  <c r="Y25" i="66" s="1"/>
  <c r="R25" i="66"/>
  <c r="M25" i="66"/>
  <c r="V25" i="66"/>
  <c r="O25" i="66"/>
  <c r="I25" i="66"/>
  <c r="K18" i="67" s="1"/>
  <c r="X29" i="66"/>
  <c r="U29" i="66"/>
  <c r="P29" i="66"/>
  <c r="L29" i="66"/>
  <c r="G29" i="66"/>
  <c r="V29" i="66"/>
  <c r="O29" i="66"/>
  <c r="I29" i="66"/>
  <c r="K22" i="67" s="1"/>
  <c r="W29" i="66"/>
  <c r="R29" i="66"/>
  <c r="M29" i="66"/>
  <c r="U33" i="66"/>
  <c r="P33" i="66"/>
  <c r="L33" i="66"/>
  <c r="G33" i="66"/>
  <c r="Y33" i="66" s="1"/>
  <c r="R33" i="66"/>
  <c r="M33" i="66"/>
  <c r="X33" i="66" s="1"/>
  <c r="V33" i="66"/>
  <c r="O33" i="66"/>
  <c r="I33" i="66"/>
  <c r="K26" i="67" s="1"/>
  <c r="W38" i="66"/>
  <c r="O38" i="66"/>
  <c r="K38" i="66"/>
  <c r="X38" i="66"/>
  <c r="R38" i="66"/>
  <c r="M38" i="66"/>
  <c r="G38" i="66"/>
  <c r="V38" i="66"/>
  <c r="P38" i="66"/>
  <c r="I38" i="66"/>
  <c r="K31" i="67" s="1"/>
  <c r="U38" i="66"/>
  <c r="X39" i="66"/>
  <c r="U39" i="66"/>
  <c r="P39" i="66"/>
  <c r="L39" i="66"/>
  <c r="G39" i="66"/>
  <c r="V39" i="66"/>
  <c r="O39" i="66"/>
  <c r="I39" i="66"/>
  <c r="K32" i="67" s="1"/>
  <c r="W39" i="66"/>
  <c r="R39" i="66"/>
  <c r="M39" i="66"/>
  <c r="X43" i="66"/>
  <c r="U43" i="66"/>
  <c r="P43" i="66"/>
  <c r="L43" i="66"/>
  <c r="G43" i="66"/>
  <c r="W43" i="66"/>
  <c r="R43" i="66"/>
  <c r="M43" i="66"/>
  <c r="V43" i="66"/>
  <c r="O43" i="66"/>
  <c r="I43" i="66"/>
  <c r="K36" i="67" s="1"/>
  <c r="R58" i="66"/>
  <c r="I58" i="66"/>
  <c r="L13" i="67" s="1"/>
  <c r="M58" i="66"/>
  <c r="G58" i="66"/>
  <c r="Y58" i="66" s="1"/>
  <c r="V58" i="66"/>
  <c r="P58" i="66"/>
  <c r="K58" i="66"/>
  <c r="U58" i="66"/>
  <c r="R66" i="66"/>
  <c r="I66" i="66"/>
  <c r="L21" i="67" s="1"/>
  <c r="X66" i="66"/>
  <c r="M66" i="66"/>
  <c r="G66" i="66"/>
  <c r="V66" i="66"/>
  <c r="P66" i="66"/>
  <c r="K66" i="66"/>
  <c r="U66" i="66"/>
  <c r="R74" i="66"/>
  <c r="I74" i="66"/>
  <c r="L29" i="67" s="1"/>
  <c r="M74" i="66"/>
  <c r="G74" i="66"/>
  <c r="Y74" i="66" s="1"/>
  <c r="V74" i="66"/>
  <c r="P74" i="66"/>
  <c r="K74" i="66"/>
  <c r="U74" i="66"/>
  <c r="R78" i="66"/>
  <c r="I78" i="66"/>
  <c r="L33" i="67" s="1"/>
  <c r="V78" i="66"/>
  <c r="P78" i="66"/>
  <c r="K78" i="66"/>
  <c r="M78" i="66"/>
  <c r="G78" i="66"/>
  <c r="Y78" i="66" s="1"/>
  <c r="U78" i="66"/>
  <c r="X81" i="66"/>
  <c r="U81" i="66"/>
  <c r="P81" i="66"/>
  <c r="L81" i="66"/>
  <c r="G81" i="66"/>
  <c r="V81" i="66"/>
  <c r="O81" i="66"/>
  <c r="I81" i="66"/>
  <c r="L36" i="67" s="1"/>
  <c r="W81" i="66"/>
  <c r="R81" i="66"/>
  <c r="M81" i="66"/>
  <c r="U95" i="66"/>
  <c r="P95" i="66"/>
  <c r="L95" i="66"/>
  <c r="G95" i="66"/>
  <c r="Y95" i="66" s="1"/>
  <c r="R95" i="66"/>
  <c r="M95" i="66"/>
  <c r="X95" i="66" s="1"/>
  <c r="V95" i="66"/>
  <c r="O95" i="66"/>
  <c r="I95" i="66"/>
  <c r="M12" i="67" s="1"/>
  <c r="X103" i="66"/>
  <c r="U103" i="66"/>
  <c r="P103" i="66"/>
  <c r="L103" i="66"/>
  <c r="G103" i="66"/>
  <c r="W103" i="66"/>
  <c r="R103" i="66"/>
  <c r="M103" i="66"/>
  <c r="V103" i="66"/>
  <c r="O103" i="66"/>
  <c r="I103" i="66"/>
  <c r="M20" i="67" s="1"/>
  <c r="R108" i="66"/>
  <c r="I108" i="66"/>
  <c r="M25" i="67" s="1"/>
  <c r="M108" i="66"/>
  <c r="N108" i="66" s="1"/>
  <c r="G108" i="66"/>
  <c r="Y108" i="66" s="1"/>
  <c r="V108" i="66"/>
  <c r="P108" i="66"/>
  <c r="K108" i="66"/>
  <c r="U108" i="66"/>
  <c r="R116" i="66"/>
  <c r="I116" i="66"/>
  <c r="M116" i="66"/>
  <c r="X116" i="66" s="1"/>
  <c r="G116" i="66"/>
  <c r="Y116" i="66" s="1"/>
  <c r="V116" i="66"/>
  <c r="P116" i="66"/>
  <c r="K116" i="66"/>
  <c r="U116" i="66"/>
  <c r="R138" i="66"/>
  <c r="I138" i="66"/>
  <c r="J138" i="66" s="1"/>
  <c r="V138" i="66"/>
  <c r="P138" i="66"/>
  <c r="K138" i="66"/>
  <c r="G138" i="66"/>
  <c r="Y138" i="66" s="1"/>
  <c r="U138" i="66"/>
  <c r="U141" i="66"/>
  <c r="P141" i="66"/>
  <c r="L141" i="66"/>
  <c r="G141" i="66"/>
  <c r="Y141" i="66" s="1"/>
  <c r="V141" i="66"/>
  <c r="O141" i="66"/>
  <c r="I141" i="66"/>
  <c r="R141" i="66"/>
  <c r="R173" i="66"/>
  <c r="Q173" i="66"/>
  <c r="L173" i="66"/>
  <c r="G173" i="66"/>
  <c r="Y173" i="66" s="1"/>
  <c r="U173" i="66"/>
  <c r="O173" i="66"/>
  <c r="P173" i="66"/>
  <c r="R189" i="66"/>
  <c r="Q189" i="66"/>
  <c r="L189" i="66"/>
  <c r="G189" i="66"/>
  <c r="Y189" i="66" s="1"/>
  <c r="U189" i="66"/>
  <c r="O189" i="66"/>
  <c r="P189" i="66"/>
  <c r="O192" i="66"/>
  <c r="K192" i="66"/>
  <c r="V192" i="66"/>
  <c r="P192" i="66"/>
  <c r="R192" i="66"/>
  <c r="M192" i="66"/>
  <c r="N192" i="66" s="1"/>
  <c r="G192" i="66"/>
  <c r="Y192" i="66" s="1"/>
  <c r="Q192" i="66"/>
  <c r="U199" i="66"/>
  <c r="P199" i="66"/>
  <c r="L199" i="66"/>
  <c r="G199" i="66"/>
  <c r="Y199" i="66" s="1"/>
  <c r="R199" i="66"/>
  <c r="M199" i="66"/>
  <c r="X199" i="66" s="1"/>
  <c r="V199" i="66"/>
  <c r="O199" i="66"/>
  <c r="Q199" i="66"/>
  <c r="R207" i="66"/>
  <c r="I207" i="66"/>
  <c r="J207" i="66" s="1"/>
  <c r="M207" i="66"/>
  <c r="N207" i="66" s="1"/>
  <c r="G207" i="66"/>
  <c r="Y207" i="66" s="1"/>
  <c r="V207" i="66"/>
  <c r="P207" i="66"/>
  <c r="K207" i="66"/>
  <c r="U207" i="66"/>
  <c r="R231" i="66"/>
  <c r="I231" i="66"/>
  <c r="X231" i="66"/>
  <c r="M231" i="66"/>
  <c r="G231" i="66"/>
  <c r="V231" i="66"/>
  <c r="P231" i="66"/>
  <c r="K231" i="66"/>
  <c r="U231" i="66"/>
  <c r="O244" i="66"/>
  <c r="K244" i="66"/>
  <c r="V244" i="66"/>
  <c r="P244" i="66"/>
  <c r="I244" i="66"/>
  <c r="Q9" i="67" s="1"/>
  <c r="R244" i="66"/>
  <c r="M244" i="66"/>
  <c r="X244" i="66" s="1"/>
  <c r="G244" i="66"/>
  <c r="Y244" i="66" s="1"/>
  <c r="U244" i="66"/>
  <c r="O248" i="66"/>
  <c r="K248" i="66"/>
  <c r="R248" i="66"/>
  <c r="M248" i="66"/>
  <c r="N248" i="66" s="1"/>
  <c r="G248" i="66"/>
  <c r="Y248" i="66" s="1"/>
  <c r="V248" i="66"/>
  <c r="P248" i="66"/>
  <c r="I248" i="66"/>
  <c r="U248" i="66"/>
  <c r="U251" i="66"/>
  <c r="P251" i="66"/>
  <c r="L251" i="66"/>
  <c r="G251" i="66"/>
  <c r="Y251" i="66" s="1"/>
  <c r="V251" i="66"/>
  <c r="O251" i="66"/>
  <c r="I251" i="66"/>
  <c r="R251" i="66"/>
  <c r="M251" i="66"/>
  <c r="N251" i="66" s="1"/>
  <c r="W256" i="66"/>
  <c r="O256" i="66"/>
  <c r="K256" i="66"/>
  <c r="X256" i="66"/>
  <c r="R256" i="66"/>
  <c r="M256" i="66"/>
  <c r="G256" i="66"/>
  <c r="V256" i="66"/>
  <c r="P256" i="66"/>
  <c r="I256" i="66"/>
  <c r="Q21" i="67" s="1"/>
  <c r="U256" i="66"/>
  <c r="O260" i="66"/>
  <c r="K260" i="66"/>
  <c r="V260" i="66"/>
  <c r="P260" i="66"/>
  <c r="I260" i="66"/>
  <c r="R260" i="66"/>
  <c r="M260" i="66"/>
  <c r="N260" i="66" s="1"/>
  <c r="G260" i="66"/>
  <c r="Y260" i="66" s="1"/>
  <c r="U260" i="66"/>
  <c r="R299" i="66"/>
  <c r="I299" i="66"/>
  <c r="R26" i="67" s="1"/>
  <c r="V299" i="66"/>
  <c r="P299" i="66"/>
  <c r="K299" i="66"/>
  <c r="M299" i="66"/>
  <c r="G299" i="66"/>
  <c r="Y299" i="66" s="1"/>
  <c r="U299" i="66"/>
  <c r="R307" i="66"/>
  <c r="I307" i="66"/>
  <c r="R34" i="67" s="1"/>
  <c r="V307" i="66"/>
  <c r="P307" i="66"/>
  <c r="K307" i="66"/>
  <c r="X307" i="66"/>
  <c r="M307" i="66"/>
  <c r="G307" i="66"/>
  <c r="U307" i="66"/>
  <c r="U319" i="66"/>
  <c r="P319" i="66"/>
  <c r="L319" i="66"/>
  <c r="G319" i="66"/>
  <c r="Y319" i="66" s="1"/>
  <c r="R319" i="66"/>
  <c r="M319" i="66"/>
  <c r="X319" i="66" s="1"/>
  <c r="V319" i="66"/>
  <c r="O319" i="66"/>
  <c r="I319" i="66"/>
  <c r="S8" i="67" s="1"/>
  <c r="W332" i="66"/>
  <c r="O332" i="66"/>
  <c r="K332" i="66"/>
  <c r="V332" i="66"/>
  <c r="P332" i="66"/>
  <c r="I332" i="66"/>
  <c r="S21" i="67" s="1"/>
  <c r="X332" i="66"/>
  <c r="R332" i="66"/>
  <c r="M332" i="66"/>
  <c r="G332" i="66"/>
  <c r="U332" i="66"/>
  <c r="O336" i="66"/>
  <c r="K336" i="66"/>
  <c r="R336" i="66"/>
  <c r="M336" i="66"/>
  <c r="G336" i="66"/>
  <c r="Y336" i="66" s="1"/>
  <c r="V336" i="66"/>
  <c r="P336" i="66"/>
  <c r="I336" i="66"/>
  <c r="S25" i="67" s="1"/>
  <c r="U336" i="66"/>
  <c r="O340" i="66"/>
  <c r="K340" i="66"/>
  <c r="V340" i="66"/>
  <c r="P340" i="66"/>
  <c r="I340" i="66"/>
  <c r="S29" i="67" s="1"/>
  <c r="R340" i="66"/>
  <c r="M340" i="66"/>
  <c r="G340" i="66"/>
  <c r="Y340" i="66" s="1"/>
  <c r="U340" i="66"/>
  <c r="U343" i="66"/>
  <c r="P343" i="66"/>
  <c r="L343" i="66"/>
  <c r="G343" i="66"/>
  <c r="Y343" i="66" s="1"/>
  <c r="R343" i="66"/>
  <c r="M343" i="66"/>
  <c r="X343" i="66" s="1"/>
  <c r="V343" i="66"/>
  <c r="O343" i="66"/>
  <c r="I343" i="66"/>
  <c r="S32" i="67" s="1"/>
  <c r="R375" i="66"/>
  <c r="I375" i="66"/>
  <c r="T26" i="67" s="1"/>
  <c r="M375" i="66"/>
  <c r="G375" i="66"/>
  <c r="Y375" i="66" s="1"/>
  <c r="V375" i="66"/>
  <c r="P375" i="66"/>
  <c r="K375" i="66"/>
  <c r="U375" i="66"/>
  <c r="W396" i="66"/>
  <c r="O396" i="66"/>
  <c r="K396" i="66"/>
  <c r="V396" i="66"/>
  <c r="P396" i="66"/>
  <c r="I396" i="66"/>
  <c r="U9" i="67" s="1"/>
  <c r="X396" i="66"/>
  <c r="R396" i="66"/>
  <c r="M396" i="66"/>
  <c r="G396" i="66"/>
  <c r="U396" i="66"/>
  <c r="W400" i="66"/>
  <c r="O400" i="66"/>
  <c r="K400" i="66"/>
  <c r="X400" i="66"/>
  <c r="R400" i="66"/>
  <c r="M400" i="66"/>
  <c r="G400" i="66"/>
  <c r="V400" i="66"/>
  <c r="P400" i="66"/>
  <c r="I400" i="66"/>
  <c r="U13" i="67" s="1"/>
  <c r="U400" i="66"/>
  <c r="X403" i="66"/>
  <c r="U403" i="66"/>
  <c r="P403" i="66"/>
  <c r="L403" i="66"/>
  <c r="G403" i="66"/>
  <c r="V403" i="66"/>
  <c r="O403" i="66"/>
  <c r="I403" i="66"/>
  <c r="U16" i="67" s="1"/>
  <c r="W403" i="66"/>
  <c r="R403" i="66"/>
  <c r="M403" i="66"/>
  <c r="X407" i="66"/>
  <c r="U407" i="66"/>
  <c r="P407" i="66"/>
  <c r="L407" i="66"/>
  <c r="G407" i="66"/>
  <c r="W407" i="66"/>
  <c r="R407" i="66"/>
  <c r="M407" i="66"/>
  <c r="V407" i="66"/>
  <c r="O407" i="66"/>
  <c r="I407" i="66"/>
  <c r="U20" i="67" s="1"/>
  <c r="W416" i="66"/>
  <c r="O416" i="66"/>
  <c r="K416" i="66"/>
  <c r="X416" i="66"/>
  <c r="R416" i="66"/>
  <c r="M416" i="66"/>
  <c r="G416" i="66"/>
  <c r="V416" i="66"/>
  <c r="P416" i="66"/>
  <c r="I416" i="66"/>
  <c r="U29" i="67" s="1"/>
  <c r="U416" i="66"/>
  <c r="U419" i="66"/>
  <c r="P419" i="66"/>
  <c r="L419" i="66"/>
  <c r="G419" i="66"/>
  <c r="Y419" i="66" s="1"/>
  <c r="V419" i="66"/>
  <c r="O419" i="66"/>
  <c r="I419" i="66"/>
  <c r="U32" i="67" s="1"/>
  <c r="R419" i="66"/>
  <c r="M419" i="66"/>
  <c r="X419" i="66" s="1"/>
  <c r="X423" i="66"/>
  <c r="U423" i="66"/>
  <c r="P423" i="66"/>
  <c r="L423" i="66"/>
  <c r="G423" i="66"/>
  <c r="W423" i="66"/>
  <c r="R423" i="66"/>
  <c r="M423" i="66"/>
  <c r="V423" i="66"/>
  <c r="O423" i="66"/>
  <c r="I423" i="66"/>
  <c r="U36" i="67" s="1"/>
  <c r="U427" i="66"/>
  <c r="P427" i="66"/>
  <c r="L427" i="66"/>
  <c r="G427" i="66"/>
  <c r="Y427" i="66" s="1"/>
  <c r="V427" i="66"/>
  <c r="O427" i="66"/>
  <c r="I427" i="66"/>
  <c r="U40" i="67" s="1"/>
  <c r="R427" i="66"/>
  <c r="M427" i="66"/>
  <c r="X427" i="66" s="1"/>
  <c r="R435" i="66"/>
  <c r="I435" i="66"/>
  <c r="V10" i="67" s="1"/>
  <c r="V435" i="66"/>
  <c r="P435" i="66"/>
  <c r="K435" i="66"/>
  <c r="X435" i="66"/>
  <c r="M435" i="66"/>
  <c r="G435" i="66"/>
  <c r="U435" i="66"/>
  <c r="R439" i="66"/>
  <c r="I439" i="66"/>
  <c r="V14" i="67" s="1"/>
  <c r="X439" i="66"/>
  <c r="M439" i="66"/>
  <c r="G439" i="66"/>
  <c r="V439" i="66"/>
  <c r="P439" i="66"/>
  <c r="K439" i="66"/>
  <c r="U439" i="66"/>
  <c r="R451" i="66"/>
  <c r="I451" i="66"/>
  <c r="V26" i="67" s="1"/>
  <c r="V451" i="66"/>
  <c r="P451" i="66"/>
  <c r="K451" i="66"/>
  <c r="M451" i="66"/>
  <c r="G451" i="66"/>
  <c r="Y451" i="66" s="1"/>
  <c r="U451" i="66"/>
  <c r="W480" i="66"/>
  <c r="O480" i="66"/>
  <c r="K480" i="66"/>
  <c r="X480" i="66"/>
  <c r="R480" i="66"/>
  <c r="M480" i="66"/>
  <c r="G480" i="66"/>
  <c r="V480" i="66"/>
  <c r="P480" i="66"/>
  <c r="I480" i="66"/>
  <c r="W17" i="67" s="1"/>
  <c r="U480" i="66"/>
  <c r="X483" i="66"/>
  <c r="U483" i="66"/>
  <c r="P483" i="66"/>
  <c r="L483" i="66"/>
  <c r="G483" i="66"/>
  <c r="V483" i="66"/>
  <c r="O483" i="66"/>
  <c r="I483" i="66"/>
  <c r="W20" i="67" s="1"/>
  <c r="W483" i="66"/>
  <c r="R483" i="66"/>
  <c r="M483" i="66"/>
  <c r="W496" i="66"/>
  <c r="O496" i="66"/>
  <c r="K496" i="66"/>
  <c r="X496" i="66"/>
  <c r="R496" i="66"/>
  <c r="M496" i="66"/>
  <c r="G496" i="66"/>
  <c r="V496" i="66"/>
  <c r="P496" i="66"/>
  <c r="I496" i="66"/>
  <c r="W33" i="67" s="1"/>
  <c r="U496" i="66"/>
  <c r="X499" i="66"/>
  <c r="U499" i="66"/>
  <c r="P499" i="66"/>
  <c r="L499" i="66"/>
  <c r="G499" i="66"/>
  <c r="V499" i="66"/>
  <c r="O499" i="66"/>
  <c r="I499" i="66"/>
  <c r="W36" i="67" s="1"/>
  <c r="W499" i="66"/>
  <c r="R499" i="66"/>
  <c r="M499" i="66"/>
  <c r="X503" i="66"/>
  <c r="U503" i="66"/>
  <c r="P503" i="66"/>
  <c r="L503" i="66"/>
  <c r="G503" i="66"/>
  <c r="W503" i="66"/>
  <c r="R503" i="66"/>
  <c r="M503" i="66"/>
  <c r="V503" i="66"/>
  <c r="O503" i="66"/>
  <c r="I503" i="66"/>
  <c r="W40" i="67" s="1"/>
  <c r="R511" i="66"/>
  <c r="I511" i="66"/>
  <c r="X10" i="67" s="1"/>
  <c r="X511" i="66"/>
  <c r="M511" i="66"/>
  <c r="G511" i="66"/>
  <c r="V511" i="66"/>
  <c r="P511" i="66"/>
  <c r="K511" i="66"/>
  <c r="U511" i="66"/>
  <c r="R519" i="66"/>
  <c r="I519" i="66"/>
  <c r="X18" i="67" s="1"/>
  <c r="X519" i="66"/>
  <c r="M519" i="66"/>
  <c r="G519" i="66"/>
  <c r="V519" i="66"/>
  <c r="P519" i="66"/>
  <c r="K519" i="66"/>
  <c r="U519" i="66"/>
  <c r="R527" i="66"/>
  <c r="I527" i="66"/>
  <c r="X26" i="67" s="1"/>
  <c r="M527" i="66"/>
  <c r="G527" i="66"/>
  <c r="Y527" i="66" s="1"/>
  <c r="V527" i="66"/>
  <c r="P527" i="66"/>
  <c r="K527" i="66"/>
  <c r="U527" i="66"/>
  <c r="R535" i="66"/>
  <c r="I535" i="66"/>
  <c r="X34" i="67" s="1"/>
  <c r="X535" i="66"/>
  <c r="M535" i="66"/>
  <c r="G535" i="66"/>
  <c r="V535" i="66"/>
  <c r="P535" i="66"/>
  <c r="K535" i="66"/>
  <c r="U535" i="66"/>
  <c r="W556" i="66"/>
  <c r="O556" i="66"/>
  <c r="K556" i="66"/>
  <c r="V556" i="66"/>
  <c r="P556" i="66"/>
  <c r="I556" i="66"/>
  <c r="Y17" i="67" s="1"/>
  <c r="X556" i="66"/>
  <c r="R556" i="66"/>
  <c r="M556" i="66"/>
  <c r="G556" i="66"/>
  <c r="U556" i="66"/>
  <c r="X559" i="66"/>
  <c r="U559" i="66"/>
  <c r="P559" i="66"/>
  <c r="L559" i="66"/>
  <c r="G559" i="66"/>
  <c r="W559" i="66"/>
  <c r="R559" i="66"/>
  <c r="M559" i="66"/>
  <c r="V559" i="66"/>
  <c r="O559" i="66"/>
  <c r="I559" i="66"/>
  <c r="Y20" i="67" s="1"/>
  <c r="W564" i="66"/>
  <c r="O564" i="66"/>
  <c r="K564" i="66"/>
  <c r="V564" i="66"/>
  <c r="P564" i="66"/>
  <c r="I564" i="66"/>
  <c r="Y25" i="67" s="1"/>
  <c r="X564" i="66"/>
  <c r="R564" i="66"/>
  <c r="M564" i="66"/>
  <c r="G564" i="66"/>
  <c r="U564" i="66"/>
  <c r="AA24" i="49"/>
  <c r="N11" i="6"/>
  <c r="N12" i="6"/>
  <c r="N13" i="6"/>
  <c r="AI27" i="6"/>
  <c r="AB18" i="16"/>
  <c r="AB22" i="16"/>
  <c r="AB26" i="16"/>
  <c r="AB30" i="16"/>
  <c r="N13" i="44"/>
  <c r="AG23" i="44"/>
  <c r="AF23" i="44"/>
  <c r="AG33" i="44"/>
  <c r="AF20" i="45"/>
  <c r="AD26" i="45"/>
  <c r="AF19" i="46"/>
  <c r="AF23" i="46"/>
  <c r="AF27" i="46"/>
  <c r="AF35" i="46"/>
  <c r="S12" i="48"/>
  <c r="I15" i="48"/>
  <c r="I16" i="48"/>
  <c r="AC5" i="48"/>
  <c r="G21" i="48"/>
  <c r="I23" i="48"/>
  <c r="AB27" i="47"/>
  <c r="C12" i="67"/>
  <c r="C20" i="67"/>
  <c r="U57" i="66"/>
  <c r="P57" i="66"/>
  <c r="L57" i="66"/>
  <c r="G57" i="66"/>
  <c r="Y57" i="66" s="1"/>
  <c r="V57" i="66"/>
  <c r="O57" i="66"/>
  <c r="I57" i="66"/>
  <c r="L12" i="67" s="1"/>
  <c r="R57" i="66"/>
  <c r="M57" i="66"/>
  <c r="X57" i="66" s="1"/>
  <c r="L58" i="66"/>
  <c r="X65" i="66"/>
  <c r="U65" i="66"/>
  <c r="P65" i="66"/>
  <c r="L65" i="66"/>
  <c r="G65" i="66"/>
  <c r="V65" i="66"/>
  <c r="O65" i="66"/>
  <c r="I65" i="66"/>
  <c r="L20" i="67" s="1"/>
  <c r="W65" i="66"/>
  <c r="R65" i="66"/>
  <c r="M65" i="66"/>
  <c r="L66" i="66"/>
  <c r="W66" i="66"/>
  <c r="U73" i="66"/>
  <c r="P73" i="66"/>
  <c r="L73" i="66"/>
  <c r="G73" i="66"/>
  <c r="Y73" i="66" s="1"/>
  <c r="V73" i="66"/>
  <c r="O73" i="66"/>
  <c r="I73" i="66"/>
  <c r="L28" i="67" s="1"/>
  <c r="R73" i="66"/>
  <c r="M73" i="66"/>
  <c r="X73" i="66" s="1"/>
  <c r="X77" i="66"/>
  <c r="U77" i="66"/>
  <c r="P77" i="66"/>
  <c r="L77" i="66"/>
  <c r="G77" i="66"/>
  <c r="W77" i="66"/>
  <c r="R77" i="66"/>
  <c r="M77" i="66"/>
  <c r="V77" i="66"/>
  <c r="O77" i="66"/>
  <c r="I77" i="66"/>
  <c r="L32" i="67" s="1"/>
  <c r="R92" i="66"/>
  <c r="I92" i="66"/>
  <c r="M9" i="67" s="1"/>
  <c r="M92" i="66"/>
  <c r="G92" i="66"/>
  <c r="Y92" i="66" s="1"/>
  <c r="V92" i="66"/>
  <c r="P92" i="66"/>
  <c r="K92" i="66"/>
  <c r="U92" i="66"/>
  <c r="R100" i="66"/>
  <c r="I100" i="66"/>
  <c r="M100" i="66"/>
  <c r="G100" i="66"/>
  <c r="Y100" i="66" s="1"/>
  <c r="V100" i="66"/>
  <c r="P100" i="66"/>
  <c r="K100" i="66"/>
  <c r="U100" i="66"/>
  <c r="U107" i="66"/>
  <c r="P107" i="66"/>
  <c r="L107" i="66"/>
  <c r="G107" i="66"/>
  <c r="Y107" i="66" s="1"/>
  <c r="V107" i="66"/>
  <c r="O107" i="66"/>
  <c r="I107" i="66"/>
  <c r="M24" i="67" s="1"/>
  <c r="R107" i="66"/>
  <c r="M107" i="66"/>
  <c r="N107" i="66" s="1"/>
  <c r="X115" i="66"/>
  <c r="U115" i="66"/>
  <c r="P115" i="66"/>
  <c r="L115" i="66"/>
  <c r="G115" i="66"/>
  <c r="V115" i="66"/>
  <c r="O115" i="66"/>
  <c r="I115" i="66"/>
  <c r="M32" i="67" s="1"/>
  <c r="W115" i="66"/>
  <c r="R115" i="66"/>
  <c r="M115" i="66"/>
  <c r="R134" i="66"/>
  <c r="I134" i="66"/>
  <c r="J134" i="66" s="1"/>
  <c r="G134" i="66"/>
  <c r="Y134" i="66" s="1"/>
  <c r="V134" i="66"/>
  <c r="P134" i="66"/>
  <c r="K134" i="66"/>
  <c r="U134" i="66"/>
  <c r="U137" i="66"/>
  <c r="P137" i="66"/>
  <c r="L137" i="66"/>
  <c r="G137" i="66"/>
  <c r="Y137" i="66" s="1"/>
  <c r="R137" i="66"/>
  <c r="V137" i="66"/>
  <c r="O137" i="66"/>
  <c r="I137" i="66"/>
  <c r="J137" i="66" s="1"/>
  <c r="R154" i="66"/>
  <c r="I154" i="66"/>
  <c r="J154" i="66" s="1"/>
  <c r="V154" i="66"/>
  <c r="P154" i="66"/>
  <c r="K154" i="66"/>
  <c r="G154" i="66"/>
  <c r="Y154" i="66" s="1"/>
  <c r="U154" i="66"/>
  <c r="R158" i="66"/>
  <c r="I158" i="66"/>
  <c r="J158" i="66" s="1"/>
  <c r="G158" i="66"/>
  <c r="Y158" i="66" s="1"/>
  <c r="V158" i="66"/>
  <c r="P158" i="66"/>
  <c r="K158" i="66"/>
  <c r="U158" i="66"/>
  <c r="U161" i="66"/>
  <c r="P161" i="66"/>
  <c r="L161" i="66"/>
  <c r="G161" i="66"/>
  <c r="Y161" i="66" s="1"/>
  <c r="R161" i="66"/>
  <c r="V161" i="66"/>
  <c r="O161" i="66"/>
  <c r="I161" i="66"/>
  <c r="J161" i="66" s="1"/>
  <c r="O176" i="66"/>
  <c r="K176" i="66"/>
  <c r="V176" i="66"/>
  <c r="P176" i="66"/>
  <c r="R176" i="66"/>
  <c r="M176" i="66"/>
  <c r="N176" i="66" s="1"/>
  <c r="G176" i="66"/>
  <c r="Y176" i="66" s="1"/>
  <c r="Q176" i="66"/>
  <c r="U183" i="66"/>
  <c r="P183" i="66"/>
  <c r="L183" i="66"/>
  <c r="G183" i="66"/>
  <c r="Y183" i="66" s="1"/>
  <c r="R183" i="66"/>
  <c r="M183" i="66"/>
  <c r="N183" i="66" s="1"/>
  <c r="V183" i="66"/>
  <c r="O183" i="66"/>
  <c r="Q183" i="66"/>
  <c r="O28" i="67"/>
  <c r="F28" i="67" s="1"/>
  <c r="R211" i="66"/>
  <c r="I211" i="66"/>
  <c r="J211" i="66" s="1"/>
  <c r="V211" i="66"/>
  <c r="P211" i="66"/>
  <c r="K211" i="66"/>
  <c r="M211" i="66"/>
  <c r="N211" i="66" s="1"/>
  <c r="G211" i="66"/>
  <c r="Y211" i="66" s="1"/>
  <c r="U211" i="66"/>
  <c r="R219" i="66"/>
  <c r="I219" i="66"/>
  <c r="V219" i="66"/>
  <c r="P219" i="66"/>
  <c r="K219" i="66"/>
  <c r="X219" i="66"/>
  <c r="M219" i="66"/>
  <c r="G219" i="66"/>
  <c r="U219" i="66"/>
  <c r="O252" i="66"/>
  <c r="K252" i="66"/>
  <c r="V252" i="66"/>
  <c r="P252" i="66"/>
  <c r="I252" i="66"/>
  <c r="Q17" i="67" s="1"/>
  <c r="R252" i="66"/>
  <c r="M252" i="66"/>
  <c r="N252" i="66" s="1"/>
  <c r="G252" i="66"/>
  <c r="Y252" i="66" s="1"/>
  <c r="U252" i="66"/>
  <c r="U263" i="66"/>
  <c r="P263" i="66"/>
  <c r="L263" i="66"/>
  <c r="G263" i="66"/>
  <c r="Y263" i="66" s="1"/>
  <c r="R263" i="66"/>
  <c r="M263" i="66"/>
  <c r="N263" i="66" s="1"/>
  <c r="V263" i="66"/>
  <c r="O263" i="66"/>
  <c r="I263" i="66"/>
  <c r="U271" i="66"/>
  <c r="P271" i="66"/>
  <c r="L271" i="66"/>
  <c r="G271" i="66"/>
  <c r="Y271" i="66" s="1"/>
  <c r="R271" i="66"/>
  <c r="M271" i="66"/>
  <c r="N271" i="66" s="1"/>
  <c r="V271" i="66"/>
  <c r="O271" i="66"/>
  <c r="I271" i="66"/>
  <c r="Q36" i="67" s="1"/>
  <c r="U275" i="66"/>
  <c r="P275" i="66"/>
  <c r="L275" i="66"/>
  <c r="G275" i="66"/>
  <c r="Y275" i="66" s="1"/>
  <c r="V275" i="66"/>
  <c r="O275" i="66"/>
  <c r="I275" i="66"/>
  <c r="R275" i="66"/>
  <c r="M275" i="66"/>
  <c r="N275" i="66" s="1"/>
  <c r="R283" i="66"/>
  <c r="I283" i="66"/>
  <c r="R10" i="67" s="1"/>
  <c r="V283" i="66"/>
  <c r="P283" i="66"/>
  <c r="K283" i="66"/>
  <c r="X283" i="66"/>
  <c r="M283" i="66"/>
  <c r="G283" i="66"/>
  <c r="U283" i="66"/>
  <c r="R291" i="66"/>
  <c r="I291" i="66"/>
  <c r="R18" i="67" s="1"/>
  <c r="V291" i="66"/>
  <c r="P291" i="66"/>
  <c r="K291" i="66"/>
  <c r="M291" i="66"/>
  <c r="G291" i="66"/>
  <c r="Y291" i="66" s="1"/>
  <c r="U291" i="66"/>
  <c r="R303" i="66"/>
  <c r="I303" i="66"/>
  <c r="R30" i="67" s="1"/>
  <c r="M303" i="66"/>
  <c r="G303" i="66"/>
  <c r="Y303" i="66" s="1"/>
  <c r="V303" i="66"/>
  <c r="P303" i="66"/>
  <c r="K303" i="66"/>
  <c r="U303" i="66"/>
  <c r="W320" i="66"/>
  <c r="O320" i="66"/>
  <c r="K320" i="66"/>
  <c r="X320" i="66"/>
  <c r="R320" i="66"/>
  <c r="M320" i="66"/>
  <c r="G320" i="66"/>
  <c r="V320" i="66"/>
  <c r="P320" i="66"/>
  <c r="I320" i="66"/>
  <c r="S9" i="67" s="1"/>
  <c r="U320" i="66"/>
  <c r="X323" i="66"/>
  <c r="U323" i="66"/>
  <c r="P323" i="66"/>
  <c r="L323" i="66"/>
  <c r="G323" i="66"/>
  <c r="V323" i="66"/>
  <c r="O323" i="66"/>
  <c r="I323" i="66"/>
  <c r="S12" i="67" s="1"/>
  <c r="W323" i="66"/>
  <c r="R323" i="66"/>
  <c r="M323" i="66"/>
  <c r="O344" i="66"/>
  <c r="K344" i="66"/>
  <c r="R344" i="66"/>
  <c r="M344" i="66"/>
  <c r="X344" i="66" s="1"/>
  <c r="G344" i="66"/>
  <c r="Y344" i="66" s="1"/>
  <c r="V344" i="66"/>
  <c r="P344" i="66"/>
  <c r="I344" i="66"/>
  <c r="S33" i="67" s="1"/>
  <c r="U344" i="66"/>
  <c r="U347" i="66"/>
  <c r="P347" i="66"/>
  <c r="L347" i="66"/>
  <c r="G347" i="66"/>
  <c r="Y347" i="66" s="1"/>
  <c r="V347" i="66"/>
  <c r="O347" i="66"/>
  <c r="I347" i="66"/>
  <c r="S36" i="67" s="1"/>
  <c r="R347" i="66"/>
  <c r="M347" i="66"/>
  <c r="X347" i="66" s="1"/>
  <c r="U351" i="66"/>
  <c r="P351" i="66"/>
  <c r="L351" i="66"/>
  <c r="G351" i="66"/>
  <c r="Y351" i="66" s="1"/>
  <c r="R351" i="66"/>
  <c r="M351" i="66"/>
  <c r="V351" i="66"/>
  <c r="O351" i="66"/>
  <c r="I351" i="66"/>
  <c r="S40" i="67" s="1"/>
  <c r="R359" i="66"/>
  <c r="I359" i="66"/>
  <c r="T10" i="67" s="1"/>
  <c r="X359" i="66"/>
  <c r="M359" i="66"/>
  <c r="G359" i="66"/>
  <c r="V359" i="66"/>
  <c r="P359" i="66"/>
  <c r="K359" i="66"/>
  <c r="U359" i="66"/>
  <c r="R367" i="66"/>
  <c r="I367" i="66"/>
  <c r="T18" i="67" s="1"/>
  <c r="M367" i="66"/>
  <c r="W367" i="66" s="1"/>
  <c r="G367" i="66"/>
  <c r="Y367" i="66" s="1"/>
  <c r="V367" i="66"/>
  <c r="P367" i="66"/>
  <c r="K367" i="66"/>
  <c r="U367" i="66"/>
  <c r="R379" i="66"/>
  <c r="I379" i="66"/>
  <c r="T30" i="67" s="1"/>
  <c r="V379" i="66"/>
  <c r="P379" i="66"/>
  <c r="K379" i="66"/>
  <c r="M379" i="66"/>
  <c r="G379" i="66"/>
  <c r="Y379" i="66" s="1"/>
  <c r="U379" i="66"/>
  <c r="R387" i="66"/>
  <c r="I387" i="66"/>
  <c r="T38" i="67" s="1"/>
  <c r="V387" i="66"/>
  <c r="P387" i="66"/>
  <c r="K387" i="66"/>
  <c r="X387" i="66"/>
  <c r="M387" i="66"/>
  <c r="G387" i="66"/>
  <c r="U387" i="66"/>
  <c r="W404" i="66"/>
  <c r="O404" i="66"/>
  <c r="K404" i="66"/>
  <c r="V404" i="66"/>
  <c r="P404" i="66"/>
  <c r="I404" i="66"/>
  <c r="U17" i="67" s="1"/>
  <c r="X404" i="66"/>
  <c r="R404" i="66"/>
  <c r="M404" i="66"/>
  <c r="G404" i="66"/>
  <c r="U404" i="66"/>
  <c r="W408" i="66"/>
  <c r="O408" i="66"/>
  <c r="K408" i="66"/>
  <c r="X408" i="66"/>
  <c r="R408" i="66"/>
  <c r="M408" i="66"/>
  <c r="G408" i="66"/>
  <c r="V408" i="66"/>
  <c r="P408" i="66"/>
  <c r="I408" i="66"/>
  <c r="U21" i="67" s="1"/>
  <c r="U408" i="66"/>
  <c r="U411" i="66"/>
  <c r="P411" i="66"/>
  <c r="L411" i="66"/>
  <c r="G411" i="66"/>
  <c r="Y411" i="66" s="1"/>
  <c r="V411" i="66"/>
  <c r="O411" i="66"/>
  <c r="I411" i="66"/>
  <c r="U24" i="67" s="1"/>
  <c r="R411" i="66"/>
  <c r="M411" i="66"/>
  <c r="X411" i="66" s="1"/>
  <c r="W420" i="66"/>
  <c r="O420" i="66"/>
  <c r="K420" i="66"/>
  <c r="V420" i="66"/>
  <c r="P420" i="66"/>
  <c r="I420" i="66"/>
  <c r="U33" i="67" s="1"/>
  <c r="X420" i="66"/>
  <c r="R420" i="66"/>
  <c r="M420" i="66"/>
  <c r="G420" i="66"/>
  <c r="U420" i="66"/>
  <c r="W424" i="66"/>
  <c r="O424" i="66"/>
  <c r="K424" i="66"/>
  <c r="X424" i="66"/>
  <c r="R424" i="66"/>
  <c r="M424" i="66"/>
  <c r="G424" i="66"/>
  <c r="V424" i="66"/>
  <c r="P424" i="66"/>
  <c r="I424" i="66"/>
  <c r="U37" i="67" s="1"/>
  <c r="U424" i="66"/>
  <c r="R459" i="66"/>
  <c r="I459" i="66"/>
  <c r="V34" i="67" s="1"/>
  <c r="V459" i="66"/>
  <c r="P459" i="66"/>
  <c r="K459" i="66"/>
  <c r="X459" i="66"/>
  <c r="M459" i="66"/>
  <c r="G459" i="66"/>
  <c r="U459" i="66"/>
  <c r="R463" i="66"/>
  <c r="I463" i="66"/>
  <c r="V38" i="67" s="1"/>
  <c r="X463" i="66"/>
  <c r="M463" i="66"/>
  <c r="G463" i="66"/>
  <c r="V463" i="66"/>
  <c r="P463" i="66"/>
  <c r="K463" i="66"/>
  <c r="U463" i="66"/>
  <c r="X471" i="66"/>
  <c r="U471" i="66"/>
  <c r="P471" i="66"/>
  <c r="L471" i="66"/>
  <c r="G471" i="66"/>
  <c r="W471" i="66"/>
  <c r="R471" i="66"/>
  <c r="M471" i="66"/>
  <c r="V471" i="66"/>
  <c r="O471" i="66"/>
  <c r="I471" i="66"/>
  <c r="W8" i="67" s="1"/>
  <c r="W484" i="66"/>
  <c r="O484" i="66"/>
  <c r="K484" i="66"/>
  <c r="V484" i="66"/>
  <c r="P484" i="66"/>
  <c r="I484" i="66"/>
  <c r="W21" i="67" s="1"/>
  <c r="X484" i="66"/>
  <c r="R484" i="66"/>
  <c r="M484" i="66"/>
  <c r="G484" i="66"/>
  <c r="U484" i="66"/>
  <c r="U487" i="66"/>
  <c r="P487" i="66"/>
  <c r="L487" i="66"/>
  <c r="G487" i="66"/>
  <c r="Y487" i="66" s="1"/>
  <c r="R487" i="66"/>
  <c r="M487" i="66"/>
  <c r="W487" i="66" s="1"/>
  <c r="V487" i="66"/>
  <c r="O487" i="66"/>
  <c r="I487" i="66"/>
  <c r="W24" i="67" s="1"/>
  <c r="W500" i="66"/>
  <c r="O500" i="66"/>
  <c r="K500" i="66"/>
  <c r="V500" i="66"/>
  <c r="P500" i="66"/>
  <c r="I500" i="66"/>
  <c r="W37" i="67" s="1"/>
  <c r="X500" i="66"/>
  <c r="R500" i="66"/>
  <c r="M500" i="66"/>
  <c r="G500" i="66"/>
  <c r="U500" i="66"/>
  <c r="X547" i="66"/>
  <c r="U547" i="66"/>
  <c r="P547" i="66"/>
  <c r="L547" i="66"/>
  <c r="G547" i="66"/>
  <c r="V547" i="66"/>
  <c r="O547" i="66"/>
  <c r="I547" i="66"/>
  <c r="Y8" i="67" s="1"/>
  <c r="W547" i="66"/>
  <c r="R547" i="66"/>
  <c r="M547" i="66"/>
  <c r="W560" i="66"/>
  <c r="O560" i="66"/>
  <c r="K560" i="66"/>
  <c r="X560" i="66"/>
  <c r="R560" i="66"/>
  <c r="M560" i="66"/>
  <c r="G560" i="66"/>
  <c r="V560" i="66"/>
  <c r="P560" i="66"/>
  <c r="I560" i="66"/>
  <c r="Y21" i="67" s="1"/>
  <c r="U560" i="66"/>
  <c r="X567" i="66"/>
  <c r="U567" i="66"/>
  <c r="P567" i="66"/>
  <c r="L567" i="66"/>
  <c r="G567" i="66"/>
  <c r="W567" i="66"/>
  <c r="R567" i="66"/>
  <c r="M567" i="66"/>
  <c r="V567" i="66"/>
  <c r="O567" i="66"/>
  <c r="I567" i="66"/>
  <c r="Y28" i="67" s="1"/>
  <c r="W11" i="6"/>
  <c r="F12" i="6"/>
  <c r="W13" i="6"/>
  <c r="N15" i="44"/>
  <c r="AG15" i="44"/>
  <c r="AH24" i="44"/>
  <c r="AF10" i="45"/>
  <c r="AF28" i="45"/>
  <c r="S13" i="48"/>
  <c r="G15" i="48"/>
  <c r="L24" i="48"/>
  <c r="AB34" i="48"/>
  <c r="AB42" i="48"/>
  <c r="AC51" i="48"/>
  <c r="AB52" i="48"/>
  <c r="AB61" i="48"/>
  <c r="AC68" i="48"/>
  <c r="AB69" i="48"/>
  <c r="U15" i="66"/>
  <c r="P15" i="66"/>
  <c r="L15" i="66"/>
  <c r="G15" i="66"/>
  <c r="Y15" i="66" s="1"/>
  <c r="L16" i="66"/>
  <c r="Q16" i="66"/>
  <c r="K19" i="66"/>
  <c r="Q19" i="66"/>
  <c r="R20" i="66"/>
  <c r="I20" i="66"/>
  <c r="K13" i="67" s="1"/>
  <c r="O20" i="66"/>
  <c r="U20" i="66"/>
  <c r="U23" i="66"/>
  <c r="P23" i="66"/>
  <c r="L23" i="66"/>
  <c r="G23" i="66"/>
  <c r="Y23" i="66" s="1"/>
  <c r="L24" i="66"/>
  <c r="Q24" i="66"/>
  <c r="K27" i="66"/>
  <c r="Q27" i="66"/>
  <c r="R28" i="66"/>
  <c r="I28" i="66"/>
  <c r="K21" i="67" s="1"/>
  <c r="O28" i="66"/>
  <c r="U28" i="66"/>
  <c r="Y28" i="66"/>
  <c r="U31" i="66"/>
  <c r="P31" i="66"/>
  <c r="L31" i="66"/>
  <c r="G31" i="66"/>
  <c r="Y31" i="66" s="1"/>
  <c r="L32" i="66"/>
  <c r="Q32" i="66"/>
  <c r="K35" i="66"/>
  <c r="Q35" i="66"/>
  <c r="R37" i="66"/>
  <c r="I37" i="66"/>
  <c r="K30" i="67" s="1"/>
  <c r="O37" i="66"/>
  <c r="U37" i="66"/>
  <c r="X41" i="66"/>
  <c r="U41" i="66"/>
  <c r="P41" i="66"/>
  <c r="L41" i="66"/>
  <c r="G41" i="66"/>
  <c r="Y41" i="66"/>
  <c r="L42" i="66"/>
  <c r="Q42" i="66"/>
  <c r="K45" i="66"/>
  <c r="Q45" i="66"/>
  <c r="R46" i="66"/>
  <c r="I46" i="66"/>
  <c r="K39" i="67" s="1"/>
  <c r="O46" i="66"/>
  <c r="U46" i="66"/>
  <c r="U51" i="66"/>
  <c r="P51" i="66"/>
  <c r="L51" i="66"/>
  <c r="G51" i="66"/>
  <c r="Y51" i="66" s="1"/>
  <c r="L52" i="66"/>
  <c r="Q52" i="66"/>
  <c r="K55" i="66"/>
  <c r="Q55" i="66"/>
  <c r="R56" i="66"/>
  <c r="I56" i="66"/>
  <c r="L11" i="67" s="1"/>
  <c r="O56" i="66"/>
  <c r="U56" i="66"/>
  <c r="U59" i="66"/>
  <c r="P59" i="66"/>
  <c r="L59" i="66"/>
  <c r="G59" i="66"/>
  <c r="Y59" i="66" s="1"/>
  <c r="L60" i="66"/>
  <c r="Q60" i="66"/>
  <c r="K63" i="66"/>
  <c r="Q63" i="66"/>
  <c r="R64" i="66"/>
  <c r="I64" i="66"/>
  <c r="L19" i="67" s="1"/>
  <c r="O64" i="66"/>
  <c r="U64" i="66"/>
  <c r="Y64" i="66"/>
  <c r="X67" i="66"/>
  <c r="U67" i="66"/>
  <c r="P67" i="66"/>
  <c r="L67" i="66"/>
  <c r="G67" i="66"/>
  <c r="Y67" i="66"/>
  <c r="L68" i="66"/>
  <c r="Q68" i="66"/>
  <c r="K71" i="66"/>
  <c r="Q71" i="66"/>
  <c r="R72" i="66"/>
  <c r="I72" i="66"/>
  <c r="L27" i="67" s="1"/>
  <c r="O72" i="66"/>
  <c r="U72" i="66"/>
  <c r="U75" i="66"/>
  <c r="P75" i="66"/>
  <c r="L75" i="66"/>
  <c r="G75" i="66"/>
  <c r="Y75" i="66" s="1"/>
  <c r="L76" i="66"/>
  <c r="Q76" i="66"/>
  <c r="K79" i="66"/>
  <c r="Q79" i="66"/>
  <c r="R80" i="66"/>
  <c r="I80" i="66"/>
  <c r="L35" i="67" s="1"/>
  <c r="O80" i="66"/>
  <c r="U80" i="66"/>
  <c r="Y80" i="66"/>
  <c r="U83" i="66"/>
  <c r="P83" i="66"/>
  <c r="L83" i="66"/>
  <c r="G83" i="66"/>
  <c r="Y83" i="66" s="1"/>
  <c r="L84" i="66"/>
  <c r="Q84" i="66"/>
  <c r="K89" i="66"/>
  <c r="Q89" i="66"/>
  <c r="R90" i="66"/>
  <c r="I90" i="66"/>
  <c r="M7" i="67" s="1"/>
  <c r="O90" i="66"/>
  <c r="U90" i="66"/>
  <c r="U93" i="66"/>
  <c r="P93" i="66"/>
  <c r="L93" i="66"/>
  <c r="G93" i="66"/>
  <c r="Y93" i="66" s="1"/>
  <c r="L94" i="66"/>
  <c r="Q94" i="66"/>
  <c r="K97" i="66"/>
  <c r="Q97" i="66"/>
  <c r="R98" i="66"/>
  <c r="I98" i="66"/>
  <c r="M15" i="67" s="1"/>
  <c r="O98" i="66"/>
  <c r="U98" i="66"/>
  <c r="U101" i="66"/>
  <c r="P101" i="66"/>
  <c r="L101" i="66"/>
  <c r="G101" i="66"/>
  <c r="Y101" i="66" s="1"/>
  <c r="L102" i="66"/>
  <c r="Q102" i="66"/>
  <c r="K105" i="66"/>
  <c r="Q105" i="66"/>
  <c r="R106" i="66"/>
  <c r="I106" i="66"/>
  <c r="M23" i="67" s="1"/>
  <c r="O106" i="66"/>
  <c r="U106" i="66"/>
  <c r="U109" i="66"/>
  <c r="P109" i="66"/>
  <c r="L109" i="66"/>
  <c r="G109" i="66"/>
  <c r="Y109" i="66" s="1"/>
  <c r="L110" i="66"/>
  <c r="Q110" i="66"/>
  <c r="K113" i="66"/>
  <c r="Q113" i="66"/>
  <c r="R114" i="66"/>
  <c r="I114" i="66"/>
  <c r="M31" i="67" s="1"/>
  <c r="O114" i="66"/>
  <c r="U114" i="66"/>
  <c r="X117" i="66"/>
  <c r="U117" i="66"/>
  <c r="P117" i="66"/>
  <c r="L117" i="66"/>
  <c r="G117" i="66"/>
  <c r="Y117" i="66"/>
  <c r="L118" i="66"/>
  <c r="Q118" i="66"/>
  <c r="K121" i="66"/>
  <c r="Q121" i="66"/>
  <c r="R122" i="66"/>
  <c r="I122" i="66"/>
  <c r="M39" i="67" s="1"/>
  <c r="O122" i="66"/>
  <c r="U122" i="66"/>
  <c r="U127" i="66"/>
  <c r="P127" i="66"/>
  <c r="L127" i="66"/>
  <c r="G127" i="66"/>
  <c r="Y127" i="66" s="1"/>
  <c r="L128" i="66"/>
  <c r="Q128" i="66"/>
  <c r="K131" i="66"/>
  <c r="Q131" i="66"/>
  <c r="R132" i="66"/>
  <c r="I132" i="66"/>
  <c r="J132" i="66" s="1"/>
  <c r="O132" i="66"/>
  <c r="U132" i="66"/>
  <c r="U135" i="66"/>
  <c r="P135" i="66"/>
  <c r="L135" i="66"/>
  <c r="G135" i="66"/>
  <c r="Y135" i="66" s="1"/>
  <c r="L136" i="66"/>
  <c r="Q136" i="66"/>
  <c r="K139" i="66"/>
  <c r="Q139" i="66"/>
  <c r="R140" i="66"/>
  <c r="I140" i="66"/>
  <c r="O140" i="66"/>
  <c r="U140" i="66"/>
  <c r="X143" i="66"/>
  <c r="U143" i="66"/>
  <c r="P143" i="66"/>
  <c r="L143" i="66"/>
  <c r="G143" i="66"/>
  <c r="Y143" i="66" s="1"/>
  <c r="L144" i="66"/>
  <c r="Q144" i="66"/>
  <c r="K147" i="66"/>
  <c r="Q147" i="66"/>
  <c r="R148" i="66"/>
  <c r="I148" i="66"/>
  <c r="J148" i="66" s="1"/>
  <c r="O148" i="66"/>
  <c r="U148" i="66"/>
  <c r="U151" i="66"/>
  <c r="P151" i="66"/>
  <c r="L151" i="66"/>
  <c r="G151" i="66"/>
  <c r="Y151" i="66" s="1"/>
  <c r="L152" i="66"/>
  <c r="Q152" i="66"/>
  <c r="K155" i="66"/>
  <c r="Q155" i="66"/>
  <c r="R156" i="66"/>
  <c r="I156" i="66"/>
  <c r="O156" i="66"/>
  <c r="U156" i="66"/>
  <c r="Y156" i="66"/>
  <c r="X159" i="66"/>
  <c r="U159" i="66"/>
  <c r="P159" i="66"/>
  <c r="L159" i="66"/>
  <c r="G159" i="66"/>
  <c r="Y159" i="66"/>
  <c r="L160" i="66"/>
  <c r="Q160" i="66"/>
  <c r="L172" i="66"/>
  <c r="Q172" i="66"/>
  <c r="K177" i="66"/>
  <c r="P177" i="66"/>
  <c r="U179" i="66"/>
  <c r="P179" i="66"/>
  <c r="L179" i="66"/>
  <c r="G179" i="66"/>
  <c r="Y179" i="66" s="1"/>
  <c r="W180" i="66"/>
  <c r="O180" i="66"/>
  <c r="K180" i="66"/>
  <c r="U180" i="66"/>
  <c r="Y180" i="66"/>
  <c r="R185" i="66"/>
  <c r="M185" i="66"/>
  <c r="N185" i="66" s="1"/>
  <c r="K187" i="66"/>
  <c r="Q187" i="66"/>
  <c r="L188" i="66"/>
  <c r="Q188" i="66"/>
  <c r="K193" i="66"/>
  <c r="P193" i="66"/>
  <c r="X195" i="66"/>
  <c r="U195" i="66"/>
  <c r="P195" i="66"/>
  <c r="L195" i="66"/>
  <c r="G195" i="66"/>
  <c r="Y195" i="66"/>
  <c r="O196" i="66"/>
  <c r="K196" i="66"/>
  <c r="U196" i="66"/>
  <c r="K205" i="66"/>
  <c r="Q205" i="66"/>
  <c r="L206" i="66"/>
  <c r="Q206" i="66"/>
  <c r="U209" i="66"/>
  <c r="P209" i="66"/>
  <c r="L209" i="66"/>
  <c r="G209" i="66"/>
  <c r="Y209" i="66" s="1"/>
  <c r="O210" i="66"/>
  <c r="K210" i="66"/>
  <c r="U210" i="66"/>
  <c r="K213" i="66"/>
  <c r="Q213" i="66"/>
  <c r="L214" i="66"/>
  <c r="Q214" i="66"/>
  <c r="X217" i="66"/>
  <c r="U217" i="66"/>
  <c r="P217" i="66"/>
  <c r="L217" i="66"/>
  <c r="G217" i="66"/>
  <c r="Y217" i="66"/>
  <c r="W218" i="66"/>
  <c r="O218" i="66"/>
  <c r="K218" i="66"/>
  <c r="U218" i="66"/>
  <c r="Y218" i="66"/>
  <c r="K221" i="66"/>
  <c r="Q221" i="66"/>
  <c r="L222" i="66"/>
  <c r="Q222" i="66"/>
  <c r="U225" i="66"/>
  <c r="P225" i="66"/>
  <c r="L225" i="66"/>
  <c r="G225" i="66"/>
  <c r="Y225" i="66" s="1"/>
  <c r="O226" i="66"/>
  <c r="K226" i="66"/>
  <c r="U226" i="66"/>
  <c r="K229" i="66"/>
  <c r="Q229" i="66"/>
  <c r="L230" i="66"/>
  <c r="Q230" i="66"/>
  <c r="U233" i="66"/>
  <c r="P233" i="66"/>
  <c r="L233" i="66"/>
  <c r="G233" i="66"/>
  <c r="Y233" i="66" s="1"/>
  <c r="O234" i="66"/>
  <c r="K234" i="66"/>
  <c r="U234" i="66"/>
  <c r="R241" i="66"/>
  <c r="I241" i="66"/>
  <c r="O241" i="66"/>
  <c r="U241" i="66"/>
  <c r="R249" i="66"/>
  <c r="I249" i="66"/>
  <c r="O249" i="66"/>
  <c r="U249" i="66"/>
  <c r="R257" i="66"/>
  <c r="I257" i="66"/>
  <c r="Q22" i="67" s="1"/>
  <c r="O257" i="66"/>
  <c r="U257" i="66"/>
  <c r="Y257" i="66"/>
  <c r="R265" i="66"/>
  <c r="I265" i="66"/>
  <c r="O265" i="66"/>
  <c r="U265" i="66"/>
  <c r="R273" i="66"/>
  <c r="I273" i="66"/>
  <c r="Q38" i="67" s="1"/>
  <c r="O273" i="66"/>
  <c r="U273" i="66"/>
  <c r="Y273" i="66"/>
  <c r="U281" i="66"/>
  <c r="P281" i="66"/>
  <c r="L281" i="66"/>
  <c r="G281" i="66"/>
  <c r="Y281" i="66" s="1"/>
  <c r="W282" i="66"/>
  <c r="O282" i="66"/>
  <c r="K282" i="66"/>
  <c r="U282" i="66"/>
  <c r="Y282" i="66"/>
  <c r="K285" i="66"/>
  <c r="Q285" i="66"/>
  <c r="W285" i="66" s="1"/>
  <c r="L286" i="66"/>
  <c r="Q286" i="66"/>
  <c r="W286" i="66" s="1"/>
  <c r="U289" i="66"/>
  <c r="P289" i="66"/>
  <c r="L289" i="66"/>
  <c r="G289" i="66"/>
  <c r="Y289" i="66" s="1"/>
  <c r="O290" i="66"/>
  <c r="K290" i="66"/>
  <c r="U290" i="66"/>
  <c r="K293" i="66"/>
  <c r="Q293" i="66"/>
  <c r="L294" i="66"/>
  <c r="Q294" i="66"/>
  <c r="U297" i="66"/>
  <c r="P297" i="66"/>
  <c r="L297" i="66"/>
  <c r="G297" i="66"/>
  <c r="Y297" i="66" s="1"/>
  <c r="O298" i="66"/>
  <c r="K298" i="66"/>
  <c r="U298" i="66"/>
  <c r="K301" i="66"/>
  <c r="Q301" i="66"/>
  <c r="L302" i="66"/>
  <c r="Q302" i="66"/>
  <c r="U305" i="66"/>
  <c r="P305" i="66"/>
  <c r="L305" i="66"/>
  <c r="G305" i="66"/>
  <c r="Y305" i="66" s="1"/>
  <c r="O306" i="66"/>
  <c r="K306" i="66"/>
  <c r="U306" i="66"/>
  <c r="K309" i="66"/>
  <c r="Q309" i="66"/>
  <c r="L310" i="66"/>
  <c r="Q310" i="66"/>
  <c r="U313" i="66"/>
  <c r="P313" i="66"/>
  <c r="L313" i="66"/>
  <c r="G313" i="66"/>
  <c r="Y313" i="66" s="1"/>
  <c r="L317" i="66"/>
  <c r="Q317" i="66"/>
  <c r="R321" i="66"/>
  <c r="I321" i="66"/>
  <c r="S10" i="67" s="1"/>
  <c r="O321" i="66"/>
  <c r="U321" i="66"/>
  <c r="Y321" i="66"/>
  <c r="L325" i="66"/>
  <c r="Q325" i="66"/>
  <c r="R329" i="66"/>
  <c r="I329" i="66"/>
  <c r="S18" i="67" s="1"/>
  <c r="O329" i="66"/>
  <c r="U329" i="66"/>
  <c r="L333" i="66"/>
  <c r="Q333" i="66"/>
  <c r="R337" i="66"/>
  <c r="I337" i="66"/>
  <c r="S26" i="67" s="1"/>
  <c r="O337" i="66"/>
  <c r="U337" i="66"/>
  <c r="L341" i="66"/>
  <c r="Q341" i="66"/>
  <c r="R345" i="66"/>
  <c r="I345" i="66"/>
  <c r="S34" i="67" s="1"/>
  <c r="O345" i="66"/>
  <c r="U345" i="66"/>
  <c r="Y345" i="66"/>
  <c r="L349" i="66"/>
  <c r="Q349" i="66"/>
  <c r="K357" i="66"/>
  <c r="Q357" i="66"/>
  <c r="L358" i="66"/>
  <c r="Q358" i="66"/>
  <c r="X361" i="66"/>
  <c r="U361" i="66"/>
  <c r="P361" i="66"/>
  <c r="L361" i="66"/>
  <c r="G361" i="66"/>
  <c r="Y361" i="66"/>
  <c r="W362" i="66"/>
  <c r="O362" i="66"/>
  <c r="K362" i="66"/>
  <c r="U362" i="66"/>
  <c r="Y362" i="66"/>
  <c r="K365" i="66"/>
  <c r="Q365" i="66"/>
  <c r="L366" i="66"/>
  <c r="Q366" i="66"/>
  <c r="X369" i="66"/>
  <c r="U369" i="66"/>
  <c r="P369" i="66"/>
  <c r="L369" i="66"/>
  <c r="G369" i="66"/>
  <c r="Y369" i="66"/>
  <c r="W370" i="66"/>
  <c r="O370" i="66"/>
  <c r="K370" i="66"/>
  <c r="U370" i="66"/>
  <c r="Y370" i="66"/>
  <c r="K373" i="66"/>
  <c r="Q373" i="66"/>
  <c r="L374" i="66"/>
  <c r="Q374" i="66"/>
  <c r="U377" i="66"/>
  <c r="P377" i="66"/>
  <c r="L377" i="66"/>
  <c r="G377" i="66"/>
  <c r="Y377" i="66" s="1"/>
  <c r="W378" i="66"/>
  <c r="O378" i="66"/>
  <c r="K378" i="66"/>
  <c r="U378" i="66"/>
  <c r="Y378" i="66"/>
  <c r="K381" i="66"/>
  <c r="Q381" i="66"/>
  <c r="L382" i="66"/>
  <c r="Q382" i="66"/>
  <c r="X385" i="66"/>
  <c r="U385" i="66"/>
  <c r="P385" i="66"/>
  <c r="L385" i="66"/>
  <c r="G385" i="66"/>
  <c r="Y385" i="66"/>
  <c r="O386" i="66"/>
  <c r="K386" i="66"/>
  <c r="U386" i="66"/>
  <c r="K389" i="66"/>
  <c r="Q389" i="66"/>
  <c r="R393" i="66"/>
  <c r="I393" i="66"/>
  <c r="U6" i="67" s="1"/>
  <c r="O393" i="66"/>
  <c r="U393" i="66"/>
  <c r="R401" i="66"/>
  <c r="I401" i="66"/>
  <c r="U14" i="67" s="1"/>
  <c r="O401" i="66"/>
  <c r="U401" i="66"/>
  <c r="Y401" i="66"/>
  <c r="R409" i="66"/>
  <c r="I409" i="66"/>
  <c r="U22" i="67" s="1"/>
  <c r="O409" i="66"/>
  <c r="U409" i="66"/>
  <c r="Y409" i="66"/>
  <c r="R417" i="66"/>
  <c r="I417" i="66"/>
  <c r="U30" i="67" s="1"/>
  <c r="O417" i="66"/>
  <c r="U417" i="66"/>
  <c r="R425" i="66"/>
  <c r="I425" i="66"/>
  <c r="U38" i="67" s="1"/>
  <c r="O425" i="66"/>
  <c r="U425" i="66"/>
  <c r="Y425" i="66"/>
  <c r="X433" i="66"/>
  <c r="U433" i="66"/>
  <c r="P433" i="66"/>
  <c r="L433" i="66"/>
  <c r="G433" i="66"/>
  <c r="Y433" i="66"/>
  <c r="W434" i="66"/>
  <c r="O434" i="66"/>
  <c r="K434" i="66"/>
  <c r="U434" i="66"/>
  <c r="Y434" i="66"/>
  <c r="X441" i="66"/>
  <c r="U441" i="66"/>
  <c r="P441" i="66"/>
  <c r="L441" i="66"/>
  <c r="G441" i="66"/>
  <c r="Y441" i="66"/>
  <c r="W442" i="66"/>
  <c r="O442" i="66"/>
  <c r="K442" i="66"/>
  <c r="U442" i="66"/>
  <c r="Y442" i="66"/>
  <c r="U449" i="66"/>
  <c r="P449" i="66"/>
  <c r="L449" i="66"/>
  <c r="G449" i="66"/>
  <c r="Y449" i="66" s="1"/>
  <c r="O450" i="66"/>
  <c r="K450" i="66"/>
  <c r="U450" i="66"/>
  <c r="Y450" i="66"/>
  <c r="U457" i="66"/>
  <c r="P457" i="66"/>
  <c r="L457" i="66"/>
  <c r="G457" i="66"/>
  <c r="Y457" i="66" s="1"/>
  <c r="W458" i="66"/>
  <c r="O458" i="66"/>
  <c r="K458" i="66"/>
  <c r="U458" i="66"/>
  <c r="Y458" i="66"/>
  <c r="U465" i="66"/>
  <c r="P465" i="66"/>
  <c r="L465" i="66"/>
  <c r="G465" i="66"/>
  <c r="Y465" i="66" s="1"/>
  <c r="L469" i="66"/>
  <c r="Q469" i="66"/>
  <c r="R473" i="66"/>
  <c r="I473" i="66"/>
  <c r="W10" i="67" s="1"/>
  <c r="O473" i="66"/>
  <c r="U473" i="66"/>
  <c r="Y473" i="66"/>
  <c r="L477" i="66"/>
  <c r="Q477" i="66"/>
  <c r="R481" i="66"/>
  <c r="I481" i="66"/>
  <c r="W18" i="67" s="1"/>
  <c r="O481" i="66"/>
  <c r="U481" i="66"/>
  <c r="Y481" i="66"/>
  <c r="L485" i="66"/>
  <c r="Q485" i="66"/>
  <c r="R489" i="66"/>
  <c r="I489" i="66"/>
  <c r="W26" i="67" s="1"/>
  <c r="O489" i="66"/>
  <c r="U489" i="66"/>
  <c r="L493" i="66"/>
  <c r="Q493" i="66"/>
  <c r="R497" i="66"/>
  <c r="I497" i="66"/>
  <c r="W34" i="67" s="1"/>
  <c r="O497" i="66"/>
  <c r="U497" i="66"/>
  <c r="Y497" i="66"/>
  <c r="L501" i="66"/>
  <c r="Q501" i="66"/>
  <c r="K509" i="66"/>
  <c r="Q509" i="66"/>
  <c r="L510" i="66"/>
  <c r="Q510" i="66"/>
  <c r="X513" i="66"/>
  <c r="U513" i="66"/>
  <c r="P513" i="66"/>
  <c r="L513" i="66"/>
  <c r="G513" i="66"/>
  <c r="Y513" i="66"/>
  <c r="W514" i="66"/>
  <c r="O514" i="66"/>
  <c r="K514" i="66"/>
  <c r="U514" i="66"/>
  <c r="Y514" i="66"/>
  <c r="K517" i="66"/>
  <c r="Q517" i="66"/>
  <c r="L518" i="66"/>
  <c r="Q518" i="66"/>
  <c r="X521" i="66"/>
  <c r="U521" i="66"/>
  <c r="P521" i="66"/>
  <c r="L521" i="66"/>
  <c r="G521" i="66"/>
  <c r="Y521" i="66"/>
  <c r="W522" i="66"/>
  <c r="O522" i="66"/>
  <c r="K522" i="66"/>
  <c r="U522" i="66"/>
  <c r="Y522" i="66"/>
  <c r="K525" i="66"/>
  <c r="Q525" i="66"/>
  <c r="L526" i="66"/>
  <c r="Q526" i="66"/>
  <c r="U529" i="66"/>
  <c r="P529" i="66"/>
  <c r="L529" i="66"/>
  <c r="G529" i="66"/>
  <c r="Y529" i="66" s="1"/>
  <c r="W530" i="66"/>
  <c r="O530" i="66"/>
  <c r="K530" i="66"/>
  <c r="U530" i="66"/>
  <c r="Y530" i="66"/>
  <c r="K533" i="66"/>
  <c r="Q533" i="66"/>
  <c r="W533" i="66" s="1"/>
  <c r="L534" i="66"/>
  <c r="Q534" i="66"/>
  <c r="X537" i="66"/>
  <c r="U537" i="66"/>
  <c r="P537" i="66"/>
  <c r="L537" i="66"/>
  <c r="G537" i="66"/>
  <c r="Y537" i="66"/>
  <c r="W538" i="66"/>
  <c r="O538" i="66"/>
  <c r="K538" i="66"/>
  <c r="U538" i="66"/>
  <c r="Y538" i="66"/>
  <c r="K541" i="66"/>
  <c r="Q541" i="66"/>
  <c r="R545" i="66"/>
  <c r="I545" i="66"/>
  <c r="Y6" i="67" s="1"/>
  <c r="O545" i="66"/>
  <c r="U545" i="66"/>
  <c r="Y545" i="66"/>
  <c r="L549" i="66"/>
  <c r="Q549" i="66"/>
  <c r="R553" i="66"/>
  <c r="I553" i="66"/>
  <c r="Y14" i="67" s="1"/>
  <c r="O553" i="66"/>
  <c r="U553" i="66"/>
  <c r="Y553" i="66"/>
  <c r="L557" i="66"/>
  <c r="Q557" i="66"/>
  <c r="R561" i="66"/>
  <c r="I561" i="66"/>
  <c r="Y22" i="67" s="1"/>
  <c r="O561" i="66"/>
  <c r="U561" i="66"/>
  <c r="Y561" i="66"/>
  <c r="Q565" i="66"/>
  <c r="W565" i="66" s="1"/>
  <c r="R569" i="66"/>
  <c r="I569" i="66"/>
  <c r="Y30" i="67" s="1"/>
  <c r="O569" i="66"/>
  <c r="U569" i="66"/>
  <c r="Y569" i="66"/>
  <c r="R4" i="49"/>
  <c r="H17" i="49"/>
  <c r="AA21" i="49"/>
  <c r="AA28" i="50"/>
  <c r="Z28" i="50"/>
  <c r="AA32" i="50"/>
  <c r="Z32" i="50"/>
  <c r="AA36" i="50"/>
  <c r="Z36" i="50"/>
  <c r="Q12" i="6"/>
  <c r="AG11" i="44"/>
  <c r="AH33" i="44"/>
  <c r="AF19" i="45"/>
  <c r="AB30" i="48"/>
  <c r="AB38" i="48"/>
  <c r="AC59" i="48"/>
  <c r="AB60" i="48"/>
  <c r="AC76" i="48"/>
  <c r="AB77" i="48"/>
  <c r="R16" i="66"/>
  <c r="I16" i="66"/>
  <c r="K9" i="67" s="1"/>
  <c r="O16" i="66"/>
  <c r="U16" i="66"/>
  <c r="X19" i="66"/>
  <c r="U19" i="66"/>
  <c r="P19" i="66"/>
  <c r="L19" i="66"/>
  <c r="G19" i="66"/>
  <c r="Y19" i="66" s="1"/>
  <c r="R24" i="66"/>
  <c r="I24" i="66"/>
  <c r="K17" i="67" s="1"/>
  <c r="O24" i="66"/>
  <c r="U24" i="66"/>
  <c r="X27" i="66"/>
  <c r="U27" i="66"/>
  <c r="P27" i="66"/>
  <c r="L27" i="66"/>
  <c r="G27" i="66"/>
  <c r="Y27" i="66"/>
  <c r="R32" i="66"/>
  <c r="I32" i="66"/>
  <c r="K25" i="67" s="1"/>
  <c r="O32" i="66"/>
  <c r="U32" i="66"/>
  <c r="X35" i="66"/>
  <c r="U35" i="66"/>
  <c r="P35" i="66"/>
  <c r="L35" i="66"/>
  <c r="G35" i="66"/>
  <c r="Y35" i="66" s="1"/>
  <c r="R42" i="66"/>
  <c r="I42" i="66"/>
  <c r="K35" i="67" s="1"/>
  <c r="O42" i="66"/>
  <c r="U42" i="66"/>
  <c r="Y42" i="66"/>
  <c r="X45" i="66"/>
  <c r="U45" i="66"/>
  <c r="P45" i="66"/>
  <c r="L45" i="66"/>
  <c r="G45" i="66"/>
  <c r="Y45" i="66"/>
  <c r="R52" i="66"/>
  <c r="I52" i="66"/>
  <c r="L7" i="67" s="1"/>
  <c r="O52" i="66"/>
  <c r="U52" i="66"/>
  <c r="U55" i="66"/>
  <c r="P55" i="66"/>
  <c r="L55" i="66"/>
  <c r="G55" i="66"/>
  <c r="Y55" i="66" s="1"/>
  <c r="R60" i="66"/>
  <c r="I60" i="66"/>
  <c r="L15" i="67" s="1"/>
  <c r="O60" i="66"/>
  <c r="U60" i="66"/>
  <c r="U63" i="66"/>
  <c r="P63" i="66"/>
  <c r="L63" i="66"/>
  <c r="G63" i="66"/>
  <c r="Y63" i="66" s="1"/>
  <c r="R68" i="66"/>
  <c r="I68" i="66"/>
  <c r="L23" i="67" s="1"/>
  <c r="O68" i="66"/>
  <c r="U68" i="66"/>
  <c r="X71" i="66"/>
  <c r="U71" i="66"/>
  <c r="P71" i="66"/>
  <c r="L71" i="66"/>
  <c r="G71" i="66"/>
  <c r="Y71" i="66" s="1"/>
  <c r="R76" i="66"/>
  <c r="I76" i="66"/>
  <c r="L31" i="67" s="1"/>
  <c r="O76" i="66"/>
  <c r="U76" i="66"/>
  <c r="X79" i="66"/>
  <c r="U79" i="66"/>
  <c r="P79" i="66"/>
  <c r="L79" i="66"/>
  <c r="G79" i="66"/>
  <c r="Y79" i="66"/>
  <c r="R84" i="66"/>
  <c r="I84" i="66"/>
  <c r="L39" i="67" s="1"/>
  <c r="O84" i="66"/>
  <c r="U84" i="66"/>
  <c r="U89" i="66"/>
  <c r="P89" i="66"/>
  <c r="L89" i="66"/>
  <c r="G89" i="66"/>
  <c r="Y89" i="66" s="1"/>
  <c r="R94" i="66"/>
  <c r="I94" i="66"/>
  <c r="M11" i="67" s="1"/>
  <c r="O94" i="66"/>
  <c r="U94" i="66"/>
  <c r="U97" i="66"/>
  <c r="P97" i="66"/>
  <c r="L97" i="66"/>
  <c r="G97" i="66"/>
  <c r="Y97" i="66" s="1"/>
  <c r="R102" i="66"/>
  <c r="I102" i="66"/>
  <c r="M19" i="67" s="1"/>
  <c r="O102" i="66"/>
  <c r="U102" i="66"/>
  <c r="U105" i="66"/>
  <c r="P105" i="66"/>
  <c r="L105" i="66"/>
  <c r="G105" i="66"/>
  <c r="Y105" i="66" s="1"/>
  <c r="R110" i="66"/>
  <c r="I110" i="66"/>
  <c r="M27" i="67" s="1"/>
  <c r="O110" i="66"/>
  <c r="U110" i="66"/>
  <c r="U113" i="66"/>
  <c r="P113" i="66"/>
  <c r="L113" i="66"/>
  <c r="G113" i="66"/>
  <c r="Y113" i="66" s="1"/>
  <c r="R118" i="66"/>
  <c r="I118" i="66"/>
  <c r="M35" i="67" s="1"/>
  <c r="O118" i="66"/>
  <c r="U118" i="66"/>
  <c r="Y118" i="66"/>
  <c r="X121" i="66"/>
  <c r="U121" i="66"/>
  <c r="P121" i="66"/>
  <c r="L121" i="66"/>
  <c r="G121" i="66"/>
  <c r="Y121" i="66"/>
  <c r="L122" i="66"/>
  <c r="Q122" i="66"/>
  <c r="K127" i="66"/>
  <c r="Q127" i="66"/>
  <c r="R128" i="66"/>
  <c r="I128" i="66"/>
  <c r="J128" i="66" s="1"/>
  <c r="O128" i="66"/>
  <c r="U128" i="66"/>
  <c r="U131" i="66"/>
  <c r="P131" i="66"/>
  <c r="L131" i="66"/>
  <c r="G131" i="66"/>
  <c r="Y131" i="66" s="1"/>
  <c r="L132" i="66"/>
  <c r="Q132" i="66"/>
  <c r="K135" i="66"/>
  <c r="Q135" i="66"/>
  <c r="R136" i="66"/>
  <c r="I136" i="66"/>
  <c r="O136" i="66"/>
  <c r="U136" i="66"/>
  <c r="Y136" i="66"/>
  <c r="U139" i="66"/>
  <c r="P139" i="66"/>
  <c r="L139" i="66"/>
  <c r="G139" i="66"/>
  <c r="Y139" i="66" s="1"/>
  <c r="L140" i="66"/>
  <c r="Q140" i="66"/>
  <c r="K143" i="66"/>
  <c r="Q143" i="66"/>
  <c r="W143" i="66" s="1"/>
  <c r="R144" i="66"/>
  <c r="I144" i="66"/>
  <c r="J144" i="66" s="1"/>
  <c r="O144" i="66"/>
  <c r="U144" i="66"/>
  <c r="U147" i="66"/>
  <c r="P147" i="66"/>
  <c r="L147" i="66"/>
  <c r="G147" i="66"/>
  <c r="Y147" i="66" s="1"/>
  <c r="Q148" i="66"/>
  <c r="K151" i="66"/>
  <c r="Q151" i="66"/>
  <c r="R152" i="66"/>
  <c r="I152" i="66"/>
  <c r="J152" i="66" s="1"/>
  <c r="O152" i="66"/>
  <c r="U152" i="66"/>
  <c r="X155" i="66"/>
  <c r="U155" i="66"/>
  <c r="P155" i="66"/>
  <c r="L155" i="66"/>
  <c r="G155" i="66"/>
  <c r="Y155" i="66"/>
  <c r="Q156" i="66"/>
  <c r="W156" i="66"/>
  <c r="K159" i="66"/>
  <c r="Q159" i="66"/>
  <c r="R160" i="66"/>
  <c r="I160" i="66"/>
  <c r="J160" i="66" s="1"/>
  <c r="O160" i="66"/>
  <c r="U160" i="66"/>
  <c r="O172" i="66"/>
  <c r="K172" i="66"/>
  <c r="U172" i="66"/>
  <c r="R177" i="66"/>
  <c r="M177" i="66"/>
  <c r="K179" i="66"/>
  <c r="Q179" i="66"/>
  <c r="L180" i="66"/>
  <c r="Q180" i="66"/>
  <c r="K185" i="66"/>
  <c r="P185" i="66"/>
  <c r="V185" i="66"/>
  <c r="U187" i="66"/>
  <c r="P187" i="66"/>
  <c r="L187" i="66"/>
  <c r="G187" i="66"/>
  <c r="Y187" i="66" s="1"/>
  <c r="O188" i="66"/>
  <c r="K188" i="66"/>
  <c r="U188" i="66"/>
  <c r="R193" i="66"/>
  <c r="M193" i="66"/>
  <c r="X193" i="66"/>
  <c r="K195" i="66"/>
  <c r="Q195" i="66"/>
  <c r="L196" i="66"/>
  <c r="Q196" i="66"/>
  <c r="U205" i="66"/>
  <c r="P205" i="66"/>
  <c r="L205" i="66"/>
  <c r="G205" i="66"/>
  <c r="Y205" i="66" s="1"/>
  <c r="O206" i="66"/>
  <c r="K206" i="66"/>
  <c r="U206" i="66"/>
  <c r="K209" i="66"/>
  <c r="Q209" i="66"/>
  <c r="L210" i="66"/>
  <c r="Q210" i="66"/>
  <c r="U213" i="66"/>
  <c r="P213" i="66"/>
  <c r="L213" i="66"/>
  <c r="G213" i="66"/>
  <c r="Y213" i="66" s="1"/>
  <c r="O214" i="66"/>
  <c r="K214" i="66"/>
  <c r="U214" i="66"/>
  <c r="K217" i="66"/>
  <c r="Q217" i="66"/>
  <c r="L218" i="66"/>
  <c r="Q218" i="66"/>
  <c r="U221" i="66"/>
  <c r="P221" i="66"/>
  <c r="L221" i="66"/>
  <c r="G221" i="66"/>
  <c r="Y221" i="66" s="1"/>
  <c r="O222" i="66"/>
  <c r="K222" i="66"/>
  <c r="U222" i="66"/>
  <c r="K225" i="66"/>
  <c r="Q225" i="66"/>
  <c r="L226" i="66"/>
  <c r="Q226" i="66"/>
  <c r="U229" i="66"/>
  <c r="P229" i="66"/>
  <c r="L229" i="66"/>
  <c r="G229" i="66"/>
  <c r="Y229" i="66" s="1"/>
  <c r="O230" i="66"/>
  <c r="K230" i="66"/>
  <c r="U230" i="66"/>
  <c r="K233" i="66"/>
  <c r="Q233" i="66"/>
  <c r="L234" i="66"/>
  <c r="Q234" i="66"/>
  <c r="U237" i="66"/>
  <c r="P237" i="66"/>
  <c r="L237" i="66"/>
  <c r="G237" i="66"/>
  <c r="Y237" i="66" s="1"/>
  <c r="L241" i="66"/>
  <c r="Q241" i="66"/>
  <c r="R245" i="66"/>
  <c r="I245" i="66"/>
  <c r="Q10" i="67" s="1"/>
  <c r="O245" i="66"/>
  <c r="U245" i="66"/>
  <c r="Y245" i="66"/>
  <c r="L249" i="66"/>
  <c r="Q249" i="66"/>
  <c r="R253" i="66"/>
  <c r="I253" i="66"/>
  <c r="O253" i="66"/>
  <c r="U253" i="66"/>
  <c r="L257" i="66"/>
  <c r="Q257" i="66"/>
  <c r="W257" i="66"/>
  <c r="R261" i="66"/>
  <c r="I261" i="66"/>
  <c r="O261" i="66"/>
  <c r="U261" i="66"/>
  <c r="L265" i="66"/>
  <c r="Q265" i="66"/>
  <c r="R269" i="66"/>
  <c r="I269" i="66"/>
  <c r="Q34" i="67" s="1"/>
  <c r="O269" i="66"/>
  <c r="U269" i="66"/>
  <c r="Y269" i="66"/>
  <c r="L273" i="66"/>
  <c r="Q273" i="66"/>
  <c r="W273" i="66"/>
  <c r="K281" i="66"/>
  <c r="Q281" i="66"/>
  <c r="W281" i="66" s="1"/>
  <c r="L282" i="66"/>
  <c r="Q282" i="66"/>
  <c r="X285" i="66"/>
  <c r="U285" i="66"/>
  <c r="P285" i="66"/>
  <c r="L285" i="66"/>
  <c r="G285" i="66"/>
  <c r="Y285" i="66" s="1"/>
  <c r="O286" i="66"/>
  <c r="K286" i="66"/>
  <c r="U286" i="66"/>
  <c r="K289" i="66"/>
  <c r="Q289" i="66"/>
  <c r="L290" i="66"/>
  <c r="Q290" i="66"/>
  <c r="X293" i="66"/>
  <c r="U293" i="66"/>
  <c r="P293" i="66"/>
  <c r="L293" i="66"/>
  <c r="G293" i="66"/>
  <c r="Y293" i="66"/>
  <c r="W294" i="66"/>
  <c r="O294" i="66"/>
  <c r="K294" i="66"/>
  <c r="U294" i="66"/>
  <c r="Y294" i="66"/>
  <c r="K297" i="66"/>
  <c r="Q297" i="66"/>
  <c r="L298" i="66"/>
  <c r="Q298" i="66"/>
  <c r="U301" i="66"/>
  <c r="P301" i="66"/>
  <c r="L301" i="66"/>
  <c r="G301" i="66"/>
  <c r="Y301" i="66" s="1"/>
  <c r="O302" i="66"/>
  <c r="K302" i="66"/>
  <c r="U302" i="66"/>
  <c r="Q305" i="66"/>
  <c r="L306" i="66"/>
  <c r="Q306" i="66"/>
  <c r="U309" i="66"/>
  <c r="P309" i="66"/>
  <c r="L309" i="66"/>
  <c r="G309" i="66"/>
  <c r="Y309" i="66" s="1"/>
  <c r="O310" i="66"/>
  <c r="K310" i="66"/>
  <c r="U310" i="66"/>
  <c r="K313" i="66"/>
  <c r="Q313" i="66"/>
  <c r="R317" i="66"/>
  <c r="I317" i="66"/>
  <c r="S6" i="67" s="1"/>
  <c r="O317" i="66"/>
  <c r="U317" i="66"/>
  <c r="L321" i="66"/>
  <c r="Q321" i="66"/>
  <c r="W321" i="66"/>
  <c r="R325" i="66"/>
  <c r="I325" i="66"/>
  <c r="S14" i="67" s="1"/>
  <c r="O325" i="66"/>
  <c r="U325" i="66"/>
  <c r="L329" i="66"/>
  <c r="Q329" i="66"/>
  <c r="W329" i="66" s="1"/>
  <c r="R333" i="66"/>
  <c r="I333" i="66"/>
  <c r="S22" i="67" s="1"/>
  <c r="O333" i="66"/>
  <c r="U333" i="66"/>
  <c r="Y333" i="66"/>
  <c r="L337" i="66"/>
  <c r="Q337" i="66"/>
  <c r="R341" i="66"/>
  <c r="I341" i="66"/>
  <c r="S30" i="67" s="1"/>
  <c r="O341" i="66"/>
  <c r="U341" i="66"/>
  <c r="L345" i="66"/>
  <c r="Q345" i="66"/>
  <c r="W345" i="66"/>
  <c r="R349" i="66"/>
  <c r="I349" i="66"/>
  <c r="S38" i="67" s="1"/>
  <c r="O349" i="66"/>
  <c r="U349" i="66"/>
  <c r="Y349" i="66"/>
  <c r="X357" i="66"/>
  <c r="U357" i="66"/>
  <c r="P357" i="66"/>
  <c r="L357" i="66"/>
  <c r="G357" i="66"/>
  <c r="Y357" i="66"/>
  <c r="W358" i="66"/>
  <c r="O358" i="66"/>
  <c r="K358" i="66"/>
  <c r="U358" i="66"/>
  <c r="Y358" i="66"/>
  <c r="K361" i="66"/>
  <c r="Q361" i="66"/>
  <c r="L362" i="66"/>
  <c r="Q362" i="66"/>
  <c r="X365" i="66"/>
  <c r="U365" i="66"/>
  <c r="P365" i="66"/>
  <c r="L365" i="66"/>
  <c r="G365" i="66"/>
  <c r="Y365" i="66"/>
  <c r="W366" i="66"/>
  <c r="O366" i="66"/>
  <c r="K366" i="66"/>
  <c r="U366" i="66"/>
  <c r="Y366" i="66"/>
  <c r="K369" i="66"/>
  <c r="Q369" i="66"/>
  <c r="L370" i="66"/>
  <c r="Q370" i="66"/>
  <c r="U373" i="66"/>
  <c r="P373" i="66"/>
  <c r="L373" i="66"/>
  <c r="G373" i="66"/>
  <c r="Y373" i="66" s="1"/>
  <c r="O374" i="66"/>
  <c r="K374" i="66"/>
  <c r="U374" i="66"/>
  <c r="K377" i="66"/>
  <c r="Q377" i="66"/>
  <c r="L378" i="66"/>
  <c r="Q378" i="66"/>
  <c r="U381" i="66"/>
  <c r="P381" i="66"/>
  <c r="L381" i="66"/>
  <c r="G381" i="66"/>
  <c r="Y381" i="66" s="1"/>
  <c r="W382" i="66"/>
  <c r="O382" i="66"/>
  <c r="K382" i="66"/>
  <c r="U382" i="66"/>
  <c r="Y382" i="66"/>
  <c r="K385" i="66"/>
  <c r="Q385" i="66"/>
  <c r="L386" i="66"/>
  <c r="Q386" i="66"/>
  <c r="U389" i="66"/>
  <c r="P389" i="66"/>
  <c r="L389" i="66"/>
  <c r="G389" i="66"/>
  <c r="Y389" i="66" s="1"/>
  <c r="L393" i="66"/>
  <c r="Q393" i="66"/>
  <c r="R397" i="66"/>
  <c r="I397" i="66"/>
  <c r="U10" i="67" s="1"/>
  <c r="O397" i="66"/>
  <c r="U397" i="66"/>
  <c r="Y397" i="66"/>
  <c r="L401" i="66"/>
  <c r="Q401" i="66"/>
  <c r="W401" i="66"/>
  <c r="R405" i="66"/>
  <c r="I405" i="66"/>
  <c r="U18" i="67" s="1"/>
  <c r="O405" i="66"/>
  <c r="U405" i="66"/>
  <c r="Y405" i="66"/>
  <c r="L409" i="66"/>
  <c r="Q409" i="66"/>
  <c r="W409" i="66"/>
  <c r="R413" i="66"/>
  <c r="I413" i="66"/>
  <c r="U26" i="67" s="1"/>
  <c r="O413" i="66"/>
  <c r="U413" i="66"/>
  <c r="L417" i="66"/>
  <c r="Q417" i="66"/>
  <c r="R421" i="66"/>
  <c r="I421" i="66"/>
  <c r="U34" i="67" s="1"/>
  <c r="O421" i="66"/>
  <c r="U421" i="66"/>
  <c r="Y421" i="66"/>
  <c r="L425" i="66"/>
  <c r="Q425" i="66"/>
  <c r="W425" i="66"/>
  <c r="K433" i="66"/>
  <c r="Q433" i="66"/>
  <c r="L434" i="66"/>
  <c r="Q434" i="66"/>
  <c r="X437" i="66"/>
  <c r="U437" i="66"/>
  <c r="P437" i="66"/>
  <c r="L437" i="66"/>
  <c r="G437" i="66"/>
  <c r="Y437" i="66"/>
  <c r="W438" i="66"/>
  <c r="O438" i="66"/>
  <c r="K438" i="66"/>
  <c r="U438" i="66"/>
  <c r="Y438" i="66"/>
  <c r="K441" i="66"/>
  <c r="Q441" i="66"/>
  <c r="L442" i="66"/>
  <c r="Q442" i="66"/>
  <c r="X445" i="66"/>
  <c r="U445" i="66"/>
  <c r="P445" i="66"/>
  <c r="L445" i="66"/>
  <c r="G445" i="66"/>
  <c r="Y445" i="66"/>
  <c r="W446" i="66"/>
  <c r="O446" i="66"/>
  <c r="K446" i="66"/>
  <c r="U446" i="66"/>
  <c r="Y446" i="66"/>
  <c r="K449" i="66"/>
  <c r="Q449" i="66"/>
  <c r="L450" i="66"/>
  <c r="Q450" i="66"/>
  <c r="W450" i="66" s="1"/>
  <c r="U453" i="66"/>
  <c r="P453" i="66"/>
  <c r="L453" i="66"/>
  <c r="G453" i="66"/>
  <c r="Y453" i="66" s="1"/>
  <c r="W454" i="66"/>
  <c r="O454" i="66"/>
  <c r="K454" i="66"/>
  <c r="U454" i="66"/>
  <c r="Y454" i="66"/>
  <c r="K457" i="66"/>
  <c r="Q457" i="66"/>
  <c r="L458" i="66"/>
  <c r="Q458" i="66"/>
  <c r="X461" i="66"/>
  <c r="U461" i="66"/>
  <c r="P461" i="66"/>
  <c r="L461" i="66"/>
  <c r="G461" i="66"/>
  <c r="Y461" i="66"/>
  <c r="W462" i="66"/>
  <c r="O462" i="66"/>
  <c r="K462" i="66"/>
  <c r="U462" i="66"/>
  <c r="Y462" i="66"/>
  <c r="R469" i="66"/>
  <c r="I469" i="66"/>
  <c r="W6" i="67" s="1"/>
  <c r="O469" i="66"/>
  <c r="U469" i="66"/>
  <c r="Y469" i="66"/>
  <c r="L473" i="66"/>
  <c r="Q473" i="66"/>
  <c r="W473" i="66"/>
  <c r="R477" i="66"/>
  <c r="I477" i="66"/>
  <c r="W14" i="67" s="1"/>
  <c r="O477" i="66"/>
  <c r="U477" i="66"/>
  <c r="Y477" i="66"/>
  <c r="L481" i="66"/>
  <c r="Q481" i="66"/>
  <c r="W481" i="66"/>
  <c r="R485" i="66"/>
  <c r="I485" i="66"/>
  <c r="W22" i="67" s="1"/>
  <c r="O485" i="66"/>
  <c r="U485" i="66"/>
  <c r="Y485" i="66"/>
  <c r="L489" i="66"/>
  <c r="Q489" i="66"/>
  <c r="R493" i="66"/>
  <c r="I493" i="66"/>
  <c r="W30" i="67" s="1"/>
  <c r="O493" i="66"/>
  <c r="U493" i="66"/>
  <c r="Y493" i="66"/>
  <c r="L497" i="66"/>
  <c r="Q497" i="66"/>
  <c r="W497" i="66"/>
  <c r="R501" i="66"/>
  <c r="I501" i="66"/>
  <c r="W38" i="67" s="1"/>
  <c r="O501" i="66"/>
  <c r="U501" i="66"/>
  <c r="Y501" i="66"/>
  <c r="X509" i="66"/>
  <c r="U509" i="66"/>
  <c r="P509" i="66"/>
  <c r="L509" i="66"/>
  <c r="G509" i="66"/>
  <c r="Y509" i="66"/>
  <c r="W510" i="66"/>
  <c r="O510" i="66"/>
  <c r="K510" i="66"/>
  <c r="U510" i="66"/>
  <c r="Y510" i="66"/>
  <c r="K513" i="66"/>
  <c r="Q513" i="66"/>
  <c r="L514" i="66"/>
  <c r="Q514" i="66"/>
  <c r="X517" i="66"/>
  <c r="U517" i="66"/>
  <c r="P517" i="66"/>
  <c r="L517" i="66"/>
  <c r="G517" i="66"/>
  <c r="Y517" i="66"/>
  <c r="W518" i="66"/>
  <c r="O518" i="66"/>
  <c r="K518" i="66"/>
  <c r="U518" i="66"/>
  <c r="Y518" i="66"/>
  <c r="K521" i="66"/>
  <c r="Q521" i="66"/>
  <c r="L522" i="66"/>
  <c r="Q522" i="66"/>
  <c r="U525" i="66"/>
  <c r="P525" i="66"/>
  <c r="L525" i="66"/>
  <c r="G525" i="66"/>
  <c r="Y525" i="66" s="1"/>
  <c r="W526" i="66"/>
  <c r="O526" i="66"/>
  <c r="K526" i="66"/>
  <c r="U526" i="66"/>
  <c r="Y526" i="66"/>
  <c r="K529" i="66"/>
  <c r="Q529" i="66"/>
  <c r="L530" i="66"/>
  <c r="Q530" i="66"/>
  <c r="U533" i="66"/>
  <c r="P533" i="66"/>
  <c r="L533" i="66"/>
  <c r="G533" i="66"/>
  <c r="Y533" i="66" s="1"/>
  <c r="W534" i="66"/>
  <c r="O534" i="66"/>
  <c r="K534" i="66"/>
  <c r="U534" i="66"/>
  <c r="Y534" i="66"/>
  <c r="K537" i="66"/>
  <c r="Q537" i="66"/>
  <c r="L538" i="66"/>
  <c r="Q538" i="66"/>
  <c r="X541" i="66"/>
  <c r="U541" i="66"/>
  <c r="P541" i="66"/>
  <c r="L541" i="66"/>
  <c r="G541" i="66"/>
  <c r="Y541" i="66"/>
  <c r="Q545" i="66"/>
  <c r="W545" i="66"/>
  <c r="R549" i="66"/>
  <c r="I549" i="66"/>
  <c r="Y10" i="67" s="1"/>
  <c r="O549" i="66"/>
  <c r="U549" i="66"/>
  <c r="Y549" i="66"/>
  <c r="L553" i="66"/>
  <c r="Q553" i="66"/>
  <c r="W553" i="66"/>
  <c r="R557" i="66"/>
  <c r="I557" i="66"/>
  <c r="Y18" i="67" s="1"/>
  <c r="O557" i="66"/>
  <c r="U557" i="66"/>
  <c r="Y557" i="66"/>
  <c r="W561" i="66"/>
  <c r="R565" i="66"/>
  <c r="I565" i="66"/>
  <c r="Y26" i="67" s="1"/>
  <c r="O565" i="66"/>
  <c r="U565" i="66"/>
  <c r="L569" i="66"/>
  <c r="Q569" i="66"/>
  <c r="W569" i="66"/>
  <c r="R573" i="66"/>
  <c r="I573" i="66"/>
  <c r="Y34" i="67" s="1"/>
  <c r="O573" i="66"/>
  <c r="U573" i="66"/>
  <c r="Y573" i="66"/>
  <c r="AA10" i="49"/>
  <c r="AA13" i="49"/>
  <c r="AA11" i="50"/>
  <c r="AA15" i="50"/>
  <c r="AA30" i="50"/>
  <c r="Z30" i="50"/>
  <c r="AA34" i="50"/>
  <c r="Z34" i="50"/>
  <c r="M36" i="66"/>
  <c r="Q36" i="66"/>
  <c r="V36" i="66"/>
  <c r="M174" i="66"/>
  <c r="N174" i="66" s="1"/>
  <c r="Q174" i="66"/>
  <c r="V174" i="66"/>
  <c r="M178" i="66"/>
  <c r="Q178" i="66"/>
  <c r="V178" i="66"/>
  <c r="M182" i="66"/>
  <c r="N182" i="66" s="1"/>
  <c r="Q182" i="66"/>
  <c r="V182" i="66"/>
  <c r="M186" i="66"/>
  <c r="N186" i="66" s="1"/>
  <c r="Q186" i="66"/>
  <c r="V186" i="66"/>
  <c r="M190" i="66"/>
  <c r="N190" i="66" s="1"/>
  <c r="Q190" i="66"/>
  <c r="V190" i="66"/>
  <c r="M194" i="66"/>
  <c r="Q194" i="66"/>
  <c r="V194" i="66"/>
  <c r="M198" i="66"/>
  <c r="N198" i="66" s="1"/>
  <c r="Q198" i="66"/>
  <c r="V198" i="66"/>
  <c r="M204" i="66"/>
  <c r="N204" i="66" s="1"/>
  <c r="Q204" i="66"/>
  <c r="V204" i="66"/>
  <c r="M208" i="66"/>
  <c r="N208" i="66" s="1"/>
  <c r="Q208" i="66"/>
  <c r="V208" i="66"/>
  <c r="M212" i="66"/>
  <c r="Q212" i="66"/>
  <c r="V212" i="66"/>
  <c r="M216" i="66"/>
  <c r="X216" i="66" s="1"/>
  <c r="Q216" i="66"/>
  <c r="V216" i="66"/>
  <c r="M220" i="66"/>
  <c r="N220" i="66" s="1"/>
  <c r="Q220" i="66"/>
  <c r="V220" i="66"/>
  <c r="M224" i="66"/>
  <c r="N224" i="66" s="1"/>
  <c r="Q224" i="66"/>
  <c r="V224" i="66"/>
  <c r="M228" i="66"/>
  <c r="N228" i="66" s="1"/>
  <c r="Q228" i="66"/>
  <c r="V228" i="66"/>
  <c r="M232" i="66"/>
  <c r="Q232" i="66"/>
  <c r="V232" i="66"/>
  <c r="M236" i="66"/>
  <c r="N236" i="66" s="1"/>
  <c r="Q236" i="66"/>
  <c r="V236" i="66"/>
  <c r="M242" i="66"/>
  <c r="N242" i="66" s="1"/>
  <c r="Q242" i="66"/>
  <c r="V242" i="66"/>
  <c r="M246" i="66"/>
  <c r="N246" i="66" s="1"/>
  <c r="Q246" i="66"/>
  <c r="V246" i="66"/>
  <c r="M250" i="66"/>
  <c r="Q250" i="66"/>
  <c r="V250" i="66"/>
  <c r="M254" i="66"/>
  <c r="Q254" i="66"/>
  <c r="V254" i="66"/>
  <c r="M258" i="66"/>
  <c r="N258" i="66" s="1"/>
  <c r="Q258" i="66"/>
  <c r="V258" i="66"/>
  <c r="M262" i="66"/>
  <c r="N262" i="66" s="1"/>
  <c r="Q262" i="66"/>
  <c r="V262" i="66"/>
  <c r="M266" i="66"/>
  <c r="Q266" i="66"/>
  <c r="V266" i="66"/>
  <c r="M270" i="66"/>
  <c r="Q270" i="66"/>
  <c r="V270" i="66"/>
  <c r="M274" i="66"/>
  <c r="N274" i="66" s="1"/>
  <c r="Q274" i="66"/>
  <c r="V274" i="66"/>
  <c r="M280" i="66"/>
  <c r="Q280" i="66"/>
  <c r="V280" i="66"/>
  <c r="M284" i="66"/>
  <c r="X284" i="66" s="1"/>
  <c r="Q284" i="66"/>
  <c r="V284" i="66"/>
  <c r="M288" i="66"/>
  <c r="Q288" i="66"/>
  <c r="V288" i="66"/>
  <c r="M292" i="66"/>
  <c r="Q292" i="66"/>
  <c r="V292" i="66"/>
  <c r="M296" i="66"/>
  <c r="Q296" i="66"/>
  <c r="V296" i="66"/>
  <c r="M300" i="66"/>
  <c r="Q300" i="66"/>
  <c r="V300" i="66"/>
  <c r="M304" i="66"/>
  <c r="Q304" i="66"/>
  <c r="V304" i="66"/>
  <c r="M308" i="66"/>
  <c r="Q308" i="66"/>
  <c r="V308" i="66"/>
  <c r="M312" i="66"/>
  <c r="Q312" i="66"/>
  <c r="V312" i="66"/>
  <c r="M318" i="66"/>
  <c r="X318" i="66" s="1"/>
  <c r="Q318" i="66"/>
  <c r="V318" i="66"/>
  <c r="M322" i="66"/>
  <c r="Q322" i="66"/>
  <c r="V322" i="66"/>
  <c r="M326" i="66"/>
  <c r="Q326" i="66"/>
  <c r="V326" i="66"/>
  <c r="M330" i="66"/>
  <c r="Q330" i="66"/>
  <c r="V330" i="66"/>
  <c r="M334" i="66"/>
  <c r="Q334" i="66"/>
  <c r="V334" i="66"/>
  <c r="M338" i="66"/>
  <c r="Q338" i="66"/>
  <c r="V338" i="66"/>
  <c r="M342" i="66"/>
  <c r="Q342" i="66"/>
  <c r="V342" i="66"/>
  <c r="M346" i="66"/>
  <c r="Q346" i="66"/>
  <c r="V346" i="66"/>
  <c r="M350" i="66"/>
  <c r="Q350" i="66"/>
  <c r="V350" i="66"/>
  <c r="M356" i="66"/>
  <c r="Q356" i="66"/>
  <c r="V356" i="66"/>
  <c r="M360" i="66"/>
  <c r="Q360" i="66"/>
  <c r="V360" i="66"/>
  <c r="M364" i="66"/>
  <c r="Q364" i="66"/>
  <c r="V364" i="66"/>
  <c r="M368" i="66"/>
  <c r="Q368" i="66"/>
  <c r="V368" i="66"/>
  <c r="M372" i="66"/>
  <c r="Q372" i="66"/>
  <c r="V372" i="66"/>
  <c r="M376" i="66"/>
  <c r="Q376" i="66"/>
  <c r="V376" i="66"/>
  <c r="M380" i="66"/>
  <c r="Q380" i="66"/>
  <c r="V380" i="66"/>
  <c r="M384" i="66"/>
  <c r="Q384" i="66"/>
  <c r="V384" i="66"/>
  <c r="M388" i="66"/>
  <c r="Q388" i="66"/>
  <c r="V388" i="66"/>
  <c r="M394" i="66"/>
  <c r="Q394" i="66"/>
  <c r="V394" i="66"/>
  <c r="M398" i="66"/>
  <c r="Q398" i="66"/>
  <c r="V398" i="66"/>
  <c r="M402" i="66"/>
  <c r="Q402" i="66"/>
  <c r="V402" i="66"/>
  <c r="M406" i="66"/>
  <c r="Q406" i="66"/>
  <c r="V406" i="66"/>
  <c r="M410" i="66"/>
  <c r="X410" i="66" s="1"/>
  <c r="Q410" i="66"/>
  <c r="V410" i="66"/>
  <c r="M414" i="66"/>
  <c r="Q414" i="66"/>
  <c r="V414" i="66"/>
  <c r="M418" i="66"/>
  <c r="Q418" i="66"/>
  <c r="V418" i="66"/>
  <c r="M422" i="66"/>
  <c r="Q422" i="66"/>
  <c r="V422" i="66"/>
  <c r="M426" i="66"/>
  <c r="Q426" i="66"/>
  <c r="V426" i="66"/>
  <c r="M432" i="66"/>
  <c r="Q432" i="66"/>
  <c r="V432" i="66"/>
  <c r="M436" i="66"/>
  <c r="Q436" i="66"/>
  <c r="V436" i="66"/>
  <c r="M440" i="66"/>
  <c r="Q440" i="66"/>
  <c r="V440" i="66"/>
  <c r="M444" i="66"/>
  <c r="Q444" i="66"/>
  <c r="V444" i="66"/>
  <c r="M448" i="66"/>
  <c r="Q448" i="66"/>
  <c r="V448" i="66"/>
  <c r="M452" i="66"/>
  <c r="Q452" i="66"/>
  <c r="V452" i="66"/>
  <c r="M456" i="66"/>
  <c r="Q456" i="66"/>
  <c r="V456" i="66"/>
  <c r="M460" i="66"/>
  <c r="Q460" i="66"/>
  <c r="V460" i="66"/>
  <c r="M464" i="66"/>
  <c r="Q464" i="66"/>
  <c r="V464" i="66"/>
  <c r="M470" i="66"/>
  <c r="Q470" i="66"/>
  <c r="V470" i="66"/>
  <c r="M474" i="66"/>
  <c r="Q474" i="66"/>
  <c r="V474" i="66"/>
  <c r="M478" i="66"/>
  <c r="Q478" i="66"/>
  <c r="V478" i="66"/>
  <c r="M482" i="66"/>
  <c r="Q482" i="66"/>
  <c r="V482" i="66"/>
  <c r="M486" i="66"/>
  <c r="Q486" i="66"/>
  <c r="V486" i="66"/>
  <c r="M490" i="66"/>
  <c r="Q490" i="66"/>
  <c r="V490" i="66"/>
  <c r="M494" i="66"/>
  <c r="Q494" i="66"/>
  <c r="V494" i="66"/>
  <c r="M498" i="66"/>
  <c r="Q498" i="66"/>
  <c r="V498" i="66"/>
  <c r="M502" i="66"/>
  <c r="Q502" i="66"/>
  <c r="V502" i="66"/>
  <c r="M508" i="66"/>
  <c r="Q508" i="66"/>
  <c r="V508" i="66"/>
  <c r="M512" i="66"/>
  <c r="Q512" i="66"/>
  <c r="V512" i="66"/>
  <c r="M516" i="66"/>
  <c r="Q516" i="66"/>
  <c r="V516" i="66"/>
  <c r="M520" i="66"/>
  <c r="Q520" i="66"/>
  <c r="V520" i="66"/>
  <c r="M524" i="66"/>
  <c r="Q524" i="66"/>
  <c r="V524" i="66"/>
  <c r="M528" i="66"/>
  <c r="Q528" i="66"/>
  <c r="V528" i="66"/>
  <c r="M532" i="66"/>
  <c r="Q532" i="66"/>
  <c r="V532" i="66"/>
  <c r="M536" i="66"/>
  <c r="Q536" i="66"/>
  <c r="V536" i="66"/>
  <c r="M540" i="66"/>
  <c r="Q540" i="66"/>
  <c r="V540" i="66"/>
  <c r="M546" i="66"/>
  <c r="Q546" i="66"/>
  <c r="V546" i="66"/>
  <c r="M550" i="66"/>
  <c r="Q550" i="66"/>
  <c r="V550" i="66"/>
  <c r="M554" i="66"/>
  <c r="Q554" i="66"/>
  <c r="V554" i="66"/>
  <c r="M558" i="66"/>
  <c r="Q558" i="66"/>
  <c r="V558" i="66"/>
  <c r="M562" i="66"/>
  <c r="Q562" i="66"/>
  <c r="V562" i="66"/>
  <c r="M566" i="66"/>
  <c r="Q566" i="66"/>
  <c r="V566" i="66"/>
  <c r="M570" i="66"/>
  <c r="Q570" i="66"/>
  <c r="V570" i="66"/>
  <c r="M574" i="66"/>
  <c r="Q574" i="66"/>
  <c r="V574" i="66"/>
  <c r="S248" i="64"/>
  <c r="O248" i="64"/>
  <c r="K248" i="64"/>
  <c r="X248" i="64"/>
  <c r="Q248" i="64"/>
  <c r="L248" i="64"/>
  <c r="R248" i="64"/>
  <c r="M248" i="64"/>
  <c r="G248" i="64"/>
  <c r="AA248" i="64" s="1"/>
  <c r="W248" i="64"/>
  <c r="J248" i="64"/>
  <c r="P248" i="64"/>
  <c r="V248" i="64"/>
  <c r="X304" i="64"/>
  <c r="R304" i="64"/>
  <c r="J304" i="64"/>
  <c r="S304" i="64"/>
  <c r="O304" i="64"/>
  <c r="K304" i="64"/>
  <c r="W304" i="64"/>
  <c r="M304" i="64"/>
  <c r="P304" i="64"/>
  <c r="G304" i="64"/>
  <c r="AA304" i="64" s="1"/>
  <c r="L304" i="64"/>
  <c r="Q304" i="64"/>
  <c r="V304" i="64"/>
  <c r="S171" i="64"/>
  <c r="O171" i="64"/>
  <c r="K171" i="64"/>
  <c r="V171" i="64"/>
  <c r="P171" i="64"/>
  <c r="L171" i="64"/>
  <c r="G171" i="64"/>
  <c r="AA171" i="64" s="1"/>
  <c r="W171" i="64"/>
  <c r="X171" i="64"/>
  <c r="Q171" i="64"/>
  <c r="R171" i="64"/>
  <c r="J171" i="64"/>
  <c r="S169" i="64"/>
  <c r="O169" i="64"/>
  <c r="K169" i="64"/>
  <c r="V169" i="64"/>
  <c r="P169" i="64"/>
  <c r="L169" i="64"/>
  <c r="G169" i="64"/>
  <c r="AA169" i="64" s="1"/>
  <c r="R169" i="64"/>
  <c r="J169" i="64"/>
  <c r="W169" i="64"/>
  <c r="Q169" i="64"/>
  <c r="X169" i="64"/>
  <c r="S152" i="64"/>
  <c r="O152" i="64"/>
  <c r="K152" i="64"/>
  <c r="V152" i="64"/>
  <c r="P152" i="64"/>
  <c r="L152" i="64"/>
  <c r="G152" i="64"/>
  <c r="AA152" i="64" s="1"/>
  <c r="W152" i="64"/>
  <c r="M152" i="64"/>
  <c r="X152" i="64"/>
  <c r="J152" i="64"/>
  <c r="Q152" i="64"/>
  <c r="R152" i="64"/>
  <c r="S109" i="64"/>
  <c r="O109" i="64"/>
  <c r="K109" i="64"/>
  <c r="V109" i="64"/>
  <c r="P109" i="64"/>
  <c r="L109" i="64"/>
  <c r="G109" i="64"/>
  <c r="AA109" i="64" s="1"/>
  <c r="R109" i="64"/>
  <c r="J109" i="64"/>
  <c r="W109" i="64"/>
  <c r="M109" i="64"/>
  <c r="Q109" i="64"/>
  <c r="X109" i="64"/>
  <c r="S130" i="64"/>
  <c r="O130" i="64"/>
  <c r="K130" i="64"/>
  <c r="V130" i="64"/>
  <c r="P130" i="64"/>
  <c r="L130" i="64"/>
  <c r="G130" i="64"/>
  <c r="AA130" i="64" s="1"/>
  <c r="W130" i="64"/>
  <c r="M130" i="64"/>
  <c r="X130" i="64"/>
  <c r="J130" i="64"/>
  <c r="Q130" i="64"/>
  <c r="R130" i="64"/>
  <c r="X29" i="64"/>
  <c r="R29" i="64"/>
  <c r="J29" i="64"/>
  <c r="S29" i="64"/>
  <c r="O29" i="64"/>
  <c r="K29" i="64"/>
  <c r="W29" i="64"/>
  <c r="M29" i="64"/>
  <c r="P29" i="64"/>
  <c r="G29" i="64"/>
  <c r="Q29" i="64"/>
  <c r="L29" i="64"/>
  <c r="S70" i="64"/>
  <c r="O70" i="64"/>
  <c r="K70" i="64"/>
  <c r="V70" i="64"/>
  <c r="P70" i="64"/>
  <c r="L70" i="64"/>
  <c r="G70" i="64"/>
  <c r="AA70" i="64" s="1"/>
  <c r="W70" i="64"/>
  <c r="X70" i="64"/>
  <c r="J70" i="64"/>
  <c r="Q70" i="64"/>
  <c r="R70" i="64"/>
  <c r="S210" i="64"/>
  <c r="V210" i="64"/>
  <c r="O210" i="64"/>
  <c r="K210" i="64"/>
  <c r="W210" i="64"/>
  <c r="P210" i="64"/>
  <c r="L210" i="64"/>
  <c r="G210" i="64"/>
  <c r="AA210" i="64" s="1"/>
  <c r="R210" i="64"/>
  <c r="J210" i="64"/>
  <c r="X210" i="64"/>
  <c r="M210" i="64"/>
  <c r="Q210" i="64"/>
  <c r="S279" i="64"/>
  <c r="O279" i="64"/>
  <c r="K279" i="64"/>
  <c r="V279" i="64"/>
  <c r="P279" i="64"/>
  <c r="L279" i="64"/>
  <c r="G279" i="64"/>
  <c r="AA279" i="64" s="1"/>
  <c r="R279" i="64"/>
  <c r="J279" i="64"/>
  <c r="W279" i="64"/>
  <c r="M279" i="64"/>
  <c r="Q279" i="64"/>
  <c r="X279" i="64"/>
  <c r="S331" i="64"/>
  <c r="O331" i="64"/>
  <c r="K331" i="64"/>
  <c r="V331" i="64"/>
  <c r="P331" i="64"/>
  <c r="L331" i="64"/>
  <c r="G331" i="64"/>
  <c r="AA331" i="64" s="1"/>
  <c r="W331" i="64"/>
  <c r="M331" i="64"/>
  <c r="X331" i="64"/>
  <c r="Q331" i="64"/>
  <c r="R331" i="64"/>
  <c r="J331" i="64"/>
  <c r="S397" i="64"/>
  <c r="O397" i="64"/>
  <c r="K397" i="64"/>
  <c r="X397" i="64"/>
  <c r="Q397" i="64"/>
  <c r="L397" i="64"/>
  <c r="R397" i="64"/>
  <c r="M397" i="64"/>
  <c r="G397" i="64"/>
  <c r="AA397" i="64" s="1"/>
  <c r="W397" i="64"/>
  <c r="J397" i="64"/>
  <c r="V397" i="64"/>
  <c r="P397" i="64"/>
  <c r="V29" i="64"/>
  <c r="X323" i="64"/>
  <c r="R323" i="64"/>
  <c r="J323" i="64"/>
  <c r="S323" i="64"/>
  <c r="O323" i="64"/>
  <c r="K323" i="64"/>
  <c r="V323" i="64"/>
  <c r="L323" i="64"/>
  <c r="W323" i="64"/>
  <c r="M323" i="64"/>
  <c r="Q323" i="64"/>
  <c r="G323" i="64"/>
  <c r="AA323" i="64" s="1"/>
  <c r="P323" i="64"/>
  <c r="X46" i="64"/>
  <c r="R46" i="64"/>
  <c r="J46" i="64"/>
  <c r="S46" i="64"/>
  <c r="O46" i="64"/>
  <c r="K46" i="64"/>
  <c r="V46" i="64"/>
  <c r="L46" i="64"/>
  <c r="W46" i="64"/>
  <c r="S92" i="64"/>
  <c r="O92" i="64"/>
  <c r="K92" i="64"/>
  <c r="V92" i="64"/>
  <c r="P92" i="64"/>
  <c r="L92" i="64"/>
  <c r="G92" i="64"/>
  <c r="AA92" i="64" s="1"/>
  <c r="W92" i="64"/>
  <c r="M92" i="64"/>
  <c r="X92" i="64"/>
  <c r="J92" i="64"/>
  <c r="Q92" i="64"/>
  <c r="S111" i="64"/>
  <c r="O111" i="64"/>
  <c r="K111" i="64"/>
  <c r="V111" i="64"/>
  <c r="P111" i="64"/>
  <c r="L111" i="64"/>
  <c r="G111" i="64"/>
  <c r="AA111" i="64" s="1"/>
  <c r="W111" i="64"/>
  <c r="M111" i="64"/>
  <c r="X111" i="64"/>
  <c r="Q111" i="64"/>
  <c r="R111" i="64"/>
  <c r="S150" i="64"/>
  <c r="O150" i="64"/>
  <c r="K150" i="64"/>
  <c r="V150" i="64"/>
  <c r="P150" i="64"/>
  <c r="L150" i="64"/>
  <c r="G150" i="64"/>
  <c r="AA150" i="64" s="1"/>
  <c r="R150" i="64"/>
  <c r="J150" i="64"/>
  <c r="W150" i="64"/>
  <c r="M150" i="64"/>
  <c r="Q150" i="64"/>
  <c r="X150" i="64"/>
  <c r="S158" i="64"/>
  <c r="O158" i="64"/>
  <c r="K158" i="64"/>
  <c r="V158" i="64"/>
  <c r="P158" i="64"/>
  <c r="L158" i="64"/>
  <c r="G158" i="64"/>
  <c r="AA158" i="64" s="1"/>
  <c r="R158" i="64"/>
  <c r="J158" i="64"/>
  <c r="W158" i="64"/>
  <c r="M158" i="64"/>
  <c r="Q158" i="64"/>
  <c r="X158" i="64"/>
  <c r="S271" i="64"/>
  <c r="O271" i="64"/>
  <c r="K271" i="64"/>
  <c r="V271" i="64"/>
  <c r="P271" i="64"/>
  <c r="L271" i="64"/>
  <c r="G271" i="64"/>
  <c r="AA271" i="64" s="1"/>
  <c r="W271" i="64"/>
  <c r="M271" i="64"/>
  <c r="X271" i="64"/>
  <c r="J271" i="64"/>
  <c r="Q271" i="64"/>
  <c r="S316" i="64"/>
  <c r="O316" i="64"/>
  <c r="K316" i="64"/>
  <c r="V316" i="64"/>
  <c r="P316" i="64"/>
  <c r="L316" i="64"/>
  <c r="G316" i="64"/>
  <c r="AA316" i="64" s="1"/>
  <c r="W316" i="64"/>
  <c r="M316" i="64"/>
  <c r="X316" i="64"/>
  <c r="J316" i="64"/>
  <c r="Q316" i="64"/>
  <c r="V402" i="64"/>
  <c r="P402" i="64"/>
  <c r="L402" i="64"/>
  <c r="G402" i="64"/>
  <c r="AA402" i="64" s="1"/>
  <c r="X402" i="64"/>
  <c r="Q402" i="64"/>
  <c r="K402" i="64"/>
  <c r="R402" i="64"/>
  <c r="M402" i="64"/>
  <c r="W402" i="64"/>
  <c r="J402" i="64"/>
  <c r="O402" i="64"/>
  <c r="S402" i="64"/>
  <c r="X48" i="64"/>
  <c r="R48" i="64"/>
  <c r="J48" i="64"/>
  <c r="S48" i="64"/>
  <c r="O48" i="64"/>
  <c r="K48" i="64"/>
  <c r="W48" i="64"/>
  <c r="P48" i="64"/>
  <c r="G48" i="64"/>
  <c r="AA48" i="64" s="1"/>
  <c r="V49" i="64"/>
  <c r="P49" i="64"/>
  <c r="L49" i="64"/>
  <c r="G49" i="64"/>
  <c r="AA49" i="64" s="1"/>
  <c r="W49" i="64"/>
  <c r="O49" i="64"/>
  <c r="J49" i="64"/>
  <c r="X49" i="64"/>
  <c r="Q49" i="64"/>
  <c r="K49" i="64"/>
  <c r="R49" i="64"/>
  <c r="S90" i="64"/>
  <c r="O90" i="64"/>
  <c r="K90" i="64"/>
  <c r="V90" i="64"/>
  <c r="P90" i="64"/>
  <c r="L90" i="64"/>
  <c r="G90" i="64"/>
  <c r="R90" i="64"/>
  <c r="J90" i="64"/>
  <c r="W90" i="64"/>
  <c r="M90" i="64"/>
  <c r="Q90" i="64"/>
  <c r="X90" i="64"/>
  <c r="S98" i="64"/>
  <c r="O98" i="64"/>
  <c r="K98" i="64"/>
  <c r="V98" i="64"/>
  <c r="P98" i="64"/>
  <c r="L98" i="64"/>
  <c r="G98" i="64"/>
  <c r="AA98" i="64" s="1"/>
  <c r="R98" i="64"/>
  <c r="J98" i="64"/>
  <c r="W98" i="64"/>
  <c r="M98" i="64"/>
  <c r="Q98" i="64"/>
  <c r="X98" i="64"/>
  <c r="S190" i="64"/>
  <c r="O190" i="64"/>
  <c r="K190" i="64"/>
  <c r="V190" i="64"/>
  <c r="P190" i="64"/>
  <c r="L190" i="64"/>
  <c r="G190" i="64"/>
  <c r="AA190" i="64" s="1"/>
  <c r="W190" i="64"/>
  <c r="M190" i="64"/>
  <c r="X190" i="64"/>
  <c r="J190" i="64"/>
  <c r="Q190" i="64"/>
  <c r="X247" i="64"/>
  <c r="R247" i="64"/>
  <c r="J247" i="64"/>
  <c r="W247" i="64"/>
  <c r="P247" i="64"/>
  <c r="K247" i="64"/>
  <c r="Q247" i="64"/>
  <c r="L247" i="64"/>
  <c r="M247" i="64"/>
  <c r="N20" i="64" s="1"/>
  <c r="O247" i="64"/>
  <c r="S247" i="64"/>
  <c r="V247" i="64"/>
  <c r="S256" i="64"/>
  <c r="O256" i="64"/>
  <c r="K256" i="64"/>
  <c r="V256" i="64"/>
  <c r="P256" i="64"/>
  <c r="L256" i="64"/>
  <c r="G256" i="64"/>
  <c r="AA256" i="64" s="1"/>
  <c r="W256" i="64"/>
  <c r="M256" i="64"/>
  <c r="X256" i="64"/>
  <c r="J256" i="64"/>
  <c r="Q256" i="64"/>
  <c r="R256" i="64"/>
  <c r="R271" i="64"/>
  <c r="R316" i="64"/>
  <c r="X342" i="64"/>
  <c r="R342" i="64"/>
  <c r="J342" i="64"/>
  <c r="S342" i="64"/>
  <c r="O342" i="64"/>
  <c r="K342" i="64"/>
  <c r="V342" i="64"/>
  <c r="L342" i="64"/>
  <c r="W342" i="64"/>
  <c r="M342" i="64"/>
  <c r="P342" i="64"/>
  <c r="Q342" i="64"/>
  <c r="G342" i="64"/>
  <c r="AA342" i="64" s="1"/>
  <c r="S384" i="64"/>
  <c r="O384" i="64"/>
  <c r="K384" i="64"/>
  <c r="X384" i="64"/>
  <c r="Q384" i="64"/>
  <c r="L384" i="64"/>
  <c r="R384" i="64"/>
  <c r="M384" i="64"/>
  <c r="G384" i="64"/>
  <c r="AA384" i="64" s="1"/>
  <c r="P384" i="64"/>
  <c r="J384" i="64"/>
  <c r="V384" i="64"/>
  <c r="V394" i="64"/>
  <c r="P394" i="64"/>
  <c r="L394" i="64"/>
  <c r="G394" i="64"/>
  <c r="AA394" i="64" s="1"/>
  <c r="X394" i="64"/>
  <c r="Q394" i="64"/>
  <c r="K394" i="64"/>
  <c r="R394" i="64"/>
  <c r="M394" i="64"/>
  <c r="O394" i="64"/>
  <c r="S394" i="64"/>
  <c r="W394" i="64"/>
  <c r="X31" i="64"/>
  <c r="R31" i="64"/>
  <c r="J31" i="64"/>
  <c r="S31" i="64"/>
  <c r="O31" i="64"/>
  <c r="K31" i="64"/>
  <c r="Q31" i="64"/>
  <c r="L33" i="64"/>
  <c r="L35" i="64"/>
  <c r="L37" i="64"/>
  <c r="L39" i="64"/>
  <c r="L44" i="64"/>
  <c r="J51" i="64"/>
  <c r="S62" i="64"/>
  <c r="O62" i="64"/>
  <c r="K62" i="64"/>
  <c r="V62" i="64"/>
  <c r="P62" i="64"/>
  <c r="L62" i="64"/>
  <c r="G62" i="64"/>
  <c r="AA62" i="64" s="1"/>
  <c r="W62" i="64"/>
  <c r="X62" i="64"/>
  <c r="S79" i="64"/>
  <c r="O79" i="64"/>
  <c r="K79" i="64"/>
  <c r="V79" i="64"/>
  <c r="P79" i="64"/>
  <c r="L79" i="64"/>
  <c r="G79" i="64"/>
  <c r="AA79" i="64" s="1"/>
  <c r="R79" i="64"/>
  <c r="J79" i="64"/>
  <c r="W79" i="64"/>
  <c r="M79" i="64"/>
  <c r="S100" i="64"/>
  <c r="O100" i="64"/>
  <c r="K100" i="64"/>
  <c r="V100" i="64"/>
  <c r="P100" i="64"/>
  <c r="L100" i="64"/>
  <c r="G100" i="64"/>
  <c r="AA100" i="64" s="1"/>
  <c r="W100" i="64"/>
  <c r="M100" i="64"/>
  <c r="X100" i="64"/>
  <c r="S122" i="64"/>
  <c r="O122" i="64"/>
  <c r="K122" i="64"/>
  <c r="V122" i="64"/>
  <c r="P122" i="64"/>
  <c r="L122" i="64"/>
  <c r="G122" i="64"/>
  <c r="AA122" i="64" s="1"/>
  <c r="W122" i="64"/>
  <c r="M122" i="64"/>
  <c r="X122" i="64"/>
  <c r="S139" i="64"/>
  <c r="O139" i="64"/>
  <c r="K139" i="64"/>
  <c r="V139" i="64"/>
  <c r="P139" i="64"/>
  <c r="L139" i="64"/>
  <c r="G139" i="64"/>
  <c r="AA139" i="64" s="1"/>
  <c r="R139" i="64"/>
  <c r="J139" i="64"/>
  <c r="W139" i="64"/>
  <c r="M139" i="64"/>
  <c r="S160" i="64"/>
  <c r="O160" i="64"/>
  <c r="K160" i="64"/>
  <c r="V160" i="64"/>
  <c r="P160" i="64"/>
  <c r="L160" i="64"/>
  <c r="G160" i="64"/>
  <c r="AA160" i="64" s="1"/>
  <c r="W160" i="64"/>
  <c r="M160" i="64"/>
  <c r="X160" i="64"/>
  <c r="S182" i="64"/>
  <c r="O182" i="64"/>
  <c r="K182" i="64"/>
  <c r="V182" i="64"/>
  <c r="P182" i="64"/>
  <c r="L182" i="64"/>
  <c r="G182" i="64"/>
  <c r="AA182" i="64" s="1"/>
  <c r="W182" i="64"/>
  <c r="M182" i="64"/>
  <c r="X182" i="64"/>
  <c r="S199" i="64"/>
  <c r="O199" i="64"/>
  <c r="K199" i="64"/>
  <c r="V199" i="64"/>
  <c r="P199" i="64"/>
  <c r="L199" i="64"/>
  <c r="G199" i="64"/>
  <c r="AA199" i="64" s="1"/>
  <c r="R199" i="64"/>
  <c r="J199" i="64"/>
  <c r="W199" i="64"/>
  <c r="M199" i="64"/>
  <c r="Y199" i="64" s="1"/>
  <c r="S290" i="64"/>
  <c r="O290" i="64"/>
  <c r="K290" i="64"/>
  <c r="V290" i="64"/>
  <c r="P290" i="64"/>
  <c r="L290" i="64"/>
  <c r="G290" i="64"/>
  <c r="AA290" i="64" s="1"/>
  <c r="W290" i="64"/>
  <c r="M290" i="64"/>
  <c r="X290" i="64"/>
  <c r="J290" i="64"/>
  <c r="Q290" i="64"/>
  <c r="X349" i="64"/>
  <c r="R349" i="64"/>
  <c r="J349" i="64"/>
  <c r="S349" i="64"/>
  <c r="O349" i="64"/>
  <c r="K349" i="64"/>
  <c r="W349" i="64"/>
  <c r="M349" i="64"/>
  <c r="P349" i="64"/>
  <c r="G349" i="64"/>
  <c r="AA349" i="64" s="1"/>
  <c r="L349" i="64"/>
  <c r="Q349" i="64"/>
  <c r="X33" i="64"/>
  <c r="R33" i="64"/>
  <c r="J33" i="64"/>
  <c r="S33" i="64"/>
  <c r="O33" i="64"/>
  <c r="K33" i="64"/>
  <c r="Q33" i="64"/>
  <c r="X35" i="64"/>
  <c r="R35" i="64"/>
  <c r="J35" i="64"/>
  <c r="S35" i="64"/>
  <c r="O35" i="64"/>
  <c r="K35" i="64"/>
  <c r="Q35" i="64"/>
  <c r="X37" i="64"/>
  <c r="R37" i="64"/>
  <c r="J37" i="64"/>
  <c r="S37" i="64"/>
  <c r="O37" i="64"/>
  <c r="K37" i="64"/>
  <c r="Q37" i="64"/>
  <c r="X39" i="64"/>
  <c r="R39" i="64"/>
  <c r="J39" i="64"/>
  <c r="S39" i="64"/>
  <c r="O39" i="64"/>
  <c r="K39" i="64"/>
  <c r="Q39" i="64"/>
  <c r="X44" i="64"/>
  <c r="R44" i="64"/>
  <c r="J44" i="64"/>
  <c r="S44" i="64"/>
  <c r="O44" i="64"/>
  <c r="K44" i="64"/>
  <c r="Q44" i="64"/>
  <c r="V51" i="64"/>
  <c r="P51" i="64"/>
  <c r="L51" i="64"/>
  <c r="G51" i="64"/>
  <c r="AA51" i="64" s="1"/>
  <c r="X51" i="64"/>
  <c r="Q51" i="64"/>
  <c r="K51" i="64"/>
  <c r="R51" i="64"/>
  <c r="S51" i="64"/>
  <c r="S60" i="64"/>
  <c r="O60" i="64"/>
  <c r="K60" i="64"/>
  <c r="V60" i="64"/>
  <c r="P60" i="64"/>
  <c r="L60" i="64"/>
  <c r="G60" i="64"/>
  <c r="AA60" i="64" s="1"/>
  <c r="R60" i="64"/>
  <c r="J60" i="64"/>
  <c r="W60" i="64"/>
  <c r="S68" i="64"/>
  <c r="O68" i="64"/>
  <c r="K68" i="64"/>
  <c r="V68" i="64"/>
  <c r="P68" i="64"/>
  <c r="L68" i="64"/>
  <c r="G68" i="64"/>
  <c r="AA68" i="64" s="1"/>
  <c r="R68" i="64"/>
  <c r="J68" i="64"/>
  <c r="W68" i="64"/>
  <c r="S81" i="64"/>
  <c r="O81" i="64"/>
  <c r="K81" i="64"/>
  <c r="V81" i="64"/>
  <c r="P81" i="64"/>
  <c r="L81" i="64"/>
  <c r="G81" i="64"/>
  <c r="AA81" i="64" s="1"/>
  <c r="W81" i="64"/>
  <c r="M81" i="64"/>
  <c r="X81" i="64"/>
  <c r="S120" i="64"/>
  <c r="O120" i="64"/>
  <c r="K120" i="64"/>
  <c r="V120" i="64"/>
  <c r="P120" i="64"/>
  <c r="L120" i="64"/>
  <c r="G120" i="64"/>
  <c r="AA120" i="64" s="1"/>
  <c r="R120" i="64"/>
  <c r="J120" i="64"/>
  <c r="W120" i="64"/>
  <c r="M120" i="64"/>
  <c r="S128" i="64"/>
  <c r="O128" i="64"/>
  <c r="K128" i="64"/>
  <c r="V128" i="64"/>
  <c r="P128" i="64"/>
  <c r="L128" i="64"/>
  <c r="G128" i="64"/>
  <c r="AA128" i="64" s="1"/>
  <c r="R128" i="64"/>
  <c r="J128" i="64"/>
  <c r="W128" i="64"/>
  <c r="M128" i="64"/>
  <c r="Y128" i="64" s="1"/>
  <c r="S141" i="64"/>
  <c r="K141" i="64"/>
  <c r="V141" i="64"/>
  <c r="P141" i="64"/>
  <c r="L141" i="64"/>
  <c r="G141" i="64"/>
  <c r="AA141" i="64" s="1"/>
  <c r="W141" i="64"/>
  <c r="M141" i="64"/>
  <c r="X141" i="64"/>
  <c r="S180" i="64"/>
  <c r="O180" i="64"/>
  <c r="K180" i="64"/>
  <c r="V180" i="64"/>
  <c r="P180" i="64"/>
  <c r="L180" i="64"/>
  <c r="G180" i="64"/>
  <c r="AA180" i="64" s="1"/>
  <c r="R180" i="64"/>
  <c r="J180" i="64"/>
  <c r="W180" i="64"/>
  <c r="M180" i="64"/>
  <c r="S188" i="64"/>
  <c r="O188" i="64"/>
  <c r="K188" i="64"/>
  <c r="V188" i="64"/>
  <c r="P188" i="64"/>
  <c r="L188" i="64"/>
  <c r="G188" i="64"/>
  <c r="AA188" i="64" s="1"/>
  <c r="R188" i="64"/>
  <c r="J188" i="64"/>
  <c r="W188" i="64"/>
  <c r="M188" i="64"/>
  <c r="N188" i="64" s="1"/>
  <c r="S201" i="64"/>
  <c r="O201" i="64"/>
  <c r="K201" i="64"/>
  <c r="V201" i="64"/>
  <c r="P201" i="64"/>
  <c r="L201" i="64"/>
  <c r="G201" i="64"/>
  <c r="AA201" i="64" s="1"/>
  <c r="W201" i="64"/>
  <c r="M201" i="64"/>
  <c r="Y201" i="64" s="1"/>
  <c r="X201" i="64"/>
  <c r="S286" i="64"/>
  <c r="O286" i="64"/>
  <c r="K286" i="64"/>
  <c r="V286" i="64"/>
  <c r="P286" i="64"/>
  <c r="L286" i="64"/>
  <c r="G286" i="64"/>
  <c r="AA286" i="64" s="1"/>
  <c r="W286" i="64"/>
  <c r="M286" i="64"/>
  <c r="X286" i="64"/>
  <c r="Q286" i="64"/>
  <c r="R286" i="64"/>
  <c r="X308" i="64"/>
  <c r="R308" i="64"/>
  <c r="J308" i="64"/>
  <c r="S308" i="64"/>
  <c r="O308" i="64"/>
  <c r="K308" i="64"/>
  <c r="V308" i="64"/>
  <c r="L308" i="64"/>
  <c r="W308" i="64"/>
  <c r="M308" i="64"/>
  <c r="P308" i="64"/>
  <c r="Q308" i="64"/>
  <c r="S335" i="64"/>
  <c r="O335" i="64"/>
  <c r="K335" i="64"/>
  <c r="V335" i="64"/>
  <c r="P335" i="64"/>
  <c r="L335" i="64"/>
  <c r="G335" i="64"/>
  <c r="AA335" i="64" s="1"/>
  <c r="W335" i="64"/>
  <c r="M335" i="64"/>
  <c r="X335" i="64"/>
  <c r="J335" i="64"/>
  <c r="Q335" i="64"/>
  <c r="X357" i="64"/>
  <c r="R357" i="64"/>
  <c r="J357" i="64"/>
  <c r="S357" i="64"/>
  <c r="O357" i="64"/>
  <c r="K357" i="64"/>
  <c r="W357" i="64"/>
  <c r="M357" i="64"/>
  <c r="P357" i="64"/>
  <c r="G357" i="64"/>
  <c r="AA357" i="64" s="1"/>
  <c r="L357" i="64"/>
  <c r="Q357" i="64"/>
  <c r="M30" i="64"/>
  <c r="Q30" i="64"/>
  <c r="W30" i="64"/>
  <c r="M32" i="64"/>
  <c r="Q32" i="64"/>
  <c r="W32" i="64"/>
  <c r="M34" i="64"/>
  <c r="Q34" i="64"/>
  <c r="W34" i="64"/>
  <c r="M36" i="64"/>
  <c r="Q36" i="64"/>
  <c r="W36" i="64"/>
  <c r="M38" i="64"/>
  <c r="Q38" i="64"/>
  <c r="W38" i="64"/>
  <c r="M40" i="64"/>
  <c r="Q40" i="64"/>
  <c r="W40" i="64"/>
  <c r="Q45" i="64"/>
  <c r="W45" i="64"/>
  <c r="Q47" i="64"/>
  <c r="W47" i="64"/>
  <c r="X50" i="64"/>
  <c r="R50" i="64"/>
  <c r="J50" i="64"/>
  <c r="O50" i="64"/>
  <c r="V50" i="64"/>
  <c r="K52" i="64"/>
  <c r="S53" i="64"/>
  <c r="O53" i="64"/>
  <c r="K53" i="64"/>
  <c r="V53" i="64"/>
  <c r="P53" i="64"/>
  <c r="L53" i="64"/>
  <c r="G53" i="64"/>
  <c r="AA53" i="64" s="1"/>
  <c r="Q53" i="64"/>
  <c r="J55" i="64"/>
  <c r="S64" i="64"/>
  <c r="O64" i="64"/>
  <c r="K64" i="64"/>
  <c r="V64" i="64"/>
  <c r="P64" i="64"/>
  <c r="L64" i="64"/>
  <c r="G64" i="64"/>
  <c r="AA64" i="64" s="1"/>
  <c r="Q64" i="64"/>
  <c r="J66" i="64"/>
  <c r="S75" i="64"/>
  <c r="O75" i="64"/>
  <c r="K75" i="64"/>
  <c r="V75" i="64"/>
  <c r="P75" i="64"/>
  <c r="L75" i="64"/>
  <c r="G75" i="64"/>
  <c r="AA75" i="64" s="1"/>
  <c r="Q75" i="64"/>
  <c r="J77" i="64"/>
  <c r="S83" i="64"/>
  <c r="O83" i="64"/>
  <c r="K83" i="64"/>
  <c r="V83" i="64"/>
  <c r="P83" i="64"/>
  <c r="L83" i="64"/>
  <c r="G83" i="64"/>
  <c r="AA83" i="64" s="1"/>
  <c r="Q83" i="64"/>
  <c r="J85" i="64"/>
  <c r="S94" i="64"/>
  <c r="O94" i="64"/>
  <c r="K94" i="64"/>
  <c r="V94" i="64"/>
  <c r="P94" i="64"/>
  <c r="L94" i="64"/>
  <c r="G94" i="64"/>
  <c r="AA94" i="64" s="1"/>
  <c r="Q94" i="64"/>
  <c r="J96" i="64"/>
  <c r="S105" i="64"/>
  <c r="O105" i="64"/>
  <c r="K105" i="64"/>
  <c r="V105" i="64"/>
  <c r="P105" i="64"/>
  <c r="L105" i="64"/>
  <c r="G105" i="64"/>
  <c r="AA105" i="64" s="1"/>
  <c r="Q105" i="64"/>
  <c r="J107" i="64"/>
  <c r="S113" i="64"/>
  <c r="O113" i="64"/>
  <c r="K113" i="64"/>
  <c r="V113" i="64"/>
  <c r="P113" i="64"/>
  <c r="L113" i="64"/>
  <c r="G113" i="64"/>
  <c r="AA113" i="64" s="1"/>
  <c r="Q113" i="64"/>
  <c r="J115" i="64"/>
  <c r="S124" i="64"/>
  <c r="O124" i="64"/>
  <c r="K124" i="64"/>
  <c r="V124" i="64"/>
  <c r="P124" i="64"/>
  <c r="L124" i="64"/>
  <c r="G124" i="64"/>
  <c r="AA124" i="64" s="1"/>
  <c r="Q124" i="64"/>
  <c r="J126" i="64"/>
  <c r="J137" i="64"/>
  <c r="S143" i="64"/>
  <c r="O143" i="64"/>
  <c r="K143" i="64"/>
  <c r="V143" i="64"/>
  <c r="P143" i="64"/>
  <c r="L143" i="64"/>
  <c r="G143" i="64"/>
  <c r="AA143" i="64" s="1"/>
  <c r="Q143" i="64"/>
  <c r="J145" i="64"/>
  <c r="S154" i="64"/>
  <c r="O154" i="64"/>
  <c r="K154" i="64"/>
  <c r="V154" i="64"/>
  <c r="P154" i="64"/>
  <c r="L154" i="64"/>
  <c r="G154" i="64"/>
  <c r="AA154" i="64" s="1"/>
  <c r="Q154" i="64"/>
  <c r="J156" i="64"/>
  <c r="S165" i="64"/>
  <c r="O165" i="64"/>
  <c r="K165" i="64"/>
  <c r="V165" i="64"/>
  <c r="P165" i="64"/>
  <c r="L165" i="64"/>
  <c r="G165" i="64"/>
  <c r="AA165" i="64" s="1"/>
  <c r="Q165" i="64"/>
  <c r="J167" i="64"/>
  <c r="S173" i="64"/>
  <c r="O173" i="64"/>
  <c r="K173" i="64"/>
  <c r="V173" i="64"/>
  <c r="P173" i="64"/>
  <c r="L173" i="64"/>
  <c r="G173" i="64"/>
  <c r="AA173" i="64" s="1"/>
  <c r="Q173" i="64"/>
  <c r="J175" i="64"/>
  <c r="S184" i="64"/>
  <c r="O184" i="64"/>
  <c r="K184" i="64"/>
  <c r="V184" i="64"/>
  <c r="P184" i="64"/>
  <c r="L184" i="64"/>
  <c r="G184" i="64"/>
  <c r="AA184" i="64" s="1"/>
  <c r="Q184" i="64"/>
  <c r="J186" i="64"/>
  <c r="S195" i="64"/>
  <c r="O195" i="64"/>
  <c r="K195" i="64"/>
  <c r="V195" i="64"/>
  <c r="P195" i="64"/>
  <c r="L195" i="64"/>
  <c r="G195" i="64"/>
  <c r="AA195" i="64" s="1"/>
  <c r="Q195" i="64"/>
  <c r="J197" i="64"/>
  <c r="S203" i="64"/>
  <c r="O203" i="64"/>
  <c r="K203" i="64"/>
  <c r="V203" i="64"/>
  <c r="P203" i="64"/>
  <c r="L203" i="64"/>
  <c r="G203" i="64"/>
  <c r="AA203" i="64" s="1"/>
  <c r="Q203" i="64"/>
  <c r="Y203" i="64" s="1"/>
  <c r="J205" i="64"/>
  <c r="AA241" i="64"/>
  <c r="M244" i="64"/>
  <c r="N17" i="64" s="1"/>
  <c r="X259" i="64"/>
  <c r="R259" i="64"/>
  <c r="J259" i="64"/>
  <c r="S259" i="64"/>
  <c r="O259" i="64"/>
  <c r="K259" i="64"/>
  <c r="W259" i="64"/>
  <c r="M259" i="64"/>
  <c r="P259" i="64"/>
  <c r="G259" i="64"/>
  <c r="AA259" i="64" s="1"/>
  <c r="X274" i="64"/>
  <c r="R274" i="64"/>
  <c r="J274" i="64"/>
  <c r="S274" i="64"/>
  <c r="O274" i="64"/>
  <c r="K274" i="64"/>
  <c r="W274" i="64"/>
  <c r="M274" i="64"/>
  <c r="Y274" i="64" s="1"/>
  <c r="P274" i="64"/>
  <c r="G274" i="64"/>
  <c r="AA274" i="64" s="1"/>
  <c r="X297" i="64"/>
  <c r="R297" i="64"/>
  <c r="J297" i="64"/>
  <c r="S297" i="64"/>
  <c r="O297" i="64"/>
  <c r="K297" i="64"/>
  <c r="W297" i="64"/>
  <c r="M297" i="64"/>
  <c r="P297" i="64"/>
  <c r="G297" i="64"/>
  <c r="AA297" i="64" s="1"/>
  <c r="X319" i="64"/>
  <c r="R319" i="64"/>
  <c r="J319" i="64"/>
  <c r="S319" i="64"/>
  <c r="O319" i="64"/>
  <c r="K319" i="64"/>
  <c r="V319" i="64"/>
  <c r="L319" i="64"/>
  <c r="W319" i="64"/>
  <c r="M319" i="64"/>
  <c r="AA319" i="64"/>
  <c r="X353" i="64"/>
  <c r="R353" i="64"/>
  <c r="J353" i="64"/>
  <c r="S353" i="64"/>
  <c r="O353" i="64"/>
  <c r="K353" i="64"/>
  <c r="W353" i="64"/>
  <c r="M353" i="64"/>
  <c r="P353" i="64"/>
  <c r="G353" i="64"/>
  <c r="AA353" i="64" s="1"/>
  <c r="S376" i="64"/>
  <c r="O376" i="64"/>
  <c r="K376" i="64"/>
  <c r="X376" i="64"/>
  <c r="Q376" i="64"/>
  <c r="L376" i="64"/>
  <c r="R376" i="64"/>
  <c r="M376" i="64"/>
  <c r="G376" i="64"/>
  <c r="AA376" i="64" s="1"/>
  <c r="W376" i="64"/>
  <c r="J376" i="64"/>
  <c r="V381" i="64"/>
  <c r="P381" i="64"/>
  <c r="L381" i="64"/>
  <c r="G381" i="64"/>
  <c r="AA381" i="64" s="1"/>
  <c r="X381" i="64"/>
  <c r="Q381" i="64"/>
  <c r="K381" i="64"/>
  <c r="R381" i="64"/>
  <c r="M381" i="64"/>
  <c r="W381" i="64"/>
  <c r="J381" i="64"/>
  <c r="X410" i="64"/>
  <c r="S410" i="64"/>
  <c r="O410" i="64"/>
  <c r="K410" i="64"/>
  <c r="Q410" i="64"/>
  <c r="L410" i="64"/>
  <c r="R410" i="64"/>
  <c r="M410" i="64"/>
  <c r="G410" i="64"/>
  <c r="AA410" i="64" s="1"/>
  <c r="P410" i="64"/>
  <c r="V433" i="64"/>
  <c r="P433" i="64"/>
  <c r="L433" i="64"/>
  <c r="G433" i="64"/>
  <c r="AA433" i="64" s="1"/>
  <c r="R433" i="64"/>
  <c r="M433" i="64"/>
  <c r="X433" i="64"/>
  <c r="Q433" i="64"/>
  <c r="K433" i="64"/>
  <c r="O433" i="64"/>
  <c r="J433" i="64"/>
  <c r="S433" i="64"/>
  <c r="W52" i="64"/>
  <c r="Q52" i="64"/>
  <c r="X52" i="64"/>
  <c r="R52" i="64"/>
  <c r="J52" i="64"/>
  <c r="P52" i="64"/>
  <c r="S55" i="64"/>
  <c r="O55" i="64"/>
  <c r="K55" i="64"/>
  <c r="V55" i="64"/>
  <c r="P55" i="64"/>
  <c r="L55" i="64"/>
  <c r="G55" i="64"/>
  <c r="AA55" i="64" s="1"/>
  <c r="Q55" i="64"/>
  <c r="S66" i="64"/>
  <c r="O66" i="64"/>
  <c r="K66" i="64"/>
  <c r="V66" i="64"/>
  <c r="P66" i="64"/>
  <c r="L66" i="64"/>
  <c r="G66" i="64"/>
  <c r="AA66" i="64" s="1"/>
  <c r="Q66" i="64"/>
  <c r="S77" i="64"/>
  <c r="O77" i="64"/>
  <c r="K77" i="64"/>
  <c r="V77" i="64"/>
  <c r="P77" i="64"/>
  <c r="L77" i="64"/>
  <c r="G77" i="64"/>
  <c r="AA77" i="64" s="1"/>
  <c r="Q77" i="64"/>
  <c r="S85" i="64"/>
  <c r="O85" i="64"/>
  <c r="K85" i="64"/>
  <c r="V85" i="64"/>
  <c r="P85" i="64"/>
  <c r="L85" i="64"/>
  <c r="G85" i="64"/>
  <c r="AA85" i="64" s="1"/>
  <c r="Q85" i="64"/>
  <c r="S96" i="64"/>
  <c r="O96" i="64"/>
  <c r="K96" i="64"/>
  <c r="V96" i="64"/>
  <c r="P96" i="64"/>
  <c r="L96" i="64"/>
  <c r="G96" i="64"/>
  <c r="AA96" i="64" s="1"/>
  <c r="Q96" i="64"/>
  <c r="S107" i="64"/>
  <c r="O107" i="64"/>
  <c r="K107" i="64"/>
  <c r="V107" i="64"/>
  <c r="P107" i="64"/>
  <c r="L107" i="64"/>
  <c r="G107" i="64"/>
  <c r="AA107" i="64" s="1"/>
  <c r="Q107" i="64"/>
  <c r="S115" i="64"/>
  <c r="O115" i="64"/>
  <c r="K115" i="64"/>
  <c r="V115" i="64"/>
  <c r="P115" i="64"/>
  <c r="L115" i="64"/>
  <c r="G115" i="64"/>
  <c r="AA115" i="64" s="1"/>
  <c r="Q115" i="64"/>
  <c r="S126" i="64"/>
  <c r="O126" i="64"/>
  <c r="K126" i="64"/>
  <c r="V126" i="64"/>
  <c r="P126" i="64"/>
  <c r="L126" i="64"/>
  <c r="G126" i="64"/>
  <c r="AA126" i="64" s="1"/>
  <c r="Q126" i="64"/>
  <c r="S137" i="64"/>
  <c r="O137" i="64"/>
  <c r="K137" i="64"/>
  <c r="V137" i="64"/>
  <c r="P137" i="64"/>
  <c r="L137" i="64"/>
  <c r="G137" i="64"/>
  <c r="AA137" i="64" s="1"/>
  <c r="Q137" i="64"/>
  <c r="S145" i="64"/>
  <c r="O145" i="64"/>
  <c r="K145" i="64"/>
  <c r="V145" i="64"/>
  <c r="P145" i="64"/>
  <c r="L145" i="64"/>
  <c r="G145" i="64"/>
  <c r="AA145" i="64" s="1"/>
  <c r="Q145" i="64"/>
  <c r="S156" i="64"/>
  <c r="O156" i="64"/>
  <c r="K156" i="64"/>
  <c r="V156" i="64"/>
  <c r="P156" i="64"/>
  <c r="L156" i="64"/>
  <c r="G156" i="64"/>
  <c r="AA156" i="64" s="1"/>
  <c r="Q156" i="64"/>
  <c r="S167" i="64"/>
  <c r="O167" i="64"/>
  <c r="K167" i="64"/>
  <c r="V167" i="64"/>
  <c r="P167" i="64"/>
  <c r="L167" i="64"/>
  <c r="G167" i="64"/>
  <c r="AA167" i="64" s="1"/>
  <c r="Q167" i="64"/>
  <c r="S175" i="64"/>
  <c r="O175" i="64"/>
  <c r="K175" i="64"/>
  <c r="V175" i="64"/>
  <c r="P175" i="64"/>
  <c r="L175" i="64"/>
  <c r="G175" i="64"/>
  <c r="AA175" i="64" s="1"/>
  <c r="Q175" i="64"/>
  <c r="S186" i="64"/>
  <c r="O186" i="64"/>
  <c r="K186" i="64"/>
  <c r="V186" i="64"/>
  <c r="P186" i="64"/>
  <c r="L186" i="64"/>
  <c r="G186" i="64"/>
  <c r="AA186" i="64" s="1"/>
  <c r="Q186" i="64"/>
  <c r="S197" i="64"/>
  <c r="O197" i="64"/>
  <c r="K197" i="64"/>
  <c r="V197" i="64"/>
  <c r="P197" i="64"/>
  <c r="L197" i="64"/>
  <c r="G197" i="64"/>
  <c r="AA197" i="64" s="1"/>
  <c r="Q197" i="64"/>
  <c r="S205" i="64"/>
  <c r="O205" i="64"/>
  <c r="K205" i="64"/>
  <c r="V205" i="64"/>
  <c r="P205" i="64"/>
  <c r="L205" i="64"/>
  <c r="G205" i="64"/>
  <c r="AA205" i="64" s="1"/>
  <c r="Q205" i="64"/>
  <c r="Y205" i="64" s="1"/>
  <c r="S244" i="64"/>
  <c r="O244" i="64"/>
  <c r="K244" i="64"/>
  <c r="W244" i="64"/>
  <c r="P244" i="64"/>
  <c r="J244" i="64"/>
  <c r="X244" i="64"/>
  <c r="Q244" i="64"/>
  <c r="L244" i="64"/>
  <c r="V244" i="64"/>
  <c r="S264" i="64"/>
  <c r="O264" i="64"/>
  <c r="K264" i="64"/>
  <c r="V264" i="64"/>
  <c r="P264" i="64"/>
  <c r="L264" i="64"/>
  <c r="G264" i="64"/>
  <c r="AA264" i="64" s="1"/>
  <c r="R264" i="64"/>
  <c r="J264" i="64"/>
  <c r="W264" i="64"/>
  <c r="M264" i="64"/>
  <c r="S294" i="64"/>
  <c r="O294" i="64"/>
  <c r="K294" i="64"/>
  <c r="V294" i="64"/>
  <c r="P294" i="64"/>
  <c r="L294" i="64"/>
  <c r="G294" i="64"/>
  <c r="AA294" i="64" s="1"/>
  <c r="R294" i="64"/>
  <c r="J294" i="64"/>
  <c r="W294" i="64"/>
  <c r="M294" i="64"/>
  <c r="S361" i="64"/>
  <c r="V361" i="64"/>
  <c r="O361" i="64"/>
  <c r="K361" i="64"/>
  <c r="W361" i="64"/>
  <c r="P361" i="64"/>
  <c r="L361" i="64"/>
  <c r="G361" i="64"/>
  <c r="AA361" i="64" s="1"/>
  <c r="R361" i="64"/>
  <c r="J361" i="64"/>
  <c r="X361" i="64"/>
  <c r="M361" i="64"/>
  <c r="V362" i="64"/>
  <c r="P362" i="64"/>
  <c r="L362" i="64"/>
  <c r="G362" i="64"/>
  <c r="AA362" i="64" s="1"/>
  <c r="X362" i="64"/>
  <c r="Q362" i="64"/>
  <c r="K362" i="64"/>
  <c r="R362" i="64"/>
  <c r="M362" i="64"/>
  <c r="W362" i="64"/>
  <c r="J362" i="64"/>
  <c r="X387" i="64"/>
  <c r="R387" i="64"/>
  <c r="J387" i="64"/>
  <c r="Q387" i="64"/>
  <c r="L387" i="64"/>
  <c r="S387" i="64"/>
  <c r="M387" i="64"/>
  <c r="G387" i="64"/>
  <c r="AA387" i="64" s="1"/>
  <c r="W387" i="64"/>
  <c r="K387" i="64"/>
  <c r="O387" i="64"/>
  <c r="X452" i="64"/>
  <c r="R452" i="64"/>
  <c r="J452" i="64"/>
  <c r="S452" i="64"/>
  <c r="M452" i="64"/>
  <c r="G452" i="64"/>
  <c r="AA452" i="64" s="1"/>
  <c r="Q452" i="64"/>
  <c r="L452" i="64"/>
  <c r="W452" i="64"/>
  <c r="K452" i="64"/>
  <c r="O452" i="64"/>
  <c r="V452" i="64"/>
  <c r="Y471" i="64"/>
  <c r="S471" i="64"/>
  <c r="O471" i="64"/>
  <c r="K471" i="64"/>
  <c r="R471" i="64"/>
  <c r="M471" i="64"/>
  <c r="G471" i="64"/>
  <c r="X471" i="64"/>
  <c r="Q471" i="64"/>
  <c r="L471" i="64"/>
  <c r="AA471" i="64"/>
  <c r="W471" i="64"/>
  <c r="J471" i="64"/>
  <c r="P471" i="64"/>
  <c r="V471" i="64"/>
  <c r="J54" i="64"/>
  <c r="R54" i="64"/>
  <c r="X54" i="64"/>
  <c r="J59" i="64"/>
  <c r="R59" i="64"/>
  <c r="X59" i="64"/>
  <c r="J61" i="64"/>
  <c r="R61" i="64"/>
  <c r="X61" i="64"/>
  <c r="J63" i="64"/>
  <c r="R63" i="64"/>
  <c r="X63" i="64"/>
  <c r="J65" i="64"/>
  <c r="R65" i="64"/>
  <c r="X65" i="64"/>
  <c r="J67" i="64"/>
  <c r="R67" i="64"/>
  <c r="X67" i="64"/>
  <c r="J69" i="64"/>
  <c r="R69" i="64"/>
  <c r="X69" i="64"/>
  <c r="J74" i="64"/>
  <c r="R74" i="64"/>
  <c r="X74" i="64"/>
  <c r="J76" i="64"/>
  <c r="R76" i="64"/>
  <c r="X76" i="64"/>
  <c r="J78" i="64"/>
  <c r="R78" i="64"/>
  <c r="X78" i="64"/>
  <c r="J80" i="64"/>
  <c r="R80" i="64"/>
  <c r="X80" i="64"/>
  <c r="J82" i="64"/>
  <c r="R82" i="64"/>
  <c r="X82" i="64"/>
  <c r="J84" i="64"/>
  <c r="R84" i="64"/>
  <c r="X84" i="64"/>
  <c r="J89" i="64"/>
  <c r="R89" i="64"/>
  <c r="X89" i="64"/>
  <c r="J91" i="64"/>
  <c r="R91" i="64"/>
  <c r="X91" i="64"/>
  <c r="J93" i="64"/>
  <c r="R93" i="64"/>
  <c r="X93" i="64"/>
  <c r="J95" i="64"/>
  <c r="R95" i="64"/>
  <c r="X95" i="64"/>
  <c r="J97" i="64"/>
  <c r="R97" i="64"/>
  <c r="X97" i="64"/>
  <c r="J99" i="64"/>
  <c r="R99" i="64"/>
  <c r="X99" i="64"/>
  <c r="J104" i="64"/>
  <c r="R104" i="64"/>
  <c r="X104" i="64"/>
  <c r="J106" i="64"/>
  <c r="R106" i="64"/>
  <c r="X106" i="64"/>
  <c r="J108" i="64"/>
  <c r="R108" i="64"/>
  <c r="X108" i="64"/>
  <c r="J110" i="64"/>
  <c r="R110" i="64"/>
  <c r="X110" i="64"/>
  <c r="J112" i="64"/>
  <c r="R112" i="64"/>
  <c r="X112" i="64"/>
  <c r="J114" i="64"/>
  <c r="R114" i="64"/>
  <c r="X114" i="64"/>
  <c r="J119" i="64"/>
  <c r="R119" i="64"/>
  <c r="X119" i="64"/>
  <c r="J121" i="64"/>
  <c r="R121" i="64"/>
  <c r="X121" i="64"/>
  <c r="J123" i="64"/>
  <c r="R123" i="64"/>
  <c r="X123" i="64"/>
  <c r="J125" i="64"/>
  <c r="R125" i="64"/>
  <c r="X125" i="64"/>
  <c r="J127" i="64"/>
  <c r="R127" i="64"/>
  <c r="X127" i="64"/>
  <c r="J129" i="64"/>
  <c r="R129" i="64"/>
  <c r="X129" i="64"/>
  <c r="J136" i="64"/>
  <c r="R136" i="64"/>
  <c r="X136" i="64"/>
  <c r="J138" i="64"/>
  <c r="R138" i="64"/>
  <c r="X138" i="64"/>
  <c r="J140" i="64"/>
  <c r="R140" i="64"/>
  <c r="X140" i="64"/>
  <c r="J142" i="64"/>
  <c r="R142" i="64"/>
  <c r="X142" i="64"/>
  <c r="J144" i="64"/>
  <c r="R144" i="64"/>
  <c r="X144" i="64"/>
  <c r="J149" i="64"/>
  <c r="R149" i="64"/>
  <c r="X149" i="64"/>
  <c r="J151" i="64"/>
  <c r="R151" i="64"/>
  <c r="X151" i="64"/>
  <c r="J153" i="64"/>
  <c r="R153" i="64"/>
  <c r="X153" i="64"/>
  <c r="J155" i="64"/>
  <c r="R155" i="64"/>
  <c r="X155" i="64"/>
  <c r="J157" i="64"/>
  <c r="R157" i="64"/>
  <c r="X157" i="64"/>
  <c r="J159" i="64"/>
  <c r="R159" i="64"/>
  <c r="X159" i="64"/>
  <c r="J164" i="64"/>
  <c r="R164" i="64"/>
  <c r="X164" i="64"/>
  <c r="J166" i="64"/>
  <c r="R166" i="64"/>
  <c r="X166" i="64"/>
  <c r="J168" i="64"/>
  <c r="R168" i="64"/>
  <c r="X168" i="64"/>
  <c r="J170" i="64"/>
  <c r="R170" i="64"/>
  <c r="X170" i="64"/>
  <c r="J172" i="64"/>
  <c r="R172" i="64"/>
  <c r="X172" i="64"/>
  <c r="J174" i="64"/>
  <c r="R174" i="64"/>
  <c r="X174" i="64"/>
  <c r="J179" i="64"/>
  <c r="R179" i="64"/>
  <c r="X179" i="64"/>
  <c r="J181" i="64"/>
  <c r="R181" i="64"/>
  <c r="X181" i="64"/>
  <c r="J183" i="64"/>
  <c r="R183" i="64"/>
  <c r="X183" i="64"/>
  <c r="J185" i="64"/>
  <c r="R185" i="64"/>
  <c r="X185" i="64"/>
  <c r="J187" i="64"/>
  <c r="R187" i="64"/>
  <c r="X187" i="64"/>
  <c r="J189" i="64"/>
  <c r="R189" i="64"/>
  <c r="X189" i="64"/>
  <c r="J194" i="64"/>
  <c r="R194" i="64"/>
  <c r="X194" i="64"/>
  <c r="J196" i="64"/>
  <c r="R196" i="64"/>
  <c r="X196" i="64"/>
  <c r="J198" i="64"/>
  <c r="R198" i="64"/>
  <c r="X198" i="64"/>
  <c r="J200" i="64"/>
  <c r="R200" i="64"/>
  <c r="X200" i="64"/>
  <c r="J202" i="64"/>
  <c r="R202" i="64"/>
  <c r="X202" i="64"/>
  <c r="J204" i="64"/>
  <c r="R204" i="64"/>
  <c r="X204" i="64"/>
  <c r="J209" i="64"/>
  <c r="R209" i="64"/>
  <c r="X209" i="64"/>
  <c r="J212" i="64"/>
  <c r="P212" i="64"/>
  <c r="J214" i="64"/>
  <c r="P214" i="64"/>
  <c r="J216" i="64"/>
  <c r="P216" i="64"/>
  <c r="J218" i="64"/>
  <c r="P218" i="64"/>
  <c r="J220" i="64"/>
  <c r="P220" i="64"/>
  <c r="J225" i="64"/>
  <c r="P225" i="64"/>
  <c r="J227" i="64"/>
  <c r="P227" i="64"/>
  <c r="J229" i="64"/>
  <c r="P229" i="64"/>
  <c r="J231" i="64"/>
  <c r="P231" i="64"/>
  <c r="J233" i="64"/>
  <c r="P233" i="64"/>
  <c r="J235" i="64"/>
  <c r="P235" i="64"/>
  <c r="K243" i="64"/>
  <c r="P243" i="64"/>
  <c r="V245" i="64"/>
  <c r="P245" i="64"/>
  <c r="L245" i="64"/>
  <c r="G245" i="64"/>
  <c r="AA245" i="64" s="1"/>
  <c r="S245" i="64"/>
  <c r="J249" i="64"/>
  <c r="X252" i="64"/>
  <c r="R252" i="64"/>
  <c r="J252" i="64"/>
  <c r="S252" i="64"/>
  <c r="O252" i="64"/>
  <c r="K252" i="64"/>
  <c r="Q252" i="64"/>
  <c r="J260" i="64"/>
  <c r="X263" i="64"/>
  <c r="R263" i="64"/>
  <c r="J263" i="64"/>
  <c r="S263" i="64"/>
  <c r="O263" i="64"/>
  <c r="K263" i="64"/>
  <c r="Q263" i="64"/>
  <c r="L267" i="64"/>
  <c r="J275" i="64"/>
  <c r="X278" i="64"/>
  <c r="R278" i="64"/>
  <c r="J278" i="64"/>
  <c r="S278" i="64"/>
  <c r="O278" i="64"/>
  <c r="K278" i="64"/>
  <c r="Q278" i="64"/>
  <c r="L282" i="64"/>
  <c r="AA288" i="64"/>
  <c r="L289" i="64"/>
  <c r="X293" i="64"/>
  <c r="R293" i="64"/>
  <c r="J293" i="64"/>
  <c r="S293" i="64"/>
  <c r="O293" i="64"/>
  <c r="K293" i="64"/>
  <c r="Q293" i="64"/>
  <c r="J301" i="64"/>
  <c r="J305" i="64"/>
  <c r="S309" i="64"/>
  <c r="O309" i="64"/>
  <c r="K309" i="64"/>
  <c r="V309" i="64"/>
  <c r="P309" i="64"/>
  <c r="L309" i="64"/>
  <c r="G309" i="64"/>
  <c r="AA309" i="64" s="1"/>
  <c r="Q309" i="64"/>
  <c r="L312" i="64"/>
  <c r="S320" i="64"/>
  <c r="O320" i="64"/>
  <c r="K320" i="64"/>
  <c r="V320" i="64"/>
  <c r="P320" i="64"/>
  <c r="L320" i="64"/>
  <c r="G320" i="64"/>
  <c r="AA320" i="64" s="1"/>
  <c r="Q320" i="64"/>
  <c r="S324" i="64"/>
  <c r="O324" i="64"/>
  <c r="K324" i="64"/>
  <c r="V324" i="64"/>
  <c r="P324" i="64"/>
  <c r="L324" i="64"/>
  <c r="G324" i="64"/>
  <c r="AA324" i="64" s="1"/>
  <c r="Q324" i="64"/>
  <c r="L327" i="64"/>
  <c r="L334" i="64"/>
  <c r="L338" i="64"/>
  <c r="S339" i="64"/>
  <c r="O339" i="64"/>
  <c r="K339" i="64"/>
  <c r="V339" i="64"/>
  <c r="P339" i="64"/>
  <c r="L339" i="64"/>
  <c r="G339" i="64"/>
  <c r="AA339" i="64" s="1"/>
  <c r="Q339" i="64"/>
  <c r="J346" i="64"/>
  <c r="J350" i="64"/>
  <c r="J354" i="64"/>
  <c r="J365" i="64"/>
  <c r="X368" i="64"/>
  <c r="R368" i="64"/>
  <c r="J368" i="64"/>
  <c r="Q368" i="64"/>
  <c r="L368" i="64"/>
  <c r="S368" i="64"/>
  <c r="M368" i="64"/>
  <c r="G368" i="64"/>
  <c r="AA368" i="64" s="1"/>
  <c r="V368" i="64"/>
  <c r="J370" i="64"/>
  <c r="K379" i="64"/>
  <c r="K400" i="64"/>
  <c r="S411" i="64"/>
  <c r="O411" i="64"/>
  <c r="K411" i="64"/>
  <c r="W411" i="64"/>
  <c r="P411" i="64"/>
  <c r="J411" i="64"/>
  <c r="R411" i="64"/>
  <c r="L411" i="64"/>
  <c r="V411" i="64"/>
  <c r="M411" i="64"/>
  <c r="Y411" i="64" s="1"/>
  <c r="V420" i="64"/>
  <c r="P420" i="64"/>
  <c r="L420" i="64"/>
  <c r="G420" i="64"/>
  <c r="AA420" i="64" s="1"/>
  <c r="R420" i="64"/>
  <c r="M420" i="64"/>
  <c r="X420" i="64"/>
  <c r="Q420" i="64"/>
  <c r="K420" i="64"/>
  <c r="W420" i="64"/>
  <c r="J420" i="64"/>
  <c r="S428" i="64"/>
  <c r="O428" i="64"/>
  <c r="K428" i="64"/>
  <c r="R428" i="64"/>
  <c r="M428" i="64"/>
  <c r="G428" i="64"/>
  <c r="AA428" i="64" s="1"/>
  <c r="X428" i="64"/>
  <c r="Q428" i="64"/>
  <c r="L428" i="64"/>
  <c r="P428" i="64"/>
  <c r="S449" i="64"/>
  <c r="O449" i="64"/>
  <c r="K449" i="64"/>
  <c r="R449" i="64"/>
  <c r="M449" i="64"/>
  <c r="G449" i="64"/>
  <c r="AA449" i="64" s="1"/>
  <c r="X449" i="64"/>
  <c r="Q449" i="64"/>
  <c r="L449" i="64"/>
  <c r="P449" i="64"/>
  <c r="V454" i="64"/>
  <c r="P454" i="64"/>
  <c r="L454" i="64"/>
  <c r="G454" i="64"/>
  <c r="AA454" i="64" s="1"/>
  <c r="R454" i="64"/>
  <c r="M454" i="64"/>
  <c r="X454" i="64"/>
  <c r="Q454" i="64"/>
  <c r="K454" i="64"/>
  <c r="O454" i="64"/>
  <c r="Q54" i="64"/>
  <c r="W54" i="64"/>
  <c r="Q59" i="64"/>
  <c r="W59" i="64"/>
  <c r="Q61" i="64"/>
  <c r="W61" i="64"/>
  <c r="Q63" i="64"/>
  <c r="W63" i="64"/>
  <c r="Q65" i="64"/>
  <c r="W65" i="64"/>
  <c r="Q67" i="64"/>
  <c r="W67" i="64"/>
  <c r="Q69" i="64"/>
  <c r="W69" i="64"/>
  <c r="M74" i="64"/>
  <c r="Q74" i="64"/>
  <c r="W74" i="64"/>
  <c r="M76" i="64"/>
  <c r="Q76" i="64"/>
  <c r="W76" i="64"/>
  <c r="M78" i="64"/>
  <c r="Q78" i="64"/>
  <c r="W78" i="64"/>
  <c r="M80" i="64"/>
  <c r="Q80" i="64"/>
  <c r="W80" i="64"/>
  <c r="M82" i="64"/>
  <c r="Q82" i="64"/>
  <c r="W82" i="64"/>
  <c r="M84" i="64"/>
  <c r="Q84" i="64"/>
  <c r="W84" i="64"/>
  <c r="M89" i="64"/>
  <c r="Q89" i="64"/>
  <c r="W89" i="64"/>
  <c r="M91" i="64"/>
  <c r="Q91" i="64"/>
  <c r="W91" i="64"/>
  <c r="M93" i="64"/>
  <c r="Q93" i="64"/>
  <c r="W93" i="64"/>
  <c r="M95" i="64"/>
  <c r="Q95" i="64"/>
  <c r="W95" i="64"/>
  <c r="M97" i="64"/>
  <c r="Q97" i="64"/>
  <c r="W97" i="64"/>
  <c r="M99" i="64"/>
  <c r="Q99" i="64"/>
  <c r="W99" i="64"/>
  <c r="M104" i="64"/>
  <c r="Q104" i="64"/>
  <c r="W104" i="64"/>
  <c r="M106" i="64"/>
  <c r="Q106" i="64"/>
  <c r="W106" i="64"/>
  <c r="M108" i="64"/>
  <c r="Q108" i="64"/>
  <c r="W108" i="64"/>
  <c r="M110" i="64"/>
  <c r="Q110" i="64"/>
  <c r="W110" i="64"/>
  <c r="M112" i="64"/>
  <c r="Q112" i="64"/>
  <c r="W112" i="64"/>
  <c r="M114" i="64"/>
  <c r="Q114" i="64"/>
  <c r="W114" i="64"/>
  <c r="M119" i="64"/>
  <c r="Q119" i="64"/>
  <c r="W119" i="64"/>
  <c r="M121" i="64"/>
  <c r="Q121" i="64"/>
  <c r="W121" i="64"/>
  <c r="M123" i="64"/>
  <c r="Q123" i="64"/>
  <c r="W123" i="64"/>
  <c r="M125" i="64"/>
  <c r="Q125" i="64"/>
  <c r="W125" i="64"/>
  <c r="M127" i="64"/>
  <c r="Q127" i="64"/>
  <c r="W127" i="64"/>
  <c r="M129" i="64"/>
  <c r="Q129" i="64"/>
  <c r="W129" i="64"/>
  <c r="M136" i="64"/>
  <c r="Q136" i="64"/>
  <c r="W136" i="64"/>
  <c r="M138" i="64"/>
  <c r="Q138" i="64"/>
  <c r="W138" i="64"/>
  <c r="M140" i="64"/>
  <c r="Q140" i="64"/>
  <c r="W140" i="64"/>
  <c r="M142" i="64"/>
  <c r="Q142" i="64"/>
  <c r="W142" i="64"/>
  <c r="M144" i="64"/>
  <c r="Q144" i="64"/>
  <c r="W144" i="64"/>
  <c r="M149" i="64"/>
  <c r="Q149" i="64"/>
  <c r="W149" i="64"/>
  <c r="M151" i="64"/>
  <c r="Q151" i="64"/>
  <c r="W151" i="64"/>
  <c r="M153" i="64"/>
  <c r="Q153" i="64"/>
  <c r="W153" i="64"/>
  <c r="M155" i="64"/>
  <c r="Q155" i="64"/>
  <c r="W155" i="64"/>
  <c r="M157" i="64"/>
  <c r="Q157" i="64"/>
  <c r="W157" i="64"/>
  <c r="M159" i="64"/>
  <c r="Q159" i="64"/>
  <c r="W159" i="64"/>
  <c r="Q164" i="64"/>
  <c r="W164" i="64"/>
  <c r="Q166" i="64"/>
  <c r="W166" i="64"/>
  <c r="Q168" i="64"/>
  <c r="W168" i="64"/>
  <c r="Q170" i="64"/>
  <c r="W170" i="64"/>
  <c r="Q172" i="64"/>
  <c r="W172" i="64"/>
  <c r="Q174" i="64"/>
  <c r="W174" i="64"/>
  <c r="M179" i="64"/>
  <c r="Q179" i="64"/>
  <c r="W179" i="64"/>
  <c r="M181" i="64"/>
  <c r="Q181" i="64"/>
  <c r="W181" i="64"/>
  <c r="M183" i="64"/>
  <c r="Q183" i="64"/>
  <c r="W183" i="64"/>
  <c r="M185" i="64"/>
  <c r="Q185" i="64"/>
  <c r="W185" i="64"/>
  <c r="M187" i="64"/>
  <c r="Q187" i="64"/>
  <c r="W187" i="64"/>
  <c r="M189" i="64"/>
  <c r="Q189" i="64"/>
  <c r="W189" i="64"/>
  <c r="M194" i="64"/>
  <c r="Q194" i="64"/>
  <c r="W194" i="64"/>
  <c r="M196" i="64"/>
  <c r="Q196" i="64"/>
  <c r="W196" i="64"/>
  <c r="M198" i="64"/>
  <c r="Q198" i="64"/>
  <c r="W198" i="64"/>
  <c r="M200" i="64"/>
  <c r="Q200" i="64"/>
  <c r="W200" i="64"/>
  <c r="M202" i="64"/>
  <c r="Q202" i="64"/>
  <c r="W202" i="64"/>
  <c r="M204" i="64"/>
  <c r="Q204" i="64"/>
  <c r="W204" i="64"/>
  <c r="M209" i="64"/>
  <c r="Q209" i="64"/>
  <c r="W209" i="64"/>
  <c r="Y212" i="64"/>
  <c r="S212" i="64"/>
  <c r="O212" i="64"/>
  <c r="K212" i="64"/>
  <c r="V212" i="64"/>
  <c r="AA212" i="64"/>
  <c r="Y214" i="64"/>
  <c r="S214" i="64"/>
  <c r="O214" i="64"/>
  <c r="K214" i="64"/>
  <c r="V214" i="64"/>
  <c r="AA214" i="64"/>
  <c r="Y216" i="64"/>
  <c r="S216" i="64"/>
  <c r="O216" i="64"/>
  <c r="K216" i="64"/>
  <c r="V216" i="64"/>
  <c r="AA216" i="64"/>
  <c r="S218" i="64"/>
  <c r="O218" i="64"/>
  <c r="K218" i="64"/>
  <c r="V218" i="64"/>
  <c r="S220" i="64"/>
  <c r="O220" i="64"/>
  <c r="K220" i="64"/>
  <c r="V220" i="64"/>
  <c r="AA220" i="64"/>
  <c r="Y225" i="64"/>
  <c r="S225" i="64"/>
  <c r="O225" i="64"/>
  <c r="K225" i="64"/>
  <c r="V225" i="64"/>
  <c r="AA225" i="64"/>
  <c r="S227" i="64"/>
  <c r="O227" i="64"/>
  <c r="K227" i="64"/>
  <c r="V227" i="64"/>
  <c r="Y229" i="64"/>
  <c r="S229" i="64"/>
  <c r="O229" i="64"/>
  <c r="K229" i="64"/>
  <c r="V229" i="64"/>
  <c r="AA229" i="64"/>
  <c r="Y231" i="64"/>
  <c r="S231" i="64"/>
  <c r="O231" i="64"/>
  <c r="K231" i="64"/>
  <c r="V231" i="64"/>
  <c r="AA231" i="64"/>
  <c r="Y233" i="64"/>
  <c r="S233" i="64"/>
  <c r="O233" i="64"/>
  <c r="K233" i="64"/>
  <c r="V233" i="64"/>
  <c r="AA233" i="64"/>
  <c r="Y235" i="64"/>
  <c r="S235" i="64"/>
  <c r="O235" i="64"/>
  <c r="K235" i="64"/>
  <c r="V235" i="64"/>
  <c r="AA235" i="64"/>
  <c r="X243" i="64"/>
  <c r="R243" i="64"/>
  <c r="J243" i="64"/>
  <c r="O243" i="64"/>
  <c r="V243" i="64"/>
  <c r="S249" i="64"/>
  <c r="O249" i="64"/>
  <c r="K249" i="64"/>
  <c r="V249" i="64"/>
  <c r="P249" i="64"/>
  <c r="L249" i="64"/>
  <c r="G249" i="64"/>
  <c r="AA249" i="64" s="1"/>
  <c r="Q249" i="64"/>
  <c r="S260" i="64"/>
  <c r="O260" i="64"/>
  <c r="K260" i="64"/>
  <c r="V260" i="64"/>
  <c r="P260" i="64"/>
  <c r="L260" i="64"/>
  <c r="G260" i="64"/>
  <c r="AA260" i="64" s="1"/>
  <c r="Q260" i="64"/>
  <c r="X267" i="64"/>
  <c r="R267" i="64"/>
  <c r="J267" i="64"/>
  <c r="S267" i="64"/>
  <c r="O267" i="64"/>
  <c r="K267" i="64"/>
  <c r="Q267" i="64"/>
  <c r="Y267" i="64" s="1"/>
  <c r="S275" i="64"/>
  <c r="O275" i="64"/>
  <c r="K275" i="64"/>
  <c r="V275" i="64"/>
  <c r="P275" i="64"/>
  <c r="L275" i="64"/>
  <c r="G275" i="64"/>
  <c r="AA275" i="64" s="1"/>
  <c r="Q275" i="64"/>
  <c r="X282" i="64"/>
  <c r="R282" i="64"/>
  <c r="J282" i="64"/>
  <c r="S282" i="64"/>
  <c r="O282" i="64"/>
  <c r="K282" i="64"/>
  <c r="Q282" i="64"/>
  <c r="X289" i="64"/>
  <c r="R289" i="64"/>
  <c r="J289" i="64"/>
  <c r="S289" i="64"/>
  <c r="O289" i="64"/>
  <c r="K289" i="64"/>
  <c r="Q289" i="64"/>
  <c r="S301" i="64"/>
  <c r="O301" i="64"/>
  <c r="K301" i="64"/>
  <c r="V301" i="64"/>
  <c r="P301" i="64"/>
  <c r="L301" i="64"/>
  <c r="G301" i="64"/>
  <c r="AA301" i="64" s="1"/>
  <c r="Q301" i="64"/>
  <c r="S305" i="64"/>
  <c r="O305" i="64"/>
  <c r="K305" i="64"/>
  <c r="V305" i="64"/>
  <c r="P305" i="64"/>
  <c r="L305" i="64"/>
  <c r="G305" i="64"/>
  <c r="AA305" i="64" s="1"/>
  <c r="Q305" i="64"/>
  <c r="Y305" i="64" s="1"/>
  <c r="X312" i="64"/>
  <c r="R312" i="64"/>
  <c r="J312" i="64"/>
  <c r="S312" i="64"/>
  <c r="O312" i="64"/>
  <c r="K312" i="64"/>
  <c r="Q312" i="64"/>
  <c r="AA312" i="64"/>
  <c r="X327" i="64"/>
  <c r="R327" i="64"/>
  <c r="J327" i="64"/>
  <c r="S327" i="64"/>
  <c r="O327" i="64"/>
  <c r="K327" i="64"/>
  <c r="Q327" i="64"/>
  <c r="X334" i="64"/>
  <c r="R334" i="64"/>
  <c r="J334" i="64"/>
  <c r="S334" i="64"/>
  <c r="O334" i="64"/>
  <c r="K334" i="64"/>
  <c r="Q334" i="64"/>
  <c r="X338" i="64"/>
  <c r="R338" i="64"/>
  <c r="J338" i="64"/>
  <c r="S338" i="64"/>
  <c r="O338" i="64"/>
  <c r="K338" i="64"/>
  <c r="Q338" i="64"/>
  <c r="S346" i="64"/>
  <c r="O346" i="64"/>
  <c r="K346" i="64"/>
  <c r="V346" i="64"/>
  <c r="P346" i="64"/>
  <c r="L346" i="64"/>
  <c r="G346" i="64"/>
  <c r="AA346" i="64" s="1"/>
  <c r="Q346" i="64"/>
  <c r="S350" i="64"/>
  <c r="O350" i="64"/>
  <c r="K350" i="64"/>
  <c r="V350" i="64"/>
  <c r="P350" i="64"/>
  <c r="L350" i="64"/>
  <c r="G350" i="64"/>
  <c r="AA350" i="64" s="1"/>
  <c r="Q350" i="64"/>
  <c r="S354" i="64"/>
  <c r="O354" i="64"/>
  <c r="K354" i="64"/>
  <c r="V354" i="64"/>
  <c r="P354" i="64"/>
  <c r="L354" i="64"/>
  <c r="G354" i="64"/>
  <c r="AA354" i="64" s="1"/>
  <c r="Q354" i="64"/>
  <c r="S365" i="64"/>
  <c r="O365" i="64"/>
  <c r="K365" i="64"/>
  <c r="X365" i="64"/>
  <c r="Q365" i="64"/>
  <c r="L365" i="64"/>
  <c r="R365" i="64"/>
  <c r="M365" i="64"/>
  <c r="G365" i="64"/>
  <c r="AA365" i="64" s="1"/>
  <c r="V365" i="64"/>
  <c r="V370" i="64"/>
  <c r="P370" i="64"/>
  <c r="L370" i="64"/>
  <c r="G370" i="64"/>
  <c r="AA370" i="64" s="1"/>
  <c r="X370" i="64"/>
  <c r="Q370" i="64"/>
  <c r="K370" i="64"/>
  <c r="R370" i="64"/>
  <c r="M370" i="64"/>
  <c r="S370" i="64"/>
  <c r="X379" i="64"/>
  <c r="R379" i="64"/>
  <c r="J379" i="64"/>
  <c r="Q379" i="64"/>
  <c r="L379" i="64"/>
  <c r="S379" i="64"/>
  <c r="M379" i="64"/>
  <c r="G379" i="64"/>
  <c r="AA379" i="64" s="1"/>
  <c r="V379" i="64"/>
  <c r="X400" i="64"/>
  <c r="R400" i="64"/>
  <c r="J400" i="64"/>
  <c r="Q400" i="64"/>
  <c r="L400" i="64"/>
  <c r="S400" i="64"/>
  <c r="M400" i="64"/>
  <c r="G400" i="64"/>
  <c r="AA400" i="64" s="1"/>
  <c r="V400" i="64"/>
  <c r="X414" i="64"/>
  <c r="R414" i="64"/>
  <c r="J414" i="64"/>
  <c r="W414" i="64"/>
  <c r="P414" i="64"/>
  <c r="K414" i="64"/>
  <c r="S414" i="64"/>
  <c r="L414" i="64"/>
  <c r="V414" i="64"/>
  <c r="M414" i="64"/>
  <c r="X431" i="64"/>
  <c r="R431" i="64"/>
  <c r="J431" i="64"/>
  <c r="S431" i="64"/>
  <c r="M431" i="64"/>
  <c r="G431" i="64"/>
  <c r="AA431" i="64" s="1"/>
  <c r="Q431" i="64"/>
  <c r="L431" i="64"/>
  <c r="W431" i="64"/>
  <c r="K431" i="64"/>
  <c r="O431" i="64"/>
  <c r="X444" i="64"/>
  <c r="R444" i="64"/>
  <c r="J444" i="64"/>
  <c r="S444" i="64"/>
  <c r="M444" i="64"/>
  <c r="G444" i="64"/>
  <c r="AA444" i="64" s="1"/>
  <c r="Q444" i="64"/>
  <c r="L444" i="64"/>
  <c r="O444" i="64"/>
  <c r="P444" i="64"/>
  <c r="M211" i="64"/>
  <c r="Q211" i="64"/>
  <c r="W211" i="64"/>
  <c r="M213" i="64"/>
  <c r="Q213" i="64"/>
  <c r="W213" i="64"/>
  <c r="M215" i="64"/>
  <c r="N215" i="64" s="1"/>
  <c r="Q215" i="64"/>
  <c r="W215" i="64"/>
  <c r="M217" i="64"/>
  <c r="Q217" i="64"/>
  <c r="W217" i="64"/>
  <c r="M219" i="64"/>
  <c r="Q219" i="64"/>
  <c r="W219" i="64"/>
  <c r="Q224" i="64"/>
  <c r="W224" i="64"/>
  <c r="Q226" i="64"/>
  <c r="W226" i="64"/>
  <c r="Q228" i="64"/>
  <c r="W228" i="64"/>
  <c r="Q230" i="64"/>
  <c r="W230" i="64"/>
  <c r="Q232" i="64"/>
  <c r="W232" i="64"/>
  <c r="Q234" i="64"/>
  <c r="W234" i="64"/>
  <c r="M242" i="64"/>
  <c r="N15" i="64" s="1"/>
  <c r="Q242" i="64"/>
  <c r="W242" i="64"/>
  <c r="M246" i="64"/>
  <c r="Q246" i="64"/>
  <c r="W246" i="64"/>
  <c r="M250" i="64"/>
  <c r="N23" i="64" s="1"/>
  <c r="Q250" i="64"/>
  <c r="W250" i="64"/>
  <c r="J251" i="64"/>
  <c r="R251" i="64"/>
  <c r="X251" i="64"/>
  <c r="M257" i="64"/>
  <c r="Q257" i="64"/>
  <c r="W257" i="64"/>
  <c r="J258" i="64"/>
  <c r="R258" i="64"/>
  <c r="X258" i="64"/>
  <c r="M261" i="64"/>
  <c r="Q261" i="64"/>
  <c r="W261" i="64"/>
  <c r="J262" i="64"/>
  <c r="R262" i="64"/>
  <c r="X262" i="64"/>
  <c r="M265" i="64"/>
  <c r="Q265" i="64"/>
  <c r="W265" i="64"/>
  <c r="J266" i="64"/>
  <c r="R266" i="64"/>
  <c r="X266" i="64"/>
  <c r="M272" i="64"/>
  <c r="Q272" i="64"/>
  <c r="W272" i="64"/>
  <c r="J273" i="64"/>
  <c r="R273" i="64"/>
  <c r="X273" i="64"/>
  <c r="M276" i="64"/>
  <c r="Q276" i="64"/>
  <c r="W276" i="64"/>
  <c r="J277" i="64"/>
  <c r="R277" i="64"/>
  <c r="X277" i="64"/>
  <c r="M280" i="64"/>
  <c r="Q280" i="64"/>
  <c r="W280" i="64"/>
  <c r="J281" i="64"/>
  <c r="R281" i="64"/>
  <c r="X281" i="64"/>
  <c r="M287" i="64"/>
  <c r="Q287" i="64"/>
  <c r="W287" i="64"/>
  <c r="J288" i="64"/>
  <c r="R288" i="64"/>
  <c r="X288" i="64"/>
  <c r="M291" i="64"/>
  <c r="Q291" i="64"/>
  <c r="W291" i="64"/>
  <c r="J292" i="64"/>
  <c r="R292" i="64"/>
  <c r="X292" i="64"/>
  <c r="M295" i="64"/>
  <c r="Q295" i="64"/>
  <c r="W295" i="64"/>
  <c r="J296" i="64"/>
  <c r="R296" i="64"/>
  <c r="X296" i="64"/>
  <c r="M302" i="64"/>
  <c r="Q302" i="64"/>
  <c r="W302" i="64"/>
  <c r="J303" i="64"/>
  <c r="R303" i="64"/>
  <c r="X303" i="64"/>
  <c r="M306" i="64"/>
  <c r="Q306" i="64"/>
  <c r="W306" i="64"/>
  <c r="J307" i="64"/>
  <c r="R307" i="64"/>
  <c r="X307" i="64"/>
  <c r="M310" i="64"/>
  <c r="Q310" i="64"/>
  <c r="W310" i="64"/>
  <c r="J311" i="64"/>
  <c r="R311" i="64"/>
  <c r="X311" i="64"/>
  <c r="M317" i="64"/>
  <c r="Q317" i="64"/>
  <c r="W317" i="64"/>
  <c r="J318" i="64"/>
  <c r="R318" i="64"/>
  <c r="X318" i="64"/>
  <c r="M321" i="64"/>
  <c r="Q321" i="64"/>
  <c r="W321" i="64"/>
  <c r="J322" i="64"/>
  <c r="R322" i="64"/>
  <c r="X322" i="64"/>
  <c r="M325" i="64"/>
  <c r="Q325" i="64"/>
  <c r="W325" i="64"/>
  <c r="J326" i="64"/>
  <c r="R326" i="64"/>
  <c r="X326" i="64"/>
  <c r="M332" i="64"/>
  <c r="Q332" i="64"/>
  <c r="W332" i="64"/>
  <c r="J333" i="64"/>
  <c r="R333" i="64"/>
  <c r="X333" i="64"/>
  <c r="M336" i="64"/>
  <c r="Q336" i="64"/>
  <c r="W336" i="64"/>
  <c r="J337" i="64"/>
  <c r="R337" i="64"/>
  <c r="X337" i="64"/>
  <c r="M340" i="64"/>
  <c r="Q340" i="64"/>
  <c r="W340" i="64"/>
  <c r="J341" i="64"/>
  <c r="R341" i="64"/>
  <c r="X341" i="64"/>
  <c r="M347" i="64"/>
  <c r="Q347" i="64"/>
  <c r="W347" i="64"/>
  <c r="J348" i="64"/>
  <c r="R348" i="64"/>
  <c r="X348" i="64"/>
  <c r="M351" i="64"/>
  <c r="Q351" i="64"/>
  <c r="W351" i="64"/>
  <c r="J352" i="64"/>
  <c r="R352" i="64"/>
  <c r="X352" i="64"/>
  <c r="M355" i="64"/>
  <c r="Q355" i="64"/>
  <c r="W355" i="64"/>
  <c r="J356" i="64"/>
  <c r="R356" i="64"/>
  <c r="X356" i="64"/>
  <c r="K364" i="64"/>
  <c r="P364" i="64"/>
  <c r="J366" i="64"/>
  <c r="O366" i="64"/>
  <c r="J369" i="64"/>
  <c r="P369" i="64"/>
  <c r="K372" i="64"/>
  <c r="P372" i="64"/>
  <c r="J377" i="64"/>
  <c r="O377" i="64"/>
  <c r="J380" i="64"/>
  <c r="P380" i="64"/>
  <c r="K383" i="64"/>
  <c r="P383" i="64"/>
  <c r="J385" i="64"/>
  <c r="O385" i="64"/>
  <c r="J393" i="64"/>
  <c r="P393" i="64"/>
  <c r="AA395" i="64"/>
  <c r="K396" i="64"/>
  <c r="P396" i="64"/>
  <c r="J398" i="64"/>
  <c r="O398" i="64"/>
  <c r="J401" i="64"/>
  <c r="P401" i="64"/>
  <c r="K404" i="64"/>
  <c r="P404" i="64"/>
  <c r="V412" i="64"/>
  <c r="P412" i="64"/>
  <c r="L412" i="64"/>
  <c r="G412" i="64"/>
  <c r="AA412" i="64" s="1"/>
  <c r="R412" i="64"/>
  <c r="M412" i="64"/>
  <c r="O412" i="64"/>
  <c r="X412" i="64"/>
  <c r="S415" i="64"/>
  <c r="O415" i="64"/>
  <c r="K415" i="64"/>
  <c r="R415" i="64"/>
  <c r="M415" i="64"/>
  <c r="G415" i="64"/>
  <c r="AA415" i="64" s="1"/>
  <c r="P415" i="64"/>
  <c r="X415" i="64"/>
  <c r="K416" i="64"/>
  <c r="R416" i="64"/>
  <c r="K418" i="64"/>
  <c r="S436" i="64"/>
  <c r="O436" i="64"/>
  <c r="K436" i="64"/>
  <c r="R436" i="64"/>
  <c r="M436" i="64"/>
  <c r="G436" i="64"/>
  <c r="AA436" i="64" s="1"/>
  <c r="X436" i="64"/>
  <c r="Q436" i="64"/>
  <c r="L436" i="64"/>
  <c r="V436" i="64"/>
  <c r="V446" i="64"/>
  <c r="P446" i="64"/>
  <c r="L446" i="64"/>
  <c r="G446" i="64"/>
  <c r="AA446" i="64" s="1"/>
  <c r="R446" i="64"/>
  <c r="M446" i="64"/>
  <c r="X446" i="64"/>
  <c r="Q446" i="64"/>
  <c r="K446" i="64"/>
  <c r="S446" i="64"/>
  <c r="X466" i="64"/>
  <c r="R466" i="64"/>
  <c r="J466" i="64"/>
  <c r="S466" i="64"/>
  <c r="M466" i="64"/>
  <c r="G466" i="64"/>
  <c r="Y466" i="64"/>
  <c r="Q466" i="64"/>
  <c r="L466" i="64"/>
  <c r="AA466" i="64"/>
  <c r="O466" i="64"/>
  <c r="W466" i="64"/>
  <c r="K466" i="64"/>
  <c r="M251" i="64"/>
  <c r="N24" i="64" s="1"/>
  <c r="Q251" i="64"/>
  <c r="W251" i="64"/>
  <c r="M258" i="64"/>
  <c r="Q258" i="64"/>
  <c r="W258" i="64"/>
  <c r="M262" i="64"/>
  <c r="Q262" i="64"/>
  <c r="W262" i="64"/>
  <c r="M266" i="64"/>
  <c r="Q266" i="64"/>
  <c r="W266" i="64"/>
  <c r="M273" i="64"/>
  <c r="Q273" i="64"/>
  <c r="W273" i="64"/>
  <c r="M277" i="64"/>
  <c r="Q277" i="64"/>
  <c r="W277" i="64"/>
  <c r="M281" i="64"/>
  <c r="Q281" i="64"/>
  <c r="W281" i="64"/>
  <c r="M288" i="64"/>
  <c r="Q288" i="64"/>
  <c r="W288" i="64"/>
  <c r="M292" i="64"/>
  <c r="Q292" i="64"/>
  <c r="W292" i="64"/>
  <c r="M296" i="64"/>
  <c r="Q296" i="64"/>
  <c r="W296" i="64"/>
  <c r="M303" i="64"/>
  <c r="Q303" i="64"/>
  <c r="W303" i="64"/>
  <c r="M307" i="64"/>
  <c r="Q307" i="64"/>
  <c r="W307" i="64"/>
  <c r="M311" i="64"/>
  <c r="Q311" i="64"/>
  <c r="W311" i="64"/>
  <c r="M318" i="64"/>
  <c r="Q318" i="64"/>
  <c r="W318" i="64"/>
  <c r="M322" i="64"/>
  <c r="Q322" i="64"/>
  <c r="W322" i="64"/>
  <c r="M326" i="64"/>
  <c r="Q326" i="64"/>
  <c r="W326" i="64"/>
  <c r="M333" i="64"/>
  <c r="Q333" i="64"/>
  <c r="W333" i="64"/>
  <c r="M337" i="64"/>
  <c r="Q337" i="64"/>
  <c r="W337" i="64"/>
  <c r="M341" i="64"/>
  <c r="Q341" i="64"/>
  <c r="W341" i="64"/>
  <c r="M348" i="64"/>
  <c r="Q348" i="64"/>
  <c r="W348" i="64"/>
  <c r="M352" i="64"/>
  <c r="Q352" i="64"/>
  <c r="W352" i="64"/>
  <c r="M356" i="64"/>
  <c r="Q356" i="64"/>
  <c r="W356" i="64"/>
  <c r="X364" i="64"/>
  <c r="R364" i="64"/>
  <c r="J364" i="64"/>
  <c r="O364" i="64"/>
  <c r="V364" i="64"/>
  <c r="V366" i="64"/>
  <c r="P366" i="64"/>
  <c r="L366" i="64"/>
  <c r="G366" i="64"/>
  <c r="AA366" i="64" s="1"/>
  <c r="S366" i="64"/>
  <c r="S369" i="64"/>
  <c r="O369" i="64"/>
  <c r="K369" i="64"/>
  <c r="V369" i="64"/>
  <c r="X372" i="64"/>
  <c r="R372" i="64"/>
  <c r="J372" i="64"/>
  <c r="O372" i="64"/>
  <c r="V372" i="64"/>
  <c r="V377" i="64"/>
  <c r="P377" i="64"/>
  <c r="L377" i="64"/>
  <c r="G377" i="64"/>
  <c r="AA377" i="64" s="1"/>
  <c r="S377" i="64"/>
  <c r="S380" i="64"/>
  <c r="O380" i="64"/>
  <c r="K380" i="64"/>
  <c r="V380" i="64"/>
  <c r="X383" i="64"/>
  <c r="R383" i="64"/>
  <c r="J383" i="64"/>
  <c r="O383" i="64"/>
  <c r="V383" i="64"/>
  <c r="AA383" i="64"/>
  <c r="V385" i="64"/>
  <c r="P385" i="64"/>
  <c r="L385" i="64"/>
  <c r="G385" i="64"/>
  <c r="AA385" i="64" s="1"/>
  <c r="S385" i="64"/>
  <c r="S393" i="64"/>
  <c r="O393" i="64"/>
  <c r="K393" i="64"/>
  <c r="V393" i="64"/>
  <c r="X396" i="64"/>
  <c r="R396" i="64"/>
  <c r="J396" i="64"/>
  <c r="O396" i="64"/>
  <c r="V396" i="64"/>
  <c r="V398" i="64"/>
  <c r="P398" i="64"/>
  <c r="L398" i="64"/>
  <c r="G398" i="64"/>
  <c r="AA398" i="64" s="1"/>
  <c r="S398" i="64"/>
  <c r="S401" i="64"/>
  <c r="O401" i="64"/>
  <c r="K401" i="64"/>
  <c r="V401" i="64"/>
  <c r="X404" i="64"/>
  <c r="R404" i="64"/>
  <c r="J404" i="64"/>
  <c r="O404" i="64"/>
  <c r="V404" i="64"/>
  <c r="V416" i="64"/>
  <c r="P416" i="64"/>
  <c r="L416" i="64"/>
  <c r="G416" i="64"/>
  <c r="AA416" i="64" s="1"/>
  <c r="W416" i="64"/>
  <c r="O416" i="64"/>
  <c r="J416" i="64"/>
  <c r="Q416" i="64"/>
  <c r="Y416" i="64" s="1"/>
  <c r="X418" i="64"/>
  <c r="R418" i="64"/>
  <c r="J418" i="64"/>
  <c r="S418" i="64"/>
  <c r="M418" i="64"/>
  <c r="G418" i="64"/>
  <c r="AA418" i="64" s="1"/>
  <c r="Q418" i="64"/>
  <c r="L418" i="64"/>
  <c r="V418" i="64"/>
  <c r="Y419" i="64"/>
  <c r="S419" i="64"/>
  <c r="O419" i="64"/>
  <c r="K419" i="64"/>
  <c r="V419" i="64"/>
  <c r="AA419" i="64"/>
  <c r="X427" i="64"/>
  <c r="R427" i="64"/>
  <c r="J427" i="64"/>
  <c r="O427" i="64"/>
  <c r="V427" i="64"/>
  <c r="V429" i="64"/>
  <c r="P429" i="64"/>
  <c r="L429" i="64"/>
  <c r="G429" i="64"/>
  <c r="AA429" i="64" s="1"/>
  <c r="S429" i="64"/>
  <c r="S432" i="64"/>
  <c r="O432" i="64"/>
  <c r="K432" i="64"/>
  <c r="V432" i="64"/>
  <c r="AA432" i="64"/>
  <c r="X435" i="64"/>
  <c r="R435" i="64"/>
  <c r="J435" i="64"/>
  <c r="O435" i="64"/>
  <c r="V435" i="64"/>
  <c r="V437" i="64"/>
  <c r="P437" i="64"/>
  <c r="L437" i="64"/>
  <c r="G437" i="64"/>
  <c r="AA437" i="64" s="1"/>
  <c r="S437" i="64"/>
  <c r="S445" i="64"/>
  <c r="O445" i="64"/>
  <c r="K445" i="64"/>
  <c r="V445" i="64"/>
  <c r="X448" i="64"/>
  <c r="R448" i="64"/>
  <c r="J448" i="64"/>
  <c r="O448" i="64"/>
  <c r="V448" i="64"/>
  <c r="V450" i="64"/>
  <c r="P450" i="64"/>
  <c r="L450" i="64"/>
  <c r="G450" i="64"/>
  <c r="AA450" i="64" s="1"/>
  <c r="S450" i="64"/>
  <c r="S453" i="64"/>
  <c r="O453" i="64"/>
  <c r="K453" i="64"/>
  <c r="V453" i="64"/>
  <c r="AA453" i="64"/>
  <c r="W461" i="64"/>
  <c r="R461" i="64"/>
  <c r="J461" i="64"/>
  <c r="O461" i="64"/>
  <c r="V461" i="64"/>
  <c r="Y463" i="64"/>
  <c r="S463" i="64"/>
  <c r="O463" i="64"/>
  <c r="K463" i="64"/>
  <c r="X463" i="64"/>
  <c r="Q463" i="64"/>
  <c r="L463" i="64"/>
  <c r="P463" i="64"/>
  <c r="M363" i="64"/>
  <c r="Q363" i="64"/>
  <c r="W363" i="64"/>
  <c r="M367" i="64"/>
  <c r="Q367" i="64"/>
  <c r="W367" i="64"/>
  <c r="M371" i="64"/>
  <c r="Q371" i="64"/>
  <c r="W371" i="64"/>
  <c r="M378" i="64"/>
  <c r="Q378" i="64"/>
  <c r="W378" i="64"/>
  <c r="M382" i="64"/>
  <c r="Q382" i="64"/>
  <c r="W382" i="64"/>
  <c r="M386" i="64"/>
  <c r="Q386" i="64"/>
  <c r="W386" i="64"/>
  <c r="M395" i="64"/>
  <c r="Q395" i="64"/>
  <c r="W395" i="64"/>
  <c r="M399" i="64"/>
  <c r="Q399" i="64"/>
  <c r="W399" i="64"/>
  <c r="M403" i="64"/>
  <c r="Q403" i="64"/>
  <c r="W403" i="64"/>
  <c r="J419" i="64"/>
  <c r="P419" i="64"/>
  <c r="W419" i="64"/>
  <c r="K427" i="64"/>
  <c r="P427" i="64"/>
  <c r="W427" i="64"/>
  <c r="J429" i="64"/>
  <c r="O429" i="64"/>
  <c r="W429" i="64"/>
  <c r="J432" i="64"/>
  <c r="P432" i="64"/>
  <c r="W432" i="64"/>
  <c r="K435" i="64"/>
  <c r="P435" i="64"/>
  <c r="W435" i="64"/>
  <c r="J437" i="64"/>
  <c r="O437" i="64"/>
  <c r="W437" i="64"/>
  <c r="J445" i="64"/>
  <c r="P445" i="64"/>
  <c r="W445" i="64"/>
  <c r="K448" i="64"/>
  <c r="P448" i="64"/>
  <c r="W448" i="64"/>
  <c r="J450" i="64"/>
  <c r="O450" i="64"/>
  <c r="W450" i="64"/>
  <c r="J453" i="64"/>
  <c r="P453" i="64"/>
  <c r="W453" i="64"/>
  <c r="K461" i="64"/>
  <c r="P461" i="64"/>
  <c r="X461" i="64"/>
  <c r="J463" i="64"/>
  <c r="R463" i="64"/>
  <c r="AA463" i="64"/>
  <c r="V468" i="64"/>
  <c r="P468" i="64"/>
  <c r="L468" i="64"/>
  <c r="G468" i="64"/>
  <c r="Y468" i="64"/>
  <c r="R468" i="64"/>
  <c r="M468" i="64"/>
  <c r="X468" i="64"/>
  <c r="Q468" i="64"/>
  <c r="K468" i="64"/>
  <c r="S468" i="64"/>
  <c r="M413" i="64"/>
  <c r="Q413" i="64"/>
  <c r="W413" i="64"/>
  <c r="M417" i="64"/>
  <c r="Q417" i="64"/>
  <c r="W417" i="64"/>
  <c r="M421" i="64"/>
  <c r="Q421" i="64"/>
  <c r="W421" i="64"/>
  <c r="M430" i="64"/>
  <c r="Q430" i="64"/>
  <c r="W430" i="64"/>
  <c r="M434" i="64"/>
  <c r="Q434" i="64"/>
  <c r="W434" i="64"/>
  <c r="M438" i="64"/>
  <c r="N205" i="64" s="1"/>
  <c r="Q438" i="64"/>
  <c r="W438" i="64"/>
  <c r="M447" i="64"/>
  <c r="Q447" i="64"/>
  <c r="W447" i="64"/>
  <c r="M451" i="64"/>
  <c r="Q451" i="64"/>
  <c r="W451" i="64"/>
  <c r="M455" i="64"/>
  <c r="Q455" i="64"/>
  <c r="W455" i="64"/>
  <c r="X462" i="64"/>
  <c r="R462" i="64"/>
  <c r="J462" i="64"/>
  <c r="O462" i="64"/>
  <c r="V462" i="64"/>
  <c r="V464" i="64"/>
  <c r="P464" i="64"/>
  <c r="L464" i="64"/>
  <c r="G464" i="64"/>
  <c r="AA464" i="64" s="1"/>
  <c r="S464" i="64"/>
  <c r="Y467" i="64"/>
  <c r="S467" i="64"/>
  <c r="O467" i="64"/>
  <c r="K467" i="64"/>
  <c r="V467" i="64"/>
  <c r="AA467" i="64"/>
  <c r="X470" i="64"/>
  <c r="R470" i="64"/>
  <c r="J470" i="64"/>
  <c r="O470" i="64"/>
  <c r="V470" i="64"/>
  <c r="AA470" i="64"/>
  <c r="V472" i="64"/>
  <c r="P472" i="64"/>
  <c r="L472" i="64"/>
  <c r="G472" i="64"/>
  <c r="S472" i="64"/>
  <c r="AA472" i="64"/>
  <c r="P12" i="57"/>
  <c r="N12" i="57"/>
  <c r="S16" i="56"/>
  <c r="AE16" i="56"/>
  <c r="N4" i="58"/>
  <c r="W22" i="58"/>
  <c r="M465" i="64"/>
  <c r="Q465" i="64"/>
  <c r="W465" i="64"/>
  <c r="M469" i="64"/>
  <c r="Q469" i="64"/>
  <c r="W469" i="64"/>
  <c r="AE18" i="56"/>
  <c r="S18" i="56"/>
  <c r="T21" i="56"/>
  <c r="AE21" i="56"/>
  <c r="S21" i="56"/>
  <c r="N11" i="57"/>
  <c r="P20" i="57"/>
  <c r="W17" i="58"/>
  <c r="K16" i="57"/>
  <c r="W13" i="58"/>
  <c r="W30" i="58"/>
  <c r="Y40" i="58"/>
  <c r="W40" i="58"/>
  <c r="H17" i="57"/>
  <c r="W25" i="58"/>
  <c r="T15" i="56"/>
  <c r="T16" i="56"/>
  <c r="T19" i="56"/>
  <c r="S22" i="56"/>
  <c r="S5" i="57"/>
  <c r="K18" i="57"/>
  <c r="N15" i="57"/>
  <c r="P24" i="57"/>
  <c r="W21" i="58"/>
  <c r="Y26" i="58"/>
  <c r="AE22" i="56"/>
  <c r="AE24" i="56"/>
  <c r="S24" i="56"/>
  <c r="N16" i="57"/>
  <c r="N13" i="57"/>
  <c r="P22" i="57"/>
  <c r="W14" i="58"/>
  <c r="W26" i="58"/>
  <c r="W29" i="58"/>
  <c r="W34" i="58"/>
  <c r="W43" i="58"/>
  <c r="Y43" i="58"/>
  <c r="AE13" i="56"/>
  <c r="K10" i="58"/>
  <c r="W12" i="58"/>
  <c r="W16" i="58"/>
  <c r="W20" i="58"/>
  <c r="W24" i="58"/>
  <c r="W28" i="58"/>
  <c r="W32" i="58"/>
  <c r="W35" i="58"/>
  <c r="W39" i="58"/>
  <c r="X97" i="58"/>
  <c r="X111" i="58"/>
  <c r="N17" i="57"/>
  <c r="W38" i="58"/>
  <c r="W42" i="58"/>
  <c r="X94" i="58"/>
  <c r="X103" i="58"/>
  <c r="X113" i="58"/>
  <c r="X95" i="58"/>
  <c r="X105" i="58"/>
  <c r="X110" i="58"/>
  <c r="X87" i="58"/>
  <c r="X91" i="58"/>
  <c r="X106" i="58"/>
  <c r="X108" i="58"/>
  <c r="AA10" i="59"/>
  <c r="AA13" i="59"/>
  <c r="AA17" i="59"/>
  <c r="AA11" i="59"/>
  <c r="AA15" i="59"/>
  <c r="AA19" i="59"/>
  <c r="AA14" i="59"/>
  <c r="AA18" i="59"/>
  <c r="V24" i="58" l="1"/>
  <c r="L395" i="71"/>
  <c r="V41" i="58"/>
  <c r="W347" i="66"/>
  <c r="Y173" i="64"/>
  <c r="W111" i="66"/>
  <c r="U55" i="1"/>
  <c r="X111" i="66"/>
  <c r="J111" i="66"/>
  <c r="V42" i="58"/>
  <c r="W331" i="66"/>
  <c r="J271" i="66"/>
  <c r="N229" i="66"/>
  <c r="Y24" i="58"/>
  <c r="L10" i="71"/>
  <c r="N42" i="58"/>
  <c r="W140" i="66"/>
  <c r="V25" i="58"/>
  <c r="W271" i="66"/>
  <c r="W58" i="66"/>
  <c r="W141" i="66"/>
  <c r="W305" i="66"/>
  <c r="Y51" i="64"/>
  <c r="W233" i="66"/>
  <c r="X271" i="66"/>
  <c r="W25" i="66"/>
  <c r="Y41" i="58"/>
  <c r="V37" i="58"/>
  <c r="X25" i="66"/>
  <c r="W102" i="66"/>
  <c r="W309" i="66"/>
  <c r="N102" i="66"/>
  <c r="X41" i="58"/>
  <c r="X648" i="71" s="1"/>
  <c r="W255" i="66"/>
  <c r="X158" i="66"/>
  <c r="L464" i="71"/>
  <c r="W216" i="66"/>
  <c r="N37" i="58"/>
  <c r="J102" i="66"/>
  <c r="W351" i="66"/>
  <c r="U44" i="1"/>
  <c r="AB44" i="1"/>
  <c r="Y174" i="64"/>
  <c r="L64" i="71"/>
  <c r="AB47" i="1"/>
  <c r="Q4" i="66"/>
  <c r="C25" i="67"/>
  <c r="V18" i="58"/>
  <c r="V38" i="58"/>
  <c r="C36" i="67"/>
  <c r="L137" i="71"/>
  <c r="L100" i="71"/>
  <c r="AA26" i="2"/>
  <c r="V15" i="58"/>
  <c r="V17" i="58"/>
  <c r="V34" i="58"/>
  <c r="V22" i="58"/>
  <c r="V10" i="58"/>
  <c r="AD19" i="46"/>
  <c r="V12" i="58"/>
  <c r="C28" i="67"/>
  <c r="C19" i="67"/>
  <c r="AD24" i="46"/>
  <c r="M54" i="1"/>
  <c r="O54" i="1"/>
  <c r="P54" i="1" s="1"/>
  <c r="O57" i="1"/>
  <c r="P57" i="1" s="1"/>
  <c r="M57" i="1"/>
  <c r="O60" i="1"/>
  <c r="P60" i="1" s="1"/>
  <c r="M60" i="1"/>
  <c r="M16" i="1"/>
  <c r="O16" i="1"/>
  <c r="P16" i="1" s="1"/>
  <c r="M18" i="1"/>
  <c r="O18" i="1"/>
  <c r="P18" i="1" s="1"/>
  <c r="M35" i="1"/>
  <c r="O35" i="1"/>
  <c r="P35" i="1" s="1"/>
  <c r="F27" i="1"/>
  <c r="M27" i="1"/>
  <c r="O27" i="1"/>
  <c r="P27" i="1" s="1"/>
  <c r="O49" i="1"/>
  <c r="P49" i="1" s="1"/>
  <c r="M49" i="1"/>
  <c r="O17" i="1"/>
  <c r="P17" i="1" s="1"/>
  <c r="M17" i="1"/>
  <c r="M50" i="1"/>
  <c r="O50" i="1"/>
  <c r="P50" i="1" s="1"/>
  <c r="M44" i="1"/>
  <c r="O44" i="1"/>
  <c r="P44" i="1" s="1"/>
  <c r="M24" i="1"/>
  <c r="O24" i="1"/>
  <c r="P24" i="1" s="1"/>
  <c r="M58" i="1"/>
  <c r="O58" i="1"/>
  <c r="M23" i="1"/>
  <c r="O23" i="1"/>
  <c r="P23" i="1" s="1"/>
  <c r="O25" i="1"/>
  <c r="P25" i="1" s="1"/>
  <c r="M25" i="1"/>
  <c r="M39" i="1"/>
  <c r="O39" i="1"/>
  <c r="P39" i="1" s="1"/>
  <c r="M31" i="1"/>
  <c r="O31" i="1"/>
  <c r="P31" i="1" s="1"/>
  <c r="M11" i="1"/>
  <c r="O11" i="1"/>
  <c r="P11" i="1" s="1"/>
  <c r="M45" i="1"/>
  <c r="O45" i="1"/>
  <c r="P45" i="1" s="1"/>
  <c r="M28" i="1"/>
  <c r="O28" i="1"/>
  <c r="P28" i="1" s="1"/>
  <c r="M10" i="1"/>
  <c r="O10" i="1"/>
  <c r="P10" i="1" s="1"/>
  <c r="M43" i="1"/>
  <c r="O43" i="1"/>
  <c r="P43" i="1" s="1"/>
  <c r="M38" i="1"/>
  <c r="O38" i="1"/>
  <c r="P38" i="1" s="1"/>
  <c r="M34" i="1"/>
  <c r="O34" i="1"/>
  <c r="P34" i="1" s="1"/>
  <c r="M30" i="1"/>
  <c r="O30" i="1"/>
  <c r="P30" i="1" s="1"/>
  <c r="M26" i="1"/>
  <c r="O26" i="1"/>
  <c r="P26" i="1" s="1"/>
  <c r="M14" i="1"/>
  <c r="O14" i="1"/>
  <c r="P14" i="1" s="1"/>
  <c r="M21" i="1"/>
  <c r="O21" i="1"/>
  <c r="P21" i="1" s="1"/>
  <c r="F59" i="1"/>
  <c r="M59" i="1"/>
  <c r="O59" i="1"/>
  <c r="M19" i="1"/>
  <c r="O19" i="1"/>
  <c r="P19" i="1" s="1"/>
  <c r="M37" i="1"/>
  <c r="O37" i="1"/>
  <c r="P37" i="1" s="1"/>
  <c r="M36" i="1"/>
  <c r="O36" i="1"/>
  <c r="P36" i="1" s="1"/>
  <c r="M15" i="1"/>
  <c r="O15" i="1"/>
  <c r="P15" i="1" s="1"/>
  <c r="M48" i="1"/>
  <c r="O48" i="1"/>
  <c r="P48" i="1" s="1"/>
  <c r="M20" i="1"/>
  <c r="O20" i="1"/>
  <c r="P20" i="1" s="1"/>
  <c r="M12" i="1"/>
  <c r="O12" i="1"/>
  <c r="P12" i="1" s="1"/>
  <c r="M42" i="1"/>
  <c r="O42" i="1"/>
  <c r="P42" i="1" s="1"/>
  <c r="M51" i="1"/>
  <c r="O51" i="1"/>
  <c r="P51" i="1" s="1"/>
  <c r="M33" i="1"/>
  <c r="O33" i="1"/>
  <c r="P33" i="1" s="1"/>
  <c r="M52" i="1"/>
  <c r="O52" i="1"/>
  <c r="P52" i="1" s="1"/>
  <c r="M22" i="1"/>
  <c r="O22" i="1"/>
  <c r="P22" i="1" s="1"/>
  <c r="M13" i="1"/>
  <c r="O13" i="1"/>
  <c r="P13" i="1" s="1"/>
  <c r="O41" i="1"/>
  <c r="P41" i="1" s="1"/>
  <c r="M41" i="1"/>
  <c r="M55" i="1"/>
  <c r="O55" i="1"/>
  <c r="P55" i="1" s="1"/>
  <c r="M47" i="1"/>
  <c r="O47" i="1"/>
  <c r="P47" i="1" s="1"/>
  <c r="M29" i="1"/>
  <c r="O29" i="1"/>
  <c r="P29" i="1" s="1"/>
  <c r="M32" i="1"/>
  <c r="O32" i="1"/>
  <c r="P32" i="1" s="1"/>
  <c r="O9" i="1"/>
  <c r="P9" i="1" s="1"/>
  <c r="M9" i="1"/>
  <c r="M40" i="1"/>
  <c r="O40" i="1"/>
  <c r="P40" i="1" s="1"/>
  <c r="M56" i="1"/>
  <c r="O56" i="1"/>
  <c r="P56" i="1" s="1"/>
  <c r="M46" i="1"/>
  <c r="O46" i="1"/>
  <c r="P46" i="1" s="1"/>
  <c r="O53" i="1"/>
  <c r="P53" i="1" s="1"/>
  <c r="M53" i="1"/>
  <c r="V14" i="58"/>
  <c r="V30" i="58"/>
  <c r="V16" i="58"/>
  <c r="C24" i="67"/>
  <c r="V13" i="58"/>
  <c r="V29" i="58"/>
  <c r="V36" i="58"/>
  <c r="V31" i="58"/>
  <c r="V23" i="58"/>
  <c r="V35" i="58"/>
  <c r="V19" i="58"/>
  <c r="V33" i="58"/>
  <c r="V21" i="58"/>
  <c r="V28" i="58"/>
  <c r="V11" i="58"/>
  <c r="V32" i="58"/>
  <c r="C35" i="67"/>
  <c r="C31" i="67"/>
  <c r="C34" i="67"/>
  <c r="C22" i="67"/>
  <c r="AD20" i="46"/>
  <c r="X24" i="58"/>
  <c r="X257" i="71" s="1"/>
  <c r="X39" i="58"/>
  <c r="X602" i="71" s="1"/>
  <c r="AB33" i="1"/>
  <c r="Y169" i="64"/>
  <c r="W244" i="66"/>
  <c r="N68" i="64"/>
  <c r="Y68" i="64"/>
  <c r="Y172" i="64"/>
  <c r="Y126" i="64"/>
  <c r="Y171" i="64"/>
  <c r="J50" i="1"/>
  <c r="AB45" i="1"/>
  <c r="AI18" i="35"/>
  <c r="AA24" i="2"/>
  <c r="AB43" i="1"/>
  <c r="W299" i="66"/>
  <c r="W336" i="66"/>
  <c r="AI14" i="35"/>
  <c r="AB21" i="1"/>
  <c r="Y297" i="64"/>
  <c r="Y52" i="64"/>
  <c r="Y64" i="64"/>
  <c r="Y55" i="64"/>
  <c r="Y145" i="64"/>
  <c r="Y69" i="64"/>
  <c r="Y67" i="64"/>
  <c r="Y354" i="64"/>
  <c r="Y175" i="64"/>
  <c r="Y115" i="64"/>
  <c r="N126" i="64"/>
  <c r="Y70" i="64"/>
  <c r="Y124" i="64"/>
  <c r="X149" i="66"/>
  <c r="Y160" i="64"/>
  <c r="X179" i="66"/>
  <c r="Y66" i="64"/>
  <c r="Y143" i="64"/>
  <c r="Y113" i="64"/>
  <c r="AI24" i="35"/>
  <c r="Y65" i="64"/>
  <c r="Y53" i="64"/>
  <c r="N111" i="64"/>
  <c r="Y170" i="64"/>
  <c r="Y338" i="64"/>
  <c r="Y278" i="64"/>
  <c r="Z51" i="64" s="1"/>
  <c r="Y294" i="64"/>
  <c r="N158" i="64"/>
  <c r="W149" i="66"/>
  <c r="J59" i="1"/>
  <c r="AB29" i="1"/>
  <c r="AB60" i="1"/>
  <c r="Q21" i="35"/>
  <c r="AB59" i="1"/>
  <c r="AB111" i="1"/>
  <c r="AB55" i="1"/>
  <c r="AB54" i="1"/>
  <c r="AB58" i="1"/>
  <c r="AB56" i="1"/>
  <c r="AB53" i="1"/>
  <c r="AB112" i="1"/>
  <c r="AB51" i="1"/>
  <c r="AB52" i="1"/>
  <c r="AB57" i="1"/>
  <c r="AB110" i="1"/>
  <c r="AB105" i="1"/>
  <c r="AB50" i="1"/>
  <c r="AB49" i="1"/>
  <c r="U49" i="1"/>
  <c r="AB48" i="1"/>
  <c r="U48" i="1"/>
  <c r="U47" i="1"/>
  <c r="U46" i="1"/>
  <c r="AB46" i="1"/>
  <c r="U45" i="1"/>
  <c r="U43" i="1"/>
  <c r="AB97" i="1"/>
  <c r="AB42" i="1"/>
  <c r="U42" i="1"/>
  <c r="AB41" i="1"/>
  <c r="AB40" i="1"/>
  <c r="AB39" i="1"/>
  <c r="U39" i="1"/>
  <c r="AB37" i="1"/>
  <c r="AB36" i="1"/>
  <c r="AB38" i="1"/>
  <c r="AB34" i="1"/>
  <c r="AB35" i="1"/>
  <c r="U33" i="1"/>
  <c r="AB20" i="1"/>
  <c r="AB24" i="1"/>
  <c r="AB25" i="1"/>
  <c r="T37" i="35"/>
  <c r="S37" i="35"/>
  <c r="S39" i="35"/>
  <c r="T39" i="35"/>
  <c r="S42" i="35"/>
  <c r="T42" i="35"/>
  <c r="T41" i="35"/>
  <c r="S41" i="35"/>
  <c r="S48" i="35"/>
  <c r="T48" i="35"/>
  <c r="T43" i="35"/>
  <c r="S43" i="35"/>
  <c r="S45" i="35"/>
  <c r="T45" i="35"/>
  <c r="S44" i="35"/>
  <c r="T44" i="35"/>
  <c r="S40" i="35"/>
  <c r="T40" i="35"/>
  <c r="S46" i="35"/>
  <c r="T46" i="35"/>
  <c r="S38" i="35"/>
  <c r="T38" i="35"/>
  <c r="AB19" i="1"/>
  <c r="T47" i="35"/>
  <c r="S47" i="35"/>
  <c r="AB22" i="1"/>
  <c r="AB26" i="1"/>
  <c r="AB23" i="1"/>
  <c r="AB18" i="1"/>
  <c r="W60" i="66"/>
  <c r="X60" i="66"/>
  <c r="W375" i="66"/>
  <c r="S32" i="35"/>
  <c r="T32" i="35"/>
  <c r="S14" i="35"/>
  <c r="T14" i="35"/>
  <c r="S12" i="35"/>
  <c r="T12" i="35"/>
  <c r="S16" i="35"/>
  <c r="T16" i="35"/>
  <c r="S21" i="35"/>
  <c r="T21" i="35"/>
  <c r="S29" i="35"/>
  <c r="T29" i="35"/>
  <c r="S19" i="35"/>
  <c r="T19" i="35"/>
  <c r="S11" i="35"/>
  <c r="T11" i="35"/>
  <c r="S18" i="35"/>
  <c r="T18" i="35"/>
  <c r="S35" i="35"/>
  <c r="T35" i="35"/>
  <c r="T24" i="35"/>
  <c r="S24" i="35"/>
  <c r="S30" i="35"/>
  <c r="T30" i="35"/>
  <c r="S31" i="35"/>
  <c r="T31" i="35"/>
  <c r="S17" i="35"/>
  <c r="T17" i="35"/>
  <c r="S33" i="35"/>
  <c r="T33" i="35"/>
  <c r="S25" i="35"/>
  <c r="T25" i="35"/>
  <c r="S15" i="35"/>
  <c r="T15" i="35"/>
  <c r="S28" i="35"/>
  <c r="T28" i="35"/>
  <c r="T10" i="35"/>
  <c r="S10" i="35"/>
  <c r="S20" i="35"/>
  <c r="T20" i="35"/>
  <c r="S26" i="35"/>
  <c r="T26" i="35"/>
  <c r="S34" i="35"/>
  <c r="T34" i="35"/>
  <c r="S27" i="35"/>
  <c r="T27" i="35"/>
  <c r="S13" i="35"/>
  <c r="T13" i="35"/>
  <c r="W386" i="66"/>
  <c r="W291" i="66"/>
  <c r="W46" i="66"/>
  <c r="W317" i="66"/>
  <c r="W153" i="66"/>
  <c r="Y401" i="64"/>
  <c r="Y275" i="64"/>
  <c r="J55" i="1"/>
  <c r="Y327" i="64"/>
  <c r="Y312" i="64"/>
  <c r="Y324" i="64"/>
  <c r="J39" i="1"/>
  <c r="N21" i="35"/>
  <c r="Y249" i="64"/>
  <c r="Z22" i="64" s="1"/>
  <c r="AI19" i="35"/>
  <c r="Y96" i="64"/>
  <c r="Y35" i="35"/>
  <c r="Y21" i="35"/>
  <c r="W63" i="66"/>
  <c r="X153" i="66"/>
  <c r="Y264" i="64"/>
  <c r="Y186" i="64"/>
  <c r="Y453" i="64"/>
  <c r="Y184" i="64"/>
  <c r="H35" i="35"/>
  <c r="R57" i="1"/>
  <c r="P59" i="1"/>
  <c r="J60" i="1"/>
  <c r="Y81" i="64"/>
  <c r="Y282" i="64"/>
  <c r="Y293" i="64"/>
  <c r="Y263" i="64"/>
  <c r="Y35" i="64"/>
  <c r="Y369" i="64"/>
  <c r="W19" i="35"/>
  <c r="N31" i="35"/>
  <c r="Y383" i="64"/>
  <c r="W136" i="66"/>
  <c r="X174" i="66"/>
  <c r="W174" i="66"/>
  <c r="X187" i="66"/>
  <c r="W229" i="66"/>
  <c r="Y20" i="58"/>
  <c r="W306" i="66"/>
  <c r="W98" i="66"/>
  <c r="X20" i="58"/>
  <c r="X174" i="71" s="1"/>
  <c r="N98" i="66"/>
  <c r="J98" i="66"/>
  <c r="X225" i="66"/>
  <c r="W71" i="66"/>
  <c r="X101" i="66"/>
  <c r="Q5" i="64"/>
  <c r="W187" i="66"/>
  <c r="Y218" i="64"/>
  <c r="H30" i="35"/>
  <c r="N210" i="64"/>
  <c r="W290" i="66"/>
  <c r="X213" i="66"/>
  <c r="Y252" i="64"/>
  <c r="Z25" i="64" s="1"/>
  <c r="W196" i="66"/>
  <c r="Y156" i="64"/>
  <c r="Y85" i="64"/>
  <c r="X105" i="66"/>
  <c r="Y432" i="64"/>
  <c r="W525" i="66"/>
  <c r="N19" i="35"/>
  <c r="Y309" i="64"/>
  <c r="Y339" i="64"/>
  <c r="Y83" i="64"/>
  <c r="N139" i="64"/>
  <c r="H16" i="35"/>
  <c r="W214" i="66"/>
  <c r="W340" i="66"/>
  <c r="W33" i="35"/>
  <c r="N218" i="64"/>
  <c r="W495" i="66"/>
  <c r="W33" i="66"/>
  <c r="W18" i="66"/>
  <c r="W40" i="66"/>
  <c r="N25" i="64"/>
  <c r="U57" i="1"/>
  <c r="W158" i="66"/>
  <c r="Y219" i="64"/>
  <c r="W529" i="66"/>
  <c r="W82" i="66"/>
  <c r="N217" i="64"/>
  <c r="Z218" i="64"/>
  <c r="Y20" i="35"/>
  <c r="W37" i="66"/>
  <c r="J267" i="66"/>
  <c r="N267" i="66"/>
  <c r="W120" i="66"/>
  <c r="J120" i="66"/>
  <c r="R51" i="1"/>
  <c r="X120" i="66"/>
  <c r="F39" i="1"/>
  <c r="Q19" i="35"/>
  <c r="W289" i="66"/>
  <c r="X214" i="66"/>
  <c r="Y469" i="64"/>
  <c r="N22" i="64"/>
  <c r="W16" i="66"/>
  <c r="X16" i="66"/>
  <c r="N216" i="64"/>
  <c r="U35" i="1"/>
  <c r="W105" i="66"/>
  <c r="J105" i="66"/>
  <c r="N21" i="64"/>
  <c r="N212" i="64"/>
  <c r="N209" i="64"/>
  <c r="F33" i="1"/>
  <c r="J252" i="66"/>
  <c r="N214" i="64"/>
  <c r="W457" i="66"/>
  <c r="F35" i="1"/>
  <c r="W61" i="66"/>
  <c r="R31" i="1"/>
  <c r="U31" i="1"/>
  <c r="W319" i="66"/>
  <c r="N19" i="64"/>
  <c r="W348" i="66"/>
  <c r="W342" i="66"/>
  <c r="W34" i="66"/>
  <c r="Y213" i="64"/>
  <c r="X348" i="66"/>
  <c r="W24" i="66"/>
  <c r="X342" i="66"/>
  <c r="W35" i="66"/>
  <c r="Y245" i="64"/>
  <c r="Z18" i="64" s="1"/>
  <c r="X196" i="66"/>
  <c r="W56" i="66"/>
  <c r="W75" i="66"/>
  <c r="Y26" i="35"/>
  <c r="W20" i="66"/>
  <c r="X56" i="66"/>
  <c r="W73" i="66"/>
  <c r="X340" i="66"/>
  <c r="X20" i="66"/>
  <c r="W62" i="66"/>
  <c r="J272" i="66"/>
  <c r="X62" i="66"/>
  <c r="N16" i="64"/>
  <c r="W225" i="66"/>
  <c r="W19" i="66"/>
  <c r="W83" i="66"/>
  <c r="W23" i="66"/>
  <c r="W109" i="66"/>
  <c r="W72" i="66"/>
  <c r="W14" i="66"/>
  <c r="N109" i="66"/>
  <c r="X43" i="58"/>
  <c r="X694" i="71" s="1"/>
  <c r="J109" i="66"/>
  <c r="J107" i="66"/>
  <c r="W344" i="66"/>
  <c r="W107" i="66"/>
  <c r="X107" i="66"/>
  <c r="X72" i="66"/>
  <c r="W343" i="66"/>
  <c r="W191" i="66"/>
  <c r="W267" i="66"/>
  <c r="X191" i="66"/>
  <c r="F55" i="1"/>
  <c r="R59" i="1"/>
  <c r="N175" i="64"/>
  <c r="N145" i="64"/>
  <c r="J56" i="1"/>
  <c r="AI33" i="35"/>
  <c r="J37" i="1"/>
  <c r="Q33" i="35"/>
  <c r="AB93" i="1"/>
  <c r="R43" i="1"/>
  <c r="Q17" i="35"/>
  <c r="U59" i="1"/>
  <c r="AB109" i="1"/>
  <c r="R55" i="1"/>
  <c r="N35" i="35"/>
  <c r="Y220" i="64"/>
  <c r="F57" i="1"/>
  <c r="AI48" i="35"/>
  <c r="AB13" i="1"/>
  <c r="Y34" i="35"/>
  <c r="F47" i="1"/>
  <c r="U51" i="1"/>
  <c r="Q35" i="35"/>
  <c r="N33" i="35"/>
  <c r="H21" i="35"/>
  <c r="U56" i="1"/>
  <c r="U60" i="1"/>
  <c r="Y24" i="49"/>
  <c r="R60" i="1"/>
  <c r="F60" i="1"/>
  <c r="AB114" i="1"/>
  <c r="AB113" i="1"/>
  <c r="F58" i="1"/>
  <c r="Y10" i="49"/>
  <c r="N190" i="64"/>
  <c r="J58" i="1"/>
  <c r="N85" i="64"/>
  <c r="U58" i="1"/>
  <c r="P58" i="1"/>
  <c r="W35" i="35"/>
  <c r="AD48" i="35"/>
  <c r="J35" i="35"/>
  <c r="AD35" i="35" s="1"/>
  <c r="R58" i="1"/>
  <c r="U41" i="1"/>
  <c r="Y190" i="64"/>
  <c r="N100" i="64"/>
  <c r="Y100" i="64"/>
  <c r="Y130" i="64"/>
  <c r="Y357" i="64"/>
  <c r="Y342" i="64"/>
  <c r="X280" i="66"/>
  <c r="W280" i="66"/>
  <c r="Y455" i="64"/>
  <c r="F56" i="1"/>
  <c r="J57" i="1"/>
  <c r="F51" i="1"/>
  <c r="Y372" i="64"/>
  <c r="J21" i="35"/>
  <c r="AD21" i="35" s="1"/>
  <c r="W488" i="66"/>
  <c r="W21" i="35"/>
  <c r="N55" i="64"/>
  <c r="AI21" i="35"/>
  <c r="Y421" i="64"/>
  <c r="Y387" i="64"/>
  <c r="Y438" i="64"/>
  <c r="Z205" i="64" s="1"/>
  <c r="N160" i="64"/>
  <c r="N130" i="64"/>
  <c r="Y404" i="64"/>
  <c r="Z175" i="64" s="1"/>
  <c r="N115" i="64"/>
  <c r="Y40" i="64"/>
  <c r="Z40" i="64" s="1"/>
  <c r="N40" i="64"/>
  <c r="N70" i="64"/>
  <c r="R56" i="1"/>
  <c r="AI35" i="35"/>
  <c r="R53" i="1"/>
  <c r="R47" i="1"/>
  <c r="Y355" i="64"/>
  <c r="Z128" i="64" s="1"/>
  <c r="AB98" i="1"/>
  <c r="W101" i="66"/>
  <c r="W363" i="66"/>
  <c r="W419" i="66"/>
  <c r="AB92" i="1"/>
  <c r="U54" i="1"/>
  <c r="J34" i="35"/>
  <c r="AD34" i="35" s="1"/>
  <c r="W381" i="66"/>
  <c r="W99" i="66"/>
  <c r="X99" i="66"/>
  <c r="F54" i="1"/>
  <c r="AB107" i="1"/>
  <c r="Y30" i="35"/>
  <c r="J99" i="66"/>
  <c r="W325" i="66"/>
  <c r="AB108" i="1"/>
  <c r="X325" i="66"/>
  <c r="N147" i="66"/>
  <c r="N32" i="35"/>
  <c r="J20" i="35"/>
  <c r="AD20" i="35" s="1"/>
  <c r="Y18" i="35"/>
  <c r="Y16" i="35"/>
  <c r="F49" i="1"/>
  <c r="N17" i="35"/>
  <c r="F53" i="1"/>
  <c r="F52" i="1"/>
  <c r="R54" i="1"/>
  <c r="H20" i="35"/>
  <c r="H34" i="35"/>
  <c r="U53" i="1"/>
  <c r="J35" i="1"/>
  <c r="W206" i="66"/>
  <c r="J54" i="1"/>
  <c r="AD47" i="35"/>
  <c r="W34" i="35"/>
  <c r="Q18" i="35"/>
  <c r="F41" i="1"/>
  <c r="N66" i="64"/>
  <c r="L441" i="71"/>
  <c r="Y147" i="64"/>
  <c r="W353" i="66"/>
  <c r="W543" i="66"/>
  <c r="Y251" i="64"/>
  <c r="Z24" i="64" s="1"/>
  <c r="X21" i="58"/>
  <c r="X192" i="71" s="1"/>
  <c r="X17" i="58"/>
  <c r="W118" i="71" s="1"/>
  <c r="L118" i="71"/>
  <c r="Y204" i="64"/>
  <c r="Z204" i="64" s="1"/>
  <c r="N204" i="64"/>
  <c r="Y207" i="64"/>
  <c r="W505" i="66"/>
  <c r="AB102" i="1"/>
  <c r="AB94" i="1"/>
  <c r="AI47" i="35"/>
  <c r="Q34" i="35"/>
  <c r="Y132" i="64"/>
  <c r="W315" i="66"/>
  <c r="U52" i="1"/>
  <c r="L156" i="71"/>
  <c r="Y454" i="64"/>
  <c r="R52" i="1"/>
  <c r="N34" i="35"/>
  <c r="N20" i="35"/>
  <c r="W20" i="35"/>
  <c r="L418" i="71"/>
  <c r="Z199" i="64"/>
  <c r="N189" i="64"/>
  <c r="Y189" i="64"/>
  <c r="Y384" i="64"/>
  <c r="Y87" i="64"/>
  <c r="W201" i="66"/>
  <c r="AB106" i="1"/>
  <c r="J52" i="1"/>
  <c r="Y177" i="64"/>
  <c r="W429" i="66"/>
  <c r="N174" i="64"/>
  <c r="W467" i="66"/>
  <c r="Y192" i="64"/>
  <c r="L82" i="71"/>
  <c r="L28" i="71"/>
  <c r="L46" i="71"/>
  <c r="Y117" i="64"/>
  <c r="W277" i="66"/>
  <c r="Y385" i="64"/>
  <c r="J53" i="1"/>
  <c r="J43" i="1"/>
  <c r="Y162" i="64"/>
  <c r="W391" i="66"/>
  <c r="W213" i="66"/>
  <c r="X33" i="58"/>
  <c r="W464" i="71" s="1"/>
  <c r="X44" i="58"/>
  <c r="X16" i="58"/>
  <c r="W100" i="71" s="1"/>
  <c r="Y25" i="58"/>
  <c r="Y356" i="64"/>
  <c r="Y296" i="64"/>
  <c r="N159" i="64"/>
  <c r="Y159" i="64"/>
  <c r="N39" i="64"/>
  <c r="N54" i="64"/>
  <c r="Y403" i="64"/>
  <c r="Y341" i="64"/>
  <c r="Y281" i="64"/>
  <c r="N129" i="64"/>
  <c r="Y129" i="64"/>
  <c r="N99" i="64"/>
  <c r="Y99" i="64"/>
  <c r="Y386" i="64"/>
  <c r="Y326" i="64"/>
  <c r="Y266" i="64"/>
  <c r="N144" i="64"/>
  <c r="Y144" i="64"/>
  <c r="Y420" i="64"/>
  <c r="W76" i="66"/>
  <c r="N69" i="64"/>
  <c r="Y371" i="64"/>
  <c r="Y311" i="64"/>
  <c r="Y114" i="64"/>
  <c r="N114" i="64"/>
  <c r="N84" i="64"/>
  <c r="Y84" i="64"/>
  <c r="Y39" i="64"/>
  <c r="Q31" i="35"/>
  <c r="Y450" i="64"/>
  <c r="J242" i="66"/>
  <c r="AI34" i="35"/>
  <c r="X76" i="66"/>
  <c r="Y54" i="64"/>
  <c r="AI20" i="35"/>
  <c r="Q20" i="35"/>
  <c r="Y32" i="35"/>
  <c r="W69" i="66"/>
  <c r="U50" i="1"/>
  <c r="U37" i="1"/>
  <c r="J51" i="1"/>
  <c r="R35" i="1"/>
  <c r="R39" i="1"/>
  <c r="Y250" i="64"/>
  <c r="Z23" i="64" s="1"/>
  <c r="J47" i="1"/>
  <c r="J101" i="66"/>
  <c r="AI27" i="2"/>
  <c r="R19" i="1"/>
  <c r="W15" i="35"/>
  <c r="Y50" i="64"/>
  <c r="J246" i="66"/>
  <c r="F50" i="1"/>
  <c r="J19" i="35"/>
  <c r="AD19" i="35" s="1"/>
  <c r="AB104" i="1"/>
  <c r="J49" i="1"/>
  <c r="X206" i="66"/>
  <c r="R49" i="1"/>
  <c r="Y265" i="64"/>
  <c r="J16" i="35"/>
  <c r="AD16" i="35" s="1"/>
  <c r="W21" i="66"/>
  <c r="J32" i="35"/>
  <c r="AD32" i="35" s="1"/>
  <c r="AB103" i="1"/>
  <c r="R50" i="1"/>
  <c r="Y436" i="64"/>
  <c r="Z203" i="64" s="1"/>
  <c r="N98" i="64"/>
  <c r="J18" i="35"/>
  <c r="AD18" i="35" s="1"/>
  <c r="H18" i="35"/>
  <c r="H32" i="35"/>
  <c r="W55" i="66"/>
  <c r="W490" i="66"/>
  <c r="X490" i="66"/>
  <c r="N143" i="64"/>
  <c r="J48" i="1"/>
  <c r="H19" i="35"/>
  <c r="N173" i="64"/>
  <c r="N203" i="64"/>
  <c r="F48" i="1"/>
  <c r="AD46" i="35"/>
  <c r="Y19" i="35"/>
  <c r="N83" i="64"/>
  <c r="W465" i="66"/>
  <c r="N113" i="64"/>
  <c r="N53" i="64"/>
  <c r="Y158" i="64"/>
  <c r="R48" i="1"/>
  <c r="N128" i="64"/>
  <c r="N38" i="64"/>
  <c r="Y98" i="64"/>
  <c r="AI46" i="35"/>
  <c r="Y188" i="64"/>
  <c r="Z188" i="64" s="1"/>
  <c r="Y38" i="64"/>
  <c r="Y370" i="64"/>
  <c r="J46" i="1"/>
  <c r="AI32" i="35"/>
  <c r="Y340" i="64"/>
  <c r="W57" i="66"/>
  <c r="J33" i="35"/>
  <c r="AD33" i="35" s="1"/>
  <c r="F46" i="1"/>
  <c r="AB101" i="1"/>
  <c r="Y325" i="64"/>
  <c r="Y310" i="64"/>
  <c r="Y402" i="64"/>
  <c r="Z173" i="64" s="1"/>
  <c r="Y279" i="64"/>
  <c r="R46" i="1"/>
  <c r="H33" i="35"/>
  <c r="Y280" i="64"/>
  <c r="Y295" i="64"/>
  <c r="Y33" i="35"/>
  <c r="Y435" i="64"/>
  <c r="R27" i="1"/>
  <c r="F43" i="1"/>
  <c r="AB100" i="1"/>
  <c r="W410" i="66"/>
  <c r="W318" i="66"/>
  <c r="F45" i="1"/>
  <c r="Y217" i="64"/>
  <c r="AB99" i="1"/>
  <c r="R45" i="1"/>
  <c r="Y232" i="64"/>
  <c r="Y452" i="64"/>
  <c r="N172" i="64"/>
  <c r="AE25" i="46"/>
  <c r="AI45" i="35"/>
  <c r="R41" i="1"/>
  <c r="Q32" i="35"/>
  <c r="N18" i="35"/>
  <c r="N232" i="64"/>
  <c r="J45" i="1"/>
  <c r="Y17" i="35"/>
  <c r="Y12" i="35"/>
  <c r="N187" i="64"/>
  <c r="Y187" i="64"/>
  <c r="Y142" i="64"/>
  <c r="N142" i="64"/>
  <c r="Y37" i="64"/>
  <c r="J44" i="1"/>
  <c r="R42" i="1"/>
  <c r="N67" i="64"/>
  <c r="X304" i="66"/>
  <c r="W304" i="66"/>
  <c r="F44" i="1"/>
  <c r="AD45" i="35"/>
  <c r="J42" i="1"/>
  <c r="Y82" i="64"/>
  <c r="N82" i="64"/>
  <c r="Y418" i="64"/>
  <c r="N202" i="64"/>
  <c r="Y202" i="64"/>
  <c r="N157" i="64"/>
  <c r="Y157" i="64"/>
  <c r="W32" i="35"/>
  <c r="F42" i="1"/>
  <c r="N52" i="64"/>
  <c r="N112" i="64"/>
  <c r="Y112" i="64"/>
  <c r="N127" i="64"/>
  <c r="Y127" i="64"/>
  <c r="Y97" i="64"/>
  <c r="N97" i="64"/>
  <c r="R44" i="1"/>
  <c r="W18" i="35"/>
  <c r="N37" i="64"/>
  <c r="J30" i="35"/>
  <c r="AD30" i="35" s="1"/>
  <c r="Y28" i="35"/>
  <c r="Y27" i="58"/>
  <c r="W179" i="66"/>
  <c r="X25" i="58"/>
  <c r="X280" i="71" s="1"/>
  <c r="U40" i="1"/>
  <c r="W114" i="66"/>
  <c r="AB96" i="1"/>
  <c r="W284" i="66"/>
  <c r="F40" i="1"/>
  <c r="AB95" i="1"/>
  <c r="Y451" i="64"/>
  <c r="Z216" i="64" s="1"/>
  <c r="Y323" i="64"/>
  <c r="X114" i="66"/>
  <c r="J114" i="66"/>
  <c r="W47" i="66"/>
  <c r="J41" i="1"/>
  <c r="AB91" i="1"/>
  <c r="J40" i="1"/>
  <c r="Y31" i="35"/>
  <c r="Y382" i="64"/>
  <c r="Y352" i="64"/>
  <c r="Y111" i="64"/>
  <c r="W116" i="66"/>
  <c r="N116" i="66"/>
  <c r="R40" i="1"/>
  <c r="AB90" i="1"/>
  <c r="N186" i="64"/>
  <c r="Y433" i="64"/>
  <c r="N266" i="66"/>
  <c r="X266" i="66"/>
  <c r="W266" i="66"/>
  <c r="M33" i="67"/>
  <c r="J116" i="66"/>
  <c r="Y400" i="64"/>
  <c r="U36" i="1"/>
  <c r="H17" i="35"/>
  <c r="F36" i="1"/>
  <c r="R37" i="1"/>
  <c r="J266" i="66"/>
  <c r="F37" i="1"/>
  <c r="Y368" i="64"/>
  <c r="Y353" i="64"/>
  <c r="Y308" i="64"/>
  <c r="N141" i="64"/>
  <c r="W246" i="66"/>
  <c r="X246" i="66"/>
  <c r="N100" i="66"/>
  <c r="W100" i="66"/>
  <c r="Y434" i="64"/>
  <c r="Z201" i="64" s="1"/>
  <c r="N201" i="64"/>
  <c r="Y141" i="64"/>
  <c r="Y248" i="64"/>
  <c r="Z21" i="64" s="1"/>
  <c r="X100" i="66"/>
  <c r="Y215" i="64"/>
  <c r="Y417" i="64"/>
  <c r="Z186" i="64" s="1"/>
  <c r="Y36" i="64"/>
  <c r="N36" i="64"/>
  <c r="N81" i="64"/>
  <c r="X356" i="66"/>
  <c r="W356" i="66"/>
  <c r="M17" i="67"/>
  <c r="J100" i="66"/>
  <c r="J38" i="1"/>
  <c r="N16" i="35"/>
  <c r="W455" i="66"/>
  <c r="F38" i="1"/>
  <c r="J31" i="35"/>
  <c r="AD31" i="35" s="1"/>
  <c r="J17" i="35"/>
  <c r="AD17" i="35" s="1"/>
  <c r="W16" i="35"/>
  <c r="U38" i="1"/>
  <c r="R36" i="1"/>
  <c r="F34" i="1"/>
  <c r="AD44" i="35"/>
  <c r="AI17" i="35"/>
  <c r="J36" i="1"/>
  <c r="R38" i="1"/>
  <c r="AI44" i="35"/>
  <c r="H31" i="35"/>
  <c r="AI31" i="35"/>
  <c r="W31" i="35"/>
  <c r="W17" i="35"/>
  <c r="N171" i="64"/>
  <c r="N156" i="64"/>
  <c r="N96" i="64"/>
  <c r="N51" i="64"/>
  <c r="F11" i="1"/>
  <c r="N25" i="35"/>
  <c r="F31" i="1"/>
  <c r="AB89" i="1"/>
  <c r="N65" i="64"/>
  <c r="N185" i="64"/>
  <c r="Y185" i="64"/>
  <c r="Z185" i="64" s="1"/>
  <c r="Y337" i="64"/>
  <c r="N110" i="64"/>
  <c r="Y110" i="64"/>
  <c r="Y80" i="64"/>
  <c r="N80" i="64"/>
  <c r="N170" i="64"/>
  <c r="N200" i="64"/>
  <c r="Y200" i="64"/>
  <c r="Y155" i="64"/>
  <c r="N155" i="64"/>
  <c r="Y247" i="64"/>
  <c r="Z20" i="64" s="1"/>
  <c r="N50" i="64"/>
  <c r="Y140" i="64"/>
  <c r="N140" i="64"/>
  <c r="Y307" i="64"/>
  <c r="Y125" i="64"/>
  <c r="N125" i="64"/>
  <c r="N95" i="64"/>
  <c r="Y95" i="64"/>
  <c r="N35" i="64"/>
  <c r="AI43" i="35"/>
  <c r="Q16" i="35"/>
  <c r="AI16" i="35"/>
  <c r="U34" i="1"/>
  <c r="R34" i="1"/>
  <c r="AD43" i="35"/>
  <c r="W30" i="35"/>
  <c r="N30" i="35"/>
  <c r="J34" i="1"/>
  <c r="X113" i="66"/>
  <c r="AB78" i="1"/>
  <c r="AI12" i="2"/>
  <c r="Y277" i="64"/>
  <c r="Y292" i="64"/>
  <c r="Y399" i="64"/>
  <c r="Y367" i="64"/>
  <c r="Y322" i="64"/>
  <c r="Y262" i="64"/>
  <c r="Y154" i="64"/>
  <c r="AB32" i="1"/>
  <c r="AI30" i="35"/>
  <c r="Q30" i="35"/>
  <c r="AB88" i="1"/>
  <c r="Y398" i="64"/>
  <c r="AB87" i="1"/>
  <c r="H26" i="35"/>
  <c r="Y21" i="49"/>
  <c r="Y13" i="49"/>
  <c r="Y17" i="49"/>
  <c r="Y22" i="49"/>
  <c r="Y18" i="49"/>
  <c r="Y14" i="49"/>
  <c r="Y23" i="49"/>
  <c r="Y19" i="49"/>
  <c r="Y15" i="49"/>
  <c r="Y11" i="49"/>
  <c r="Y20" i="49"/>
  <c r="Y16" i="49"/>
  <c r="Y12" i="49"/>
  <c r="Q15" i="35"/>
  <c r="X18" i="58"/>
  <c r="W137" i="71" s="1"/>
  <c r="Y415" i="64"/>
  <c r="U32" i="1"/>
  <c r="X37" i="58"/>
  <c r="J33" i="1"/>
  <c r="H27" i="35"/>
  <c r="R33" i="1"/>
  <c r="R21" i="1"/>
  <c r="Q29" i="35"/>
  <c r="Y94" i="64"/>
  <c r="Y102" i="64"/>
  <c r="R32" i="1"/>
  <c r="F9" i="1"/>
  <c r="J32" i="1"/>
  <c r="F32" i="1"/>
  <c r="J17" i="1"/>
  <c r="X27" i="58"/>
  <c r="X326" i="71" s="1"/>
  <c r="Y449" i="64"/>
  <c r="Z214" i="64" s="1"/>
  <c r="AB86" i="1"/>
  <c r="AD25" i="46"/>
  <c r="AD26" i="46"/>
  <c r="AD34" i="46"/>
  <c r="AD28" i="46"/>
  <c r="W125" i="66"/>
  <c r="N29" i="35"/>
  <c r="AD32" i="46"/>
  <c r="AD17" i="46"/>
  <c r="AD12" i="46"/>
  <c r="AD33" i="46"/>
  <c r="AD18" i="46"/>
  <c r="AD23" i="46"/>
  <c r="U28" i="1"/>
  <c r="N28" i="35"/>
  <c r="AB83" i="1"/>
  <c r="U27" i="1"/>
  <c r="W29" i="35"/>
  <c r="AE27" i="46"/>
  <c r="AD29" i="46"/>
  <c r="AD13" i="46"/>
  <c r="AD30" i="46"/>
  <c r="AD14" i="46"/>
  <c r="N132" i="66"/>
  <c r="W87" i="66"/>
  <c r="N135" i="66"/>
  <c r="N161" i="66"/>
  <c r="AB80" i="1"/>
  <c r="AB66" i="1"/>
  <c r="AD42" i="35"/>
  <c r="W49" i="66"/>
  <c r="W163" i="66"/>
  <c r="F19" i="1"/>
  <c r="N15" i="35"/>
  <c r="AD21" i="46"/>
  <c r="AD31" i="46"/>
  <c r="AD22" i="46"/>
  <c r="AD27" i="46"/>
  <c r="AE34" i="46"/>
  <c r="AE26" i="46"/>
  <c r="AE32" i="46"/>
  <c r="AE17" i="46"/>
  <c r="AE23" i="46"/>
  <c r="AE35" i="46"/>
  <c r="AE22" i="46"/>
  <c r="AE33" i="46"/>
  <c r="AE21" i="46"/>
  <c r="AE13" i="46"/>
  <c r="AE19" i="46"/>
  <c r="AE14" i="46"/>
  <c r="AE31" i="46"/>
  <c r="AE28" i="46"/>
  <c r="AE24" i="46"/>
  <c r="AE30" i="46"/>
  <c r="AE12" i="46"/>
  <c r="AE18" i="46"/>
  <c r="AE29" i="46"/>
  <c r="AE20" i="46"/>
  <c r="R11" i="1"/>
  <c r="J27" i="1"/>
  <c r="U29" i="1"/>
  <c r="R29" i="1"/>
  <c r="J31" i="1"/>
  <c r="AB17" i="1"/>
  <c r="AB84" i="1"/>
  <c r="AB77" i="1"/>
  <c r="AB85" i="1"/>
  <c r="J29" i="1"/>
  <c r="F21" i="1"/>
  <c r="AB31" i="1"/>
  <c r="AI39" i="35"/>
  <c r="AI42" i="35"/>
  <c r="W25" i="35"/>
  <c r="AI19" i="2"/>
  <c r="AI20" i="2"/>
  <c r="AI15" i="2"/>
  <c r="J94" i="66"/>
  <c r="J90" i="66"/>
  <c r="J123" i="66"/>
  <c r="J113" i="66"/>
  <c r="J106" i="66"/>
  <c r="J96" i="66"/>
  <c r="J92" i="66"/>
  <c r="J122" i="66"/>
  <c r="J112" i="66"/>
  <c r="J95" i="66"/>
  <c r="J91" i="66"/>
  <c r="J110" i="66"/>
  <c r="J108" i="66"/>
  <c r="J97" i="66"/>
  <c r="J93" i="66"/>
  <c r="J89" i="66"/>
  <c r="N96" i="66"/>
  <c r="X133" i="66"/>
  <c r="N89" i="66"/>
  <c r="N122" i="66"/>
  <c r="N91" i="66"/>
  <c r="W92" i="66"/>
  <c r="N123" i="66"/>
  <c r="N112" i="66"/>
  <c r="N110" i="66"/>
  <c r="N97" i="66"/>
  <c r="N95" i="66"/>
  <c r="N93" i="66"/>
  <c r="N94" i="66"/>
  <c r="W113" i="66"/>
  <c r="N92" i="66"/>
  <c r="W95" i="66"/>
  <c r="X129" i="66"/>
  <c r="Y366" i="64"/>
  <c r="N199" i="64"/>
  <c r="Y381" i="64"/>
  <c r="AB82" i="1"/>
  <c r="Y246" i="64"/>
  <c r="Z19" i="64" s="1"/>
  <c r="U23" i="1"/>
  <c r="U30" i="1"/>
  <c r="AI11" i="2"/>
  <c r="F30" i="1"/>
  <c r="H15" i="35"/>
  <c r="N169" i="64"/>
  <c r="W242" i="66"/>
  <c r="X154" i="66"/>
  <c r="W268" i="66"/>
  <c r="X131" i="66"/>
  <c r="W177" i="66"/>
  <c r="W78" i="66"/>
  <c r="W31" i="66"/>
  <c r="W30" i="66"/>
  <c r="X148" i="66"/>
  <c r="X128" i="66"/>
  <c r="X137" i="66"/>
  <c r="Y321" i="64"/>
  <c r="Y261" i="64"/>
  <c r="Y34" i="64"/>
  <c r="N34" i="64"/>
  <c r="AI29" i="35"/>
  <c r="R30" i="1"/>
  <c r="H29" i="35"/>
  <c r="Q33" i="67"/>
  <c r="J268" i="66"/>
  <c r="N79" i="64"/>
  <c r="Y79" i="64"/>
  <c r="X78" i="66"/>
  <c r="J30" i="1"/>
  <c r="Y29" i="35"/>
  <c r="N94" i="64"/>
  <c r="Y49" i="64"/>
  <c r="Y351" i="64"/>
  <c r="Y139" i="64"/>
  <c r="N109" i="64"/>
  <c r="Y109" i="64"/>
  <c r="N154" i="64"/>
  <c r="Y306" i="64"/>
  <c r="N124" i="64"/>
  <c r="Y291" i="64"/>
  <c r="N64" i="64"/>
  <c r="Y336" i="64"/>
  <c r="Y276" i="64"/>
  <c r="N49" i="64"/>
  <c r="J29" i="35"/>
  <c r="AD29" i="35" s="1"/>
  <c r="J15" i="35"/>
  <c r="AD15" i="35" s="1"/>
  <c r="AB30" i="1"/>
  <c r="Y15" i="35"/>
  <c r="X268" i="66"/>
  <c r="N184" i="64"/>
  <c r="AB67" i="1"/>
  <c r="U9" i="1"/>
  <c r="W154" i="66"/>
  <c r="AI15" i="35"/>
  <c r="X160" i="66"/>
  <c r="Y12" i="64"/>
  <c r="H10" i="35"/>
  <c r="F29" i="1"/>
  <c r="X241" i="66"/>
  <c r="N241" i="66"/>
  <c r="X226" i="66"/>
  <c r="N226" i="66"/>
  <c r="W243" i="66"/>
  <c r="X243" i="66"/>
  <c r="X30" i="66"/>
  <c r="Q8" i="67"/>
  <c r="J243" i="66"/>
  <c r="Y27" i="64"/>
  <c r="X242" i="66"/>
  <c r="H14" i="35"/>
  <c r="AB73" i="1"/>
  <c r="X139" i="66"/>
  <c r="W134" i="66"/>
  <c r="N265" i="66"/>
  <c r="N221" i="66"/>
  <c r="N173" i="66"/>
  <c r="W207" i="66"/>
  <c r="W287" i="66"/>
  <c r="X145" i="66"/>
  <c r="X150" i="66"/>
  <c r="X144" i="66"/>
  <c r="N209" i="66"/>
  <c r="N261" i="66"/>
  <c r="N230" i="66"/>
  <c r="N227" i="66"/>
  <c r="N203" i="66"/>
  <c r="N177" i="66"/>
  <c r="N172" i="66"/>
  <c r="N205" i="66"/>
  <c r="N253" i="66"/>
  <c r="N199" i="66"/>
  <c r="N189" i="66"/>
  <c r="X152" i="66"/>
  <c r="N237" i="66"/>
  <c r="N249" i="66"/>
  <c r="N222" i="66"/>
  <c r="N215" i="66"/>
  <c r="N188" i="66"/>
  <c r="N175" i="66"/>
  <c r="W253" i="66"/>
  <c r="X210" i="66"/>
  <c r="W252" i="66"/>
  <c r="X130" i="66"/>
  <c r="Y33" i="64"/>
  <c r="J28" i="1"/>
  <c r="F28" i="1"/>
  <c r="R28" i="1"/>
  <c r="AB28" i="1"/>
  <c r="J24" i="35"/>
  <c r="AD24" i="35" s="1"/>
  <c r="J21" i="1"/>
  <c r="Q40" i="67"/>
  <c r="J275" i="66"/>
  <c r="Q28" i="67"/>
  <c r="J263" i="66"/>
  <c r="Q25" i="67"/>
  <c r="J260" i="66"/>
  <c r="Q6" i="67"/>
  <c r="J241" i="66"/>
  <c r="Q16" i="67"/>
  <c r="J251" i="66"/>
  <c r="Q13" i="67"/>
  <c r="J248" i="66"/>
  <c r="W248" i="66"/>
  <c r="Q24" i="67"/>
  <c r="J259" i="66"/>
  <c r="Q26" i="67"/>
  <c r="J261" i="66"/>
  <c r="Q30" i="67"/>
  <c r="J265" i="66"/>
  <c r="X275" i="66"/>
  <c r="Q18" i="67"/>
  <c r="J253" i="66"/>
  <c r="Q14" i="67"/>
  <c r="J249" i="66"/>
  <c r="X251" i="66"/>
  <c r="X259" i="66"/>
  <c r="Y10" i="35"/>
  <c r="J19" i="1"/>
  <c r="N13" i="35"/>
  <c r="AB27" i="1"/>
  <c r="AB81" i="1"/>
  <c r="J264" i="66"/>
  <c r="AB11" i="1"/>
  <c r="R25" i="1"/>
  <c r="N11" i="35"/>
  <c r="J274" i="66"/>
  <c r="J258" i="66"/>
  <c r="J262" i="66"/>
  <c r="N15" i="67"/>
  <c r="N19" i="67"/>
  <c r="N11" i="67"/>
  <c r="P10" i="67"/>
  <c r="G10" i="67" s="1"/>
  <c r="I10" i="67" s="1"/>
  <c r="N17" i="67"/>
  <c r="X151" i="66"/>
  <c r="P37" i="67"/>
  <c r="G37" i="67" s="1"/>
  <c r="I37" i="67" s="1"/>
  <c r="P40" i="67"/>
  <c r="P29" i="67"/>
  <c r="G29" i="67" s="1"/>
  <c r="I29" i="67" s="1"/>
  <c r="P20" i="67"/>
  <c r="N26" i="67"/>
  <c r="P32" i="67"/>
  <c r="G32" i="67" s="1"/>
  <c r="I32" i="67" s="1"/>
  <c r="N31" i="67"/>
  <c r="N23" i="67"/>
  <c r="N7" i="67"/>
  <c r="N35" i="67"/>
  <c r="N27" i="67"/>
  <c r="P14" i="67"/>
  <c r="P34" i="67"/>
  <c r="G34" i="67" s="1"/>
  <c r="I34" i="67" s="1"/>
  <c r="N28" i="67"/>
  <c r="N32" i="67"/>
  <c r="N21" i="67"/>
  <c r="P17" i="67"/>
  <c r="G17" i="67" s="1"/>
  <c r="I17" i="67" s="1"/>
  <c r="P16" i="67"/>
  <c r="P12" i="67"/>
  <c r="G12" i="67" s="1"/>
  <c r="I12" i="67" s="1"/>
  <c r="P33" i="67"/>
  <c r="N22" i="67"/>
  <c r="P11" i="67"/>
  <c r="G11" i="67" s="1"/>
  <c r="I11" i="67" s="1"/>
  <c r="N10" i="67"/>
  <c r="P9" i="67"/>
  <c r="G9" i="67" s="1"/>
  <c r="I9" i="67" s="1"/>
  <c r="N30" i="67"/>
  <c r="N6" i="67"/>
  <c r="P21" i="67"/>
  <c r="G21" i="67" s="1"/>
  <c r="I21" i="67" s="1"/>
  <c r="N39" i="67"/>
  <c r="P22" i="67"/>
  <c r="N33" i="67"/>
  <c r="N20" i="67"/>
  <c r="P38" i="67"/>
  <c r="G38" i="67" s="1"/>
  <c r="I38" i="67" s="1"/>
  <c r="P26" i="67"/>
  <c r="P18" i="67"/>
  <c r="N24" i="67"/>
  <c r="N9" i="67"/>
  <c r="P8" i="67"/>
  <c r="P39" i="67"/>
  <c r="P36" i="67"/>
  <c r="G36" i="67" s="1"/>
  <c r="I36" i="67" s="1"/>
  <c r="P27" i="67"/>
  <c r="G27" i="67" s="1"/>
  <c r="I27" i="67" s="1"/>
  <c r="P28" i="67"/>
  <c r="P35" i="67"/>
  <c r="G35" i="67" s="1"/>
  <c r="I35" i="67" s="1"/>
  <c r="N38" i="67"/>
  <c r="N40" i="67"/>
  <c r="N37" i="67"/>
  <c r="N16" i="67"/>
  <c r="N13" i="67"/>
  <c r="N12" i="67"/>
  <c r="N36" i="67"/>
  <c r="P30" i="67"/>
  <c r="N25" i="67"/>
  <c r="N8" i="67"/>
  <c r="N29" i="67"/>
  <c r="P23" i="67"/>
  <c r="G23" i="67" s="1"/>
  <c r="I23" i="67" s="1"/>
  <c r="P25" i="67"/>
  <c r="P19" i="67"/>
  <c r="G19" i="67" s="1"/>
  <c r="I19" i="67" s="1"/>
  <c r="P13" i="67"/>
  <c r="N18" i="67"/>
  <c r="P31" i="67"/>
  <c r="G31" i="67" s="1"/>
  <c r="I31" i="67" s="1"/>
  <c r="N14" i="67"/>
  <c r="X127" i="66"/>
  <c r="P24" i="67"/>
  <c r="P15" i="67"/>
  <c r="G15" i="67" s="1"/>
  <c r="I15" i="67" s="1"/>
  <c r="N34" i="67"/>
  <c r="X30" i="58"/>
  <c r="X14" i="58"/>
  <c r="W64" i="71" s="1"/>
  <c r="X29" i="58"/>
  <c r="W372" i="71" s="1"/>
  <c r="X11" i="58"/>
  <c r="X31" i="58"/>
  <c r="X36" i="58"/>
  <c r="X34" i="58"/>
  <c r="X28" i="58"/>
  <c r="X12" i="58"/>
  <c r="X38" i="58"/>
  <c r="X32" i="58"/>
  <c r="X35" i="58"/>
  <c r="X23" i="58"/>
  <c r="X15" i="58"/>
  <c r="X42" i="58"/>
  <c r="X22" i="58"/>
  <c r="X13" i="58"/>
  <c r="W46" i="71" s="1"/>
  <c r="X19" i="58"/>
  <c r="Y28" i="58"/>
  <c r="Y11" i="58"/>
  <c r="Y31" i="58"/>
  <c r="X248" i="66"/>
  <c r="H28" i="35"/>
  <c r="U21" i="1"/>
  <c r="AB75" i="1"/>
  <c r="AB10" i="1"/>
  <c r="J28" i="35"/>
  <c r="AD28" i="35" s="1"/>
  <c r="AI9" i="2"/>
  <c r="Y38" i="58"/>
  <c r="J15" i="1"/>
  <c r="AI25" i="35"/>
  <c r="AI17" i="2"/>
  <c r="J14" i="35"/>
  <c r="AD14" i="35" s="1"/>
  <c r="U15" i="1"/>
  <c r="Y350" i="64"/>
  <c r="Y320" i="64"/>
  <c r="Y48" i="64"/>
  <c r="Y168" i="64"/>
  <c r="N168" i="64"/>
  <c r="Y414" i="64"/>
  <c r="Y14" i="35"/>
  <c r="F17" i="1"/>
  <c r="H12" i="35"/>
  <c r="U13" i="1"/>
  <c r="Y365" i="64"/>
  <c r="W173" i="66"/>
  <c r="W74" i="66"/>
  <c r="N27" i="35"/>
  <c r="N196" i="64"/>
  <c r="Y260" i="64"/>
  <c r="R15" i="1"/>
  <c r="Y35" i="58"/>
  <c r="N24" i="35"/>
  <c r="N14" i="35"/>
  <c r="Y448" i="64"/>
  <c r="Y13" i="35"/>
  <c r="Q11" i="35"/>
  <c r="Q27" i="35"/>
  <c r="W11" i="35"/>
  <c r="Y431" i="64"/>
  <c r="U26" i="1"/>
  <c r="J26" i="1"/>
  <c r="F26" i="1"/>
  <c r="U24" i="1"/>
  <c r="Y397" i="64"/>
  <c r="X183" i="66"/>
  <c r="X192" i="66"/>
  <c r="W14" i="35"/>
  <c r="X234" i="66"/>
  <c r="N227" i="64"/>
  <c r="AI24" i="2"/>
  <c r="U25" i="1"/>
  <c r="J9" i="1"/>
  <c r="Q13" i="35"/>
  <c r="N48" i="64"/>
  <c r="N33" i="64"/>
  <c r="F25" i="1"/>
  <c r="AI27" i="35"/>
  <c r="W184" i="66"/>
  <c r="W210" i="66"/>
  <c r="W209" i="66"/>
  <c r="Y183" i="64"/>
  <c r="N183" i="64"/>
  <c r="N138" i="64"/>
  <c r="Y138" i="64"/>
  <c r="Q14" i="35"/>
  <c r="Q28" i="35"/>
  <c r="Y108" i="64"/>
  <c r="N108" i="64"/>
  <c r="N78" i="64"/>
  <c r="Y78" i="64"/>
  <c r="Z78" i="64" s="1"/>
  <c r="AI28" i="35"/>
  <c r="N198" i="64"/>
  <c r="Y198" i="64"/>
  <c r="N153" i="64"/>
  <c r="Y153" i="64"/>
  <c r="AI41" i="35"/>
  <c r="N63" i="64"/>
  <c r="N123" i="64"/>
  <c r="Y123" i="64"/>
  <c r="Y93" i="64"/>
  <c r="N93" i="64"/>
  <c r="AB76" i="1"/>
  <c r="AI25" i="2"/>
  <c r="AI21" i="2"/>
  <c r="J10" i="35"/>
  <c r="AD10" i="35" s="1"/>
  <c r="Y63" i="64"/>
  <c r="R26" i="1"/>
  <c r="U11" i="1"/>
  <c r="AD41" i="35"/>
  <c r="J23" i="1"/>
  <c r="AB69" i="1"/>
  <c r="AB79" i="1"/>
  <c r="AB16" i="1"/>
  <c r="W28" i="35"/>
  <c r="W147" i="66"/>
  <c r="N181" i="64"/>
  <c r="N179" i="64"/>
  <c r="N194" i="64"/>
  <c r="N197" i="64"/>
  <c r="N180" i="64"/>
  <c r="N195" i="64"/>
  <c r="N60" i="64"/>
  <c r="N182" i="64"/>
  <c r="N165" i="64"/>
  <c r="AA194" i="64"/>
  <c r="AA179" i="64"/>
  <c r="N166" i="64"/>
  <c r="N167" i="64"/>
  <c r="AA164" i="64"/>
  <c r="N14" i="64"/>
  <c r="N30" i="64"/>
  <c r="N45" i="64"/>
  <c r="N32" i="64"/>
  <c r="N31" i="64"/>
  <c r="N29" i="64"/>
  <c r="AA14" i="64"/>
  <c r="N46" i="64"/>
  <c r="N44" i="64"/>
  <c r="AA29" i="64"/>
  <c r="N47" i="64"/>
  <c r="N62" i="64"/>
  <c r="N152" i="64"/>
  <c r="F266" i="64"/>
  <c r="N119" i="64"/>
  <c r="N59" i="64"/>
  <c r="F264" i="64"/>
  <c r="N61" i="64"/>
  <c r="N151" i="64"/>
  <c r="AA74" i="64"/>
  <c r="N149" i="64"/>
  <c r="N150" i="64"/>
  <c r="N136" i="64"/>
  <c r="N74" i="64"/>
  <c r="N75" i="64"/>
  <c r="N76" i="64"/>
  <c r="N137" i="64"/>
  <c r="N134" i="64"/>
  <c r="F150" i="64"/>
  <c r="F165" i="64" s="1"/>
  <c r="F180" i="64" s="1"/>
  <c r="F195" i="64" s="1"/>
  <c r="F210" i="64" s="1"/>
  <c r="F225" i="64" s="1"/>
  <c r="F242" i="64" s="1"/>
  <c r="F257" i="64" s="1"/>
  <c r="F362" i="64"/>
  <c r="F377" i="64" s="1"/>
  <c r="F394" i="64" s="1"/>
  <c r="F411" i="64" s="1"/>
  <c r="F428" i="64" s="1"/>
  <c r="F445" i="64" s="1"/>
  <c r="F462" i="64" s="1"/>
  <c r="N77" i="64"/>
  <c r="AA149" i="64"/>
  <c r="N135" i="64"/>
  <c r="F149" i="64"/>
  <c r="F164" i="64" s="1"/>
  <c r="F179" i="64" s="1"/>
  <c r="F194" i="64" s="1"/>
  <c r="F209" i="64" s="1"/>
  <c r="F224" i="64" s="1"/>
  <c r="F241" i="64" s="1"/>
  <c r="F256" i="64" s="1"/>
  <c r="F361" i="64"/>
  <c r="F376" i="64" s="1"/>
  <c r="F393" i="64" s="1"/>
  <c r="F410" i="64" s="1"/>
  <c r="F427" i="64" s="1"/>
  <c r="F444" i="64" s="1"/>
  <c r="F461" i="64" s="1"/>
  <c r="N121" i="64"/>
  <c r="N122" i="64"/>
  <c r="N120" i="64"/>
  <c r="AA136" i="64"/>
  <c r="Y195" i="64"/>
  <c r="N104" i="64"/>
  <c r="N106" i="64"/>
  <c r="AA89" i="64"/>
  <c r="N107" i="64"/>
  <c r="AA119" i="64"/>
  <c r="Y75" i="64"/>
  <c r="N105" i="64"/>
  <c r="Y165" i="64"/>
  <c r="N92" i="64"/>
  <c r="AA104" i="64"/>
  <c r="Y105" i="64"/>
  <c r="Y462" i="64"/>
  <c r="N90" i="64"/>
  <c r="Y380" i="64"/>
  <c r="N91" i="64"/>
  <c r="Y244" i="64"/>
  <c r="Z17" i="64" s="1"/>
  <c r="Y137" i="64"/>
  <c r="Y182" i="64"/>
  <c r="Y62" i="64"/>
  <c r="Y31" i="64"/>
  <c r="Y412" i="64"/>
  <c r="Y122" i="64"/>
  <c r="Y301" i="64"/>
  <c r="Y77" i="64"/>
  <c r="N89" i="64"/>
  <c r="Y286" i="64"/>
  <c r="Y464" i="64"/>
  <c r="Y227" i="64"/>
  <c r="Y197" i="64"/>
  <c r="Y44" i="64"/>
  <c r="AA90" i="64"/>
  <c r="Y428" i="64"/>
  <c r="Y14" i="64"/>
  <c r="Y92" i="64"/>
  <c r="Y346" i="64"/>
  <c r="Y334" i="64"/>
  <c r="Y167" i="64"/>
  <c r="Y107" i="64"/>
  <c r="Y445" i="64"/>
  <c r="Y362" i="64"/>
  <c r="Z135" i="64" s="1"/>
  <c r="Y335" i="64"/>
  <c r="Y290" i="64"/>
  <c r="Y241" i="64"/>
  <c r="J24" i="1"/>
  <c r="Y319" i="64"/>
  <c r="Y349" i="64"/>
  <c r="J16" i="1"/>
  <c r="W491" i="66"/>
  <c r="Y16" i="58"/>
  <c r="J25" i="1"/>
  <c r="D43" i="67"/>
  <c r="S2" i="67" s="1"/>
  <c r="AB14" i="1"/>
  <c r="J10" i="1"/>
  <c r="Y396" i="64"/>
  <c r="F15" i="1"/>
  <c r="U19" i="1"/>
  <c r="AI23" i="2"/>
  <c r="W13" i="35"/>
  <c r="R24" i="1"/>
  <c r="U22" i="1"/>
  <c r="J27" i="35"/>
  <c r="AD27" i="35" s="1"/>
  <c r="F23" i="1"/>
  <c r="F20" i="1"/>
  <c r="Y379" i="64"/>
  <c r="Y60" i="64"/>
  <c r="Y90" i="64"/>
  <c r="Y150" i="64"/>
  <c r="Y210" i="64"/>
  <c r="Z210" i="64" s="1"/>
  <c r="F16" i="1"/>
  <c r="Q25" i="35"/>
  <c r="W10" i="35"/>
  <c r="AB63" i="1"/>
  <c r="R18" i="1"/>
  <c r="H24" i="35"/>
  <c r="AI16" i="2"/>
  <c r="AB71" i="1"/>
  <c r="Y364" i="64"/>
  <c r="Y461" i="64"/>
  <c r="Y444" i="64"/>
  <c r="Y289" i="64"/>
  <c r="Y316" i="64"/>
  <c r="Y304" i="64"/>
  <c r="W413" i="66"/>
  <c r="U18" i="1"/>
  <c r="R22" i="1"/>
  <c r="AI13" i="35"/>
  <c r="J12" i="35"/>
  <c r="AD12" i="35" s="1"/>
  <c r="Y446" i="64"/>
  <c r="Y259" i="64"/>
  <c r="Y180" i="64"/>
  <c r="Z180" i="64" s="1"/>
  <c r="Y271" i="64"/>
  <c r="Y152" i="64"/>
  <c r="R9" i="1"/>
  <c r="AD38" i="35"/>
  <c r="AI13" i="2"/>
  <c r="R23" i="1"/>
  <c r="AI37" i="35"/>
  <c r="Y377" i="64"/>
  <c r="H13" i="35"/>
  <c r="Y29" i="58"/>
  <c r="Y42" i="58"/>
  <c r="Y17" i="58"/>
  <c r="Y15" i="58"/>
  <c r="Y10" i="58"/>
  <c r="Y34" i="58"/>
  <c r="Y19" i="58"/>
  <c r="W132" i="66"/>
  <c r="W205" i="66"/>
  <c r="W211" i="66"/>
  <c r="W131" i="66"/>
  <c r="W451" i="66"/>
  <c r="W527" i="66"/>
  <c r="W188" i="66"/>
  <c r="W51" i="66"/>
  <c r="W417" i="66"/>
  <c r="W297" i="66"/>
  <c r="W97" i="66"/>
  <c r="W84" i="66"/>
  <c r="W150" i="66"/>
  <c r="W90" i="66"/>
  <c r="W310" i="66"/>
  <c r="W301" i="66"/>
  <c r="W52" i="66"/>
  <c r="W108" i="66"/>
  <c r="W106" i="66"/>
  <c r="W234" i="66"/>
  <c r="W302" i="66"/>
  <c r="W303" i="66"/>
  <c r="W189" i="66"/>
  <c r="W85" i="66"/>
  <c r="W415" i="66"/>
  <c r="W249" i="66"/>
  <c r="W160" i="66"/>
  <c r="W355" i="66"/>
  <c r="W237" i="66"/>
  <c r="W298" i="66"/>
  <c r="W32" i="66"/>
  <c r="W263" i="66"/>
  <c r="W138" i="66"/>
  <c r="W313" i="66"/>
  <c r="W127" i="66"/>
  <c r="X527" i="66"/>
  <c r="W264" i="66"/>
  <c r="W393" i="66"/>
  <c r="W221" i="66"/>
  <c r="W144" i="66"/>
  <c r="W17" i="66"/>
  <c r="W337" i="66"/>
  <c r="W341" i="66"/>
  <c r="W227" i="66"/>
  <c r="W122" i="66"/>
  <c r="W374" i="66"/>
  <c r="W68" i="66"/>
  <c r="W53" i="66"/>
  <c r="W54" i="66"/>
  <c r="W222" i="66"/>
  <c r="X51" i="66"/>
  <c r="W15" i="66"/>
  <c r="W148" i="66"/>
  <c r="W335" i="66"/>
  <c r="W215" i="66"/>
  <c r="W453" i="66"/>
  <c r="W185" i="66"/>
  <c r="W139" i="66"/>
  <c r="W128" i="66"/>
  <c r="W137" i="66"/>
  <c r="W70" i="66"/>
  <c r="W377" i="66"/>
  <c r="W151" i="66"/>
  <c r="W230" i="66"/>
  <c r="W172" i="66"/>
  <c r="W152" i="66"/>
  <c r="X252" i="66"/>
  <c r="W199" i="66"/>
  <c r="W203" i="66"/>
  <c r="W96" i="66"/>
  <c r="W339" i="66"/>
  <c r="W489" i="66"/>
  <c r="W135" i="66"/>
  <c r="W389" i="66"/>
  <c r="W94" i="66"/>
  <c r="W89" i="66"/>
  <c r="W183" i="66"/>
  <c r="W260" i="66"/>
  <c r="W272" i="66"/>
  <c r="X351" i="66"/>
  <c r="X303" i="66"/>
  <c r="W275" i="66"/>
  <c r="W449" i="66"/>
  <c r="W265" i="66"/>
  <c r="W241" i="66"/>
  <c r="W226" i="66"/>
  <c r="W373" i="66"/>
  <c r="W110" i="66"/>
  <c r="W379" i="66"/>
  <c r="X367" i="66"/>
  <c r="X291" i="66"/>
  <c r="X92" i="66"/>
  <c r="X264" i="66"/>
  <c r="W59" i="66"/>
  <c r="Y13" i="58"/>
  <c r="Y394" i="64"/>
  <c r="F12" i="1"/>
  <c r="W412" i="66"/>
  <c r="U12" i="1"/>
  <c r="Y33" i="58"/>
  <c r="Y243" i="64"/>
  <c r="Z16" i="64" s="1"/>
  <c r="R13" i="1"/>
  <c r="AB65" i="1"/>
  <c r="Y21" i="58"/>
  <c r="Y256" i="64"/>
  <c r="X487" i="66"/>
  <c r="W411" i="66"/>
  <c r="W176" i="66"/>
  <c r="W161" i="66"/>
  <c r="W13" i="66"/>
  <c r="W279" i="66"/>
  <c r="W223" i="66"/>
  <c r="W175" i="66"/>
  <c r="F24" i="1"/>
  <c r="R20" i="1"/>
  <c r="N26" i="35"/>
  <c r="Q12" i="35"/>
  <c r="X70" i="66"/>
  <c r="J22" i="1"/>
  <c r="U20" i="1"/>
  <c r="Y25" i="35"/>
  <c r="W12" i="35"/>
  <c r="Q10" i="35"/>
  <c r="Y429" i="64"/>
  <c r="Y427" i="64"/>
  <c r="P7" i="67"/>
  <c r="G7" i="67" s="1"/>
  <c r="I7" i="67" s="1"/>
  <c r="F40" i="67"/>
  <c r="F13" i="1"/>
  <c r="R17" i="1"/>
  <c r="Y36" i="58"/>
  <c r="Y30" i="58"/>
  <c r="Y376" i="64"/>
  <c r="Y331" i="64"/>
  <c r="X379" i="66"/>
  <c r="W259" i="66"/>
  <c r="J20" i="1"/>
  <c r="R16" i="1"/>
  <c r="U14" i="1"/>
  <c r="X54" i="66"/>
  <c r="AD37" i="35"/>
  <c r="W146" i="66"/>
  <c r="W129" i="66"/>
  <c r="W123" i="66"/>
  <c r="F14" i="1"/>
  <c r="N10" i="35"/>
  <c r="X272" i="66"/>
  <c r="AI12" i="35"/>
  <c r="Y37" i="58"/>
  <c r="Y23" i="58"/>
  <c r="W261" i="66"/>
  <c r="X106" i="66"/>
  <c r="W27" i="35"/>
  <c r="W93" i="66"/>
  <c r="J13" i="1"/>
  <c r="Y27" i="35"/>
  <c r="X263" i="66"/>
  <c r="J12" i="1"/>
  <c r="W24" i="35"/>
  <c r="AB64" i="1"/>
  <c r="R12" i="1"/>
  <c r="AA25" i="2"/>
  <c r="Y12" i="58"/>
  <c r="AB15" i="1"/>
  <c r="X90" i="66"/>
  <c r="AB9" i="1"/>
  <c r="Y447" i="64"/>
  <c r="Z212" i="64" s="1"/>
  <c r="Y303" i="64"/>
  <c r="Y257" i="64"/>
  <c r="Y166" i="64"/>
  <c r="Y136" i="64"/>
  <c r="Y106" i="64"/>
  <c r="X376" i="66"/>
  <c r="W376" i="66"/>
  <c r="X224" i="66"/>
  <c r="W224" i="66"/>
  <c r="X208" i="66"/>
  <c r="W208" i="66"/>
  <c r="F10" i="1"/>
  <c r="S4" i="1"/>
  <c r="AI22" i="2"/>
  <c r="Y44" i="58"/>
  <c r="Y18" i="58"/>
  <c r="Y22" i="58"/>
  <c r="Y430" i="64"/>
  <c r="Y348" i="64"/>
  <c r="Y209" i="64"/>
  <c r="Z209" i="64" s="1"/>
  <c r="Y179" i="64"/>
  <c r="Y149" i="64"/>
  <c r="Y119" i="64"/>
  <c r="Y89" i="64"/>
  <c r="Y47" i="64"/>
  <c r="Z47" i="64" s="1"/>
  <c r="Y120" i="64"/>
  <c r="Y29" i="64"/>
  <c r="Y413" i="64"/>
  <c r="Y378" i="64"/>
  <c r="Y333" i="64"/>
  <c r="Y273" i="64"/>
  <c r="Y347" i="64"/>
  <c r="Y287" i="64"/>
  <c r="Y181" i="64"/>
  <c r="Y151" i="64"/>
  <c r="Y121" i="64"/>
  <c r="Y91" i="64"/>
  <c r="Y61" i="64"/>
  <c r="Y361" i="64"/>
  <c r="Z134" i="64" s="1"/>
  <c r="Y410" i="64"/>
  <c r="Y30" i="64"/>
  <c r="Y46" i="64"/>
  <c r="W502" i="66"/>
  <c r="X502" i="66"/>
  <c r="X452" i="66"/>
  <c r="W452" i="66"/>
  <c r="W350" i="66"/>
  <c r="X350" i="66"/>
  <c r="W334" i="66"/>
  <c r="X334" i="66"/>
  <c r="X300" i="66"/>
  <c r="W300" i="66"/>
  <c r="W198" i="66"/>
  <c r="X198" i="66"/>
  <c r="W182" i="66"/>
  <c r="X182" i="66"/>
  <c r="X177" i="66"/>
  <c r="X211" i="66"/>
  <c r="X134" i="66"/>
  <c r="X451" i="66"/>
  <c r="X299" i="66"/>
  <c r="X260" i="66"/>
  <c r="X138" i="66"/>
  <c r="X74" i="66"/>
  <c r="X58" i="66"/>
  <c r="X17" i="66"/>
  <c r="U16" i="1"/>
  <c r="W431" i="66"/>
  <c r="X287" i="66"/>
  <c r="W145" i="66"/>
  <c r="W130" i="66"/>
  <c r="X85" i="66"/>
  <c r="AB74" i="1"/>
  <c r="AB12" i="1"/>
  <c r="Q24" i="35"/>
  <c r="X415" i="66"/>
  <c r="X355" i="66"/>
  <c r="W112" i="66"/>
  <c r="W91" i="66"/>
  <c r="AB72" i="1"/>
  <c r="F18" i="1"/>
  <c r="J14" i="1"/>
  <c r="R10" i="1"/>
  <c r="AD40" i="35"/>
  <c r="W26" i="35"/>
  <c r="J13" i="35"/>
  <c r="AD13" i="35" s="1"/>
  <c r="Y11" i="35"/>
  <c r="AI10" i="35"/>
  <c r="U10" i="1"/>
  <c r="Q26" i="35"/>
  <c r="AI38" i="35"/>
  <c r="Y196" i="64"/>
  <c r="Y45" i="64"/>
  <c r="W190" i="66"/>
  <c r="X190" i="66"/>
  <c r="N12" i="35"/>
  <c r="AI10" i="2"/>
  <c r="Y14" i="58"/>
  <c r="Y395" i="64"/>
  <c r="Y302" i="64"/>
  <c r="Y32" i="58"/>
  <c r="Y363" i="64"/>
  <c r="Y318" i="64"/>
  <c r="Y258" i="64"/>
  <c r="Y332" i="64"/>
  <c r="Y272" i="64"/>
  <c r="Y194" i="64"/>
  <c r="Y164" i="64"/>
  <c r="Z164" i="64" s="1"/>
  <c r="Y104" i="64"/>
  <c r="Y74" i="64"/>
  <c r="Y32" i="64"/>
  <c r="X540" i="66"/>
  <c r="W540" i="66"/>
  <c r="X388" i="66"/>
  <c r="W388" i="66"/>
  <c r="X372" i="66"/>
  <c r="W372" i="66"/>
  <c r="W338" i="66"/>
  <c r="X338" i="66"/>
  <c r="X236" i="66"/>
  <c r="W236" i="66"/>
  <c r="X220" i="66"/>
  <c r="W220" i="66"/>
  <c r="X204" i="66"/>
  <c r="W204" i="66"/>
  <c r="X186" i="66"/>
  <c r="W186" i="66"/>
  <c r="X185" i="66"/>
  <c r="X176" i="66"/>
  <c r="W192" i="66"/>
  <c r="AB70" i="1"/>
  <c r="J11" i="35"/>
  <c r="AD11" i="35" s="1"/>
  <c r="AB68" i="1"/>
  <c r="J26" i="35"/>
  <c r="AD26" i="35" s="1"/>
  <c r="H25" i="35"/>
  <c r="Y24" i="35"/>
  <c r="AI26" i="35"/>
  <c r="AA27" i="2"/>
  <c r="AI11" i="35"/>
  <c r="AI18" i="2"/>
  <c r="Y317" i="64"/>
  <c r="Y76" i="64"/>
  <c r="W426" i="66"/>
  <c r="X426" i="66"/>
  <c r="W274" i="66"/>
  <c r="X274" i="66"/>
  <c r="W258" i="66"/>
  <c r="X258" i="66"/>
  <c r="P6" i="67"/>
  <c r="F39" i="67"/>
  <c r="Y288" i="64"/>
  <c r="Y242" i="64"/>
  <c r="Z15" i="64" s="1"/>
  <c r="Y59" i="64"/>
  <c r="X464" i="66"/>
  <c r="W464" i="66"/>
  <c r="W414" i="66"/>
  <c r="X414" i="66"/>
  <c r="X312" i="66"/>
  <c r="W312" i="66"/>
  <c r="X296" i="66"/>
  <c r="W296" i="66"/>
  <c r="W262" i="66"/>
  <c r="X262" i="66"/>
  <c r="X228" i="66"/>
  <c r="W228" i="66"/>
  <c r="W36" i="66"/>
  <c r="X36" i="66"/>
  <c r="W427" i="66"/>
  <c r="X375" i="66"/>
  <c r="X336" i="66"/>
  <c r="W251" i="66"/>
  <c r="X207" i="66"/>
  <c r="X108" i="66"/>
  <c r="X223" i="66"/>
  <c r="W133" i="66"/>
  <c r="J25" i="35"/>
  <c r="AD25" i="35" s="1"/>
  <c r="X184" i="66"/>
  <c r="X146" i="66"/>
  <c r="F22" i="1"/>
  <c r="J18" i="1"/>
  <c r="R14" i="1"/>
  <c r="AD39" i="35"/>
  <c r="H11" i="35"/>
  <c r="W4" i="35"/>
  <c r="AI26" i="2"/>
  <c r="AI40" i="35"/>
  <c r="AI14" i="2"/>
  <c r="Z174" i="64" l="1"/>
  <c r="Z172" i="64"/>
  <c r="Z113" i="64"/>
  <c r="Z126" i="64"/>
  <c r="Z69" i="64"/>
  <c r="Z111" i="64"/>
  <c r="Z48" i="64"/>
  <c r="Z143" i="64"/>
  <c r="Z171" i="64"/>
  <c r="Z127" i="64"/>
  <c r="Z169" i="64"/>
  <c r="Z52" i="64"/>
  <c r="Z68" i="64"/>
  <c r="Z97" i="64"/>
  <c r="Z36" i="64"/>
  <c r="Z232" i="64"/>
  <c r="Z83" i="64"/>
  <c r="Z160" i="64"/>
  <c r="Z70" i="64"/>
  <c r="Z145" i="64"/>
  <c r="Z53" i="64"/>
  <c r="Z184" i="64"/>
  <c r="Z170" i="64"/>
  <c r="Z124" i="64"/>
  <c r="AA37" i="67"/>
  <c r="Z64" i="64"/>
  <c r="Z35" i="64"/>
  <c r="Z55" i="64"/>
  <c r="Z112" i="64"/>
  <c r="Z37" i="64"/>
  <c r="Z142" i="64"/>
  <c r="Z115" i="64"/>
  <c r="Z67" i="64"/>
  <c r="Z66" i="64"/>
  <c r="Z96" i="64"/>
  <c r="Z100" i="64"/>
  <c r="Z65" i="64"/>
  <c r="Z81" i="64"/>
  <c r="Z85" i="64"/>
  <c r="Z156" i="64"/>
  <c r="Z82" i="64"/>
  <c r="Z46" i="64"/>
  <c r="Z217" i="64"/>
  <c r="Z215" i="64"/>
  <c r="Z89" i="64"/>
  <c r="Z74" i="64"/>
  <c r="Z130" i="64"/>
  <c r="Z190" i="64"/>
  <c r="Z157" i="64"/>
  <c r="Z200" i="64"/>
  <c r="Z50" i="64"/>
  <c r="Z158" i="64"/>
  <c r="Z138" i="64"/>
  <c r="Z129" i="64"/>
  <c r="Z123" i="64"/>
  <c r="Z125" i="64"/>
  <c r="Z93" i="64"/>
  <c r="Z202" i="64"/>
  <c r="Z38" i="64"/>
  <c r="Z119" i="64"/>
  <c r="Z198" i="64"/>
  <c r="Z54" i="64"/>
  <c r="Z181" i="64"/>
  <c r="Z149" i="64"/>
  <c r="Z196" i="64"/>
  <c r="Z155" i="64"/>
  <c r="Z114" i="64"/>
  <c r="Z59" i="64"/>
  <c r="Z29" i="64"/>
  <c r="Z151" i="64"/>
  <c r="Z139" i="64"/>
  <c r="Z39" i="64"/>
  <c r="Z194" i="64"/>
  <c r="Z121" i="64"/>
  <c r="Z152" i="64"/>
  <c r="Z183" i="64"/>
  <c r="Z141" i="64"/>
  <c r="Z84" i="64"/>
  <c r="Z150" i="64"/>
  <c r="Z197" i="64"/>
  <c r="Z137" i="64"/>
  <c r="X671" i="71"/>
  <c r="X579" i="71"/>
  <c r="X533" i="71"/>
  <c r="X556" i="71"/>
  <c r="Z159" i="64"/>
  <c r="Z120" i="64"/>
  <c r="Z166" i="64"/>
  <c r="Z227" i="64"/>
  <c r="Z168" i="64"/>
  <c r="W82" i="71"/>
  <c r="W28" i="71"/>
  <c r="W418" i="71"/>
  <c r="W395" i="71"/>
  <c r="Z144" i="64"/>
  <c r="Z167" i="64"/>
  <c r="Z165" i="64"/>
  <c r="Z195" i="64"/>
  <c r="X234" i="71"/>
  <c r="X349" i="71"/>
  <c r="W10" i="71"/>
  <c r="X740" i="71"/>
  <c r="Z154" i="64"/>
  <c r="Z140" i="64"/>
  <c r="W717" i="71"/>
  <c r="Z179" i="64"/>
  <c r="Z136" i="64"/>
  <c r="Z122" i="64"/>
  <c r="Z182" i="64"/>
  <c r="Z153" i="64"/>
  <c r="W156" i="71"/>
  <c r="X211" i="71"/>
  <c r="X510" i="71"/>
  <c r="W441" i="71"/>
  <c r="X487" i="71"/>
  <c r="Z187" i="64"/>
  <c r="Z189" i="64"/>
  <c r="G25" i="67"/>
  <c r="I25" i="67" s="1"/>
  <c r="Z99" i="64"/>
  <c r="Z98" i="64"/>
  <c r="Z104" i="64"/>
  <c r="Z110" i="64"/>
  <c r="Z95" i="64"/>
  <c r="Z80" i="64"/>
  <c r="Z30" i="64"/>
  <c r="Z31" i="64"/>
  <c r="Z32" i="64"/>
  <c r="Z33" i="64"/>
  <c r="Z76" i="64"/>
  <c r="Z34" i="64"/>
  <c r="Z61" i="64"/>
  <c r="Z92" i="64"/>
  <c r="Z62" i="64"/>
  <c r="Z90" i="64"/>
  <c r="Z14" i="64"/>
  <c r="Z44" i="64"/>
  <c r="Z105" i="64"/>
  <c r="Z108" i="64"/>
  <c r="Z49" i="64"/>
  <c r="Z79" i="64"/>
  <c r="Z45" i="64"/>
  <c r="Z91" i="64"/>
  <c r="Z60" i="64"/>
  <c r="Z75" i="64"/>
  <c r="Z63" i="64"/>
  <c r="Z109" i="64"/>
  <c r="Z94" i="64"/>
  <c r="Z106" i="64"/>
  <c r="Z107" i="64"/>
  <c r="Z77" i="64"/>
  <c r="AA10" i="67"/>
  <c r="AA36" i="67"/>
  <c r="AA34" i="67"/>
  <c r="AA32" i="67"/>
  <c r="G14" i="67"/>
  <c r="I14" i="67" s="1"/>
  <c r="AA23" i="67"/>
  <c r="AA17" i="67"/>
  <c r="G24" i="67"/>
  <c r="I24" i="67" s="1"/>
  <c r="AA40" i="67"/>
  <c r="AA22" i="67"/>
  <c r="AA39" i="67"/>
  <c r="AA28" i="67"/>
  <c r="AA27" i="67"/>
  <c r="AA20" i="67"/>
  <c r="AA21" i="67"/>
  <c r="AA24" i="67"/>
  <c r="AA31" i="67"/>
  <c r="G20" i="67"/>
  <c r="I20" i="67" s="1"/>
  <c r="G39" i="67"/>
  <c r="I39" i="67" s="1"/>
  <c r="AA38" i="67"/>
  <c r="AA19" i="67"/>
  <c r="AA35" i="67"/>
  <c r="AA25" i="67"/>
  <c r="AA12" i="67"/>
  <c r="G8" i="67"/>
  <c r="I8" i="67" s="1"/>
  <c r="AA33" i="67"/>
  <c r="AA18" i="67"/>
  <c r="G33" i="67"/>
  <c r="I33" i="67" s="1"/>
  <c r="AA30" i="67"/>
  <c r="AA16" i="67"/>
  <c r="G28" i="67"/>
  <c r="I28" i="67" s="1"/>
  <c r="G16" i="67"/>
  <c r="I16" i="67" s="1"/>
  <c r="AA11" i="67"/>
  <c r="AA15" i="67"/>
  <c r="AA14" i="67"/>
  <c r="AA26" i="67"/>
  <c r="G13" i="67"/>
  <c r="I13" i="67" s="1"/>
  <c r="G40" i="67"/>
  <c r="I40" i="67" s="1"/>
  <c r="G18" i="67"/>
  <c r="I18" i="67" s="1"/>
  <c r="AA9" i="67"/>
  <c r="G26" i="67"/>
  <c r="I26" i="67" s="1"/>
  <c r="AA8" i="67"/>
  <c r="AA29" i="67"/>
  <c r="G30" i="67"/>
  <c r="I30" i="67" s="1"/>
  <c r="G6" i="67"/>
  <c r="I6" i="67" s="1"/>
  <c r="G22" i="67"/>
  <c r="I22" i="67" s="1"/>
  <c r="AA13" i="67"/>
  <c r="AA7" i="67"/>
  <c r="AA6" i="6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Z6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Tilvekst er her SLAKTEVEKTTILVEKST, målt som GRAM økning i SLAKTEVEKT PER DAG</t>
        </r>
      </text>
    </comment>
    <comment ref="N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4,0 tilsvarer klasse O-
5,0 tilsvarer klasse O
6,0 tilsvarer klasse O+</t>
        </r>
      </text>
    </comment>
    <comment ref="Q7" authorId="0" shapeId="0" xr:uid="{00000000-0006-0000-0100-000003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5,0 tilsvarer fettgruppe 2
6,0 tilsvarer fettgruppe 2+
7,0 tilsvarer fettgruppe 3-</t>
        </r>
      </text>
    </comment>
    <comment ref="S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Overfete slakt: her
Fettgruppe 3- og høyere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25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0 % betyr at alle slaktene er HANN kjønn, 100 % betyr at alle slaktene er HUNN kjønn.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S8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AD9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0 = kun HANN kjønn
100 = kun HUNN kjønn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B8" authorId="0" shapeId="0" xr:uid="{07F2EBFD-4E07-4688-94BA-423CA790E715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BR9" authorId="0" shapeId="0" xr:uid="{AA03C66A-9095-4084-AB65-5726A6110293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0 = kun HANN kjønn
100 = kun HUNN kjønn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P10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4" authorId="0" shapeId="0" xr:uid="{713B3C98-7905-4CC9-A797-6C6C2FC303A8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4,0 tilsvarer klasse O-
5,0 tilsvarer klasse O
6,0 tilsvarer klasse O+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I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Tilvekst per dag i gram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B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Tilvekst i gram per dag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Y7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Slaktevekt-
tilvekst i gram per dag</t>
        </r>
      </text>
    </comment>
    <comment ref="R14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100, alle er hunnkjønn
0, alle er hannkjønn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R13" authorId="0" shapeId="0" xr:uid="{00000000-0006-0000-0E00-000001000000}">
      <text>
        <r>
          <rPr>
            <b/>
            <sz val="16"/>
            <color indexed="81"/>
            <rFont val="Tahoma"/>
            <family val="2"/>
          </rPr>
          <t>Forfatter:</t>
        </r>
        <r>
          <rPr>
            <sz val="16"/>
            <color indexed="81"/>
            <rFont val="Tahoma"/>
            <family val="2"/>
          </rPr>
          <t xml:space="preserve">
100 %, alle er hunnkjønn
0 %, alle er hannkjønn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Q12" authorId="0" shapeId="0" xr:uid="{00000000-0006-0000-0F00-000001000000}">
      <text>
        <r>
          <rPr>
            <b/>
            <sz val="16"/>
            <color indexed="81"/>
            <rFont val="Tahoma"/>
            <family val="2"/>
          </rPr>
          <t>Forfatter:</t>
        </r>
        <r>
          <rPr>
            <sz val="16"/>
            <color indexed="81"/>
            <rFont val="Tahoma"/>
            <family val="2"/>
          </rPr>
          <t xml:space="preserve">
100 %, alle er hunnkjønn
0 %, alle er hannkjønn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X9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Y9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vekt delt med KLASSE</t>
        </r>
      </text>
    </comment>
    <comment ref="Z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av de to kjønn, 0 % da er alle hannkjønn og 100 %, da er alle HUNN kjønn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E9" authorId="0" shapeId="0" xr:uid="{B01D6781-B4C9-48C2-8BE7-95C3B85A83E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BG9" authorId="0" shapeId="0" xr:uid="{66ECDBF8-3E5C-4420-A70C-4A887E6C561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vekt delt med KLASSE</t>
        </r>
      </text>
    </comment>
    <comment ref="BH9" authorId="0" shapeId="0" xr:uid="{D5172505-935E-42CF-ACB1-A6945DB81ED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av de to kjønn, 0 % da er alle hannkjønn og 100 %, da er alle HUNN kjønn
</t>
        </r>
      </text>
    </comment>
  </commentList>
</comments>
</file>

<file path=xl/sharedStrings.xml><?xml version="1.0" encoding="utf-8"?>
<sst xmlns="http://schemas.openxmlformats.org/spreadsheetml/2006/main" count="6698" uniqueCount="817">
  <si>
    <t>Klasse</t>
  </si>
  <si>
    <t>Vekt</t>
  </si>
  <si>
    <t xml:space="preserve"> </t>
  </si>
  <si>
    <t>Fettgruppe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</si>
  <si>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</si>
  <si>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</si>
  <si>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</si>
  <si>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</si>
  <si>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</si>
  <si>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</si>
  <si>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</si>
  <si>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</si>
  <si>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</si>
  <si>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</si>
  <si>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</si>
  <si>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</si>
  <si>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</si>
  <si>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</si>
  <si>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</si>
  <si>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</si>
  <si>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</si>
  <si>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</si>
  <si>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</si>
  <si>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</si>
  <si>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</si>
  <si>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</si>
  <si>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</si>
  <si>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</si>
  <si>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</si>
  <si>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</si>
  <si>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</si>
  <si>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</si>
  <si>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</si>
  <si>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</si>
  <si>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</si>
  <si>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</si>
  <si>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</si>
  <si>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</si>
  <si>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</si>
  <si>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</si>
  <si>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</si>
  <si>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</si>
  <si>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</si>
  <si>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</si>
  <si>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</si>
  <si>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</si>
  <si>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</si>
  <si>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</si>
  <si>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 xml:space="preserve">Antall 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</si>
  <si>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</si>
  <si>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</si>
  <si>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</si>
  <si>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</si>
  <si>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</si>
  <si>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</si>
  <si>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</si>
  <si>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</si>
  <si>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</si>
  <si>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</si>
  <si>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</si>
  <si>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</si>
  <si>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</si>
  <si>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</si>
  <si>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</si>
  <si>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</si>
  <si>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</si>
  <si>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</si>
  <si>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</si>
  <si>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</si>
  <si>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</si>
  <si>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</si>
  <si>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</si>
  <si>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</si>
  <si>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</si>
  <si>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ANTALL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</si>
  <si>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</si>
  <si>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</si>
  <si>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</si>
  <si>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</si>
  <si>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</si>
  <si>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</si>
  <si>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</si>
  <si>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</si>
  <si>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</si>
  <si>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Slakthuset</t>
  </si>
  <si>
    <t>Malvik</t>
  </si>
  <si>
    <t>Måned</t>
  </si>
  <si>
    <t>Prima Jæren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</si>
  <si>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</si>
  <si>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</si>
  <si>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</si>
  <si>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</si>
  <si>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</si>
  <si>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</si>
  <si>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</si>
  <si>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</si>
  <si>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</si>
  <si>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</si>
  <si>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</si>
  <si>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</si>
  <si>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</si>
  <si>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</si>
  <si>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</si>
  <si>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</si>
  <si>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</si>
  <si>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</si>
  <si>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</si>
  <si>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</si>
  <si>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Vest</t>
  </si>
  <si>
    <t>Nord</t>
  </si>
  <si>
    <t>Rogaland</t>
  </si>
  <si>
    <t>Nordland</t>
  </si>
  <si>
    <t>FYLKE</t>
  </si>
  <si>
    <t>Nr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</si>
  <si>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</si>
  <si>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</si>
  <si>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</si>
  <si>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</si>
  <si>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</si>
  <si>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</si>
  <si>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</si>
  <si>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</si>
  <si>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</si>
  <si>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</si>
  <si>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</si>
  <si>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</si>
  <si>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</si>
  <si>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</si>
  <si>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</si>
  <si>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</si>
  <si>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</si>
  <si>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</si>
  <si>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</si>
  <si>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</si>
  <si>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</si>
  <si>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</si>
  <si>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</si>
  <si>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</si>
  <si>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</si>
  <si>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</si>
  <si>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</si>
  <si>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</si>
  <si>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</si>
  <si>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</si>
  <si>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</si>
  <si>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</si>
  <si>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</si>
  <si>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</si>
  <si>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</si>
  <si>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</si>
  <si>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</si>
  <si>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</si>
  <si>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</si>
  <si>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</si>
  <si>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</si>
  <si>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</si>
  <si>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</si>
  <si>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</si>
  <si>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</si>
  <si>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</si>
  <si>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</si>
  <si>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</si>
  <si>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</si>
  <si>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</si>
  <si>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</si>
  <si>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</si>
  <si>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</si>
  <si>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</si>
  <si>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</si>
  <si>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</si>
  <si>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</si>
  <si>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</si>
  <si>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</si>
  <si>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</si>
  <si>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</si>
  <si>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</si>
  <si>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</si>
  <si>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</si>
  <si>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</si>
  <si>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</si>
  <si>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</si>
  <si>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</si>
  <si>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</si>
  <si>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</si>
  <si>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</si>
  <si>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</si>
  <si>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</si>
  <si>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</si>
  <si>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</si>
  <si>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</si>
  <si>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</si>
  <si>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</si>
  <si>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</si>
  <si>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</si>
  <si>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</si>
  <si>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</si>
  <si>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</si>
  <si>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</si>
  <si>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</si>
  <si>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</si>
  <si>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</si>
  <si>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</si>
  <si>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</si>
  <si>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</si>
  <si>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</si>
  <si>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</si>
  <si>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</si>
  <si>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</si>
  <si>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</si>
  <si>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</si>
  <si>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</si>
  <si>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</si>
  <si>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</si>
  <si>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</si>
  <si>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</si>
  <si>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</si>
  <si>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</si>
  <si>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</si>
  <si>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</si>
  <si>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</si>
  <si>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</si>
  <si>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</si>
  <si>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</si>
  <si>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</si>
  <si>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</si>
  <si>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</si>
  <si>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</si>
  <si>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</si>
  <si>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</si>
  <si>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</si>
  <si>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</si>
  <si>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</si>
  <si>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</si>
  <si>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</si>
  <si>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</si>
  <si>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</si>
  <si>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</si>
  <si>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</si>
  <si>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</si>
  <si>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</si>
  <si>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</si>
  <si>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</si>
  <si>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</si>
  <si>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</si>
  <si>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</si>
  <si>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</si>
  <si>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</si>
  <si>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</si>
  <si>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</si>
  <si>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</si>
  <si>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</si>
  <si>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</si>
  <si>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</si>
  <si>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</si>
  <si>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</si>
  <si>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</si>
  <si>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</si>
  <si>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</si>
  <si>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</si>
  <si>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</si>
  <si>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</si>
  <si>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</si>
  <si>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</si>
  <si>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</si>
  <si>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</si>
  <si>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</si>
  <si>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</si>
  <si>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</si>
  <si>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</si>
  <si>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</si>
  <si>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</si>
  <si>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</si>
  <si>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</si>
  <si>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</si>
  <si>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</si>
  <si>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</si>
  <si>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</si>
  <si>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</si>
  <si>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</si>
  <si>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</si>
  <si>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</si>
  <si>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</si>
  <si>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</si>
  <si>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</si>
  <si>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</si>
  <si>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</si>
  <si>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</si>
  <si>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</si>
  <si>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</si>
  <si>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</si>
  <si>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</si>
  <si>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</si>
  <si>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</si>
  <si>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</si>
  <si>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</si>
  <si>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</si>
  <si>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</si>
  <si>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</si>
  <si>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</si>
  <si>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</si>
  <si>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</si>
  <si>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</si>
  <si>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</si>
  <si>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</si>
  <si>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</si>
  <si>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</si>
  <si>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</si>
  <si>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</si>
  <si>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</si>
  <si>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</si>
  <si>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</si>
  <si>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</si>
  <si>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</si>
  <si>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</si>
  <si>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</si>
  <si>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</si>
  <si>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</si>
  <si>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</si>
  <si>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</si>
  <si>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</si>
  <si>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</si>
  <si>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</si>
  <si>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</si>
  <si>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</si>
  <si>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</si>
  <si>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</si>
  <si>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</si>
  <si>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</si>
  <si>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</si>
  <si>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</si>
  <si>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</si>
  <si>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</si>
  <si>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</si>
  <si>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</si>
  <si>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</si>
  <si>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</si>
  <si>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</si>
  <si>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</si>
  <si>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</si>
  <si>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</si>
  <si>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</si>
  <si>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</si>
  <si>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</si>
  <si>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</si>
  <si>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</si>
  <si>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</si>
  <si>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</si>
  <si>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</si>
  <si>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</si>
  <si>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</si>
  <si>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</si>
  <si>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</si>
  <si>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</si>
  <si>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</si>
  <si>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</si>
  <si>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</si>
  <si>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</si>
  <si>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</si>
  <si>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</si>
  <si>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</si>
  <si>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</si>
  <si>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</si>
  <si>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</si>
  <si>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</si>
  <si>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</si>
  <si>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</si>
  <si>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</si>
  <si>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</si>
  <si>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</si>
  <si>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</si>
  <si>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</si>
  <si>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</si>
  <si>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</si>
  <si>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</si>
  <si>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</si>
  <si>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</si>
  <si>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</si>
  <si>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</si>
  <si>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</si>
  <si>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</si>
  <si>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</si>
  <si>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</si>
  <si>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</si>
  <si>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</si>
  <si>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</si>
  <si>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</si>
  <si>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</si>
  <si>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</si>
  <si>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</si>
  <si>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</si>
  <si>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</si>
  <si>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</si>
  <si>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</si>
  <si>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</si>
  <si>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</si>
  <si>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</si>
  <si>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</si>
  <si>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</si>
  <si>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</si>
  <si>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</si>
  <si>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</si>
  <si>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</si>
  <si>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</si>
  <si>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</si>
  <si>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</si>
  <si>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</si>
  <si>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</si>
  <si>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</si>
  <si>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</si>
  <si>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</si>
  <si>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</si>
  <si>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</si>
  <si>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Over</t>
  </si>
  <si>
    <t>Fett-</t>
  </si>
  <si>
    <t>gruppe</t>
  </si>
  <si>
    <t>Slakte-</t>
  </si>
  <si>
    <t>Antall slakt:</t>
  </si>
  <si>
    <t>Standardavvikelser</t>
  </si>
  <si>
    <t>Korrelasjoner</t>
  </si>
  <si>
    <t>Vekt-</t>
  </si>
  <si>
    <t>Region</t>
  </si>
  <si>
    <t>Totalt antall slakt :</t>
  </si>
  <si>
    <t>Standardavvik :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</si>
  <si>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</si>
  <si>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</si>
  <si>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</si>
  <si>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</si>
  <si>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</si>
  <si>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</si>
  <si>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</si>
  <si>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</si>
  <si>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</si>
  <si>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</si>
  <si>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</si>
  <si>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</si>
  <si>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</si>
  <si>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FYLKER</t>
  </si>
  <si>
    <t>BEDRIFTSGRUPPE</t>
  </si>
  <si>
    <t>KATEGORI</t>
  </si>
  <si>
    <t>350 kg</t>
  </si>
  <si>
    <t>Mars</t>
  </si>
  <si>
    <t>April</t>
  </si>
  <si>
    <t>Mai</t>
  </si>
  <si>
    <t>Juni</t>
  </si>
  <si>
    <t>Juli</t>
  </si>
  <si>
    <t>Egersund</t>
  </si>
  <si>
    <t>Ytre Nordmøre</t>
  </si>
  <si>
    <t>Midt-Norge_N</t>
  </si>
  <si>
    <t>Midt-Norge_K</t>
  </si>
  <si>
    <t>VARIANTER</t>
  </si>
  <si>
    <t>&gt;400 kg</t>
  </si>
  <si>
    <t>&gt;375 kg</t>
  </si>
  <si>
    <t>&gt;350 kg</t>
  </si>
  <si>
    <t>&gt;325 kg</t>
  </si>
  <si>
    <t>&gt;300 kg</t>
  </si>
  <si>
    <t>&gt;275 kg</t>
  </si>
  <si>
    <t>&gt;250 kg</t>
  </si>
  <si>
    <t>&gt;225 kg</t>
  </si>
  <si>
    <t>&gt;200 kg</t>
  </si>
  <si>
    <t>&gt;175 kg</t>
  </si>
  <si>
    <t>&gt;150 kg</t>
  </si>
  <si>
    <t>&gt;100 kg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</si>
  <si>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</si>
  <si>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</si>
  <si>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</si>
  <si>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</si>
  <si>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</si>
  <si>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</si>
  <si>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</si>
  <si>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Produksjon i</t>
  </si>
  <si>
    <t>Osen</t>
  </si>
  <si>
    <t>Uke:</t>
  </si>
  <si>
    <t>MEANALDR</t>
  </si>
  <si>
    <t>MEANKJON</t>
  </si>
  <si>
    <t>MEANKJFE</t>
  </si>
  <si>
    <t>STD_ALDR</t>
  </si>
  <si>
    <t>COR_VEAL</t>
  </si>
  <si>
    <t>COR_FEAL</t>
  </si>
  <si>
    <t>COR_KLAL</t>
  </si>
  <si>
    <t>alder i</t>
  </si>
  <si>
    <t>dager</t>
  </si>
  <si>
    <t>kjønn</t>
  </si>
  <si>
    <t>kjøttfe</t>
  </si>
  <si>
    <t>Tilvektst</t>
  </si>
  <si>
    <t>per dag</t>
  </si>
  <si>
    <t>i gram</t>
  </si>
  <si>
    <t>produ-</t>
  </si>
  <si>
    <t>senter</t>
  </si>
  <si>
    <t>Tilvekst</t>
  </si>
  <si>
    <t>Uke-</t>
  </si>
  <si>
    <t>nr</t>
  </si>
  <si>
    <t xml:space="preserve">i gram </t>
  </si>
  <si>
    <t>fett-</t>
  </si>
  <si>
    <t>Alder ved</t>
  </si>
  <si>
    <t>slakting</t>
  </si>
  <si>
    <t xml:space="preserve">Tilvekst i </t>
  </si>
  <si>
    <t>gram per</t>
  </si>
  <si>
    <t>dag</t>
  </si>
  <si>
    <t>over</t>
  </si>
  <si>
    <t>slakte-</t>
  </si>
  <si>
    <t>hunn-</t>
  </si>
  <si>
    <t>RASETYPE</t>
  </si>
  <si>
    <t>RASE_KODE</t>
  </si>
  <si>
    <t>Typefe</t>
  </si>
  <si>
    <t>Melkefe</t>
  </si>
  <si>
    <t>Kjøttfe</t>
  </si>
  <si>
    <t>Gammelnorsk</t>
  </si>
  <si>
    <t>Mini kjøttfe</t>
  </si>
  <si>
    <t>Lette kjøttfe</t>
  </si>
  <si>
    <t>Tunge kjøttfe</t>
  </si>
  <si>
    <t>Krysninger</t>
  </si>
  <si>
    <t>Ukjent</t>
  </si>
  <si>
    <t>NRF</t>
  </si>
  <si>
    <t>Jersey</t>
  </si>
  <si>
    <t>Sidet Trønder</t>
  </si>
  <si>
    <t>Dølafe</t>
  </si>
  <si>
    <t>Vestlandsfe</t>
  </si>
  <si>
    <t>Holstein</t>
  </si>
  <si>
    <t>Brown Swiss</t>
  </si>
  <si>
    <t>Hereford</t>
  </si>
  <si>
    <t>Charolais</t>
  </si>
  <si>
    <t>Aberdeen Angus</t>
  </si>
  <si>
    <t>Simmental Kjøtt</t>
  </si>
  <si>
    <t>Piemontese</t>
  </si>
  <si>
    <t>Galloway</t>
  </si>
  <si>
    <t>Salers</t>
  </si>
  <si>
    <t>Datamangel</t>
  </si>
  <si>
    <t>Ulike TYPER av fe:</t>
  </si>
  <si>
    <t>Gjennomsnittlig</t>
  </si>
  <si>
    <t>Horten</t>
  </si>
  <si>
    <t>Suldal</t>
  </si>
  <si>
    <t>Standardavvik:</t>
  </si>
  <si>
    <t>fe</t>
  </si>
  <si>
    <t>alder</t>
  </si>
  <si>
    <t>Alder</t>
  </si>
  <si>
    <t>Fett</t>
  </si>
  <si>
    <t>+/-</t>
  </si>
  <si>
    <t>Over-</t>
  </si>
  <si>
    <t>og</t>
  </si>
  <si>
    <t>ALDERS GRUPPER</t>
  </si>
  <si>
    <t>Aldersgruppe</t>
  </si>
  <si>
    <t>i år</t>
  </si>
  <si>
    <t>&lt;=100kg</t>
  </si>
  <si>
    <t>&gt;425 kg</t>
  </si>
  <si>
    <t>&gt;450 kg</t>
  </si>
  <si>
    <t>Kla-</t>
  </si>
  <si>
    <t>sse</t>
  </si>
  <si>
    <t>Stje-</t>
  </si>
  <si>
    <t>rne</t>
  </si>
  <si>
    <t>Kjøtt-</t>
  </si>
  <si>
    <t>ANTPRO</t>
  </si>
  <si>
    <t>VEKTPRO</t>
  </si>
  <si>
    <t>TYPEFE</t>
  </si>
  <si>
    <t>ALDRGRU1</t>
  </si>
  <si>
    <t>+/-%</t>
  </si>
  <si>
    <t>Mid.</t>
  </si>
  <si>
    <t>fete</t>
  </si>
  <si>
    <t>fett</t>
  </si>
  <si>
    <t>ved</t>
  </si>
  <si>
    <t>Måned:</t>
  </si>
  <si>
    <t>Region :</t>
  </si>
  <si>
    <t>bonde</t>
  </si>
  <si>
    <t>Slakt</t>
  </si>
  <si>
    <t>i</t>
  </si>
  <si>
    <t>Raser</t>
  </si>
  <si>
    <t>Antall som mangler data om rase:</t>
  </si>
  <si>
    <t>kjøtt-</t>
  </si>
  <si>
    <t>grup.</t>
  </si>
  <si>
    <t>Andelsprosent</t>
  </si>
  <si>
    <t>slakt-</t>
  </si>
  <si>
    <t>ing</t>
  </si>
  <si>
    <t>ne</t>
  </si>
  <si>
    <t>&gt;350</t>
  </si>
  <si>
    <t>kg</t>
  </si>
  <si>
    <t>gram/</t>
  </si>
  <si>
    <t>Organ-</t>
  </si>
  <si>
    <t>isasjon</t>
  </si>
  <si>
    <t xml:space="preserve">Alder </t>
  </si>
  <si>
    <t>gram</t>
  </si>
  <si>
    <t>Bedrift</t>
  </si>
  <si>
    <t>over-</t>
  </si>
  <si>
    <t>Korr.</t>
  </si>
  <si>
    <t>stjer-</t>
  </si>
  <si>
    <t>grup</t>
  </si>
  <si>
    <t>Tonn-</t>
  </si>
  <si>
    <t>asje</t>
  </si>
  <si>
    <t>Rasetyper</t>
  </si>
  <si>
    <t>Ald-</t>
  </si>
  <si>
    <t>er</t>
  </si>
  <si>
    <t>Kjø-</t>
  </si>
  <si>
    <t>nn</t>
  </si>
  <si>
    <t>VEKTGRU1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</si>
  <si>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</si>
  <si>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</si>
  <si>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</si>
  <si>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</si>
  <si>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</si>
  <si>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</si>
  <si>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</si>
  <si>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</si>
  <si>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</si>
  <si>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</si>
  <si>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</si>
  <si>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Fettgruppe per MÅNED</t>
  </si>
  <si>
    <t>Antall:</t>
  </si>
  <si>
    <t>Oppdatert per:</t>
  </si>
  <si>
    <t>KLASSE FORDELING per RASE</t>
  </si>
  <si>
    <t>Rase</t>
  </si>
  <si>
    <t>Antall i P-:</t>
  </si>
  <si>
    <t>O+:</t>
  </si>
  <si>
    <t>millioner</t>
  </si>
  <si>
    <t>Andel</t>
  </si>
  <si>
    <t>Andel O+</t>
  </si>
  <si>
    <t>Sum</t>
  </si>
  <si>
    <t>og bedre</t>
  </si>
  <si>
    <t>tilskudd</t>
  </si>
  <si>
    <t>Fleckvieh</t>
  </si>
  <si>
    <t>Canadisk Ayrshire</t>
  </si>
  <si>
    <t>Montbéliard</t>
  </si>
  <si>
    <t>Mørefe</t>
  </si>
  <si>
    <t>Normande</t>
  </si>
  <si>
    <t xml:space="preserve">Dexter </t>
  </si>
  <si>
    <t>Chianina</t>
  </si>
  <si>
    <t>Belgisk blå</t>
  </si>
  <si>
    <t xml:space="preserve">Wagyu </t>
  </si>
  <si>
    <t>Jak (Bos Grunniens)</t>
  </si>
  <si>
    <t>Ukjent rase</t>
  </si>
  <si>
    <t>% med  klasse O:</t>
  </si>
  <si>
    <t>% med  klasse O+ eller bedre:</t>
  </si>
  <si>
    <t>350</t>
  </si>
  <si>
    <t>vekst</t>
  </si>
  <si>
    <t>Til-</t>
  </si>
  <si>
    <t>Vekt/</t>
  </si>
  <si>
    <t>vekt/</t>
  </si>
  <si>
    <t>fe %</t>
  </si>
  <si>
    <t>gram/dag</t>
  </si>
  <si>
    <t>grup-</t>
  </si>
  <si>
    <t>pe</t>
  </si>
  <si>
    <t>% med</t>
  </si>
  <si>
    <t>Fettgruppe:</t>
  </si>
  <si>
    <t>6</t>
  </si>
  <si>
    <t>7</t>
  </si>
  <si>
    <t>8</t>
  </si>
  <si>
    <t>9</t>
  </si>
  <si>
    <t>10</t>
  </si>
  <si>
    <t>11</t>
  </si>
  <si>
    <t>12</t>
  </si>
  <si>
    <t>% &gt;</t>
  </si>
  <si>
    <t>350kg</t>
  </si>
  <si>
    <t>gram/ dag</t>
  </si>
  <si>
    <t>gram/kg</t>
  </si>
  <si>
    <t>Antall :</t>
  </si>
  <si>
    <t>Hittil i år</t>
  </si>
  <si>
    <t xml:space="preserve">  </t>
  </si>
  <si>
    <t>Sept</t>
  </si>
  <si>
    <t>KOMMUNE1</t>
  </si>
  <si>
    <t>Trøndelag</t>
  </si>
  <si>
    <t>Færder</t>
  </si>
  <si>
    <t>Tvedestrand</t>
  </si>
  <si>
    <t>KVAL_O</t>
  </si>
  <si>
    <t>KVAL_OPLUSS</t>
  </si>
  <si>
    <t>Nr.</t>
  </si>
  <si>
    <t>Indre Fosen</t>
  </si>
  <si>
    <t xml:space="preserve">Kvalitetstilskudd for storfe: </t>
  </si>
  <si>
    <t>Lim Uniq ♂</t>
  </si>
  <si>
    <t>Lim Uniq ♀</t>
  </si>
  <si>
    <t>Midt</t>
  </si>
  <si>
    <t>Uten aldersinfo.:</t>
  </si>
  <si>
    <t>Gram</t>
  </si>
  <si>
    <t>Sidet Trønderfe og Nordlandsfe</t>
  </si>
  <si>
    <t>Telemarkfe</t>
  </si>
  <si>
    <t>Østlandsk Rødkolle</t>
  </si>
  <si>
    <t>Vestlandsk Raukolle</t>
  </si>
  <si>
    <t>Vestlandsk fjordfe</t>
  </si>
  <si>
    <t>Rød Dansk Mælkefe</t>
  </si>
  <si>
    <t>Jarlsbergfe</t>
  </si>
  <si>
    <t>Limousin</t>
  </si>
  <si>
    <t>Kjøttsimmental</t>
  </si>
  <si>
    <t>Blonde d`Aquitaine</t>
  </si>
  <si>
    <t>Highland</t>
  </si>
  <si>
    <t>Mini Hereford</t>
  </si>
  <si>
    <t>Krysning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</si>
  <si>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</si>
  <si>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</si>
  <si>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</si>
  <si>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</si>
  <si>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</si>
  <si>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</si>
  <si>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</si>
  <si>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</si>
  <si>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</si>
  <si>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</si>
  <si>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</si>
  <si>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</si>
  <si>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</si>
  <si>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</si>
  <si>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</si>
  <si>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</si>
  <si>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</si>
  <si>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</si>
  <si>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</si>
  <si>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</si>
  <si>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</si>
  <si>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</si>
  <si>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</si>
  <si>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</si>
  <si>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</si>
  <si>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Steinkjer</t>
  </si>
  <si>
    <t>Viken</t>
  </si>
  <si>
    <t>Innlandet</t>
  </si>
  <si>
    <t>Telemark/ Vestfold</t>
  </si>
  <si>
    <t>Agder</t>
  </si>
  <si>
    <t>Vestland</t>
  </si>
  <si>
    <t>Raser:</t>
  </si>
  <si>
    <t>Indre Østfold</t>
  </si>
  <si>
    <t>Nordre Follo</t>
  </si>
  <si>
    <t>Lillestrøm</t>
  </si>
  <si>
    <t>Nesbyen</t>
  </si>
  <si>
    <t>Midt-Telemark</t>
  </si>
  <si>
    <t>Bjørnafjorden</t>
  </si>
  <si>
    <t>Alver</t>
  </si>
  <si>
    <t>Kinn</t>
  </si>
  <si>
    <t>Sunnfjord</t>
  </si>
  <si>
    <t>Stadt</t>
  </si>
  <si>
    <t>Strynndal</t>
  </si>
  <si>
    <t>Fjord</t>
  </si>
  <si>
    <t>Hustadvika</t>
  </si>
  <si>
    <t>Heim</t>
  </si>
  <si>
    <t>Orkland</t>
  </si>
  <si>
    <t>Nærøysund</t>
  </si>
  <si>
    <t>Senja</t>
  </si>
  <si>
    <t>Vestfold/ Telemark</t>
  </si>
  <si>
    <t>Sørlandet</t>
  </si>
  <si>
    <t xml:space="preserve">Vestland </t>
  </si>
  <si>
    <t>Finnmark og Troms</t>
  </si>
  <si>
    <t>M_KFAKT</t>
  </si>
  <si>
    <t>M_LENGDE</t>
  </si>
  <si>
    <t>Lengde</t>
  </si>
  <si>
    <t>K-faktor</t>
  </si>
  <si>
    <t>dyr</t>
  </si>
  <si>
    <t>Telemark fe</t>
  </si>
  <si>
    <t xml:space="preserve">Raukolle </t>
  </si>
  <si>
    <t>Sør- og Vestlandsfe</t>
  </si>
  <si>
    <t>50,1 -75 kg</t>
  </si>
  <si>
    <t>75,1 -100 kg</t>
  </si>
  <si>
    <t>125,1 - 150 kg</t>
  </si>
  <si>
    <t>175,1 - 200 kg</t>
  </si>
  <si>
    <t>200,1 - 225 kg</t>
  </si>
  <si>
    <t>225,1 - 250 kg</t>
  </si>
  <si>
    <t>250,1 - 275 kg</t>
  </si>
  <si>
    <t>275,1 - 300 kg</t>
  </si>
  <si>
    <t>100,1 - 125 kg</t>
  </si>
  <si>
    <t>300,1 - 325 kg</t>
  </si>
  <si>
    <t>Rødt dansk melkefe</t>
  </si>
  <si>
    <t>Jarlsberg fe</t>
  </si>
  <si>
    <t>301 - 350 dg</t>
  </si>
  <si>
    <t>351 - 400 dg</t>
  </si>
  <si>
    <t>401 - 450 dg</t>
  </si>
  <si>
    <t>451 - 500 dg</t>
  </si>
  <si>
    <t>501 - 550 dg</t>
  </si>
  <si>
    <t>551 - 600 dg</t>
  </si>
  <si>
    <t>601 - 650 dg</t>
  </si>
  <si>
    <t>651 - 700 dg</t>
  </si>
  <si>
    <t>701 - 750 dg</t>
  </si>
  <si>
    <t>ukjent</t>
  </si>
  <si>
    <t>Skodje</t>
  </si>
  <si>
    <t>0,82 - 0,95</t>
  </si>
  <si>
    <t>0,96 - 1,09</t>
  </si>
  <si>
    <t>1,09 - 1,23</t>
  </si>
  <si>
    <t>1,23 - 1,36</t>
  </si>
  <si>
    <t>1,37 - 1,50</t>
  </si>
  <si>
    <t>1,51 - 1,64</t>
  </si>
  <si>
    <t>1,64 - 1,78</t>
  </si>
  <si>
    <t>1,78 - 1,91</t>
  </si>
  <si>
    <t>1,92 - 2,05</t>
  </si>
  <si>
    <t>KVIGE</t>
  </si>
  <si>
    <t>325,1 - 350 kg</t>
  </si>
  <si>
    <t>350,1 - 375 kg</t>
  </si>
  <si>
    <t>375,1 - 400 kg</t>
  </si>
  <si>
    <t>400,1 - 425 kg</t>
  </si>
  <si>
    <t>425,1 - 450 kg</t>
  </si>
  <si>
    <t>450,1 - 475 kg</t>
  </si>
  <si>
    <t>525,1 - 550 kg</t>
  </si>
  <si>
    <t>:</t>
  </si>
  <si>
    <t>Alder i måneder:</t>
  </si>
  <si>
    <t>eller</t>
  </si>
  <si>
    <t>år</t>
  </si>
  <si>
    <t>måneder og</t>
  </si>
  <si>
    <t>dag/dager</t>
  </si>
  <si>
    <t>PgUp</t>
  </si>
  <si>
    <t>i middel klasse</t>
  </si>
  <si>
    <t>i middel fettgruppe</t>
  </si>
  <si>
    <t>Pg Up</t>
  </si>
  <si>
    <t>gr/dag</t>
  </si>
  <si>
    <t>Øre Vilt N</t>
  </si>
  <si>
    <t>Øre Vilt K</t>
  </si>
  <si>
    <t>Bø Gårdsslakteri</t>
  </si>
  <si>
    <t>Pinzgauer</t>
  </si>
  <si>
    <t>Vektgrupper</t>
  </si>
  <si>
    <t>&gt;= 50,0 kg</t>
  </si>
  <si>
    <t>475,1 - 500 kg</t>
  </si>
  <si>
    <t>500,1 - 525 kg</t>
  </si>
  <si>
    <t>550 - ==&gt; kg</t>
  </si>
  <si>
    <t>a</t>
  </si>
  <si>
    <t>Vekt i 2024</t>
  </si>
  <si>
    <t>Klasse i 2024</t>
  </si>
  <si>
    <t>Fettgruppe i 2024</t>
  </si>
  <si>
    <t>FYLKE2</t>
  </si>
  <si>
    <t>Østfold</t>
  </si>
  <si>
    <t>Akershus</t>
  </si>
  <si>
    <t>Buskerud</t>
  </si>
  <si>
    <t>Vestfold</t>
  </si>
  <si>
    <t>Telemark</t>
  </si>
  <si>
    <t>Troms</t>
  </si>
  <si>
    <t>Finnmark</t>
  </si>
  <si>
    <t>Klasser</t>
  </si>
  <si>
    <t>Kasserte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</si>
</sst>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\.\ yyyy;@"/>
  </numFmts>
  <fonts count="47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20"/>
      <name val="Arial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b/>
      <sz val="18"/>
      <name val="Verdana"/>
      <family val="2"/>
    </font>
    <font>
      <b/>
      <sz val="26"/>
      <name val="Verdana"/>
      <family val="2"/>
    </font>
    <font>
      <b/>
      <sz val="20"/>
      <name val="Verdana"/>
      <family val="2"/>
    </font>
    <font>
      <sz val="16"/>
      <name val="Verdana"/>
      <family val="2"/>
    </font>
    <font>
      <b/>
      <sz val="12"/>
      <color theme="1"/>
      <name val="Verdana"/>
      <family val="2"/>
    </font>
    <font>
      <b/>
      <sz val="11"/>
      <name val="Verdana"/>
      <family val="2"/>
    </font>
    <font>
      <sz val="26"/>
      <name val="Verdana"/>
      <family val="2"/>
    </font>
    <font>
      <sz val="16"/>
      <name val="Arial"/>
      <family val="2"/>
    </font>
    <font>
      <sz val="16"/>
      <color indexed="81"/>
      <name val="Tahoma"/>
      <family val="2"/>
    </font>
    <font>
      <sz val="14"/>
      <name val="Arial"/>
      <family val="2"/>
    </font>
    <font>
      <b/>
      <sz val="16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22"/>
      <name val="Verdana"/>
      <family val="2"/>
    </font>
    <font>
      <sz val="18"/>
      <name val="Arial"/>
      <family val="2"/>
    </font>
    <font>
      <b/>
      <sz val="12"/>
      <name val="Calibri"/>
      <family val="2"/>
      <scheme val="minor"/>
    </font>
    <font>
      <b/>
      <sz val="22"/>
      <name val="Arial"/>
      <family val="2"/>
    </font>
    <font>
      <b/>
      <sz val="11"/>
      <color theme="1"/>
      <name val="Verdana"/>
      <family val="2"/>
    </font>
    <font>
      <sz val="2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6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4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51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3" fillId="3" borderId="0" xfId="0" applyFont="1" applyFill="1"/>
    <xf numFmtId="0" fontId="0" fillId="5" borderId="0" xfId="0" applyFill="1"/>
    <xf numFmtId="2" fontId="6" fillId="0" borderId="0" xfId="2" applyNumberFormat="1"/>
    <xf numFmtId="164" fontId="6" fillId="0" borderId="0" xfId="2" applyNumberFormat="1"/>
    <xf numFmtId="0" fontId="14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5" fillId="6" borderId="0" xfId="2" applyNumberFormat="1" applyFont="1" applyFill="1"/>
    <xf numFmtId="0" fontId="17" fillId="0" borderId="0" xfId="8"/>
    <xf numFmtId="1" fontId="8" fillId="7" borderId="0" xfId="0" applyNumberFormat="1" applyFont="1" applyFill="1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8" borderId="0" xfId="0" applyFill="1"/>
    <xf numFmtId="0" fontId="6" fillId="9" borderId="0" xfId="0" applyFont="1" applyFill="1"/>
    <xf numFmtId="2" fontId="6" fillId="9" borderId="0" xfId="0" applyNumberFormat="1" applyFont="1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13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164" fontId="0" fillId="8" borderId="0" xfId="0" applyNumberFormat="1" applyFill="1"/>
    <xf numFmtId="164" fontId="5" fillId="8" borderId="0" xfId="0" applyNumberFormat="1" applyFont="1" applyFill="1"/>
    <xf numFmtId="164" fontId="0" fillId="10" borderId="0" xfId="0" applyNumberFormat="1" applyFill="1"/>
    <xf numFmtId="164" fontId="0" fillId="0" borderId="0" xfId="0" applyNumberFormat="1"/>
    <xf numFmtId="164" fontId="10" fillId="0" borderId="0" xfId="0" applyNumberFormat="1" applyFont="1"/>
    <xf numFmtId="164" fontId="6" fillId="10" borderId="0" xfId="0" quotePrefix="1" applyNumberFormat="1" applyFont="1" applyFill="1"/>
    <xf numFmtId="164" fontId="6" fillId="0" borderId="0" xfId="0" quotePrefix="1" applyNumberFormat="1" applyFont="1"/>
    <xf numFmtId="164" fontId="2" fillId="0" borderId="0" xfId="3" applyNumberFormat="1"/>
    <xf numFmtId="164" fontId="2" fillId="0" borderId="0" xfId="7" applyNumberFormat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0" fillId="11" borderId="0" xfId="0" applyFill="1"/>
    <xf numFmtId="0" fontId="7" fillId="11" borderId="0" xfId="0" applyFont="1" applyFill="1"/>
    <xf numFmtId="2" fontId="0" fillId="11" borderId="0" xfId="0" applyNumberFormat="1" applyFill="1"/>
    <xf numFmtId="1" fontId="6" fillId="9" borderId="0" xfId="0" applyNumberFormat="1" applyFont="1" applyFill="1"/>
    <xf numFmtId="0" fontId="6" fillId="5" borderId="0" xfId="0" applyFont="1" applyFill="1"/>
    <xf numFmtId="164" fontId="0" fillId="3" borderId="0" xfId="0" applyNumberFormat="1" applyFill="1"/>
    <xf numFmtId="0" fontId="6" fillId="0" borderId="0" xfId="2"/>
    <xf numFmtId="164" fontId="5" fillId="8" borderId="0" xfId="10" applyNumberFormat="1" applyFont="1" applyFill="1"/>
    <xf numFmtId="164" fontId="8" fillId="6" borderId="0" xfId="0" applyNumberFormat="1" applyFont="1" applyFill="1" applyAlignment="1">
      <alignment horizontal="center"/>
    </xf>
    <xf numFmtId="1" fontId="8" fillId="12" borderId="0" xfId="0" applyNumberFormat="1" applyFont="1" applyFill="1" applyAlignment="1">
      <alignment horizontal="center"/>
    </xf>
    <xf numFmtId="1" fontId="0" fillId="6" borderId="0" xfId="0" applyNumberFormat="1" applyFill="1"/>
    <xf numFmtId="0" fontId="5" fillId="6" borderId="0" xfId="0" applyFont="1" applyFill="1"/>
    <xf numFmtId="164" fontId="0" fillId="5" borderId="0" xfId="0" applyNumberFormat="1" applyFill="1"/>
    <xf numFmtId="164" fontId="5" fillId="5" borderId="0" xfId="0" applyNumberFormat="1" applyFont="1" applyFill="1"/>
    <xf numFmtId="1" fontId="6" fillId="10" borderId="0" xfId="0" applyNumberFormat="1" applyFont="1" applyFill="1"/>
    <xf numFmtId="164" fontId="6" fillId="8" borderId="0" xfId="0" applyNumberFormat="1" applyFont="1" applyFill="1"/>
    <xf numFmtId="164" fontId="6" fillId="9" borderId="0" xfId="0" applyNumberFormat="1" applyFont="1" applyFill="1"/>
    <xf numFmtId="164" fontId="5" fillId="10" borderId="0" xfId="0" applyNumberFormat="1" applyFont="1" applyFill="1"/>
    <xf numFmtId="1" fontId="5" fillId="10" borderId="0" xfId="0" applyNumberFormat="1" applyFont="1" applyFill="1"/>
    <xf numFmtId="164" fontId="0" fillId="11" borderId="0" xfId="0" applyNumberFormat="1" applyFill="1"/>
    <xf numFmtId="1" fontId="0" fillId="11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2" borderId="0" xfId="0" applyNumberFormat="1" applyFont="1" applyFill="1" applyAlignment="1">
      <alignment horizontal="center"/>
    </xf>
    <xf numFmtId="0" fontId="0" fillId="13" borderId="0" xfId="0" applyFill="1"/>
    <xf numFmtId="0" fontId="6" fillId="13" borderId="0" xfId="0" applyFont="1" applyFill="1"/>
    <xf numFmtId="0" fontId="5" fillId="13" borderId="0" xfId="0" applyFont="1" applyFill="1"/>
    <xf numFmtId="0" fontId="9" fillId="13" borderId="0" xfId="0" applyFont="1" applyFill="1"/>
    <xf numFmtId="1" fontId="5" fillId="13" borderId="0" xfId="0" applyNumberFormat="1" applyFont="1" applyFill="1"/>
    <xf numFmtId="164" fontId="5" fillId="13" borderId="0" xfId="0" applyNumberFormat="1" applyFont="1" applyFill="1"/>
    <xf numFmtId="0" fontId="0" fillId="14" borderId="0" xfId="0" applyFill="1"/>
    <xf numFmtId="1" fontId="0" fillId="14" borderId="0" xfId="0" applyNumberFormat="1" applyFill="1"/>
    <xf numFmtId="2" fontId="0" fillId="14" borderId="0" xfId="0" applyNumberFormat="1" applyFill="1"/>
    <xf numFmtId="164" fontId="0" fillId="14" borderId="0" xfId="0" applyNumberFormat="1" applyFill="1"/>
    <xf numFmtId="2" fontId="5" fillId="6" borderId="0" xfId="0" applyNumberFormat="1" applyFont="1" applyFill="1"/>
    <xf numFmtId="164" fontId="5" fillId="6" borderId="0" xfId="0" applyNumberFormat="1" applyFont="1" applyFill="1"/>
    <xf numFmtId="1" fontId="5" fillId="6" borderId="0" xfId="0" applyNumberFormat="1" applyFont="1" applyFill="1"/>
    <xf numFmtId="0" fontId="5" fillId="13" borderId="0" xfId="0" quotePrefix="1" applyFont="1" applyFill="1"/>
    <xf numFmtId="1" fontId="5" fillId="13" borderId="0" xfId="0" applyNumberFormat="1" applyFont="1" applyFill="1" applyAlignment="1">
      <alignment horizontal="left"/>
    </xf>
    <xf numFmtId="1" fontId="0" fillId="13" borderId="0" xfId="0" applyNumberFormat="1" applyFill="1"/>
    <xf numFmtId="1" fontId="6" fillId="13" borderId="0" xfId="0" applyNumberFormat="1" applyFont="1" applyFill="1"/>
    <xf numFmtId="164" fontId="5" fillId="10" borderId="0" xfId="0" quotePrefix="1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164" fontId="6" fillId="10" borderId="0" xfId="0" applyNumberFormat="1" applyFont="1" applyFill="1"/>
    <xf numFmtId="2" fontId="0" fillId="13" borderId="0" xfId="0" applyNumberFormat="1" applyFill="1"/>
    <xf numFmtId="2" fontId="5" fillId="13" borderId="0" xfId="0" quotePrefix="1" applyNumberFormat="1" applyFont="1" applyFill="1"/>
    <xf numFmtId="0" fontId="8" fillId="3" borderId="0" xfId="0" quotePrefix="1" applyFont="1" applyFill="1"/>
    <xf numFmtId="0" fontId="5" fillId="5" borderId="0" xfId="0" quotePrefix="1" applyFont="1" applyFill="1"/>
    <xf numFmtId="1" fontId="0" fillId="5" borderId="0" xfId="0" applyNumberFormat="1" applyFill="1"/>
    <xf numFmtId="1" fontId="5" fillId="5" borderId="0" xfId="0" quotePrefix="1" applyNumberFormat="1" applyFont="1" applyFill="1"/>
    <xf numFmtId="1" fontId="5" fillId="5" borderId="0" xfId="0" applyNumberFormat="1" applyFont="1" applyFill="1"/>
    <xf numFmtId="0" fontId="13" fillId="13" borderId="0" xfId="0" applyFont="1" applyFill="1"/>
    <xf numFmtId="2" fontId="8" fillId="7" borderId="0" xfId="0" applyNumberFormat="1" applyFont="1" applyFill="1"/>
    <xf numFmtId="164" fontId="8" fillId="4" borderId="0" xfId="0" applyNumberFormat="1" applyFont="1" applyFill="1"/>
    <xf numFmtId="1" fontId="7" fillId="6" borderId="0" xfId="0" applyNumberFormat="1" applyFont="1" applyFill="1"/>
    <xf numFmtId="164" fontId="0" fillId="13" borderId="0" xfId="0" applyNumberFormat="1" applyFill="1"/>
    <xf numFmtId="164" fontId="5" fillId="13" borderId="0" xfId="0" quotePrefix="1" applyNumberFormat="1" applyFont="1" applyFill="1"/>
    <xf numFmtId="1" fontId="8" fillId="6" borderId="0" xfId="0" applyNumberFormat="1" applyFont="1" applyFill="1"/>
    <xf numFmtId="0" fontId="19" fillId="5" borderId="0" xfId="0" applyFont="1" applyFill="1"/>
    <xf numFmtId="0" fontId="19" fillId="8" borderId="0" xfId="0" applyFont="1" applyFill="1"/>
    <xf numFmtId="0" fontId="13" fillId="0" borderId="0" xfId="0" applyFont="1"/>
    <xf numFmtId="0" fontId="18" fillId="3" borderId="0" xfId="0" applyFont="1" applyFill="1"/>
    <xf numFmtId="0" fontId="5" fillId="5" borderId="0" xfId="10" applyFont="1" applyFill="1"/>
    <xf numFmtId="1" fontId="5" fillId="5" borderId="0" xfId="10" applyNumberFormat="1" applyFont="1" applyFill="1"/>
    <xf numFmtId="164" fontId="5" fillId="5" borderId="0" xfId="10" applyNumberFormat="1" applyFont="1" applyFill="1"/>
    <xf numFmtId="0" fontId="23" fillId="8" borderId="0" xfId="0" applyFont="1" applyFill="1"/>
    <xf numFmtId="0" fontId="24" fillId="8" borderId="0" xfId="0" applyFont="1" applyFill="1"/>
    <xf numFmtId="0" fontId="20" fillId="5" borderId="0" xfId="0" applyFont="1" applyFill="1"/>
    <xf numFmtId="1" fontId="20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0" fontId="21" fillId="5" borderId="0" xfId="0" applyFont="1" applyFill="1"/>
    <xf numFmtId="0" fontId="25" fillId="8" borderId="0" xfId="0" applyFont="1" applyFill="1"/>
    <xf numFmtId="0" fontId="20" fillId="8" borderId="0" xfId="0" applyFont="1" applyFill="1"/>
    <xf numFmtId="0" fontId="21" fillId="8" borderId="0" xfId="0" applyFont="1" applyFill="1"/>
    <xf numFmtId="164" fontId="13" fillId="3" borderId="0" xfId="0" applyNumberFormat="1" applyFont="1" applyFill="1"/>
    <xf numFmtId="164" fontId="18" fillId="3" borderId="0" xfId="0" applyNumberFormat="1" applyFont="1" applyFill="1"/>
    <xf numFmtId="164" fontId="14" fillId="0" borderId="0" xfId="6" applyNumberFormat="1"/>
    <xf numFmtId="164" fontId="17" fillId="0" borderId="0" xfId="8" applyNumberFormat="1"/>
    <xf numFmtId="1" fontId="13" fillId="3" borderId="0" xfId="0" applyNumberFormat="1" applyFont="1" applyFill="1"/>
    <xf numFmtId="1" fontId="0" fillId="3" borderId="0" xfId="0" applyNumberFormat="1" applyFill="1"/>
    <xf numFmtId="1" fontId="8" fillId="3" borderId="0" xfId="0" applyNumberFormat="1" applyFont="1" applyFill="1"/>
    <xf numFmtId="1" fontId="14" fillId="0" borderId="0" xfId="6" applyNumberFormat="1"/>
    <xf numFmtId="1" fontId="17" fillId="0" borderId="0" xfId="8" applyNumberFormat="1"/>
    <xf numFmtId="0" fontId="25" fillId="13" borderId="0" xfId="0" applyFont="1" applyFill="1"/>
    <xf numFmtId="0" fontId="26" fillId="13" borderId="0" xfId="0" applyFont="1" applyFill="1"/>
    <xf numFmtId="0" fontId="23" fillId="13" borderId="0" xfId="0" applyFont="1" applyFill="1"/>
    <xf numFmtId="0" fontId="5" fillId="5" borderId="0" xfId="10" quotePrefix="1" applyFont="1" applyFill="1"/>
    <xf numFmtId="0" fontId="5" fillId="9" borderId="0" xfId="0" applyFont="1" applyFill="1"/>
    <xf numFmtId="2" fontId="5" fillId="9" borderId="0" xfId="0" applyNumberFormat="1" applyFont="1" applyFill="1"/>
    <xf numFmtId="1" fontId="5" fillId="9" borderId="0" xfId="0" applyNumberFormat="1" applyFont="1" applyFill="1"/>
    <xf numFmtId="164" fontId="5" fillId="9" borderId="0" xfId="0" applyNumberFormat="1" applyFont="1" applyFill="1"/>
    <xf numFmtId="1" fontId="6" fillId="5" borderId="0" xfId="0" applyNumberFormat="1" applyFont="1" applyFill="1"/>
    <xf numFmtId="1" fontId="6" fillId="8" borderId="0" xfId="0" applyNumberFormat="1" applyFont="1" applyFill="1"/>
    <xf numFmtId="1" fontId="7" fillId="0" borderId="0" xfId="0" applyNumberFormat="1" applyFont="1"/>
    <xf numFmtId="0" fontId="20" fillId="0" borderId="0" xfId="0" applyFont="1"/>
    <xf numFmtId="164" fontId="21" fillId="8" borderId="0" xfId="0" applyNumberFormat="1" applyFont="1" applyFill="1"/>
    <xf numFmtId="0" fontId="21" fillId="0" borderId="0" xfId="0" applyFont="1"/>
    <xf numFmtId="1" fontId="21" fillId="8" borderId="0" xfId="0" applyNumberFormat="1" applyFont="1" applyFill="1"/>
    <xf numFmtId="2" fontId="21" fillId="0" borderId="0" xfId="0" applyNumberFormat="1" applyFont="1"/>
    <xf numFmtId="0" fontId="27" fillId="8" borderId="0" xfId="0" applyFont="1" applyFill="1"/>
    <xf numFmtId="164" fontId="27" fillId="8" borderId="0" xfId="0" applyNumberFormat="1" applyFont="1" applyFill="1"/>
    <xf numFmtId="0" fontId="27" fillId="0" borderId="0" xfId="0" applyFont="1"/>
    <xf numFmtId="164" fontId="25" fillId="8" borderId="0" xfId="0" applyNumberFormat="1" applyFont="1" applyFill="1"/>
    <xf numFmtId="0" fontId="25" fillId="0" borderId="0" xfId="0" applyFont="1"/>
    <xf numFmtId="1" fontId="25" fillId="8" borderId="0" xfId="0" applyNumberFormat="1" applyFont="1" applyFill="1"/>
    <xf numFmtId="1" fontId="27" fillId="8" borderId="0" xfId="0" applyNumberFormat="1" applyFont="1" applyFill="1"/>
    <xf numFmtId="1" fontId="28" fillId="0" borderId="0" xfId="0" applyNumberFormat="1" applyFont="1"/>
    <xf numFmtId="1" fontId="20" fillId="0" borderId="0" xfId="0" applyNumberFormat="1" applyFont="1"/>
    <xf numFmtId="164" fontId="20" fillId="0" borderId="0" xfId="0" applyNumberFormat="1" applyFont="1"/>
    <xf numFmtId="2" fontId="20" fillId="0" borderId="0" xfId="0" applyNumberFormat="1" applyFont="1"/>
    <xf numFmtId="0" fontId="27" fillId="5" borderId="0" xfId="0" applyFont="1" applyFill="1"/>
    <xf numFmtId="1" fontId="27" fillId="5" borderId="0" xfId="0" applyNumberFormat="1" applyFont="1" applyFill="1"/>
    <xf numFmtId="164" fontId="27" fillId="5" borderId="0" xfId="0" applyNumberFormat="1" applyFont="1" applyFill="1"/>
    <xf numFmtId="1" fontId="9" fillId="8" borderId="0" xfId="0" applyNumberFormat="1" applyFont="1" applyFill="1"/>
    <xf numFmtId="164" fontId="5" fillId="8" borderId="0" xfId="10" quotePrefix="1" applyNumberFormat="1" applyFont="1" applyFill="1"/>
    <xf numFmtId="1" fontId="19" fillId="8" borderId="0" xfId="0" applyNumberFormat="1" applyFont="1" applyFill="1"/>
    <xf numFmtId="1" fontId="5" fillId="5" borderId="0" xfId="10" quotePrefix="1" applyNumberFormat="1" applyFont="1" applyFill="1"/>
    <xf numFmtId="164" fontId="5" fillId="5" borderId="0" xfId="10" quotePrefix="1" applyNumberFormat="1" applyFont="1" applyFill="1"/>
    <xf numFmtId="0" fontId="30" fillId="8" borderId="0" xfId="0" applyFont="1" applyFill="1"/>
    <xf numFmtId="0" fontId="30" fillId="0" borderId="0" xfId="0" applyFont="1"/>
    <xf numFmtId="1" fontId="21" fillId="0" borderId="0" xfId="0" applyNumberFormat="1" applyFont="1"/>
    <xf numFmtId="164" fontId="30" fillId="8" borderId="0" xfId="0" applyNumberFormat="1" applyFont="1" applyFill="1"/>
    <xf numFmtId="1" fontId="30" fillId="8" borderId="0" xfId="0" applyNumberFormat="1" applyFont="1" applyFill="1"/>
    <xf numFmtId="1" fontId="6" fillId="0" borderId="0" xfId="0" quotePrefix="1" applyNumberFormat="1" applyFont="1"/>
    <xf numFmtId="1" fontId="29" fillId="8" borderId="0" xfId="0" applyNumberFormat="1" applyFont="1" applyFill="1"/>
    <xf numFmtId="164" fontId="9" fillId="8" borderId="0" xfId="0" applyNumberFormat="1" applyFont="1" applyFill="1"/>
    <xf numFmtId="0" fontId="12" fillId="0" borderId="0" xfId="0" applyFont="1"/>
    <xf numFmtId="0" fontId="31" fillId="0" borderId="0" xfId="0" applyFont="1"/>
    <xf numFmtId="164" fontId="30" fillId="0" borderId="0" xfId="0" applyNumberFormat="1" applyFont="1"/>
    <xf numFmtId="164" fontId="27" fillId="0" borderId="0" xfId="0" applyNumberFormat="1" applyFont="1"/>
    <xf numFmtId="1" fontId="20" fillId="8" borderId="0" xfId="0" applyNumberFormat="1" applyFont="1" applyFill="1"/>
    <xf numFmtId="164" fontId="20" fillId="8" borderId="0" xfId="0" applyNumberFormat="1" applyFont="1" applyFill="1"/>
    <xf numFmtId="0" fontId="5" fillId="0" borderId="0" xfId="2" applyFont="1"/>
    <xf numFmtId="0" fontId="30" fillId="13" borderId="0" xfId="0" applyFont="1" applyFill="1"/>
    <xf numFmtId="164" fontId="30" fillId="13" borderId="0" xfId="0" applyNumberFormat="1" applyFont="1" applyFill="1"/>
    <xf numFmtId="0" fontId="27" fillId="13" borderId="0" xfId="0" applyFont="1" applyFill="1"/>
    <xf numFmtId="0" fontId="21" fillId="13" borderId="0" xfId="0" applyFont="1" applyFill="1"/>
    <xf numFmtId="164" fontId="27" fillId="13" borderId="0" xfId="0" applyNumberFormat="1" applyFont="1" applyFill="1"/>
    <xf numFmtId="1" fontId="30" fillId="13" borderId="0" xfId="0" applyNumberFormat="1" applyFont="1" applyFill="1"/>
    <xf numFmtId="1" fontId="27" fillId="13" borderId="0" xfId="0" applyNumberFormat="1" applyFont="1" applyFill="1"/>
    <xf numFmtId="1" fontId="25" fillId="13" borderId="0" xfId="0" applyNumberFormat="1" applyFont="1" applyFill="1"/>
    <xf numFmtId="164" fontId="25" fillId="13" borderId="0" xfId="0" applyNumberFormat="1" applyFont="1" applyFill="1"/>
    <xf numFmtId="1" fontId="21" fillId="13" borderId="0" xfId="0" applyNumberFormat="1" applyFont="1" applyFill="1"/>
    <xf numFmtId="164" fontId="21" fillId="13" borderId="0" xfId="0" applyNumberFormat="1" applyFont="1" applyFill="1"/>
    <xf numFmtId="1" fontId="19" fillId="5" borderId="0" xfId="0" applyNumberFormat="1" applyFont="1" applyFill="1"/>
    <xf numFmtId="1" fontId="0" fillId="0" borderId="0" xfId="0" quotePrefix="1" applyNumberFormat="1"/>
    <xf numFmtId="1" fontId="2" fillId="0" borderId="0" xfId="4" applyNumberFormat="1"/>
    <xf numFmtId="164" fontId="0" fillId="0" borderId="0" xfId="0" quotePrefix="1" applyNumberFormat="1"/>
    <xf numFmtId="1" fontId="23" fillId="8" borderId="0" xfId="0" applyNumberFormat="1" applyFont="1" applyFill="1"/>
    <xf numFmtId="1" fontId="18" fillId="3" borderId="0" xfId="0" applyNumberFormat="1" applyFont="1" applyFill="1"/>
    <xf numFmtId="1" fontId="6" fillId="3" borderId="0" xfId="0" applyNumberFormat="1" applyFont="1" applyFill="1"/>
    <xf numFmtId="1" fontId="8" fillId="4" borderId="0" xfId="0" applyNumberFormat="1" applyFont="1" applyFill="1" applyAlignment="1">
      <alignment horizontal="center"/>
    </xf>
    <xf numFmtId="0" fontId="0" fillId="6" borderId="0" xfId="0" applyFill="1"/>
    <xf numFmtId="2" fontId="0" fillId="6" borderId="0" xfId="0" applyNumberFormat="1" applyFill="1"/>
    <xf numFmtId="0" fontId="6" fillId="6" borderId="0" xfId="0" applyFont="1" applyFill="1"/>
    <xf numFmtId="1" fontId="5" fillId="13" borderId="0" xfId="0" quotePrefix="1" applyNumberFormat="1" applyFont="1" applyFill="1"/>
    <xf numFmtId="1" fontId="6" fillId="6" borderId="0" xfId="0" applyNumberFormat="1" applyFont="1" applyFill="1"/>
    <xf numFmtId="164" fontId="5" fillId="0" borderId="0" xfId="0" quotePrefix="1" applyNumberFormat="1" applyFont="1"/>
    <xf numFmtId="0" fontId="24" fillId="3" borderId="0" xfId="0" applyFont="1" applyFill="1"/>
    <xf numFmtId="0" fontId="22" fillId="3" borderId="0" xfId="0" applyFont="1" applyFill="1"/>
    <xf numFmtId="164" fontId="23" fillId="8" borderId="0" xfId="0" applyNumberFormat="1" applyFont="1" applyFill="1"/>
    <xf numFmtId="164" fontId="12" fillId="8" borderId="0" xfId="0" applyNumberFormat="1" applyFont="1" applyFill="1"/>
    <xf numFmtId="164" fontId="6" fillId="11" borderId="0" xfId="0" quotePrefix="1" applyNumberFormat="1" applyFont="1" applyFill="1"/>
    <xf numFmtId="1" fontId="6" fillId="10" borderId="0" xfId="0" quotePrefix="1" applyNumberFormat="1" applyFont="1" applyFill="1"/>
    <xf numFmtId="1" fontId="5" fillId="8" borderId="0" xfId="10" quotePrefix="1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30" fillId="8" borderId="0" xfId="2" applyFont="1" applyFill="1"/>
    <xf numFmtId="0" fontId="25" fillId="8" borderId="0" xfId="2" applyFont="1" applyFill="1"/>
    <xf numFmtId="164" fontId="30" fillId="8" borderId="0" xfId="2" applyNumberFormat="1" applyFont="1" applyFill="1"/>
    <xf numFmtId="1" fontId="30" fillId="8" borderId="0" xfId="2" applyNumberFormat="1" applyFont="1" applyFill="1"/>
    <xf numFmtId="0" fontId="30" fillId="0" borderId="0" xfId="2" applyFont="1"/>
    <xf numFmtId="0" fontId="27" fillId="8" borderId="0" xfId="2" applyFont="1" applyFill="1"/>
    <xf numFmtId="0" fontId="21" fillId="8" borderId="0" xfId="2" applyFont="1" applyFill="1"/>
    <xf numFmtId="0" fontId="21" fillId="0" borderId="0" xfId="2" applyFont="1"/>
    <xf numFmtId="164" fontId="27" fillId="8" borderId="0" xfId="2" applyNumberFormat="1" applyFont="1" applyFill="1"/>
    <xf numFmtId="1" fontId="27" fillId="8" borderId="0" xfId="2" applyNumberFormat="1" applyFont="1" applyFill="1"/>
    <xf numFmtId="2" fontId="21" fillId="0" borderId="0" xfId="2" applyNumberFormat="1" applyFont="1"/>
    <xf numFmtId="0" fontId="27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4" applyFont="1"/>
    <xf numFmtId="0" fontId="8" fillId="10" borderId="0" xfId="2" applyFont="1" applyFill="1"/>
    <xf numFmtId="0" fontId="8" fillId="0" borderId="0" xfId="2" applyFont="1"/>
    <xf numFmtId="0" fontId="33" fillId="8" borderId="0" xfId="2" applyFont="1" applyFill="1"/>
    <xf numFmtId="0" fontId="9" fillId="8" borderId="0" xfId="2" applyFont="1" applyFill="1"/>
    <xf numFmtId="0" fontId="5" fillId="8" borderId="0" xfId="2" applyFont="1" applyFill="1" applyAlignment="1">
      <alignment horizontal="right"/>
    </xf>
    <xf numFmtId="0" fontId="9" fillId="0" borderId="0" xfId="2" applyFont="1"/>
    <xf numFmtId="0" fontId="5" fillId="15" borderId="0" xfId="2" applyFont="1" applyFill="1"/>
    <xf numFmtId="0" fontId="24" fillId="15" borderId="0" xfId="2" applyFont="1" applyFill="1"/>
    <xf numFmtId="0" fontId="5" fillId="15" borderId="0" xfId="2" applyFont="1" applyFill="1" applyAlignment="1">
      <alignment horizontal="center"/>
    </xf>
    <xf numFmtId="1" fontId="6" fillId="9" borderId="0" xfId="2" applyNumberFormat="1" applyFill="1"/>
    <xf numFmtId="1" fontId="6" fillId="13" borderId="0" xfId="2" applyNumberFormat="1" applyFill="1"/>
    <xf numFmtId="164" fontId="6" fillId="13" borderId="0" xfId="2" applyNumberFormat="1" applyFill="1"/>
    <xf numFmtId="0" fontId="6" fillId="16" borderId="0" xfId="2" applyFill="1"/>
    <xf numFmtId="1" fontId="6" fillId="16" borderId="0" xfId="2" applyNumberFormat="1" applyFill="1"/>
    <xf numFmtId="164" fontId="13" fillId="5" borderId="0" xfId="0" applyNumberFormat="1" applyFont="1" applyFill="1"/>
    <xf numFmtId="164" fontId="5" fillId="5" borderId="0" xfId="0" quotePrefix="1" applyNumberFormat="1" applyFont="1" applyFill="1"/>
    <xf numFmtId="1" fontId="23" fillId="0" borderId="0" xfId="0" applyNumberFormat="1" applyFont="1"/>
    <xf numFmtId="1" fontId="5" fillId="8" borderId="0" xfId="0" quotePrefix="1" applyNumberFormat="1" applyFont="1" applyFill="1"/>
    <xf numFmtId="0" fontId="13" fillId="15" borderId="0" xfId="2" applyFont="1" applyFill="1"/>
    <xf numFmtId="0" fontId="6" fillId="17" borderId="0" xfId="0" applyFont="1" applyFill="1"/>
    <xf numFmtId="164" fontId="6" fillId="17" borderId="0" xfId="0" applyNumberFormat="1" applyFont="1" applyFill="1"/>
    <xf numFmtId="164" fontId="0" fillId="17" borderId="0" xfId="0" applyNumberFormat="1" applyFill="1"/>
    <xf numFmtId="0" fontId="0" fillId="17" borderId="0" xfId="0" applyFill="1"/>
    <xf numFmtId="1" fontId="0" fillId="17" borderId="0" xfId="0" applyNumberFormat="1" applyFill="1"/>
    <xf numFmtId="164" fontId="5" fillId="17" borderId="0" xfId="0" applyNumberFormat="1" applyFont="1" applyFill="1"/>
    <xf numFmtId="0" fontId="5" fillId="17" borderId="0" xfId="0" applyFont="1" applyFill="1"/>
    <xf numFmtId="1" fontId="6" fillId="17" borderId="0" xfId="0" applyNumberFormat="1" applyFont="1" applyFill="1"/>
    <xf numFmtId="1" fontId="5" fillId="17" borderId="0" xfId="0" applyNumberFormat="1" applyFont="1" applyFill="1"/>
    <xf numFmtId="0" fontId="5" fillId="17" borderId="0" xfId="10" applyFont="1" applyFill="1"/>
    <xf numFmtId="164" fontId="5" fillId="17" borderId="0" xfId="10" applyNumberFormat="1" applyFont="1" applyFill="1"/>
    <xf numFmtId="1" fontId="5" fillId="17" borderId="0" xfId="10" applyNumberFormat="1" applyFont="1" applyFill="1"/>
    <xf numFmtId="1" fontId="5" fillId="18" borderId="0" xfId="2" applyNumberFormat="1" applyFont="1" applyFill="1"/>
    <xf numFmtId="0" fontId="5" fillId="10" borderId="0" xfId="2" applyFont="1" applyFill="1"/>
    <xf numFmtId="1" fontId="5" fillId="18" borderId="0" xfId="0" applyNumberFormat="1" applyFont="1" applyFill="1"/>
    <xf numFmtId="1" fontId="5" fillId="14" borderId="0" xfId="0" applyNumberFormat="1" applyFont="1" applyFill="1"/>
    <xf numFmtId="1" fontId="23" fillId="18" borderId="0" xfId="0" applyNumberFormat="1" applyFont="1" applyFill="1"/>
    <xf numFmtId="0" fontId="2" fillId="13" borderId="0" xfId="0" applyFont="1" applyFill="1"/>
    <xf numFmtId="0" fontId="7" fillId="13" borderId="0" xfId="0" applyFont="1" applyFill="1"/>
    <xf numFmtId="0" fontId="37" fillId="0" borderId="0" xfId="0" applyFont="1"/>
    <xf numFmtId="0" fontId="2" fillId="14" borderId="0" xfId="0" applyFont="1" applyFill="1"/>
    <xf numFmtId="0" fontId="2" fillId="10" borderId="0" xfId="0" applyFont="1" applyFill="1"/>
    <xf numFmtId="0" fontId="38" fillId="0" borderId="0" xfId="0" applyFont="1"/>
    <xf numFmtId="0" fontId="7" fillId="14" borderId="0" xfId="0" applyFont="1" applyFill="1"/>
    <xf numFmtId="0" fontId="38" fillId="13" borderId="0" xfId="0" applyFont="1" applyFill="1"/>
    <xf numFmtId="1" fontId="2" fillId="13" borderId="0" xfId="0" applyNumberFormat="1" applyFont="1" applyFill="1"/>
    <xf numFmtId="1" fontId="2" fillId="0" borderId="0" xfId="0" applyNumberFormat="1" applyFont="1"/>
    <xf numFmtId="0" fontId="39" fillId="13" borderId="0" xfId="0" applyFont="1" applyFill="1"/>
    <xf numFmtId="0" fontId="29" fillId="13" borderId="0" xfId="0" applyFont="1" applyFill="1"/>
    <xf numFmtId="0" fontId="40" fillId="13" borderId="0" xfId="0" applyFont="1" applyFill="1"/>
    <xf numFmtId="0" fontId="8" fillId="13" borderId="0" xfId="0" applyFont="1" applyFill="1"/>
    <xf numFmtId="0" fontId="8" fillId="0" borderId="0" xfId="0" applyFont="1"/>
    <xf numFmtId="0" fontId="39" fillId="14" borderId="0" xfId="0" applyFont="1" applyFill="1"/>
    <xf numFmtId="0" fontId="39" fillId="0" borderId="0" xfId="0" applyFont="1"/>
    <xf numFmtId="0" fontId="41" fillId="13" borderId="0" xfId="0" applyFont="1" applyFill="1"/>
    <xf numFmtId="2" fontId="6" fillId="6" borderId="0" xfId="0" applyNumberFormat="1" applyFont="1" applyFill="1"/>
    <xf numFmtId="1" fontId="13" fillId="5" borderId="0" xfId="0" applyNumberFormat="1" applyFont="1" applyFill="1"/>
    <xf numFmtId="0" fontId="7" fillId="10" borderId="0" xfId="2" applyFont="1" applyFill="1"/>
    <xf numFmtId="2" fontId="25" fillId="13" borderId="0" xfId="0" applyNumberFormat="1" applyFont="1" applyFill="1"/>
    <xf numFmtId="2" fontId="26" fillId="13" borderId="0" xfId="0" applyNumberFormat="1" applyFont="1" applyFill="1"/>
    <xf numFmtId="2" fontId="5" fillId="13" borderId="0" xfId="0" applyNumberFormat="1" applyFont="1" applyFill="1"/>
    <xf numFmtId="2" fontId="0" fillId="8" borderId="0" xfId="0" applyNumberFormat="1" applyFill="1"/>
    <xf numFmtId="2" fontId="30" fillId="8" borderId="0" xfId="0" applyNumberFormat="1" applyFont="1" applyFill="1"/>
    <xf numFmtId="2" fontId="21" fillId="8" borderId="0" xfId="0" applyNumberFormat="1" applyFont="1" applyFill="1"/>
    <xf numFmtId="2" fontId="5" fillId="8" borderId="0" xfId="10" quotePrefix="1" applyNumberFormat="1" applyFont="1" applyFill="1"/>
    <xf numFmtId="0" fontId="9" fillId="0" borderId="0" xfId="0" applyFont="1"/>
    <xf numFmtId="1" fontId="9" fillId="0" borderId="0" xfId="0" applyNumberFormat="1" applyFont="1"/>
    <xf numFmtId="1" fontId="5" fillId="10" borderId="0" xfId="0" quotePrefix="1" applyNumberFormat="1" applyFont="1" applyFill="1"/>
    <xf numFmtId="164" fontId="29" fillId="0" borderId="0" xfId="0" applyNumberFormat="1" applyFont="1"/>
    <xf numFmtId="2" fontId="29" fillId="0" borderId="0" xfId="0" applyNumberFormat="1" applyFont="1"/>
    <xf numFmtId="1" fontId="29" fillId="0" borderId="0" xfId="0" applyNumberFormat="1" applyFont="1"/>
    <xf numFmtId="0" fontId="42" fillId="8" borderId="0" xfId="2" applyFont="1" applyFill="1"/>
    <xf numFmtId="1" fontId="9" fillId="0" borderId="0" xfId="2" applyNumberFormat="1" applyFont="1"/>
    <xf numFmtId="0" fontId="13" fillId="8" borderId="0" xfId="2" applyFont="1" applyFill="1"/>
    <xf numFmtId="1" fontId="8" fillId="18" borderId="0" xfId="0" applyNumberFormat="1" applyFont="1" applyFill="1" applyAlignment="1">
      <alignment horizontal="center"/>
    </xf>
    <xf numFmtId="164" fontId="5" fillId="18" borderId="0" xfId="0" applyNumberFormat="1" applyFont="1" applyFill="1"/>
    <xf numFmtId="0" fontId="39" fillId="8" borderId="0" xfId="0" applyFont="1" applyFill="1"/>
    <xf numFmtId="0" fontId="40" fillId="8" borderId="0" xfId="0" applyFont="1" applyFill="1"/>
    <xf numFmtId="0" fontId="8" fillId="8" borderId="0" xfId="0" applyFont="1" applyFill="1"/>
    <xf numFmtId="0" fontId="39" fillId="10" borderId="0" xfId="0" applyFont="1" applyFill="1"/>
    <xf numFmtId="0" fontId="39" fillId="0" borderId="0" xfId="3" applyFont="1"/>
    <xf numFmtId="0" fontId="39" fillId="0" borderId="0" xfId="7" applyFont="1"/>
    <xf numFmtId="0" fontId="29" fillId="8" borderId="0" xfId="0" applyFont="1" applyFill="1"/>
    <xf numFmtId="0" fontId="8" fillId="10" borderId="0" xfId="0" applyFont="1" applyFill="1"/>
    <xf numFmtId="0" fontId="8" fillId="0" borderId="0" xfId="3" applyFont="1"/>
    <xf numFmtId="0" fontId="8" fillId="0" borderId="0" xfId="7" applyFont="1"/>
    <xf numFmtId="2" fontId="5" fillId="18" borderId="0" xfId="0" applyNumberFormat="1" applyFont="1" applyFill="1"/>
    <xf numFmtId="1" fontId="39" fillId="0" borderId="0" xfId="0" applyNumberFormat="1" applyFont="1"/>
    <xf numFmtId="0" fontId="24" fillId="8" borderId="0" xfId="2" applyFont="1" applyFill="1"/>
    <xf numFmtId="0" fontId="5" fillId="18" borderId="0" xfId="2" applyFont="1" applyFill="1"/>
    <xf numFmtId="0" fontId="6" fillId="0" borderId="0" xfId="2" quotePrefix="1"/>
    <xf numFmtId="0" fontId="6" fillId="10" borderId="0" xfId="2" quotePrefix="1" applyFill="1"/>
    <xf numFmtId="0" fontId="6" fillId="11" borderId="0" xfId="2" applyFill="1"/>
    <xf numFmtId="164" fontId="6" fillId="11" borderId="0" xfId="2" applyNumberFormat="1" applyFill="1"/>
    <xf numFmtId="1" fontId="6" fillId="11" borderId="0" xfId="2" applyNumberFormat="1" applyFill="1"/>
    <xf numFmtId="0" fontId="5" fillId="11" borderId="0" xfId="2" applyFont="1" applyFill="1"/>
    <xf numFmtId="0" fontId="13" fillId="11" borderId="0" xfId="2" applyFont="1" applyFill="1"/>
    <xf numFmtId="164" fontId="5" fillId="11" borderId="0" xfId="2" applyNumberFormat="1" applyFont="1" applyFill="1"/>
    <xf numFmtId="9" fontId="0" fillId="11" borderId="0" xfId="14" applyFont="1" applyFill="1"/>
    <xf numFmtId="1" fontId="5" fillId="15" borderId="0" xfId="0" applyNumberFormat="1" applyFont="1" applyFill="1"/>
    <xf numFmtId="1" fontId="5" fillId="8" borderId="0" xfId="0" applyNumberFormat="1" applyFont="1" applyFill="1" applyAlignment="1">
      <alignment horizontal="left"/>
    </xf>
    <xf numFmtId="164" fontId="5" fillId="19" borderId="0" xfId="0" applyNumberFormat="1" applyFont="1" applyFill="1"/>
    <xf numFmtId="2" fontId="5" fillId="19" borderId="0" xfId="0" applyNumberFormat="1" applyFont="1" applyFill="1"/>
    <xf numFmtId="2" fontId="23" fillId="18" borderId="0" xfId="0" applyNumberFormat="1" applyFont="1" applyFill="1"/>
    <xf numFmtId="164" fontId="5" fillId="18" borderId="0" xfId="2" applyNumberFormat="1" applyFont="1" applyFill="1"/>
    <xf numFmtId="1" fontId="12" fillId="0" borderId="0" xfId="2" applyNumberFormat="1" applyFont="1"/>
    <xf numFmtId="164" fontId="5" fillId="10" borderId="0" xfId="2" applyNumberFormat="1" applyFont="1" applyFill="1"/>
    <xf numFmtId="0" fontId="5" fillId="18" borderId="0" xfId="0" applyFont="1" applyFill="1"/>
    <xf numFmtId="0" fontId="7" fillId="15" borderId="0" xfId="2" applyFont="1" applyFill="1"/>
    <xf numFmtId="0" fontId="43" fillId="10" borderId="0" xfId="2" applyFont="1" applyFill="1"/>
    <xf numFmtId="0" fontId="43" fillId="8" borderId="0" xfId="2" applyFont="1" applyFill="1"/>
    <xf numFmtId="0" fontId="44" fillId="5" borderId="0" xfId="0" applyFont="1" applyFill="1"/>
    <xf numFmtId="2" fontId="5" fillId="11" borderId="0" xfId="0" applyNumberFormat="1" applyFont="1" applyFill="1"/>
    <xf numFmtId="0" fontId="6" fillId="0" borderId="0" xfId="0" quotePrefix="1" applyFont="1"/>
    <xf numFmtId="1" fontId="39" fillId="10" borderId="0" xfId="0" applyNumberFormat="1" applyFont="1" applyFill="1"/>
    <xf numFmtId="164" fontId="2" fillId="0" borderId="0" xfId="0" applyNumberFormat="1" applyFont="1"/>
    <xf numFmtId="1" fontId="5" fillId="11" borderId="0" xfId="0" applyNumberFormat="1" applyFont="1" applyFill="1"/>
    <xf numFmtId="1" fontId="18" fillId="8" borderId="0" xfId="0" applyNumberFormat="1" applyFont="1" applyFill="1"/>
    <xf numFmtId="0" fontId="2" fillId="8" borderId="0" xfId="0" applyFont="1" applyFill="1"/>
    <xf numFmtId="0" fontId="7" fillId="8" borderId="0" xfId="0" applyFont="1" applyFill="1"/>
    <xf numFmtId="0" fontId="37" fillId="8" borderId="0" xfId="0" applyFont="1" applyFill="1"/>
    <xf numFmtId="2" fontId="7" fillId="19" borderId="0" xfId="0" applyNumberFormat="1" applyFont="1" applyFill="1"/>
    <xf numFmtId="0" fontId="9" fillId="17" borderId="0" xfId="0" applyFont="1" applyFill="1"/>
    <xf numFmtId="1" fontId="22" fillId="8" borderId="0" xfId="0" applyNumberFormat="1" applyFont="1" applyFill="1"/>
    <xf numFmtId="1" fontId="21" fillId="5" borderId="0" xfId="0" applyNumberFormat="1" applyFont="1" applyFill="1"/>
    <xf numFmtId="0" fontId="8" fillId="13" borderId="0" xfId="0" quotePrefix="1" applyFont="1" applyFill="1"/>
    <xf numFmtId="1" fontId="45" fillId="0" borderId="0" xfId="0" applyNumberFormat="1" applyFont="1"/>
    <xf numFmtId="164" fontId="39" fillId="14" borderId="0" xfId="0" applyNumberFormat="1" applyFont="1" applyFill="1"/>
    <xf numFmtId="164" fontId="39" fillId="0" borderId="0" xfId="0" applyNumberFormat="1" applyFont="1"/>
    <xf numFmtId="0" fontId="2" fillId="5" borderId="0" xfId="0" applyFont="1" applyFill="1"/>
    <xf numFmtId="0" fontId="7" fillId="5" borderId="0" xfId="0" applyFont="1" applyFill="1"/>
    <xf numFmtId="0" fontId="7" fillId="6" borderId="0" xfId="0" applyFont="1" applyFill="1"/>
    <xf numFmtId="0" fontId="24" fillId="0" borderId="0" xfId="0" applyFont="1"/>
    <xf numFmtId="1" fontId="29" fillId="18" borderId="0" xfId="0" applyNumberFormat="1" applyFont="1" applyFill="1"/>
    <xf numFmtId="1" fontId="5" fillId="20" borderId="0" xfId="0" applyNumberFormat="1" applyFont="1" applyFill="1"/>
    <xf numFmtId="1" fontId="39" fillId="10" borderId="0" xfId="0" quotePrefix="1" applyNumberFormat="1" applyFont="1" applyFill="1"/>
    <xf numFmtId="2" fontId="39" fillId="10" borderId="0" xfId="0" quotePrefix="1" applyNumberFormat="1" applyFont="1" applyFill="1"/>
    <xf numFmtId="0" fontId="12" fillId="8" borderId="0" xfId="2" applyFont="1" applyFill="1"/>
    <xf numFmtId="164" fontId="0" fillId="6" borderId="0" xfId="0" applyNumberFormat="1" applyFill="1"/>
    <xf numFmtId="164" fontId="6" fillId="6" borderId="0" xfId="0" applyNumberFormat="1" applyFont="1" applyFill="1"/>
    <xf numFmtId="0" fontId="0" fillId="21" borderId="0" xfId="0" applyFill="1"/>
    <xf numFmtId="164" fontId="6" fillId="21" borderId="0" xfId="0" quotePrefix="1" applyNumberFormat="1" applyFont="1" applyFill="1"/>
    <xf numFmtId="2" fontId="0" fillId="21" borderId="0" xfId="0" applyNumberFormat="1" applyFill="1"/>
    <xf numFmtId="2" fontId="6" fillId="21" borderId="0" xfId="0" quotePrefix="1" applyNumberFormat="1" applyFont="1" applyFill="1"/>
    <xf numFmtId="1" fontId="5" fillId="21" borderId="0" xfId="0" applyNumberFormat="1" applyFont="1" applyFill="1"/>
    <xf numFmtId="1" fontId="6" fillId="21" borderId="0" xfId="0" quotePrefix="1" applyNumberFormat="1" applyFont="1" applyFill="1"/>
    <xf numFmtId="1" fontId="0" fillId="21" borderId="0" xfId="0" applyNumberFormat="1" applyFill="1"/>
    <xf numFmtId="164" fontId="0" fillId="21" borderId="0" xfId="0" applyNumberFormat="1" applyFill="1"/>
    <xf numFmtId="0" fontId="7" fillId="3" borderId="0" xfId="0" applyFont="1" applyFill="1"/>
    <xf numFmtId="0" fontId="7" fillId="3" borderId="0" xfId="0" quotePrefix="1" applyFont="1" applyFill="1"/>
    <xf numFmtId="0" fontId="8" fillId="5" borderId="0" xfId="0" quotePrefix="1" applyFont="1" applyFill="1"/>
    <xf numFmtId="1" fontId="5" fillId="19" borderId="0" xfId="0" applyNumberFormat="1" applyFont="1" applyFill="1"/>
    <xf numFmtId="0" fontId="8" fillId="6" borderId="0" xfId="0" applyFont="1" applyFill="1"/>
    <xf numFmtId="164" fontId="8" fillId="19" borderId="0" xfId="0" applyNumberFormat="1" applyFont="1" applyFill="1"/>
    <xf numFmtId="164" fontId="8" fillId="6" borderId="0" xfId="0" applyNumberFormat="1" applyFont="1" applyFill="1"/>
    <xf numFmtId="1" fontId="8" fillId="5" borderId="0" xfId="0" applyNumberFormat="1" applyFont="1" applyFill="1"/>
    <xf numFmtId="0" fontId="39" fillId="5" borderId="0" xfId="0" applyFont="1" applyFill="1"/>
    <xf numFmtId="0" fontId="8" fillId="5" borderId="0" xfId="0" applyFont="1" applyFill="1"/>
    <xf numFmtId="1" fontId="8" fillId="8" borderId="0" xfId="10" applyNumberFormat="1" applyFont="1" applyFill="1"/>
    <xf numFmtId="1" fontId="8" fillId="8" borderId="0" xfId="0" applyNumberFormat="1" applyFont="1" applyFill="1"/>
    <xf numFmtId="0" fontId="8" fillId="8" borderId="0" xfId="10" applyFont="1" applyFill="1"/>
    <xf numFmtId="1" fontId="39" fillId="8" borderId="0" xfId="0" applyNumberFormat="1" applyFont="1" applyFill="1"/>
    <xf numFmtId="164" fontId="0" fillId="19" borderId="0" xfId="0" applyNumberFormat="1" applyFill="1"/>
    <xf numFmtId="1" fontId="5" fillId="19" borderId="0" xfId="0" quotePrefix="1" applyNumberFormat="1" applyFont="1" applyFill="1"/>
    <xf numFmtId="164" fontId="5" fillId="6" borderId="0" xfId="0" quotePrefix="1" applyNumberFormat="1" applyFont="1" applyFill="1"/>
    <xf numFmtId="164" fontId="39" fillId="8" borderId="0" xfId="0" applyNumberFormat="1" applyFont="1" applyFill="1"/>
    <xf numFmtId="164" fontId="8" fillId="8" borderId="0" xfId="0" applyNumberFormat="1" applyFont="1" applyFill="1"/>
    <xf numFmtId="164" fontId="8" fillId="8" borderId="0" xfId="10" applyNumberFormat="1" applyFont="1" applyFill="1"/>
    <xf numFmtId="1" fontId="8" fillId="10" borderId="0" xfId="0" applyNumberFormat="1" applyFont="1" applyFill="1"/>
    <xf numFmtId="0" fontId="41" fillId="8" borderId="0" xfId="0" applyFont="1" applyFill="1"/>
    <xf numFmtId="1" fontId="0" fillId="19" borderId="0" xfId="0" applyNumberFormat="1" applyFill="1"/>
    <xf numFmtId="2" fontId="5" fillId="0" borderId="0" xfId="0" quotePrefix="1" applyNumberFormat="1" applyFont="1"/>
    <xf numFmtId="164" fontId="39" fillId="19" borderId="0" xfId="0" quotePrefix="1" applyNumberFormat="1" applyFont="1" applyFill="1"/>
    <xf numFmtId="164" fontId="39" fillId="6" borderId="0" xfId="0" quotePrefix="1" applyNumberFormat="1" applyFont="1" applyFill="1"/>
    <xf numFmtId="0" fontId="7" fillId="5" borderId="0" xfId="0" quotePrefix="1" applyFont="1" applyFill="1"/>
    <xf numFmtId="1" fontId="6" fillId="18" borderId="0" xfId="0" applyNumberFormat="1" applyFont="1" applyFill="1"/>
    <xf numFmtId="3" fontId="8" fillId="4" borderId="0" xfId="0" applyNumberFormat="1" applyFont="1" applyFill="1"/>
    <xf numFmtId="3" fontId="0" fillId="0" borderId="0" xfId="0" applyNumberFormat="1"/>
    <xf numFmtId="3" fontId="8" fillId="18" borderId="0" xfId="0" applyNumberFormat="1" applyFont="1" applyFill="1" applyAlignment="1">
      <alignment horizontal="center"/>
    </xf>
    <xf numFmtId="3" fontId="5" fillId="0" borderId="0" xfId="0" applyNumberFormat="1" applyFont="1"/>
    <xf numFmtId="0" fontId="46" fillId="0" borderId="0" xfId="0" applyFont="1"/>
    <xf numFmtId="3" fontId="0" fillId="8" borderId="0" xfId="0" applyNumberFormat="1" applyFill="1"/>
    <xf numFmtId="3" fontId="30" fillId="8" borderId="0" xfId="0" applyNumberFormat="1" applyFont="1" applyFill="1"/>
    <xf numFmtId="3" fontId="21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0" fillId="10" borderId="0" xfId="0" applyNumberFormat="1" applyFill="1"/>
    <xf numFmtId="3" fontId="5" fillId="6" borderId="0" xfId="0" applyNumberFormat="1" applyFont="1" applyFill="1"/>
    <xf numFmtId="3" fontId="27" fillId="8" borderId="0" xfId="0" applyNumberFormat="1" applyFont="1" applyFill="1"/>
    <xf numFmtId="3" fontId="9" fillId="0" borderId="0" xfId="2" applyNumberFormat="1" applyFont="1"/>
    <xf numFmtId="164" fontId="8" fillId="6" borderId="0" xfId="0" quotePrefix="1" applyNumberFormat="1" applyFont="1" applyFill="1"/>
    <xf numFmtId="164" fontId="8" fillId="19" borderId="0" xfId="0" quotePrefix="1" applyNumberFormat="1" applyFont="1" applyFill="1"/>
    <xf numFmtId="1" fontId="25" fillId="8" borderId="0" xfId="2" applyNumberFormat="1" applyFont="1" applyFill="1"/>
    <xf numFmtId="0" fontId="40" fillId="5" borderId="0" xfId="0" applyFont="1" applyFill="1"/>
    <xf numFmtId="2" fontId="8" fillId="6" borderId="0" xfId="0" applyNumberFormat="1" applyFont="1" applyFill="1"/>
    <xf numFmtId="0" fontId="7" fillId="0" borderId="0" xfId="3" applyFont="1"/>
    <xf numFmtId="0" fontId="7" fillId="0" borderId="0" xfId="7" applyFont="1"/>
    <xf numFmtId="3" fontId="21" fillId="0" borderId="0" xfId="2" applyNumberFormat="1" applyFont="1"/>
    <xf numFmtId="3" fontId="6" fillId="0" borderId="0" xfId="2" applyNumberFormat="1"/>
    <xf numFmtId="3" fontId="6" fillId="8" borderId="0" xfId="2" applyNumberFormat="1" applyFill="1"/>
    <xf numFmtId="3" fontId="30" fillId="8" borderId="0" xfId="2" applyNumberFormat="1" applyFont="1" applyFill="1"/>
    <xf numFmtId="3" fontId="5" fillId="8" borderId="0" xfId="2" applyNumberFormat="1" applyFont="1" applyFill="1"/>
    <xf numFmtId="3" fontId="5" fillId="18" borderId="0" xfId="2" applyNumberFormat="1" applyFont="1" applyFill="1"/>
    <xf numFmtId="164" fontId="7" fillId="19" borderId="0" xfId="0" applyNumberFormat="1" applyFont="1" applyFill="1"/>
    <xf numFmtId="3" fontId="13" fillId="3" borderId="0" xfId="0" applyNumberFormat="1" applyFont="1" applyFill="1"/>
    <xf numFmtId="3" fontId="24" fillId="3" borderId="0" xfId="0" applyNumberFormat="1" applyFont="1" applyFill="1"/>
    <xf numFmtId="3" fontId="9" fillId="3" borderId="0" xfId="0" applyNumberFormat="1" applyFont="1" applyFill="1"/>
    <xf numFmtId="3" fontId="8" fillId="3" borderId="0" xfId="0" quotePrefix="1" applyNumberFormat="1" applyFont="1" applyFill="1"/>
    <xf numFmtId="3" fontId="8" fillId="7" borderId="0" xfId="0" applyNumberFormat="1" applyFont="1" applyFill="1"/>
    <xf numFmtId="3" fontId="0" fillId="3" borderId="0" xfId="0" applyNumberFormat="1" applyFill="1"/>
    <xf numFmtId="3" fontId="6" fillId="0" borderId="0" xfId="0" applyNumberFormat="1" applyFont="1"/>
    <xf numFmtId="3" fontId="14" fillId="0" borderId="0" xfId="6" applyNumberFormat="1"/>
    <xf numFmtId="3" fontId="17" fillId="0" borderId="0" xfId="8" applyNumberFormat="1"/>
    <xf numFmtId="3" fontId="0" fillId="0" borderId="0" xfId="0" applyNumberFormat="1"/>
    <xf numFmtId="3" fontId="6" fillId="8" borderId="0" xfId="0" applyNumberFormat="1" applyFont="1" applyFill="1"/>
    <xf numFmtId="3" fontId="5" fillId="5" borderId="0" xfId="0" applyNumberFormat="1" applyFont="1" applyFill="1"/>
    <xf numFmtId="3" fontId="5" fillId="5" borderId="0" xfId="10" applyNumberFormat="1" applyFont="1" applyFill="1"/>
    <xf numFmtId="3" fontId="5" fillId="9" borderId="0" xfId="0" applyNumberFormat="1" applyFont="1" applyFill="1"/>
    <xf numFmtId="3" fontId="6" fillId="9" borderId="0" xfId="0" applyNumberFormat="1" applyFont="1" applyFill="1"/>
    <xf numFmtId="3" fontId="5" fillId="5" borderId="0" xfId="10" quotePrefix="1" applyNumberFormat="1" applyFont="1" applyFill="1"/>
    <xf numFmtId="3" fontId="8" fillId="9" borderId="0" xfId="0" applyNumberFormat="1" applyFont="1" applyFill="1"/>
    <xf numFmtId="0" fontId="0" fillId="0" borderId="0" xfId="0"/>
    <xf numFmtId="3" fontId="0" fillId="0" borderId="0" xfId="0" applyNumberFormat="1"/>
    <xf numFmtId="2" fontId="8" fillId="4" borderId="0" xfId="0" applyNumberFormat="1" applyFont="1" applyFill="1"/>
    <xf numFmtId="3" fontId="0" fillId="5" borderId="0" xfId="0" applyNumberFormat="1" applyFill="1"/>
    <xf numFmtId="3" fontId="20" fillId="5" borderId="0" xfId="0" applyNumberFormat="1" applyFont="1" applyFill="1"/>
    <xf numFmtId="3" fontId="24" fillId="5" borderId="0" xfId="0" applyNumberFormat="1" applyFont="1" applyFill="1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5" fillId="6" borderId="0" xfId="10" quotePrefix="1" applyFont="1" applyFill="1"/>
    <xf numFmtId="0" fontId="0" fillId="0" borderId="0" xfId="0"/>
    <xf numFmtId="0" fontId="0" fillId="0" borderId="0" xfId="0"/>
    <xf numFmtId="1" fontId="0" fillId="0" borderId="0" xfId="0" applyNumberFormat="1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3" fontId="0" fillId="0" borderId="0" xfId="0" applyNumberFormat="1"/>
    <xf numFmtId="1" fontId="0" fillId="0" borderId="0" xfId="0" applyNumberFormat="1"/>
    <xf numFmtId="0" fontId="0" fillId="0" borderId="0" xfId="0"/>
    <xf numFmtId="1" fontId="0" fillId="0" borderId="0" xfId="0" applyNumberFormat="1"/>
    <xf numFmtId="3" fontId="20" fillId="8" borderId="0" xfId="0" applyNumberFormat="1" applyFont="1" applyFill="1"/>
    <xf numFmtId="3" fontId="0" fillId="21" borderId="0" xfId="0" applyNumberFormat="1" applyFill="1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5" fillId="0" borderId="0" xfId="0" applyFont="1"/>
    <xf numFmtId="0" fontId="24" fillId="0" borderId="0" xfId="0" applyFont="1"/>
    <xf numFmtId="0" fontId="0" fillId="0" borderId="0" xfId="0"/>
    <xf numFmtId="166" fontId="21" fillId="0" borderId="0" xfId="0" applyNumberFormat="1" applyFont="1"/>
    <xf numFmtId="166" fontId="0" fillId="0" borderId="0" xfId="0" applyNumberFormat="1"/>
    <xf numFmtId="2" fontId="5" fillId="0" borderId="0" xfId="0" applyNumberFormat="1" applyFont="1" applyAlignment="1"/>
    <xf numFmtId="0" fontId="0" fillId="0" borderId="0" xfId="0" applyAlignment="1"/>
    <xf numFmtId="0" fontId="24" fillId="3" borderId="0" xfId="0" applyFont="1" applyFill="1" applyAlignment="1"/>
    <xf numFmtId="3" fontId="21" fillId="0" borderId="0" xfId="0" applyNumberFormat="1" applyFont="1" applyFill="1" applyAlignment="1"/>
    <xf numFmtId="3" fontId="5" fillId="0" borderId="0" xfId="0" applyNumberFormat="1" applyFont="1" applyFill="1" applyAlignment="1"/>
    <xf numFmtId="3" fontId="21" fillId="0" borderId="0" xfId="0" applyNumberFormat="1" applyFont="1"/>
    <xf numFmtId="3" fontId="0" fillId="0" borderId="0" xfId="0" applyNumberFormat="1"/>
    <xf numFmtId="3" fontId="27" fillId="0" borderId="0" xfId="0" applyNumberFormat="1" applyFont="1"/>
    <xf numFmtId="3" fontId="44" fillId="0" borderId="0" xfId="0" applyNumberFormat="1" applyFont="1"/>
    <xf numFmtId="0" fontId="9" fillId="0" borderId="0" xfId="2" applyFont="1"/>
    <xf numFmtId="3" fontId="21" fillId="0" borderId="0" xfId="2" applyNumberFormat="1" applyFont="1"/>
    <xf numFmtId="1" fontId="9" fillId="0" borderId="0" xfId="2" applyNumberFormat="1" applyFont="1"/>
    <xf numFmtId="1" fontId="0" fillId="0" borderId="0" xfId="0" applyNumberFormat="1"/>
    <xf numFmtId="3" fontId="6" fillId="0" borderId="0" xfId="2" applyNumberFormat="1"/>
    <xf numFmtId="1" fontId="23" fillId="0" borderId="0" xfId="0" applyNumberFormat="1" applyFont="1"/>
    <xf numFmtId="3" fontId="26" fillId="0" borderId="0" xfId="0" applyNumberFormat="1" applyFont="1"/>
    <xf numFmtId="1" fontId="21" fillId="0" borderId="0" xfId="0" applyNumberFormat="1" applyFont="1"/>
    <xf numFmtId="3" fontId="9" fillId="0" borderId="0" xfId="2" applyNumberFormat="1" applyFont="1"/>
    <xf numFmtId="3" fontId="33" fillId="0" borderId="0" xfId="0" applyNumberFormat="1" applyFont="1"/>
    <xf numFmtId="0" fontId="5" fillId="0" borderId="0" xfId="0" applyFont="1"/>
  </cellXfs>
  <cellStyles count="16">
    <cellStyle name="Normal" xfId="0" builtinId="0"/>
    <cellStyle name="Normal 2" xfId="1" xr:uid="{00000000-0005-0000-0000-000002000000}"/>
    <cellStyle name="Normal 2 2" xfId="11" xr:uid="{00000000-0005-0000-0000-000003000000}"/>
    <cellStyle name="Normal 3" xfId="2" xr:uid="{00000000-0005-0000-0000-000004000000}"/>
    <cellStyle name="Normal 4" xfId="3" xr:uid="{00000000-0005-0000-0000-000005000000}"/>
    <cellStyle name="Normal 5" xfId="6" xr:uid="{00000000-0005-0000-0000-000006000000}"/>
    <cellStyle name="Normal 5 2" xfId="12" xr:uid="{00000000-0005-0000-0000-000007000000}"/>
    <cellStyle name="Normal 6" xfId="9" xr:uid="{00000000-0005-0000-0000-000008000000}"/>
    <cellStyle name="Normal 6 2" xfId="13" xr:uid="{00000000-0005-0000-0000-000009000000}"/>
    <cellStyle name="Normal 7" xfId="15" xr:uid="{64BFEA09-873A-4F07-847F-BD1DA3253A90}"/>
    <cellStyle name="Normal_Ark1_1" xfId="10" xr:uid="{00000000-0005-0000-0000-00000A000000}"/>
    <cellStyle name="Normal_Organisasjon" xfId="7" xr:uid="{00000000-0005-0000-0000-00000B000000}"/>
    <cellStyle name="Normal_Per uke" xfId="4" xr:uid="{00000000-0005-0000-0000-00000C000000}"/>
    <cellStyle name="Normal_Per år_1" xfId="8" xr:uid="{00000000-0005-0000-0000-00000D000000}"/>
    <cellStyle name="Prosent 2" xfId="14" xr:uid="{00000000-0005-0000-0000-00000E000000}"/>
    <cellStyle name="Udefinert" xfId="5" xr:uid="{00000000-0005-0000-0000-00000F000000}"/>
  </cellStyles>
  <dxfs count="386"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00CC66"/>
      <color rgb="FFFFFFCC"/>
      <color rgb="FFCCFFFF"/>
      <color rgb="FF66FF33"/>
      <color rgb="FFFFFF00"/>
      <color rgb="FFFFFFFF"/>
      <color rgb="FFFF5050"/>
      <color rgb="FFBE2F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Kviger, slakting hittil</a:t>
            </a:r>
            <a:r>
              <a:rPr lang="nb-NO" sz="2800" baseline="0"/>
              <a:t> i år, per uke 48.2024</a:t>
            </a:r>
            <a:endParaRPr lang="nb-NO" sz="2800"/>
          </a:p>
        </c:rich>
      </c:tx>
      <c:layout>
        <c:manualLayout>
          <c:xMode val="edge"/>
          <c:yMode val="edge"/>
          <c:x val="0.18761487838435414"/>
          <c:y val="3.05790311921637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83567287270747"/>
          <c:y val="0.14990866338860048"/>
          <c:w val="0.86294524016523433"/>
          <c:h val="0.69802478376783084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dLbls>
            <c:dLbl>
              <c:idx val="1"/>
              <c:layout>
                <c:manualLayout>
                  <c:x val="-1.0117144584909888E-3"/>
                  <c:y val="-2.6801212758935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7A-47CA-849C-23C57B84ACB5}"/>
                </c:ext>
              </c:extLst>
            </c:dLbl>
            <c:dLbl>
              <c:idx val="4"/>
              <c:layout>
                <c:manualLayout>
                  <c:x val="-2.0234289169820149E-3"/>
                  <c:y val="-2.2677949257560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72-4B84-B471-0033A584C06F}"/>
                </c:ext>
              </c:extLst>
            </c:dLbl>
            <c:dLbl>
              <c:idx val="5"/>
              <c:layout>
                <c:manualLayout>
                  <c:x val="0"/>
                  <c:y val="-4.5355898515121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9B-48E1-A9F4-CEEB35C75D42}"/>
                </c:ext>
              </c:extLst>
            </c:dLbl>
            <c:dLbl>
              <c:idx val="6"/>
              <c:layout>
                <c:manualLayout>
                  <c:x val="1.0117144584909888E-3"/>
                  <c:y val="-4.1232635013747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9B-48E1-A9F4-CEEB35C75D4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9B-48E1-A9F4-CEEB35C75D42}"/>
                </c:ext>
              </c:extLst>
            </c:dLbl>
            <c:dLbl>
              <c:idx val="13"/>
              <c:layout>
                <c:manualLayout>
                  <c:x val="1.0117144584909888E-3"/>
                  <c:y val="-6.5972216021995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7A-47CA-849C-23C57B84ACB5}"/>
                </c:ext>
              </c:extLst>
            </c:dLbl>
            <c:dLbl>
              <c:idx val="15"/>
              <c:layout>
                <c:manualLayout>
                  <c:x val="2.5292861462274645E-2"/>
                  <c:y val="-6.1848952520620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7A-47CA-849C-23C57B84ACB5}"/>
                </c:ext>
              </c:extLst>
            </c:dLbl>
            <c:dLbl>
              <c:idx val="17"/>
              <c:layout>
                <c:manualLayout>
                  <c:x val="-7.4191536555711209E-17"/>
                  <c:y val="-7.0095479523370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7A-47CA-849C-23C57B84ACB5}"/>
                </c:ext>
              </c:extLst>
            </c:dLbl>
            <c:dLbl>
              <c:idx val="20"/>
              <c:layout>
                <c:manualLayout>
                  <c:x val="0"/>
                  <c:y val="-9.2773428780931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7A-47CA-849C-23C57B84ACB5}"/>
                </c:ext>
              </c:extLst>
            </c:dLbl>
            <c:dLbl>
              <c:idx val="22"/>
              <c:layout>
                <c:manualLayout>
                  <c:x val="-1.9222574711328787E-2"/>
                  <c:y val="-2.061631750687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2-406B-8BCA-CC2F003CBE84}"/>
                </c:ext>
              </c:extLst>
            </c:dLbl>
            <c:dLbl>
              <c:idx val="23"/>
              <c:layout>
                <c:manualLayout>
                  <c:x val="0"/>
                  <c:y val="-9.4835060531618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7A-47CA-849C-23C57B84ACB5}"/>
                </c:ext>
              </c:extLst>
            </c:dLbl>
            <c:dLbl>
              <c:idx val="24"/>
              <c:layout>
                <c:manualLayout>
                  <c:x val="-1.0117144584909888E-3"/>
                  <c:y val="-1.8554685756186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DB-4784-8705-D7BD8E7C8C91}"/>
                </c:ext>
              </c:extLst>
            </c:dLbl>
            <c:dLbl>
              <c:idx val="25"/>
              <c:layout>
                <c:manualLayout>
                  <c:x val="-1.0117144584909888E-3"/>
                  <c:y val="-4.1232635013747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A-47CA-849C-23C57B84ACB5}"/>
                </c:ext>
              </c:extLst>
            </c:dLbl>
            <c:dLbl>
              <c:idx val="27"/>
              <c:layout>
                <c:manualLayout>
                  <c:x val="1.0117144584908405E-3"/>
                  <c:y val="-1.0308158753436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0F-4A34-AFB2-36404E18B2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22917.75</c:v>
                </c:pt>
                <c:pt idx="1">
                  <c:v>23845</c:v>
                </c:pt>
                <c:pt idx="2">
                  <c:v>24331.75</c:v>
                </c:pt>
                <c:pt idx="3">
                  <c:v>28315.75</c:v>
                </c:pt>
                <c:pt idx="4">
                  <c:v>31724</c:v>
                </c:pt>
                <c:pt idx="5">
                  <c:v>31408</c:v>
                </c:pt>
                <c:pt idx="6">
                  <c:v>30660</c:v>
                </c:pt>
                <c:pt idx="7">
                  <c:v>29324</c:v>
                </c:pt>
                <c:pt idx="8">
                  <c:v>28092</c:v>
                </c:pt>
                <c:pt idx="9">
                  <c:v>28004</c:v>
                </c:pt>
                <c:pt idx="10">
                  <c:v>28120.5</c:v>
                </c:pt>
                <c:pt idx="11">
                  <c:v>27905</c:v>
                </c:pt>
                <c:pt idx="12">
                  <c:v>26712</c:v>
                </c:pt>
                <c:pt idx="13">
                  <c:v>25842</c:v>
                </c:pt>
                <c:pt idx="14">
                  <c:v>25915.75</c:v>
                </c:pt>
                <c:pt idx="15">
                  <c:v>23992</c:v>
                </c:pt>
                <c:pt idx="16">
                  <c:v>20677</c:v>
                </c:pt>
                <c:pt idx="17">
                  <c:v>22475</c:v>
                </c:pt>
                <c:pt idx="18">
                  <c:v>20940</c:v>
                </c:pt>
                <c:pt idx="19">
                  <c:v>18234.599999999999</c:v>
                </c:pt>
                <c:pt idx="20">
                  <c:v>17881</c:v>
                </c:pt>
                <c:pt idx="21">
                  <c:v>19972</c:v>
                </c:pt>
                <c:pt idx="22">
                  <c:v>27151</c:v>
                </c:pt>
                <c:pt idx="23">
                  <c:v>23837.5</c:v>
                </c:pt>
                <c:pt idx="24">
                  <c:v>25508.77</c:v>
                </c:pt>
                <c:pt idx="25">
                  <c:v>28232.01</c:v>
                </c:pt>
                <c:pt idx="26">
                  <c:v>33677</c:v>
                </c:pt>
                <c:pt idx="27">
                  <c:v>38389</c:v>
                </c:pt>
                <c:pt idx="28">
                  <c:v>36870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5-4F30-84A3-EBFC2771C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96240"/>
        <c:axId val="167993104"/>
      </c:barChart>
      <c:lineChart>
        <c:grouping val="standard"/>
        <c:varyColors val="0"/>
        <c:ser>
          <c:idx val="0"/>
          <c:order val="1"/>
          <c:tx>
            <c:v>Antall i 2024</c:v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År!$AR$8:$AR$36</c:f>
              <c:numCache>
                <c:formatCode>General</c:formatCode>
                <c:ptCount val="29"/>
                <c:pt idx="0" formatCode="#,##0">
                  <c:v>36870</c:v>
                </c:pt>
                <c:pt idx="1">
                  <c:v>36870</c:v>
                </c:pt>
                <c:pt idx="2">
                  <c:v>36870</c:v>
                </c:pt>
                <c:pt idx="3">
                  <c:v>36870</c:v>
                </c:pt>
                <c:pt idx="4">
                  <c:v>36870</c:v>
                </c:pt>
                <c:pt idx="5">
                  <c:v>36870</c:v>
                </c:pt>
                <c:pt idx="6">
                  <c:v>36870</c:v>
                </c:pt>
                <c:pt idx="7">
                  <c:v>36870</c:v>
                </c:pt>
                <c:pt idx="8">
                  <c:v>36870</c:v>
                </c:pt>
                <c:pt idx="9">
                  <c:v>36870</c:v>
                </c:pt>
                <c:pt idx="10">
                  <c:v>36870</c:v>
                </c:pt>
                <c:pt idx="11">
                  <c:v>36870</c:v>
                </c:pt>
                <c:pt idx="12">
                  <c:v>36870</c:v>
                </c:pt>
                <c:pt idx="13">
                  <c:v>36870</c:v>
                </c:pt>
                <c:pt idx="14">
                  <c:v>36870</c:v>
                </c:pt>
                <c:pt idx="15">
                  <c:v>36870</c:v>
                </c:pt>
                <c:pt idx="16">
                  <c:v>36870</c:v>
                </c:pt>
                <c:pt idx="17">
                  <c:v>36870</c:v>
                </c:pt>
                <c:pt idx="18">
                  <c:v>36870</c:v>
                </c:pt>
                <c:pt idx="19">
                  <c:v>36870</c:v>
                </c:pt>
                <c:pt idx="20">
                  <c:v>36870</c:v>
                </c:pt>
                <c:pt idx="21">
                  <c:v>36870</c:v>
                </c:pt>
                <c:pt idx="22">
                  <c:v>36870</c:v>
                </c:pt>
                <c:pt idx="23">
                  <c:v>36870</c:v>
                </c:pt>
                <c:pt idx="24">
                  <c:v>36870</c:v>
                </c:pt>
                <c:pt idx="25">
                  <c:v>36870</c:v>
                </c:pt>
                <c:pt idx="26">
                  <c:v>36870</c:v>
                </c:pt>
                <c:pt idx="27">
                  <c:v>36870</c:v>
                </c:pt>
                <c:pt idx="28">
                  <c:v>36870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C-47DB-8104-54B82D8D4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96240"/>
        <c:axId val="167993104"/>
      </c:lineChart>
      <c:catAx>
        <c:axId val="167996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3104"/>
        <c:crossesAt val="0"/>
        <c:auto val="1"/>
        <c:lblAlgn val="ctr"/>
        <c:lblOffset val="100"/>
        <c:tickLblSkip val="2"/>
        <c:noMultiLvlLbl val="0"/>
      </c:catAx>
      <c:valAx>
        <c:axId val="167993104"/>
        <c:scaling>
          <c:orientation val="minMax"/>
          <c:max val="40000"/>
          <c:min val="12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6240"/>
        <c:crosses val="autoZero"/>
        <c:crossBetween val="between"/>
        <c:majorUnit val="2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42237963366219"/>
          <c:y val="0.2781120128360115"/>
          <c:w val="0.13068889230729766"/>
          <c:h val="0.11223750517234186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KVIGER,</a:t>
            </a:r>
            <a:r>
              <a:rPr lang="en-US" sz="2800" baseline="0"/>
              <a:t> </a:t>
            </a:r>
            <a:r>
              <a:rPr lang="en-US" sz="2800"/>
              <a:t>middel LENGDE</a:t>
            </a:r>
          </a:p>
        </c:rich>
      </c:tx>
      <c:layout>
        <c:manualLayout>
          <c:xMode val="edge"/>
          <c:yMode val="edge"/>
          <c:x val="0.30692941292296283"/>
          <c:y val="1.70574771995148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12676623713108E-2"/>
          <c:y val="0.12648344472820128"/>
          <c:w val="0.86456306706866992"/>
          <c:h val="0.755837698078268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År!$J$7</c:f>
              <c:strCache>
                <c:ptCount val="1"/>
                <c:pt idx="0">
                  <c:v>Lengde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År!$A$30:$A$36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År!$J$30:$J$36</c:f>
              <c:numCache>
                <c:formatCode>0.0</c:formatCode>
                <c:ptCount val="7"/>
                <c:pt idx="0">
                  <c:v>188.40956180425971</c:v>
                </c:pt>
                <c:pt idx="1">
                  <c:v>193.12095881991391</c:v>
                </c:pt>
                <c:pt idx="2">
                  <c:v>193.26970826767121</c:v>
                </c:pt>
                <c:pt idx="3">
                  <c:v>193.36465526215335</c:v>
                </c:pt>
                <c:pt idx="4">
                  <c:v>193.70062280323123</c:v>
                </c:pt>
                <c:pt idx="5">
                  <c:v>193.17315830615379</c:v>
                </c:pt>
                <c:pt idx="6">
                  <c:v>192.48939682901141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A-45C8-876B-4DCF55910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ax val="196"/>
          <c:min val="18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614985712926726E-2"/>
              <c:y val="0.3549446085194781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Kviger, middel VEKT i P klassene</a:t>
            </a:r>
          </a:p>
        </c:rich>
      </c:tx>
      <c:layout>
        <c:manualLayout>
          <c:xMode val="edge"/>
          <c:yMode val="edge"/>
          <c:x val="0.11502780791707755"/>
          <c:y val="5.71343264827094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86164473570815"/>
          <c:y val="0.15920818098536982"/>
          <c:w val="0.85882252872268228"/>
          <c:h val="0.72226652056236251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Klasse!$K$29:$K$31</c:f>
              <c:numCache>
                <c:formatCode>0</c:formatCode>
                <c:ptCount val="3"/>
                <c:pt idx="0">
                  <c:v>150.81874999999999</c:v>
                </c:pt>
                <c:pt idx="1">
                  <c:v>149.67167019027494</c:v>
                </c:pt>
                <c:pt idx="2">
                  <c:v>164.69223394055609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AF-4EA6-94F7-9A7D6118A223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Klasse!$K$11:$K$13</c:f>
              <c:numCache>
                <c:formatCode>0</c:formatCode>
                <c:ptCount val="3"/>
                <c:pt idx="0">
                  <c:v>152.50333333333333</c:v>
                </c:pt>
                <c:pt idx="1">
                  <c:v>155.83826366559481</c:v>
                </c:pt>
                <c:pt idx="2">
                  <c:v>168.46524767801836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AF-4EA6-94F7-9A7D6118A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1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533008681439389"/>
          <c:y val="0.55290863614412988"/>
          <c:w val="0.19074153558608226"/>
          <c:h val="0.120339034716885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Kviger, middel VEKT i O</a:t>
            </a:r>
            <a:r>
              <a:rPr lang="en-US" sz="2400" baseline="0"/>
              <a:t> klassene</a:t>
            </a:r>
            <a:endParaRPr lang="en-US" sz="2400"/>
          </a:p>
        </c:rich>
      </c:tx>
      <c:layout>
        <c:manualLayout>
          <c:xMode val="edge"/>
          <c:yMode val="edge"/>
          <c:x val="0.11801684216123344"/>
          <c:y val="5.577877115324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20238951762672"/>
          <c:y val="0.17448589907786263"/>
          <c:w val="0.86148155963907436"/>
          <c:h val="0.70698928775432057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Klasse!$K$32:$K$34</c:f>
              <c:numCache>
                <c:formatCode>0</c:formatCode>
                <c:ptCount val="3"/>
                <c:pt idx="0">
                  <c:v>196.48902634259912</c:v>
                </c:pt>
                <c:pt idx="1">
                  <c:v>217.56606763831823</c:v>
                </c:pt>
                <c:pt idx="2">
                  <c:v>229.29105691056941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A0-4B6C-B7F3-C7F47EEC9564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Klasse!$K$14:$K$16</c:f>
              <c:numCache>
                <c:formatCode>0</c:formatCode>
                <c:ptCount val="3"/>
                <c:pt idx="0">
                  <c:v>193.34690499834483</c:v>
                </c:pt>
                <c:pt idx="1">
                  <c:v>213.4768929503914</c:v>
                </c:pt>
                <c:pt idx="2">
                  <c:v>227.20626891482945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A0-4B6C-B7F3-C7F47EEC9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19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388850763984321"/>
          <c:y val="0.59777077745191909"/>
          <c:w val="0.17736319482638582"/>
          <c:h val="0.13930044517478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</a:t>
            </a:r>
            <a:r>
              <a:rPr lang="en-US" sz="2400" baseline="0"/>
              <a:t> a</a:t>
            </a:r>
            <a:r>
              <a:rPr lang="en-US" sz="2400"/>
              <a:t>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13517773810742E-2"/>
          <c:y val="0.15240069569189171"/>
          <c:w val="0.89816737717795025"/>
          <c:h val="0.7179775760306762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'Ark1'!$R$402:$R$416</c:f>
              <c:numCache>
                <c:formatCode>General</c:formatCode>
                <c:ptCount val="15"/>
                <c:pt idx="0">
                  <c:v>32</c:v>
                </c:pt>
                <c:pt idx="1">
                  <c:v>473</c:v>
                </c:pt>
                <c:pt idx="2">
                  <c:v>3129</c:v>
                </c:pt>
                <c:pt idx="3">
                  <c:v>6871</c:v>
                </c:pt>
                <c:pt idx="4">
                  <c:v>7067</c:v>
                </c:pt>
                <c:pt idx="5">
                  <c:v>6888</c:v>
                </c:pt>
                <c:pt idx="6">
                  <c:v>6719</c:v>
                </c:pt>
                <c:pt idx="7">
                  <c:v>4762</c:v>
                </c:pt>
                <c:pt idx="8">
                  <c:v>2020</c:v>
                </c:pt>
                <c:pt idx="9">
                  <c:v>365</c:v>
                </c:pt>
                <c:pt idx="10">
                  <c:v>23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4-4C86-BDC5-D0A8869D151E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'Ark1'!$R$386:$R$400</c:f>
              <c:numCache>
                <c:formatCode>General</c:formatCode>
                <c:ptCount val="15"/>
                <c:pt idx="0">
                  <c:v>30</c:v>
                </c:pt>
                <c:pt idx="1">
                  <c:v>311</c:v>
                </c:pt>
                <c:pt idx="2">
                  <c:v>2584</c:v>
                </c:pt>
                <c:pt idx="3">
                  <c:v>6042</c:v>
                </c:pt>
                <c:pt idx="4">
                  <c:v>6894</c:v>
                </c:pt>
                <c:pt idx="5">
                  <c:v>6939</c:v>
                </c:pt>
                <c:pt idx="6">
                  <c:v>6715</c:v>
                </c:pt>
                <c:pt idx="7">
                  <c:v>4917</c:v>
                </c:pt>
                <c:pt idx="8">
                  <c:v>2033</c:v>
                </c:pt>
                <c:pt idx="9">
                  <c:v>339</c:v>
                </c:pt>
                <c:pt idx="10">
                  <c:v>31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4-4C86-BDC5-D0A8869D1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6133963892"/>
          <c:y val="0.2182662709760437"/>
          <c:w val="6.6204856516776212E-2"/>
          <c:h val="0.133489594050164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</a:t>
            </a:r>
            <a:r>
              <a:rPr lang="en-US" sz="2400" baseline="0"/>
              <a:t> a</a:t>
            </a:r>
            <a:r>
              <a:rPr lang="en-US" sz="2400"/>
              <a:t>ntall slakt innen de ulike KLASSENE</a:t>
            </a:r>
          </a:p>
        </c:rich>
      </c:tx>
      <c:layout>
        <c:manualLayout>
          <c:xMode val="edge"/>
          <c:yMode val="edge"/>
          <c:x val="0.19002439332964147"/>
          <c:y val="5.03224808365934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71235525133403E-2"/>
          <c:y val="0.14445850230891563"/>
          <c:w val="0.88444131773436729"/>
          <c:h val="0.746320211444252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Klasse!$F$47:$F$60</c:f>
              <c:numCache>
                <c:formatCode>0</c:formatCode>
                <c:ptCount val="14"/>
                <c:pt idx="0">
                  <c:v>16</c:v>
                </c:pt>
                <c:pt idx="1">
                  <c:v>339</c:v>
                </c:pt>
                <c:pt idx="2">
                  <c:v>2397</c:v>
                </c:pt>
                <c:pt idx="3">
                  <c:v>5611</c:v>
                </c:pt>
                <c:pt idx="4">
                  <c:v>6494</c:v>
                </c:pt>
                <c:pt idx="5">
                  <c:v>5937</c:v>
                </c:pt>
                <c:pt idx="6">
                  <c:v>5932</c:v>
                </c:pt>
                <c:pt idx="7">
                  <c:v>4471</c:v>
                </c:pt>
                <c:pt idx="8">
                  <c:v>2001</c:v>
                </c:pt>
                <c:pt idx="9">
                  <c:v>387</c:v>
                </c:pt>
                <c:pt idx="10">
                  <c:v>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AE-4CE8-AAA5-646BFA01F119}"/>
            </c:ext>
          </c:extLst>
        </c:ser>
        <c:ser>
          <c:idx val="13"/>
          <c:order val="1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Klasse!$F$29:$F$45</c:f>
              <c:numCache>
                <c:formatCode>0</c:formatCode>
                <c:ptCount val="17"/>
                <c:pt idx="0">
                  <c:v>32</c:v>
                </c:pt>
                <c:pt idx="1">
                  <c:v>473</c:v>
                </c:pt>
                <c:pt idx="2">
                  <c:v>3129</c:v>
                </c:pt>
                <c:pt idx="3">
                  <c:v>6871</c:v>
                </c:pt>
                <c:pt idx="4">
                  <c:v>7067</c:v>
                </c:pt>
                <c:pt idx="5">
                  <c:v>6888</c:v>
                </c:pt>
                <c:pt idx="6">
                  <c:v>6719</c:v>
                </c:pt>
                <c:pt idx="7">
                  <c:v>4762</c:v>
                </c:pt>
                <c:pt idx="8">
                  <c:v>2020</c:v>
                </c:pt>
                <c:pt idx="9">
                  <c:v>365</c:v>
                </c:pt>
                <c:pt idx="10">
                  <c:v>23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AE-4CE8-AAA5-646BFA01F119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Klasse!$F$11:$F$27</c:f>
              <c:numCache>
                <c:formatCode>0</c:formatCode>
                <c:ptCount val="17"/>
                <c:pt idx="0">
                  <c:v>30</c:v>
                </c:pt>
                <c:pt idx="1">
                  <c:v>311</c:v>
                </c:pt>
                <c:pt idx="2">
                  <c:v>2584</c:v>
                </c:pt>
                <c:pt idx="3">
                  <c:v>6042</c:v>
                </c:pt>
                <c:pt idx="4">
                  <c:v>6894</c:v>
                </c:pt>
                <c:pt idx="5">
                  <c:v>6939</c:v>
                </c:pt>
                <c:pt idx="6">
                  <c:v>6715</c:v>
                </c:pt>
                <c:pt idx="7">
                  <c:v>4917</c:v>
                </c:pt>
                <c:pt idx="8">
                  <c:v>2033</c:v>
                </c:pt>
                <c:pt idx="9">
                  <c:v>339</c:v>
                </c:pt>
                <c:pt idx="10">
                  <c:v>31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AE-4CE8-AAA5-646BFA01F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8823400143"/>
          <c:y val="0.21825859269631021"/>
          <c:w val="6.0818300899687573E-2"/>
          <c:h val="0.19581391849079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</a:t>
            </a:r>
            <a:r>
              <a:rPr lang="en-US" sz="2400" baseline="0"/>
              <a:t> a</a:t>
            </a:r>
            <a:r>
              <a:rPr lang="en-US" sz="2400"/>
              <a:t>ntall% slakt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136871515310558E-2"/>
          <c:y val="0.13656987281870908"/>
          <c:w val="0.9192630633026343"/>
          <c:h val="0.749816460459570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E-45A6-81C2-1ED7F1DD7207}"/>
            </c:ext>
          </c:extLst>
        </c:ser>
        <c:ser>
          <c:idx val="2"/>
          <c:order val="1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E-45A6-81C2-1ED7F1DD7207}"/>
            </c:ext>
          </c:extLst>
        </c:ser>
        <c:ser>
          <c:idx val="10"/>
          <c:order val="2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3E-45A6-81C2-1ED7F1DD7207}"/>
            </c:ext>
          </c:extLst>
        </c:ser>
        <c:ser>
          <c:idx val="13"/>
          <c:order val="3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Klasse!$H$29:$H$45</c:f>
              <c:numCache>
                <c:formatCode>0.0</c:formatCode>
                <c:ptCount val="17"/>
                <c:pt idx="0">
                  <c:v>8.3357211701268613E-2</c:v>
                </c:pt>
                <c:pt idx="1">
                  <c:v>1.2321237854593763</c:v>
                </c:pt>
                <c:pt idx="2">
                  <c:v>8.150772356664671</c:v>
                </c:pt>
                <c:pt idx="3">
                  <c:v>17.898356299981764</c:v>
                </c:pt>
                <c:pt idx="4">
                  <c:v>18.408919221652035</c:v>
                </c:pt>
                <c:pt idx="5">
                  <c:v>17.942639818698058</c:v>
                </c:pt>
                <c:pt idx="6">
                  <c:v>17.502409544400741</c:v>
                </c:pt>
                <c:pt idx="7">
                  <c:v>12.40459506629503</c:v>
                </c:pt>
                <c:pt idx="8">
                  <c:v>5.2619239886425788</c:v>
                </c:pt>
                <c:pt idx="9">
                  <c:v>0.95079319596759504</c:v>
                </c:pt>
                <c:pt idx="10">
                  <c:v>5.9912995910286801E-2</c:v>
                </c:pt>
                <c:pt idx="11">
                  <c:v>2.6049128656646442E-3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0.10159160176092109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3E-45A6-81C2-1ED7F1DD7207}"/>
            </c:ext>
          </c:extLst>
        </c:ser>
        <c:ser>
          <c:idx val="1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Klasse!$H$11:$H$27</c:f>
              <c:numCache>
                <c:formatCode>0.0</c:formatCode>
                <c:ptCount val="17"/>
                <c:pt idx="0">
                  <c:v>8.1366965012205028E-2</c:v>
                </c:pt>
                <c:pt idx="1">
                  <c:v>0.84350420395985859</c:v>
                </c:pt>
                <c:pt idx="2">
                  <c:v>7.0084079197179285</c:v>
                </c:pt>
                <c:pt idx="3">
                  <c:v>16.387306753458098</c:v>
                </c:pt>
                <c:pt idx="4">
                  <c:v>18.698128559804726</c:v>
                </c:pt>
                <c:pt idx="5">
                  <c:v>18.820179007323027</c:v>
                </c:pt>
                <c:pt idx="6">
                  <c:v>18.212639001898559</c:v>
                </c:pt>
                <c:pt idx="7">
                  <c:v>13.336045565500404</c:v>
                </c:pt>
                <c:pt idx="8">
                  <c:v>5.5139679956604279</c:v>
                </c:pt>
                <c:pt idx="9">
                  <c:v>0.91944670463791678</c:v>
                </c:pt>
                <c:pt idx="10">
                  <c:v>8.4079197179278559E-2</c:v>
                </c:pt>
                <c:pt idx="11">
                  <c:v>5.424464334147003E-3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8.6791429346352048E-2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3E-45A6-81C2-1ED7F1DD7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14885791213799"/>
          <c:y val="0.23565665644640776"/>
          <c:w val="6.5651993010487672E-2"/>
          <c:h val="0.205332671098654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</a:t>
            </a:r>
            <a:r>
              <a:rPr lang="en-US" sz="2400" baseline="0"/>
              <a:t> m</a:t>
            </a:r>
            <a:r>
              <a:rPr lang="en-US" sz="2400"/>
              <a:t>iddel K-FAKTOR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13867325545051E-2"/>
          <c:y val="0.16804724534543866"/>
          <c:w val="0.90396543535266249"/>
          <c:h val="0.7241742034208467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Klasse!$N$29:$N$43</c:f>
              <c:numCache>
                <c:formatCode>0.0</c:formatCode>
                <c:ptCount val="15"/>
                <c:pt idx="0">
                  <c:v>15.960007377141659</c:v>
                </c:pt>
                <c:pt idx="1">
                  <c:v>20.269499738039094</c:v>
                </c:pt>
                <c:pt idx="2">
                  <c:v>23.038880106725784</c:v>
                </c:pt>
                <c:pt idx="3">
                  <c:v>26.191943886203248</c:v>
                </c:pt>
                <c:pt idx="4">
                  <c:v>28.928713158488119</c:v>
                </c:pt>
                <c:pt idx="5">
                  <c:v>31.478487729145705</c:v>
                </c:pt>
                <c:pt idx="6">
                  <c:v>34.190456448842049</c:v>
                </c:pt>
                <c:pt idx="7">
                  <c:v>37.038281311410152</c:v>
                </c:pt>
                <c:pt idx="8">
                  <c:v>39.969620801008787</c:v>
                </c:pt>
                <c:pt idx="9">
                  <c:v>43.160385305459656</c:v>
                </c:pt>
                <c:pt idx="10">
                  <c:v>46.997750308599187</c:v>
                </c:pt>
                <c:pt idx="11">
                  <c:v>49.726939840193594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C-40DA-86CD-1BD39A1783ED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Klasse!$N$11:$N$25</c:f>
              <c:numCache>
                <c:formatCode>0.0</c:formatCode>
                <c:ptCount val="15"/>
                <c:pt idx="0">
                  <c:v>17.627458097538305</c:v>
                </c:pt>
                <c:pt idx="1">
                  <c:v>20.352258896739126</c:v>
                </c:pt>
                <c:pt idx="2">
                  <c:v>23.281341970249223</c:v>
                </c:pt>
                <c:pt idx="3">
                  <c:v>26.199361852466645</c:v>
                </c:pt>
                <c:pt idx="4">
                  <c:v>28.885090408965301</c:v>
                </c:pt>
                <c:pt idx="5">
                  <c:v>31.418236832761394</c:v>
                </c:pt>
                <c:pt idx="6">
                  <c:v>34.179526154979378</c:v>
                </c:pt>
                <c:pt idx="7">
                  <c:v>37.023691578923874</c:v>
                </c:pt>
                <c:pt idx="8">
                  <c:v>40.012304756345891</c:v>
                </c:pt>
                <c:pt idx="9">
                  <c:v>43.13494061675955</c:v>
                </c:pt>
                <c:pt idx="10">
                  <c:v>46.806025976716576</c:v>
                </c:pt>
                <c:pt idx="11">
                  <c:v>47.680910079081762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C-40DA-86CD-1BD39A178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Middel K-FAKTOR i milligram per milliliter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67777126772044"/>
          <c:y val="0.21178653228073702"/>
          <c:w val="5.8018860414464218E-2"/>
          <c:h val="0.134232121009638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</a:t>
            </a:r>
            <a:r>
              <a:rPr lang="en-US" sz="2400" baseline="0"/>
              <a:t> m</a:t>
            </a:r>
            <a:r>
              <a:rPr lang="en-US" sz="2400"/>
              <a:t>iddel LENGDE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13867325545051E-2"/>
          <c:y val="0.16804724534543866"/>
          <c:w val="0.90396543535266249"/>
          <c:h val="0.7241742034208467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Klasse!$M$29:$M$43</c:f>
              <c:numCache>
                <c:formatCode>0.0</c:formatCode>
                <c:ptCount val="15"/>
                <c:pt idx="0">
                  <c:v>215.48275862068968</c:v>
                </c:pt>
                <c:pt idx="1">
                  <c:v>192.1724941724942</c:v>
                </c:pt>
                <c:pt idx="2">
                  <c:v>190.50873069173952</c:v>
                </c:pt>
                <c:pt idx="3">
                  <c:v>194.19582444376724</c:v>
                </c:pt>
                <c:pt idx="4">
                  <c:v>194.68150534485281</c:v>
                </c:pt>
                <c:pt idx="5">
                  <c:v>193.13835168104737</c:v>
                </c:pt>
                <c:pt idx="6">
                  <c:v>192.74140827860089</c:v>
                </c:pt>
                <c:pt idx="7">
                  <c:v>192.49407199827547</c:v>
                </c:pt>
                <c:pt idx="8">
                  <c:v>191.99797263051195</c:v>
                </c:pt>
                <c:pt idx="9">
                  <c:v>191.11911357340725</c:v>
                </c:pt>
                <c:pt idx="10">
                  <c:v>190.52173913043475</c:v>
                </c:pt>
                <c:pt idx="11">
                  <c:v>198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B-4E31-B892-6445AB45EA98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Klasse!$M$11:$M$25</c:f>
              <c:numCache>
                <c:formatCode>0.0</c:formatCode>
                <c:ptCount val="15"/>
                <c:pt idx="0">
                  <c:v>207.2</c:v>
                </c:pt>
                <c:pt idx="1">
                  <c:v>193.56343283582089</c:v>
                </c:pt>
                <c:pt idx="2">
                  <c:v>191.3778141629144</c:v>
                </c:pt>
                <c:pt idx="3">
                  <c:v>192.98955431754871</c:v>
                </c:pt>
                <c:pt idx="4">
                  <c:v>193.50800120772945</c:v>
                </c:pt>
                <c:pt idx="5">
                  <c:v>192.60114302902696</c:v>
                </c:pt>
                <c:pt idx="6">
                  <c:v>192.11173797210472</c:v>
                </c:pt>
                <c:pt idx="7">
                  <c:v>192.12328767123284</c:v>
                </c:pt>
                <c:pt idx="8">
                  <c:v>190.8323965252938</c:v>
                </c:pt>
                <c:pt idx="9">
                  <c:v>189.94512195121953</c:v>
                </c:pt>
                <c:pt idx="10">
                  <c:v>187.61290322580652</c:v>
                </c:pt>
                <c:pt idx="11">
                  <c:v>208.5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CB-4E31-B892-6445AB45E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857672369733641"/>
          <c:y val="0.21992546403930691"/>
          <c:w val="5.9846724887624304E-2"/>
          <c:h val="9.760666859887873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30057780149072"/>
          <c:y val="0.13636713394835109"/>
          <c:w val="0.83713659655792538"/>
          <c:h val="0.699905502334775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Klasse_mnd!$L$271:$L$282</c:f>
              <c:numCache>
                <c:formatCode>0.00</c:formatCode>
                <c:ptCount val="12"/>
                <c:pt idx="0">
                  <c:v>5.6875</c:v>
                </c:pt>
                <c:pt idx="1">
                  <c:v>5.8066037735849028</c:v>
                </c:pt>
                <c:pt idx="2">
                  <c:v>5.8044444444444441</c:v>
                </c:pt>
                <c:pt idx="3">
                  <c:v>5.9351351351351322</c:v>
                </c:pt>
                <c:pt idx="4">
                  <c:v>5.9179487179487209</c:v>
                </c:pt>
                <c:pt idx="5">
                  <c:v>6.0185185185185173</c:v>
                </c:pt>
                <c:pt idx="6">
                  <c:v>5.9417475728155313</c:v>
                </c:pt>
                <c:pt idx="7">
                  <c:v>5.7106918238993742</c:v>
                </c:pt>
                <c:pt idx="8">
                  <c:v>5.3840000000000012</c:v>
                </c:pt>
                <c:pt idx="9">
                  <c:v>5.0736497545008179</c:v>
                </c:pt>
                <c:pt idx="10">
                  <c:v>5.3980952380952383</c:v>
                </c:pt>
                <c:pt idx="11">
                  <c:v>5.3295454545454541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A-4CE8-B949-A4821E6DA579}"/>
            </c:ext>
          </c:extLst>
        </c:ser>
        <c:ser>
          <c:idx val="0"/>
          <c:order val="1"/>
          <c:tx>
            <c:strRef>
              <c:f>Klasse_mnd!$B$44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Klasse_mnd!$L$44:$L$55</c:f>
              <c:numCache>
                <c:formatCode>0.00</c:formatCode>
                <c:ptCount val="12"/>
                <c:pt idx="0">
                  <c:v>6.1174377224199299</c:v>
                </c:pt>
                <c:pt idx="1">
                  <c:v>5.924418604651164</c:v>
                </c:pt>
                <c:pt idx="2">
                  <c:v>6.3028169014084501</c:v>
                </c:pt>
                <c:pt idx="3">
                  <c:v>6</c:v>
                </c:pt>
                <c:pt idx="4">
                  <c:v>5.9931034482758641</c:v>
                </c:pt>
                <c:pt idx="5">
                  <c:v>5.9316239316239292</c:v>
                </c:pt>
                <c:pt idx="6">
                  <c:v>5.9176470588235288</c:v>
                </c:pt>
                <c:pt idx="7">
                  <c:v>5.4308943089430892</c:v>
                </c:pt>
                <c:pt idx="8">
                  <c:v>5.7699530516431921</c:v>
                </c:pt>
                <c:pt idx="9">
                  <c:v>5.2619047619047619</c:v>
                </c:pt>
                <c:pt idx="10">
                  <c:v>5.468220338983051</c:v>
                </c:pt>
                <c:pt idx="11">
                  <c:v>5.791666666666667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A-4CE8-B949-A4821E6DA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7304"/>
        <c:axId val="457027696"/>
      </c:barChart>
      <c:catAx>
        <c:axId val="457027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02769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61153840494255"/>
          <c:y val="0.16043645951364074"/>
          <c:w val="9.4005212398716925E-2"/>
          <c:h val="0.121235232126019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Klasse_mnd!$L$316:$L$327</c:f>
              <c:numCache>
                <c:formatCode>0.00</c:formatCode>
                <c:ptCount val="12"/>
                <c:pt idx="0">
                  <c:v>8.2714570858283416</c:v>
                </c:pt>
                <c:pt idx="1">
                  <c:v>8.2928039702233267</c:v>
                </c:pt>
                <c:pt idx="2">
                  <c:v>8.5620253164556939</c:v>
                </c:pt>
                <c:pt idx="3">
                  <c:v>8.3777777777777782</c:v>
                </c:pt>
                <c:pt idx="4">
                  <c:v>8.6717062634989208</c:v>
                </c:pt>
                <c:pt idx="5">
                  <c:v>8.2696202531645575</c:v>
                </c:pt>
                <c:pt idx="6">
                  <c:v>8.0280000000000005</c:v>
                </c:pt>
                <c:pt idx="7">
                  <c:v>8.0960629921259848</c:v>
                </c:pt>
                <c:pt idx="8">
                  <c:v>7.6990171990171987</c:v>
                </c:pt>
                <c:pt idx="9">
                  <c:v>7.4451145958986737</c:v>
                </c:pt>
                <c:pt idx="10">
                  <c:v>7.7629937629937631</c:v>
                </c:pt>
                <c:pt idx="11">
                  <c:v>8.4110169491525415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2-448C-B0A4-50A4F3AB369F}"/>
            </c:ext>
          </c:extLst>
        </c:ser>
        <c:ser>
          <c:idx val="0"/>
          <c:order val="1"/>
          <c:tx>
            <c:strRef>
              <c:f>Klasse_mnd!$B$89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Klasse_mnd!$L$89:$L$100</c:f>
              <c:numCache>
                <c:formatCode>0.00</c:formatCode>
                <c:ptCount val="12"/>
                <c:pt idx="0">
                  <c:v>8.2808219178082183</c:v>
                </c:pt>
                <c:pt idx="1">
                  <c:v>8.4736842105263133</c:v>
                </c:pt>
                <c:pt idx="2">
                  <c:v>7.9118541033434688</c:v>
                </c:pt>
                <c:pt idx="3">
                  <c:v>8.3980769230769212</c:v>
                </c:pt>
                <c:pt idx="4">
                  <c:v>7.9423929098966015</c:v>
                </c:pt>
                <c:pt idx="5">
                  <c:v>7.9028400597907327</c:v>
                </c:pt>
                <c:pt idx="6">
                  <c:v>8.0897155361050306</c:v>
                </c:pt>
                <c:pt idx="7">
                  <c:v>7.9297971918876753</c:v>
                </c:pt>
                <c:pt idx="8">
                  <c:v>7.9503105590062111</c:v>
                </c:pt>
                <c:pt idx="9">
                  <c:v>7.27874186550976</c:v>
                </c:pt>
                <c:pt idx="10">
                  <c:v>7.6943820224719106</c:v>
                </c:pt>
                <c:pt idx="11">
                  <c:v>7.6086956521739122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2-448C-B0A4-50A4F3AB3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9656"/>
        <c:axId val="459444664"/>
      </c:barChart>
      <c:catAx>
        <c:axId val="457029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4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4664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9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Klasse_mnd!$L$361:$L$372</c:f>
              <c:numCache>
                <c:formatCode>0.00</c:formatCode>
                <c:ptCount val="12"/>
                <c:pt idx="0">
                  <c:v>9.0821917808219172</c:v>
                </c:pt>
                <c:pt idx="1">
                  <c:v>8.9344262295081975</c:v>
                </c:pt>
                <c:pt idx="2">
                  <c:v>8.7474747474747492</c:v>
                </c:pt>
                <c:pt idx="3">
                  <c:v>8.6124031007751931</c:v>
                </c:pt>
                <c:pt idx="4">
                  <c:v>8.9338521400778212</c:v>
                </c:pt>
                <c:pt idx="5">
                  <c:v>9.4336043360433592</c:v>
                </c:pt>
                <c:pt idx="6">
                  <c:v>9.2277227722772288</c:v>
                </c:pt>
                <c:pt idx="7">
                  <c:v>8.8483606557377055</c:v>
                </c:pt>
                <c:pt idx="8">
                  <c:v>9.0523809523809575</c:v>
                </c:pt>
                <c:pt idx="9">
                  <c:v>8.8941176470588257</c:v>
                </c:pt>
                <c:pt idx="10">
                  <c:v>8.3565217391304358</c:v>
                </c:pt>
                <c:pt idx="11">
                  <c:v>8.6666666666666643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B-4D72-9FD2-93A0FF31D9DF}"/>
            </c:ext>
          </c:extLst>
        </c:ser>
        <c:ser>
          <c:idx val="0"/>
          <c:order val="1"/>
          <c:tx>
            <c:strRef>
              <c:f>Klasse_mnd!$B$134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Klasse_mnd!$L$134:$L$145</c:f>
              <c:numCache>
                <c:formatCode>0.00</c:formatCode>
                <c:ptCount val="12"/>
                <c:pt idx="0">
                  <c:v>9.0625</c:v>
                </c:pt>
                <c:pt idx="1">
                  <c:v>8.9432624113475185</c:v>
                </c:pt>
                <c:pt idx="2">
                  <c:v>9.126760563380282</c:v>
                </c:pt>
                <c:pt idx="3">
                  <c:v>8.9411764705882355</c:v>
                </c:pt>
                <c:pt idx="4">
                  <c:v>8.7898550724637694</c:v>
                </c:pt>
                <c:pt idx="5">
                  <c:v>8.9587628865979383</c:v>
                </c:pt>
                <c:pt idx="6">
                  <c:v>9.5685279187817258</c:v>
                </c:pt>
                <c:pt idx="7">
                  <c:v>9.0245901639344233</c:v>
                </c:pt>
                <c:pt idx="8">
                  <c:v>8.6855345911949691</c:v>
                </c:pt>
                <c:pt idx="9">
                  <c:v>8.6376811594202874</c:v>
                </c:pt>
                <c:pt idx="10">
                  <c:v>8.8596491228070136</c:v>
                </c:pt>
                <c:pt idx="11">
                  <c:v>9.7105263157894726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B-4D72-9FD2-93A0FF31D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47800"/>
        <c:axId val="459448192"/>
      </c:barChart>
      <c:catAx>
        <c:axId val="459447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81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78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81202373613748"/>
          <c:y val="0.13852624710185002"/>
          <c:w val="8.9365576690879148E-2"/>
          <c:h val="0.1212007190729088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 middel K-FAKTOR</a:t>
            </a:r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96599408125528"/>
          <c:y val="0.13185604993571168"/>
          <c:w val="0.83745214598189366"/>
          <c:h val="0.68530106926686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År!$L$7</c:f>
              <c:strCache>
                <c:ptCount val="1"/>
                <c:pt idx="0">
                  <c:v>K-faktor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År!$A$30:$A$36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År!$L$30:$L$36</c:f>
              <c:numCache>
                <c:formatCode>0.00</c:formatCode>
                <c:ptCount val="7"/>
                <c:pt idx="0">
                  <c:v>32.227608230584394</c:v>
                </c:pt>
                <c:pt idx="1">
                  <c:v>30.639330775718431</c:v>
                </c:pt>
                <c:pt idx="2">
                  <c:v>30.973526201380007</c:v>
                </c:pt>
                <c:pt idx="3">
                  <c:v>31.495912729925152</c:v>
                </c:pt>
                <c:pt idx="4">
                  <c:v>31.409331150395872</c:v>
                </c:pt>
                <c:pt idx="5">
                  <c:v>31.003146305527576</c:v>
                </c:pt>
                <c:pt idx="6">
                  <c:v>31.275580569828488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7-4ACF-9377-AADE0DF54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in val="2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3.1425766091236193E-2"/>
              <c:y val="0.342779875173738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Klasse_mnd!$L$376:$L$387</c:f>
              <c:numCache>
                <c:formatCode>0.00</c:formatCode>
                <c:ptCount val="12"/>
                <c:pt idx="0">
                  <c:v>8.9333333333333353</c:v>
                </c:pt>
                <c:pt idx="1">
                  <c:v>10.08</c:v>
                </c:pt>
                <c:pt idx="2">
                  <c:v>8.8000000000000007</c:v>
                </c:pt>
                <c:pt idx="3">
                  <c:v>8.1470588235294112</c:v>
                </c:pt>
                <c:pt idx="4">
                  <c:v>8.875</c:v>
                </c:pt>
                <c:pt idx="5">
                  <c:v>9.4727272727272727</c:v>
                </c:pt>
                <c:pt idx="6">
                  <c:v>9.8235294117647047</c:v>
                </c:pt>
                <c:pt idx="7">
                  <c:v>9</c:v>
                </c:pt>
                <c:pt idx="8">
                  <c:v>9.3921568627450966</c:v>
                </c:pt>
                <c:pt idx="9">
                  <c:v>9.1</c:v>
                </c:pt>
                <c:pt idx="10">
                  <c:v>8.8947368421052619</c:v>
                </c:pt>
                <c:pt idx="11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8-464A-99C2-33F4B5F14E9D}"/>
            </c:ext>
          </c:extLst>
        </c:ser>
        <c:ser>
          <c:idx val="0"/>
          <c:order val="1"/>
          <c:tx>
            <c:strRef>
              <c:f>Klasse_mnd!$B$149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Klasse_mnd!$L$149:$L$160</c:f>
              <c:numCache>
                <c:formatCode>0.00</c:formatCode>
                <c:ptCount val="12"/>
                <c:pt idx="0">
                  <c:v>9.2608695652173907</c:v>
                </c:pt>
                <c:pt idx="1">
                  <c:v>9.8000000000000007</c:v>
                </c:pt>
                <c:pt idx="2">
                  <c:v>9</c:v>
                </c:pt>
                <c:pt idx="3">
                  <c:v>9.5094339622641559</c:v>
                </c:pt>
                <c:pt idx="4">
                  <c:v>8.85</c:v>
                </c:pt>
                <c:pt idx="5">
                  <c:v>8.9230769230769216</c:v>
                </c:pt>
                <c:pt idx="6">
                  <c:v>9.0769230769230784</c:v>
                </c:pt>
                <c:pt idx="7">
                  <c:v>9</c:v>
                </c:pt>
                <c:pt idx="8">
                  <c:v>8.7307692307692282</c:v>
                </c:pt>
                <c:pt idx="9">
                  <c:v>8.3125</c:v>
                </c:pt>
                <c:pt idx="10">
                  <c:v>8.2857142857142883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8-464A-99C2-33F4B5F14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1328"/>
        <c:axId val="459451720"/>
      </c:barChart>
      <c:catAx>
        <c:axId val="459451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17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67151522465435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3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57859840061455"/>
          <c:y val="0.18744282892371336"/>
          <c:w val="8.9512840030762861E-2"/>
          <c:h val="0.1282171947028518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Klasse_mnd!$L$393:$L$404</c:f>
              <c:numCache>
                <c:formatCode>0.00</c:formatCode>
                <c:ptCount val="12"/>
                <c:pt idx="0">
                  <c:v>9</c:v>
                </c:pt>
                <c:pt idx="1">
                  <c:v>10</c:v>
                </c:pt>
                <c:pt idx="2">
                  <c:v>13</c:v>
                </c:pt>
                <c:pt idx="3">
                  <c:v>13</c:v>
                </c:pt>
                <c:pt idx="4">
                  <c:v>9.3333333333333357</c:v>
                </c:pt>
                <c:pt idx="5">
                  <c:v>10.25</c:v>
                </c:pt>
                <c:pt idx="6">
                  <c:v>0</c:v>
                </c:pt>
                <c:pt idx="7">
                  <c:v>8.5</c:v>
                </c:pt>
                <c:pt idx="8">
                  <c:v>11</c:v>
                </c:pt>
                <c:pt idx="9">
                  <c:v>0</c:v>
                </c:pt>
                <c:pt idx="10">
                  <c:v>9.3333333333333357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1-477C-9341-9F66F0D314B2}"/>
            </c:ext>
          </c:extLst>
        </c:ser>
        <c:ser>
          <c:idx val="0"/>
          <c:order val="1"/>
          <c:tx>
            <c:strRef>
              <c:f>Klasse_mnd!$B$164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Klasse_mnd!$L$164:$L$175</c:f>
              <c:numCache>
                <c:formatCode>0.00</c:formatCode>
                <c:ptCount val="12"/>
                <c:pt idx="0">
                  <c:v>9.3333333333333357</c:v>
                </c:pt>
                <c:pt idx="1">
                  <c:v>9.5</c:v>
                </c:pt>
                <c:pt idx="2">
                  <c:v>0</c:v>
                </c:pt>
                <c:pt idx="3">
                  <c:v>10.285714285714288</c:v>
                </c:pt>
                <c:pt idx="4">
                  <c:v>8.8000000000000007</c:v>
                </c:pt>
                <c:pt idx="5">
                  <c:v>10.666666666666664</c:v>
                </c:pt>
                <c:pt idx="6">
                  <c:v>10</c:v>
                </c:pt>
                <c:pt idx="7">
                  <c:v>9.1666666666666643</c:v>
                </c:pt>
                <c:pt idx="8">
                  <c:v>0</c:v>
                </c:pt>
                <c:pt idx="9">
                  <c:v>8</c:v>
                </c:pt>
                <c:pt idx="10">
                  <c:v>8.6666666666666643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31-477C-9341-9F66F0D3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5248"/>
        <c:axId val="459455640"/>
      </c:barChart>
      <c:catAx>
        <c:axId val="45945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56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26316029311336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50997666882914"/>
          <c:y val="7.9601090749958733E-2"/>
          <c:w val="8.763546590746725E-2"/>
          <c:h val="0.13072552280677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Klasse_mnd!$L$410:$L$421</c:f>
              <c:numCache>
                <c:formatCode>0.00</c:formatCode>
                <c:ptCount val="12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A-43F1-B639-42FBFF3C5995}"/>
            </c:ext>
          </c:extLst>
        </c:ser>
        <c:ser>
          <c:idx val="0"/>
          <c:order val="1"/>
          <c:tx>
            <c:strRef>
              <c:f>Klasse_mnd!$B$179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Klasse_mnd!$L$179:$L$190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A-43F1-B639-42FBFF3C5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8776"/>
        <c:axId val="459459168"/>
      </c:barChart>
      <c:catAx>
        <c:axId val="459458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91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8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12060542710415"/>
          <c:y val="8.8681915976302123E-2"/>
          <c:w val="8.8492072632824728E-2"/>
          <c:h val="0.1299989087279724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Klasse_mnd!$L$427:$L$438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4-4A6E-8BEB-1106D9A2B85E}"/>
            </c:ext>
          </c:extLst>
        </c:ser>
        <c:ser>
          <c:idx val="0"/>
          <c:order val="1"/>
          <c:tx>
            <c:strRef>
              <c:f>Klasse_mnd!$B$194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Klasse_mnd!$L$194:$L$205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4-4A6E-8BEB-1106D9A2B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6520"/>
        <c:axId val="460566912"/>
      </c:barChart>
      <c:catAx>
        <c:axId val="460566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69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92130809159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5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43222694508317"/>
          <c:y val="9.4555114917204725E-2"/>
          <c:w val="8.8041716024435002E-2"/>
          <c:h val="0.1356264240057064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Klasse_mnd!$B$444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Klasse_mnd!$L$444:$L$455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E-4C66-939F-8F1E83E32457}"/>
            </c:ext>
          </c:extLst>
        </c:ser>
        <c:ser>
          <c:idx val="0"/>
          <c:order val="1"/>
          <c:tx>
            <c:strRef>
              <c:f>Klasse_mnd!$B$209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Klasse_mnd!$L$209:$L$220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E-4C66-939F-8F1E83E32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0048"/>
        <c:axId val="460570440"/>
      </c:barChart>
      <c:catAx>
        <c:axId val="460570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044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26743532058495"/>
          <c:y val="0.19084493490682744"/>
          <c:w val="8.8827802774653172E-2"/>
          <c:h val="0.1281855728133733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Klasse_mnd!$B$461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Klasse_mnd!$L$461:$L$472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6-4D5C-8227-FBCF225C0E52}"/>
            </c:ext>
          </c:extLst>
        </c:ser>
        <c:ser>
          <c:idx val="0"/>
          <c:order val="1"/>
          <c:tx>
            <c:strRef>
              <c:f>Klasse_mnd!$B$224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Klasse_mnd!$L$224:$L$235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6-4D5C-8227-FBCF225C0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3576"/>
        <c:axId val="460573968"/>
      </c:barChart>
      <c:catAx>
        <c:axId val="460573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396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6722048525919"/>
          <c:y val="0.21435909796989663"/>
          <c:w val="8.804170239136222E-2"/>
          <c:h val="0.1311286089238845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Klasse_mnd!$L$301:$L$312</c:f>
              <c:numCache>
                <c:formatCode>0.00</c:formatCode>
                <c:ptCount val="12"/>
                <c:pt idx="0">
                  <c:v>7.9829642248722301</c:v>
                </c:pt>
                <c:pt idx="1">
                  <c:v>8.1042128603104224</c:v>
                </c:pt>
                <c:pt idx="2">
                  <c:v>8.0100603621730375</c:v>
                </c:pt>
                <c:pt idx="3">
                  <c:v>8.2979797979797976</c:v>
                </c:pt>
                <c:pt idx="4">
                  <c:v>8.4079861111111107</c:v>
                </c:pt>
                <c:pt idx="5">
                  <c:v>8.1520395550061799</c:v>
                </c:pt>
                <c:pt idx="6">
                  <c:v>7.8864265927977852</c:v>
                </c:pt>
                <c:pt idx="7">
                  <c:v>7.7267552182163186</c:v>
                </c:pt>
                <c:pt idx="8">
                  <c:v>7.4698412698412708</c:v>
                </c:pt>
                <c:pt idx="9">
                  <c:v>7.1762114537444948</c:v>
                </c:pt>
                <c:pt idx="10">
                  <c:v>7.3237476808905377</c:v>
                </c:pt>
                <c:pt idx="11">
                  <c:v>7.9595141700404879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4-4D60-9786-8E4EDAD4E3C2}"/>
            </c:ext>
          </c:extLst>
        </c:ser>
        <c:ser>
          <c:idx val="0"/>
          <c:order val="1"/>
          <c:tx>
            <c:strRef>
              <c:f>Klasse_mnd!$B$74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Klasse_mnd!$L$74:$L$85</c:f>
              <c:numCache>
                <c:formatCode>0.00</c:formatCode>
                <c:ptCount val="12"/>
                <c:pt idx="0">
                  <c:v>7.9827288428324703</c:v>
                </c:pt>
                <c:pt idx="1">
                  <c:v>8.1483739837398392</c:v>
                </c:pt>
                <c:pt idx="2">
                  <c:v>7.7530562347188257</c:v>
                </c:pt>
                <c:pt idx="3">
                  <c:v>8.0282186948853624</c:v>
                </c:pt>
                <c:pt idx="4">
                  <c:v>7.7363494539781597</c:v>
                </c:pt>
                <c:pt idx="5">
                  <c:v>7.6737357259380099</c:v>
                </c:pt>
                <c:pt idx="6">
                  <c:v>8.0723860589812393</c:v>
                </c:pt>
                <c:pt idx="7">
                  <c:v>7.4707158351409984</c:v>
                </c:pt>
                <c:pt idx="8">
                  <c:v>7.3901960784313729</c:v>
                </c:pt>
                <c:pt idx="9">
                  <c:v>6.854460093896714</c:v>
                </c:pt>
                <c:pt idx="10">
                  <c:v>7.1531440162271771</c:v>
                </c:pt>
                <c:pt idx="11">
                  <c:v>7.2626262626262621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4-4D60-9786-8E4EDAD4E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0208"/>
        <c:axId val="461190600"/>
      </c:barChart>
      <c:catAx>
        <c:axId val="461190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0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Klasse_mnd!$L$286:$L$297</c:f>
              <c:numCache>
                <c:formatCode>0.00</c:formatCode>
                <c:ptCount val="12"/>
                <c:pt idx="0">
                  <c:v>7.0956239870340356</c:v>
                </c:pt>
                <c:pt idx="1">
                  <c:v>7.0880149812734095</c:v>
                </c:pt>
                <c:pt idx="2">
                  <c:v>7.3068391866913132</c:v>
                </c:pt>
                <c:pt idx="3">
                  <c:v>7.4839572192513373</c:v>
                </c:pt>
                <c:pt idx="4">
                  <c:v>7.3235294117647056</c:v>
                </c:pt>
                <c:pt idx="5">
                  <c:v>7.2493188010899186</c:v>
                </c:pt>
                <c:pt idx="6">
                  <c:v>7.1297468354430382</c:v>
                </c:pt>
                <c:pt idx="7">
                  <c:v>7.0946502057613161</c:v>
                </c:pt>
                <c:pt idx="8">
                  <c:v>6.7672583826429999</c:v>
                </c:pt>
                <c:pt idx="9">
                  <c:v>6.6064171122994644</c:v>
                </c:pt>
                <c:pt idx="10">
                  <c:v>6.5275895450145196</c:v>
                </c:pt>
                <c:pt idx="11">
                  <c:v>6.8204225352112653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E-400D-AE78-A1BE579B0692}"/>
            </c:ext>
          </c:extLst>
        </c:ser>
        <c:ser>
          <c:idx val="0"/>
          <c:order val="1"/>
          <c:tx>
            <c:strRef>
              <c:f>Klasse_mnd!$B$59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Klasse_mnd!$L$59:$L$70</c:f>
              <c:numCache>
                <c:formatCode>0.00</c:formatCode>
                <c:ptCount val="12"/>
                <c:pt idx="0">
                  <c:v>7.1705882352941188</c:v>
                </c:pt>
                <c:pt idx="1">
                  <c:v>7.1598272138228944</c:v>
                </c:pt>
                <c:pt idx="2">
                  <c:v>7.2474747474747492</c:v>
                </c:pt>
                <c:pt idx="3">
                  <c:v>7.2018018018017997</c:v>
                </c:pt>
                <c:pt idx="4">
                  <c:v>7.100393700787401</c:v>
                </c:pt>
                <c:pt idx="5">
                  <c:v>7.1711711711711699</c:v>
                </c:pt>
                <c:pt idx="6">
                  <c:v>6.9815950920245404</c:v>
                </c:pt>
                <c:pt idx="7">
                  <c:v>6.7522123893805315</c:v>
                </c:pt>
                <c:pt idx="8">
                  <c:v>6.6807387862796812</c:v>
                </c:pt>
                <c:pt idx="9">
                  <c:v>6.3623348017621133</c:v>
                </c:pt>
                <c:pt idx="10">
                  <c:v>6.4240282685512398</c:v>
                </c:pt>
                <c:pt idx="11">
                  <c:v>6.7076923076923114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E-400D-AE78-A1BE579B0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4912"/>
        <c:axId val="461195304"/>
      </c:barChart>
      <c:catAx>
        <c:axId val="461194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5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530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4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Klasse_mnd!$L$331:$L$342</c:f>
              <c:numCache>
                <c:formatCode>0.00</c:formatCode>
                <c:ptCount val="12"/>
                <c:pt idx="0">
                  <c:v>8.4142857142857128</c:v>
                </c:pt>
                <c:pt idx="1">
                  <c:v>8.5069252077562325</c:v>
                </c:pt>
                <c:pt idx="2">
                  <c:v>8.5017667844522951</c:v>
                </c:pt>
                <c:pt idx="3">
                  <c:v>8.6692506459948344</c:v>
                </c:pt>
                <c:pt idx="4">
                  <c:v>8.6944444444444446</c:v>
                </c:pt>
                <c:pt idx="5">
                  <c:v>8.6845180136319353</c:v>
                </c:pt>
                <c:pt idx="6">
                  <c:v>8.5602836879432616</c:v>
                </c:pt>
                <c:pt idx="7">
                  <c:v>8.5191780821917789</c:v>
                </c:pt>
                <c:pt idx="8">
                  <c:v>8.435643564356436</c:v>
                </c:pt>
                <c:pt idx="9">
                  <c:v>7.986820428336082</c:v>
                </c:pt>
                <c:pt idx="10">
                  <c:v>8.2415540540540508</c:v>
                </c:pt>
                <c:pt idx="11">
                  <c:v>8.4491978609625686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0D0-93E2-DF71512211D3}"/>
            </c:ext>
          </c:extLst>
        </c:ser>
        <c:ser>
          <c:idx val="0"/>
          <c:order val="1"/>
          <c:tx>
            <c:strRef>
              <c:f>Klasse_mnd!$B$104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Klasse_mnd!$L$104:$L$115</c:f>
              <c:numCache>
                <c:formatCode>0.00</c:formatCode>
                <c:ptCount val="12"/>
                <c:pt idx="0">
                  <c:v>8.764356435643565</c:v>
                </c:pt>
                <c:pt idx="1">
                  <c:v>8.5683646112600513</c:v>
                </c:pt>
                <c:pt idx="2">
                  <c:v>8.3417266187050352</c:v>
                </c:pt>
                <c:pt idx="3">
                  <c:v>8.807017543859649</c:v>
                </c:pt>
                <c:pt idx="4">
                  <c:v>8.4365411436541144</c:v>
                </c:pt>
                <c:pt idx="5">
                  <c:v>8.3946015424164546</c:v>
                </c:pt>
                <c:pt idx="6">
                  <c:v>8.3152866242038233</c:v>
                </c:pt>
                <c:pt idx="7">
                  <c:v>8.3848275862068942</c:v>
                </c:pt>
                <c:pt idx="8">
                  <c:v>8.1323076923076947</c:v>
                </c:pt>
                <c:pt idx="9">
                  <c:v>7.7348242811501597</c:v>
                </c:pt>
                <c:pt idx="10">
                  <c:v>7.9686520376175549</c:v>
                </c:pt>
                <c:pt idx="11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0D0-93E2-DF7151221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58280"/>
        <c:axId val="462058672"/>
      </c:barChart>
      <c:catAx>
        <c:axId val="46205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5867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Klasse_mnd!$L$346:$L$357</c:f>
              <c:numCache>
                <c:formatCode>0.00</c:formatCode>
                <c:ptCount val="12"/>
                <c:pt idx="0">
                  <c:v>8.650190114068435</c:v>
                </c:pt>
                <c:pt idx="1">
                  <c:v>9.0089285714285694</c:v>
                </c:pt>
                <c:pt idx="2">
                  <c:v>8.6796875</c:v>
                </c:pt>
                <c:pt idx="3">
                  <c:v>8.6761904761904738</c:v>
                </c:pt>
                <c:pt idx="4">
                  <c:v>8.9580291970802897</c:v>
                </c:pt>
                <c:pt idx="5">
                  <c:v>9.1620421753607122</c:v>
                </c:pt>
                <c:pt idx="6">
                  <c:v>8.978300180831825</c:v>
                </c:pt>
                <c:pt idx="7">
                  <c:v>8.6481481481481506</c:v>
                </c:pt>
                <c:pt idx="8">
                  <c:v>8.93071161048689</c:v>
                </c:pt>
                <c:pt idx="9">
                  <c:v>8.4878048780487809</c:v>
                </c:pt>
                <c:pt idx="10">
                  <c:v>8.6642857142857128</c:v>
                </c:pt>
                <c:pt idx="11">
                  <c:v>8.6372549019607856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D-42C2-887E-CDB86CE35DA7}"/>
            </c:ext>
          </c:extLst>
        </c:ser>
        <c:ser>
          <c:idx val="0"/>
          <c:order val="1"/>
          <c:tx>
            <c:strRef>
              <c:f>Klasse_mnd!$B$119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Klasse_mnd!$L$119:$L$130</c:f>
              <c:numCache>
                <c:formatCode>0.00</c:formatCode>
                <c:ptCount val="12"/>
                <c:pt idx="0">
                  <c:v>8.8079999999999998</c:v>
                </c:pt>
                <c:pt idx="1">
                  <c:v>8.7328767123287676</c:v>
                </c:pt>
                <c:pt idx="2">
                  <c:v>8.7586206896551744</c:v>
                </c:pt>
                <c:pt idx="3">
                  <c:v>8.8588435374149697</c:v>
                </c:pt>
                <c:pt idx="4">
                  <c:v>8.7050359712230225</c:v>
                </c:pt>
                <c:pt idx="5">
                  <c:v>8.6544342507645258</c:v>
                </c:pt>
                <c:pt idx="6">
                  <c:v>8.9210526315789451</c:v>
                </c:pt>
                <c:pt idx="7">
                  <c:v>8.9398230088495616</c:v>
                </c:pt>
                <c:pt idx="8">
                  <c:v>8.7314814814814792</c:v>
                </c:pt>
                <c:pt idx="9">
                  <c:v>7.7419354838709697</c:v>
                </c:pt>
                <c:pt idx="10">
                  <c:v>8.3678160919540243</c:v>
                </c:pt>
                <c:pt idx="11">
                  <c:v>8.9160305343511492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D-42C2-887E-CDB86CE3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2984"/>
        <c:axId val="462063376"/>
      </c:barChart>
      <c:catAx>
        <c:axId val="46206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337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29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slakting i ulike måneder</a:t>
            </a:r>
          </a:p>
        </c:rich>
      </c:tx>
      <c:layout>
        <c:manualLayout>
          <c:xMode val="edge"/>
          <c:yMode val="edge"/>
          <c:x val="0.17494327517011646"/>
          <c:y val="2.20065453263664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7645208329574E-2"/>
          <c:y val="0.14453435637867984"/>
          <c:w val="0.89154404171839574"/>
          <c:h val="0.7084770924819801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2870</c:v>
                </c:pt>
                <c:pt idx="1">
                  <c:v>2372</c:v>
                </c:pt>
                <c:pt idx="2">
                  <c:v>2363</c:v>
                </c:pt>
                <c:pt idx="3">
                  <c:v>2207</c:v>
                </c:pt>
                <c:pt idx="4">
                  <c:v>3236</c:v>
                </c:pt>
                <c:pt idx="5">
                  <c:v>4937</c:v>
                </c:pt>
                <c:pt idx="6">
                  <c:v>2800</c:v>
                </c:pt>
                <c:pt idx="7">
                  <c:v>3384</c:v>
                </c:pt>
                <c:pt idx="8">
                  <c:v>3857</c:v>
                </c:pt>
                <c:pt idx="9">
                  <c:v>4348</c:v>
                </c:pt>
                <c:pt idx="10">
                  <c:v>4701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8-4DA8-9131-4E33EFF93D74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chemeClr val="accent3"/>
              </a:solidFill>
            </c:spPr>
          </c:marker>
          <c:dLbls>
            <c:dLbl>
              <c:idx val="1"/>
              <c:layout>
                <c:manualLayout>
                  <c:x val="-1.1508064668980411E-2"/>
                  <c:y val="-5.5525427779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99-4FBE-A79F-A191085576BC}"/>
                </c:ext>
              </c:extLst>
            </c:dLbl>
            <c:dLbl>
              <c:idx val="2"/>
              <c:layout>
                <c:manualLayout>
                  <c:x val="-3.8360215563268039E-3"/>
                  <c:y val="3.7016951853187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99-4FBE-A79F-A191085576BC}"/>
                </c:ext>
              </c:extLst>
            </c:dLbl>
            <c:dLbl>
              <c:idx val="3"/>
              <c:layout>
                <c:manualLayout>
                  <c:x val="-3.4524194006941233E-2"/>
                  <c:y val="-4.318644382871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A8-4E18-8DE6-7732835B4F41}"/>
                </c:ext>
              </c:extLst>
            </c:dLbl>
            <c:dLbl>
              <c:idx val="4"/>
              <c:layout>
                <c:manualLayout>
                  <c:x val="-2.4934140116124225E-2"/>
                  <c:y val="-7.403390370637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16-4799-ABFC-B0465EC3DAE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3216</c:v>
                </c:pt>
                <c:pt idx="1">
                  <c:v>2370</c:v>
                </c:pt>
                <c:pt idx="2">
                  <c:v>1858</c:v>
                </c:pt>
                <c:pt idx="3">
                  <c:v>3412</c:v>
                </c:pt>
                <c:pt idx="4">
                  <c:v>3611</c:v>
                </c:pt>
                <c:pt idx="5">
                  <c:v>3633</c:v>
                </c:pt>
                <c:pt idx="6">
                  <c:v>2607</c:v>
                </c:pt>
                <c:pt idx="7">
                  <c:v>3174</c:v>
                </c:pt>
                <c:pt idx="8">
                  <c:v>3046</c:v>
                </c:pt>
                <c:pt idx="9">
                  <c:v>4508</c:v>
                </c:pt>
                <c:pt idx="10">
                  <c:v>4383</c:v>
                </c:pt>
                <c:pt idx="11">
                  <c:v>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8-4DA8-9131-4E33EFF93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9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62885290797992"/>
          <c:y val="0.17095646071304754"/>
          <c:w val="6.2910753523759577E-2"/>
          <c:h val="9.74624280367624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klasse P-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Klasse_mnd!$H$241:$H$252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6</c:v>
                </c:pt>
                <c:pt idx="10">
                  <c:v>5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7B-4935-94A6-D2ED2A92BD63}"/>
            </c:ext>
          </c:extLst>
        </c:ser>
        <c:ser>
          <c:idx val="0"/>
          <c:order val="1"/>
          <c:tx>
            <c:strRef>
              <c:f>Klasse_mnd!$B$14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Klasse_mnd!$H$14:$H$25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7B-4935-94A6-D2ED2A92B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461598230528103"/>
          <c:y val="9.146413149969157E-2"/>
          <c:w val="0.10913474770257299"/>
          <c:h val="0.1806659625714116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klasse P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Klasse_mnd!$H$256:$H$267</c:f>
              <c:numCache>
                <c:formatCode>General</c:formatCode>
                <c:ptCount val="12"/>
                <c:pt idx="0">
                  <c:v>25</c:v>
                </c:pt>
                <c:pt idx="1">
                  <c:v>28</c:v>
                </c:pt>
                <c:pt idx="2">
                  <c:v>50</c:v>
                </c:pt>
                <c:pt idx="3">
                  <c:v>25</c:v>
                </c:pt>
                <c:pt idx="4">
                  <c:v>28</c:v>
                </c:pt>
                <c:pt idx="5">
                  <c:v>27</c:v>
                </c:pt>
                <c:pt idx="6">
                  <c:v>21</c:v>
                </c:pt>
                <c:pt idx="7">
                  <c:v>22</c:v>
                </c:pt>
                <c:pt idx="8">
                  <c:v>42</c:v>
                </c:pt>
                <c:pt idx="9">
                  <c:v>99</c:v>
                </c:pt>
                <c:pt idx="10">
                  <c:v>80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F-4C01-96FB-B6B279DCF835}"/>
            </c:ext>
          </c:extLst>
        </c:ser>
        <c:ser>
          <c:idx val="0"/>
          <c:order val="1"/>
          <c:tx>
            <c:strRef>
              <c:f>Klasse_mnd!$B$29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Klasse_mnd!$H$29:$H$40</c:f>
              <c:numCache>
                <c:formatCode>General</c:formatCode>
                <c:ptCount val="12"/>
                <c:pt idx="0">
                  <c:v>40</c:v>
                </c:pt>
                <c:pt idx="1">
                  <c:v>18</c:v>
                </c:pt>
                <c:pt idx="2">
                  <c:v>23</c:v>
                </c:pt>
                <c:pt idx="3">
                  <c:v>11</c:v>
                </c:pt>
                <c:pt idx="4">
                  <c:v>21</c:v>
                </c:pt>
                <c:pt idx="5">
                  <c:v>17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66</c:v>
                </c:pt>
                <c:pt idx="10">
                  <c:v>43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F-4C01-96FB-B6B279DCF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11044095830729"/>
          <c:y val="8.2610590010909993E-2"/>
          <c:w val="0.10913474770257299"/>
          <c:h val="0.1806659625714116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klasse P+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Klasse_mnd!$H$271:$H$282</c:f>
              <c:numCache>
                <c:formatCode>General</c:formatCode>
                <c:ptCount val="12"/>
                <c:pt idx="0">
                  <c:v>272</c:v>
                </c:pt>
                <c:pt idx="1">
                  <c:v>212</c:v>
                </c:pt>
                <c:pt idx="2">
                  <c:v>225</c:v>
                </c:pt>
                <c:pt idx="3">
                  <c:v>185</c:v>
                </c:pt>
                <c:pt idx="4">
                  <c:v>195</c:v>
                </c:pt>
                <c:pt idx="5">
                  <c:v>216</c:v>
                </c:pt>
                <c:pt idx="6">
                  <c:v>103</c:v>
                </c:pt>
                <c:pt idx="7">
                  <c:v>159</c:v>
                </c:pt>
                <c:pt idx="8">
                  <c:v>250</c:v>
                </c:pt>
                <c:pt idx="9">
                  <c:v>611</c:v>
                </c:pt>
                <c:pt idx="10">
                  <c:v>525</c:v>
                </c:pt>
                <c:pt idx="11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760-A381-E3BE31730644}"/>
            </c:ext>
          </c:extLst>
        </c:ser>
        <c:ser>
          <c:idx val="0"/>
          <c:order val="1"/>
          <c:tx>
            <c:strRef>
              <c:f>Klasse_mnd!$B$44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Klasse_mnd!$H$44:$H$55</c:f>
              <c:numCache>
                <c:formatCode>General</c:formatCode>
                <c:ptCount val="12"/>
                <c:pt idx="0">
                  <c:v>281</c:v>
                </c:pt>
                <c:pt idx="1">
                  <c:v>172</c:v>
                </c:pt>
                <c:pt idx="2">
                  <c:v>142</c:v>
                </c:pt>
                <c:pt idx="3">
                  <c:v>192</c:v>
                </c:pt>
                <c:pt idx="4">
                  <c:v>145</c:v>
                </c:pt>
                <c:pt idx="5">
                  <c:v>117</c:v>
                </c:pt>
                <c:pt idx="6">
                  <c:v>85</c:v>
                </c:pt>
                <c:pt idx="7">
                  <c:v>123</c:v>
                </c:pt>
                <c:pt idx="8">
                  <c:v>213</c:v>
                </c:pt>
                <c:pt idx="9">
                  <c:v>546</c:v>
                </c:pt>
                <c:pt idx="10">
                  <c:v>472</c:v>
                </c:pt>
                <c:pt idx="1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30-4760-A381-E3BE31730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50259782105246"/>
          <c:y val="0.29288062099807249"/>
          <c:w val="0.10593781675628143"/>
          <c:h val="0.114264900154412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klasse O-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Klasse_mnd!$H$286:$H$297</c:f>
              <c:numCache>
                <c:formatCode>General</c:formatCode>
                <c:ptCount val="12"/>
                <c:pt idx="0">
                  <c:v>617</c:v>
                </c:pt>
                <c:pt idx="1">
                  <c:v>534</c:v>
                </c:pt>
                <c:pt idx="2">
                  <c:v>541</c:v>
                </c:pt>
                <c:pt idx="3">
                  <c:v>374</c:v>
                </c:pt>
                <c:pt idx="4">
                  <c:v>510</c:v>
                </c:pt>
                <c:pt idx="5">
                  <c:v>734</c:v>
                </c:pt>
                <c:pt idx="6">
                  <c:v>316</c:v>
                </c:pt>
                <c:pt idx="7">
                  <c:v>486</c:v>
                </c:pt>
                <c:pt idx="8">
                  <c:v>507</c:v>
                </c:pt>
                <c:pt idx="9">
                  <c:v>935</c:v>
                </c:pt>
                <c:pt idx="10">
                  <c:v>1033</c:v>
                </c:pt>
                <c:pt idx="11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0-4F29-ABB1-247D24A803E9}"/>
            </c:ext>
          </c:extLst>
        </c:ser>
        <c:ser>
          <c:idx val="0"/>
          <c:order val="1"/>
          <c:tx>
            <c:strRef>
              <c:f>Klasse_mnd!$B$59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Klasse_mnd!$H$59:$H$70</c:f>
              <c:numCache>
                <c:formatCode>0</c:formatCode>
                <c:ptCount val="12"/>
                <c:pt idx="0">
                  <c:v>680</c:v>
                </c:pt>
                <c:pt idx="1">
                  <c:v>463</c:v>
                </c:pt>
                <c:pt idx="2">
                  <c:v>396</c:v>
                </c:pt>
                <c:pt idx="3">
                  <c:v>555</c:v>
                </c:pt>
                <c:pt idx="4">
                  <c:v>508</c:v>
                </c:pt>
                <c:pt idx="5">
                  <c:v>444</c:v>
                </c:pt>
                <c:pt idx="6">
                  <c:v>326</c:v>
                </c:pt>
                <c:pt idx="7">
                  <c:v>339</c:v>
                </c:pt>
                <c:pt idx="8">
                  <c:v>379</c:v>
                </c:pt>
                <c:pt idx="9">
                  <c:v>908</c:v>
                </c:pt>
                <c:pt idx="10">
                  <c:v>849</c:v>
                </c:pt>
                <c:pt idx="11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0-4F29-ABB1-247D24A80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11044095830729"/>
          <c:y val="8.2610590010909993E-2"/>
          <c:w val="0.10913474770257299"/>
          <c:h val="0.1806659625714116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klasse O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Klasse_mnd!$H$301:$H$312</c:f>
              <c:numCache>
                <c:formatCode>General</c:formatCode>
                <c:ptCount val="12"/>
                <c:pt idx="0">
                  <c:v>587</c:v>
                </c:pt>
                <c:pt idx="1">
                  <c:v>451</c:v>
                </c:pt>
                <c:pt idx="2">
                  <c:v>497</c:v>
                </c:pt>
                <c:pt idx="3">
                  <c:v>396</c:v>
                </c:pt>
                <c:pt idx="4">
                  <c:v>576</c:v>
                </c:pt>
                <c:pt idx="5">
                  <c:v>809</c:v>
                </c:pt>
                <c:pt idx="6">
                  <c:v>361</c:v>
                </c:pt>
                <c:pt idx="7">
                  <c:v>527</c:v>
                </c:pt>
                <c:pt idx="8">
                  <c:v>630</c:v>
                </c:pt>
                <c:pt idx="9">
                  <c:v>908</c:v>
                </c:pt>
                <c:pt idx="10">
                  <c:v>1078</c:v>
                </c:pt>
                <c:pt idx="11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E-4B42-A537-E288EC6C0E26}"/>
            </c:ext>
          </c:extLst>
        </c:ser>
        <c:ser>
          <c:idx val="0"/>
          <c:order val="1"/>
          <c:tx>
            <c:strRef>
              <c:f>Klasse_mnd!$B$74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Klasse_mnd!$H$74:$H$85</c:f>
              <c:numCache>
                <c:formatCode>General</c:formatCode>
                <c:ptCount val="12"/>
                <c:pt idx="0">
                  <c:v>579</c:v>
                </c:pt>
                <c:pt idx="1">
                  <c:v>492</c:v>
                </c:pt>
                <c:pt idx="2">
                  <c:v>409</c:v>
                </c:pt>
                <c:pt idx="3">
                  <c:v>567</c:v>
                </c:pt>
                <c:pt idx="4">
                  <c:v>641</c:v>
                </c:pt>
                <c:pt idx="5">
                  <c:v>613</c:v>
                </c:pt>
                <c:pt idx="6">
                  <c:v>373</c:v>
                </c:pt>
                <c:pt idx="7">
                  <c:v>461</c:v>
                </c:pt>
                <c:pt idx="8">
                  <c:v>510</c:v>
                </c:pt>
                <c:pt idx="9">
                  <c:v>1065</c:v>
                </c:pt>
                <c:pt idx="10">
                  <c:v>986</c:v>
                </c:pt>
                <c:pt idx="11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E-4B42-A537-E288EC6C0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11044095830729"/>
          <c:y val="8.2610590010909993E-2"/>
          <c:w val="0.10913474770257299"/>
          <c:h val="0.1806659625714116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klasse O+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Klasse_mnd!$H$316:$H$327</c:f>
              <c:numCache>
                <c:formatCode>General</c:formatCode>
                <c:ptCount val="12"/>
                <c:pt idx="0">
                  <c:v>501</c:v>
                </c:pt>
                <c:pt idx="1">
                  <c:v>403</c:v>
                </c:pt>
                <c:pt idx="2">
                  <c:v>395</c:v>
                </c:pt>
                <c:pt idx="3">
                  <c:v>360</c:v>
                </c:pt>
                <c:pt idx="4">
                  <c:v>463</c:v>
                </c:pt>
                <c:pt idx="5">
                  <c:v>790</c:v>
                </c:pt>
                <c:pt idx="6">
                  <c:v>500</c:v>
                </c:pt>
                <c:pt idx="7">
                  <c:v>635</c:v>
                </c:pt>
                <c:pt idx="8">
                  <c:v>814</c:v>
                </c:pt>
                <c:pt idx="9">
                  <c:v>829</c:v>
                </c:pt>
                <c:pt idx="10">
                  <c:v>962</c:v>
                </c:pt>
                <c:pt idx="11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A-46FA-8B98-F9CEBC46CCB0}"/>
            </c:ext>
          </c:extLst>
        </c:ser>
        <c:ser>
          <c:idx val="0"/>
          <c:order val="1"/>
          <c:tx>
            <c:strRef>
              <c:f>Klasse_mnd!$B$89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Klasse_mnd!$H$89:$H$100</c:f>
              <c:numCache>
                <c:formatCode>General</c:formatCode>
                <c:ptCount val="12"/>
                <c:pt idx="0">
                  <c:v>584</c:v>
                </c:pt>
                <c:pt idx="1">
                  <c:v>399</c:v>
                </c:pt>
                <c:pt idx="2">
                  <c:v>329</c:v>
                </c:pt>
                <c:pt idx="3">
                  <c:v>520</c:v>
                </c:pt>
                <c:pt idx="4">
                  <c:v>677</c:v>
                </c:pt>
                <c:pt idx="5">
                  <c:v>669</c:v>
                </c:pt>
                <c:pt idx="6">
                  <c:v>457</c:v>
                </c:pt>
                <c:pt idx="7">
                  <c:v>641</c:v>
                </c:pt>
                <c:pt idx="8">
                  <c:v>644</c:v>
                </c:pt>
                <c:pt idx="9">
                  <c:v>922</c:v>
                </c:pt>
                <c:pt idx="10">
                  <c:v>890</c:v>
                </c:pt>
                <c:pt idx="11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A-46FA-8B98-F9CEBC46C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387429432574121"/>
          <c:y val="0.15122502117514194"/>
          <c:w val="0.10913474770257299"/>
          <c:h val="0.1806659625714116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klasse R-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Klasse_mnd!$H$331:$H$342</c:f>
              <c:numCache>
                <c:formatCode>General</c:formatCode>
                <c:ptCount val="12"/>
                <c:pt idx="0">
                  <c:v>420</c:v>
                </c:pt>
                <c:pt idx="1">
                  <c:v>361</c:v>
                </c:pt>
                <c:pt idx="2">
                  <c:v>283</c:v>
                </c:pt>
                <c:pt idx="3">
                  <c:v>387</c:v>
                </c:pt>
                <c:pt idx="4">
                  <c:v>612</c:v>
                </c:pt>
                <c:pt idx="5">
                  <c:v>1027</c:v>
                </c:pt>
                <c:pt idx="6">
                  <c:v>705</c:v>
                </c:pt>
                <c:pt idx="7">
                  <c:v>730</c:v>
                </c:pt>
                <c:pt idx="8">
                  <c:v>808</c:v>
                </c:pt>
                <c:pt idx="9">
                  <c:v>607</c:v>
                </c:pt>
                <c:pt idx="10">
                  <c:v>592</c:v>
                </c:pt>
                <c:pt idx="11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F-404C-83BC-8CEFBCE84D8F}"/>
            </c:ext>
          </c:extLst>
        </c:ser>
        <c:ser>
          <c:idx val="0"/>
          <c:order val="1"/>
          <c:tx>
            <c:strRef>
              <c:f>Klasse_mnd!$B$104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Klasse_mnd!$H$104:$H$115</c:f>
              <c:numCache>
                <c:formatCode>General</c:formatCode>
                <c:ptCount val="12"/>
                <c:pt idx="0">
                  <c:v>505</c:v>
                </c:pt>
                <c:pt idx="1">
                  <c:v>373</c:v>
                </c:pt>
                <c:pt idx="2">
                  <c:v>278</c:v>
                </c:pt>
                <c:pt idx="3">
                  <c:v>627</c:v>
                </c:pt>
                <c:pt idx="4">
                  <c:v>717</c:v>
                </c:pt>
                <c:pt idx="5">
                  <c:v>778</c:v>
                </c:pt>
                <c:pt idx="6">
                  <c:v>628</c:v>
                </c:pt>
                <c:pt idx="7">
                  <c:v>725</c:v>
                </c:pt>
                <c:pt idx="8">
                  <c:v>650</c:v>
                </c:pt>
                <c:pt idx="9">
                  <c:v>626</c:v>
                </c:pt>
                <c:pt idx="10">
                  <c:v>638</c:v>
                </c:pt>
                <c:pt idx="11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F-404C-83BC-8CEFBCE84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24002322599704"/>
          <c:y val="0.24197313981170682"/>
          <c:w val="0.10913474770257299"/>
          <c:h val="0.1806659625714116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klasse R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Klasse_mnd!$H$346:$H$357</c:f>
              <c:numCache>
                <c:formatCode>General</c:formatCode>
                <c:ptCount val="12"/>
                <c:pt idx="0">
                  <c:v>263</c:v>
                </c:pt>
                <c:pt idx="1">
                  <c:v>224</c:v>
                </c:pt>
                <c:pt idx="2">
                  <c:v>256</c:v>
                </c:pt>
                <c:pt idx="3">
                  <c:v>315</c:v>
                </c:pt>
                <c:pt idx="4">
                  <c:v>548</c:v>
                </c:pt>
                <c:pt idx="5">
                  <c:v>901</c:v>
                </c:pt>
                <c:pt idx="6">
                  <c:v>553</c:v>
                </c:pt>
                <c:pt idx="7">
                  <c:v>540</c:v>
                </c:pt>
                <c:pt idx="8">
                  <c:v>534</c:v>
                </c:pt>
                <c:pt idx="9">
                  <c:v>246</c:v>
                </c:pt>
                <c:pt idx="10">
                  <c:v>280</c:v>
                </c:pt>
                <c:pt idx="11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9-46B0-821E-F65A4F84A40B}"/>
            </c:ext>
          </c:extLst>
        </c:ser>
        <c:ser>
          <c:idx val="0"/>
          <c:order val="1"/>
          <c:tx>
            <c:strRef>
              <c:f>Klasse_mnd!$B$119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Klasse_mnd!$H$119:$H$130</c:f>
              <c:numCache>
                <c:formatCode>General</c:formatCode>
                <c:ptCount val="12"/>
                <c:pt idx="0">
                  <c:v>375</c:v>
                </c:pt>
                <c:pt idx="1">
                  <c:v>292</c:v>
                </c:pt>
                <c:pt idx="2">
                  <c:v>203</c:v>
                </c:pt>
                <c:pt idx="3">
                  <c:v>588</c:v>
                </c:pt>
                <c:pt idx="4">
                  <c:v>556</c:v>
                </c:pt>
                <c:pt idx="5">
                  <c:v>654</c:v>
                </c:pt>
                <c:pt idx="6">
                  <c:v>494</c:v>
                </c:pt>
                <c:pt idx="7">
                  <c:v>565</c:v>
                </c:pt>
                <c:pt idx="8">
                  <c:v>432</c:v>
                </c:pt>
                <c:pt idx="9">
                  <c:v>279</c:v>
                </c:pt>
                <c:pt idx="10">
                  <c:v>348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9-46B0-821E-F65A4F84A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6628706258265"/>
          <c:y val="0.30173409598700562"/>
          <c:w val="9.7412667566170619E-2"/>
          <c:h val="0.1253317438905794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klasse R+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Klasse_mnd!$H$361:$H$372</c:f>
              <c:numCache>
                <c:formatCode>General</c:formatCode>
                <c:ptCount val="12"/>
                <c:pt idx="0">
                  <c:v>146</c:v>
                </c:pt>
                <c:pt idx="1">
                  <c:v>122</c:v>
                </c:pt>
                <c:pt idx="2">
                  <c:v>99</c:v>
                </c:pt>
                <c:pt idx="3">
                  <c:v>129</c:v>
                </c:pt>
                <c:pt idx="4">
                  <c:v>257</c:v>
                </c:pt>
                <c:pt idx="5">
                  <c:v>369</c:v>
                </c:pt>
                <c:pt idx="6">
                  <c:v>202</c:v>
                </c:pt>
                <c:pt idx="7">
                  <c:v>244</c:v>
                </c:pt>
                <c:pt idx="8">
                  <c:v>210</c:v>
                </c:pt>
                <c:pt idx="9">
                  <c:v>85</c:v>
                </c:pt>
                <c:pt idx="10">
                  <c:v>115</c:v>
                </c:pt>
                <c:pt idx="1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5C-4329-93FB-2644C3DBD1F8}"/>
            </c:ext>
          </c:extLst>
        </c:ser>
        <c:ser>
          <c:idx val="0"/>
          <c:order val="1"/>
          <c:tx>
            <c:strRef>
              <c:f>Klasse_mnd!$B$134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Klasse_mnd!$H$134:$H$145</c:f>
              <c:numCache>
                <c:formatCode>General</c:formatCode>
                <c:ptCount val="12"/>
                <c:pt idx="0">
                  <c:v>144</c:v>
                </c:pt>
                <c:pt idx="1">
                  <c:v>141</c:v>
                </c:pt>
                <c:pt idx="2">
                  <c:v>71</c:v>
                </c:pt>
                <c:pt idx="3">
                  <c:v>289</c:v>
                </c:pt>
                <c:pt idx="4">
                  <c:v>276</c:v>
                </c:pt>
                <c:pt idx="5">
                  <c:v>291</c:v>
                </c:pt>
                <c:pt idx="6">
                  <c:v>197</c:v>
                </c:pt>
                <c:pt idx="7">
                  <c:v>244</c:v>
                </c:pt>
                <c:pt idx="8">
                  <c:v>159</c:v>
                </c:pt>
                <c:pt idx="9">
                  <c:v>69</c:v>
                </c:pt>
                <c:pt idx="10">
                  <c:v>114</c:v>
                </c:pt>
                <c:pt idx="1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5C-4329-93FB-2644C3DBD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6628706258265"/>
          <c:y val="0.30173409598700562"/>
          <c:w val="9.7412667566170619E-2"/>
          <c:h val="0.1253317438905794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klasse U-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Klasse_mnd!$H$376:$H$387</c:f>
              <c:numCache>
                <c:formatCode>General</c:formatCode>
                <c:ptCount val="12"/>
                <c:pt idx="0">
                  <c:v>30</c:v>
                </c:pt>
                <c:pt idx="1">
                  <c:v>25</c:v>
                </c:pt>
                <c:pt idx="2">
                  <c:v>10</c:v>
                </c:pt>
                <c:pt idx="3">
                  <c:v>34</c:v>
                </c:pt>
                <c:pt idx="4">
                  <c:v>40</c:v>
                </c:pt>
                <c:pt idx="5">
                  <c:v>55</c:v>
                </c:pt>
                <c:pt idx="6">
                  <c:v>34</c:v>
                </c:pt>
                <c:pt idx="7">
                  <c:v>35</c:v>
                </c:pt>
                <c:pt idx="8">
                  <c:v>51</c:v>
                </c:pt>
                <c:pt idx="9">
                  <c:v>20</c:v>
                </c:pt>
                <c:pt idx="10">
                  <c:v>19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CD-4341-8044-860C73FA11D1}"/>
            </c:ext>
          </c:extLst>
        </c:ser>
        <c:ser>
          <c:idx val="0"/>
          <c:order val="1"/>
          <c:tx>
            <c:strRef>
              <c:f>Klasse_mnd!$B$149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Klasse_mnd!$H$149:$H$160</c:f>
              <c:numCache>
                <c:formatCode>General</c:formatCode>
                <c:ptCount val="12"/>
                <c:pt idx="0">
                  <c:v>23</c:v>
                </c:pt>
                <c:pt idx="1">
                  <c:v>15</c:v>
                </c:pt>
                <c:pt idx="2">
                  <c:v>5</c:v>
                </c:pt>
                <c:pt idx="3">
                  <c:v>53</c:v>
                </c:pt>
                <c:pt idx="4">
                  <c:v>60</c:v>
                </c:pt>
                <c:pt idx="5">
                  <c:v>39</c:v>
                </c:pt>
                <c:pt idx="6">
                  <c:v>26</c:v>
                </c:pt>
                <c:pt idx="7">
                  <c:v>43</c:v>
                </c:pt>
                <c:pt idx="8">
                  <c:v>26</c:v>
                </c:pt>
                <c:pt idx="9">
                  <c:v>16</c:v>
                </c:pt>
                <c:pt idx="10">
                  <c:v>28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CD-4341-8044-860C73FA1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6628706258265"/>
          <c:y val="0.30173409598700562"/>
          <c:w val="9.7412667566170619E-2"/>
          <c:h val="0.1253317438905794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 middel alder</a:t>
            </a:r>
          </a:p>
        </c:rich>
      </c:tx>
      <c:layout>
        <c:manualLayout>
          <c:xMode val="edge"/>
          <c:yMode val="edge"/>
          <c:x val="0.1497402161623804"/>
          <c:y val="3.8067069511667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36623883216852"/>
          <c:y val="0.14100080936582271"/>
          <c:w val="0.87508153547131806"/>
          <c:h val="0.70428928429949567"/>
        </c:manualLayout>
      </c:layout>
      <c:lineChart>
        <c:grouping val="standard"/>
        <c:varyColors val="0"/>
        <c:ser>
          <c:idx val="0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Måned!$Z$37:$Z$48</c:f>
              <c:numCache>
                <c:formatCode>0</c:formatCode>
                <c:ptCount val="12"/>
                <c:pt idx="0">
                  <c:v>558.47568922305766</c:v>
                </c:pt>
                <c:pt idx="1">
                  <c:v>541.56353003721426</c:v>
                </c:pt>
                <c:pt idx="2">
                  <c:v>547.52986144290492</c:v>
                </c:pt>
                <c:pt idx="3">
                  <c:v>524.93137829912018</c:v>
                </c:pt>
                <c:pt idx="4">
                  <c:v>510.19379844961242</c:v>
                </c:pt>
                <c:pt idx="5">
                  <c:v>520.34243759177684</c:v>
                </c:pt>
                <c:pt idx="6">
                  <c:v>526.69345074298292</c:v>
                </c:pt>
                <c:pt idx="7">
                  <c:v>531.13887020847346</c:v>
                </c:pt>
                <c:pt idx="8">
                  <c:v>536.61758360302065</c:v>
                </c:pt>
                <c:pt idx="9">
                  <c:v>547.38704893722195</c:v>
                </c:pt>
                <c:pt idx="10">
                  <c:v>559.03647932131491</c:v>
                </c:pt>
                <c:pt idx="11">
                  <c:v>561.72606382978711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64-460F-8F12-F4A5FAC2A160}"/>
            </c:ext>
          </c:extLst>
        </c:ser>
        <c:ser>
          <c:idx val="3"/>
          <c:order val="1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Måned!$Z$24:$Z$35</c:f>
              <c:numCache>
                <c:formatCode>0</c:formatCode>
                <c:ptCount val="12"/>
                <c:pt idx="0">
                  <c:v>569.75337837837822</c:v>
                </c:pt>
                <c:pt idx="1">
                  <c:v>556.83543733092881</c:v>
                </c:pt>
                <c:pt idx="2">
                  <c:v>528.14228367528995</c:v>
                </c:pt>
                <c:pt idx="3">
                  <c:v>532.37636449928812</c:v>
                </c:pt>
                <c:pt idx="4">
                  <c:v>526.66433566433557</c:v>
                </c:pt>
                <c:pt idx="5">
                  <c:v>521.54364503421107</c:v>
                </c:pt>
                <c:pt idx="6">
                  <c:v>516.05239520958094</c:v>
                </c:pt>
                <c:pt idx="7">
                  <c:v>521.91549725442337</c:v>
                </c:pt>
                <c:pt idx="8">
                  <c:v>535.41339309253908</c:v>
                </c:pt>
                <c:pt idx="9">
                  <c:v>549.89297423887592</c:v>
                </c:pt>
                <c:pt idx="10">
                  <c:v>554.85292841648595</c:v>
                </c:pt>
                <c:pt idx="11">
                  <c:v>560.0854231974921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64-460F-8F12-F4A5FAC2A160}"/>
            </c:ext>
          </c:extLst>
        </c:ser>
        <c:ser>
          <c:idx val="4"/>
          <c:order val="2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0847420356096663E-2"/>
                  <c:y val="8.596490040545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50-409F-9841-B2E27DEB7C0D}"/>
                </c:ext>
              </c:extLst>
            </c:dLbl>
            <c:dLbl>
              <c:idx val="1"/>
              <c:layout>
                <c:manualLayout>
                  <c:x val="-1.9722582465630294E-2"/>
                  <c:y val="5.52631502606505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50-409F-9841-B2E27DEB7C0D}"/>
                </c:ext>
              </c:extLst>
            </c:dLbl>
            <c:dLbl>
              <c:idx val="2"/>
              <c:layout>
                <c:manualLayout>
                  <c:x val="-1.9722582465630332E-2"/>
                  <c:y val="6.549706697558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50-409F-9841-B2E27DEB7C0D}"/>
                </c:ext>
              </c:extLst>
            </c:dLbl>
            <c:dLbl>
              <c:idx val="3"/>
              <c:layout>
                <c:manualLayout>
                  <c:x val="-2.4653228082037942E-2"/>
                  <c:y val="5.7309933603637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50-409F-9841-B2E27DEB7C0D}"/>
                </c:ext>
              </c:extLst>
            </c:dLbl>
            <c:dLbl>
              <c:idx val="4"/>
              <c:layout>
                <c:manualLayout>
                  <c:x val="-2.0708711588911809E-2"/>
                  <c:y val="4.2982450202728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38-4ECA-AF17-62D2D25A28A0}"/>
                </c:ext>
              </c:extLst>
            </c:dLbl>
            <c:dLbl>
              <c:idx val="6"/>
              <c:layout>
                <c:manualLayout>
                  <c:x val="-2.2680969835474837E-2"/>
                  <c:y val="-9.8245600463378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3B-4C68-8823-0629B914FFD8}"/>
                </c:ext>
              </c:extLst>
            </c:dLbl>
            <c:dLbl>
              <c:idx val="7"/>
              <c:layout>
                <c:manualLayout>
                  <c:x val="-1.6764195095785823E-2"/>
                  <c:y val="5.9356716946624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2E-403E-95FB-5571F9FD8368}"/>
                </c:ext>
              </c:extLst>
            </c:dLbl>
            <c:dLbl>
              <c:idx val="8"/>
              <c:layout>
                <c:manualLayout>
                  <c:x val="-1.6764195095785896E-2"/>
                  <c:y val="-6.9590633661560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90-4869-9D1B-6E45CCFF1FC6}"/>
                </c:ext>
              </c:extLst>
            </c:dLbl>
            <c:dLbl>
              <c:idx val="9"/>
              <c:layout>
                <c:manualLayout>
                  <c:x val="-2.859774457516407E-2"/>
                  <c:y val="-6.140350028961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0C-464E-8A7B-06DE98EC3950}"/>
                </c:ext>
              </c:extLst>
            </c:dLbl>
            <c:dLbl>
              <c:idx val="10"/>
              <c:layout>
                <c:manualLayout>
                  <c:x val="-2.7611615451882413E-2"/>
                  <c:y val="-9.41520337774047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E-403E-95FB-5571F9FD83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Måned!$Z$10:$Z$21</c:f>
              <c:numCache>
                <c:formatCode>0</c:formatCode>
                <c:ptCount val="12"/>
                <c:pt idx="0">
                  <c:v>555.25812743823133</c:v>
                </c:pt>
                <c:pt idx="1">
                  <c:v>543.14571301643741</c:v>
                </c:pt>
                <c:pt idx="2">
                  <c:v>525.20559114735011</c:v>
                </c:pt>
                <c:pt idx="3">
                  <c:v>513.43818514007319</c:v>
                </c:pt>
                <c:pt idx="4">
                  <c:v>509.34488836662752</c:v>
                </c:pt>
                <c:pt idx="5">
                  <c:v>509.48535324526131</c:v>
                </c:pt>
                <c:pt idx="6">
                  <c:v>520.49979846835936</c:v>
                </c:pt>
                <c:pt idx="7">
                  <c:v>521.29040912139499</c:v>
                </c:pt>
                <c:pt idx="8">
                  <c:v>536.00519210799587</c:v>
                </c:pt>
                <c:pt idx="9">
                  <c:v>554.20206185566997</c:v>
                </c:pt>
                <c:pt idx="10">
                  <c:v>561.07129277566548</c:v>
                </c:pt>
                <c:pt idx="11">
                  <c:v>557.5645161290322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64-460F-8F12-F4A5FAC2A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in val="4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Alder i dager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429256416711148"/>
          <c:y val="0.10182618200126417"/>
          <c:w val="0.11604208457447131"/>
          <c:h val="0.20012448310662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Klasse_mnd!$H$393:$H$404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4</c:v>
                </c:pt>
                <c:pt idx="8">
                  <c:v>4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1-490A-BD31-0850617E4397}"/>
            </c:ext>
          </c:extLst>
        </c:ser>
        <c:ser>
          <c:idx val="0"/>
          <c:order val="1"/>
          <c:tx>
            <c:strRef>
              <c:f>Klasse_mnd!$B$164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Klasse_mnd!$H$164:$H$175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7</c:v>
                </c:pt>
                <c:pt idx="4">
                  <c:v>5</c:v>
                </c:pt>
                <c:pt idx="5">
                  <c:v>3</c:v>
                </c:pt>
                <c:pt idx="6">
                  <c:v>1</c:v>
                </c:pt>
                <c:pt idx="7">
                  <c:v>6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1-490A-BD31-0850617E4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6628706258265"/>
          <c:y val="0.30173409598700562"/>
          <c:w val="9.7412667566170619E-2"/>
          <c:h val="0.1253317438905794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Klasse_mnd!$H$410:$H$421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7-4552-AE65-B5BD06D63BA1}"/>
            </c:ext>
          </c:extLst>
        </c:ser>
        <c:ser>
          <c:idx val="0"/>
          <c:order val="1"/>
          <c:tx>
            <c:strRef>
              <c:f>Klasse_mnd!$B$179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Klasse_mnd!$H$179:$H$190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7-4552-AE65-B5BD06D63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6628706258265"/>
          <c:y val="0.30173409598700562"/>
          <c:w val="9.7412667566170619E-2"/>
          <c:h val="0.1253317438905794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antall% slakt i klasse P-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Klasse_mnd!$B$241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Klasse_mnd!$J$241:$J$252</c:f>
              <c:numCache>
                <c:formatCode>0.00</c:formatCode>
                <c:ptCount val="12"/>
                <c:pt idx="0">
                  <c:v>3.4843205574912883E-2</c:v>
                </c:pt>
                <c:pt idx="1">
                  <c:v>0.12647554806070821</c:v>
                </c:pt>
                <c:pt idx="2">
                  <c:v>0.12695725772323321</c:v>
                </c:pt>
                <c:pt idx="3">
                  <c:v>4.5310376076121442E-2</c:v>
                </c:pt>
                <c:pt idx="4">
                  <c:v>6.1804697156983938E-2</c:v>
                </c:pt>
                <c:pt idx="5">
                  <c:v>8.102086287218957E-2</c:v>
                </c:pt>
                <c:pt idx="6">
                  <c:v>7.1428571428571411E-2</c:v>
                </c:pt>
                <c:pt idx="7">
                  <c:v>5.9101654846335699E-2</c:v>
                </c:pt>
                <c:pt idx="8">
                  <c:v>5.1853772361939346E-2</c:v>
                </c:pt>
                <c:pt idx="9">
                  <c:v>0.13799448022079111</c:v>
                </c:pt>
                <c:pt idx="10">
                  <c:v>0.10636034886194425</c:v>
                </c:pt>
                <c:pt idx="11">
                  <c:v>7.610350076103499E-2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0D-48F3-AA37-63483D83E8D5}"/>
            </c:ext>
          </c:extLst>
        </c:ser>
        <c:ser>
          <c:idx val="0"/>
          <c:order val="1"/>
          <c:tx>
            <c:strRef>
              <c:f>Klasse_mnd!$B$14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Klasse_mnd!$J$14:$J$25</c:f>
              <c:numCache>
                <c:formatCode>0.0</c:formatCode>
                <c:ptCount val="12"/>
                <c:pt idx="0">
                  <c:v>3.1094527363184077E-2</c:v>
                </c:pt>
                <c:pt idx="1">
                  <c:v>8.4388185654008394E-2</c:v>
                </c:pt>
                <c:pt idx="2">
                  <c:v>5.3821313240043057E-2</c:v>
                </c:pt>
                <c:pt idx="3">
                  <c:v>0</c:v>
                </c:pt>
                <c:pt idx="4">
                  <c:v>2.7693159789531983E-2</c:v>
                </c:pt>
                <c:pt idx="5">
                  <c:v>0.11010184420589043</c:v>
                </c:pt>
                <c:pt idx="6">
                  <c:v>7.6716532412734975E-2</c:v>
                </c:pt>
                <c:pt idx="7">
                  <c:v>6.3011972274732195E-2</c:v>
                </c:pt>
                <c:pt idx="8">
                  <c:v>0.19697964543663815</c:v>
                </c:pt>
                <c:pt idx="9">
                  <c:v>0.1109139307897072</c:v>
                </c:pt>
                <c:pt idx="10">
                  <c:v>0.13689253935660503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0D-48F3-AA37-63483D83E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63443799111707"/>
          <c:y val="0.24999471542567242"/>
          <c:w val="0.12246824971955377"/>
          <c:h val="0.1258775035670876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antall% slakt i klasse P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Klasse_mnd!$B$256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Klasse_mnd!$J$256:$J$267</c:f>
              <c:numCache>
                <c:formatCode>0.00</c:formatCode>
                <c:ptCount val="12"/>
                <c:pt idx="0">
                  <c:v>0.87108013937282203</c:v>
                </c:pt>
                <c:pt idx="1">
                  <c:v>1.1804384485666102</c:v>
                </c:pt>
                <c:pt idx="2">
                  <c:v>2.115954295387219</c:v>
                </c:pt>
                <c:pt idx="3">
                  <c:v>1.132759401903036</c:v>
                </c:pt>
                <c:pt idx="4">
                  <c:v>0.86526576019777501</c:v>
                </c:pt>
                <c:pt idx="5">
                  <c:v>0.54689082438727965</c:v>
                </c:pt>
                <c:pt idx="6">
                  <c:v>0.75</c:v>
                </c:pt>
                <c:pt idx="7">
                  <c:v>0.65011820330969294</c:v>
                </c:pt>
                <c:pt idx="8">
                  <c:v>1.0889292196007263</c:v>
                </c:pt>
                <c:pt idx="9">
                  <c:v>2.2769089236430542</c:v>
                </c:pt>
                <c:pt idx="10">
                  <c:v>1.7017655817911077</c:v>
                </c:pt>
                <c:pt idx="11">
                  <c:v>1.9786910197869103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AE-4BA4-845C-14664E5CD580}"/>
            </c:ext>
          </c:extLst>
        </c:ser>
        <c:ser>
          <c:idx val="0"/>
          <c:order val="1"/>
          <c:tx>
            <c:strRef>
              <c:f>Klasse_mnd!$B$29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Klasse_mnd!$J$29:$J$40</c:f>
              <c:numCache>
                <c:formatCode>0.0</c:formatCode>
                <c:ptCount val="12"/>
                <c:pt idx="0">
                  <c:v>1.2437810945273631</c:v>
                </c:pt>
                <c:pt idx="1">
                  <c:v>0.75949367088607611</c:v>
                </c:pt>
                <c:pt idx="2">
                  <c:v>1.2378902045209903</c:v>
                </c:pt>
                <c:pt idx="3">
                  <c:v>0.32239155920281354</c:v>
                </c:pt>
                <c:pt idx="4">
                  <c:v>0.58155635558017171</c:v>
                </c:pt>
                <c:pt idx="5">
                  <c:v>0.46793283787503442</c:v>
                </c:pt>
                <c:pt idx="6">
                  <c:v>0.65209052550824709</c:v>
                </c:pt>
                <c:pt idx="7">
                  <c:v>0.63011972274732198</c:v>
                </c:pt>
                <c:pt idx="8">
                  <c:v>0.75508864084044658</c:v>
                </c:pt>
                <c:pt idx="9">
                  <c:v>1.4640638864241351</c:v>
                </c:pt>
                <c:pt idx="10">
                  <c:v>0.98106319872233605</c:v>
                </c:pt>
                <c:pt idx="11">
                  <c:v>1.1406844106463883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AE-4BA4-845C-14664E5CD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53109312543011"/>
          <c:y val="0.33755376932050163"/>
          <c:w val="0.11759599799241396"/>
          <c:h val="0.128532635842664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antall% slakt i klasse P+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Klasse_mnd!$B$271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Klasse_mnd!$J$271:$J$282</c:f>
              <c:numCache>
                <c:formatCode>0.00</c:formatCode>
                <c:ptCount val="12"/>
                <c:pt idx="0">
                  <c:v>9.4773519163763051</c:v>
                </c:pt>
                <c:pt idx="1">
                  <c:v>8.9376053962900492</c:v>
                </c:pt>
                <c:pt idx="2">
                  <c:v>9.5217943292424927</c:v>
                </c:pt>
                <c:pt idx="3">
                  <c:v>8.3824195740824656</c:v>
                </c:pt>
                <c:pt idx="4">
                  <c:v>6.0259579728059345</c:v>
                </c:pt>
                <c:pt idx="5">
                  <c:v>4.3751265950982372</c:v>
                </c:pt>
                <c:pt idx="6">
                  <c:v>3.6785714285714279</c:v>
                </c:pt>
                <c:pt idx="7">
                  <c:v>4.6985815602836913</c:v>
                </c:pt>
                <c:pt idx="8">
                  <c:v>6.4817215452424177</c:v>
                </c:pt>
                <c:pt idx="9">
                  <c:v>14.052437902483899</c:v>
                </c:pt>
                <c:pt idx="10">
                  <c:v>11.16783663050415</c:v>
                </c:pt>
                <c:pt idx="11">
                  <c:v>13.394216133942155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E-4D37-8788-D7D5E3E5BFE1}"/>
            </c:ext>
          </c:extLst>
        </c:ser>
        <c:ser>
          <c:idx val="0"/>
          <c:order val="1"/>
          <c:tx>
            <c:strRef>
              <c:f>Klasse_mnd!$B$44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Klasse_mnd!$J$44:$J$55</c:f>
              <c:numCache>
                <c:formatCode>0.0</c:formatCode>
                <c:ptCount val="12"/>
                <c:pt idx="0">
                  <c:v>8.7375621890547261</c:v>
                </c:pt>
                <c:pt idx="1">
                  <c:v>7.257383966244725</c:v>
                </c:pt>
                <c:pt idx="2">
                  <c:v>7.6426264800861103</c:v>
                </c:pt>
                <c:pt idx="3">
                  <c:v>5.6271981242672915</c:v>
                </c:pt>
                <c:pt idx="4">
                  <c:v>4.0155081694821391</c:v>
                </c:pt>
                <c:pt idx="5">
                  <c:v>3.2204789430222953</c:v>
                </c:pt>
                <c:pt idx="6">
                  <c:v>3.2604526275412362</c:v>
                </c:pt>
                <c:pt idx="7">
                  <c:v>3.8752362948960304</c:v>
                </c:pt>
                <c:pt idx="8">
                  <c:v>6.9927774130006553</c:v>
                </c:pt>
                <c:pt idx="9">
                  <c:v>12.111801242236025</c:v>
                </c:pt>
                <c:pt idx="10">
                  <c:v>10.768879762719598</c:v>
                </c:pt>
                <c:pt idx="11">
                  <c:v>9.1254752851711061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6E-4D37-8788-D7D5E3E5B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764604372133983"/>
          <c:y val="0.29320676198369938"/>
          <c:w val="0.11998128765470413"/>
          <c:h val="0.114691888613524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antall% slakt i klasse O-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Klasse_mnd!$B$286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Klasse_mnd!$J$286:$J$297</c:f>
              <c:numCache>
                <c:formatCode>0.00</c:formatCode>
                <c:ptCount val="12"/>
                <c:pt idx="0">
                  <c:v>21.498257839721251</c:v>
                </c:pt>
                <c:pt idx="1">
                  <c:v>22.512647554806065</c:v>
                </c:pt>
                <c:pt idx="2">
                  <c:v>22.894625476089718</c:v>
                </c:pt>
                <c:pt idx="3">
                  <c:v>16.946080652469419</c:v>
                </c:pt>
                <c:pt idx="4">
                  <c:v>15.760197775030901</c:v>
                </c:pt>
                <c:pt idx="5">
                  <c:v>14.867328337046787</c:v>
                </c:pt>
                <c:pt idx="6">
                  <c:v>11.285714285714288</c:v>
                </c:pt>
                <c:pt idx="7">
                  <c:v>14.361702127659573</c:v>
                </c:pt>
                <c:pt idx="8">
                  <c:v>13.14493129375162</c:v>
                </c:pt>
                <c:pt idx="9">
                  <c:v>21.504139834406629</c:v>
                </c:pt>
                <c:pt idx="10">
                  <c:v>21.97404807487769</c:v>
                </c:pt>
                <c:pt idx="11">
                  <c:v>21.613394216133937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8-4AC2-8223-EF1CB26122B3}"/>
            </c:ext>
          </c:extLst>
        </c:ser>
        <c:ser>
          <c:idx val="0"/>
          <c:order val="1"/>
          <c:tx>
            <c:strRef>
              <c:f>Klasse_mnd!$B$59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Klasse_mnd!$J$59:$J$70</c:f>
              <c:numCache>
                <c:formatCode>0.0</c:formatCode>
                <c:ptCount val="12"/>
                <c:pt idx="0">
                  <c:v>21.144278606965173</c:v>
                </c:pt>
                <c:pt idx="1">
                  <c:v>19.535864978902953</c:v>
                </c:pt>
                <c:pt idx="2">
                  <c:v>21.313240043057046</c:v>
                </c:pt>
                <c:pt idx="3">
                  <c:v>16.266119577960136</c:v>
                </c:pt>
                <c:pt idx="4">
                  <c:v>14.068125173082249</c:v>
                </c:pt>
                <c:pt idx="5">
                  <c:v>12.221304706853838</c:v>
                </c:pt>
                <c:pt idx="6">
                  <c:v>12.504794783275798</c:v>
                </c:pt>
                <c:pt idx="7">
                  <c:v>10.680529300567107</c:v>
                </c:pt>
                <c:pt idx="8">
                  <c:v>12.442547603414315</c:v>
                </c:pt>
                <c:pt idx="9">
                  <c:v>20.141969831410822</c:v>
                </c:pt>
                <c:pt idx="10">
                  <c:v>19.370294318959619</c:v>
                </c:pt>
                <c:pt idx="11">
                  <c:v>18.536121673003805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48-4AC2-8223-EF1CB2612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37407609061158"/>
          <c:y val="0.24424235457628182"/>
          <c:w val="0.12260773914317222"/>
          <c:h val="0.1456584930865061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antall% slakt i klasse O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Klasse_mnd!$B$301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Klasse_mnd!$J$301:$J$312</c:f>
              <c:numCache>
                <c:formatCode>0.00</c:formatCode>
                <c:ptCount val="12"/>
                <c:pt idx="0">
                  <c:v>20.452961672473865</c:v>
                </c:pt>
                <c:pt idx="1">
                  <c:v>19.013490725126474</c:v>
                </c:pt>
                <c:pt idx="2">
                  <c:v>21.032585696148963</c:v>
                </c:pt>
                <c:pt idx="3">
                  <c:v>17.942908926144089</c:v>
                </c:pt>
                <c:pt idx="4">
                  <c:v>17.799752781211371</c:v>
                </c:pt>
                <c:pt idx="5">
                  <c:v>16.386469515900348</c:v>
                </c:pt>
                <c:pt idx="6">
                  <c:v>12.892857142857141</c:v>
                </c:pt>
                <c:pt idx="7">
                  <c:v>15.573286052009461</c:v>
                </c:pt>
                <c:pt idx="8">
                  <c:v>16.333938294010885</c:v>
                </c:pt>
                <c:pt idx="9">
                  <c:v>20.883164673413063</c:v>
                </c:pt>
                <c:pt idx="10">
                  <c:v>22.931291214635191</c:v>
                </c:pt>
                <c:pt idx="11">
                  <c:v>18.797564687975648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F-4DF6-96C8-28C5FD93F9B5}"/>
            </c:ext>
          </c:extLst>
        </c:ser>
        <c:ser>
          <c:idx val="0"/>
          <c:order val="1"/>
          <c:tx>
            <c:strRef>
              <c:f>Klasse_mnd!$B$74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Klasse_mnd!$J$74:$J$85</c:f>
              <c:numCache>
                <c:formatCode>0.0</c:formatCode>
                <c:ptCount val="12"/>
                <c:pt idx="0">
                  <c:v>18.003731343283579</c:v>
                </c:pt>
                <c:pt idx="1">
                  <c:v>20.759493670886076</c:v>
                </c:pt>
                <c:pt idx="2">
                  <c:v>22.012917115177608</c:v>
                </c:pt>
                <c:pt idx="3">
                  <c:v>16.617819460726842</c:v>
                </c:pt>
                <c:pt idx="4">
                  <c:v>17.751315425089999</c:v>
                </c:pt>
                <c:pt idx="5">
                  <c:v>16.873107624552709</c:v>
                </c:pt>
                <c:pt idx="6">
                  <c:v>14.307633294975069</c:v>
                </c:pt>
                <c:pt idx="7">
                  <c:v>14.524259609325769</c:v>
                </c:pt>
                <c:pt idx="8">
                  <c:v>16.743269862114246</c:v>
                </c:pt>
                <c:pt idx="9">
                  <c:v>23.624667258207623</c:v>
                </c:pt>
                <c:pt idx="10">
                  <c:v>22.496007300935432</c:v>
                </c:pt>
                <c:pt idx="11">
                  <c:v>18.821292775665398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F-4DF6-96C8-28C5FD93F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100815309943552"/>
          <c:y val="0.31729338288159525"/>
          <c:w val="0.11427861916001318"/>
          <c:h val="8.6164402260777317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antall% slakt i klasse O+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2.95876860014012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Klasse_mnd!$B$316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Klasse_mnd!$J$316:$J$327</c:f>
              <c:numCache>
                <c:formatCode>0.0</c:formatCode>
                <c:ptCount val="12"/>
                <c:pt idx="0">
                  <c:v>17.456445993031355</c:v>
                </c:pt>
                <c:pt idx="1">
                  <c:v>16.989881956155148</c:v>
                </c:pt>
                <c:pt idx="2">
                  <c:v>16.716038933559037</c:v>
                </c:pt>
                <c:pt idx="3" formatCode="0.00">
                  <c:v>16.311735387403711</c:v>
                </c:pt>
                <c:pt idx="4" formatCode="0.00">
                  <c:v>14.30778739184178</c:v>
                </c:pt>
                <c:pt idx="5" formatCode="0.00">
                  <c:v>16.001620417257445</c:v>
                </c:pt>
                <c:pt idx="6" formatCode="0.00">
                  <c:v>17.857142857142861</c:v>
                </c:pt>
                <c:pt idx="7" formatCode="0.00">
                  <c:v>18.764775413711579</c:v>
                </c:pt>
                <c:pt idx="8" formatCode="0.00">
                  <c:v>21.104485351309311</c:v>
                </c:pt>
                <c:pt idx="9" formatCode="0.00">
                  <c:v>19.066237350505979</c:v>
                </c:pt>
                <c:pt idx="10" formatCode="0.00">
                  <c:v>20.46373112103808</c:v>
                </c:pt>
                <c:pt idx="11" formatCode="0.00">
                  <c:v>17.960426179604262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7-48AA-B990-7EDB74DEDB5A}"/>
            </c:ext>
          </c:extLst>
        </c:ser>
        <c:ser>
          <c:idx val="0"/>
          <c:order val="1"/>
          <c:tx>
            <c:strRef>
              <c:f>Klasse_mnd!$B$89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Klasse_mnd!$J$89:$J$100</c:f>
              <c:numCache>
                <c:formatCode>0.0</c:formatCode>
                <c:ptCount val="12"/>
                <c:pt idx="0">
                  <c:v>18.159203980099502</c:v>
                </c:pt>
                <c:pt idx="1">
                  <c:v>16.835443037974684</c:v>
                </c:pt>
                <c:pt idx="2">
                  <c:v>17.707212055974164</c:v>
                </c:pt>
                <c:pt idx="3">
                  <c:v>15.240328253223909</c:v>
                </c:pt>
                <c:pt idx="4">
                  <c:v>18.748269177513155</c:v>
                </c:pt>
                <c:pt idx="5">
                  <c:v>18.414533443435179</c:v>
                </c:pt>
                <c:pt idx="6">
                  <c:v>17.529727656309937</c:v>
                </c:pt>
                <c:pt idx="7">
                  <c:v>20.195337114051672</c:v>
                </c:pt>
                <c:pt idx="8">
                  <c:v>21.142481943532498</c:v>
                </c:pt>
                <c:pt idx="9">
                  <c:v>20.452528837622001</c:v>
                </c:pt>
                <c:pt idx="10">
                  <c:v>20.305726671229753</c:v>
                </c:pt>
                <c:pt idx="11">
                  <c:v>19.676806083650195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7-48AA-B990-7EDB74DED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29964850452808"/>
          <c:y val="0.60056245462668234"/>
          <c:w val="0.12038008795698567"/>
          <c:h val="0.1279897526107108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antall% slakt i klasse R-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2.95876860014012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Klasse_mnd!$B$331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Klasse_mnd!$J$331:$J$342</c:f>
              <c:numCache>
                <c:formatCode>0.00</c:formatCode>
                <c:ptCount val="12"/>
                <c:pt idx="0">
                  <c:v>14.634146341463419</c:v>
                </c:pt>
                <c:pt idx="1">
                  <c:v>15.219224283305222</c:v>
                </c:pt>
                <c:pt idx="2">
                  <c:v>11.976301311891662</c:v>
                </c:pt>
                <c:pt idx="3">
                  <c:v>17.535115541458989</c:v>
                </c:pt>
                <c:pt idx="4">
                  <c:v>18.91223733003708</c:v>
                </c:pt>
                <c:pt idx="5">
                  <c:v>20.802106542434672</c:v>
                </c:pt>
                <c:pt idx="6">
                  <c:v>25.178571428571423</c:v>
                </c:pt>
                <c:pt idx="7">
                  <c:v>21.57210401891253</c:v>
                </c:pt>
                <c:pt idx="8">
                  <c:v>20.948924034223484</c:v>
                </c:pt>
                <c:pt idx="9">
                  <c:v>13.960441582336705</c:v>
                </c:pt>
                <c:pt idx="10">
                  <c:v>12.593065305254202</c:v>
                </c:pt>
                <c:pt idx="11">
                  <c:v>14.231354642313539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5B-42D8-8717-E4E8642B86CC}"/>
            </c:ext>
          </c:extLst>
        </c:ser>
        <c:ser>
          <c:idx val="0"/>
          <c:order val="1"/>
          <c:tx>
            <c:strRef>
              <c:f>Klasse_mnd!$B$104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Klasse_mnd!$J$104:$J$115</c:f>
              <c:numCache>
                <c:formatCode>0.0</c:formatCode>
                <c:ptCount val="12"/>
                <c:pt idx="0">
                  <c:v>15.702736318407961</c:v>
                </c:pt>
                <c:pt idx="1">
                  <c:v>15.738396624472569</c:v>
                </c:pt>
                <c:pt idx="2">
                  <c:v>14.962325080731972</c:v>
                </c:pt>
                <c:pt idx="3">
                  <c:v>18.376318874560376</c:v>
                </c:pt>
                <c:pt idx="4">
                  <c:v>19.855995569094436</c:v>
                </c:pt>
                <c:pt idx="5">
                  <c:v>21.41480869804569</c:v>
                </c:pt>
                <c:pt idx="6">
                  <c:v>24.088991177598768</c:v>
                </c:pt>
                <c:pt idx="7">
                  <c:v>22.841839949590419</c:v>
                </c:pt>
                <c:pt idx="8">
                  <c:v>21.33946158896914</c:v>
                </c:pt>
                <c:pt idx="9">
                  <c:v>13.886424134871341</c:v>
                </c:pt>
                <c:pt idx="10">
                  <c:v>14.556240018252341</c:v>
                </c:pt>
                <c:pt idx="11">
                  <c:v>16.159695817490501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5B-42D8-8717-E4E8642B8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15907682177432"/>
          <c:y val="0.53639869090437764"/>
          <c:w val="0.10967624754684219"/>
          <c:h val="0.1298532127928453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antall% slakt i klasse R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2.95876860014012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Klasse_mnd!$B$346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Klasse_mnd!$J$346:$J$357</c:f>
              <c:numCache>
                <c:formatCode>0.00</c:formatCode>
                <c:ptCount val="12"/>
                <c:pt idx="0">
                  <c:v>9.1637630662020886</c:v>
                </c:pt>
                <c:pt idx="1">
                  <c:v>9.4435075885328814</c:v>
                </c:pt>
                <c:pt idx="2">
                  <c:v>10.833685992382563</c:v>
                </c:pt>
                <c:pt idx="3">
                  <c:v>14.272768463978249</c:v>
                </c:pt>
                <c:pt idx="4">
                  <c:v>16.934487021013595</c:v>
                </c:pt>
                <c:pt idx="5">
                  <c:v>18.249949361960702</c:v>
                </c:pt>
                <c:pt idx="6">
                  <c:v>19.75</c:v>
                </c:pt>
                <c:pt idx="7">
                  <c:v>15.957446808510644</c:v>
                </c:pt>
                <c:pt idx="8">
                  <c:v>13.844957220637799</c:v>
                </c:pt>
                <c:pt idx="9">
                  <c:v>5.6577736890524388</c:v>
                </c:pt>
                <c:pt idx="10">
                  <c:v>5.9561795362688796</c:v>
                </c:pt>
                <c:pt idx="11">
                  <c:v>7.762557077625571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E-4213-8057-55EB6B017FCB}"/>
            </c:ext>
          </c:extLst>
        </c:ser>
        <c:ser>
          <c:idx val="0"/>
          <c:order val="1"/>
          <c:tx>
            <c:strRef>
              <c:f>Klasse_mnd!$B$119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Klasse_mnd!$J$119:$J$130</c:f>
              <c:numCache>
                <c:formatCode>0.0</c:formatCode>
                <c:ptCount val="12"/>
                <c:pt idx="0">
                  <c:v>11.660447761194032</c:v>
                </c:pt>
                <c:pt idx="1">
                  <c:v>12.320675105485233</c:v>
                </c:pt>
                <c:pt idx="2">
                  <c:v>10.925726587728741</c:v>
                </c:pt>
                <c:pt idx="3">
                  <c:v>17.233294255568577</c:v>
                </c:pt>
                <c:pt idx="4">
                  <c:v>15.397396842979783</c:v>
                </c:pt>
                <c:pt idx="5">
                  <c:v>18.001651527663089</c:v>
                </c:pt>
                <c:pt idx="6">
                  <c:v>18.948983505945527</c:v>
                </c:pt>
                <c:pt idx="7">
                  <c:v>17.800882167611849</c:v>
                </c:pt>
                <c:pt idx="8">
                  <c:v>14.18253447143795</c:v>
                </c:pt>
                <c:pt idx="9">
                  <c:v>6.1889973380656622</c:v>
                </c:pt>
                <c:pt idx="10">
                  <c:v>7.9397672826830945</c:v>
                </c:pt>
                <c:pt idx="11">
                  <c:v>12.452471482889729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3E-4213-8057-55EB6B017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721615280826472"/>
          <c:y val="0.61603245809413265"/>
          <c:w val="0.1133837004083542"/>
          <c:h val="0.1168806213734117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</a:t>
            </a:r>
            <a:r>
              <a:rPr lang="nb-NO" sz="2800" baseline="0"/>
              <a:t> a</a:t>
            </a:r>
            <a:r>
              <a:rPr lang="nb-NO" sz="2800"/>
              <a:t>ndels% kjøttfe</a:t>
            </a:r>
          </a:p>
        </c:rich>
      </c:tx>
      <c:layout>
        <c:manualLayout>
          <c:xMode val="edge"/>
          <c:yMode val="edge"/>
          <c:x val="0.1497402161623804"/>
          <c:y val="3.8067069511667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24095159838794E-2"/>
          <c:y val="0.14202148401950254"/>
          <c:w val="0.89432377191723955"/>
          <c:h val="0.72392171077750067"/>
        </c:manualLayout>
      </c:layout>
      <c:lineChart>
        <c:grouping val="standard"/>
        <c:varyColors val="0"/>
        <c:ser>
          <c:idx val="0"/>
          <c:order val="0"/>
          <c:tx>
            <c:strRef>
              <c:f>'Ark1'!$C$55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'Ark1'!$AI$55:$AI$65</c:f>
              <c:numCache>
                <c:formatCode>General</c:formatCode>
                <c:ptCount val="11"/>
                <c:pt idx="0">
                  <c:v>55.528730082085936</c:v>
                </c:pt>
                <c:pt idx="1">
                  <c:v>59.291139240506354</c:v>
                </c:pt>
                <c:pt idx="2">
                  <c:v>54.110207768744338</c:v>
                </c:pt>
                <c:pt idx="3">
                  <c:v>54.921700223713664</c:v>
                </c:pt>
                <c:pt idx="4">
                  <c:v>65.973111395646612</c:v>
                </c:pt>
                <c:pt idx="5">
                  <c:v>66.400228375677997</c:v>
                </c:pt>
                <c:pt idx="6">
                  <c:v>63.470993117010813</c:v>
                </c:pt>
                <c:pt idx="7">
                  <c:v>69.649295313012118</c:v>
                </c:pt>
                <c:pt idx="8">
                  <c:v>72.087443348440416</c:v>
                </c:pt>
                <c:pt idx="9">
                  <c:v>58.008238429852199</c:v>
                </c:pt>
                <c:pt idx="10">
                  <c:v>61.384068576207383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6-410C-AB4F-62AA092008EE}"/>
            </c:ext>
          </c:extLst>
        </c:ser>
        <c:ser>
          <c:idx val="3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'Ark1'!$AI$43:$AI$54</c:f>
              <c:numCache>
                <c:formatCode>General</c:formatCode>
                <c:ptCount val="12"/>
                <c:pt idx="0">
                  <c:v>54.006968641114995</c:v>
                </c:pt>
                <c:pt idx="1">
                  <c:v>52.36087689713321</c:v>
                </c:pt>
                <c:pt idx="2">
                  <c:v>50.06347862886161</c:v>
                </c:pt>
                <c:pt idx="3">
                  <c:v>58.133212505663792</c:v>
                </c:pt>
                <c:pt idx="4">
                  <c:v>61.990111248454888</c:v>
                </c:pt>
                <c:pt idx="5">
                  <c:v>67.875227871176847</c:v>
                </c:pt>
                <c:pt idx="6">
                  <c:v>73.071428571428555</c:v>
                </c:pt>
                <c:pt idx="7">
                  <c:v>72.04491725768321</c:v>
                </c:pt>
                <c:pt idx="8">
                  <c:v>74.980554835364288</c:v>
                </c:pt>
                <c:pt idx="9">
                  <c:v>59.728610855565776</c:v>
                </c:pt>
                <c:pt idx="10">
                  <c:v>64.050202084662843</c:v>
                </c:pt>
                <c:pt idx="11">
                  <c:v>57.534246575342486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E6-410C-AB4F-62AA092008EE}"/>
            </c:ext>
          </c:extLst>
        </c:ser>
        <c:ser>
          <c:idx val="4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0548386905399851E-2"/>
                  <c:y val="-8.7922711090817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7E-4AAF-A9F9-8E97C5CABB38}"/>
                </c:ext>
              </c:extLst>
            </c:dLbl>
            <c:dLbl>
              <c:idx val="1"/>
              <c:layout>
                <c:manualLayout>
                  <c:x val="-2.0548386905399833E-2"/>
                  <c:y val="-8.7922711090817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E-4AAF-A9F9-8E97C5CABB38}"/>
                </c:ext>
              </c:extLst>
            </c:dLbl>
            <c:dLbl>
              <c:idx val="2"/>
              <c:layout>
                <c:manualLayout>
                  <c:x val="-3.6204300738085456E-2"/>
                  <c:y val="4.595959897929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7E-4AAF-A9F9-8E97C5CABB38}"/>
                </c:ext>
              </c:extLst>
            </c:dLbl>
            <c:dLbl>
              <c:idx val="3"/>
              <c:layout>
                <c:manualLayout>
                  <c:x val="-2.6419354592657002E-2"/>
                  <c:y val="-5.3952572714819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8A-4E64-9E24-9D18A6B9133F}"/>
                </c:ext>
              </c:extLst>
            </c:dLbl>
            <c:dLbl>
              <c:idx val="4"/>
              <c:layout>
                <c:manualLayout>
                  <c:x val="-2.5440859978114152E-2"/>
                  <c:y val="-4.7957842413173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6B-4D3C-ADDF-AFA709FC05DA}"/>
                </c:ext>
              </c:extLst>
            </c:dLbl>
            <c:dLbl>
              <c:idx val="5"/>
              <c:layout>
                <c:manualLayout>
                  <c:x val="-2.2505376134485531E-2"/>
                  <c:y val="-6.3943789884230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F7-4853-8AA1-E7A6F886B90F}"/>
                </c:ext>
              </c:extLst>
            </c:dLbl>
            <c:dLbl>
              <c:idx val="6"/>
              <c:layout>
                <c:manualLayout>
                  <c:x val="-1.369892460359989E-2"/>
                  <c:y val="-7.992973735528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F7-4853-8AA1-E7A6F886B90F}"/>
                </c:ext>
              </c:extLst>
            </c:dLbl>
            <c:dLbl>
              <c:idx val="7"/>
              <c:layout>
                <c:manualLayout>
                  <c:x val="-1.2720429989057112E-2"/>
                  <c:y val="-4.3961355545408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7-4853-8AA1-E7A6F886B90F}"/>
                </c:ext>
              </c:extLst>
            </c:dLbl>
            <c:dLbl>
              <c:idx val="9"/>
              <c:layout>
                <c:manualLayout>
                  <c:x val="-1.4677419218142883E-2"/>
                  <c:y val="-6.7940276751995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93-4D6E-8B7C-D258E0ACE75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'Ark1'!$AI$31:$AI$42</c:f>
              <c:numCache>
                <c:formatCode>General</c:formatCode>
                <c:ptCount val="12"/>
                <c:pt idx="0">
                  <c:v>57.307213930348254</c:v>
                </c:pt>
                <c:pt idx="1">
                  <c:v>57.637130801687775</c:v>
                </c:pt>
                <c:pt idx="2">
                  <c:v>54.73627556512379</c:v>
                </c:pt>
                <c:pt idx="3">
                  <c:v>66.617819460726864</c:v>
                </c:pt>
                <c:pt idx="4">
                  <c:v>66.602049293824408</c:v>
                </c:pt>
                <c:pt idx="5">
                  <c:v>69.666941921277186</c:v>
                </c:pt>
                <c:pt idx="6">
                  <c:v>72.190257000383582</c:v>
                </c:pt>
                <c:pt idx="7">
                  <c:v>74.700693131695019</c:v>
                </c:pt>
                <c:pt idx="8">
                  <c:v>71.306631648063018</c:v>
                </c:pt>
                <c:pt idx="9">
                  <c:v>62.400177462289278</c:v>
                </c:pt>
                <c:pt idx="10">
                  <c:v>65.138033310517883</c:v>
                </c:pt>
                <c:pt idx="11">
                  <c:v>66.159695817490515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E6-410C-AB4F-62AA09200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03768837658572"/>
          <c:y val="0.55884433557776458"/>
          <c:w val="0.11996367088341345"/>
          <c:h val="0.165175405623685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antall% slakt i klasse R+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2.95876860014012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Klasse_mnd!$B$361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Klasse_mnd!$J$361:$J$372</c:f>
              <c:numCache>
                <c:formatCode>0.00</c:formatCode>
                <c:ptCount val="12"/>
                <c:pt idx="0">
                  <c:v>5.0871080139372813</c:v>
                </c:pt>
                <c:pt idx="1">
                  <c:v>5.1433389544688008</c:v>
                </c:pt>
                <c:pt idx="2">
                  <c:v>4.1895895048666949</c:v>
                </c:pt>
                <c:pt idx="3">
                  <c:v>5.845038513819663</c:v>
                </c:pt>
                <c:pt idx="4">
                  <c:v>7.9419035846724348</c:v>
                </c:pt>
                <c:pt idx="5">
                  <c:v>7.4741745999594897</c:v>
                </c:pt>
                <c:pt idx="6">
                  <c:v>7.2142857142857117</c:v>
                </c:pt>
                <c:pt idx="7">
                  <c:v>7.2104018912529568</c:v>
                </c:pt>
                <c:pt idx="8">
                  <c:v>5.4446460980036315</c:v>
                </c:pt>
                <c:pt idx="9">
                  <c:v>1.9549218031278748</c:v>
                </c:pt>
                <c:pt idx="10">
                  <c:v>2.4462880238247182</c:v>
                </c:pt>
                <c:pt idx="11">
                  <c:v>3.1963470319634695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4-422F-B60D-0FEDC0378A62}"/>
            </c:ext>
          </c:extLst>
        </c:ser>
        <c:ser>
          <c:idx val="0"/>
          <c:order val="1"/>
          <c:tx>
            <c:strRef>
              <c:f>Klasse_mnd!$B$134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Klasse_mnd!$J$134:$J$145</c:f>
              <c:numCache>
                <c:formatCode>0.0</c:formatCode>
                <c:ptCount val="12"/>
                <c:pt idx="0">
                  <c:v>4.4776119402985071</c:v>
                </c:pt>
                <c:pt idx="1">
                  <c:v>5.9493670886075956</c:v>
                </c:pt>
                <c:pt idx="2">
                  <c:v>3.8213132400430552</c:v>
                </c:pt>
                <c:pt idx="3">
                  <c:v>8.4701055099648297</c:v>
                </c:pt>
                <c:pt idx="4">
                  <c:v>7.6433121019108308</c:v>
                </c:pt>
                <c:pt idx="5">
                  <c:v>8.0099091659785291</c:v>
                </c:pt>
                <c:pt idx="6">
                  <c:v>7.5565784426543923</c:v>
                </c:pt>
                <c:pt idx="7">
                  <c:v>7.6874606175173277</c:v>
                </c:pt>
                <c:pt idx="8">
                  <c:v>5.2199606040709119</c:v>
                </c:pt>
                <c:pt idx="9">
                  <c:v>1.5306122448979591</c:v>
                </c:pt>
                <c:pt idx="10">
                  <c:v>2.6009582477754969</c:v>
                </c:pt>
                <c:pt idx="11">
                  <c:v>3.6121673003802304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4-422F-B60D-0FEDC037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721615280826472"/>
          <c:y val="0.61603245809413265"/>
          <c:w val="0.12073695575287131"/>
          <c:h val="0.1168662136411030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2.95876860014012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Klasse_mnd!$B$376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Klasse_mnd!$J$376:$J$387</c:f>
              <c:numCache>
                <c:formatCode>0.00</c:formatCode>
                <c:ptCount val="12"/>
                <c:pt idx="0">
                  <c:v>1.0452961672473868</c:v>
                </c:pt>
                <c:pt idx="1">
                  <c:v>1.0539629005059021</c:v>
                </c:pt>
                <c:pt idx="2">
                  <c:v>0.42319085907744386</c:v>
                </c:pt>
                <c:pt idx="3">
                  <c:v>1.5405527865881286</c:v>
                </c:pt>
                <c:pt idx="4">
                  <c:v>1.2360939431396789</c:v>
                </c:pt>
                <c:pt idx="5">
                  <c:v>1.1140368644926071</c:v>
                </c:pt>
                <c:pt idx="6">
                  <c:v>1.214285714285714</c:v>
                </c:pt>
                <c:pt idx="7">
                  <c:v>1.0342789598108748</c:v>
                </c:pt>
                <c:pt idx="8">
                  <c:v>1.322271195229453</c:v>
                </c:pt>
                <c:pt idx="9">
                  <c:v>0.45998160073597055</c:v>
                </c:pt>
                <c:pt idx="10">
                  <c:v>0.40416932567538816</c:v>
                </c:pt>
                <c:pt idx="11">
                  <c:v>0.91324200913242015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6-4CB4-9731-9C3FC38F5E4D}"/>
            </c:ext>
          </c:extLst>
        </c:ser>
        <c:ser>
          <c:idx val="0"/>
          <c:order val="1"/>
          <c:tx>
            <c:strRef>
              <c:f>Klasse_mnd!$B$149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Klasse_mnd!$J$149:$J$160</c:f>
              <c:numCache>
                <c:formatCode>0.0</c:formatCode>
                <c:ptCount val="12"/>
                <c:pt idx="0">
                  <c:v>0.71517412935323377</c:v>
                </c:pt>
                <c:pt idx="1">
                  <c:v>0.63291139240506322</c:v>
                </c:pt>
                <c:pt idx="2">
                  <c:v>0.26910656620021528</c:v>
                </c:pt>
                <c:pt idx="3">
                  <c:v>1.5533411488862838</c:v>
                </c:pt>
                <c:pt idx="4">
                  <c:v>1.6615895873719189</c:v>
                </c:pt>
                <c:pt idx="5">
                  <c:v>1.0734929810074318</c:v>
                </c:pt>
                <c:pt idx="6">
                  <c:v>0.99731492136555444</c:v>
                </c:pt>
                <c:pt idx="7">
                  <c:v>1.3547574039067423</c:v>
                </c:pt>
                <c:pt idx="8">
                  <c:v>0.85357846355876543</c:v>
                </c:pt>
                <c:pt idx="9">
                  <c:v>0.35492457852706305</c:v>
                </c:pt>
                <c:pt idx="10">
                  <c:v>0.63883185033082379</c:v>
                </c:pt>
                <c:pt idx="11">
                  <c:v>0.47528517110266161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56-4CB4-9731-9C3FC38F5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721615280826472"/>
          <c:y val="0.61603245809413265"/>
          <c:w val="0.10757107637480388"/>
          <c:h val="0.1124770450205352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2.95876860014012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27148236905175E-2"/>
          <c:y val="0.17407064654766763"/>
          <c:w val="0.899710094582167"/>
          <c:h val="0.662202284475396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Klasse_mnd!$B$393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Klasse_mnd!$J$393:$J$404</c:f>
              <c:numCache>
                <c:formatCode>0.00</c:formatCode>
                <c:ptCount val="12"/>
                <c:pt idx="0">
                  <c:v>6.9686411149825767E-2</c:v>
                </c:pt>
                <c:pt idx="1">
                  <c:v>4.2158516020236091E-2</c:v>
                </c:pt>
                <c:pt idx="2">
                  <c:v>4.2319085907744386E-2</c:v>
                </c:pt>
                <c:pt idx="3">
                  <c:v>4.5310376076121442E-2</c:v>
                </c:pt>
                <c:pt idx="4">
                  <c:v>9.2707045735475904E-2</c:v>
                </c:pt>
                <c:pt idx="5">
                  <c:v>8.102086287218957E-2</c:v>
                </c:pt>
                <c:pt idx="6">
                  <c:v>0</c:v>
                </c:pt>
                <c:pt idx="7">
                  <c:v>0.1182033096926714</c:v>
                </c:pt>
                <c:pt idx="8">
                  <c:v>0.10370754472387868</c:v>
                </c:pt>
                <c:pt idx="9">
                  <c:v>0</c:v>
                </c:pt>
                <c:pt idx="10">
                  <c:v>6.381620931716657E-2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A-4B90-B3E6-E740E0060295}"/>
            </c:ext>
          </c:extLst>
        </c:ser>
        <c:ser>
          <c:idx val="0"/>
          <c:order val="1"/>
          <c:tx>
            <c:strRef>
              <c:f>Klasse_mnd!$B$164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Klasse_mnd!$J$164:$J$175</c:f>
              <c:numCache>
                <c:formatCode>0.0</c:formatCode>
                <c:ptCount val="12"/>
                <c:pt idx="0">
                  <c:v>9.3283582089552258E-2</c:v>
                </c:pt>
                <c:pt idx="1">
                  <c:v>8.4388185654008394E-2</c:v>
                </c:pt>
                <c:pt idx="2">
                  <c:v>0</c:v>
                </c:pt>
                <c:pt idx="3">
                  <c:v>0.20515826494724504</c:v>
                </c:pt>
                <c:pt idx="4">
                  <c:v>0.13846579894765992</c:v>
                </c:pt>
                <c:pt idx="5">
                  <c:v>8.2576383154417857E-2</c:v>
                </c:pt>
                <c:pt idx="6">
                  <c:v>3.8358266206367488E-2</c:v>
                </c:pt>
                <c:pt idx="7">
                  <c:v>0.18903591682419657</c:v>
                </c:pt>
                <c:pt idx="8">
                  <c:v>0</c:v>
                </c:pt>
                <c:pt idx="9">
                  <c:v>2.2182786157941441E-2</c:v>
                </c:pt>
                <c:pt idx="10">
                  <c:v>6.8446269678302515E-2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BA-4B90-B3E6-E740E0060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473516478748282"/>
          <c:y val="0.48581071280563615"/>
          <c:w val="9.4569707981015216E-2"/>
          <c:h val="0.1541656306119629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2777288422084E-2"/>
          <c:y val="0.17638542578011082"/>
          <c:w val="0.8895095228023393"/>
          <c:h val="0.6598875400991542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Klasse_mnd!$B$256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Klasse_mnd!$M$256:$M$267</c:f>
              <c:numCache>
                <c:formatCode>0.0</c:formatCode>
                <c:ptCount val="12"/>
                <c:pt idx="0">
                  <c:v>168.976</c:v>
                </c:pt>
                <c:pt idx="1">
                  <c:v>167.65357142857147</c:v>
                </c:pt>
                <c:pt idx="2">
                  <c:v>150.18799999999999</c:v>
                </c:pt>
                <c:pt idx="3">
                  <c:v>142.15600000000001</c:v>
                </c:pt>
                <c:pt idx="4">
                  <c:v>136.91428571428571</c:v>
                </c:pt>
                <c:pt idx="5">
                  <c:v>158.70740740740743</c:v>
                </c:pt>
                <c:pt idx="6">
                  <c:v>162.72380952380956</c:v>
                </c:pt>
                <c:pt idx="7">
                  <c:v>167.38636363636363</c:v>
                </c:pt>
                <c:pt idx="8">
                  <c:v>153.35952380952381</c:v>
                </c:pt>
                <c:pt idx="9">
                  <c:v>143.21515151515155</c:v>
                </c:pt>
                <c:pt idx="10">
                  <c:v>146.71874999999997</c:v>
                </c:pt>
                <c:pt idx="11">
                  <c:v>124.5153846153846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8-4A9C-BB71-D09C422E4477}"/>
            </c:ext>
          </c:extLst>
        </c:ser>
        <c:ser>
          <c:idx val="0"/>
          <c:order val="1"/>
          <c:tx>
            <c:strRef>
              <c:f>Klasse_mnd!$B$29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Klasse_mnd!$M$29:$M$40</c:f>
              <c:numCache>
                <c:formatCode>0</c:formatCode>
                <c:ptCount val="12"/>
                <c:pt idx="0">
                  <c:v>155.79499999999996</c:v>
                </c:pt>
                <c:pt idx="1">
                  <c:v>143.12777777777779</c:v>
                </c:pt>
                <c:pt idx="2">
                  <c:v>156.29565217391303</c:v>
                </c:pt>
                <c:pt idx="3">
                  <c:v>160.6272727272727</c:v>
                </c:pt>
                <c:pt idx="4">
                  <c:v>140.5428571428572</c:v>
                </c:pt>
                <c:pt idx="5">
                  <c:v>158.39999999999995</c:v>
                </c:pt>
                <c:pt idx="6">
                  <c:v>164.98823529411763</c:v>
                </c:pt>
                <c:pt idx="7">
                  <c:v>180.24</c:v>
                </c:pt>
                <c:pt idx="8">
                  <c:v>163.52173913043475</c:v>
                </c:pt>
                <c:pt idx="9">
                  <c:v>157.880303030303</c:v>
                </c:pt>
                <c:pt idx="10">
                  <c:v>141.93720930232556</c:v>
                </c:pt>
                <c:pt idx="11">
                  <c:v>163.14166666666668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C8-4A9C-BB71-D09C422E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737970104977952E-3"/>
              <c:y val="0.41928441236512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76643178887849"/>
          <c:y val="0.56236605913771265"/>
          <c:w val="0.10967624754684219"/>
          <c:h val="0.1380019455610006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2777288422084E-2"/>
          <c:y val="0.17638542578011082"/>
          <c:w val="0.8895095228023393"/>
          <c:h val="0.6598875400991542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Klasse_mnd!$B$241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Klasse_mnd!$M$241:$M$252</c:f>
              <c:numCache>
                <c:formatCode>0.0</c:formatCode>
                <c:ptCount val="12"/>
                <c:pt idx="0">
                  <c:v>178.6</c:v>
                </c:pt>
                <c:pt idx="1">
                  <c:v>149.16666666666663</c:v>
                </c:pt>
                <c:pt idx="2">
                  <c:v>150.93333333333339</c:v>
                </c:pt>
                <c:pt idx="3">
                  <c:v>153.5</c:v>
                </c:pt>
                <c:pt idx="4">
                  <c:v>237.8</c:v>
                </c:pt>
                <c:pt idx="5">
                  <c:v>129.97500000000002</c:v>
                </c:pt>
                <c:pt idx="6">
                  <c:v>110.25</c:v>
                </c:pt>
                <c:pt idx="7">
                  <c:v>131.69999999999999</c:v>
                </c:pt>
                <c:pt idx="8">
                  <c:v>138.75</c:v>
                </c:pt>
                <c:pt idx="9">
                  <c:v>170.75000000000003</c:v>
                </c:pt>
                <c:pt idx="10">
                  <c:v>143.42000000000002</c:v>
                </c:pt>
                <c:pt idx="11">
                  <c:v>95.3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B-4D28-A2C4-70FBE9FEA821}"/>
            </c:ext>
          </c:extLst>
        </c:ser>
        <c:ser>
          <c:idx val="0"/>
          <c:order val="1"/>
          <c:tx>
            <c:strRef>
              <c:f>Klasse_mnd!$B$14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Klasse_mnd!$M$14:$M$25</c:f>
              <c:numCache>
                <c:formatCode>0</c:formatCode>
                <c:ptCount val="12"/>
                <c:pt idx="0">
                  <c:v>173.1</c:v>
                </c:pt>
                <c:pt idx="1">
                  <c:v>132.85000000000002</c:v>
                </c:pt>
                <c:pt idx="2">
                  <c:v>154.80000000000001</c:v>
                </c:pt>
                <c:pt idx="3">
                  <c:v>0</c:v>
                </c:pt>
                <c:pt idx="4">
                  <c:v>161.1</c:v>
                </c:pt>
                <c:pt idx="5">
                  <c:v>157.35</c:v>
                </c:pt>
                <c:pt idx="6">
                  <c:v>126.05</c:v>
                </c:pt>
                <c:pt idx="7">
                  <c:v>151.4</c:v>
                </c:pt>
                <c:pt idx="8">
                  <c:v>149.20000000000005</c:v>
                </c:pt>
                <c:pt idx="9">
                  <c:v>144.6</c:v>
                </c:pt>
                <c:pt idx="10">
                  <c:v>169.65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B-4D28-A2C4-70FBE9FEA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737970104977952E-3"/>
              <c:y val="0.41928441236512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25189861078157"/>
          <c:y val="0.42627386461388345"/>
          <c:w val="0.10383649048073616"/>
          <c:h val="0.1379856605974567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2777288422084E-2"/>
          <c:y val="0.17638542578011082"/>
          <c:w val="0.8895095228023393"/>
          <c:h val="0.6598875400991542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Klasse_mnd!$B$271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Klasse_mnd!$M$271:$M$282</c:f>
              <c:numCache>
                <c:formatCode>0.0</c:formatCode>
                <c:ptCount val="12"/>
                <c:pt idx="0">
                  <c:v>166.95992647058813</c:v>
                </c:pt>
                <c:pt idx="1">
                  <c:v>170.99198113207547</c:v>
                </c:pt>
                <c:pt idx="2">
                  <c:v>168.30000000000004</c:v>
                </c:pt>
                <c:pt idx="3">
                  <c:v>171.11513513513503</c:v>
                </c:pt>
                <c:pt idx="4">
                  <c:v>167.10769230769222</c:v>
                </c:pt>
                <c:pt idx="5">
                  <c:v>171.70740740740743</c:v>
                </c:pt>
                <c:pt idx="6">
                  <c:v>169.07572815533973</c:v>
                </c:pt>
                <c:pt idx="7">
                  <c:v>167.61823899371061</c:v>
                </c:pt>
                <c:pt idx="8">
                  <c:v>165.76719999999997</c:v>
                </c:pt>
                <c:pt idx="9">
                  <c:v>157.35368248772502</c:v>
                </c:pt>
                <c:pt idx="10">
                  <c:v>163.2855238095238</c:v>
                </c:pt>
                <c:pt idx="11">
                  <c:v>153.88693181818181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41-4567-B20F-3598B4517E22}"/>
            </c:ext>
          </c:extLst>
        </c:ser>
        <c:ser>
          <c:idx val="0"/>
          <c:order val="1"/>
          <c:tx>
            <c:strRef>
              <c:f>Klasse_mnd!$B$44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Klasse_mnd!$M$44:$M$55</c:f>
              <c:numCache>
                <c:formatCode>0</c:formatCode>
                <c:ptCount val="12"/>
                <c:pt idx="0">
                  <c:v>172.67366548042699</c:v>
                </c:pt>
                <c:pt idx="1">
                  <c:v>160.35581395348848</c:v>
                </c:pt>
                <c:pt idx="2">
                  <c:v>172.04859154929565</c:v>
                </c:pt>
                <c:pt idx="3">
                  <c:v>163.35520833333328</c:v>
                </c:pt>
                <c:pt idx="4">
                  <c:v>169.54413793103456</c:v>
                </c:pt>
                <c:pt idx="5">
                  <c:v>167.50256410256409</c:v>
                </c:pt>
                <c:pt idx="6">
                  <c:v>174.98470588235296</c:v>
                </c:pt>
                <c:pt idx="7">
                  <c:v>166.11138211382112</c:v>
                </c:pt>
                <c:pt idx="8">
                  <c:v>181.09624413145556</c:v>
                </c:pt>
                <c:pt idx="9">
                  <c:v>166.1194139194138</c:v>
                </c:pt>
                <c:pt idx="10">
                  <c:v>166.06758474576279</c:v>
                </c:pt>
                <c:pt idx="11">
                  <c:v>169.48854166666661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41-4567-B20F-3598B4517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737970104977952E-3"/>
              <c:y val="0.41928441236512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60136400834972"/>
          <c:y val="0.53431302857976082"/>
          <c:w val="0.11558180859617981"/>
          <c:h val="0.1234351361817477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2777288422084E-2"/>
          <c:y val="0.17638542578011082"/>
          <c:w val="0.8895095228023393"/>
          <c:h val="0.6598875400991542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Klasse_mnd!$B$286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Klasse_mnd!$M$286:$M$297</c:f>
              <c:numCache>
                <c:formatCode>0.0</c:formatCode>
                <c:ptCount val="12"/>
                <c:pt idx="0">
                  <c:v>202.59351701782819</c:v>
                </c:pt>
                <c:pt idx="1">
                  <c:v>198.40636704119839</c:v>
                </c:pt>
                <c:pt idx="2">
                  <c:v>201.44565619223656</c:v>
                </c:pt>
                <c:pt idx="3">
                  <c:v>205.90080213903744</c:v>
                </c:pt>
                <c:pt idx="4">
                  <c:v>202.72431372549028</c:v>
                </c:pt>
                <c:pt idx="5">
                  <c:v>201.1798365122616</c:v>
                </c:pt>
                <c:pt idx="6">
                  <c:v>201.47151898734165</c:v>
                </c:pt>
                <c:pt idx="7">
                  <c:v>200.30576131687235</c:v>
                </c:pt>
                <c:pt idx="8">
                  <c:v>193.17573964497024</c:v>
                </c:pt>
                <c:pt idx="9">
                  <c:v>189.25454545454537</c:v>
                </c:pt>
                <c:pt idx="10">
                  <c:v>186.020619554695</c:v>
                </c:pt>
                <c:pt idx="11">
                  <c:v>190.19894366197181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D-4277-B005-760A4FB32BB5}"/>
            </c:ext>
          </c:extLst>
        </c:ser>
        <c:ser>
          <c:idx val="0"/>
          <c:order val="1"/>
          <c:tx>
            <c:strRef>
              <c:f>Klasse_mnd!$B$59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Klasse_mnd!$M$59:$M$70</c:f>
              <c:numCache>
                <c:formatCode>0</c:formatCode>
                <c:ptCount val="12"/>
                <c:pt idx="0">
                  <c:v>198.23382352941181</c:v>
                </c:pt>
                <c:pt idx="1">
                  <c:v>188.91749460043181</c:v>
                </c:pt>
                <c:pt idx="2">
                  <c:v>192.72752525252517</c:v>
                </c:pt>
                <c:pt idx="3">
                  <c:v>193.92594594594576</c:v>
                </c:pt>
                <c:pt idx="4">
                  <c:v>197.45649606299236</c:v>
                </c:pt>
                <c:pt idx="5">
                  <c:v>202.98626126126112</c:v>
                </c:pt>
                <c:pt idx="6">
                  <c:v>198.35828220858889</c:v>
                </c:pt>
                <c:pt idx="7">
                  <c:v>193.72654867256637</c:v>
                </c:pt>
                <c:pt idx="8">
                  <c:v>193.07994722955135</c:v>
                </c:pt>
                <c:pt idx="9">
                  <c:v>187.60440528634379</c:v>
                </c:pt>
                <c:pt idx="10">
                  <c:v>190.03722025912873</c:v>
                </c:pt>
                <c:pt idx="11">
                  <c:v>186.40820512820503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D-4277-B005-760A4FB32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737970104977952E-3"/>
              <c:y val="0.41928441236512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41807668087018"/>
          <c:y val="0.53431302857976082"/>
          <c:w val="9.6820975311536162E-2"/>
          <c:h val="0.112514593415862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2.95876860014012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6651380935338"/>
          <c:y val="0.17407064654766763"/>
          <c:w val="0.88077073639942738"/>
          <c:h val="0.662202284475396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Klasse_mnd!$B$410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Klasse_mnd!$J$410:$J$421</c:f>
              <c:numCache>
                <c:formatCode>0.00</c:formatCode>
                <c:ptCount val="12"/>
                <c:pt idx="0">
                  <c:v>3.4843205574912883E-2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D-4FEC-9572-4075B1A3BE06}"/>
            </c:ext>
          </c:extLst>
        </c:ser>
        <c:ser>
          <c:idx val="0"/>
          <c:order val="1"/>
          <c:tx>
            <c:strRef>
              <c:f>Klasse_mnd!$B$179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Klasse_mnd!$J$179:$J$190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2.7693159789531983E-2</c:v>
                </c:pt>
                <c:pt idx="5">
                  <c:v>2.7525461051472608E-2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D-4FEC-9572-4075B1A3B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152322312693864"/>
          <c:y val="0.52528433945756792"/>
          <c:w val="0.10778164892030542"/>
          <c:h val="0.1103175095239079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middel FETTGRUPPE i klasse P-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2777288422084E-2"/>
          <c:y val="0.17638542578011082"/>
          <c:w val="0.8895095228023393"/>
          <c:h val="0.6598875400991542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Klasse_mnd!$B$241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Klasse_mnd!$L$241:$L$252</c:f>
              <c:numCache>
                <c:formatCode>0.00</c:formatCode>
                <c:ptCount val="12"/>
                <c:pt idx="0">
                  <c:v>4</c:v>
                </c:pt>
                <c:pt idx="1">
                  <c:v>3.3333333333333344</c:v>
                </c:pt>
                <c:pt idx="2">
                  <c:v>2.6666666666666661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4</c:v>
                </c:pt>
                <c:pt idx="7">
                  <c:v>3.5</c:v>
                </c:pt>
                <c:pt idx="8">
                  <c:v>3.5</c:v>
                </c:pt>
                <c:pt idx="9">
                  <c:v>4</c:v>
                </c:pt>
                <c:pt idx="10">
                  <c:v>3.8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5-464D-89C3-0AA9AD3A1BAA}"/>
            </c:ext>
          </c:extLst>
        </c:ser>
        <c:ser>
          <c:idx val="0"/>
          <c:order val="1"/>
          <c:tx>
            <c:strRef>
              <c:f>Klasse_mnd!$B$14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Klasse_mnd!$L$14:$L$25</c:f>
              <c:numCache>
                <c:formatCode>0.00</c:formatCode>
                <c:ptCount val="12"/>
                <c:pt idx="0">
                  <c:v>6</c:v>
                </c:pt>
                <c:pt idx="1">
                  <c:v>4.5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  <c:pt idx="5">
                  <c:v>3.75</c:v>
                </c:pt>
                <c:pt idx="6">
                  <c:v>3</c:v>
                </c:pt>
                <c:pt idx="7">
                  <c:v>3.5</c:v>
                </c:pt>
                <c:pt idx="8">
                  <c:v>3.5</c:v>
                </c:pt>
                <c:pt idx="9">
                  <c:v>4.4000000000000004</c:v>
                </c:pt>
                <c:pt idx="10">
                  <c:v>4.8333333333333321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85-464D-89C3-0AA9AD3A1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737970104977952E-3"/>
              <c:y val="0.41928441236512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782492823234445"/>
          <c:y val="0.23584632482270276"/>
          <c:w val="0.11194680150815356"/>
          <c:h val="0.1170019807815083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middel FETTGRUPPE i klasse P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2777288422084E-2"/>
          <c:y val="0.17638542578011082"/>
          <c:w val="0.8895095228023393"/>
          <c:h val="0.6598875400991542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Klasse_mnd!$B$256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Klasse_mnd!$L$256:$L$267</c:f>
              <c:numCache>
                <c:formatCode>0.00</c:formatCode>
                <c:ptCount val="12"/>
                <c:pt idx="0">
                  <c:v>4.8</c:v>
                </c:pt>
                <c:pt idx="1">
                  <c:v>5.2142857142857153</c:v>
                </c:pt>
                <c:pt idx="2">
                  <c:v>4.2199999999999989</c:v>
                </c:pt>
                <c:pt idx="3">
                  <c:v>4.5599999999999996</c:v>
                </c:pt>
                <c:pt idx="4">
                  <c:v>4.5357142857142847</c:v>
                </c:pt>
                <c:pt idx="5">
                  <c:v>4.6296296296296306</c:v>
                </c:pt>
                <c:pt idx="6">
                  <c:v>5</c:v>
                </c:pt>
                <c:pt idx="7">
                  <c:v>4.7727272727272716</c:v>
                </c:pt>
                <c:pt idx="8">
                  <c:v>4.0952380952380949</c:v>
                </c:pt>
                <c:pt idx="9">
                  <c:v>4.1111111111111116</c:v>
                </c:pt>
                <c:pt idx="10">
                  <c:v>4.3624999999999998</c:v>
                </c:pt>
                <c:pt idx="11">
                  <c:v>3.7692307692307687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6-4DA6-8B03-A6A67E2F2394}"/>
            </c:ext>
          </c:extLst>
        </c:ser>
        <c:ser>
          <c:idx val="0"/>
          <c:order val="1"/>
          <c:tx>
            <c:strRef>
              <c:f>Klasse_mnd!$B$29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Klasse_mnd!$L$29:$L$40</c:f>
              <c:numCache>
                <c:formatCode>0.00</c:formatCode>
                <c:ptCount val="12"/>
                <c:pt idx="0">
                  <c:v>4.875</c:v>
                </c:pt>
                <c:pt idx="1">
                  <c:v>4.8333333333333321</c:v>
                </c:pt>
                <c:pt idx="2">
                  <c:v>5.608695652173914</c:v>
                </c:pt>
                <c:pt idx="3">
                  <c:v>4.7272727272727284</c:v>
                </c:pt>
                <c:pt idx="4">
                  <c:v>4.7619047619047636</c:v>
                </c:pt>
                <c:pt idx="5">
                  <c:v>4.7058823529411757</c:v>
                </c:pt>
                <c:pt idx="6">
                  <c:v>4.9411764705882355</c:v>
                </c:pt>
                <c:pt idx="7">
                  <c:v>5.45</c:v>
                </c:pt>
                <c:pt idx="8">
                  <c:v>4.3913043478260869</c:v>
                </c:pt>
                <c:pt idx="9">
                  <c:v>4.5757575757575761</c:v>
                </c:pt>
                <c:pt idx="10">
                  <c:v>4.232558139534885</c:v>
                </c:pt>
                <c:pt idx="11">
                  <c:v>4.5833333333333321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6-4DA6-8B03-A6A67E2F2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737970104977952E-3"/>
              <c:y val="0.41928441236512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782492823234445"/>
          <c:y val="0.23584632482270276"/>
          <c:w val="0.11194680150815356"/>
          <c:h val="0.1170019807815083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andel OVERFETE</a:t>
            </a:r>
            <a:r>
              <a:rPr lang="nb-NO" sz="2800" baseline="0"/>
              <a:t>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789553304013123E-2"/>
          <c:y val="0.14587454563228841"/>
          <c:w val="0.86678123137914698"/>
          <c:h val="0.73241588121478007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'Ark1'!$W$43:$W$54</c:f>
              <c:numCache>
                <c:formatCode>General</c:formatCode>
                <c:ptCount val="12"/>
                <c:pt idx="0">
                  <c:v>75.609756097560989</c:v>
                </c:pt>
                <c:pt idx="1">
                  <c:v>77.318718381112987</c:v>
                </c:pt>
                <c:pt idx="2">
                  <c:v>77.401608125264474</c:v>
                </c:pt>
                <c:pt idx="3">
                  <c:v>80.788400543724507</c:v>
                </c:pt>
                <c:pt idx="4">
                  <c:v>83.652657601977751</c:v>
                </c:pt>
                <c:pt idx="5">
                  <c:v>84.525015191411811</c:v>
                </c:pt>
                <c:pt idx="6">
                  <c:v>82.964285714285694</c:v>
                </c:pt>
                <c:pt idx="7">
                  <c:v>80.141843971631204</c:v>
                </c:pt>
                <c:pt idx="8">
                  <c:v>74.358309567020996</c:v>
                </c:pt>
                <c:pt idx="9">
                  <c:v>58.808647654093846</c:v>
                </c:pt>
                <c:pt idx="10">
                  <c:v>62.858966177409073</c:v>
                </c:pt>
                <c:pt idx="11">
                  <c:v>70.700152207001508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9-4320-A8BB-414246F59AA6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8724279819424379E-2"/>
                  <c:y val="-8.2204145580952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12-4A70-984B-894B1CC1C238}"/>
                </c:ext>
              </c:extLst>
            </c:dLbl>
            <c:dLbl>
              <c:idx val="1"/>
              <c:layout>
                <c:manualLayout>
                  <c:x val="-1.773879140787573E-2"/>
                  <c:y val="-6.1653109185714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12-4A70-984B-894B1CC1C238}"/>
                </c:ext>
              </c:extLst>
            </c:dLbl>
            <c:dLbl>
              <c:idx val="2"/>
              <c:layout>
                <c:manualLayout>
                  <c:x val="-2.1680745054070336E-2"/>
                  <c:y val="5.1377590988095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12-4A70-984B-894B1CC1C238}"/>
                </c:ext>
              </c:extLst>
            </c:dLbl>
            <c:dLbl>
              <c:idx val="3"/>
              <c:layout>
                <c:manualLayout>
                  <c:x val="-3.4492094404202804E-2"/>
                  <c:y val="-5.5487798267143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12-4A70-984B-894B1CC1C238}"/>
                </c:ext>
              </c:extLst>
            </c:dLbl>
            <c:dLbl>
              <c:idx val="4"/>
              <c:layout>
                <c:manualLayout>
                  <c:x val="-3.153562916955685E-2"/>
                  <c:y val="5.343269462761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A2-447D-8532-7F954F18825B}"/>
                </c:ext>
              </c:extLst>
            </c:dLbl>
            <c:dLbl>
              <c:idx val="5"/>
              <c:layout>
                <c:manualLayout>
                  <c:x val="-1.1825860938583892E-2"/>
                  <c:y val="6.7818420104285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CE-4C32-B2A0-B4E79E2500A6}"/>
                </c:ext>
              </c:extLst>
            </c:dLbl>
            <c:dLbl>
              <c:idx val="6"/>
              <c:layout>
                <c:manualLayout>
                  <c:x val="-2.0695256642521684E-2"/>
                  <c:y val="-9.2479663778571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A2-447D-8532-7F954F18825B}"/>
                </c:ext>
              </c:extLst>
            </c:dLbl>
            <c:dLbl>
              <c:idx val="7"/>
              <c:layout>
                <c:manualLayout>
                  <c:x val="-3.2521117581105499E-2"/>
                  <c:y val="4.5212280069523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CE-4C32-B2A0-B4E79E2500A6}"/>
                </c:ext>
              </c:extLst>
            </c:dLbl>
            <c:dLbl>
              <c:idx val="9"/>
              <c:layout>
                <c:manualLayout>
                  <c:x val="-6.5042235162211151E-2"/>
                  <c:y val="-2.0551036395238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81-4F8A-BB96-A85CA1A90A8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'Ark1'!$W$31:$W$42</c:f>
              <c:numCache>
                <c:formatCode>General</c:formatCode>
                <c:ptCount val="12"/>
                <c:pt idx="0">
                  <c:v>77.891791044776127</c:v>
                </c:pt>
                <c:pt idx="1">
                  <c:v>78.185654008438817</c:v>
                </c:pt>
                <c:pt idx="2">
                  <c:v>75.134553283100118</c:v>
                </c:pt>
                <c:pt idx="3">
                  <c:v>82.502930832356384</c:v>
                </c:pt>
                <c:pt idx="4">
                  <c:v>80.116311271116018</c:v>
                </c:pt>
                <c:pt idx="5">
                  <c:v>81.860721167079546</c:v>
                </c:pt>
                <c:pt idx="6">
                  <c:v>81.971614883007305</c:v>
                </c:pt>
                <c:pt idx="7">
                  <c:v>78.323881537492127</c:v>
                </c:pt>
                <c:pt idx="8">
                  <c:v>74.064346684175987</c:v>
                </c:pt>
                <c:pt idx="9">
                  <c:v>56.49955634427684</c:v>
                </c:pt>
                <c:pt idx="10">
                  <c:v>63.289984029203751</c:v>
                </c:pt>
                <c:pt idx="11">
                  <c:v>67.585551330798495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9-4320-A8BB-414246F59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Andels OVERFETE %</a:t>
                </a:r>
              </a:p>
            </c:rich>
          </c:tx>
          <c:layout>
            <c:manualLayout>
              <c:xMode val="edge"/>
              <c:yMode val="edge"/>
              <c:x val="1.0509297765217446E-2"/>
              <c:y val="0.275169501960145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053129697801921"/>
          <c:y val="0.55709895097477458"/>
          <c:w val="0.11880520626544044"/>
          <c:h val="0.135777622898838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2777288422084E-2"/>
          <c:y val="0.17638542578011082"/>
          <c:w val="0.8895095228023393"/>
          <c:h val="0.6598875400991542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Klasse_mnd!$B$271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Klasse_mnd!$L$271:$L$282</c:f>
              <c:numCache>
                <c:formatCode>0.00</c:formatCode>
                <c:ptCount val="12"/>
                <c:pt idx="0">
                  <c:v>5.6875</c:v>
                </c:pt>
                <c:pt idx="1">
                  <c:v>5.8066037735849028</c:v>
                </c:pt>
                <c:pt idx="2">
                  <c:v>5.8044444444444441</c:v>
                </c:pt>
                <c:pt idx="3">
                  <c:v>5.9351351351351322</c:v>
                </c:pt>
                <c:pt idx="4">
                  <c:v>5.9179487179487209</c:v>
                </c:pt>
                <c:pt idx="5">
                  <c:v>6.0185185185185173</c:v>
                </c:pt>
                <c:pt idx="6">
                  <c:v>5.9417475728155313</c:v>
                </c:pt>
                <c:pt idx="7">
                  <c:v>5.7106918238993742</c:v>
                </c:pt>
                <c:pt idx="8">
                  <c:v>5.3840000000000012</c:v>
                </c:pt>
                <c:pt idx="9">
                  <c:v>5.0736497545008179</c:v>
                </c:pt>
                <c:pt idx="10">
                  <c:v>5.3980952380952383</c:v>
                </c:pt>
                <c:pt idx="11">
                  <c:v>5.3295454545454541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9-4440-91FC-E90E7787EADD}"/>
            </c:ext>
          </c:extLst>
        </c:ser>
        <c:ser>
          <c:idx val="0"/>
          <c:order val="1"/>
          <c:tx>
            <c:strRef>
              <c:f>Klasse_mnd!$B$44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Klasse_mnd!$L$44:$L$55</c:f>
              <c:numCache>
                <c:formatCode>0.00</c:formatCode>
                <c:ptCount val="12"/>
                <c:pt idx="0">
                  <c:v>6.1174377224199299</c:v>
                </c:pt>
                <c:pt idx="1">
                  <c:v>5.924418604651164</c:v>
                </c:pt>
                <c:pt idx="2">
                  <c:v>6.3028169014084501</c:v>
                </c:pt>
                <c:pt idx="3">
                  <c:v>6</c:v>
                </c:pt>
                <c:pt idx="4">
                  <c:v>5.9931034482758641</c:v>
                </c:pt>
                <c:pt idx="5">
                  <c:v>5.9316239316239292</c:v>
                </c:pt>
                <c:pt idx="6">
                  <c:v>5.9176470588235288</c:v>
                </c:pt>
                <c:pt idx="7">
                  <c:v>5.4308943089430892</c:v>
                </c:pt>
                <c:pt idx="8">
                  <c:v>5.7699530516431921</c:v>
                </c:pt>
                <c:pt idx="9">
                  <c:v>5.2619047619047619</c:v>
                </c:pt>
                <c:pt idx="10">
                  <c:v>5.468220338983051</c:v>
                </c:pt>
                <c:pt idx="11">
                  <c:v>5.791666666666667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D9-4440-91FC-E90E7787E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ax val="7"/>
          <c:min val="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737970104977952E-3"/>
              <c:y val="0.41928441236512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18624337750022"/>
          <c:y val="0.58927667825305619"/>
          <c:w val="0.11194680150815356"/>
          <c:h val="0.1170019807815083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middel VEKT i klasse O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2777288422084E-2"/>
          <c:y val="0.17638542578011082"/>
          <c:w val="0.8895095228023393"/>
          <c:h val="0.6598875400991542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Klasse_mnd!$B$301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Klasse_mnd!$M$301:$M$312</c:f>
              <c:numCache>
                <c:formatCode>0.0</c:formatCode>
                <c:ptCount val="12"/>
                <c:pt idx="0">
                  <c:v>225.01839863713795</c:v>
                </c:pt>
                <c:pt idx="1">
                  <c:v>228.55166297117503</c:v>
                </c:pt>
                <c:pt idx="2">
                  <c:v>216.31126760563379</c:v>
                </c:pt>
                <c:pt idx="3">
                  <c:v>229.6381313131314</c:v>
                </c:pt>
                <c:pt idx="4">
                  <c:v>234.37013888888887</c:v>
                </c:pt>
                <c:pt idx="5">
                  <c:v>225.66711990111273</c:v>
                </c:pt>
                <c:pt idx="6">
                  <c:v>220.04293628808864</c:v>
                </c:pt>
                <c:pt idx="7">
                  <c:v>212.01423149905111</c:v>
                </c:pt>
                <c:pt idx="8">
                  <c:v>210.86047619047639</c:v>
                </c:pt>
                <c:pt idx="9">
                  <c:v>207.63491189427319</c:v>
                </c:pt>
                <c:pt idx="10">
                  <c:v>204.46410018552857</c:v>
                </c:pt>
                <c:pt idx="11">
                  <c:v>216.26558704453436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C-49FD-A5F8-0B52E6C9F9D8}"/>
            </c:ext>
          </c:extLst>
        </c:ser>
        <c:ser>
          <c:idx val="0"/>
          <c:order val="1"/>
          <c:tx>
            <c:strRef>
              <c:f>Klasse_mnd!$B$74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Klasse_mnd!$M$74:$M$85</c:f>
              <c:numCache>
                <c:formatCode>0</c:formatCode>
                <c:ptCount val="12"/>
                <c:pt idx="0">
                  <c:v>222.27841105354071</c:v>
                </c:pt>
                <c:pt idx="1">
                  <c:v>221.47093495934965</c:v>
                </c:pt>
                <c:pt idx="2">
                  <c:v>209.76821515892411</c:v>
                </c:pt>
                <c:pt idx="3">
                  <c:v>214.97495590828936</c:v>
                </c:pt>
                <c:pt idx="4">
                  <c:v>215.44243369734795</c:v>
                </c:pt>
                <c:pt idx="5">
                  <c:v>220.04094616639497</c:v>
                </c:pt>
                <c:pt idx="6">
                  <c:v>223.96058981233236</c:v>
                </c:pt>
                <c:pt idx="7">
                  <c:v>213.16572668112812</c:v>
                </c:pt>
                <c:pt idx="8">
                  <c:v>209.88254901960784</c:v>
                </c:pt>
                <c:pt idx="9">
                  <c:v>204.47934272300512</c:v>
                </c:pt>
                <c:pt idx="10">
                  <c:v>209.36389452332665</c:v>
                </c:pt>
                <c:pt idx="11">
                  <c:v>203.67171717171735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C-49FD-A5F8-0B52E6C9F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737970104977952E-3"/>
              <c:y val="0.41928441236512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44376261198525"/>
          <c:y val="0.54302198998475937"/>
          <c:w val="9.6820975311536162E-2"/>
          <c:h val="0.112514593415862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middel VEKT i klasse O+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2777288422084E-2"/>
          <c:y val="0.17638542578011082"/>
          <c:w val="0.8895095228023393"/>
          <c:h val="0.6598875400991542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Klasse_mnd!$B$316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Klasse_mnd!$M$316:$M$327</c:f>
              <c:numCache>
                <c:formatCode>0.0</c:formatCode>
                <c:ptCount val="12"/>
                <c:pt idx="0">
                  <c:v>237.90359281437119</c:v>
                </c:pt>
                <c:pt idx="1">
                  <c:v>236.50272952853624</c:v>
                </c:pt>
                <c:pt idx="2">
                  <c:v>233.79569620253159</c:v>
                </c:pt>
                <c:pt idx="3">
                  <c:v>236.25361111111113</c:v>
                </c:pt>
                <c:pt idx="4">
                  <c:v>238.17969762419025</c:v>
                </c:pt>
                <c:pt idx="5">
                  <c:v>229.41759493670887</c:v>
                </c:pt>
                <c:pt idx="6">
                  <c:v>226.87420000000017</c:v>
                </c:pt>
                <c:pt idx="7">
                  <c:v>224.74062992126005</c:v>
                </c:pt>
                <c:pt idx="8">
                  <c:v>221.29729729729743</c:v>
                </c:pt>
                <c:pt idx="9">
                  <c:v>224.90108564535564</c:v>
                </c:pt>
                <c:pt idx="10">
                  <c:v>227.48503118503095</c:v>
                </c:pt>
                <c:pt idx="11">
                  <c:v>230.38898305084729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E-485D-BE79-A2F566D1A625}"/>
            </c:ext>
          </c:extLst>
        </c:ser>
        <c:ser>
          <c:idx val="0"/>
          <c:order val="1"/>
          <c:tx>
            <c:strRef>
              <c:f>Klasse_mnd!$B$89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Klasse_mnd!$M$89:$M$100</c:f>
              <c:numCache>
                <c:formatCode>0</c:formatCode>
                <c:ptCount val="12"/>
                <c:pt idx="0">
                  <c:v>232.17414383561649</c:v>
                </c:pt>
                <c:pt idx="1">
                  <c:v>235.26315789473705</c:v>
                </c:pt>
                <c:pt idx="2">
                  <c:v>217.80547112462</c:v>
                </c:pt>
                <c:pt idx="3">
                  <c:v>228.5542307692308</c:v>
                </c:pt>
                <c:pt idx="4">
                  <c:v>223.88508124076813</c:v>
                </c:pt>
                <c:pt idx="5">
                  <c:v>221.32002989536647</c:v>
                </c:pt>
                <c:pt idx="6">
                  <c:v>227.26783369803081</c:v>
                </c:pt>
                <c:pt idx="7">
                  <c:v>225.81014040561621</c:v>
                </c:pt>
                <c:pt idx="8">
                  <c:v>229.86257763975155</c:v>
                </c:pt>
                <c:pt idx="9">
                  <c:v>224.81789587852484</c:v>
                </c:pt>
                <c:pt idx="10">
                  <c:v>230.73325842696619</c:v>
                </c:pt>
                <c:pt idx="11">
                  <c:v>230.49855072463757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E-485D-BE79-A2F566D1A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ax val="245"/>
          <c:min val="2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737970104977952E-3"/>
              <c:y val="0.41928441236512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4910480760833"/>
          <c:y val="0.63664271717831478"/>
          <c:w val="9.6820975311536162E-2"/>
          <c:h val="0.112514593415862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middel VEKT i klasse R-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2777288422084E-2"/>
          <c:y val="0.17638542578011082"/>
          <c:w val="0.8895095228023393"/>
          <c:h val="0.6598875400991542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Klasse_mnd!$B$331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Klasse_mnd!$M$331:$M$342</c:f>
              <c:numCache>
                <c:formatCode>0.0</c:formatCode>
                <c:ptCount val="12"/>
                <c:pt idx="0">
                  <c:v>258.58</c:v>
                </c:pt>
                <c:pt idx="1">
                  <c:v>252.40747922437671</c:v>
                </c:pt>
                <c:pt idx="2">
                  <c:v>239.27314487632515</c:v>
                </c:pt>
                <c:pt idx="3">
                  <c:v>249.92945736434103</c:v>
                </c:pt>
                <c:pt idx="4">
                  <c:v>246.0112745098038</c:v>
                </c:pt>
                <c:pt idx="5">
                  <c:v>243.37370983446957</c:v>
                </c:pt>
                <c:pt idx="6">
                  <c:v>242.50978723404245</c:v>
                </c:pt>
                <c:pt idx="7">
                  <c:v>242.07917808219196</c:v>
                </c:pt>
                <c:pt idx="8">
                  <c:v>247.9160891089108</c:v>
                </c:pt>
                <c:pt idx="9">
                  <c:v>246.46985172981903</c:v>
                </c:pt>
                <c:pt idx="10">
                  <c:v>248.19256756756755</c:v>
                </c:pt>
                <c:pt idx="11">
                  <c:v>251.40213903743319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B-4D62-952F-85842E042B92}"/>
            </c:ext>
          </c:extLst>
        </c:ser>
        <c:ser>
          <c:idx val="0"/>
          <c:order val="1"/>
          <c:tx>
            <c:strRef>
              <c:f>Klasse_mnd!$B$104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Klasse_mnd!$M$104:$M$115</c:f>
              <c:numCache>
                <c:formatCode>0</c:formatCode>
                <c:ptCount val="12"/>
                <c:pt idx="0">
                  <c:v>246.5516831683168</c:v>
                </c:pt>
                <c:pt idx="1">
                  <c:v>249.66300268096529</c:v>
                </c:pt>
                <c:pt idx="2">
                  <c:v>237.23381294964031</c:v>
                </c:pt>
                <c:pt idx="3">
                  <c:v>241.37384370015943</c:v>
                </c:pt>
                <c:pt idx="4">
                  <c:v>239.06820083682024</c:v>
                </c:pt>
                <c:pt idx="5">
                  <c:v>241.09035989717196</c:v>
                </c:pt>
                <c:pt idx="6">
                  <c:v>240.62085987261159</c:v>
                </c:pt>
                <c:pt idx="7">
                  <c:v>243.38855172413767</c:v>
                </c:pt>
                <c:pt idx="8">
                  <c:v>244.46061538461504</c:v>
                </c:pt>
                <c:pt idx="9">
                  <c:v>248.56916932907376</c:v>
                </c:pt>
                <c:pt idx="10">
                  <c:v>251.80203761755476</c:v>
                </c:pt>
                <c:pt idx="11">
                  <c:v>246.90176470588236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B-4D62-952F-85842E04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ax val="260"/>
          <c:min val="2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737970104977952E-3"/>
              <c:y val="0.41928441236512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4910480760833"/>
          <c:y val="0.63664271717831478"/>
          <c:w val="9.6820975311536162E-2"/>
          <c:h val="0.112514593415862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middel VEKT i klasse R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2777288422084E-2"/>
          <c:y val="0.17638542578011082"/>
          <c:w val="0.8895095228023393"/>
          <c:h val="0.6598875400991542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Klasse_mnd!$B$346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Klasse_mnd!$M$346:$M$357</c:f>
              <c:numCache>
                <c:formatCode>0.0</c:formatCode>
                <c:ptCount val="12"/>
                <c:pt idx="0">
                  <c:v>274.36311787072236</c:v>
                </c:pt>
                <c:pt idx="1">
                  <c:v>278.28705357142849</c:v>
                </c:pt>
                <c:pt idx="2">
                  <c:v>255.48906249999996</c:v>
                </c:pt>
                <c:pt idx="3">
                  <c:v>259.45746031746035</c:v>
                </c:pt>
                <c:pt idx="4">
                  <c:v>261.3109489051094</c:v>
                </c:pt>
                <c:pt idx="5">
                  <c:v>264.90854605993314</c:v>
                </c:pt>
                <c:pt idx="6">
                  <c:v>263.81555153707046</c:v>
                </c:pt>
                <c:pt idx="7">
                  <c:v>268.41203703703707</c:v>
                </c:pt>
                <c:pt idx="8">
                  <c:v>269.04625468164818</c:v>
                </c:pt>
                <c:pt idx="9">
                  <c:v>262.00813008130081</c:v>
                </c:pt>
                <c:pt idx="10">
                  <c:v>269.03892857142841</c:v>
                </c:pt>
                <c:pt idx="11">
                  <c:v>266.05784313725496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6-488B-8E08-72E2163A3816}"/>
            </c:ext>
          </c:extLst>
        </c:ser>
        <c:ser>
          <c:idx val="0"/>
          <c:order val="1"/>
          <c:tx>
            <c:strRef>
              <c:f>Klasse_mnd!$B$119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Klasse_mnd!$M$119:$M$130</c:f>
              <c:numCache>
                <c:formatCode>0</c:formatCode>
                <c:ptCount val="12"/>
                <c:pt idx="0">
                  <c:v>266.95839999999998</c:v>
                </c:pt>
                <c:pt idx="1">
                  <c:v>266.37294520547943</c:v>
                </c:pt>
                <c:pt idx="2">
                  <c:v>259.63103448275871</c:v>
                </c:pt>
                <c:pt idx="3">
                  <c:v>259.45289115646273</c:v>
                </c:pt>
                <c:pt idx="4">
                  <c:v>259.96906474820111</c:v>
                </c:pt>
                <c:pt idx="5">
                  <c:v>259.58409785932758</c:v>
                </c:pt>
                <c:pt idx="6">
                  <c:v>264.76801619433195</c:v>
                </c:pt>
                <c:pt idx="7">
                  <c:v>265.78424778761047</c:v>
                </c:pt>
                <c:pt idx="8">
                  <c:v>266.06874999999997</c:v>
                </c:pt>
                <c:pt idx="9">
                  <c:v>266.20286738351223</c:v>
                </c:pt>
                <c:pt idx="10">
                  <c:v>267.12327586206919</c:v>
                </c:pt>
                <c:pt idx="11">
                  <c:v>282.49847328244277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A6-488B-8E08-72E2163A3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ax val="280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737970104977952E-3"/>
              <c:y val="0.41928441236512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4910480760833"/>
          <c:y val="0.63664271717831478"/>
          <c:w val="9.6820975311536162E-2"/>
          <c:h val="0.112514593415862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middel VEKT i klasse R+</a:t>
            </a:r>
            <a:endParaRPr lang="en-US" sz="2400"/>
          </a:p>
        </c:rich>
      </c:tx>
      <c:layout>
        <c:manualLayout>
          <c:xMode val="edge"/>
          <c:yMode val="edge"/>
          <c:x val="0.18906389498627249"/>
          <c:y val="3.1801054748634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2777288422084E-2"/>
          <c:y val="0.17638542578011082"/>
          <c:w val="0.8895095228023393"/>
          <c:h val="0.6598875400991542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Klasse_mnd!$B$361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Klasse_mnd!$M$361:$M$372</c:f>
              <c:numCache>
                <c:formatCode>0.0</c:formatCode>
                <c:ptCount val="12"/>
                <c:pt idx="0">
                  <c:v>300.15479452054791</c:v>
                </c:pt>
                <c:pt idx="1">
                  <c:v>286.8877049180328</c:v>
                </c:pt>
                <c:pt idx="2">
                  <c:v>271.23838383838392</c:v>
                </c:pt>
                <c:pt idx="3">
                  <c:v>273.59689922480618</c:v>
                </c:pt>
                <c:pt idx="4">
                  <c:v>281.18093385214019</c:v>
                </c:pt>
                <c:pt idx="5">
                  <c:v>283.22140921409198</c:v>
                </c:pt>
                <c:pt idx="6">
                  <c:v>284.9331683168316</c:v>
                </c:pt>
                <c:pt idx="7">
                  <c:v>283.20655737704885</c:v>
                </c:pt>
                <c:pt idx="8">
                  <c:v>296.86047619047622</c:v>
                </c:pt>
                <c:pt idx="9">
                  <c:v>281.9964705882353</c:v>
                </c:pt>
                <c:pt idx="10">
                  <c:v>274.7634782608697</c:v>
                </c:pt>
                <c:pt idx="11">
                  <c:v>285.46666666666675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E-4C65-9DD4-FB9DA3F3897C}"/>
            </c:ext>
          </c:extLst>
        </c:ser>
        <c:ser>
          <c:idx val="0"/>
          <c:order val="1"/>
          <c:tx>
            <c:strRef>
              <c:f>Klasse_mnd!$B$134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Klasse_mnd!$M$134:$M$145</c:f>
              <c:numCache>
                <c:formatCode>0</c:formatCode>
                <c:ptCount val="12"/>
                <c:pt idx="0">
                  <c:v>286.85833333333341</c:v>
                </c:pt>
                <c:pt idx="1">
                  <c:v>274.80709219858159</c:v>
                </c:pt>
                <c:pt idx="2">
                  <c:v>273.06619718309872</c:v>
                </c:pt>
                <c:pt idx="3">
                  <c:v>274.46851211072658</c:v>
                </c:pt>
                <c:pt idx="4">
                  <c:v>275.7170289855074</c:v>
                </c:pt>
                <c:pt idx="5">
                  <c:v>279.37835051546381</c:v>
                </c:pt>
                <c:pt idx="6">
                  <c:v>279.95939086294402</c:v>
                </c:pt>
                <c:pt idx="7">
                  <c:v>283.4418032786885</c:v>
                </c:pt>
                <c:pt idx="8">
                  <c:v>281.60377358490553</c:v>
                </c:pt>
                <c:pt idx="9">
                  <c:v>278.30869565217392</c:v>
                </c:pt>
                <c:pt idx="10">
                  <c:v>277.57105263157888</c:v>
                </c:pt>
                <c:pt idx="11">
                  <c:v>294.74473684210523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E-4C65-9DD4-FB9DA3F38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ax val="310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737970104977952E-3"/>
              <c:y val="0.41928441236512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25578829791634"/>
          <c:y val="0.64099716960592201"/>
          <c:w val="9.6820975311536162E-2"/>
          <c:h val="0.112514593415862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middel VEKT i klasse U-</a:t>
            </a:r>
            <a:endParaRPr lang="en-US" sz="2400"/>
          </a:p>
        </c:rich>
      </c:tx>
      <c:layout>
        <c:manualLayout>
          <c:xMode val="edge"/>
          <c:yMode val="edge"/>
          <c:x val="0.18906389766077841"/>
          <c:y val="2.96238198833898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2777288422084E-2"/>
          <c:y val="0.17638542578011082"/>
          <c:w val="0.8895095228023393"/>
          <c:h val="0.6598875400991542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Klasse_mnd!$B$376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Klasse_mnd!$M$376:$M$387</c:f>
              <c:numCache>
                <c:formatCode>0.0</c:formatCode>
                <c:ptCount val="12"/>
                <c:pt idx="0">
                  <c:v>320.80333333333323</c:v>
                </c:pt>
                <c:pt idx="1">
                  <c:v>319.78399999999999</c:v>
                </c:pt>
                <c:pt idx="2">
                  <c:v>267.86</c:v>
                </c:pt>
                <c:pt idx="3">
                  <c:v>292.00882352941193</c:v>
                </c:pt>
                <c:pt idx="4">
                  <c:v>296.50750000000011</c:v>
                </c:pt>
                <c:pt idx="5">
                  <c:v>302.68545454545449</c:v>
                </c:pt>
                <c:pt idx="6">
                  <c:v>313.75588235294111</c:v>
                </c:pt>
                <c:pt idx="7">
                  <c:v>292.57142857142873</c:v>
                </c:pt>
                <c:pt idx="8">
                  <c:v>313.31568627450986</c:v>
                </c:pt>
                <c:pt idx="9">
                  <c:v>290.07</c:v>
                </c:pt>
                <c:pt idx="10">
                  <c:v>293.942105263158</c:v>
                </c:pt>
                <c:pt idx="11">
                  <c:v>305.89999999999998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E7-4ADF-9599-4D42E412D260}"/>
            </c:ext>
          </c:extLst>
        </c:ser>
        <c:ser>
          <c:idx val="0"/>
          <c:order val="1"/>
          <c:tx>
            <c:strRef>
              <c:f>Klasse_mnd!$B$149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Klasse_mnd!$M$149:$M$160</c:f>
              <c:numCache>
                <c:formatCode>0</c:formatCode>
                <c:ptCount val="12"/>
                <c:pt idx="0">
                  <c:v>311.84347826086963</c:v>
                </c:pt>
                <c:pt idx="1">
                  <c:v>315.98000000000008</c:v>
                </c:pt>
                <c:pt idx="2">
                  <c:v>247.5</c:v>
                </c:pt>
                <c:pt idx="3">
                  <c:v>298.71320754716982</c:v>
                </c:pt>
                <c:pt idx="4">
                  <c:v>289.75333333333322</c:v>
                </c:pt>
                <c:pt idx="5">
                  <c:v>292.5461538461538</c:v>
                </c:pt>
                <c:pt idx="6">
                  <c:v>305.88076923076915</c:v>
                </c:pt>
                <c:pt idx="7">
                  <c:v>301.90930232558134</c:v>
                </c:pt>
                <c:pt idx="8">
                  <c:v>297.46153846153845</c:v>
                </c:pt>
                <c:pt idx="9">
                  <c:v>281.99374999999998</c:v>
                </c:pt>
                <c:pt idx="10">
                  <c:v>293.86428571428598</c:v>
                </c:pt>
                <c:pt idx="11">
                  <c:v>338.96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E7-4ADF-9599-4D42E412D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ax val="330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737970104977952E-3"/>
              <c:y val="0.41928441236512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25578829791634"/>
          <c:y val="0.64099716960592201"/>
          <c:w val="9.6820975311536162E-2"/>
          <c:h val="0.112514593415862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middel VEKT i klasse U</a:t>
            </a:r>
            <a:endParaRPr lang="en-US" sz="2400"/>
          </a:p>
        </c:rich>
      </c:tx>
      <c:layout>
        <c:manualLayout>
          <c:xMode val="edge"/>
          <c:yMode val="edge"/>
          <c:x val="0.18906389766077841"/>
          <c:y val="2.96238198833898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2777288422084E-2"/>
          <c:y val="0.17638542578011082"/>
          <c:w val="0.8895095228023393"/>
          <c:h val="0.6598875400991542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Klasse_mnd!$B$393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Klasse_mnd!$M$393:$M$404</c:f>
              <c:numCache>
                <c:formatCode>0</c:formatCode>
                <c:ptCount val="12"/>
                <c:pt idx="0">
                  <c:v>323.5</c:v>
                </c:pt>
                <c:pt idx="1">
                  <c:v>330.7</c:v>
                </c:pt>
                <c:pt idx="2">
                  <c:v>293.2</c:v>
                </c:pt>
                <c:pt idx="3">
                  <c:v>325</c:v>
                </c:pt>
                <c:pt idx="4">
                  <c:v>316.13333333333338</c:v>
                </c:pt>
                <c:pt idx="5">
                  <c:v>386.1</c:v>
                </c:pt>
                <c:pt idx="6">
                  <c:v>0</c:v>
                </c:pt>
                <c:pt idx="7">
                  <c:v>286.95</c:v>
                </c:pt>
                <c:pt idx="8">
                  <c:v>337.52500000000009</c:v>
                </c:pt>
                <c:pt idx="9">
                  <c:v>0</c:v>
                </c:pt>
                <c:pt idx="10">
                  <c:v>309.86666666666662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153-96DB-5C058235AF33}"/>
            </c:ext>
          </c:extLst>
        </c:ser>
        <c:ser>
          <c:idx val="0"/>
          <c:order val="1"/>
          <c:tx>
            <c:strRef>
              <c:f>Klasse_mnd!$B$164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Klasse_mnd!$M$164:$M$175</c:f>
              <c:numCache>
                <c:formatCode>0</c:formatCode>
                <c:ptCount val="12"/>
                <c:pt idx="0">
                  <c:v>348.7000000000001</c:v>
                </c:pt>
                <c:pt idx="1">
                  <c:v>338.8</c:v>
                </c:pt>
                <c:pt idx="2">
                  <c:v>0</c:v>
                </c:pt>
                <c:pt idx="3">
                  <c:v>294.40000000000009</c:v>
                </c:pt>
                <c:pt idx="4">
                  <c:v>299.06</c:v>
                </c:pt>
                <c:pt idx="5">
                  <c:v>342.06666666666655</c:v>
                </c:pt>
                <c:pt idx="6">
                  <c:v>252.1</c:v>
                </c:pt>
                <c:pt idx="7">
                  <c:v>316.45</c:v>
                </c:pt>
                <c:pt idx="8">
                  <c:v>0</c:v>
                </c:pt>
                <c:pt idx="9">
                  <c:v>354.40000000000009</c:v>
                </c:pt>
                <c:pt idx="10">
                  <c:v>288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4-4153-96DB-5C058235A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ax val="420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737970104977952E-3"/>
              <c:y val="0.41928441236512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4002647655034"/>
          <c:y val="0.33400827345961248"/>
          <c:w val="9.6820975311536162E-2"/>
          <c:h val="0.112514593415862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KVIGER, middel VEKT i klasse U+</a:t>
            </a:r>
            <a:endParaRPr lang="en-US" sz="2400"/>
          </a:p>
        </c:rich>
      </c:tx>
      <c:layout>
        <c:manualLayout>
          <c:xMode val="edge"/>
          <c:yMode val="edge"/>
          <c:x val="0.18906389766077841"/>
          <c:y val="2.96238198833898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2777288422084E-2"/>
          <c:y val="0.17638542578011082"/>
          <c:w val="0.8895095228023393"/>
          <c:h val="0.6598875400991542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Klasse_mnd!$B$410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Klasse_mnd!$M$410:$M$421</c:f>
              <c:numCache>
                <c:formatCode>0</c:formatCode>
                <c:ptCount val="12"/>
                <c:pt idx="0">
                  <c:v>386.1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7-46F7-9B99-F5AC887E8CEC}"/>
            </c:ext>
          </c:extLst>
        </c:ser>
        <c:ser>
          <c:idx val="0"/>
          <c:order val="1"/>
          <c:tx>
            <c:strRef>
              <c:f>Klasse_mnd!$B$179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2"/>
                </a:solidFill>
              </a:ln>
            </c:spPr>
          </c:marker>
          <c:cat>
            <c:strRef>
              <c:f>Klasse_mnd!$F$14:$F$25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Klasse_mnd!$M$179:$M$190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386.3</c:v>
                </c:pt>
                <c:pt idx="5">
                  <c:v>482.2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7-46F7-9B99-F5AC887E8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ax val="500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737970104977952E-3"/>
              <c:y val="0.41928441236512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3491916837891"/>
          <c:y val="0.36231221423905946"/>
          <c:w val="9.6820975311536162E-2"/>
          <c:h val="0.112514593415862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'Ark1'!$C$2122</c:f>
              <c:strCache>
                <c:ptCount val="1"/>
              </c:strCache>
            </c:strRef>
          </c:tx>
          <c:invertIfNegative val="0"/>
          <c:val>
            <c:numRef>
              <c:f>'Ark1'!$R$2122:$R$2156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D5E-4FEF-9950-262411EC324C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Rase'!$I$13:$I$47</c:f>
              <c:numCache>
                <c:formatCode>0.0</c:formatCode>
                <c:ptCount val="35"/>
                <c:pt idx="0">
                  <c:v>0.14621409921671019</c:v>
                </c:pt>
                <c:pt idx="1">
                  <c:v>1.3157894736842111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1.0126582278481011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0.12678288431061804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5E-4FEF-9950-262411EC3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2680"/>
        <c:axId val="467603072"/>
      </c:barChart>
      <c:catAx>
        <c:axId val="467602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26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fettgruppe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05244895776525"/>
          <c:y val="0.17592863953170862"/>
          <c:w val="0.85683260791138671"/>
          <c:h val="0.6864350600250666"/>
        </c:manualLayout>
      </c:layout>
      <c:lineChart>
        <c:grouping val="standar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Måned!$V$37:$V$48</c:f>
              <c:numCache>
                <c:formatCode>0.00</c:formatCode>
                <c:ptCount val="12"/>
                <c:pt idx="0">
                  <c:v>7.8744567841622404</c:v>
                </c:pt>
                <c:pt idx="1">
                  <c:v>8.088101265822786</c:v>
                </c:pt>
                <c:pt idx="2">
                  <c:v>7.8550135501355021</c:v>
                </c:pt>
                <c:pt idx="3">
                  <c:v>7.8590604026845634</c:v>
                </c:pt>
                <c:pt idx="4">
                  <c:v>8.1286811779769508</c:v>
                </c:pt>
                <c:pt idx="5">
                  <c:v>8.142734798743934</c:v>
                </c:pt>
                <c:pt idx="6">
                  <c:v>8.0417895771878065</c:v>
                </c:pt>
                <c:pt idx="7">
                  <c:v>8.1599475581776488</c:v>
                </c:pt>
                <c:pt idx="8">
                  <c:v>7.8496400959744079</c:v>
                </c:pt>
                <c:pt idx="9">
                  <c:v>7.1824569905500395</c:v>
                </c:pt>
                <c:pt idx="10">
                  <c:v>7.2387622830859284</c:v>
                </c:pt>
                <c:pt idx="11">
                  <c:v>7.4832802547770685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3-470B-8C26-B1F53AD39FCF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'Ark1'!$T$43:$T$54</c:f>
              <c:numCache>
                <c:formatCode>General</c:formatCode>
                <c:ptCount val="12"/>
                <c:pt idx="0">
                  <c:v>7.7839721254355396</c:v>
                </c:pt>
                <c:pt idx="1">
                  <c:v>7.8596121416526108</c:v>
                </c:pt>
                <c:pt idx="2">
                  <c:v>7.8066017774016094</c:v>
                </c:pt>
                <c:pt idx="3">
                  <c:v>8.0679655641141803</c:v>
                </c:pt>
                <c:pt idx="4">
                  <c:v>8.2846106304079097</c:v>
                </c:pt>
                <c:pt idx="5">
                  <c:v>8.3269191816892825</c:v>
                </c:pt>
                <c:pt idx="6">
                  <c:v>8.2342857142857184</c:v>
                </c:pt>
                <c:pt idx="7">
                  <c:v>8.00177304964539</c:v>
                </c:pt>
                <c:pt idx="8">
                  <c:v>7.7687321752657503</c:v>
                </c:pt>
                <c:pt idx="9">
                  <c:v>6.9650413983440682</c:v>
                </c:pt>
                <c:pt idx="10">
                  <c:v>7.1971920867900483</c:v>
                </c:pt>
                <c:pt idx="11">
                  <c:v>7.5053272450532722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73-470B-8C26-B1F53AD39FCF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4849868993754168E-2"/>
                  <c:y val="-9.2229722532971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E-4E31-8E72-95DEEE69100D}"/>
                </c:ext>
              </c:extLst>
            </c:dLbl>
            <c:dLbl>
              <c:idx val="1"/>
              <c:layout>
                <c:manualLayout>
                  <c:x val="-2.2769799123756391E-2"/>
                  <c:y val="-0.11272521642918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4E-4E31-8E72-95DEEE69100D}"/>
                </c:ext>
              </c:extLst>
            </c:dLbl>
            <c:dLbl>
              <c:idx val="4"/>
              <c:layout>
                <c:manualLayout>
                  <c:x val="-1.7819842792505074E-2"/>
                  <c:y val="4.918918535091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4E-4E31-8E72-95DEEE69100D}"/>
                </c:ext>
              </c:extLst>
            </c:dLbl>
            <c:dLbl>
              <c:idx val="6"/>
              <c:layout>
                <c:manualLayout>
                  <c:x val="-1.2869886461253685E-2"/>
                  <c:y val="-6.35360310782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0D-4291-80C7-18A698D0AD16}"/>
                </c:ext>
              </c:extLst>
            </c:dLbl>
            <c:dLbl>
              <c:idx val="9"/>
              <c:layout>
                <c:manualLayout>
                  <c:x val="-7.523933623502127E-2"/>
                  <c:y val="2.04954938962144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31-4ED3-AF26-B3C7549643F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'Ark1'!$T$31:$T$42</c:f>
              <c:numCache>
                <c:formatCode>General</c:formatCode>
                <c:ptCount val="12"/>
                <c:pt idx="0">
                  <c:v>7.9399875621890548</c:v>
                </c:pt>
                <c:pt idx="1">
                  <c:v>8.0164556962025291</c:v>
                </c:pt>
                <c:pt idx="2">
                  <c:v>7.78740581270183</c:v>
                </c:pt>
                <c:pt idx="3">
                  <c:v>8.2151230949589689</c:v>
                </c:pt>
                <c:pt idx="4">
                  <c:v>7.9858764885073388</c:v>
                </c:pt>
                <c:pt idx="5">
                  <c:v>8.0297274979355908</c:v>
                </c:pt>
                <c:pt idx="6">
                  <c:v>8.1864211737629464</c:v>
                </c:pt>
                <c:pt idx="7">
                  <c:v>8.0044108380592327</c:v>
                </c:pt>
                <c:pt idx="8">
                  <c:v>7.7019041365725585</c:v>
                </c:pt>
                <c:pt idx="9">
                  <c:v>6.8214285714285694</c:v>
                </c:pt>
                <c:pt idx="10">
                  <c:v>7.1738535249828876</c:v>
                </c:pt>
                <c:pt idx="11">
                  <c:v>7.4686311787072253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73-470B-8C26-B1F53AD39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373063588163677E-2"/>
              <c:y val="0.30015945348339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77821638808152"/>
          <c:y val="4.5787256127829905E-2"/>
          <c:w val="0.10196886656757399"/>
          <c:h val="0.173534539910052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'Ark1'!$C$2122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'Ark1'!$T$2122:$T$2156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6911-4D90-8C60-C285574F7A9A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Rase'!$L$13:$L$47</c:f>
              <c:numCache>
                <c:formatCode>0.00</c:formatCode>
                <c:ptCount val="35"/>
                <c:pt idx="0">
                  <c:v>4.0714285714285694</c:v>
                </c:pt>
                <c:pt idx="1">
                  <c:v>5.6666666666666679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4.25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1-4D90-8C60-C285574F7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3856"/>
        <c:axId val="467604248"/>
      </c:barChart>
      <c:catAx>
        <c:axId val="46760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4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42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8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46182195074628"/>
          <c:y val="5.372540074509756E-2"/>
          <c:w val="5.5060184015420233E-2"/>
          <c:h val="0.100626119238294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'Ark1'!$C$2122</c:f>
              <c:strCache>
                <c:ptCount val="1"/>
              </c:strCache>
            </c:strRef>
          </c:tx>
          <c:invertIfNegative val="0"/>
          <c:val>
            <c:numRef>
              <c:f>'Ark1'!$U$2122:$U$2156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CB7B-4C1F-930B-4F28DEF7C1F3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Rase'!$M$13:$M$47</c:f>
              <c:numCache>
                <c:formatCode>0</c:formatCode>
                <c:ptCount val="35"/>
                <c:pt idx="0">
                  <c:v>156.64285714285711</c:v>
                </c:pt>
                <c:pt idx="1">
                  <c:v>162.93333333333339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151.75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158.80000000000001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B-4C1F-930B-4F28DEF7C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5032"/>
        <c:axId val="467605424"/>
      </c:barChart>
      <c:catAx>
        <c:axId val="467605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5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'Ark1'!$C$2157</c:f>
              <c:strCache>
                <c:ptCount val="1"/>
              </c:strCache>
            </c:strRef>
          </c:tx>
          <c:invertIfNegative val="0"/>
          <c:val>
            <c:numRef>
              <c:f>'Ark1'!$AE$2157:$AE$2191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FFA-4B6A-9569-6A3101080A18}"/>
            </c:ext>
          </c:extLst>
        </c:ser>
        <c:ser>
          <c:idx val="0"/>
          <c:order val="1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Rase'!$I$51:$I$85</c:f>
              <c:numCache>
                <c:formatCode>0.0</c:formatCode>
                <c:ptCount val="35"/>
                <c:pt idx="0">
                  <c:v>1.7336814621409919</c:v>
                </c:pt>
                <c:pt idx="1">
                  <c:v>8.7719298245614024</c:v>
                </c:pt>
                <c:pt idx="2">
                  <c:v>8.9552238805970141</c:v>
                </c:pt>
                <c:pt idx="3">
                  <c:v>3.2258064516129026</c:v>
                </c:pt>
                <c:pt idx="4">
                  <c:v>5.882352941176471</c:v>
                </c:pt>
                <c:pt idx="5">
                  <c:v>11.627906976744184</c:v>
                </c:pt>
                <c:pt idx="6">
                  <c:v>0</c:v>
                </c:pt>
                <c:pt idx="7">
                  <c:v>1.5873015873015868</c:v>
                </c:pt>
                <c:pt idx="8">
                  <c:v>8.1012658227848089</c:v>
                </c:pt>
                <c:pt idx="9">
                  <c:v>0</c:v>
                </c:pt>
                <c:pt idx="10">
                  <c:v>8.8235294117647047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4.7801147227533446E-2</c:v>
                </c:pt>
                <c:pt idx="18">
                  <c:v>1.9334880123743237E-2</c:v>
                </c:pt>
                <c:pt idx="19">
                  <c:v>3.6866359447004608E-2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0.51020408163265307</c:v>
                </c:pt>
                <c:pt idx="24">
                  <c:v>0</c:v>
                </c:pt>
                <c:pt idx="25">
                  <c:v>2.3391812865497075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0.31695721077654515</c:v>
                </c:pt>
                <c:pt idx="34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A-4B6A-9569-6A310108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7384"/>
        <c:axId val="467607776"/>
      </c:barChart>
      <c:catAx>
        <c:axId val="467607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'Ark1'!$C$2157</c:f>
              <c:strCache>
                <c:ptCount val="1"/>
              </c:strCache>
            </c:strRef>
          </c:tx>
          <c:invertIfNegative val="0"/>
          <c:val>
            <c:numRef>
              <c:f>'Ark1'!$U$2157:$U$2191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08DC-4DE3-8F4B-B7947B41417B}"/>
            </c:ext>
          </c:extLst>
        </c:ser>
        <c:ser>
          <c:idx val="0"/>
          <c:order val="1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Rase'!$M$51:$M$85</c:f>
              <c:numCache>
                <c:formatCode>0</c:formatCode>
                <c:ptCount val="35"/>
                <c:pt idx="0">
                  <c:v>157.41626506024096</c:v>
                </c:pt>
                <c:pt idx="1">
                  <c:v>136.08500000000001</c:v>
                </c:pt>
                <c:pt idx="2">
                  <c:v>120.5</c:v>
                </c:pt>
                <c:pt idx="3">
                  <c:v>76.600000000000023</c:v>
                </c:pt>
                <c:pt idx="4">
                  <c:v>107</c:v>
                </c:pt>
                <c:pt idx="5">
                  <c:v>144.84</c:v>
                </c:pt>
                <c:pt idx="6">
                  <c:v>0</c:v>
                </c:pt>
                <c:pt idx="7">
                  <c:v>77.900000000000006</c:v>
                </c:pt>
                <c:pt idx="8">
                  <c:v>180.27187499999997</c:v>
                </c:pt>
                <c:pt idx="9">
                  <c:v>0</c:v>
                </c:pt>
                <c:pt idx="10">
                  <c:v>169.93333333333328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96.600000000000023</c:v>
                </c:pt>
                <c:pt idx="18">
                  <c:v>57.6</c:v>
                </c:pt>
                <c:pt idx="19">
                  <c:v>124.85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57.6</c:v>
                </c:pt>
                <c:pt idx="24">
                  <c:v>0</c:v>
                </c:pt>
                <c:pt idx="25">
                  <c:v>45.274999999999999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165.88</c:v>
                </c:pt>
                <c:pt idx="34">
                  <c:v>154.85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C-4DE3-8F4B-B7947B41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8560"/>
        <c:axId val="467608952"/>
      </c:barChart>
      <c:catAx>
        <c:axId val="467608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8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'Ark1'!$C$2157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'Ark1'!$T$2157:$T$2191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95AF-45DF-8482-47A5C3EE74D2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Rase'!$L$51:$L$85</c:f>
              <c:numCache>
                <c:formatCode>0.00</c:formatCode>
                <c:ptCount val="35"/>
                <c:pt idx="0">
                  <c:v>4.5542168674698793</c:v>
                </c:pt>
                <c:pt idx="1">
                  <c:v>5.7</c:v>
                </c:pt>
                <c:pt idx="2">
                  <c:v>5.4166666666666679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4.5</c:v>
                </c:pt>
                <c:pt idx="8">
                  <c:v>4.9375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</c:v>
                </c:pt>
                <c:pt idx="18">
                  <c:v>2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4.0999999999999996</c:v>
                </c:pt>
                <c:pt idx="34">
                  <c:v>5.1666666666666679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F-45DF-8482-47A5C3EE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9736"/>
        <c:axId val="467610128"/>
      </c:barChart>
      <c:catAx>
        <c:axId val="467609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012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97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'Ark1'!$C$2192</c:f>
              <c:strCache>
                <c:ptCount val="1"/>
              </c:strCache>
            </c:strRef>
          </c:tx>
          <c:invertIfNegative val="0"/>
          <c:val>
            <c:numRef>
              <c:f>'Ark1'!$AE$2192:$AE$2226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90F-4598-9242-EE9920BDD481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Rase'!$I$89:$I$123</c:f>
              <c:numCache>
                <c:formatCode>0.0</c:formatCode>
                <c:ptCount val="35"/>
                <c:pt idx="0">
                  <c:v>18.861618798955611</c:v>
                </c:pt>
                <c:pt idx="1">
                  <c:v>39.473684210526322</c:v>
                </c:pt>
                <c:pt idx="2">
                  <c:v>30.597014925373127</c:v>
                </c:pt>
                <c:pt idx="3">
                  <c:v>35.483870967741943</c:v>
                </c:pt>
                <c:pt idx="4">
                  <c:v>35.294117647058826</c:v>
                </c:pt>
                <c:pt idx="5">
                  <c:v>23.255813953488367</c:v>
                </c:pt>
                <c:pt idx="6">
                  <c:v>15.38461538461538</c:v>
                </c:pt>
                <c:pt idx="7">
                  <c:v>24.603174603174608</c:v>
                </c:pt>
                <c:pt idx="8">
                  <c:v>33.164556962025323</c:v>
                </c:pt>
                <c:pt idx="9">
                  <c:v>0</c:v>
                </c:pt>
                <c:pt idx="10">
                  <c:v>26.47058823529412</c:v>
                </c:pt>
                <c:pt idx="11">
                  <c:v>0</c:v>
                </c:pt>
                <c:pt idx="12">
                  <c:v>4.0229885057471266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1.8164435946462725</c:v>
                </c:pt>
                <c:pt idx="18">
                  <c:v>0.25135344160866202</c:v>
                </c:pt>
                <c:pt idx="19">
                  <c:v>0.49769585253456239</c:v>
                </c:pt>
                <c:pt idx="20">
                  <c:v>2.5367833587011661E-2</c:v>
                </c:pt>
                <c:pt idx="21">
                  <c:v>0.41991601679664053</c:v>
                </c:pt>
                <c:pt idx="22">
                  <c:v>0.3105590062111801</c:v>
                </c:pt>
                <c:pt idx="23">
                  <c:v>9.6938775510204085</c:v>
                </c:pt>
                <c:pt idx="24">
                  <c:v>0.80971659919028316</c:v>
                </c:pt>
                <c:pt idx="25">
                  <c:v>7.6023391812865508</c:v>
                </c:pt>
                <c:pt idx="26">
                  <c:v>0</c:v>
                </c:pt>
                <c:pt idx="27">
                  <c:v>1.1627906976744189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16.666666666666671</c:v>
                </c:pt>
                <c:pt idx="32">
                  <c:v>0</c:v>
                </c:pt>
                <c:pt idx="33">
                  <c:v>4.5007923930269422</c:v>
                </c:pt>
                <c:pt idx="34">
                  <c:v>10.416666666666664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F-4598-9242-EE9920BDD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2088"/>
        <c:axId val="467612480"/>
      </c:barChart>
      <c:catAx>
        <c:axId val="467612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'Ark1'!$C$2192</c:f>
              <c:strCache>
                <c:ptCount val="1"/>
              </c:strCache>
            </c:strRef>
          </c:tx>
          <c:invertIfNegative val="0"/>
          <c:val>
            <c:numRef>
              <c:f>'Ark1'!$U$2192:$U$2226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DAC-4229-A258-2839702BDFEB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Rase'!$M$89:$M$123</c:f>
              <c:numCache>
                <c:formatCode>0</c:formatCode>
                <c:ptCount val="35"/>
                <c:pt idx="0">
                  <c:v>173.67452934662265</c:v>
                </c:pt>
                <c:pt idx="1">
                  <c:v>155.89444444444445</c:v>
                </c:pt>
                <c:pt idx="2">
                  <c:v>116.47317073170731</c:v>
                </c:pt>
                <c:pt idx="3">
                  <c:v>130.61818181818185</c:v>
                </c:pt>
                <c:pt idx="4">
                  <c:v>122.98333333333331</c:v>
                </c:pt>
                <c:pt idx="5">
                  <c:v>137.56</c:v>
                </c:pt>
                <c:pt idx="6">
                  <c:v>162.9</c:v>
                </c:pt>
                <c:pt idx="7">
                  <c:v>119.46774193548382</c:v>
                </c:pt>
                <c:pt idx="8">
                  <c:v>213.27099236641232</c:v>
                </c:pt>
                <c:pt idx="9">
                  <c:v>0</c:v>
                </c:pt>
                <c:pt idx="10">
                  <c:v>171.01111111111109</c:v>
                </c:pt>
                <c:pt idx="11">
                  <c:v>0</c:v>
                </c:pt>
                <c:pt idx="12">
                  <c:v>166.85714285714289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132.21315789473681</c:v>
                </c:pt>
                <c:pt idx="18">
                  <c:v>99.838461538461516</c:v>
                </c:pt>
                <c:pt idx="19">
                  <c:v>142.45925925925923</c:v>
                </c:pt>
                <c:pt idx="20">
                  <c:v>77.400000000000006</c:v>
                </c:pt>
                <c:pt idx="21">
                  <c:v>142.17142857142861</c:v>
                </c:pt>
                <c:pt idx="22">
                  <c:v>56.3</c:v>
                </c:pt>
                <c:pt idx="23">
                  <c:v>89.142105263157887</c:v>
                </c:pt>
                <c:pt idx="24">
                  <c:v>158.19999999999999</c:v>
                </c:pt>
                <c:pt idx="25">
                  <c:v>67.523076923076886</c:v>
                </c:pt>
                <c:pt idx="26">
                  <c:v>0</c:v>
                </c:pt>
                <c:pt idx="27">
                  <c:v>100.7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193.58</c:v>
                </c:pt>
                <c:pt idx="32">
                  <c:v>0</c:v>
                </c:pt>
                <c:pt idx="33">
                  <c:v>140.81408450704228</c:v>
                </c:pt>
                <c:pt idx="34">
                  <c:v>186.99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C-4229-A258-2839702B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3264"/>
        <c:axId val="467613656"/>
      </c:barChart>
      <c:catAx>
        <c:axId val="467613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3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'Ark1'!$C$2192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'Ark1'!$T$2192:$T$2226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B15A-486D-B68C-F5FBB21AD86A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Rase'!$L$89:$L$123</c:f>
              <c:numCache>
                <c:formatCode>0.00</c:formatCode>
                <c:ptCount val="35"/>
                <c:pt idx="0">
                  <c:v>5.7392026578073114</c:v>
                </c:pt>
                <c:pt idx="1">
                  <c:v>6.7888888888888879</c:v>
                </c:pt>
                <c:pt idx="2">
                  <c:v>5.6829268292682897</c:v>
                </c:pt>
                <c:pt idx="3">
                  <c:v>5.7272727272727284</c:v>
                </c:pt>
                <c:pt idx="4">
                  <c:v>5.3333333333333321</c:v>
                </c:pt>
                <c:pt idx="5">
                  <c:v>5.6</c:v>
                </c:pt>
                <c:pt idx="6">
                  <c:v>6</c:v>
                </c:pt>
                <c:pt idx="7">
                  <c:v>6.1290322580645142</c:v>
                </c:pt>
                <c:pt idx="8">
                  <c:v>6.4427480916030513</c:v>
                </c:pt>
                <c:pt idx="9">
                  <c:v>0</c:v>
                </c:pt>
                <c:pt idx="10">
                  <c:v>5.2222222222222223</c:v>
                </c:pt>
                <c:pt idx="11">
                  <c:v>0</c:v>
                </c:pt>
                <c:pt idx="12">
                  <c:v>4.8571428571428559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4.7368421052631557</c:v>
                </c:pt>
                <c:pt idx="18">
                  <c:v>2.6153846153846159</c:v>
                </c:pt>
                <c:pt idx="19">
                  <c:v>4.9629629629629619</c:v>
                </c:pt>
                <c:pt idx="20">
                  <c:v>1</c:v>
                </c:pt>
                <c:pt idx="21">
                  <c:v>3.7142857142857153</c:v>
                </c:pt>
                <c:pt idx="22">
                  <c:v>2</c:v>
                </c:pt>
                <c:pt idx="23">
                  <c:v>4.3157894736842097</c:v>
                </c:pt>
                <c:pt idx="24">
                  <c:v>5</c:v>
                </c:pt>
                <c:pt idx="25">
                  <c:v>4.3846153846153859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6.2</c:v>
                </c:pt>
                <c:pt idx="32">
                  <c:v>0</c:v>
                </c:pt>
                <c:pt idx="33">
                  <c:v>4.7464788732394387</c:v>
                </c:pt>
                <c:pt idx="34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A-486D-B68C-F5FBB21A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4440"/>
        <c:axId val="467614832"/>
      </c:barChart>
      <c:catAx>
        <c:axId val="467614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4832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4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'Ark1'!$C$2227</c:f>
              <c:strCache>
                <c:ptCount val="1"/>
              </c:strCache>
            </c:strRef>
          </c:tx>
          <c:invertIfNegative val="0"/>
          <c:val>
            <c:numRef>
              <c:f>'Ark1'!$AE$2227:$AE$2261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3D80-47B2-9BD9-C1F653810904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Rase'!$I$127:$I$161</c:f>
              <c:numCache>
                <c:formatCode>0.0</c:formatCode>
                <c:ptCount val="35"/>
                <c:pt idx="0">
                  <c:v>40.407310704960821</c:v>
                </c:pt>
                <c:pt idx="1">
                  <c:v>30.701754385964914</c:v>
                </c:pt>
                <c:pt idx="2">
                  <c:v>39.552238805970156</c:v>
                </c:pt>
                <c:pt idx="3">
                  <c:v>51.612903225806441</c:v>
                </c:pt>
                <c:pt idx="4">
                  <c:v>23.52941176470588</c:v>
                </c:pt>
                <c:pt idx="5">
                  <c:v>34.883720930232549</c:v>
                </c:pt>
                <c:pt idx="6">
                  <c:v>61.538461538461519</c:v>
                </c:pt>
                <c:pt idx="7">
                  <c:v>50.793650793650784</c:v>
                </c:pt>
                <c:pt idx="8">
                  <c:v>34.683544303797476</c:v>
                </c:pt>
                <c:pt idx="9">
                  <c:v>0</c:v>
                </c:pt>
                <c:pt idx="10">
                  <c:v>32.352941176470594</c:v>
                </c:pt>
                <c:pt idx="11">
                  <c:v>0</c:v>
                </c:pt>
                <c:pt idx="12">
                  <c:v>21.83908045977012</c:v>
                </c:pt>
                <c:pt idx="13">
                  <c:v>100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14.866156787762906</c:v>
                </c:pt>
                <c:pt idx="18">
                  <c:v>1.7788089713843771</c:v>
                </c:pt>
                <c:pt idx="19">
                  <c:v>5.6036866359447011</c:v>
                </c:pt>
                <c:pt idx="20">
                  <c:v>0.50735667174023324</c:v>
                </c:pt>
                <c:pt idx="21">
                  <c:v>3.4793041391721657</c:v>
                </c:pt>
                <c:pt idx="22">
                  <c:v>4.0372670807453401</c:v>
                </c:pt>
                <c:pt idx="23">
                  <c:v>43.877551020408163</c:v>
                </c:pt>
                <c:pt idx="24">
                  <c:v>8.0971659919028323</c:v>
                </c:pt>
                <c:pt idx="25">
                  <c:v>54.970760233918121</c:v>
                </c:pt>
                <c:pt idx="26">
                  <c:v>0</c:v>
                </c:pt>
                <c:pt idx="27">
                  <c:v>18.604651162790699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</c:v>
                </c:pt>
                <c:pt idx="32">
                  <c:v>0</c:v>
                </c:pt>
                <c:pt idx="33">
                  <c:v>9.6354992076069692</c:v>
                </c:pt>
                <c:pt idx="34">
                  <c:v>26.041666666666671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0-47B2-9BD9-C1F65381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0832"/>
        <c:axId val="472511224"/>
      </c:barChart>
      <c:catAx>
        <c:axId val="47251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1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1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'Ark1'!$C$2227</c:f>
              <c:strCache>
                <c:ptCount val="1"/>
              </c:strCache>
            </c:strRef>
          </c:tx>
          <c:invertIfNegative val="0"/>
          <c:val>
            <c:numRef>
              <c:f>'Ark1'!$U$2227:$U$2261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0F0B-45D5-AE49-E961DD68674E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Rase'!$M$127:$M$161</c:f>
              <c:numCache>
                <c:formatCode>0</c:formatCode>
                <c:ptCount val="35"/>
                <c:pt idx="0">
                  <c:v>208.80294649780328</c:v>
                </c:pt>
                <c:pt idx="1">
                  <c:v>198.9014285714286</c:v>
                </c:pt>
                <c:pt idx="2">
                  <c:v>145.41886792452829</c:v>
                </c:pt>
                <c:pt idx="3">
                  <c:v>155.25624999999999</c:v>
                </c:pt>
                <c:pt idx="4">
                  <c:v>127.1</c:v>
                </c:pt>
                <c:pt idx="5">
                  <c:v>161.03333333333333</c:v>
                </c:pt>
                <c:pt idx="6">
                  <c:v>153.57499999999999</c:v>
                </c:pt>
                <c:pt idx="7">
                  <c:v>131.63125000000002</c:v>
                </c:pt>
                <c:pt idx="8">
                  <c:v>240.690510948905</c:v>
                </c:pt>
                <c:pt idx="9">
                  <c:v>0</c:v>
                </c:pt>
                <c:pt idx="10">
                  <c:v>202.17272727272729</c:v>
                </c:pt>
                <c:pt idx="11">
                  <c:v>0</c:v>
                </c:pt>
                <c:pt idx="12">
                  <c:v>196.7315789473684</c:v>
                </c:pt>
                <c:pt idx="13">
                  <c:v>190.1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152.14630225080387</c:v>
                </c:pt>
                <c:pt idx="18">
                  <c:v>156.61195652173916</c:v>
                </c:pt>
                <c:pt idx="19">
                  <c:v>158.2424342105262</c:v>
                </c:pt>
                <c:pt idx="20">
                  <c:v>141.59</c:v>
                </c:pt>
                <c:pt idx="21">
                  <c:v>171.48103448275867</c:v>
                </c:pt>
                <c:pt idx="22">
                  <c:v>170.29999999999995</c:v>
                </c:pt>
                <c:pt idx="23">
                  <c:v>106.50465116279064</c:v>
                </c:pt>
                <c:pt idx="24">
                  <c:v>160.38999999999999</c:v>
                </c:pt>
                <c:pt idx="25">
                  <c:v>82.596808510638255</c:v>
                </c:pt>
                <c:pt idx="26">
                  <c:v>0</c:v>
                </c:pt>
                <c:pt idx="27">
                  <c:v>116.175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224.93333333333339</c:v>
                </c:pt>
                <c:pt idx="32">
                  <c:v>0</c:v>
                </c:pt>
                <c:pt idx="33">
                  <c:v>171.21085526315781</c:v>
                </c:pt>
                <c:pt idx="34">
                  <c:v>183.99999999999997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B-45D5-AE49-E961DD686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2008"/>
        <c:axId val="472512400"/>
      </c:barChart>
      <c:catAx>
        <c:axId val="47251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2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fettgruppe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81396920391523E-2"/>
          <c:y val="0.14646641010084693"/>
          <c:w val="0.89531806742076891"/>
          <c:h val="0.7310753041565361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'Ark1'!$T$43:$T$54</c:f>
              <c:numCache>
                <c:formatCode>General</c:formatCode>
                <c:ptCount val="12"/>
                <c:pt idx="0">
                  <c:v>7.7839721254355396</c:v>
                </c:pt>
                <c:pt idx="1">
                  <c:v>7.8596121416526108</c:v>
                </c:pt>
                <c:pt idx="2">
                  <c:v>7.8066017774016094</c:v>
                </c:pt>
                <c:pt idx="3">
                  <c:v>8.0679655641141803</c:v>
                </c:pt>
                <c:pt idx="4">
                  <c:v>8.2846106304079097</c:v>
                </c:pt>
                <c:pt idx="5">
                  <c:v>8.3269191816892825</c:v>
                </c:pt>
                <c:pt idx="6">
                  <c:v>8.2342857142857184</c:v>
                </c:pt>
                <c:pt idx="7">
                  <c:v>8.00177304964539</c:v>
                </c:pt>
                <c:pt idx="8">
                  <c:v>7.7687321752657503</c:v>
                </c:pt>
                <c:pt idx="9">
                  <c:v>6.9650413983440682</c:v>
                </c:pt>
                <c:pt idx="10">
                  <c:v>7.1971920867900483</c:v>
                </c:pt>
                <c:pt idx="11">
                  <c:v>7.5053272450532722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E-43F7-99C5-7FC6EA6CADFB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9641692620004333E-2"/>
                  <c:y val="6.3881340693614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D1-4B43-8B4C-955E1F2F2E9D}"/>
                </c:ext>
              </c:extLst>
            </c:dLbl>
            <c:dLbl>
              <c:idx val="1"/>
              <c:layout>
                <c:manualLayout>
                  <c:x val="-2.6677523358003882E-2"/>
                  <c:y val="-4.7395833417843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D1-4B43-8B4C-955E1F2F2E9D}"/>
                </c:ext>
              </c:extLst>
            </c:dLbl>
            <c:dLbl>
              <c:idx val="2"/>
              <c:layout>
                <c:manualLayout>
                  <c:x val="-1.4820846310002158E-2"/>
                  <c:y val="4.5335145008371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D1-4B43-8B4C-955E1F2F2E9D}"/>
                </c:ext>
              </c:extLst>
            </c:dLbl>
            <c:dLbl>
              <c:idx val="3"/>
              <c:layout>
                <c:manualLayout>
                  <c:x val="-2.9641692620004316E-2"/>
                  <c:y val="-4.9456521827314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D1-4B43-8B4C-955E1F2F2E9D}"/>
                </c:ext>
              </c:extLst>
            </c:dLbl>
            <c:dLbl>
              <c:idx val="4"/>
              <c:layout>
                <c:manualLayout>
                  <c:x val="-1.5808902730668969E-2"/>
                  <c:y val="-7.4184782740971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8B-4A21-873F-04D33656071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'Ark1'!$T$31:$T$42</c:f>
              <c:numCache>
                <c:formatCode>General</c:formatCode>
                <c:ptCount val="12"/>
                <c:pt idx="0">
                  <c:v>7.9399875621890548</c:v>
                </c:pt>
                <c:pt idx="1">
                  <c:v>8.0164556962025291</c:v>
                </c:pt>
                <c:pt idx="2">
                  <c:v>7.78740581270183</c:v>
                </c:pt>
                <c:pt idx="3">
                  <c:v>8.2151230949589689</c:v>
                </c:pt>
                <c:pt idx="4">
                  <c:v>7.9858764885073388</c:v>
                </c:pt>
                <c:pt idx="5">
                  <c:v>8.0297274979355908</c:v>
                </c:pt>
                <c:pt idx="6">
                  <c:v>8.1864211737629464</c:v>
                </c:pt>
                <c:pt idx="7">
                  <c:v>8.0044108380592327</c:v>
                </c:pt>
                <c:pt idx="8">
                  <c:v>7.7019041365725585</c:v>
                </c:pt>
                <c:pt idx="9">
                  <c:v>6.8214285714285694</c:v>
                </c:pt>
                <c:pt idx="10">
                  <c:v>7.1738535249828876</c:v>
                </c:pt>
                <c:pt idx="11">
                  <c:v>7.4686311787072253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E-43F7-99C5-7FC6EA6CA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7.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50235635896391"/>
          <c:y val="9.5622108038810383E-2"/>
          <c:w val="0.11843979615017101"/>
          <c:h val="0.169922993956249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'Ark1'!$C$2227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'Ark1'!$T$2227:$T$2261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5AAA-4A1C-B4C6-E62872F0813D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Rase'!$L$127:$L$161</c:f>
              <c:numCache>
                <c:formatCode>0.00</c:formatCode>
                <c:ptCount val="35"/>
                <c:pt idx="0">
                  <c:v>7.2809511501680015</c:v>
                </c:pt>
                <c:pt idx="1">
                  <c:v>8.4142857142857128</c:v>
                </c:pt>
                <c:pt idx="2">
                  <c:v>7.660377358490563</c:v>
                </c:pt>
                <c:pt idx="3">
                  <c:v>7</c:v>
                </c:pt>
                <c:pt idx="4">
                  <c:v>7.75</c:v>
                </c:pt>
                <c:pt idx="5">
                  <c:v>7</c:v>
                </c:pt>
                <c:pt idx="6">
                  <c:v>7.25</c:v>
                </c:pt>
                <c:pt idx="7">
                  <c:v>6.984375</c:v>
                </c:pt>
                <c:pt idx="8">
                  <c:v>7.9635036496350384</c:v>
                </c:pt>
                <c:pt idx="9">
                  <c:v>0</c:v>
                </c:pt>
                <c:pt idx="10">
                  <c:v>7</c:v>
                </c:pt>
                <c:pt idx="11">
                  <c:v>0</c:v>
                </c:pt>
                <c:pt idx="12">
                  <c:v>6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5.6752411575562691</c:v>
                </c:pt>
                <c:pt idx="18">
                  <c:v>3.9673913043478257</c:v>
                </c:pt>
                <c:pt idx="19">
                  <c:v>5.7960526315789487</c:v>
                </c:pt>
                <c:pt idx="20">
                  <c:v>4.2</c:v>
                </c:pt>
                <c:pt idx="21">
                  <c:v>4.4482758620689653</c:v>
                </c:pt>
                <c:pt idx="22">
                  <c:v>4.6153846153846141</c:v>
                </c:pt>
                <c:pt idx="23">
                  <c:v>5.2558139534883743</c:v>
                </c:pt>
                <c:pt idx="24">
                  <c:v>4.8499999999999996</c:v>
                </c:pt>
                <c:pt idx="25">
                  <c:v>5.7872340425531918</c:v>
                </c:pt>
                <c:pt idx="26">
                  <c:v>0</c:v>
                </c:pt>
                <c:pt idx="27">
                  <c:v>5.375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8.3333333333333357</c:v>
                </c:pt>
                <c:pt idx="32">
                  <c:v>0</c:v>
                </c:pt>
                <c:pt idx="33">
                  <c:v>5.8815789473684204</c:v>
                </c:pt>
                <c:pt idx="34">
                  <c:v>6.08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A-4A1C-B4C6-E62872F08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3184"/>
        <c:axId val="472513576"/>
      </c:barChart>
      <c:catAx>
        <c:axId val="472513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3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'Ark1'!$C$2262</c:f>
              <c:strCache>
                <c:ptCount val="1"/>
              </c:strCache>
            </c:strRef>
          </c:tx>
          <c:invertIfNegative val="0"/>
          <c:val>
            <c:numRef>
              <c:f>'Ark1'!$AE$2262:$AE$2296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FAE-459C-9302-DEA5ECA83161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Rase'!$I$165:$I$199</c:f>
              <c:numCache>
                <c:formatCode>0.0</c:formatCode>
                <c:ptCount val="35"/>
                <c:pt idx="0">
                  <c:v>29.336814621409921</c:v>
                </c:pt>
                <c:pt idx="1">
                  <c:v>12.719298245614032</c:v>
                </c:pt>
                <c:pt idx="2">
                  <c:v>19.402985074626873</c:v>
                </c:pt>
                <c:pt idx="3">
                  <c:v>6.4516129032258052</c:v>
                </c:pt>
                <c:pt idx="4">
                  <c:v>35.294117647058826</c:v>
                </c:pt>
                <c:pt idx="5">
                  <c:v>30.232558139534881</c:v>
                </c:pt>
                <c:pt idx="6">
                  <c:v>23.07692307692308</c:v>
                </c:pt>
                <c:pt idx="7">
                  <c:v>20.63492063492064</c:v>
                </c:pt>
                <c:pt idx="8">
                  <c:v>15.696202531645572</c:v>
                </c:pt>
                <c:pt idx="9">
                  <c:v>0</c:v>
                </c:pt>
                <c:pt idx="10">
                  <c:v>26.47058823529412</c:v>
                </c:pt>
                <c:pt idx="11">
                  <c:v>0</c:v>
                </c:pt>
                <c:pt idx="12">
                  <c:v>40.804597701149426</c:v>
                </c:pt>
                <c:pt idx="13">
                  <c:v>0</c:v>
                </c:pt>
                <c:pt idx="14">
                  <c:v>66.666666666666686</c:v>
                </c:pt>
                <c:pt idx="15">
                  <c:v>0</c:v>
                </c:pt>
                <c:pt idx="16">
                  <c:v>0</c:v>
                </c:pt>
                <c:pt idx="17">
                  <c:v>35.468451242829822</c:v>
                </c:pt>
                <c:pt idx="18">
                  <c:v>9.20340293890178</c:v>
                </c:pt>
                <c:pt idx="19">
                  <c:v>17.806451612903221</c:v>
                </c:pt>
                <c:pt idx="20">
                  <c:v>3.2724505327245055</c:v>
                </c:pt>
                <c:pt idx="21">
                  <c:v>13.257348530293944</c:v>
                </c:pt>
                <c:pt idx="22">
                  <c:v>9.6273291925465845</c:v>
                </c:pt>
                <c:pt idx="23">
                  <c:v>35.204081632653065</c:v>
                </c:pt>
                <c:pt idx="24">
                  <c:v>31.578947368421055</c:v>
                </c:pt>
                <c:pt idx="25">
                  <c:v>27.48538011695906</c:v>
                </c:pt>
                <c:pt idx="26">
                  <c:v>0</c:v>
                </c:pt>
                <c:pt idx="27">
                  <c:v>31.395348837209319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46.666666666666657</c:v>
                </c:pt>
                <c:pt idx="32">
                  <c:v>0</c:v>
                </c:pt>
                <c:pt idx="33">
                  <c:v>16.354992076069731</c:v>
                </c:pt>
                <c:pt idx="34">
                  <c:v>16.666666666666671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E-459C-9302-DEA5ECA8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5536"/>
        <c:axId val="472515928"/>
      </c:barChart>
      <c:catAx>
        <c:axId val="472515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5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'Ark1'!$C$2262</c:f>
              <c:strCache>
                <c:ptCount val="1"/>
              </c:strCache>
            </c:strRef>
          </c:tx>
          <c:invertIfNegative val="0"/>
          <c:val>
            <c:numRef>
              <c:f>'Ark1'!$U$2262:$U$2296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8DA2-43E1-9180-93059C9928C0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Rase'!$M$165:$M$199</c:f>
              <c:numCache>
                <c:formatCode>0</c:formatCode>
                <c:ptCount val="35"/>
                <c:pt idx="0">
                  <c:v>246.37027411890327</c:v>
                </c:pt>
                <c:pt idx="1">
                  <c:v>224.24827586206897</c:v>
                </c:pt>
                <c:pt idx="2">
                  <c:v>169.69615384615381</c:v>
                </c:pt>
                <c:pt idx="3">
                  <c:v>209.6</c:v>
                </c:pt>
                <c:pt idx="4">
                  <c:v>142.80000000000001</c:v>
                </c:pt>
                <c:pt idx="5">
                  <c:v>192.27692307692311</c:v>
                </c:pt>
                <c:pt idx="6">
                  <c:v>168.46666666666673</c:v>
                </c:pt>
                <c:pt idx="7">
                  <c:v>160.44230769230762</c:v>
                </c:pt>
                <c:pt idx="8">
                  <c:v>273.99032258064511</c:v>
                </c:pt>
                <c:pt idx="9">
                  <c:v>0</c:v>
                </c:pt>
                <c:pt idx="10">
                  <c:v>266.65555555555557</c:v>
                </c:pt>
                <c:pt idx="11">
                  <c:v>0</c:v>
                </c:pt>
                <c:pt idx="12">
                  <c:v>237.83943661971841</c:v>
                </c:pt>
                <c:pt idx="13">
                  <c:v>0</c:v>
                </c:pt>
                <c:pt idx="14">
                  <c:v>238.45</c:v>
                </c:pt>
                <c:pt idx="15">
                  <c:v>0</c:v>
                </c:pt>
                <c:pt idx="16">
                  <c:v>0</c:v>
                </c:pt>
                <c:pt idx="17">
                  <c:v>183.57425876010777</c:v>
                </c:pt>
                <c:pt idx="18">
                  <c:v>185.47121848739496</c:v>
                </c:pt>
                <c:pt idx="19">
                  <c:v>191.21014492753599</c:v>
                </c:pt>
                <c:pt idx="20">
                  <c:v>179.4403100775194</c:v>
                </c:pt>
                <c:pt idx="21">
                  <c:v>188.29140271493225</c:v>
                </c:pt>
                <c:pt idx="22">
                  <c:v>201.32580645161295</c:v>
                </c:pt>
                <c:pt idx="23">
                  <c:v>138.17826086956529</c:v>
                </c:pt>
                <c:pt idx="24">
                  <c:v>172.14999999999995</c:v>
                </c:pt>
                <c:pt idx="25">
                  <c:v>104.93404255319152</c:v>
                </c:pt>
                <c:pt idx="26">
                  <c:v>0</c:v>
                </c:pt>
                <c:pt idx="27">
                  <c:v>145.06296296296293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220.2</c:v>
                </c:pt>
                <c:pt idx="32">
                  <c:v>0</c:v>
                </c:pt>
                <c:pt idx="33">
                  <c:v>197.35775193798432</c:v>
                </c:pt>
                <c:pt idx="34">
                  <c:v>212.24999999999997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2-43E1-9180-93059C992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6712"/>
        <c:axId val="472517104"/>
      </c:barChart>
      <c:catAx>
        <c:axId val="472516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71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6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'Ark1'!$C$2262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'Ark1'!$T$2262:$T$2296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9B60-4347-A408-749FAAAEC368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Rase'!$L$165:$L$199</c:f>
              <c:numCache>
                <c:formatCode>0.00</c:formatCode>
                <c:ptCount val="35"/>
                <c:pt idx="0">
                  <c:v>8.6828052687789246</c:v>
                </c:pt>
                <c:pt idx="1">
                  <c:v>9.1379310344827545</c:v>
                </c:pt>
                <c:pt idx="2">
                  <c:v>8.5769230769230784</c:v>
                </c:pt>
                <c:pt idx="3">
                  <c:v>10</c:v>
                </c:pt>
                <c:pt idx="4">
                  <c:v>8.5</c:v>
                </c:pt>
                <c:pt idx="5">
                  <c:v>8.1538461538461515</c:v>
                </c:pt>
                <c:pt idx="6">
                  <c:v>8.3333333333333357</c:v>
                </c:pt>
                <c:pt idx="7">
                  <c:v>8.3846153846153886</c:v>
                </c:pt>
                <c:pt idx="8">
                  <c:v>9</c:v>
                </c:pt>
                <c:pt idx="9">
                  <c:v>0</c:v>
                </c:pt>
                <c:pt idx="10">
                  <c:v>9.6666666666666643</c:v>
                </c:pt>
                <c:pt idx="11">
                  <c:v>0</c:v>
                </c:pt>
                <c:pt idx="12">
                  <c:v>6.71830985915493</c:v>
                </c:pt>
                <c:pt idx="13">
                  <c:v>0</c:v>
                </c:pt>
                <c:pt idx="14">
                  <c:v>8.5</c:v>
                </c:pt>
                <c:pt idx="15">
                  <c:v>0</c:v>
                </c:pt>
                <c:pt idx="16">
                  <c:v>0</c:v>
                </c:pt>
                <c:pt idx="17">
                  <c:v>7.1967654986522946</c:v>
                </c:pt>
                <c:pt idx="18">
                  <c:v>4.7710084033613436</c:v>
                </c:pt>
                <c:pt idx="19">
                  <c:v>7.4265010351966882</c:v>
                </c:pt>
                <c:pt idx="20">
                  <c:v>5.1937984496124034</c:v>
                </c:pt>
                <c:pt idx="21">
                  <c:v>5.6063348416289598</c:v>
                </c:pt>
                <c:pt idx="22">
                  <c:v>4.8064516129032251</c:v>
                </c:pt>
                <c:pt idx="23">
                  <c:v>6.7971014492753614</c:v>
                </c:pt>
                <c:pt idx="24">
                  <c:v>6.0512820512820502</c:v>
                </c:pt>
                <c:pt idx="25">
                  <c:v>7.0851063829787249</c:v>
                </c:pt>
                <c:pt idx="26">
                  <c:v>0</c:v>
                </c:pt>
                <c:pt idx="27">
                  <c:v>7.0740740740740753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8.2857142857142883</c:v>
                </c:pt>
                <c:pt idx="32">
                  <c:v>0</c:v>
                </c:pt>
                <c:pt idx="33">
                  <c:v>6.7461240310077519</c:v>
                </c:pt>
                <c:pt idx="34">
                  <c:v>8.125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0-4347-A408-749FAAAE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8280"/>
        <c:axId val="472518672"/>
      </c:barChart>
      <c:catAx>
        <c:axId val="47251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86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'Ark1'!$C$2297</c:f>
              <c:strCache>
                <c:ptCount val="1"/>
              </c:strCache>
            </c:strRef>
          </c:tx>
          <c:invertIfNegative val="0"/>
          <c:val>
            <c:numRef>
              <c:f>'Ark1'!$AE$2297:$AE$2331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16FA-4DE1-AB6F-AFB3BDC669B4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Rase'!$I$203:$I$237</c:f>
              <c:numCache>
                <c:formatCode>0.0</c:formatCode>
                <c:ptCount val="35"/>
                <c:pt idx="0">
                  <c:v>8.2924281984334201</c:v>
                </c:pt>
                <c:pt idx="1">
                  <c:v>6.1403508771929838</c:v>
                </c:pt>
                <c:pt idx="2">
                  <c:v>1.4925373134328361</c:v>
                </c:pt>
                <c:pt idx="3">
                  <c:v>3.2258064516129026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1.5873015873015868</c:v>
                </c:pt>
                <c:pt idx="8">
                  <c:v>5.5696202531645591</c:v>
                </c:pt>
                <c:pt idx="9">
                  <c:v>0</c:v>
                </c:pt>
                <c:pt idx="10">
                  <c:v>5.882352941176471</c:v>
                </c:pt>
                <c:pt idx="11">
                  <c:v>0</c:v>
                </c:pt>
                <c:pt idx="12">
                  <c:v>26.4367816091954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31.596558317399609</c:v>
                </c:pt>
                <c:pt idx="18">
                  <c:v>21.867749419953597</c:v>
                </c:pt>
                <c:pt idx="19">
                  <c:v>30.119815668202776</c:v>
                </c:pt>
                <c:pt idx="20">
                  <c:v>11.212582445459155</c:v>
                </c:pt>
                <c:pt idx="21">
                  <c:v>29.934013197360525</c:v>
                </c:pt>
                <c:pt idx="22">
                  <c:v>21.428571428571423</c:v>
                </c:pt>
                <c:pt idx="23">
                  <c:v>10.204081632653063</c:v>
                </c:pt>
                <c:pt idx="24">
                  <c:v>31.174089068825921</c:v>
                </c:pt>
                <c:pt idx="25">
                  <c:v>7.0175438596491215</c:v>
                </c:pt>
                <c:pt idx="26">
                  <c:v>28.571428571428577</c:v>
                </c:pt>
                <c:pt idx="27">
                  <c:v>36.046511627906966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13.333333333333337</c:v>
                </c:pt>
                <c:pt idx="32">
                  <c:v>0</c:v>
                </c:pt>
                <c:pt idx="33">
                  <c:v>22.53565768621236</c:v>
                </c:pt>
                <c:pt idx="3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A-4DE1-AB6F-AFB3BDC66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0240"/>
        <c:axId val="472520632"/>
      </c:barChart>
      <c:catAx>
        <c:axId val="472520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0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38159468000691"/>
          <c:y val="9.1857790503459796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'Ark1'!$C$2297</c:f>
              <c:strCache>
                <c:ptCount val="1"/>
              </c:strCache>
            </c:strRef>
          </c:tx>
          <c:invertIfNegative val="0"/>
          <c:val>
            <c:numRef>
              <c:f>'Ark1'!$U$2297:$U$2331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21F-4455-879D-B1CB609225EA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Rase'!$M$203:$M$237</c:f>
              <c:numCache>
                <c:formatCode>0</c:formatCode>
                <c:ptCount val="35"/>
                <c:pt idx="0">
                  <c:v>279.81523929471047</c:v>
                </c:pt>
                <c:pt idx="1">
                  <c:v>248.11428571428576</c:v>
                </c:pt>
                <c:pt idx="2">
                  <c:v>185.5</c:v>
                </c:pt>
                <c:pt idx="3">
                  <c:v>177.6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209.4</c:v>
                </c:pt>
                <c:pt idx="8">
                  <c:v>290.79090909090911</c:v>
                </c:pt>
                <c:pt idx="9">
                  <c:v>0</c:v>
                </c:pt>
                <c:pt idx="10">
                  <c:v>227.45</c:v>
                </c:pt>
                <c:pt idx="11">
                  <c:v>0</c:v>
                </c:pt>
                <c:pt idx="12">
                  <c:v>269.3478260869565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213.86641452344955</c:v>
                </c:pt>
                <c:pt idx="18">
                  <c:v>223.12033598585327</c:v>
                </c:pt>
                <c:pt idx="19">
                  <c:v>218.43512851897165</c:v>
                </c:pt>
                <c:pt idx="20">
                  <c:v>205.86764705882376</c:v>
                </c:pt>
                <c:pt idx="21">
                  <c:v>224.76593186372753</c:v>
                </c:pt>
                <c:pt idx="22">
                  <c:v>237.78985507246381</c:v>
                </c:pt>
                <c:pt idx="23">
                  <c:v>176.82999999999996</c:v>
                </c:pt>
                <c:pt idx="24">
                  <c:v>198.02337662337661</c:v>
                </c:pt>
                <c:pt idx="25">
                  <c:v>130.69166666666663</c:v>
                </c:pt>
                <c:pt idx="26">
                  <c:v>212.65</c:v>
                </c:pt>
                <c:pt idx="27">
                  <c:v>189.54838709677412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226.47499999999999</c:v>
                </c:pt>
                <c:pt idx="32">
                  <c:v>0</c:v>
                </c:pt>
                <c:pt idx="33">
                  <c:v>225.43066104078756</c:v>
                </c:pt>
                <c:pt idx="34">
                  <c:v>252.95416666666659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F-4455-879D-B1CB60922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1416"/>
        <c:axId val="472521808"/>
      </c:barChart>
      <c:catAx>
        <c:axId val="472521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180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'Ark1'!$C$2297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'Ark1'!$T$2297:$T$2331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4D90-4E8D-B800-8C36700FF0F0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Rase'!$L$203:$L$237</c:f>
              <c:numCache>
                <c:formatCode>0.00</c:formatCode>
                <c:ptCount val="35"/>
                <c:pt idx="0">
                  <c:v>9.8362720403022692</c:v>
                </c:pt>
                <c:pt idx="1">
                  <c:v>9.9285714285714306</c:v>
                </c:pt>
                <c:pt idx="2">
                  <c:v>10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10.5</c:v>
                </c:pt>
                <c:pt idx="8">
                  <c:v>10.227272727272727</c:v>
                </c:pt>
                <c:pt idx="9">
                  <c:v>0</c:v>
                </c:pt>
                <c:pt idx="10">
                  <c:v>8.5</c:v>
                </c:pt>
                <c:pt idx="11">
                  <c:v>0</c:v>
                </c:pt>
                <c:pt idx="12">
                  <c:v>8.304347826086957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8.7095310136157345</c:v>
                </c:pt>
                <c:pt idx="18">
                  <c:v>6.2599469496021234</c:v>
                </c:pt>
                <c:pt idx="19">
                  <c:v>8.7545899632802939</c:v>
                </c:pt>
                <c:pt idx="20">
                  <c:v>5.968325791855202</c:v>
                </c:pt>
                <c:pt idx="21">
                  <c:v>7.0821643286573135</c:v>
                </c:pt>
                <c:pt idx="22">
                  <c:v>6.6956521739130412</c:v>
                </c:pt>
                <c:pt idx="23">
                  <c:v>8.75</c:v>
                </c:pt>
                <c:pt idx="24">
                  <c:v>7.2857142857142883</c:v>
                </c:pt>
                <c:pt idx="25">
                  <c:v>9.0833333333333357</c:v>
                </c:pt>
                <c:pt idx="26">
                  <c:v>7.5</c:v>
                </c:pt>
                <c:pt idx="27">
                  <c:v>9.3870967741935498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9</c:v>
                </c:pt>
                <c:pt idx="32">
                  <c:v>0</c:v>
                </c:pt>
                <c:pt idx="33">
                  <c:v>7.632911392405064</c:v>
                </c:pt>
                <c:pt idx="34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0-4E8D-B800-8C36700FF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2592"/>
        <c:axId val="472522984"/>
      </c:barChart>
      <c:catAx>
        <c:axId val="472522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298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'Ark1'!$C$2332</c:f>
              <c:strCache>
                <c:ptCount val="1"/>
              </c:strCache>
            </c:strRef>
          </c:tx>
          <c:invertIfNegative val="0"/>
          <c:val>
            <c:numRef>
              <c:f>'Ark1'!$AE$2332:$AE$2366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6A1F-4EF9-9DA8-5EFD84F0832B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Rase'!$I$241:$I$275</c:f>
              <c:numCache>
                <c:formatCode>0.0</c:formatCode>
                <c:ptCount val="35"/>
                <c:pt idx="0">
                  <c:v>1.0652741514360311</c:v>
                </c:pt>
                <c:pt idx="1">
                  <c:v>0.4385964912280701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0.79365079365079338</c:v>
                </c:pt>
                <c:pt idx="8">
                  <c:v>1.5189873417721524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5.1724137931034484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12.715105162523901</c:v>
                </c:pt>
                <c:pt idx="18">
                  <c:v>31.322505800464025</c:v>
                </c:pt>
                <c:pt idx="19">
                  <c:v>28.7741935483871</c:v>
                </c:pt>
                <c:pt idx="20">
                  <c:v>23.820395738203956</c:v>
                </c:pt>
                <c:pt idx="21">
                  <c:v>31.133773245350923</c:v>
                </c:pt>
                <c:pt idx="22">
                  <c:v>26.086956521739129</c:v>
                </c:pt>
                <c:pt idx="23">
                  <c:v>0.51020408163265307</c:v>
                </c:pt>
                <c:pt idx="24">
                  <c:v>21.457489878542518</c:v>
                </c:pt>
                <c:pt idx="25">
                  <c:v>0.58479532163742698</c:v>
                </c:pt>
                <c:pt idx="26">
                  <c:v>57.142857142857153</c:v>
                </c:pt>
                <c:pt idx="27">
                  <c:v>12.790697674418603</c:v>
                </c:pt>
                <c:pt idx="28">
                  <c:v>0</c:v>
                </c:pt>
                <c:pt idx="29">
                  <c:v>0</c:v>
                </c:pt>
                <c:pt idx="30">
                  <c:v>45.454545454545446</c:v>
                </c:pt>
                <c:pt idx="31">
                  <c:v>3.3333333333333344</c:v>
                </c:pt>
                <c:pt idx="32">
                  <c:v>0</c:v>
                </c:pt>
                <c:pt idx="33">
                  <c:v>23.391442155309033</c:v>
                </c:pt>
                <c:pt idx="34">
                  <c:v>5.2083333333333321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F-4EF9-9DA8-5EFD84F08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4944"/>
        <c:axId val="472525336"/>
      </c:barChart>
      <c:catAx>
        <c:axId val="472524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5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5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'Ark1'!$C$2332</c:f>
              <c:strCache>
                <c:ptCount val="1"/>
              </c:strCache>
            </c:strRef>
          </c:tx>
          <c:invertIfNegative val="0"/>
          <c:val>
            <c:numRef>
              <c:f>'Ark1'!$U$2332:$U$2366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51F-46B5-924F-4E876580BFF7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Rase'!$M$241:$M$275</c:f>
              <c:numCache>
                <c:formatCode>0</c:formatCode>
                <c:ptCount val="35"/>
                <c:pt idx="0">
                  <c:v>302.21470588235297</c:v>
                </c:pt>
                <c:pt idx="1">
                  <c:v>310.3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162.9</c:v>
                </c:pt>
                <c:pt idx="8">
                  <c:v>312.38333333333321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325.81111111111113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239.05338345864655</c:v>
                </c:pt>
                <c:pt idx="18">
                  <c:v>247.57376543209872</c:v>
                </c:pt>
                <c:pt idx="19">
                  <c:v>240.23472133247895</c:v>
                </c:pt>
                <c:pt idx="20">
                  <c:v>226.82555910543161</c:v>
                </c:pt>
                <c:pt idx="21">
                  <c:v>245.51156069364151</c:v>
                </c:pt>
                <c:pt idx="22">
                  <c:v>267.10595238095243</c:v>
                </c:pt>
                <c:pt idx="23">
                  <c:v>167.20000000000005</c:v>
                </c:pt>
                <c:pt idx="24">
                  <c:v>226.00566037735845</c:v>
                </c:pt>
                <c:pt idx="25">
                  <c:v>220.1</c:v>
                </c:pt>
                <c:pt idx="26">
                  <c:v>248.57499999999999</c:v>
                </c:pt>
                <c:pt idx="27">
                  <c:v>231.6727272727272</c:v>
                </c:pt>
                <c:pt idx="28">
                  <c:v>0</c:v>
                </c:pt>
                <c:pt idx="29">
                  <c:v>0</c:v>
                </c:pt>
                <c:pt idx="30">
                  <c:v>294.12</c:v>
                </c:pt>
                <c:pt idx="31">
                  <c:v>262.10000000000002</c:v>
                </c:pt>
                <c:pt idx="32">
                  <c:v>0</c:v>
                </c:pt>
                <c:pt idx="33">
                  <c:v>250.40176151761503</c:v>
                </c:pt>
                <c:pt idx="34">
                  <c:v>236.78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F-46B5-924F-4E876580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6120"/>
        <c:axId val="472526512"/>
      </c:barChart>
      <c:catAx>
        <c:axId val="472526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6512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'Ark1'!$C$2332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'Ark1'!$T$2332:$T$2366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F2F-4A70-8479-725B0BD9FD92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Rase'!$L$241:$L$275</c:f>
              <c:numCache>
                <c:formatCode>0.00</c:formatCode>
                <c:ptCount val="35"/>
                <c:pt idx="0">
                  <c:v>10.529411764705882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10.666666666666664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9.5555555555555554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10.124060150375938</c:v>
                </c:pt>
                <c:pt idx="18">
                  <c:v>7.3172839506172851</c:v>
                </c:pt>
                <c:pt idx="19">
                  <c:v>9.7956438180653436</c:v>
                </c:pt>
                <c:pt idx="20">
                  <c:v>6.5772097976570798</c:v>
                </c:pt>
                <c:pt idx="21">
                  <c:v>8.3487475915221587</c:v>
                </c:pt>
                <c:pt idx="22">
                  <c:v>6.8928571428571441</c:v>
                </c:pt>
                <c:pt idx="23">
                  <c:v>9</c:v>
                </c:pt>
                <c:pt idx="24">
                  <c:v>8.8301886792452819</c:v>
                </c:pt>
                <c:pt idx="25">
                  <c:v>10</c:v>
                </c:pt>
                <c:pt idx="26">
                  <c:v>8.25</c:v>
                </c:pt>
                <c:pt idx="27">
                  <c:v>11</c:v>
                </c:pt>
                <c:pt idx="28">
                  <c:v>0</c:v>
                </c:pt>
                <c:pt idx="29">
                  <c:v>0</c:v>
                </c:pt>
                <c:pt idx="30">
                  <c:v>8.6</c:v>
                </c:pt>
                <c:pt idx="31">
                  <c:v>14</c:v>
                </c:pt>
                <c:pt idx="32">
                  <c:v>0</c:v>
                </c:pt>
                <c:pt idx="33">
                  <c:v>8.4078590785907892</c:v>
                </c:pt>
                <c:pt idx="34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F-4A70-8479-725B0BD9F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7296"/>
        <c:axId val="472527688"/>
      </c:barChart>
      <c:catAx>
        <c:axId val="472527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768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</a:t>
            </a:r>
            <a:r>
              <a:rPr lang="nb-NO" sz="2800" baseline="0"/>
              <a:t>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634040680418922E-2"/>
          <c:y val="0.13609380593757717"/>
          <c:w val="0.89166555727663277"/>
          <c:h val="0.75323196519068969"/>
        </c:manualLayout>
      </c:layout>
      <c:lineChart>
        <c:grouping val="standar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Måned!$M$37:$M$48</c:f>
              <c:numCache>
                <c:formatCode>0.00</c:formatCode>
                <c:ptCount val="12"/>
                <c:pt idx="0">
                  <c:v>5.8050314465408812</c:v>
                </c:pt>
                <c:pt idx="1">
                  <c:v>5.955307262569832</c:v>
                </c:pt>
                <c:pt idx="2">
                  <c:v>5.5961103573043873</c:v>
                </c:pt>
                <c:pt idx="3">
                  <c:v>5.9042553191489358</c:v>
                </c:pt>
                <c:pt idx="4">
                  <c:v>6.3499839897534418</c:v>
                </c:pt>
                <c:pt idx="5">
                  <c:v>6.3479005998286233</c:v>
                </c:pt>
                <c:pt idx="6">
                  <c:v>6.3042836041358949</c:v>
                </c:pt>
                <c:pt idx="7">
                  <c:v>6.3072882468811562</c:v>
                </c:pt>
                <c:pt idx="8">
                  <c:v>6.1963713980789761</c:v>
                </c:pt>
                <c:pt idx="9">
                  <c:v>5.3211767566253343</c:v>
                </c:pt>
                <c:pt idx="10">
                  <c:v>5.2886792452830189</c:v>
                </c:pt>
                <c:pt idx="11">
                  <c:v>5.5099760574620893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4B-4C5F-A31D-063E9C443A4B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'Ark1'!$S$43:$S$54</c:f>
              <c:numCache>
                <c:formatCode>General</c:formatCode>
                <c:ptCount val="12"/>
                <c:pt idx="0">
                  <c:v>5.5734729493891804</c:v>
                </c:pt>
                <c:pt idx="1">
                  <c:v>5.5761421319796955</c:v>
                </c:pt>
                <c:pt idx="2">
                  <c:v>5.4355932203389843</c:v>
                </c:pt>
                <c:pt idx="3">
                  <c:v>5.8826461259628484</c:v>
                </c:pt>
                <c:pt idx="4">
                  <c:v>6.1085343228200388</c:v>
                </c:pt>
                <c:pt idx="5">
                  <c:v>6.2275121555915725</c:v>
                </c:pt>
                <c:pt idx="6">
                  <c:v>6.4136574901680383</c:v>
                </c:pt>
                <c:pt idx="7">
                  <c:v>6.1855791962174989</c:v>
                </c:pt>
                <c:pt idx="8">
                  <c:v>6.0410176531671853</c:v>
                </c:pt>
                <c:pt idx="9">
                  <c:v>5.1709618039576632</c:v>
                </c:pt>
                <c:pt idx="10">
                  <c:v>5.2591645353793686</c:v>
                </c:pt>
                <c:pt idx="11">
                  <c:v>5.3244478293983244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4B-4C5F-A31D-063E9C443A4B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2"/>
              <c:layout>
                <c:manualLayout>
                  <c:x val="-2.8913653954884145E-2"/>
                  <c:y val="-0.114599390908749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07-4FCD-A6C6-1E3A9E3D6DB4}"/>
                </c:ext>
              </c:extLst>
            </c:dLbl>
            <c:dLbl>
              <c:idx val="4"/>
              <c:layout>
                <c:manualLayout>
                  <c:x val="-2.6924582882398986E-2"/>
                  <c:y val="-9.799078353066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07-4FCD-A6C6-1E3A9E3D6DB4}"/>
                </c:ext>
              </c:extLst>
            </c:dLbl>
            <c:dLbl>
              <c:idx val="5"/>
              <c:layout>
                <c:manualLayout>
                  <c:x val="-3.1897260563611904E-2"/>
                  <c:y val="-7.1001796541290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A8-410B-BA27-E4900E2861EE}"/>
                </c:ext>
              </c:extLst>
            </c:dLbl>
            <c:dLbl>
              <c:idx val="8"/>
              <c:layout>
                <c:manualLayout>
                  <c:x val="3.2747549292156952E-2"/>
                  <c:y val="-1.494774664027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CD-4F39-B495-776E384B082E}"/>
                </c:ext>
              </c:extLst>
            </c:dLbl>
            <c:dLbl>
              <c:idx val="9"/>
              <c:layout>
                <c:manualLayout>
                  <c:x val="-8.0629501839499199E-2"/>
                  <c:y val="-4.8164961396430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7F-4374-8DA1-285B6D939D8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'Ark1'!$S$31:$S$42</c:f>
              <c:numCache>
                <c:formatCode>General</c:formatCode>
                <c:ptCount val="12"/>
                <c:pt idx="0">
                  <c:v>5.6413685847589443</c:v>
                </c:pt>
                <c:pt idx="1">
                  <c:v>5.7610806247361763</c:v>
                </c:pt>
                <c:pt idx="2">
                  <c:v>5.5654281098546035</c:v>
                </c:pt>
                <c:pt idx="3">
                  <c:v>6.1818715165737741</c:v>
                </c:pt>
                <c:pt idx="4">
                  <c:v>6.2070399113082031</c:v>
                </c:pt>
                <c:pt idx="5">
                  <c:v>6.3294765840220402</c:v>
                </c:pt>
                <c:pt idx="6">
                  <c:v>6.3676132003069839</c:v>
                </c:pt>
                <c:pt idx="7">
                  <c:v>6.3758283370148332</c:v>
                </c:pt>
                <c:pt idx="8">
                  <c:v>6.02169625246548</c:v>
                </c:pt>
                <c:pt idx="9">
                  <c:v>5.2564956695536322</c:v>
                </c:pt>
                <c:pt idx="10">
                  <c:v>5.429061000685401</c:v>
                </c:pt>
                <c:pt idx="11">
                  <c:v>5.6596958174904923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4B-4C5F-A31D-063E9C44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04593031359978"/>
          <c:y val="0.14498954605864342"/>
          <c:w val="9.8730126908999211E-2"/>
          <c:h val="0.193095821529397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1506738520022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'Ark1'!$C$2367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'Ark1'!$R$2367:$R$2401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F91D-4933-9ED5-C430ECC8AB13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Rase'!$H$279:$H$313</c:f>
              <c:numCache>
                <c:formatCode>#,##0</c:formatCode>
                <c:ptCount val="35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62</c:v>
                </c:pt>
                <c:pt idx="18">
                  <c:v>1345</c:v>
                </c:pt>
                <c:pt idx="19">
                  <c:v>723</c:v>
                </c:pt>
                <c:pt idx="20">
                  <c:v>1288</c:v>
                </c:pt>
                <c:pt idx="21">
                  <c:v>286</c:v>
                </c:pt>
                <c:pt idx="22">
                  <c:v>85</c:v>
                </c:pt>
                <c:pt idx="23">
                  <c:v>0</c:v>
                </c:pt>
                <c:pt idx="24">
                  <c:v>14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</c:v>
                </c:pt>
                <c:pt idx="31">
                  <c:v>0</c:v>
                </c:pt>
                <c:pt idx="32">
                  <c:v>0</c:v>
                </c:pt>
                <c:pt idx="33">
                  <c:v>533</c:v>
                </c:pt>
                <c:pt idx="3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D-4933-9ED5-C430ECC8A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8472"/>
        <c:axId val="472528864"/>
      </c:barChart>
      <c:catAx>
        <c:axId val="472528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47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'Ark1'!$C$2367</c:f>
              <c:strCache>
                <c:ptCount val="1"/>
              </c:strCache>
            </c:strRef>
          </c:tx>
          <c:invertIfNegative val="0"/>
          <c:val>
            <c:numRef>
              <c:f>'Ark1'!$AE$2367:$AE$2401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9B4F-41E3-ACAB-FB8A111D9C67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Rase'!$I$279:$I$313</c:f>
              <c:numCache>
                <c:formatCode>0.0</c:formatCode>
                <c:ptCount val="35"/>
                <c:pt idx="0">
                  <c:v>9.3994778067885129E-2</c:v>
                </c:pt>
                <c:pt idx="1">
                  <c:v>0.4385964912280701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0.25316455696202528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1.7241379310344827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2.9636711281070744</c:v>
                </c:pt>
                <c:pt idx="18">
                  <c:v>26.005413766434646</c:v>
                </c:pt>
                <c:pt idx="19">
                  <c:v>13.327188940092164</c:v>
                </c:pt>
                <c:pt idx="20">
                  <c:v>32.673769660071038</c:v>
                </c:pt>
                <c:pt idx="21">
                  <c:v>17.156568686262748</c:v>
                </c:pt>
                <c:pt idx="22">
                  <c:v>26.397515527950311</c:v>
                </c:pt>
                <c:pt idx="23">
                  <c:v>0</c:v>
                </c:pt>
                <c:pt idx="24">
                  <c:v>5.6680161943319849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45.454545454545446</c:v>
                </c:pt>
                <c:pt idx="31">
                  <c:v>0</c:v>
                </c:pt>
                <c:pt idx="32">
                  <c:v>0</c:v>
                </c:pt>
                <c:pt idx="33">
                  <c:v>16.89381933438986</c:v>
                </c:pt>
                <c:pt idx="34">
                  <c:v>9.375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F-41E3-ACAB-FB8A111D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9648"/>
        <c:axId val="472530040"/>
      </c:barChart>
      <c:catAx>
        <c:axId val="472529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0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9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'Ark1'!$C$2367</c:f>
              <c:strCache>
                <c:ptCount val="1"/>
              </c:strCache>
            </c:strRef>
          </c:tx>
          <c:invertIfNegative val="0"/>
          <c:val>
            <c:numRef>
              <c:f>'Ark1'!$U$2367:$U$2401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B71E-49D8-8857-8C6029F5D237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Rase'!$M$279:$M$313</c:f>
              <c:numCache>
                <c:formatCode>0</c:formatCode>
                <c:ptCount val="35"/>
                <c:pt idx="0">
                  <c:v>297.96666666666664</c:v>
                </c:pt>
                <c:pt idx="1">
                  <c:v>269.10000000000002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351.6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340.90000000000009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279.96935483870971</c:v>
                </c:pt>
                <c:pt idx="18">
                  <c:v>272.23665427509303</c:v>
                </c:pt>
                <c:pt idx="19">
                  <c:v>258.58284923928119</c:v>
                </c:pt>
                <c:pt idx="20">
                  <c:v>246.69728260869593</c:v>
                </c:pt>
                <c:pt idx="21">
                  <c:v>269.5664335664336</c:v>
                </c:pt>
                <c:pt idx="22">
                  <c:v>302.43411764705883</c:v>
                </c:pt>
                <c:pt idx="23">
                  <c:v>0</c:v>
                </c:pt>
                <c:pt idx="24">
                  <c:v>257.4142857142856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308.22000000000008</c:v>
                </c:pt>
                <c:pt idx="31">
                  <c:v>0</c:v>
                </c:pt>
                <c:pt idx="32">
                  <c:v>0</c:v>
                </c:pt>
                <c:pt idx="33">
                  <c:v>273.36341463414647</c:v>
                </c:pt>
                <c:pt idx="34">
                  <c:v>285.5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E-49D8-8857-8C6029F5D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0824"/>
        <c:axId val="472531216"/>
      </c:barChart>
      <c:catAx>
        <c:axId val="472530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1216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'Ark1'!$C$2367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'Ark1'!$T$2367:$T$2401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018-45A4-83BF-8B4F6EA91F1F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Rase'!$L$279:$L$313</c:f>
              <c:numCache>
                <c:formatCode>0.00</c:formatCode>
                <c:ptCount val="35"/>
                <c:pt idx="0">
                  <c:v>9.6666666666666643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9.6666666666666643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11.516129032258062</c:v>
                </c:pt>
                <c:pt idx="18">
                  <c:v>8.4446096654275067</c:v>
                </c:pt>
                <c:pt idx="19">
                  <c:v>10.677731673582297</c:v>
                </c:pt>
                <c:pt idx="20">
                  <c:v>7.3121118012422368</c:v>
                </c:pt>
                <c:pt idx="21">
                  <c:v>9.20979020979021</c:v>
                </c:pt>
                <c:pt idx="22">
                  <c:v>6.9647058823529404</c:v>
                </c:pt>
                <c:pt idx="23">
                  <c:v>0</c:v>
                </c:pt>
                <c:pt idx="24">
                  <c:v>9.7142857142857117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9.4</c:v>
                </c:pt>
                <c:pt idx="31">
                  <c:v>0</c:v>
                </c:pt>
                <c:pt idx="32">
                  <c:v>0</c:v>
                </c:pt>
                <c:pt idx="33">
                  <c:v>9.0619136960600386</c:v>
                </c:pt>
                <c:pt idx="34">
                  <c:v>8.2222222222222232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8-45A4-83BF-8B4F6EA91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2000"/>
        <c:axId val="472532392"/>
      </c:barChart>
      <c:catAx>
        <c:axId val="47253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239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'Ark1'!$C$2402</c:f>
              <c:strCache>
                <c:ptCount val="1"/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'Ark1'!$R$2402:$R$2436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C81-423A-B27D-7DDD103BD0F7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Rase'!$H$317:$H$351</c:f>
              <c:numCache>
                <c:formatCode>#,##0</c:formatCode>
                <c:ptCount val="3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11</c:v>
                </c:pt>
                <c:pt idx="18">
                  <c:v>439</c:v>
                </c:pt>
                <c:pt idx="19">
                  <c:v>194</c:v>
                </c:pt>
                <c:pt idx="20">
                  <c:v>874</c:v>
                </c:pt>
                <c:pt idx="21">
                  <c:v>70</c:v>
                </c:pt>
                <c:pt idx="22">
                  <c:v>35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176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1-423A-B27D-7DDD103BD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3176"/>
        <c:axId val="472533568"/>
      </c:barChart>
      <c:catAx>
        <c:axId val="472533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3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1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'Ark1'!$C$2402</c:f>
              <c:strCache>
                <c:ptCount val="1"/>
              </c:strCache>
            </c:strRef>
          </c:tx>
          <c:invertIfNegative val="0"/>
          <c:val>
            <c:numRef>
              <c:f>'Ark1'!$AE$2402:$AE$2436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FF6F-474E-96C6-6CD4C75B166F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Rase'!$I$317:$I$351</c:f>
              <c:numCache>
                <c:formatCode>0.0</c:formatCode>
                <c:ptCount val="35"/>
                <c:pt idx="0">
                  <c:v>1.0443864229765013E-2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33.333333333333343</c:v>
                </c:pt>
                <c:pt idx="15">
                  <c:v>0</c:v>
                </c:pt>
                <c:pt idx="16">
                  <c:v>0</c:v>
                </c:pt>
                <c:pt idx="17">
                  <c:v>0.52581261950286806</c:v>
                </c:pt>
                <c:pt idx="18">
                  <c:v>8.4880123743232794</c:v>
                </c:pt>
                <c:pt idx="19">
                  <c:v>3.5760368663594488</c:v>
                </c:pt>
                <c:pt idx="20">
                  <c:v>22.171486555048201</c:v>
                </c:pt>
                <c:pt idx="21">
                  <c:v>4.199160167966407</c:v>
                </c:pt>
                <c:pt idx="22">
                  <c:v>10.869565217391305</c:v>
                </c:pt>
                <c:pt idx="23">
                  <c:v>0</c:v>
                </c:pt>
                <c:pt idx="24">
                  <c:v>1.214574898785425</c:v>
                </c:pt>
                <c:pt idx="25">
                  <c:v>0</c:v>
                </c:pt>
                <c:pt idx="26">
                  <c:v>14.285714285714288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9.0909090909090917</c:v>
                </c:pt>
                <c:pt idx="31">
                  <c:v>0</c:v>
                </c:pt>
                <c:pt idx="32">
                  <c:v>0</c:v>
                </c:pt>
                <c:pt idx="33">
                  <c:v>5.5784469096671954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F-474E-96C6-6CD4C75B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4352"/>
        <c:axId val="472534744"/>
      </c:barChart>
      <c:catAx>
        <c:axId val="472534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4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'Ark1'!$C$2402</c:f>
              <c:strCache>
                <c:ptCount val="1"/>
              </c:strCache>
            </c:strRef>
          </c:tx>
          <c:invertIfNegative val="0"/>
          <c:val>
            <c:numRef>
              <c:f>'Ark1'!$U$2402:$U$2436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0B72-44D1-90E7-0106A9B11FA8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Rase'!$M$317:$M$351</c:f>
              <c:numCache>
                <c:formatCode>0</c:formatCode>
                <c:ptCount val="35"/>
                <c:pt idx="0">
                  <c:v>255.8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343.2</c:v>
                </c:pt>
                <c:pt idx="15">
                  <c:v>0</c:v>
                </c:pt>
                <c:pt idx="16">
                  <c:v>0</c:v>
                </c:pt>
                <c:pt idx="17">
                  <c:v>327.67272727272712</c:v>
                </c:pt>
                <c:pt idx="18">
                  <c:v>292.72482915717558</c:v>
                </c:pt>
                <c:pt idx="19">
                  <c:v>274.87783505154658</c:v>
                </c:pt>
                <c:pt idx="20">
                  <c:v>265.74130434782654</c:v>
                </c:pt>
                <c:pt idx="21">
                  <c:v>288.05285714285719</c:v>
                </c:pt>
                <c:pt idx="22">
                  <c:v>321.73142857142869</c:v>
                </c:pt>
                <c:pt idx="23">
                  <c:v>0</c:v>
                </c:pt>
                <c:pt idx="24">
                  <c:v>293.63333333333321</c:v>
                </c:pt>
                <c:pt idx="25">
                  <c:v>0</c:v>
                </c:pt>
                <c:pt idx="26">
                  <c:v>259.7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362.6</c:v>
                </c:pt>
                <c:pt idx="31">
                  <c:v>0</c:v>
                </c:pt>
                <c:pt idx="32">
                  <c:v>0</c:v>
                </c:pt>
                <c:pt idx="33">
                  <c:v>291.45738636363626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2-44D1-90E7-0106A9B11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5528"/>
        <c:axId val="472535920"/>
      </c:barChart>
      <c:catAx>
        <c:axId val="472535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5920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1-4146-8FB6-F0D8B7439D48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Rase'!$L$317:$L$351</c:f>
              <c:numCache>
                <c:formatCode>0.00</c:formatCode>
                <c:ptCount val="35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  <c:pt idx="17">
                  <c:v>12.81818181818182</c:v>
                </c:pt>
                <c:pt idx="18">
                  <c:v>9.1298405466970429</c:v>
                </c:pt>
                <c:pt idx="19">
                  <c:v>11.469072164948455</c:v>
                </c:pt>
                <c:pt idx="20">
                  <c:v>8.0022883295194518</c:v>
                </c:pt>
                <c:pt idx="21">
                  <c:v>9.9714285714285769</c:v>
                </c:pt>
                <c:pt idx="22">
                  <c:v>7.085714285714289</c:v>
                </c:pt>
                <c:pt idx="23">
                  <c:v>0</c:v>
                </c:pt>
                <c:pt idx="24">
                  <c:v>11</c:v>
                </c:pt>
                <c:pt idx="25">
                  <c:v>0</c:v>
                </c:pt>
                <c:pt idx="26">
                  <c:v>9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11</c:v>
                </c:pt>
                <c:pt idx="31">
                  <c:v>0</c:v>
                </c:pt>
                <c:pt idx="32">
                  <c:v>0</c:v>
                </c:pt>
                <c:pt idx="33">
                  <c:v>9.7556818181818183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1-4146-8FB6-F0D8B7439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6704"/>
        <c:axId val="472537096"/>
      </c:barChart>
      <c:catAx>
        <c:axId val="472536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70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6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0-4298-BF83-96190A465A97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Rase'!$H$355:$H$389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53</c:v>
                </c:pt>
                <c:pt idx="19">
                  <c:v>12</c:v>
                </c:pt>
                <c:pt idx="20">
                  <c:v>221</c:v>
                </c:pt>
                <c:pt idx="21">
                  <c:v>7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0-4298-BF83-96190A465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7880"/>
        <c:axId val="472538272"/>
      </c:barChart>
      <c:catAx>
        <c:axId val="472537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8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C-4AE7-BA60-9D0E0F8E8578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Rase'!$I$355:$I$389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1.0247486465583915</c:v>
                </c:pt>
                <c:pt idx="19">
                  <c:v>0.22119815668202775</c:v>
                </c:pt>
                <c:pt idx="20">
                  <c:v>5.6062912227295776</c:v>
                </c:pt>
                <c:pt idx="21">
                  <c:v>0.41991601679664053</c:v>
                </c:pt>
                <c:pt idx="22">
                  <c:v>0.6211180124223602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0.66561014263074481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C-4AE7-BA60-9D0E0F8E8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9056"/>
        <c:axId val="472539448"/>
      </c:barChart>
      <c:catAx>
        <c:axId val="472539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9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</a:t>
            </a:r>
            <a:r>
              <a:rPr lang="nb-NO" sz="2800" baseline="0"/>
              <a:t>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319130117897486E-2"/>
          <c:y val="0.13976600485111895"/>
          <c:w val="0.87413382630306258"/>
          <c:h val="0.70806265812288172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'Ark1'!$S$43:$S$54</c:f>
              <c:numCache>
                <c:formatCode>General</c:formatCode>
                <c:ptCount val="12"/>
                <c:pt idx="0">
                  <c:v>5.5734729493891804</c:v>
                </c:pt>
                <c:pt idx="1">
                  <c:v>5.5761421319796955</c:v>
                </c:pt>
                <c:pt idx="2">
                  <c:v>5.4355932203389843</c:v>
                </c:pt>
                <c:pt idx="3">
                  <c:v>5.8826461259628484</c:v>
                </c:pt>
                <c:pt idx="4">
                  <c:v>6.1085343228200388</c:v>
                </c:pt>
                <c:pt idx="5">
                  <c:v>6.2275121555915725</c:v>
                </c:pt>
                <c:pt idx="6">
                  <c:v>6.4136574901680383</c:v>
                </c:pt>
                <c:pt idx="7">
                  <c:v>6.1855791962174989</c:v>
                </c:pt>
                <c:pt idx="8">
                  <c:v>6.0410176531671853</c:v>
                </c:pt>
                <c:pt idx="9">
                  <c:v>5.1709618039576632</c:v>
                </c:pt>
                <c:pt idx="10">
                  <c:v>5.2591645353793686</c:v>
                </c:pt>
                <c:pt idx="11">
                  <c:v>5.3244478293983244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2-4E56-98D5-5989AFB53B34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262711828120559E-2"/>
                  <c:y val="-5.1308073062696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CF-4F28-8545-44E7CB847614}"/>
                </c:ext>
              </c:extLst>
            </c:dLbl>
            <c:dLbl>
              <c:idx val="1"/>
              <c:layout>
                <c:manualLayout>
                  <c:x val="-3.0649717173253734E-2"/>
                  <c:y val="-5.3360395985203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CF-4F28-8545-44E7CB847614}"/>
                </c:ext>
              </c:extLst>
            </c:dLbl>
            <c:dLbl>
              <c:idx val="3"/>
              <c:layout>
                <c:manualLayout>
                  <c:x val="-7.9096044318074151E-3"/>
                  <c:y val="6.1569687675235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F-4F28-8545-44E7CB847614}"/>
                </c:ext>
              </c:extLst>
            </c:dLbl>
            <c:dLbl>
              <c:idx val="4"/>
              <c:layout>
                <c:manualLayout>
                  <c:x val="-1.7796609971566756E-2"/>
                  <c:y val="-4.7203427217680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DA-4956-A9B1-ED99CFE078E5}"/>
                </c:ext>
              </c:extLst>
            </c:dLbl>
            <c:dLbl>
              <c:idx val="5"/>
              <c:layout>
                <c:manualLayout>
                  <c:x val="-1.5819208863614903E-2"/>
                  <c:y val="-5.9517364752727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8D-4956-BDF0-D9A61404329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'Ark1'!$S$31:$S$42</c:f>
              <c:numCache>
                <c:formatCode>General</c:formatCode>
                <c:ptCount val="12"/>
                <c:pt idx="0">
                  <c:v>5.6413685847589443</c:v>
                </c:pt>
                <c:pt idx="1">
                  <c:v>5.7610806247361763</c:v>
                </c:pt>
                <c:pt idx="2">
                  <c:v>5.5654281098546035</c:v>
                </c:pt>
                <c:pt idx="3">
                  <c:v>6.1818715165737741</c:v>
                </c:pt>
                <c:pt idx="4">
                  <c:v>6.2070399113082031</c:v>
                </c:pt>
                <c:pt idx="5">
                  <c:v>6.3294765840220402</c:v>
                </c:pt>
                <c:pt idx="6">
                  <c:v>6.3676132003069839</c:v>
                </c:pt>
                <c:pt idx="7">
                  <c:v>6.3758283370148332</c:v>
                </c:pt>
                <c:pt idx="8">
                  <c:v>6.02169625246548</c:v>
                </c:pt>
                <c:pt idx="9">
                  <c:v>5.2564956695536322</c:v>
                </c:pt>
                <c:pt idx="10">
                  <c:v>5.429061000685401</c:v>
                </c:pt>
                <c:pt idx="11">
                  <c:v>5.6596958174904923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2-4E56-98D5-5989AFB53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63522850621437"/>
          <c:y val="0.23235518196920862"/>
          <c:w val="9.7058709272446406E-2"/>
          <c:h val="0.198570489191327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C-4AA7-85B2-72B0846594B1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Rase'!$M$355:$M$389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314.64150943396237</c:v>
                </c:pt>
                <c:pt idx="19">
                  <c:v>305.30833333333334</c:v>
                </c:pt>
                <c:pt idx="20">
                  <c:v>288.53076923076929</c:v>
                </c:pt>
                <c:pt idx="21">
                  <c:v>392.9571428571428</c:v>
                </c:pt>
                <c:pt idx="22">
                  <c:v>364.65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294.62857142857138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C-4AA7-85B2-72B084659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0232"/>
        <c:axId val="472540624"/>
      </c:barChart>
      <c:catAx>
        <c:axId val="472540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062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6-430E-B7B4-44C5A5EC4853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Rase'!$L$355:$L$389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9.3773584905660385</c:v>
                </c:pt>
                <c:pt idx="19">
                  <c:v>12.25</c:v>
                </c:pt>
                <c:pt idx="20">
                  <c:v>8.5565610859728505</c:v>
                </c:pt>
                <c:pt idx="21">
                  <c:v>11.857142857142859</c:v>
                </c:pt>
                <c:pt idx="22">
                  <c:v>7.5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9.238095238095239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6-430E-B7B4-44C5A5EC4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1408"/>
        <c:axId val="472541800"/>
      </c:barChart>
      <c:catAx>
        <c:axId val="472541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1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9-4528-9369-D6827B62A252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Rase'!$H$393:$H$427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27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9-4528-9369-D6827B62A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3312"/>
        <c:axId val="472223704"/>
      </c:barChart>
      <c:catAx>
        <c:axId val="472223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2-408B-ABFF-5AFC76BAC91E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Rase'!$I$393:$I$427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3.8669760247486473E-2</c:v>
                </c:pt>
                <c:pt idx="19">
                  <c:v>3.6866359447004608E-2</c:v>
                </c:pt>
                <c:pt idx="20">
                  <c:v>0.68493150684931503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08B-ABFF-5AFC76BAC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4488"/>
        <c:axId val="472224880"/>
      </c:barChart>
      <c:catAx>
        <c:axId val="472224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D-4524-BD30-99C0D7CB6476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Rase'!$M$393:$M$427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371.2000000000001</c:v>
                </c:pt>
                <c:pt idx="19">
                  <c:v>290.55</c:v>
                </c:pt>
                <c:pt idx="20">
                  <c:v>309.32222222222242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D-4524-BD30-99C0D7CB6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5664"/>
        <c:axId val="472226056"/>
      </c:barChart>
      <c:catAx>
        <c:axId val="472225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6056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5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9-4076-B193-7A10E0756DCA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Rase'!$L$393:$L$427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10.5</c:v>
                </c:pt>
                <c:pt idx="19">
                  <c:v>12</c:v>
                </c:pt>
                <c:pt idx="20">
                  <c:v>9.2222222222222232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9-4076-B193-7A10E07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6840"/>
        <c:axId val="472227232"/>
      </c:barChart>
      <c:catAx>
        <c:axId val="472226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723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7-4932-81D1-421F7306FE0A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Rase'!$H$431:$H$465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7-4932-81D1-421F7306F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8016"/>
        <c:axId val="472228408"/>
      </c:barChart>
      <c:catAx>
        <c:axId val="472228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8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01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9-4DCA-BBB5-32354F03A4B2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Rase'!$I$431:$I$465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2.5367833587011661E-2</c:v>
                </c:pt>
                <c:pt idx="21">
                  <c:v>0</c:v>
                </c:pt>
                <c:pt idx="22">
                  <c:v>0.3105590062111801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9-4DCA-BBB5-32354F03A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9192"/>
        <c:axId val="472229584"/>
      </c:barChart>
      <c:catAx>
        <c:axId val="4722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7-41A2-A76A-575FA48B273A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Rase'!$M$431:$M$465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386.3</c:v>
                </c:pt>
                <c:pt idx="21">
                  <c:v>0</c:v>
                </c:pt>
                <c:pt idx="22">
                  <c:v>482.2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7-41A2-A76A-575FA48B2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0368"/>
        <c:axId val="472230760"/>
      </c:barChart>
      <c:catAx>
        <c:axId val="472230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0760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E-4F43-BE91-9B337E33EEBF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Rase'!$L$431:$L$465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</c:v>
                </c:pt>
                <c:pt idx="21">
                  <c:v>0</c:v>
                </c:pt>
                <c:pt idx="22">
                  <c:v>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E-4F43-BE91-9B337E33E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1544"/>
        <c:axId val="472231936"/>
      </c:barChart>
      <c:catAx>
        <c:axId val="472231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1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 ALDER</a:t>
            </a:r>
            <a:r>
              <a:rPr lang="en-US" sz="2800" baseline="0"/>
              <a:t> I DAGER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88013863704718"/>
          <c:y val="0.13185604993571168"/>
          <c:w val="0.85553801019590237"/>
          <c:h val="0.68530106926686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År!$U$5</c:f>
              <c:strCache>
                <c:ptCount val="1"/>
                <c:pt idx="0">
                  <c:v>Alder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År!$U$23:$U$36</c:f>
              <c:numCache>
                <c:formatCode>0</c:formatCode>
                <c:ptCount val="14"/>
                <c:pt idx="0">
                  <c:v>600.39763374485597</c:v>
                </c:pt>
                <c:pt idx="1">
                  <c:v>576.02107658816556</c:v>
                </c:pt>
                <c:pt idx="2">
                  <c:v>567.93734928795686</c:v>
                </c:pt>
                <c:pt idx="3">
                  <c:v>560.92809470453562</c:v>
                </c:pt>
                <c:pt idx="4">
                  <c:v>565.32599060366988</c:v>
                </c:pt>
                <c:pt idx="5">
                  <c:v>572.47831711569813</c:v>
                </c:pt>
                <c:pt idx="6">
                  <c:v>565.53725864843125</c:v>
                </c:pt>
                <c:pt idx="7">
                  <c:v>544.78541358936491</c:v>
                </c:pt>
                <c:pt idx="8">
                  <c:v>546.05131869286527</c:v>
                </c:pt>
                <c:pt idx="9">
                  <c:v>545.76454268497446</c:v>
                </c:pt>
                <c:pt idx="10">
                  <c:v>543.48589668420789</c:v>
                </c:pt>
                <c:pt idx="11">
                  <c:v>538.63038786458685</c:v>
                </c:pt>
                <c:pt idx="12">
                  <c:v>538.34672093587403</c:v>
                </c:pt>
                <c:pt idx="13">
                  <c:v>533.82747431043822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0-48C8-8AAA-F329F139D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in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Alder i dager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</a:t>
            </a:r>
            <a:r>
              <a:rPr lang="nb-NO" sz="2800" baseline="0"/>
              <a:t> m</a:t>
            </a:r>
            <a:r>
              <a:rPr lang="nb-NO" sz="2800"/>
              <a:t>iddel SLAKTVEKT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46745331254223E-2"/>
          <c:y val="0.15696608854232336"/>
          <c:w val="0.87680012414410624"/>
          <c:h val="0.70169674273748373"/>
        </c:manualLayout>
      </c:layout>
      <c:lineChart>
        <c:grouping val="standar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Måned!$P$37:$P$48</c:f>
              <c:numCache>
                <c:formatCode>0</c:formatCode>
                <c:ptCount val="12"/>
                <c:pt idx="0">
                  <c:v>235.06943988411368</c:v>
                </c:pt>
                <c:pt idx="1">
                  <c:v>234.94050632911433</c:v>
                </c:pt>
                <c:pt idx="2">
                  <c:v>225.58030713640488</c:v>
                </c:pt>
                <c:pt idx="3">
                  <c:v>230.21649888143168</c:v>
                </c:pt>
                <c:pt idx="4">
                  <c:v>237.22663252240753</c:v>
                </c:pt>
                <c:pt idx="5">
                  <c:v>239.18412789038015</c:v>
                </c:pt>
                <c:pt idx="6">
                  <c:v>238.16676499508381</c:v>
                </c:pt>
                <c:pt idx="7">
                  <c:v>241.08751229105221</c:v>
                </c:pt>
                <c:pt idx="8">
                  <c:v>236.58244734737423</c:v>
                </c:pt>
                <c:pt idx="9">
                  <c:v>215.96932396413871</c:v>
                </c:pt>
                <c:pt idx="10">
                  <c:v>215.85231026552395</c:v>
                </c:pt>
                <c:pt idx="11">
                  <c:v>223.35549363057345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BF-4FDD-840B-DE78A8230EFA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230.68243902439033</c:v>
                </c:pt>
                <c:pt idx="1">
                  <c:v>229.02019392917376</c:v>
                </c:pt>
                <c:pt idx="2">
                  <c:v>219.2570038087178</c:v>
                </c:pt>
                <c:pt idx="3">
                  <c:v>232.15120072496623</c:v>
                </c:pt>
                <c:pt idx="4">
                  <c:v>236.35003090234861</c:v>
                </c:pt>
                <c:pt idx="5">
                  <c:v>235.94792384038763</c:v>
                </c:pt>
                <c:pt idx="6">
                  <c:v>236.857</c:v>
                </c:pt>
                <c:pt idx="7">
                  <c:v>231.83749999999921</c:v>
                </c:pt>
                <c:pt idx="8">
                  <c:v>229.07163598651763</c:v>
                </c:pt>
                <c:pt idx="9">
                  <c:v>208.71350045998139</c:v>
                </c:pt>
                <c:pt idx="10">
                  <c:v>210.98330142522923</c:v>
                </c:pt>
                <c:pt idx="11">
                  <c:v>214.74901065449043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F-4FDD-840B-DE78A8230EFA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9532088067878157E-2"/>
                  <c:y val="7.4285706858071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F-486A-8302-FE3F45A57E9D}"/>
                </c:ext>
              </c:extLst>
            </c:dLbl>
            <c:dLbl>
              <c:idx val="1"/>
              <c:layout>
                <c:manualLayout>
                  <c:x val="-4.0040780539150223E-2"/>
                  <c:y val="0.10730157657277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4F-486A-8302-FE3F45A57E9D}"/>
                </c:ext>
              </c:extLst>
            </c:dLbl>
            <c:dLbl>
              <c:idx val="3"/>
              <c:layout>
                <c:manualLayout>
                  <c:x val="-4.8830220169695394E-3"/>
                  <c:y val="6.190475571506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32-4A6F-8B9A-7F192231ECDC}"/>
                </c:ext>
              </c:extLst>
            </c:dLbl>
            <c:dLbl>
              <c:idx val="4"/>
              <c:layout>
                <c:manualLayout>
                  <c:x val="-3.1251340908605055E-2"/>
                  <c:y val="-5.3650788286385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2-4A6F-8B9A-7F192231ECDC}"/>
                </c:ext>
              </c:extLst>
            </c:dLbl>
            <c:dLbl>
              <c:idx val="5"/>
              <c:layout>
                <c:manualLayout>
                  <c:x val="-1.4649066050908691E-2"/>
                  <c:y val="4.7460312714879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2-49AE-B8F4-7467115A7B2C}"/>
                </c:ext>
              </c:extLst>
            </c:dLbl>
            <c:dLbl>
              <c:idx val="6"/>
              <c:layout>
                <c:manualLayout>
                  <c:x val="-2.6368318891635514E-2"/>
                  <c:y val="5.9841263857891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2-49AE-B8F4-7467115A7B2C}"/>
                </c:ext>
              </c:extLst>
            </c:dLbl>
            <c:dLbl>
              <c:idx val="7"/>
              <c:layout>
                <c:manualLayout>
                  <c:x val="-2.3400837224835821E-2"/>
                  <c:y val="-6.186402579401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D2-4F07-9662-5F031EEB5FEC}"/>
                </c:ext>
              </c:extLst>
            </c:dLbl>
            <c:dLbl>
              <c:idx val="9"/>
              <c:layout>
                <c:manualLayout>
                  <c:x val="-9.3603348899343006E-2"/>
                  <c:y val="-1.99561373529079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35-42FE-91D6-19B641A18B77}"/>
                </c:ext>
              </c:extLst>
            </c:dLbl>
            <c:dLbl>
              <c:idx val="10"/>
              <c:layout>
                <c:manualLayout>
                  <c:x val="-2.8276011646676674E-2"/>
                  <c:y val="-6.3859639529305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89-4493-9A1B-2CA960BCA01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226.4720771144278</c:v>
                </c:pt>
                <c:pt idx="1">
                  <c:v>226.17160337552741</c:v>
                </c:pt>
                <c:pt idx="2">
                  <c:v>216.09596340150719</c:v>
                </c:pt>
                <c:pt idx="3">
                  <c:v>229.53645955451341</c:v>
                </c:pt>
                <c:pt idx="4">
                  <c:v>229.76707283300999</c:v>
                </c:pt>
                <c:pt idx="5">
                  <c:v>233.44662813102039</c:v>
                </c:pt>
                <c:pt idx="6">
                  <c:v>236.07054085155329</c:v>
                </c:pt>
                <c:pt idx="7">
                  <c:v>234.67545683679927</c:v>
                </c:pt>
                <c:pt idx="8">
                  <c:v>229.33381483913317</c:v>
                </c:pt>
                <c:pt idx="9">
                  <c:v>211.19374445430265</c:v>
                </c:pt>
                <c:pt idx="10">
                  <c:v>217.67513118868357</c:v>
                </c:pt>
                <c:pt idx="11">
                  <c:v>222.90313688212896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BF-4FDD-840B-DE78A8230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CCFFFF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43842405188402"/>
          <c:y val="0.55364139009738755"/>
          <c:w val="9.3142318625277581E-2"/>
          <c:h val="0.118538041661815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C-44CA-9674-84BEE80C584A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Rase'!$H$469:$H$503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C-44CA-9674-84BEE80C5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2720"/>
        <c:axId val="472233112"/>
      </c:barChart>
      <c:catAx>
        <c:axId val="472232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3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27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3-4D4B-951B-2AF273DDD486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Rase'!$I$469:$I$503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3-4D4B-951B-2AF273DDD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3896"/>
        <c:axId val="472234288"/>
      </c:barChart>
      <c:catAx>
        <c:axId val="472233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3-4BA1-A907-08726E48E1E4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Rase'!$M$469:$M$503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3-4BA1-A907-08726E48E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5072"/>
        <c:axId val="472235464"/>
      </c:barChart>
      <c:catAx>
        <c:axId val="472235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546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8-4383-A38C-7A46FEFD8E3D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Rase'!$L$469:$L$503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8-4383-A38C-7A46FEFD8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6248"/>
        <c:axId val="472236640"/>
      </c:barChart>
      <c:catAx>
        <c:axId val="472236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66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A-4031-B29C-668A6A415582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Rase'!$H$507:$H$541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A-4031-B29C-668A6A415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7424"/>
        <c:axId val="472237816"/>
      </c:barChart>
      <c:catAx>
        <c:axId val="472237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B-4545-9723-23E6DDFC0500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Rase'!$I$507:$I$541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B-4545-9723-23E6DDFC0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8600"/>
        <c:axId val="472238992"/>
      </c:barChart>
      <c:catAx>
        <c:axId val="472238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7-42F9-8093-D9B6E292AAEE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Rase'!$M$507:$M$541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7-42F9-8093-D9B6E292A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9776"/>
        <c:axId val="472240168"/>
      </c:barChart>
      <c:catAx>
        <c:axId val="472239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0168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9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D-4244-B255-D2EB55255AE0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Rase'!$L$507:$L$541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D-4244-B255-D2EB55255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0952"/>
        <c:axId val="472241344"/>
      </c:barChart>
      <c:catAx>
        <c:axId val="472240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13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2-4CFE-9DD9-86F08EE80BBD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Rase'!$H$545:$H$579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2-4CFE-9DD9-86F08EE80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2128"/>
        <c:axId val="472242520"/>
      </c:barChart>
      <c:catAx>
        <c:axId val="472242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2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128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2-4CEC-9271-5AB2E600F3C3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Rase'!$I$545:$I$579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2-4CEC-9271-5AB2E600F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3304"/>
        <c:axId val="472243696"/>
      </c:barChart>
      <c:catAx>
        <c:axId val="472243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Kviger, middel SLAKTVEKT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79564361408816E-2"/>
          <c:y val="0.15065017767608282"/>
          <c:w val="0.88937577417394265"/>
          <c:h val="0.7399969592541706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230.68243902439033</c:v>
                </c:pt>
                <c:pt idx="1">
                  <c:v>229.02019392917376</c:v>
                </c:pt>
                <c:pt idx="2">
                  <c:v>219.2570038087178</c:v>
                </c:pt>
                <c:pt idx="3">
                  <c:v>232.15120072496623</c:v>
                </c:pt>
                <c:pt idx="4">
                  <c:v>236.35003090234861</c:v>
                </c:pt>
                <c:pt idx="5">
                  <c:v>235.94792384038763</c:v>
                </c:pt>
                <c:pt idx="6">
                  <c:v>236.857</c:v>
                </c:pt>
                <c:pt idx="7">
                  <c:v>231.83749999999921</c:v>
                </c:pt>
                <c:pt idx="8">
                  <c:v>229.07163598651763</c:v>
                </c:pt>
                <c:pt idx="9">
                  <c:v>208.71350045998139</c:v>
                </c:pt>
                <c:pt idx="10">
                  <c:v>210.98330142522923</c:v>
                </c:pt>
                <c:pt idx="11">
                  <c:v>214.74901065449043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0-44B8-93E8-268641AAB236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0649717173253734E-2"/>
                  <c:y val="-5.4390805680693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C7-4D17-AD41-8A635FC3DB34}"/>
                </c:ext>
              </c:extLst>
            </c:dLbl>
            <c:dLbl>
              <c:idx val="3"/>
              <c:layout>
                <c:manualLayout>
                  <c:x val="-7.9096044318074151E-3"/>
                  <c:y val="7.53103463271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4A-4BC7-9437-28942D172911}"/>
                </c:ext>
              </c:extLst>
            </c:dLbl>
            <c:dLbl>
              <c:idx val="5"/>
              <c:layout>
                <c:manualLayout>
                  <c:x val="-2.0762711633494465E-2"/>
                  <c:y val="4.1839081292840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16-4FAB-8656-7D855008F7B4}"/>
                </c:ext>
              </c:extLst>
            </c:dLbl>
            <c:dLbl>
              <c:idx val="6"/>
              <c:layout>
                <c:manualLayout>
                  <c:x val="-3.0649717173253734E-2"/>
                  <c:y val="7.53103463271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16-4FAB-8656-7D855008F7B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226.4720771144278</c:v>
                </c:pt>
                <c:pt idx="1">
                  <c:v>226.17160337552741</c:v>
                </c:pt>
                <c:pt idx="2">
                  <c:v>216.09596340150719</c:v>
                </c:pt>
                <c:pt idx="3">
                  <c:v>229.53645955451341</c:v>
                </c:pt>
                <c:pt idx="4">
                  <c:v>229.76707283300999</c:v>
                </c:pt>
                <c:pt idx="5">
                  <c:v>233.44662813102039</c:v>
                </c:pt>
                <c:pt idx="6">
                  <c:v>236.07054085155329</c:v>
                </c:pt>
                <c:pt idx="7">
                  <c:v>234.67545683679927</c:v>
                </c:pt>
                <c:pt idx="8">
                  <c:v>229.33381483913317</c:v>
                </c:pt>
                <c:pt idx="9">
                  <c:v>211.19374445430265</c:v>
                </c:pt>
                <c:pt idx="10">
                  <c:v>217.67513118868357</c:v>
                </c:pt>
                <c:pt idx="11">
                  <c:v>222.90313688212896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0-44B8-93E8-268641AAB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CCFFFF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98632603778715"/>
          <c:y val="0.4490485560737672"/>
          <c:w val="0.10799077951605558"/>
          <c:h val="0.147690934632178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8-4814-B337-26004CDB860D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Rase'!$M$545:$M$579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8-4814-B337-26004CDB8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4480"/>
        <c:axId val="472244872"/>
      </c:barChart>
      <c:catAx>
        <c:axId val="472244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4872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C-473A-BE9F-22BD5F2D81A4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Rase'!$L$545:$L$579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EC-473A-BE9F-22BD5F2D8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5656"/>
        <c:axId val="472246048"/>
      </c:barChart>
      <c:catAx>
        <c:axId val="472245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604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5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23688776191107E-2"/>
          <c:y val="0.13633966149411869"/>
          <c:w val="0.89851349259308688"/>
          <c:h val="0.59441484331157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Rase'!$H$13:$H$39</c:f>
              <c:numCache>
                <c:formatCode>#,##0</c:formatCode>
                <c:ptCount val="27"/>
                <c:pt idx="0">
                  <c:v>14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4F-4242-A4E4-AF5092443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1504"/>
        <c:axId val="467601896"/>
      </c:barChart>
      <c:catAx>
        <c:axId val="4676015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1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5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8.7426443586502006E-2"/>
          <c:h val="0.123845051061739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788134219208768E-2"/>
          <c:y val="0.1271592332413482"/>
          <c:w val="0.90664913712623318"/>
          <c:h val="0.646436745804654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Rase'!$H$51:$H$85</c:f>
              <c:numCache>
                <c:formatCode>#,##0</c:formatCode>
                <c:ptCount val="35"/>
                <c:pt idx="0">
                  <c:v>166</c:v>
                </c:pt>
                <c:pt idx="1">
                  <c:v>20</c:v>
                </c:pt>
                <c:pt idx="2">
                  <c:v>12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32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10</c:v>
                </c:pt>
                <c:pt idx="3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3B-4E70-B2B0-412264FD1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6208"/>
        <c:axId val="467606600"/>
      </c:barChart>
      <c:catAx>
        <c:axId val="4676062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6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2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7255375432933"/>
          <c:y val="0.1293795520259258"/>
          <c:w val="0.87946463306916967"/>
          <c:h val="0.644216328601505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Rase'!$H$89:$H$123</c:f>
              <c:numCache>
                <c:formatCode>#,##0</c:formatCode>
                <c:ptCount val="35"/>
                <c:pt idx="0">
                  <c:v>1806</c:v>
                </c:pt>
                <c:pt idx="1">
                  <c:v>90</c:v>
                </c:pt>
                <c:pt idx="2">
                  <c:v>41</c:v>
                </c:pt>
                <c:pt idx="3">
                  <c:v>11</c:v>
                </c:pt>
                <c:pt idx="4">
                  <c:v>6</c:v>
                </c:pt>
                <c:pt idx="5">
                  <c:v>10</c:v>
                </c:pt>
                <c:pt idx="6">
                  <c:v>2</c:v>
                </c:pt>
                <c:pt idx="7">
                  <c:v>31</c:v>
                </c:pt>
                <c:pt idx="8">
                  <c:v>131</c:v>
                </c:pt>
                <c:pt idx="9">
                  <c:v>0</c:v>
                </c:pt>
                <c:pt idx="10">
                  <c:v>9</c:v>
                </c:pt>
                <c:pt idx="11">
                  <c:v>0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38</c:v>
                </c:pt>
                <c:pt idx="18">
                  <c:v>13</c:v>
                </c:pt>
                <c:pt idx="19">
                  <c:v>27</c:v>
                </c:pt>
                <c:pt idx="20">
                  <c:v>1</c:v>
                </c:pt>
                <c:pt idx="21">
                  <c:v>7</c:v>
                </c:pt>
                <c:pt idx="22">
                  <c:v>1</c:v>
                </c:pt>
                <c:pt idx="23">
                  <c:v>19</c:v>
                </c:pt>
                <c:pt idx="24">
                  <c:v>2</c:v>
                </c:pt>
                <c:pt idx="25">
                  <c:v>13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0</c:v>
                </c:pt>
                <c:pt idx="33">
                  <c:v>142</c:v>
                </c:pt>
                <c:pt idx="3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8-4C19-9BA1-89B989DA7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0912"/>
        <c:axId val="467611304"/>
      </c:barChart>
      <c:catAx>
        <c:axId val="4676109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1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1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91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05960716424914E-2"/>
          <c:y val="0.11001935697815206"/>
          <c:w val="0.89583133289911165"/>
          <c:h val="0.62792655103480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Rase'!$H$127:$H$161</c:f>
              <c:numCache>
                <c:formatCode>#,##0</c:formatCode>
                <c:ptCount val="35"/>
                <c:pt idx="0">
                  <c:v>3869</c:v>
                </c:pt>
                <c:pt idx="1">
                  <c:v>70</c:v>
                </c:pt>
                <c:pt idx="2">
                  <c:v>53</c:v>
                </c:pt>
                <c:pt idx="3">
                  <c:v>16</c:v>
                </c:pt>
                <c:pt idx="4">
                  <c:v>4</c:v>
                </c:pt>
                <c:pt idx="5">
                  <c:v>15</c:v>
                </c:pt>
                <c:pt idx="6">
                  <c:v>8</c:v>
                </c:pt>
                <c:pt idx="7">
                  <c:v>64</c:v>
                </c:pt>
                <c:pt idx="8">
                  <c:v>137</c:v>
                </c:pt>
                <c:pt idx="9">
                  <c:v>0</c:v>
                </c:pt>
                <c:pt idx="10">
                  <c:v>11</c:v>
                </c:pt>
                <c:pt idx="11">
                  <c:v>0</c:v>
                </c:pt>
                <c:pt idx="12">
                  <c:v>38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311</c:v>
                </c:pt>
                <c:pt idx="18">
                  <c:v>92</c:v>
                </c:pt>
                <c:pt idx="19">
                  <c:v>304</c:v>
                </c:pt>
                <c:pt idx="20">
                  <c:v>20</c:v>
                </c:pt>
                <c:pt idx="21">
                  <c:v>58</c:v>
                </c:pt>
                <c:pt idx="22">
                  <c:v>13</c:v>
                </c:pt>
                <c:pt idx="23">
                  <c:v>86</c:v>
                </c:pt>
                <c:pt idx="24">
                  <c:v>20</c:v>
                </c:pt>
                <c:pt idx="25">
                  <c:v>94</c:v>
                </c:pt>
                <c:pt idx="26">
                  <c:v>0</c:v>
                </c:pt>
                <c:pt idx="27">
                  <c:v>16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</c:v>
                </c:pt>
                <c:pt idx="32">
                  <c:v>0</c:v>
                </c:pt>
                <c:pt idx="33">
                  <c:v>304</c:v>
                </c:pt>
                <c:pt idx="3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5-43C6-83AD-7C225894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09656"/>
        <c:axId val="472510048"/>
      </c:barChart>
      <c:catAx>
        <c:axId val="472509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096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Rase'!$H$165:$H$199</c:f>
              <c:numCache>
                <c:formatCode>#,##0</c:formatCode>
                <c:ptCount val="35"/>
                <c:pt idx="0">
                  <c:v>2809</c:v>
                </c:pt>
                <c:pt idx="1">
                  <c:v>29</c:v>
                </c:pt>
                <c:pt idx="2">
                  <c:v>26</c:v>
                </c:pt>
                <c:pt idx="3">
                  <c:v>2</c:v>
                </c:pt>
                <c:pt idx="4">
                  <c:v>6</c:v>
                </c:pt>
                <c:pt idx="5">
                  <c:v>13</c:v>
                </c:pt>
                <c:pt idx="6">
                  <c:v>3</c:v>
                </c:pt>
                <c:pt idx="7">
                  <c:v>26</c:v>
                </c:pt>
                <c:pt idx="8">
                  <c:v>62</c:v>
                </c:pt>
                <c:pt idx="9">
                  <c:v>0</c:v>
                </c:pt>
                <c:pt idx="10">
                  <c:v>9</c:v>
                </c:pt>
                <c:pt idx="11">
                  <c:v>0</c:v>
                </c:pt>
                <c:pt idx="12">
                  <c:v>71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742</c:v>
                </c:pt>
                <c:pt idx="18">
                  <c:v>476</c:v>
                </c:pt>
                <c:pt idx="19">
                  <c:v>966</c:v>
                </c:pt>
                <c:pt idx="20">
                  <c:v>129</c:v>
                </c:pt>
                <c:pt idx="21">
                  <c:v>221</c:v>
                </c:pt>
                <c:pt idx="22">
                  <c:v>31</c:v>
                </c:pt>
                <c:pt idx="23">
                  <c:v>69</c:v>
                </c:pt>
                <c:pt idx="24">
                  <c:v>78</c:v>
                </c:pt>
                <c:pt idx="25">
                  <c:v>47</c:v>
                </c:pt>
                <c:pt idx="26">
                  <c:v>0</c:v>
                </c:pt>
                <c:pt idx="27">
                  <c:v>27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14</c:v>
                </c:pt>
                <c:pt idx="32">
                  <c:v>0</c:v>
                </c:pt>
                <c:pt idx="33">
                  <c:v>516</c:v>
                </c:pt>
                <c:pt idx="3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1-4D18-A0F8-41537DB28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4360"/>
        <c:axId val="472514752"/>
      </c:barChart>
      <c:catAx>
        <c:axId val="47251436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36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37354920587144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Rase'!$H$203:$H$237</c:f>
              <c:numCache>
                <c:formatCode>#,##0</c:formatCode>
                <c:ptCount val="35"/>
                <c:pt idx="0">
                  <c:v>794</c:v>
                </c:pt>
                <c:pt idx="1">
                  <c:v>14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22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46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661</c:v>
                </c:pt>
                <c:pt idx="18">
                  <c:v>1131</c:v>
                </c:pt>
                <c:pt idx="19">
                  <c:v>1634</c:v>
                </c:pt>
                <c:pt idx="20">
                  <c:v>442</c:v>
                </c:pt>
                <c:pt idx="21">
                  <c:v>499</c:v>
                </c:pt>
                <c:pt idx="22">
                  <c:v>69</c:v>
                </c:pt>
                <c:pt idx="23">
                  <c:v>20</c:v>
                </c:pt>
                <c:pt idx="24">
                  <c:v>77</c:v>
                </c:pt>
                <c:pt idx="25">
                  <c:v>12</c:v>
                </c:pt>
                <c:pt idx="26">
                  <c:v>2</c:v>
                </c:pt>
                <c:pt idx="27">
                  <c:v>31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</c:v>
                </c:pt>
                <c:pt idx="32">
                  <c:v>0</c:v>
                </c:pt>
                <c:pt idx="33">
                  <c:v>711</c:v>
                </c:pt>
                <c:pt idx="3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3B-4E60-ABA7-914688BC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9064"/>
        <c:axId val="472519456"/>
      </c:barChart>
      <c:catAx>
        <c:axId val="47251906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0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KVIGE, 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Mini Hereford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Rase'!$H$241:$H$275</c:f>
              <c:numCache>
                <c:formatCode>#,##0</c:formatCode>
                <c:ptCount val="35"/>
                <c:pt idx="0">
                  <c:v>102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266</c:v>
                </c:pt>
                <c:pt idx="18">
                  <c:v>1620</c:v>
                </c:pt>
                <c:pt idx="19">
                  <c:v>1561</c:v>
                </c:pt>
                <c:pt idx="20">
                  <c:v>939</c:v>
                </c:pt>
                <c:pt idx="21">
                  <c:v>519</c:v>
                </c:pt>
                <c:pt idx="22">
                  <c:v>84</c:v>
                </c:pt>
                <c:pt idx="23">
                  <c:v>1</c:v>
                </c:pt>
                <c:pt idx="24">
                  <c:v>53</c:v>
                </c:pt>
                <c:pt idx="25">
                  <c:v>1</c:v>
                </c:pt>
                <c:pt idx="26">
                  <c:v>4</c:v>
                </c:pt>
                <c:pt idx="27">
                  <c:v>11</c:v>
                </c:pt>
                <c:pt idx="28">
                  <c:v>0</c:v>
                </c:pt>
                <c:pt idx="29">
                  <c:v>0</c:v>
                </c:pt>
                <c:pt idx="30">
                  <c:v>5</c:v>
                </c:pt>
                <c:pt idx="31">
                  <c:v>1</c:v>
                </c:pt>
                <c:pt idx="32">
                  <c:v>0</c:v>
                </c:pt>
                <c:pt idx="33">
                  <c:v>738</c:v>
                </c:pt>
                <c:pt idx="3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C-48C6-8AED-34A6360C2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3768"/>
        <c:axId val="472524160"/>
      </c:barChart>
      <c:catAx>
        <c:axId val="4725237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376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'Ark1'!$C$2157</c:f>
              <c:strCache>
                <c:ptCount val="1"/>
              </c:strCache>
            </c:strRef>
          </c:tx>
          <c:invertIfNegative val="0"/>
          <c:val>
            <c:numRef>
              <c:f>'Ark1'!$T$2157:$T$2191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CC7-4B71-AB4B-472602B02038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Rase2'!$K$53:$K$93</c:f>
              <c:numCache>
                <c:formatCode>0.00</c:formatCode>
                <c:ptCount val="41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5.7272727272727284</c:v>
                </c:pt>
                <c:pt idx="16">
                  <c:v>7</c:v>
                </c:pt>
                <c:pt idx="17">
                  <c:v>10</c:v>
                </c:pt>
                <c:pt idx="18">
                  <c:v>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5.3333333333333321</c:v>
                </c:pt>
                <c:pt idx="34">
                  <c:v>7.75</c:v>
                </c:pt>
                <c:pt idx="35">
                  <c:v>8.5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CC7-4B71-AB4B-472602B0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9184"/>
        <c:axId val="472249576"/>
      </c:barChart>
      <c:catAx>
        <c:axId val="47224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</a:t>
            </a:r>
            <a:r>
              <a:rPr lang="nb-NO" sz="2800" baseline="0"/>
              <a:t> s</a:t>
            </a:r>
            <a:r>
              <a:rPr lang="nb-NO" sz="2800"/>
              <a:t>lakting i ulike måneder</a:t>
            </a:r>
          </a:p>
        </c:rich>
      </c:tx>
      <c:layout>
        <c:manualLayout>
          <c:xMode val="edge"/>
          <c:yMode val="edge"/>
          <c:x val="0.21360788811212192"/>
          <c:y val="3.14709236769984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07524596946903E-2"/>
          <c:y val="0.15735652735211048"/>
          <c:w val="0.89216165373089895"/>
          <c:h val="0.71174780651420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Måned!$G$37:$G$48</c:f>
              <c:numCache>
                <c:formatCode>0</c:formatCode>
                <c:ptCount val="12"/>
                <c:pt idx="0">
                  <c:v>2071</c:v>
                </c:pt>
                <c:pt idx="1">
                  <c:v>1975</c:v>
                </c:pt>
                <c:pt idx="2">
                  <c:v>2214</c:v>
                </c:pt>
                <c:pt idx="3">
                  <c:v>1788</c:v>
                </c:pt>
                <c:pt idx="4">
                  <c:v>3124</c:v>
                </c:pt>
                <c:pt idx="5">
                  <c:v>3503</c:v>
                </c:pt>
                <c:pt idx="6">
                  <c:v>2034</c:v>
                </c:pt>
                <c:pt idx="7">
                  <c:v>3051</c:v>
                </c:pt>
                <c:pt idx="8">
                  <c:v>3751</c:v>
                </c:pt>
                <c:pt idx="9">
                  <c:v>4127</c:v>
                </c:pt>
                <c:pt idx="10">
                  <c:v>4783</c:v>
                </c:pt>
                <c:pt idx="11">
                  <c:v>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A-4666-AAF4-D4E9382B6203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2870</c:v>
                </c:pt>
                <c:pt idx="1">
                  <c:v>2372</c:v>
                </c:pt>
                <c:pt idx="2">
                  <c:v>2363</c:v>
                </c:pt>
                <c:pt idx="3">
                  <c:v>2207</c:v>
                </c:pt>
                <c:pt idx="4">
                  <c:v>3236</c:v>
                </c:pt>
                <c:pt idx="5">
                  <c:v>4937</c:v>
                </c:pt>
                <c:pt idx="6">
                  <c:v>2800</c:v>
                </c:pt>
                <c:pt idx="7">
                  <c:v>3384</c:v>
                </c:pt>
                <c:pt idx="8">
                  <c:v>3857</c:v>
                </c:pt>
                <c:pt idx="9">
                  <c:v>4348</c:v>
                </c:pt>
                <c:pt idx="10">
                  <c:v>4701</c:v>
                </c:pt>
                <c:pt idx="11">
                  <c:v>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3A-4666-AAF4-D4E9382B6203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3216</c:v>
                </c:pt>
                <c:pt idx="1">
                  <c:v>2370</c:v>
                </c:pt>
                <c:pt idx="2">
                  <c:v>1858</c:v>
                </c:pt>
                <c:pt idx="3">
                  <c:v>3412</c:v>
                </c:pt>
                <c:pt idx="4">
                  <c:v>3611</c:v>
                </c:pt>
                <c:pt idx="5">
                  <c:v>3633</c:v>
                </c:pt>
                <c:pt idx="6">
                  <c:v>2607</c:v>
                </c:pt>
                <c:pt idx="7">
                  <c:v>3174</c:v>
                </c:pt>
                <c:pt idx="8">
                  <c:v>3046</c:v>
                </c:pt>
                <c:pt idx="9">
                  <c:v>4508</c:v>
                </c:pt>
                <c:pt idx="10">
                  <c:v>4383</c:v>
                </c:pt>
                <c:pt idx="11">
                  <c:v>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3A-4666-AAF4-D4E9382B6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618533206052453"/>
          <c:y val="0.23068926127237627"/>
          <c:w val="8.1141791196103305E-2"/>
          <c:h val="0.149694355346306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'Ark1'!$C$2192</c:f>
              <c:strCache>
                <c:ptCount val="1"/>
              </c:strCache>
            </c:strRef>
          </c:tx>
          <c:invertIfNegative val="0"/>
          <c:val>
            <c:numRef>
              <c:f>'Ark1'!$T$2192:$T$2226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945-4300-B3BB-50966B043FC6}"/>
            </c:ext>
          </c:extLst>
        </c:ser>
        <c:ser>
          <c:idx val="0"/>
          <c:order val="1"/>
          <c:tx>
            <c:strRef>
              <c:f>'Klasse Rase2'!$B$94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Rase2'!$K$94:$K$134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5.6</c:v>
                </c:pt>
                <c:pt idx="11">
                  <c:v>7</c:v>
                </c:pt>
                <c:pt idx="12">
                  <c:v>8.1538461538461515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6</c:v>
                </c:pt>
                <c:pt idx="29">
                  <c:v>7.25</c:v>
                </c:pt>
                <c:pt idx="30">
                  <c:v>8.3333333333333357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945-4300-B3BB-50966B04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52712"/>
        <c:axId val="472253104"/>
      </c:barChart>
      <c:catAx>
        <c:axId val="472252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5310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2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'Ark1'!$C$2227</c:f>
              <c:strCache>
                <c:ptCount val="1"/>
              </c:strCache>
            </c:strRef>
          </c:tx>
          <c:invertIfNegative val="0"/>
          <c:val>
            <c:numRef>
              <c:f>'Ark1'!$T$2227:$T$2261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AED-48C5-9E12-6D8736D36C0A}"/>
            </c:ext>
          </c:extLst>
        </c:ser>
        <c:ser>
          <c:idx val="0"/>
          <c:order val="1"/>
          <c:tx>
            <c:strRef>
              <c:f>'Klasse Rase2'!$B$139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Rase2'!$K$139:$K$180</c:f>
              <c:numCache>
                <c:formatCode>0.00</c:formatCode>
                <c:ptCount val="42"/>
                <c:pt idx="0">
                  <c:v>0</c:v>
                </c:pt>
                <c:pt idx="1">
                  <c:v>4.5</c:v>
                </c:pt>
                <c:pt idx="2">
                  <c:v>6.1290322580645142</c:v>
                </c:pt>
                <c:pt idx="3">
                  <c:v>6.984375</c:v>
                </c:pt>
                <c:pt idx="4">
                  <c:v>8.3846153846153886</c:v>
                </c:pt>
                <c:pt idx="5">
                  <c:v>10.5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9">
                  <c:v>3.25</c:v>
                </c:pt>
                <c:pt idx="20">
                  <c:v>4.9375</c:v>
                </c:pt>
                <c:pt idx="21">
                  <c:v>6.4427480916030513</c:v>
                </c:pt>
                <c:pt idx="22">
                  <c:v>7.9635036496350384</c:v>
                </c:pt>
                <c:pt idx="23">
                  <c:v>9</c:v>
                </c:pt>
                <c:pt idx="24">
                  <c:v>10.227272727272727</c:v>
                </c:pt>
                <c:pt idx="25">
                  <c:v>10.666666666666664</c:v>
                </c:pt>
                <c:pt idx="26">
                  <c:v>11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AED-48C5-9E12-6D8736D36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0392"/>
        <c:axId val="479950784"/>
      </c:barChart>
      <c:catAx>
        <c:axId val="479950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07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3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'Ark1'!$C$2262</c:f>
              <c:strCache>
                <c:ptCount val="1"/>
              </c:strCache>
            </c:strRef>
          </c:tx>
          <c:invertIfNegative val="0"/>
          <c:val>
            <c:numRef>
              <c:f>'Ark1'!$T$2262:$T$2296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F27-4790-94D2-3CA25638948B}"/>
            </c:ext>
          </c:extLst>
        </c:ser>
        <c:ser>
          <c:idx val="0"/>
          <c:order val="1"/>
          <c:tx>
            <c:strRef>
              <c:f>'Klasse Rase2'!$B$181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Rase2'!$K$181:$K$226</c:f>
              <c:numCache>
                <c:formatCode>0.00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5.2222222222222223</c:v>
                </c:pt>
                <c:pt idx="16">
                  <c:v>7</c:v>
                </c:pt>
                <c:pt idx="17">
                  <c:v>9.6666666666666643</c:v>
                </c:pt>
                <c:pt idx="18">
                  <c:v>8.5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F27-4790-94D2-3CA256389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3920"/>
        <c:axId val="479954312"/>
      </c:barChart>
      <c:catAx>
        <c:axId val="479953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4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43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39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'Ark1'!$C$2297</c:f>
              <c:strCache>
                <c:ptCount val="1"/>
              </c:strCache>
            </c:strRef>
          </c:tx>
          <c:invertIfNegative val="0"/>
          <c:val>
            <c:numRef>
              <c:f>'Ark1'!$T$2297:$T$2331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B85-424F-A05C-346ED8EE6D9A}"/>
            </c:ext>
          </c:extLst>
        </c:ser>
        <c:ser>
          <c:idx val="0"/>
          <c:order val="1"/>
          <c:tx>
            <c:strRef>
              <c:f>'Klasse Rase2'!$B$227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Rase2'!$K$227:$K$277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4.8571428571428559</c:v>
                </c:pt>
                <c:pt idx="16">
                  <c:v>6</c:v>
                </c:pt>
                <c:pt idx="17">
                  <c:v>6.71830985915493</c:v>
                </c:pt>
                <c:pt idx="18">
                  <c:v>8.304347826086957</c:v>
                </c:pt>
                <c:pt idx="19">
                  <c:v>9.5555555555555554</c:v>
                </c:pt>
                <c:pt idx="20">
                  <c:v>9.6666666666666643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B85-424F-A05C-346ED8EE6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7448"/>
        <c:axId val="479957840"/>
      </c:barChart>
      <c:catAx>
        <c:axId val="479957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78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'Ark1'!$C$2332</c:f>
              <c:strCache>
                <c:ptCount val="1"/>
              </c:strCache>
            </c:strRef>
          </c:tx>
          <c:invertIfNegative val="0"/>
          <c:val>
            <c:numRef>
              <c:f>'Ark1'!$T$2332:$T$2366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625-44F6-8B97-BB0D153EA6B0}"/>
            </c:ext>
          </c:extLst>
        </c:ser>
        <c:ser>
          <c:idx val="0"/>
          <c:order val="1"/>
          <c:tx>
            <c:strRef>
              <c:f>'Klasse Rase2'!$B$286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Rase2'!$K$286:$K$336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625-44F6-8B97-BB0D153EA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0976"/>
        <c:axId val="479961368"/>
      </c:barChart>
      <c:catAx>
        <c:axId val="479960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1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136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09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'Ark1'!$C$2367</c:f>
              <c:strCache>
                <c:ptCount val="1"/>
              </c:strCache>
            </c:strRef>
          </c:tx>
          <c:invertIfNegative val="0"/>
          <c:val>
            <c:numRef>
              <c:f>'Ark1'!$T$2367:$T$2401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87E-4DF7-95EB-189D739A3C56}"/>
            </c:ext>
          </c:extLst>
        </c:ser>
        <c:ser>
          <c:idx val="0"/>
          <c:order val="1"/>
          <c:tx>
            <c:strRef>
              <c:f>'Klasse Rase2'!$B$337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Rase2'!$K$337:$K$387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6</c:v>
                </c:pt>
                <c:pt idx="20">
                  <c:v>4.7368421052631557</c:v>
                </c:pt>
                <c:pt idx="21">
                  <c:v>5.6752411575562691</c:v>
                </c:pt>
                <c:pt idx="22">
                  <c:v>7.1967654986522946</c:v>
                </c:pt>
                <c:pt idx="23">
                  <c:v>8.7095310136157345</c:v>
                </c:pt>
                <c:pt idx="24">
                  <c:v>10.124060150375938</c:v>
                </c:pt>
                <c:pt idx="25">
                  <c:v>11.516129032258062</c:v>
                </c:pt>
                <c:pt idx="26">
                  <c:v>12.81818181818182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2.6153846153846159</c:v>
                </c:pt>
                <c:pt idx="44">
                  <c:v>3.9673913043478257</c:v>
                </c:pt>
                <c:pt idx="45">
                  <c:v>4.7710084033613436</c:v>
                </c:pt>
                <c:pt idx="46">
                  <c:v>6.2599469496021234</c:v>
                </c:pt>
                <c:pt idx="47">
                  <c:v>7.3172839506172851</c:v>
                </c:pt>
                <c:pt idx="48">
                  <c:v>8.4446096654275067</c:v>
                </c:pt>
                <c:pt idx="49">
                  <c:v>9.1298405466970429</c:v>
                </c:pt>
                <c:pt idx="50">
                  <c:v>9.3773584905660385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87E-4DF7-95EB-189D739A3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4504"/>
        <c:axId val="479964896"/>
      </c:barChart>
      <c:catAx>
        <c:axId val="479964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48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5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0.00</c:formatCode>
                <c:ptCount val="50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4.5909090909090908</c:v>
                </c:pt>
                <c:pt idx="16">
                  <c:v>6.0981595092024552</c:v>
                </c:pt>
                <c:pt idx="17">
                  <c:v>7.3479729729729746</c:v>
                </c:pt>
                <c:pt idx="18">
                  <c:v>8.8404533565823904</c:v>
                </c:pt>
                <c:pt idx="19">
                  <c:v>10.017647058823529</c:v>
                </c:pt>
                <c:pt idx="20">
                  <c:v>10.815037593984963</c:v>
                </c:pt>
                <c:pt idx="21">
                  <c:v>11.656804733727812</c:v>
                </c:pt>
                <c:pt idx="22">
                  <c:v>12.375</c:v>
                </c:pt>
                <c:pt idx="23">
                  <c:v>13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</c:v>
                </c:pt>
                <c:pt idx="39">
                  <c:v>4</c:v>
                </c:pt>
                <c:pt idx="40">
                  <c:v>5.5128205128205119</c:v>
                </c:pt>
                <c:pt idx="41">
                  <c:v>6.3103448275862082</c:v>
                </c:pt>
                <c:pt idx="42">
                  <c:v>7.0761035007610351</c:v>
                </c:pt>
                <c:pt idx="43">
                  <c:v>7.7083700440528622</c:v>
                </c:pt>
                <c:pt idx="44">
                  <c:v>8.1463990554899652</c:v>
                </c:pt>
                <c:pt idx="45">
                  <c:v>8.5497630331753562</c:v>
                </c:pt>
                <c:pt idx="46">
                  <c:v>8.8000000000000007</c:v>
                </c:pt>
                <c:pt idx="47">
                  <c:v>12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250-4EEE-884F-3BBBD10430C1}"/>
            </c:ext>
          </c:extLst>
        </c:ser>
        <c:ser>
          <c:idx val="0"/>
          <c:order val="1"/>
          <c:tx>
            <c:strRef>
              <c:f>'Klasse Rase2'!$B$388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Rase2'!$K$388:$K$438</c:f>
              <c:numCache>
                <c:formatCode>0.00</c:formatCode>
                <c:ptCount val="51"/>
                <c:pt idx="0">
                  <c:v>10.5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4.9629629629629619</c:v>
                </c:pt>
                <c:pt idx="16">
                  <c:v>5.7960526315789487</c:v>
                </c:pt>
                <c:pt idx="17">
                  <c:v>7.4265010351966882</c:v>
                </c:pt>
                <c:pt idx="18">
                  <c:v>8.7545899632802939</c:v>
                </c:pt>
                <c:pt idx="19">
                  <c:v>9.7956438180653436</c:v>
                </c:pt>
                <c:pt idx="20">
                  <c:v>10.677731673582297</c:v>
                </c:pt>
                <c:pt idx="21">
                  <c:v>11.469072164948455</c:v>
                </c:pt>
                <c:pt idx="22">
                  <c:v>12.25</c:v>
                </c:pt>
                <c:pt idx="23">
                  <c:v>12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4.2</c:v>
                </c:pt>
                <c:pt idx="40">
                  <c:v>5.1937984496124034</c:v>
                </c:pt>
                <c:pt idx="41">
                  <c:v>5.968325791855202</c:v>
                </c:pt>
                <c:pt idx="42">
                  <c:v>6.5772097976570798</c:v>
                </c:pt>
                <c:pt idx="43">
                  <c:v>7.3121118012422368</c:v>
                </c:pt>
                <c:pt idx="44">
                  <c:v>8.0022883295194518</c:v>
                </c:pt>
                <c:pt idx="45">
                  <c:v>8.5565610859728505</c:v>
                </c:pt>
                <c:pt idx="46">
                  <c:v>9.2222222222222232</c:v>
                </c:pt>
                <c:pt idx="47">
                  <c:v>7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250-4EEE-884F-3BBBD1043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8032"/>
        <c:axId val="479968424"/>
      </c:barChart>
      <c:catAx>
        <c:axId val="479968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842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59"/>
                <c:pt idx="0" formatCode="0.00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0.00">
                  <c:v>0</c:v>
                </c:pt>
                <c:pt idx="10" formatCode="0.00">
                  <c:v>3</c:v>
                </c:pt>
                <c:pt idx="11" formatCode="0.00">
                  <c:v>3</c:v>
                </c:pt>
                <c:pt idx="12" formatCode="0.00">
                  <c:v>4.6153846153846141</c:v>
                </c:pt>
                <c:pt idx="13" formatCode="0.00">
                  <c:v>5.6564417177914077</c:v>
                </c:pt>
                <c:pt idx="14" formatCode="0.00">
                  <c:v>7.3658536585365857</c:v>
                </c:pt>
                <c:pt idx="15" formatCode="0.00">
                  <c:v>8.444061962134251</c:v>
                </c:pt>
                <c:pt idx="16" formatCode="0.00">
                  <c:v>9.4773519163763051</c:v>
                </c:pt>
                <c:pt idx="17" formatCode="0.00">
                  <c:v>10</c:v>
                </c:pt>
                <c:pt idx="18" formatCode="0.00">
                  <c:v>12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7</c:v>
                </c:pt>
                <c:pt idx="36" formatCode="0.00">
                  <c:v>6.083333333333333</c:v>
                </c:pt>
                <c:pt idx="37" formatCode="0.00">
                  <c:v>6.2769230769230759</c:v>
                </c:pt>
                <c:pt idx="38" formatCode="0.00">
                  <c:v>6.9029126213592242</c:v>
                </c:pt>
                <c:pt idx="39" formatCode="0.00">
                  <c:v>7.076923076923074</c:v>
                </c:pt>
                <c:pt idx="40" formatCode="0.00">
                  <c:v>7.3333333333333313</c:v>
                </c:pt>
                <c:pt idx="41" formatCode="0.00">
                  <c:v>8.4285714285714306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3.7142857142857153</c:v>
                </c:pt>
                <c:pt idx="58" formatCode="0.00">
                  <c:v>4.6481481481481479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8B7-41BA-A692-B6DCD6E6FC19}"/>
            </c:ext>
          </c:extLst>
        </c:ser>
        <c:ser>
          <c:idx val="0"/>
          <c:order val="1"/>
          <c:tx>
            <c:strRef>
              <c:f>'Klasse Rase2'!$B$447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Rase2'!$K$447:$K$497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3.7142857142857153</c:v>
                </c:pt>
                <c:pt idx="3">
                  <c:v>4.4482758620689653</c:v>
                </c:pt>
                <c:pt idx="4">
                  <c:v>5.6063348416289598</c:v>
                </c:pt>
                <c:pt idx="5">
                  <c:v>7.0821643286573135</c:v>
                </c:pt>
                <c:pt idx="6">
                  <c:v>8.3487475915221587</c:v>
                </c:pt>
                <c:pt idx="7">
                  <c:v>9.20979020979021</c:v>
                </c:pt>
                <c:pt idx="8">
                  <c:v>9.9714285714285769</c:v>
                </c:pt>
                <c:pt idx="9">
                  <c:v>11.857142857142859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4.6153846153846141</c:v>
                </c:pt>
                <c:pt idx="27">
                  <c:v>4.8064516129032251</c:v>
                </c:pt>
                <c:pt idx="28">
                  <c:v>6.6956521739130412</c:v>
                </c:pt>
                <c:pt idx="29">
                  <c:v>6.8928571428571441</c:v>
                </c:pt>
                <c:pt idx="30">
                  <c:v>6.9647058823529404</c:v>
                </c:pt>
                <c:pt idx="31">
                  <c:v>7.085714285714289</c:v>
                </c:pt>
                <c:pt idx="32">
                  <c:v>7.5</c:v>
                </c:pt>
                <c:pt idx="33">
                  <c:v>0</c:v>
                </c:pt>
                <c:pt idx="34">
                  <c:v>7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4.3157894736842097</c:v>
                </c:pt>
                <c:pt idx="49">
                  <c:v>5.2558139534883743</c:v>
                </c:pt>
                <c:pt idx="50">
                  <c:v>6.7971014492753614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8B7-41BA-A692-B6DCD6E6F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1560"/>
        <c:axId val="479971952"/>
      </c:barChart>
      <c:catAx>
        <c:axId val="479971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195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0.00</c:formatCode>
                <c:ptCount val="51"/>
                <c:pt idx="0">
                  <c:v>6.5483870967741948</c:v>
                </c:pt>
                <c:pt idx="1">
                  <c:v>8.75</c:v>
                </c:pt>
                <c:pt idx="2">
                  <c:v>0</c:v>
                </c:pt>
                <c:pt idx="3">
                  <c:v>6</c:v>
                </c:pt>
                <c:pt idx="4">
                  <c:v>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5.25</c:v>
                </c:pt>
                <c:pt idx="22">
                  <c:v>5.5</c:v>
                </c:pt>
                <c:pt idx="23">
                  <c:v>6.4107142857142891</c:v>
                </c:pt>
                <c:pt idx="24">
                  <c:v>7.6216216216216237</c:v>
                </c:pt>
                <c:pt idx="25">
                  <c:v>8.7547169811320789</c:v>
                </c:pt>
                <c:pt idx="26">
                  <c:v>9.9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 formatCode="General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4.3333333333333321</c:v>
                </c:pt>
                <c:pt idx="45">
                  <c:v>5.5357142857142847</c:v>
                </c:pt>
                <c:pt idx="46">
                  <c:v>7.8</c:v>
                </c:pt>
                <c:pt idx="47">
                  <c:v>10</c:v>
                </c:pt>
                <c:pt idx="48">
                  <c:v>11.5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E4-4EF7-B06A-0D455475153A}"/>
            </c:ext>
          </c:extLst>
        </c:ser>
        <c:ser>
          <c:idx val="0"/>
          <c:order val="1"/>
          <c:tx>
            <c:strRef>
              <c:f>'Klasse Rase2'!$B$498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Rase2'!$K$498:$K$548</c:f>
              <c:numCache>
                <c:formatCode>0.00</c:formatCode>
                <c:ptCount val="51"/>
                <c:pt idx="0">
                  <c:v>8.75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4.8499999999999996</c:v>
                </c:pt>
                <c:pt idx="22">
                  <c:v>6.0512820512820502</c:v>
                </c:pt>
                <c:pt idx="23">
                  <c:v>7.2857142857142883</c:v>
                </c:pt>
                <c:pt idx="24">
                  <c:v>8.8301886792452819</c:v>
                </c:pt>
                <c:pt idx="25">
                  <c:v>9.7142857142857117</c:v>
                </c:pt>
                <c:pt idx="26">
                  <c:v>11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4.3846153846153859</c:v>
                </c:pt>
                <c:pt idx="44">
                  <c:v>5.7872340425531918</c:v>
                </c:pt>
                <c:pt idx="45">
                  <c:v>7.0851063829787249</c:v>
                </c:pt>
                <c:pt idx="46">
                  <c:v>9.0833333333333357</c:v>
                </c:pt>
                <c:pt idx="47">
                  <c:v>10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3E4-4EF7-B06A-0D4554751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5088"/>
        <c:axId val="479975480"/>
      </c:barChart>
      <c:catAx>
        <c:axId val="479975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54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</c:v>
                </c:pt>
                <c:pt idx="19">
                  <c:v>8</c:v>
                </c:pt>
                <c:pt idx="20">
                  <c:v>8.3636363636363615</c:v>
                </c:pt>
                <c:pt idx="21">
                  <c:v>10</c:v>
                </c:pt>
                <c:pt idx="22">
                  <c:v>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 formatCode="General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6.2</c:v>
                </c:pt>
                <c:pt idx="41">
                  <c:v>7.3888888888888893</c:v>
                </c:pt>
                <c:pt idx="42">
                  <c:v>8.3125</c:v>
                </c:pt>
                <c:pt idx="43">
                  <c:v>10.5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47-4AE4-BD7A-AAD47741C3AD}"/>
            </c:ext>
          </c:extLst>
        </c:ser>
        <c:ser>
          <c:idx val="0"/>
          <c:order val="1"/>
          <c:tx>
            <c:strRef>
              <c:f>'Klasse Rase2'!$B$549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Rase2'!$K$549:$K$599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7.5</c:v>
                </c:pt>
                <c:pt idx="19">
                  <c:v>8.25</c:v>
                </c:pt>
                <c:pt idx="20">
                  <c:v>0</c:v>
                </c:pt>
                <c:pt idx="21">
                  <c:v>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</c:v>
                </c:pt>
                <c:pt idx="39">
                  <c:v>5.375</c:v>
                </c:pt>
                <c:pt idx="40">
                  <c:v>7.0740740740740753</c:v>
                </c:pt>
                <c:pt idx="41">
                  <c:v>9.3870967741935498</c:v>
                </c:pt>
                <c:pt idx="42">
                  <c:v>11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247-4AE4-BD7A-AAD47741C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8616"/>
        <c:axId val="479979008"/>
      </c:barChart>
      <c:catAx>
        <c:axId val="479978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90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8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slaktevekt</a:t>
            </a:r>
            <a:r>
              <a:rPr lang="nb-NO" sz="2800" baseline="0"/>
              <a:t> TILVEKST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32757666125457E-2"/>
          <c:y val="0.13072972946076"/>
          <c:w val="0.8791324221707002"/>
          <c:h val="0.75107530814897794"/>
        </c:manualLayout>
      </c:layout>
      <c:lineChart>
        <c:grouping val="standar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Måned!$AI$37:$AI$48</c:f>
              <c:numCache>
                <c:formatCode>0</c:formatCode>
                <c:ptCount val="12"/>
                <c:pt idx="0">
                  <c:v>420.91257403010411</c:v>
                </c:pt>
                <c:pt idx="1">
                  <c:v>433.81892113926148</c:v>
                </c:pt>
                <c:pt idx="2">
                  <c:v>411.99635494205432</c:v>
                </c:pt>
                <c:pt idx="3">
                  <c:v>438.56494086403814</c:v>
                </c:pt>
                <c:pt idx="4">
                  <c:v>464.97357130427065</c:v>
                </c:pt>
                <c:pt idx="5">
                  <c:v>459.66677059315077</c:v>
                </c:pt>
                <c:pt idx="6">
                  <c:v>452.19237994911958</c:v>
                </c:pt>
                <c:pt idx="7">
                  <c:v>453.90673854546685</c:v>
                </c:pt>
                <c:pt idx="8">
                  <c:v>440.87718065234583</c:v>
                </c:pt>
                <c:pt idx="9">
                  <c:v>394.5459147845267</c:v>
                </c:pt>
                <c:pt idx="10">
                  <c:v>386.11489276616504</c:v>
                </c:pt>
                <c:pt idx="11">
                  <c:v>397.62351796133515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B6-4298-83D0-73DE9E77BCB2}"/>
            </c:ext>
          </c:extLst>
        </c:ser>
        <c:ser>
          <c:idx val="2"/>
          <c:order val="1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Måned!$AI$24:$AI$35</c:f>
              <c:numCache>
                <c:formatCode>0</c:formatCode>
                <c:ptCount val="12"/>
                <c:pt idx="0">
                  <c:v>404.88121313287257</c:v>
                </c:pt>
                <c:pt idx="1">
                  <c:v>411.2888271388274</c:v>
                </c:pt>
                <c:pt idx="2">
                  <c:v>415.14760432156652</c:v>
                </c:pt>
                <c:pt idx="3">
                  <c:v>436.0659417014308</c:v>
                </c:pt>
                <c:pt idx="4">
                  <c:v>448.76786768600186</c:v>
                </c:pt>
                <c:pt idx="5">
                  <c:v>452.4030272191514</c:v>
                </c:pt>
                <c:pt idx="6">
                  <c:v>458.97858860592407</c:v>
                </c:pt>
                <c:pt idx="7">
                  <c:v>444.20505085516373</c:v>
                </c:pt>
                <c:pt idx="8">
                  <c:v>427.84069084152634</c:v>
                </c:pt>
                <c:pt idx="9">
                  <c:v>379.55294982422402</c:v>
                </c:pt>
                <c:pt idx="10">
                  <c:v>380.25085679436137</c:v>
                </c:pt>
                <c:pt idx="11">
                  <c:v>383.42188844784067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B6-4298-83D0-73DE9E77BCB2}"/>
            </c:ext>
          </c:extLst>
        </c:ser>
        <c:ser>
          <c:idx val="3"/>
          <c:order val="2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980056823472732E-3"/>
                  <c:y val="6.6211926716561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72-4179-AFC7-E2BCF5CABED3}"/>
                </c:ext>
              </c:extLst>
            </c:dLbl>
            <c:dLbl>
              <c:idx val="1"/>
              <c:layout>
                <c:manualLayout>
                  <c:x val="-2.9914529243454491E-3"/>
                  <c:y val="9.7248767364949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72-4179-AFC7-E2BCF5CABED3}"/>
                </c:ext>
              </c:extLst>
            </c:dLbl>
            <c:dLbl>
              <c:idx val="3"/>
              <c:layout>
                <c:manualLayout>
                  <c:x val="-1.9943019495636326E-2"/>
                  <c:y val="-6.621192671656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72-4179-AFC7-E2BCF5CABED3}"/>
                </c:ext>
              </c:extLst>
            </c:dLbl>
            <c:dLbl>
              <c:idx val="4"/>
              <c:layout>
                <c:manualLayout>
                  <c:x val="-1.894586852085451E-2"/>
                  <c:y val="-3.9313331487958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92-41D9-BFFB-D72BEE912401}"/>
                </c:ext>
              </c:extLst>
            </c:dLbl>
            <c:dLbl>
              <c:idx val="5"/>
              <c:layout>
                <c:manualLayout>
                  <c:x val="-8.9743587730363467E-3"/>
                  <c:y val="-4.9658945037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A2-4B4F-9ADF-D8131EE24975}"/>
                </c:ext>
              </c:extLst>
            </c:dLbl>
            <c:dLbl>
              <c:idx val="6"/>
              <c:layout>
                <c:manualLayout>
                  <c:x val="-2.6923076319109115E-2"/>
                  <c:y val="6.2073681296776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A2-4B4F-9ADF-D8131EE24975}"/>
                </c:ext>
              </c:extLst>
            </c:dLbl>
            <c:dLbl>
              <c:idx val="7"/>
              <c:layout>
                <c:manualLayout>
                  <c:x val="-1.3960113646945502E-2"/>
                  <c:y val="-6.2073681296776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A2-4B4F-9ADF-D8131EE24975}"/>
                </c:ext>
              </c:extLst>
            </c:dLbl>
            <c:dLbl>
              <c:idx val="9"/>
              <c:layout>
                <c:manualLayout>
                  <c:x val="-7.9772077982545306E-2"/>
                  <c:y val="-1.4483858969247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E3-47C9-B288-5361C94E4A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Måned!$AI$10:$AI$21</c:f>
              <c:numCache>
                <c:formatCode>0</c:formatCode>
                <c:ptCount val="12"/>
                <c:pt idx="0">
                  <c:v>407.86809939962797</c:v>
                </c:pt>
                <c:pt idx="1">
                  <c:v>416.410546848379</c:v>
                </c:pt>
                <c:pt idx="2">
                  <c:v>411.45023404916486</c:v>
                </c:pt>
                <c:pt idx="3">
                  <c:v>447.05763263769063</c:v>
                </c:pt>
                <c:pt idx="4">
                  <c:v>451.10312890314742</c:v>
                </c:pt>
                <c:pt idx="5">
                  <c:v>458.20086219169764</c:v>
                </c:pt>
                <c:pt idx="6">
                  <c:v>453.54588329567582</c:v>
                </c:pt>
                <c:pt idx="7">
                  <c:v>450.1818040971275</c:v>
                </c:pt>
                <c:pt idx="8">
                  <c:v>427.85745029299335</c:v>
                </c:pt>
                <c:pt idx="9">
                  <c:v>381.07715396645983</c:v>
                </c:pt>
                <c:pt idx="10">
                  <c:v>387.96340855691784</c:v>
                </c:pt>
                <c:pt idx="11">
                  <c:v>399.77999035818209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B6-4298-83D0-73DE9E77B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3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Tilvekst i gram per dag</a:t>
                </a:r>
              </a:p>
            </c:rich>
          </c:tx>
          <c:layout>
            <c:manualLayout>
              <c:xMode val="edge"/>
              <c:yMode val="edge"/>
              <c:x val="1.5577547728463296E-2"/>
              <c:y val="0.25367368413885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724885103867797"/>
          <c:y val="0.4153908841622016"/>
          <c:w val="8.2989813513923913E-2"/>
          <c:h val="0.154211226799146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59"/>
                <c:pt idx="0" formatCode="0.00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A47-43E9-A7DD-26520065E13E}"/>
            </c:ext>
          </c:extLst>
        </c:ser>
        <c:ser>
          <c:idx val="0"/>
          <c:order val="1"/>
          <c:tx>
            <c:strRef>
              <c:f>'Klasse Rase2'!$B$608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Rase2'!$K$608:$K$658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A47-43E9-A7DD-26520065E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4544"/>
        <c:axId val="481694936"/>
      </c:barChart>
      <c:catAx>
        <c:axId val="481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4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0.00</c:formatCode>
                <c:ptCount val="51"/>
                <c:pt idx="0">
                  <c:v>0</c:v>
                </c:pt>
                <c:pt idx="1">
                  <c:v>8.5</c:v>
                </c:pt>
                <c:pt idx="2">
                  <c:v>8.2857142857142883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9</c:v>
                </c:pt>
                <c:pt idx="23">
                  <c:v>8.6666666666666643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 formatCode="General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FF1-466D-A5E6-E32C8435B6F7}"/>
            </c:ext>
          </c:extLst>
        </c:ser>
        <c:ser>
          <c:idx val="0"/>
          <c:order val="1"/>
          <c:tx>
            <c:strRef>
              <c:f>'Klasse Rase2'!$B$659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Rase2'!$K$659:$K$709</c:f>
              <c:numCache>
                <c:formatCode>0.00</c:formatCode>
                <c:ptCount val="51"/>
                <c:pt idx="0">
                  <c:v>0</c:v>
                </c:pt>
                <c:pt idx="1">
                  <c:v>8.6</c:v>
                </c:pt>
                <c:pt idx="2">
                  <c:v>9.4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6.2</c:v>
                </c:pt>
                <c:pt idx="21">
                  <c:v>8.3333333333333357</c:v>
                </c:pt>
                <c:pt idx="22">
                  <c:v>8.2857142857142883</c:v>
                </c:pt>
                <c:pt idx="23">
                  <c:v>9</c:v>
                </c:pt>
                <c:pt idx="24">
                  <c:v>14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FF1-466D-A5E6-E32C8435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8072"/>
        <c:axId val="481698464"/>
      </c:barChart>
      <c:catAx>
        <c:axId val="481698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8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>
                  <c:v>4</c:v>
                </c:pt>
                <c:pt idx="15">
                  <c:v>4.5999999999999996</c:v>
                </c:pt>
                <c:pt idx="16">
                  <c:v>4.8539325842696641</c:v>
                </c:pt>
                <c:pt idx="17">
                  <c:v>6.0250000000000004</c:v>
                </c:pt>
                <c:pt idx="18">
                  <c:v>6.7652582159624428</c:v>
                </c:pt>
                <c:pt idx="19">
                  <c:v>7.3933121019108308</c:v>
                </c:pt>
                <c:pt idx="20">
                  <c:v>8.6515353805073421</c:v>
                </c:pt>
                <c:pt idx="21">
                  <c:v>9.2246963562753059</c:v>
                </c:pt>
                <c:pt idx="22">
                  <c:v>9.8618784530386741</c:v>
                </c:pt>
                <c:pt idx="23">
                  <c:v>10.333333333333336</c:v>
                </c:pt>
                <c:pt idx="24">
                  <c:v>13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 formatCode="General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5.4444444444444438</c:v>
                </c:pt>
                <c:pt idx="40">
                  <c:v>5.9333333333333353</c:v>
                </c:pt>
                <c:pt idx="41">
                  <c:v>7.0909090909090899</c:v>
                </c:pt>
                <c:pt idx="42">
                  <c:v>9.1764705882352953</c:v>
                </c:pt>
                <c:pt idx="43">
                  <c:v>0</c:v>
                </c:pt>
                <c:pt idx="44">
                  <c:v>10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072-4734-93DD-044B3ED20009}"/>
            </c:ext>
          </c:extLst>
        </c:ser>
        <c:ser>
          <c:idx val="0"/>
          <c:order val="1"/>
          <c:tx>
            <c:strRef>
              <c:f>'Klasse Rase2'!$B$710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Rase2'!$K$710:$K$760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4.25</c:v>
                </c:pt>
                <c:pt idx="14">
                  <c:v>4.0999999999999996</c:v>
                </c:pt>
                <c:pt idx="15">
                  <c:v>4.7464788732394387</c:v>
                </c:pt>
                <c:pt idx="16">
                  <c:v>5.8815789473684204</c:v>
                </c:pt>
                <c:pt idx="17">
                  <c:v>6.7461240310077519</c:v>
                </c:pt>
                <c:pt idx="18">
                  <c:v>7.632911392405064</c:v>
                </c:pt>
                <c:pt idx="19">
                  <c:v>8.4078590785907892</c:v>
                </c:pt>
                <c:pt idx="20">
                  <c:v>9.0619136960600386</c:v>
                </c:pt>
                <c:pt idx="21">
                  <c:v>9.7556818181818183</c:v>
                </c:pt>
                <c:pt idx="22">
                  <c:v>9.238095238095239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5.1666666666666679</c:v>
                </c:pt>
                <c:pt idx="38">
                  <c:v>5.9</c:v>
                </c:pt>
                <c:pt idx="39">
                  <c:v>6.08</c:v>
                </c:pt>
                <c:pt idx="40">
                  <c:v>8.125</c:v>
                </c:pt>
                <c:pt idx="41">
                  <c:v>7.5</c:v>
                </c:pt>
                <c:pt idx="42">
                  <c:v>9.1999999999999993</c:v>
                </c:pt>
                <c:pt idx="43">
                  <c:v>8.2222222222222232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072-4734-93DD-044B3ED20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1600"/>
        <c:axId val="481701992"/>
      </c:barChart>
      <c:catAx>
        <c:axId val="481701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199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Telemark,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9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9-4A17-8B2E-CB7D6D233666}"/>
            </c:ext>
          </c:extLst>
        </c:ser>
        <c:ser>
          <c:idx val="0"/>
          <c:order val="1"/>
          <c:tx>
            <c:strRef>
              <c:f>'Klasse Rase2'!$B$66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Rase2'!$G$66:$G$80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11</c:v>
                </c:pt>
                <c:pt idx="3">
                  <c:v>16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19-4A17-8B2E-CB7D6D233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2776"/>
        <c:axId val="481703168"/>
      </c:barChart>
      <c:catAx>
        <c:axId val="48170277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27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6.3214483506144586E-2"/>
          <c:h val="0.1012290732218408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Dølafe,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48207767004787E-2"/>
          <c:y val="0.14628200802809746"/>
          <c:w val="0.88788920338470134"/>
          <c:h val="0.705910372734754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1-4CB8-9E77-4D54D50D0DA3}"/>
            </c:ext>
          </c:extLst>
        </c:ser>
        <c:ser>
          <c:idx val="0"/>
          <c:order val="1"/>
          <c:tx>
            <c:strRef>
              <c:f>'Klasse Rase2'!$B$84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Rase2'!$G$84:$G$98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51-4CB8-9E77-4D54D50D0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888"/>
        <c:axId val="917439280"/>
      </c:barChart>
      <c:catAx>
        <c:axId val="917438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88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0.10057523139820619"/>
          <c:h val="0.1640448336491987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Raukolle,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0-43DB-AAAA-C50BC09B579B}"/>
            </c:ext>
          </c:extLst>
        </c:ser>
        <c:ser>
          <c:idx val="0"/>
          <c:order val="1"/>
          <c:tx>
            <c:strRef>
              <c:f>'Klasse Rase2'!$B$102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Rase2'!$G$102:$G$116</c:f>
              <c:numCache>
                <c:formatCode>General</c:formatCode>
                <c:ptCount val="15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0-43DB-AAAA-C50BC09B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094048"/>
        <c:axId val="939094440"/>
      </c:barChart>
      <c:catAx>
        <c:axId val="939094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39094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9094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390940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9.4083843355082866E-2"/>
          <c:h val="0.113542485336709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Sør- og 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36A-8E17-35164E491BA6}"/>
            </c:ext>
          </c:extLst>
        </c:ser>
        <c:ser>
          <c:idx val="0"/>
          <c:order val="1"/>
          <c:tx>
            <c:strRef>
              <c:f>'Klasse Rase2'!$B$120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Rase2'!$G$120:$G$134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8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36A-8E17-35164E491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496"/>
        <c:axId val="917439672"/>
      </c:barChart>
      <c:catAx>
        <c:axId val="917438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88689861940536"/>
          <c:y val="0.16455852923877834"/>
          <c:w val="9.2565405514368412E-2"/>
          <c:h val="0.168347792583721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15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0-4590-9960-75A61234C6E9}"/>
            </c:ext>
          </c:extLst>
        </c:ser>
        <c:ser>
          <c:idx val="0"/>
          <c:order val="1"/>
          <c:tx>
            <c:strRef>
              <c:f>'Klasse Rase2'!$B$139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Rase2'!$G$139:$G$153</c:f>
              <c:numCache>
                <c:formatCode>General</c:formatCode>
                <c:ptCount val="15"/>
                <c:pt idx="0">
                  <c:v>0</c:v>
                </c:pt>
                <c:pt idx="1">
                  <c:v>2</c:v>
                </c:pt>
                <c:pt idx="2">
                  <c:v>31</c:v>
                </c:pt>
                <c:pt idx="3">
                  <c:v>64</c:v>
                </c:pt>
                <c:pt idx="4">
                  <c:v>26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0-4590-9960-75A61234C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2079184"/>
        <c:axId val="732079576"/>
      </c:barChart>
      <c:catAx>
        <c:axId val="73207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2079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18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5.6122862015969971E-2"/>
          <c:h val="0.10199019710121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Holstein,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5"/>
                <c:pt idx="0">
                  <c:v>3</c:v>
                </c:pt>
                <c:pt idx="1">
                  <c:v>47</c:v>
                </c:pt>
                <c:pt idx="2">
                  <c:v>101</c:v>
                </c:pt>
                <c:pt idx="3">
                  <c:v>116</c:v>
                </c:pt>
                <c:pt idx="4">
                  <c:v>61</c:v>
                </c:pt>
                <c:pt idx="5">
                  <c:v>21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F-4A82-BBE7-ED686C18DA62}"/>
            </c:ext>
          </c:extLst>
        </c:ser>
        <c:ser>
          <c:idx val="0"/>
          <c:order val="1"/>
          <c:tx>
            <c:strRef>
              <c:f>'Klasse Rase2'!$B$158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Rase2'!$G$158:$G$172</c:f>
              <c:numCache>
                <c:formatCode>0</c:formatCode>
                <c:ptCount val="15"/>
                <c:pt idx="0">
                  <c:v>4</c:v>
                </c:pt>
                <c:pt idx="1">
                  <c:v>32</c:v>
                </c:pt>
                <c:pt idx="2">
                  <c:v>131</c:v>
                </c:pt>
                <c:pt idx="3">
                  <c:v>137</c:v>
                </c:pt>
                <c:pt idx="4">
                  <c:v>62</c:v>
                </c:pt>
                <c:pt idx="5">
                  <c:v>22</c:v>
                </c:pt>
                <c:pt idx="6">
                  <c:v>6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F-4A82-BBE7-ED686C18D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Brown Swiss,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5"/>
                <c:pt idx="0">
                  <c:v>0</c:v>
                </c:pt>
                <c:pt idx="1">
                  <c:v>2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990-AC69-86D749EE6403}"/>
            </c:ext>
          </c:extLst>
        </c:ser>
        <c:ser>
          <c:idx val="0"/>
          <c:order val="1"/>
          <c:tx>
            <c:strRef>
              <c:f>'Klasse Rase2'!$B$194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Rase2'!$G$194:$G$208</c:f>
              <c:numCache>
                <c:formatCode>General</c:formatCode>
                <c:ptCount val="15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0B-4990-AC69-86D749EE6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korrelasjon</a:t>
            </a:r>
            <a:r>
              <a:rPr lang="nb-NO" sz="2800" baseline="0"/>
              <a:t> KLASSE og VEKT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646088450167019E-2"/>
          <c:y val="0.15051642894488698"/>
          <c:w val="0.89465326286952351"/>
          <c:h val="0.70073214207423573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'Ark1'!$AB$43:$AB$54</c:f>
              <c:numCache>
                <c:formatCode>General</c:formatCode>
                <c:ptCount val="12"/>
                <c:pt idx="0">
                  <c:v>61.200530634623057</c:v>
                </c:pt>
                <c:pt idx="1">
                  <c:v>59.405693610834994</c:v>
                </c:pt>
                <c:pt idx="2">
                  <c:v>49.4793966090418</c:v>
                </c:pt>
                <c:pt idx="3">
                  <c:v>53.252023873827561</c:v>
                </c:pt>
                <c:pt idx="4">
                  <c:v>53.139857288128361</c:v>
                </c:pt>
                <c:pt idx="5">
                  <c:v>56.476890060930415</c:v>
                </c:pt>
                <c:pt idx="6">
                  <c:v>56.022792023544241</c:v>
                </c:pt>
                <c:pt idx="7">
                  <c:v>59.526204054229261</c:v>
                </c:pt>
                <c:pt idx="8">
                  <c:v>64.691797432754413</c:v>
                </c:pt>
                <c:pt idx="9">
                  <c:v>61.270569204777615</c:v>
                </c:pt>
                <c:pt idx="10">
                  <c:v>57.699693083411802</c:v>
                </c:pt>
                <c:pt idx="11">
                  <c:v>65.236095955236181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1-4D5A-93DE-F65A7441A78F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'Ark1'!$AB$31:$AB$42</c:f>
              <c:numCache>
                <c:formatCode>General</c:formatCode>
                <c:ptCount val="12"/>
                <c:pt idx="0">
                  <c:v>57.324803898094487</c:v>
                </c:pt>
                <c:pt idx="1">
                  <c:v>56.723364101487121</c:v>
                </c:pt>
                <c:pt idx="2">
                  <c:v>47.439694557362223</c:v>
                </c:pt>
                <c:pt idx="3">
                  <c:v>56.667651683041619</c:v>
                </c:pt>
                <c:pt idx="4">
                  <c:v>52.814245654642491</c:v>
                </c:pt>
                <c:pt idx="5">
                  <c:v>53.357253209377276</c:v>
                </c:pt>
                <c:pt idx="6">
                  <c:v>55.15317011416559</c:v>
                </c:pt>
                <c:pt idx="7">
                  <c:v>58.916315796045822</c:v>
                </c:pt>
                <c:pt idx="8">
                  <c:v>56.203035181547023</c:v>
                </c:pt>
                <c:pt idx="9">
                  <c:v>56.990357809023678</c:v>
                </c:pt>
                <c:pt idx="10">
                  <c:v>60.505287949841048</c:v>
                </c:pt>
                <c:pt idx="11">
                  <c:v>65.043144280184862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81-4D5A-93DE-F65A7441A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4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0509297497376106E-2"/>
              <c:y val="0.256999901790683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8792098421577"/>
          <c:y val="0.37202312740143589"/>
          <c:w val="7.6822949151534134E-2"/>
          <c:h val="0.128250481084696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Jarlsberg 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3-4227-B0A7-7177DA9FA136}"/>
            </c:ext>
          </c:extLst>
        </c:ser>
        <c:ser>
          <c:idx val="0"/>
          <c:order val="1"/>
          <c:tx>
            <c:strRef>
              <c:f>'Klasse Rase2'!$B$217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Rase2'!$G$217:$G$231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3-4227-B0A7-7177DA9FA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Fleckvieh, antall slakt 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5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22</c:v>
                </c:pt>
                <c:pt idx="4">
                  <c:v>35</c:v>
                </c:pt>
                <c:pt idx="5">
                  <c:v>34</c:v>
                </c:pt>
                <c:pt idx="6">
                  <c:v>13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6-4B85-91A7-5BD6FA13DB33}"/>
            </c:ext>
          </c:extLst>
        </c:ser>
        <c:ser>
          <c:idx val="0"/>
          <c:order val="1"/>
          <c:tx>
            <c:strRef>
              <c:f>'Klasse Rase2'!$B$240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Rase2'!$G$240:$G$254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38</c:v>
                </c:pt>
                <c:pt idx="4">
                  <c:v>71</c:v>
                </c:pt>
                <c:pt idx="5">
                  <c:v>46</c:v>
                </c:pt>
                <c:pt idx="6">
                  <c:v>9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6-4B85-91A7-5BD6FA1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Hereford,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26</c:v>
                </c:pt>
                <c:pt idx="3">
                  <c:v>211</c:v>
                </c:pt>
                <c:pt idx="4">
                  <c:v>543</c:v>
                </c:pt>
                <c:pt idx="5">
                  <c:v>659</c:v>
                </c:pt>
                <c:pt idx="6">
                  <c:v>334</c:v>
                </c:pt>
                <c:pt idx="7">
                  <c:v>65</c:v>
                </c:pt>
                <c:pt idx="8">
                  <c:v>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A-42EE-B5EB-9D5D81480216}"/>
            </c:ext>
          </c:extLst>
        </c:ser>
        <c:ser>
          <c:idx val="0"/>
          <c:order val="1"/>
          <c:tx>
            <c:strRef>
              <c:f>'Klasse Rase2'!$B$355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Rase2'!$G$355:$G$369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38</c:v>
                </c:pt>
                <c:pt idx="3">
                  <c:v>311</c:v>
                </c:pt>
                <c:pt idx="4">
                  <c:v>742</c:v>
                </c:pt>
                <c:pt idx="5">
                  <c:v>661</c:v>
                </c:pt>
                <c:pt idx="6">
                  <c:v>266</c:v>
                </c:pt>
                <c:pt idx="7">
                  <c:v>62</c:v>
                </c:pt>
                <c:pt idx="8">
                  <c:v>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A-42EE-B5EB-9D5D81480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4-4432-938F-3AD595398B07}"/>
            </c:ext>
          </c:extLst>
        </c:ser>
        <c:ser>
          <c:idx val="0"/>
          <c:order val="1"/>
          <c:tx>
            <c:strRef>
              <c:f>'Klasse Rase2'!$B$378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Rase2'!$G$378:$G$392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13</c:v>
                </c:pt>
                <c:pt idx="3">
                  <c:v>92</c:v>
                </c:pt>
                <c:pt idx="4">
                  <c:v>476</c:v>
                </c:pt>
                <c:pt idx="5">
                  <c:v>1131</c:v>
                </c:pt>
                <c:pt idx="6">
                  <c:v>1620</c:v>
                </c:pt>
                <c:pt idx="7">
                  <c:v>1345</c:v>
                </c:pt>
                <c:pt idx="8">
                  <c:v>439</c:v>
                </c:pt>
                <c:pt idx="9">
                  <c:v>53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4-4432-938F-3AD595398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Aberdeen Angus,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7-471C-9804-D32603FEACC2}"/>
            </c:ext>
          </c:extLst>
        </c:ser>
        <c:ser>
          <c:idx val="0"/>
          <c:order val="1"/>
          <c:tx>
            <c:strRef>
              <c:f>'Klasse Rase2'!$B$401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Rase2'!$G$401:$G$415</c:f>
              <c:numCache>
                <c:formatCode>General</c:formatCode>
                <c:ptCount val="15"/>
                <c:pt idx="0">
                  <c:v>0</c:v>
                </c:pt>
                <c:pt idx="1">
                  <c:v>2</c:v>
                </c:pt>
                <c:pt idx="2">
                  <c:v>27</c:v>
                </c:pt>
                <c:pt idx="3">
                  <c:v>304</c:v>
                </c:pt>
                <c:pt idx="4">
                  <c:v>966</c:v>
                </c:pt>
                <c:pt idx="5">
                  <c:v>1634</c:v>
                </c:pt>
                <c:pt idx="6">
                  <c:v>1561</c:v>
                </c:pt>
                <c:pt idx="7">
                  <c:v>723</c:v>
                </c:pt>
                <c:pt idx="8">
                  <c:v>194</c:v>
                </c:pt>
                <c:pt idx="9">
                  <c:v>12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7-471C-9804-D32603FE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Limousine, antall slakt 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2735029041614"/>
          <c:y val="0.14866939239941404"/>
          <c:w val="0.88031004823131909"/>
          <c:h val="0.703523004063155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21</c:v>
                </c:pt>
                <c:pt idx="4">
                  <c:v>78</c:v>
                </c:pt>
                <c:pt idx="5">
                  <c:v>290</c:v>
                </c:pt>
                <c:pt idx="6">
                  <c:v>657</c:v>
                </c:pt>
                <c:pt idx="7">
                  <c:v>1135</c:v>
                </c:pt>
                <c:pt idx="8">
                  <c:v>847</c:v>
                </c:pt>
                <c:pt idx="9">
                  <c:v>211</c:v>
                </c:pt>
                <c:pt idx="10">
                  <c:v>10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3-4E90-A6BB-34C9720B9530}"/>
            </c:ext>
          </c:extLst>
        </c:ser>
        <c:ser>
          <c:idx val="0"/>
          <c:order val="1"/>
          <c:tx>
            <c:strRef>
              <c:f>'Klasse Rase2'!$B$424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Rase2'!$G$424:$G$438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20</c:v>
                </c:pt>
                <c:pt idx="4">
                  <c:v>129</c:v>
                </c:pt>
                <c:pt idx="5">
                  <c:v>442</c:v>
                </c:pt>
                <c:pt idx="6">
                  <c:v>939</c:v>
                </c:pt>
                <c:pt idx="7">
                  <c:v>1288</c:v>
                </c:pt>
                <c:pt idx="8">
                  <c:v>874</c:v>
                </c:pt>
                <c:pt idx="9">
                  <c:v>221</c:v>
                </c:pt>
                <c:pt idx="10">
                  <c:v>27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53-4E90-A6BB-34C9720B9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Simmetal Kjøtt,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39</c:v>
                </c:pt>
                <c:pt idx="4">
                  <c:v>163</c:v>
                </c:pt>
                <c:pt idx="5">
                  <c:v>410</c:v>
                </c:pt>
                <c:pt idx="6">
                  <c:v>581</c:v>
                </c:pt>
                <c:pt idx="7">
                  <c:v>287</c:v>
                </c:pt>
                <c:pt idx="8">
                  <c:v>35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F-4652-A11E-766842CA8AA8}"/>
            </c:ext>
          </c:extLst>
        </c:ser>
        <c:ser>
          <c:idx val="0"/>
          <c:order val="1"/>
          <c:tx>
            <c:strRef>
              <c:f>'Klasse Rase2'!$B$447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Rase2'!$G$447:$G$461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58</c:v>
                </c:pt>
                <c:pt idx="4">
                  <c:v>221</c:v>
                </c:pt>
                <c:pt idx="5">
                  <c:v>499</c:v>
                </c:pt>
                <c:pt idx="6">
                  <c:v>519</c:v>
                </c:pt>
                <c:pt idx="7">
                  <c:v>286</c:v>
                </c:pt>
                <c:pt idx="8">
                  <c:v>70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F-4652-A11E-766842CA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Blonde D'aquitaine,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12</c:v>
                </c:pt>
                <c:pt idx="5">
                  <c:v>65</c:v>
                </c:pt>
                <c:pt idx="6">
                  <c:v>103</c:v>
                </c:pt>
                <c:pt idx="7">
                  <c:v>91</c:v>
                </c:pt>
                <c:pt idx="8">
                  <c:v>33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A-4C32-BC17-789B156B16FA}"/>
            </c:ext>
          </c:extLst>
        </c:ser>
        <c:ser>
          <c:idx val="0"/>
          <c:order val="1"/>
          <c:tx>
            <c:strRef>
              <c:f>'Klasse Rase2'!$B$470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Rase2'!$G$470:$G$484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13</c:v>
                </c:pt>
                <c:pt idx="4">
                  <c:v>31</c:v>
                </c:pt>
                <c:pt idx="5">
                  <c:v>69</c:v>
                </c:pt>
                <c:pt idx="6">
                  <c:v>84</c:v>
                </c:pt>
                <c:pt idx="7">
                  <c:v>85</c:v>
                </c:pt>
                <c:pt idx="8">
                  <c:v>35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A-4C32-BC17-789B156B1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Scottish Highland,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54</c:v>
                </c:pt>
                <c:pt idx="4">
                  <c:v>31</c:v>
                </c:pt>
                <c:pt idx="5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F-48A4-A5BB-4C278EE56572}"/>
            </c:ext>
          </c:extLst>
        </c:ser>
        <c:ser>
          <c:idx val="0"/>
          <c:order val="1"/>
          <c:tx>
            <c:strRef>
              <c:f>'Klasse Rase2'!$B$493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Rase2'!$G$493:$G$507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19</c:v>
                </c:pt>
                <c:pt idx="3">
                  <c:v>86</c:v>
                </c:pt>
                <c:pt idx="4">
                  <c:v>69</c:v>
                </c:pt>
                <c:pt idx="5">
                  <c:v>20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F-48A4-A5BB-4C278EE56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04898898941275"/>
          <c:y val="0.17026723516308415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NRF, antall% slakt i klassene</a:t>
            </a:r>
            <a:endParaRPr lang="en-US" sz="1800"/>
          </a:p>
        </c:rich>
      </c:tx>
      <c:layout>
        <c:manualLayout>
          <c:xMode val="edge"/>
          <c:yMode val="edge"/>
          <c:x val="0.18906395527022582"/>
          <c:y val="2.2195102571363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7486813957647"/>
          <c:y val="0.11312413316756456"/>
          <c:w val="0.86936256167489334"/>
          <c:h val="0.7474893775406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0.0</c:formatCode>
                <c:ptCount val="15"/>
                <c:pt idx="0">
                  <c:v>0.12286384452138945</c:v>
                </c:pt>
                <c:pt idx="1">
                  <c:v>2.0886853568636212</c:v>
                </c:pt>
                <c:pt idx="2">
                  <c:v>18.139171227521505</c:v>
                </c:pt>
                <c:pt idx="3">
                  <c:v>41.371607282475154</c:v>
                </c:pt>
                <c:pt idx="4">
                  <c:v>29.431475483078295</c:v>
                </c:pt>
                <c:pt idx="5">
                  <c:v>7.7069138836144306</c:v>
                </c:pt>
                <c:pt idx="6">
                  <c:v>1.0275885178152575</c:v>
                </c:pt>
                <c:pt idx="7">
                  <c:v>6.7016642466212459E-2</c:v>
                </c:pt>
                <c:pt idx="8">
                  <c:v>0</c:v>
                </c:pt>
                <c:pt idx="9">
                  <c:v>1.1169440411035403E-2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E-4819-878A-30F3C771DAAE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Rase2'!$H$12:$H$26</c:f>
              <c:numCache>
                <c:formatCode>0.0</c:formatCode>
                <c:ptCount val="15"/>
                <c:pt idx="0">
                  <c:v>0.14621409921671019</c:v>
                </c:pt>
                <c:pt idx="1">
                  <c:v>1.7336814621409919</c:v>
                </c:pt>
                <c:pt idx="2">
                  <c:v>18.861618798955611</c:v>
                </c:pt>
                <c:pt idx="3">
                  <c:v>40.407310704960821</c:v>
                </c:pt>
                <c:pt idx="4">
                  <c:v>29.336814621409921</c:v>
                </c:pt>
                <c:pt idx="5">
                  <c:v>8.2924281984334201</c:v>
                </c:pt>
                <c:pt idx="6">
                  <c:v>1.0652741514360311</c:v>
                </c:pt>
                <c:pt idx="7">
                  <c:v>9.3994778067885129E-2</c:v>
                </c:pt>
                <c:pt idx="8">
                  <c:v>1.0443864229765013E-2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E-4819-878A-30F3C771D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0.12818124841996176"/>
          <c:h val="0.162912528366685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korrelasjon</a:t>
            </a:r>
            <a:r>
              <a:rPr lang="nb-NO" sz="2800" baseline="0"/>
              <a:t> FETTGRUPPE og VEKT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9.4626215608282493E-2"/>
          <c:y val="3.14708870617280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55990543531698E-2"/>
          <c:y val="0.15981469781119087"/>
          <c:w val="0.89951775609575102"/>
          <c:h val="0.6759508647882458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'Ark1'!$AC$43:$AC$54</c:f>
              <c:numCache>
                <c:formatCode>General</c:formatCode>
                <c:ptCount val="12"/>
                <c:pt idx="0">
                  <c:v>64.332453013383287</c:v>
                </c:pt>
                <c:pt idx="1">
                  <c:v>68.485111665881718</c:v>
                </c:pt>
                <c:pt idx="2">
                  <c:v>62.957240447118899</c:v>
                </c:pt>
                <c:pt idx="3">
                  <c:v>62.469660845106958</c:v>
                </c:pt>
                <c:pt idx="4">
                  <c:v>62.241829335675007</c:v>
                </c:pt>
                <c:pt idx="5">
                  <c:v>59.208938372301837</c:v>
                </c:pt>
                <c:pt idx="6">
                  <c:v>59.760159984996399</c:v>
                </c:pt>
                <c:pt idx="7">
                  <c:v>59.45495171324805</c:v>
                </c:pt>
                <c:pt idx="8">
                  <c:v>59.710507349934915</c:v>
                </c:pt>
                <c:pt idx="9">
                  <c:v>62.858382700709235</c:v>
                </c:pt>
                <c:pt idx="10">
                  <c:v>63.40488908583864</c:v>
                </c:pt>
                <c:pt idx="11">
                  <c:v>68.567874093923095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0-4A07-91B0-A871B2371DF9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'Ark1'!$AC$31:$AC$42</c:f>
              <c:numCache>
                <c:formatCode>General</c:formatCode>
                <c:ptCount val="12"/>
                <c:pt idx="0">
                  <c:v>63.684092588325299</c:v>
                </c:pt>
                <c:pt idx="1">
                  <c:v>66.228335911203729</c:v>
                </c:pt>
                <c:pt idx="2">
                  <c:v>66.688243307871829</c:v>
                </c:pt>
                <c:pt idx="3">
                  <c:v>62.192336707749398</c:v>
                </c:pt>
                <c:pt idx="4">
                  <c:v>60.856708817306306</c:v>
                </c:pt>
                <c:pt idx="5">
                  <c:v>54.743686069458818</c:v>
                </c:pt>
                <c:pt idx="6">
                  <c:v>56.460734838446861</c:v>
                </c:pt>
                <c:pt idx="7">
                  <c:v>55.388303542165445</c:v>
                </c:pt>
                <c:pt idx="8">
                  <c:v>54.639779170172879</c:v>
                </c:pt>
                <c:pt idx="9">
                  <c:v>55.887365544216301</c:v>
                </c:pt>
                <c:pt idx="10">
                  <c:v>57.379502764711006</c:v>
                </c:pt>
                <c:pt idx="11">
                  <c:v>61.130367187936898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70-4A07-91B0-A871B2371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0509298210114522E-2"/>
              <c:y val="0.271745782316435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156764404975647"/>
          <c:y val="0.60172381833570365"/>
          <c:w val="9.4965274696398039E-2"/>
          <c:h val="0.116632945959312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0.0</c:formatCode>
                <c:ptCount val="15"/>
                <c:pt idx="0">
                  <c:v>2.4431956999755672E-2</c:v>
                </c:pt>
                <c:pt idx="1">
                  <c:v>0</c:v>
                </c:pt>
                <c:pt idx="2">
                  <c:v>4.8863913999511344E-2</c:v>
                </c:pt>
                <c:pt idx="3">
                  <c:v>1.6125091619838747</c:v>
                </c:pt>
                <c:pt idx="4">
                  <c:v>6.5721964329342759</c:v>
                </c:pt>
                <c:pt idx="5">
                  <c:v>19.594429513804059</c:v>
                </c:pt>
                <c:pt idx="6">
                  <c:v>33.593940874664071</c:v>
                </c:pt>
                <c:pt idx="7">
                  <c:v>27.803567065721968</c:v>
                </c:pt>
                <c:pt idx="8">
                  <c:v>9.5284632299047178</c:v>
                </c:pt>
                <c:pt idx="9">
                  <c:v>1.1971658929880282</c:v>
                </c:pt>
                <c:pt idx="10">
                  <c:v>2.4431956999755672E-2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A-4BCB-A3B1-C74CF7BD4F50}"/>
            </c:ext>
          </c:extLst>
        </c:ser>
        <c:ser>
          <c:idx val="0"/>
          <c:order val="1"/>
          <c:tx>
            <c:strRef>
              <c:f>'Klasse Rase2'!$B$378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Rase2'!$H$378:$H$392</c:f>
              <c:numCache>
                <c:formatCode>0.0</c:formatCode>
                <c:ptCount val="15"/>
                <c:pt idx="0">
                  <c:v>0</c:v>
                </c:pt>
                <c:pt idx="1">
                  <c:v>1.9334880123743237E-2</c:v>
                </c:pt>
                <c:pt idx="2">
                  <c:v>0.25135344160866202</c:v>
                </c:pt>
                <c:pt idx="3">
                  <c:v>1.7788089713843771</c:v>
                </c:pt>
                <c:pt idx="4">
                  <c:v>9.20340293890178</c:v>
                </c:pt>
                <c:pt idx="5">
                  <c:v>21.867749419953597</c:v>
                </c:pt>
                <c:pt idx="6">
                  <c:v>31.322505800464025</c:v>
                </c:pt>
                <c:pt idx="7">
                  <c:v>26.005413766434646</c:v>
                </c:pt>
                <c:pt idx="8">
                  <c:v>8.4880123743232794</c:v>
                </c:pt>
                <c:pt idx="9">
                  <c:v>1.0247486465583915</c:v>
                </c:pt>
                <c:pt idx="10">
                  <c:v>3.8669760247486473E-2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A-4BCB-A3B1-C74CF7BD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Limousine, antall 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3.0759766225776679E-2</c:v>
                </c:pt>
                <c:pt idx="3">
                  <c:v>0.64595509074131019</c:v>
                </c:pt>
                <c:pt idx="4">
                  <c:v>2.3992617656105808</c:v>
                </c:pt>
                <c:pt idx="5">
                  <c:v>8.9203322054752352</c:v>
                </c:pt>
                <c:pt idx="6">
                  <c:v>20.209166410335275</c:v>
                </c:pt>
                <c:pt idx="7">
                  <c:v>34.912334666256527</c:v>
                </c:pt>
                <c:pt idx="8">
                  <c:v>26.053521993232849</c:v>
                </c:pt>
                <c:pt idx="9">
                  <c:v>6.490310673638878</c:v>
                </c:pt>
                <c:pt idx="10">
                  <c:v>0.3075976622577668</c:v>
                </c:pt>
                <c:pt idx="11">
                  <c:v>3.0759766225776679E-2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46C-81EC-0376EE416CE8}"/>
            </c:ext>
          </c:extLst>
        </c:ser>
        <c:ser>
          <c:idx val="0"/>
          <c:order val="1"/>
          <c:tx>
            <c:strRef>
              <c:f>'Klasse Rase2'!$B$424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Rase2'!$H$424:$H$438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2.5367833587011661E-2</c:v>
                </c:pt>
                <c:pt idx="3">
                  <c:v>0.50735667174023324</c:v>
                </c:pt>
                <c:pt idx="4">
                  <c:v>3.2724505327245055</c:v>
                </c:pt>
                <c:pt idx="5">
                  <c:v>11.212582445459155</c:v>
                </c:pt>
                <c:pt idx="6">
                  <c:v>23.820395738203956</c:v>
                </c:pt>
                <c:pt idx="7">
                  <c:v>32.673769660071038</c:v>
                </c:pt>
                <c:pt idx="8">
                  <c:v>22.171486555048201</c:v>
                </c:pt>
                <c:pt idx="9">
                  <c:v>5.6062912227295776</c:v>
                </c:pt>
                <c:pt idx="10">
                  <c:v>0.68493150684931503</c:v>
                </c:pt>
                <c:pt idx="11">
                  <c:v>2.5367833587011661E-2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C-446C-81EC-0376EE416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NRF, middel VEKT per KLASSE</a:t>
            </a:r>
            <a:endParaRPr lang="en-US" sz="1800"/>
          </a:p>
        </c:rich>
      </c:tx>
      <c:layout>
        <c:manualLayout>
          <c:xMode val="edge"/>
          <c:yMode val="edge"/>
          <c:x val="0.18906395527022582"/>
          <c:y val="2.2195102571363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0098147673529"/>
          <c:y val="0.10895738482853833"/>
          <c:w val="0.86363634883359675"/>
          <c:h val="0.751656086501340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0</c:formatCode>
                <c:ptCount val="15"/>
                <c:pt idx="0">
                  <c:v>157.45454545454547</c:v>
                </c:pt>
                <c:pt idx="1">
                  <c:v>155.09786096256678</c:v>
                </c:pt>
                <c:pt idx="2">
                  <c:v>171.99753694581273</c:v>
                </c:pt>
                <c:pt idx="3">
                  <c:v>210.68884989200873</c:v>
                </c:pt>
                <c:pt idx="4">
                  <c:v>249.20166982922265</c:v>
                </c:pt>
                <c:pt idx="5">
                  <c:v>283.8936231884054</c:v>
                </c:pt>
                <c:pt idx="6">
                  <c:v>302.11195652173927</c:v>
                </c:pt>
                <c:pt idx="7">
                  <c:v>318.23333333333335</c:v>
                </c:pt>
                <c:pt idx="8">
                  <c:v>0</c:v>
                </c:pt>
                <c:pt idx="9">
                  <c:v>246.6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AF-4C4B-A69E-807021061078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Rase2'!$L$12:$L$26</c:f>
              <c:numCache>
                <c:formatCode>0</c:formatCode>
                <c:ptCount val="15"/>
                <c:pt idx="0">
                  <c:v>156.64285714285711</c:v>
                </c:pt>
                <c:pt idx="1">
                  <c:v>157.41626506024096</c:v>
                </c:pt>
                <c:pt idx="2">
                  <c:v>173.67452934662265</c:v>
                </c:pt>
                <c:pt idx="3">
                  <c:v>208.80294649780328</c:v>
                </c:pt>
                <c:pt idx="4">
                  <c:v>246.37027411890327</c:v>
                </c:pt>
                <c:pt idx="5">
                  <c:v>279.81523929471047</c:v>
                </c:pt>
                <c:pt idx="6">
                  <c:v>302.21470588235297</c:v>
                </c:pt>
                <c:pt idx="7">
                  <c:v>297.96666666666664</c:v>
                </c:pt>
                <c:pt idx="8">
                  <c:v>255.8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AF-4C4B-A69E-807021061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5106961818403E-3"/>
              <c:y val="0.466312260384651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8.3500365235037136E-2"/>
          <c:h val="0.1375350079430696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NRF,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95570628935704"/>
          <c:y val="0.11943331632531845"/>
          <c:w val="0.85448163458174609"/>
          <c:h val="0.74117996780167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Rase2'!$G$12:$G$26</c:f>
              <c:numCache>
                <c:formatCode>General</c:formatCode>
                <c:ptCount val="15"/>
                <c:pt idx="0">
                  <c:v>14</c:v>
                </c:pt>
                <c:pt idx="1">
                  <c:v>166</c:v>
                </c:pt>
                <c:pt idx="2">
                  <c:v>1806</c:v>
                </c:pt>
                <c:pt idx="3">
                  <c:v>3869</c:v>
                </c:pt>
                <c:pt idx="4">
                  <c:v>2809</c:v>
                </c:pt>
                <c:pt idx="5">
                  <c:v>794</c:v>
                </c:pt>
                <c:pt idx="6">
                  <c:v>102</c:v>
                </c:pt>
                <c:pt idx="7">
                  <c:v>9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149-BDB7-B91DECE20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9422367618247548E-2"/>
          <c:h val="0.155152959037028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JERSEY, antall slakt i klassene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Rase2'!$G$30:$G$44</c:f>
              <c:numCache>
                <c:formatCode>General</c:formatCode>
                <c:ptCount val="15"/>
                <c:pt idx="0">
                  <c:v>3</c:v>
                </c:pt>
                <c:pt idx="1">
                  <c:v>20</c:v>
                </c:pt>
                <c:pt idx="2">
                  <c:v>90</c:v>
                </c:pt>
                <c:pt idx="3">
                  <c:v>70</c:v>
                </c:pt>
                <c:pt idx="4">
                  <c:v>29</c:v>
                </c:pt>
                <c:pt idx="5">
                  <c:v>14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92-4141-9142-6E434CDBE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5128"/>
        <c:axId val="481705520"/>
      </c:barChart>
      <c:catAx>
        <c:axId val="481705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0.10636003304845051"/>
          <c:h val="0.137451539487796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SIDET TRØNDER,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Rase2'!$G$48:$G$62</c:f>
              <c:numCache>
                <c:formatCode>General</c:formatCode>
                <c:ptCount val="15"/>
                <c:pt idx="0">
                  <c:v>0</c:v>
                </c:pt>
                <c:pt idx="1">
                  <c:v>12</c:v>
                </c:pt>
                <c:pt idx="2">
                  <c:v>41</c:v>
                </c:pt>
                <c:pt idx="3">
                  <c:v>53</c:v>
                </c:pt>
                <c:pt idx="4">
                  <c:v>26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63-42B9-97A8-170B1AAB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6304"/>
        <c:axId val="481706696"/>
      </c:barChart>
      <c:catAx>
        <c:axId val="481706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3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8939335062628059E-2"/>
          <c:h val="0.139248376778801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VEKT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08481581628187E-2"/>
          <c:y val="0.13733165686198301"/>
          <c:w val="0.90866458227886471"/>
          <c:h val="0.78227441647385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D-4125-BC76-2A4EF4132ABA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D-4125-BC76-2A4EF4132ABA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6D-4125-BC76-2A4EF4132ABA}"/>
            </c:ext>
          </c:extLst>
        </c:ser>
        <c:ser>
          <c:idx val="13"/>
          <c:order val="3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'Ark1'!$U$463:$U$477</c:f>
              <c:numCache>
                <c:formatCode>General</c:formatCode>
                <c:ptCount val="15"/>
                <c:pt idx="0">
                  <c:v>109.8666666666667</c:v>
                </c:pt>
                <c:pt idx="1">
                  <c:v>102.7020689655172</c:v>
                </c:pt>
                <c:pt idx="2">
                  <c:v>133.77608695652177</c:v>
                </c:pt>
                <c:pt idx="3">
                  <c:v>154.45216201423099</c:v>
                </c:pt>
                <c:pt idx="4">
                  <c:v>177.22850467289723</c:v>
                </c:pt>
                <c:pt idx="5">
                  <c:v>193.36343197981171</c:v>
                </c:pt>
                <c:pt idx="6">
                  <c:v>216.42614032429157</c:v>
                </c:pt>
                <c:pt idx="7">
                  <c:v>234.98175796178279</c:v>
                </c:pt>
                <c:pt idx="8">
                  <c:v>249.36089173830595</c:v>
                </c:pt>
                <c:pt idx="9">
                  <c:v>261.78371710526278</c:v>
                </c:pt>
                <c:pt idx="10">
                  <c:v>269.9674167416739</c:v>
                </c:pt>
                <c:pt idx="11">
                  <c:v>278.90873417721525</c:v>
                </c:pt>
                <c:pt idx="12">
                  <c:v>298.09947643979058</c:v>
                </c:pt>
                <c:pt idx="13">
                  <c:v>298.64561403508782</c:v>
                </c:pt>
                <c:pt idx="14">
                  <c:v>321.80833333333334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6D-4125-BC76-2A4EF4132ABA}"/>
            </c:ext>
          </c:extLst>
        </c:ser>
        <c:ser>
          <c:idx val="1"/>
          <c:order val="4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'Ark1'!$U$448:$U$462</c:f>
              <c:numCache>
                <c:formatCode>General</c:formatCode>
                <c:ptCount val="15"/>
                <c:pt idx="0">
                  <c:v>111.12</c:v>
                </c:pt>
                <c:pt idx="1">
                  <c:v>104.50744680851064</c:v>
                </c:pt>
                <c:pt idx="2">
                  <c:v>144.75690690690695</c:v>
                </c:pt>
                <c:pt idx="3">
                  <c:v>163.57030268418043</c:v>
                </c:pt>
                <c:pt idx="4">
                  <c:v>180.33568198945019</c:v>
                </c:pt>
                <c:pt idx="5">
                  <c:v>197.32219159200548</c:v>
                </c:pt>
                <c:pt idx="6">
                  <c:v>217.28635059640641</c:v>
                </c:pt>
                <c:pt idx="7">
                  <c:v>234.37154273330671</c:v>
                </c:pt>
                <c:pt idx="8">
                  <c:v>247.295626058832</c:v>
                </c:pt>
                <c:pt idx="9">
                  <c:v>259.6683388789354</c:v>
                </c:pt>
                <c:pt idx="10">
                  <c:v>268.2073408624226</c:v>
                </c:pt>
                <c:pt idx="11">
                  <c:v>279.78063583815003</c:v>
                </c:pt>
                <c:pt idx="12">
                  <c:v>295.40218579234983</c:v>
                </c:pt>
                <c:pt idx="13">
                  <c:v>299.61999999999995</c:v>
                </c:pt>
                <c:pt idx="14">
                  <c:v>317.3478260869565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6D-4125-BC76-2A4EF4132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4.1842792859100739E-2"/>
          <c:h val="0.22077385724283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Middel VEKT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90858794315306E-2"/>
          <c:y val="0.14066505494355513"/>
          <c:w val="0.89478217706303009"/>
          <c:h val="0.7789410029026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'Ark1'!$U$463:$U$477</c:f>
              <c:numCache>
                <c:formatCode>General</c:formatCode>
                <c:ptCount val="15"/>
                <c:pt idx="0">
                  <c:v>109.8666666666667</c:v>
                </c:pt>
                <c:pt idx="1">
                  <c:v>102.7020689655172</c:v>
                </c:pt>
                <c:pt idx="2">
                  <c:v>133.77608695652177</c:v>
                </c:pt>
                <c:pt idx="3">
                  <c:v>154.45216201423099</c:v>
                </c:pt>
                <c:pt idx="4">
                  <c:v>177.22850467289723</c:v>
                </c:pt>
                <c:pt idx="5">
                  <c:v>193.36343197981171</c:v>
                </c:pt>
                <c:pt idx="6">
                  <c:v>216.42614032429157</c:v>
                </c:pt>
                <c:pt idx="7">
                  <c:v>234.98175796178279</c:v>
                </c:pt>
                <c:pt idx="8">
                  <c:v>249.36089173830595</c:v>
                </c:pt>
                <c:pt idx="9">
                  <c:v>261.78371710526278</c:v>
                </c:pt>
                <c:pt idx="10">
                  <c:v>269.9674167416739</c:v>
                </c:pt>
                <c:pt idx="11">
                  <c:v>278.90873417721525</c:v>
                </c:pt>
                <c:pt idx="12">
                  <c:v>298.09947643979058</c:v>
                </c:pt>
                <c:pt idx="13">
                  <c:v>298.64561403508782</c:v>
                </c:pt>
                <c:pt idx="14">
                  <c:v>321.80833333333334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B3-451E-A30D-4C7866080E40}"/>
            </c:ext>
          </c:extLst>
        </c:ser>
        <c:ser>
          <c:idx val="1"/>
          <c:order val="1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'Ark1'!$U$448:$U$462</c:f>
              <c:numCache>
                <c:formatCode>General</c:formatCode>
                <c:ptCount val="15"/>
                <c:pt idx="0">
                  <c:v>111.12</c:v>
                </c:pt>
                <c:pt idx="1">
                  <c:v>104.50744680851064</c:v>
                </c:pt>
                <c:pt idx="2">
                  <c:v>144.75690690690695</c:v>
                </c:pt>
                <c:pt idx="3">
                  <c:v>163.57030268418043</c:v>
                </c:pt>
                <c:pt idx="4">
                  <c:v>180.33568198945019</c:v>
                </c:pt>
                <c:pt idx="5">
                  <c:v>197.32219159200548</c:v>
                </c:pt>
                <c:pt idx="6">
                  <c:v>217.28635059640641</c:v>
                </c:pt>
                <c:pt idx="7">
                  <c:v>234.37154273330671</c:v>
                </c:pt>
                <c:pt idx="8">
                  <c:v>247.295626058832</c:v>
                </c:pt>
                <c:pt idx="9">
                  <c:v>259.6683388789354</c:v>
                </c:pt>
                <c:pt idx="10">
                  <c:v>268.2073408624226</c:v>
                </c:pt>
                <c:pt idx="11">
                  <c:v>279.78063583815003</c:v>
                </c:pt>
                <c:pt idx="12">
                  <c:v>295.40218579234983</c:v>
                </c:pt>
                <c:pt idx="13">
                  <c:v>299.61999999999995</c:v>
                </c:pt>
                <c:pt idx="14">
                  <c:v>317.3478260869565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B3-451E-A30D-4C7866080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8.5713498681008748E-2"/>
          <c:h val="0.167890507115352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 antall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3830149725331"/>
          <c:y val="0.15235076775215731"/>
          <c:w val="0.87213481969238438"/>
          <c:h val="0.732759377187534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#,##0</c:formatCode>
                <c:ptCount val="15"/>
                <c:pt idx="0">
                  <c:v>6</c:v>
                </c:pt>
                <c:pt idx="1">
                  <c:v>145</c:v>
                </c:pt>
                <c:pt idx="2">
                  <c:v>644</c:v>
                </c:pt>
                <c:pt idx="3">
                  <c:v>1827</c:v>
                </c:pt>
                <c:pt idx="4">
                  <c:v>2568</c:v>
                </c:pt>
                <c:pt idx="5">
                  <c:v>4359</c:v>
                </c:pt>
                <c:pt idx="6">
                  <c:v>6599</c:v>
                </c:pt>
                <c:pt idx="7">
                  <c:v>7850</c:v>
                </c:pt>
                <c:pt idx="8">
                  <c:v>6863</c:v>
                </c:pt>
                <c:pt idx="9">
                  <c:v>4256</c:v>
                </c:pt>
                <c:pt idx="10">
                  <c:v>2222</c:v>
                </c:pt>
                <c:pt idx="11">
                  <c:v>790</c:v>
                </c:pt>
                <c:pt idx="12">
                  <c:v>191</c:v>
                </c:pt>
                <c:pt idx="13">
                  <c:v>57</c:v>
                </c:pt>
                <c:pt idx="1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A9-4096-8B89-4CB8BF6B794D}"/>
            </c:ext>
          </c:extLst>
        </c:ser>
        <c:ser>
          <c:idx val="3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7"/>
              <c:layout>
                <c:manualLayout>
                  <c:x val="-6.7964879970122977E-3"/>
                  <c:y val="-2.5883674283981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F5-42F8-A455-AD0715DAE9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#,##0</c:formatCode>
                <c:ptCount val="15"/>
                <c:pt idx="0">
                  <c:v>5</c:v>
                </c:pt>
                <c:pt idx="1">
                  <c:v>94</c:v>
                </c:pt>
                <c:pt idx="2">
                  <c:v>666</c:v>
                </c:pt>
                <c:pt idx="3">
                  <c:v>1751</c:v>
                </c:pt>
                <c:pt idx="4">
                  <c:v>2654</c:v>
                </c:pt>
                <c:pt idx="5">
                  <c:v>4353</c:v>
                </c:pt>
                <c:pt idx="6">
                  <c:v>6623</c:v>
                </c:pt>
                <c:pt idx="7">
                  <c:v>7383</c:v>
                </c:pt>
                <c:pt idx="8">
                  <c:v>6493</c:v>
                </c:pt>
                <c:pt idx="9">
                  <c:v>3907</c:v>
                </c:pt>
                <c:pt idx="10">
                  <c:v>1948</c:v>
                </c:pt>
                <c:pt idx="11">
                  <c:v>692</c:v>
                </c:pt>
                <c:pt idx="12">
                  <c:v>183</c:v>
                </c:pt>
                <c:pt idx="13">
                  <c:v>95</c:v>
                </c:pt>
                <c:pt idx="1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A9-4096-8B89-4CB8BF6B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828704038176534"/>
          <c:y val="0.26543196358265808"/>
          <c:w val="7.0739845549377914E-2"/>
          <c:h val="0.17042581091185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 antall</a:t>
            </a:r>
            <a:r>
              <a:rPr lang="en-US" sz="2400" baseline="0"/>
              <a:t> SLAKT per PRODUSENT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7740399983"/>
          <c:y val="4.8301505372306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67458699130398E-2"/>
          <c:y val="0.12420407579348475"/>
          <c:w val="0.9006056051613623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Fettgruppe!$AA$26:$AA$40</c:f>
              <c:numCache>
                <c:formatCode>0</c:formatCode>
                <c:ptCount val="15"/>
                <c:pt idx="0">
                  <c:v>1.5</c:v>
                </c:pt>
                <c:pt idx="1">
                  <c:v>1.7261904761904763</c:v>
                </c:pt>
                <c:pt idx="2">
                  <c:v>1.6555269922879177</c:v>
                </c:pt>
                <c:pt idx="3">
                  <c:v>1.7268431001890359</c:v>
                </c:pt>
                <c:pt idx="4">
                  <c:v>1.6883629191321499</c:v>
                </c:pt>
                <c:pt idx="5">
                  <c:v>1.7864754098360656</c:v>
                </c:pt>
                <c:pt idx="6">
                  <c:v>2.0751572327044023</c:v>
                </c:pt>
                <c:pt idx="7">
                  <c:v>2.3425843031930769</c:v>
                </c:pt>
                <c:pt idx="8">
                  <c:v>2.3463247863247862</c:v>
                </c:pt>
                <c:pt idx="9">
                  <c:v>2.1825641025641027</c:v>
                </c:pt>
                <c:pt idx="10">
                  <c:v>2.0347985347985347</c:v>
                </c:pt>
                <c:pt idx="11">
                  <c:v>1.7752808988764044</c:v>
                </c:pt>
                <c:pt idx="12">
                  <c:v>1.4692307692307693</c:v>
                </c:pt>
                <c:pt idx="13">
                  <c:v>1.2954545454545454</c:v>
                </c:pt>
                <c:pt idx="14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E-4C69-8D02-949E2023C393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Fettgruppe!$AA$10:$AA$24</c:f>
              <c:numCache>
                <c:formatCode>0</c:formatCode>
                <c:ptCount val="15"/>
                <c:pt idx="0">
                  <c:v>1</c:v>
                </c:pt>
                <c:pt idx="1">
                  <c:v>1.88</c:v>
                </c:pt>
                <c:pt idx="2">
                  <c:v>1.6818181818181819</c:v>
                </c:pt>
                <c:pt idx="3">
                  <c:v>1.8296760710553814</c:v>
                </c:pt>
                <c:pt idx="4">
                  <c:v>1.7012820512820512</c:v>
                </c:pt>
                <c:pt idx="5">
                  <c:v>1.8515525308379412</c:v>
                </c:pt>
                <c:pt idx="6">
                  <c:v>2.1475356679636834</c:v>
                </c:pt>
                <c:pt idx="7">
                  <c:v>2.307908721475461</c:v>
                </c:pt>
                <c:pt idx="8">
                  <c:v>2.4012573964497039</c:v>
                </c:pt>
                <c:pt idx="9">
                  <c:v>2.2441125789775991</c:v>
                </c:pt>
                <c:pt idx="10">
                  <c:v>2.0946236559139786</c:v>
                </c:pt>
                <c:pt idx="11">
                  <c:v>1.7835051546391754</c:v>
                </c:pt>
                <c:pt idx="12">
                  <c:v>1.5249999999999999</c:v>
                </c:pt>
                <c:pt idx="13">
                  <c:v>1.5079365079365079</c:v>
                </c:pt>
                <c:pt idx="14">
                  <c:v>1.5333333333333334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E-4C69-8D02-949E2023C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0.6000000000000000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933985687712541"/>
          <c:y val="0.13765954491142213"/>
          <c:w val="7.5927882313835071E-2"/>
          <c:h val="0.17691636868009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korrelasjon</a:t>
            </a:r>
            <a:r>
              <a:rPr lang="nb-NO" sz="2800" baseline="0"/>
              <a:t> FETTGRUPPE og KLASSE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32757666125457E-2"/>
          <c:y val="0.13072972946076"/>
          <c:w val="0.8791324221707002"/>
          <c:h val="0.7510753081489779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'Ark1'!$AD$43:$AD$54</c:f>
              <c:numCache>
                <c:formatCode>General</c:formatCode>
                <c:ptCount val="12"/>
                <c:pt idx="0">
                  <c:v>42.705240990734097</c:v>
                </c:pt>
                <c:pt idx="1">
                  <c:v>44.242326108339</c:v>
                </c:pt>
                <c:pt idx="2">
                  <c:v>43.325858736995379</c:v>
                </c:pt>
                <c:pt idx="3">
                  <c:v>35.672223763601679</c:v>
                </c:pt>
                <c:pt idx="4">
                  <c:v>37.534481494082883</c:v>
                </c:pt>
                <c:pt idx="5">
                  <c:v>42.38239816295696</c:v>
                </c:pt>
                <c:pt idx="6">
                  <c:v>40.464031285106287</c:v>
                </c:pt>
                <c:pt idx="7">
                  <c:v>39.717887870393319</c:v>
                </c:pt>
                <c:pt idx="8">
                  <c:v>47.022813308474312</c:v>
                </c:pt>
                <c:pt idx="9">
                  <c:v>47.204038212431101</c:v>
                </c:pt>
                <c:pt idx="10">
                  <c:v>43.836927803378792</c:v>
                </c:pt>
                <c:pt idx="11">
                  <c:v>53.530415845592685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F7-4B86-955D-897FE1D3F3E8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'Ark1'!$AD$31:$AD$42</c:f>
              <c:numCache>
                <c:formatCode>General</c:formatCode>
                <c:ptCount val="12"/>
                <c:pt idx="0">
                  <c:v>43.257455536615858</c:v>
                </c:pt>
                <c:pt idx="1">
                  <c:v>37.382589402986568</c:v>
                </c:pt>
                <c:pt idx="2">
                  <c:v>33.867212241089845</c:v>
                </c:pt>
                <c:pt idx="3">
                  <c:v>39.070801159173641</c:v>
                </c:pt>
                <c:pt idx="4">
                  <c:v>34.666622617222501</c:v>
                </c:pt>
                <c:pt idx="5">
                  <c:v>35.279777565885851</c:v>
                </c:pt>
                <c:pt idx="6">
                  <c:v>40.444322292246511</c:v>
                </c:pt>
                <c:pt idx="7">
                  <c:v>40.502404017649177</c:v>
                </c:pt>
                <c:pt idx="8">
                  <c:v>40.057105354954494</c:v>
                </c:pt>
                <c:pt idx="9">
                  <c:v>38.418305889693087</c:v>
                </c:pt>
                <c:pt idx="10">
                  <c:v>42.671615666417935</c:v>
                </c:pt>
                <c:pt idx="11">
                  <c:v>44.869530117239925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F7-4B86-955D-897FE1D3F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5577547728463296E-2"/>
              <c:y val="0.25367368413885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989842093684142"/>
          <c:y val="0.16295791355531167"/>
          <c:w val="8.6978417413051165E-2"/>
          <c:h val="0.13145087699032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 antall</a:t>
            </a:r>
            <a:r>
              <a:rPr lang="en-US" sz="2400" baseline="0"/>
              <a:t> PRODUSENTER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9949555880949"/>
          <c:y val="0.12761991650264312"/>
          <c:w val="0.87397358275534054"/>
          <c:h val="0.7919860396636653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'Ark1'!$Q$463:$Q$477</c:f>
              <c:numCache>
                <c:formatCode>General</c:formatCode>
                <c:ptCount val="15"/>
                <c:pt idx="0">
                  <c:v>4</c:v>
                </c:pt>
                <c:pt idx="1">
                  <c:v>84</c:v>
                </c:pt>
                <c:pt idx="2">
                  <c:v>389</c:v>
                </c:pt>
                <c:pt idx="3">
                  <c:v>1058</c:v>
                </c:pt>
                <c:pt idx="4">
                  <c:v>1521</c:v>
                </c:pt>
                <c:pt idx="5">
                  <c:v>2440</c:v>
                </c:pt>
                <c:pt idx="6">
                  <c:v>3180</c:v>
                </c:pt>
                <c:pt idx="7">
                  <c:v>3351</c:v>
                </c:pt>
                <c:pt idx="8">
                  <c:v>2925</c:v>
                </c:pt>
                <c:pt idx="9">
                  <c:v>1950</c:v>
                </c:pt>
                <c:pt idx="10">
                  <c:v>1092</c:v>
                </c:pt>
                <c:pt idx="11">
                  <c:v>445</c:v>
                </c:pt>
                <c:pt idx="12">
                  <c:v>130</c:v>
                </c:pt>
                <c:pt idx="13">
                  <c:v>44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B-4CB8-B8CC-3CCBE522E011}"/>
            </c:ext>
          </c:extLst>
        </c:ser>
        <c:ser>
          <c:idx val="1"/>
          <c:order val="1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'Ark1'!$Q$448:$Q$462</c:f>
              <c:numCache>
                <c:formatCode>General</c:formatCode>
                <c:ptCount val="15"/>
                <c:pt idx="0">
                  <c:v>5</c:v>
                </c:pt>
                <c:pt idx="1">
                  <c:v>50</c:v>
                </c:pt>
                <c:pt idx="2">
                  <c:v>396</c:v>
                </c:pt>
                <c:pt idx="3">
                  <c:v>957</c:v>
                </c:pt>
                <c:pt idx="4">
                  <c:v>1560</c:v>
                </c:pt>
                <c:pt idx="5">
                  <c:v>2351</c:v>
                </c:pt>
                <c:pt idx="6">
                  <c:v>3084</c:v>
                </c:pt>
                <c:pt idx="7">
                  <c:v>3199</c:v>
                </c:pt>
                <c:pt idx="8">
                  <c:v>2704</c:v>
                </c:pt>
                <c:pt idx="9">
                  <c:v>1741</c:v>
                </c:pt>
                <c:pt idx="10">
                  <c:v>930</c:v>
                </c:pt>
                <c:pt idx="11">
                  <c:v>388</c:v>
                </c:pt>
                <c:pt idx="12">
                  <c:v>120</c:v>
                </c:pt>
                <c:pt idx="13">
                  <c:v>63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B-4CB8-B8CC-3CCBE522E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7.8286668062465717E-2"/>
          <c:h val="0.18319955932847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 middel KLASSE innen de ulike FETTGRUPPENE</a:t>
            </a:r>
          </a:p>
        </c:rich>
      </c:tx>
      <c:layout>
        <c:manualLayout>
          <c:xMode val="edge"/>
          <c:yMode val="edge"/>
          <c:x val="0.17524476225445118"/>
          <c:y val="2.74993209245773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712643765687137E-2"/>
          <c:y val="0.12420407579348475"/>
          <c:w val="0.9217604200948057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'Ark1'!$S$463:$S$477</c:f>
              <c:numCache>
                <c:formatCode>General</c:formatCode>
                <c:ptCount val="15"/>
                <c:pt idx="0">
                  <c:v>3.4</c:v>
                </c:pt>
                <c:pt idx="1">
                  <c:v>3.3928571428571446</c:v>
                </c:pt>
                <c:pt idx="2">
                  <c:v>3.9314641744548289</c:v>
                </c:pt>
                <c:pt idx="3">
                  <c:v>4.2476712328767121</c:v>
                </c:pt>
                <c:pt idx="4">
                  <c:v>4.6658860265417639</c:v>
                </c:pt>
                <c:pt idx="5">
                  <c:v>4.9903470466559412</c:v>
                </c:pt>
                <c:pt idx="6">
                  <c:v>5.485358822636929</c:v>
                </c:pt>
                <c:pt idx="7">
                  <c:v>5.8960112144768706</c:v>
                </c:pt>
                <c:pt idx="8">
                  <c:v>6.2950007287567402</c:v>
                </c:pt>
                <c:pt idx="9">
                  <c:v>6.6197414806110464</c:v>
                </c:pt>
                <c:pt idx="10">
                  <c:v>7.0148514851485162</c:v>
                </c:pt>
                <c:pt idx="11">
                  <c:v>7.4474017743979708</c:v>
                </c:pt>
                <c:pt idx="12">
                  <c:v>7.8481675392670143</c:v>
                </c:pt>
                <c:pt idx="13">
                  <c:v>8.0877192982456148</c:v>
                </c:pt>
                <c:pt idx="14">
                  <c:v>8.4166666666666643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C-4968-939A-1DFA5D328893}"/>
            </c:ext>
          </c:extLst>
        </c:ser>
        <c:ser>
          <c:idx val="1"/>
          <c:order val="1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'Ark1'!$S$448:$S$462</c:f>
              <c:numCache>
                <c:formatCode>General</c:formatCode>
                <c:ptCount val="15"/>
                <c:pt idx="0">
                  <c:v>4.2</c:v>
                </c:pt>
                <c:pt idx="1">
                  <c:v>3.7234042553191498</c:v>
                </c:pt>
                <c:pt idx="2">
                  <c:v>4.3972809667673713</c:v>
                </c:pt>
                <c:pt idx="3">
                  <c:v>4.6531428571428561</c:v>
                </c:pt>
                <c:pt idx="4">
                  <c:v>4.9225245653817069</c:v>
                </c:pt>
                <c:pt idx="5">
                  <c:v>5.2023014959723826</c:v>
                </c:pt>
                <c:pt idx="6">
                  <c:v>5.5831445400996804</c:v>
                </c:pt>
                <c:pt idx="7">
                  <c:v>5.9884792626728114</c:v>
                </c:pt>
                <c:pt idx="8">
                  <c:v>6.3598397287717683</c:v>
                </c:pt>
                <c:pt idx="9">
                  <c:v>6.7130056323604723</c:v>
                </c:pt>
                <c:pt idx="10">
                  <c:v>7.0605749486652956</c:v>
                </c:pt>
                <c:pt idx="11">
                  <c:v>7.5838150289017348</c:v>
                </c:pt>
                <c:pt idx="12">
                  <c:v>7.8907103825136611</c:v>
                </c:pt>
                <c:pt idx="13">
                  <c:v>7.8421052631578947</c:v>
                </c:pt>
                <c:pt idx="14">
                  <c:v>8.0434782608695645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7C-4968-939A-1DFA5D32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8.6860177310546946E-2"/>
          <c:h val="0.16492755604912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KVIGE,</a:t>
            </a:r>
            <a:r>
              <a:rPr lang="en-US" sz="1600" baseline="0"/>
              <a:t> m</a:t>
            </a:r>
            <a:r>
              <a:rPr lang="en-US" sz="1600"/>
              <a:t>iddel VEKT i FETTGRUPPE 3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Fettgruppe!$E$16:$E$18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Fettgruppe!$N$32:$N$34</c:f>
              <c:numCache>
                <c:formatCode>0</c:formatCode>
                <c:ptCount val="3"/>
                <c:pt idx="0">
                  <c:v>216.42614032429157</c:v>
                </c:pt>
                <c:pt idx="1">
                  <c:v>234.98175796178279</c:v>
                </c:pt>
                <c:pt idx="2">
                  <c:v>249.36089173830595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9-4A35-A7BC-BC3B11BFE53F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Fettgruppe!$E$16:$E$18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Fettgruppe!$N$16:$N$18</c:f>
              <c:numCache>
                <c:formatCode>0</c:formatCode>
                <c:ptCount val="3"/>
                <c:pt idx="0">
                  <c:v>217.28635059640641</c:v>
                </c:pt>
                <c:pt idx="1">
                  <c:v>234.37154273330671</c:v>
                </c:pt>
                <c:pt idx="2">
                  <c:v>247.295626058832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9-4A35-A7BC-BC3B11BFE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816292083308596"/>
          <c:y val="0.33965110419204342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/>
              <a:t>KVIGE,</a:t>
            </a:r>
            <a:r>
              <a:rPr lang="en-US" sz="1400" baseline="0"/>
              <a:t> m</a:t>
            </a:r>
            <a:r>
              <a:rPr lang="en-US" sz="1400"/>
              <a:t>iddel VEKT i FETTGRUPPE 4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Fettgruppe!$E$19:$E$21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Fettgruppe!$N$35:$N$37</c:f>
              <c:numCache>
                <c:formatCode>0</c:formatCode>
                <c:ptCount val="3"/>
                <c:pt idx="0">
                  <c:v>261.78371710526278</c:v>
                </c:pt>
                <c:pt idx="1">
                  <c:v>269.9674167416739</c:v>
                </c:pt>
                <c:pt idx="2">
                  <c:v>278.90873417721525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3-43FD-A0A3-3E0409D99259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Fettgruppe!$E$19:$E$21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Fettgruppe!$N$19:$N$21</c:f>
              <c:numCache>
                <c:formatCode>0</c:formatCode>
                <c:ptCount val="3"/>
                <c:pt idx="0">
                  <c:v>259.6683388789354</c:v>
                </c:pt>
                <c:pt idx="1">
                  <c:v>268.2073408624226</c:v>
                </c:pt>
                <c:pt idx="2">
                  <c:v>279.78063583815003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3-43FD-A0A3-3E040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13777905725428"/>
          <c:y val="0.63432188410370094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/>
              <a:t>Middel VEKT i FETTGRUPPE 5</a:t>
            </a:r>
          </a:p>
        </c:rich>
      </c:tx>
      <c:layout>
        <c:manualLayout>
          <c:xMode val="edge"/>
          <c:yMode val="edge"/>
          <c:x val="0.3096293697408159"/>
          <c:y val="3.308338694317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Fettgruppe!$E$22:$E$24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Fettgruppe!$N$38:$N$40</c:f>
              <c:numCache>
                <c:formatCode>0</c:formatCode>
                <c:ptCount val="3"/>
                <c:pt idx="0">
                  <c:v>298.09947643979058</c:v>
                </c:pt>
                <c:pt idx="1">
                  <c:v>298.64561403508782</c:v>
                </c:pt>
                <c:pt idx="2">
                  <c:v>321.80833333333334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5-4945-ABA7-5EA789ACC881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Fettgruppe!$E$22:$E$24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Fettgruppe!$N$22:$N$24</c:f>
              <c:numCache>
                <c:formatCode>0</c:formatCode>
                <c:ptCount val="3"/>
                <c:pt idx="0">
                  <c:v>295.40218579234983</c:v>
                </c:pt>
                <c:pt idx="1">
                  <c:v>299.61999999999995</c:v>
                </c:pt>
                <c:pt idx="2">
                  <c:v>317.3478260869565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5-4945-ABA7-5EA789ACC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65775641755343"/>
          <c:y val="0.52377217681208321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KVIGE, middel VEKT i FETTGRUPPE 1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4267749165435226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Fettgruppe!$N$26:$N$28</c:f>
              <c:numCache>
                <c:formatCode>0</c:formatCode>
                <c:ptCount val="3"/>
                <c:pt idx="0">
                  <c:v>109.8666666666667</c:v>
                </c:pt>
                <c:pt idx="1">
                  <c:v>102.7020689655172</c:v>
                </c:pt>
                <c:pt idx="2">
                  <c:v>133.77608695652177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B-4C6C-8FD0-581D8DD7BF5A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Fettgruppe!$N$10:$N$12</c:f>
              <c:numCache>
                <c:formatCode>0</c:formatCode>
                <c:ptCount val="3"/>
                <c:pt idx="0">
                  <c:v>111.12</c:v>
                </c:pt>
                <c:pt idx="1">
                  <c:v>104.50744680851064</c:v>
                </c:pt>
                <c:pt idx="2">
                  <c:v>144.75690690690695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EB-4C6C-8FD0-581D8DD7B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856467430378244"/>
          <c:y val="0.53872460966684566"/>
          <c:w val="0.1925062642937973"/>
          <c:h val="0.150463078162149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</a:t>
            </a:r>
            <a:r>
              <a:rPr lang="en-US" sz="2000" baseline="0"/>
              <a:t>, m</a:t>
            </a:r>
            <a:r>
              <a:rPr lang="en-US" sz="2000"/>
              <a:t>iddel VEKT i FETTGRUPPE 2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Fettgruppe!$E$13:$E$15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Fettgruppe!$N$29:$N$31</c:f>
              <c:numCache>
                <c:formatCode>0</c:formatCode>
                <c:ptCount val="3"/>
                <c:pt idx="0">
                  <c:v>154.45216201423099</c:v>
                </c:pt>
                <c:pt idx="1">
                  <c:v>177.22850467289723</c:v>
                </c:pt>
                <c:pt idx="2">
                  <c:v>193.36343197981171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5-4868-BDB6-DF66DE1EF8CC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Fettgruppe!$E$13:$E$15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Fettgruppe!$N$13:$N$15</c:f>
              <c:numCache>
                <c:formatCode>0</c:formatCode>
                <c:ptCount val="3"/>
                <c:pt idx="0">
                  <c:v>163.57030268418043</c:v>
                </c:pt>
                <c:pt idx="1">
                  <c:v>180.33568198945019</c:v>
                </c:pt>
                <c:pt idx="2">
                  <c:v>197.32219159200548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5-4868-BDB6-DF66DE1EF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1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323942889652003"/>
          <c:y val="0.21475987365015828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 antall%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1306879138865E-2"/>
          <c:y val="0.15382716988055981"/>
          <c:w val="0.91288391439910588"/>
          <c:h val="0.7697690873079707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Fettgruppe!$I$26:$I$40</c:f>
              <c:numCache>
                <c:formatCode>0.0</c:formatCode>
                <c:ptCount val="15"/>
                <c:pt idx="0">
                  <c:v>1.5629477193987863E-2</c:v>
                </c:pt>
                <c:pt idx="1">
                  <c:v>0.37771236552137327</c:v>
                </c:pt>
                <c:pt idx="2">
                  <c:v>1.6775638854880297</c:v>
                </c:pt>
                <c:pt idx="3">
                  <c:v>4.7591758055693045</c:v>
                </c:pt>
                <c:pt idx="4">
                  <c:v>6.689416239026805</c:v>
                </c:pt>
                <c:pt idx="5">
                  <c:v>11.35481518143218</c:v>
                </c:pt>
                <c:pt idx="6">
                  <c:v>17.189820000520974</c:v>
                </c:pt>
                <c:pt idx="7">
                  <c:v>20.448565995467451</c:v>
                </c:pt>
                <c:pt idx="8">
                  <c:v>17.877516997056453</c:v>
                </c:pt>
                <c:pt idx="9">
                  <c:v>11.086509156268722</c:v>
                </c:pt>
                <c:pt idx="10">
                  <c:v>5.7881163875068395</c:v>
                </c:pt>
                <c:pt idx="11">
                  <c:v>2.0578811638750683</c:v>
                </c:pt>
                <c:pt idx="12">
                  <c:v>0.49753835734194701</c:v>
                </c:pt>
                <c:pt idx="13">
                  <c:v>0.14848003334288465</c:v>
                </c:pt>
                <c:pt idx="14">
                  <c:v>3.1258954387975726E-2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3-4FE5-A249-60FD1CC96CFF}"/>
            </c:ext>
          </c:extLst>
        </c:ser>
        <c:ser>
          <c:idx val="3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Fettgruppe!$I$10:$I$24</c:f>
              <c:numCache>
                <c:formatCode>0.0</c:formatCode>
                <c:ptCount val="15"/>
                <c:pt idx="0">
                  <c:v>1.3561160835367509E-2</c:v>
                </c:pt>
                <c:pt idx="1">
                  <c:v>0.2549498237049091</c:v>
                </c:pt>
                <c:pt idx="2">
                  <c:v>1.8063466232709515</c:v>
                </c:pt>
                <c:pt idx="3">
                  <c:v>4.7491185245457004</c:v>
                </c:pt>
                <c:pt idx="4">
                  <c:v>7.1982641714130766</c:v>
                </c:pt>
                <c:pt idx="5">
                  <c:v>11.806346623270953</c:v>
                </c:pt>
                <c:pt idx="6">
                  <c:v>17.963113642527805</c:v>
                </c:pt>
                <c:pt idx="7">
                  <c:v>20.024410089503665</c:v>
                </c:pt>
                <c:pt idx="8">
                  <c:v>17.610523460808245</c:v>
                </c:pt>
                <c:pt idx="9">
                  <c:v>10.596691076756173</c:v>
                </c:pt>
                <c:pt idx="10">
                  <c:v>5.2834282614591812</c:v>
                </c:pt>
                <c:pt idx="11">
                  <c:v>1.8768646596148637</c:v>
                </c:pt>
                <c:pt idx="12">
                  <c:v>0.49633848657445079</c:v>
                </c:pt>
                <c:pt idx="13">
                  <c:v>0.2576620558719826</c:v>
                </c:pt>
                <c:pt idx="14">
                  <c:v>6.2381339842690543E-2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3-4FE5-A249-60FD1CC96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52387782363846"/>
          <c:y val="0.20460958941562674"/>
          <c:w val="9.5964473441429693E-2"/>
          <c:h val="0.118488378961232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Kvige: % KJØTTFE</a:t>
            </a:r>
            <a:r>
              <a:rPr lang="en-US" sz="2400" baseline="0"/>
              <a:t>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906395741379212"/>
          <c:y val="4.6955128672537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42982838511306E-2"/>
          <c:y val="0.16575395034706553"/>
          <c:w val="0.90774803227303058"/>
          <c:h val="0.76178969935040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'Ark1'!$C$478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'Ark1'!$AI$478:$AI$492</c:f>
              <c:numCache>
                <c:formatCode>General</c:formatCode>
                <c:ptCount val="15"/>
                <c:pt idx="0">
                  <c:v>50</c:v>
                </c:pt>
                <c:pt idx="1">
                  <c:v>41.836734693877553</c:v>
                </c:pt>
                <c:pt idx="2">
                  <c:v>49.21875</c:v>
                </c:pt>
                <c:pt idx="3">
                  <c:v>56.872964169381113</c:v>
                </c:pt>
                <c:pt idx="4">
                  <c:v>58.486622073578602</c:v>
                </c:pt>
                <c:pt idx="5">
                  <c:v>57.598547717842301</c:v>
                </c:pt>
                <c:pt idx="6">
                  <c:v>59.528552456839293</c:v>
                </c:pt>
                <c:pt idx="7">
                  <c:v>62.268250289687153</c:v>
                </c:pt>
                <c:pt idx="8">
                  <c:v>64.894500747632492</c:v>
                </c:pt>
                <c:pt idx="9">
                  <c:v>67.493584260051307</c:v>
                </c:pt>
                <c:pt idx="10">
                  <c:v>72.318526543878662</c:v>
                </c:pt>
                <c:pt idx="11">
                  <c:v>77.777777777777771</c:v>
                </c:pt>
                <c:pt idx="12">
                  <c:v>77.976190476190496</c:v>
                </c:pt>
                <c:pt idx="13">
                  <c:v>93.442622950819683</c:v>
                </c:pt>
                <c:pt idx="1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C-4BA2-8C0F-379E97F2ACBF}"/>
            </c:ext>
          </c:extLst>
        </c:ser>
        <c:ser>
          <c:idx val="13"/>
          <c:order val="1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'Ark1'!$AI$463:$AI$477</c:f>
              <c:numCache>
                <c:formatCode>General</c:formatCode>
                <c:ptCount val="15"/>
                <c:pt idx="0">
                  <c:v>66.666666666666686</c:v>
                </c:pt>
                <c:pt idx="1">
                  <c:v>47.586206896551715</c:v>
                </c:pt>
                <c:pt idx="2">
                  <c:v>55.12422360248447</c:v>
                </c:pt>
                <c:pt idx="3">
                  <c:v>58.018609742747671</c:v>
                </c:pt>
                <c:pt idx="4">
                  <c:v>59.501557632398786</c:v>
                </c:pt>
                <c:pt idx="5">
                  <c:v>58.660243175040151</c:v>
                </c:pt>
                <c:pt idx="6">
                  <c:v>60.281860888013327</c:v>
                </c:pt>
                <c:pt idx="7">
                  <c:v>62.229299363057322</c:v>
                </c:pt>
                <c:pt idx="8">
                  <c:v>65.583564039050003</c:v>
                </c:pt>
                <c:pt idx="9">
                  <c:v>68.820488721804495</c:v>
                </c:pt>
                <c:pt idx="10">
                  <c:v>73.537353735373557</c:v>
                </c:pt>
                <c:pt idx="11">
                  <c:v>80.886075949367054</c:v>
                </c:pt>
                <c:pt idx="12">
                  <c:v>80.6282722513089</c:v>
                </c:pt>
                <c:pt idx="13">
                  <c:v>89.473684210526301</c:v>
                </c:pt>
                <c:pt idx="14">
                  <c:v>91.666666666666686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4C-4BA2-8C0F-379E97F2ACBF}"/>
            </c:ext>
          </c:extLst>
        </c:ser>
        <c:ser>
          <c:idx val="1"/>
          <c:order val="2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'Ark1'!$AI$448:$AI$462</c:f>
              <c:numCache>
                <c:formatCode>General</c:formatCode>
                <c:ptCount val="15"/>
                <c:pt idx="0">
                  <c:v>60</c:v>
                </c:pt>
                <c:pt idx="1">
                  <c:v>68.085106382978736</c:v>
                </c:pt>
                <c:pt idx="2">
                  <c:v>69.069069069069045</c:v>
                </c:pt>
                <c:pt idx="3">
                  <c:v>70.302684180468319</c:v>
                </c:pt>
                <c:pt idx="4">
                  <c:v>65.862848530519983</c:v>
                </c:pt>
                <c:pt idx="5">
                  <c:v>62.853204686423155</c:v>
                </c:pt>
                <c:pt idx="6">
                  <c:v>62.781216971161115</c:v>
                </c:pt>
                <c:pt idx="7">
                  <c:v>64.066097792225378</c:v>
                </c:pt>
                <c:pt idx="8">
                  <c:v>66.964423225011558</c:v>
                </c:pt>
                <c:pt idx="9">
                  <c:v>67.187100076785271</c:v>
                </c:pt>
                <c:pt idx="10">
                  <c:v>70.533880903490768</c:v>
                </c:pt>
                <c:pt idx="11">
                  <c:v>74.27745664739885</c:v>
                </c:pt>
                <c:pt idx="12">
                  <c:v>73.224043715847003</c:v>
                </c:pt>
                <c:pt idx="13">
                  <c:v>81.052631578947356</c:v>
                </c:pt>
                <c:pt idx="14">
                  <c:v>95.652173913043484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4C-4BA2-8C0F-379E97F2A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28412274956113"/>
          <c:y val="0.24633809295831338"/>
          <c:w val="7.8979855709246816E-2"/>
          <c:h val="0.205050700443628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 middel</a:t>
            </a:r>
            <a:r>
              <a:rPr lang="en-US" sz="2400" baseline="0"/>
              <a:t> LEVEALDER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3201279138381"/>
          <c:y val="0.15226093613298339"/>
          <c:w val="0.87504105070650751"/>
          <c:h val="0.76734536307961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'Ark1'!$C$478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'Ark1'!$AG$478:$AG$492</c:f>
              <c:numCache>
                <c:formatCode>General</c:formatCode>
                <c:ptCount val="15"/>
                <c:pt idx="0">
                  <c:v>580.5</c:v>
                </c:pt>
                <c:pt idx="1">
                  <c:v>451.88888888888886</c:v>
                </c:pt>
                <c:pt idx="2">
                  <c:v>469.21237113402066</c:v>
                </c:pt>
                <c:pt idx="3">
                  <c:v>492.63722826086962</c:v>
                </c:pt>
                <c:pt idx="4">
                  <c:v>509.72949389179757</c:v>
                </c:pt>
                <c:pt idx="5">
                  <c:v>519.41876367614907</c:v>
                </c:pt>
                <c:pt idx="6">
                  <c:v>532.21571007456203</c:v>
                </c:pt>
                <c:pt idx="7">
                  <c:v>540.73048160335043</c:v>
                </c:pt>
                <c:pt idx="8">
                  <c:v>552.11646174863392</c:v>
                </c:pt>
                <c:pt idx="9">
                  <c:v>560.44117647058818</c:v>
                </c:pt>
                <c:pt idx="10">
                  <c:v>574.55674157303372</c:v>
                </c:pt>
                <c:pt idx="11">
                  <c:v>587.04999999999995</c:v>
                </c:pt>
                <c:pt idx="12">
                  <c:v>615.80864197530866</c:v>
                </c:pt>
                <c:pt idx="13">
                  <c:v>596.65</c:v>
                </c:pt>
                <c:pt idx="14">
                  <c:v>638.16666666666652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A-44E2-9E11-405F122E1B41}"/>
            </c:ext>
          </c:extLst>
        </c:ser>
        <c:ser>
          <c:idx val="13"/>
          <c:order val="1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'Ark1'!$AG$463:$AG$477</c:f>
              <c:numCache>
                <c:formatCode>General</c:formatCode>
                <c:ptCount val="15"/>
                <c:pt idx="0">
                  <c:v>470.6</c:v>
                </c:pt>
                <c:pt idx="1">
                  <c:v>451.91911764705878</c:v>
                </c:pt>
                <c:pt idx="2">
                  <c:v>480.37987012987026</c:v>
                </c:pt>
                <c:pt idx="3">
                  <c:v>495.37833238797487</c:v>
                </c:pt>
                <c:pt idx="4">
                  <c:v>515.90406504065027</c:v>
                </c:pt>
                <c:pt idx="5">
                  <c:v>521.02101241642788</c:v>
                </c:pt>
                <c:pt idx="6">
                  <c:v>531.35779671717182</c:v>
                </c:pt>
                <c:pt idx="7">
                  <c:v>542.26281882724152</c:v>
                </c:pt>
                <c:pt idx="8">
                  <c:v>548.58003908011426</c:v>
                </c:pt>
                <c:pt idx="9">
                  <c:v>562.24265060240953</c:v>
                </c:pt>
                <c:pt idx="10">
                  <c:v>564.83325635103915</c:v>
                </c:pt>
                <c:pt idx="11">
                  <c:v>571.49350649350652</c:v>
                </c:pt>
                <c:pt idx="12">
                  <c:v>602.87096774193549</c:v>
                </c:pt>
                <c:pt idx="13">
                  <c:v>597.27777777777771</c:v>
                </c:pt>
                <c:pt idx="14">
                  <c:v>585.4545454545455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A-44E2-9E11-405F122E1B41}"/>
            </c:ext>
          </c:extLst>
        </c:ser>
        <c:ser>
          <c:idx val="1"/>
          <c:order val="2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'Ark1'!$AG$448:$AG$462</c:f>
              <c:numCache>
                <c:formatCode>General</c:formatCode>
                <c:ptCount val="15"/>
                <c:pt idx="0">
                  <c:v>475.6666666666668</c:v>
                </c:pt>
                <c:pt idx="1">
                  <c:v>489.24444444444441</c:v>
                </c:pt>
                <c:pt idx="2">
                  <c:v>495.85400313971752</c:v>
                </c:pt>
                <c:pt idx="3">
                  <c:v>513.03573520796715</c:v>
                </c:pt>
                <c:pt idx="4">
                  <c:v>516.02955082742312</c:v>
                </c:pt>
                <c:pt idx="5">
                  <c:v>521.90558351306004</c:v>
                </c:pt>
                <c:pt idx="6">
                  <c:v>528.62958320275777</c:v>
                </c:pt>
                <c:pt idx="7">
                  <c:v>535.94564606741562</c:v>
                </c:pt>
                <c:pt idx="8">
                  <c:v>539.2780109783663</c:v>
                </c:pt>
                <c:pt idx="9">
                  <c:v>549.88063806380626</c:v>
                </c:pt>
                <c:pt idx="10">
                  <c:v>558.66629150253243</c:v>
                </c:pt>
                <c:pt idx="11">
                  <c:v>570.72312703583043</c:v>
                </c:pt>
                <c:pt idx="12">
                  <c:v>603.00657894736844</c:v>
                </c:pt>
                <c:pt idx="13">
                  <c:v>598.94117647058818</c:v>
                </c:pt>
                <c:pt idx="14">
                  <c:v>616.78260869565213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5A-44E2-9E11-405F122E1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LEVEALDER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709014958295088"/>
          <c:y val="0.16528674540682414"/>
          <c:w val="7.9857545407039723E-2"/>
          <c:h val="0.14972823722033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LENGDE</a:t>
            </a:r>
          </a:p>
        </c:rich>
      </c:tx>
      <c:layout>
        <c:manualLayout>
          <c:xMode val="edge"/>
          <c:yMode val="edge"/>
          <c:x val="0.23669371814610823"/>
          <c:y val="3.14710190682245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1813923180385"/>
          <c:y val="0.15576982510765666"/>
          <c:w val="0.88498970155073853"/>
          <c:h val="0.67999561422632127"/>
        </c:manualLayout>
      </c:layout>
      <c:lineChart>
        <c:grouping val="standard"/>
        <c:varyColors val="0"/>
        <c:ser>
          <c:idx val="2"/>
          <c:order val="0"/>
          <c:tx>
            <c:strRef>
              <c:f>Måned!$D$27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Måned!$S$24:$S$35</c:f>
              <c:numCache>
                <c:formatCode>0.0</c:formatCode>
                <c:ptCount val="12"/>
                <c:pt idx="0">
                  <c:v>195.37237237237244</c:v>
                </c:pt>
                <c:pt idx="1">
                  <c:v>194.97024346257888</c:v>
                </c:pt>
                <c:pt idx="2">
                  <c:v>192.89741302408564</c:v>
                </c:pt>
                <c:pt idx="3">
                  <c:v>194.14000949216887</c:v>
                </c:pt>
                <c:pt idx="4">
                  <c:v>194.00985378258105</c:v>
                </c:pt>
                <c:pt idx="5">
                  <c:v>193.40742276591328</c:v>
                </c:pt>
                <c:pt idx="6">
                  <c:v>192.86377245508984</c:v>
                </c:pt>
                <c:pt idx="7">
                  <c:v>192.77943868212316</c:v>
                </c:pt>
                <c:pt idx="8">
                  <c:v>192.85631426311625</c:v>
                </c:pt>
                <c:pt idx="9">
                  <c:v>191.93911007025756</c:v>
                </c:pt>
                <c:pt idx="10">
                  <c:v>192.04793926247288</c:v>
                </c:pt>
                <c:pt idx="11">
                  <c:v>192.19357366771163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E2-46C0-9F57-DDA481905739}"/>
            </c:ext>
          </c:extLst>
        </c:ser>
        <c:ser>
          <c:idx val="3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2"/>
              <c:layout>
                <c:manualLayout>
                  <c:x val="-1.8736453342348816E-2"/>
                  <c:y val="5.9038027992008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2-46C0-9F57-DDA481905739}"/>
                </c:ext>
              </c:extLst>
            </c:dLbl>
            <c:dLbl>
              <c:idx val="3"/>
              <c:layout>
                <c:manualLayout>
                  <c:x val="-3.8459035807979144E-2"/>
                  <c:y val="-5.0894859875630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E2-46C0-9F57-DDA481905739}"/>
                </c:ext>
              </c:extLst>
            </c:dLbl>
            <c:dLbl>
              <c:idx val="4"/>
              <c:layout>
                <c:manualLayout>
                  <c:x val="-1.9722582465630294E-2"/>
                  <c:y val="-4.6823271085580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E2-46C0-9F57-DDA481905739}"/>
                </c:ext>
              </c:extLst>
            </c:dLbl>
            <c:dLbl>
              <c:idx val="5"/>
              <c:layout>
                <c:manualLayout>
                  <c:x val="-2.4653228082037942E-2"/>
                  <c:y val="5.9038037455731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6-4529-B68A-1CF4721EB0B7}"/>
                </c:ext>
              </c:extLst>
            </c:dLbl>
            <c:dLbl>
              <c:idx val="6"/>
              <c:layout>
                <c:manualLayout>
                  <c:x val="-2.1694840712193325E-2"/>
                  <c:y val="-6.1073831850756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D9-4B5B-9B66-836D1F0E5C20}"/>
                </c:ext>
              </c:extLst>
            </c:dLbl>
            <c:dLbl>
              <c:idx val="7"/>
              <c:layout>
                <c:manualLayout>
                  <c:x val="-1.6764195095785896E-2"/>
                  <c:y val="6.107383185075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D9-4B5B-9B66-836D1F0E5C20}"/>
                </c:ext>
              </c:extLst>
            </c:dLbl>
            <c:dLbl>
              <c:idx val="8"/>
              <c:layout>
                <c:manualLayout>
                  <c:x val="-2.3667098958756353E-2"/>
                  <c:y val="-4.2751682295529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C0-4D9F-B390-F7EDA6D46A5D}"/>
                </c:ext>
              </c:extLst>
            </c:dLbl>
            <c:dLbl>
              <c:idx val="9"/>
              <c:layout>
                <c:manualLayout>
                  <c:x val="-1.676419509578575E-2"/>
                  <c:y val="-5.4966448665681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21-451C-A969-783C26E84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Måned!$S$10:$S$21</c:f>
              <c:numCache>
                <c:formatCode>0.0</c:formatCode>
                <c:ptCount val="12"/>
                <c:pt idx="0">
                  <c:v>193.83029908972688</c:v>
                </c:pt>
                <c:pt idx="1">
                  <c:v>192.784984451355</c:v>
                </c:pt>
                <c:pt idx="2">
                  <c:v>191.03086779266164</c:v>
                </c:pt>
                <c:pt idx="3">
                  <c:v>191.77953714981737</c:v>
                </c:pt>
                <c:pt idx="4">
                  <c:v>192.01410105757935</c:v>
                </c:pt>
                <c:pt idx="5">
                  <c:v>192.32452613440552</c:v>
                </c:pt>
                <c:pt idx="6">
                  <c:v>192.87827488915764</c:v>
                </c:pt>
                <c:pt idx="7">
                  <c:v>192.37424547283703</c:v>
                </c:pt>
                <c:pt idx="8">
                  <c:v>192.90481135340943</c:v>
                </c:pt>
                <c:pt idx="9">
                  <c:v>192.05796105383735</c:v>
                </c:pt>
                <c:pt idx="10">
                  <c:v>192.97956273764251</c:v>
                </c:pt>
                <c:pt idx="11">
                  <c:v>192.72782258064515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E2-46C0-9F57-DDA481905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18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0509298210114522E-2"/>
              <c:y val="0.2717457823164357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83593513537684"/>
          <c:y val="0.61465970734894526"/>
          <c:w val="8.5983393585563936E-2"/>
          <c:h val="0.123485176854400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 middel</a:t>
            </a:r>
            <a:r>
              <a:rPr lang="en-US" sz="2400" baseline="0"/>
              <a:t> SLAKTEVEKT TILVEKST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4897700714231"/>
          <c:y val="0.11499080609419085"/>
          <c:w val="0.88412414709139153"/>
          <c:h val="0.80461523431643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Fettgruppe!$X$42:$X$56</c:f>
              <c:numCache>
                <c:formatCode>0</c:formatCode>
                <c:ptCount val="15"/>
                <c:pt idx="0">
                  <c:v>179.93109388458225</c:v>
                </c:pt>
                <c:pt idx="1">
                  <c:v>229.61667578268091</c:v>
                </c:pt>
                <c:pt idx="2">
                  <c:v>290.94176744011708</c:v>
                </c:pt>
                <c:pt idx="3">
                  <c:v>325.21059659076263</c:v>
                </c:pt>
                <c:pt idx="4">
                  <c:v>356.98988501143793</c:v>
                </c:pt>
                <c:pt idx="5">
                  <c:v>386.22143199811524</c:v>
                </c:pt>
                <c:pt idx="6">
                  <c:v>416.01590609227867</c:v>
                </c:pt>
                <c:pt idx="7">
                  <c:v>440.6070529933379</c:v>
                </c:pt>
                <c:pt idx="8">
                  <c:v>459.40601864297997</c:v>
                </c:pt>
                <c:pt idx="9">
                  <c:v>470.98127469617515</c:v>
                </c:pt>
                <c:pt idx="10">
                  <c:v>475.64080785336284</c:v>
                </c:pt>
                <c:pt idx="11">
                  <c:v>483.58389410351322</c:v>
                </c:pt>
                <c:pt idx="12">
                  <c:v>481.88506602207832</c:v>
                </c:pt>
                <c:pt idx="13">
                  <c:v>499.43495994713646</c:v>
                </c:pt>
                <c:pt idx="14">
                  <c:v>494.04544267432766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BE-4D82-8715-2A3AC47C3C6C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Fettgruppe!$X$26:$X$40</c:f>
              <c:numCache>
                <c:formatCode>0</c:formatCode>
                <c:ptCount val="15"/>
                <c:pt idx="0">
                  <c:v>233.46083014591309</c:v>
                </c:pt>
                <c:pt idx="1">
                  <c:v>227.25763295928053</c:v>
                </c:pt>
                <c:pt idx="2">
                  <c:v>278.47979333596038</c:v>
                </c:pt>
                <c:pt idx="3">
                  <c:v>311.7862690313749</c:v>
                </c:pt>
                <c:pt idx="4">
                  <c:v>343.52996357749697</c:v>
                </c:pt>
                <c:pt idx="5">
                  <c:v>371.1240571335448</c:v>
                </c:pt>
                <c:pt idx="6">
                  <c:v>407.30773437674742</c:v>
                </c:pt>
                <c:pt idx="7">
                  <c:v>433.33555206676488</c:v>
                </c:pt>
                <c:pt idx="8">
                  <c:v>454.55699072909476</c:v>
                </c:pt>
                <c:pt idx="9">
                  <c:v>465.60629440825431</c:v>
                </c:pt>
                <c:pt idx="10">
                  <c:v>477.95949283462761</c:v>
                </c:pt>
                <c:pt idx="11">
                  <c:v>488.03482630713722</c:v>
                </c:pt>
                <c:pt idx="12">
                  <c:v>494.46646528083403</c:v>
                </c:pt>
                <c:pt idx="13">
                  <c:v>500.01125966250407</c:v>
                </c:pt>
                <c:pt idx="14">
                  <c:v>549.67261904761892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BE-4D82-8715-2A3AC47C3C6C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Fettgruppe!$X$10:$X$24</c:f>
              <c:numCache>
                <c:formatCode>0</c:formatCode>
                <c:ptCount val="15"/>
                <c:pt idx="0">
                  <c:v>233.60896986685347</c:v>
                </c:pt>
                <c:pt idx="1">
                  <c:v>213.60987946870361</c:v>
                </c:pt>
                <c:pt idx="2">
                  <c:v>291.93453312933843</c:v>
                </c:pt>
                <c:pt idx="3">
                  <c:v>318.82828321476404</c:v>
                </c:pt>
                <c:pt idx="4">
                  <c:v>349.46774210952162</c:v>
                </c:pt>
                <c:pt idx="5">
                  <c:v>378.08024636139527</c:v>
                </c:pt>
                <c:pt idx="6">
                  <c:v>411.03706167928453</c:v>
                </c:pt>
                <c:pt idx="7">
                  <c:v>437.30468649767806</c:v>
                </c:pt>
                <c:pt idx="8">
                  <c:v>458.56797611715064</c:v>
                </c:pt>
                <c:pt idx="9">
                  <c:v>472.22673595720312</c:v>
                </c:pt>
                <c:pt idx="10">
                  <c:v>480.08506140773096</c:v>
                </c:pt>
                <c:pt idx="11">
                  <c:v>490.22130449005829</c:v>
                </c:pt>
                <c:pt idx="12">
                  <c:v>489.88219383611909</c:v>
                </c:pt>
                <c:pt idx="13">
                  <c:v>500.24945983107438</c:v>
                </c:pt>
                <c:pt idx="14">
                  <c:v>514.52135908642322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BE-4D82-8715-2A3AC47C3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 i gram/ dag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57549049557137"/>
          <c:y val="0.21009825506105323"/>
          <c:w val="6.9797339349907062E-2"/>
          <c:h val="0.173444057776119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mnd'!$I$360:$I$371</c:f>
              <c:numCache>
                <c:formatCode>0.0</c:formatCode>
                <c:ptCount val="12"/>
                <c:pt idx="0">
                  <c:v>16.411149825783973</c:v>
                </c:pt>
                <c:pt idx="1">
                  <c:v>18.971332209106237</c:v>
                </c:pt>
                <c:pt idx="2">
                  <c:v>19.297503173931439</c:v>
                </c:pt>
                <c:pt idx="3">
                  <c:v>19.664703217036699</c:v>
                </c:pt>
                <c:pt idx="4">
                  <c:v>20.797280593325095</c:v>
                </c:pt>
                <c:pt idx="5">
                  <c:v>22.017419485517522</c:v>
                </c:pt>
                <c:pt idx="6">
                  <c:v>20.178571428571423</c:v>
                </c:pt>
                <c:pt idx="7">
                  <c:v>20.035460992907801</c:v>
                </c:pt>
                <c:pt idx="8">
                  <c:v>17.21545242416386</c:v>
                </c:pt>
                <c:pt idx="9">
                  <c:v>12.488500459981601</c:v>
                </c:pt>
                <c:pt idx="10">
                  <c:v>13.061050840246752</c:v>
                </c:pt>
                <c:pt idx="11">
                  <c:v>17.351598173515988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B-4EFF-B6EA-C793E1AE9A38}"/>
            </c:ext>
          </c:extLst>
        </c:ser>
        <c:ser>
          <c:idx val="0"/>
          <c:order val="1"/>
          <c:tx>
            <c:strRef>
              <c:f>'Fett per mnd'!$B$134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mnd'!$I$134:$I$145</c:f>
              <c:numCache>
                <c:formatCode>0.0</c:formatCode>
                <c:ptCount val="12"/>
                <c:pt idx="0">
                  <c:v>17.350746268656717</c:v>
                </c:pt>
                <c:pt idx="1">
                  <c:v>17.84810126582278</c:v>
                </c:pt>
                <c:pt idx="2">
                  <c:v>18.891280947255112</c:v>
                </c:pt>
                <c:pt idx="3">
                  <c:v>21.248534583821801</c:v>
                </c:pt>
                <c:pt idx="4">
                  <c:v>19.495984491830516</c:v>
                </c:pt>
                <c:pt idx="5">
                  <c:v>20.368841178089735</c:v>
                </c:pt>
                <c:pt idx="6">
                  <c:v>21.327196010740312</c:v>
                </c:pt>
                <c:pt idx="7">
                  <c:v>18.714555765595463</c:v>
                </c:pt>
                <c:pt idx="8">
                  <c:v>16.841759684832571</c:v>
                </c:pt>
                <c:pt idx="9">
                  <c:v>12.22271517302573</c:v>
                </c:pt>
                <c:pt idx="10">
                  <c:v>14.077116130504219</c:v>
                </c:pt>
                <c:pt idx="11">
                  <c:v>15.304182509505701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B-4EFF-B6EA-C793E1AE9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5784"/>
        <c:axId val="485936176"/>
      </c:barChart>
      <c:catAx>
        <c:axId val="485935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617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mnd'!$L$360:$L$371</c:f>
              <c:numCache>
                <c:formatCode>0.0</c:formatCode>
                <c:ptCount val="12"/>
                <c:pt idx="0">
                  <c:v>256.79660297239928</c:v>
                </c:pt>
                <c:pt idx="1">
                  <c:v>255.02999999999977</c:v>
                </c:pt>
                <c:pt idx="2">
                  <c:v>242.63771929824551</c:v>
                </c:pt>
                <c:pt idx="3">
                  <c:v>249.60322580645155</c:v>
                </c:pt>
                <c:pt idx="4">
                  <c:v>251.12838038633015</c:v>
                </c:pt>
                <c:pt idx="5">
                  <c:v>249.1350505979764</c:v>
                </c:pt>
                <c:pt idx="6">
                  <c:v>253.66796460177005</c:v>
                </c:pt>
                <c:pt idx="7">
                  <c:v>251.89410029498541</c:v>
                </c:pt>
                <c:pt idx="8">
                  <c:v>251.35948795180684</c:v>
                </c:pt>
                <c:pt idx="9">
                  <c:v>242.38360957642723</c:v>
                </c:pt>
                <c:pt idx="10">
                  <c:v>241.62459283387619</c:v>
                </c:pt>
                <c:pt idx="11">
                  <c:v>245.07982456140351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A-41E6-8E35-384F6D8AAF19}"/>
            </c:ext>
          </c:extLst>
        </c:ser>
        <c:ser>
          <c:idx val="0"/>
          <c:order val="1"/>
          <c:tx>
            <c:strRef>
              <c:f>'Fett per mnd'!$B$134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mnd'!$L$134:$L$145</c:f>
              <c:numCache>
                <c:formatCode>0</c:formatCode>
                <c:ptCount val="12"/>
                <c:pt idx="0">
                  <c:v>244.85161290322591</c:v>
                </c:pt>
                <c:pt idx="1">
                  <c:v>246.13498817966897</c:v>
                </c:pt>
                <c:pt idx="2">
                  <c:v>239.10028490028483</c:v>
                </c:pt>
                <c:pt idx="3">
                  <c:v>248.9710344827588</c:v>
                </c:pt>
                <c:pt idx="4">
                  <c:v>251.274289772727</c:v>
                </c:pt>
                <c:pt idx="5">
                  <c:v>249.27378378378393</c:v>
                </c:pt>
                <c:pt idx="6">
                  <c:v>249.95881294964033</c:v>
                </c:pt>
                <c:pt idx="7">
                  <c:v>247.81212121212127</c:v>
                </c:pt>
                <c:pt idx="8">
                  <c:v>249.61033138401544</c:v>
                </c:pt>
                <c:pt idx="9">
                  <c:v>240.27168784029004</c:v>
                </c:pt>
                <c:pt idx="10">
                  <c:v>245.12576985413284</c:v>
                </c:pt>
                <c:pt idx="11">
                  <c:v>256.52422360248443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A-41E6-8E35-384F6D8AA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6960"/>
        <c:axId val="485937352"/>
      </c:barChart>
      <c:catAx>
        <c:axId val="485936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7352"/>
        <c:scaling>
          <c:orientation val="minMax"/>
          <c:min val="3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mnd'!$K$360:$K$371</c:f>
              <c:numCache>
                <c:formatCode>0.00</c:formatCode>
                <c:ptCount val="12"/>
                <c:pt idx="0">
                  <c:v>6.0509554140127424</c:v>
                </c:pt>
                <c:pt idx="1">
                  <c:v>6.14</c:v>
                </c:pt>
                <c:pt idx="2">
                  <c:v>5.7894736842105283</c:v>
                </c:pt>
                <c:pt idx="3">
                  <c:v>6.0921658986175116</c:v>
                </c:pt>
                <c:pt idx="4">
                  <c:v>6.3214285714285694</c:v>
                </c:pt>
                <c:pt idx="5">
                  <c:v>6.5271389144434222</c:v>
                </c:pt>
                <c:pt idx="6">
                  <c:v>6.7238938053097357</c:v>
                </c:pt>
                <c:pt idx="7">
                  <c:v>6.6917404129793514</c:v>
                </c:pt>
                <c:pt idx="8">
                  <c:v>6.5783132530120474</c:v>
                </c:pt>
                <c:pt idx="9">
                  <c:v>5.9558011049723749</c:v>
                </c:pt>
                <c:pt idx="10">
                  <c:v>5.9314845024469838</c:v>
                </c:pt>
                <c:pt idx="11">
                  <c:v>6.0350877192982439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E-495B-B966-3ED0C395DB32}"/>
            </c:ext>
          </c:extLst>
        </c:ser>
        <c:ser>
          <c:idx val="0"/>
          <c:order val="1"/>
          <c:tx>
            <c:strRef>
              <c:f>'Fett per mnd'!$B$134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mnd'!$K$134:$K$145</c:f>
              <c:numCache>
                <c:formatCode>0.00</c:formatCode>
                <c:ptCount val="12"/>
                <c:pt idx="0">
                  <c:v>6.1146953405017923</c:v>
                </c:pt>
                <c:pt idx="1">
                  <c:v>6.0378250591016549</c:v>
                </c:pt>
                <c:pt idx="2">
                  <c:v>5.9116809116809108</c:v>
                </c:pt>
                <c:pt idx="3">
                  <c:v>6.5787292817679548</c:v>
                </c:pt>
                <c:pt idx="4">
                  <c:v>6.5391180654338541</c:v>
                </c:pt>
                <c:pt idx="5">
                  <c:v>6.5723951285520998</c:v>
                </c:pt>
                <c:pt idx="6">
                  <c:v>6.6133093525179856</c:v>
                </c:pt>
                <c:pt idx="7">
                  <c:v>6.6178451178451185</c:v>
                </c:pt>
                <c:pt idx="8">
                  <c:v>6.5165692007797267</c:v>
                </c:pt>
                <c:pt idx="9">
                  <c:v>5.950909090909092</c:v>
                </c:pt>
                <c:pt idx="10">
                  <c:v>6.1053484602917356</c:v>
                </c:pt>
                <c:pt idx="11">
                  <c:v>6.3354037267080727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E-495B-B966-3ED0C395D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8136"/>
        <c:axId val="485938528"/>
      </c:barChart>
      <c:catAx>
        <c:axId val="485938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85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mnd'!$K$375:$K$386</c:f>
              <c:numCache>
                <c:formatCode>0.00</c:formatCode>
                <c:ptCount val="12"/>
                <c:pt idx="0">
                  <c:v>6.395017793594306</c:v>
                </c:pt>
                <c:pt idx="1">
                  <c:v>6.4666666666666668</c:v>
                </c:pt>
                <c:pt idx="2">
                  <c:v>6.4174311926605521</c:v>
                </c:pt>
                <c:pt idx="3">
                  <c:v>6.4436860068259394</c:v>
                </c:pt>
                <c:pt idx="4">
                  <c:v>6.6770601336302899</c:v>
                </c:pt>
                <c:pt idx="5">
                  <c:v>6.8410794602698646</c:v>
                </c:pt>
                <c:pt idx="6">
                  <c:v>6.8736263736263759</c:v>
                </c:pt>
                <c:pt idx="7">
                  <c:v>6.8477272727272718</c:v>
                </c:pt>
                <c:pt idx="8">
                  <c:v>6.872146118721461</c:v>
                </c:pt>
                <c:pt idx="9">
                  <c:v>6.120129870129869</c:v>
                </c:pt>
                <c:pt idx="10">
                  <c:v>6.3376963350785358</c:v>
                </c:pt>
                <c:pt idx="11">
                  <c:v>6.517241379310347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0A-AFF7-549664CBC6C0}"/>
            </c:ext>
          </c:extLst>
        </c:ser>
        <c:ser>
          <c:idx val="0"/>
          <c:order val="1"/>
          <c:tx>
            <c:strRef>
              <c:f>'Fett per mnd'!$B$149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mnd'!$K$149:$K$160</c:f>
              <c:numCache>
                <c:formatCode>0.00</c:formatCode>
                <c:ptCount val="12"/>
                <c:pt idx="0">
                  <c:v>6.4723032069970836</c:v>
                </c:pt>
                <c:pt idx="1">
                  <c:v>6.3594771241830079</c:v>
                </c:pt>
                <c:pt idx="2">
                  <c:v>6.1793478260869552</c:v>
                </c:pt>
                <c:pt idx="3">
                  <c:v>6.7830802603036879</c:v>
                </c:pt>
                <c:pt idx="4">
                  <c:v>6.870069605568446</c:v>
                </c:pt>
                <c:pt idx="5">
                  <c:v>6.914988814317673</c:v>
                </c:pt>
                <c:pt idx="6">
                  <c:v>7.0461538461538451</c:v>
                </c:pt>
                <c:pt idx="7">
                  <c:v>7.108173076923074</c:v>
                </c:pt>
                <c:pt idx="8">
                  <c:v>6.7537993920972648</c:v>
                </c:pt>
                <c:pt idx="9">
                  <c:v>6.3004115226337429</c:v>
                </c:pt>
                <c:pt idx="10">
                  <c:v>6.4468085106382995</c:v>
                </c:pt>
                <c:pt idx="11">
                  <c:v>6.7173913043478253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4-4D0A-AFF7-549664CBC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9312"/>
        <c:axId val="485939704"/>
      </c:barChart>
      <c:catAx>
        <c:axId val="485939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970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4434513340910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mnd'!$I$224:$I$235</c:f>
              <c:numCache>
                <c:formatCode>0.0</c:formatCode>
                <c:ptCount val="12"/>
                <c:pt idx="0">
                  <c:v>0.12437810945273629</c:v>
                </c:pt>
                <c:pt idx="1">
                  <c:v>0</c:v>
                </c:pt>
                <c:pt idx="2">
                  <c:v>0</c:v>
                </c:pt>
                <c:pt idx="3">
                  <c:v>0.1172332942555686</c:v>
                </c:pt>
                <c:pt idx="4">
                  <c:v>2.7693159789531983E-2</c:v>
                </c:pt>
                <c:pt idx="5">
                  <c:v>2.7525461051472608E-2</c:v>
                </c:pt>
                <c:pt idx="6">
                  <c:v>3.8358266206367488E-2</c:v>
                </c:pt>
                <c:pt idx="7">
                  <c:v>0.12602394454946439</c:v>
                </c:pt>
                <c:pt idx="8">
                  <c:v>0</c:v>
                </c:pt>
                <c:pt idx="9">
                  <c:v>0</c:v>
                </c:pt>
                <c:pt idx="10">
                  <c:v>9.1261692904403377E-2</c:v>
                </c:pt>
                <c:pt idx="11">
                  <c:v>0.38022813688212925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B-4C10-8E47-0EDBA280D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2056"/>
        <c:axId val="485942448"/>
      </c:barChart>
      <c:catAx>
        <c:axId val="485942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mnd'!$L$224:$L$235</c:f>
              <c:numCache>
                <c:formatCode>0.0</c:formatCode>
                <c:ptCount val="12"/>
                <c:pt idx="0">
                  <c:v>322.60000000000002</c:v>
                </c:pt>
                <c:pt idx="1">
                  <c:v>0</c:v>
                </c:pt>
                <c:pt idx="2">
                  <c:v>0</c:v>
                </c:pt>
                <c:pt idx="3">
                  <c:v>309.72500000000002</c:v>
                </c:pt>
                <c:pt idx="4">
                  <c:v>327.7</c:v>
                </c:pt>
                <c:pt idx="5">
                  <c:v>217.2</c:v>
                </c:pt>
                <c:pt idx="6">
                  <c:v>298.5</c:v>
                </c:pt>
                <c:pt idx="7">
                  <c:v>292.625</c:v>
                </c:pt>
                <c:pt idx="8">
                  <c:v>0</c:v>
                </c:pt>
                <c:pt idx="9">
                  <c:v>0</c:v>
                </c:pt>
                <c:pt idx="10">
                  <c:v>342.27500000000009</c:v>
                </c:pt>
                <c:pt idx="11">
                  <c:v>346.67500000000001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E-4571-9118-13081B2D8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3232"/>
        <c:axId val="485943624"/>
      </c:barChart>
      <c:catAx>
        <c:axId val="485943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3624"/>
        <c:scaling>
          <c:orientation val="minMax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mnd'!$K$224:$K$235</c:f>
              <c:numCache>
                <c:formatCode>0.00</c:formatCode>
                <c:ptCount val="12"/>
                <c:pt idx="0">
                  <c:v>7.25</c:v>
                </c:pt>
                <c:pt idx="1">
                  <c:v>0</c:v>
                </c:pt>
                <c:pt idx="2">
                  <c:v>0</c:v>
                </c:pt>
                <c:pt idx="3">
                  <c:v>8.75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8.25</c:v>
                </c:pt>
                <c:pt idx="8">
                  <c:v>0</c:v>
                </c:pt>
                <c:pt idx="9">
                  <c:v>0</c:v>
                </c:pt>
                <c:pt idx="10">
                  <c:v>8.5</c:v>
                </c:pt>
                <c:pt idx="11">
                  <c:v>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5-43A8-B6F5-058057C59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4408"/>
        <c:axId val="485944800"/>
      </c:barChart>
      <c:catAx>
        <c:axId val="485944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48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mnd'!$I$375:$I$386</c:f>
              <c:numCache>
                <c:formatCode>0.0</c:formatCode>
                <c:ptCount val="12"/>
                <c:pt idx="0">
                  <c:v>9.7909407665505253</c:v>
                </c:pt>
                <c:pt idx="1">
                  <c:v>11.42495784148398</c:v>
                </c:pt>
                <c:pt idx="2">
                  <c:v>9.2255607278882792</c:v>
                </c:pt>
                <c:pt idx="3">
                  <c:v>13.275940190303578</c:v>
                </c:pt>
                <c:pt idx="4">
                  <c:v>13.875154511742892</c:v>
                </c:pt>
                <c:pt idx="5">
                  <c:v>13.510228883937618</c:v>
                </c:pt>
                <c:pt idx="6">
                  <c:v>13</c:v>
                </c:pt>
                <c:pt idx="7">
                  <c:v>13.002364066193858</c:v>
                </c:pt>
                <c:pt idx="8">
                  <c:v>11.355976147264718</c:v>
                </c:pt>
                <c:pt idx="9">
                  <c:v>7.0837166513339476</c:v>
                </c:pt>
                <c:pt idx="10">
                  <c:v>8.1259306530525404</c:v>
                </c:pt>
                <c:pt idx="11">
                  <c:v>11.035007610350076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F-409D-9702-AB1638A64EDA}"/>
            </c:ext>
          </c:extLst>
        </c:ser>
        <c:ser>
          <c:idx val="0"/>
          <c:order val="1"/>
          <c:tx>
            <c:strRef>
              <c:f>'Fett per mnd'!$B$149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mnd'!$I$149:$I$160</c:f>
              <c:numCache>
                <c:formatCode>0.0</c:formatCode>
                <c:ptCount val="12"/>
                <c:pt idx="0">
                  <c:v>10.665422885572143</c:v>
                </c:pt>
                <c:pt idx="1">
                  <c:v>12.911392405063291</c:v>
                </c:pt>
                <c:pt idx="2">
                  <c:v>9.9031216361679224</c:v>
                </c:pt>
                <c:pt idx="3">
                  <c:v>13.511137162954277</c:v>
                </c:pt>
                <c:pt idx="4">
                  <c:v>11.963445029077816</c:v>
                </c:pt>
                <c:pt idx="5">
                  <c:v>12.303881090008257</c:v>
                </c:pt>
                <c:pt idx="6">
                  <c:v>12.466436517069431</c:v>
                </c:pt>
                <c:pt idx="7">
                  <c:v>13.106490233144296</c:v>
                </c:pt>
                <c:pt idx="8">
                  <c:v>10.801050558108997</c:v>
                </c:pt>
                <c:pt idx="9">
                  <c:v>5.3904170363797679</c:v>
                </c:pt>
                <c:pt idx="10">
                  <c:v>7.5062742413871772</c:v>
                </c:pt>
                <c:pt idx="11">
                  <c:v>8.7452471482889749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F-409D-9702-AB1638A64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9112"/>
        <c:axId val="485949504"/>
      </c:barChart>
      <c:catAx>
        <c:axId val="485949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288680171968611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mnd'!$L$375:$L$386</c:f>
              <c:numCache>
                <c:formatCode>0.0</c:formatCode>
                <c:ptCount val="12"/>
                <c:pt idx="0">
                  <c:v>271.52740213523106</c:v>
                </c:pt>
                <c:pt idx="1">
                  <c:v>269.18081180811811</c:v>
                </c:pt>
                <c:pt idx="2">
                  <c:v>257.50917431192659</c:v>
                </c:pt>
                <c:pt idx="3">
                  <c:v>260.39215017064851</c:v>
                </c:pt>
                <c:pt idx="4">
                  <c:v>267.52449888641411</c:v>
                </c:pt>
                <c:pt idx="5">
                  <c:v>262.79655172413806</c:v>
                </c:pt>
                <c:pt idx="6">
                  <c:v>259.51043956043947</c:v>
                </c:pt>
                <c:pt idx="7">
                  <c:v>261.34363636363634</c:v>
                </c:pt>
                <c:pt idx="8">
                  <c:v>259.01849315068517</c:v>
                </c:pt>
                <c:pt idx="9">
                  <c:v>255.65357142857167</c:v>
                </c:pt>
                <c:pt idx="10">
                  <c:v>256.84240837696342</c:v>
                </c:pt>
                <c:pt idx="11">
                  <c:v>257.31310344827597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B-4E16-80D7-E59BE4FA1604}"/>
            </c:ext>
          </c:extLst>
        </c:ser>
        <c:ser>
          <c:idx val="0"/>
          <c:order val="1"/>
          <c:tx>
            <c:strRef>
              <c:f>'Fett per mnd'!$B$149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mnd'!$L$149:$L$160</c:f>
              <c:numCache>
                <c:formatCode>0</c:formatCode>
                <c:ptCount val="12"/>
                <c:pt idx="0">
                  <c:v>267.69416909620975</c:v>
                </c:pt>
                <c:pt idx="1">
                  <c:v>263.57124183006528</c:v>
                </c:pt>
                <c:pt idx="2">
                  <c:v>260.74021739130444</c:v>
                </c:pt>
                <c:pt idx="3">
                  <c:v>257.31670281995662</c:v>
                </c:pt>
                <c:pt idx="4">
                  <c:v>261.47013888888887</c:v>
                </c:pt>
                <c:pt idx="5">
                  <c:v>257.33467561521235</c:v>
                </c:pt>
                <c:pt idx="6">
                  <c:v>257.9855384615384</c:v>
                </c:pt>
                <c:pt idx="7">
                  <c:v>260.51490384615391</c:v>
                </c:pt>
                <c:pt idx="8">
                  <c:v>254.73434650455903</c:v>
                </c:pt>
                <c:pt idx="9">
                  <c:v>256.73127572016449</c:v>
                </c:pt>
                <c:pt idx="10">
                  <c:v>258.08936170212746</c:v>
                </c:pt>
                <c:pt idx="11">
                  <c:v>262.44782608695647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B-4E16-80D7-E59BE4FA1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0288"/>
        <c:axId val="485950680"/>
      </c:barChart>
      <c:catAx>
        <c:axId val="485950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068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K_FAKTOR</a:t>
            </a:r>
          </a:p>
        </c:rich>
      </c:tx>
      <c:layout>
        <c:manualLayout>
          <c:xMode val="edge"/>
          <c:yMode val="edge"/>
          <c:x val="0.23474424651458403"/>
          <c:y val="3.14709911928671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11179955612563E-2"/>
          <c:y val="0.15159430749169561"/>
          <c:w val="0.89514606354892412"/>
          <c:h val="0.68417112594214502"/>
        </c:manualLayout>
      </c:layout>
      <c:lineChart>
        <c:grouping val="standard"/>
        <c:varyColors val="0"/>
        <c:ser>
          <c:idx val="2"/>
          <c:order val="0"/>
          <c:tx>
            <c:strRef>
              <c:f>Måned!$D$27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Måned!$T$24:$T$35</c:f>
              <c:numCache>
                <c:formatCode>0.0</c:formatCode>
                <c:ptCount val="12"/>
                <c:pt idx="0">
                  <c:v>30.635492398693138</c:v>
                </c:pt>
                <c:pt idx="1">
                  <c:v>30.509436833234176</c:v>
                </c:pt>
                <c:pt idx="2">
                  <c:v>30.121218880866376</c:v>
                </c:pt>
                <c:pt idx="3">
                  <c:v>31.512408155227774</c:v>
                </c:pt>
                <c:pt idx="4">
                  <c:v>32.121759506896055</c:v>
                </c:pt>
                <c:pt idx="5">
                  <c:v>32.416307279810475</c:v>
                </c:pt>
                <c:pt idx="6">
                  <c:v>32.811104429522167</c:v>
                </c:pt>
                <c:pt idx="7">
                  <c:v>32.069370818706197</c:v>
                </c:pt>
                <c:pt idx="8">
                  <c:v>31.60588310882035</c:v>
                </c:pt>
                <c:pt idx="9">
                  <c:v>29.064825881307595</c:v>
                </c:pt>
                <c:pt idx="10">
                  <c:v>29.268678686628345</c:v>
                </c:pt>
                <c:pt idx="11">
                  <c:v>29.674233181531008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2-4A39-8AA0-0722E4C38AF7}"/>
            </c:ext>
          </c:extLst>
        </c:ser>
        <c:ser>
          <c:idx val="3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6570265177200144E-2"/>
                  <c:y val="-6.5497077531359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12-4A39-8AA0-0722E4C38AF7}"/>
                </c:ext>
              </c:extLst>
            </c:dLbl>
            <c:dLbl>
              <c:idx val="1"/>
              <c:layout>
                <c:manualLayout>
                  <c:x val="-2.9241644430353195E-2"/>
                  <c:y val="-0.102339183642749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12-4A39-8AA0-0722E4C38AF7}"/>
                </c:ext>
              </c:extLst>
            </c:dLbl>
            <c:dLbl>
              <c:idx val="2"/>
              <c:layout>
                <c:manualLayout>
                  <c:x val="-3.3140530354400288E-2"/>
                  <c:y val="7.982456324134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12-4A39-8AA0-0722E4C38AF7}"/>
                </c:ext>
              </c:extLst>
            </c:dLbl>
            <c:dLbl>
              <c:idx val="3"/>
              <c:layout>
                <c:manualLayout>
                  <c:x val="-1.6570265177200144E-2"/>
                  <c:y val="5.7309942839939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12-4A39-8AA0-0722E4C38AF7}"/>
                </c:ext>
              </c:extLst>
            </c:dLbl>
            <c:dLbl>
              <c:idx val="4"/>
              <c:layout>
                <c:manualLayout>
                  <c:x val="-2.0469151101247307E-2"/>
                  <c:y val="-7.3684212222779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12-4A39-8AA0-0722E4C38AF7}"/>
                </c:ext>
              </c:extLst>
            </c:dLbl>
            <c:dLbl>
              <c:idx val="5"/>
              <c:layout>
                <c:manualLayout>
                  <c:x val="-1.0721936291129506E-2"/>
                  <c:y val="7.5730995895634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5B-44AB-8BEE-1CB06E538C63}"/>
                </c:ext>
              </c:extLst>
            </c:dLbl>
            <c:dLbl>
              <c:idx val="6"/>
              <c:layout>
                <c:manualLayout>
                  <c:x val="-2.4368037025294401E-2"/>
                  <c:y val="-6.9590644877069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C6-4C4A-8963-3DD82DBC560C}"/>
                </c:ext>
              </c:extLst>
            </c:dLbl>
            <c:dLbl>
              <c:idx val="7"/>
              <c:layout>
                <c:manualLayout>
                  <c:x val="-2.144387258225908E-2"/>
                  <c:y val="-8.59649142599096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C6-4C4A-8963-3DD82DBC560C}"/>
                </c:ext>
              </c:extLst>
            </c:dLbl>
            <c:dLbl>
              <c:idx val="9"/>
              <c:layout>
                <c:manualLayout>
                  <c:x val="-8.4800768848024261E-2"/>
                  <c:y val="-2.04678367285499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0D-4259-AAF4-83AD13DC79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Måned!$T$10:$T$21</c:f>
              <c:numCache>
                <c:formatCode>0.0</c:formatCode>
                <c:ptCount val="12"/>
                <c:pt idx="0">
                  <c:v>30.695422621316361</c:v>
                </c:pt>
                <c:pt idx="1">
                  <c:v>31.036414751238858</c:v>
                </c:pt>
                <c:pt idx="2">
                  <c:v>30.374073664779701</c:v>
                </c:pt>
                <c:pt idx="3">
                  <c:v>32.234590727522978</c:v>
                </c:pt>
                <c:pt idx="4">
                  <c:v>32.234506916715766</c:v>
                </c:pt>
                <c:pt idx="5">
                  <c:v>32.605570998600882</c:v>
                </c:pt>
                <c:pt idx="6">
                  <c:v>32.71569686690512</c:v>
                </c:pt>
                <c:pt idx="7">
                  <c:v>32.55094666217294</c:v>
                </c:pt>
                <c:pt idx="8">
                  <c:v>31.598639023323539</c:v>
                </c:pt>
                <c:pt idx="9">
                  <c:v>29.316530406870921</c:v>
                </c:pt>
                <c:pt idx="10">
                  <c:v>29.824840476656544</c:v>
                </c:pt>
                <c:pt idx="11">
                  <c:v>30.441705900868843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12-4A39-8AA0-0722E4C38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ax val="33.5"/>
          <c:min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0509298210114522E-2"/>
              <c:y val="0.2717457823164357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85091128399749"/>
          <c:y val="6.2184511262709213E-2"/>
          <c:w val="9.2242345232073128E-2"/>
          <c:h val="0.13741702669376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mnd'!$I$345:$I$356</c:f>
              <c:numCache>
                <c:formatCode>0.0</c:formatCode>
                <c:ptCount val="12"/>
                <c:pt idx="0">
                  <c:v>22.47386759581882</c:v>
                </c:pt>
                <c:pt idx="1">
                  <c:v>21.332209106239464</c:v>
                </c:pt>
                <c:pt idx="2">
                  <c:v>22.598391874735505</c:v>
                </c:pt>
                <c:pt idx="3">
                  <c:v>22.156773901223382</c:v>
                </c:pt>
                <c:pt idx="4">
                  <c:v>22.187886279357222</c:v>
                </c:pt>
                <c:pt idx="5">
                  <c:v>21.4097630139761</c:v>
                </c:pt>
                <c:pt idx="6">
                  <c:v>22.321428571428577</c:v>
                </c:pt>
                <c:pt idx="7">
                  <c:v>22.074468085106375</c:v>
                </c:pt>
                <c:pt idx="8">
                  <c:v>19.004407570650766</c:v>
                </c:pt>
                <c:pt idx="9">
                  <c:v>17.134314627414902</c:v>
                </c:pt>
                <c:pt idx="10">
                  <c:v>17.27292065517975</c:v>
                </c:pt>
                <c:pt idx="11">
                  <c:v>18.188736681887363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7-4F59-AE7F-0C785CB76368}"/>
            </c:ext>
          </c:extLst>
        </c:ser>
        <c:ser>
          <c:idx val="0"/>
          <c:order val="1"/>
          <c:tx>
            <c:strRef>
              <c:f>'Fett per mnd'!$B$119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mnd'!$I$119:$I$130</c:f>
              <c:numCache>
                <c:formatCode>0.0</c:formatCode>
                <c:ptCount val="12"/>
                <c:pt idx="0">
                  <c:v>21.921641791044777</c:v>
                </c:pt>
                <c:pt idx="1">
                  <c:v>20.421940928270043</c:v>
                </c:pt>
                <c:pt idx="2">
                  <c:v>20.39827771797632</c:v>
                </c:pt>
                <c:pt idx="3">
                  <c:v>21.248534583821801</c:v>
                </c:pt>
                <c:pt idx="4">
                  <c:v>21.822209914151198</c:v>
                </c:pt>
                <c:pt idx="5">
                  <c:v>21.167079548582436</c:v>
                </c:pt>
                <c:pt idx="6">
                  <c:v>21.749136939010352</c:v>
                </c:pt>
                <c:pt idx="7">
                  <c:v>20.699432892249526</c:v>
                </c:pt>
                <c:pt idx="8">
                  <c:v>20.091923834537095</c:v>
                </c:pt>
                <c:pt idx="9">
                  <c:v>16.326530612244898</c:v>
                </c:pt>
                <c:pt idx="10">
                  <c:v>18.161076887976265</c:v>
                </c:pt>
                <c:pt idx="11">
                  <c:v>15.684410646387835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7-4F59-AE7F-0C785CB76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032"/>
        <c:axId val="485953424"/>
      </c:barChart>
      <c:catAx>
        <c:axId val="485953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34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mnd'!$L$345:$L$356</c:f>
              <c:numCache>
                <c:formatCode>0.0</c:formatCode>
                <c:ptCount val="12"/>
                <c:pt idx="0">
                  <c:v>237.98790697674409</c:v>
                </c:pt>
                <c:pt idx="1">
                  <c:v>235.37549407114631</c:v>
                </c:pt>
                <c:pt idx="2">
                  <c:v>227.85262172284655</c:v>
                </c:pt>
                <c:pt idx="3">
                  <c:v>234.49611451942715</c:v>
                </c:pt>
                <c:pt idx="4">
                  <c:v>235.97729805013921</c:v>
                </c:pt>
                <c:pt idx="5">
                  <c:v>237.40444654683088</c:v>
                </c:pt>
                <c:pt idx="6">
                  <c:v>241.89680000000004</c:v>
                </c:pt>
                <c:pt idx="7">
                  <c:v>236.99477911646633</c:v>
                </c:pt>
                <c:pt idx="8">
                  <c:v>240.93751705320591</c:v>
                </c:pt>
                <c:pt idx="9">
                  <c:v>228.11194630872495</c:v>
                </c:pt>
                <c:pt idx="10">
                  <c:v>227.56576354679797</c:v>
                </c:pt>
                <c:pt idx="11">
                  <c:v>233.2213389121338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F-44E3-B936-4CD0096E26A9}"/>
            </c:ext>
          </c:extLst>
        </c:ser>
        <c:ser>
          <c:idx val="0"/>
          <c:order val="1"/>
          <c:tx>
            <c:strRef>
              <c:f>'Fett per mnd'!$B$119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mnd'!$L$119:$L$130</c:f>
              <c:numCache>
                <c:formatCode>0</c:formatCode>
                <c:ptCount val="12"/>
                <c:pt idx="0">
                  <c:v>233.87985815602872</c:v>
                </c:pt>
                <c:pt idx="1">
                  <c:v>233.36735537190089</c:v>
                </c:pt>
                <c:pt idx="2">
                  <c:v>226.06992084432721</c:v>
                </c:pt>
                <c:pt idx="3">
                  <c:v>231.10786206896543</c:v>
                </c:pt>
                <c:pt idx="4">
                  <c:v>235.2644670050764</c:v>
                </c:pt>
                <c:pt idx="5">
                  <c:v>237.0687906371912</c:v>
                </c:pt>
                <c:pt idx="6">
                  <c:v>238.1982363315696</c:v>
                </c:pt>
                <c:pt idx="7">
                  <c:v>241.06940639269408</c:v>
                </c:pt>
                <c:pt idx="8">
                  <c:v>237.39885620915041</c:v>
                </c:pt>
                <c:pt idx="9">
                  <c:v>229.09877717391328</c:v>
                </c:pt>
                <c:pt idx="10">
                  <c:v>232.54195979899495</c:v>
                </c:pt>
                <c:pt idx="11">
                  <c:v>237.28969696969705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F-44E3-B936-4CD0096E2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816"/>
        <c:axId val="485954208"/>
      </c:barChart>
      <c:catAx>
        <c:axId val="485953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4208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mnd'!$K$345:$K$356</c:f>
              <c:numCache>
                <c:formatCode>0.00</c:formatCode>
                <c:ptCount val="12"/>
                <c:pt idx="0">
                  <c:v>5.5900621118012417</c:v>
                </c:pt>
                <c:pt idx="1">
                  <c:v>5.6640316205533603</c:v>
                </c:pt>
                <c:pt idx="2">
                  <c:v>5.5486891385767798</c:v>
                </c:pt>
                <c:pt idx="3">
                  <c:v>5.9611451942740308</c:v>
                </c:pt>
                <c:pt idx="4">
                  <c:v>5.9846796657381649</c:v>
                </c:pt>
                <c:pt idx="5">
                  <c:v>6.1258278145695364</c:v>
                </c:pt>
                <c:pt idx="6">
                  <c:v>6.4367999999999981</c:v>
                </c:pt>
                <c:pt idx="7">
                  <c:v>6.1659973226238289</c:v>
                </c:pt>
                <c:pt idx="8">
                  <c:v>6.1814461118690307</c:v>
                </c:pt>
                <c:pt idx="9">
                  <c:v>5.584677419354839</c:v>
                </c:pt>
                <c:pt idx="10">
                  <c:v>5.4932182490752179</c:v>
                </c:pt>
                <c:pt idx="11">
                  <c:v>5.7740585774058575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1-408F-8A15-BCE4B95FEEFD}"/>
            </c:ext>
          </c:extLst>
        </c:ser>
        <c:ser>
          <c:idx val="0"/>
          <c:order val="1"/>
          <c:tx>
            <c:strRef>
              <c:f>'Fett per mnd'!$B$119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mnd'!$K$119:$K$130</c:f>
              <c:numCache>
                <c:formatCode>0.00</c:formatCode>
                <c:ptCount val="12"/>
                <c:pt idx="0">
                  <c:v>5.6936170212765935</c:v>
                </c:pt>
                <c:pt idx="1">
                  <c:v>5.7334710743801649</c:v>
                </c:pt>
                <c:pt idx="2">
                  <c:v>5.674603174603174</c:v>
                </c:pt>
                <c:pt idx="3">
                  <c:v>6.1393103448275852</c:v>
                </c:pt>
                <c:pt idx="4">
                  <c:v>6.2576142131979671</c:v>
                </c:pt>
                <c:pt idx="5">
                  <c:v>6.252604166666667</c:v>
                </c:pt>
                <c:pt idx="6">
                  <c:v>6.1940035273368599</c:v>
                </c:pt>
                <c:pt idx="7">
                  <c:v>6.3470948012232409</c:v>
                </c:pt>
                <c:pt idx="8">
                  <c:v>6.1699346405228752</c:v>
                </c:pt>
                <c:pt idx="9">
                  <c:v>5.5842391304347823</c:v>
                </c:pt>
                <c:pt idx="10">
                  <c:v>5.7361809045226124</c:v>
                </c:pt>
                <c:pt idx="11">
                  <c:v>5.7575757575757587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1-408F-8A15-BCE4B95FE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4992"/>
        <c:axId val="488676856"/>
      </c:barChart>
      <c:catAx>
        <c:axId val="485954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6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68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mnd'!$K$390:$K$401</c:f>
              <c:numCache>
                <c:formatCode>0.00</c:formatCode>
                <c:ptCount val="12"/>
                <c:pt idx="0">
                  <c:v>6.7935483870967763</c:v>
                </c:pt>
                <c:pt idx="1">
                  <c:v>6.649572649572649</c:v>
                </c:pt>
                <c:pt idx="2">
                  <c:v>6.6015625</c:v>
                </c:pt>
                <c:pt idx="3">
                  <c:v>6.9197080291970803</c:v>
                </c:pt>
                <c:pt idx="4">
                  <c:v>7.064885496183205</c:v>
                </c:pt>
                <c:pt idx="5">
                  <c:v>7.2433090024330893</c:v>
                </c:pt>
                <c:pt idx="6">
                  <c:v>7.4085106382978738</c:v>
                </c:pt>
                <c:pt idx="7">
                  <c:v>7.2358974358974368</c:v>
                </c:pt>
                <c:pt idx="8">
                  <c:v>7.1858407079645996</c:v>
                </c:pt>
                <c:pt idx="9">
                  <c:v>6.8372093023255847</c:v>
                </c:pt>
                <c:pt idx="10">
                  <c:v>6.5</c:v>
                </c:pt>
                <c:pt idx="11">
                  <c:v>6.5333333333333332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3-4499-BA4B-8C01471FE7D5}"/>
            </c:ext>
          </c:extLst>
        </c:ser>
        <c:ser>
          <c:idx val="0"/>
          <c:order val="1"/>
          <c:tx>
            <c:strRef>
              <c:f>'Fett per mnd'!$B$164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mnd'!$K$164:$K$175</c:f>
              <c:numCache>
                <c:formatCode>0.00</c:formatCode>
                <c:ptCount val="12"/>
                <c:pt idx="0">
                  <c:v>6.6887755102040813</c:v>
                </c:pt>
                <c:pt idx="1">
                  <c:v>6.7232704402515724</c:v>
                </c:pt>
                <c:pt idx="2">
                  <c:v>6.4903846153846141</c:v>
                </c:pt>
                <c:pt idx="3">
                  <c:v>7.091787439613527</c:v>
                </c:pt>
                <c:pt idx="4">
                  <c:v>7.0790697674418626</c:v>
                </c:pt>
                <c:pt idx="5">
                  <c:v>7.5022421524663692</c:v>
                </c:pt>
                <c:pt idx="6">
                  <c:v>7.4444444444444446</c:v>
                </c:pt>
                <c:pt idx="7">
                  <c:v>7.4123222748815181</c:v>
                </c:pt>
                <c:pt idx="8">
                  <c:v>7.0679012345679002</c:v>
                </c:pt>
                <c:pt idx="9">
                  <c:v>6.7589285714285694</c:v>
                </c:pt>
                <c:pt idx="10">
                  <c:v>6.8067226890756301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3-4499-BA4B-8C01471F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7640"/>
        <c:axId val="488678032"/>
      </c:barChart>
      <c:catAx>
        <c:axId val="488677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80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7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mnd'!$L$390:$L$401</c:f>
              <c:numCache>
                <c:formatCode>0.0</c:formatCode>
                <c:ptCount val="12"/>
                <c:pt idx="0">
                  <c:v>283.01870967741922</c:v>
                </c:pt>
                <c:pt idx="1">
                  <c:v>281.58119658119648</c:v>
                </c:pt>
                <c:pt idx="2">
                  <c:v>264.42968750000006</c:v>
                </c:pt>
                <c:pt idx="3">
                  <c:v>279.32919708029203</c:v>
                </c:pt>
                <c:pt idx="4">
                  <c:v>273.56984732824435</c:v>
                </c:pt>
                <c:pt idx="5">
                  <c:v>267.06690997566881</c:v>
                </c:pt>
                <c:pt idx="6">
                  <c:v>268.22085106382985</c:v>
                </c:pt>
                <c:pt idx="7">
                  <c:v>267.14307692307688</c:v>
                </c:pt>
                <c:pt idx="8">
                  <c:v>266.33495575221247</c:v>
                </c:pt>
                <c:pt idx="9">
                  <c:v>261.29069767441842</c:v>
                </c:pt>
                <c:pt idx="10">
                  <c:v>265.63076923076915</c:v>
                </c:pt>
                <c:pt idx="11">
                  <c:v>269.60000000000002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D-4CCD-A778-188DF0A8C463}"/>
            </c:ext>
          </c:extLst>
        </c:ser>
        <c:ser>
          <c:idx val="0"/>
          <c:order val="1"/>
          <c:tx>
            <c:strRef>
              <c:f>'Fett per mnd'!$B$164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mnd'!$L$164:$L$175</c:f>
              <c:numCache>
                <c:formatCode>0</c:formatCode>
                <c:ptCount val="12"/>
                <c:pt idx="0">
                  <c:v>271.45510204081648</c:v>
                </c:pt>
                <c:pt idx="1">
                  <c:v>275.39371069182403</c:v>
                </c:pt>
                <c:pt idx="2">
                  <c:v>265.9644230769232</c:v>
                </c:pt>
                <c:pt idx="3">
                  <c:v>267.65893719806758</c:v>
                </c:pt>
                <c:pt idx="4">
                  <c:v>266.48744186046503</c:v>
                </c:pt>
                <c:pt idx="5">
                  <c:v>266.77937219730944</c:v>
                </c:pt>
                <c:pt idx="6">
                  <c:v>268.25888888888898</c:v>
                </c:pt>
                <c:pt idx="7">
                  <c:v>264.37582938388618</c:v>
                </c:pt>
                <c:pt idx="8">
                  <c:v>267.04506172839513</c:v>
                </c:pt>
                <c:pt idx="9">
                  <c:v>269.19553571428594</c:v>
                </c:pt>
                <c:pt idx="10">
                  <c:v>266.89579831932792</c:v>
                </c:pt>
                <c:pt idx="11">
                  <c:v>273.0183333333332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ED-4CCD-A778-188DF0A8C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8816"/>
        <c:axId val="488679208"/>
      </c:barChart>
      <c:catAx>
        <c:axId val="488678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9208"/>
        <c:scaling>
          <c:orientation val="minMax"/>
          <c:min val="3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mnd'!$I$390:$I$401</c:f>
              <c:numCache>
                <c:formatCode>0.0</c:formatCode>
                <c:ptCount val="12"/>
                <c:pt idx="0">
                  <c:v>5.4006968641114996</c:v>
                </c:pt>
                <c:pt idx="1">
                  <c:v>4.9325463743676243</c:v>
                </c:pt>
                <c:pt idx="2">
                  <c:v>5.4168429961912805</c:v>
                </c:pt>
                <c:pt idx="3">
                  <c:v>6.2075215224286362</c:v>
                </c:pt>
                <c:pt idx="4">
                  <c:v>8.0964153275648982</c:v>
                </c:pt>
                <c:pt idx="5">
                  <c:v>8.3248936601174819</c:v>
                </c:pt>
                <c:pt idx="6">
                  <c:v>8.3928571428571388</c:v>
                </c:pt>
                <c:pt idx="7">
                  <c:v>5.7624113475177294</c:v>
                </c:pt>
                <c:pt idx="8">
                  <c:v>5.8594762768991471</c:v>
                </c:pt>
                <c:pt idx="9">
                  <c:v>2.9668813247470101</c:v>
                </c:pt>
                <c:pt idx="10">
                  <c:v>3.8715166985747729</c:v>
                </c:pt>
                <c:pt idx="11">
                  <c:v>3.4246575342465753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8-4F26-BCA5-2DC01F931C08}"/>
            </c:ext>
          </c:extLst>
        </c:ser>
        <c:ser>
          <c:idx val="0"/>
          <c:order val="1"/>
          <c:tx>
            <c:strRef>
              <c:f>'Fett per mnd'!$B$164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mnd'!$I$164:$I$175</c:f>
              <c:numCache>
                <c:formatCode>0.0</c:formatCode>
                <c:ptCount val="12"/>
                <c:pt idx="0">
                  <c:v>6.0945273631840804</c:v>
                </c:pt>
                <c:pt idx="1">
                  <c:v>6.708860759493672</c:v>
                </c:pt>
                <c:pt idx="2">
                  <c:v>5.5974165769644788</c:v>
                </c:pt>
                <c:pt idx="3">
                  <c:v>6.066822977725673</c:v>
                </c:pt>
                <c:pt idx="4">
                  <c:v>5.9540293547493759</c:v>
                </c:pt>
                <c:pt idx="5">
                  <c:v>6.1381778144783938</c:v>
                </c:pt>
                <c:pt idx="6">
                  <c:v>6.9044879171461453</c:v>
                </c:pt>
                <c:pt idx="7">
                  <c:v>6.6477630749842458</c:v>
                </c:pt>
                <c:pt idx="8">
                  <c:v>5.3184504267892319</c:v>
                </c:pt>
                <c:pt idx="9">
                  <c:v>2.4844720496894408</c:v>
                </c:pt>
                <c:pt idx="10">
                  <c:v>2.7150353639059999</c:v>
                </c:pt>
                <c:pt idx="11">
                  <c:v>5.7034220532319404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8-4F26-BCA5-2DC01F931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9992"/>
        <c:axId val="488680384"/>
      </c:barChart>
      <c:catAx>
        <c:axId val="488679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mnd'!$I$330:$I$341</c:f>
              <c:numCache>
                <c:formatCode>0.0</c:formatCode>
                <c:ptCount val="12"/>
                <c:pt idx="0">
                  <c:v>18.850174216027877</c:v>
                </c:pt>
                <c:pt idx="1">
                  <c:v>17.917369308600346</c:v>
                </c:pt>
                <c:pt idx="2">
                  <c:v>18.239526026237829</c:v>
                </c:pt>
                <c:pt idx="3">
                  <c:v>16.583597643860447</c:v>
                </c:pt>
                <c:pt idx="4">
                  <c:v>14.740420271940668</c:v>
                </c:pt>
                <c:pt idx="5">
                  <c:v>15.1711565728175</c:v>
                </c:pt>
                <c:pt idx="6">
                  <c:v>15.5</c:v>
                </c:pt>
                <c:pt idx="7">
                  <c:v>17.198581560283689</c:v>
                </c:pt>
                <c:pt idx="8">
                  <c:v>17.863624578688103</c:v>
                </c:pt>
                <c:pt idx="9">
                  <c:v>17.663293468261266</c:v>
                </c:pt>
                <c:pt idx="10">
                  <c:v>18.804509678791753</c:v>
                </c:pt>
                <c:pt idx="11">
                  <c:v>19.254185692541856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B-4BBA-88E8-311BC19673F3}"/>
            </c:ext>
          </c:extLst>
        </c:ser>
        <c:ser>
          <c:idx val="0"/>
          <c:order val="1"/>
          <c:tx>
            <c:strRef>
              <c:f>'Fett per mnd'!$B$104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mnd'!$I$104:$I$115</c:f>
              <c:numCache>
                <c:formatCode>0.0</c:formatCode>
                <c:ptCount val="12"/>
                <c:pt idx="0">
                  <c:v>18.470149253731343</c:v>
                </c:pt>
                <c:pt idx="1">
                  <c:v>16.329113924050631</c:v>
                </c:pt>
                <c:pt idx="2">
                  <c:v>17.491926803013996</c:v>
                </c:pt>
                <c:pt idx="3">
                  <c:v>16.178194607268459</c:v>
                </c:pt>
                <c:pt idx="4">
                  <c:v>18.305178620880643</c:v>
                </c:pt>
                <c:pt idx="5">
                  <c:v>19.543077346545555</c:v>
                </c:pt>
                <c:pt idx="6">
                  <c:v>15.9186804756425</c:v>
                </c:pt>
                <c:pt idx="7">
                  <c:v>16.005040957781979</c:v>
                </c:pt>
                <c:pt idx="8">
                  <c:v>18.483256730137889</c:v>
                </c:pt>
                <c:pt idx="9">
                  <c:v>19.0550133096717</c:v>
                </c:pt>
                <c:pt idx="10">
                  <c:v>19.119324663472504</c:v>
                </c:pt>
                <c:pt idx="11">
                  <c:v>20.057034220532319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B-4BBA-88E8-311BC1967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1168"/>
        <c:axId val="488681560"/>
      </c:barChart>
      <c:catAx>
        <c:axId val="488681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15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mnd'!$B$405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mnd'!$I$405:$I$416</c:f>
              <c:numCache>
                <c:formatCode>0.0</c:formatCode>
                <c:ptCount val="12"/>
                <c:pt idx="0">
                  <c:v>2.0209059233449476</c:v>
                </c:pt>
                <c:pt idx="1">
                  <c:v>1.9814502529510964</c:v>
                </c:pt>
                <c:pt idx="2">
                  <c:v>1.904358865848498</c:v>
                </c:pt>
                <c:pt idx="3">
                  <c:v>2.1295876755777075</c:v>
                </c:pt>
                <c:pt idx="4">
                  <c:v>3.3992583436341173</c:v>
                </c:pt>
                <c:pt idx="5">
                  <c:v>2.79521976909054</c:v>
                </c:pt>
                <c:pt idx="6">
                  <c:v>3.0357142857142847</c:v>
                </c:pt>
                <c:pt idx="7">
                  <c:v>1.7139479905437349</c:v>
                </c:pt>
                <c:pt idx="8">
                  <c:v>2.255639097744361</c:v>
                </c:pt>
                <c:pt idx="9">
                  <c:v>0.96596136154553824</c:v>
                </c:pt>
                <c:pt idx="10">
                  <c:v>1.2125079770261644</c:v>
                </c:pt>
                <c:pt idx="11">
                  <c:v>1.2176560121765598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B-4CF2-94E3-6AA0B5C5F926}"/>
            </c:ext>
          </c:extLst>
        </c:ser>
        <c:ser>
          <c:idx val="0"/>
          <c:order val="1"/>
          <c:tx>
            <c:strRef>
              <c:f>'Fett per mnd'!$B$179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mnd'!$I$179:$I$190</c:f>
              <c:numCache>
                <c:formatCode>0.0</c:formatCode>
                <c:ptCount val="12"/>
                <c:pt idx="0">
                  <c:v>2.4253731343283591</c:v>
                </c:pt>
                <c:pt idx="1">
                  <c:v>2.8691983122362874</c:v>
                </c:pt>
                <c:pt idx="2">
                  <c:v>1.9913885898815928</c:v>
                </c:pt>
                <c:pt idx="3">
                  <c:v>2.9308323563892151</c:v>
                </c:pt>
                <c:pt idx="4">
                  <c:v>2.0216006646358342</c:v>
                </c:pt>
                <c:pt idx="5">
                  <c:v>1.9267822736030829</c:v>
                </c:pt>
                <c:pt idx="6">
                  <c:v>2.3014959723820487</c:v>
                </c:pt>
                <c:pt idx="7">
                  <c:v>1.8588531821045997</c:v>
                </c:pt>
                <c:pt idx="8">
                  <c:v>1.7728168089297436</c:v>
                </c:pt>
                <c:pt idx="9">
                  <c:v>0.86512866015971601</c:v>
                </c:pt>
                <c:pt idx="10">
                  <c:v>1.0038786219484375</c:v>
                </c:pt>
                <c:pt idx="11">
                  <c:v>0.95057034220532322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B-4CF2-94E3-6AA0B5C5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5480"/>
        <c:axId val="488685872"/>
      </c:barChart>
      <c:catAx>
        <c:axId val="488685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mnd'!$B$405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mnd'!$L$405:$L$416</c:f>
              <c:numCache>
                <c:formatCode>0.0</c:formatCode>
                <c:ptCount val="12"/>
                <c:pt idx="0">
                  <c:v>296.44482758620683</c:v>
                </c:pt>
                <c:pt idx="1">
                  <c:v>284.82978723404261</c:v>
                </c:pt>
                <c:pt idx="2">
                  <c:v>270.94888888888886</c:v>
                </c:pt>
                <c:pt idx="3">
                  <c:v>301.88085106382988</c:v>
                </c:pt>
                <c:pt idx="4">
                  <c:v>270.61636363636359</c:v>
                </c:pt>
                <c:pt idx="5">
                  <c:v>275.54855072463778</c:v>
                </c:pt>
                <c:pt idx="6">
                  <c:v>278.50235294117658</c:v>
                </c:pt>
                <c:pt idx="7">
                  <c:v>276.23965517241379</c:v>
                </c:pt>
                <c:pt idx="8">
                  <c:v>285.16091954023</c:v>
                </c:pt>
                <c:pt idx="9">
                  <c:v>262.47142857142859</c:v>
                </c:pt>
                <c:pt idx="10">
                  <c:v>273.04035087719296</c:v>
                </c:pt>
                <c:pt idx="11">
                  <c:v>280.73749999999995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8-4478-8B9F-C46B5CFA21B1}"/>
            </c:ext>
          </c:extLst>
        </c:ser>
        <c:ser>
          <c:idx val="0"/>
          <c:order val="1"/>
          <c:tx>
            <c:strRef>
              <c:f>'Fett per mnd'!$B$179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mnd'!$L$179:$L$190</c:f>
              <c:numCache>
                <c:formatCode>0</c:formatCode>
                <c:ptCount val="12"/>
                <c:pt idx="0">
                  <c:v>288.38076923076915</c:v>
                </c:pt>
                <c:pt idx="1">
                  <c:v>281.86176470588242</c:v>
                </c:pt>
                <c:pt idx="2">
                  <c:v>277.61621621621634</c:v>
                </c:pt>
                <c:pt idx="3">
                  <c:v>282.42799999999994</c:v>
                </c:pt>
                <c:pt idx="4">
                  <c:v>272.97671232876718</c:v>
                </c:pt>
                <c:pt idx="5">
                  <c:v>280.75999999999993</c:v>
                </c:pt>
                <c:pt idx="6">
                  <c:v>274.67666666666662</c:v>
                </c:pt>
                <c:pt idx="7">
                  <c:v>274.7186440677965</c:v>
                </c:pt>
                <c:pt idx="8">
                  <c:v>282.91481481481475</c:v>
                </c:pt>
                <c:pt idx="9">
                  <c:v>277.82820512820501</c:v>
                </c:pt>
                <c:pt idx="10">
                  <c:v>277.8068181818183</c:v>
                </c:pt>
                <c:pt idx="11">
                  <c:v>282.76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8-4478-8B9F-C46B5CFA2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6656"/>
        <c:axId val="488687048"/>
      </c:barChart>
      <c:catAx>
        <c:axId val="488686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704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6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mnd'!$B$405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mnd'!$K$405:$K$416</c:f>
              <c:numCache>
                <c:formatCode>0.00</c:formatCode>
                <c:ptCount val="12"/>
                <c:pt idx="0">
                  <c:v>7.6206896551724146</c:v>
                </c:pt>
                <c:pt idx="1">
                  <c:v>7.3191489361702144</c:v>
                </c:pt>
                <c:pt idx="2">
                  <c:v>6.9111111111111123</c:v>
                </c:pt>
                <c:pt idx="3">
                  <c:v>7.2978723404255348</c:v>
                </c:pt>
                <c:pt idx="4">
                  <c:v>7.5545454545454547</c:v>
                </c:pt>
                <c:pt idx="5">
                  <c:v>7.5869565217391308</c:v>
                </c:pt>
                <c:pt idx="6">
                  <c:v>7.7529411764705891</c:v>
                </c:pt>
                <c:pt idx="7">
                  <c:v>7.2068965517241388</c:v>
                </c:pt>
                <c:pt idx="8">
                  <c:v>7.7241379310344813</c:v>
                </c:pt>
                <c:pt idx="9">
                  <c:v>7.3095238095238066</c:v>
                </c:pt>
                <c:pt idx="10">
                  <c:v>6.9821428571428559</c:v>
                </c:pt>
                <c:pt idx="11">
                  <c:v>6.9375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797-82A5-7FD6D7CF0E2C}"/>
            </c:ext>
          </c:extLst>
        </c:ser>
        <c:ser>
          <c:idx val="0"/>
          <c:order val="1"/>
          <c:tx>
            <c:strRef>
              <c:f>'Fett per mnd'!$B$179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mnd'!$K$179:$K$190</c:f>
              <c:numCache>
                <c:formatCode>0.00</c:formatCode>
                <c:ptCount val="12"/>
                <c:pt idx="0">
                  <c:v>7.3974358974359005</c:v>
                </c:pt>
                <c:pt idx="1">
                  <c:v>7.2058823529411757</c:v>
                </c:pt>
                <c:pt idx="2">
                  <c:v>7.1891891891891904</c:v>
                </c:pt>
                <c:pt idx="3">
                  <c:v>7.65</c:v>
                </c:pt>
                <c:pt idx="4">
                  <c:v>7.6575342465753424</c:v>
                </c:pt>
                <c:pt idx="5">
                  <c:v>7.8857142857142879</c:v>
                </c:pt>
                <c:pt idx="6">
                  <c:v>7.8833333333333346</c:v>
                </c:pt>
                <c:pt idx="7">
                  <c:v>7.9661016949152561</c:v>
                </c:pt>
                <c:pt idx="8">
                  <c:v>7.5185185185185182</c:v>
                </c:pt>
                <c:pt idx="9">
                  <c:v>7.2564102564102546</c:v>
                </c:pt>
                <c:pt idx="10">
                  <c:v>7.4318181818181808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797-82A5-7FD6D7CF0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7832"/>
        <c:axId val="488688224"/>
      </c:barChart>
      <c:catAx>
        <c:axId val="488687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82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 av KVIGE 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222966658539E-2"/>
          <c:y val="0.15520424173319849"/>
          <c:w val="0.90870613971201131"/>
          <c:h val="0.7401091080788213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Uke!$C$9:$C$63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4">
                  <c:v>1</c:v>
                </c:pt>
              </c:numCache>
            </c:numRef>
          </c:cat>
          <c:val>
            <c:numRef>
              <c:f>Uke!$E$63:$E$114</c:f>
              <c:numCache>
                <c:formatCode>#,##0</c:formatCode>
                <c:ptCount val="52"/>
                <c:pt idx="0">
                  <c:v>680</c:v>
                </c:pt>
                <c:pt idx="1">
                  <c:v>728</c:v>
                </c:pt>
                <c:pt idx="2">
                  <c:v>654</c:v>
                </c:pt>
                <c:pt idx="3">
                  <c:v>641</c:v>
                </c:pt>
                <c:pt idx="4">
                  <c:v>650</c:v>
                </c:pt>
                <c:pt idx="5">
                  <c:v>513</c:v>
                </c:pt>
                <c:pt idx="6">
                  <c:v>735</c:v>
                </c:pt>
                <c:pt idx="7">
                  <c:v>507</c:v>
                </c:pt>
                <c:pt idx="8">
                  <c:v>401</c:v>
                </c:pt>
                <c:pt idx="9">
                  <c:v>598</c:v>
                </c:pt>
                <c:pt idx="10">
                  <c:v>543</c:v>
                </c:pt>
                <c:pt idx="11">
                  <c:v>495</c:v>
                </c:pt>
                <c:pt idx="12">
                  <c:v>465</c:v>
                </c:pt>
                <c:pt idx="13">
                  <c:v>115</c:v>
                </c:pt>
                <c:pt idx="14">
                  <c:v>529</c:v>
                </c:pt>
                <c:pt idx="15">
                  <c:v>821</c:v>
                </c:pt>
                <c:pt idx="16">
                  <c:v>737</c:v>
                </c:pt>
                <c:pt idx="17">
                  <c:v>670</c:v>
                </c:pt>
                <c:pt idx="18">
                  <c:v>856</c:v>
                </c:pt>
                <c:pt idx="19">
                  <c:v>439</c:v>
                </c:pt>
                <c:pt idx="20">
                  <c:v>868</c:v>
                </c:pt>
                <c:pt idx="21">
                  <c:v>818</c:v>
                </c:pt>
                <c:pt idx="22">
                  <c:v>1187</c:v>
                </c:pt>
                <c:pt idx="23">
                  <c:v>1045</c:v>
                </c:pt>
                <c:pt idx="24">
                  <c:v>1171</c:v>
                </c:pt>
                <c:pt idx="25">
                  <c:v>1122</c:v>
                </c:pt>
                <c:pt idx="26">
                  <c:v>918</c:v>
                </c:pt>
                <c:pt idx="27">
                  <c:v>722</c:v>
                </c:pt>
                <c:pt idx="28">
                  <c:v>386</c:v>
                </c:pt>
                <c:pt idx="29">
                  <c:v>638</c:v>
                </c:pt>
                <c:pt idx="30">
                  <c:v>604</c:v>
                </c:pt>
                <c:pt idx="31">
                  <c:v>596</c:v>
                </c:pt>
                <c:pt idx="32">
                  <c:v>762</c:v>
                </c:pt>
                <c:pt idx="33">
                  <c:v>816</c:v>
                </c:pt>
                <c:pt idx="34">
                  <c:v>967</c:v>
                </c:pt>
                <c:pt idx="35">
                  <c:v>922</c:v>
                </c:pt>
                <c:pt idx="36">
                  <c:v>824</c:v>
                </c:pt>
                <c:pt idx="37">
                  <c:v>954</c:v>
                </c:pt>
                <c:pt idx="38">
                  <c:v>930</c:v>
                </c:pt>
                <c:pt idx="39">
                  <c:v>933</c:v>
                </c:pt>
                <c:pt idx="40">
                  <c:v>985</c:v>
                </c:pt>
                <c:pt idx="41">
                  <c:v>1010</c:v>
                </c:pt>
                <c:pt idx="42">
                  <c:v>961</c:v>
                </c:pt>
                <c:pt idx="43">
                  <c:v>1114</c:v>
                </c:pt>
                <c:pt idx="44">
                  <c:v>978</c:v>
                </c:pt>
                <c:pt idx="45">
                  <c:v>1029</c:v>
                </c:pt>
                <c:pt idx="46">
                  <c:v>1214</c:v>
                </c:pt>
                <c:pt idx="47">
                  <c:v>1044</c:v>
                </c:pt>
                <c:pt idx="48">
                  <c:v>1094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779-ACBE-EA812DA6D6D4}"/>
            </c:ext>
          </c:extLst>
        </c:ser>
        <c:ser>
          <c:idx val="3"/>
          <c:order val="1"/>
          <c:tx>
            <c:strRef>
              <c:f>Uke!$B$9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Uke!$C$9:$C$63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4">
                  <c:v>1</c:v>
                </c:pt>
              </c:numCache>
            </c:numRef>
          </c:cat>
          <c:val>
            <c:numRef>
              <c:f>Uke!$E$9:$E$60</c:f>
              <c:numCache>
                <c:formatCode>#,##0</c:formatCode>
                <c:ptCount val="52"/>
                <c:pt idx="0">
                  <c:v>749</c:v>
                </c:pt>
                <c:pt idx="1">
                  <c:v>731</c:v>
                </c:pt>
                <c:pt idx="2">
                  <c:v>710</c:v>
                </c:pt>
                <c:pt idx="3">
                  <c:v>662</c:v>
                </c:pt>
                <c:pt idx="4">
                  <c:v>633</c:v>
                </c:pt>
                <c:pt idx="5">
                  <c:v>524</c:v>
                </c:pt>
                <c:pt idx="6">
                  <c:v>472</c:v>
                </c:pt>
                <c:pt idx="7">
                  <c:v>554</c:v>
                </c:pt>
                <c:pt idx="8">
                  <c:v>637</c:v>
                </c:pt>
                <c:pt idx="9">
                  <c:v>613</c:v>
                </c:pt>
                <c:pt idx="10">
                  <c:v>527</c:v>
                </c:pt>
                <c:pt idx="11">
                  <c:v>472</c:v>
                </c:pt>
                <c:pt idx="12">
                  <c:v>160</c:v>
                </c:pt>
                <c:pt idx="13">
                  <c:v>588</c:v>
                </c:pt>
                <c:pt idx="14">
                  <c:v>774</c:v>
                </c:pt>
                <c:pt idx="15">
                  <c:v>885</c:v>
                </c:pt>
                <c:pt idx="16">
                  <c:v>853</c:v>
                </c:pt>
                <c:pt idx="17">
                  <c:v>665</c:v>
                </c:pt>
                <c:pt idx="18">
                  <c:v>587</c:v>
                </c:pt>
                <c:pt idx="19">
                  <c:v>950</c:v>
                </c:pt>
                <c:pt idx="20">
                  <c:v>823</c:v>
                </c:pt>
                <c:pt idx="21">
                  <c:v>906</c:v>
                </c:pt>
                <c:pt idx="22">
                  <c:v>853</c:v>
                </c:pt>
                <c:pt idx="23">
                  <c:v>1031</c:v>
                </c:pt>
                <c:pt idx="24">
                  <c:v>1000</c:v>
                </c:pt>
                <c:pt idx="25">
                  <c:v>741</c:v>
                </c:pt>
                <c:pt idx="26">
                  <c:v>730</c:v>
                </c:pt>
                <c:pt idx="27">
                  <c:v>540</c:v>
                </c:pt>
                <c:pt idx="28">
                  <c:v>498</c:v>
                </c:pt>
                <c:pt idx="29">
                  <c:v>516</c:v>
                </c:pt>
                <c:pt idx="30">
                  <c:v>535</c:v>
                </c:pt>
                <c:pt idx="31">
                  <c:v>659</c:v>
                </c:pt>
                <c:pt idx="32">
                  <c:v>773</c:v>
                </c:pt>
                <c:pt idx="33">
                  <c:v>690</c:v>
                </c:pt>
                <c:pt idx="34">
                  <c:v>841</c:v>
                </c:pt>
                <c:pt idx="35">
                  <c:v>829</c:v>
                </c:pt>
                <c:pt idx="36">
                  <c:v>784</c:v>
                </c:pt>
                <c:pt idx="37">
                  <c:v>644</c:v>
                </c:pt>
                <c:pt idx="38">
                  <c:v>647</c:v>
                </c:pt>
                <c:pt idx="39">
                  <c:v>853</c:v>
                </c:pt>
                <c:pt idx="40">
                  <c:v>887</c:v>
                </c:pt>
                <c:pt idx="41">
                  <c:v>953</c:v>
                </c:pt>
                <c:pt idx="42">
                  <c:v>1055</c:v>
                </c:pt>
                <c:pt idx="43">
                  <c:v>1069</c:v>
                </c:pt>
                <c:pt idx="44">
                  <c:v>977</c:v>
                </c:pt>
                <c:pt idx="45">
                  <c:v>1188</c:v>
                </c:pt>
                <c:pt idx="46">
                  <c:v>1026</c:v>
                </c:pt>
                <c:pt idx="47">
                  <c:v>1024</c:v>
                </c:pt>
                <c:pt idx="48">
                  <c:v>1052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1-4779-ACBE-EA812DA6D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2672"/>
        <c:axId val="433223064"/>
      </c:lineChart>
      <c:catAx>
        <c:axId val="433222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3223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2672"/>
        <c:crosses val="autoZero"/>
        <c:crossBetween val="midCat"/>
      </c:valAx>
      <c:spPr>
        <a:solidFill>
          <a:schemeClr val="bg1">
            <a:lumMod val="85000"/>
          </a:schemeClr>
        </a:solidFill>
        <a:ln w="12700">
          <a:solidFill>
            <a:schemeClr val="bg2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13946575904715"/>
          <c:y val="0.1859046119401149"/>
          <c:w val="9.1158112654808249E-2"/>
          <c:h val="0.125920497027164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mnd'!$I$315:$I$326</c:f>
              <c:numCache>
                <c:formatCode>0.0</c:formatCode>
                <c:ptCount val="12"/>
                <c:pt idx="0">
                  <c:v>12.369337979094079</c:v>
                </c:pt>
                <c:pt idx="1">
                  <c:v>11.340640809443501</c:v>
                </c:pt>
                <c:pt idx="2">
                  <c:v>10.452814219212868</c:v>
                </c:pt>
                <c:pt idx="3">
                  <c:v>10.013593112822836</c:v>
                </c:pt>
                <c:pt idx="4">
                  <c:v>8.3127317676143395</c:v>
                </c:pt>
                <c:pt idx="5">
                  <c:v>8.0413206400648196</c:v>
                </c:pt>
                <c:pt idx="6">
                  <c:v>8.7857142857142883</c:v>
                </c:pt>
                <c:pt idx="7">
                  <c:v>10.401891252955085</c:v>
                </c:pt>
                <c:pt idx="8">
                  <c:v>10.811511537464352</c:v>
                </c:pt>
                <c:pt idx="9">
                  <c:v>15.708371665133399</c:v>
                </c:pt>
                <c:pt idx="10">
                  <c:v>15.656243352478196</c:v>
                </c:pt>
                <c:pt idx="11">
                  <c:v>12.709284627092842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E-4090-9E22-ED51AF27000F}"/>
            </c:ext>
          </c:extLst>
        </c:ser>
        <c:ser>
          <c:idx val="0"/>
          <c:order val="1"/>
          <c:tx>
            <c:strRef>
              <c:f>'Fett per mnd'!$B$89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mnd'!$I$89:$I$100</c:f>
              <c:numCache>
                <c:formatCode>0.0</c:formatCode>
                <c:ptCount val="12"/>
                <c:pt idx="0">
                  <c:v>11.940298507462691</c:v>
                </c:pt>
                <c:pt idx="1">
                  <c:v>9.8312236286919852</c:v>
                </c:pt>
                <c:pt idx="2">
                  <c:v>11.840688912809471</c:v>
                </c:pt>
                <c:pt idx="3">
                  <c:v>9.3200468933177021</c:v>
                </c:pt>
                <c:pt idx="4">
                  <c:v>10.218775962337302</c:v>
                </c:pt>
                <c:pt idx="5">
                  <c:v>9.0834021469859607</c:v>
                </c:pt>
                <c:pt idx="6">
                  <c:v>10.280015343306482</c:v>
                </c:pt>
                <c:pt idx="7">
                  <c:v>9.7668557025834897</c:v>
                </c:pt>
                <c:pt idx="8">
                  <c:v>11.687458962573873</c:v>
                </c:pt>
                <c:pt idx="9">
                  <c:v>16.060337178349599</c:v>
                </c:pt>
                <c:pt idx="10">
                  <c:v>15.719826602783485</c:v>
                </c:pt>
                <c:pt idx="11">
                  <c:v>14.448669201520921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3E-4090-9E22-ED51AF2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0184"/>
        <c:axId val="488690576"/>
      </c:barChart>
      <c:catAx>
        <c:axId val="488690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057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mnd'!$L$330:$L$341</c:f>
              <c:numCache>
                <c:formatCode>0.0</c:formatCode>
                <c:ptCount val="12"/>
                <c:pt idx="0">
                  <c:v>220.53031423290187</c:v>
                </c:pt>
                <c:pt idx="1">
                  <c:v>213.90894117647076</c:v>
                </c:pt>
                <c:pt idx="2">
                  <c:v>207.50580046403721</c:v>
                </c:pt>
                <c:pt idx="3">
                  <c:v>214.79071038251377</c:v>
                </c:pt>
                <c:pt idx="4">
                  <c:v>222.78825995807128</c:v>
                </c:pt>
                <c:pt idx="5">
                  <c:v>220.54138851802389</c:v>
                </c:pt>
                <c:pt idx="6">
                  <c:v>220.51658986175121</c:v>
                </c:pt>
                <c:pt idx="7">
                  <c:v>218.92027491408953</c:v>
                </c:pt>
                <c:pt idx="8">
                  <c:v>219.10145137880997</c:v>
                </c:pt>
                <c:pt idx="9">
                  <c:v>212.16692708333329</c:v>
                </c:pt>
                <c:pt idx="10">
                  <c:v>212.39389140271447</c:v>
                </c:pt>
                <c:pt idx="11">
                  <c:v>212.24071146245061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1-4114-8F7F-2AC15BDAE1DF}"/>
            </c:ext>
          </c:extLst>
        </c:ser>
        <c:ser>
          <c:idx val="0"/>
          <c:order val="1"/>
          <c:tx>
            <c:strRef>
              <c:f>'Fett per mnd'!$B$104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mnd'!$L$104:$L$115</c:f>
              <c:numCache>
                <c:formatCode>0</c:formatCode>
                <c:ptCount val="12"/>
                <c:pt idx="0">
                  <c:v>210.77138047138047</c:v>
                </c:pt>
                <c:pt idx="1">
                  <c:v>208.77054263565901</c:v>
                </c:pt>
                <c:pt idx="2">
                  <c:v>203.47384615384604</c:v>
                </c:pt>
                <c:pt idx="3">
                  <c:v>209.35181159420296</c:v>
                </c:pt>
                <c:pt idx="4">
                  <c:v>218.14326777609679</c:v>
                </c:pt>
                <c:pt idx="5">
                  <c:v>224.53873239436649</c:v>
                </c:pt>
                <c:pt idx="6">
                  <c:v>225.54096385542181</c:v>
                </c:pt>
                <c:pt idx="7">
                  <c:v>225.203937007874</c:v>
                </c:pt>
                <c:pt idx="8">
                  <c:v>224.10301953818819</c:v>
                </c:pt>
                <c:pt idx="9">
                  <c:v>217.36938300349263</c:v>
                </c:pt>
                <c:pt idx="10">
                  <c:v>218.36217183770873</c:v>
                </c:pt>
                <c:pt idx="11">
                  <c:v>208.09383886255935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61-4114-8F7F-2AC15BDA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1360"/>
        <c:axId val="488691752"/>
      </c:barChart>
      <c:catAx>
        <c:axId val="488691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17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mnd'!$K$330:$K$341</c:f>
              <c:numCache>
                <c:formatCode>0.00</c:formatCode>
                <c:ptCount val="12"/>
                <c:pt idx="0">
                  <c:v>5.4259259259259247</c:v>
                </c:pt>
                <c:pt idx="1">
                  <c:v>5.129716981132078</c:v>
                </c:pt>
                <c:pt idx="2">
                  <c:v>5.2111368909512752</c:v>
                </c:pt>
                <c:pt idx="3">
                  <c:v>5.5928961748633892</c:v>
                </c:pt>
                <c:pt idx="4">
                  <c:v>5.7941176470588243</c:v>
                </c:pt>
                <c:pt idx="5">
                  <c:v>5.7459893048128352</c:v>
                </c:pt>
                <c:pt idx="6">
                  <c:v>5.9328703703703702</c:v>
                </c:pt>
                <c:pt idx="7">
                  <c:v>5.8298969072164954</c:v>
                </c:pt>
                <c:pt idx="8">
                  <c:v>5.797671033478891</c:v>
                </c:pt>
                <c:pt idx="9">
                  <c:v>5.0950520833333321</c:v>
                </c:pt>
                <c:pt idx="10">
                  <c:v>5.1662895927601804</c:v>
                </c:pt>
                <c:pt idx="11">
                  <c:v>5.0632411067193681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6-42CE-8877-11C0F43AD50A}"/>
            </c:ext>
          </c:extLst>
        </c:ser>
        <c:ser>
          <c:idx val="0"/>
          <c:order val="1"/>
          <c:tx>
            <c:strRef>
              <c:f>'Fett per mnd'!$B$104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mnd'!$K$104:$K$115</c:f>
              <c:numCache>
                <c:formatCode>0.00</c:formatCode>
                <c:ptCount val="12"/>
                <c:pt idx="0">
                  <c:v>5.2340067340067344</c:v>
                </c:pt>
                <c:pt idx="1">
                  <c:v>5.4341085271317837</c:v>
                </c:pt>
                <c:pt idx="2">
                  <c:v>5.2153846153846164</c:v>
                </c:pt>
                <c:pt idx="3">
                  <c:v>5.6630434782608692</c:v>
                </c:pt>
                <c:pt idx="4">
                  <c:v>5.86232980332829</c:v>
                </c:pt>
                <c:pt idx="5">
                  <c:v>6.025352112676055</c:v>
                </c:pt>
                <c:pt idx="6">
                  <c:v>5.934939759036145</c:v>
                </c:pt>
                <c:pt idx="7">
                  <c:v>6.0767716535433092</c:v>
                </c:pt>
                <c:pt idx="8">
                  <c:v>5.7655417406749523</c:v>
                </c:pt>
                <c:pt idx="9">
                  <c:v>5.1911421911421938</c:v>
                </c:pt>
                <c:pt idx="10">
                  <c:v>5.3261648745519699</c:v>
                </c:pt>
                <c:pt idx="11">
                  <c:v>5.080568720379147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6-42CE-8877-11C0F43AD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2536"/>
        <c:axId val="488692928"/>
      </c:barChart>
      <c:catAx>
        <c:axId val="488692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2928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mnd'!$L$315:$L$326</c:f>
              <c:numCache>
                <c:formatCode>0.0</c:formatCode>
                <c:ptCount val="12"/>
                <c:pt idx="0">
                  <c:v>188.67295774647897</c:v>
                </c:pt>
                <c:pt idx="1">
                  <c:v>194.02862453531597</c:v>
                </c:pt>
                <c:pt idx="2">
                  <c:v>183.98987854251004</c:v>
                </c:pt>
                <c:pt idx="3">
                  <c:v>194.79592760180984</c:v>
                </c:pt>
                <c:pt idx="4">
                  <c:v>199.23308550185877</c:v>
                </c:pt>
                <c:pt idx="5">
                  <c:v>198.22292191435764</c:v>
                </c:pt>
                <c:pt idx="6">
                  <c:v>199.11341463414649</c:v>
                </c:pt>
                <c:pt idx="7">
                  <c:v>197.27244318181815</c:v>
                </c:pt>
                <c:pt idx="8">
                  <c:v>202.16402877697828</c:v>
                </c:pt>
                <c:pt idx="9">
                  <c:v>189.25944363103977</c:v>
                </c:pt>
                <c:pt idx="10">
                  <c:v>190.53274456521737</c:v>
                </c:pt>
                <c:pt idx="11">
                  <c:v>183.79940119760485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D-425E-8115-7A99ED3219EB}"/>
            </c:ext>
          </c:extLst>
        </c:ser>
        <c:ser>
          <c:idx val="0"/>
          <c:order val="1"/>
          <c:tx>
            <c:strRef>
              <c:f>'Fett per mnd'!$B$89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mnd'!$L$89:$L$100</c:f>
              <c:numCache>
                <c:formatCode>0</c:formatCode>
                <c:ptCount val="12"/>
                <c:pt idx="0">
                  <c:v>189.41223958333345</c:v>
                </c:pt>
                <c:pt idx="1">
                  <c:v>190.0974248927038</c:v>
                </c:pt>
                <c:pt idx="2">
                  <c:v>178.30181818181825</c:v>
                </c:pt>
                <c:pt idx="3">
                  <c:v>184.68396226415101</c:v>
                </c:pt>
                <c:pt idx="4">
                  <c:v>196.63197831978323</c:v>
                </c:pt>
                <c:pt idx="5">
                  <c:v>205.51090909090919</c:v>
                </c:pt>
                <c:pt idx="6">
                  <c:v>209.39477611940296</c:v>
                </c:pt>
                <c:pt idx="7">
                  <c:v>208.67096774193553</c:v>
                </c:pt>
                <c:pt idx="8">
                  <c:v>205.84522471910111</c:v>
                </c:pt>
                <c:pt idx="9">
                  <c:v>198.22596685082911</c:v>
                </c:pt>
                <c:pt idx="10">
                  <c:v>197.99085631349789</c:v>
                </c:pt>
                <c:pt idx="11">
                  <c:v>194.51842105263168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D-425E-8115-7A99ED32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3712"/>
        <c:axId val="488694104"/>
      </c:barChart>
      <c:catAx>
        <c:axId val="488693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410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3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mnd'!$K$315:$K$326</c:f>
              <c:numCache>
                <c:formatCode>0.00</c:formatCode>
                <c:ptCount val="12"/>
                <c:pt idx="0">
                  <c:v>4.6694915254237293</c:v>
                </c:pt>
                <c:pt idx="1">
                  <c:v>4.7537313432835804</c:v>
                </c:pt>
                <c:pt idx="2">
                  <c:v>4.7044534412955477</c:v>
                </c:pt>
                <c:pt idx="3">
                  <c:v>5.1131221719457027</c:v>
                </c:pt>
                <c:pt idx="4">
                  <c:v>5.3754646840148688</c:v>
                </c:pt>
                <c:pt idx="5">
                  <c:v>5.1964735516372809</c:v>
                </c:pt>
                <c:pt idx="6">
                  <c:v>5.6544715447154479</c:v>
                </c:pt>
                <c:pt idx="7">
                  <c:v>5.3977272727272716</c:v>
                </c:pt>
                <c:pt idx="8">
                  <c:v>5.2997601918465218</c:v>
                </c:pt>
                <c:pt idx="9">
                  <c:v>4.6847507331378289</c:v>
                </c:pt>
                <c:pt idx="10">
                  <c:v>4.8087431693989071</c:v>
                </c:pt>
                <c:pt idx="11">
                  <c:v>4.6325301204819276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2-47C7-A4A8-B7CBB98A85CF}"/>
            </c:ext>
          </c:extLst>
        </c:ser>
        <c:ser>
          <c:idx val="0"/>
          <c:order val="1"/>
          <c:tx>
            <c:strRef>
              <c:f>'Fett per mnd'!$B$89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mnd'!$K$89:$K$100</c:f>
              <c:numCache>
                <c:formatCode>0.00</c:formatCode>
                <c:ptCount val="12"/>
                <c:pt idx="0">
                  <c:v>4.8172323759791116</c:v>
                </c:pt>
                <c:pt idx="1">
                  <c:v>5.0689655172413772</c:v>
                </c:pt>
                <c:pt idx="2">
                  <c:v>4.8636363636363633</c:v>
                </c:pt>
                <c:pt idx="3">
                  <c:v>5.1324921135646706</c:v>
                </c:pt>
                <c:pt idx="4">
                  <c:v>5.6097560975609762</c:v>
                </c:pt>
                <c:pt idx="5">
                  <c:v>5.8480243161094245</c:v>
                </c:pt>
                <c:pt idx="6">
                  <c:v>5.9402985074626837</c:v>
                </c:pt>
                <c:pt idx="7">
                  <c:v>5.661290322580645</c:v>
                </c:pt>
                <c:pt idx="8">
                  <c:v>5.3785310734463287</c:v>
                </c:pt>
                <c:pt idx="9">
                  <c:v>4.8881215469613268</c:v>
                </c:pt>
                <c:pt idx="10">
                  <c:v>4.8544395924308592</c:v>
                </c:pt>
                <c:pt idx="11">
                  <c:v>5.0460526315789487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2-47C7-A4A8-B7CBB98A8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4888"/>
        <c:axId val="488695280"/>
      </c:barChart>
      <c:catAx>
        <c:axId val="488694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52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mnd'!$I$300:$I$311</c:f>
              <c:numCache>
                <c:formatCode>0.0</c:formatCode>
                <c:ptCount val="12"/>
                <c:pt idx="0">
                  <c:v>7.456445993031358</c:v>
                </c:pt>
                <c:pt idx="1">
                  <c:v>5.4384485666104556</c:v>
                </c:pt>
                <c:pt idx="2">
                  <c:v>5.882352941176471</c:v>
                </c:pt>
                <c:pt idx="3">
                  <c:v>4.5763479836882643</c:v>
                </c:pt>
                <c:pt idx="4">
                  <c:v>4.2954264524103838</c:v>
                </c:pt>
                <c:pt idx="5">
                  <c:v>3.4231314563500104</c:v>
                </c:pt>
                <c:pt idx="6">
                  <c:v>4.4642857142857153</c:v>
                </c:pt>
                <c:pt idx="7">
                  <c:v>5.4669030732860531</c:v>
                </c:pt>
                <c:pt idx="8">
                  <c:v>7.7262120819289617</c:v>
                </c:pt>
                <c:pt idx="9">
                  <c:v>10.671573137074517</c:v>
                </c:pt>
                <c:pt idx="10">
                  <c:v>10.444586258242929</c:v>
                </c:pt>
                <c:pt idx="11">
                  <c:v>8.6757990867579942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1-450B-98F6-561D4FAB4DBD}"/>
            </c:ext>
          </c:extLst>
        </c:ser>
        <c:ser>
          <c:idx val="0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mnd'!$I$74:$I$85</c:f>
              <c:numCache>
                <c:formatCode>0.0</c:formatCode>
                <c:ptCount val="12"/>
                <c:pt idx="0">
                  <c:v>5.9079601990049753</c:v>
                </c:pt>
                <c:pt idx="1">
                  <c:v>6.1181434599156113</c:v>
                </c:pt>
                <c:pt idx="2">
                  <c:v>6.2432723358449937</c:v>
                </c:pt>
                <c:pt idx="3">
                  <c:v>4.4548651817116074</c:v>
                </c:pt>
                <c:pt idx="4">
                  <c:v>5.2340072002215452</c:v>
                </c:pt>
                <c:pt idx="5">
                  <c:v>5.0922102945224337</c:v>
                </c:pt>
                <c:pt idx="6">
                  <c:v>4.1426927502876882</c:v>
                </c:pt>
                <c:pt idx="7">
                  <c:v>6.4587271581600492</c:v>
                </c:pt>
                <c:pt idx="8">
                  <c:v>6.5003282994090608</c:v>
                </c:pt>
                <c:pt idx="9">
                  <c:v>13.26530612244898</c:v>
                </c:pt>
                <c:pt idx="10">
                  <c:v>10.677618069815196</c:v>
                </c:pt>
                <c:pt idx="11">
                  <c:v>9.5057034220532319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1-450B-98F6-561D4FAB4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7240"/>
        <c:axId val="488697632"/>
      </c:barChart>
      <c:catAx>
        <c:axId val="488697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mnd'!$L$300:$L$311</c:f>
              <c:numCache>
                <c:formatCode>0.0</c:formatCode>
                <c:ptCount val="12"/>
                <c:pt idx="0">
                  <c:v>180.93504672897211</c:v>
                </c:pt>
                <c:pt idx="1">
                  <c:v>176.89689922480619</c:v>
                </c:pt>
                <c:pt idx="2">
                  <c:v>162.72086330935244</c:v>
                </c:pt>
                <c:pt idx="3">
                  <c:v>183.40693069306937</c:v>
                </c:pt>
                <c:pt idx="4">
                  <c:v>178.56762589928059</c:v>
                </c:pt>
                <c:pt idx="5">
                  <c:v>178.49881656804737</c:v>
                </c:pt>
                <c:pt idx="6">
                  <c:v>184.12240000000003</c:v>
                </c:pt>
                <c:pt idx="7">
                  <c:v>181.12378378378375</c:v>
                </c:pt>
                <c:pt idx="8">
                  <c:v>183.2127516778522</c:v>
                </c:pt>
                <c:pt idx="9">
                  <c:v>181.20603448275864</c:v>
                </c:pt>
                <c:pt idx="10">
                  <c:v>170.17148676171067</c:v>
                </c:pt>
                <c:pt idx="11">
                  <c:v>164.0271929824562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8-4D3B-AA37-C9021E1B0FCB}"/>
            </c:ext>
          </c:extLst>
        </c:ser>
        <c:ser>
          <c:idx val="0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mnd'!$L$74:$L$85</c:f>
              <c:numCache>
                <c:formatCode>0</c:formatCode>
                <c:ptCount val="12"/>
                <c:pt idx="0">
                  <c:v>170.77157894736851</c:v>
                </c:pt>
                <c:pt idx="1">
                  <c:v>167.02482758620701</c:v>
                </c:pt>
                <c:pt idx="2">
                  <c:v>154.49655172413787</c:v>
                </c:pt>
                <c:pt idx="3">
                  <c:v>169.09013157894748</c:v>
                </c:pt>
                <c:pt idx="4">
                  <c:v>167.63968253968261</c:v>
                </c:pt>
                <c:pt idx="5">
                  <c:v>182.19081081081072</c:v>
                </c:pt>
                <c:pt idx="6">
                  <c:v>183.73148148148152</c:v>
                </c:pt>
                <c:pt idx="7">
                  <c:v>195.85609756097548</c:v>
                </c:pt>
                <c:pt idx="8">
                  <c:v>187.02373737373736</c:v>
                </c:pt>
                <c:pt idx="9">
                  <c:v>184.31571906354512</c:v>
                </c:pt>
                <c:pt idx="10">
                  <c:v>185.68333333333317</c:v>
                </c:pt>
                <c:pt idx="11">
                  <c:v>187.88400000000004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8-4D3B-AA37-C9021E1B0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8416"/>
        <c:axId val="488698808"/>
      </c:barChart>
      <c:catAx>
        <c:axId val="488698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8808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mnd'!$K$300:$K$311</c:f>
              <c:numCache>
                <c:formatCode>0.00</c:formatCode>
                <c:ptCount val="12"/>
                <c:pt idx="0">
                  <c:v>4.5560747663551409</c:v>
                </c:pt>
                <c:pt idx="1">
                  <c:v>4.2945736434108532</c:v>
                </c:pt>
                <c:pt idx="2">
                  <c:v>4.4890510948905096</c:v>
                </c:pt>
                <c:pt idx="3">
                  <c:v>4.8019801980198036</c:v>
                </c:pt>
                <c:pt idx="4">
                  <c:v>5.0143884892086321</c:v>
                </c:pt>
                <c:pt idx="5">
                  <c:v>4.8757396449704142</c:v>
                </c:pt>
                <c:pt idx="6">
                  <c:v>5.3064516129032251</c:v>
                </c:pt>
                <c:pt idx="7">
                  <c:v>5.2432432432432412</c:v>
                </c:pt>
                <c:pt idx="8">
                  <c:v>4.8754208754208754</c:v>
                </c:pt>
                <c:pt idx="9">
                  <c:v>4.4698275862068977</c:v>
                </c:pt>
                <c:pt idx="10">
                  <c:v>4.4662576687116555</c:v>
                </c:pt>
                <c:pt idx="11">
                  <c:v>4.1228070175438596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3-4C56-8897-C8BF5D3D127C}"/>
            </c:ext>
          </c:extLst>
        </c:ser>
        <c:ser>
          <c:idx val="0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mnd'!$K$74:$K$85</c:f>
              <c:numCache>
                <c:formatCode>0.00</c:formatCode>
                <c:ptCount val="12"/>
                <c:pt idx="0">
                  <c:v>4.4526315789473685</c:v>
                </c:pt>
                <c:pt idx="1">
                  <c:v>4.820689655172413</c:v>
                </c:pt>
                <c:pt idx="2">
                  <c:v>4.6896551724137936</c:v>
                </c:pt>
                <c:pt idx="3">
                  <c:v>5.0986842105263159</c:v>
                </c:pt>
                <c:pt idx="4">
                  <c:v>5.0265957446808516</c:v>
                </c:pt>
                <c:pt idx="5">
                  <c:v>5.4378378378378391</c:v>
                </c:pt>
                <c:pt idx="6">
                  <c:v>5.2429906542056068</c:v>
                </c:pt>
                <c:pt idx="7">
                  <c:v>5.5931372549019587</c:v>
                </c:pt>
                <c:pt idx="8">
                  <c:v>4.9438775510204076</c:v>
                </c:pt>
                <c:pt idx="9">
                  <c:v>4.7319932998324949</c:v>
                </c:pt>
                <c:pt idx="10">
                  <c:v>4.7081545064377677</c:v>
                </c:pt>
                <c:pt idx="11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3-4C56-8897-C8BF5D3D1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9592"/>
        <c:axId val="488699984"/>
      </c:barChart>
      <c:catAx>
        <c:axId val="488699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9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mnd'!$I$285:$I$296</c:f>
              <c:numCache>
                <c:formatCode>0.0</c:formatCode>
                <c:ptCount val="12"/>
                <c:pt idx="0">
                  <c:v>3.4843205574912886</c:v>
                </c:pt>
                <c:pt idx="1">
                  <c:v>4.2158516020236085</c:v>
                </c:pt>
                <c:pt idx="2">
                  <c:v>3.808717731696996</c:v>
                </c:pt>
                <c:pt idx="3">
                  <c:v>3.1717263253285002</c:v>
                </c:pt>
                <c:pt idx="4">
                  <c:v>2.4412855377008658</c:v>
                </c:pt>
                <c:pt idx="5">
                  <c:v>2.5724123961920196</c:v>
                </c:pt>
                <c:pt idx="6">
                  <c:v>2.6071428571428577</c:v>
                </c:pt>
                <c:pt idx="7">
                  <c:v>2.6891252955082741</c:v>
                </c:pt>
                <c:pt idx="8">
                  <c:v>4.6409126263935692</c:v>
                </c:pt>
                <c:pt idx="9">
                  <c:v>10.326586936522538</c:v>
                </c:pt>
                <c:pt idx="10">
                  <c:v>8.4450116996383748</c:v>
                </c:pt>
                <c:pt idx="11">
                  <c:v>5.4794520547945202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B-4EE6-8100-38D104A9B512}"/>
            </c:ext>
          </c:extLst>
        </c:ser>
        <c:ser>
          <c:idx val="0"/>
          <c:order val="1"/>
          <c:tx>
            <c:strRef>
              <c:f>'Fett per mnd'!$B$59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mnd'!$I$59:$I$70</c:f>
              <c:numCache>
                <c:formatCode>0.0</c:formatCode>
                <c:ptCount val="12"/>
                <c:pt idx="0">
                  <c:v>3.4825870646766157</c:v>
                </c:pt>
                <c:pt idx="1">
                  <c:v>4.6835443037974684</c:v>
                </c:pt>
                <c:pt idx="2">
                  <c:v>4.6824542518837458</c:v>
                </c:pt>
                <c:pt idx="3">
                  <c:v>2.8722157092614302</c:v>
                </c:pt>
                <c:pt idx="4">
                  <c:v>3.0462475768485175</c:v>
                </c:pt>
                <c:pt idx="5">
                  <c:v>2.6974951830443161</c:v>
                </c:pt>
                <c:pt idx="6">
                  <c:v>2.5316455696202529</c:v>
                </c:pt>
                <c:pt idx="7">
                  <c:v>3.4341524889729058</c:v>
                </c:pt>
                <c:pt idx="8">
                  <c:v>5.2856204858831246</c:v>
                </c:pt>
                <c:pt idx="9">
                  <c:v>9.5607808340727551</c:v>
                </c:pt>
                <c:pt idx="10">
                  <c:v>6.8218115446041496</c:v>
                </c:pt>
                <c:pt idx="11">
                  <c:v>6.5589353612167294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B-4EE6-8100-38D104A9B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1944"/>
        <c:axId val="488702336"/>
      </c:barChart>
      <c:catAx>
        <c:axId val="488701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1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mnd'!$L$285:$L$296</c:f>
              <c:numCache>
                <c:formatCode>0.0</c:formatCode>
                <c:ptCount val="12"/>
                <c:pt idx="0">
                  <c:v>151.44600000000011</c:v>
                </c:pt>
                <c:pt idx="1">
                  <c:v>145.61699999999999</c:v>
                </c:pt>
                <c:pt idx="2">
                  <c:v>148.42999999999995</c:v>
                </c:pt>
                <c:pt idx="3">
                  <c:v>149.26285714285711</c:v>
                </c:pt>
                <c:pt idx="4">
                  <c:v>134.85569620253173</c:v>
                </c:pt>
                <c:pt idx="5">
                  <c:v>151.10078740157479</c:v>
                </c:pt>
                <c:pt idx="6">
                  <c:v>150.76575342465753</c:v>
                </c:pt>
                <c:pt idx="7">
                  <c:v>156.80769230769235</c:v>
                </c:pt>
                <c:pt idx="8">
                  <c:v>166.12346368715089</c:v>
                </c:pt>
                <c:pt idx="9">
                  <c:v>162.95055679287316</c:v>
                </c:pt>
                <c:pt idx="10">
                  <c:v>154.19269521410581</c:v>
                </c:pt>
                <c:pt idx="11">
                  <c:v>131.06249999999997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6-453B-919F-5B71F13C3A99}"/>
            </c:ext>
          </c:extLst>
        </c:ser>
        <c:ser>
          <c:idx val="0"/>
          <c:order val="1"/>
          <c:tx>
            <c:strRef>
              <c:f>'Fett per mnd'!$B$59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mnd'!$L$59:$L$70</c:f>
              <c:numCache>
                <c:formatCode>0</c:formatCode>
                <c:ptCount val="12"/>
                <c:pt idx="0">
                  <c:v>147.93125000000003</c:v>
                </c:pt>
                <c:pt idx="1">
                  <c:v>142.8585585585586</c:v>
                </c:pt>
                <c:pt idx="2">
                  <c:v>147.14712643678163</c:v>
                </c:pt>
                <c:pt idx="3">
                  <c:v>152.86122448979589</c:v>
                </c:pt>
                <c:pt idx="4">
                  <c:v>152.43636363636364</c:v>
                </c:pt>
                <c:pt idx="5">
                  <c:v>158.9020408163266</c:v>
                </c:pt>
                <c:pt idx="6">
                  <c:v>151.21818181818182</c:v>
                </c:pt>
                <c:pt idx="7">
                  <c:v>170.14220183486236</c:v>
                </c:pt>
                <c:pt idx="8">
                  <c:v>172.48571428571424</c:v>
                </c:pt>
                <c:pt idx="9">
                  <c:v>172.04245939675161</c:v>
                </c:pt>
                <c:pt idx="10">
                  <c:v>174.21337792642137</c:v>
                </c:pt>
                <c:pt idx="11">
                  <c:v>164.16231884057973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6-453B-919F-5B71F13C3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3120"/>
        <c:axId val="488703512"/>
      </c:barChart>
      <c:catAx>
        <c:axId val="488703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3512"/>
        <c:scaling>
          <c:orientation val="minMax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 % KJØTTFE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65016872699215E-2"/>
          <c:y val="0.14822514570505185"/>
          <c:w val="0.88021604714635182"/>
          <c:h val="0.71751212177293278"/>
        </c:manualLayout>
      </c:layout>
      <c:lineChart>
        <c:grouping val="standard"/>
        <c:varyColors val="0"/>
        <c:ser>
          <c:idx val="0"/>
          <c:order val="0"/>
          <c:tx>
            <c:v>KJØTTFE</c:v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>
                  <a:lumMod val="85000"/>
                </a:schemeClr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År!$X$23:$X$36</c:f>
              <c:numCache>
                <c:formatCode>0</c:formatCode>
                <c:ptCount val="14"/>
                <c:pt idx="0">
                  <c:v>40.613537845948642</c:v>
                </c:pt>
                <c:pt idx="1">
                  <c:v>45.407941190694991</c:v>
                </c:pt>
                <c:pt idx="2">
                  <c:v>45.757508342602883</c:v>
                </c:pt>
                <c:pt idx="3">
                  <c:v>46.031518624641841</c:v>
                </c:pt>
                <c:pt idx="4">
                  <c:v>45.70980443771731</c:v>
                </c:pt>
                <c:pt idx="5">
                  <c:v>43.084838655556176</c:v>
                </c:pt>
                <c:pt idx="6">
                  <c:v>46.344882835970381</c:v>
                </c:pt>
                <c:pt idx="7">
                  <c:v>55.121358329343281</c:v>
                </c:pt>
                <c:pt idx="8">
                  <c:v>54.512847404299926</c:v>
                </c:pt>
                <c:pt idx="9">
                  <c:v>59.724557475723032</c:v>
                </c:pt>
                <c:pt idx="10">
                  <c:v>63.05771356697592</c:v>
                </c:pt>
                <c:pt idx="11">
                  <c:v>62.520414526234518</c:v>
                </c:pt>
                <c:pt idx="12">
                  <c:v>63.442652843262401</c:v>
                </c:pt>
                <c:pt idx="13">
                  <c:v>65.7011120151885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96-4F6F-88E9-D410A385A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409120"/>
        <c:axId val="393410296"/>
      </c:line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6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noMultiLvlLbl val="0"/>
      </c:catAx>
      <c:valAx>
        <c:axId val="39341029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Kvige, % kjøttfe</a:t>
                </a:r>
              </a:p>
            </c:rich>
          </c:tx>
          <c:layout>
            <c:manualLayout>
              <c:xMode val="edge"/>
              <c:yMode val="edge"/>
              <c:x val="1.3054026038411125E-2"/>
              <c:y val="0.350769377472589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% KJØTTFE</a:t>
            </a:r>
            <a:r>
              <a:rPr lang="nb-NO" sz="2800" baseline="0"/>
              <a:t>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084212493278612E-2"/>
          <c:y val="0.15298330906912819"/>
          <c:w val="0.90270619600837543"/>
          <c:h val="0.73405010005053195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'Ark1'!$AI$119:$AI$170</c:f>
              <c:numCache>
                <c:formatCode>General</c:formatCode>
                <c:ptCount val="52"/>
                <c:pt idx="0">
                  <c:v>51.617647058823529</c:v>
                </c:pt>
                <c:pt idx="1">
                  <c:v>60.439560439560424</c:v>
                </c:pt>
                <c:pt idx="2">
                  <c:v>48.318042813455662</c:v>
                </c:pt>
                <c:pt idx="3">
                  <c:v>53.354134165366631</c:v>
                </c:pt>
                <c:pt idx="4">
                  <c:v>43.384615384615394</c:v>
                </c:pt>
                <c:pt idx="5">
                  <c:v>50.097465886939581</c:v>
                </c:pt>
                <c:pt idx="6">
                  <c:v>63.265306122448976</c:v>
                </c:pt>
                <c:pt idx="7">
                  <c:v>56.015779092702175</c:v>
                </c:pt>
                <c:pt idx="8">
                  <c:v>42.394014962593502</c:v>
                </c:pt>
                <c:pt idx="9">
                  <c:v>55.016722408026752</c:v>
                </c:pt>
                <c:pt idx="10">
                  <c:v>50.092081031307536</c:v>
                </c:pt>
                <c:pt idx="11">
                  <c:v>51.313131313131322</c:v>
                </c:pt>
                <c:pt idx="12">
                  <c:v>45.806451612903217</c:v>
                </c:pt>
                <c:pt idx="13">
                  <c:v>46.956521739130437</c:v>
                </c:pt>
                <c:pt idx="14">
                  <c:v>48.582230623818511</c:v>
                </c:pt>
                <c:pt idx="15">
                  <c:v>62.484774665042622</c:v>
                </c:pt>
                <c:pt idx="16">
                  <c:v>62.279511533242882</c:v>
                </c:pt>
                <c:pt idx="17">
                  <c:v>60.298507462686551</c:v>
                </c:pt>
                <c:pt idx="18">
                  <c:v>61.915887850467307</c:v>
                </c:pt>
                <c:pt idx="19">
                  <c:v>61.731207289293849</c:v>
                </c:pt>
                <c:pt idx="20">
                  <c:v>65.898617511520754</c:v>
                </c:pt>
                <c:pt idx="21">
                  <c:v>60.391198044009776</c:v>
                </c:pt>
                <c:pt idx="22">
                  <c:v>68.070766638584686</c:v>
                </c:pt>
                <c:pt idx="23">
                  <c:v>62.009569377990417</c:v>
                </c:pt>
                <c:pt idx="24">
                  <c:v>69.171648163962416</c:v>
                </c:pt>
                <c:pt idx="25">
                  <c:v>73.083778966131902</c:v>
                </c:pt>
                <c:pt idx="26">
                  <c:v>71.568627450980372</c:v>
                </c:pt>
                <c:pt idx="27">
                  <c:v>75.761772853185605</c:v>
                </c:pt>
                <c:pt idx="28">
                  <c:v>69.170984455958546</c:v>
                </c:pt>
                <c:pt idx="29">
                  <c:v>73.197492163009414</c:v>
                </c:pt>
                <c:pt idx="30">
                  <c:v>75</c:v>
                </c:pt>
                <c:pt idx="31">
                  <c:v>70.637583892617485</c:v>
                </c:pt>
                <c:pt idx="32">
                  <c:v>75.721784776902894</c:v>
                </c:pt>
                <c:pt idx="33">
                  <c:v>68.627450980392183</c:v>
                </c:pt>
                <c:pt idx="34">
                  <c:v>76.525336091003098</c:v>
                </c:pt>
                <c:pt idx="35">
                  <c:v>80.260303687635556</c:v>
                </c:pt>
                <c:pt idx="36">
                  <c:v>70.752427184466001</c:v>
                </c:pt>
                <c:pt idx="37">
                  <c:v>73.375262054507331</c:v>
                </c:pt>
                <c:pt idx="38">
                  <c:v>71.397849462365613</c:v>
                </c:pt>
                <c:pt idx="39">
                  <c:v>62.59378349410504</c:v>
                </c:pt>
                <c:pt idx="40">
                  <c:v>59.086294416243661</c:v>
                </c:pt>
                <c:pt idx="41">
                  <c:v>62.277227722772274</c:v>
                </c:pt>
                <c:pt idx="42">
                  <c:v>55.46305931321541</c:v>
                </c:pt>
                <c:pt idx="43">
                  <c:v>60.771992818671471</c:v>
                </c:pt>
                <c:pt idx="44">
                  <c:v>64.723926380368084</c:v>
                </c:pt>
                <c:pt idx="45">
                  <c:v>64.820213799805643</c:v>
                </c:pt>
                <c:pt idx="46">
                  <c:v>66.227347611202617</c:v>
                </c:pt>
                <c:pt idx="47">
                  <c:v>60.34482758620689</c:v>
                </c:pt>
                <c:pt idx="48">
                  <c:v>57.129798903107883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DB-4B9D-B10D-AC5418A1763F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'Ark1'!$AI$67:$AI$118</c:f>
              <c:numCache>
                <c:formatCode>General</c:formatCode>
                <c:ptCount val="52"/>
                <c:pt idx="0">
                  <c:v>54.339118825100144</c:v>
                </c:pt>
                <c:pt idx="1">
                  <c:v>56.908344733242117</c:v>
                </c:pt>
                <c:pt idx="2">
                  <c:v>55.070422535211264</c:v>
                </c:pt>
                <c:pt idx="3">
                  <c:v>58.459214501510552</c:v>
                </c:pt>
                <c:pt idx="4">
                  <c:v>64.454976303317522</c:v>
                </c:pt>
                <c:pt idx="5">
                  <c:v>58.396946564885518</c:v>
                </c:pt>
                <c:pt idx="6">
                  <c:v>53.38983050847456</c:v>
                </c:pt>
                <c:pt idx="7">
                  <c:v>52.346570397111911</c:v>
                </c:pt>
                <c:pt idx="8">
                  <c:v>66.718995290423848</c:v>
                </c:pt>
                <c:pt idx="9">
                  <c:v>59.380097879282225</c:v>
                </c:pt>
                <c:pt idx="10">
                  <c:v>49.905123339658438</c:v>
                </c:pt>
                <c:pt idx="11">
                  <c:v>51.48305084745764</c:v>
                </c:pt>
                <c:pt idx="12">
                  <c:v>46.25</c:v>
                </c:pt>
                <c:pt idx="13">
                  <c:v>67.346938775510225</c:v>
                </c:pt>
                <c:pt idx="14">
                  <c:v>63.307493540051645</c:v>
                </c:pt>
                <c:pt idx="15">
                  <c:v>69.265536723163862</c:v>
                </c:pt>
                <c:pt idx="16">
                  <c:v>64.947245017585004</c:v>
                </c:pt>
                <c:pt idx="17">
                  <c:v>65.263157894736821</c:v>
                </c:pt>
                <c:pt idx="18">
                  <c:v>59.79557069846679</c:v>
                </c:pt>
                <c:pt idx="19">
                  <c:v>66</c:v>
                </c:pt>
                <c:pt idx="20">
                  <c:v>67.071688942891853</c:v>
                </c:pt>
                <c:pt idx="21">
                  <c:v>72.958057395143499</c:v>
                </c:pt>
                <c:pt idx="22">
                  <c:v>62.719812426729199</c:v>
                </c:pt>
                <c:pt idx="23">
                  <c:v>70.902036857419986</c:v>
                </c:pt>
                <c:pt idx="24">
                  <c:v>74.5</c:v>
                </c:pt>
                <c:pt idx="25">
                  <c:v>70.175438596491219</c:v>
                </c:pt>
                <c:pt idx="26">
                  <c:v>70.410958904109592</c:v>
                </c:pt>
                <c:pt idx="27">
                  <c:v>67.777777777777771</c:v>
                </c:pt>
                <c:pt idx="28">
                  <c:v>72.891566265060263</c:v>
                </c:pt>
                <c:pt idx="29">
                  <c:v>75.581395348837205</c:v>
                </c:pt>
                <c:pt idx="30">
                  <c:v>78.691588785046733</c:v>
                </c:pt>
                <c:pt idx="31">
                  <c:v>72.685887708649503</c:v>
                </c:pt>
                <c:pt idx="32">
                  <c:v>71.927554980595119</c:v>
                </c:pt>
                <c:pt idx="33">
                  <c:v>74.492753623188406</c:v>
                </c:pt>
                <c:pt idx="34">
                  <c:v>77.288941736028505</c:v>
                </c:pt>
                <c:pt idx="35">
                  <c:v>76.115802171290724</c:v>
                </c:pt>
                <c:pt idx="36">
                  <c:v>74.744897959183675</c:v>
                </c:pt>
                <c:pt idx="37">
                  <c:v>68.167701863354068</c:v>
                </c:pt>
                <c:pt idx="38">
                  <c:v>66.9242658423493</c:v>
                </c:pt>
                <c:pt idx="39">
                  <c:v>54.865181711606098</c:v>
                </c:pt>
                <c:pt idx="40">
                  <c:v>55.693348365276222</c:v>
                </c:pt>
                <c:pt idx="41">
                  <c:v>66.002098635886682</c:v>
                </c:pt>
                <c:pt idx="42">
                  <c:v>67.014218009478654</c:v>
                </c:pt>
                <c:pt idx="43">
                  <c:v>66.323666978484553</c:v>
                </c:pt>
                <c:pt idx="44">
                  <c:v>68.5772773797339</c:v>
                </c:pt>
                <c:pt idx="45">
                  <c:v>63.720538720538713</c:v>
                </c:pt>
                <c:pt idx="46">
                  <c:v>61.306042884990234</c:v>
                </c:pt>
                <c:pt idx="47">
                  <c:v>67.1875</c:v>
                </c:pt>
                <c:pt idx="48">
                  <c:v>66.159695817490515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DB-4B9D-B10D-AC5418A17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KJØTTFE</a:t>
                </a:r>
              </a:p>
            </c:rich>
          </c:tx>
          <c:layout>
            <c:manualLayout>
              <c:xMode val="edge"/>
              <c:yMode val="edge"/>
              <c:x val="1.0275240701423908E-2"/>
              <c:y val="0.313389044975627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1378875911794"/>
          <c:y val="4.8280724871059472E-2"/>
          <c:w val="9.580325425836736E-2"/>
          <c:h val="0.186209933979292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mnd'!$I$420:$I$431</c:f>
              <c:numCache>
                <c:formatCode>0.0</c:formatCode>
                <c:ptCount val="12"/>
                <c:pt idx="0">
                  <c:v>0.52264808362369342</c:v>
                </c:pt>
                <c:pt idx="1">
                  <c:v>0.46374367622259693</c:v>
                </c:pt>
                <c:pt idx="2">
                  <c:v>0.55014811680067721</c:v>
                </c:pt>
                <c:pt idx="3">
                  <c:v>0.63434526506569999</c:v>
                </c:pt>
                <c:pt idx="4">
                  <c:v>0.43263288009888751</c:v>
                </c:pt>
                <c:pt idx="5">
                  <c:v>1.0330160016204173</c:v>
                </c:pt>
                <c:pt idx="6">
                  <c:v>0.35714285714285721</c:v>
                </c:pt>
                <c:pt idx="7">
                  <c:v>0.26595744680851074</c:v>
                </c:pt>
                <c:pt idx="8">
                  <c:v>0.54446460980036315</c:v>
                </c:pt>
                <c:pt idx="9">
                  <c:v>0.32198712051517941</c:v>
                </c:pt>
                <c:pt idx="10">
                  <c:v>0.36162518613061057</c:v>
                </c:pt>
                <c:pt idx="11">
                  <c:v>0.15220700152206998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5-4873-A9F0-C3A43B729F77}"/>
            </c:ext>
          </c:extLst>
        </c:ser>
        <c:ser>
          <c:idx val="0"/>
          <c:order val="1"/>
          <c:tx>
            <c:strRef>
              <c:f>'Fett per mnd'!$B$194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mnd'!$I$194:$I$205</c:f>
              <c:numCache>
                <c:formatCode>0.0</c:formatCode>
                <c:ptCount val="12"/>
                <c:pt idx="0">
                  <c:v>0.62189054726368154</c:v>
                </c:pt>
                <c:pt idx="1">
                  <c:v>0.84388185654008396</c:v>
                </c:pt>
                <c:pt idx="2">
                  <c:v>0.59203444564047347</c:v>
                </c:pt>
                <c:pt idx="3">
                  <c:v>0.73270808909730389</c:v>
                </c:pt>
                <c:pt idx="4">
                  <c:v>0.38770423705344786</c:v>
                </c:pt>
                <c:pt idx="5">
                  <c:v>0.30278007156619879</c:v>
                </c:pt>
                <c:pt idx="6">
                  <c:v>0.72880705792098188</c:v>
                </c:pt>
                <c:pt idx="7">
                  <c:v>0.66162570888468786</c:v>
                </c:pt>
                <c:pt idx="8">
                  <c:v>0.4924491135915956</c:v>
                </c:pt>
                <c:pt idx="9">
                  <c:v>8.8731144631765763E-2</c:v>
                </c:pt>
                <c:pt idx="10">
                  <c:v>0.41067761806981512</c:v>
                </c:pt>
                <c:pt idx="11">
                  <c:v>0.47528517110266161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5-4873-A9F0-C3A43B72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5472"/>
        <c:axId val="488705864"/>
      </c:barChart>
      <c:catAx>
        <c:axId val="488705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5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mnd'!$L$420:$L$431</c:f>
              <c:numCache>
                <c:formatCode>0.0</c:formatCode>
                <c:ptCount val="12"/>
                <c:pt idx="0">
                  <c:v>313.5200000000001</c:v>
                </c:pt>
                <c:pt idx="1">
                  <c:v>304.5545454545454</c:v>
                </c:pt>
                <c:pt idx="2">
                  <c:v>303.71538461538455</c:v>
                </c:pt>
                <c:pt idx="3">
                  <c:v>310.3214285714285</c:v>
                </c:pt>
                <c:pt idx="4">
                  <c:v>310.43571428571443</c:v>
                </c:pt>
                <c:pt idx="5">
                  <c:v>288.59999999999991</c:v>
                </c:pt>
                <c:pt idx="6">
                  <c:v>305.8900000000001</c:v>
                </c:pt>
                <c:pt idx="7">
                  <c:v>310.12222222222221</c:v>
                </c:pt>
                <c:pt idx="8">
                  <c:v>284.13333333333321</c:v>
                </c:pt>
                <c:pt idx="9">
                  <c:v>291.13571428571402</c:v>
                </c:pt>
                <c:pt idx="10">
                  <c:v>299.15882352941173</c:v>
                </c:pt>
                <c:pt idx="11">
                  <c:v>274.10000000000002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4-4F03-8B4F-5E10095C651C}"/>
            </c:ext>
          </c:extLst>
        </c:ser>
        <c:ser>
          <c:idx val="0"/>
          <c:order val="1"/>
          <c:tx>
            <c:strRef>
              <c:f>'Fett per mnd'!$B$194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mnd'!$L$194:$L$205</c:f>
              <c:numCache>
                <c:formatCode>0</c:formatCode>
                <c:ptCount val="12"/>
                <c:pt idx="0">
                  <c:v>292.84000000000009</c:v>
                </c:pt>
                <c:pt idx="1">
                  <c:v>296.57499999999999</c:v>
                </c:pt>
                <c:pt idx="2">
                  <c:v>296.67272727272729</c:v>
                </c:pt>
                <c:pt idx="3">
                  <c:v>314.69600000000008</c:v>
                </c:pt>
                <c:pt idx="4">
                  <c:v>278.59285714285704</c:v>
                </c:pt>
                <c:pt idx="5">
                  <c:v>288.24545454545461</c:v>
                </c:pt>
                <c:pt idx="6">
                  <c:v>300.33157894736826</c:v>
                </c:pt>
                <c:pt idx="7">
                  <c:v>294.43333333333334</c:v>
                </c:pt>
                <c:pt idx="8">
                  <c:v>301.75333333333322</c:v>
                </c:pt>
                <c:pt idx="9">
                  <c:v>277.60000000000002</c:v>
                </c:pt>
                <c:pt idx="10">
                  <c:v>269.28888888888906</c:v>
                </c:pt>
                <c:pt idx="11">
                  <c:v>339.04000000000008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4-4F03-8B4F-5E10095C6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6648"/>
        <c:axId val="488707040"/>
      </c:barChart>
      <c:catAx>
        <c:axId val="488706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704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6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mnd'!$K$420:$K$431</c:f>
              <c:numCache>
                <c:formatCode>0.00</c:formatCode>
                <c:ptCount val="12"/>
                <c:pt idx="0">
                  <c:v>7.8666666666666654</c:v>
                </c:pt>
                <c:pt idx="1">
                  <c:v>8.0909090909090917</c:v>
                </c:pt>
                <c:pt idx="2">
                  <c:v>7.3076923076923102</c:v>
                </c:pt>
                <c:pt idx="3">
                  <c:v>8</c:v>
                </c:pt>
                <c:pt idx="4">
                  <c:v>7.7857142857142883</c:v>
                </c:pt>
                <c:pt idx="5">
                  <c:v>7.862745098039218</c:v>
                </c:pt>
                <c:pt idx="6">
                  <c:v>8.4</c:v>
                </c:pt>
                <c:pt idx="7">
                  <c:v>8</c:v>
                </c:pt>
                <c:pt idx="8">
                  <c:v>7.7619047619047645</c:v>
                </c:pt>
                <c:pt idx="9">
                  <c:v>8.1428571428571388</c:v>
                </c:pt>
                <c:pt idx="10">
                  <c:v>7.5294117647058814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E-4D74-B761-D2F78EDDE04B}"/>
            </c:ext>
          </c:extLst>
        </c:ser>
        <c:ser>
          <c:idx val="0"/>
          <c:order val="1"/>
          <c:tx>
            <c:strRef>
              <c:f>'Fett per mnd'!$B$194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mnd'!$K$194:$K$205</c:f>
              <c:numCache>
                <c:formatCode>0.00</c:formatCode>
                <c:ptCount val="12"/>
                <c:pt idx="0">
                  <c:v>7.85</c:v>
                </c:pt>
                <c:pt idx="1">
                  <c:v>7.65</c:v>
                </c:pt>
                <c:pt idx="2">
                  <c:v>7.4545454545454541</c:v>
                </c:pt>
                <c:pt idx="3">
                  <c:v>7.92</c:v>
                </c:pt>
                <c:pt idx="4">
                  <c:v>7.7857142857142883</c:v>
                </c:pt>
                <c:pt idx="5">
                  <c:v>8</c:v>
                </c:pt>
                <c:pt idx="6">
                  <c:v>8.1052631578947363</c:v>
                </c:pt>
                <c:pt idx="7">
                  <c:v>8.0952380952380949</c:v>
                </c:pt>
                <c:pt idx="8">
                  <c:v>8.1333333333333311</c:v>
                </c:pt>
                <c:pt idx="9">
                  <c:v>7.75</c:v>
                </c:pt>
                <c:pt idx="10">
                  <c:v>7.6666666666666687</c:v>
                </c:pt>
                <c:pt idx="11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E-4D74-B761-D2F78EDDE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7824"/>
        <c:axId val="488708216"/>
      </c:barChart>
      <c:catAx>
        <c:axId val="488707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8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82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mnd'!$I$270:$I$281</c:f>
              <c:numCache>
                <c:formatCode>0.0</c:formatCode>
                <c:ptCount val="12"/>
                <c:pt idx="0">
                  <c:v>1.0452961672473868</c:v>
                </c:pt>
                <c:pt idx="1">
                  <c:v>1.1804384485666102</c:v>
                </c:pt>
                <c:pt idx="2">
                  <c:v>1.9889970376639872</c:v>
                </c:pt>
                <c:pt idx="3">
                  <c:v>1.1780697779791571</c:v>
                </c:pt>
                <c:pt idx="4">
                  <c:v>0.98887515451174302</c:v>
                </c:pt>
                <c:pt idx="5">
                  <c:v>1.1545472959287015</c:v>
                </c:pt>
                <c:pt idx="6">
                  <c:v>1.035714285714286</c:v>
                </c:pt>
                <c:pt idx="7">
                  <c:v>1.0638297872340428</c:v>
                </c:pt>
                <c:pt idx="8">
                  <c:v>2.0741508944775737</c:v>
                </c:pt>
                <c:pt idx="9">
                  <c:v>3.6108555657773689</c:v>
                </c:pt>
                <c:pt idx="10">
                  <c:v>2.0421186981493298</c:v>
                </c:pt>
                <c:pt idx="11">
                  <c:v>1.9786910197869103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0-4A06-93A0-A437A3513CEB}"/>
            </c:ext>
          </c:extLst>
        </c:ser>
        <c:ser>
          <c:idx val="0"/>
          <c:order val="1"/>
          <c:tx>
            <c:strRef>
              <c:f>'Fett per mnd'!$B$44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mnd'!$I$44:$I$55</c:f>
              <c:numCache>
                <c:formatCode>0.0</c:formatCode>
                <c:ptCount val="12"/>
                <c:pt idx="0">
                  <c:v>0.71517412935323377</c:v>
                </c:pt>
                <c:pt idx="1">
                  <c:v>0.80168776371308015</c:v>
                </c:pt>
                <c:pt idx="2">
                  <c:v>1.9913885898815928</c:v>
                </c:pt>
                <c:pt idx="3">
                  <c:v>0.79132473622508781</c:v>
                </c:pt>
                <c:pt idx="4">
                  <c:v>1.2184990307394072</c:v>
                </c:pt>
                <c:pt idx="5">
                  <c:v>1.0734929810074318</c:v>
                </c:pt>
                <c:pt idx="6">
                  <c:v>0.80552359033371701</c:v>
                </c:pt>
                <c:pt idx="7">
                  <c:v>1.6698172652804029</c:v>
                </c:pt>
                <c:pt idx="8">
                  <c:v>1.9697964543663824</c:v>
                </c:pt>
                <c:pt idx="9">
                  <c:v>4.2812777284826975</c:v>
                </c:pt>
                <c:pt idx="10">
                  <c:v>3.0572667122975146</c:v>
                </c:pt>
                <c:pt idx="11">
                  <c:v>1.5209125475285172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0-4A06-93A0-A437A3513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9000"/>
        <c:axId val="490321208"/>
      </c:barChart>
      <c:catAx>
        <c:axId val="488709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1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9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mnd'!$L$270:$L$281</c:f>
              <c:numCache>
                <c:formatCode>0.0</c:formatCode>
                <c:ptCount val="12"/>
                <c:pt idx="0">
                  <c:v>129.46</c:v>
                </c:pt>
                <c:pt idx="1">
                  <c:v>120.8928571428572</c:v>
                </c:pt>
                <c:pt idx="2">
                  <c:v>141.80851063829789</c:v>
                </c:pt>
                <c:pt idx="3">
                  <c:v>146.96153846153851</c:v>
                </c:pt>
                <c:pt idx="4">
                  <c:v>93.103124999999977</c:v>
                </c:pt>
                <c:pt idx="5">
                  <c:v>126.19824561403512</c:v>
                </c:pt>
                <c:pt idx="6">
                  <c:v>129.49655172413799</c:v>
                </c:pt>
                <c:pt idx="7">
                  <c:v>121.79999999999998</c:v>
                </c:pt>
                <c:pt idx="8">
                  <c:v>142.03125</c:v>
                </c:pt>
                <c:pt idx="9">
                  <c:v>141.20764331210196</c:v>
                </c:pt>
                <c:pt idx="10">
                  <c:v>143.67083333333329</c:v>
                </c:pt>
                <c:pt idx="11">
                  <c:v>106.14230769230772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F-46A6-9B1E-15573EB04A00}"/>
            </c:ext>
          </c:extLst>
        </c:ser>
        <c:ser>
          <c:idx val="0"/>
          <c:order val="1"/>
          <c:tx>
            <c:strRef>
              <c:f>'Fett per mnd'!$B$44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mnd'!$L$44:$L$55</c:f>
              <c:numCache>
                <c:formatCode>0</c:formatCode>
                <c:ptCount val="12"/>
                <c:pt idx="0">
                  <c:v>129.15652173913043</c:v>
                </c:pt>
                <c:pt idx="1">
                  <c:v>94.957894736842107</c:v>
                </c:pt>
                <c:pt idx="2">
                  <c:v>135.71891891891889</c:v>
                </c:pt>
                <c:pt idx="3">
                  <c:v>131.69629629629631</c:v>
                </c:pt>
                <c:pt idx="4">
                  <c:v>130.48863636363637</c:v>
                </c:pt>
                <c:pt idx="5">
                  <c:v>142.26666666666662</c:v>
                </c:pt>
                <c:pt idx="6">
                  <c:v>121.65714285714289</c:v>
                </c:pt>
                <c:pt idx="7">
                  <c:v>149.29622641509437</c:v>
                </c:pt>
                <c:pt idx="8">
                  <c:v>164.98833333333343</c:v>
                </c:pt>
                <c:pt idx="9">
                  <c:v>152.00984455958556</c:v>
                </c:pt>
                <c:pt idx="10">
                  <c:v>145.08358208955227</c:v>
                </c:pt>
                <c:pt idx="11">
                  <c:v>163.75624999999999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F-46A6-9B1E-15573EB04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1992"/>
        <c:axId val="490322384"/>
      </c:barChart>
      <c:catAx>
        <c:axId val="490321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2384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mnd'!$K$285:$K$296</c:f>
              <c:numCache>
                <c:formatCode>0.00</c:formatCode>
                <c:ptCount val="12"/>
                <c:pt idx="0">
                  <c:v>4.0202020202020199</c:v>
                </c:pt>
                <c:pt idx="1">
                  <c:v>3.86</c:v>
                </c:pt>
                <c:pt idx="2">
                  <c:v>3.9444444444444446</c:v>
                </c:pt>
                <c:pt idx="3">
                  <c:v>4.5999999999999996</c:v>
                </c:pt>
                <c:pt idx="4">
                  <c:v>4.2658227848101253</c:v>
                </c:pt>
                <c:pt idx="5">
                  <c:v>4.5669291338582676</c:v>
                </c:pt>
                <c:pt idx="6">
                  <c:v>4.5342465753424648</c:v>
                </c:pt>
                <c:pt idx="7">
                  <c:v>4.6153846153846141</c:v>
                </c:pt>
                <c:pt idx="8">
                  <c:v>4.5056179775280896</c:v>
                </c:pt>
                <c:pt idx="9">
                  <c:v>4.2672605790645868</c:v>
                </c:pt>
                <c:pt idx="10">
                  <c:v>4.1637279596977317</c:v>
                </c:pt>
                <c:pt idx="11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B-4525-A2E2-1F7ED416D68F}"/>
            </c:ext>
          </c:extLst>
        </c:ser>
        <c:ser>
          <c:idx val="0"/>
          <c:order val="1"/>
          <c:tx>
            <c:strRef>
              <c:f>'Fett per mnd'!$B$59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mnd'!$K$59:$K$70</c:f>
              <c:numCache>
                <c:formatCode>0.00</c:formatCode>
                <c:ptCount val="12"/>
                <c:pt idx="0">
                  <c:v>4.2321428571428559</c:v>
                </c:pt>
                <c:pt idx="1">
                  <c:v>4.8108108108108087</c:v>
                </c:pt>
                <c:pt idx="2">
                  <c:v>4.7241379310344804</c:v>
                </c:pt>
                <c:pt idx="3">
                  <c:v>4.8659793814432994</c:v>
                </c:pt>
                <c:pt idx="4">
                  <c:v>5.0090909090909088</c:v>
                </c:pt>
                <c:pt idx="5">
                  <c:v>4.8163265306122449</c:v>
                </c:pt>
                <c:pt idx="6">
                  <c:v>4.6666666666666679</c:v>
                </c:pt>
                <c:pt idx="7">
                  <c:v>4.9541284403669721</c:v>
                </c:pt>
                <c:pt idx="8">
                  <c:v>4.8074534161490687</c:v>
                </c:pt>
                <c:pt idx="9">
                  <c:v>4.533642691415313</c:v>
                </c:pt>
                <c:pt idx="10">
                  <c:v>4.4515050167224075</c:v>
                </c:pt>
                <c:pt idx="11">
                  <c:v>4.6666666666666679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B-4525-A2E2-1F7ED416D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3168"/>
        <c:axId val="490323560"/>
      </c:barChart>
      <c:catAx>
        <c:axId val="490323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356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mnd'!$K$270:$K$281</c:f>
              <c:numCache>
                <c:formatCode>0.00</c:formatCode>
                <c:ptCount val="12"/>
                <c:pt idx="0">
                  <c:v>3.8965517241379306</c:v>
                </c:pt>
                <c:pt idx="1">
                  <c:v>4.2857142857142847</c:v>
                </c:pt>
                <c:pt idx="2">
                  <c:v>3.0212765957446805</c:v>
                </c:pt>
                <c:pt idx="3">
                  <c:v>4.0384615384615374</c:v>
                </c:pt>
                <c:pt idx="4">
                  <c:v>3.46875</c:v>
                </c:pt>
                <c:pt idx="5">
                  <c:v>4.5614035087719298</c:v>
                </c:pt>
                <c:pt idx="6">
                  <c:v>4.3793103448275872</c:v>
                </c:pt>
                <c:pt idx="7">
                  <c:v>3.9444444444444446</c:v>
                </c:pt>
                <c:pt idx="8">
                  <c:v>4.0253164556962027</c:v>
                </c:pt>
                <c:pt idx="9">
                  <c:v>3.8980891719745241</c:v>
                </c:pt>
                <c:pt idx="10">
                  <c:v>4.1145833333333321</c:v>
                </c:pt>
                <c:pt idx="11">
                  <c:v>3.0384615384615379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6-4530-845B-BB3CAAB183A7}"/>
            </c:ext>
          </c:extLst>
        </c:ser>
        <c:ser>
          <c:idx val="0"/>
          <c:order val="1"/>
          <c:tx>
            <c:strRef>
              <c:f>'Fett per mnd'!$B$44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mnd'!$K$44:$K$55</c:f>
              <c:numCache>
                <c:formatCode>0.00</c:formatCode>
                <c:ptCount val="12"/>
                <c:pt idx="0">
                  <c:v>3.7391304347826089</c:v>
                </c:pt>
                <c:pt idx="1">
                  <c:v>3.9473684210526319</c:v>
                </c:pt>
                <c:pt idx="2">
                  <c:v>5.1351351351351342</c:v>
                </c:pt>
                <c:pt idx="3">
                  <c:v>4.4074074074074074</c:v>
                </c:pt>
                <c:pt idx="4">
                  <c:v>4.7045454545454541</c:v>
                </c:pt>
                <c:pt idx="5">
                  <c:v>4.4871794871794881</c:v>
                </c:pt>
                <c:pt idx="6">
                  <c:v>4</c:v>
                </c:pt>
                <c:pt idx="7">
                  <c:v>4.5961538461538449</c:v>
                </c:pt>
                <c:pt idx="8">
                  <c:v>4.8</c:v>
                </c:pt>
                <c:pt idx="9">
                  <c:v>4.371727748691101</c:v>
                </c:pt>
                <c:pt idx="10">
                  <c:v>4.0751879699248121</c:v>
                </c:pt>
                <c:pt idx="11">
                  <c:v>4.4375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6-4530-845B-BB3CAAB18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4344"/>
        <c:axId val="490324736"/>
      </c:barChart>
      <c:catAx>
        <c:axId val="490324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4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mnd'!$I$435:$I$446</c:f>
              <c:numCache>
                <c:formatCode>0.0</c:formatCode>
                <c:ptCount val="12"/>
                <c:pt idx="0">
                  <c:v>0.13937282229965153</c:v>
                </c:pt>
                <c:pt idx="1">
                  <c:v>0.25295109612141642</c:v>
                </c:pt>
                <c:pt idx="2">
                  <c:v>8.4638171815488772E-2</c:v>
                </c:pt>
                <c:pt idx="3">
                  <c:v>0.13593112822836428</c:v>
                </c:pt>
                <c:pt idx="4">
                  <c:v>9.2707045735475904E-2</c:v>
                </c:pt>
                <c:pt idx="5">
                  <c:v>0.2228073728985214</c:v>
                </c:pt>
                <c:pt idx="6">
                  <c:v>0.1785714285714286</c:v>
                </c:pt>
                <c:pt idx="7">
                  <c:v>5.9101654846335699E-2</c:v>
                </c:pt>
                <c:pt idx="8">
                  <c:v>0.25926886180969672</c:v>
                </c:pt>
                <c:pt idx="9">
                  <c:v>0.11499540018399264</c:v>
                </c:pt>
                <c:pt idx="10">
                  <c:v>0.10636034886194425</c:v>
                </c:pt>
                <c:pt idx="11">
                  <c:v>7.610350076103499E-2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C-4A9C-BF70-AB3297D0EAA7}"/>
            </c:ext>
          </c:extLst>
        </c:ser>
        <c:ser>
          <c:idx val="0"/>
          <c:order val="1"/>
          <c:tx>
            <c:strRef>
              <c:f>'Fett per mnd'!$B$209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mnd'!$I$209:$I$220</c:f>
              <c:numCache>
                <c:formatCode>0.0</c:formatCode>
                <c:ptCount val="12"/>
                <c:pt idx="0">
                  <c:v>0.21766169154228848</c:v>
                </c:pt>
                <c:pt idx="1">
                  <c:v>0.25316455696202528</c:v>
                </c:pt>
                <c:pt idx="2">
                  <c:v>0.26910656620021528</c:v>
                </c:pt>
                <c:pt idx="3">
                  <c:v>0.46893317702227438</c:v>
                </c:pt>
                <c:pt idx="4">
                  <c:v>0.13846579894765992</c:v>
                </c:pt>
                <c:pt idx="5">
                  <c:v>8.2576383154417857E-2</c:v>
                </c:pt>
                <c:pt idx="6">
                  <c:v>0.53701572688914467</c:v>
                </c:pt>
                <c:pt idx="7">
                  <c:v>0.50409577819785756</c:v>
                </c:pt>
                <c:pt idx="8">
                  <c:v>0.26263952724885098</c:v>
                </c:pt>
                <c:pt idx="9">
                  <c:v>6.6548358473824315E-2</c:v>
                </c:pt>
                <c:pt idx="10">
                  <c:v>0.20533880903490756</c:v>
                </c:pt>
                <c:pt idx="11">
                  <c:v>0.28517110266159706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C-4A9C-BF70-AB3297D0E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0224"/>
        <c:axId val="490330616"/>
      </c:barChart>
      <c:catAx>
        <c:axId val="490330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0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2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mnd'!$L$435:$L$446</c:f>
              <c:numCache>
                <c:formatCode>0.0</c:formatCode>
                <c:ptCount val="12"/>
                <c:pt idx="0">
                  <c:v>344.5</c:v>
                </c:pt>
                <c:pt idx="1">
                  <c:v>329.11666666666679</c:v>
                </c:pt>
                <c:pt idx="2">
                  <c:v>269.64999999999998</c:v>
                </c:pt>
                <c:pt idx="3">
                  <c:v>341.03333333333342</c:v>
                </c:pt>
                <c:pt idx="4">
                  <c:v>298.7</c:v>
                </c:pt>
                <c:pt idx="5">
                  <c:v>269.20000000000005</c:v>
                </c:pt>
                <c:pt idx="6">
                  <c:v>321.90000000000009</c:v>
                </c:pt>
                <c:pt idx="7">
                  <c:v>285.3</c:v>
                </c:pt>
                <c:pt idx="8">
                  <c:v>282.52999999999997</c:v>
                </c:pt>
                <c:pt idx="9">
                  <c:v>311.72000000000003</c:v>
                </c:pt>
                <c:pt idx="10">
                  <c:v>278.64</c:v>
                </c:pt>
                <c:pt idx="11">
                  <c:v>293.2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1-4792-9590-B3B369EF89DC}"/>
            </c:ext>
          </c:extLst>
        </c:ser>
        <c:ser>
          <c:idx val="0"/>
          <c:order val="1"/>
          <c:tx>
            <c:strRef>
              <c:f>'Fett per mnd'!$B$209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mnd'!$L$209:$L$220</c:f>
              <c:numCache>
                <c:formatCode>0.0</c:formatCode>
                <c:ptCount val="12"/>
                <c:pt idx="0">
                  <c:v>296.61428571428559</c:v>
                </c:pt>
                <c:pt idx="1">
                  <c:v>317.81666666666666</c:v>
                </c:pt>
                <c:pt idx="2">
                  <c:v>290.08</c:v>
                </c:pt>
                <c:pt idx="3">
                  <c:v>310.07499999999999</c:v>
                </c:pt>
                <c:pt idx="4">
                  <c:v>300.16000000000008</c:v>
                </c:pt>
                <c:pt idx="5">
                  <c:v>268.40000000000003</c:v>
                </c:pt>
                <c:pt idx="6">
                  <c:v>286.25714285714281</c:v>
                </c:pt>
                <c:pt idx="7">
                  <c:v>308.0750000000001</c:v>
                </c:pt>
                <c:pt idx="8">
                  <c:v>280.02500000000003</c:v>
                </c:pt>
                <c:pt idx="9">
                  <c:v>338.06666666666655</c:v>
                </c:pt>
                <c:pt idx="10">
                  <c:v>290.88888888888886</c:v>
                </c:pt>
                <c:pt idx="11">
                  <c:v>317.96666666666675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1-4792-9590-B3B369EF8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1400"/>
        <c:axId val="490331792"/>
      </c:barChart>
      <c:catAx>
        <c:axId val="490331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1792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57284371527622"/>
          <c:y val="0.19258173170839116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mnd'!$K$435:$K$446</c:f>
              <c:numCache>
                <c:formatCode>0.00</c:formatCode>
                <c:ptCount val="12"/>
                <c:pt idx="0">
                  <c:v>9</c:v>
                </c:pt>
                <c:pt idx="1">
                  <c:v>8.6666666666666643</c:v>
                </c:pt>
                <c:pt idx="2">
                  <c:v>6.5</c:v>
                </c:pt>
                <c:pt idx="3">
                  <c:v>8</c:v>
                </c:pt>
                <c:pt idx="4">
                  <c:v>7.3333333333333313</c:v>
                </c:pt>
                <c:pt idx="5">
                  <c:v>8</c:v>
                </c:pt>
                <c:pt idx="6">
                  <c:v>8.6</c:v>
                </c:pt>
                <c:pt idx="7">
                  <c:v>8</c:v>
                </c:pt>
                <c:pt idx="8">
                  <c:v>8</c:v>
                </c:pt>
                <c:pt idx="9">
                  <c:v>8.4</c:v>
                </c:pt>
                <c:pt idx="10">
                  <c:v>7.4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D-4EAC-95F9-73268C9079DF}"/>
            </c:ext>
          </c:extLst>
        </c:ser>
        <c:ser>
          <c:idx val="0"/>
          <c:order val="1"/>
          <c:tx>
            <c:strRef>
              <c:f>'Fett per mnd'!$B$209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mnd'!$K$209:$K$220</c:f>
              <c:numCache>
                <c:formatCode>0.00</c:formatCode>
                <c:ptCount val="12"/>
                <c:pt idx="0">
                  <c:v>7.1428571428571441</c:v>
                </c:pt>
                <c:pt idx="1">
                  <c:v>8</c:v>
                </c:pt>
                <c:pt idx="2">
                  <c:v>7.4</c:v>
                </c:pt>
                <c:pt idx="3">
                  <c:v>8.8125</c:v>
                </c:pt>
                <c:pt idx="4">
                  <c:v>7.8</c:v>
                </c:pt>
                <c:pt idx="5">
                  <c:v>7.3333333333333313</c:v>
                </c:pt>
                <c:pt idx="6">
                  <c:v>7.7142857142857117</c:v>
                </c:pt>
                <c:pt idx="7">
                  <c:v>8.3125</c:v>
                </c:pt>
                <c:pt idx="8">
                  <c:v>7.5</c:v>
                </c:pt>
                <c:pt idx="9">
                  <c:v>8</c:v>
                </c:pt>
                <c:pt idx="10">
                  <c:v>6.4444444444444438</c:v>
                </c:pt>
                <c:pt idx="11">
                  <c:v>8.3333333333333357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D-4EAC-95F9-73268C907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2576"/>
        <c:axId val="490332968"/>
      </c:barChart>
      <c:catAx>
        <c:axId val="490332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29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03358937452787"/>
          <c:y val="0.16489092856103901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andels% OVERFETE per uke</a:t>
            </a:r>
          </a:p>
        </c:rich>
      </c:tx>
      <c:layout>
        <c:manualLayout>
          <c:xMode val="edge"/>
          <c:yMode val="edge"/>
          <c:x val="0.1816382702693779"/>
          <c:y val="3.9987636705725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74454375807935E-2"/>
          <c:y val="0.14419329348819074"/>
          <c:w val="0.90559041592684431"/>
          <c:h val="0.7545199290819512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'Ark1'!$W$119:$W$170</c:f>
              <c:numCache>
                <c:formatCode>General</c:formatCode>
                <c:ptCount val="52"/>
                <c:pt idx="0">
                  <c:v>75.735294117647058</c:v>
                </c:pt>
                <c:pt idx="1">
                  <c:v>73.626373626373621</c:v>
                </c:pt>
                <c:pt idx="2">
                  <c:v>76.758409785932741</c:v>
                </c:pt>
                <c:pt idx="3">
                  <c:v>77.535101404056149</c:v>
                </c:pt>
                <c:pt idx="4">
                  <c:v>68.307692307692307</c:v>
                </c:pt>
                <c:pt idx="5">
                  <c:v>80.116959064327503</c:v>
                </c:pt>
                <c:pt idx="6">
                  <c:v>80.27210884353741</c:v>
                </c:pt>
                <c:pt idx="7">
                  <c:v>80.867850098619328</c:v>
                </c:pt>
                <c:pt idx="8">
                  <c:v>74.314214463840401</c:v>
                </c:pt>
                <c:pt idx="9">
                  <c:v>75.752508361203994</c:v>
                </c:pt>
                <c:pt idx="10">
                  <c:v>77.716390423572747</c:v>
                </c:pt>
                <c:pt idx="11">
                  <c:v>79.595959595959599</c:v>
                </c:pt>
                <c:pt idx="12">
                  <c:v>77.849462365591421</c:v>
                </c:pt>
                <c:pt idx="13">
                  <c:v>86.086956521739125</c:v>
                </c:pt>
                <c:pt idx="14">
                  <c:v>77.12665406427223</c:v>
                </c:pt>
                <c:pt idx="15">
                  <c:v>85.505481120584619</c:v>
                </c:pt>
                <c:pt idx="16">
                  <c:v>77.747625508819524</c:v>
                </c:pt>
                <c:pt idx="17">
                  <c:v>82.835820895522389</c:v>
                </c:pt>
                <c:pt idx="18">
                  <c:v>86.682242990654203</c:v>
                </c:pt>
                <c:pt idx="19">
                  <c:v>85.876993166287008</c:v>
                </c:pt>
                <c:pt idx="20">
                  <c:v>79.953917050691231</c:v>
                </c:pt>
                <c:pt idx="21">
                  <c:v>83.129584352078254</c:v>
                </c:pt>
                <c:pt idx="22">
                  <c:v>84.751474304970515</c:v>
                </c:pt>
                <c:pt idx="23">
                  <c:v>86.411483253588514</c:v>
                </c:pt>
                <c:pt idx="24">
                  <c:v>81.895815542271549</c:v>
                </c:pt>
                <c:pt idx="25">
                  <c:v>86.096256684492005</c:v>
                </c:pt>
                <c:pt idx="26">
                  <c:v>82.788671023965136</c:v>
                </c:pt>
                <c:pt idx="27">
                  <c:v>83.795013850415501</c:v>
                </c:pt>
                <c:pt idx="28">
                  <c:v>85.751295336787578</c:v>
                </c:pt>
                <c:pt idx="29">
                  <c:v>79.153605015673989</c:v>
                </c:pt>
                <c:pt idx="30">
                  <c:v>85.264900662251648</c:v>
                </c:pt>
                <c:pt idx="31">
                  <c:v>81.87919463087249</c:v>
                </c:pt>
                <c:pt idx="32">
                  <c:v>80.839895013123339</c:v>
                </c:pt>
                <c:pt idx="33">
                  <c:v>76.715686274509778</c:v>
                </c:pt>
                <c:pt idx="34">
                  <c:v>77.559462254395001</c:v>
                </c:pt>
                <c:pt idx="35">
                  <c:v>79.9349240780911</c:v>
                </c:pt>
                <c:pt idx="36">
                  <c:v>69.417475728155352</c:v>
                </c:pt>
                <c:pt idx="37">
                  <c:v>76.834381551362682</c:v>
                </c:pt>
                <c:pt idx="38">
                  <c:v>71.290322580645139</c:v>
                </c:pt>
                <c:pt idx="39">
                  <c:v>57.449088960342991</c:v>
                </c:pt>
                <c:pt idx="40">
                  <c:v>57.969543147208114</c:v>
                </c:pt>
                <c:pt idx="41">
                  <c:v>58.415841584158414</c:v>
                </c:pt>
                <c:pt idx="42">
                  <c:v>60.249739854318442</c:v>
                </c:pt>
                <c:pt idx="43">
                  <c:v>60.233393177737881</c:v>
                </c:pt>
                <c:pt idx="44">
                  <c:v>62.985685071574629</c:v>
                </c:pt>
                <c:pt idx="45">
                  <c:v>62.099125364431472</c:v>
                </c:pt>
                <c:pt idx="46">
                  <c:v>61.367380560131792</c:v>
                </c:pt>
                <c:pt idx="47">
                  <c:v>68.678160919540218</c:v>
                </c:pt>
                <c:pt idx="48">
                  <c:v>71.023765996343698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70-46C9-8F6E-0B552B780A01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'Ark1'!$W$67:$W$118</c:f>
              <c:numCache>
                <c:formatCode>General</c:formatCode>
                <c:ptCount val="52"/>
                <c:pt idx="0">
                  <c:v>76.635514018691595</c:v>
                </c:pt>
                <c:pt idx="1">
                  <c:v>76.196990424076603</c:v>
                </c:pt>
                <c:pt idx="2">
                  <c:v>79.295774647887328</c:v>
                </c:pt>
                <c:pt idx="3">
                  <c:v>80.362537764350435</c:v>
                </c:pt>
                <c:pt idx="4">
                  <c:v>80.094786729857788</c:v>
                </c:pt>
                <c:pt idx="5">
                  <c:v>75.190839694656489</c:v>
                </c:pt>
                <c:pt idx="6">
                  <c:v>75</c:v>
                </c:pt>
                <c:pt idx="7">
                  <c:v>81.227436823104682</c:v>
                </c:pt>
                <c:pt idx="8">
                  <c:v>78.649921507064349</c:v>
                </c:pt>
                <c:pt idx="9">
                  <c:v>74.388254486133775</c:v>
                </c:pt>
                <c:pt idx="10">
                  <c:v>78.178368121442105</c:v>
                </c:pt>
                <c:pt idx="11">
                  <c:v>73.940677966101703</c:v>
                </c:pt>
                <c:pt idx="12">
                  <c:v>65.625</c:v>
                </c:pt>
                <c:pt idx="13">
                  <c:v>82.482993197278915</c:v>
                </c:pt>
                <c:pt idx="14">
                  <c:v>80.490956072351437</c:v>
                </c:pt>
                <c:pt idx="15">
                  <c:v>84.180790960451986</c:v>
                </c:pt>
                <c:pt idx="16">
                  <c:v>84.173505275498258</c:v>
                </c:pt>
                <c:pt idx="17">
                  <c:v>79.248120300751893</c:v>
                </c:pt>
                <c:pt idx="18">
                  <c:v>81.090289608177187</c:v>
                </c:pt>
                <c:pt idx="19">
                  <c:v>80</c:v>
                </c:pt>
                <c:pt idx="20">
                  <c:v>82.503037667071695</c:v>
                </c:pt>
                <c:pt idx="21">
                  <c:v>77.152317880794698</c:v>
                </c:pt>
                <c:pt idx="22">
                  <c:v>81.711606096131334</c:v>
                </c:pt>
                <c:pt idx="23">
                  <c:v>82.541222114451998</c:v>
                </c:pt>
                <c:pt idx="24">
                  <c:v>80.900000000000006</c:v>
                </c:pt>
                <c:pt idx="25">
                  <c:v>82.726045883940614</c:v>
                </c:pt>
                <c:pt idx="26">
                  <c:v>83.150684931506845</c:v>
                </c:pt>
                <c:pt idx="27">
                  <c:v>86.481481481481467</c:v>
                </c:pt>
                <c:pt idx="28">
                  <c:v>76.706827309236942</c:v>
                </c:pt>
                <c:pt idx="29">
                  <c:v>81.395348837209298</c:v>
                </c:pt>
                <c:pt idx="30">
                  <c:v>83.551401869158894</c:v>
                </c:pt>
                <c:pt idx="31">
                  <c:v>80.880121396054619</c:v>
                </c:pt>
                <c:pt idx="32">
                  <c:v>80.72445019404914</c:v>
                </c:pt>
                <c:pt idx="33">
                  <c:v>71.159420289855078</c:v>
                </c:pt>
                <c:pt idx="34">
                  <c:v>77.526753864447059</c:v>
                </c:pt>
                <c:pt idx="35">
                  <c:v>77.201447527141099</c:v>
                </c:pt>
                <c:pt idx="36">
                  <c:v>78.061224489795919</c:v>
                </c:pt>
                <c:pt idx="37">
                  <c:v>68.633540372670822</c:v>
                </c:pt>
                <c:pt idx="38">
                  <c:v>71.715610510046389</c:v>
                </c:pt>
                <c:pt idx="39">
                  <c:v>58.851113716295423</c:v>
                </c:pt>
                <c:pt idx="40">
                  <c:v>60.315670800450967</c:v>
                </c:pt>
                <c:pt idx="41">
                  <c:v>56.768100734522577</c:v>
                </c:pt>
                <c:pt idx="42">
                  <c:v>57.156398104265399</c:v>
                </c:pt>
                <c:pt idx="43">
                  <c:v>53.040224508886809</c:v>
                </c:pt>
                <c:pt idx="44">
                  <c:v>57.420675537359266</c:v>
                </c:pt>
                <c:pt idx="45">
                  <c:v>57.996632996632997</c:v>
                </c:pt>
                <c:pt idx="46">
                  <c:v>66.081871345029228</c:v>
                </c:pt>
                <c:pt idx="47">
                  <c:v>72.55859375</c:v>
                </c:pt>
                <c:pt idx="48">
                  <c:v>67.585551330798495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70-46C9-8F6E-0B552B780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4.3629815551609833E-3"/>
              <c:y val="0.338484966237169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49537161948347"/>
          <c:y val="6.5773382123419488E-2"/>
          <c:w val="0.10564225257336764"/>
          <c:h val="0.19298922769219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 slakt i fettgruppe 1-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mnd'!$H$240:$H$251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8-4279-916A-81E92EB6E46A}"/>
            </c:ext>
          </c:extLst>
        </c:ser>
        <c:ser>
          <c:idx val="0"/>
          <c:order val="1"/>
          <c:tx>
            <c:strRef>
              <c:f>'Fett per mnd'!$B$14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mnd'!$H$14:$H$25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8-4279-916A-81E92EB6E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844768885575546"/>
          <c:y val="0.1684269768805494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 slakt i fettgruppe 1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mnd'!$H$255:$H$266</c:f>
              <c:numCache>
                <c:formatCode>General</c:formatCode>
                <c:ptCount val="12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6</c:v>
                </c:pt>
                <c:pt idx="4">
                  <c:v>7</c:v>
                </c:pt>
                <c:pt idx="5">
                  <c:v>14</c:v>
                </c:pt>
                <c:pt idx="6">
                  <c:v>4</c:v>
                </c:pt>
                <c:pt idx="7">
                  <c:v>8</c:v>
                </c:pt>
                <c:pt idx="8">
                  <c:v>15</c:v>
                </c:pt>
                <c:pt idx="9">
                  <c:v>38</c:v>
                </c:pt>
                <c:pt idx="10">
                  <c:v>24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4-40F5-82BE-4AAE27033DB7}"/>
            </c:ext>
          </c:extLst>
        </c:ser>
        <c:ser>
          <c:idx val="0"/>
          <c:order val="1"/>
          <c:tx>
            <c:strRef>
              <c:f>'Fett per mnd'!$B$29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mnd'!$H$29:$H$40</c:f>
              <c:numCache>
                <c:formatCode>General</c:formatCode>
                <c:ptCount val="12"/>
                <c:pt idx="0">
                  <c:v>2</c:v>
                </c:pt>
                <c:pt idx="1">
                  <c:v>9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11</c:v>
                </c:pt>
                <c:pt idx="8">
                  <c:v>14</c:v>
                </c:pt>
                <c:pt idx="9">
                  <c:v>15</c:v>
                </c:pt>
                <c:pt idx="10">
                  <c:v>18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4-40F5-82BE-4AAE27033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96620035393158"/>
          <c:y val="0.2149182849761206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 slakt i fettgruppe 1+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mnd'!$H$270:$H$281</c:f>
              <c:numCache>
                <c:formatCode>General</c:formatCode>
                <c:ptCount val="12"/>
                <c:pt idx="0">
                  <c:v>30</c:v>
                </c:pt>
                <c:pt idx="1">
                  <c:v>28</c:v>
                </c:pt>
                <c:pt idx="2">
                  <c:v>47</c:v>
                </c:pt>
                <c:pt idx="3">
                  <c:v>26</c:v>
                </c:pt>
                <c:pt idx="4">
                  <c:v>32</c:v>
                </c:pt>
                <c:pt idx="5">
                  <c:v>57</c:v>
                </c:pt>
                <c:pt idx="6">
                  <c:v>29</c:v>
                </c:pt>
                <c:pt idx="7">
                  <c:v>36</c:v>
                </c:pt>
                <c:pt idx="8">
                  <c:v>80</c:v>
                </c:pt>
                <c:pt idx="9">
                  <c:v>157</c:v>
                </c:pt>
                <c:pt idx="10">
                  <c:v>96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F-4678-A8D4-F28FC1299D57}"/>
            </c:ext>
          </c:extLst>
        </c:ser>
        <c:ser>
          <c:idx val="0"/>
          <c:order val="1"/>
          <c:tx>
            <c:strRef>
              <c:f>'Fett per mnd'!$B$44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mnd'!$H$44:$H$55</c:f>
              <c:numCache>
                <c:formatCode>General</c:formatCode>
                <c:ptCount val="12"/>
                <c:pt idx="0">
                  <c:v>23</c:v>
                </c:pt>
                <c:pt idx="1">
                  <c:v>19</c:v>
                </c:pt>
                <c:pt idx="2">
                  <c:v>37</c:v>
                </c:pt>
                <c:pt idx="3">
                  <c:v>27</c:v>
                </c:pt>
                <c:pt idx="4">
                  <c:v>44</c:v>
                </c:pt>
                <c:pt idx="5">
                  <c:v>39</c:v>
                </c:pt>
                <c:pt idx="6">
                  <c:v>21</c:v>
                </c:pt>
                <c:pt idx="7">
                  <c:v>53</c:v>
                </c:pt>
                <c:pt idx="8">
                  <c:v>60</c:v>
                </c:pt>
                <c:pt idx="9">
                  <c:v>193</c:v>
                </c:pt>
                <c:pt idx="10">
                  <c:v>134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4F-4678-A8D4-F28FC1299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332293456268263"/>
          <c:y val="0.18852445812518931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 slakt i fettgruppe 2-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mnd'!$H$285:$H$296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90</c:v>
                </c:pt>
                <c:pt idx="3">
                  <c:v>70</c:v>
                </c:pt>
                <c:pt idx="4">
                  <c:v>79</c:v>
                </c:pt>
                <c:pt idx="5">
                  <c:v>127</c:v>
                </c:pt>
                <c:pt idx="6">
                  <c:v>73</c:v>
                </c:pt>
                <c:pt idx="7">
                  <c:v>91</c:v>
                </c:pt>
                <c:pt idx="8">
                  <c:v>179</c:v>
                </c:pt>
                <c:pt idx="9">
                  <c:v>449</c:v>
                </c:pt>
                <c:pt idx="10">
                  <c:v>397</c:v>
                </c:pt>
                <c:pt idx="1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DC-4297-AD9F-20B4E1CCD9F8}"/>
            </c:ext>
          </c:extLst>
        </c:ser>
        <c:ser>
          <c:idx val="0"/>
          <c:order val="1"/>
          <c:tx>
            <c:strRef>
              <c:f>'Fett per mnd'!$B$59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mnd'!$H$59:$H$70</c:f>
              <c:numCache>
                <c:formatCode>General</c:formatCode>
                <c:ptCount val="12"/>
                <c:pt idx="0">
                  <c:v>112</c:v>
                </c:pt>
                <c:pt idx="1">
                  <c:v>111</c:v>
                </c:pt>
                <c:pt idx="2">
                  <c:v>87</c:v>
                </c:pt>
                <c:pt idx="3">
                  <c:v>98</c:v>
                </c:pt>
                <c:pt idx="4">
                  <c:v>110</c:v>
                </c:pt>
                <c:pt idx="5">
                  <c:v>98</c:v>
                </c:pt>
                <c:pt idx="6">
                  <c:v>66</c:v>
                </c:pt>
                <c:pt idx="7">
                  <c:v>109</c:v>
                </c:pt>
                <c:pt idx="8">
                  <c:v>161</c:v>
                </c:pt>
                <c:pt idx="9">
                  <c:v>431</c:v>
                </c:pt>
                <c:pt idx="10">
                  <c:v>299</c:v>
                </c:pt>
                <c:pt idx="1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DC-4297-AD9F-20B4E1CCD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513408080847743"/>
          <c:y val="0.17740299118173186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 slakt i fettgruppe 2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mnd'!$H$300:$H$311</c:f>
              <c:numCache>
                <c:formatCode>General</c:formatCode>
                <c:ptCount val="12"/>
                <c:pt idx="0">
                  <c:v>214</c:v>
                </c:pt>
                <c:pt idx="1">
                  <c:v>129</c:v>
                </c:pt>
                <c:pt idx="2">
                  <c:v>139</c:v>
                </c:pt>
                <c:pt idx="3">
                  <c:v>101</c:v>
                </c:pt>
                <c:pt idx="4">
                  <c:v>139</c:v>
                </c:pt>
                <c:pt idx="5">
                  <c:v>169</c:v>
                </c:pt>
                <c:pt idx="6">
                  <c:v>125</c:v>
                </c:pt>
                <c:pt idx="7">
                  <c:v>185</c:v>
                </c:pt>
                <c:pt idx="8">
                  <c:v>298</c:v>
                </c:pt>
                <c:pt idx="9">
                  <c:v>464</c:v>
                </c:pt>
                <c:pt idx="10">
                  <c:v>491</c:v>
                </c:pt>
                <c:pt idx="1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7-463F-B322-EDAE9DA6535C}"/>
            </c:ext>
          </c:extLst>
        </c:ser>
        <c:ser>
          <c:idx val="0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mnd'!$H$74:$H$85</c:f>
              <c:numCache>
                <c:formatCode>General</c:formatCode>
                <c:ptCount val="12"/>
                <c:pt idx="0">
                  <c:v>190</c:v>
                </c:pt>
                <c:pt idx="1">
                  <c:v>145</c:v>
                </c:pt>
                <c:pt idx="2">
                  <c:v>116</c:v>
                </c:pt>
                <c:pt idx="3">
                  <c:v>152</c:v>
                </c:pt>
                <c:pt idx="4">
                  <c:v>189</c:v>
                </c:pt>
                <c:pt idx="5">
                  <c:v>185</c:v>
                </c:pt>
                <c:pt idx="6">
                  <c:v>108</c:v>
                </c:pt>
                <c:pt idx="7">
                  <c:v>205</c:v>
                </c:pt>
                <c:pt idx="8">
                  <c:v>198</c:v>
                </c:pt>
                <c:pt idx="9">
                  <c:v>598</c:v>
                </c:pt>
                <c:pt idx="10">
                  <c:v>468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7-463F-B322-EDAE9DA65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47240167298285"/>
          <c:y val="0.13742964008246472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 slakt i fettgruppe 2+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mnd'!$H$315:$H$326</c:f>
              <c:numCache>
                <c:formatCode>General</c:formatCode>
                <c:ptCount val="12"/>
                <c:pt idx="0">
                  <c:v>355</c:v>
                </c:pt>
                <c:pt idx="1">
                  <c:v>269</c:v>
                </c:pt>
                <c:pt idx="2">
                  <c:v>247</c:v>
                </c:pt>
                <c:pt idx="3">
                  <c:v>221</c:v>
                </c:pt>
                <c:pt idx="4">
                  <c:v>269</c:v>
                </c:pt>
                <c:pt idx="5">
                  <c:v>397</c:v>
                </c:pt>
                <c:pt idx="6">
                  <c:v>246</c:v>
                </c:pt>
                <c:pt idx="7">
                  <c:v>352</c:v>
                </c:pt>
                <c:pt idx="8">
                  <c:v>417</c:v>
                </c:pt>
                <c:pt idx="9">
                  <c:v>683</c:v>
                </c:pt>
                <c:pt idx="10">
                  <c:v>736</c:v>
                </c:pt>
                <c:pt idx="11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9-4109-9AAE-94B62CD9210D}"/>
            </c:ext>
          </c:extLst>
        </c:ser>
        <c:ser>
          <c:idx val="0"/>
          <c:order val="1"/>
          <c:tx>
            <c:strRef>
              <c:f>'Fett per mnd'!$B$89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mnd'!$H$89:$H$100</c:f>
              <c:numCache>
                <c:formatCode>General</c:formatCode>
                <c:ptCount val="12"/>
                <c:pt idx="0">
                  <c:v>384</c:v>
                </c:pt>
                <c:pt idx="1">
                  <c:v>233</c:v>
                </c:pt>
                <c:pt idx="2">
                  <c:v>220</c:v>
                </c:pt>
                <c:pt idx="3">
                  <c:v>318</c:v>
                </c:pt>
                <c:pt idx="4">
                  <c:v>369</c:v>
                </c:pt>
                <c:pt idx="5">
                  <c:v>330</c:v>
                </c:pt>
                <c:pt idx="6">
                  <c:v>268</c:v>
                </c:pt>
                <c:pt idx="7">
                  <c:v>310</c:v>
                </c:pt>
                <c:pt idx="8">
                  <c:v>356</c:v>
                </c:pt>
                <c:pt idx="9">
                  <c:v>724</c:v>
                </c:pt>
                <c:pt idx="10">
                  <c:v>689</c:v>
                </c:pt>
                <c:pt idx="11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69-4109-9AAE-94B62CD9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642252636126216"/>
          <c:y val="0.18184447463720596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 slakt i fettgruppe 3-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mnd'!$H$330:$H$341</c:f>
              <c:numCache>
                <c:formatCode>General</c:formatCode>
                <c:ptCount val="12"/>
                <c:pt idx="0">
                  <c:v>541</c:v>
                </c:pt>
                <c:pt idx="1">
                  <c:v>425</c:v>
                </c:pt>
                <c:pt idx="2">
                  <c:v>431</c:v>
                </c:pt>
                <c:pt idx="3">
                  <c:v>366</c:v>
                </c:pt>
                <c:pt idx="4">
                  <c:v>477</c:v>
                </c:pt>
                <c:pt idx="5">
                  <c:v>749</c:v>
                </c:pt>
                <c:pt idx="6">
                  <c:v>434</c:v>
                </c:pt>
                <c:pt idx="7">
                  <c:v>582</c:v>
                </c:pt>
                <c:pt idx="8">
                  <c:v>689</c:v>
                </c:pt>
                <c:pt idx="9">
                  <c:v>768</c:v>
                </c:pt>
                <c:pt idx="10">
                  <c:v>884</c:v>
                </c:pt>
                <c:pt idx="11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9-48D0-849F-193B8BFEEC4F}"/>
            </c:ext>
          </c:extLst>
        </c:ser>
        <c:ser>
          <c:idx val="0"/>
          <c:order val="1"/>
          <c:tx>
            <c:strRef>
              <c:f>'Fett per mnd'!$B$104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mnd'!$H$104:$H$115</c:f>
              <c:numCache>
                <c:formatCode>General</c:formatCode>
                <c:ptCount val="12"/>
                <c:pt idx="0">
                  <c:v>594</c:v>
                </c:pt>
                <c:pt idx="1">
                  <c:v>387</c:v>
                </c:pt>
                <c:pt idx="2">
                  <c:v>325</c:v>
                </c:pt>
                <c:pt idx="3">
                  <c:v>552</c:v>
                </c:pt>
                <c:pt idx="4">
                  <c:v>661</c:v>
                </c:pt>
                <c:pt idx="5">
                  <c:v>710</c:v>
                </c:pt>
                <c:pt idx="6">
                  <c:v>415</c:v>
                </c:pt>
                <c:pt idx="7">
                  <c:v>508</c:v>
                </c:pt>
                <c:pt idx="8">
                  <c:v>563</c:v>
                </c:pt>
                <c:pt idx="9">
                  <c:v>859</c:v>
                </c:pt>
                <c:pt idx="10">
                  <c:v>838</c:v>
                </c:pt>
                <c:pt idx="11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9-48D0-849F-193B8BFEE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18755604427252"/>
          <c:y val="0.19294818327589128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 slakt i fettgruppe 3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mnd'!$H$345:$H$356</c:f>
              <c:numCache>
                <c:formatCode>General</c:formatCode>
                <c:ptCount val="12"/>
                <c:pt idx="0">
                  <c:v>645</c:v>
                </c:pt>
                <c:pt idx="1">
                  <c:v>506</c:v>
                </c:pt>
                <c:pt idx="2">
                  <c:v>534</c:v>
                </c:pt>
                <c:pt idx="3">
                  <c:v>489</c:v>
                </c:pt>
                <c:pt idx="4">
                  <c:v>718</c:v>
                </c:pt>
                <c:pt idx="5">
                  <c:v>1057</c:v>
                </c:pt>
                <c:pt idx="6">
                  <c:v>625</c:v>
                </c:pt>
                <c:pt idx="7">
                  <c:v>747</c:v>
                </c:pt>
                <c:pt idx="8">
                  <c:v>733</c:v>
                </c:pt>
                <c:pt idx="9">
                  <c:v>745</c:v>
                </c:pt>
                <c:pt idx="10">
                  <c:v>812</c:v>
                </c:pt>
                <c:pt idx="11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70-4A09-95D1-409B7B59087E}"/>
            </c:ext>
          </c:extLst>
        </c:ser>
        <c:ser>
          <c:idx val="0"/>
          <c:order val="1"/>
          <c:tx>
            <c:strRef>
              <c:f>'Fett per mnd'!$B$119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mnd'!$H$119:$H$130</c:f>
              <c:numCache>
                <c:formatCode>General</c:formatCode>
                <c:ptCount val="12"/>
                <c:pt idx="0">
                  <c:v>705</c:v>
                </c:pt>
                <c:pt idx="1">
                  <c:v>484</c:v>
                </c:pt>
                <c:pt idx="2">
                  <c:v>379</c:v>
                </c:pt>
                <c:pt idx="3">
                  <c:v>725</c:v>
                </c:pt>
                <c:pt idx="4">
                  <c:v>788</c:v>
                </c:pt>
                <c:pt idx="5">
                  <c:v>769</c:v>
                </c:pt>
                <c:pt idx="6">
                  <c:v>567</c:v>
                </c:pt>
                <c:pt idx="7">
                  <c:v>657</c:v>
                </c:pt>
                <c:pt idx="8">
                  <c:v>612</c:v>
                </c:pt>
                <c:pt idx="9">
                  <c:v>736</c:v>
                </c:pt>
                <c:pt idx="10">
                  <c:v>796</c:v>
                </c:pt>
                <c:pt idx="11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70-4A09-95D1-409B7B590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54887715095464"/>
          <c:y val="0.17740299118173186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 slakt i fettgruppe 3+</a:t>
            </a:r>
            <a:endParaRPr lang="en-US" sz="2800"/>
          </a:p>
        </c:rich>
      </c:tx>
      <c:layout>
        <c:manualLayout>
          <c:xMode val="edge"/>
          <c:yMode val="edge"/>
          <c:x val="0.19010299055510829"/>
          <c:y val="3.40292823157265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mnd'!$H$360:$H$371</c:f>
              <c:numCache>
                <c:formatCode>General</c:formatCode>
                <c:ptCount val="12"/>
                <c:pt idx="0">
                  <c:v>471</c:v>
                </c:pt>
                <c:pt idx="1">
                  <c:v>450</c:v>
                </c:pt>
                <c:pt idx="2">
                  <c:v>456</c:v>
                </c:pt>
                <c:pt idx="3">
                  <c:v>434</c:v>
                </c:pt>
                <c:pt idx="4">
                  <c:v>673</c:v>
                </c:pt>
                <c:pt idx="5">
                  <c:v>1087</c:v>
                </c:pt>
                <c:pt idx="6">
                  <c:v>565</c:v>
                </c:pt>
                <c:pt idx="7">
                  <c:v>678</c:v>
                </c:pt>
                <c:pt idx="8">
                  <c:v>664</c:v>
                </c:pt>
                <c:pt idx="9">
                  <c:v>543</c:v>
                </c:pt>
                <c:pt idx="10">
                  <c:v>614</c:v>
                </c:pt>
                <c:pt idx="11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1-4B46-81AE-D3CB49BD7094}"/>
            </c:ext>
          </c:extLst>
        </c:ser>
        <c:ser>
          <c:idx val="0"/>
          <c:order val="1"/>
          <c:tx>
            <c:strRef>
              <c:f>'Fett per mnd'!$B$134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mnd'!$H$134:$H$145</c:f>
              <c:numCache>
                <c:formatCode>General</c:formatCode>
                <c:ptCount val="12"/>
                <c:pt idx="0">
                  <c:v>558</c:v>
                </c:pt>
                <c:pt idx="1">
                  <c:v>423</c:v>
                </c:pt>
                <c:pt idx="2">
                  <c:v>351</c:v>
                </c:pt>
                <c:pt idx="3">
                  <c:v>725</c:v>
                </c:pt>
                <c:pt idx="4">
                  <c:v>704</c:v>
                </c:pt>
                <c:pt idx="5">
                  <c:v>740</c:v>
                </c:pt>
                <c:pt idx="6">
                  <c:v>556</c:v>
                </c:pt>
                <c:pt idx="7">
                  <c:v>594</c:v>
                </c:pt>
                <c:pt idx="8">
                  <c:v>513</c:v>
                </c:pt>
                <c:pt idx="9">
                  <c:v>551</c:v>
                </c:pt>
                <c:pt idx="10">
                  <c:v>617</c:v>
                </c:pt>
                <c:pt idx="11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1-4B46-81AE-D3CB49BD7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19808745851895"/>
          <c:y val="0.19294818327589128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 slakt i fettgruppe 4-</a:t>
            </a:r>
            <a:endParaRPr lang="en-US" sz="2800"/>
          </a:p>
        </c:rich>
      </c:tx>
      <c:layout>
        <c:manualLayout>
          <c:xMode val="edge"/>
          <c:yMode val="edge"/>
          <c:x val="0.19010299055510829"/>
          <c:y val="3.40292823157265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mnd'!$H$375:$H$386</c:f>
              <c:numCache>
                <c:formatCode>General</c:formatCode>
                <c:ptCount val="12"/>
                <c:pt idx="0">
                  <c:v>281</c:v>
                </c:pt>
                <c:pt idx="1">
                  <c:v>271</c:v>
                </c:pt>
                <c:pt idx="2">
                  <c:v>218</c:v>
                </c:pt>
                <c:pt idx="3">
                  <c:v>293</c:v>
                </c:pt>
                <c:pt idx="4">
                  <c:v>449</c:v>
                </c:pt>
                <c:pt idx="5">
                  <c:v>667</c:v>
                </c:pt>
                <c:pt idx="6">
                  <c:v>364</c:v>
                </c:pt>
                <c:pt idx="7">
                  <c:v>440</c:v>
                </c:pt>
                <c:pt idx="8">
                  <c:v>438</c:v>
                </c:pt>
                <c:pt idx="9">
                  <c:v>308</c:v>
                </c:pt>
                <c:pt idx="10">
                  <c:v>382</c:v>
                </c:pt>
                <c:pt idx="11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1-43B5-8048-19AACA71366C}"/>
            </c:ext>
          </c:extLst>
        </c:ser>
        <c:ser>
          <c:idx val="0"/>
          <c:order val="1"/>
          <c:tx>
            <c:strRef>
              <c:f>'Fett per mnd'!$B$149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mnd'!$H$149:$H$160</c:f>
              <c:numCache>
                <c:formatCode>General</c:formatCode>
                <c:ptCount val="12"/>
                <c:pt idx="0">
                  <c:v>343</c:v>
                </c:pt>
                <c:pt idx="1">
                  <c:v>306</c:v>
                </c:pt>
                <c:pt idx="2">
                  <c:v>184</c:v>
                </c:pt>
                <c:pt idx="3">
                  <c:v>461</c:v>
                </c:pt>
                <c:pt idx="4">
                  <c:v>432</c:v>
                </c:pt>
                <c:pt idx="5">
                  <c:v>447</c:v>
                </c:pt>
                <c:pt idx="6">
                  <c:v>325</c:v>
                </c:pt>
                <c:pt idx="7">
                  <c:v>416</c:v>
                </c:pt>
                <c:pt idx="8">
                  <c:v>329</c:v>
                </c:pt>
                <c:pt idx="9">
                  <c:v>243</c:v>
                </c:pt>
                <c:pt idx="10">
                  <c:v>329</c:v>
                </c:pt>
                <c:pt idx="1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1-43B5-8048-19AACA713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41109661151909"/>
          <c:y val="0.19516161077474878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fettgruppeutvikling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50263375619495E-2"/>
          <c:y val="0.14907271702959699"/>
          <c:w val="0.90001775851532462"/>
          <c:h val="0.76061995550050232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'Ark1'!$T$119:$T$170</c:f>
              <c:numCache>
                <c:formatCode>General</c:formatCode>
                <c:ptCount val="52"/>
                <c:pt idx="0">
                  <c:v>7.7750000000000004</c:v>
                </c:pt>
                <c:pt idx="1">
                  <c:v>7.7857142857142883</c:v>
                </c:pt>
                <c:pt idx="2">
                  <c:v>7.7920489296636095</c:v>
                </c:pt>
                <c:pt idx="3">
                  <c:v>7.8096723868954756</c:v>
                </c:pt>
                <c:pt idx="4">
                  <c:v>7.3476923076923057</c:v>
                </c:pt>
                <c:pt idx="5">
                  <c:v>8.0253411306042892</c:v>
                </c:pt>
                <c:pt idx="6">
                  <c:v>8.0503401360544196</c:v>
                </c:pt>
                <c:pt idx="7">
                  <c:v>8.0315581854043394</c:v>
                </c:pt>
                <c:pt idx="8">
                  <c:v>7.7431421446384014</c:v>
                </c:pt>
                <c:pt idx="9">
                  <c:v>7.6739130434782608</c:v>
                </c:pt>
                <c:pt idx="10">
                  <c:v>7.9815837937384897</c:v>
                </c:pt>
                <c:pt idx="11">
                  <c:v>7.8585858585858572</c:v>
                </c:pt>
                <c:pt idx="12">
                  <c:v>7.7397849462365613</c:v>
                </c:pt>
                <c:pt idx="13">
                  <c:v>7.8956521739130432</c:v>
                </c:pt>
                <c:pt idx="14">
                  <c:v>7.9413988657844978</c:v>
                </c:pt>
                <c:pt idx="15">
                  <c:v>8.2034104750304504</c:v>
                </c:pt>
                <c:pt idx="16">
                  <c:v>8.054274084124831</c:v>
                </c:pt>
                <c:pt idx="17">
                  <c:v>8.2895522388059693</c:v>
                </c:pt>
                <c:pt idx="18">
                  <c:v>8.4521028037383186</c:v>
                </c:pt>
                <c:pt idx="19">
                  <c:v>8.3280182232346256</c:v>
                </c:pt>
                <c:pt idx="20">
                  <c:v>8.1232718894009217</c:v>
                </c:pt>
                <c:pt idx="21">
                  <c:v>8.1894865525672387</c:v>
                </c:pt>
                <c:pt idx="22">
                  <c:v>8.4212299915753981</c:v>
                </c:pt>
                <c:pt idx="23">
                  <c:v>8.3358851674641112</c:v>
                </c:pt>
                <c:pt idx="24">
                  <c:v>8.2877882152006812</c:v>
                </c:pt>
                <c:pt idx="25">
                  <c:v>8.3199643493761126</c:v>
                </c:pt>
                <c:pt idx="26">
                  <c:v>8.371459694989106</c:v>
                </c:pt>
                <c:pt idx="27">
                  <c:v>8.1371191135734087</c:v>
                </c:pt>
                <c:pt idx="28">
                  <c:v>8.1865284974093271</c:v>
                </c:pt>
                <c:pt idx="29">
                  <c:v>8.1473354231974913</c:v>
                </c:pt>
                <c:pt idx="30">
                  <c:v>8.3013245033112568</c:v>
                </c:pt>
                <c:pt idx="31">
                  <c:v>8.0184563758389267</c:v>
                </c:pt>
                <c:pt idx="32">
                  <c:v>8.060367454068242</c:v>
                </c:pt>
                <c:pt idx="33">
                  <c:v>7.859068627450978</c:v>
                </c:pt>
                <c:pt idx="34">
                  <c:v>7.8965873836608065</c:v>
                </c:pt>
                <c:pt idx="35">
                  <c:v>7.9761388286334061</c:v>
                </c:pt>
                <c:pt idx="36">
                  <c:v>7.6480582524271856</c:v>
                </c:pt>
                <c:pt idx="37">
                  <c:v>7.8522012578616351</c:v>
                </c:pt>
                <c:pt idx="38">
                  <c:v>7.5612903225806436</c:v>
                </c:pt>
                <c:pt idx="39">
                  <c:v>6.8767416934619519</c:v>
                </c:pt>
                <c:pt idx="40">
                  <c:v>6.925888324873096</c:v>
                </c:pt>
                <c:pt idx="41">
                  <c:v>7.0485148514851481</c:v>
                </c:pt>
                <c:pt idx="42">
                  <c:v>6.9542143600416244</c:v>
                </c:pt>
                <c:pt idx="43">
                  <c:v>7.0565529622980252</c:v>
                </c:pt>
                <c:pt idx="44">
                  <c:v>7.2351738241308787</c:v>
                </c:pt>
                <c:pt idx="45">
                  <c:v>7.166180758017493</c:v>
                </c:pt>
                <c:pt idx="46">
                  <c:v>7.1515650741350925</c:v>
                </c:pt>
                <c:pt idx="47">
                  <c:v>7.3802681992337185</c:v>
                </c:pt>
                <c:pt idx="48">
                  <c:v>7.5283363802559391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AA-4014-9445-EE7639015A55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'Ark1'!$T$67:$T$118</c:f>
              <c:numCache>
                <c:formatCode>General</c:formatCode>
                <c:ptCount val="52"/>
                <c:pt idx="0">
                  <c:v>7.8371161548731614</c:v>
                </c:pt>
                <c:pt idx="1">
                  <c:v>7.9439124487004094</c:v>
                </c:pt>
                <c:pt idx="2">
                  <c:v>7.9591549295774655</c:v>
                </c:pt>
                <c:pt idx="3">
                  <c:v>8.1178247734138971</c:v>
                </c:pt>
                <c:pt idx="4">
                  <c:v>7.9826224328594</c:v>
                </c:pt>
                <c:pt idx="5">
                  <c:v>7.8416030534351124</c:v>
                </c:pt>
                <c:pt idx="6">
                  <c:v>7.8072033898305087</c:v>
                </c:pt>
                <c:pt idx="7">
                  <c:v>8.3393501805054147</c:v>
                </c:pt>
                <c:pt idx="8">
                  <c:v>7.9324960753532174</c:v>
                </c:pt>
                <c:pt idx="9">
                  <c:v>7.7096247960848254</c:v>
                </c:pt>
                <c:pt idx="10">
                  <c:v>7.9601518026565454</c:v>
                </c:pt>
                <c:pt idx="11">
                  <c:v>7.851694915254237</c:v>
                </c:pt>
                <c:pt idx="12">
                  <c:v>7.2125000000000004</c:v>
                </c:pt>
                <c:pt idx="13">
                  <c:v>8.2108843537414948</c:v>
                </c:pt>
                <c:pt idx="14">
                  <c:v>8.1937984496124017</c:v>
                </c:pt>
                <c:pt idx="15">
                  <c:v>8.3378531073446354</c:v>
                </c:pt>
                <c:pt idx="16">
                  <c:v>8.2039859320046897</c:v>
                </c:pt>
                <c:pt idx="17">
                  <c:v>8.0661654135338363</c:v>
                </c:pt>
                <c:pt idx="18">
                  <c:v>7.916524701873934</c:v>
                </c:pt>
                <c:pt idx="19">
                  <c:v>8.0842105263157897</c:v>
                </c:pt>
                <c:pt idx="20">
                  <c:v>7.9599027946537104</c:v>
                </c:pt>
                <c:pt idx="21">
                  <c:v>7.870860927152318</c:v>
                </c:pt>
                <c:pt idx="22">
                  <c:v>8.128956623681125</c:v>
                </c:pt>
                <c:pt idx="23">
                  <c:v>7.9321047526673123</c:v>
                </c:pt>
                <c:pt idx="24">
                  <c:v>7.9169999999999998</c:v>
                </c:pt>
                <c:pt idx="25">
                  <c:v>8.2186234817813748</c:v>
                </c:pt>
                <c:pt idx="26">
                  <c:v>8.338356164383562</c:v>
                </c:pt>
                <c:pt idx="27">
                  <c:v>8.2944444444444443</c:v>
                </c:pt>
                <c:pt idx="28">
                  <c:v>7.9236947791164658</c:v>
                </c:pt>
                <c:pt idx="29">
                  <c:v>8.12596899224806</c:v>
                </c:pt>
                <c:pt idx="30">
                  <c:v>8.2728971962616811</c:v>
                </c:pt>
                <c:pt idx="31">
                  <c:v>8.1805766312594841</c:v>
                </c:pt>
                <c:pt idx="32">
                  <c:v>8.1021992238033675</c:v>
                </c:pt>
                <c:pt idx="33">
                  <c:v>7.5884057971014496</c:v>
                </c:pt>
                <c:pt idx="34">
                  <c:v>8.005945303210467</c:v>
                </c:pt>
                <c:pt idx="35">
                  <c:v>7.8166465621230383</c:v>
                </c:pt>
                <c:pt idx="36">
                  <c:v>7.8903061224489761</c:v>
                </c:pt>
                <c:pt idx="37">
                  <c:v>7.4254658385093197</c:v>
                </c:pt>
                <c:pt idx="38">
                  <c:v>7.6476043276661505</c:v>
                </c:pt>
                <c:pt idx="39">
                  <c:v>6.9413833528722177</c:v>
                </c:pt>
                <c:pt idx="40">
                  <c:v>6.8872604284103742</c:v>
                </c:pt>
                <c:pt idx="41">
                  <c:v>6.7827911857292751</c:v>
                </c:pt>
                <c:pt idx="42">
                  <c:v>6.9554502369668239</c:v>
                </c:pt>
                <c:pt idx="43">
                  <c:v>6.7558465855940142</c:v>
                </c:pt>
                <c:pt idx="44">
                  <c:v>6.8935516888433988</c:v>
                </c:pt>
                <c:pt idx="45">
                  <c:v>6.8745791245791246</c:v>
                </c:pt>
                <c:pt idx="46">
                  <c:v>7.3918128654970756</c:v>
                </c:pt>
                <c:pt idx="47">
                  <c:v>7.53125</c:v>
                </c:pt>
                <c:pt idx="48">
                  <c:v>7.4686311787072253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A-4014-9445-EE7639015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6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Fettgruppe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23123029872122"/>
          <c:y val="0.11470575994326457"/>
          <c:w val="8.8078944814023535E-2"/>
          <c:h val="0.214438662980863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 slakt i fettgruppe 4</a:t>
            </a:r>
            <a:endParaRPr lang="en-US" sz="2800"/>
          </a:p>
        </c:rich>
      </c:tx>
      <c:layout>
        <c:manualLayout>
          <c:xMode val="edge"/>
          <c:yMode val="edge"/>
          <c:x val="0.19010299055510829"/>
          <c:y val="3.40292823157265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mnd'!$H$390:$H$401</c:f>
              <c:numCache>
                <c:formatCode>General</c:formatCode>
                <c:ptCount val="12"/>
                <c:pt idx="0">
                  <c:v>155</c:v>
                </c:pt>
                <c:pt idx="1">
                  <c:v>117</c:v>
                </c:pt>
                <c:pt idx="2">
                  <c:v>128</c:v>
                </c:pt>
                <c:pt idx="3">
                  <c:v>137</c:v>
                </c:pt>
                <c:pt idx="4">
                  <c:v>262</c:v>
                </c:pt>
                <c:pt idx="5">
                  <c:v>411</c:v>
                </c:pt>
                <c:pt idx="6">
                  <c:v>235</c:v>
                </c:pt>
                <c:pt idx="7">
                  <c:v>195</c:v>
                </c:pt>
                <c:pt idx="8">
                  <c:v>226</c:v>
                </c:pt>
                <c:pt idx="9">
                  <c:v>129</c:v>
                </c:pt>
                <c:pt idx="10">
                  <c:v>182</c:v>
                </c:pt>
                <c:pt idx="11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7D-4D00-B262-C6942833090D}"/>
            </c:ext>
          </c:extLst>
        </c:ser>
        <c:ser>
          <c:idx val="0"/>
          <c:order val="1"/>
          <c:tx>
            <c:strRef>
              <c:f>'Fett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mnd'!$H$164:$H$175</c:f>
              <c:numCache>
                <c:formatCode>General</c:formatCode>
                <c:ptCount val="12"/>
                <c:pt idx="0">
                  <c:v>196</c:v>
                </c:pt>
                <c:pt idx="1">
                  <c:v>159</c:v>
                </c:pt>
                <c:pt idx="2">
                  <c:v>104</c:v>
                </c:pt>
                <c:pt idx="3">
                  <c:v>207</c:v>
                </c:pt>
                <c:pt idx="4">
                  <c:v>215</c:v>
                </c:pt>
                <c:pt idx="5">
                  <c:v>223</c:v>
                </c:pt>
                <c:pt idx="6">
                  <c:v>180</c:v>
                </c:pt>
                <c:pt idx="7">
                  <c:v>211</c:v>
                </c:pt>
                <c:pt idx="8">
                  <c:v>162</c:v>
                </c:pt>
                <c:pt idx="9">
                  <c:v>112</c:v>
                </c:pt>
                <c:pt idx="10">
                  <c:v>119</c:v>
                </c:pt>
                <c:pt idx="1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7D-4D00-B262-C69428330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17398105785405"/>
          <c:y val="0.16185779908757239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 slakt i fettgruppe 4+</a:t>
            </a:r>
            <a:endParaRPr lang="en-US" sz="2800"/>
          </a:p>
        </c:rich>
      </c:tx>
      <c:layout>
        <c:manualLayout>
          <c:xMode val="edge"/>
          <c:yMode val="edge"/>
          <c:x val="0.19010299055510829"/>
          <c:y val="3.40292823157265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mnd'!$H$405:$H$416</c:f>
              <c:numCache>
                <c:formatCode>General</c:formatCode>
                <c:ptCount val="12"/>
                <c:pt idx="0">
                  <c:v>58</c:v>
                </c:pt>
                <c:pt idx="1">
                  <c:v>47</c:v>
                </c:pt>
                <c:pt idx="2">
                  <c:v>45</c:v>
                </c:pt>
                <c:pt idx="3">
                  <c:v>47</c:v>
                </c:pt>
                <c:pt idx="4">
                  <c:v>110</c:v>
                </c:pt>
                <c:pt idx="5">
                  <c:v>138</c:v>
                </c:pt>
                <c:pt idx="6">
                  <c:v>85</c:v>
                </c:pt>
                <c:pt idx="7">
                  <c:v>58</c:v>
                </c:pt>
                <c:pt idx="8">
                  <c:v>87</c:v>
                </c:pt>
                <c:pt idx="9">
                  <c:v>42</c:v>
                </c:pt>
                <c:pt idx="10">
                  <c:v>57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D-4979-A62F-CDBACB78BA24}"/>
            </c:ext>
          </c:extLst>
        </c:ser>
        <c:ser>
          <c:idx val="0"/>
          <c:order val="1"/>
          <c:tx>
            <c:strRef>
              <c:f>'Fett per mnd'!$B$179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mnd'!$H$179:$H$190</c:f>
              <c:numCache>
                <c:formatCode>General</c:formatCode>
                <c:ptCount val="12"/>
                <c:pt idx="0">
                  <c:v>78</c:v>
                </c:pt>
                <c:pt idx="1">
                  <c:v>68</c:v>
                </c:pt>
                <c:pt idx="2">
                  <c:v>37</c:v>
                </c:pt>
                <c:pt idx="3">
                  <c:v>100</c:v>
                </c:pt>
                <c:pt idx="4">
                  <c:v>73</c:v>
                </c:pt>
                <c:pt idx="5">
                  <c:v>70</c:v>
                </c:pt>
                <c:pt idx="6">
                  <c:v>60</c:v>
                </c:pt>
                <c:pt idx="7">
                  <c:v>59</c:v>
                </c:pt>
                <c:pt idx="8">
                  <c:v>54</c:v>
                </c:pt>
                <c:pt idx="9">
                  <c:v>39</c:v>
                </c:pt>
                <c:pt idx="10">
                  <c:v>44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9D-4979-A62F-CDBACB78B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18755604427252"/>
          <c:y val="0.19294818327589128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 slakt i fettgruppe 5-</a:t>
            </a:r>
            <a:endParaRPr lang="en-US" sz="2800"/>
          </a:p>
        </c:rich>
      </c:tx>
      <c:layout>
        <c:manualLayout>
          <c:xMode val="edge"/>
          <c:yMode val="edge"/>
          <c:x val="0.19010299055510829"/>
          <c:y val="3.40292823157265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mnd'!$H$420:$H$431</c:f>
              <c:numCache>
                <c:formatCode>General</c:formatCode>
                <c:ptCount val="12"/>
                <c:pt idx="0">
                  <c:v>15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51</c:v>
                </c:pt>
                <c:pt idx="6">
                  <c:v>10</c:v>
                </c:pt>
                <c:pt idx="7">
                  <c:v>9</c:v>
                </c:pt>
                <c:pt idx="8">
                  <c:v>21</c:v>
                </c:pt>
                <c:pt idx="9">
                  <c:v>14</c:v>
                </c:pt>
                <c:pt idx="10">
                  <c:v>17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8-448A-A3CA-767CF2FA6FE5}"/>
            </c:ext>
          </c:extLst>
        </c:ser>
        <c:ser>
          <c:idx val="0"/>
          <c:order val="1"/>
          <c:tx>
            <c:strRef>
              <c:f>'Fett per mnd'!$B$194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mnd'!$H$194:$H$205</c:f>
              <c:numCache>
                <c:formatCode>General</c:formatCode>
                <c:ptCount val="12"/>
                <c:pt idx="0">
                  <c:v>20</c:v>
                </c:pt>
                <c:pt idx="1">
                  <c:v>20</c:v>
                </c:pt>
                <c:pt idx="2">
                  <c:v>11</c:v>
                </c:pt>
                <c:pt idx="3">
                  <c:v>25</c:v>
                </c:pt>
                <c:pt idx="4">
                  <c:v>14</c:v>
                </c:pt>
                <c:pt idx="5">
                  <c:v>11</c:v>
                </c:pt>
                <c:pt idx="6">
                  <c:v>19</c:v>
                </c:pt>
                <c:pt idx="7">
                  <c:v>21</c:v>
                </c:pt>
                <c:pt idx="8">
                  <c:v>15</c:v>
                </c:pt>
                <c:pt idx="9">
                  <c:v>4</c:v>
                </c:pt>
                <c:pt idx="10">
                  <c:v>18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8-448A-A3CA-767CF2FA6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22447137309511"/>
          <c:y val="0.1929481009262619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 slakt i fettgruppe 5</a:t>
            </a:r>
            <a:endParaRPr lang="en-US" sz="2800"/>
          </a:p>
        </c:rich>
      </c:tx>
      <c:layout>
        <c:manualLayout>
          <c:xMode val="edge"/>
          <c:yMode val="edge"/>
          <c:x val="0.19010299055510829"/>
          <c:y val="3.40292823157265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mnd'!$H$435:$H$446</c:f>
              <c:numCache>
                <c:formatCode>General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11</c:v>
                </c:pt>
                <c:pt idx="6">
                  <c:v>5</c:v>
                </c:pt>
                <c:pt idx="7">
                  <c:v>2</c:v>
                </c:pt>
                <c:pt idx="8">
                  <c:v>10</c:v>
                </c:pt>
                <c:pt idx="9">
                  <c:v>5</c:v>
                </c:pt>
                <c:pt idx="10">
                  <c:v>5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3-4DCC-A73E-2205D55AE6B0}"/>
            </c:ext>
          </c:extLst>
        </c:ser>
        <c:ser>
          <c:idx val="0"/>
          <c:order val="1"/>
          <c:tx>
            <c:strRef>
              <c:f>'Fett per mnd'!$B$209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mnd'!$H$209:$H$220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16</c:v>
                </c:pt>
                <c:pt idx="4">
                  <c:v>5</c:v>
                </c:pt>
                <c:pt idx="5">
                  <c:v>3</c:v>
                </c:pt>
                <c:pt idx="6">
                  <c:v>14</c:v>
                </c:pt>
                <c:pt idx="7">
                  <c:v>16</c:v>
                </c:pt>
                <c:pt idx="8">
                  <c:v>8</c:v>
                </c:pt>
                <c:pt idx="9">
                  <c:v>3</c:v>
                </c:pt>
                <c:pt idx="10">
                  <c:v>9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3-4DCC-A73E-2205D55AE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345494531388065"/>
          <c:y val="0.20627263364231369"/>
          <c:w val="0.11042709826483661"/>
          <c:h val="0.101137124681533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 slakt i fettgruppe 5+</a:t>
            </a:r>
            <a:endParaRPr lang="en-US" sz="2800"/>
          </a:p>
        </c:rich>
      </c:tx>
      <c:layout>
        <c:manualLayout>
          <c:xMode val="edge"/>
          <c:yMode val="edge"/>
          <c:x val="0.19010299055510829"/>
          <c:y val="3.40292823157265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mnd'!$H$450:$H$461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5-4813-9194-AB1C78D76B01}"/>
            </c:ext>
          </c:extLst>
        </c:ser>
        <c:ser>
          <c:idx val="0"/>
          <c:order val="1"/>
          <c:tx>
            <c:strRef>
              <c:f>'Fett per mnd'!$B$224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mnd'!$H$224:$H$235</c:f>
              <c:numCache>
                <c:formatCode>General</c:formatCode>
                <c:ptCount val="12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5-4813-9194-AB1C78D76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099442993565954"/>
          <c:y val="0.18184447463720596"/>
          <c:w val="0.11042709826483661"/>
          <c:h val="0.101137124681533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antall% slakt i fettgruppe 1-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mnd'!$I$240:$I$251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4.2319085907744386E-2</c:v>
                </c:pt>
                <c:pt idx="3">
                  <c:v>0</c:v>
                </c:pt>
                <c:pt idx="4">
                  <c:v>9.2707045735475904E-2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4.2544139544777697E-2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1-42F5-B544-964A2A8A6DB8}"/>
            </c:ext>
          </c:extLst>
        </c:ser>
        <c:ser>
          <c:idx val="0"/>
          <c:order val="1"/>
          <c:tx>
            <c:strRef>
              <c:f>'Fett per mnd'!$B$14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mnd'!$I$14:$I$25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5.3821313240043057E-2</c:v>
                </c:pt>
                <c:pt idx="3">
                  <c:v>0</c:v>
                </c:pt>
                <c:pt idx="4">
                  <c:v>2.7693159789531983E-2</c:v>
                </c:pt>
                <c:pt idx="5">
                  <c:v>2.7525461051472608E-2</c:v>
                </c:pt>
                <c:pt idx="6">
                  <c:v>0</c:v>
                </c:pt>
                <c:pt idx="7">
                  <c:v>0</c:v>
                </c:pt>
                <c:pt idx="8">
                  <c:v>3.2829940906106365E-2</c:v>
                </c:pt>
                <c:pt idx="9">
                  <c:v>0</c:v>
                </c:pt>
                <c:pt idx="10">
                  <c:v>2.2815423226100844E-2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1-42F5-B544-964A2A8A6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7201157211957"/>
          <c:y val="0.18850669982041718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antall% slakt i fettgruppe 1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mnd'!$I$255:$I$266</c:f>
              <c:numCache>
                <c:formatCode>0.0</c:formatCode>
                <c:ptCount val="12"/>
                <c:pt idx="0">
                  <c:v>3.4843205574912883E-2</c:v>
                </c:pt>
                <c:pt idx="1">
                  <c:v>0.50590219224283284</c:v>
                </c:pt>
                <c:pt idx="2">
                  <c:v>0.42319085907744386</c:v>
                </c:pt>
                <c:pt idx="3">
                  <c:v>0.27186225645672857</c:v>
                </c:pt>
                <c:pt idx="4">
                  <c:v>0.21631644004944375</c:v>
                </c:pt>
                <c:pt idx="5">
                  <c:v>0.2835730200526636</c:v>
                </c:pt>
                <c:pt idx="6">
                  <c:v>0.14285714285714279</c:v>
                </c:pt>
                <c:pt idx="7">
                  <c:v>0.2364066193853428</c:v>
                </c:pt>
                <c:pt idx="8">
                  <c:v>0.38890329271454493</c:v>
                </c:pt>
                <c:pt idx="9">
                  <c:v>0.87396504139834419</c:v>
                </c:pt>
                <c:pt idx="10">
                  <c:v>0.51052967453733245</c:v>
                </c:pt>
                <c:pt idx="11">
                  <c:v>0.45662100456621008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17-4107-BABC-F17350F61020}"/>
            </c:ext>
          </c:extLst>
        </c:ser>
        <c:ser>
          <c:idx val="0"/>
          <c:order val="1"/>
          <c:tx>
            <c:strRef>
              <c:f>'Fett per mnd'!$B$29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mnd'!$I$29:$I$40</c:f>
              <c:numCache>
                <c:formatCode>0.0</c:formatCode>
                <c:ptCount val="12"/>
                <c:pt idx="0">
                  <c:v>6.2189054726368154E-2</c:v>
                </c:pt>
                <c:pt idx="1">
                  <c:v>0.37974683544303806</c:v>
                </c:pt>
                <c:pt idx="2">
                  <c:v>5.3821313240043057E-2</c:v>
                </c:pt>
                <c:pt idx="3">
                  <c:v>5.8616647127784305E-2</c:v>
                </c:pt>
                <c:pt idx="4">
                  <c:v>0.13846579894765992</c:v>
                </c:pt>
                <c:pt idx="5">
                  <c:v>0.16515276630883571</c:v>
                </c:pt>
                <c:pt idx="6">
                  <c:v>0.26850786344457234</c:v>
                </c:pt>
                <c:pt idx="7">
                  <c:v>0.34656584751102715</c:v>
                </c:pt>
                <c:pt idx="8">
                  <c:v>0.45961917268548913</c:v>
                </c:pt>
                <c:pt idx="9">
                  <c:v>0.33274179236912155</c:v>
                </c:pt>
                <c:pt idx="10">
                  <c:v>0.41067761806981512</c:v>
                </c:pt>
                <c:pt idx="11">
                  <c:v>0.38022813688212925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17-4107-BABC-F17350F61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7201157211957"/>
          <c:y val="0.18850669982041718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middel VEKT i fettgruppe 1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'Fett per mnd'!$L$255:$L$266</c:f>
              <c:numCache>
                <c:formatCode>0.0</c:formatCode>
                <c:ptCount val="12"/>
                <c:pt idx="0">
                  <c:v>129.19999999999999</c:v>
                </c:pt>
                <c:pt idx="1">
                  <c:v>47.308333333333323</c:v>
                </c:pt>
                <c:pt idx="2">
                  <c:v>82.15</c:v>
                </c:pt>
                <c:pt idx="3">
                  <c:v>130.91666666666663</c:v>
                </c:pt>
                <c:pt idx="4">
                  <c:v>96.071428571428612</c:v>
                </c:pt>
                <c:pt idx="5">
                  <c:v>101.86428571428576</c:v>
                </c:pt>
                <c:pt idx="6">
                  <c:v>98.55</c:v>
                </c:pt>
                <c:pt idx="7">
                  <c:v>118.83749999999998</c:v>
                </c:pt>
                <c:pt idx="8">
                  <c:v>121.1466666666667</c:v>
                </c:pt>
                <c:pt idx="9">
                  <c:v>104.98421052631581</c:v>
                </c:pt>
                <c:pt idx="10">
                  <c:v>118.25000000000001</c:v>
                </c:pt>
                <c:pt idx="11">
                  <c:v>83.300000000000011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40-4089-8FF5-3BD77820F1E3}"/>
            </c:ext>
          </c:extLst>
        </c:ser>
        <c:ser>
          <c:idx val="0"/>
          <c:order val="1"/>
          <c:tx>
            <c:strRef>
              <c:f>'Fett per mnd'!$B$29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8"/>
            <c:spPr>
              <a:solidFill>
                <a:schemeClr val="bg2"/>
              </a:solidFill>
            </c:spPr>
          </c:marker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mnd'!$L$29:$L$40</c:f>
              <c:numCache>
                <c:formatCode>0</c:formatCode>
                <c:ptCount val="12"/>
                <c:pt idx="0">
                  <c:v>81.099999999999994</c:v>
                </c:pt>
                <c:pt idx="1">
                  <c:v>61.044444444444437</c:v>
                </c:pt>
                <c:pt idx="2">
                  <c:v>101.7</c:v>
                </c:pt>
                <c:pt idx="3">
                  <c:v>126.45</c:v>
                </c:pt>
                <c:pt idx="4">
                  <c:v>100.24</c:v>
                </c:pt>
                <c:pt idx="5">
                  <c:v>134.45000000000002</c:v>
                </c:pt>
                <c:pt idx="6">
                  <c:v>97.142857142857125</c:v>
                </c:pt>
                <c:pt idx="7">
                  <c:v>84.354545454545473</c:v>
                </c:pt>
                <c:pt idx="8">
                  <c:v>129.4785714285714</c:v>
                </c:pt>
                <c:pt idx="9">
                  <c:v>107.64</c:v>
                </c:pt>
                <c:pt idx="10">
                  <c:v>109.63888888888889</c:v>
                </c:pt>
                <c:pt idx="11">
                  <c:v>110.22499999999999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40-4089-8FF5-3BD77820F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183354583311443"/>
          <c:y val="0.46756618342944445"/>
          <c:w val="8.2004449127736787E-2"/>
          <c:h val="0.1138602401133609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middel VEKT i fettgruppe 1-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'Fett per mnd'!$L$240:$L$251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199</c:v>
                </c:pt>
                <c:pt idx="3">
                  <c:v>0</c:v>
                </c:pt>
                <c:pt idx="4">
                  <c:v>79.5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110.85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4-43B8-8A53-5D12687E5777}"/>
            </c:ext>
          </c:extLst>
        </c:ser>
        <c:ser>
          <c:idx val="0"/>
          <c:order val="1"/>
          <c:tx>
            <c:strRef>
              <c:f>'Fett per mnd'!$B$14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8"/>
            <c:spPr>
              <a:solidFill>
                <a:schemeClr val="bg2"/>
              </a:solidFill>
            </c:spPr>
          </c:marker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mnd'!$L$14:$L$25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77.400000000000006</c:v>
                </c:pt>
                <c:pt idx="3">
                  <c:v>0</c:v>
                </c:pt>
                <c:pt idx="4">
                  <c:v>52.9</c:v>
                </c:pt>
                <c:pt idx="5">
                  <c:v>102.5</c:v>
                </c:pt>
                <c:pt idx="6">
                  <c:v>0</c:v>
                </c:pt>
                <c:pt idx="7">
                  <c:v>0</c:v>
                </c:pt>
                <c:pt idx="8">
                  <c:v>136</c:v>
                </c:pt>
                <c:pt idx="9">
                  <c:v>0</c:v>
                </c:pt>
                <c:pt idx="10">
                  <c:v>186.8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4-43B8-8A53-5D12687E5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183354583311443"/>
          <c:y val="0.46756618342944445"/>
          <c:w val="8.2004449127736787E-2"/>
          <c:h val="0.1138602401133609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middel KLASSE i fettgruppe 1-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'Fett per mnd'!$K$240:$K$251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8-4167-B79F-A62E7B7EFCAA}"/>
            </c:ext>
          </c:extLst>
        </c:ser>
        <c:ser>
          <c:idx val="0"/>
          <c:order val="1"/>
          <c:tx>
            <c:strRef>
              <c:f>'Fett per mnd'!$B$14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8"/>
            <c:spPr>
              <a:solidFill>
                <a:schemeClr val="bg2"/>
              </a:solidFill>
            </c:spPr>
          </c:marker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mnd'!$K$14:$K$25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8-4167-B79F-A62E7B7EF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183354583311443"/>
          <c:y val="0.46756618342944445"/>
          <c:w val="8.2004449127736787E-2"/>
          <c:h val="0.11386024011336091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</a:t>
            </a:r>
            <a:r>
              <a:rPr lang="nb-NO" sz="2800" baseline="0"/>
              <a:t> KLASSE</a:t>
            </a:r>
            <a:r>
              <a:rPr lang="nb-NO" sz="2800"/>
              <a:t>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18795654363969E-2"/>
          <c:y val="0.14435625847787814"/>
          <c:w val="0.90568981405274873"/>
          <c:h val="0.74370746630494389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'Ark1'!$S$119:$S$170</c:f>
              <c:numCache>
                <c:formatCode>General</c:formatCode>
                <c:ptCount val="52"/>
                <c:pt idx="0">
                  <c:v>5.4852507374631267</c:v>
                </c:pt>
                <c:pt idx="1">
                  <c:v>5.7579092159559826</c:v>
                </c:pt>
                <c:pt idx="2">
                  <c:v>5.3399693721286381</c:v>
                </c:pt>
                <c:pt idx="3">
                  <c:v>5.6749999999999998</c:v>
                </c:pt>
                <c:pt idx="4">
                  <c:v>5.0962732919254679</c:v>
                </c:pt>
                <c:pt idx="5">
                  <c:v>5.57421875</c:v>
                </c:pt>
                <c:pt idx="6">
                  <c:v>5.8380952380952396</c:v>
                </c:pt>
                <c:pt idx="7">
                  <c:v>5.8481262327416168</c:v>
                </c:pt>
                <c:pt idx="8">
                  <c:v>5.36</c:v>
                </c:pt>
                <c:pt idx="9">
                  <c:v>5.4297658862876252</c:v>
                </c:pt>
                <c:pt idx="10">
                  <c:v>5.4944649446494447</c:v>
                </c:pt>
                <c:pt idx="11">
                  <c:v>5.5757575757575761</c:v>
                </c:pt>
                <c:pt idx="12">
                  <c:v>5.3023758099352047</c:v>
                </c:pt>
                <c:pt idx="13">
                  <c:v>5.5565217391304333</c:v>
                </c:pt>
                <c:pt idx="14">
                  <c:v>5.4820415879017022</c:v>
                </c:pt>
                <c:pt idx="15">
                  <c:v>6.1559074299634604</c:v>
                </c:pt>
                <c:pt idx="16">
                  <c:v>5.9267299864314804</c:v>
                </c:pt>
                <c:pt idx="17">
                  <c:v>5.9701492537313445</c:v>
                </c:pt>
                <c:pt idx="18">
                  <c:v>6.1719298245614018</c:v>
                </c:pt>
                <c:pt idx="19">
                  <c:v>6.1867881548974948</c:v>
                </c:pt>
                <c:pt idx="20">
                  <c:v>6.1833910034602093</c:v>
                </c:pt>
                <c:pt idx="21">
                  <c:v>6.0440097799511001</c:v>
                </c:pt>
                <c:pt idx="22">
                  <c:v>6.2114574557708524</c:v>
                </c:pt>
                <c:pt idx="23">
                  <c:v>6.0507662835249025</c:v>
                </c:pt>
                <c:pt idx="24">
                  <c:v>6.2690008539709678</c:v>
                </c:pt>
                <c:pt idx="25">
                  <c:v>6.4010695187165778</c:v>
                </c:pt>
                <c:pt idx="26">
                  <c:v>6.4034896401308607</c:v>
                </c:pt>
                <c:pt idx="27">
                  <c:v>6.5256588072122046</c:v>
                </c:pt>
                <c:pt idx="28">
                  <c:v>6.2797927461139906</c:v>
                </c:pt>
                <c:pt idx="29">
                  <c:v>6.3359497645211924</c:v>
                </c:pt>
                <c:pt idx="30">
                  <c:v>6.2947019867549647</c:v>
                </c:pt>
                <c:pt idx="31">
                  <c:v>6.1174496644295298</c:v>
                </c:pt>
                <c:pt idx="32">
                  <c:v>6.3123359580052494</c:v>
                </c:pt>
                <c:pt idx="33">
                  <c:v>6.125</c:v>
                </c:pt>
                <c:pt idx="34">
                  <c:v>6.38986556359876</c:v>
                </c:pt>
                <c:pt idx="35">
                  <c:v>6.0750000000000002</c:v>
                </c:pt>
                <c:pt idx="36">
                  <c:v>5.9065533980582545</c:v>
                </c:pt>
                <c:pt idx="37">
                  <c:v>5.9663512092534168</c:v>
                </c:pt>
                <c:pt idx="38">
                  <c:v>5.9397849462365588</c:v>
                </c:pt>
                <c:pt idx="39">
                  <c:v>5.1832797427652721</c:v>
                </c:pt>
                <c:pt idx="40">
                  <c:v>5.1451776649746179</c:v>
                </c:pt>
                <c:pt idx="41">
                  <c:v>5.1982160555004961</c:v>
                </c:pt>
                <c:pt idx="42">
                  <c:v>5.1997918834547345</c:v>
                </c:pt>
                <c:pt idx="43">
                  <c:v>5.1780575539568332</c:v>
                </c:pt>
                <c:pt idx="44">
                  <c:v>5.2997946611909663</c:v>
                </c:pt>
                <c:pt idx="45">
                  <c:v>5.3297665369649811</c:v>
                </c:pt>
                <c:pt idx="46">
                  <c:v>5.188943894389439</c:v>
                </c:pt>
                <c:pt idx="47">
                  <c:v>5.275431861804222</c:v>
                </c:pt>
                <c:pt idx="48">
                  <c:v>5.3080438756855584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A-4EC3-8363-A42B5966FB4D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3526570048309169E-2"/>
                  <c:y val="7.1212114965181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F0-4D2C-8AF6-7473BA31173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F0-4D2C-8AF6-7473BA311733}"/>
                </c:ext>
              </c:extLst>
            </c:dLbl>
            <c:dLbl>
              <c:idx val="2"/>
              <c:layout>
                <c:manualLayout>
                  <c:x val="-4.1545893719806763E-2"/>
                  <c:y val="-7.3306588934745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F0-4D2C-8AF6-7473BA311733}"/>
                </c:ext>
              </c:extLst>
            </c:dLbl>
            <c:dLbl>
              <c:idx val="3"/>
              <c:layout>
                <c:manualLayout>
                  <c:x val="-2.8019323671497603E-2"/>
                  <c:y val="-5.236184923910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F0-4D2C-8AF6-7473BA311733}"/>
                </c:ext>
              </c:extLst>
            </c:dLbl>
            <c:dLbl>
              <c:idx val="4"/>
              <c:layout>
                <c:manualLayout>
                  <c:x val="-7.7294685990338344E-3"/>
                  <c:y val="-5.0267375269539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F0-4D2C-8AF6-7473BA311733}"/>
                </c:ext>
              </c:extLst>
            </c:dLbl>
            <c:dLbl>
              <c:idx val="5"/>
              <c:layout>
                <c:manualLayout>
                  <c:x val="-1.4492753623188441E-2"/>
                  <c:y val="7.9590010843438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F0-4D2C-8AF6-7473BA31173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F0-4D2C-8AF6-7473BA31173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F0-4D2C-8AF6-7473BA311733}"/>
                </c:ext>
              </c:extLst>
            </c:dLbl>
            <c:dLbl>
              <c:idx val="8"/>
              <c:layout>
                <c:manualLayout>
                  <c:x val="-1.932367149758454E-2"/>
                  <c:y val="-4.3983953360847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F0-4D2C-8AF6-7473BA311733}"/>
                </c:ext>
              </c:extLst>
            </c:dLbl>
            <c:dLbl>
              <c:idx val="9"/>
              <c:layout>
                <c:manualLayout>
                  <c:x val="-3.2850241545893756E-2"/>
                  <c:y val="6.7023167026053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F0-4D2C-8AF6-7473BA311733}"/>
                </c:ext>
              </c:extLst>
            </c:dLbl>
            <c:dLbl>
              <c:idx val="10"/>
              <c:layout>
                <c:manualLayout>
                  <c:x val="-1.9323671497584575E-2"/>
                  <c:y val="-4.6078427330411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F0-4D2C-8AF6-7473BA311733}"/>
                </c:ext>
              </c:extLst>
            </c:dLbl>
            <c:dLbl>
              <c:idx val="11"/>
              <c:layout>
                <c:manualLayout>
                  <c:x val="-3.3816425120772979E-2"/>
                  <c:y val="4.398395336084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F0-4D2C-8AF6-7473BA311733}"/>
                </c:ext>
              </c:extLst>
            </c:dLbl>
            <c:dLbl>
              <c:idx val="13"/>
              <c:layout>
                <c:manualLayout>
                  <c:x val="-2.8019323671497585E-2"/>
                  <c:y val="-4.1889479391283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F0-4D2C-8AF6-7473BA31173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F0-4D2C-8AF6-7473BA311733}"/>
                </c:ext>
              </c:extLst>
            </c:dLbl>
            <c:dLbl>
              <c:idx val="15"/>
              <c:layout>
                <c:manualLayout>
                  <c:x val="-2.1256038647342997E-2"/>
                  <c:y val="-4.3983953360847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F0-4D2C-8AF6-7473BA31173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F0-4D2C-8AF6-7473BA311733}"/>
                </c:ext>
              </c:extLst>
            </c:dLbl>
            <c:dLbl>
              <c:idx val="17"/>
              <c:layout>
                <c:manualLayout>
                  <c:x val="-1.4492753623188406E-2"/>
                  <c:y val="7.1212114965181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F0-4D2C-8AF6-7473BA311733}"/>
                </c:ext>
              </c:extLst>
            </c:dLbl>
            <c:dLbl>
              <c:idx val="19"/>
              <c:layout>
                <c:manualLayout>
                  <c:x val="-2.2222222222222223E-2"/>
                  <c:y val="-3.9795005421719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F0-4D2C-8AF6-7473BA31173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F0-4D2C-8AF6-7473BA311733}"/>
                </c:ext>
              </c:extLst>
            </c:dLbl>
            <c:dLbl>
              <c:idx val="21"/>
              <c:layout>
                <c:manualLayout>
                  <c:x val="-1.1594202898550796E-2"/>
                  <c:y val="-3.1417109543462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F0-4D2C-8AF6-7473BA311733}"/>
                </c:ext>
              </c:extLst>
            </c:dLbl>
            <c:dLbl>
              <c:idx val="22"/>
              <c:layout>
                <c:manualLayout>
                  <c:x val="-2.0289855072463767E-2"/>
                  <c:y val="5.0267375269539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7B-4DC7-A8CF-4F32CEC425C7}"/>
                </c:ext>
              </c:extLst>
            </c:dLbl>
            <c:dLbl>
              <c:idx val="23"/>
              <c:layout>
                <c:manualLayout>
                  <c:x val="-2.3188405797101519E-2"/>
                  <c:y val="-5.86452711477964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F0-4D2C-8AF6-7473BA31173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F0-4D2C-8AF6-7473BA311733}"/>
                </c:ext>
              </c:extLst>
            </c:dLbl>
            <c:dLbl>
              <c:idx val="25"/>
              <c:layout>
                <c:manualLayout>
                  <c:x val="-7.0852643662024309E-17"/>
                  <c:y val="-2.0944739695641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F0-4D2C-8AF6-7473BA311733}"/>
                </c:ext>
              </c:extLst>
            </c:dLbl>
            <c:dLbl>
              <c:idx val="26"/>
              <c:layout>
                <c:manualLayout>
                  <c:x val="-2.8019323671497585E-2"/>
                  <c:y val="5.6550797178232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F0-4D2C-8AF6-7473BA31173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AF-4717-B8AB-59B3C4ACF63F}"/>
                </c:ext>
              </c:extLst>
            </c:dLbl>
            <c:dLbl>
              <c:idx val="28"/>
              <c:layout>
                <c:manualLayout>
                  <c:x val="-1.1594202898550796E-2"/>
                  <c:y val="-7.7495536873873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AF-4717-B8AB-59B3C4ACF63F}"/>
                </c:ext>
              </c:extLst>
            </c:dLbl>
            <c:dLbl>
              <c:idx val="29"/>
              <c:layout>
                <c:manualLayout>
                  <c:x val="-3.2850241545893652E-2"/>
                  <c:y val="5.0267375269539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AF-4717-B8AB-59B3C4ACF63F}"/>
                </c:ext>
              </c:extLst>
            </c:dLbl>
            <c:dLbl>
              <c:idx val="30"/>
              <c:layout>
                <c:manualLayout>
                  <c:x val="-1.7391304347826157E-2"/>
                  <c:y val="-4.607842733041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AF-4717-B8AB-59B3C4ACF63F}"/>
                </c:ext>
              </c:extLst>
            </c:dLbl>
            <c:dLbl>
              <c:idx val="31"/>
              <c:layout>
                <c:manualLayout>
                  <c:x val="-2.4154589371980676E-2"/>
                  <c:y val="8.3778958782566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AF-4717-B8AB-59B3C4ACF63F}"/>
                </c:ext>
              </c:extLst>
            </c:dLbl>
            <c:dLbl>
              <c:idx val="32"/>
              <c:layout>
                <c:manualLayout>
                  <c:x val="-1.642512077294693E-2"/>
                  <c:y val="-4.6078427330411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AF-4717-B8AB-59B3C4ACF63F}"/>
                </c:ext>
              </c:extLst>
            </c:dLbl>
            <c:dLbl>
              <c:idx val="33"/>
              <c:layout>
                <c:manualLayout>
                  <c:x val="-7.7294685990338162E-3"/>
                  <c:y val="6.4928693056488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AF-4717-B8AB-59B3C4ACF63F}"/>
                </c:ext>
              </c:extLst>
            </c:dLbl>
            <c:dLbl>
              <c:idx val="34"/>
              <c:layout>
                <c:manualLayout>
                  <c:x val="-2.8985507246376812E-3"/>
                  <c:y val="-4.607842733041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AF-4717-B8AB-59B3C4ACF63F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7B-4DC7-A8CF-4F32CEC425C7}"/>
                </c:ext>
              </c:extLst>
            </c:dLbl>
            <c:dLbl>
              <c:idx val="37"/>
              <c:layout>
                <c:manualLayout>
                  <c:x val="-7.6328502415458938E-2"/>
                  <c:y val="-3.35115835130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C4-4CD7-94F1-6CF23EF218F5}"/>
                </c:ext>
              </c:extLst>
            </c:dLbl>
            <c:dLbl>
              <c:idx val="39"/>
              <c:layout>
                <c:manualLayout>
                  <c:x val="-7.0531400966183572E-2"/>
                  <c:y val="-2.09447396956415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20-4232-B0F7-9D7D7EBB85CC}"/>
                </c:ext>
              </c:extLst>
            </c:dLbl>
            <c:dLbl>
              <c:idx val="40"/>
              <c:layout>
                <c:manualLayout>
                  <c:x val="-2.7053140096618359E-2"/>
                  <c:y val="5.0267375269539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0A-4A5D-A97A-8F21DEB2D83D}"/>
                </c:ext>
              </c:extLst>
            </c:dLbl>
            <c:dLbl>
              <c:idx val="41"/>
              <c:layout>
                <c:manualLayout>
                  <c:x val="-3.864734299516908E-2"/>
                  <c:y val="-6.07397451173607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39-45F2-BBBD-DB1717836858}"/>
                </c:ext>
              </c:extLst>
            </c:dLbl>
            <c:dLbl>
              <c:idx val="43"/>
              <c:layout>
                <c:manualLayout>
                  <c:x val="-1.4170528732404862E-16"/>
                  <c:y val="6.0739745117360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39-45F2-BBBD-DB1717836858}"/>
                </c:ext>
              </c:extLst>
            </c:dLbl>
            <c:dLbl>
              <c:idx val="44"/>
              <c:layout>
                <c:manualLayout>
                  <c:x val="0"/>
                  <c:y val="-7.5401062904309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37-464B-A738-7BE049D0B4A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'Ark1'!$S$67:$S$118</c:f>
              <c:numCache>
                <c:formatCode>General</c:formatCode>
                <c:ptCount val="52"/>
                <c:pt idx="0">
                  <c:v>5.5193591455273712</c:v>
                </c:pt>
                <c:pt idx="1">
                  <c:v>5.4432284541723677</c:v>
                </c:pt>
                <c:pt idx="2">
                  <c:v>5.6197183098591559</c:v>
                </c:pt>
                <c:pt idx="3">
                  <c:v>6.0151285930408473</c:v>
                </c:pt>
                <c:pt idx="4">
                  <c:v>5.7472353870458148</c:v>
                </c:pt>
                <c:pt idx="5">
                  <c:v>5.6488549618320612</c:v>
                </c:pt>
                <c:pt idx="6">
                  <c:v>5.6093418259023364</c:v>
                </c:pt>
                <c:pt idx="7">
                  <c:v>5.7725631768953072</c:v>
                </c:pt>
                <c:pt idx="8">
                  <c:v>6.0784929356357909</c:v>
                </c:pt>
                <c:pt idx="9">
                  <c:v>5.5154975530179442</c:v>
                </c:pt>
                <c:pt idx="10">
                  <c:v>5.5806451612903212</c:v>
                </c:pt>
                <c:pt idx="11">
                  <c:v>5.4819532908704884</c:v>
                </c:pt>
                <c:pt idx="12">
                  <c:v>5.1687500000000002</c:v>
                </c:pt>
                <c:pt idx="13">
                  <c:v>6.2691652470187389</c:v>
                </c:pt>
                <c:pt idx="14">
                  <c:v>6.1526520051746445</c:v>
                </c:pt>
                <c:pt idx="15">
                  <c:v>6.3062146892655377</c:v>
                </c:pt>
                <c:pt idx="16">
                  <c:v>6.1137162954279027</c:v>
                </c:pt>
                <c:pt idx="17">
                  <c:v>6.0557228915662638</c:v>
                </c:pt>
                <c:pt idx="18">
                  <c:v>6.0119453924914703</c:v>
                </c:pt>
                <c:pt idx="19">
                  <c:v>6.2726315789473679</c:v>
                </c:pt>
                <c:pt idx="20">
                  <c:v>6.2457420924574212</c:v>
                </c:pt>
                <c:pt idx="21">
                  <c:v>6.2298342541436478</c:v>
                </c:pt>
                <c:pt idx="22">
                  <c:v>6.0187573270808894</c:v>
                </c:pt>
                <c:pt idx="23">
                  <c:v>6.3508260447035951</c:v>
                </c:pt>
                <c:pt idx="24">
                  <c:v>6.4690000000000003</c:v>
                </c:pt>
                <c:pt idx="25">
                  <c:v>6.4864864864864877</c:v>
                </c:pt>
                <c:pt idx="26">
                  <c:v>6.4287671232876722</c:v>
                </c:pt>
                <c:pt idx="27">
                  <c:v>6.3629629629629614</c:v>
                </c:pt>
                <c:pt idx="28">
                  <c:v>6.3534136546184756</c:v>
                </c:pt>
                <c:pt idx="29">
                  <c:v>6.2097087378640756</c:v>
                </c:pt>
                <c:pt idx="30">
                  <c:v>6.6448598130841114</c:v>
                </c:pt>
                <c:pt idx="31">
                  <c:v>6.2526636225266348</c:v>
                </c:pt>
                <c:pt idx="32">
                  <c:v>6.4254215304798974</c:v>
                </c:pt>
                <c:pt idx="33">
                  <c:v>6.2289855072463762</c:v>
                </c:pt>
                <c:pt idx="34">
                  <c:v>6.4249999999999998</c:v>
                </c:pt>
                <c:pt idx="35">
                  <c:v>6.3679131483715308</c:v>
                </c:pt>
                <c:pt idx="36">
                  <c:v>6.2563775510204076</c:v>
                </c:pt>
                <c:pt idx="37">
                  <c:v>5.518691588785047</c:v>
                </c:pt>
                <c:pt idx="38">
                  <c:v>5.8452012383900946</c:v>
                </c:pt>
                <c:pt idx="39">
                  <c:v>5.207746478873239</c:v>
                </c:pt>
                <c:pt idx="40">
                  <c:v>5.1934389140271486</c:v>
                </c:pt>
                <c:pt idx="41">
                  <c:v>5.2691903259726605</c:v>
                </c:pt>
                <c:pt idx="42">
                  <c:v>5.4597156398104278</c:v>
                </c:pt>
                <c:pt idx="43">
                  <c:v>5.2949438202247192</c:v>
                </c:pt>
                <c:pt idx="44">
                  <c:v>5.3138461538461508</c:v>
                </c:pt>
                <c:pt idx="45">
                  <c:v>5.2746419545071603</c:v>
                </c:pt>
                <c:pt idx="46">
                  <c:v>5.3580487804878052</c:v>
                </c:pt>
                <c:pt idx="47">
                  <c:v>5.7243401759530785</c:v>
                </c:pt>
                <c:pt idx="48">
                  <c:v>5.6596958174904923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7A-4EC3-8363-A42B5966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ax val="7"/>
          <c:min val="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Klasse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145622139033779"/>
          <c:y val="6.5773382123419488E-2"/>
          <c:w val="8.2921380071773826E-2"/>
          <c:h val="0.167496172632164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middel KLASSE i fettgruppe 1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'Fett per mnd'!$K$255:$K$266</c:f>
              <c:numCache>
                <c:formatCode>0.00</c:formatCode>
                <c:ptCount val="12"/>
                <c:pt idx="0">
                  <c:v>3</c:v>
                </c:pt>
                <c:pt idx="1">
                  <c:v>3.8571428571428559</c:v>
                </c:pt>
                <c:pt idx="2">
                  <c:v>2.7</c:v>
                </c:pt>
                <c:pt idx="3">
                  <c:v>3.3333333333333344</c:v>
                </c:pt>
                <c:pt idx="4">
                  <c:v>4</c:v>
                </c:pt>
                <c:pt idx="5">
                  <c:v>3.6428571428571441</c:v>
                </c:pt>
                <c:pt idx="6">
                  <c:v>4.5</c:v>
                </c:pt>
                <c:pt idx="7">
                  <c:v>3.25</c:v>
                </c:pt>
                <c:pt idx="8">
                  <c:v>4.0666666666666655</c:v>
                </c:pt>
                <c:pt idx="9">
                  <c:v>3.0789473684210522</c:v>
                </c:pt>
                <c:pt idx="10">
                  <c:v>3.5416666666666656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53-4E43-8226-1CAE87393F85}"/>
            </c:ext>
          </c:extLst>
        </c:ser>
        <c:ser>
          <c:idx val="0"/>
          <c:order val="1"/>
          <c:tx>
            <c:strRef>
              <c:f>'Fett per mnd'!$B$14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8"/>
            <c:spPr>
              <a:solidFill>
                <a:schemeClr val="bg2"/>
              </a:solidFill>
            </c:spPr>
          </c:marker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mnd'!$K$29:$K$40</c:f>
              <c:numCache>
                <c:formatCode>0.00</c:formatCode>
                <c:ptCount val="12"/>
                <c:pt idx="0">
                  <c:v>3.5</c:v>
                </c:pt>
                <c:pt idx="1">
                  <c:v>2.8888888888888888</c:v>
                </c:pt>
                <c:pt idx="2">
                  <c:v>5</c:v>
                </c:pt>
                <c:pt idx="3">
                  <c:v>3.5</c:v>
                </c:pt>
                <c:pt idx="4">
                  <c:v>3.8</c:v>
                </c:pt>
                <c:pt idx="5">
                  <c:v>4.3333333333333321</c:v>
                </c:pt>
                <c:pt idx="6">
                  <c:v>3.4285714285714279</c:v>
                </c:pt>
                <c:pt idx="7">
                  <c:v>3.0909090909090904</c:v>
                </c:pt>
                <c:pt idx="8">
                  <c:v>4.1428571428571441</c:v>
                </c:pt>
                <c:pt idx="9">
                  <c:v>3.6</c:v>
                </c:pt>
                <c:pt idx="10">
                  <c:v>4.2222222222222223</c:v>
                </c:pt>
                <c:pt idx="11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53-4E43-8226-1CAE87393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252996954346589"/>
          <c:y val="0.49931222882853932"/>
          <c:w val="8.2004449127736787E-2"/>
          <c:h val="0.11386024011336091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antall% slakt i fettgruppe 1+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mnd'!$I$270:$I$281</c:f>
              <c:numCache>
                <c:formatCode>0.0</c:formatCode>
                <c:ptCount val="12"/>
                <c:pt idx="0">
                  <c:v>1.0452961672473868</c:v>
                </c:pt>
                <c:pt idx="1">
                  <c:v>1.1804384485666102</c:v>
                </c:pt>
                <c:pt idx="2">
                  <c:v>1.9889970376639872</c:v>
                </c:pt>
                <c:pt idx="3">
                  <c:v>1.1780697779791571</c:v>
                </c:pt>
                <c:pt idx="4">
                  <c:v>0.98887515451174302</c:v>
                </c:pt>
                <c:pt idx="5">
                  <c:v>1.1545472959287015</c:v>
                </c:pt>
                <c:pt idx="6">
                  <c:v>1.035714285714286</c:v>
                </c:pt>
                <c:pt idx="7">
                  <c:v>1.0638297872340428</c:v>
                </c:pt>
                <c:pt idx="8">
                  <c:v>2.0741508944775737</c:v>
                </c:pt>
                <c:pt idx="9">
                  <c:v>3.6108555657773689</c:v>
                </c:pt>
                <c:pt idx="10">
                  <c:v>2.0421186981493298</c:v>
                </c:pt>
                <c:pt idx="11">
                  <c:v>1.9786910197869103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F-42D7-8787-296423988689}"/>
            </c:ext>
          </c:extLst>
        </c:ser>
        <c:ser>
          <c:idx val="0"/>
          <c:order val="1"/>
          <c:tx>
            <c:strRef>
              <c:f>'Fett per mnd'!$B$44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mnd'!$I$44:$I$55</c:f>
              <c:numCache>
                <c:formatCode>0.0</c:formatCode>
                <c:ptCount val="12"/>
                <c:pt idx="0">
                  <c:v>0.71517412935323377</c:v>
                </c:pt>
                <c:pt idx="1">
                  <c:v>0.80168776371308015</c:v>
                </c:pt>
                <c:pt idx="2">
                  <c:v>1.9913885898815928</c:v>
                </c:pt>
                <c:pt idx="3">
                  <c:v>0.79132473622508781</c:v>
                </c:pt>
                <c:pt idx="4">
                  <c:v>1.2184990307394072</c:v>
                </c:pt>
                <c:pt idx="5">
                  <c:v>1.0734929810074318</c:v>
                </c:pt>
                <c:pt idx="6">
                  <c:v>0.80552359033371701</c:v>
                </c:pt>
                <c:pt idx="7">
                  <c:v>1.6698172652804029</c:v>
                </c:pt>
                <c:pt idx="8">
                  <c:v>1.9697964543663824</c:v>
                </c:pt>
                <c:pt idx="9">
                  <c:v>4.2812777284826975</c:v>
                </c:pt>
                <c:pt idx="10">
                  <c:v>3.0572667122975146</c:v>
                </c:pt>
                <c:pt idx="11">
                  <c:v>1.5209125475285172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F-42D7-8787-296423988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96701966521844"/>
          <c:y val="0.18411199753623414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Kvige, antall% slakt i fettgruppe 2-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04085586558525E-2"/>
          <c:y val="0.15934311508862861"/>
          <c:w val="0.89713331500644711"/>
          <c:h val="0.67692964095677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mnd'!$I$285:$I$296</c:f>
              <c:numCache>
                <c:formatCode>0.0</c:formatCode>
                <c:ptCount val="12"/>
                <c:pt idx="0">
                  <c:v>3.4843205574912886</c:v>
                </c:pt>
                <c:pt idx="1">
                  <c:v>4.2158516020236085</c:v>
                </c:pt>
                <c:pt idx="2">
                  <c:v>3.808717731696996</c:v>
                </c:pt>
                <c:pt idx="3">
                  <c:v>3.1717263253285002</c:v>
                </c:pt>
                <c:pt idx="4">
                  <c:v>2.4412855377008658</c:v>
                </c:pt>
                <c:pt idx="5">
                  <c:v>2.5724123961920196</c:v>
                </c:pt>
                <c:pt idx="6">
                  <c:v>2.6071428571428577</c:v>
                </c:pt>
                <c:pt idx="7">
                  <c:v>2.6891252955082741</c:v>
                </c:pt>
                <c:pt idx="8">
                  <c:v>4.6409126263935692</c:v>
                </c:pt>
                <c:pt idx="9">
                  <c:v>10.326586936522538</c:v>
                </c:pt>
                <c:pt idx="10">
                  <c:v>8.4450116996383748</c:v>
                </c:pt>
                <c:pt idx="11">
                  <c:v>5.4794520547945202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5EA-AF4C-D59B634344B0}"/>
            </c:ext>
          </c:extLst>
        </c:ser>
        <c:ser>
          <c:idx val="0"/>
          <c:order val="1"/>
          <c:tx>
            <c:strRef>
              <c:f>'Fett per mnd'!$B$59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mnd'!$I$59:$I$70</c:f>
              <c:numCache>
                <c:formatCode>0.0</c:formatCode>
                <c:ptCount val="12"/>
                <c:pt idx="0">
                  <c:v>3.4825870646766157</c:v>
                </c:pt>
                <c:pt idx="1">
                  <c:v>4.6835443037974684</c:v>
                </c:pt>
                <c:pt idx="2">
                  <c:v>4.6824542518837458</c:v>
                </c:pt>
                <c:pt idx="3">
                  <c:v>2.8722157092614302</c:v>
                </c:pt>
                <c:pt idx="4">
                  <c:v>3.0462475768485175</c:v>
                </c:pt>
                <c:pt idx="5">
                  <c:v>2.6974951830443161</c:v>
                </c:pt>
                <c:pt idx="6">
                  <c:v>2.5316455696202529</c:v>
                </c:pt>
                <c:pt idx="7">
                  <c:v>3.4341524889729058</c:v>
                </c:pt>
                <c:pt idx="8">
                  <c:v>5.2856204858831246</c:v>
                </c:pt>
                <c:pt idx="9">
                  <c:v>9.5607808340727551</c:v>
                </c:pt>
                <c:pt idx="10">
                  <c:v>6.8218115446041496</c:v>
                </c:pt>
                <c:pt idx="11">
                  <c:v>6.5589353612167294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3-45EA-AF4C-D59B63434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96701966521844"/>
          <c:y val="0.18411199753623414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 antall%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39428343928044E-2"/>
          <c:y val="0.15464645203069963"/>
          <c:w val="0.91770567693651528"/>
          <c:h val="0.70943079200517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&gt;= 50,0 kg</c:v>
                </c:pt>
                <c:pt idx="1">
                  <c:v>50,1 -75 kg</c:v>
                </c:pt>
                <c:pt idx="2">
                  <c:v>75,1 -100 kg</c:v>
                </c:pt>
                <c:pt idx="3">
                  <c:v>100,1 - 125 kg</c:v>
                </c:pt>
                <c:pt idx="4">
                  <c:v>125,1 - 150 kg</c:v>
                </c:pt>
                <c:pt idx="5">
                  <c:v>125,1 - 150 kg</c:v>
                </c:pt>
                <c:pt idx="6">
                  <c:v>175,1 - 200 kg</c:v>
                </c:pt>
                <c:pt idx="7">
                  <c:v>200,1 - 225 kg</c:v>
                </c:pt>
                <c:pt idx="8">
                  <c:v>225,1 - 250 kg</c:v>
                </c:pt>
                <c:pt idx="9">
                  <c:v>250,1 - 275 kg</c:v>
                </c:pt>
                <c:pt idx="10">
                  <c:v>275,1 - 300 kg</c:v>
                </c:pt>
                <c:pt idx="11">
                  <c:v>300,1 - 325 kg</c:v>
                </c:pt>
                <c:pt idx="12">
                  <c:v>325,1 - 350 kg</c:v>
                </c:pt>
                <c:pt idx="13">
                  <c:v>350,1 - 375 kg</c:v>
                </c:pt>
                <c:pt idx="14">
                  <c:v>375,1 - 400 kg</c:v>
                </c:pt>
                <c:pt idx="15">
                  <c:v>400,1 - 425 kg</c:v>
                </c:pt>
                <c:pt idx="16">
                  <c:v>425,1 - 450 kg</c:v>
                </c:pt>
                <c:pt idx="17">
                  <c:v>450,1 - 475 kg</c:v>
                </c:pt>
              </c:strCache>
            </c:strRef>
          </c:cat>
          <c:val>
            <c:numRef>
              <c:f>Vektgrupper!$G$28:$G$45</c:f>
              <c:numCache>
                <c:formatCode>0.0</c:formatCode>
                <c:ptCount val="18"/>
                <c:pt idx="0">
                  <c:v>4.9493344447628221E-2</c:v>
                </c:pt>
                <c:pt idx="1">
                  <c:v>0.40897131990934904</c:v>
                </c:pt>
                <c:pt idx="2">
                  <c:v>1.2269139597280472</c:v>
                </c:pt>
                <c:pt idx="3">
                  <c:v>2.6127276042616367</c:v>
                </c:pt>
                <c:pt idx="4">
                  <c:v>4.7122873739873397</c:v>
                </c:pt>
                <c:pt idx="5">
                  <c:v>7.7756649040089618</c:v>
                </c:pt>
                <c:pt idx="6">
                  <c:v>11.719502982625231</c:v>
                </c:pt>
                <c:pt idx="7">
                  <c:v>17.890541561384772</c:v>
                </c:pt>
                <c:pt idx="8">
                  <c:v>20.203704186094971</c:v>
                </c:pt>
                <c:pt idx="9">
                  <c:v>16.632368647268748</c:v>
                </c:pt>
                <c:pt idx="10">
                  <c:v>9.695485686003801</c:v>
                </c:pt>
                <c:pt idx="11">
                  <c:v>4.5012894318685044</c:v>
                </c:pt>
                <c:pt idx="12">
                  <c:v>1.7583161843236348</c:v>
                </c:pt>
                <c:pt idx="13">
                  <c:v>0.55484644038656916</c:v>
                </c:pt>
                <c:pt idx="14">
                  <c:v>0.19536846492484827</c:v>
                </c:pt>
                <c:pt idx="15">
                  <c:v>4.688843158196359E-2</c:v>
                </c:pt>
                <c:pt idx="16">
                  <c:v>1.302456432832322E-2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B6-4845-AC46-26A4D220F151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&gt;= 50,0 kg</c:v>
                </c:pt>
                <c:pt idx="1">
                  <c:v>50,1 -75 kg</c:v>
                </c:pt>
                <c:pt idx="2">
                  <c:v>75,1 -100 kg</c:v>
                </c:pt>
                <c:pt idx="3">
                  <c:v>100,1 - 125 kg</c:v>
                </c:pt>
                <c:pt idx="4">
                  <c:v>125,1 - 150 kg</c:v>
                </c:pt>
                <c:pt idx="5">
                  <c:v>125,1 - 150 kg</c:v>
                </c:pt>
                <c:pt idx="6">
                  <c:v>175,1 - 200 kg</c:v>
                </c:pt>
                <c:pt idx="7">
                  <c:v>200,1 - 225 kg</c:v>
                </c:pt>
                <c:pt idx="8">
                  <c:v>225,1 - 250 kg</c:v>
                </c:pt>
                <c:pt idx="9">
                  <c:v>250,1 - 275 kg</c:v>
                </c:pt>
                <c:pt idx="10">
                  <c:v>275,1 - 300 kg</c:v>
                </c:pt>
                <c:pt idx="11">
                  <c:v>300,1 - 325 kg</c:v>
                </c:pt>
                <c:pt idx="12">
                  <c:v>325,1 - 350 kg</c:v>
                </c:pt>
                <c:pt idx="13">
                  <c:v>350,1 - 375 kg</c:v>
                </c:pt>
                <c:pt idx="14">
                  <c:v>375,1 - 400 kg</c:v>
                </c:pt>
                <c:pt idx="15">
                  <c:v>400,1 - 425 kg</c:v>
                </c:pt>
                <c:pt idx="16">
                  <c:v>425,1 - 450 kg</c:v>
                </c:pt>
                <c:pt idx="17">
                  <c:v>450,1 - 475 kg</c:v>
                </c:pt>
              </c:strCache>
            </c:strRef>
          </c:cat>
          <c:val>
            <c:numRef>
              <c:f>Vektgrupper!$G$9:$G$26</c:f>
              <c:numCache>
                <c:formatCode>0.0</c:formatCode>
                <c:ptCount val="18"/>
                <c:pt idx="0">
                  <c:v>4.0683482506102514E-2</c:v>
                </c:pt>
                <c:pt idx="1">
                  <c:v>0.34716571738540819</c:v>
                </c:pt>
                <c:pt idx="2">
                  <c:v>1.0252237591537836</c:v>
                </c:pt>
                <c:pt idx="3">
                  <c:v>2.454570111201519</c:v>
                </c:pt>
                <c:pt idx="4">
                  <c:v>4.8304854895579057</c:v>
                </c:pt>
                <c:pt idx="5">
                  <c:v>7.865473284513155</c:v>
                </c:pt>
                <c:pt idx="6">
                  <c:v>11.87415242744779</c:v>
                </c:pt>
                <c:pt idx="7">
                  <c:v>17.933279088689996</c:v>
                </c:pt>
                <c:pt idx="8">
                  <c:v>20.591266612422025</c:v>
                </c:pt>
                <c:pt idx="9">
                  <c:v>16.758882560347164</c:v>
                </c:pt>
                <c:pt idx="10">
                  <c:v>9.707078925956063</c:v>
                </c:pt>
                <c:pt idx="11">
                  <c:v>4.3666937889883375</c:v>
                </c:pt>
                <c:pt idx="12">
                  <c:v>1.5080010848928662</c:v>
                </c:pt>
                <c:pt idx="13">
                  <c:v>0.50176295090859779</c:v>
                </c:pt>
                <c:pt idx="14">
                  <c:v>0.13018714401952811</c:v>
                </c:pt>
                <c:pt idx="15">
                  <c:v>4.610794684024952E-2</c:v>
                </c:pt>
                <c:pt idx="16">
                  <c:v>1.0848928668294006E-2</c:v>
                </c:pt>
                <c:pt idx="17">
                  <c:v>5.424464334147003E-3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B6-4845-AC46-26A4D220F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424944881889764"/>
          <c:y val="0.37329490762153134"/>
          <c:w val="5.4197874015748035E-2"/>
          <c:h val="0.141270489901552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Kvige,</a:t>
            </a:r>
            <a:r>
              <a:rPr lang="en-US" sz="1800" baseline="0"/>
              <a:t> m</a:t>
            </a:r>
            <a:r>
              <a:rPr lang="en-US" sz="1800"/>
              <a:t>iddel vekt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&gt;= 50,0 kg</c:v>
                </c:pt>
                <c:pt idx="1">
                  <c:v>50,1 -75 kg</c:v>
                </c:pt>
                <c:pt idx="2">
                  <c:v>75,1 -100 kg</c:v>
                </c:pt>
                <c:pt idx="3">
                  <c:v>100,1 - 125 kg</c:v>
                </c:pt>
                <c:pt idx="4">
                  <c:v>125,1 - 150 kg</c:v>
                </c:pt>
                <c:pt idx="5">
                  <c:v>125,1 - 150 kg</c:v>
                </c:pt>
                <c:pt idx="6">
                  <c:v>175,1 - 200 kg</c:v>
                </c:pt>
                <c:pt idx="7">
                  <c:v>200,1 - 225 kg</c:v>
                </c:pt>
                <c:pt idx="8">
                  <c:v>225,1 - 250 kg</c:v>
                </c:pt>
                <c:pt idx="9">
                  <c:v>250,1 - 275 kg</c:v>
                </c:pt>
                <c:pt idx="10">
                  <c:v>275,1 - 300 kg</c:v>
                </c:pt>
                <c:pt idx="11">
                  <c:v>300,1 - 325 kg</c:v>
                </c:pt>
                <c:pt idx="12">
                  <c:v>325,1 - 350 kg</c:v>
                </c:pt>
                <c:pt idx="13">
                  <c:v>350,1 - 375 kg</c:v>
                </c:pt>
                <c:pt idx="14">
                  <c:v>375,1 - 400 kg</c:v>
                </c:pt>
                <c:pt idx="15">
                  <c:v>400,1 - 425 kg</c:v>
                </c:pt>
                <c:pt idx="16">
                  <c:v>425,1 - 450 kg</c:v>
                </c:pt>
                <c:pt idx="17">
                  <c:v>450,1 - 475 kg</c:v>
                </c:pt>
              </c:strCache>
            </c:strRef>
          </c:cat>
          <c:val>
            <c:numRef>
              <c:f>Vektgrupper!$N$28:$N$45</c:f>
              <c:numCache>
                <c:formatCode>0.0</c:formatCode>
                <c:ptCount val="18"/>
                <c:pt idx="0">
                  <c:v>32.742105263157903</c:v>
                </c:pt>
                <c:pt idx="1">
                  <c:v>65.712738853503211</c:v>
                </c:pt>
                <c:pt idx="2">
                  <c:v>89.648619957537107</c:v>
                </c:pt>
                <c:pt idx="3">
                  <c:v>113.99860418743761</c:v>
                </c:pt>
                <c:pt idx="4">
                  <c:v>138.71807628524039</c:v>
                </c:pt>
                <c:pt idx="5">
                  <c:v>163.44154103852603</c:v>
                </c:pt>
                <c:pt idx="6">
                  <c:v>188.55512336074753</c:v>
                </c:pt>
                <c:pt idx="7">
                  <c:v>213.20221316249183</c:v>
                </c:pt>
                <c:pt idx="8">
                  <c:v>237.6488782877764</c:v>
                </c:pt>
                <c:pt idx="9">
                  <c:v>261.87887235708831</c:v>
                </c:pt>
                <c:pt idx="10">
                  <c:v>286.17058033315425</c:v>
                </c:pt>
                <c:pt idx="11">
                  <c:v>310.67505787036993</c:v>
                </c:pt>
                <c:pt idx="12">
                  <c:v>335.41318518518506</c:v>
                </c:pt>
                <c:pt idx="13">
                  <c:v>360.39014084507039</c:v>
                </c:pt>
                <c:pt idx="14">
                  <c:v>384.41333333333341</c:v>
                </c:pt>
                <c:pt idx="15">
                  <c:v>410.71666666666658</c:v>
                </c:pt>
                <c:pt idx="16">
                  <c:v>437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4-4E98-8E7C-F097FA97294A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&gt;= 50,0 kg</c:v>
                </c:pt>
                <c:pt idx="1">
                  <c:v>50,1 -75 kg</c:v>
                </c:pt>
                <c:pt idx="2">
                  <c:v>75,1 -100 kg</c:v>
                </c:pt>
                <c:pt idx="3">
                  <c:v>100,1 - 125 kg</c:v>
                </c:pt>
                <c:pt idx="4">
                  <c:v>125,1 - 150 kg</c:v>
                </c:pt>
                <c:pt idx="5">
                  <c:v>125,1 - 150 kg</c:v>
                </c:pt>
                <c:pt idx="6">
                  <c:v>175,1 - 200 kg</c:v>
                </c:pt>
                <c:pt idx="7">
                  <c:v>200,1 - 225 kg</c:v>
                </c:pt>
                <c:pt idx="8">
                  <c:v>225,1 - 250 kg</c:v>
                </c:pt>
                <c:pt idx="9">
                  <c:v>250,1 - 275 kg</c:v>
                </c:pt>
                <c:pt idx="10">
                  <c:v>275,1 - 300 kg</c:v>
                </c:pt>
                <c:pt idx="11">
                  <c:v>300,1 - 325 kg</c:v>
                </c:pt>
                <c:pt idx="12">
                  <c:v>325,1 - 350 kg</c:v>
                </c:pt>
                <c:pt idx="13">
                  <c:v>350,1 - 375 kg</c:v>
                </c:pt>
                <c:pt idx="14">
                  <c:v>375,1 - 400 kg</c:v>
                </c:pt>
                <c:pt idx="15">
                  <c:v>400,1 - 425 kg</c:v>
                </c:pt>
                <c:pt idx="16">
                  <c:v>425,1 - 450 kg</c:v>
                </c:pt>
                <c:pt idx="17">
                  <c:v>450,1 - 475 kg</c:v>
                </c:pt>
              </c:strCache>
            </c:strRef>
          </c:cat>
          <c:val>
            <c:numRef>
              <c:f>Vektgrupper!$N$9:$N$26</c:f>
              <c:numCache>
                <c:formatCode>0</c:formatCode>
                <c:ptCount val="18"/>
                <c:pt idx="0">
                  <c:v>43.746666666666655</c:v>
                </c:pt>
                <c:pt idx="1">
                  <c:v>64.344531250000045</c:v>
                </c:pt>
                <c:pt idx="2">
                  <c:v>88.681746031746002</c:v>
                </c:pt>
                <c:pt idx="3">
                  <c:v>114.28618784530391</c:v>
                </c:pt>
                <c:pt idx="4">
                  <c:v>138.81403705783279</c:v>
                </c:pt>
                <c:pt idx="5">
                  <c:v>163.23903448275851</c:v>
                </c:pt>
                <c:pt idx="6">
                  <c:v>188.39328460484191</c:v>
                </c:pt>
                <c:pt idx="7">
                  <c:v>213.27924984875941</c:v>
                </c:pt>
                <c:pt idx="8">
                  <c:v>237.41512118018903</c:v>
                </c:pt>
                <c:pt idx="9">
                  <c:v>261.72336947726274</c:v>
                </c:pt>
                <c:pt idx="10">
                  <c:v>286.10092204526404</c:v>
                </c:pt>
                <c:pt idx="11">
                  <c:v>310.51086956521721</c:v>
                </c:pt>
                <c:pt idx="12">
                  <c:v>335.03291366906495</c:v>
                </c:pt>
                <c:pt idx="13">
                  <c:v>359.51891891891881</c:v>
                </c:pt>
                <c:pt idx="14">
                  <c:v>384.54583333333346</c:v>
                </c:pt>
                <c:pt idx="15">
                  <c:v>410.12941176470594</c:v>
                </c:pt>
                <c:pt idx="16">
                  <c:v>432.57499999999999</c:v>
                </c:pt>
                <c:pt idx="17">
                  <c:v>455.95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44-4E98-8E7C-F097FA97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32578774853591"/>
          <c:y val="0.28692812598425199"/>
          <c:w val="6.8294586174369676E-2"/>
          <c:h val="0.139398215223097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Kvige, antall slakt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427329059403996E-2"/>
          <c:y val="0.16206884824851053"/>
          <c:w val="0.92195941296331407"/>
          <c:h val="0.7023988547424061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&gt;= 50,0 kg</c:v>
                </c:pt>
                <c:pt idx="1">
                  <c:v>50,1 -75 kg</c:v>
                </c:pt>
                <c:pt idx="2">
                  <c:v>75,1 -100 kg</c:v>
                </c:pt>
                <c:pt idx="3">
                  <c:v>100,1 - 125 kg</c:v>
                </c:pt>
                <c:pt idx="4">
                  <c:v>125,1 - 150 kg</c:v>
                </c:pt>
                <c:pt idx="5">
                  <c:v>125,1 - 150 kg</c:v>
                </c:pt>
                <c:pt idx="6">
                  <c:v>175,1 - 200 kg</c:v>
                </c:pt>
                <c:pt idx="7">
                  <c:v>200,1 - 225 kg</c:v>
                </c:pt>
                <c:pt idx="8">
                  <c:v>225,1 - 250 kg</c:v>
                </c:pt>
                <c:pt idx="9">
                  <c:v>250,1 - 275 kg</c:v>
                </c:pt>
                <c:pt idx="10">
                  <c:v>275,1 - 300 kg</c:v>
                </c:pt>
                <c:pt idx="11">
                  <c:v>300,1 - 325 kg</c:v>
                </c:pt>
                <c:pt idx="12">
                  <c:v>325,1 - 350 kg</c:v>
                </c:pt>
                <c:pt idx="13">
                  <c:v>350,1 - 375 kg</c:v>
                </c:pt>
                <c:pt idx="14">
                  <c:v>375,1 - 400 kg</c:v>
                </c:pt>
                <c:pt idx="15">
                  <c:v>400,1 - 425 kg</c:v>
                </c:pt>
                <c:pt idx="16">
                  <c:v>425,1 - 450 kg</c:v>
                </c:pt>
                <c:pt idx="17">
                  <c:v>450,1 - 475 kg</c:v>
                </c:pt>
              </c:strCache>
            </c:strRef>
          </c:cat>
          <c:val>
            <c:numRef>
              <c:f>Vektgrupper!$F$28:$F$45</c:f>
              <c:numCache>
                <c:formatCode>#,##0</c:formatCode>
                <c:ptCount val="18"/>
                <c:pt idx="0">
                  <c:v>19</c:v>
                </c:pt>
                <c:pt idx="1">
                  <c:v>157</c:v>
                </c:pt>
                <c:pt idx="2">
                  <c:v>471</c:v>
                </c:pt>
                <c:pt idx="3">
                  <c:v>1003</c:v>
                </c:pt>
                <c:pt idx="4">
                  <c:v>1809</c:v>
                </c:pt>
                <c:pt idx="5">
                  <c:v>2985</c:v>
                </c:pt>
                <c:pt idx="6">
                  <c:v>4499</c:v>
                </c:pt>
                <c:pt idx="7">
                  <c:v>6868</c:v>
                </c:pt>
                <c:pt idx="8">
                  <c:v>7756</c:v>
                </c:pt>
                <c:pt idx="9">
                  <c:v>6385</c:v>
                </c:pt>
                <c:pt idx="10">
                  <c:v>3722</c:v>
                </c:pt>
                <c:pt idx="11">
                  <c:v>1728</c:v>
                </c:pt>
                <c:pt idx="12">
                  <c:v>675</c:v>
                </c:pt>
                <c:pt idx="13">
                  <c:v>213</c:v>
                </c:pt>
                <c:pt idx="14">
                  <c:v>75</c:v>
                </c:pt>
                <c:pt idx="15">
                  <c:v>18</c:v>
                </c:pt>
                <c:pt idx="16">
                  <c:v>5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0C-4CEB-9181-446BC110BD87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&gt;= 50,0 kg</c:v>
                </c:pt>
                <c:pt idx="1">
                  <c:v>50,1 -75 kg</c:v>
                </c:pt>
                <c:pt idx="2">
                  <c:v>75,1 -100 kg</c:v>
                </c:pt>
                <c:pt idx="3">
                  <c:v>100,1 - 125 kg</c:v>
                </c:pt>
                <c:pt idx="4">
                  <c:v>125,1 - 150 kg</c:v>
                </c:pt>
                <c:pt idx="5">
                  <c:v>125,1 - 150 kg</c:v>
                </c:pt>
                <c:pt idx="6">
                  <c:v>175,1 - 200 kg</c:v>
                </c:pt>
                <c:pt idx="7">
                  <c:v>200,1 - 225 kg</c:v>
                </c:pt>
                <c:pt idx="8">
                  <c:v>225,1 - 250 kg</c:v>
                </c:pt>
                <c:pt idx="9">
                  <c:v>250,1 - 275 kg</c:v>
                </c:pt>
                <c:pt idx="10">
                  <c:v>275,1 - 300 kg</c:v>
                </c:pt>
                <c:pt idx="11">
                  <c:v>300,1 - 325 kg</c:v>
                </c:pt>
                <c:pt idx="12">
                  <c:v>325,1 - 350 kg</c:v>
                </c:pt>
                <c:pt idx="13">
                  <c:v>350,1 - 375 kg</c:v>
                </c:pt>
                <c:pt idx="14">
                  <c:v>375,1 - 400 kg</c:v>
                </c:pt>
                <c:pt idx="15">
                  <c:v>400,1 - 425 kg</c:v>
                </c:pt>
                <c:pt idx="16">
                  <c:v>425,1 - 450 kg</c:v>
                </c:pt>
                <c:pt idx="17">
                  <c:v>450,1 - 475 kg</c:v>
                </c:pt>
              </c:strCache>
            </c:strRef>
          </c:cat>
          <c:val>
            <c:numRef>
              <c:f>Vektgrupper!$F$9:$F$26</c:f>
              <c:numCache>
                <c:formatCode>#,##0</c:formatCode>
                <c:ptCount val="18"/>
                <c:pt idx="0">
                  <c:v>15</c:v>
                </c:pt>
                <c:pt idx="1">
                  <c:v>128</c:v>
                </c:pt>
                <c:pt idx="2">
                  <c:v>378</c:v>
                </c:pt>
                <c:pt idx="3">
                  <c:v>905</c:v>
                </c:pt>
                <c:pt idx="4">
                  <c:v>1781</c:v>
                </c:pt>
                <c:pt idx="5">
                  <c:v>2900</c:v>
                </c:pt>
                <c:pt idx="6">
                  <c:v>4378</c:v>
                </c:pt>
                <c:pt idx="7">
                  <c:v>6612</c:v>
                </c:pt>
                <c:pt idx="8">
                  <c:v>7592</c:v>
                </c:pt>
                <c:pt idx="9">
                  <c:v>6179</c:v>
                </c:pt>
                <c:pt idx="10">
                  <c:v>3579</c:v>
                </c:pt>
                <c:pt idx="11">
                  <c:v>1610</c:v>
                </c:pt>
                <c:pt idx="12">
                  <c:v>556</c:v>
                </c:pt>
                <c:pt idx="13">
                  <c:v>185</c:v>
                </c:pt>
                <c:pt idx="14">
                  <c:v>48</c:v>
                </c:pt>
                <c:pt idx="15">
                  <c:v>17</c:v>
                </c:pt>
                <c:pt idx="16">
                  <c:v>4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0C-4CEB-9181-446BC110B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5.725114844703403E-2"/>
          <c:h val="0.160923995906347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Kvige, antall slakt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&gt;= 50,0 kg</c:v>
                </c:pt>
                <c:pt idx="1">
                  <c:v>50,1 -75 kg</c:v>
                </c:pt>
                <c:pt idx="2">
                  <c:v>75,1 -100 kg</c:v>
                </c:pt>
                <c:pt idx="3">
                  <c:v>100,1 - 125 kg</c:v>
                </c:pt>
                <c:pt idx="4">
                  <c:v>125,1 - 150 kg</c:v>
                </c:pt>
                <c:pt idx="5">
                  <c:v>125,1 - 150 kg</c:v>
                </c:pt>
                <c:pt idx="6">
                  <c:v>175,1 - 200 kg</c:v>
                </c:pt>
                <c:pt idx="7">
                  <c:v>200,1 - 225 kg</c:v>
                </c:pt>
                <c:pt idx="8">
                  <c:v>225,1 - 250 kg</c:v>
                </c:pt>
                <c:pt idx="9">
                  <c:v>250,1 - 275 kg</c:v>
                </c:pt>
                <c:pt idx="10">
                  <c:v>275,1 - 300 kg</c:v>
                </c:pt>
                <c:pt idx="11">
                  <c:v>300,1 - 325 kg</c:v>
                </c:pt>
                <c:pt idx="12">
                  <c:v>325,1 - 350 kg</c:v>
                </c:pt>
                <c:pt idx="13">
                  <c:v>350,1 - 375 kg</c:v>
                </c:pt>
                <c:pt idx="14">
                  <c:v>375,1 - 400 kg</c:v>
                </c:pt>
                <c:pt idx="15">
                  <c:v>400,1 - 425 kg</c:v>
                </c:pt>
                <c:pt idx="16">
                  <c:v>425,1 - 450 kg</c:v>
                </c:pt>
                <c:pt idx="17">
                  <c:v>450,1 - 475 kg</c:v>
                </c:pt>
              </c:strCache>
            </c:strRef>
          </c:cat>
          <c:val>
            <c:numRef>
              <c:f>Vektgrupper!$F$28:$F$45</c:f>
              <c:numCache>
                <c:formatCode>#,##0</c:formatCode>
                <c:ptCount val="18"/>
                <c:pt idx="0">
                  <c:v>19</c:v>
                </c:pt>
                <c:pt idx="1">
                  <c:v>157</c:v>
                </c:pt>
                <c:pt idx="2">
                  <c:v>471</c:v>
                </c:pt>
                <c:pt idx="3">
                  <c:v>1003</c:v>
                </c:pt>
                <c:pt idx="4">
                  <c:v>1809</c:v>
                </c:pt>
                <c:pt idx="5">
                  <c:v>2985</c:v>
                </c:pt>
                <c:pt idx="6">
                  <c:v>4499</c:v>
                </c:pt>
                <c:pt idx="7">
                  <c:v>6868</c:v>
                </c:pt>
                <c:pt idx="8">
                  <c:v>7756</c:v>
                </c:pt>
                <c:pt idx="9">
                  <c:v>6385</c:v>
                </c:pt>
                <c:pt idx="10">
                  <c:v>3722</c:v>
                </c:pt>
                <c:pt idx="11">
                  <c:v>1728</c:v>
                </c:pt>
                <c:pt idx="12">
                  <c:v>675</c:v>
                </c:pt>
                <c:pt idx="13">
                  <c:v>213</c:v>
                </c:pt>
                <c:pt idx="14">
                  <c:v>75</c:v>
                </c:pt>
                <c:pt idx="15">
                  <c:v>18</c:v>
                </c:pt>
                <c:pt idx="16">
                  <c:v>5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0-4BE5-870C-31B3112D63EE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&gt;= 50,0 kg</c:v>
                </c:pt>
                <c:pt idx="1">
                  <c:v>50,1 -75 kg</c:v>
                </c:pt>
                <c:pt idx="2">
                  <c:v>75,1 -100 kg</c:v>
                </c:pt>
                <c:pt idx="3">
                  <c:v>100,1 - 125 kg</c:v>
                </c:pt>
                <c:pt idx="4">
                  <c:v>125,1 - 150 kg</c:v>
                </c:pt>
                <c:pt idx="5">
                  <c:v>125,1 - 150 kg</c:v>
                </c:pt>
                <c:pt idx="6">
                  <c:v>175,1 - 200 kg</c:v>
                </c:pt>
                <c:pt idx="7">
                  <c:v>200,1 - 225 kg</c:v>
                </c:pt>
                <c:pt idx="8">
                  <c:v>225,1 - 250 kg</c:v>
                </c:pt>
                <c:pt idx="9">
                  <c:v>250,1 - 275 kg</c:v>
                </c:pt>
                <c:pt idx="10">
                  <c:v>275,1 - 300 kg</c:v>
                </c:pt>
                <c:pt idx="11">
                  <c:v>300,1 - 325 kg</c:v>
                </c:pt>
                <c:pt idx="12">
                  <c:v>325,1 - 350 kg</c:v>
                </c:pt>
                <c:pt idx="13">
                  <c:v>350,1 - 375 kg</c:v>
                </c:pt>
                <c:pt idx="14">
                  <c:v>375,1 - 400 kg</c:v>
                </c:pt>
                <c:pt idx="15">
                  <c:v>400,1 - 425 kg</c:v>
                </c:pt>
                <c:pt idx="16">
                  <c:v>425,1 - 450 kg</c:v>
                </c:pt>
                <c:pt idx="17">
                  <c:v>450,1 - 475 kg</c:v>
                </c:pt>
              </c:strCache>
            </c:strRef>
          </c:cat>
          <c:val>
            <c:numRef>
              <c:f>Vektgrupper!$F$9:$F$26</c:f>
              <c:numCache>
                <c:formatCode>#,##0</c:formatCode>
                <c:ptCount val="18"/>
                <c:pt idx="0">
                  <c:v>15</c:v>
                </c:pt>
                <c:pt idx="1">
                  <c:v>128</c:v>
                </c:pt>
                <c:pt idx="2">
                  <c:v>378</c:v>
                </c:pt>
                <c:pt idx="3">
                  <c:v>905</c:v>
                </c:pt>
                <c:pt idx="4">
                  <c:v>1781</c:v>
                </c:pt>
                <c:pt idx="5">
                  <c:v>2900</c:v>
                </c:pt>
                <c:pt idx="6">
                  <c:v>4378</c:v>
                </c:pt>
                <c:pt idx="7">
                  <c:v>6612</c:v>
                </c:pt>
                <c:pt idx="8">
                  <c:v>7592</c:v>
                </c:pt>
                <c:pt idx="9">
                  <c:v>6179</c:v>
                </c:pt>
                <c:pt idx="10">
                  <c:v>3579</c:v>
                </c:pt>
                <c:pt idx="11">
                  <c:v>1610</c:v>
                </c:pt>
                <c:pt idx="12">
                  <c:v>556</c:v>
                </c:pt>
                <c:pt idx="13">
                  <c:v>185</c:v>
                </c:pt>
                <c:pt idx="14">
                  <c:v>48</c:v>
                </c:pt>
                <c:pt idx="15">
                  <c:v>17</c:v>
                </c:pt>
                <c:pt idx="16">
                  <c:v>4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0-4BE5-870C-31B3112D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725071749425342"/>
          <c:y val="0.22932817434038774"/>
          <c:w val="6.8379167624796164E-2"/>
          <c:h val="0.136145764351794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 antall% innen de ulike VEKTGRUPPENE</a:t>
            </a:r>
          </a:p>
        </c:rich>
      </c:tx>
      <c:layout>
        <c:manualLayout>
          <c:xMode val="edge"/>
          <c:yMode val="edge"/>
          <c:x val="0.19008829786161494"/>
          <c:y val="5.03224226184042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069889780438165E-2"/>
          <c:y val="0.12882245247335308"/>
          <c:w val="0.91531690952513989"/>
          <c:h val="0.7347750720416105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&gt;= 50,0 kg</c:v>
                </c:pt>
                <c:pt idx="1">
                  <c:v>50,1 -75 kg</c:v>
                </c:pt>
                <c:pt idx="2">
                  <c:v>75,1 -100 kg</c:v>
                </c:pt>
                <c:pt idx="3">
                  <c:v>100,1 - 125 kg</c:v>
                </c:pt>
                <c:pt idx="4">
                  <c:v>125,1 - 150 kg</c:v>
                </c:pt>
                <c:pt idx="5">
                  <c:v>125,1 - 150 kg</c:v>
                </c:pt>
                <c:pt idx="6">
                  <c:v>175,1 - 200 kg</c:v>
                </c:pt>
                <c:pt idx="7">
                  <c:v>200,1 - 225 kg</c:v>
                </c:pt>
                <c:pt idx="8">
                  <c:v>225,1 - 250 kg</c:v>
                </c:pt>
                <c:pt idx="9">
                  <c:v>250,1 - 275 kg</c:v>
                </c:pt>
                <c:pt idx="10">
                  <c:v>275,1 - 300 kg</c:v>
                </c:pt>
                <c:pt idx="11">
                  <c:v>300,1 - 325 kg</c:v>
                </c:pt>
                <c:pt idx="12">
                  <c:v>325,1 - 350 kg</c:v>
                </c:pt>
                <c:pt idx="13">
                  <c:v>350,1 - 375 kg</c:v>
                </c:pt>
                <c:pt idx="14">
                  <c:v>375,1 - 400 kg</c:v>
                </c:pt>
                <c:pt idx="15">
                  <c:v>400,1 - 425 kg</c:v>
                </c:pt>
                <c:pt idx="16">
                  <c:v>425,1 - 450 kg</c:v>
                </c:pt>
                <c:pt idx="17">
                  <c:v>450,1 - 475 kg</c:v>
                </c:pt>
              </c:strCache>
            </c:strRef>
          </c:cat>
          <c:val>
            <c:numRef>
              <c:f>Vektgrupper!$G$28:$G$45</c:f>
              <c:numCache>
                <c:formatCode>0.0</c:formatCode>
                <c:ptCount val="18"/>
                <c:pt idx="0">
                  <c:v>4.9493344447628221E-2</c:v>
                </c:pt>
                <c:pt idx="1">
                  <c:v>0.40897131990934904</c:v>
                </c:pt>
                <c:pt idx="2">
                  <c:v>1.2269139597280472</c:v>
                </c:pt>
                <c:pt idx="3">
                  <c:v>2.6127276042616367</c:v>
                </c:pt>
                <c:pt idx="4">
                  <c:v>4.7122873739873397</c:v>
                </c:pt>
                <c:pt idx="5">
                  <c:v>7.7756649040089618</c:v>
                </c:pt>
                <c:pt idx="6">
                  <c:v>11.719502982625231</c:v>
                </c:pt>
                <c:pt idx="7">
                  <c:v>17.890541561384772</c:v>
                </c:pt>
                <c:pt idx="8">
                  <c:v>20.203704186094971</c:v>
                </c:pt>
                <c:pt idx="9">
                  <c:v>16.632368647268748</c:v>
                </c:pt>
                <c:pt idx="10">
                  <c:v>9.695485686003801</c:v>
                </c:pt>
                <c:pt idx="11">
                  <c:v>4.5012894318685044</c:v>
                </c:pt>
                <c:pt idx="12">
                  <c:v>1.7583161843236348</c:v>
                </c:pt>
                <c:pt idx="13">
                  <c:v>0.55484644038656916</c:v>
                </c:pt>
                <c:pt idx="14">
                  <c:v>0.19536846492484827</c:v>
                </c:pt>
                <c:pt idx="15">
                  <c:v>4.688843158196359E-2</c:v>
                </c:pt>
                <c:pt idx="16">
                  <c:v>1.302456432832322E-2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83-4CAD-88AD-4EC527801223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&gt;= 50,0 kg</c:v>
                </c:pt>
                <c:pt idx="1">
                  <c:v>50,1 -75 kg</c:v>
                </c:pt>
                <c:pt idx="2">
                  <c:v>75,1 -100 kg</c:v>
                </c:pt>
                <c:pt idx="3">
                  <c:v>100,1 - 125 kg</c:v>
                </c:pt>
                <c:pt idx="4">
                  <c:v>125,1 - 150 kg</c:v>
                </c:pt>
                <c:pt idx="5">
                  <c:v>125,1 - 150 kg</c:v>
                </c:pt>
                <c:pt idx="6">
                  <c:v>175,1 - 200 kg</c:v>
                </c:pt>
                <c:pt idx="7">
                  <c:v>200,1 - 225 kg</c:v>
                </c:pt>
                <c:pt idx="8">
                  <c:v>225,1 - 250 kg</c:v>
                </c:pt>
                <c:pt idx="9">
                  <c:v>250,1 - 275 kg</c:v>
                </c:pt>
                <c:pt idx="10">
                  <c:v>275,1 - 300 kg</c:v>
                </c:pt>
                <c:pt idx="11">
                  <c:v>300,1 - 325 kg</c:v>
                </c:pt>
                <c:pt idx="12">
                  <c:v>325,1 - 350 kg</c:v>
                </c:pt>
                <c:pt idx="13">
                  <c:v>350,1 - 375 kg</c:v>
                </c:pt>
                <c:pt idx="14">
                  <c:v>375,1 - 400 kg</c:v>
                </c:pt>
                <c:pt idx="15">
                  <c:v>400,1 - 425 kg</c:v>
                </c:pt>
                <c:pt idx="16">
                  <c:v>425,1 - 450 kg</c:v>
                </c:pt>
                <c:pt idx="17">
                  <c:v>450,1 - 475 kg</c:v>
                </c:pt>
              </c:strCache>
            </c:strRef>
          </c:cat>
          <c:val>
            <c:numRef>
              <c:f>Vektgrupper!$G$9:$G$26</c:f>
              <c:numCache>
                <c:formatCode>0.0</c:formatCode>
                <c:ptCount val="18"/>
                <c:pt idx="0">
                  <c:v>4.0683482506102514E-2</c:v>
                </c:pt>
                <c:pt idx="1">
                  <c:v>0.34716571738540819</c:v>
                </c:pt>
                <c:pt idx="2">
                  <c:v>1.0252237591537836</c:v>
                </c:pt>
                <c:pt idx="3">
                  <c:v>2.454570111201519</c:v>
                </c:pt>
                <c:pt idx="4">
                  <c:v>4.8304854895579057</c:v>
                </c:pt>
                <c:pt idx="5">
                  <c:v>7.865473284513155</c:v>
                </c:pt>
                <c:pt idx="6">
                  <c:v>11.87415242744779</c:v>
                </c:pt>
                <c:pt idx="7">
                  <c:v>17.933279088689996</c:v>
                </c:pt>
                <c:pt idx="8">
                  <c:v>20.591266612422025</c:v>
                </c:pt>
                <c:pt idx="9">
                  <c:v>16.758882560347164</c:v>
                </c:pt>
                <c:pt idx="10">
                  <c:v>9.707078925956063</c:v>
                </c:pt>
                <c:pt idx="11">
                  <c:v>4.3666937889883375</c:v>
                </c:pt>
                <c:pt idx="12">
                  <c:v>1.5080010848928662</c:v>
                </c:pt>
                <c:pt idx="13">
                  <c:v>0.50176295090859779</c:v>
                </c:pt>
                <c:pt idx="14">
                  <c:v>0.13018714401952811</c:v>
                </c:pt>
                <c:pt idx="15">
                  <c:v>4.610794684024952E-2</c:v>
                </c:pt>
                <c:pt idx="16">
                  <c:v>1.0848928668294006E-2</c:v>
                </c:pt>
                <c:pt idx="17">
                  <c:v>5.424464334147003E-3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83-4CAD-88AD-4EC527801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024941223660263"/>
          <c:y val="0.37329490762153134"/>
          <c:w val="6.8020688195025561E-2"/>
          <c:h val="0.162261853987104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</a:t>
            </a:r>
            <a:r>
              <a:rPr lang="en-US" sz="2400" baseline="0"/>
              <a:t> m</a:t>
            </a:r>
            <a:r>
              <a:rPr lang="en-US" sz="2400"/>
              <a:t>iddel KLASSE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&gt;= 50,0 kg</c:v>
                </c:pt>
                <c:pt idx="1">
                  <c:v>50,1 -75 kg</c:v>
                </c:pt>
                <c:pt idx="2">
                  <c:v>75,1 -100 kg</c:v>
                </c:pt>
                <c:pt idx="3">
                  <c:v>100,1 - 125 kg</c:v>
                </c:pt>
                <c:pt idx="4">
                  <c:v>125,1 - 150 kg</c:v>
                </c:pt>
                <c:pt idx="5">
                  <c:v>125,1 - 150 kg</c:v>
                </c:pt>
                <c:pt idx="6">
                  <c:v>175,1 - 200 kg</c:v>
                </c:pt>
                <c:pt idx="7">
                  <c:v>200,1 - 225 kg</c:v>
                </c:pt>
                <c:pt idx="8">
                  <c:v>225,1 - 250 kg</c:v>
                </c:pt>
                <c:pt idx="9">
                  <c:v>250,1 - 275 kg</c:v>
                </c:pt>
                <c:pt idx="10">
                  <c:v>275,1 - 300 kg</c:v>
                </c:pt>
                <c:pt idx="11">
                  <c:v>300,1 - 325 kg</c:v>
                </c:pt>
                <c:pt idx="12">
                  <c:v>325,1 - 350 kg</c:v>
                </c:pt>
                <c:pt idx="13">
                  <c:v>350,1 - 375 kg</c:v>
                </c:pt>
                <c:pt idx="14">
                  <c:v>375,1 - 400 kg</c:v>
                </c:pt>
                <c:pt idx="15">
                  <c:v>400,1 - 425 kg</c:v>
                </c:pt>
                <c:pt idx="16">
                  <c:v>425,1 - 450 kg</c:v>
                </c:pt>
                <c:pt idx="17">
                  <c:v>450,1 - 475 kg</c:v>
                </c:pt>
              </c:strCache>
            </c:strRef>
          </c:cat>
          <c:val>
            <c:numRef>
              <c:f>Vektgrupper!$J$28:$J$45</c:f>
              <c:numCache>
                <c:formatCode>0.00</c:formatCode>
                <c:ptCount val="18"/>
                <c:pt idx="0">
                  <c:v>3.0769230769230762</c:v>
                </c:pt>
                <c:pt idx="1">
                  <c:v>3.2738853503184706</c:v>
                </c:pt>
                <c:pt idx="2">
                  <c:v>3.4607218683651801</c:v>
                </c:pt>
                <c:pt idx="3">
                  <c:v>3.6626746506986025</c:v>
                </c:pt>
                <c:pt idx="4">
                  <c:v>4.0354963948973932</c:v>
                </c:pt>
                <c:pt idx="5">
                  <c:v>4.4458235491445812</c:v>
                </c:pt>
                <c:pt idx="6">
                  <c:v>4.9215860993539762</c:v>
                </c:pt>
                <c:pt idx="7">
                  <c:v>5.4963567473039925</c:v>
                </c:pt>
                <c:pt idx="8">
                  <c:v>6.0300567595459214</c:v>
                </c:pt>
                <c:pt idx="9">
                  <c:v>6.5655647814507292</c:v>
                </c:pt>
                <c:pt idx="10">
                  <c:v>6.9723267060720042</c:v>
                </c:pt>
                <c:pt idx="11">
                  <c:v>7.4548611111111107</c:v>
                </c:pt>
                <c:pt idx="12">
                  <c:v>7.9970370370370372</c:v>
                </c:pt>
                <c:pt idx="13">
                  <c:v>8.375586854460094</c:v>
                </c:pt>
                <c:pt idx="14">
                  <c:v>8.64</c:v>
                </c:pt>
                <c:pt idx="15">
                  <c:v>9.3333333333333357</c:v>
                </c:pt>
                <c:pt idx="16">
                  <c:v>10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F-41F9-98FB-E18C450BBC23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&gt;= 50,0 kg</c:v>
                </c:pt>
                <c:pt idx="1">
                  <c:v>50,1 -75 kg</c:v>
                </c:pt>
                <c:pt idx="2">
                  <c:v>75,1 -100 kg</c:v>
                </c:pt>
                <c:pt idx="3">
                  <c:v>100,1 - 125 kg</c:v>
                </c:pt>
                <c:pt idx="4">
                  <c:v>125,1 - 150 kg</c:v>
                </c:pt>
                <c:pt idx="5">
                  <c:v>125,1 - 150 kg</c:v>
                </c:pt>
                <c:pt idx="6">
                  <c:v>175,1 - 200 kg</c:v>
                </c:pt>
                <c:pt idx="7">
                  <c:v>200,1 - 225 kg</c:v>
                </c:pt>
                <c:pt idx="8">
                  <c:v>225,1 - 250 kg</c:v>
                </c:pt>
                <c:pt idx="9">
                  <c:v>250,1 - 275 kg</c:v>
                </c:pt>
                <c:pt idx="10">
                  <c:v>275,1 - 300 kg</c:v>
                </c:pt>
                <c:pt idx="11">
                  <c:v>300,1 - 325 kg</c:v>
                </c:pt>
                <c:pt idx="12">
                  <c:v>325,1 - 350 kg</c:v>
                </c:pt>
                <c:pt idx="13">
                  <c:v>350,1 - 375 kg</c:v>
                </c:pt>
                <c:pt idx="14">
                  <c:v>375,1 - 400 kg</c:v>
                </c:pt>
                <c:pt idx="15">
                  <c:v>400,1 - 425 kg</c:v>
                </c:pt>
                <c:pt idx="16">
                  <c:v>425,1 - 450 kg</c:v>
                </c:pt>
                <c:pt idx="17">
                  <c:v>450,1 - 475 kg</c:v>
                </c:pt>
              </c:strCache>
            </c:strRef>
          </c:cat>
          <c:val>
            <c:numRef>
              <c:f>Vektgrupper!$J$9:$J$26</c:f>
              <c:numCache>
                <c:formatCode>0.00</c:formatCode>
                <c:ptCount val="18"/>
                <c:pt idx="0">
                  <c:v>3</c:v>
                </c:pt>
                <c:pt idx="1">
                  <c:v>3.46875</c:v>
                </c:pt>
                <c:pt idx="2">
                  <c:v>3.592592592592593</c:v>
                </c:pt>
                <c:pt idx="3">
                  <c:v>3.9269911504424777</c:v>
                </c:pt>
                <c:pt idx="4">
                  <c:v>4.2438063063063058</c:v>
                </c:pt>
                <c:pt idx="5">
                  <c:v>4.6004834254143638</c:v>
                </c:pt>
                <c:pt idx="6">
                  <c:v>4.9942752461644151</c:v>
                </c:pt>
                <c:pt idx="7">
                  <c:v>5.661422087745839</c:v>
                </c:pt>
                <c:pt idx="8">
                  <c:v>6.1395624670532412</c:v>
                </c:pt>
                <c:pt idx="9">
                  <c:v>6.6104274611398974</c:v>
                </c:pt>
                <c:pt idx="10">
                  <c:v>7.1294380766005014</c:v>
                </c:pt>
                <c:pt idx="11">
                  <c:v>7.5139838408949693</c:v>
                </c:pt>
                <c:pt idx="12">
                  <c:v>7.890287769784174</c:v>
                </c:pt>
                <c:pt idx="13">
                  <c:v>8.3405405405405428</c:v>
                </c:pt>
                <c:pt idx="14">
                  <c:v>8.8541666666666643</c:v>
                </c:pt>
                <c:pt idx="15">
                  <c:v>8.7647058823529402</c:v>
                </c:pt>
                <c:pt idx="16">
                  <c:v>9.5</c:v>
                </c:pt>
                <c:pt idx="17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CF-41F9-98FB-E18C450BB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9.0714089392002345E-3"/>
              <c:y val="0.35952181608834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2416997577493217E-2"/>
          <c:h val="0.196998233206964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Kvige,</a:t>
            </a:r>
            <a:r>
              <a:rPr lang="nb-NO" sz="2000" baseline="0"/>
              <a:t> middel FETTGRUPPE </a:t>
            </a:r>
            <a:r>
              <a:rPr lang="nb-NO" sz="2000"/>
              <a:t>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VK!$AB$11:$AB$28</c:f>
              <c:strCache>
                <c:ptCount val="18"/>
                <c:pt idx="0">
                  <c:v>&lt;=100kg</c:v>
                </c:pt>
                <c:pt idx="1">
                  <c:v>&gt;100 kg</c:v>
                </c:pt>
                <c:pt idx="2">
                  <c:v>&gt;150 kg</c:v>
                </c:pt>
                <c:pt idx="3">
                  <c:v>&gt;175 kg</c:v>
                </c:pt>
                <c:pt idx="4">
                  <c:v>&gt;200 kg</c:v>
                </c:pt>
                <c:pt idx="5">
                  <c:v>&gt;225 kg</c:v>
                </c:pt>
                <c:pt idx="6">
                  <c:v>&gt;250 kg</c:v>
                </c:pt>
                <c:pt idx="7">
                  <c:v>&gt;275 kg</c:v>
                </c:pt>
                <c:pt idx="8">
                  <c:v>&gt;300 kg</c:v>
                </c:pt>
                <c:pt idx="9">
                  <c:v>&gt;325 kg</c:v>
                </c:pt>
                <c:pt idx="10">
                  <c:v>&gt;350 kg</c:v>
                </c:pt>
                <c:pt idx="11">
                  <c:v>&gt;375 kg</c:v>
                </c:pt>
                <c:pt idx="12">
                  <c:v>&gt;400 kg</c:v>
                </c:pt>
                <c:pt idx="13">
                  <c:v>&gt;425 kg</c:v>
                </c:pt>
                <c:pt idx="14">
                  <c:v>&gt;450 kg</c:v>
                </c:pt>
                <c:pt idx="15">
                  <c:v>&lt;=100kg</c:v>
                </c:pt>
                <c:pt idx="16">
                  <c:v>&gt;100 kg</c:v>
                </c:pt>
                <c:pt idx="17">
                  <c:v>&gt;150 kg</c:v>
                </c:pt>
              </c:strCache>
            </c:strRef>
          </c:cat>
          <c:val>
            <c:numRef>
              <c:f>Vektgrupper!$L$28:$L$45</c:f>
              <c:numCache>
                <c:formatCode>0.00</c:formatCode>
                <c:ptCount val="18"/>
                <c:pt idx="0">
                  <c:v>2.736842105263158</c:v>
                </c:pt>
                <c:pt idx="1">
                  <c:v>3.477707006369426</c:v>
                </c:pt>
                <c:pt idx="2">
                  <c:v>4.2186836518046702</c:v>
                </c:pt>
                <c:pt idx="3">
                  <c:v>4.6739780658025927</c:v>
                </c:pt>
                <c:pt idx="4">
                  <c:v>5.4472084024322811</c:v>
                </c:pt>
                <c:pt idx="5">
                  <c:v>6.1597989949748753</c:v>
                </c:pt>
                <c:pt idx="6">
                  <c:v>6.9168704156479217</c:v>
                </c:pt>
                <c:pt idx="7">
                  <c:v>7.5984274898078068</c:v>
                </c:pt>
                <c:pt idx="8">
                  <c:v>8.2528365136668391</c:v>
                </c:pt>
                <c:pt idx="9">
                  <c:v>8.7370399373531704</c:v>
                </c:pt>
                <c:pt idx="10">
                  <c:v>9.2068780225685121</c:v>
                </c:pt>
                <c:pt idx="11">
                  <c:v>9.5949074074074066</c:v>
                </c:pt>
                <c:pt idx="12">
                  <c:v>9.7807407407407396</c:v>
                </c:pt>
                <c:pt idx="13">
                  <c:v>10.150234741784036</c:v>
                </c:pt>
                <c:pt idx="14">
                  <c:v>10.346666666666664</c:v>
                </c:pt>
                <c:pt idx="15">
                  <c:v>9.7777777777777768</c:v>
                </c:pt>
                <c:pt idx="16">
                  <c:v>9.4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5D-4FE3-9329-3CB2BD3475C3}"/>
            </c:ext>
          </c:extLst>
        </c:ser>
        <c:ser>
          <c:idx val="6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VK!$AB$11:$AB$28</c:f>
              <c:strCache>
                <c:ptCount val="18"/>
                <c:pt idx="0">
                  <c:v>&lt;=100kg</c:v>
                </c:pt>
                <c:pt idx="1">
                  <c:v>&gt;100 kg</c:v>
                </c:pt>
                <c:pt idx="2">
                  <c:v>&gt;150 kg</c:v>
                </c:pt>
                <c:pt idx="3">
                  <c:v>&gt;175 kg</c:v>
                </c:pt>
                <c:pt idx="4">
                  <c:v>&gt;200 kg</c:v>
                </c:pt>
                <c:pt idx="5">
                  <c:v>&gt;225 kg</c:v>
                </c:pt>
                <c:pt idx="6">
                  <c:v>&gt;250 kg</c:v>
                </c:pt>
                <c:pt idx="7">
                  <c:v>&gt;275 kg</c:v>
                </c:pt>
                <c:pt idx="8">
                  <c:v>&gt;300 kg</c:v>
                </c:pt>
                <c:pt idx="9">
                  <c:v>&gt;325 kg</c:v>
                </c:pt>
                <c:pt idx="10">
                  <c:v>&gt;350 kg</c:v>
                </c:pt>
                <c:pt idx="11">
                  <c:v>&gt;375 kg</c:v>
                </c:pt>
                <c:pt idx="12">
                  <c:v>&gt;400 kg</c:v>
                </c:pt>
                <c:pt idx="13">
                  <c:v>&gt;425 kg</c:v>
                </c:pt>
                <c:pt idx="14">
                  <c:v>&gt;450 kg</c:v>
                </c:pt>
                <c:pt idx="15">
                  <c:v>&lt;=100kg</c:v>
                </c:pt>
                <c:pt idx="16">
                  <c:v>&gt;100 kg</c:v>
                </c:pt>
                <c:pt idx="17">
                  <c:v>&gt;150 kg</c:v>
                </c:pt>
              </c:strCache>
            </c:strRef>
          </c:cat>
          <c:val>
            <c:numRef>
              <c:f>Vektgrupper!$L$9:$L$26</c:f>
              <c:numCache>
                <c:formatCode>0.00</c:formatCode>
                <c:ptCount val="18"/>
                <c:pt idx="0">
                  <c:v>3</c:v>
                </c:pt>
                <c:pt idx="1">
                  <c:v>3.9609375</c:v>
                </c:pt>
                <c:pt idx="2">
                  <c:v>4.3862433862433852</c:v>
                </c:pt>
                <c:pt idx="3">
                  <c:v>4.8751381215469616</c:v>
                </c:pt>
                <c:pt idx="4">
                  <c:v>5.5019651880965759</c:v>
                </c:pt>
                <c:pt idx="5">
                  <c:v>6.1220689655172418</c:v>
                </c:pt>
                <c:pt idx="6">
                  <c:v>6.8606669712197332</c:v>
                </c:pt>
                <c:pt idx="7">
                  <c:v>7.5884754990925565</c:v>
                </c:pt>
                <c:pt idx="8">
                  <c:v>8.1450210748155953</c:v>
                </c:pt>
                <c:pt idx="9">
                  <c:v>8.6125586664508802</c:v>
                </c:pt>
                <c:pt idx="10">
                  <c:v>9.1098072087175179</c:v>
                </c:pt>
                <c:pt idx="11">
                  <c:v>9.4167701863354072</c:v>
                </c:pt>
                <c:pt idx="12">
                  <c:v>9.8093525179856105</c:v>
                </c:pt>
                <c:pt idx="13">
                  <c:v>10.178378378378376</c:v>
                </c:pt>
                <c:pt idx="14">
                  <c:v>10.291666666666664</c:v>
                </c:pt>
                <c:pt idx="15">
                  <c:v>11.352941176470589</c:v>
                </c:pt>
                <c:pt idx="16">
                  <c:v>10.5</c:v>
                </c:pt>
                <c:pt idx="17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5D-4FE3-9329-3CB2BD347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</a:t>
                </a:r>
                <a:r>
                  <a:rPr lang="en-US" b="1"/>
                  <a:t>FETTGRUPPE</a:t>
                </a:r>
                <a:r>
                  <a:rPr lang="en-US"/>
                  <a:t> ( 1 - 15)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37212868943562"/>
          <c:y val="0.22953840157742653"/>
          <c:w val="6.6358193725825826E-2"/>
          <c:h val="0.152963901724201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vektutvikling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20777389087096E-2"/>
          <c:y val="0.16545409060930658"/>
          <c:w val="0.90340245234100258"/>
          <c:h val="0.74723491998514169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'Ark1'!$U$119:$U$170</c:f>
              <c:numCache>
                <c:formatCode>General</c:formatCode>
                <c:ptCount val="52"/>
                <c:pt idx="0">
                  <c:v>235.43455882352939</c:v>
                </c:pt>
                <c:pt idx="1">
                  <c:v>233.34972527472505</c:v>
                </c:pt>
                <c:pt idx="2">
                  <c:v>229.25336391437301</c:v>
                </c:pt>
                <c:pt idx="3">
                  <c:v>226.90109204368204</c:v>
                </c:pt>
                <c:pt idx="4">
                  <c:v>211.53492307692323</c:v>
                </c:pt>
                <c:pt idx="5">
                  <c:v>233.68265107212457</c:v>
                </c:pt>
                <c:pt idx="6">
                  <c:v>232.97319727891127</c:v>
                </c:pt>
                <c:pt idx="7">
                  <c:v>237.03510848126243</c:v>
                </c:pt>
                <c:pt idx="8">
                  <c:v>225.32319201995017</c:v>
                </c:pt>
                <c:pt idx="9">
                  <c:v>215.28026755852832</c:v>
                </c:pt>
                <c:pt idx="10">
                  <c:v>219.72173112338848</c:v>
                </c:pt>
                <c:pt idx="11">
                  <c:v>225.22141414141424</c:v>
                </c:pt>
                <c:pt idx="12">
                  <c:v>215.67505376344113</c:v>
                </c:pt>
                <c:pt idx="13">
                  <c:v>225.32521739130439</c:v>
                </c:pt>
                <c:pt idx="14">
                  <c:v>228.51720226843088</c:v>
                </c:pt>
                <c:pt idx="15">
                  <c:v>235.24360535931808</c:v>
                </c:pt>
                <c:pt idx="16">
                  <c:v>232.71438263229328</c:v>
                </c:pt>
                <c:pt idx="17">
                  <c:v>237.24940298507457</c:v>
                </c:pt>
                <c:pt idx="18">
                  <c:v>241.84579439252283</c:v>
                </c:pt>
                <c:pt idx="19">
                  <c:v>233.50728929384965</c:v>
                </c:pt>
                <c:pt idx="20">
                  <c:v>233.49377880184321</c:v>
                </c:pt>
                <c:pt idx="21">
                  <c:v>232.92188264058672</c:v>
                </c:pt>
                <c:pt idx="22">
                  <c:v>236.5425442291494</c:v>
                </c:pt>
                <c:pt idx="23">
                  <c:v>234.19588516746464</c:v>
                </c:pt>
                <c:pt idx="24">
                  <c:v>236.72425277540563</c:v>
                </c:pt>
                <c:pt idx="25">
                  <c:v>237.17245989304809</c:v>
                </c:pt>
                <c:pt idx="26">
                  <c:v>234.40424836601275</c:v>
                </c:pt>
                <c:pt idx="27">
                  <c:v>239.83670360110796</c:v>
                </c:pt>
                <c:pt idx="28">
                  <c:v>238.49067357512956</c:v>
                </c:pt>
                <c:pt idx="29">
                  <c:v>234.69467084639476</c:v>
                </c:pt>
                <c:pt idx="30">
                  <c:v>235.94072847682105</c:v>
                </c:pt>
                <c:pt idx="31">
                  <c:v>227.98573825503351</c:v>
                </c:pt>
                <c:pt idx="32">
                  <c:v>233.79396325459328</c:v>
                </c:pt>
                <c:pt idx="33">
                  <c:v>231.39718137254911</c:v>
                </c:pt>
                <c:pt idx="34">
                  <c:v>237.79782833505703</c:v>
                </c:pt>
                <c:pt idx="35">
                  <c:v>224.90292841648576</c:v>
                </c:pt>
                <c:pt idx="36">
                  <c:v>227.02342233009713</c:v>
                </c:pt>
                <c:pt idx="37">
                  <c:v>229.94245283018873</c:v>
                </c:pt>
                <c:pt idx="38">
                  <c:v>227.34010752688161</c:v>
                </c:pt>
                <c:pt idx="39">
                  <c:v>203.66345123258327</c:v>
                </c:pt>
                <c:pt idx="40">
                  <c:v>207.61512690355349</c:v>
                </c:pt>
                <c:pt idx="41">
                  <c:v>211.78207920792113</c:v>
                </c:pt>
                <c:pt idx="42">
                  <c:v>212.51123829344436</c:v>
                </c:pt>
                <c:pt idx="43">
                  <c:v>207.67630161579888</c:v>
                </c:pt>
                <c:pt idx="44">
                  <c:v>212.61993865030635</c:v>
                </c:pt>
                <c:pt idx="45">
                  <c:v>212.6949465500488</c:v>
                </c:pt>
                <c:pt idx="46">
                  <c:v>206.2244645799008</c:v>
                </c:pt>
                <c:pt idx="47">
                  <c:v>215.27528735632151</c:v>
                </c:pt>
                <c:pt idx="48">
                  <c:v>215.16334552102373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21-49BF-8DE7-2CA9FFFBBFAF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'Ark1'!$U$67:$U$118</c:f>
              <c:numCache>
                <c:formatCode>General</c:formatCode>
                <c:ptCount val="52"/>
                <c:pt idx="0">
                  <c:v>224.18024032042769</c:v>
                </c:pt>
                <c:pt idx="1">
                  <c:v>221.79343365253064</c:v>
                </c:pt>
                <c:pt idx="2">
                  <c:v>225.73211267605632</c:v>
                </c:pt>
                <c:pt idx="3">
                  <c:v>236.01963746223569</c:v>
                </c:pt>
                <c:pt idx="4">
                  <c:v>228.42338072669841</c:v>
                </c:pt>
                <c:pt idx="5">
                  <c:v>220.94503816793861</c:v>
                </c:pt>
                <c:pt idx="6">
                  <c:v>221.50720338983064</c:v>
                </c:pt>
                <c:pt idx="7">
                  <c:v>229.38465703971127</c:v>
                </c:pt>
                <c:pt idx="8">
                  <c:v>228.93594976452113</c:v>
                </c:pt>
                <c:pt idx="9">
                  <c:v>208.96541598694935</c:v>
                </c:pt>
                <c:pt idx="10">
                  <c:v>219.97628083491449</c:v>
                </c:pt>
                <c:pt idx="11">
                  <c:v>220.02394067796601</c:v>
                </c:pt>
                <c:pt idx="12">
                  <c:v>210.03687500000001</c:v>
                </c:pt>
                <c:pt idx="13">
                  <c:v>235.46462585034033</c:v>
                </c:pt>
                <c:pt idx="14">
                  <c:v>233.29883720930215</c:v>
                </c:pt>
                <c:pt idx="15">
                  <c:v>225.46802259886996</c:v>
                </c:pt>
                <c:pt idx="16">
                  <c:v>229.01688159437296</c:v>
                </c:pt>
                <c:pt idx="17">
                  <c:v>230.50556390977439</c:v>
                </c:pt>
                <c:pt idx="18">
                  <c:v>228.77802385008528</c:v>
                </c:pt>
                <c:pt idx="19">
                  <c:v>229.86684210526295</c:v>
                </c:pt>
                <c:pt idx="20">
                  <c:v>231.0453219927094</c:v>
                </c:pt>
                <c:pt idx="21">
                  <c:v>225.53046357615904</c:v>
                </c:pt>
                <c:pt idx="22">
                  <c:v>226.55580304806591</c:v>
                </c:pt>
                <c:pt idx="23">
                  <c:v>236.88845780795319</c:v>
                </c:pt>
                <c:pt idx="24">
                  <c:v>234.69200000000032</c:v>
                </c:pt>
                <c:pt idx="25">
                  <c:v>235.42834008097157</c:v>
                </c:pt>
                <c:pt idx="26">
                  <c:v>238.10397260273965</c:v>
                </c:pt>
                <c:pt idx="27">
                  <c:v>238.87648148148128</c:v>
                </c:pt>
                <c:pt idx="28">
                  <c:v>236.43955823293169</c:v>
                </c:pt>
                <c:pt idx="29">
                  <c:v>230.64534883720921</c:v>
                </c:pt>
                <c:pt idx="30">
                  <c:v>237.7282242990654</c:v>
                </c:pt>
                <c:pt idx="31">
                  <c:v>236.72367223065257</c:v>
                </c:pt>
                <c:pt idx="32">
                  <c:v>235.35730918499357</c:v>
                </c:pt>
                <c:pt idx="33">
                  <c:v>224.68840579710124</c:v>
                </c:pt>
                <c:pt idx="34">
                  <c:v>238.72282996432833</c:v>
                </c:pt>
                <c:pt idx="35">
                  <c:v>237.61700844390808</c:v>
                </c:pt>
                <c:pt idx="36">
                  <c:v>237.72487244897977</c:v>
                </c:pt>
                <c:pt idx="37">
                  <c:v>217.82298136645969</c:v>
                </c:pt>
                <c:pt idx="38">
                  <c:v>221.00710973724887</c:v>
                </c:pt>
                <c:pt idx="39">
                  <c:v>210.1413833528722</c:v>
                </c:pt>
                <c:pt idx="40">
                  <c:v>212.22841037204077</c:v>
                </c:pt>
                <c:pt idx="41">
                  <c:v>214.57649527806927</c:v>
                </c:pt>
                <c:pt idx="42">
                  <c:v>214.46492890995256</c:v>
                </c:pt>
                <c:pt idx="43">
                  <c:v>209.09513564078597</c:v>
                </c:pt>
                <c:pt idx="44">
                  <c:v>211.81453428863836</c:v>
                </c:pt>
                <c:pt idx="45">
                  <c:v>209.95681818181805</c:v>
                </c:pt>
                <c:pt idx="46">
                  <c:v>219.28918128654985</c:v>
                </c:pt>
                <c:pt idx="47">
                  <c:v>229.2255859375002</c:v>
                </c:pt>
                <c:pt idx="48">
                  <c:v>222.90313688212896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21-49BF-8DE7-2CA9FFFBB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15.5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ax val="260"/>
          <c:min val="1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  <c:majorUnit val="10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01248961596535"/>
          <c:y val="6.5773382123419488E-2"/>
          <c:w val="0.10848919820597983"/>
          <c:h val="0.198633915922273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99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Kvige,</a:t>
            </a:r>
            <a:r>
              <a:rPr lang="nb-NO" sz="2000" baseline="0"/>
              <a:t> a</a:t>
            </a:r>
            <a:r>
              <a:rPr lang="nb-NO" sz="2000"/>
              <a:t>ndelen av overfete slakt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VK!$AB$11:$AB$28</c:f>
              <c:strCache>
                <c:ptCount val="18"/>
                <c:pt idx="0">
                  <c:v>&lt;=100kg</c:v>
                </c:pt>
                <c:pt idx="1">
                  <c:v>&gt;100 kg</c:v>
                </c:pt>
                <c:pt idx="2">
                  <c:v>&gt;150 kg</c:v>
                </c:pt>
                <c:pt idx="3">
                  <c:v>&gt;175 kg</c:v>
                </c:pt>
                <c:pt idx="4">
                  <c:v>&gt;200 kg</c:v>
                </c:pt>
                <c:pt idx="5">
                  <c:v>&gt;225 kg</c:v>
                </c:pt>
                <c:pt idx="6">
                  <c:v>&gt;250 kg</c:v>
                </c:pt>
                <c:pt idx="7">
                  <c:v>&gt;275 kg</c:v>
                </c:pt>
                <c:pt idx="8">
                  <c:v>&gt;300 kg</c:v>
                </c:pt>
                <c:pt idx="9">
                  <c:v>&gt;325 kg</c:v>
                </c:pt>
                <c:pt idx="10">
                  <c:v>&gt;350 kg</c:v>
                </c:pt>
                <c:pt idx="11">
                  <c:v>&gt;375 kg</c:v>
                </c:pt>
                <c:pt idx="12">
                  <c:v>&gt;400 kg</c:v>
                </c:pt>
                <c:pt idx="13">
                  <c:v>&gt;425 kg</c:v>
                </c:pt>
                <c:pt idx="14">
                  <c:v>&gt;450 kg</c:v>
                </c:pt>
                <c:pt idx="15">
                  <c:v>&lt;=100kg</c:v>
                </c:pt>
                <c:pt idx="16">
                  <c:v>&gt;100 kg</c:v>
                </c:pt>
                <c:pt idx="17">
                  <c:v>&gt;150 kg</c:v>
                </c:pt>
              </c:strCache>
            </c:strRef>
          </c:cat>
          <c:val>
            <c:numRef>
              <c:f>Vektgrupper!$O$28:$O$45</c:f>
              <c:numCache>
                <c:formatCode>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7.8556263269639057</c:v>
                </c:pt>
                <c:pt idx="3">
                  <c:v>10.069790628115657</c:v>
                </c:pt>
                <c:pt idx="4">
                  <c:v>22.443338861249313</c:v>
                </c:pt>
                <c:pt idx="5">
                  <c:v>40.971524288107219</c:v>
                </c:pt>
                <c:pt idx="6">
                  <c:v>61.146921538119578</c:v>
                </c:pt>
                <c:pt idx="7">
                  <c:v>76.368666278392567</c:v>
                </c:pt>
                <c:pt idx="8">
                  <c:v>88.525012893243911</c:v>
                </c:pt>
                <c:pt idx="9">
                  <c:v>93.453406421299917</c:v>
                </c:pt>
                <c:pt idx="10">
                  <c:v>96.53412144008594</c:v>
                </c:pt>
                <c:pt idx="11">
                  <c:v>97.395833333333314</c:v>
                </c:pt>
                <c:pt idx="12">
                  <c:v>98.074074074074062</c:v>
                </c:pt>
                <c:pt idx="13">
                  <c:v>98.122065727699521</c:v>
                </c:pt>
                <c:pt idx="14">
                  <c:v>98.666666666666686</c:v>
                </c:pt>
                <c:pt idx="15">
                  <c:v>94.444444444444443</c:v>
                </c:pt>
                <c:pt idx="16">
                  <c:v>100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5A-471E-8327-2F19CC9E6870}"/>
            </c:ext>
          </c:extLst>
        </c:ser>
        <c:ser>
          <c:idx val="6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VK!$AB$11:$AB$28</c:f>
              <c:strCache>
                <c:ptCount val="18"/>
                <c:pt idx="0">
                  <c:v>&lt;=100kg</c:v>
                </c:pt>
                <c:pt idx="1">
                  <c:v>&gt;100 kg</c:v>
                </c:pt>
                <c:pt idx="2">
                  <c:v>&gt;150 kg</c:v>
                </c:pt>
                <c:pt idx="3">
                  <c:v>&gt;175 kg</c:v>
                </c:pt>
                <c:pt idx="4">
                  <c:v>&gt;200 kg</c:v>
                </c:pt>
                <c:pt idx="5">
                  <c:v>&gt;225 kg</c:v>
                </c:pt>
                <c:pt idx="6">
                  <c:v>&gt;250 kg</c:v>
                </c:pt>
                <c:pt idx="7">
                  <c:v>&gt;275 kg</c:v>
                </c:pt>
                <c:pt idx="8">
                  <c:v>&gt;300 kg</c:v>
                </c:pt>
                <c:pt idx="9">
                  <c:v>&gt;325 kg</c:v>
                </c:pt>
                <c:pt idx="10">
                  <c:v>&gt;350 kg</c:v>
                </c:pt>
                <c:pt idx="11">
                  <c:v>&gt;375 kg</c:v>
                </c:pt>
                <c:pt idx="12">
                  <c:v>&gt;400 kg</c:v>
                </c:pt>
                <c:pt idx="13">
                  <c:v>&gt;425 kg</c:v>
                </c:pt>
                <c:pt idx="14">
                  <c:v>&gt;450 kg</c:v>
                </c:pt>
                <c:pt idx="15">
                  <c:v>&lt;=100kg</c:v>
                </c:pt>
                <c:pt idx="16">
                  <c:v>&gt;100 kg</c:v>
                </c:pt>
                <c:pt idx="17">
                  <c:v>&gt;150 kg</c:v>
                </c:pt>
              </c:strCache>
            </c:strRef>
          </c:cat>
          <c:val>
            <c:numRef>
              <c:f>Vektgrupper!$O$9:$O$26</c:f>
              <c:numCache>
                <c:formatCode>0</c:formatCode>
                <c:ptCount val="18"/>
                <c:pt idx="0">
                  <c:v>0</c:v>
                </c:pt>
                <c:pt idx="1">
                  <c:v>5.46875</c:v>
                </c:pt>
                <c:pt idx="2">
                  <c:v>6.0846560846560873</c:v>
                </c:pt>
                <c:pt idx="3">
                  <c:v>14.143646408839777</c:v>
                </c:pt>
                <c:pt idx="4">
                  <c:v>25.154407636159458</c:v>
                </c:pt>
                <c:pt idx="5">
                  <c:v>41.103448275862064</c:v>
                </c:pt>
                <c:pt idx="6">
                  <c:v>59.844677935130221</c:v>
                </c:pt>
                <c:pt idx="7">
                  <c:v>76.28554143980638</c:v>
                </c:pt>
                <c:pt idx="8">
                  <c:v>86.090621707060009</c:v>
                </c:pt>
                <c:pt idx="9">
                  <c:v>91.244537951124784</c:v>
                </c:pt>
                <c:pt idx="10">
                  <c:v>94.635373009220487</c:v>
                </c:pt>
                <c:pt idx="11">
                  <c:v>96.149068322981364</c:v>
                </c:pt>
                <c:pt idx="12">
                  <c:v>96.223021582733779</c:v>
                </c:pt>
                <c:pt idx="13">
                  <c:v>92.432432432432449</c:v>
                </c:pt>
                <c:pt idx="14">
                  <c:v>95.833333333333314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A-471E-8327-2F19CC9E6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37212868943562"/>
          <c:y val="0.22953840157742653"/>
          <c:w val="6.6358193725825826E-2"/>
          <c:h val="0.148691538214020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Kvige, antall produsenter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02765106391215E-2"/>
          <c:y val="0.15308211064104779"/>
          <c:w val="0.88603624177974061"/>
          <c:h val="0.68185451530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VK!$AB$11:$AB$28</c:f>
              <c:strCache>
                <c:ptCount val="18"/>
                <c:pt idx="0">
                  <c:v>&lt;=100kg</c:v>
                </c:pt>
                <c:pt idx="1">
                  <c:v>&gt;100 kg</c:v>
                </c:pt>
                <c:pt idx="2">
                  <c:v>&gt;150 kg</c:v>
                </c:pt>
                <c:pt idx="3">
                  <c:v>&gt;175 kg</c:v>
                </c:pt>
                <c:pt idx="4">
                  <c:v>&gt;200 kg</c:v>
                </c:pt>
                <c:pt idx="5">
                  <c:v>&gt;225 kg</c:v>
                </c:pt>
                <c:pt idx="6">
                  <c:v>&gt;250 kg</c:v>
                </c:pt>
                <c:pt idx="7">
                  <c:v>&gt;275 kg</c:v>
                </c:pt>
                <c:pt idx="8">
                  <c:v>&gt;300 kg</c:v>
                </c:pt>
                <c:pt idx="9">
                  <c:v>&gt;325 kg</c:v>
                </c:pt>
                <c:pt idx="10">
                  <c:v>&gt;350 kg</c:v>
                </c:pt>
                <c:pt idx="11">
                  <c:v>&gt;375 kg</c:v>
                </c:pt>
                <c:pt idx="12">
                  <c:v>&gt;400 kg</c:v>
                </c:pt>
                <c:pt idx="13">
                  <c:v>&gt;425 kg</c:v>
                </c:pt>
                <c:pt idx="14">
                  <c:v>&gt;450 kg</c:v>
                </c:pt>
                <c:pt idx="15">
                  <c:v>&lt;=100kg</c:v>
                </c:pt>
                <c:pt idx="16">
                  <c:v>&gt;100 kg</c:v>
                </c:pt>
                <c:pt idx="17">
                  <c:v>&gt;150 kg</c:v>
                </c:pt>
              </c:strCache>
            </c:strRef>
          </c:cat>
          <c:val>
            <c:numRef>
              <c:f>Vektgrupper!$E$28:$E$45</c:f>
              <c:numCache>
                <c:formatCode>#,##0</c:formatCode>
                <c:ptCount val="18"/>
                <c:pt idx="0">
                  <c:v>13</c:v>
                </c:pt>
                <c:pt idx="1">
                  <c:v>92</c:v>
                </c:pt>
                <c:pt idx="2">
                  <c:v>285</c:v>
                </c:pt>
                <c:pt idx="3">
                  <c:v>621</c:v>
                </c:pt>
                <c:pt idx="4">
                  <c:v>1073</c:v>
                </c:pt>
                <c:pt idx="5">
                  <c:v>1702</c:v>
                </c:pt>
                <c:pt idx="6">
                  <c:v>2402</c:v>
                </c:pt>
                <c:pt idx="7">
                  <c:v>3129</c:v>
                </c:pt>
                <c:pt idx="8">
                  <c:v>3156</c:v>
                </c:pt>
                <c:pt idx="9">
                  <c:v>2679</c:v>
                </c:pt>
                <c:pt idx="10">
                  <c:v>1810</c:v>
                </c:pt>
                <c:pt idx="11">
                  <c:v>896</c:v>
                </c:pt>
                <c:pt idx="12">
                  <c:v>398</c:v>
                </c:pt>
                <c:pt idx="13">
                  <c:v>147</c:v>
                </c:pt>
                <c:pt idx="14">
                  <c:v>52</c:v>
                </c:pt>
                <c:pt idx="15">
                  <c:v>12</c:v>
                </c:pt>
                <c:pt idx="16">
                  <c:v>4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5E-44A7-B4CA-89C788B265B3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VK!$AB$11:$AB$28</c:f>
              <c:strCache>
                <c:ptCount val="18"/>
                <c:pt idx="0">
                  <c:v>&lt;=100kg</c:v>
                </c:pt>
                <c:pt idx="1">
                  <c:v>&gt;100 kg</c:v>
                </c:pt>
                <c:pt idx="2">
                  <c:v>&gt;150 kg</c:v>
                </c:pt>
                <c:pt idx="3">
                  <c:v>&gt;175 kg</c:v>
                </c:pt>
                <c:pt idx="4">
                  <c:v>&gt;200 kg</c:v>
                </c:pt>
                <c:pt idx="5">
                  <c:v>&gt;225 kg</c:v>
                </c:pt>
                <c:pt idx="6">
                  <c:v>&gt;250 kg</c:v>
                </c:pt>
                <c:pt idx="7">
                  <c:v>&gt;275 kg</c:v>
                </c:pt>
                <c:pt idx="8">
                  <c:v>&gt;300 kg</c:v>
                </c:pt>
                <c:pt idx="9">
                  <c:v>&gt;325 kg</c:v>
                </c:pt>
                <c:pt idx="10">
                  <c:v>&gt;350 kg</c:v>
                </c:pt>
                <c:pt idx="11">
                  <c:v>&gt;375 kg</c:v>
                </c:pt>
                <c:pt idx="12">
                  <c:v>&gt;400 kg</c:v>
                </c:pt>
                <c:pt idx="13">
                  <c:v>&gt;425 kg</c:v>
                </c:pt>
                <c:pt idx="14">
                  <c:v>&gt;450 kg</c:v>
                </c:pt>
                <c:pt idx="15">
                  <c:v>&lt;=100kg</c:v>
                </c:pt>
                <c:pt idx="16">
                  <c:v>&gt;100 kg</c:v>
                </c:pt>
                <c:pt idx="17">
                  <c:v>&gt;150 kg</c:v>
                </c:pt>
              </c:strCache>
            </c:strRef>
          </c:cat>
          <c:val>
            <c:numRef>
              <c:f>Vektgrupper!$E$9:$E$26</c:f>
              <c:numCache>
                <c:formatCode>#,##0</c:formatCode>
                <c:ptCount val="18"/>
                <c:pt idx="0">
                  <c:v>9</c:v>
                </c:pt>
                <c:pt idx="1">
                  <c:v>75</c:v>
                </c:pt>
                <c:pt idx="2">
                  <c:v>255</c:v>
                </c:pt>
                <c:pt idx="3">
                  <c:v>571</c:v>
                </c:pt>
                <c:pt idx="4">
                  <c:v>1057</c:v>
                </c:pt>
                <c:pt idx="5">
                  <c:v>1631</c:v>
                </c:pt>
                <c:pt idx="6">
                  <c:v>2335</c:v>
                </c:pt>
                <c:pt idx="7">
                  <c:v>2927</c:v>
                </c:pt>
                <c:pt idx="8">
                  <c:v>3043</c:v>
                </c:pt>
                <c:pt idx="9">
                  <c:v>2542</c:v>
                </c:pt>
                <c:pt idx="10">
                  <c:v>1642</c:v>
                </c:pt>
                <c:pt idx="11">
                  <c:v>854</c:v>
                </c:pt>
                <c:pt idx="12">
                  <c:v>358</c:v>
                </c:pt>
                <c:pt idx="13">
                  <c:v>120</c:v>
                </c:pt>
                <c:pt idx="14">
                  <c:v>40</c:v>
                </c:pt>
                <c:pt idx="15">
                  <c:v>11</c:v>
                </c:pt>
                <c:pt idx="16">
                  <c:v>3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5E-44A7-B4CA-89C788B26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317365168063672"/>
          <c:y val="0.12542169142210724"/>
          <c:w val="6.6328225100894644E-2"/>
          <c:h val="0.16121952083281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Kvige, antall SLAKT</a:t>
            </a:r>
            <a:r>
              <a:rPr lang="nb-NO" sz="2400" baseline="0"/>
              <a:t> per </a:t>
            </a:r>
            <a:r>
              <a:rPr lang="nb-NO" sz="2400"/>
              <a:t>produsent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02765106391215E-2"/>
          <c:y val="0.15308211064104779"/>
          <c:w val="0.88603624177974061"/>
          <c:h val="0.68185451530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VK!$AB$11:$AB$28</c:f>
              <c:strCache>
                <c:ptCount val="18"/>
                <c:pt idx="0">
                  <c:v>&lt;=100kg</c:v>
                </c:pt>
                <c:pt idx="1">
                  <c:v>&gt;100 kg</c:v>
                </c:pt>
                <c:pt idx="2">
                  <c:v>&gt;150 kg</c:v>
                </c:pt>
                <c:pt idx="3">
                  <c:v>&gt;175 kg</c:v>
                </c:pt>
                <c:pt idx="4">
                  <c:v>&gt;200 kg</c:v>
                </c:pt>
                <c:pt idx="5">
                  <c:v>&gt;225 kg</c:v>
                </c:pt>
                <c:pt idx="6">
                  <c:v>&gt;250 kg</c:v>
                </c:pt>
                <c:pt idx="7">
                  <c:v>&gt;275 kg</c:v>
                </c:pt>
                <c:pt idx="8">
                  <c:v>&gt;300 kg</c:v>
                </c:pt>
                <c:pt idx="9">
                  <c:v>&gt;325 kg</c:v>
                </c:pt>
                <c:pt idx="10">
                  <c:v>&gt;350 kg</c:v>
                </c:pt>
                <c:pt idx="11">
                  <c:v>&gt;375 kg</c:v>
                </c:pt>
                <c:pt idx="12">
                  <c:v>&gt;400 kg</c:v>
                </c:pt>
                <c:pt idx="13">
                  <c:v>&gt;425 kg</c:v>
                </c:pt>
                <c:pt idx="14">
                  <c:v>&gt;450 kg</c:v>
                </c:pt>
                <c:pt idx="15">
                  <c:v>&lt;=100kg</c:v>
                </c:pt>
                <c:pt idx="16">
                  <c:v>&gt;100 kg</c:v>
                </c:pt>
                <c:pt idx="17">
                  <c:v>&gt;150 kg</c:v>
                </c:pt>
              </c:strCache>
            </c:strRef>
          </c:cat>
          <c:val>
            <c:numRef>
              <c:f>Vektgrupper!$AB$28:$AB$45</c:f>
              <c:numCache>
                <c:formatCode>0</c:formatCode>
                <c:ptCount val="18"/>
                <c:pt idx="0">
                  <c:v>1.4615384615384615</c:v>
                </c:pt>
                <c:pt idx="1">
                  <c:v>1.7065217391304348</c:v>
                </c:pt>
                <c:pt idx="2">
                  <c:v>1.6526315789473685</c:v>
                </c:pt>
                <c:pt idx="3">
                  <c:v>1.6151368760064413</c:v>
                </c:pt>
                <c:pt idx="4">
                  <c:v>1.6859273066169618</c:v>
                </c:pt>
                <c:pt idx="5">
                  <c:v>1.7538190364277322</c:v>
                </c:pt>
                <c:pt idx="6">
                  <c:v>1.873022481265612</c:v>
                </c:pt>
                <c:pt idx="7">
                  <c:v>2.1949504634068391</c:v>
                </c:pt>
                <c:pt idx="8">
                  <c:v>2.4575411913814955</c:v>
                </c:pt>
                <c:pt idx="9">
                  <c:v>2.3833519970138113</c:v>
                </c:pt>
                <c:pt idx="10">
                  <c:v>2.0563535911602209</c:v>
                </c:pt>
                <c:pt idx="11">
                  <c:v>1.9285714285714286</c:v>
                </c:pt>
                <c:pt idx="12">
                  <c:v>1.6959798994974875</c:v>
                </c:pt>
                <c:pt idx="13">
                  <c:v>1.4489795918367347</c:v>
                </c:pt>
                <c:pt idx="14">
                  <c:v>1.4423076923076923</c:v>
                </c:pt>
                <c:pt idx="15">
                  <c:v>1.5</c:v>
                </c:pt>
                <c:pt idx="16">
                  <c:v>1.25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A2-4D4A-96C4-8B163E5D79F9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VK!$AB$11:$AB$28</c:f>
              <c:strCache>
                <c:ptCount val="18"/>
                <c:pt idx="0">
                  <c:v>&lt;=100kg</c:v>
                </c:pt>
                <c:pt idx="1">
                  <c:v>&gt;100 kg</c:v>
                </c:pt>
                <c:pt idx="2">
                  <c:v>&gt;150 kg</c:v>
                </c:pt>
                <c:pt idx="3">
                  <c:v>&gt;175 kg</c:v>
                </c:pt>
                <c:pt idx="4">
                  <c:v>&gt;200 kg</c:v>
                </c:pt>
                <c:pt idx="5">
                  <c:v>&gt;225 kg</c:v>
                </c:pt>
                <c:pt idx="6">
                  <c:v>&gt;250 kg</c:v>
                </c:pt>
                <c:pt idx="7">
                  <c:v>&gt;275 kg</c:v>
                </c:pt>
                <c:pt idx="8">
                  <c:v>&gt;300 kg</c:v>
                </c:pt>
                <c:pt idx="9">
                  <c:v>&gt;325 kg</c:v>
                </c:pt>
                <c:pt idx="10">
                  <c:v>&gt;350 kg</c:v>
                </c:pt>
                <c:pt idx="11">
                  <c:v>&gt;375 kg</c:v>
                </c:pt>
                <c:pt idx="12">
                  <c:v>&gt;400 kg</c:v>
                </c:pt>
                <c:pt idx="13">
                  <c:v>&gt;425 kg</c:v>
                </c:pt>
                <c:pt idx="14">
                  <c:v>&gt;450 kg</c:v>
                </c:pt>
                <c:pt idx="15">
                  <c:v>&lt;=100kg</c:v>
                </c:pt>
                <c:pt idx="16">
                  <c:v>&gt;100 kg</c:v>
                </c:pt>
                <c:pt idx="17">
                  <c:v>&gt;150 kg</c:v>
                </c:pt>
              </c:strCache>
            </c:strRef>
          </c:cat>
          <c:val>
            <c:numRef>
              <c:f>Vektgrupper!$AB$9:$AB$26</c:f>
              <c:numCache>
                <c:formatCode>0</c:formatCode>
                <c:ptCount val="18"/>
                <c:pt idx="0">
                  <c:v>1.6666666666666667</c:v>
                </c:pt>
                <c:pt idx="1">
                  <c:v>1.7066666666666668</c:v>
                </c:pt>
                <c:pt idx="2">
                  <c:v>1.4823529411764707</c:v>
                </c:pt>
                <c:pt idx="3">
                  <c:v>1.584938704028021</c:v>
                </c:pt>
                <c:pt idx="4">
                  <c:v>1.6849574266792811</c:v>
                </c:pt>
                <c:pt idx="5">
                  <c:v>1.7780502759043531</c:v>
                </c:pt>
                <c:pt idx="6">
                  <c:v>1.8749464668094218</c:v>
                </c:pt>
                <c:pt idx="7">
                  <c:v>2.2589682268534337</c:v>
                </c:pt>
                <c:pt idx="8">
                  <c:v>2.4949063424252382</c:v>
                </c:pt>
                <c:pt idx="9">
                  <c:v>2.4307631785995278</c:v>
                </c:pt>
                <c:pt idx="10">
                  <c:v>2.179658952496955</c:v>
                </c:pt>
                <c:pt idx="11">
                  <c:v>1.8852459016393444</c:v>
                </c:pt>
                <c:pt idx="12">
                  <c:v>1.553072625698324</c:v>
                </c:pt>
                <c:pt idx="13">
                  <c:v>1.5416666666666667</c:v>
                </c:pt>
                <c:pt idx="14">
                  <c:v>1.2</c:v>
                </c:pt>
                <c:pt idx="15">
                  <c:v>1.5454545454545454</c:v>
                </c:pt>
                <c:pt idx="16">
                  <c:v>1.3333333333333333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A2-4D4A-96C4-8B163E5D7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317365168063672"/>
          <c:y val="0.12542169142210724"/>
          <c:w val="6.5372430596713049E-2"/>
          <c:h val="0.159067536881531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KVIGE: middel</a:t>
            </a:r>
            <a:r>
              <a:rPr lang="nb-NO" sz="2400" baseline="0"/>
              <a:t> FETTGRUPPE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309766011667831E-2"/>
          <c:y val="0.15826568243950245"/>
          <c:w val="0.91438442153177057"/>
          <c:h val="0.7438703022373709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Variant!$B$17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Variant!$L$17:$L$22</c:f>
              <c:numCache>
                <c:formatCode>0.00</c:formatCode>
                <c:ptCount val="6"/>
                <c:pt idx="0">
                  <c:v>7.8186571193135004</c:v>
                </c:pt>
                <c:pt idx="1">
                  <c:v>7.3434482758620705</c:v>
                </c:pt>
                <c:pt idx="2">
                  <c:v>7.1181556195965401</c:v>
                </c:pt>
                <c:pt idx="3">
                  <c:v>7.9107468123861571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D8-4E50-839E-461028472FF7}"/>
            </c:ext>
          </c:extLst>
        </c:ser>
        <c:ser>
          <c:idx val="1"/>
          <c:order val="1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Variant!$L$10:$L$15</c:f>
              <c:numCache>
                <c:formatCode>0.00</c:formatCode>
                <c:ptCount val="6"/>
                <c:pt idx="0">
                  <c:v>7.7763746614859297</c:v>
                </c:pt>
                <c:pt idx="1">
                  <c:v>7.2057488653555213</c:v>
                </c:pt>
                <c:pt idx="2">
                  <c:v>7.1138121546961308</c:v>
                </c:pt>
                <c:pt idx="3">
                  <c:v>7.4642857142857117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D8-4E50-839E-46102847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56307571165681"/>
          <c:y val="0.1964500061119264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KVIGE: middel</a:t>
            </a:r>
            <a:r>
              <a:rPr lang="nb-NO" sz="2400" baseline="0"/>
              <a:t> KLASSE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3635807777775E-2"/>
          <c:y val="0.17652991051517364"/>
          <c:w val="0.87722057772514372"/>
          <c:h val="0.7256059074863264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Variant!$B$17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Variant!$J$17:$J$22</c:f>
              <c:numCache>
                <c:formatCode>0.00</c:formatCode>
                <c:ptCount val="6"/>
                <c:pt idx="0">
                  <c:v>5.7819940264542762</c:v>
                </c:pt>
                <c:pt idx="1">
                  <c:v>4.8964088397790038</c:v>
                </c:pt>
                <c:pt idx="2">
                  <c:v>4.5754082612872251</c:v>
                </c:pt>
                <c:pt idx="3">
                  <c:v>7.2276867030965395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4-4003-AF38-2909D6CA306A}"/>
            </c:ext>
          </c:extLst>
        </c:ser>
        <c:ser>
          <c:idx val="1"/>
          <c:order val="1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Variant!$J$10:$J$15</c:f>
              <c:numCache>
                <c:formatCode>0.00</c:formatCode>
                <c:ptCount val="6"/>
                <c:pt idx="0">
                  <c:v>5.9016176080615219</c:v>
                </c:pt>
                <c:pt idx="1">
                  <c:v>4.9969742813918305</c:v>
                </c:pt>
                <c:pt idx="2">
                  <c:v>4.6110497237569055</c:v>
                </c:pt>
                <c:pt idx="3">
                  <c:v>7.1364468864468877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4-4003-AF38-2909D6CA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4595341896777424E-2"/>
              <c:y val="0.305030994925876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56307571165681"/>
          <c:y val="0.19645000611192642"/>
          <c:w val="6.4508945482261715E-2"/>
          <c:h val="0.163245367056390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KVIGE: middel</a:t>
            </a:r>
            <a:r>
              <a:rPr lang="nb-NO" sz="2400" baseline="0"/>
              <a:t> SLAKTEVEKT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3635807777775E-2"/>
          <c:y val="0.17652991051517364"/>
          <c:w val="0.87722057772514372"/>
          <c:h val="0.7256059074863264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Variant!$B$17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Variant!$M$17:$M$22</c:f>
              <c:numCache>
                <c:formatCode>0.0</c:formatCode>
                <c:ptCount val="6"/>
                <c:pt idx="0">
                  <c:v>225.99033046344488</c:v>
                </c:pt>
                <c:pt idx="1">
                  <c:v>204.87186206896547</c:v>
                </c:pt>
                <c:pt idx="2">
                  <c:v>210.25744476464951</c:v>
                </c:pt>
                <c:pt idx="3">
                  <c:v>252.17650273224044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0A-455F-A792-7CC0FCB9D13F}"/>
            </c:ext>
          </c:extLst>
        </c:ser>
        <c:ser>
          <c:idx val="1"/>
          <c:order val="1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Variant!$M$10:$M$15</c:f>
              <c:numCache>
                <c:formatCode>0.0</c:formatCode>
                <c:ptCount val="6"/>
                <c:pt idx="0">
                  <c:v>226.07157953608876</c:v>
                </c:pt>
                <c:pt idx="1">
                  <c:v>203.38971255673215</c:v>
                </c:pt>
                <c:pt idx="2">
                  <c:v>209.83966850828736</c:v>
                </c:pt>
                <c:pt idx="3">
                  <c:v>245.20412087912121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0A-455F-A792-7CC0FCB9D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4595341896777424E-2"/>
              <c:y val="0.305030994925876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56307571165681"/>
          <c:y val="0.1964500061119264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KVIGE:</a:t>
            </a:r>
            <a:r>
              <a:rPr lang="nb-NO" sz="2400" baseline="0"/>
              <a:t> andels%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3635807777775E-2"/>
          <c:y val="0.17652991051517364"/>
          <c:w val="0.87722057772514372"/>
          <c:h val="0.7256059074863264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Variant!$B$17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Variant!$G$17:$G$22</c:f>
              <c:numCache>
                <c:formatCode>0.0</c:formatCode>
                <c:ptCount val="6"/>
                <c:pt idx="0">
                  <c:v>91.674698481335781</c:v>
                </c:pt>
                <c:pt idx="1">
                  <c:v>1.8885618276068663</c:v>
                </c:pt>
                <c:pt idx="2">
                  <c:v>2.7117142931568945</c:v>
                </c:pt>
                <c:pt idx="3">
                  <c:v>2.8601943264997796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BA-410E-B4ED-1C65F5C860F7}"/>
            </c:ext>
          </c:extLst>
        </c:ser>
        <c:ser>
          <c:idx val="1"/>
          <c:order val="1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Variant!$G$10:$G$15</c:f>
              <c:numCache>
                <c:formatCode>0.0</c:formatCode>
                <c:ptCount val="6"/>
                <c:pt idx="0">
                  <c:v>92.139951179821026</c:v>
                </c:pt>
                <c:pt idx="1">
                  <c:v>1.7927854624355846</c:v>
                </c:pt>
                <c:pt idx="2">
                  <c:v>2.454570111201519</c:v>
                </c:pt>
                <c:pt idx="3">
                  <c:v>2.9617575264442633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BA-410E-B4ED-1C65F5C86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</a:t>
                </a: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4595341896777424E-2"/>
              <c:y val="0.305030994925876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56307571165681"/>
          <c:y val="0.1964500061119264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KVIGE:</a:t>
            </a:r>
            <a:r>
              <a:rPr lang="nb-NO" sz="2400" baseline="0"/>
              <a:t> ANTALL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95658782640484"/>
          <c:y val="0.17240438942450276"/>
          <c:w val="0.85973762570651657"/>
          <c:h val="0.7297314285769973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Variant!$B$17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Variant!$F$17:$F$22</c:f>
              <c:numCache>
                <c:formatCode>0</c:formatCode>
                <c:ptCount val="6"/>
                <c:pt idx="0">
                  <c:v>35193</c:v>
                </c:pt>
                <c:pt idx="1">
                  <c:v>725</c:v>
                </c:pt>
                <c:pt idx="2">
                  <c:v>1041</c:v>
                </c:pt>
                <c:pt idx="3">
                  <c:v>1098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1F-40D1-89B5-69BD48A31C5D}"/>
            </c:ext>
          </c:extLst>
        </c:ser>
        <c:ser>
          <c:idx val="1"/>
          <c:order val="1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Variant!$D$10:$D$15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Variant!$F$10:$F$15</c:f>
              <c:numCache>
                <c:formatCode>0</c:formatCode>
                <c:ptCount val="6"/>
                <c:pt idx="0">
                  <c:v>33972</c:v>
                </c:pt>
                <c:pt idx="1">
                  <c:v>661</c:v>
                </c:pt>
                <c:pt idx="2">
                  <c:v>905</c:v>
                </c:pt>
                <c:pt idx="3">
                  <c:v>1092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1F-40D1-89B5-69BD48A31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4595341896777424E-2"/>
              <c:y val="0.305030994925876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67555972876198"/>
          <c:y val="0.286441237525143"/>
          <c:w val="5.9649557795720523E-2"/>
          <c:h val="0.156082383577395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Kviger, antall % av de ulike fe rasene</a:t>
            </a:r>
          </a:p>
        </c:rich>
      </c:tx>
      <c:layout>
        <c:manualLayout>
          <c:xMode val="edge"/>
          <c:yMode val="edge"/>
          <c:x val="0.19767764288036088"/>
          <c:y val="5.06329767961253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036021332189223"/>
          <c:h val="0.57884701445603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Raser!$I$86:$I$122</c:f>
              <c:numCache>
                <c:formatCode>0.0</c:formatCode>
                <c:ptCount val="37"/>
                <c:pt idx="0">
                  <c:v>4.136354188318438</c:v>
                </c:pt>
                <c:pt idx="1">
                  <c:v>30.097692787362295</c:v>
                </c:pt>
                <c:pt idx="2">
                  <c:v>0.57012204174956205</c:v>
                </c:pt>
                <c:pt idx="3">
                  <c:v>0.44540784511684528</c:v>
                </c:pt>
                <c:pt idx="4">
                  <c:v>4.7510170145796837E-2</c:v>
                </c:pt>
                <c:pt idx="5">
                  <c:v>4.4540784511684528E-2</c:v>
                </c:pt>
                <c:pt idx="6">
                  <c:v>0.16331620987617659</c:v>
                </c:pt>
                <c:pt idx="7">
                  <c:v>3.5632627609347621E-2</c:v>
                </c:pt>
                <c:pt idx="8">
                  <c:v>0.16034682424206426</c:v>
                </c:pt>
                <c:pt idx="9">
                  <c:v>1.0867951420851023</c:v>
                </c:pt>
                <c:pt idx="10">
                  <c:v>0</c:v>
                </c:pt>
                <c:pt idx="11">
                  <c:v>8.3142797755144451E-2</c:v>
                </c:pt>
                <c:pt idx="12">
                  <c:v>1.484692817056151E-2</c:v>
                </c:pt>
                <c:pt idx="13">
                  <c:v>0.34147934792291473</c:v>
                </c:pt>
                <c:pt idx="14">
                  <c:v>0</c:v>
                </c:pt>
                <c:pt idx="15">
                  <c:v>2.9693856341123019E-3</c:v>
                </c:pt>
                <c:pt idx="16">
                  <c:v>0</c:v>
                </c:pt>
                <c:pt idx="17">
                  <c:v>0</c:v>
                </c:pt>
                <c:pt idx="18">
                  <c:v>6.5801585651928596</c:v>
                </c:pt>
                <c:pt idx="19">
                  <c:v>13.228612999970302</c:v>
                </c:pt>
                <c:pt idx="20">
                  <c:v>9.8346052201799434</c:v>
                </c:pt>
                <c:pt idx="21">
                  <c:v>10.470053745879978</c:v>
                </c:pt>
                <c:pt idx="22">
                  <c:v>4.0977521750749757</c:v>
                </c:pt>
                <c:pt idx="23">
                  <c:v>0.62950975443180812</c:v>
                </c:pt>
                <c:pt idx="24">
                  <c:v>0.5819995842860114</c:v>
                </c:pt>
                <c:pt idx="25">
                  <c:v>0.61169344062713427</c:v>
                </c:pt>
                <c:pt idx="26">
                  <c:v>0.22567330819253495</c:v>
                </c:pt>
                <c:pt idx="27">
                  <c:v>5.938771268224604E-2</c:v>
                </c:pt>
                <c:pt idx="28">
                  <c:v>0.12471419663271664</c:v>
                </c:pt>
                <c:pt idx="29">
                  <c:v>0</c:v>
                </c:pt>
                <c:pt idx="30">
                  <c:v>0</c:v>
                </c:pt>
                <c:pt idx="31">
                  <c:v>3.5632627609347621E-2</c:v>
                </c:pt>
                <c:pt idx="32">
                  <c:v>1.7816313804673811E-2</c:v>
                </c:pt>
                <c:pt idx="33">
                  <c:v>0</c:v>
                </c:pt>
                <c:pt idx="35">
                  <c:v>13.795765656085758</c:v>
                </c:pt>
                <c:pt idx="36">
                  <c:v>0.24942839326543328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1-49B7-896B-5D9E72164F0A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Raser!$I$48:$I$84</c:f>
              <c:numCache>
                <c:formatCode>0.0</c:formatCode>
                <c:ptCount val="37"/>
                <c:pt idx="0">
                  <c:v>3.6911615306468009</c:v>
                </c:pt>
                <c:pt idx="1">
                  <c:v>29.357367996040523</c:v>
                </c:pt>
                <c:pt idx="2">
                  <c:v>0.70072156086378901</c:v>
                </c:pt>
                <c:pt idx="3">
                  <c:v>0.38552710411836727</c:v>
                </c:pt>
                <c:pt idx="4">
                  <c:v>6.5122821641616105E-2</c:v>
                </c:pt>
                <c:pt idx="5">
                  <c:v>4.4283518716298945E-2</c:v>
                </c:pt>
                <c:pt idx="6">
                  <c:v>0.15108494620854931</c:v>
                </c:pt>
                <c:pt idx="7">
                  <c:v>3.3863867253640358E-2</c:v>
                </c:pt>
                <c:pt idx="8">
                  <c:v>0.15108494620854931</c:v>
                </c:pt>
                <c:pt idx="9">
                  <c:v>1.2086795696683943</c:v>
                </c:pt>
                <c:pt idx="10">
                  <c:v>0</c:v>
                </c:pt>
                <c:pt idx="11">
                  <c:v>0.11201125322357967</c:v>
                </c:pt>
                <c:pt idx="12">
                  <c:v>1.0419651462658577E-2</c:v>
                </c:pt>
                <c:pt idx="13">
                  <c:v>0.39073692984969655</c:v>
                </c:pt>
                <c:pt idx="14">
                  <c:v>2.6049128656646442E-3</c:v>
                </c:pt>
                <c:pt idx="15">
                  <c:v>7.8147385969939316E-3</c:v>
                </c:pt>
                <c:pt idx="16">
                  <c:v>0</c:v>
                </c:pt>
                <c:pt idx="17">
                  <c:v>0</c:v>
                </c:pt>
                <c:pt idx="18">
                  <c:v>6.681601500429811</c:v>
                </c:pt>
                <c:pt idx="19">
                  <c:v>12.685925655786816</c:v>
                </c:pt>
                <c:pt idx="20">
                  <c:v>12.774492693219411</c:v>
                </c:pt>
                <c:pt idx="21">
                  <c:v>10.268566516450024</c:v>
                </c:pt>
                <c:pt idx="22">
                  <c:v>4.5221287347938226</c:v>
                </c:pt>
                <c:pt idx="23">
                  <c:v>0.8882752871916435</c:v>
                </c:pt>
                <c:pt idx="24">
                  <c:v>0.54703170178957516</c:v>
                </c:pt>
                <c:pt idx="25">
                  <c:v>0.70332647372945389</c:v>
                </c:pt>
                <c:pt idx="26">
                  <c:v>0.35166323686472695</c:v>
                </c:pt>
                <c:pt idx="27">
                  <c:v>5.9912995910286801E-2</c:v>
                </c:pt>
                <c:pt idx="28">
                  <c:v>0.14066529474589079</c:v>
                </c:pt>
                <c:pt idx="29">
                  <c:v>0</c:v>
                </c:pt>
                <c:pt idx="30">
                  <c:v>0</c:v>
                </c:pt>
                <c:pt idx="31">
                  <c:v>2.604912865664644E-2</c:v>
                </c:pt>
                <c:pt idx="32">
                  <c:v>3.646878011930501E-2</c:v>
                </c:pt>
                <c:pt idx="33">
                  <c:v>0</c:v>
                </c:pt>
                <c:pt idx="34">
                  <c:v>0</c:v>
                </c:pt>
                <c:pt idx="35">
                  <c:v>9.130219594154573</c:v>
                </c:pt>
                <c:pt idx="36">
                  <c:v>0.24486180937247656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1-49B7-896B-5D9E72164F0A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Raser!$I$10:$I$46</c:f>
              <c:numCache>
                <c:formatCode>0.0</c:formatCode>
                <c:ptCount val="37"/>
                <c:pt idx="0">
                  <c:v>4.8169243287225374</c:v>
                </c:pt>
                <c:pt idx="1">
                  <c:v>25.969622999728777</c:v>
                </c:pt>
                <c:pt idx="2">
                  <c:v>0.61838893409275819</c:v>
                </c:pt>
                <c:pt idx="3">
                  <c:v>0.36343911038784926</c:v>
                </c:pt>
                <c:pt idx="4">
                  <c:v>8.4079197179278559E-2</c:v>
                </c:pt>
                <c:pt idx="5">
                  <c:v>4.610794684024952E-2</c:v>
                </c:pt>
                <c:pt idx="6">
                  <c:v>0.11662598318416061</c:v>
                </c:pt>
                <c:pt idx="7">
                  <c:v>3.5259018171955529E-2</c:v>
                </c:pt>
                <c:pt idx="8">
                  <c:v>0.34174125305126118</c:v>
                </c:pt>
                <c:pt idx="9">
                  <c:v>1.071331705994033</c:v>
                </c:pt>
                <c:pt idx="10">
                  <c:v>0</c:v>
                </c:pt>
                <c:pt idx="11">
                  <c:v>9.2215893680499039E-2</c:v>
                </c:pt>
                <c:pt idx="12">
                  <c:v>0</c:v>
                </c:pt>
                <c:pt idx="13">
                  <c:v>0.47192839707078921</c:v>
                </c:pt>
                <c:pt idx="14">
                  <c:v>2.7122321670735015E-3</c:v>
                </c:pt>
                <c:pt idx="15">
                  <c:v>8.1366965012205049E-3</c:v>
                </c:pt>
                <c:pt idx="16">
                  <c:v>0</c:v>
                </c:pt>
                <c:pt idx="17">
                  <c:v>0</c:v>
                </c:pt>
                <c:pt idx="18">
                  <c:v>5.6739896935177612</c:v>
                </c:pt>
                <c:pt idx="19">
                  <c:v>14.027664768104151</c:v>
                </c:pt>
                <c:pt idx="20">
                  <c:v>14.713859506373749</c:v>
                </c:pt>
                <c:pt idx="21">
                  <c:v>10.691619202603748</c:v>
                </c:pt>
                <c:pt idx="22">
                  <c:v>4.5212910225115266</c:v>
                </c:pt>
                <c:pt idx="23">
                  <c:v>0.87333875779766756</c:v>
                </c:pt>
                <c:pt idx="24">
                  <c:v>0.53159750474640632</c:v>
                </c:pt>
                <c:pt idx="25">
                  <c:v>0.66992134526715508</c:v>
                </c:pt>
                <c:pt idx="26">
                  <c:v>0.46379170056956881</c:v>
                </c:pt>
                <c:pt idx="27">
                  <c:v>1.8985625169514513E-2</c:v>
                </c:pt>
                <c:pt idx="28">
                  <c:v>0.23325196636832121</c:v>
                </c:pt>
                <c:pt idx="29">
                  <c:v>0</c:v>
                </c:pt>
                <c:pt idx="30">
                  <c:v>0</c:v>
                </c:pt>
                <c:pt idx="31">
                  <c:v>2.983455383780852E-2</c:v>
                </c:pt>
                <c:pt idx="32">
                  <c:v>8.1366965012205028E-2</c:v>
                </c:pt>
                <c:pt idx="33">
                  <c:v>0</c:v>
                </c:pt>
                <c:pt idx="34">
                  <c:v>0</c:v>
                </c:pt>
                <c:pt idx="35">
                  <c:v>8.557092487116897</c:v>
                </c:pt>
                <c:pt idx="36">
                  <c:v>0.26037428803905621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31-49B7-896B-5D9E72164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66421298958384334"/>
          <c:y val="0.21474514878170176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Antalls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Dexter </c:v>
                </c:pt>
                <c:pt idx="24">
                  <c:v>Piemontese</c:v>
                </c:pt>
                <c:pt idx="25">
                  <c:v>Galloway</c:v>
                </c:pt>
                <c:pt idx="26">
                  <c:v>Salers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C-4890-B2FB-7FDB7EE08901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Dexter </c:v>
                </c:pt>
                <c:pt idx="24">
                  <c:v>Piemontese</c:v>
                </c:pt>
                <c:pt idx="25">
                  <c:v>Galloway</c:v>
                </c:pt>
                <c:pt idx="26">
                  <c:v>Salers</c:v>
                </c:pt>
              </c:strCache>
            </c:strRef>
          </c:cat>
          <c:val>
            <c:numRef>
              <c:f>'Ark1'!$AE$1425:$AE$1451</c:f>
              <c:numCache>
                <c:formatCode>General</c:formatCode>
                <c:ptCount val="27"/>
                <c:pt idx="0">
                  <c:v>4.136354188318438</c:v>
                </c:pt>
                <c:pt idx="1">
                  <c:v>30.097692787362295</c:v>
                </c:pt>
                <c:pt idx="2">
                  <c:v>0.57012204174956205</c:v>
                </c:pt>
                <c:pt idx="3">
                  <c:v>0.44540784511684528</c:v>
                </c:pt>
                <c:pt idx="4">
                  <c:v>4.7510170145796837E-2</c:v>
                </c:pt>
                <c:pt idx="5">
                  <c:v>4.4540784511684528E-2</c:v>
                </c:pt>
                <c:pt idx="6">
                  <c:v>0.16331620987617659</c:v>
                </c:pt>
                <c:pt idx="7">
                  <c:v>3.5632627609347621E-2</c:v>
                </c:pt>
                <c:pt idx="8">
                  <c:v>0.16034682424206426</c:v>
                </c:pt>
                <c:pt idx="9">
                  <c:v>1.0867951420851023</c:v>
                </c:pt>
                <c:pt idx="11">
                  <c:v>8.3142797755144451E-2</c:v>
                </c:pt>
                <c:pt idx="12">
                  <c:v>1.484692817056151E-2</c:v>
                </c:pt>
                <c:pt idx="13">
                  <c:v>0.34147934792291473</c:v>
                </c:pt>
                <c:pt idx="15">
                  <c:v>2.9693856341123019E-3</c:v>
                </c:pt>
                <c:pt idx="18">
                  <c:v>6.5801585651928596</c:v>
                </c:pt>
                <c:pt idx="19">
                  <c:v>13.228612999970302</c:v>
                </c:pt>
                <c:pt idx="20">
                  <c:v>9.8346052201799434</c:v>
                </c:pt>
                <c:pt idx="21">
                  <c:v>10.470053745879978</c:v>
                </c:pt>
                <c:pt idx="22">
                  <c:v>4.0977521750749757</c:v>
                </c:pt>
                <c:pt idx="23">
                  <c:v>0.62950975443180812</c:v>
                </c:pt>
                <c:pt idx="24">
                  <c:v>0.5819995842860114</c:v>
                </c:pt>
                <c:pt idx="25">
                  <c:v>0.61169344062713427</c:v>
                </c:pt>
                <c:pt idx="26">
                  <c:v>0.22567330819253495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4C-4890-B2FB-7FDB7EE08901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Dexter </c:v>
                </c:pt>
                <c:pt idx="24">
                  <c:v>Piemontese</c:v>
                </c:pt>
                <c:pt idx="25">
                  <c:v>Galloway</c:v>
                </c:pt>
                <c:pt idx="26">
                  <c:v>Salers</c:v>
                </c:pt>
              </c:strCache>
            </c:strRef>
          </c:cat>
          <c:val>
            <c:numRef>
              <c:f>'Ark1'!$AE$1389:$AE$1415</c:f>
              <c:numCache>
                <c:formatCode>General</c:formatCode>
                <c:ptCount val="27"/>
                <c:pt idx="0">
                  <c:v>29.357367996040523</c:v>
                </c:pt>
                <c:pt idx="1">
                  <c:v>0.70072156086378901</c:v>
                </c:pt>
                <c:pt idx="2">
                  <c:v>0.38552710411836727</c:v>
                </c:pt>
                <c:pt idx="3">
                  <c:v>6.5122821641616105E-2</c:v>
                </c:pt>
                <c:pt idx="4">
                  <c:v>4.4283518716298945E-2</c:v>
                </c:pt>
                <c:pt idx="5">
                  <c:v>0.15108494620854931</c:v>
                </c:pt>
                <c:pt idx="6">
                  <c:v>3.3863867253640358E-2</c:v>
                </c:pt>
                <c:pt idx="7">
                  <c:v>0.15108494620854931</c:v>
                </c:pt>
                <c:pt idx="8">
                  <c:v>1.2086795696683943</c:v>
                </c:pt>
                <c:pt idx="10">
                  <c:v>0.11201125322357967</c:v>
                </c:pt>
                <c:pt idx="11">
                  <c:v>1.0419651462658577E-2</c:v>
                </c:pt>
                <c:pt idx="12">
                  <c:v>0.39073692984969655</c:v>
                </c:pt>
                <c:pt idx="13">
                  <c:v>2.6049128656646442E-3</c:v>
                </c:pt>
                <c:pt idx="14">
                  <c:v>7.8147385969939316E-3</c:v>
                </c:pt>
                <c:pt idx="17">
                  <c:v>6.681601500429811</c:v>
                </c:pt>
                <c:pt idx="18">
                  <c:v>12.685925655786816</c:v>
                </c:pt>
                <c:pt idx="19">
                  <c:v>12.774492693219411</c:v>
                </c:pt>
                <c:pt idx="20">
                  <c:v>10.268566516450024</c:v>
                </c:pt>
                <c:pt idx="21">
                  <c:v>4.5221287347938226</c:v>
                </c:pt>
                <c:pt idx="22">
                  <c:v>0.8882752871916435</c:v>
                </c:pt>
                <c:pt idx="23">
                  <c:v>0.54703170178957516</c:v>
                </c:pt>
                <c:pt idx="24">
                  <c:v>0.70332647372945389</c:v>
                </c:pt>
                <c:pt idx="25">
                  <c:v>0.35166323686472695</c:v>
                </c:pt>
                <c:pt idx="26">
                  <c:v>5.9912995910286801E-2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4C-4890-B2FB-7FDB7EE08901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Dexter </c:v>
                </c:pt>
                <c:pt idx="24">
                  <c:v>Piemontese</c:v>
                </c:pt>
                <c:pt idx="25">
                  <c:v>Galloway</c:v>
                </c:pt>
                <c:pt idx="26">
                  <c:v>Salers</c:v>
                </c:pt>
              </c:strCache>
            </c:strRef>
          </c:cat>
          <c:val>
            <c:numRef>
              <c:f>'Ark1'!$AE$1353:$AE$1379</c:f>
              <c:numCache>
                <c:formatCode>General</c:formatCode>
                <c:ptCount val="27"/>
                <c:pt idx="0">
                  <c:v>0.61838893409275819</c:v>
                </c:pt>
                <c:pt idx="1">
                  <c:v>0.36343911038784926</c:v>
                </c:pt>
                <c:pt idx="2">
                  <c:v>8.4079197179278559E-2</c:v>
                </c:pt>
                <c:pt idx="3">
                  <c:v>4.610794684024952E-2</c:v>
                </c:pt>
                <c:pt idx="4">
                  <c:v>0.11662598318416061</c:v>
                </c:pt>
                <c:pt idx="5">
                  <c:v>3.5259018171955529E-2</c:v>
                </c:pt>
                <c:pt idx="6">
                  <c:v>0.34174125305126118</c:v>
                </c:pt>
                <c:pt idx="7">
                  <c:v>1.071331705994033</c:v>
                </c:pt>
                <c:pt idx="9">
                  <c:v>9.2215893680499039E-2</c:v>
                </c:pt>
                <c:pt idx="11">
                  <c:v>0.47192839707078921</c:v>
                </c:pt>
                <c:pt idx="12">
                  <c:v>2.7122321670735015E-3</c:v>
                </c:pt>
                <c:pt idx="13">
                  <c:v>8.1366965012205049E-3</c:v>
                </c:pt>
                <c:pt idx="16">
                  <c:v>5.6739896935177612</c:v>
                </c:pt>
                <c:pt idx="17">
                  <c:v>14.027664768104151</c:v>
                </c:pt>
                <c:pt idx="18">
                  <c:v>14.713859506373749</c:v>
                </c:pt>
                <c:pt idx="19">
                  <c:v>10.691619202603748</c:v>
                </c:pt>
                <c:pt idx="20">
                  <c:v>4.5212910225115266</c:v>
                </c:pt>
                <c:pt idx="21">
                  <c:v>0.87333875779766756</c:v>
                </c:pt>
                <c:pt idx="22">
                  <c:v>0.53159750474640632</c:v>
                </c:pt>
                <c:pt idx="23">
                  <c:v>0.66992134526715508</c:v>
                </c:pt>
                <c:pt idx="24">
                  <c:v>0.46379170056956881</c:v>
                </c:pt>
                <c:pt idx="25">
                  <c:v>1.8985625169514513E-2</c:v>
                </c:pt>
                <c:pt idx="26">
                  <c:v>0.23325196636832121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4C-4890-B2FB-7FDB7EE0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4587069164042206E-2"/>
              <c:y val="0.3134774794688519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00869438832086"/>
          <c:y val="0.19548699529809593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 middel LENGDE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79701138071241E-2"/>
          <c:y val="0.12909720602932753"/>
          <c:w val="0.89354654251400201"/>
          <c:h val="0.77060038959829369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Uke!$L$63:$L$114</c:f>
              <c:numCache>
                <c:formatCode>0.0</c:formatCode>
                <c:ptCount val="52"/>
                <c:pt idx="0">
                  <c:v>197.15805471124619</c:v>
                </c:pt>
                <c:pt idx="1">
                  <c:v>195.19054441260744</c:v>
                </c:pt>
                <c:pt idx="2">
                  <c:v>196.48881789137377</c:v>
                </c:pt>
                <c:pt idx="3">
                  <c:v>193.53119092627597</c:v>
                </c:pt>
                <c:pt idx="4">
                  <c:v>193.0229132569558</c:v>
                </c:pt>
                <c:pt idx="5">
                  <c:v>196.19421487603304</c:v>
                </c:pt>
                <c:pt idx="6">
                  <c:v>194.50212765957443</c:v>
                </c:pt>
                <c:pt idx="7">
                  <c:v>195.54211663066957</c:v>
                </c:pt>
                <c:pt idx="8">
                  <c:v>194.38375350140049</c:v>
                </c:pt>
                <c:pt idx="9">
                  <c:v>191.74210526315787</c:v>
                </c:pt>
                <c:pt idx="10">
                  <c:v>192.56007751937983</c:v>
                </c:pt>
                <c:pt idx="11">
                  <c:v>194.00429184549353</c:v>
                </c:pt>
                <c:pt idx="12">
                  <c:v>192.80952380952377</c:v>
                </c:pt>
                <c:pt idx="13">
                  <c:v>194.48958333333337</c:v>
                </c:pt>
                <c:pt idx="14">
                  <c:v>195.11377245508984</c:v>
                </c:pt>
                <c:pt idx="15">
                  <c:v>193.77680798004985</c:v>
                </c:pt>
                <c:pt idx="16">
                  <c:v>193.81497175141243</c:v>
                </c:pt>
                <c:pt idx="17">
                  <c:v>194.52526799387445</c:v>
                </c:pt>
                <c:pt idx="18">
                  <c:v>195.15467625899279</c:v>
                </c:pt>
                <c:pt idx="19">
                  <c:v>193.19664268585129</c:v>
                </c:pt>
                <c:pt idx="20">
                  <c:v>192.92924528301879</c:v>
                </c:pt>
                <c:pt idx="21">
                  <c:v>193.37861635220125</c:v>
                </c:pt>
                <c:pt idx="22">
                  <c:v>193.49913344887349</c:v>
                </c:pt>
                <c:pt idx="23">
                  <c:v>194.02753195673552</c:v>
                </c:pt>
                <c:pt idx="24">
                  <c:v>193.46899563318777</c:v>
                </c:pt>
                <c:pt idx="25">
                  <c:v>192.88065099457503</c:v>
                </c:pt>
                <c:pt idx="26">
                  <c:v>191.94192799070848</c:v>
                </c:pt>
                <c:pt idx="27">
                  <c:v>193.2</c:v>
                </c:pt>
                <c:pt idx="28">
                  <c:v>194.31117021276597</c:v>
                </c:pt>
                <c:pt idx="29">
                  <c:v>192.73990306946683</c:v>
                </c:pt>
                <c:pt idx="30">
                  <c:v>193.55631399317403</c:v>
                </c:pt>
                <c:pt idx="31">
                  <c:v>192.12413793103451</c:v>
                </c:pt>
                <c:pt idx="32">
                  <c:v>192.58034528552463</c:v>
                </c:pt>
                <c:pt idx="33">
                  <c:v>192.79023746701844</c:v>
                </c:pt>
                <c:pt idx="34">
                  <c:v>193.49113660062565</c:v>
                </c:pt>
                <c:pt idx="35">
                  <c:v>191.52533039647577</c:v>
                </c:pt>
                <c:pt idx="36">
                  <c:v>193.00869565217391</c:v>
                </c:pt>
                <c:pt idx="37">
                  <c:v>193.29764453961451</c:v>
                </c:pt>
                <c:pt idx="38">
                  <c:v>193.05440696409144</c:v>
                </c:pt>
                <c:pt idx="39">
                  <c:v>190.80522306855275</c:v>
                </c:pt>
                <c:pt idx="40">
                  <c:v>191.68453608247424</c:v>
                </c:pt>
                <c:pt idx="41">
                  <c:v>192.67138523761372</c:v>
                </c:pt>
                <c:pt idx="42">
                  <c:v>192.79468085106376</c:v>
                </c:pt>
                <c:pt idx="43">
                  <c:v>191.53027522935776</c:v>
                </c:pt>
                <c:pt idx="44">
                  <c:v>192.0700836820084</c:v>
                </c:pt>
                <c:pt idx="45">
                  <c:v>192.35445544554457</c:v>
                </c:pt>
                <c:pt idx="46">
                  <c:v>190.93216080402013</c:v>
                </c:pt>
                <c:pt idx="47">
                  <c:v>193.13840155945425</c:v>
                </c:pt>
                <c:pt idx="48">
                  <c:v>192.37193973634649</c:v>
                </c:pt>
                <c:pt idx="4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D-4526-B7A9-638D23648EF4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Uke!$L$9:$L$60</c:f>
              <c:numCache>
                <c:formatCode>0.0</c:formatCode>
                <c:ptCount val="52"/>
                <c:pt idx="0">
                  <c:v>193.83265306122448</c:v>
                </c:pt>
                <c:pt idx="1">
                  <c:v>193.42982456140351</c:v>
                </c:pt>
                <c:pt idx="2">
                  <c:v>193.91580502215655</c:v>
                </c:pt>
                <c:pt idx="3">
                  <c:v>194.24483306836248</c:v>
                </c:pt>
                <c:pt idx="4">
                  <c:v>194.22422258592471</c:v>
                </c:pt>
                <c:pt idx="5">
                  <c:v>191.90711462450597</c:v>
                </c:pt>
                <c:pt idx="6">
                  <c:v>192.78854625550659</c:v>
                </c:pt>
                <c:pt idx="7">
                  <c:v>193.33723196881087</c:v>
                </c:pt>
                <c:pt idx="8">
                  <c:v>191.70686767169175</c:v>
                </c:pt>
                <c:pt idx="9">
                  <c:v>188.84265734265736</c:v>
                </c:pt>
                <c:pt idx="10">
                  <c:v>192.24279835390945</c:v>
                </c:pt>
                <c:pt idx="11">
                  <c:v>192.62979683972912</c:v>
                </c:pt>
                <c:pt idx="12">
                  <c:v>191.46715328467153</c:v>
                </c:pt>
                <c:pt idx="13">
                  <c:v>193.21946902654872</c:v>
                </c:pt>
                <c:pt idx="14">
                  <c:v>193.29251700680271</c:v>
                </c:pt>
                <c:pt idx="15">
                  <c:v>189.45687645687647</c:v>
                </c:pt>
                <c:pt idx="16">
                  <c:v>192.01575757575756</c:v>
                </c:pt>
                <c:pt idx="17">
                  <c:v>193.01743264659277</c:v>
                </c:pt>
                <c:pt idx="18">
                  <c:v>192.3424908424908</c:v>
                </c:pt>
                <c:pt idx="19">
                  <c:v>191.72843822843819</c:v>
                </c:pt>
                <c:pt idx="20">
                  <c:v>192.39924433249368</c:v>
                </c:pt>
                <c:pt idx="21">
                  <c:v>190.79109589041096</c:v>
                </c:pt>
                <c:pt idx="22">
                  <c:v>191.75950920245404</c:v>
                </c:pt>
                <c:pt idx="23">
                  <c:v>193.22754491017963</c:v>
                </c:pt>
                <c:pt idx="24">
                  <c:v>191.85537190082641</c:v>
                </c:pt>
                <c:pt idx="25">
                  <c:v>192.33859397417504</c:v>
                </c:pt>
                <c:pt idx="26">
                  <c:v>193.29811866859623</c:v>
                </c:pt>
                <c:pt idx="27">
                  <c:v>193.53479125248504</c:v>
                </c:pt>
                <c:pt idx="28">
                  <c:v>193.00414937759339</c:v>
                </c:pt>
                <c:pt idx="29">
                  <c:v>192.03483606557376</c:v>
                </c:pt>
                <c:pt idx="30">
                  <c:v>191.92898272552787</c:v>
                </c:pt>
                <c:pt idx="31">
                  <c:v>193.76823338735815</c:v>
                </c:pt>
                <c:pt idx="32">
                  <c:v>192.59379407616365</c:v>
                </c:pt>
                <c:pt idx="33">
                  <c:v>189.99846860643189</c:v>
                </c:pt>
                <c:pt idx="34">
                  <c:v>193.19774718398</c:v>
                </c:pt>
                <c:pt idx="35">
                  <c:v>193.14358322744599</c:v>
                </c:pt>
                <c:pt idx="36">
                  <c:v>194.0243572395128</c:v>
                </c:pt>
                <c:pt idx="37">
                  <c:v>192.65544871794876</c:v>
                </c:pt>
                <c:pt idx="38">
                  <c:v>191.40464344941955</c:v>
                </c:pt>
                <c:pt idx="39">
                  <c:v>191.90377588306944</c:v>
                </c:pt>
                <c:pt idx="40">
                  <c:v>192.87645687645687</c:v>
                </c:pt>
                <c:pt idx="41">
                  <c:v>193.25321888412017</c:v>
                </c:pt>
                <c:pt idx="42">
                  <c:v>191.69200394866724</c:v>
                </c:pt>
                <c:pt idx="43">
                  <c:v>191.21325648414984</c:v>
                </c:pt>
                <c:pt idx="44">
                  <c:v>192.0439790575916</c:v>
                </c:pt>
                <c:pt idx="45">
                  <c:v>191.54912280701751</c:v>
                </c:pt>
                <c:pt idx="46">
                  <c:v>193.59958506224064</c:v>
                </c:pt>
                <c:pt idx="47">
                  <c:v>194.80507614213201</c:v>
                </c:pt>
                <c:pt idx="48">
                  <c:v>192.72782258064515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D-4526-B7A9-638D23648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18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1809099879630601E-2"/>
              <c:y val="0.297861074915560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49537161948347"/>
          <c:y val="6.5773382123419488E-2"/>
          <c:w val="0.11576184225949315"/>
          <c:h val="0.146553423994978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 slakt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445385130218089E-2"/>
          <c:y val="0.14399394308973912"/>
          <c:w val="0.92079700070975457"/>
          <c:h val="0.640426843203793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Dexter </c:v>
                </c:pt>
                <c:pt idx="24">
                  <c:v>Piemontese</c:v>
                </c:pt>
                <c:pt idx="25">
                  <c:v>Galloway</c:v>
                </c:pt>
                <c:pt idx="26">
                  <c:v>Salers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3-4523-8DFF-FA6283CD9F6D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Dexter </c:v>
                </c:pt>
                <c:pt idx="24">
                  <c:v>Piemontese</c:v>
                </c:pt>
                <c:pt idx="25">
                  <c:v>Galloway</c:v>
                </c:pt>
                <c:pt idx="26">
                  <c:v>Salers</c:v>
                </c:pt>
              </c:strCache>
            </c:strRef>
          </c:cat>
          <c:val>
            <c:numRef>
              <c:f>'Ark1'!$R$1425:$R$1451</c:f>
              <c:numCache>
                <c:formatCode>General</c:formatCode>
                <c:ptCount val="27"/>
                <c:pt idx="0">
                  <c:v>1393</c:v>
                </c:pt>
                <c:pt idx="1">
                  <c:v>10136</c:v>
                </c:pt>
                <c:pt idx="2">
                  <c:v>192</c:v>
                </c:pt>
                <c:pt idx="3">
                  <c:v>150</c:v>
                </c:pt>
                <c:pt idx="4">
                  <c:v>16</c:v>
                </c:pt>
                <c:pt idx="5">
                  <c:v>15</c:v>
                </c:pt>
                <c:pt idx="6">
                  <c:v>55</c:v>
                </c:pt>
                <c:pt idx="7">
                  <c:v>12</c:v>
                </c:pt>
                <c:pt idx="8">
                  <c:v>54</c:v>
                </c:pt>
                <c:pt idx="9">
                  <c:v>366</c:v>
                </c:pt>
                <c:pt idx="11">
                  <c:v>28</c:v>
                </c:pt>
                <c:pt idx="12">
                  <c:v>5</c:v>
                </c:pt>
                <c:pt idx="13">
                  <c:v>115</c:v>
                </c:pt>
                <c:pt idx="15">
                  <c:v>1</c:v>
                </c:pt>
                <c:pt idx="18">
                  <c:v>2216</c:v>
                </c:pt>
                <c:pt idx="19">
                  <c:v>4455</c:v>
                </c:pt>
                <c:pt idx="20">
                  <c:v>3312</c:v>
                </c:pt>
                <c:pt idx="21">
                  <c:v>3526</c:v>
                </c:pt>
                <c:pt idx="22">
                  <c:v>1380</c:v>
                </c:pt>
                <c:pt idx="23">
                  <c:v>212</c:v>
                </c:pt>
                <c:pt idx="24">
                  <c:v>196</c:v>
                </c:pt>
                <c:pt idx="25">
                  <c:v>206</c:v>
                </c:pt>
                <c:pt idx="2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3-4523-8DFF-FA6283CD9F6D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Dexter </c:v>
                </c:pt>
                <c:pt idx="24">
                  <c:v>Piemontese</c:v>
                </c:pt>
                <c:pt idx="25">
                  <c:v>Galloway</c:v>
                </c:pt>
                <c:pt idx="26">
                  <c:v>Salers</c:v>
                </c:pt>
              </c:strCache>
            </c:strRef>
          </c:cat>
          <c:val>
            <c:numRef>
              <c:f>'Ark1'!$R$1389:$R$1415</c:f>
              <c:numCache>
                <c:formatCode>General</c:formatCode>
                <c:ptCount val="27"/>
                <c:pt idx="0">
                  <c:v>11270</c:v>
                </c:pt>
                <c:pt idx="1">
                  <c:v>269</c:v>
                </c:pt>
                <c:pt idx="2">
                  <c:v>148</c:v>
                </c:pt>
                <c:pt idx="3">
                  <c:v>25</c:v>
                </c:pt>
                <c:pt idx="4">
                  <c:v>17</c:v>
                </c:pt>
                <c:pt idx="5">
                  <c:v>58</c:v>
                </c:pt>
                <c:pt idx="6">
                  <c:v>13</c:v>
                </c:pt>
                <c:pt idx="7">
                  <c:v>58</c:v>
                </c:pt>
                <c:pt idx="8">
                  <c:v>464</c:v>
                </c:pt>
                <c:pt idx="10">
                  <c:v>43</c:v>
                </c:pt>
                <c:pt idx="11">
                  <c:v>4</c:v>
                </c:pt>
                <c:pt idx="12">
                  <c:v>150</c:v>
                </c:pt>
                <c:pt idx="13">
                  <c:v>1</c:v>
                </c:pt>
                <c:pt idx="14">
                  <c:v>3</c:v>
                </c:pt>
                <c:pt idx="17">
                  <c:v>2565</c:v>
                </c:pt>
                <c:pt idx="18">
                  <c:v>4870</c:v>
                </c:pt>
                <c:pt idx="19">
                  <c:v>4904</c:v>
                </c:pt>
                <c:pt idx="20">
                  <c:v>3942</c:v>
                </c:pt>
                <c:pt idx="21">
                  <c:v>1736</c:v>
                </c:pt>
                <c:pt idx="22">
                  <c:v>341</c:v>
                </c:pt>
                <c:pt idx="23">
                  <c:v>210</c:v>
                </c:pt>
                <c:pt idx="24">
                  <c:v>270</c:v>
                </c:pt>
                <c:pt idx="25">
                  <c:v>135</c:v>
                </c:pt>
                <c:pt idx="2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3-4523-8DFF-FA6283CD9F6D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Dexter </c:v>
                </c:pt>
                <c:pt idx="24">
                  <c:v>Piemontese</c:v>
                </c:pt>
                <c:pt idx="25">
                  <c:v>Galloway</c:v>
                </c:pt>
                <c:pt idx="26">
                  <c:v>Salers</c:v>
                </c:pt>
              </c:strCache>
            </c:strRef>
          </c:cat>
          <c:val>
            <c:numRef>
              <c:f>'Ark1'!$R$1353:$R$1379</c:f>
              <c:numCache>
                <c:formatCode>General</c:formatCode>
                <c:ptCount val="27"/>
                <c:pt idx="0">
                  <c:v>228</c:v>
                </c:pt>
                <c:pt idx="1">
                  <c:v>134</c:v>
                </c:pt>
                <c:pt idx="2">
                  <c:v>31</c:v>
                </c:pt>
                <c:pt idx="3">
                  <c:v>17</c:v>
                </c:pt>
                <c:pt idx="4">
                  <c:v>43</c:v>
                </c:pt>
                <c:pt idx="5">
                  <c:v>13</c:v>
                </c:pt>
                <c:pt idx="6">
                  <c:v>126</c:v>
                </c:pt>
                <c:pt idx="7">
                  <c:v>395</c:v>
                </c:pt>
                <c:pt idx="9">
                  <c:v>34</c:v>
                </c:pt>
                <c:pt idx="11">
                  <c:v>174</c:v>
                </c:pt>
                <c:pt idx="12">
                  <c:v>1</c:v>
                </c:pt>
                <c:pt idx="13">
                  <c:v>3</c:v>
                </c:pt>
                <c:pt idx="16">
                  <c:v>2092</c:v>
                </c:pt>
                <c:pt idx="17">
                  <c:v>5172</c:v>
                </c:pt>
                <c:pt idx="18">
                  <c:v>5425</c:v>
                </c:pt>
                <c:pt idx="19">
                  <c:v>3942</c:v>
                </c:pt>
                <c:pt idx="20">
                  <c:v>1667</c:v>
                </c:pt>
                <c:pt idx="21">
                  <c:v>322</c:v>
                </c:pt>
                <c:pt idx="22">
                  <c:v>196</c:v>
                </c:pt>
                <c:pt idx="23">
                  <c:v>247</c:v>
                </c:pt>
                <c:pt idx="24">
                  <c:v>171</c:v>
                </c:pt>
                <c:pt idx="25">
                  <c:v>7</c:v>
                </c:pt>
                <c:pt idx="26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3-4523-8DFF-FA6283CD9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5741722895801939E-2"/>
              <c:y val="0.3181337957612459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00869438832086"/>
          <c:y val="0.19548699529809593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KLASSE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Dexter </c:v>
                </c:pt>
                <c:pt idx="8">
                  <c:v>Piemontese</c:v>
                </c:pt>
                <c:pt idx="9">
                  <c:v>Galloway</c:v>
                </c:pt>
                <c:pt idx="10">
                  <c:v>Salers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8-4193-BA15-925EA66DE536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Dexter </c:v>
                </c:pt>
                <c:pt idx="8">
                  <c:v>Piemontese</c:v>
                </c:pt>
                <c:pt idx="9">
                  <c:v>Galloway</c:v>
                </c:pt>
                <c:pt idx="10">
                  <c:v>Salers</c:v>
                </c:pt>
              </c:strCache>
            </c:strRef>
          </c:cat>
          <c:val>
            <c:numRef>
              <c:f>'Ark1'!$S$1441:$S$1451</c:f>
              <c:numCache>
                <c:formatCode>General</c:formatCode>
                <c:ptCount val="11"/>
                <c:pt idx="2">
                  <c:v>5.7675992779783423</c:v>
                </c:pt>
                <c:pt idx="3">
                  <c:v>7.1187963170896014</c:v>
                </c:pt>
                <c:pt idx="4">
                  <c:v>6.4712990936555901</c:v>
                </c:pt>
                <c:pt idx="5">
                  <c:v>7.8618439716312016</c:v>
                </c:pt>
                <c:pt idx="6">
                  <c:v>6.6905797101449282</c:v>
                </c:pt>
                <c:pt idx="7">
                  <c:v>7.0188679245283012</c:v>
                </c:pt>
                <c:pt idx="8">
                  <c:v>4.5306122448979584</c:v>
                </c:pt>
                <c:pt idx="9">
                  <c:v>5.8834951456310653</c:v>
                </c:pt>
                <c:pt idx="10">
                  <c:v>4.3552631578947363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8-4193-BA15-925EA66DE536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Dexter </c:v>
                </c:pt>
                <c:pt idx="8">
                  <c:v>Piemontese</c:v>
                </c:pt>
                <c:pt idx="9">
                  <c:v>Galloway</c:v>
                </c:pt>
                <c:pt idx="10">
                  <c:v>Salers</c:v>
                </c:pt>
              </c:strCache>
            </c:strRef>
          </c:cat>
          <c:val>
            <c:numRef>
              <c:f>'Ark1'!$S$1405:$S$1415</c:f>
              <c:numCache>
                <c:formatCode>General</c:formatCode>
                <c:ptCount val="11"/>
                <c:pt idx="1">
                  <c:v>5.5762183235867457</c:v>
                </c:pt>
                <c:pt idx="2">
                  <c:v>7.0160164271047218</c:v>
                </c:pt>
                <c:pt idx="3">
                  <c:v>6.4127243066884176</c:v>
                </c:pt>
                <c:pt idx="4">
                  <c:v>7.8470319634703181</c:v>
                </c:pt>
                <c:pt idx="5">
                  <c:v>6.57258064516129</c:v>
                </c:pt>
                <c:pt idx="6">
                  <c:v>7.1759530791788819</c:v>
                </c:pt>
                <c:pt idx="7">
                  <c:v>4.3523809523809511</c:v>
                </c:pt>
                <c:pt idx="8">
                  <c:v>5.8252788104089204</c:v>
                </c:pt>
                <c:pt idx="9">
                  <c:v>4.3703703703703694</c:v>
                </c:pt>
                <c:pt idx="10">
                  <c:v>6.6956521739130412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68-4193-BA15-925EA66DE536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Dexter </c:v>
                </c:pt>
                <c:pt idx="8">
                  <c:v>Piemontese</c:v>
                </c:pt>
                <c:pt idx="9">
                  <c:v>Galloway</c:v>
                </c:pt>
                <c:pt idx="10">
                  <c:v>Salers</c:v>
                </c:pt>
              </c:strCache>
            </c:strRef>
          </c:cat>
          <c:val>
            <c:numRef>
              <c:f>'Ark1'!$S$1369:$S$1379</c:f>
              <c:numCache>
                <c:formatCode>General</c:formatCode>
                <c:ptCount val="11"/>
                <c:pt idx="0">
                  <c:v>5.4937858508604203</c:v>
                </c:pt>
                <c:pt idx="1">
                  <c:v>6.9949729311678288</c:v>
                </c:pt>
                <c:pt idx="2">
                  <c:v>6.3657142857142848</c:v>
                </c:pt>
                <c:pt idx="3">
                  <c:v>7.7732115677321154</c:v>
                </c:pt>
                <c:pt idx="4">
                  <c:v>6.582483503299339</c:v>
                </c:pt>
                <c:pt idx="5">
                  <c:v>6.9750778816199359</c:v>
                </c:pt>
                <c:pt idx="6">
                  <c:v>4.4642857142857153</c:v>
                </c:pt>
                <c:pt idx="7">
                  <c:v>5.8623481781376556</c:v>
                </c:pt>
                <c:pt idx="8">
                  <c:v>4.3099415204678362</c:v>
                </c:pt>
                <c:pt idx="9">
                  <c:v>7</c:v>
                </c:pt>
                <c:pt idx="10">
                  <c:v>5.4069767441860437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68-4193-BA15-925EA66DE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FETTGRUPPE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Dexter </c:v>
                </c:pt>
                <c:pt idx="8">
                  <c:v>Piemontese</c:v>
                </c:pt>
                <c:pt idx="9">
                  <c:v>Galloway</c:v>
                </c:pt>
                <c:pt idx="10">
                  <c:v>Salers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8-474A-AF3C-8841159A82C4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Dexter </c:v>
                </c:pt>
                <c:pt idx="8">
                  <c:v>Piemontese</c:v>
                </c:pt>
                <c:pt idx="9">
                  <c:v>Galloway</c:v>
                </c:pt>
                <c:pt idx="10">
                  <c:v>Salers</c:v>
                </c:pt>
              </c:strCache>
            </c:strRef>
          </c:cat>
          <c:val>
            <c:numRef>
              <c:f>'Ark1'!$T$1441:$T$1451</c:f>
              <c:numCache>
                <c:formatCode>General</c:formatCode>
                <c:ptCount val="11"/>
                <c:pt idx="2">
                  <c:v>8.5311371841155221</c:v>
                </c:pt>
                <c:pt idx="3">
                  <c:v>7.4527497194163859</c:v>
                </c:pt>
                <c:pt idx="4">
                  <c:v>9.1802536231884062</c:v>
                </c:pt>
                <c:pt idx="5">
                  <c:v>7.3936471922858784</c:v>
                </c:pt>
                <c:pt idx="6">
                  <c:v>7.8478260869565215</c:v>
                </c:pt>
                <c:pt idx="7">
                  <c:v>6.4056603773584895</c:v>
                </c:pt>
                <c:pt idx="8">
                  <c:v>5.9489795918367347</c:v>
                </c:pt>
                <c:pt idx="9">
                  <c:v>7.1650485436893199</c:v>
                </c:pt>
                <c:pt idx="10">
                  <c:v>6.5394736842105239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8-474A-AF3C-8841159A82C4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Dexter </c:v>
                </c:pt>
                <c:pt idx="8">
                  <c:v>Piemontese</c:v>
                </c:pt>
                <c:pt idx="9">
                  <c:v>Galloway</c:v>
                </c:pt>
                <c:pt idx="10">
                  <c:v>Salers</c:v>
                </c:pt>
              </c:strCache>
            </c:strRef>
          </c:cat>
          <c:val>
            <c:numRef>
              <c:f>'Ark1'!$T$1405:$T$1415</c:f>
              <c:numCache>
                <c:formatCode>General</c:formatCode>
                <c:ptCount val="11"/>
                <c:pt idx="1">
                  <c:v>8.3212475633528253</c:v>
                </c:pt>
                <c:pt idx="2">
                  <c:v>7.4995893223819312</c:v>
                </c:pt>
                <c:pt idx="3">
                  <c:v>9.1390701468189217</c:v>
                </c:pt>
                <c:pt idx="4">
                  <c:v>7.4365804160324718</c:v>
                </c:pt>
                <c:pt idx="5">
                  <c:v>7.8623271889400943</c:v>
                </c:pt>
                <c:pt idx="6">
                  <c:v>6.7565982404692084</c:v>
                </c:pt>
                <c:pt idx="7">
                  <c:v>5.6523809523809554</c:v>
                </c:pt>
                <c:pt idx="8">
                  <c:v>7.4444444444444446</c:v>
                </c:pt>
                <c:pt idx="9">
                  <c:v>6.5851851851851855</c:v>
                </c:pt>
                <c:pt idx="10">
                  <c:v>7.8260869565217392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38-474A-AF3C-8841159A82C4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Dexter </c:v>
                </c:pt>
                <c:pt idx="8">
                  <c:v>Piemontese</c:v>
                </c:pt>
                <c:pt idx="9">
                  <c:v>Galloway</c:v>
                </c:pt>
                <c:pt idx="10">
                  <c:v>Salers</c:v>
                </c:pt>
              </c:strCache>
            </c:strRef>
          </c:cat>
          <c:val>
            <c:numRef>
              <c:f>'Ark1'!$T$1369:$T$1379</c:f>
              <c:numCache>
                <c:formatCode>General</c:formatCode>
                <c:ptCount val="11"/>
                <c:pt idx="0">
                  <c:v>7.9330783938814529</c:v>
                </c:pt>
                <c:pt idx="1">
                  <c:v>7.2486465583913393</c:v>
                </c:pt>
                <c:pt idx="2">
                  <c:v>8.9935483870967747</c:v>
                </c:pt>
                <c:pt idx="3">
                  <c:v>7.1354642313546393</c:v>
                </c:pt>
                <c:pt idx="4">
                  <c:v>7.6814637072585468</c:v>
                </c:pt>
                <c:pt idx="5">
                  <c:v>6.5745341614906803</c:v>
                </c:pt>
                <c:pt idx="6">
                  <c:v>6.0714285714285694</c:v>
                </c:pt>
                <c:pt idx="7">
                  <c:v>7.1943319838056707</c:v>
                </c:pt>
                <c:pt idx="8">
                  <c:v>6.2280701754385985</c:v>
                </c:pt>
                <c:pt idx="9">
                  <c:v>8.1428571428571388</c:v>
                </c:pt>
                <c:pt idx="10">
                  <c:v>8.0465116279069804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38-474A-AF3C-8841159A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SLAKTEVEKT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Dexter </c:v>
                </c:pt>
                <c:pt idx="8">
                  <c:v>Piemontese</c:v>
                </c:pt>
                <c:pt idx="9">
                  <c:v>Galloway</c:v>
                </c:pt>
                <c:pt idx="10">
                  <c:v>Salers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8-42AA-8966-FDC2543318D2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Dexter </c:v>
                </c:pt>
                <c:pt idx="8">
                  <c:v>Piemontese</c:v>
                </c:pt>
                <c:pt idx="9">
                  <c:v>Galloway</c:v>
                </c:pt>
                <c:pt idx="10">
                  <c:v>Salers</c:v>
                </c:pt>
              </c:strCache>
            </c:strRef>
          </c:cat>
          <c:val>
            <c:numRef>
              <c:f>'Ark1'!$U$1441:$U$1451</c:f>
              <c:numCache>
                <c:formatCode>General</c:formatCode>
                <c:ptCount val="11"/>
                <c:pt idx="2">
                  <c:v>210.37030685920607</c:v>
                </c:pt>
                <c:pt idx="3">
                  <c:v>253.19266442199824</c:v>
                </c:pt>
                <c:pt idx="4">
                  <c:v>229.18807669082059</c:v>
                </c:pt>
                <c:pt idx="5">
                  <c:v>249.76441009642633</c:v>
                </c:pt>
                <c:pt idx="6">
                  <c:v>244.31265942029</c:v>
                </c:pt>
                <c:pt idx="7">
                  <c:v>261.17778301886796</c:v>
                </c:pt>
                <c:pt idx="8">
                  <c:v>131.1355102040817</c:v>
                </c:pt>
                <c:pt idx="9">
                  <c:v>196.60228155339809</c:v>
                </c:pt>
                <c:pt idx="10">
                  <c:v>106.15815789473682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8-42AA-8966-FDC2543318D2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Dexter </c:v>
                </c:pt>
                <c:pt idx="8">
                  <c:v>Piemontese</c:v>
                </c:pt>
                <c:pt idx="9">
                  <c:v>Galloway</c:v>
                </c:pt>
                <c:pt idx="10">
                  <c:v>Salers</c:v>
                </c:pt>
              </c:strCache>
            </c:strRef>
          </c:cat>
          <c:val>
            <c:numRef>
              <c:f>'Ark1'!$U$1405:$U$1415</c:f>
              <c:numCache>
                <c:formatCode>General</c:formatCode>
                <c:ptCount val="11"/>
                <c:pt idx="1">
                  <c:v>202.67902534113023</c:v>
                </c:pt>
                <c:pt idx="2">
                  <c:v>248.6471252566736</c:v>
                </c:pt>
                <c:pt idx="3">
                  <c:v>225.2154363784656</c:v>
                </c:pt>
                <c:pt idx="4">
                  <c:v>246.92285641806231</c:v>
                </c:pt>
                <c:pt idx="5">
                  <c:v>239.32713133640524</c:v>
                </c:pt>
                <c:pt idx="6">
                  <c:v>270.99648093841625</c:v>
                </c:pt>
                <c:pt idx="7">
                  <c:v>121.8576190476191</c:v>
                </c:pt>
                <c:pt idx="8">
                  <c:v>197.45629629629633</c:v>
                </c:pt>
                <c:pt idx="9">
                  <c:v>97.188888888888883</c:v>
                </c:pt>
                <c:pt idx="10">
                  <c:v>238.84347826086957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8-42AA-8966-FDC2543318D2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Dexter </c:v>
                </c:pt>
                <c:pt idx="8">
                  <c:v>Piemontese</c:v>
                </c:pt>
                <c:pt idx="9">
                  <c:v>Galloway</c:v>
                </c:pt>
                <c:pt idx="10">
                  <c:v>Salers</c:v>
                </c:pt>
              </c:strCache>
            </c:strRef>
          </c:cat>
          <c:val>
            <c:numRef>
              <c:f>'Ark1'!$U$1369:$U$1379</c:f>
              <c:numCache>
                <c:formatCode>General</c:formatCode>
                <c:ptCount val="11"/>
                <c:pt idx="0">
                  <c:v>198.16763862332701</c:v>
                </c:pt>
                <c:pt idx="1">
                  <c:v>245.46589327146197</c:v>
                </c:pt>
                <c:pt idx="2">
                  <c:v>223.66206451612911</c:v>
                </c:pt>
                <c:pt idx="3">
                  <c:v>241.64053779807205</c:v>
                </c:pt>
                <c:pt idx="4">
                  <c:v>235.23851229754061</c:v>
                </c:pt>
                <c:pt idx="5">
                  <c:v>266.24192546583862</c:v>
                </c:pt>
                <c:pt idx="6">
                  <c:v>123.20816326530613</c:v>
                </c:pt>
                <c:pt idx="7">
                  <c:v>197.01497975708511</c:v>
                </c:pt>
                <c:pt idx="8">
                  <c:v>90.896491228070147</c:v>
                </c:pt>
                <c:pt idx="9">
                  <c:v>239.90000000000003</c:v>
                </c:pt>
                <c:pt idx="10">
                  <c:v>166.28604651162789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08-42AA-8966-FDC254331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Kviger, antall slakt av de ulike fe rasene</a:t>
            </a:r>
          </a:p>
        </c:rich>
      </c:tx>
      <c:layout>
        <c:manualLayout>
          <c:xMode val="edge"/>
          <c:yMode val="edge"/>
          <c:x val="0.19767764288036088"/>
          <c:y val="5.06329767961253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036021332189223"/>
          <c:h val="0.57884701445603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Raser!$G$86:$G$122</c:f>
              <c:numCache>
                <c:formatCode>0</c:formatCode>
                <c:ptCount val="37"/>
                <c:pt idx="0">
                  <c:v>1393</c:v>
                </c:pt>
                <c:pt idx="1">
                  <c:v>10136</c:v>
                </c:pt>
                <c:pt idx="2">
                  <c:v>192</c:v>
                </c:pt>
                <c:pt idx="3">
                  <c:v>150</c:v>
                </c:pt>
                <c:pt idx="4">
                  <c:v>16</c:v>
                </c:pt>
                <c:pt idx="5">
                  <c:v>15</c:v>
                </c:pt>
                <c:pt idx="6">
                  <c:v>55</c:v>
                </c:pt>
                <c:pt idx="7">
                  <c:v>12</c:v>
                </c:pt>
                <c:pt idx="8">
                  <c:v>54</c:v>
                </c:pt>
                <c:pt idx="9">
                  <c:v>366</c:v>
                </c:pt>
                <c:pt idx="10">
                  <c:v>0</c:v>
                </c:pt>
                <c:pt idx="11">
                  <c:v>28</c:v>
                </c:pt>
                <c:pt idx="12">
                  <c:v>5</c:v>
                </c:pt>
                <c:pt idx="13">
                  <c:v>115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2216</c:v>
                </c:pt>
                <c:pt idx="19">
                  <c:v>4455</c:v>
                </c:pt>
                <c:pt idx="20">
                  <c:v>3312</c:v>
                </c:pt>
                <c:pt idx="21">
                  <c:v>3526</c:v>
                </c:pt>
                <c:pt idx="22">
                  <c:v>1380</c:v>
                </c:pt>
                <c:pt idx="23">
                  <c:v>212</c:v>
                </c:pt>
                <c:pt idx="24">
                  <c:v>196</c:v>
                </c:pt>
                <c:pt idx="25">
                  <c:v>206</c:v>
                </c:pt>
                <c:pt idx="26">
                  <c:v>76</c:v>
                </c:pt>
                <c:pt idx="27">
                  <c:v>20</c:v>
                </c:pt>
                <c:pt idx="28">
                  <c:v>42</c:v>
                </c:pt>
                <c:pt idx="29">
                  <c:v>0</c:v>
                </c:pt>
                <c:pt idx="30">
                  <c:v>0</c:v>
                </c:pt>
                <c:pt idx="31">
                  <c:v>12</c:v>
                </c:pt>
                <c:pt idx="32">
                  <c:v>6</c:v>
                </c:pt>
                <c:pt idx="33">
                  <c:v>0</c:v>
                </c:pt>
                <c:pt idx="35">
                  <c:v>4646</c:v>
                </c:pt>
                <c:pt idx="36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E-402D-88D7-4F792EE747A5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Raser!$G$48:$G$84</c:f>
              <c:numCache>
                <c:formatCode>0</c:formatCode>
                <c:ptCount val="37"/>
                <c:pt idx="0">
                  <c:v>1417</c:v>
                </c:pt>
                <c:pt idx="1">
                  <c:v>11270</c:v>
                </c:pt>
                <c:pt idx="2">
                  <c:v>269</c:v>
                </c:pt>
                <c:pt idx="3">
                  <c:v>148</c:v>
                </c:pt>
                <c:pt idx="4">
                  <c:v>25</c:v>
                </c:pt>
                <c:pt idx="5">
                  <c:v>17</c:v>
                </c:pt>
                <c:pt idx="6">
                  <c:v>58</c:v>
                </c:pt>
                <c:pt idx="7">
                  <c:v>13</c:v>
                </c:pt>
                <c:pt idx="8">
                  <c:v>58</c:v>
                </c:pt>
                <c:pt idx="9">
                  <c:v>464</c:v>
                </c:pt>
                <c:pt idx="10">
                  <c:v>0</c:v>
                </c:pt>
                <c:pt idx="11">
                  <c:v>43</c:v>
                </c:pt>
                <c:pt idx="12">
                  <c:v>4</c:v>
                </c:pt>
                <c:pt idx="13">
                  <c:v>150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2565</c:v>
                </c:pt>
                <c:pt idx="19">
                  <c:v>4870</c:v>
                </c:pt>
                <c:pt idx="20">
                  <c:v>4904</c:v>
                </c:pt>
                <c:pt idx="21">
                  <c:v>3942</c:v>
                </c:pt>
                <c:pt idx="22">
                  <c:v>1736</c:v>
                </c:pt>
                <c:pt idx="23">
                  <c:v>341</c:v>
                </c:pt>
                <c:pt idx="24">
                  <c:v>210</c:v>
                </c:pt>
                <c:pt idx="25">
                  <c:v>270</c:v>
                </c:pt>
                <c:pt idx="26">
                  <c:v>135</c:v>
                </c:pt>
                <c:pt idx="27">
                  <c:v>23</c:v>
                </c:pt>
                <c:pt idx="28">
                  <c:v>54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  <c:pt idx="32">
                  <c:v>14</c:v>
                </c:pt>
                <c:pt idx="33">
                  <c:v>0</c:v>
                </c:pt>
                <c:pt idx="34">
                  <c:v>0</c:v>
                </c:pt>
                <c:pt idx="35">
                  <c:v>3505</c:v>
                </c:pt>
                <c:pt idx="36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E-402D-88D7-4F792EE747A5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Raser!$G$10:$G$46</c:f>
              <c:numCache>
                <c:formatCode>0</c:formatCode>
                <c:ptCount val="37"/>
                <c:pt idx="0">
                  <c:v>1776</c:v>
                </c:pt>
                <c:pt idx="1">
                  <c:v>9575</c:v>
                </c:pt>
                <c:pt idx="2">
                  <c:v>228</c:v>
                </c:pt>
                <c:pt idx="3">
                  <c:v>134</c:v>
                </c:pt>
                <c:pt idx="4">
                  <c:v>31</c:v>
                </c:pt>
                <c:pt idx="5">
                  <c:v>17</c:v>
                </c:pt>
                <c:pt idx="6">
                  <c:v>43</c:v>
                </c:pt>
                <c:pt idx="7">
                  <c:v>13</c:v>
                </c:pt>
                <c:pt idx="8">
                  <c:v>126</c:v>
                </c:pt>
                <c:pt idx="9">
                  <c:v>395</c:v>
                </c:pt>
                <c:pt idx="10">
                  <c:v>0</c:v>
                </c:pt>
                <c:pt idx="11">
                  <c:v>34</c:v>
                </c:pt>
                <c:pt idx="12">
                  <c:v>0</c:v>
                </c:pt>
                <c:pt idx="13">
                  <c:v>174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2092</c:v>
                </c:pt>
                <c:pt idx="19">
                  <c:v>5172</c:v>
                </c:pt>
                <c:pt idx="20">
                  <c:v>5425</c:v>
                </c:pt>
                <c:pt idx="21">
                  <c:v>3942</c:v>
                </c:pt>
                <c:pt idx="22">
                  <c:v>1667</c:v>
                </c:pt>
                <c:pt idx="23">
                  <c:v>322</c:v>
                </c:pt>
                <c:pt idx="24">
                  <c:v>196</c:v>
                </c:pt>
                <c:pt idx="25">
                  <c:v>247</c:v>
                </c:pt>
                <c:pt idx="26">
                  <c:v>171</c:v>
                </c:pt>
                <c:pt idx="27">
                  <c:v>7</c:v>
                </c:pt>
                <c:pt idx="28">
                  <c:v>86</c:v>
                </c:pt>
                <c:pt idx="29">
                  <c:v>0</c:v>
                </c:pt>
                <c:pt idx="30">
                  <c:v>0</c:v>
                </c:pt>
                <c:pt idx="31">
                  <c:v>11</c:v>
                </c:pt>
                <c:pt idx="32">
                  <c:v>30</c:v>
                </c:pt>
                <c:pt idx="33">
                  <c:v>0</c:v>
                </c:pt>
                <c:pt idx="34">
                  <c:v>0</c:v>
                </c:pt>
                <c:pt idx="35">
                  <c:v>3155</c:v>
                </c:pt>
                <c:pt idx="36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2E-402D-88D7-4F792EE74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421298958384334"/>
          <c:y val="0.21474514878170176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Kviger, middel KLASSE for de ulike fe rasene</a:t>
            </a:r>
          </a:p>
        </c:rich>
      </c:tx>
      <c:layout>
        <c:manualLayout>
          <c:xMode val="edge"/>
          <c:yMode val="edge"/>
          <c:x val="0.19767764288036088"/>
          <c:y val="5.06329767961253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036021332189223"/>
          <c:h val="0.57884701445603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Raser!$D$102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Raser!$P$86:$P$122</c:f>
              <c:numCache>
                <c:formatCode>0.00</c:formatCode>
                <c:ptCount val="37"/>
                <c:pt idx="0">
                  <c:v>5.0821613619541086</c:v>
                </c:pt>
                <c:pt idx="1">
                  <c:v>4.3228323128579884</c:v>
                </c:pt>
                <c:pt idx="2">
                  <c:v>3.3489583333333344</c:v>
                </c:pt>
                <c:pt idx="3">
                  <c:v>4.04</c:v>
                </c:pt>
                <c:pt idx="4">
                  <c:v>4.75</c:v>
                </c:pt>
                <c:pt idx="5">
                  <c:v>3.8666666666666658</c:v>
                </c:pt>
                <c:pt idx="6">
                  <c:v>3.4181818181818175</c:v>
                </c:pt>
                <c:pt idx="7">
                  <c:v>4.1666666666666679</c:v>
                </c:pt>
                <c:pt idx="8">
                  <c:v>3.6296296296296302</c:v>
                </c:pt>
                <c:pt idx="9">
                  <c:v>3.8415300546448097</c:v>
                </c:pt>
                <c:pt idx="10">
                  <c:v>0</c:v>
                </c:pt>
                <c:pt idx="11">
                  <c:v>3.8571428571428559</c:v>
                </c:pt>
                <c:pt idx="12">
                  <c:v>3</c:v>
                </c:pt>
                <c:pt idx="13">
                  <c:v>5.3652173913043484</c:v>
                </c:pt>
                <c:pt idx="14">
                  <c:v>0</c:v>
                </c:pt>
                <c:pt idx="15">
                  <c:v>5</c:v>
                </c:pt>
                <c:pt idx="16">
                  <c:v>0</c:v>
                </c:pt>
                <c:pt idx="17">
                  <c:v>0</c:v>
                </c:pt>
                <c:pt idx="18">
                  <c:v>5.7675992779783423</c:v>
                </c:pt>
                <c:pt idx="19">
                  <c:v>7.1187963170896014</c:v>
                </c:pt>
                <c:pt idx="20">
                  <c:v>6.4712990936555901</c:v>
                </c:pt>
                <c:pt idx="21">
                  <c:v>7.8618439716312016</c:v>
                </c:pt>
                <c:pt idx="22">
                  <c:v>6.6905797101449282</c:v>
                </c:pt>
                <c:pt idx="23">
                  <c:v>7.0188679245283012</c:v>
                </c:pt>
                <c:pt idx="24">
                  <c:v>4.5306122448979584</c:v>
                </c:pt>
                <c:pt idx="25">
                  <c:v>5.8834951456310653</c:v>
                </c:pt>
                <c:pt idx="26">
                  <c:v>4.3552631578947363</c:v>
                </c:pt>
                <c:pt idx="27">
                  <c:v>7.1</c:v>
                </c:pt>
                <c:pt idx="28">
                  <c:v>5.2857142857142847</c:v>
                </c:pt>
                <c:pt idx="29">
                  <c:v>0</c:v>
                </c:pt>
                <c:pt idx="30">
                  <c:v>0</c:v>
                </c:pt>
                <c:pt idx="31">
                  <c:v>6.75</c:v>
                </c:pt>
                <c:pt idx="32">
                  <c:v>6.6666666666666687</c:v>
                </c:pt>
                <c:pt idx="33">
                  <c:v>0</c:v>
                </c:pt>
                <c:pt idx="35">
                  <c:v>6.6447028423772592</c:v>
                </c:pt>
                <c:pt idx="36">
                  <c:v>4.8095238095238084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D3-4769-A0EA-27CA33CE66AE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Raser!$P$48:$P$84</c:f>
              <c:numCache>
                <c:formatCode>0.00</c:formatCode>
                <c:ptCount val="37"/>
                <c:pt idx="0">
                  <c:v>5.2225433526011562</c:v>
                </c:pt>
                <c:pt idx="1">
                  <c:v>4.2055925432756336</c:v>
                </c:pt>
                <c:pt idx="2">
                  <c:v>3.4126394052044602</c:v>
                </c:pt>
                <c:pt idx="3">
                  <c:v>3.7364864864864873</c:v>
                </c:pt>
                <c:pt idx="4">
                  <c:v>3.88</c:v>
                </c:pt>
                <c:pt idx="5">
                  <c:v>3.8823529411764697</c:v>
                </c:pt>
                <c:pt idx="6">
                  <c:v>3.2413793103448265</c:v>
                </c:pt>
                <c:pt idx="7">
                  <c:v>4.3076923076923057</c:v>
                </c:pt>
                <c:pt idx="8">
                  <c:v>3.844827586206895</c:v>
                </c:pt>
                <c:pt idx="9">
                  <c:v>3.7262931034482758</c:v>
                </c:pt>
                <c:pt idx="10">
                  <c:v>0</c:v>
                </c:pt>
                <c:pt idx="11">
                  <c:v>4.0697674418604652</c:v>
                </c:pt>
                <c:pt idx="12">
                  <c:v>5</c:v>
                </c:pt>
                <c:pt idx="13">
                  <c:v>5.0333333333333323</c:v>
                </c:pt>
                <c:pt idx="14">
                  <c:v>6</c:v>
                </c:pt>
                <c:pt idx="15">
                  <c:v>5</c:v>
                </c:pt>
                <c:pt idx="16">
                  <c:v>0</c:v>
                </c:pt>
                <c:pt idx="17">
                  <c:v>0</c:v>
                </c:pt>
                <c:pt idx="18">
                  <c:v>5.5762183235867457</c:v>
                </c:pt>
                <c:pt idx="19">
                  <c:v>7.0160164271047218</c:v>
                </c:pt>
                <c:pt idx="20">
                  <c:v>6.4127243066884176</c:v>
                </c:pt>
                <c:pt idx="21">
                  <c:v>7.8470319634703181</c:v>
                </c:pt>
                <c:pt idx="22">
                  <c:v>6.57258064516129</c:v>
                </c:pt>
                <c:pt idx="23">
                  <c:v>7.1759530791788819</c:v>
                </c:pt>
                <c:pt idx="24">
                  <c:v>4.3523809523809511</c:v>
                </c:pt>
                <c:pt idx="25">
                  <c:v>5.8252788104089204</c:v>
                </c:pt>
                <c:pt idx="26">
                  <c:v>4.3703703703703694</c:v>
                </c:pt>
                <c:pt idx="27">
                  <c:v>6.6956521739130412</c:v>
                </c:pt>
                <c:pt idx="28">
                  <c:v>5.4074074074074083</c:v>
                </c:pt>
                <c:pt idx="29">
                  <c:v>0</c:v>
                </c:pt>
                <c:pt idx="30">
                  <c:v>0</c:v>
                </c:pt>
                <c:pt idx="31">
                  <c:v>6.9</c:v>
                </c:pt>
                <c:pt idx="32">
                  <c:v>4.5</c:v>
                </c:pt>
                <c:pt idx="33">
                  <c:v>0</c:v>
                </c:pt>
                <c:pt idx="34">
                  <c:v>0</c:v>
                </c:pt>
                <c:pt idx="35">
                  <c:v>6.219115549215406</c:v>
                </c:pt>
                <c:pt idx="36">
                  <c:v>4.7765957446808516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D3-4769-A0EA-27CA33CE66AE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Raser!$P$10:$P$46</c:f>
              <c:numCache>
                <c:formatCode>0.00</c:formatCode>
                <c:ptCount val="37"/>
                <c:pt idx="0">
                  <c:v>5.7588571428571402</c:v>
                </c:pt>
                <c:pt idx="1">
                  <c:v>4.2679205851619653</c:v>
                </c:pt>
                <c:pt idx="2">
                  <c:v>3.6710526315789473</c:v>
                </c:pt>
                <c:pt idx="3">
                  <c:v>3.7388059701492553</c:v>
                </c:pt>
                <c:pt idx="4">
                  <c:v>3.7096774193548394</c:v>
                </c:pt>
                <c:pt idx="5">
                  <c:v>3.8823529411764697</c:v>
                </c:pt>
                <c:pt idx="6">
                  <c:v>3.8372093023255824</c:v>
                </c:pt>
                <c:pt idx="7">
                  <c:v>4.0769230769230758</c:v>
                </c:pt>
                <c:pt idx="8">
                  <c:v>3.9841269841269842</c:v>
                </c:pt>
                <c:pt idx="9">
                  <c:v>3.8</c:v>
                </c:pt>
                <c:pt idx="10">
                  <c:v>0</c:v>
                </c:pt>
                <c:pt idx="11">
                  <c:v>3.9411764705882351</c:v>
                </c:pt>
                <c:pt idx="12">
                  <c:v>0</c:v>
                </c:pt>
                <c:pt idx="13">
                  <c:v>5.1206896551724128</c:v>
                </c:pt>
                <c:pt idx="14">
                  <c:v>4</c:v>
                </c:pt>
                <c:pt idx="15">
                  <c:v>6.333333333333333</c:v>
                </c:pt>
                <c:pt idx="16">
                  <c:v>0</c:v>
                </c:pt>
                <c:pt idx="17">
                  <c:v>0</c:v>
                </c:pt>
                <c:pt idx="18">
                  <c:v>5.4937858508604203</c:v>
                </c:pt>
                <c:pt idx="19">
                  <c:v>6.9949729311678288</c:v>
                </c:pt>
                <c:pt idx="20">
                  <c:v>6.3657142857142848</c:v>
                </c:pt>
                <c:pt idx="21">
                  <c:v>7.7732115677321154</c:v>
                </c:pt>
                <c:pt idx="22">
                  <c:v>6.582483503299339</c:v>
                </c:pt>
                <c:pt idx="23">
                  <c:v>6.9750778816199359</c:v>
                </c:pt>
                <c:pt idx="24">
                  <c:v>4.4642857142857153</c:v>
                </c:pt>
                <c:pt idx="25">
                  <c:v>5.8623481781376556</c:v>
                </c:pt>
                <c:pt idx="26">
                  <c:v>4.3099415204678362</c:v>
                </c:pt>
                <c:pt idx="27">
                  <c:v>7</c:v>
                </c:pt>
                <c:pt idx="28">
                  <c:v>5.4069767441860437</c:v>
                </c:pt>
                <c:pt idx="29">
                  <c:v>0</c:v>
                </c:pt>
                <c:pt idx="30">
                  <c:v>0</c:v>
                </c:pt>
                <c:pt idx="31">
                  <c:v>7.6363636363636385</c:v>
                </c:pt>
                <c:pt idx="32">
                  <c:v>4.6666666666666679</c:v>
                </c:pt>
                <c:pt idx="33">
                  <c:v>0</c:v>
                </c:pt>
                <c:pt idx="34">
                  <c:v>0</c:v>
                </c:pt>
                <c:pt idx="35">
                  <c:v>6.2554675118858958</c:v>
                </c:pt>
                <c:pt idx="36">
                  <c:v>4.9789473684210526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D3-4769-A0EA-27CA33CE6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7302619249153682E-2"/>
              <c:y val="0.3336822063153652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956989603310429"/>
          <c:y val="0.16574722555536309"/>
          <c:w val="5.5291630858707294E-2"/>
          <c:h val="0.14305159196286663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Kviger, middel FETTGRUPPE for de ulike fe rasene</a:t>
            </a:r>
          </a:p>
        </c:rich>
      </c:tx>
      <c:layout>
        <c:manualLayout>
          <c:xMode val="edge"/>
          <c:yMode val="edge"/>
          <c:x val="0.19767764288036088"/>
          <c:y val="5.06329767961253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036021332189223"/>
          <c:h val="0.57884701445603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Raser!$D$96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Raser!$U$86:$U$122</c:f>
              <c:numCache>
                <c:formatCode>0.00</c:formatCode>
                <c:ptCount val="37"/>
                <c:pt idx="0">
                  <c:v>7.4386216798277101</c:v>
                </c:pt>
                <c:pt idx="1">
                  <c:v>7.5613654301499613</c:v>
                </c:pt>
                <c:pt idx="2">
                  <c:v>6.6927083333333313</c:v>
                </c:pt>
                <c:pt idx="3">
                  <c:v>7.28</c:v>
                </c:pt>
                <c:pt idx="4">
                  <c:v>8.125</c:v>
                </c:pt>
                <c:pt idx="5">
                  <c:v>6.9333333333333353</c:v>
                </c:pt>
                <c:pt idx="6">
                  <c:v>5.6181818181818173</c:v>
                </c:pt>
                <c:pt idx="7">
                  <c:v>7</c:v>
                </c:pt>
                <c:pt idx="8">
                  <c:v>6.333333333333333</c:v>
                </c:pt>
                <c:pt idx="9">
                  <c:v>7.636612021857923</c:v>
                </c:pt>
                <c:pt idx="10">
                  <c:v>0</c:v>
                </c:pt>
                <c:pt idx="11">
                  <c:v>6.9285714285714306</c:v>
                </c:pt>
                <c:pt idx="12">
                  <c:v>4</c:v>
                </c:pt>
                <c:pt idx="13">
                  <c:v>7.3565217391304349</c:v>
                </c:pt>
                <c:pt idx="14">
                  <c:v>0</c:v>
                </c:pt>
                <c:pt idx="15">
                  <c:v>8</c:v>
                </c:pt>
                <c:pt idx="16">
                  <c:v>0</c:v>
                </c:pt>
                <c:pt idx="17">
                  <c:v>0</c:v>
                </c:pt>
                <c:pt idx="18">
                  <c:v>8.5311371841155221</c:v>
                </c:pt>
                <c:pt idx="19">
                  <c:v>7.4527497194163859</c:v>
                </c:pt>
                <c:pt idx="20">
                  <c:v>9.1802536231884062</c:v>
                </c:pt>
                <c:pt idx="21">
                  <c:v>7.3936471922858784</c:v>
                </c:pt>
                <c:pt idx="22">
                  <c:v>7.8478260869565215</c:v>
                </c:pt>
                <c:pt idx="23">
                  <c:v>6.4056603773584895</c:v>
                </c:pt>
                <c:pt idx="24">
                  <c:v>5.9489795918367347</c:v>
                </c:pt>
                <c:pt idx="25">
                  <c:v>7.1650485436893199</c:v>
                </c:pt>
                <c:pt idx="26">
                  <c:v>6.5394736842105239</c:v>
                </c:pt>
                <c:pt idx="27">
                  <c:v>7.2</c:v>
                </c:pt>
                <c:pt idx="28">
                  <c:v>7.8095238095238066</c:v>
                </c:pt>
                <c:pt idx="29">
                  <c:v>0</c:v>
                </c:pt>
                <c:pt idx="30">
                  <c:v>0</c:v>
                </c:pt>
                <c:pt idx="31">
                  <c:v>7.4166666666666687</c:v>
                </c:pt>
                <c:pt idx="32">
                  <c:v>8.8333333333333357</c:v>
                </c:pt>
                <c:pt idx="33">
                  <c:v>0</c:v>
                </c:pt>
                <c:pt idx="35">
                  <c:v>7.9623331898407219</c:v>
                </c:pt>
                <c:pt idx="36">
                  <c:v>6.8214285714285694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04-44C2-8C1D-C2E33AEC0A82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Raser!$U$48:$U$84</c:f>
              <c:numCache>
                <c:formatCode>0.00</c:formatCode>
                <c:ptCount val="37"/>
                <c:pt idx="0">
                  <c:v>7.4530698659139052</c:v>
                </c:pt>
                <c:pt idx="1">
                  <c:v>7.5852706299911263</c:v>
                </c:pt>
                <c:pt idx="2">
                  <c:v>7.2044609665427508</c:v>
                </c:pt>
                <c:pt idx="3">
                  <c:v>7.020270270270272</c:v>
                </c:pt>
                <c:pt idx="4">
                  <c:v>5.8</c:v>
                </c:pt>
                <c:pt idx="5">
                  <c:v>7.8235294117647056</c:v>
                </c:pt>
                <c:pt idx="6">
                  <c:v>5.4137931034482785</c:v>
                </c:pt>
                <c:pt idx="7">
                  <c:v>7.3076923076923102</c:v>
                </c:pt>
                <c:pt idx="8">
                  <c:v>6.5</c:v>
                </c:pt>
                <c:pt idx="9">
                  <c:v>7.1508620689655187</c:v>
                </c:pt>
                <c:pt idx="10">
                  <c:v>0</c:v>
                </c:pt>
                <c:pt idx="11">
                  <c:v>7.5813953488372077</c:v>
                </c:pt>
                <c:pt idx="12">
                  <c:v>8.75</c:v>
                </c:pt>
                <c:pt idx="13">
                  <c:v>7.34</c:v>
                </c:pt>
                <c:pt idx="14">
                  <c:v>7</c:v>
                </c:pt>
                <c:pt idx="15">
                  <c:v>7.3333333333333313</c:v>
                </c:pt>
                <c:pt idx="16">
                  <c:v>0</c:v>
                </c:pt>
                <c:pt idx="17">
                  <c:v>0</c:v>
                </c:pt>
                <c:pt idx="18">
                  <c:v>8.3212475633528253</c:v>
                </c:pt>
                <c:pt idx="19">
                  <c:v>7.4995893223819312</c:v>
                </c:pt>
                <c:pt idx="20">
                  <c:v>9.1390701468189217</c:v>
                </c:pt>
                <c:pt idx="21">
                  <c:v>7.4365804160324718</c:v>
                </c:pt>
                <c:pt idx="22">
                  <c:v>7.8623271889400943</c:v>
                </c:pt>
                <c:pt idx="23">
                  <c:v>6.7565982404692084</c:v>
                </c:pt>
                <c:pt idx="24">
                  <c:v>5.6523809523809554</c:v>
                </c:pt>
                <c:pt idx="25">
                  <c:v>7.4444444444444446</c:v>
                </c:pt>
                <c:pt idx="26">
                  <c:v>6.5851851851851855</c:v>
                </c:pt>
                <c:pt idx="27">
                  <c:v>7.8260869565217392</c:v>
                </c:pt>
                <c:pt idx="28">
                  <c:v>7.648148148148147</c:v>
                </c:pt>
                <c:pt idx="29">
                  <c:v>0</c:v>
                </c:pt>
                <c:pt idx="30">
                  <c:v>0</c:v>
                </c:pt>
                <c:pt idx="31">
                  <c:v>8.4</c:v>
                </c:pt>
                <c:pt idx="32">
                  <c:v>7.9285714285714306</c:v>
                </c:pt>
                <c:pt idx="33">
                  <c:v>0</c:v>
                </c:pt>
                <c:pt idx="34">
                  <c:v>0</c:v>
                </c:pt>
                <c:pt idx="35">
                  <c:v>7.7452211126961501</c:v>
                </c:pt>
                <c:pt idx="36">
                  <c:v>7.0106382978723394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04-44C2-8C1D-C2E33AEC0A82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Raser!$U$10:$U$46</c:f>
              <c:numCache>
                <c:formatCode>0.00</c:formatCode>
                <c:ptCount val="37"/>
                <c:pt idx="0">
                  <c:v>8.3034909909909906</c:v>
                </c:pt>
                <c:pt idx="1">
                  <c:v>7.597284595300259</c:v>
                </c:pt>
                <c:pt idx="2">
                  <c:v>7.7017543859649118</c:v>
                </c:pt>
                <c:pt idx="3">
                  <c:v>7.0671641791044753</c:v>
                </c:pt>
                <c:pt idx="4">
                  <c:v>6.67741935483871</c:v>
                </c:pt>
                <c:pt idx="5">
                  <c:v>6.9411764705882355</c:v>
                </c:pt>
                <c:pt idx="6">
                  <c:v>6.7906976744186007</c:v>
                </c:pt>
                <c:pt idx="7">
                  <c:v>7.3076923076923102</c:v>
                </c:pt>
                <c:pt idx="8">
                  <c:v>7.0714285714285694</c:v>
                </c:pt>
                <c:pt idx="9">
                  <c:v>7.5037974683544304</c:v>
                </c:pt>
                <c:pt idx="10">
                  <c:v>0</c:v>
                </c:pt>
                <c:pt idx="11">
                  <c:v>7.0588235294117645</c:v>
                </c:pt>
                <c:pt idx="12">
                  <c:v>0</c:v>
                </c:pt>
                <c:pt idx="13">
                  <c:v>7.1034482758620694</c:v>
                </c:pt>
                <c:pt idx="14">
                  <c:v>6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7.9330783938814529</c:v>
                </c:pt>
                <c:pt idx="19">
                  <c:v>7.2486465583913393</c:v>
                </c:pt>
                <c:pt idx="20">
                  <c:v>8.9935483870967747</c:v>
                </c:pt>
                <c:pt idx="21">
                  <c:v>7.1354642313546393</c:v>
                </c:pt>
                <c:pt idx="22">
                  <c:v>7.6814637072585468</c:v>
                </c:pt>
                <c:pt idx="23">
                  <c:v>6.5745341614906803</c:v>
                </c:pt>
                <c:pt idx="24">
                  <c:v>6.0714285714285694</c:v>
                </c:pt>
                <c:pt idx="25">
                  <c:v>7.1943319838056707</c:v>
                </c:pt>
                <c:pt idx="26">
                  <c:v>6.2280701754385985</c:v>
                </c:pt>
                <c:pt idx="27">
                  <c:v>8.1428571428571388</c:v>
                </c:pt>
                <c:pt idx="28">
                  <c:v>8.0465116279069804</c:v>
                </c:pt>
                <c:pt idx="29">
                  <c:v>0</c:v>
                </c:pt>
                <c:pt idx="30">
                  <c:v>0</c:v>
                </c:pt>
                <c:pt idx="31">
                  <c:v>9.1818181818181817</c:v>
                </c:pt>
                <c:pt idx="32">
                  <c:v>8.2333333333333307</c:v>
                </c:pt>
                <c:pt idx="33">
                  <c:v>0</c:v>
                </c:pt>
                <c:pt idx="34">
                  <c:v>0</c:v>
                </c:pt>
                <c:pt idx="35">
                  <c:v>7.725515055467512</c:v>
                </c:pt>
                <c:pt idx="36">
                  <c:v>7.0520833333333313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04-44C2-8C1D-C2E33AEC0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7302619249153682E-2"/>
              <c:y val="0.3336822063153652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06635130292019"/>
          <c:y val="7.4240281964778873E-2"/>
          <c:w val="5.0567221458553281E-2"/>
          <c:h val="0.17146917845939211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Kviger, middel KROPPSLENGDE for de ulike fe rasene</a:t>
            </a:r>
          </a:p>
        </c:rich>
      </c:tx>
      <c:layout>
        <c:manualLayout>
          <c:xMode val="edge"/>
          <c:yMode val="edge"/>
          <c:x val="0.19767764288036088"/>
          <c:y val="5.06329767961253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036021332189223"/>
          <c:h val="0.57884701445603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Raser!$D$101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Raser!$R$86:$R$122</c:f>
              <c:numCache>
                <c:formatCode>0</c:formatCode>
                <c:ptCount val="37"/>
                <c:pt idx="0">
                  <c:v>192.88</c:v>
                </c:pt>
                <c:pt idx="1">
                  <c:v>198.56629834254153</c:v>
                </c:pt>
                <c:pt idx="2">
                  <c:v>187.65625</c:v>
                </c:pt>
                <c:pt idx="3">
                  <c:v>177.34666666666672</c:v>
                </c:pt>
                <c:pt idx="4">
                  <c:v>180.3125</c:v>
                </c:pt>
                <c:pt idx="5">
                  <c:v>177.53333333333327</c:v>
                </c:pt>
                <c:pt idx="6">
                  <c:v>179.32727272727271</c:v>
                </c:pt>
                <c:pt idx="7">
                  <c:v>178.83333333333337</c:v>
                </c:pt>
                <c:pt idx="8">
                  <c:v>173.59259259259258</c:v>
                </c:pt>
                <c:pt idx="9">
                  <c:v>208.39890710382517</c:v>
                </c:pt>
                <c:pt idx="10">
                  <c:v>0</c:v>
                </c:pt>
                <c:pt idx="11">
                  <c:v>203.21428571428575</c:v>
                </c:pt>
                <c:pt idx="12">
                  <c:v>167.4</c:v>
                </c:pt>
                <c:pt idx="13">
                  <c:v>199.72173913043477</c:v>
                </c:pt>
                <c:pt idx="14">
                  <c:v>0</c:v>
                </c:pt>
                <c:pt idx="15">
                  <c:v>183</c:v>
                </c:pt>
                <c:pt idx="16">
                  <c:v>0</c:v>
                </c:pt>
                <c:pt idx="17">
                  <c:v>0</c:v>
                </c:pt>
                <c:pt idx="18">
                  <c:v>188.37454873646203</c:v>
                </c:pt>
                <c:pt idx="19">
                  <c:v>194.40785634118973</c:v>
                </c:pt>
                <c:pt idx="20">
                  <c:v>189.91636473429952</c:v>
                </c:pt>
                <c:pt idx="21">
                  <c:v>190.58706749858192</c:v>
                </c:pt>
                <c:pt idx="22">
                  <c:v>193.59130434782608</c:v>
                </c:pt>
                <c:pt idx="23">
                  <c:v>196.92924528301879</c:v>
                </c:pt>
                <c:pt idx="24">
                  <c:v>169.00510204081627</c:v>
                </c:pt>
                <c:pt idx="25">
                  <c:v>183.78640776699032</c:v>
                </c:pt>
                <c:pt idx="26">
                  <c:v>158.02631578947364</c:v>
                </c:pt>
                <c:pt idx="27">
                  <c:v>189.05</c:v>
                </c:pt>
                <c:pt idx="28">
                  <c:v>177.83333333333337</c:v>
                </c:pt>
                <c:pt idx="29">
                  <c:v>0</c:v>
                </c:pt>
                <c:pt idx="30">
                  <c:v>0</c:v>
                </c:pt>
                <c:pt idx="31">
                  <c:v>197.16666666666663</c:v>
                </c:pt>
                <c:pt idx="32">
                  <c:v>189</c:v>
                </c:pt>
                <c:pt idx="33">
                  <c:v>0</c:v>
                </c:pt>
                <c:pt idx="35">
                  <c:v>192.09857942315972</c:v>
                </c:pt>
                <c:pt idx="36">
                  <c:v>193.17857142857139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6-4F9D-934D-45E3CE912F79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Raser!$R$48:$R$84</c:f>
              <c:numCache>
                <c:formatCode>0</c:formatCode>
                <c:ptCount val="37"/>
                <c:pt idx="0">
                  <c:v>184.7952755905512</c:v>
                </c:pt>
                <c:pt idx="1">
                  <c:v>198.80958296362016</c:v>
                </c:pt>
                <c:pt idx="2">
                  <c:v>189.45724907063203</c:v>
                </c:pt>
                <c:pt idx="3">
                  <c:v>177.12162162162164</c:v>
                </c:pt>
                <c:pt idx="4">
                  <c:v>172.2</c:v>
                </c:pt>
                <c:pt idx="5">
                  <c:v>177.47058823529412</c:v>
                </c:pt>
                <c:pt idx="6">
                  <c:v>173.82758620689651</c:v>
                </c:pt>
                <c:pt idx="7">
                  <c:v>179.38461538461536</c:v>
                </c:pt>
                <c:pt idx="8">
                  <c:v>170.51724137931035</c:v>
                </c:pt>
                <c:pt idx="9">
                  <c:v>204.38146551724137</c:v>
                </c:pt>
                <c:pt idx="10">
                  <c:v>0</c:v>
                </c:pt>
                <c:pt idx="11">
                  <c:v>203.02325581395343</c:v>
                </c:pt>
                <c:pt idx="12">
                  <c:v>190.75</c:v>
                </c:pt>
                <c:pt idx="13">
                  <c:v>199.98</c:v>
                </c:pt>
                <c:pt idx="14">
                  <c:v>178</c:v>
                </c:pt>
                <c:pt idx="15">
                  <c:v>204.33333333333337</c:v>
                </c:pt>
                <c:pt idx="16">
                  <c:v>0</c:v>
                </c:pt>
                <c:pt idx="17">
                  <c:v>0</c:v>
                </c:pt>
                <c:pt idx="18">
                  <c:v>187.35048732943471</c:v>
                </c:pt>
                <c:pt idx="19">
                  <c:v>193.80821355236137</c:v>
                </c:pt>
                <c:pt idx="20">
                  <c:v>189.29404567699837</c:v>
                </c:pt>
                <c:pt idx="21">
                  <c:v>189.95636732623032</c:v>
                </c:pt>
                <c:pt idx="22">
                  <c:v>192.85023041474656</c:v>
                </c:pt>
                <c:pt idx="23">
                  <c:v>198.21114369501473</c:v>
                </c:pt>
                <c:pt idx="24">
                  <c:v>165.48095238095237</c:v>
                </c:pt>
                <c:pt idx="25">
                  <c:v>184.34814814814811</c:v>
                </c:pt>
                <c:pt idx="26">
                  <c:v>153.24444444444444</c:v>
                </c:pt>
                <c:pt idx="27">
                  <c:v>192.56521739130437</c:v>
                </c:pt>
                <c:pt idx="28">
                  <c:v>177.2777777777778</c:v>
                </c:pt>
                <c:pt idx="29">
                  <c:v>0</c:v>
                </c:pt>
                <c:pt idx="30">
                  <c:v>0</c:v>
                </c:pt>
                <c:pt idx="31">
                  <c:v>199.8</c:v>
                </c:pt>
                <c:pt idx="32">
                  <c:v>199.21428571428575</c:v>
                </c:pt>
                <c:pt idx="33">
                  <c:v>0</c:v>
                </c:pt>
                <c:pt idx="34">
                  <c:v>0</c:v>
                </c:pt>
                <c:pt idx="35">
                  <c:v>191.85962910128379</c:v>
                </c:pt>
                <c:pt idx="36">
                  <c:v>188.32978723404253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B6-4F9D-934D-45E3CE912F79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Raser!$R$10:$R$46</c:f>
              <c:numCache>
                <c:formatCode>0.0</c:formatCode>
                <c:ptCount val="37"/>
                <c:pt idx="0">
                  <c:v>181.32432432432435</c:v>
                </c:pt>
                <c:pt idx="1">
                  <c:v>198.70255874673629</c:v>
                </c:pt>
                <c:pt idx="2">
                  <c:v>191.57456140350877</c:v>
                </c:pt>
                <c:pt idx="3">
                  <c:v>176.26119402985077</c:v>
                </c:pt>
                <c:pt idx="4">
                  <c:v>178.83870967741939</c:v>
                </c:pt>
                <c:pt idx="5">
                  <c:v>171.41176470588235</c:v>
                </c:pt>
                <c:pt idx="6">
                  <c:v>184.48837209302323</c:v>
                </c:pt>
                <c:pt idx="7">
                  <c:v>181.69230769230765</c:v>
                </c:pt>
                <c:pt idx="8">
                  <c:v>172.11904761904762</c:v>
                </c:pt>
                <c:pt idx="9">
                  <c:v>207.43797468354433</c:v>
                </c:pt>
                <c:pt idx="10">
                  <c:v>0</c:v>
                </c:pt>
                <c:pt idx="11">
                  <c:v>198.26470588235296</c:v>
                </c:pt>
                <c:pt idx="12">
                  <c:v>0</c:v>
                </c:pt>
                <c:pt idx="13">
                  <c:v>200.76436781609195</c:v>
                </c:pt>
                <c:pt idx="14">
                  <c:v>196</c:v>
                </c:pt>
                <c:pt idx="15">
                  <c:v>197.66666666666663</c:v>
                </c:pt>
                <c:pt idx="16">
                  <c:v>0</c:v>
                </c:pt>
                <c:pt idx="17">
                  <c:v>0</c:v>
                </c:pt>
                <c:pt idx="18">
                  <c:v>186.44502868068844</c:v>
                </c:pt>
                <c:pt idx="19">
                  <c:v>192.99439288476407</c:v>
                </c:pt>
                <c:pt idx="20">
                  <c:v>189.08718894009215</c:v>
                </c:pt>
                <c:pt idx="21">
                  <c:v>188.97970573313043</c:v>
                </c:pt>
                <c:pt idx="22">
                  <c:v>191.79004199160173</c:v>
                </c:pt>
                <c:pt idx="23">
                  <c:v>198.12732919254665</c:v>
                </c:pt>
                <c:pt idx="24">
                  <c:v>166.015306122449</c:v>
                </c:pt>
                <c:pt idx="25">
                  <c:v>183.96356275303637</c:v>
                </c:pt>
                <c:pt idx="26">
                  <c:v>150.29239766081872</c:v>
                </c:pt>
                <c:pt idx="27">
                  <c:v>191.57142857142861</c:v>
                </c:pt>
                <c:pt idx="28">
                  <c:v>174.9767441860466</c:v>
                </c:pt>
                <c:pt idx="29">
                  <c:v>0</c:v>
                </c:pt>
                <c:pt idx="30">
                  <c:v>0</c:v>
                </c:pt>
                <c:pt idx="31">
                  <c:v>203.09090909090912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193.04166666666663</c:v>
                </c:pt>
                <c:pt idx="36">
                  <c:v>184.7952755905512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B6-4F9D-934D-45E3CE912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7302619249153682E-2"/>
              <c:y val="0.3357328173328623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263772111314164"/>
          <c:y val="6.3376951467923659E-2"/>
          <c:w val="5.2457001990861785E-2"/>
          <c:h val="0.16111693444888533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Kviger, middel K-FAKTOR for de ulike fe rasene</a:t>
            </a:r>
          </a:p>
        </c:rich>
      </c:tx>
      <c:layout>
        <c:manualLayout>
          <c:xMode val="edge"/>
          <c:yMode val="edge"/>
          <c:x val="0.19767764288036088"/>
          <c:y val="5.06329767961253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561407472840576E-2"/>
          <c:y val="0.14744555224084957"/>
          <c:w val="0.93036021332189223"/>
          <c:h val="0.57884701445603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Raser!$D$93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Raser!$S$86:$S$122</c:f>
              <c:numCache>
                <c:formatCode>0</c:formatCode>
                <c:ptCount val="37"/>
                <c:pt idx="0">
                  <c:v>29.719776628771001</c:v>
                </c:pt>
                <c:pt idx="1">
                  <c:v>27.584777977274783</c:v>
                </c:pt>
                <c:pt idx="2">
                  <c:v>23.954083630144119</c:v>
                </c:pt>
                <c:pt idx="3">
                  <c:v>26.320890902816675</c:v>
                </c:pt>
                <c:pt idx="4">
                  <c:v>29.034965010562505</c:v>
                </c:pt>
                <c:pt idx="5">
                  <c:v>26.341368455913486</c:v>
                </c:pt>
                <c:pt idx="6">
                  <c:v>23.605290393753872</c:v>
                </c:pt>
                <c:pt idx="7">
                  <c:v>27.080993235677408</c:v>
                </c:pt>
                <c:pt idx="8">
                  <c:v>25.206477140435783</c:v>
                </c:pt>
                <c:pt idx="9">
                  <c:v>26.335750187731112</c:v>
                </c:pt>
                <c:pt idx="10">
                  <c:v>0</c:v>
                </c:pt>
                <c:pt idx="11">
                  <c:v>25.997063292695529</c:v>
                </c:pt>
                <c:pt idx="12">
                  <c:v>22.168522148918338</c:v>
                </c:pt>
                <c:pt idx="13">
                  <c:v>29.970897131687309</c:v>
                </c:pt>
                <c:pt idx="14">
                  <c:v>0</c:v>
                </c:pt>
                <c:pt idx="15">
                  <c:v>28.881516759356742</c:v>
                </c:pt>
                <c:pt idx="16">
                  <c:v>0</c:v>
                </c:pt>
                <c:pt idx="17">
                  <c:v>0</c:v>
                </c:pt>
                <c:pt idx="18">
                  <c:v>31.049721995392407</c:v>
                </c:pt>
                <c:pt idx="19">
                  <c:v>34.177615514215319</c:v>
                </c:pt>
                <c:pt idx="20">
                  <c:v>33.141609826691671</c:v>
                </c:pt>
                <c:pt idx="21">
                  <c:v>35.877044366337749</c:v>
                </c:pt>
                <c:pt idx="22">
                  <c:v>33.483372558125758</c:v>
                </c:pt>
                <c:pt idx="23">
                  <c:v>33.902686292738743</c:v>
                </c:pt>
                <c:pt idx="24">
                  <c:v>26.710308888880345</c:v>
                </c:pt>
                <c:pt idx="25">
                  <c:v>31.256296243617548</c:v>
                </c:pt>
                <c:pt idx="26">
                  <c:v>26.516867904115234</c:v>
                </c:pt>
                <c:pt idx="27">
                  <c:v>34.149754318265522</c:v>
                </c:pt>
                <c:pt idx="28">
                  <c:v>29.871617136603071</c:v>
                </c:pt>
                <c:pt idx="29">
                  <c:v>0</c:v>
                </c:pt>
                <c:pt idx="30">
                  <c:v>0</c:v>
                </c:pt>
                <c:pt idx="31">
                  <c:v>33.221124201790524</c:v>
                </c:pt>
                <c:pt idx="32">
                  <c:v>34.022141977521002</c:v>
                </c:pt>
                <c:pt idx="33">
                  <c:v>0</c:v>
                </c:pt>
                <c:pt idx="35">
                  <c:v>33.267344449220658</c:v>
                </c:pt>
                <c:pt idx="36">
                  <c:v>28.640034855290946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BC-463F-B12F-A95A6BFE92F3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Raser!$S$48:$S$84</c:f>
              <c:numCache>
                <c:formatCode>0</c:formatCode>
                <c:ptCount val="37"/>
                <c:pt idx="0">
                  <c:v>29.324331215465502</c:v>
                </c:pt>
                <c:pt idx="1">
                  <c:v>27.186955481223922</c:v>
                </c:pt>
                <c:pt idx="2">
                  <c:v>24.439572020161037</c:v>
                </c:pt>
                <c:pt idx="3">
                  <c:v>25.33024671686762</c:v>
                </c:pt>
                <c:pt idx="4">
                  <c:v>25.609298803138003</c:v>
                </c:pt>
                <c:pt idx="5">
                  <c:v>26.085078272205781</c:v>
                </c:pt>
                <c:pt idx="6">
                  <c:v>22.4683083299077</c:v>
                </c:pt>
                <c:pt idx="7">
                  <c:v>27.364927568479295</c:v>
                </c:pt>
                <c:pt idx="8">
                  <c:v>25.448294607146153</c:v>
                </c:pt>
                <c:pt idx="9">
                  <c:v>25.71500103044178</c:v>
                </c:pt>
                <c:pt idx="10">
                  <c:v>0</c:v>
                </c:pt>
                <c:pt idx="11">
                  <c:v>26.878545931881195</c:v>
                </c:pt>
                <c:pt idx="12">
                  <c:v>29.434166979678103</c:v>
                </c:pt>
                <c:pt idx="13">
                  <c:v>28.9640459745493</c:v>
                </c:pt>
                <c:pt idx="14">
                  <c:v>32.625548073745087</c:v>
                </c:pt>
                <c:pt idx="15">
                  <c:v>28.675584007806911</c:v>
                </c:pt>
                <c:pt idx="16">
                  <c:v>0</c:v>
                </c:pt>
                <c:pt idx="17">
                  <c:v>0</c:v>
                </c:pt>
                <c:pt idx="18">
                  <c:v>30.347486296706009</c:v>
                </c:pt>
                <c:pt idx="19">
                  <c:v>33.830362298929366</c:v>
                </c:pt>
                <c:pt idx="20">
                  <c:v>32.865259257510303</c:v>
                </c:pt>
                <c:pt idx="21">
                  <c:v>35.773058041002933</c:v>
                </c:pt>
                <c:pt idx="22">
                  <c:v>33.091567051183127</c:v>
                </c:pt>
                <c:pt idx="23">
                  <c:v>34.401218548484195</c:v>
                </c:pt>
                <c:pt idx="24">
                  <c:v>26.045608446290377</c:v>
                </c:pt>
                <c:pt idx="25">
                  <c:v>31.176187274545036</c:v>
                </c:pt>
                <c:pt idx="26">
                  <c:v>26.188017451971721</c:v>
                </c:pt>
                <c:pt idx="27">
                  <c:v>33.130754149511759</c:v>
                </c:pt>
                <c:pt idx="28">
                  <c:v>29.736435770930871</c:v>
                </c:pt>
                <c:pt idx="29">
                  <c:v>0</c:v>
                </c:pt>
                <c:pt idx="30">
                  <c:v>0</c:v>
                </c:pt>
                <c:pt idx="31">
                  <c:v>34.76372678574532</c:v>
                </c:pt>
                <c:pt idx="32">
                  <c:v>27.750500671504462</c:v>
                </c:pt>
                <c:pt idx="33">
                  <c:v>0</c:v>
                </c:pt>
                <c:pt idx="34">
                  <c:v>0</c:v>
                </c:pt>
                <c:pt idx="35">
                  <c:v>32.011009075550731</c:v>
                </c:pt>
                <c:pt idx="36">
                  <c:v>28.786408336659793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BC-463F-B12F-A95A6BFE92F3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Raser!$S$10:$S$46</c:f>
              <c:numCache>
                <c:formatCode>0.0</c:formatCode>
                <c:ptCount val="37"/>
                <c:pt idx="0">
                  <c:v>30.539684528402368</c:v>
                </c:pt>
                <c:pt idx="1">
                  <c:v>27.455360344147184</c:v>
                </c:pt>
                <c:pt idx="2">
                  <c:v>25.60952864799194</c:v>
                </c:pt>
                <c:pt idx="3">
                  <c:v>25.026917102278361</c:v>
                </c:pt>
                <c:pt idx="4">
                  <c:v>25.290479357208753</c:v>
                </c:pt>
                <c:pt idx="5">
                  <c:v>25.754412487558081</c:v>
                </c:pt>
                <c:pt idx="6">
                  <c:v>25.65141719729322</c:v>
                </c:pt>
                <c:pt idx="7">
                  <c:v>26.377425614222375</c:v>
                </c:pt>
                <c:pt idx="8">
                  <c:v>26.12170327115717</c:v>
                </c:pt>
                <c:pt idx="9">
                  <c:v>26.065487788575098</c:v>
                </c:pt>
                <c:pt idx="10">
                  <c:v>0</c:v>
                </c:pt>
                <c:pt idx="11">
                  <c:v>26.371132183758071</c:v>
                </c:pt>
                <c:pt idx="12">
                  <c:v>0</c:v>
                </c:pt>
                <c:pt idx="13">
                  <c:v>29.278249449499608</c:v>
                </c:pt>
                <c:pt idx="14">
                  <c:v>25.233958639682445</c:v>
                </c:pt>
                <c:pt idx="15">
                  <c:v>35.487594628208846</c:v>
                </c:pt>
                <c:pt idx="16">
                  <c:v>0</c:v>
                </c:pt>
                <c:pt idx="17">
                  <c:v>0</c:v>
                </c:pt>
                <c:pt idx="18">
                  <c:v>30.078037300996503</c:v>
                </c:pt>
                <c:pt idx="19">
                  <c:v>33.788970473885861</c:v>
                </c:pt>
                <c:pt idx="20">
                  <c:v>32.757365582455641</c:v>
                </c:pt>
                <c:pt idx="21">
                  <c:v>35.532774353964328</c:v>
                </c:pt>
                <c:pt idx="22">
                  <c:v>33.034462991224977</c:v>
                </c:pt>
                <c:pt idx="23">
                  <c:v>33.791188380918697</c:v>
                </c:pt>
                <c:pt idx="24">
                  <c:v>26.2638208430471</c:v>
                </c:pt>
                <c:pt idx="25">
                  <c:v>31.211325443589995</c:v>
                </c:pt>
                <c:pt idx="26">
                  <c:v>25.911366895173121</c:v>
                </c:pt>
                <c:pt idx="27">
                  <c:v>34.08302468033164</c:v>
                </c:pt>
                <c:pt idx="28">
                  <c:v>30.218566988676407</c:v>
                </c:pt>
                <c:pt idx="29">
                  <c:v>0</c:v>
                </c:pt>
                <c:pt idx="30">
                  <c:v>0</c:v>
                </c:pt>
                <c:pt idx="31">
                  <c:v>36.612150723030254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29.612647807074296</c:v>
                </c:pt>
                <c:pt idx="36">
                  <c:v>29.324331215465502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BC-463F-B12F-A95A6BFE9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1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7302619249153682E-2"/>
              <c:y val="0.3357328173328623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870061803093292"/>
          <c:y val="5.5270633552734164E-2"/>
          <c:w val="5.5291630858707294E-2"/>
          <c:h val="0.1429989160171046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Kviger, middel vekt for de ulike fe rasene</a:t>
            </a:r>
          </a:p>
        </c:rich>
      </c:tx>
      <c:layout>
        <c:manualLayout>
          <c:xMode val="edge"/>
          <c:yMode val="edge"/>
          <c:x val="0.19767764288036088"/>
          <c:y val="5.06329767961253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036021332189223"/>
          <c:h val="0.57884701445603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Raser!$M$86:$M$122</c:f>
              <c:numCache>
                <c:formatCode>0</c:formatCode>
                <c:ptCount val="37"/>
                <c:pt idx="0">
                  <c:v>216.46109117013671</c:v>
                </c:pt>
                <c:pt idx="1">
                  <c:v>220.00890982636187</c:v>
                </c:pt>
                <c:pt idx="2">
                  <c:v>163.38968749999987</c:v>
                </c:pt>
                <c:pt idx="3">
                  <c:v>149.52666666666661</c:v>
                </c:pt>
                <c:pt idx="4">
                  <c:v>173.62375</c:v>
                </c:pt>
                <c:pt idx="5">
                  <c:v>149.90666666666672</c:v>
                </c:pt>
                <c:pt idx="6">
                  <c:v>139.63090909090903</c:v>
                </c:pt>
                <c:pt idx="7">
                  <c:v>159.35833333333332</c:v>
                </c:pt>
                <c:pt idx="8">
                  <c:v>133.3505555555555</c:v>
                </c:pt>
                <c:pt idx="9">
                  <c:v>241.24295081967205</c:v>
                </c:pt>
                <c:pt idx="10">
                  <c:v>0</c:v>
                </c:pt>
                <c:pt idx="11">
                  <c:v>221.48107142857151</c:v>
                </c:pt>
                <c:pt idx="12">
                  <c:v>105.16</c:v>
                </c:pt>
                <c:pt idx="13">
                  <c:v>242.69982608695645</c:v>
                </c:pt>
                <c:pt idx="14">
                  <c:v>0</c:v>
                </c:pt>
                <c:pt idx="15">
                  <c:v>177.20000000000005</c:v>
                </c:pt>
                <c:pt idx="16">
                  <c:v>0</c:v>
                </c:pt>
                <c:pt idx="17">
                  <c:v>0</c:v>
                </c:pt>
                <c:pt idx="18">
                  <c:v>210.37030685920607</c:v>
                </c:pt>
                <c:pt idx="19">
                  <c:v>253.19266442199824</c:v>
                </c:pt>
                <c:pt idx="20">
                  <c:v>229.18807669082059</c:v>
                </c:pt>
                <c:pt idx="21">
                  <c:v>249.76441009642633</c:v>
                </c:pt>
                <c:pt idx="22">
                  <c:v>244.31265942029</c:v>
                </c:pt>
                <c:pt idx="23">
                  <c:v>261.17778301886796</c:v>
                </c:pt>
                <c:pt idx="24">
                  <c:v>131.1355102040817</c:v>
                </c:pt>
                <c:pt idx="25">
                  <c:v>196.60228155339809</c:v>
                </c:pt>
                <c:pt idx="26">
                  <c:v>106.15815789473682</c:v>
                </c:pt>
                <c:pt idx="27">
                  <c:v>230.82500000000005</c:v>
                </c:pt>
                <c:pt idx="28">
                  <c:v>171.5404761904762</c:v>
                </c:pt>
                <c:pt idx="29">
                  <c:v>0</c:v>
                </c:pt>
                <c:pt idx="30">
                  <c:v>0</c:v>
                </c:pt>
                <c:pt idx="31">
                  <c:v>256.13333333333338</c:v>
                </c:pt>
                <c:pt idx="32">
                  <c:v>230.85</c:v>
                </c:pt>
                <c:pt idx="33">
                  <c:v>0</c:v>
                </c:pt>
                <c:pt idx="35">
                  <c:v>238.50480198019844</c:v>
                </c:pt>
                <c:pt idx="36">
                  <c:v>208.23452380952389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7F-4FC2-B800-D1C220063162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Raser!$M$48:$M$84</c:f>
              <c:numCache>
                <c:formatCode>0</c:formatCode>
                <c:ptCount val="37"/>
                <c:pt idx="0">
                  <c:v>216.6978828510936</c:v>
                </c:pt>
                <c:pt idx="1">
                  <c:v>217.69976042590895</c:v>
                </c:pt>
                <c:pt idx="2">
                  <c:v>170.07806691449804</c:v>
                </c:pt>
                <c:pt idx="3">
                  <c:v>144.30743243243251</c:v>
                </c:pt>
                <c:pt idx="4">
                  <c:v>132.95600000000002</c:v>
                </c:pt>
                <c:pt idx="5">
                  <c:v>151.34705882352935</c:v>
                </c:pt>
                <c:pt idx="6">
                  <c:v>123.6879310344828</c:v>
                </c:pt>
                <c:pt idx="7">
                  <c:v>161.39999999999995</c:v>
                </c:pt>
                <c:pt idx="8">
                  <c:v>130.56896551724137</c:v>
                </c:pt>
                <c:pt idx="9">
                  <c:v>224.90431034482745</c:v>
                </c:pt>
                <c:pt idx="10">
                  <c:v>0</c:v>
                </c:pt>
                <c:pt idx="11">
                  <c:v>228.81162790697661</c:v>
                </c:pt>
                <c:pt idx="12">
                  <c:v>205.55</c:v>
                </c:pt>
                <c:pt idx="13">
                  <c:v>236.21</c:v>
                </c:pt>
                <c:pt idx="14">
                  <c:v>184</c:v>
                </c:pt>
                <c:pt idx="15">
                  <c:v>243.06666666666672</c:v>
                </c:pt>
                <c:pt idx="16">
                  <c:v>0</c:v>
                </c:pt>
                <c:pt idx="17">
                  <c:v>0</c:v>
                </c:pt>
                <c:pt idx="18">
                  <c:v>202.67902534113023</c:v>
                </c:pt>
                <c:pt idx="19">
                  <c:v>248.6471252566736</c:v>
                </c:pt>
                <c:pt idx="20">
                  <c:v>225.2154363784656</c:v>
                </c:pt>
                <c:pt idx="21">
                  <c:v>246.92285641806231</c:v>
                </c:pt>
                <c:pt idx="22">
                  <c:v>239.32713133640524</c:v>
                </c:pt>
                <c:pt idx="23">
                  <c:v>270.99648093841625</c:v>
                </c:pt>
                <c:pt idx="24">
                  <c:v>121.8576190476191</c:v>
                </c:pt>
                <c:pt idx="25">
                  <c:v>197.45629629629633</c:v>
                </c:pt>
                <c:pt idx="26">
                  <c:v>97.188888888888883</c:v>
                </c:pt>
                <c:pt idx="27">
                  <c:v>238.84347826086957</c:v>
                </c:pt>
                <c:pt idx="28">
                  <c:v>169.5277777777778</c:v>
                </c:pt>
                <c:pt idx="29">
                  <c:v>0</c:v>
                </c:pt>
                <c:pt idx="30">
                  <c:v>0</c:v>
                </c:pt>
                <c:pt idx="31">
                  <c:v>277.07000000000005</c:v>
                </c:pt>
                <c:pt idx="32">
                  <c:v>222.67857142857153</c:v>
                </c:pt>
                <c:pt idx="33">
                  <c:v>0</c:v>
                </c:pt>
                <c:pt idx="34">
                  <c:v>0</c:v>
                </c:pt>
                <c:pt idx="35">
                  <c:v>229.43703281027089</c:v>
                </c:pt>
                <c:pt idx="36">
                  <c:v>197.57127659574465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7F-4FC2-B800-D1C220063162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</c:v>
                </c:pt>
                <c:pt idx="22">
                  <c:v>Kjøttsimmental</c:v>
                </c:pt>
                <c:pt idx="23">
                  <c:v>Blonde d`Aquitaine</c:v>
                </c:pt>
                <c:pt idx="24">
                  <c:v>Highland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Mini Hereford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Raser!$M$10:$M$46</c:f>
              <c:numCache>
                <c:formatCode>0</c:formatCode>
                <c:ptCount val="37"/>
                <c:pt idx="0">
                  <c:v>225.16238738738753</c:v>
                </c:pt>
                <c:pt idx="1">
                  <c:v>219.18310182767672</c:v>
                </c:pt>
                <c:pt idx="2">
                  <c:v>182.98377192982451</c:v>
                </c:pt>
                <c:pt idx="3">
                  <c:v>139.63955223880595</c:v>
                </c:pt>
                <c:pt idx="4">
                  <c:v>148.20322580645157</c:v>
                </c:pt>
                <c:pt idx="5">
                  <c:v>130.00588235294117</c:v>
                </c:pt>
                <c:pt idx="6">
                  <c:v>163.13720930232557</c:v>
                </c:pt>
                <c:pt idx="7">
                  <c:v>158.44615384615389</c:v>
                </c:pt>
                <c:pt idx="8">
                  <c:v>135.21349206349211</c:v>
                </c:pt>
                <c:pt idx="9">
                  <c:v>235.18860759493677</c:v>
                </c:pt>
                <c:pt idx="10">
                  <c:v>0</c:v>
                </c:pt>
                <c:pt idx="11">
                  <c:v>209.63529411764711</c:v>
                </c:pt>
                <c:pt idx="12">
                  <c:v>0</c:v>
                </c:pt>
                <c:pt idx="13">
                  <c:v>240.66321839080447</c:v>
                </c:pt>
                <c:pt idx="14">
                  <c:v>190.1</c:v>
                </c:pt>
                <c:pt idx="15">
                  <c:v>273.36666666666679</c:v>
                </c:pt>
                <c:pt idx="16">
                  <c:v>0</c:v>
                </c:pt>
                <c:pt idx="17">
                  <c:v>0</c:v>
                </c:pt>
                <c:pt idx="18">
                  <c:v>198.16763862332701</c:v>
                </c:pt>
                <c:pt idx="19">
                  <c:v>245.46589327146197</c:v>
                </c:pt>
                <c:pt idx="20">
                  <c:v>223.66206451612911</c:v>
                </c:pt>
                <c:pt idx="21">
                  <c:v>241.64053779807205</c:v>
                </c:pt>
                <c:pt idx="22">
                  <c:v>235.23851229754061</c:v>
                </c:pt>
                <c:pt idx="23">
                  <c:v>266.24192546583862</c:v>
                </c:pt>
                <c:pt idx="24">
                  <c:v>123.20816326530613</c:v>
                </c:pt>
                <c:pt idx="25">
                  <c:v>197.01497975708511</c:v>
                </c:pt>
                <c:pt idx="26">
                  <c:v>90.896491228070147</c:v>
                </c:pt>
                <c:pt idx="27">
                  <c:v>239.90000000000003</c:v>
                </c:pt>
                <c:pt idx="28">
                  <c:v>166.28604651162789</c:v>
                </c:pt>
                <c:pt idx="29">
                  <c:v>0</c:v>
                </c:pt>
                <c:pt idx="30">
                  <c:v>0</c:v>
                </c:pt>
                <c:pt idx="31">
                  <c:v>306.75454545454539</c:v>
                </c:pt>
                <c:pt idx="32">
                  <c:v>218.94333333333341</c:v>
                </c:pt>
                <c:pt idx="33">
                  <c:v>0</c:v>
                </c:pt>
                <c:pt idx="34">
                  <c:v>0</c:v>
                </c:pt>
                <c:pt idx="35">
                  <c:v>229.61597464342299</c:v>
                </c:pt>
                <c:pt idx="36">
                  <c:v>217.4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7F-4FC2-B800-D1C220063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Vekt i kg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035432935247779"/>
          <c:y val="8.4189601798393118E-2"/>
          <c:w val="5.4346754569425455E-2"/>
          <c:h val="0.1530416522088168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 middel K-FAKTOR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07660774355052E-2"/>
          <c:y val="0.13960484897417205"/>
          <c:w val="0.88743329965939455"/>
          <c:h val="0.76221135691096198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Uke!$C$9:$C$60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Uke!$M$63:$M$114</c:f>
              <c:numCache>
                <c:formatCode>0.0</c:formatCode>
                <c:ptCount val="52"/>
                <c:pt idx="0">
                  <c:v>30.389391701322253</c:v>
                </c:pt>
                <c:pt idx="1">
                  <c:v>31.120092023454049</c:v>
                </c:pt>
                <c:pt idx="2">
                  <c:v>29.9140763740598</c:v>
                </c:pt>
                <c:pt idx="3">
                  <c:v>31.216918392289433</c:v>
                </c:pt>
                <c:pt idx="4">
                  <c:v>28.950365929462475</c:v>
                </c:pt>
                <c:pt idx="5">
                  <c:v>30.67153590721588</c:v>
                </c:pt>
                <c:pt idx="6">
                  <c:v>31.25520812094512</c:v>
                </c:pt>
                <c:pt idx="7">
                  <c:v>31.169637432936472</c:v>
                </c:pt>
                <c:pt idx="8">
                  <c:v>30.126386050152902</c:v>
                </c:pt>
                <c:pt idx="9">
                  <c:v>30.012114445687303</c:v>
                </c:pt>
                <c:pt idx="10">
                  <c:v>30.442475730456405</c:v>
                </c:pt>
                <c:pt idx="11">
                  <c:v>30.430986411516255</c:v>
                </c:pt>
                <c:pt idx="12">
                  <c:v>29.717248862296007</c:v>
                </c:pt>
                <c:pt idx="13">
                  <c:v>30.896922615312885</c:v>
                </c:pt>
                <c:pt idx="14">
                  <c:v>30.493831883090198</c:v>
                </c:pt>
                <c:pt idx="15">
                  <c:v>32.191954992119541</c:v>
                </c:pt>
                <c:pt idx="16">
                  <c:v>31.546866857184845</c:v>
                </c:pt>
                <c:pt idx="17">
                  <c:v>31.872861362438424</c:v>
                </c:pt>
                <c:pt idx="18">
                  <c:v>32.377700632583156</c:v>
                </c:pt>
                <c:pt idx="19">
                  <c:v>32.407970463796104</c:v>
                </c:pt>
                <c:pt idx="20">
                  <c:v>32.105703937511947</c:v>
                </c:pt>
                <c:pt idx="21">
                  <c:v>31.904602288392631</c:v>
                </c:pt>
                <c:pt idx="22">
                  <c:v>32.415725141175322</c:v>
                </c:pt>
                <c:pt idx="23">
                  <c:v>31.987292995225719</c:v>
                </c:pt>
                <c:pt idx="24">
                  <c:v>32.568732050669979</c:v>
                </c:pt>
                <c:pt idx="25">
                  <c:v>32.77484918011902</c:v>
                </c:pt>
                <c:pt idx="26">
                  <c:v>32.715073088475272</c:v>
                </c:pt>
                <c:pt idx="27">
                  <c:v>33.208879052978986</c:v>
                </c:pt>
                <c:pt idx="28">
                  <c:v>32.417269192549306</c:v>
                </c:pt>
                <c:pt idx="29">
                  <c:v>32.625384467165048</c:v>
                </c:pt>
                <c:pt idx="30">
                  <c:v>32.42315262715011</c:v>
                </c:pt>
                <c:pt idx="31">
                  <c:v>31.83454120872273</c:v>
                </c:pt>
                <c:pt idx="32">
                  <c:v>32.390458195364673</c:v>
                </c:pt>
                <c:pt idx="33">
                  <c:v>31.906503806304908</c:v>
                </c:pt>
                <c:pt idx="34">
                  <c:v>32.61595803920455</c:v>
                </c:pt>
                <c:pt idx="35">
                  <c:v>31.683282122038342</c:v>
                </c:pt>
                <c:pt idx="36">
                  <c:v>31.149002706111354</c:v>
                </c:pt>
                <c:pt idx="37">
                  <c:v>31.529866802113432</c:v>
                </c:pt>
                <c:pt idx="38">
                  <c:v>31.301310102564212</c:v>
                </c:pt>
                <c:pt idx="39">
                  <c:v>28.899390876862711</c:v>
                </c:pt>
                <c:pt idx="40">
                  <c:v>29.010538946855032</c:v>
                </c:pt>
                <c:pt idx="41">
                  <c:v>29.212659427017449</c:v>
                </c:pt>
                <c:pt idx="42">
                  <c:v>29.199369883355462</c:v>
                </c:pt>
                <c:pt idx="43">
                  <c:v>29.019562229144903</c:v>
                </c:pt>
                <c:pt idx="44">
                  <c:v>29.445656735538247</c:v>
                </c:pt>
                <c:pt idx="45">
                  <c:v>29.455170599166923</c:v>
                </c:pt>
                <c:pt idx="46">
                  <c:v>28.996305142253004</c:v>
                </c:pt>
                <c:pt idx="47">
                  <c:v>29.44661958066532</c:v>
                </c:pt>
                <c:pt idx="48">
                  <c:v>29.658505589923926</c:v>
                </c:pt>
                <c:pt idx="4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D-4BCB-8570-55BA36562A7D}"/>
            </c:ext>
          </c:extLst>
        </c:ser>
        <c:ser>
          <c:idx val="0"/>
          <c:order val="1"/>
          <c:tx>
            <c:strRef>
              <c:f>Uke!$B$9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1.1569231068213523E-2"/>
                  <c:y val="5.9319362033272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A9-4C2B-B172-C775F9C1689E}"/>
                </c:ext>
              </c:extLst>
            </c:dLbl>
            <c:dLbl>
              <c:idx val="3"/>
              <c:layout>
                <c:manualLayout>
                  <c:x val="-3.1815385437587183E-2"/>
                  <c:y val="-8.0504848473727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A9-4C2B-B172-C775F9C1689E}"/>
                </c:ext>
              </c:extLst>
            </c:dLbl>
            <c:dLbl>
              <c:idx val="4"/>
              <c:layout>
                <c:manualLayout>
                  <c:x val="-1.1569231068213523E-2"/>
                  <c:y val="-6.9912105253500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A9-4C2B-B172-C775F9C1689E}"/>
                </c:ext>
              </c:extLst>
            </c:dLbl>
            <c:dLbl>
              <c:idx val="5"/>
              <c:layout>
                <c:manualLayout>
                  <c:x val="-2.8923077670533807E-3"/>
                  <c:y val="-0.122875821354636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A9-4C2B-B172-C775F9C1689E}"/>
                </c:ext>
              </c:extLst>
            </c:dLbl>
            <c:dLbl>
              <c:idx val="6"/>
              <c:layout>
                <c:manualLayout>
                  <c:x val="-1.4461538835266904E-2"/>
                  <c:y val="3.6015326948772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A9-4C2B-B172-C775F9C1689E}"/>
                </c:ext>
              </c:extLst>
            </c:dLbl>
            <c:dLbl>
              <c:idx val="9"/>
              <c:layout>
                <c:manualLayout>
                  <c:x val="-4.4348719094818502E-2"/>
                  <c:y val="7.203065389754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A9-4C2B-B172-C775F9C1689E}"/>
                </c:ext>
              </c:extLst>
            </c:dLbl>
            <c:dLbl>
              <c:idx val="10"/>
              <c:layout>
                <c:manualLayout>
                  <c:x val="-1.6389744013302489E-2"/>
                  <c:y val="-4.448952152495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A9-4C2B-B172-C775F9C1689E}"/>
                </c:ext>
              </c:extLst>
            </c:dLbl>
            <c:dLbl>
              <c:idx val="11"/>
              <c:layout>
                <c:manualLayout>
                  <c:x val="-3.1815385437587225E-2"/>
                  <c:y val="8.6860494405863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A9-4C2B-B172-C775F9C1689E}"/>
                </c:ext>
              </c:extLst>
            </c:dLbl>
            <c:dLbl>
              <c:idx val="13"/>
              <c:layout>
                <c:manualLayout>
                  <c:x val="-2.6994872492498219E-2"/>
                  <c:y val="-4.2370972880909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8A-44D6-BC47-130A8EC5F3D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A-44D6-BC47-130A8EC5F3DF}"/>
                </c:ext>
              </c:extLst>
            </c:dLbl>
            <c:dLbl>
              <c:idx val="15"/>
              <c:layout>
                <c:manualLayout>
                  <c:x val="-1.4461538835266973E-2"/>
                  <c:y val="-4.0252424236863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A-44D6-BC47-130A8EC5F3DF}"/>
                </c:ext>
              </c:extLst>
            </c:dLbl>
            <c:dLbl>
              <c:idx val="16"/>
              <c:layout>
                <c:manualLayout>
                  <c:x val="-2.8923077670534513E-3"/>
                  <c:y val="-4.0252424236863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A-44D6-BC47-130A8EC5F3DF}"/>
                </c:ext>
              </c:extLst>
            </c:dLbl>
            <c:dLbl>
              <c:idx val="17"/>
              <c:layout>
                <c:manualLayout>
                  <c:x val="-1.6389744013302489E-2"/>
                  <c:y val="5.9319362033272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A-44D6-BC47-130A8EC5F3DF}"/>
                </c:ext>
              </c:extLst>
            </c:dLbl>
            <c:dLbl>
              <c:idx val="19"/>
              <c:layout>
                <c:manualLayout>
                  <c:x val="-2.3138462136427115E-2"/>
                  <c:y val="-3.1778229660681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A-44D6-BC47-130A8EC5F3D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A-44D6-BC47-130A8EC5F3D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A-44D6-BC47-130A8EC5F3DF}"/>
                </c:ext>
              </c:extLst>
            </c:dLbl>
            <c:dLbl>
              <c:idx val="22"/>
              <c:layout>
                <c:manualLayout>
                  <c:x val="-2.0246154369373666E-2"/>
                  <c:y val="4.6608070169000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A-44D6-BC47-130A8EC5F3DF}"/>
                </c:ext>
              </c:extLst>
            </c:dLbl>
            <c:dLbl>
              <c:idx val="23"/>
              <c:layout>
                <c:manualLayout>
                  <c:x val="-4.5312821683836366E-2"/>
                  <c:y val="-6.1437910677318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7F-4468-9E9C-EEEFC0A3F67E}"/>
                </c:ext>
              </c:extLst>
            </c:dLbl>
            <c:dLbl>
              <c:idx val="24"/>
              <c:layout>
                <c:manualLayout>
                  <c:x val="-2.7958975081516083E-2"/>
                  <c:y val="-4.0252424236863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7F-4468-9E9C-EEEFC0A3F67E}"/>
                </c:ext>
              </c:extLst>
            </c:dLbl>
            <c:dLbl>
              <c:idx val="25"/>
              <c:layout>
                <c:manualLayout>
                  <c:x val="-1.1569231068213523E-2"/>
                  <c:y val="-5.0845167457091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7F-4468-9E9C-EEEFC0A3F67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7F-4468-9E9C-EEEFC0A3F67E}"/>
                </c:ext>
              </c:extLst>
            </c:dLbl>
            <c:dLbl>
              <c:idx val="27"/>
              <c:layout>
                <c:manualLayout>
                  <c:x val="-3.567179579365843E-2"/>
                  <c:y val="4.0252424236863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7F-4468-9E9C-EEEFC0A3F67E}"/>
                </c:ext>
              </c:extLst>
            </c:dLbl>
            <c:dLbl>
              <c:idx val="28"/>
              <c:layout>
                <c:manualLayout>
                  <c:x val="-1.9282051780355941E-2"/>
                  <c:y val="-4.44895215249547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7F-4468-9E9C-EEEFC0A3F67E}"/>
                </c:ext>
              </c:extLst>
            </c:dLbl>
            <c:dLbl>
              <c:idx val="29"/>
              <c:layout>
                <c:manualLayout>
                  <c:x val="-3.4707693204640636E-2"/>
                  <c:y val="4.448952152495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7F-4468-9E9C-EEEFC0A3F67E}"/>
                </c:ext>
              </c:extLst>
            </c:dLbl>
            <c:dLbl>
              <c:idx val="31"/>
              <c:layout>
                <c:manualLayout>
                  <c:x val="-3.3743590615622772E-2"/>
                  <c:y val="8.4741945761818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7F-4468-9E9C-EEEFC0A3F67E}"/>
                </c:ext>
              </c:extLst>
            </c:dLbl>
            <c:dLbl>
              <c:idx val="32"/>
              <c:layout>
                <c:manualLayout>
                  <c:x val="-1.1569231068213523E-2"/>
                  <c:y val="-3.6015326948772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7F-4468-9E9C-EEEFC0A3F67E}"/>
                </c:ext>
              </c:extLst>
            </c:dLbl>
            <c:dLbl>
              <c:idx val="33"/>
              <c:layout>
                <c:manualLayout>
                  <c:x val="-2.0246154369373666E-2"/>
                  <c:y val="6.1437910677318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7F-4468-9E9C-EEEFC0A3F67E}"/>
                </c:ext>
              </c:extLst>
            </c:dLbl>
            <c:dLbl>
              <c:idx val="34"/>
              <c:layout>
                <c:manualLayout>
                  <c:x val="-1.2533333657231315E-2"/>
                  <c:y val="-5.0845167457091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7F-4468-9E9C-EEEFC0A3F67E}"/>
                </c:ext>
              </c:extLst>
            </c:dLbl>
            <c:dLbl>
              <c:idx val="37"/>
              <c:layout>
                <c:manualLayout>
                  <c:x val="-5.5917950163032165E-2"/>
                  <c:y val="-4.23709728809099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7F-4468-9E9C-EEEFC0A3F67E}"/>
                </c:ext>
              </c:extLst>
            </c:dLbl>
            <c:dLbl>
              <c:idx val="39"/>
              <c:layout>
                <c:manualLayout>
                  <c:x val="-7.2307694176334522E-2"/>
                  <c:y val="-4.6608070169000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A-44D6-BC47-130A8EC5F3DF}"/>
                </c:ext>
              </c:extLst>
            </c:dLbl>
            <c:dLbl>
              <c:idx val="40"/>
              <c:layout>
                <c:manualLayout>
                  <c:x val="-3.567179579365836E-2"/>
                  <c:y val="6.1437910677318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A9-4C2B-B172-C775F9C1689E}"/>
                </c:ext>
              </c:extLst>
            </c:dLbl>
            <c:dLbl>
              <c:idx val="41"/>
              <c:layout>
                <c:manualLayout>
                  <c:x val="-2.8923077670533807E-3"/>
                  <c:y val="7.8386299829681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B-46FC-92E8-7D14DA15D4AD}"/>
                </c:ext>
              </c:extLst>
            </c:dLbl>
            <c:dLbl>
              <c:idx val="42"/>
              <c:layout>
                <c:manualLayout>
                  <c:x val="-1.831794919133822E-2"/>
                  <c:y val="-5.5082264745181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EB-46FC-92E8-7D14DA15D4AD}"/>
                </c:ext>
              </c:extLst>
            </c:dLbl>
            <c:dLbl>
              <c:idx val="43"/>
              <c:layout>
                <c:manualLayout>
                  <c:x val="-9.6410258901779352E-4"/>
                  <c:y val="-5.9319362033272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B-46FC-92E8-7D14DA15D4AD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B-46FC-92E8-7D14DA15D4AD}"/>
                </c:ext>
              </c:extLst>
            </c:dLbl>
            <c:dLbl>
              <c:idx val="45"/>
              <c:layout>
                <c:manualLayout>
                  <c:x val="-2.5066667314462773E-2"/>
                  <c:y val="6.7793556609454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D-41A3-931E-C34057746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Uke!$C$9:$C$60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Uke!$M$9:$M$60</c:f>
              <c:numCache>
                <c:formatCode>0.0</c:formatCode>
                <c:ptCount val="52"/>
                <c:pt idx="0">
                  <c:v>30.432364572956544</c:v>
                </c:pt>
                <c:pt idx="1">
                  <c:v>30.222712736988026</c:v>
                </c:pt>
                <c:pt idx="2">
                  <c:v>30.725775919210037</c:v>
                </c:pt>
                <c:pt idx="3">
                  <c:v>31.550827908186061</c:v>
                </c:pt>
                <c:pt idx="4">
                  <c:v>30.921053260178496</c:v>
                </c:pt>
                <c:pt idx="5">
                  <c:v>30.742529450822008</c:v>
                </c:pt>
                <c:pt idx="6">
                  <c:v>30.554136916408392</c:v>
                </c:pt>
                <c:pt idx="7">
                  <c:v>31.287181153815993</c:v>
                </c:pt>
                <c:pt idx="8">
                  <c:v>31.691092388174777</c:v>
                </c:pt>
                <c:pt idx="9">
                  <c:v>30.16866554876432</c:v>
                </c:pt>
                <c:pt idx="10">
                  <c:v>30.434154505553003</c:v>
                </c:pt>
                <c:pt idx="11">
                  <c:v>30.170837772335112</c:v>
                </c:pt>
                <c:pt idx="12">
                  <c:v>29.520473995170931</c:v>
                </c:pt>
                <c:pt idx="13">
                  <c:v>32.463596854726184</c:v>
                </c:pt>
                <c:pt idx="14">
                  <c:v>32.207048368920162</c:v>
                </c:pt>
                <c:pt idx="15">
                  <c:v>32.500745221696363</c:v>
                </c:pt>
                <c:pt idx="16">
                  <c:v>32.211380077691146</c:v>
                </c:pt>
                <c:pt idx="17">
                  <c:v>31.834772376708024</c:v>
                </c:pt>
                <c:pt idx="18">
                  <c:v>31.843748984448201</c:v>
                </c:pt>
                <c:pt idx="19">
                  <c:v>32.471643567199756</c:v>
                </c:pt>
                <c:pt idx="20">
                  <c:v>32.242691867531057</c:v>
                </c:pt>
                <c:pt idx="21">
                  <c:v>32.162923420787422</c:v>
                </c:pt>
                <c:pt idx="22">
                  <c:v>31.886637266934283</c:v>
                </c:pt>
                <c:pt idx="23">
                  <c:v>32.663762128681846</c:v>
                </c:pt>
                <c:pt idx="24">
                  <c:v>32.902551030479948</c:v>
                </c:pt>
                <c:pt idx="25">
                  <c:v>32.950114482256254</c:v>
                </c:pt>
                <c:pt idx="26">
                  <c:v>32.859039360501313</c:v>
                </c:pt>
                <c:pt idx="27">
                  <c:v>32.624277762270552</c:v>
                </c:pt>
                <c:pt idx="28">
                  <c:v>32.795249542191435</c:v>
                </c:pt>
                <c:pt idx="29">
                  <c:v>32.340739064224245</c:v>
                </c:pt>
                <c:pt idx="30">
                  <c:v>33.473914713374825</c:v>
                </c:pt>
                <c:pt idx="31">
                  <c:v>32.342825821949802</c:v>
                </c:pt>
                <c:pt idx="32">
                  <c:v>32.586449546762552</c:v>
                </c:pt>
                <c:pt idx="33">
                  <c:v>32.038567891543302</c:v>
                </c:pt>
                <c:pt idx="34">
                  <c:v>32.677043001929114</c:v>
                </c:pt>
                <c:pt idx="35">
                  <c:v>32.58645109277937</c:v>
                </c:pt>
                <c:pt idx="36">
                  <c:v>32.223973012191991</c:v>
                </c:pt>
                <c:pt idx="37">
                  <c:v>30.127108334133158</c:v>
                </c:pt>
                <c:pt idx="38">
                  <c:v>31.221703885523368</c:v>
                </c:pt>
                <c:pt idx="39">
                  <c:v>29.185714538400681</c:v>
                </c:pt>
                <c:pt idx="40">
                  <c:v>29.022855640044245</c:v>
                </c:pt>
                <c:pt idx="41">
                  <c:v>29.433812075614313</c:v>
                </c:pt>
                <c:pt idx="42">
                  <c:v>29.953578505380825</c:v>
                </c:pt>
                <c:pt idx="43">
                  <c:v>29.408349762760057</c:v>
                </c:pt>
                <c:pt idx="44">
                  <c:v>29.399728636129257</c:v>
                </c:pt>
                <c:pt idx="45">
                  <c:v>29.305039910172393</c:v>
                </c:pt>
                <c:pt idx="46">
                  <c:v>29.715700188622503</c:v>
                </c:pt>
                <c:pt idx="47">
                  <c:v>30.751383649821044</c:v>
                </c:pt>
                <c:pt idx="48">
                  <c:v>30.441705900868843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D-4BCB-8570-55BA36562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1809139517381061E-2"/>
              <c:y val="0.2941746741495088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49537161948347"/>
          <c:y val="6.5773382123419488E-2"/>
          <c:w val="0.11576184225949315"/>
          <c:h val="0.146553423994978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Kvige, antall av de to fe typene</a:t>
            </a:r>
          </a:p>
        </c:rich>
      </c:tx>
      <c:layout>
        <c:manualLayout>
          <c:xMode val="edge"/>
          <c:yMode val="edge"/>
          <c:x val="0.21007090921391958"/>
          <c:y val="3.25201295108574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22773231837739E-2"/>
          <c:y val="0.18118847131490268"/>
          <c:w val="0.87338666152778788"/>
          <c:h val="0.62425130612616642"/>
        </c:manualLayout>
      </c:layout>
      <c:barChart>
        <c:barDir val="col"/>
        <c:grouping val="clustered"/>
        <c:varyColors val="0"/>
        <c:ser>
          <c:idx val="0"/>
          <c:order val="0"/>
          <c:tx>
            <c:v>2011</c:v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TF!$AP$15:$AP$16</c:f>
              <c:numCache>
                <c:formatCode>0</c:formatCode>
                <c:ptCount val="2"/>
                <c:pt idx="0">
                  <c:v>10429.549999999999</c:v>
                </c:pt>
                <c:pt idx="1">
                  <c:v>17802.459999999995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7-4396-921B-4A52782C6661}"/>
            </c:ext>
          </c:extLst>
        </c:ser>
        <c:ser>
          <c:idx val="1"/>
          <c:order val="1"/>
          <c:tx>
            <c:strRef>
              <c:f>TF!$AN$13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TF!$AP$13:$AP$14</c:f>
              <c:numCache>
                <c:formatCode>0</c:formatCode>
                <c:ptCount val="2"/>
                <c:pt idx="0">
                  <c:v>12622</c:v>
                </c:pt>
                <c:pt idx="1">
                  <c:v>21055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7-4396-921B-4A52782C6661}"/>
            </c:ext>
          </c:extLst>
        </c:ser>
        <c:ser>
          <c:idx val="2"/>
          <c:order val="2"/>
          <c:tx>
            <c:strRef>
              <c:f>TF!$AN$11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TF!$AP$11:$AP$12</c:f>
              <c:numCache>
                <c:formatCode>0</c:formatCode>
                <c:ptCount val="2"/>
                <c:pt idx="0">
                  <c:v>14034</c:v>
                </c:pt>
                <c:pt idx="1">
                  <c:v>24355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07-4396-921B-4A52782C6661}"/>
            </c:ext>
          </c:extLst>
        </c:ser>
        <c:ser>
          <c:idx val="3"/>
          <c:order val="3"/>
          <c:tx>
            <c:strRef>
              <c:f>TF!$AN$9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TF!$AP$9:$AP$10</c:f>
              <c:numCache>
                <c:formatCode>0</c:formatCode>
                <c:ptCount val="2"/>
                <c:pt idx="0">
                  <c:v>12646</c:v>
                </c:pt>
                <c:pt idx="1">
                  <c:v>24224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07-4396-921B-4A52782C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6096"/>
        <c:axId val="490356488"/>
      </c:barChart>
      <c:catAx>
        <c:axId val="490356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6488"/>
        <c:crosses val="autoZero"/>
        <c:auto val="1"/>
        <c:lblAlgn val="ctr"/>
        <c:lblOffset val="100"/>
        <c:noMultiLvlLbl val="0"/>
      </c:catAx>
      <c:valAx>
        <c:axId val="4903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9035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419032703526467"/>
          <c:y val="0.17914695856461182"/>
          <c:w val="8.8101116519150549E-2"/>
          <c:h val="0.2150054074293231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Kvige, antall % av de to fe typene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TF!$AN$15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TF!$AR$15:$AR$16</c:f>
              <c:numCache>
                <c:formatCode>0</c:formatCode>
                <c:ptCount val="2"/>
                <c:pt idx="0">
                  <c:v>36.942286433024073</c:v>
                </c:pt>
                <c:pt idx="1">
                  <c:v>63.05771356697592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1-47E2-AC0C-F7A2ABE32935}"/>
            </c:ext>
          </c:extLst>
        </c:ser>
        <c:ser>
          <c:idx val="1"/>
          <c:order val="1"/>
          <c:tx>
            <c:strRef>
              <c:f>TF!$AN$13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TF!$AR$13:$AR$14</c:f>
              <c:numCache>
                <c:formatCode>0</c:formatCode>
                <c:ptCount val="2"/>
                <c:pt idx="0">
                  <c:v>37.479585473765475</c:v>
                </c:pt>
                <c:pt idx="1">
                  <c:v>62.520414526234518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D1-47E2-AC0C-F7A2ABE32935}"/>
            </c:ext>
          </c:extLst>
        </c:ser>
        <c:ser>
          <c:idx val="2"/>
          <c:order val="2"/>
          <c:tx>
            <c:strRef>
              <c:f>TF!$AN$11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TF!$AR$11:$AR$12</c:f>
              <c:numCache>
                <c:formatCode>0</c:formatCode>
                <c:ptCount val="2"/>
                <c:pt idx="0">
                  <c:v>36.557347156737599</c:v>
                </c:pt>
                <c:pt idx="1">
                  <c:v>63.442652843262401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D1-47E2-AC0C-F7A2ABE32935}"/>
            </c:ext>
          </c:extLst>
        </c:ser>
        <c:ser>
          <c:idx val="3"/>
          <c:order val="3"/>
          <c:tx>
            <c:strRef>
              <c:f>TF!$AN$9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TF!$AR$9:$AR$10</c:f>
              <c:numCache>
                <c:formatCode>0</c:formatCode>
                <c:ptCount val="2"/>
                <c:pt idx="0">
                  <c:v>34.298887984811515</c:v>
                </c:pt>
                <c:pt idx="1">
                  <c:v>65.7011120151885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D1-47E2-AC0C-F7A2ABE32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568356162160615"/>
          <c:y val="0.17151325050351188"/>
          <c:w val="7.6041190637743075E-2"/>
          <c:h val="0.1559942244118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Kvige,</a:t>
            </a:r>
            <a:r>
              <a:rPr lang="en-US" sz="2400" baseline="0"/>
              <a:t> m</a:t>
            </a:r>
            <a:r>
              <a:rPr lang="en-US" sz="2400"/>
              <a:t>iddel</a:t>
            </a:r>
            <a:r>
              <a:rPr lang="en-US" sz="2400" baseline="0"/>
              <a:t> VEKT for de TO fetypene</a:t>
            </a:r>
            <a:endParaRPr lang="en-US" sz="24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Typefe!$P$18:$P$19</c:f>
              <c:numCache>
                <c:formatCode>0</c:formatCode>
                <c:ptCount val="2"/>
                <c:pt idx="0">
                  <c:v>220.80581904300823</c:v>
                </c:pt>
                <c:pt idx="1">
                  <c:v>234.70080820291005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9-4F60-B504-4B70265F057C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Typefe!$P$15:$P$16</c:f>
              <c:numCache>
                <c:formatCode>0</c:formatCode>
                <c:ptCount val="2"/>
                <c:pt idx="0">
                  <c:v>217.69620583108787</c:v>
                </c:pt>
                <c:pt idx="1">
                  <c:v>237.69965138921816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9-4F60-B504-4B70265F057C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Typefe!$P$12:$P$13</c:f>
              <c:numCache>
                <c:formatCode>0</c:formatCode>
                <c:ptCount val="2"/>
                <c:pt idx="0">
                  <c:v>215.21452900099777</c:v>
                </c:pt>
                <c:pt idx="1">
                  <c:v>232.30980907411225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9-4F60-B504-4B70265F057C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Typefe!$P$9:$P$10</c:f>
              <c:numCache>
                <c:formatCode>0</c:formatCode>
                <c:ptCount val="2"/>
                <c:pt idx="0">
                  <c:v>217.9106199588818</c:v>
                </c:pt>
                <c:pt idx="1">
                  <c:v>229.9628715323654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19-4F60-B504-4B70265F0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VEKT i kg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423432359895385"/>
          <c:y val="0.15400459162595387"/>
          <c:w val="6.917726179330505E-2"/>
          <c:h val="0.2617079424531668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Kvige, middel klasse for de to fe typene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TF!$AN$15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TF!$AV$15:$AV$16</c:f>
              <c:numCache>
                <c:formatCode>0.00</c:formatCode>
                <c:ptCount val="2"/>
                <c:pt idx="0">
                  <c:v>4.4573457148199127</c:v>
                </c:pt>
                <c:pt idx="1">
                  <c:v>6.7575458672565452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B-4EE5-847B-F64A8D1081C0}"/>
            </c:ext>
          </c:extLst>
        </c:ser>
        <c:ser>
          <c:idx val="1"/>
          <c:order val="1"/>
          <c:tx>
            <c:strRef>
              <c:f>TF!$AN$13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TF!$AV$13:$AV$14</c:f>
              <c:numCache>
                <c:formatCode>0.00</c:formatCode>
                <c:ptCount val="2"/>
                <c:pt idx="0">
                  <c:v>4.3763723150357992</c:v>
                </c:pt>
                <c:pt idx="1">
                  <c:v>6.7913340935005682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B-4EE5-847B-F64A8D1081C0}"/>
            </c:ext>
          </c:extLst>
        </c:ser>
        <c:ser>
          <c:idx val="2"/>
          <c:order val="2"/>
          <c:tx>
            <c:strRef>
              <c:f>TF!$AN$11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TF!$AV$11:$AV$12</c:f>
              <c:numCache>
                <c:formatCode>0.00</c:formatCode>
                <c:ptCount val="2"/>
                <c:pt idx="0">
                  <c:v>4.276507573592454</c:v>
                </c:pt>
                <c:pt idx="1">
                  <c:v>6.6470395006980372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B-4EE5-847B-F64A8D1081C0}"/>
            </c:ext>
          </c:extLst>
        </c:ser>
        <c:ser>
          <c:idx val="3"/>
          <c:order val="3"/>
          <c:tx>
            <c:strRef>
              <c:f>TF!$AN$9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TF!$AV$9:$AV$10</c:f>
              <c:numCache>
                <c:formatCode>0.00</c:formatCode>
                <c:ptCount val="2"/>
                <c:pt idx="0">
                  <c:v>4.4540193435864932</c:v>
                </c:pt>
                <c:pt idx="1">
                  <c:v>6.6418692977748419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B-4EE5-847B-F64A8D10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8448"/>
        <c:axId val="490358840"/>
      </c:barChart>
      <c:catAx>
        <c:axId val="490358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490358840"/>
        <c:crosses val="autoZero"/>
        <c:auto val="1"/>
        <c:lblAlgn val="ctr"/>
        <c:lblOffset val="100"/>
        <c:noMultiLvlLbl val="0"/>
      </c:catAx>
      <c:valAx>
        <c:axId val="490358840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49035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911834173248682"/>
          <c:y val="0.15846548000500774"/>
          <c:w val="7.8258448577698203E-2"/>
          <c:h val="0.27226474230149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Kviger, middel fettgruppe for de to fe typene</a:t>
            </a:r>
          </a:p>
        </c:rich>
      </c:tx>
      <c:layout>
        <c:manualLayout>
          <c:xMode val="edge"/>
          <c:yMode val="edge"/>
          <c:x val="0.31556823510560056"/>
          <c:y val="1.22715411847899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971477527459819E-2"/>
          <c:y val="0.1235594715323151"/>
          <c:w val="0.89743145263682367"/>
          <c:h val="0.77741834029743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TF!$AN$15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TF!$AX$15:$AX$16</c:f>
              <c:numCache>
                <c:formatCode>0.00</c:formatCode>
                <c:ptCount val="2"/>
                <c:pt idx="0">
                  <c:v>7.6871005939853614</c:v>
                </c:pt>
                <c:pt idx="1">
                  <c:v>7.9944007738256397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C-4349-970F-3A29B6814DFE}"/>
            </c:ext>
          </c:extLst>
        </c:ser>
        <c:ser>
          <c:idx val="1"/>
          <c:order val="1"/>
          <c:tx>
            <c:strRef>
              <c:f>TF!$AN$13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TF!$AX$13:$AX$14</c:f>
              <c:numCache>
                <c:formatCode>0.00</c:formatCode>
                <c:ptCount val="2"/>
                <c:pt idx="0">
                  <c:v>7.5095864363809213</c:v>
                </c:pt>
                <c:pt idx="1">
                  <c:v>7.9419615293279504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CC-4349-970F-3A29B6814DFE}"/>
            </c:ext>
          </c:extLst>
        </c:ser>
        <c:ser>
          <c:idx val="2"/>
          <c:order val="2"/>
          <c:tx>
            <c:strRef>
              <c:f>TF!$AN$11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TF!$AX$11:$AX$12</c:f>
              <c:numCache>
                <c:formatCode>0.00</c:formatCode>
                <c:ptCount val="2"/>
                <c:pt idx="0">
                  <c:v>7.521447912213195</c:v>
                </c:pt>
                <c:pt idx="1">
                  <c:v>7.9522479983576257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CC-4349-970F-3A29B6814DFE}"/>
            </c:ext>
          </c:extLst>
        </c:ser>
        <c:ser>
          <c:idx val="3"/>
          <c:order val="3"/>
          <c:tx>
            <c:strRef>
              <c:f>TF!$AN$9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TF!$AX$9:$AX$10</c:f>
              <c:numCache>
                <c:formatCode>0.00</c:formatCode>
                <c:ptCount val="2"/>
                <c:pt idx="0">
                  <c:v>7.6664557962992239</c:v>
                </c:pt>
                <c:pt idx="1">
                  <c:v>7.7753880449141359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CC-4349-970F-3A29B6814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9624"/>
        <c:axId val="490360016"/>
      </c:barChart>
      <c:catAx>
        <c:axId val="490359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400" b="1"/>
            </a:pPr>
            <a:endParaRPr lang="nb-NO"/>
          </a:p>
        </c:txPr>
        <c:crossAx val="490360016"/>
        <c:crosses val="autoZero"/>
        <c:auto val="1"/>
        <c:lblAlgn val="ctr"/>
        <c:lblOffset val="100"/>
        <c:noMultiLvlLbl val="0"/>
      </c:catAx>
      <c:valAx>
        <c:axId val="490360016"/>
        <c:scaling>
          <c:orientation val="minMax"/>
          <c:min val="6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2.7054101843746806E-2"/>
              <c:y val="0.4247864840407962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490359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983820931371431"/>
          <c:y val="0.23526065917365638"/>
          <c:w val="6.8093170338911921E-2"/>
          <c:h val="0.2043912148004449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Kvige, antall av de ulike fe typene</a:t>
            </a:r>
          </a:p>
        </c:rich>
      </c:tx>
      <c:layout>
        <c:manualLayout>
          <c:xMode val="edge"/>
          <c:yMode val="edge"/>
          <c:x val="0.2619813637338908"/>
          <c:y val="4.23452669994877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049217449909158E-2"/>
          <c:y val="0.15113700173164543"/>
          <c:w val="0.90349616609531969"/>
          <c:h val="0.704899715875657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'Ark1'!$R$1343:$R$1350</c:f>
              <c:numCache>
                <c:formatCode>General</c:formatCode>
                <c:ptCount val="8"/>
                <c:pt idx="0">
                  <c:v>366</c:v>
                </c:pt>
                <c:pt idx="1">
                  <c:v>10556</c:v>
                </c:pt>
                <c:pt idx="2">
                  <c:v>307</c:v>
                </c:pt>
                <c:pt idx="3">
                  <c:v>314</c:v>
                </c:pt>
                <c:pt idx="4">
                  <c:v>5734</c:v>
                </c:pt>
                <c:pt idx="5">
                  <c:v>9605</c:v>
                </c:pt>
                <c:pt idx="6">
                  <c:v>5402</c:v>
                </c:pt>
                <c:pt idx="7">
                  <c:v>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4-40DC-AD48-EB5BBB89F529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'Ark1'!$R$1335:$R$1342</c:f>
              <c:numCache>
                <c:formatCode>General</c:formatCode>
                <c:ptCount val="8"/>
                <c:pt idx="0">
                  <c:v>464</c:v>
                </c:pt>
                <c:pt idx="1">
                  <c:v>11830</c:v>
                </c:pt>
                <c:pt idx="2">
                  <c:v>323</c:v>
                </c:pt>
                <c:pt idx="3">
                  <c:v>399</c:v>
                </c:pt>
                <c:pt idx="4">
                  <c:v>7739</c:v>
                </c:pt>
                <c:pt idx="5">
                  <c:v>10922</c:v>
                </c:pt>
                <c:pt idx="6">
                  <c:v>5295</c:v>
                </c:pt>
                <c:pt idx="7">
                  <c:v>1417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B4-40DC-AD48-EB5BBB89F529}"/>
            </c:ext>
          </c:extLst>
        </c:ser>
        <c:ser>
          <c:idx val="4"/>
          <c:order val="2"/>
          <c:tx>
            <c:strRef>
              <c:f>Rasetype!$D$11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'Ark1'!$R$1327:$R$1334</c:f>
              <c:numCache>
                <c:formatCode>General</c:formatCode>
                <c:ptCount val="8"/>
                <c:pt idx="0">
                  <c:v>395</c:v>
                </c:pt>
                <c:pt idx="1">
                  <c:v>10111</c:v>
                </c:pt>
                <c:pt idx="2">
                  <c:v>364</c:v>
                </c:pt>
                <c:pt idx="3">
                  <c:v>453</c:v>
                </c:pt>
                <c:pt idx="4">
                  <c:v>7764</c:v>
                </c:pt>
                <c:pt idx="5">
                  <c:v>11121</c:v>
                </c:pt>
                <c:pt idx="6">
                  <c:v>4886</c:v>
                </c:pt>
                <c:pt idx="7">
                  <c:v>1776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B4-40DC-AD48-EB5BBB89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947134494119974"/>
          <c:y val="0.22129979054703294"/>
          <c:w val="6.5621007792865518E-2"/>
          <c:h val="0.27165287693801821"/>
        </c:manualLayout>
      </c:layout>
      <c:overlay val="0"/>
      <c:spPr>
        <a:solidFill>
          <a:schemeClr val="bg2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Kvige, middel FETTGRUPPE for</a:t>
            </a:r>
            <a:r>
              <a:rPr lang="en-US" baseline="0"/>
              <a:t> </a:t>
            </a:r>
            <a:r>
              <a:rPr lang="en-US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686778385010384E-2"/>
          <c:y val="0.12062465296625392"/>
          <c:w val="0.93585853518108897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'Ark1'!$T$1343:$T$1350</c:f>
              <c:numCache>
                <c:formatCode>General</c:formatCode>
                <c:ptCount val="8"/>
                <c:pt idx="0">
                  <c:v>7.636612021857923</c:v>
                </c:pt>
                <c:pt idx="1">
                  <c:v>7.5358090185676385</c:v>
                </c:pt>
                <c:pt idx="2">
                  <c:v>6.7785016286644941</c:v>
                </c:pt>
                <c:pt idx="3">
                  <c:v>6.3407643312101936</c:v>
                </c:pt>
                <c:pt idx="4">
                  <c:v>8.8569933728636219</c:v>
                </c:pt>
                <c:pt idx="5">
                  <c:v>7.4641332639250386</c:v>
                </c:pt>
                <c:pt idx="6">
                  <c:v>7.9133654202147357</c:v>
                </c:pt>
                <c:pt idx="7">
                  <c:v>7.4386216798277101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77-41C6-B60B-9B9824A1199F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'Ark1'!$T$1335:$T$1342</c:f>
              <c:numCache>
                <c:formatCode>General</c:formatCode>
                <c:ptCount val="8"/>
                <c:pt idx="0">
                  <c:v>7.1508620689655187</c:v>
                </c:pt>
                <c:pt idx="1">
                  <c:v>7.5688081149619615</c:v>
                </c:pt>
                <c:pt idx="2">
                  <c:v>6.6191950464396285</c:v>
                </c:pt>
                <c:pt idx="3">
                  <c:v>6.2380952380952399</c:v>
                </c:pt>
                <c:pt idx="4">
                  <c:v>8.8088900374725441</c:v>
                </c:pt>
                <c:pt idx="5">
                  <c:v>7.5128181651712129</c:v>
                </c:pt>
                <c:pt idx="6">
                  <c:v>7.7357884796978276</c:v>
                </c:pt>
                <c:pt idx="7">
                  <c:v>7.4530698659139052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77-41C6-B60B-9B9824A1199F}"/>
            </c:ext>
          </c:extLst>
        </c:ser>
        <c:ser>
          <c:idx val="4"/>
          <c:order val="2"/>
          <c:tx>
            <c:strRef>
              <c:f>Rasetype!$D$11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'Ark1'!$T$1327:$T$1334</c:f>
              <c:numCache>
                <c:formatCode>General</c:formatCode>
                <c:ptCount val="8"/>
                <c:pt idx="0">
                  <c:v>7.5037974683544304</c:v>
                </c:pt>
                <c:pt idx="1">
                  <c:v>7.5847097220848578</c:v>
                </c:pt>
                <c:pt idx="2">
                  <c:v>7.0054945054945073</c:v>
                </c:pt>
                <c:pt idx="3">
                  <c:v>6.5055187637969105</c:v>
                </c:pt>
                <c:pt idx="4">
                  <c:v>8.6505667181865</c:v>
                </c:pt>
                <c:pt idx="5">
                  <c:v>7.256361837964211</c:v>
                </c:pt>
                <c:pt idx="6">
                  <c:v>7.6837904216127697</c:v>
                </c:pt>
                <c:pt idx="7">
                  <c:v>8.3034909909909906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77-41C6-B60B-9B9824A11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843568236701359"/>
          <c:y val="0.1287523064296961"/>
          <c:w val="5.8236347573965765E-2"/>
          <c:h val="0.19978727982557953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Kvige,</a:t>
            </a:r>
            <a:r>
              <a:rPr lang="en-US" sz="2400" baseline="0"/>
              <a:t> m</a:t>
            </a:r>
            <a:r>
              <a:rPr lang="en-US" sz="2400"/>
              <a:t>iddel KLASSE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686778385010384E-2"/>
          <c:y val="0.12062465296625392"/>
          <c:w val="0.93585853518108897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'Ark1'!$S$1343:$S$1350</c:f>
              <c:numCache>
                <c:formatCode>General</c:formatCode>
                <c:ptCount val="8"/>
                <c:pt idx="0">
                  <c:v>3.8415300546448097</c:v>
                </c:pt>
                <c:pt idx="1">
                  <c:v>4.3191731462165759</c:v>
                </c:pt>
                <c:pt idx="2">
                  <c:v>3.872964169381107</c:v>
                </c:pt>
                <c:pt idx="3">
                  <c:v>4.5891719745222925</c:v>
                </c:pt>
                <c:pt idx="4">
                  <c:v>6.1781228192602917</c:v>
                </c:pt>
                <c:pt idx="5">
                  <c:v>7.3273276400749854</c:v>
                </c:pt>
                <c:pt idx="6">
                  <c:v>6.6172222222222228</c:v>
                </c:pt>
                <c:pt idx="7">
                  <c:v>5.0821613619541086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67-4B7D-A66C-FA54EF287233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'Ark1'!$S$1335:$S$1342</c:f>
              <c:numCache>
                <c:formatCode>General</c:formatCode>
                <c:ptCount val="8"/>
                <c:pt idx="0">
                  <c:v>3.7262931034482758</c:v>
                </c:pt>
                <c:pt idx="1">
                  <c:v>4.2024524312896396</c:v>
                </c:pt>
                <c:pt idx="2">
                  <c:v>3.7244582043343657</c:v>
                </c:pt>
                <c:pt idx="3">
                  <c:v>4.5012531328320797</c:v>
                </c:pt>
                <c:pt idx="4">
                  <c:v>6.1150168002067735</c:v>
                </c:pt>
                <c:pt idx="5">
                  <c:v>7.2496795458707197</c:v>
                </c:pt>
                <c:pt idx="6">
                  <c:v>6.3431539187913115</c:v>
                </c:pt>
                <c:pt idx="7">
                  <c:v>5.2225433526011562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67-4B7D-A66C-FA54EF287233}"/>
            </c:ext>
          </c:extLst>
        </c:ser>
        <c:ser>
          <c:idx val="4"/>
          <c:order val="2"/>
          <c:tx>
            <c:strRef>
              <c:f>Rasetype!$D$11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'Ark1'!$S$1327:$S$1334</c:f>
              <c:numCache>
                <c:formatCode>General</c:formatCode>
                <c:ptCount val="8"/>
                <c:pt idx="0">
                  <c:v>3.8</c:v>
                </c:pt>
                <c:pt idx="1">
                  <c:v>4.2753092528451262</c:v>
                </c:pt>
                <c:pt idx="2">
                  <c:v>3.8516483516483526</c:v>
                </c:pt>
                <c:pt idx="3">
                  <c:v>4.5849889624724067</c:v>
                </c:pt>
                <c:pt idx="4">
                  <c:v>6.114760432766615</c:v>
                </c:pt>
                <c:pt idx="5">
                  <c:v>7.2090827338129504</c:v>
                </c:pt>
                <c:pt idx="6">
                  <c:v>6.3792468276708956</c:v>
                </c:pt>
                <c:pt idx="7">
                  <c:v>5.7588571428571402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67-4B7D-A66C-FA54EF287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843568236701359"/>
          <c:y val="0.1287523064296961"/>
          <c:w val="5.2134486567927754E-2"/>
          <c:h val="0.23919180999278292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Kvige, middel VEKT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558529145993863E-2"/>
          <c:y val="0.10416404204169641"/>
          <c:w val="0.91498678442010539"/>
          <c:h val="0.75187275092321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'Ark1'!$U$1343:$U$1350</c:f>
              <c:numCache>
                <c:formatCode>General</c:formatCode>
                <c:ptCount val="8"/>
                <c:pt idx="0">
                  <c:v>241.24295081967205</c:v>
                </c:pt>
                <c:pt idx="1">
                  <c:v>219.13243463433119</c:v>
                </c:pt>
                <c:pt idx="2">
                  <c:v>145.84465798045611</c:v>
                </c:pt>
                <c:pt idx="3">
                  <c:v>130.49452229299357</c:v>
                </c:pt>
                <c:pt idx="4">
                  <c:v>220.74495640041837</c:v>
                </c:pt>
                <c:pt idx="5">
                  <c:v>250.79165955231684</c:v>
                </c:pt>
                <c:pt idx="6">
                  <c:v>238.64965012958183</c:v>
                </c:pt>
                <c:pt idx="7">
                  <c:v>216.46109117013671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14-4AD6-8FFF-F7523AD5279C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'Ark1'!$U$1335:$U$1342</c:f>
              <c:numCache>
                <c:formatCode>General</c:formatCode>
                <c:ptCount val="8"/>
                <c:pt idx="0">
                  <c:v>224.90431034482745</c:v>
                </c:pt>
                <c:pt idx="1">
                  <c:v>216.73563820794536</c:v>
                </c:pt>
                <c:pt idx="2">
                  <c:v>139.07616099071197</c:v>
                </c:pt>
                <c:pt idx="3">
                  <c:v>119.96265664160399</c:v>
                </c:pt>
                <c:pt idx="4">
                  <c:v>216.77754231812912</c:v>
                </c:pt>
                <c:pt idx="5">
                  <c:v>247.24658487456273</c:v>
                </c:pt>
                <c:pt idx="6">
                  <c:v>232.66698772426716</c:v>
                </c:pt>
                <c:pt idx="7">
                  <c:v>216.6978828510936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14-4AD6-8FFF-F7523AD5279C}"/>
            </c:ext>
          </c:extLst>
        </c:ser>
        <c:ser>
          <c:idx val="4"/>
          <c:order val="2"/>
          <c:tx>
            <c:strRef>
              <c:f>Rasetype!$D$11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'Ark1'!$U$1327:$U$1334</c:f>
              <c:numCache>
                <c:formatCode>General</c:formatCode>
                <c:ptCount val="8"/>
                <c:pt idx="0">
                  <c:v>235.18860759493677</c:v>
                </c:pt>
                <c:pt idx="1">
                  <c:v>218.7006329739894</c:v>
                </c:pt>
                <c:pt idx="2">
                  <c:v>141.8343406593406</c:v>
                </c:pt>
                <c:pt idx="3">
                  <c:v>119.18918322295811</c:v>
                </c:pt>
                <c:pt idx="4">
                  <c:v>215.94488665636305</c:v>
                </c:pt>
                <c:pt idx="5">
                  <c:v>243.23556334862059</c:v>
                </c:pt>
                <c:pt idx="6">
                  <c:v>232.29821940237321</c:v>
                </c:pt>
                <c:pt idx="7">
                  <c:v>225.16238738738753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14-4AD6-8FFF-F7523AD52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448296092257899"/>
          <c:y val="0.1287523064296961"/>
          <c:w val="7.0245743555256479E-2"/>
          <c:h val="0.24939006540590419"/>
        </c:manualLayout>
      </c:layout>
      <c:overlay val="0"/>
      <c:spPr>
        <a:solidFill>
          <a:schemeClr val="bg2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Kvige, antall% av de ulike fe typene</a:t>
            </a:r>
          </a:p>
        </c:rich>
      </c:tx>
      <c:layout>
        <c:manualLayout>
          <c:xMode val="edge"/>
          <c:yMode val="edge"/>
          <c:x val="0.37952812912447004"/>
          <c:y val="9.14902933121171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558529145993863E-2"/>
          <c:y val="0.10416404204169641"/>
          <c:w val="0.91498678442010539"/>
          <c:h val="0.75187275092321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'Ark1'!$AE$1343:$AE$1350</c:f>
              <c:numCache>
                <c:formatCode>General</c:formatCode>
                <c:ptCount val="8"/>
                <c:pt idx="0">
                  <c:v>1.0867951420851023</c:v>
                </c:pt>
                <c:pt idx="1">
                  <c:v>31.344834753689462</c:v>
                </c:pt>
                <c:pt idx="2">
                  <c:v>0.91160138967247684</c:v>
                </c:pt>
                <c:pt idx="3">
                  <c:v>0.93238708911126267</c:v>
                </c:pt>
                <c:pt idx="4">
                  <c:v>17.026457225999941</c:v>
                </c:pt>
                <c:pt idx="5">
                  <c:v>28.520949015648657</c:v>
                </c:pt>
                <c:pt idx="6">
                  <c:v>16.04062119547466</c:v>
                </c:pt>
                <c:pt idx="7">
                  <c:v>4.136354188318438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C6-41FD-9458-1914055A2138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'Ark1'!$AE$1335:$AE$1342</c:f>
              <c:numCache>
                <c:formatCode>General</c:formatCode>
                <c:ptCount val="8"/>
                <c:pt idx="0">
                  <c:v>1.2086795696683943</c:v>
                </c:pt>
                <c:pt idx="1">
                  <c:v>30.816119200812743</c:v>
                </c:pt>
                <c:pt idx="2">
                  <c:v>0.84138685560967996</c:v>
                </c:pt>
                <c:pt idx="3">
                  <c:v>1.039360233400193</c:v>
                </c:pt>
                <c:pt idx="4">
                  <c:v>20.159420667378676</c:v>
                </c:pt>
                <c:pt idx="5">
                  <c:v>28.450858318789241</c:v>
                </c:pt>
                <c:pt idx="6">
                  <c:v>13.793013623694288</c:v>
                </c:pt>
                <c:pt idx="7">
                  <c:v>3.6911615306468009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C6-41FD-9458-1914055A2138}"/>
            </c:ext>
          </c:extLst>
        </c:ser>
        <c:ser>
          <c:idx val="4"/>
          <c:order val="2"/>
          <c:tx>
            <c:strRef>
              <c:f>Rasetype!$D$11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'Ark1'!$AE$1327:$AE$1334</c:f>
              <c:numCache>
                <c:formatCode>General</c:formatCode>
                <c:ptCount val="8"/>
                <c:pt idx="0">
                  <c:v>1.071331705994033</c:v>
                </c:pt>
                <c:pt idx="1">
                  <c:v>27.423379441280176</c:v>
                </c:pt>
                <c:pt idx="2">
                  <c:v>0.98725250881475435</c:v>
                </c:pt>
                <c:pt idx="3">
                  <c:v>1.2286411716842964</c:v>
                </c:pt>
                <c:pt idx="4">
                  <c:v>21.057770545158672</c:v>
                </c:pt>
                <c:pt idx="5">
                  <c:v>30.162733930024409</c:v>
                </c:pt>
                <c:pt idx="6">
                  <c:v>13.251966368321128</c:v>
                </c:pt>
                <c:pt idx="7">
                  <c:v>4.8169243287225374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C6-41FD-9458-1914055A2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Antall %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19055258570508"/>
          <c:y val="0.1584273294041014"/>
          <c:w val="6.694357966387883E-2"/>
          <c:h val="0.2735978889601367"/>
        </c:manualLayout>
      </c:layout>
      <c:overlay val="0"/>
      <c:spPr>
        <a:solidFill>
          <a:schemeClr val="bg2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alder</a:t>
            </a:r>
          </a:p>
        </c:rich>
      </c:tx>
      <c:layout>
        <c:manualLayout>
          <c:xMode val="edge"/>
          <c:yMode val="edge"/>
          <c:x val="0.18163830197650893"/>
          <c:y val="3.62662326912094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566480871186"/>
          <c:y val="0.12198947387146368"/>
          <c:w val="0.87950262473145213"/>
          <c:h val="0.77315423253809645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Uke!$T$63:$T$114</c:f>
              <c:numCache>
                <c:formatCode>0</c:formatCode>
                <c:ptCount val="52"/>
                <c:pt idx="0">
                  <c:v>593.18237082066844</c:v>
                </c:pt>
                <c:pt idx="1">
                  <c:v>580.73638968481396</c:v>
                </c:pt>
                <c:pt idx="2">
                  <c:v>568.14057507987218</c:v>
                </c:pt>
                <c:pt idx="3">
                  <c:v>539.1153119092628</c:v>
                </c:pt>
                <c:pt idx="4">
                  <c:v>548.27168576104748</c:v>
                </c:pt>
                <c:pt idx="5">
                  <c:v>565.87603305785137</c:v>
                </c:pt>
                <c:pt idx="6">
                  <c:v>552.82553191489365</c:v>
                </c:pt>
                <c:pt idx="7">
                  <c:v>555.68250539956796</c:v>
                </c:pt>
                <c:pt idx="8">
                  <c:v>549.94117647058818</c:v>
                </c:pt>
                <c:pt idx="9">
                  <c:v>520.57894736842093</c:v>
                </c:pt>
                <c:pt idx="10">
                  <c:v>523.25968992248067</c:v>
                </c:pt>
                <c:pt idx="11">
                  <c:v>535.30257510729609</c:v>
                </c:pt>
                <c:pt idx="12">
                  <c:v>526.19047619047615</c:v>
                </c:pt>
                <c:pt idx="13">
                  <c:v>534.21875</c:v>
                </c:pt>
                <c:pt idx="14">
                  <c:v>548.41516966067877</c:v>
                </c:pt>
                <c:pt idx="15">
                  <c:v>523.80673316708226</c:v>
                </c:pt>
                <c:pt idx="16">
                  <c:v>530.48446327683621</c:v>
                </c:pt>
                <c:pt idx="17">
                  <c:v>541.28024502297114</c:v>
                </c:pt>
                <c:pt idx="18">
                  <c:v>533.30215827338122</c:v>
                </c:pt>
                <c:pt idx="19">
                  <c:v>521.23501199040788</c:v>
                </c:pt>
                <c:pt idx="20">
                  <c:v>515.07311320754707</c:v>
                </c:pt>
                <c:pt idx="21">
                  <c:v>519.63018867924507</c:v>
                </c:pt>
                <c:pt idx="22">
                  <c:v>524.84748700173316</c:v>
                </c:pt>
                <c:pt idx="23">
                  <c:v>525.29695181907573</c:v>
                </c:pt>
                <c:pt idx="24">
                  <c:v>520.39737991266372</c:v>
                </c:pt>
                <c:pt idx="25">
                  <c:v>516.3309222423145</c:v>
                </c:pt>
                <c:pt idx="26">
                  <c:v>509.96864111498257</c:v>
                </c:pt>
                <c:pt idx="27">
                  <c:v>517.95912408759125</c:v>
                </c:pt>
                <c:pt idx="28">
                  <c:v>513.45478723404244</c:v>
                </c:pt>
                <c:pt idx="29">
                  <c:v>523.37318255250409</c:v>
                </c:pt>
                <c:pt idx="30">
                  <c:v>525.69624573378815</c:v>
                </c:pt>
                <c:pt idx="31">
                  <c:v>518.85</c:v>
                </c:pt>
                <c:pt idx="32">
                  <c:v>519.14209827357251</c:v>
                </c:pt>
                <c:pt idx="33">
                  <c:v>526.34564643799467</c:v>
                </c:pt>
                <c:pt idx="34">
                  <c:v>522.16684045881107</c:v>
                </c:pt>
                <c:pt idx="35">
                  <c:v>530.47356828193836</c:v>
                </c:pt>
                <c:pt idx="36">
                  <c:v>537.695652173913</c:v>
                </c:pt>
                <c:pt idx="37">
                  <c:v>539.1509635974304</c:v>
                </c:pt>
                <c:pt idx="38">
                  <c:v>535.28509249183901</c:v>
                </c:pt>
                <c:pt idx="39">
                  <c:v>536.43743199129483</c:v>
                </c:pt>
                <c:pt idx="40">
                  <c:v>545.99381443298989</c:v>
                </c:pt>
                <c:pt idx="41">
                  <c:v>559.01820020222442</c:v>
                </c:pt>
                <c:pt idx="42">
                  <c:v>555.04042553191493</c:v>
                </c:pt>
                <c:pt idx="43">
                  <c:v>553.14403669724766</c:v>
                </c:pt>
                <c:pt idx="44">
                  <c:v>563.74058577405856</c:v>
                </c:pt>
                <c:pt idx="45">
                  <c:v>554.40297029702981</c:v>
                </c:pt>
                <c:pt idx="46">
                  <c:v>547.51591289782243</c:v>
                </c:pt>
                <c:pt idx="47">
                  <c:v>556.49512670565309</c:v>
                </c:pt>
                <c:pt idx="48">
                  <c:v>562.02354048964219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DE-439D-96FC-A914A3AA4387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>
                  <a:shade val="95000"/>
                  <a:satMod val="105000"/>
                </a:schemeClr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Uke!$T$9:$T$60</c:f>
              <c:numCache>
                <c:formatCode>0</c:formatCode>
                <c:ptCount val="52"/>
                <c:pt idx="0">
                  <c:v>557.94965986394573</c:v>
                </c:pt>
                <c:pt idx="1">
                  <c:v>564.2441520467836</c:v>
                </c:pt>
                <c:pt idx="2">
                  <c:v>560.79468242245196</c:v>
                </c:pt>
                <c:pt idx="3">
                  <c:v>546.4848966613672</c:v>
                </c:pt>
                <c:pt idx="4">
                  <c:v>536.71685761047468</c:v>
                </c:pt>
                <c:pt idx="5">
                  <c:v>534.88537549407124</c:v>
                </c:pt>
                <c:pt idx="6">
                  <c:v>550.92511013215869</c:v>
                </c:pt>
                <c:pt idx="7">
                  <c:v>548.98050682261214</c:v>
                </c:pt>
                <c:pt idx="8">
                  <c:v>531.27638190954758</c:v>
                </c:pt>
                <c:pt idx="9">
                  <c:v>512.86538461538476</c:v>
                </c:pt>
                <c:pt idx="10">
                  <c:v>528.93004115226336</c:v>
                </c:pt>
                <c:pt idx="11">
                  <c:v>544.95711060948065</c:v>
                </c:pt>
                <c:pt idx="12">
                  <c:v>537.22627737226253</c:v>
                </c:pt>
                <c:pt idx="13">
                  <c:v>524.91681415929202</c:v>
                </c:pt>
                <c:pt idx="14">
                  <c:v>513.25170068027217</c:v>
                </c:pt>
                <c:pt idx="15">
                  <c:v>497.7167832167832</c:v>
                </c:pt>
                <c:pt idx="16">
                  <c:v>519.56242424242419</c:v>
                </c:pt>
                <c:pt idx="17">
                  <c:v>525.87004754358156</c:v>
                </c:pt>
                <c:pt idx="18">
                  <c:v>519.36080586080595</c:v>
                </c:pt>
                <c:pt idx="19">
                  <c:v>505.40209790209775</c:v>
                </c:pt>
                <c:pt idx="20">
                  <c:v>506.29345088161216</c:v>
                </c:pt>
                <c:pt idx="21">
                  <c:v>501.61643835616439</c:v>
                </c:pt>
                <c:pt idx="22">
                  <c:v>514.60736196319021</c:v>
                </c:pt>
                <c:pt idx="23">
                  <c:v>508.60578842315374</c:v>
                </c:pt>
                <c:pt idx="24">
                  <c:v>505.13842975206597</c:v>
                </c:pt>
                <c:pt idx="25">
                  <c:v>510.79770444763278</c:v>
                </c:pt>
                <c:pt idx="26">
                  <c:v>521.3241678726481</c:v>
                </c:pt>
                <c:pt idx="27">
                  <c:v>531.22664015904581</c:v>
                </c:pt>
                <c:pt idx="28">
                  <c:v>522.44398340248949</c:v>
                </c:pt>
                <c:pt idx="29">
                  <c:v>516.03483606557381</c:v>
                </c:pt>
                <c:pt idx="30">
                  <c:v>505.09404990403056</c:v>
                </c:pt>
                <c:pt idx="31">
                  <c:v>526.8184764991895</c:v>
                </c:pt>
                <c:pt idx="32">
                  <c:v>520.23554301833587</c:v>
                </c:pt>
                <c:pt idx="33">
                  <c:v>521.43950995405828</c:v>
                </c:pt>
                <c:pt idx="34">
                  <c:v>522.17146433041307</c:v>
                </c:pt>
                <c:pt idx="35">
                  <c:v>531.20330368487919</c:v>
                </c:pt>
                <c:pt idx="36">
                  <c:v>539.74560216508792</c:v>
                </c:pt>
                <c:pt idx="37">
                  <c:v>543.88461538461513</c:v>
                </c:pt>
                <c:pt idx="38">
                  <c:v>535.6766169154231</c:v>
                </c:pt>
                <c:pt idx="39">
                  <c:v>536.59196102314252</c:v>
                </c:pt>
                <c:pt idx="40">
                  <c:v>549.55710955710947</c:v>
                </c:pt>
                <c:pt idx="41">
                  <c:v>556.43025751072958</c:v>
                </c:pt>
                <c:pt idx="42">
                  <c:v>563.68904244817372</c:v>
                </c:pt>
                <c:pt idx="43">
                  <c:v>556.29010566762736</c:v>
                </c:pt>
                <c:pt idx="44">
                  <c:v>566.30261780104706</c:v>
                </c:pt>
                <c:pt idx="45">
                  <c:v>553.45438596491238</c:v>
                </c:pt>
                <c:pt idx="46">
                  <c:v>569.01867219917006</c:v>
                </c:pt>
                <c:pt idx="47">
                  <c:v>556.56040609137051</c:v>
                </c:pt>
                <c:pt idx="48">
                  <c:v>557.5645161290322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DE-439D-96FC-A914A3AA4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4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Alder i dager</a:t>
                </a:r>
              </a:p>
            </c:rich>
          </c:tx>
          <c:layout>
            <c:manualLayout>
              <c:xMode val="edge"/>
              <c:yMode val="edge"/>
              <c:x val="1.1809099879630601E-2"/>
              <c:y val="0.297861074915560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969794213853199"/>
          <c:y val="0.14696536311067018"/>
          <c:w val="6.7420128554977671E-2"/>
          <c:h val="0.11277092345273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 antall%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724966552415566E-2"/>
          <c:y val="0.13861918488527028"/>
          <c:w val="0.90901428387942618"/>
          <c:h val="0.6920977160588492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0.0</c:formatCode>
                <c:ptCount val="14"/>
                <c:pt idx="0">
                  <c:v>2.5293703925603679</c:v>
                </c:pt>
                <c:pt idx="1">
                  <c:v>3.7198155721691113</c:v>
                </c:pt>
                <c:pt idx="2">
                  <c:v>4.6732136810023688</c:v>
                </c:pt>
                <c:pt idx="3">
                  <c:v>25.530750996379176</c:v>
                </c:pt>
                <c:pt idx="4">
                  <c:v>2.1073745083226965</c:v>
                </c:pt>
                <c:pt idx="5">
                  <c:v>2.3313970147698555</c:v>
                </c:pt>
                <c:pt idx="6">
                  <c:v>5.7724869103128515</c:v>
                </c:pt>
                <c:pt idx="7">
                  <c:v>15.402849774675037</c:v>
                </c:pt>
                <c:pt idx="8">
                  <c:v>7.7209617338300012</c:v>
                </c:pt>
                <c:pt idx="9">
                  <c:v>5.6943395243429107</c:v>
                </c:pt>
                <c:pt idx="10">
                  <c:v>17.377373726848838</c:v>
                </c:pt>
                <c:pt idx="11">
                  <c:v>5.5302300138060385</c:v>
                </c:pt>
                <c:pt idx="12">
                  <c:v>1.234728698325041</c:v>
                </c:pt>
                <c:pt idx="13">
                  <c:v>0.37510745265570872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F8-45B1-86BB-D48E808D0F5C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0.0</c:formatCode>
                <c:ptCount val="14"/>
                <c:pt idx="0">
                  <c:v>2.3135340385136969</c:v>
                </c:pt>
                <c:pt idx="1">
                  <c:v>3.6289666395443447</c:v>
                </c:pt>
                <c:pt idx="2">
                  <c:v>4.4019528071602929</c:v>
                </c:pt>
                <c:pt idx="3">
                  <c:v>24.551125576349339</c:v>
                </c:pt>
                <c:pt idx="4">
                  <c:v>2.2104692161649031</c:v>
                </c:pt>
                <c:pt idx="5">
                  <c:v>1.9663683211282887</c:v>
                </c:pt>
                <c:pt idx="6">
                  <c:v>5.7363710333604541</c:v>
                </c:pt>
                <c:pt idx="7">
                  <c:v>17.173854081909411</c:v>
                </c:pt>
                <c:pt idx="8">
                  <c:v>7.6701925684838592</c:v>
                </c:pt>
                <c:pt idx="9">
                  <c:v>5.6116083536750736</c:v>
                </c:pt>
                <c:pt idx="10">
                  <c:v>17.800379712503389</c:v>
                </c:pt>
                <c:pt idx="11">
                  <c:v>5.2942771901274757</c:v>
                </c:pt>
                <c:pt idx="12">
                  <c:v>1.1011662598318419</c:v>
                </c:pt>
                <c:pt idx="13">
                  <c:v>0.53973420124762683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F8-45B1-86BB-D48E808D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334128973976632"/>
          <c:y val="0.22866417260112129"/>
          <c:w val="6.9358232461148042E-2"/>
          <c:h val="0.16139355810528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</a:t>
            </a:r>
            <a:r>
              <a:rPr lang="en-US" sz="2000" baseline="0"/>
              <a:t> m</a:t>
            </a:r>
            <a:r>
              <a:rPr lang="en-US" sz="2000"/>
              <a:t>iddel KLASSE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Fylker!$N$40:$N$53</c:f>
              <c:numCache>
                <c:formatCode>0.00</c:formatCode>
                <c:ptCount val="14"/>
                <c:pt idx="0">
                  <c:v>6.0351941747572804</c:v>
                </c:pt>
                <c:pt idx="1">
                  <c:v>6.6397459165154258</c:v>
                </c:pt>
                <c:pt idx="2">
                  <c:v>6.1583514099783088</c:v>
                </c:pt>
                <c:pt idx="3">
                  <c:v>6.2303002935199805</c:v>
                </c:pt>
                <c:pt idx="4">
                  <c:v>6.4270270270270249</c:v>
                </c:pt>
                <c:pt idx="5">
                  <c:v>6.2456375838926181</c:v>
                </c:pt>
                <c:pt idx="6">
                  <c:v>6.4580281690140815</c:v>
                </c:pt>
                <c:pt idx="7">
                  <c:v>6.0255728314238954</c:v>
                </c:pt>
                <c:pt idx="8">
                  <c:v>5.1615720524017448</c:v>
                </c:pt>
                <c:pt idx="9">
                  <c:v>4.9964376590330799</c:v>
                </c:pt>
                <c:pt idx="10">
                  <c:v>5.6302864938608446</c:v>
                </c:pt>
                <c:pt idx="11">
                  <c:v>5.5433789954337902</c:v>
                </c:pt>
                <c:pt idx="12">
                  <c:v>4.7939560439560438</c:v>
                </c:pt>
                <c:pt idx="13">
                  <c:v>4.1209677419354849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3-4525-B5FE-3CA281D3ECB0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Fylker!$N$25:$N$38</c:f>
              <c:numCache>
                <c:formatCode>0.00</c:formatCode>
                <c:ptCount val="14"/>
                <c:pt idx="0">
                  <c:v>6.157731958762886</c:v>
                </c:pt>
                <c:pt idx="1">
                  <c:v>6.5332866152768014</c:v>
                </c:pt>
                <c:pt idx="2">
                  <c:v>5.9966517857142847</c:v>
                </c:pt>
                <c:pt idx="3">
                  <c:v>6.1374731896639769</c:v>
                </c:pt>
                <c:pt idx="4">
                  <c:v>6.4709517923362192</c:v>
                </c:pt>
                <c:pt idx="5">
                  <c:v>6.1308724832214763</c:v>
                </c:pt>
                <c:pt idx="6">
                  <c:v>6.3717253839205084</c:v>
                </c:pt>
                <c:pt idx="7">
                  <c:v>5.8745762711864398</c:v>
                </c:pt>
                <c:pt idx="8">
                  <c:v>4.9713128585892683</c:v>
                </c:pt>
                <c:pt idx="9">
                  <c:v>4.8602840128263836</c:v>
                </c:pt>
                <c:pt idx="10">
                  <c:v>5.4862756862156887</c:v>
                </c:pt>
                <c:pt idx="11">
                  <c:v>5.3685202639019778</c:v>
                </c:pt>
                <c:pt idx="12">
                  <c:v>4.6603375527426163</c:v>
                </c:pt>
                <c:pt idx="13">
                  <c:v>4.1736111111111116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93-4525-B5FE-3CA281D3ECB0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Fylker!$N$10:$N$23</c:f>
              <c:numCache>
                <c:formatCode>0.00</c:formatCode>
                <c:ptCount val="14"/>
                <c:pt idx="0">
                  <c:v>6.0961313012895637</c:v>
                </c:pt>
                <c:pt idx="1">
                  <c:v>6.5127055306427506</c:v>
                </c:pt>
                <c:pt idx="2">
                  <c:v>6.4060382008626</c:v>
                </c:pt>
                <c:pt idx="3">
                  <c:v>6.0927481759893904</c:v>
                </c:pt>
                <c:pt idx="4">
                  <c:v>6.3857493857493868</c:v>
                </c:pt>
                <c:pt idx="5">
                  <c:v>6.1867219917012459</c:v>
                </c:pt>
                <c:pt idx="6">
                  <c:v>6.4985808893093679</c:v>
                </c:pt>
                <c:pt idx="7">
                  <c:v>6.0370136032900996</c:v>
                </c:pt>
                <c:pt idx="8">
                  <c:v>5.2388535031847132</c:v>
                </c:pt>
                <c:pt idx="9">
                  <c:v>5.1001451378809879</c:v>
                </c:pt>
                <c:pt idx="10">
                  <c:v>5.6990543014032955</c:v>
                </c:pt>
                <c:pt idx="11">
                  <c:v>5.3943589743589753</c:v>
                </c:pt>
                <c:pt idx="12">
                  <c:v>4.8251231527093594</c:v>
                </c:pt>
                <c:pt idx="13">
                  <c:v>4.4221105527638196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93-4525-B5FE-3CA281D3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05671707016651"/>
          <c:y val="3.7494774632994811E-2"/>
          <c:w val="6.9335396487687481E-2"/>
          <c:h val="0.236066261751952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KLASSE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Fylker!$N$25:$N$38</c:f>
              <c:numCache>
                <c:formatCode>0.00</c:formatCode>
                <c:ptCount val="14"/>
                <c:pt idx="0">
                  <c:v>6.157731958762886</c:v>
                </c:pt>
                <c:pt idx="1">
                  <c:v>6.5332866152768014</c:v>
                </c:pt>
                <c:pt idx="2">
                  <c:v>5.9966517857142847</c:v>
                </c:pt>
                <c:pt idx="3">
                  <c:v>6.1374731896639769</c:v>
                </c:pt>
                <c:pt idx="4">
                  <c:v>6.4709517923362192</c:v>
                </c:pt>
                <c:pt idx="5">
                  <c:v>6.1308724832214763</c:v>
                </c:pt>
                <c:pt idx="6">
                  <c:v>6.3717253839205084</c:v>
                </c:pt>
                <c:pt idx="7">
                  <c:v>5.8745762711864398</c:v>
                </c:pt>
                <c:pt idx="8">
                  <c:v>4.9713128585892683</c:v>
                </c:pt>
                <c:pt idx="9">
                  <c:v>4.8602840128263836</c:v>
                </c:pt>
                <c:pt idx="10">
                  <c:v>5.4862756862156887</c:v>
                </c:pt>
                <c:pt idx="11">
                  <c:v>5.3685202639019778</c:v>
                </c:pt>
                <c:pt idx="12">
                  <c:v>4.6603375527426163</c:v>
                </c:pt>
                <c:pt idx="13">
                  <c:v>4.1736111111111116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7-4B96-8822-5111D0727AAA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Fylker!$N$10:$N$23</c:f>
              <c:numCache>
                <c:formatCode>0.00</c:formatCode>
                <c:ptCount val="14"/>
                <c:pt idx="0">
                  <c:v>6.0961313012895637</c:v>
                </c:pt>
                <c:pt idx="1">
                  <c:v>6.5127055306427506</c:v>
                </c:pt>
                <c:pt idx="2">
                  <c:v>6.4060382008626</c:v>
                </c:pt>
                <c:pt idx="3">
                  <c:v>6.0927481759893904</c:v>
                </c:pt>
                <c:pt idx="4">
                  <c:v>6.3857493857493868</c:v>
                </c:pt>
                <c:pt idx="5">
                  <c:v>6.1867219917012459</c:v>
                </c:pt>
                <c:pt idx="6">
                  <c:v>6.4985808893093679</c:v>
                </c:pt>
                <c:pt idx="7">
                  <c:v>6.0370136032900996</c:v>
                </c:pt>
                <c:pt idx="8">
                  <c:v>5.2388535031847132</c:v>
                </c:pt>
                <c:pt idx="9">
                  <c:v>5.1001451378809879</c:v>
                </c:pt>
                <c:pt idx="10">
                  <c:v>5.6990543014032955</c:v>
                </c:pt>
                <c:pt idx="11">
                  <c:v>5.3943589743589753</c:v>
                </c:pt>
                <c:pt idx="12">
                  <c:v>4.8251231527093594</c:v>
                </c:pt>
                <c:pt idx="13">
                  <c:v>4.4221105527638196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7-4B96-8822-5111D0727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881808109420375"/>
          <c:y val="8.1701439106374937E-2"/>
          <c:w val="6.396323798107123E-2"/>
          <c:h val="0.188813228314480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</a:t>
            </a:r>
            <a:r>
              <a:rPr lang="en-US" sz="2000" baseline="0"/>
              <a:t> m</a:t>
            </a:r>
            <a:r>
              <a:rPr lang="en-US" sz="2000"/>
              <a:t>iddel VEKT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Fylker!$K$40:$K$53</c:f>
              <c:numCache>
                <c:formatCode>0</c:formatCode>
                <c:ptCount val="14"/>
                <c:pt idx="0">
                  <c:v>230.70407272727277</c:v>
                </c:pt>
                <c:pt idx="1">
                  <c:v>236.34706896551725</c:v>
                </c:pt>
                <c:pt idx="2">
                  <c:v>233.94536462093905</c:v>
                </c:pt>
                <c:pt idx="3">
                  <c:v>237.32357746478803</c:v>
                </c:pt>
                <c:pt idx="4">
                  <c:v>236.380269905533</c:v>
                </c:pt>
                <c:pt idx="5">
                  <c:v>229.42645637583888</c:v>
                </c:pt>
                <c:pt idx="6">
                  <c:v>230.88849831271088</c:v>
                </c:pt>
                <c:pt idx="7">
                  <c:v>235.51289215686359</c:v>
                </c:pt>
                <c:pt idx="8">
                  <c:v>218.63155636363661</c:v>
                </c:pt>
                <c:pt idx="9">
                  <c:v>215.53711890243929</c:v>
                </c:pt>
                <c:pt idx="10">
                  <c:v>226.73026194931151</c:v>
                </c:pt>
                <c:pt idx="11">
                  <c:v>223.57800546448064</c:v>
                </c:pt>
                <c:pt idx="12">
                  <c:v>211.16684931506839</c:v>
                </c:pt>
                <c:pt idx="13">
                  <c:v>202.43999999999997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5-491C-9DC5-E4CBA8B606E6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</c:formatCode>
                <c:ptCount val="14"/>
                <c:pt idx="0">
                  <c:v>233.74459320288375</c:v>
                </c:pt>
                <c:pt idx="1">
                  <c:v>229.08956582633047</c:v>
                </c:pt>
                <c:pt idx="2">
                  <c:v>223.28115942029001</c:v>
                </c:pt>
                <c:pt idx="3">
                  <c:v>235.6258953168032</c:v>
                </c:pt>
                <c:pt idx="4">
                  <c:v>246.87391841779956</c:v>
                </c:pt>
                <c:pt idx="5">
                  <c:v>228.28491620111751</c:v>
                </c:pt>
                <c:pt idx="6">
                  <c:v>226.81624548736423</c:v>
                </c:pt>
                <c:pt idx="7">
                  <c:v>230.6050904786062</c:v>
                </c:pt>
                <c:pt idx="8">
                  <c:v>210.28967611336</c:v>
                </c:pt>
                <c:pt idx="9">
                  <c:v>210.49286367795037</c:v>
                </c:pt>
                <c:pt idx="10">
                  <c:v>221.25245090691112</c:v>
                </c:pt>
                <c:pt idx="11">
                  <c:v>217.0545925577014</c:v>
                </c:pt>
                <c:pt idx="12">
                  <c:v>199.78649789029512</c:v>
                </c:pt>
                <c:pt idx="13">
                  <c:v>201.65902777777777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95-491C-9DC5-E4CBA8B606E6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</c:formatCode>
                <c:ptCount val="14"/>
                <c:pt idx="0">
                  <c:v>232.9698710433764</c:v>
                </c:pt>
                <c:pt idx="1">
                  <c:v>225.45635276532155</c:v>
                </c:pt>
                <c:pt idx="2">
                  <c:v>229.87104128157756</c:v>
                </c:pt>
                <c:pt idx="3">
                  <c:v>231.14080866107031</c:v>
                </c:pt>
                <c:pt idx="4">
                  <c:v>241.71730061349683</c:v>
                </c:pt>
                <c:pt idx="5">
                  <c:v>227.48744827586225</c:v>
                </c:pt>
                <c:pt idx="6">
                  <c:v>225.77527186761256</c:v>
                </c:pt>
                <c:pt idx="7">
                  <c:v>229.69546746683471</c:v>
                </c:pt>
                <c:pt idx="8">
                  <c:v>214.09738330975924</c:v>
                </c:pt>
                <c:pt idx="9">
                  <c:v>216.10256162397312</c:v>
                </c:pt>
                <c:pt idx="10">
                  <c:v>222.68863324699021</c:v>
                </c:pt>
                <c:pt idx="11">
                  <c:v>221.59528688524605</c:v>
                </c:pt>
                <c:pt idx="12">
                  <c:v>197.05689655172409</c:v>
                </c:pt>
                <c:pt idx="13">
                  <c:v>201.22864321608029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95-491C-9DC5-E4CBA8B60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957300195266193"/>
          <c:y val="0.11968403773607479"/>
          <c:w val="7.422232708332481E-2"/>
          <c:h val="0.15557667058086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</a:t>
            </a:r>
            <a:r>
              <a:rPr lang="en-US" sz="2000" baseline="0"/>
              <a:t> m</a:t>
            </a:r>
            <a:r>
              <a:rPr lang="en-US" sz="2000"/>
              <a:t>iddel VEKT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</c:formatCode>
                <c:ptCount val="14"/>
                <c:pt idx="0">
                  <c:v>233.74459320288375</c:v>
                </c:pt>
                <c:pt idx="1">
                  <c:v>229.08956582633047</c:v>
                </c:pt>
                <c:pt idx="2">
                  <c:v>223.28115942029001</c:v>
                </c:pt>
                <c:pt idx="3">
                  <c:v>235.6258953168032</c:v>
                </c:pt>
                <c:pt idx="4">
                  <c:v>246.87391841779956</c:v>
                </c:pt>
                <c:pt idx="5">
                  <c:v>228.28491620111751</c:v>
                </c:pt>
                <c:pt idx="6">
                  <c:v>226.81624548736423</c:v>
                </c:pt>
                <c:pt idx="7">
                  <c:v>230.6050904786062</c:v>
                </c:pt>
                <c:pt idx="8">
                  <c:v>210.28967611336</c:v>
                </c:pt>
                <c:pt idx="9">
                  <c:v>210.49286367795037</c:v>
                </c:pt>
                <c:pt idx="10">
                  <c:v>221.25245090691112</c:v>
                </c:pt>
                <c:pt idx="11">
                  <c:v>217.0545925577014</c:v>
                </c:pt>
                <c:pt idx="12">
                  <c:v>199.78649789029512</c:v>
                </c:pt>
                <c:pt idx="13">
                  <c:v>201.65902777777777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3-4279-9E5C-D0B59963BC2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</c:formatCode>
                <c:ptCount val="14"/>
                <c:pt idx="0">
                  <c:v>232.9698710433764</c:v>
                </c:pt>
                <c:pt idx="1">
                  <c:v>225.45635276532155</c:v>
                </c:pt>
                <c:pt idx="2">
                  <c:v>229.87104128157756</c:v>
                </c:pt>
                <c:pt idx="3">
                  <c:v>231.14080866107031</c:v>
                </c:pt>
                <c:pt idx="4">
                  <c:v>241.71730061349683</c:v>
                </c:pt>
                <c:pt idx="5">
                  <c:v>227.48744827586225</c:v>
                </c:pt>
                <c:pt idx="6">
                  <c:v>225.77527186761256</c:v>
                </c:pt>
                <c:pt idx="7">
                  <c:v>229.69546746683471</c:v>
                </c:pt>
                <c:pt idx="8">
                  <c:v>214.09738330975924</c:v>
                </c:pt>
                <c:pt idx="9">
                  <c:v>216.10256162397312</c:v>
                </c:pt>
                <c:pt idx="10">
                  <c:v>222.68863324699021</c:v>
                </c:pt>
                <c:pt idx="11">
                  <c:v>221.59528688524605</c:v>
                </c:pt>
                <c:pt idx="12">
                  <c:v>197.05689655172409</c:v>
                </c:pt>
                <c:pt idx="13">
                  <c:v>201.22864321608029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93-4279-9E5C-D0B59963B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9583768490904"/>
          <c:y val="4.1658742931689009E-2"/>
          <c:w val="6.116829557202786E-2"/>
          <c:h val="0.18128774608875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</a:t>
            </a:r>
            <a:r>
              <a:rPr lang="en-US" sz="2000" baseline="0"/>
              <a:t> a</a:t>
            </a:r>
            <a:r>
              <a:rPr lang="en-US" sz="2000"/>
              <a:t>ntall slakt innen de ulike FYLKENE</a:t>
            </a:r>
          </a:p>
        </c:rich>
      </c:tx>
      <c:layout>
        <c:manualLayout>
          <c:xMode val="edge"/>
          <c:yMode val="edge"/>
          <c:x val="0.12475754438817747"/>
          <c:y val="2.7099805304608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Fylker!$F$40:$F$53</c:f>
              <c:numCache>
                <c:formatCode>#,##0</c:formatCode>
                <c:ptCount val="14"/>
                <c:pt idx="0">
                  <c:v>825</c:v>
                </c:pt>
                <c:pt idx="1">
                  <c:v>1102</c:v>
                </c:pt>
                <c:pt idx="2">
                  <c:v>1385</c:v>
                </c:pt>
                <c:pt idx="3">
                  <c:v>8875</c:v>
                </c:pt>
                <c:pt idx="4">
                  <c:v>741</c:v>
                </c:pt>
                <c:pt idx="5">
                  <c:v>745</c:v>
                </c:pt>
                <c:pt idx="6">
                  <c:v>1778</c:v>
                </c:pt>
                <c:pt idx="7">
                  <c:v>4896</c:v>
                </c:pt>
                <c:pt idx="8">
                  <c:v>2750</c:v>
                </c:pt>
                <c:pt idx="9">
                  <c:v>1968</c:v>
                </c:pt>
                <c:pt idx="10">
                  <c:v>5879</c:v>
                </c:pt>
                <c:pt idx="11">
                  <c:v>2196</c:v>
                </c:pt>
                <c:pt idx="12">
                  <c:v>365</c:v>
                </c:pt>
                <c:pt idx="13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12-4240-9ABF-3130DB12653F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#,##0</c:formatCode>
                <c:ptCount val="14"/>
                <c:pt idx="0">
                  <c:v>971</c:v>
                </c:pt>
                <c:pt idx="1">
                  <c:v>1428</c:v>
                </c:pt>
                <c:pt idx="2">
                  <c:v>1794</c:v>
                </c:pt>
                <c:pt idx="3">
                  <c:v>9801</c:v>
                </c:pt>
                <c:pt idx="4">
                  <c:v>809</c:v>
                </c:pt>
                <c:pt idx="5">
                  <c:v>895</c:v>
                </c:pt>
                <c:pt idx="6">
                  <c:v>2216</c:v>
                </c:pt>
                <c:pt idx="7">
                  <c:v>5913</c:v>
                </c:pt>
                <c:pt idx="8">
                  <c:v>2964</c:v>
                </c:pt>
                <c:pt idx="9">
                  <c:v>2186</c:v>
                </c:pt>
                <c:pt idx="10">
                  <c:v>6671</c:v>
                </c:pt>
                <c:pt idx="11">
                  <c:v>2123</c:v>
                </c:pt>
                <c:pt idx="12">
                  <c:v>474</c:v>
                </c:pt>
                <c:pt idx="13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12-4240-9ABF-3130DB12653F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#,##0</c:formatCode>
                <c:ptCount val="14"/>
                <c:pt idx="0">
                  <c:v>853</c:v>
                </c:pt>
                <c:pt idx="1">
                  <c:v>1338</c:v>
                </c:pt>
                <c:pt idx="2">
                  <c:v>1623</c:v>
                </c:pt>
                <c:pt idx="3">
                  <c:v>9052</c:v>
                </c:pt>
                <c:pt idx="4">
                  <c:v>815</c:v>
                </c:pt>
                <c:pt idx="5">
                  <c:v>725</c:v>
                </c:pt>
                <c:pt idx="6">
                  <c:v>2115</c:v>
                </c:pt>
                <c:pt idx="7">
                  <c:v>6332</c:v>
                </c:pt>
                <c:pt idx="8">
                  <c:v>2828</c:v>
                </c:pt>
                <c:pt idx="9">
                  <c:v>2069</c:v>
                </c:pt>
                <c:pt idx="10">
                  <c:v>6563</c:v>
                </c:pt>
                <c:pt idx="11">
                  <c:v>1952</c:v>
                </c:pt>
                <c:pt idx="12">
                  <c:v>406</c:v>
                </c:pt>
                <c:pt idx="13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12-4240-9ABF-3130DB126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069332763248978"/>
          <c:y val="0.2286641579041053"/>
          <c:w val="7.0697012768972181E-2"/>
          <c:h val="0.227853967020281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 antall slakt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#,##0</c:formatCode>
                <c:ptCount val="14"/>
                <c:pt idx="0">
                  <c:v>971</c:v>
                </c:pt>
                <c:pt idx="1">
                  <c:v>1428</c:v>
                </c:pt>
                <c:pt idx="2">
                  <c:v>1794</c:v>
                </c:pt>
                <c:pt idx="3">
                  <c:v>9801</c:v>
                </c:pt>
                <c:pt idx="4">
                  <c:v>809</c:v>
                </c:pt>
                <c:pt idx="5">
                  <c:v>895</c:v>
                </c:pt>
                <c:pt idx="6">
                  <c:v>2216</c:v>
                </c:pt>
                <c:pt idx="7">
                  <c:v>5913</c:v>
                </c:pt>
                <c:pt idx="8">
                  <c:v>2964</c:v>
                </c:pt>
                <c:pt idx="9">
                  <c:v>2186</c:v>
                </c:pt>
                <c:pt idx="10">
                  <c:v>6671</c:v>
                </c:pt>
                <c:pt idx="11">
                  <c:v>2123</c:v>
                </c:pt>
                <c:pt idx="12">
                  <c:v>474</c:v>
                </c:pt>
                <c:pt idx="13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3-44F7-A6FB-BEA32B9202F5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#,##0</c:formatCode>
                <c:ptCount val="14"/>
                <c:pt idx="0">
                  <c:v>853</c:v>
                </c:pt>
                <c:pt idx="1">
                  <c:v>1338</c:v>
                </c:pt>
                <c:pt idx="2">
                  <c:v>1623</c:v>
                </c:pt>
                <c:pt idx="3">
                  <c:v>9052</c:v>
                </c:pt>
                <c:pt idx="4">
                  <c:v>815</c:v>
                </c:pt>
                <c:pt idx="5">
                  <c:v>725</c:v>
                </c:pt>
                <c:pt idx="6">
                  <c:v>2115</c:v>
                </c:pt>
                <c:pt idx="7">
                  <c:v>6332</c:v>
                </c:pt>
                <c:pt idx="8">
                  <c:v>2828</c:v>
                </c:pt>
                <c:pt idx="9">
                  <c:v>2069</c:v>
                </c:pt>
                <c:pt idx="10">
                  <c:v>6563</c:v>
                </c:pt>
                <c:pt idx="11">
                  <c:v>1952</c:v>
                </c:pt>
                <c:pt idx="12">
                  <c:v>406</c:v>
                </c:pt>
                <c:pt idx="13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3-44F7-A6FB-BEA32B920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698452082832483"/>
          <c:y val="0.23069896824893277"/>
          <c:w val="6.253328505354791E-2"/>
          <c:h val="0.177308908492061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</a:t>
            </a:r>
            <a:r>
              <a:rPr lang="en-US" sz="2800" baseline="0"/>
              <a:t>, a</a:t>
            </a:r>
            <a:r>
              <a:rPr lang="en-US" sz="2800"/>
              <a:t>ntall%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724966552415566E-2"/>
          <c:y val="0.13861918488527028"/>
          <c:w val="0.90901428387942618"/>
          <c:h val="0.69209771605884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Fylker!$G$40:$G$53</c:f>
              <c:numCache>
                <c:formatCode>0.0</c:formatCode>
                <c:ptCount val="14"/>
                <c:pt idx="0">
                  <c:v>2.4497431481426504</c:v>
                </c:pt>
                <c:pt idx="1">
                  <c:v>3.2722629687917566</c:v>
                </c:pt>
                <c:pt idx="2">
                  <c:v>4.1125991032455378</c:v>
                </c:pt>
                <c:pt idx="3">
                  <c:v>26.353297502746688</c:v>
                </c:pt>
                <c:pt idx="4">
                  <c:v>2.2003147548772155</c:v>
                </c:pt>
                <c:pt idx="5">
                  <c:v>2.2121922974136656</c:v>
                </c:pt>
                <c:pt idx="6">
                  <c:v>5.2795676574516719</c:v>
                </c:pt>
                <c:pt idx="7">
                  <c:v>14.538112064613831</c:v>
                </c:pt>
                <c:pt idx="8">
                  <c:v>8.1658104938088307</c:v>
                </c:pt>
                <c:pt idx="9">
                  <c:v>5.8437509279330095</c:v>
                </c:pt>
                <c:pt idx="10">
                  <c:v>17.457018142946225</c:v>
                </c:pt>
                <c:pt idx="11">
                  <c:v>6.5207708525106156</c:v>
                </c:pt>
                <c:pt idx="12">
                  <c:v>1.0838257564509901</c:v>
                </c:pt>
                <c:pt idx="13">
                  <c:v>0.36820381862992552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E6-46A5-8C81-C111069EA360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0.0</c:formatCode>
                <c:ptCount val="14"/>
                <c:pt idx="0">
                  <c:v>2.5293703925603679</c:v>
                </c:pt>
                <c:pt idx="1">
                  <c:v>3.7198155721691113</c:v>
                </c:pt>
                <c:pt idx="2">
                  <c:v>4.6732136810023688</c:v>
                </c:pt>
                <c:pt idx="3">
                  <c:v>25.530750996379176</c:v>
                </c:pt>
                <c:pt idx="4">
                  <c:v>2.1073745083226965</c:v>
                </c:pt>
                <c:pt idx="5">
                  <c:v>2.3313970147698555</c:v>
                </c:pt>
                <c:pt idx="6">
                  <c:v>5.7724869103128515</c:v>
                </c:pt>
                <c:pt idx="7">
                  <c:v>15.402849774675037</c:v>
                </c:pt>
                <c:pt idx="8">
                  <c:v>7.7209617338300012</c:v>
                </c:pt>
                <c:pt idx="9">
                  <c:v>5.6943395243429107</c:v>
                </c:pt>
                <c:pt idx="10">
                  <c:v>17.377373726848838</c:v>
                </c:pt>
                <c:pt idx="11">
                  <c:v>5.5302300138060385</c:v>
                </c:pt>
                <c:pt idx="12">
                  <c:v>1.234728698325041</c:v>
                </c:pt>
                <c:pt idx="13">
                  <c:v>0.37510745265570872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E6-46A5-8C81-C111069EA360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0.0</c:formatCode>
                <c:ptCount val="14"/>
                <c:pt idx="0">
                  <c:v>2.3135340385136969</c:v>
                </c:pt>
                <c:pt idx="1">
                  <c:v>3.6289666395443447</c:v>
                </c:pt>
                <c:pt idx="2">
                  <c:v>4.4019528071602929</c:v>
                </c:pt>
                <c:pt idx="3">
                  <c:v>24.551125576349339</c:v>
                </c:pt>
                <c:pt idx="4">
                  <c:v>2.2104692161649031</c:v>
                </c:pt>
                <c:pt idx="5">
                  <c:v>1.9663683211282887</c:v>
                </c:pt>
                <c:pt idx="6">
                  <c:v>5.7363710333604541</c:v>
                </c:pt>
                <c:pt idx="7">
                  <c:v>17.173854081909411</c:v>
                </c:pt>
                <c:pt idx="8">
                  <c:v>7.6701925684838592</c:v>
                </c:pt>
                <c:pt idx="9">
                  <c:v>5.6116083536750736</c:v>
                </c:pt>
                <c:pt idx="10">
                  <c:v>17.800379712503389</c:v>
                </c:pt>
                <c:pt idx="11">
                  <c:v>5.2942771901274757</c:v>
                </c:pt>
                <c:pt idx="12">
                  <c:v>1.1011662598318419</c:v>
                </c:pt>
                <c:pt idx="13">
                  <c:v>0.53973420124762683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E6-46A5-8C81-C111069EA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204660035235311"/>
          <c:y val="0.2349017109737975"/>
          <c:w val="7.4192221603555625E-2"/>
          <c:h val="0.171770086535075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</a:t>
            </a:r>
            <a:r>
              <a:rPr lang="en-US" sz="2000" baseline="0"/>
              <a:t> m</a:t>
            </a:r>
            <a:r>
              <a:rPr lang="en-US" sz="2000"/>
              <a:t>iddel FETTGRUPPE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Fylker!$P$40:$P$53</c:f>
              <c:numCache>
                <c:formatCode>0.00</c:formatCode>
                <c:ptCount val="14"/>
                <c:pt idx="0">
                  <c:v>7.4848484848484862</c:v>
                </c:pt>
                <c:pt idx="1">
                  <c:v>7.5780399274047188</c:v>
                </c:pt>
                <c:pt idx="2">
                  <c:v>7.5826714801444046</c:v>
                </c:pt>
                <c:pt idx="3">
                  <c:v>7.9681126760563377</c:v>
                </c:pt>
                <c:pt idx="4">
                  <c:v>7.6450742240215916</c:v>
                </c:pt>
                <c:pt idx="5">
                  <c:v>7.6080536912751695</c:v>
                </c:pt>
                <c:pt idx="6">
                  <c:v>8.0562429696287978</c:v>
                </c:pt>
                <c:pt idx="7">
                  <c:v>8.0496323529411757</c:v>
                </c:pt>
                <c:pt idx="8">
                  <c:v>7.4763636363636348</c:v>
                </c:pt>
                <c:pt idx="9">
                  <c:v>7.4583333333333313</c:v>
                </c:pt>
                <c:pt idx="10">
                  <c:v>7.7172988603504002</c:v>
                </c:pt>
                <c:pt idx="11">
                  <c:v>7.7131147540983598</c:v>
                </c:pt>
                <c:pt idx="12">
                  <c:v>6.8273972602739725</c:v>
                </c:pt>
                <c:pt idx="13">
                  <c:v>6.540322580645161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DD-4DE5-AC0E-C05566586EC0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Fylker!$P$25:$P$38</c:f>
              <c:numCache>
                <c:formatCode>0.00</c:formatCode>
                <c:ptCount val="14"/>
                <c:pt idx="0">
                  <c:v>7.7672502574665296</c:v>
                </c:pt>
                <c:pt idx="1">
                  <c:v>7.6897759103641503</c:v>
                </c:pt>
                <c:pt idx="2">
                  <c:v>7.5942028985507246</c:v>
                </c:pt>
                <c:pt idx="3">
                  <c:v>8.0540761146821751</c:v>
                </c:pt>
                <c:pt idx="4">
                  <c:v>7.9666254635352285</c:v>
                </c:pt>
                <c:pt idx="5">
                  <c:v>7.9407821229050306</c:v>
                </c:pt>
                <c:pt idx="6">
                  <c:v>8.140794223826715</c:v>
                </c:pt>
                <c:pt idx="7">
                  <c:v>8.0175883646203268</c:v>
                </c:pt>
                <c:pt idx="8">
                  <c:v>7.4838056680161982</c:v>
                </c:pt>
                <c:pt idx="9">
                  <c:v>7.5585544373284543</c:v>
                </c:pt>
                <c:pt idx="10">
                  <c:v>7.5753260380752492</c:v>
                </c:pt>
                <c:pt idx="11">
                  <c:v>7.4116815826660387</c:v>
                </c:pt>
                <c:pt idx="12">
                  <c:v>6.7468354430379751</c:v>
                </c:pt>
                <c:pt idx="13">
                  <c:v>6.7708333333333313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DD-4DE5-AC0E-C05566586EC0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Fylker!$P$10:$P$23</c:f>
              <c:numCache>
                <c:formatCode>0.00</c:formatCode>
                <c:ptCount val="14"/>
                <c:pt idx="0">
                  <c:v>7.5908558030480657</c:v>
                </c:pt>
                <c:pt idx="1">
                  <c:v>7.220478325859494</c:v>
                </c:pt>
                <c:pt idx="2">
                  <c:v>7.6142945163277886</c:v>
                </c:pt>
                <c:pt idx="3">
                  <c:v>7.6859257622624861</c:v>
                </c:pt>
                <c:pt idx="4">
                  <c:v>7.6981595092024513</c:v>
                </c:pt>
                <c:pt idx="5">
                  <c:v>7.5420689655172399</c:v>
                </c:pt>
                <c:pt idx="6">
                  <c:v>8.1971631205673816</c:v>
                </c:pt>
                <c:pt idx="7">
                  <c:v>8.2348389134554623</c:v>
                </c:pt>
                <c:pt idx="8">
                  <c:v>7.5523338048090514</c:v>
                </c:pt>
                <c:pt idx="9">
                  <c:v>7.5302078298695028</c:v>
                </c:pt>
                <c:pt idx="10">
                  <c:v>7.7504190156940451</c:v>
                </c:pt>
                <c:pt idx="11">
                  <c:v>7.2561475409836067</c:v>
                </c:pt>
                <c:pt idx="12">
                  <c:v>6.5689655172413772</c:v>
                </c:pt>
                <c:pt idx="13">
                  <c:v>6.9195979899497493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DD-4DE5-AC0E-C0556658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05671707016651"/>
          <c:y val="3.7494774632994811E-2"/>
          <c:w val="6.9335396487687481E-2"/>
          <c:h val="0.236066261751952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 antall% innen de ulike ALDERSGRUPPER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5085356593257158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Alder!$I$21:$I$29</c:f>
              <c:numCache>
                <c:formatCode>0.0</c:formatCode>
                <c:ptCount val="9"/>
                <c:pt idx="0">
                  <c:v>0</c:v>
                </c:pt>
                <c:pt idx="1">
                  <c:v>3.9594675558102574</c:v>
                </c:pt>
                <c:pt idx="2">
                  <c:v>7.4031623642189155</c:v>
                </c:pt>
                <c:pt idx="3">
                  <c:v>10.109666831644482</c:v>
                </c:pt>
                <c:pt idx="4">
                  <c:v>14.743806819661884</c:v>
                </c:pt>
                <c:pt idx="5">
                  <c:v>15.345541691630411</c:v>
                </c:pt>
                <c:pt idx="6">
                  <c:v>15.55393472088358</c:v>
                </c:pt>
                <c:pt idx="7">
                  <c:v>12.605173356951216</c:v>
                </c:pt>
                <c:pt idx="8">
                  <c:v>10.682747662090703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9A-452E-B1ED-09AD041750EB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Alder!$I$11:$I$19</c:f>
              <c:numCache>
                <c:formatCode>0.0</c:formatCode>
                <c:ptCount val="9"/>
                <c:pt idx="0">
                  <c:v>4.3016002169785743</c:v>
                </c:pt>
                <c:pt idx="1">
                  <c:v>8.131272036886358</c:v>
                </c:pt>
                <c:pt idx="2">
                  <c:v>11.29373474369406</c:v>
                </c:pt>
                <c:pt idx="3">
                  <c:v>14.003254678600488</c:v>
                </c:pt>
                <c:pt idx="4">
                  <c:v>13.756441551396797</c:v>
                </c:pt>
                <c:pt idx="5">
                  <c:v>14.708435042039604</c:v>
                </c:pt>
                <c:pt idx="6">
                  <c:v>13.086520206129649</c:v>
                </c:pt>
                <c:pt idx="7">
                  <c:v>10.25494982370491</c:v>
                </c:pt>
                <c:pt idx="8">
                  <c:v>5.7390832655275279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9A-452E-B1ED-09AD04175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740290787679157"/>
          <c:y val="0.27701583873602897"/>
          <c:w val="7.7913871073664986E-2"/>
          <c:h val="0.140457459994797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slaktevekt tilvekst i gram per</a:t>
            </a:r>
            <a:r>
              <a:rPr lang="nb-NO" sz="2800" baseline="0"/>
              <a:t> dag</a:t>
            </a:r>
            <a:endParaRPr lang="nb-NO" sz="2800"/>
          </a:p>
        </c:rich>
      </c:tx>
      <c:layout>
        <c:manualLayout>
          <c:xMode val="edge"/>
          <c:yMode val="edge"/>
          <c:x val="0.18163830197650893"/>
          <c:y val="3.62662326912094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566480871186"/>
          <c:y val="0.12198947387146368"/>
          <c:w val="0.87950262473145213"/>
          <c:h val="0.77315423253809645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Uke!$AB$63:$AB$114</c:f>
              <c:numCache>
                <c:formatCode>0</c:formatCode>
                <c:ptCount val="52"/>
                <c:pt idx="0">
                  <c:v>396.90080218973037</c:v>
                </c:pt>
                <c:pt idx="1">
                  <c:v>401.81695071902095</c:v>
                </c:pt>
                <c:pt idx="2">
                  <c:v>403.51521079469347</c:v>
                </c:pt>
                <c:pt idx="3">
                  <c:v>420.87673458970721</c:v>
                </c:pt>
                <c:pt idx="4">
                  <c:v>385.82135202421563</c:v>
                </c:pt>
                <c:pt idx="5">
                  <c:v>412.95732178187944</c:v>
                </c:pt>
                <c:pt idx="6">
                  <c:v>421.42264390707811</c:v>
                </c:pt>
                <c:pt idx="7">
                  <c:v>426.56572085317038</c:v>
                </c:pt>
                <c:pt idx="8">
                  <c:v>409.72235151771883</c:v>
                </c:pt>
                <c:pt idx="9">
                  <c:v>413.54009540107563</c:v>
                </c:pt>
                <c:pt idx="10">
                  <c:v>419.90953126150339</c:v>
                </c:pt>
                <c:pt idx="11">
                  <c:v>420.7366536510138</c:v>
                </c:pt>
                <c:pt idx="12">
                  <c:v>409.88019267260307</c:v>
                </c:pt>
                <c:pt idx="13">
                  <c:v>421.78455434464701</c:v>
                </c:pt>
                <c:pt idx="14">
                  <c:v>416.68650852568766</c:v>
                </c:pt>
                <c:pt idx="15">
                  <c:v>449.1038210543216</c:v>
                </c:pt>
                <c:pt idx="16">
                  <c:v>438.68274896271561</c:v>
                </c:pt>
                <c:pt idx="17">
                  <c:v>438.31158658858135</c:v>
                </c:pt>
                <c:pt idx="18">
                  <c:v>453.48737229101539</c:v>
                </c:pt>
                <c:pt idx="19">
                  <c:v>447.98849640236142</c:v>
                </c:pt>
                <c:pt idx="20">
                  <c:v>453.32162136709633</c:v>
                </c:pt>
                <c:pt idx="21">
                  <c:v>448.24547864050999</c:v>
                </c:pt>
                <c:pt idx="22">
                  <c:v>450.6881524391643</c:v>
                </c:pt>
                <c:pt idx="23">
                  <c:v>445.83522587834671</c:v>
                </c:pt>
                <c:pt idx="24">
                  <c:v>454.89132327133188</c:v>
                </c:pt>
                <c:pt idx="25">
                  <c:v>459.34196399289613</c:v>
                </c:pt>
                <c:pt idx="26">
                  <c:v>459.6444358882876</c:v>
                </c:pt>
                <c:pt idx="27">
                  <c:v>463.04175840823598</c:v>
                </c:pt>
                <c:pt idx="28">
                  <c:v>464.48232542512255</c:v>
                </c:pt>
                <c:pt idx="29">
                  <c:v>448.42700900681035</c:v>
                </c:pt>
                <c:pt idx="30">
                  <c:v>448.81569992474533</c:v>
                </c:pt>
                <c:pt idx="31">
                  <c:v>439.40587502174714</c:v>
                </c:pt>
                <c:pt idx="32">
                  <c:v>450.34676253781828</c:v>
                </c:pt>
                <c:pt idx="33">
                  <c:v>439.62970519184967</c:v>
                </c:pt>
                <c:pt idx="34">
                  <c:v>455.40583949396671</c:v>
                </c:pt>
                <c:pt idx="35">
                  <c:v>423.96632342095012</c:v>
                </c:pt>
                <c:pt idx="36">
                  <c:v>422.21546968482528</c:v>
                </c:pt>
                <c:pt idx="37">
                  <c:v>426.48992277769645</c:v>
                </c:pt>
                <c:pt idx="38">
                  <c:v>424.708460436618</c:v>
                </c:pt>
                <c:pt idx="39">
                  <c:v>379.65928379861504</c:v>
                </c:pt>
                <c:pt idx="40">
                  <c:v>380.25179299725238</c:v>
                </c:pt>
                <c:pt idx="41">
                  <c:v>378.84648322954268</c:v>
                </c:pt>
                <c:pt idx="42">
                  <c:v>382.87524388838398</c:v>
                </c:pt>
                <c:pt idx="43">
                  <c:v>375.44705870067321</c:v>
                </c:pt>
                <c:pt idx="44">
                  <c:v>377.15918281520044</c:v>
                </c:pt>
                <c:pt idx="45">
                  <c:v>383.64683803208027</c:v>
                </c:pt>
                <c:pt idx="46">
                  <c:v>376.6547413908433</c:v>
                </c:pt>
                <c:pt idx="47">
                  <c:v>386.84128040924799</c:v>
                </c:pt>
                <c:pt idx="48">
                  <c:v>382.83689208742152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0-4CD0-BEBA-D59D4C5053C5}"/>
            </c:ext>
          </c:extLst>
        </c:ser>
        <c:ser>
          <c:idx val="0"/>
          <c:order val="1"/>
          <c:tx>
            <c:strRef>
              <c:f>Uke!$B$9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>
                  <a:shade val="95000"/>
                  <a:satMod val="105000"/>
                </a:schemeClr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Uke!$AB$9:$AB$60</c:f>
              <c:numCache>
                <c:formatCode>0</c:formatCode>
                <c:ptCount val="52"/>
                <c:pt idx="0">
                  <c:v>401.79295095384293</c:v>
                </c:pt>
                <c:pt idx="1">
                  <c:v>393.08060676921451</c:v>
                </c:pt>
                <c:pt idx="2">
                  <c:v>402.52184935307599</c:v>
                </c:pt>
                <c:pt idx="3">
                  <c:v>431.88684427355133</c:v>
                </c:pt>
                <c:pt idx="4">
                  <c:v>425.59382566008014</c:v>
                </c:pt>
                <c:pt idx="5">
                  <c:v>413.06988055871346</c:v>
                </c:pt>
                <c:pt idx="6">
                  <c:v>402.06409059244794</c:v>
                </c:pt>
                <c:pt idx="7">
                  <c:v>417.83752644942382</c:v>
                </c:pt>
                <c:pt idx="8">
                  <c:v>430.91685902103325</c:v>
                </c:pt>
                <c:pt idx="9">
                  <c:v>407.44690956996374</c:v>
                </c:pt>
                <c:pt idx="10">
                  <c:v>415.88917951360941</c:v>
                </c:pt>
                <c:pt idx="11">
                  <c:v>403.7454258223936</c:v>
                </c:pt>
                <c:pt idx="12">
                  <c:v>390.96537873641324</c:v>
                </c:pt>
                <c:pt idx="13">
                  <c:v>448.57512561768669</c:v>
                </c:pt>
                <c:pt idx="14">
                  <c:v>454.55053904367793</c:v>
                </c:pt>
                <c:pt idx="15">
                  <c:v>453.00466088696504</c:v>
                </c:pt>
                <c:pt idx="16">
                  <c:v>440.78799949458102</c:v>
                </c:pt>
                <c:pt idx="17">
                  <c:v>438.33179886647031</c:v>
                </c:pt>
                <c:pt idx="18">
                  <c:v>440.49920838924481</c:v>
                </c:pt>
                <c:pt idx="19">
                  <c:v>454.81972286903886</c:v>
                </c:pt>
                <c:pt idx="20">
                  <c:v>456.34665348798933</c:v>
                </c:pt>
                <c:pt idx="21">
                  <c:v>449.60740185317627</c:v>
                </c:pt>
                <c:pt idx="22">
                  <c:v>440.24982888657433</c:v>
                </c:pt>
                <c:pt idx="23">
                  <c:v>465.76044394301096</c:v>
                </c:pt>
                <c:pt idx="24">
                  <c:v>464.60927574881356</c:v>
                </c:pt>
                <c:pt idx="25">
                  <c:v>460.9032852556756</c:v>
                </c:pt>
                <c:pt idx="26">
                  <c:v>456.72920473716647</c:v>
                </c:pt>
                <c:pt idx="27">
                  <c:v>449.66962012666232</c:v>
                </c:pt>
                <c:pt idx="28">
                  <c:v>452.56441981221798</c:v>
                </c:pt>
                <c:pt idx="29">
                  <c:v>446.95693530252396</c:v>
                </c:pt>
                <c:pt idx="30">
                  <c:v>470.66130425459278</c:v>
                </c:pt>
                <c:pt idx="31">
                  <c:v>449.34580465690397</c:v>
                </c:pt>
                <c:pt idx="32">
                  <c:v>452.40528515118837</c:v>
                </c:pt>
                <c:pt idx="33">
                  <c:v>430.90023196918378</c:v>
                </c:pt>
                <c:pt idx="34">
                  <c:v>457.17325873110582</c:v>
                </c:pt>
                <c:pt idx="35">
                  <c:v>447.31839353331168</c:v>
                </c:pt>
                <c:pt idx="36">
                  <c:v>440.43873909373445</c:v>
                </c:pt>
                <c:pt idx="37">
                  <c:v>400.49483880404176</c:v>
                </c:pt>
                <c:pt idx="38">
                  <c:v>412.57561513487383</c:v>
                </c:pt>
                <c:pt idx="39">
                  <c:v>391.6223100923591</c:v>
                </c:pt>
                <c:pt idx="40">
                  <c:v>386.18081120463819</c:v>
                </c:pt>
                <c:pt idx="41">
                  <c:v>385.63053029863607</c:v>
                </c:pt>
                <c:pt idx="42">
                  <c:v>380.46673389020282</c:v>
                </c:pt>
                <c:pt idx="43">
                  <c:v>375.87426688066296</c:v>
                </c:pt>
                <c:pt idx="44">
                  <c:v>374.03064656687292</c:v>
                </c:pt>
                <c:pt idx="45">
                  <c:v>379.35704098861146</c:v>
                </c:pt>
                <c:pt idx="46">
                  <c:v>385.38134511303593</c:v>
                </c:pt>
                <c:pt idx="47">
                  <c:v>411.86110874704991</c:v>
                </c:pt>
                <c:pt idx="48">
                  <c:v>399.77999035818209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00-4CD0-BEBA-D59D4C50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3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Tilvekst i gram per dag</a:t>
                </a:r>
              </a:p>
            </c:rich>
          </c:tx>
          <c:layout>
            <c:manualLayout>
              <c:xMode val="edge"/>
              <c:yMode val="edge"/>
              <c:x val="1.1809099879630601E-2"/>
              <c:y val="0.297861074915560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93897652068832"/>
          <c:y val="0.14696536311067016"/>
          <c:w val="6.7420128554977671E-2"/>
          <c:h val="0.11277092345273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KVIGE: SLAKTEVEKT TILVEKST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Alder!$Y$21:$Y$29</c:f>
              <c:numCache>
                <c:formatCode>0</c:formatCode>
                <c:ptCount val="9"/>
                <c:pt idx="0">
                  <c:v>0</c:v>
                </c:pt>
                <c:pt idx="1">
                  <c:v>472.54874473300538</c:v>
                </c:pt>
                <c:pt idx="2">
                  <c:v>496.96625111524668</c:v>
                </c:pt>
                <c:pt idx="3">
                  <c:v>482.81134938455045</c:v>
                </c:pt>
                <c:pt idx="4">
                  <c:v>468.34097823595243</c:v>
                </c:pt>
                <c:pt idx="5">
                  <c:v>437.07174837155912</c:v>
                </c:pt>
                <c:pt idx="6">
                  <c:v>402.73299913984562</c:v>
                </c:pt>
                <c:pt idx="7">
                  <c:v>389.13719454791533</c:v>
                </c:pt>
                <c:pt idx="8">
                  <c:v>375.53447153295281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9-4A49-A5F2-F70E1C10A949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Alder!$Y$11:$Y$19</c:f>
              <c:numCache>
                <c:formatCode>0</c:formatCode>
                <c:ptCount val="9"/>
                <c:pt idx="0">
                  <c:v>500.95180219384241</c:v>
                </c:pt>
                <c:pt idx="1">
                  <c:v>514.65073565088187</c:v>
                </c:pt>
                <c:pt idx="2">
                  <c:v>495.5183892364015</c:v>
                </c:pt>
                <c:pt idx="3">
                  <c:v>471.45189408466427</c:v>
                </c:pt>
                <c:pt idx="4">
                  <c:v>428.61896020885422</c:v>
                </c:pt>
                <c:pt idx="5">
                  <c:v>401.55868089264743</c:v>
                </c:pt>
                <c:pt idx="6">
                  <c:v>386.68787257338715</c:v>
                </c:pt>
                <c:pt idx="7">
                  <c:v>372.16763714313237</c:v>
                </c:pt>
                <c:pt idx="8">
                  <c:v>356.83317892689053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9-4A49-A5F2-F70E1C10A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Tilvekst, gram per dag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22833845351281"/>
          <c:y val="0.22701796752509507"/>
          <c:w val="5.8612810729346106E-2"/>
          <c:h val="0.16554398836472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KVIGE, SLAKTEVEKT TILVEKST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Alder!$Y$21:$Y$29</c:f>
              <c:numCache>
                <c:formatCode>0</c:formatCode>
                <c:ptCount val="9"/>
                <c:pt idx="0">
                  <c:v>0</c:v>
                </c:pt>
                <c:pt idx="1">
                  <c:v>472.54874473300538</c:v>
                </c:pt>
                <c:pt idx="2">
                  <c:v>496.96625111524668</c:v>
                </c:pt>
                <c:pt idx="3">
                  <c:v>482.81134938455045</c:v>
                </c:pt>
                <c:pt idx="4">
                  <c:v>468.34097823595243</c:v>
                </c:pt>
                <c:pt idx="5">
                  <c:v>437.07174837155912</c:v>
                </c:pt>
                <c:pt idx="6">
                  <c:v>402.73299913984562</c:v>
                </c:pt>
                <c:pt idx="7">
                  <c:v>389.13719454791533</c:v>
                </c:pt>
                <c:pt idx="8">
                  <c:v>375.53447153295281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67-41C6-A5E5-D1688FBB2CB9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Alder!$Y$11:$Y$19</c:f>
              <c:numCache>
                <c:formatCode>0</c:formatCode>
                <c:ptCount val="9"/>
                <c:pt idx="0">
                  <c:v>500.95180219384241</c:v>
                </c:pt>
                <c:pt idx="1">
                  <c:v>514.65073565088187</c:v>
                </c:pt>
                <c:pt idx="2">
                  <c:v>495.5183892364015</c:v>
                </c:pt>
                <c:pt idx="3">
                  <c:v>471.45189408466427</c:v>
                </c:pt>
                <c:pt idx="4">
                  <c:v>428.61896020885422</c:v>
                </c:pt>
                <c:pt idx="5">
                  <c:v>401.55868089264743</c:v>
                </c:pt>
                <c:pt idx="6">
                  <c:v>386.68787257338715</c:v>
                </c:pt>
                <c:pt idx="7">
                  <c:v>372.16763714313237</c:v>
                </c:pt>
                <c:pt idx="8">
                  <c:v>356.83317892689053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67-41C6-A5E5-D1688FBB2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Tilvekst, gram per dag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22838052820698"/>
          <c:y val="8.291187898545580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PRODUSENTER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Alder!$F$21:$F$29</c:f>
              <c:numCache>
                <c:formatCode>General</c:formatCode>
                <c:ptCount val="9"/>
                <c:pt idx="0">
                  <c:v>0</c:v>
                </c:pt>
                <c:pt idx="1">
                  <c:v>735</c:v>
                </c:pt>
                <c:pt idx="2">
                  <c:v>1109</c:v>
                </c:pt>
                <c:pt idx="3">
                  <c:v>1455</c:v>
                </c:pt>
                <c:pt idx="4">
                  <c:v>1886</c:v>
                </c:pt>
                <c:pt idx="5">
                  <c:v>2222</c:v>
                </c:pt>
                <c:pt idx="6">
                  <c:v>2628</c:v>
                </c:pt>
                <c:pt idx="7">
                  <c:v>2533</c:v>
                </c:pt>
                <c:pt idx="8">
                  <c:v>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5-40A1-9B9B-096F40A5F719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Alder!$F$11:$F$19</c:f>
              <c:numCache>
                <c:formatCode>General</c:formatCode>
                <c:ptCount val="9"/>
                <c:pt idx="0">
                  <c:v>714</c:v>
                </c:pt>
                <c:pt idx="1">
                  <c:v>1098</c:v>
                </c:pt>
                <c:pt idx="2">
                  <c:v>1452</c:v>
                </c:pt>
                <c:pt idx="3">
                  <c:v>1777</c:v>
                </c:pt>
                <c:pt idx="4">
                  <c:v>2129</c:v>
                </c:pt>
                <c:pt idx="5">
                  <c:v>2498</c:v>
                </c:pt>
                <c:pt idx="6">
                  <c:v>2427</c:v>
                </c:pt>
                <c:pt idx="7">
                  <c:v>2138</c:v>
                </c:pt>
                <c:pt idx="8">
                  <c:v>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E5-40A1-9B9B-096F40A5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7.4390767130822738E-2"/>
          <c:h val="0.23094877451610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 % Kjøttfe i ALDERSGRUPPENE</a:t>
            </a:r>
          </a:p>
        </c:rich>
      </c:tx>
      <c:layout>
        <c:manualLayout>
          <c:xMode val="edge"/>
          <c:yMode val="edge"/>
          <c:x val="0.17729752344927557"/>
          <c:y val="3.07769707165184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Alder!$X$21:$X$29</c:f>
              <c:numCache>
                <c:formatCode>0.0</c:formatCode>
                <c:ptCount val="9"/>
                <c:pt idx="0">
                  <c:v>0</c:v>
                </c:pt>
                <c:pt idx="1">
                  <c:v>62.828947368421041</c:v>
                </c:pt>
                <c:pt idx="2">
                  <c:v>75.299085151301909</c:v>
                </c:pt>
                <c:pt idx="3">
                  <c:v>79.077557330584895</c:v>
                </c:pt>
                <c:pt idx="4">
                  <c:v>81.961130742049505</c:v>
                </c:pt>
                <c:pt idx="5">
                  <c:v>76.251909692751653</c:v>
                </c:pt>
                <c:pt idx="6">
                  <c:v>65.885111371629549</c:v>
                </c:pt>
                <c:pt idx="7">
                  <c:v>52.696838189708622</c:v>
                </c:pt>
                <c:pt idx="8">
                  <c:v>43.282126310655933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D-4DC7-9CBA-AF29D2FC9EBF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Alder!$X$11:$X$19</c:f>
              <c:numCache>
                <c:formatCode>0</c:formatCode>
                <c:ptCount val="9"/>
                <c:pt idx="0">
                  <c:v>73.581336696090816</c:v>
                </c:pt>
                <c:pt idx="1">
                  <c:v>80.653769179452993</c:v>
                </c:pt>
                <c:pt idx="2">
                  <c:v>85.014409221902014</c:v>
                </c:pt>
                <c:pt idx="3">
                  <c:v>84.079023823358511</c:v>
                </c:pt>
                <c:pt idx="4">
                  <c:v>75.532334384858018</c:v>
                </c:pt>
                <c:pt idx="5">
                  <c:v>66.439240272911675</c:v>
                </c:pt>
                <c:pt idx="6">
                  <c:v>56.642487046632112</c:v>
                </c:pt>
                <c:pt idx="7">
                  <c:v>46.363395927003438</c:v>
                </c:pt>
                <c:pt idx="8" formatCode="0.0">
                  <c:v>39.555765595463129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8D-4DC7-9CBA-AF29D2FC9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435638167380337"/>
          <c:y val="0.2064044042549901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 andel OVERFETE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4288035733594E-2"/>
          <c:y val="0.1342043433215182"/>
          <c:w val="0.8923948283984372"/>
          <c:h val="0.72142118138692091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Alder!$T$21:$T$29</c:f>
              <c:numCache>
                <c:formatCode>0</c:formatCode>
                <c:ptCount val="9"/>
                <c:pt idx="0">
                  <c:v>0</c:v>
                </c:pt>
                <c:pt idx="1">
                  <c:v>44.539473684210527</c:v>
                </c:pt>
                <c:pt idx="2">
                  <c:v>60.239268121041519</c:v>
                </c:pt>
                <c:pt idx="3">
                  <c:v>72.558618912651383</c:v>
                </c:pt>
                <c:pt idx="4">
                  <c:v>78.091872791519435</c:v>
                </c:pt>
                <c:pt idx="5">
                  <c:v>77.813613987438487</c:v>
                </c:pt>
                <c:pt idx="6">
                  <c:v>76.050912744933854</c:v>
                </c:pt>
                <c:pt idx="7">
                  <c:v>79.706550940276898</c:v>
                </c:pt>
                <c:pt idx="8">
                  <c:v>82.004389173372346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F8-4330-A315-6627C00CAEFD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Alder!$T$11:$T$19</c:f>
              <c:numCache>
                <c:formatCode>0</c:formatCode>
                <c:ptCount val="9"/>
                <c:pt idx="0">
                  <c:v>51.513240857503135</c:v>
                </c:pt>
                <c:pt idx="1">
                  <c:v>65.777184789859916</c:v>
                </c:pt>
                <c:pt idx="2">
                  <c:v>74.423631123919307</c:v>
                </c:pt>
                <c:pt idx="3">
                  <c:v>78.22971140809608</c:v>
                </c:pt>
                <c:pt idx="4">
                  <c:v>74.033911671924301</c:v>
                </c:pt>
                <c:pt idx="5">
                  <c:v>72.856352572376892</c:v>
                </c:pt>
                <c:pt idx="6">
                  <c:v>75.481865284974091</c:v>
                </c:pt>
                <c:pt idx="7">
                  <c:v>79.608569161597472</c:v>
                </c:pt>
                <c:pt idx="8">
                  <c:v>80.151228733459362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F8-4330-A315-6627C00CA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 OVERFETE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59843983439107"/>
          <c:y val="0.15570828453621599"/>
          <c:w val="4.4089892669772243E-2"/>
          <c:h val="0.116735803411930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</a:t>
            </a:r>
            <a:r>
              <a:rPr lang="en-US" sz="2000" baseline="0"/>
              <a:t> m</a:t>
            </a:r>
            <a:r>
              <a:rPr lang="en-US" sz="2000"/>
              <a:t>iddel FETTGRUPPE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167337789318521E-2"/>
          <c:y val="0.13664439140892173"/>
          <c:w val="0.89473174053119564"/>
          <c:h val="0.75300100432286676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Alder!$R$21:$R$29</c:f>
              <c:numCache>
                <c:formatCode>0.00</c:formatCode>
                <c:ptCount val="9"/>
                <c:pt idx="0">
                  <c:v>0</c:v>
                </c:pt>
                <c:pt idx="1">
                  <c:v>6.1453947368421042</c:v>
                </c:pt>
                <c:pt idx="2">
                  <c:v>6.8881069669247053</c:v>
                </c:pt>
                <c:pt idx="3">
                  <c:v>7.5949497552177299</c:v>
                </c:pt>
                <c:pt idx="4">
                  <c:v>7.9346289752650145</c:v>
                </c:pt>
                <c:pt idx="5">
                  <c:v>7.9568833814292992</c:v>
                </c:pt>
                <c:pt idx="6">
                  <c:v>7.8377156255233613</c:v>
                </c:pt>
                <c:pt idx="7">
                  <c:v>8.0762554246745175</c:v>
                </c:pt>
                <c:pt idx="8">
                  <c:v>8.2299439161180192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2-495D-9223-0D16DBD8264C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Alder!$R$11:$R$19</c:f>
              <c:numCache>
                <c:formatCode>0.00</c:formatCode>
                <c:ptCount val="9"/>
                <c:pt idx="0">
                  <c:v>6.5233291298865046</c:v>
                </c:pt>
                <c:pt idx="1">
                  <c:v>7.1557705136757823</c:v>
                </c:pt>
                <c:pt idx="2">
                  <c:v>7.6597022094140259</c:v>
                </c:pt>
                <c:pt idx="3">
                  <c:v>7.8936664729808221</c:v>
                </c:pt>
                <c:pt idx="4">
                  <c:v>7.730481072555202</c:v>
                </c:pt>
                <c:pt idx="5">
                  <c:v>7.6957403651115612</c:v>
                </c:pt>
                <c:pt idx="6">
                  <c:v>7.8155440414507762</c:v>
                </c:pt>
                <c:pt idx="7">
                  <c:v>8.0806664903464718</c:v>
                </c:pt>
                <c:pt idx="8">
                  <c:v>8.099716446124761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32-495D-9223-0D16DBD82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2.0396911434211667E-2"/>
              <c:y val="0.200164353746275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939719282452766"/>
          <c:y val="0.15420287727763057"/>
          <c:w val="6.2282430933132155E-2"/>
          <c:h val="0.192408069959991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 middel FETTGRUPPE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5301373351632"/>
          <c:y val="0.13879211142549011"/>
          <c:w val="0.8655460788686955"/>
          <c:h val="0.75085343367941293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Alder!$R$21:$R$29</c:f>
              <c:numCache>
                <c:formatCode>0.00</c:formatCode>
                <c:ptCount val="9"/>
                <c:pt idx="0">
                  <c:v>0</c:v>
                </c:pt>
                <c:pt idx="1">
                  <c:v>6.1453947368421042</c:v>
                </c:pt>
                <c:pt idx="2">
                  <c:v>6.8881069669247053</c:v>
                </c:pt>
                <c:pt idx="3">
                  <c:v>7.5949497552177299</c:v>
                </c:pt>
                <c:pt idx="4">
                  <c:v>7.9346289752650145</c:v>
                </c:pt>
                <c:pt idx="5">
                  <c:v>7.9568833814292992</c:v>
                </c:pt>
                <c:pt idx="6">
                  <c:v>7.8377156255233613</c:v>
                </c:pt>
                <c:pt idx="7">
                  <c:v>8.0762554246745175</c:v>
                </c:pt>
                <c:pt idx="8">
                  <c:v>8.2299439161180192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4-483E-A871-C18FAE9E192D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Alder!$R$11:$R$19</c:f>
              <c:numCache>
                <c:formatCode>0.00</c:formatCode>
                <c:ptCount val="9"/>
                <c:pt idx="0">
                  <c:v>6.5233291298865046</c:v>
                </c:pt>
                <c:pt idx="1">
                  <c:v>7.1557705136757823</c:v>
                </c:pt>
                <c:pt idx="2">
                  <c:v>7.6597022094140259</c:v>
                </c:pt>
                <c:pt idx="3">
                  <c:v>7.8936664729808221</c:v>
                </c:pt>
                <c:pt idx="4">
                  <c:v>7.730481072555202</c:v>
                </c:pt>
                <c:pt idx="5">
                  <c:v>7.6957403651115612</c:v>
                </c:pt>
                <c:pt idx="6">
                  <c:v>7.8155440414507762</c:v>
                </c:pt>
                <c:pt idx="7">
                  <c:v>8.0806664903464718</c:v>
                </c:pt>
                <c:pt idx="8">
                  <c:v>8.099716446124761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4-483E-A871-C18FAE9E1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2.0396911434211667E-2"/>
              <c:y val="0.200164353746275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694326056945395"/>
          <c:y val="0.14311296629001441"/>
          <c:w val="6.9014285245360185E-2"/>
          <c:h val="0.156674407336855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 middel KLASSE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5301373351632"/>
          <c:y val="0.13879211142549011"/>
          <c:w val="0.8655460788686955"/>
          <c:h val="0.75085343367941293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Alder!$L$21:$L$29</c:f>
              <c:numCache>
                <c:formatCode>0.00</c:formatCode>
                <c:ptCount val="9"/>
                <c:pt idx="0">
                  <c:v>0</c:v>
                </c:pt>
                <c:pt idx="1">
                  <c:v>5.457894736842106</c:v>
                </c:pt>
                <c:pt idx="2">
                  <c:v>6.1801548205489114</c:v>
                </c:pt>
                <c:pt idx="3">
                  <c:v>6.2108247422680423</c:v>
                </c:pt>
                <c:pt idx="4">
                  <c:v>6.3597173144876313</c:v>
                </c:pt>
                <c:pt idx="5">
                  <c:v>6.0937181663837032</c:v>
                </c:pt>
                <c:pt idx="6">
                  <c:v>5.6998827667057421</c:v>
                </c:pt>
                <c:pt idx="7">
                  <c:v>5.3841702831163474</c:v>
                </c:pt>
                <c:pt idx="8">
                  <c:v>5.227560975609757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F-46A9-B1A8-B5206E1C1292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Alder!$L$11:$L$19</c:f>
              <c:numCache>
                <c:formatCode>0.00</c:formatCode>
                <c:ptCount val="9"/>
                <c:pt idx="0">
                  <c:v>5.9034700315457389</c:v>
                </c:pt>
                <c:pt idx="1">
                  <c:v>6.4623082054703129</c:v>
                </c:pt>
                <c:pt idx="2">
                  <c:v>6.4805475504322754</c:v>
                </c:pt>
                <c:pt idx="3">
                  <c:v>6.4278240651036622</c:v>
                </c:pt>
                <c:pt idx="4">
                  <c:v>5.9838328075709759</c:v>
                </c:pt>
                <c:pt idx="5">
                  <c:v>5.6741697416974173</c:v>
                </c:pt>
                <c:pt idx="6">
                  <c:v>5.4764766839378236</c:v>
                </c:pt>
                <c:pt idx="7">
                  <c:v>5.3164021164021182</c:v>
                </c:pt>
                <c:pt idx="8">
                  <c:v>5.0354442344045376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BF-46A9-B1A8-B5206E1C1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332773664144258E-2"/>
              <c:y val="0.36316706223927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985126393155578"/>
          <c:y val="0.12615087630175259"/>
          <c:w val="5.8901831678496913E-2"/>
          <c:h val="0.191980095003614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 middel VEKT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60600423314078E-2"/>
          <c:y val="0.14308165638583206"/>
          <c:w val="0.88073849217889777"/>
          <c:h val="0.74656388871907098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Alder!$S$21:$S$29</c:f>
              <c:numCache>
                <c:formatCode>0</c:formatCode>
                <c:ptCount val="9"/>
                <c:pt idx="0">
                  <c:v>0</c:v>
                </c:pt>
                <c:pt idx="1">
                  <c:v>155.23723684210523</c:v>
                </c:pt>
                <c:pt idx="2">
                  <c:v>187.76196340605236</c:v>
                </c:pt>
                <c:pt idx="3">
                  <c:v>206.44047925792313</c:v>
                </c:pt>
                <c:pt idx="4">
                  <c:v>223.07544169611296</c:v>
                </c:pt>
                <c:pt idx="5">
                  <c:v>229.51274826005763</c:v>
                </c:pt>
                <c:pt idx="6">
                  <c:v>231.47832858817597</c:v>
                </c:pt>
                <c:pt idx="7">
                  <c:v>243.02273196941485</c:v>
                </c:pt>
                <c:pt idx="8">
                  <c:v>253.15840039014904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9-4937-AFCA-B535D2914D9D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Alder!$S$11:$S$19</c:f>
              <c:numCache>
                <c:formatCode>0</c:formatCode>
                <c:ptCount val="9"/>
                <c:pt idx="0">
                  <c:v>164.7651324085752</c:v>
                </c:pt>
                <c:pt idx="1">
                  <c:v>194.59119412941951</c:v>
                </c:pt>
                <c:pt idx="2">
                  <c:v>211.77675312199781</c:v>
                </c:pt>
                <c:pt idx="3">
                  <c:v>224.28673251985251</c:v>
                </c:pt>
                <c:pt idx="4">
                  <c:v>225.26098186119879</c:v>
                </c:pt>
                <c:pt idx="5">
                  <c:v>230.87639682832304</c:v>
                </c:pt>
                <c:pt idx="6">
                  <c:v>241.4693056994814</c:v>
                </c:pt>
                <c:pt idx="7">
                  <c:v>250.94345411266903</c:v>
                </c:pt>
                <c:pt idx="8">
                  <c:v>255.20014177693756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9-4937-AFCA-B535D2914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388157234571945"/>
          <c:y val="0.18638879195637162"/>
          <c:w val="5.9206291021164627E-2"/>
          <c:h val="0.166585864144477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 antall innen de ulike ALDERSGRUPPER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60600423314078E-2"/>
          <c:y val="0.14308165638583206"/>
          <c:w val="0.88073849217889777"/>
          <c:h val="0.74656388871907098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Alder!$H$21:$H$29</c:f>
              <c:numCache>
                <c:formatCode>0</c:formatCode>
                <c:ptCount val="9"/>
                <c:pt idx="0">
                  <c:v>0</c:v>
                </c:pt>
                <c:pt idx="1">
                  <c:v>1520</c:v>
                </c:pt>
                <c:pt idx="2">
                  <c:v>2842</c:v>
                </c:pt>
                <c:pt idx="3">
                  <c:v>3881</c:v>
                </c:pt>
                <c:pt idx="4">
                  <c:v>5660</c:v>
                </c:pt>
                <c:pt idx="5">
                  <c:v>5891</c:v>
                </c:pt>
                <c:pt idx="6">
                  <c:v>5971</c:v>
                </c:pt>
                <c:pt idx="7">
                  <c:v>4839</c:v>
                </c:pt>
                <c:pt idx="8">
                  <c:v>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5-489A-8801-6C445D6EBC9F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Alder!$H$11:$H$19</c:f>
              <c:numCache>
                <c:formatCode>0</c:formatCode>
                <c:ptCount val="9"/>
                <c:pt idx="0">
                  <c:v>1586</c:v>
                </c:pt>
                <c:pt idx="1">
                  <c:v>2998</c:v>
                </c:pt>
                <c:pt idx="2">
                  <c:v>4164</c:v>
                </c:pt>
                <c:pt idx="3">
                  <c:v>5163</c:v>
                </c:pt>
                <c:pt idx="4">
                  <c:v>5072</c:v>
                </c:pt>
                <c:pt idx="5">
                  <c:v>5423</c:v>
                </c:pt>
                <c:pt idx="6">
                  <c:v>4825</c:v>
                </c:pt>
                <c:pt idx="7">
                  <c:v>3781</c:v>
                </c:pt>
                <c:pt idx="8">
                  <c:v>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B5-489A-8801-6C445D6EB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87375885256042"/>
          <c:y val="0.18638879195637162"/>
          <c:w val="6.0867356791993288E-2"/>
          <c:h val="0.16013858436350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antall slakt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016537402744148E-2"/>
          <c:y val="0.17900931426748201"/>
          <c:w val="0.89130461557312624"/>
          <c:h val="0.683683935904363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17914</c:v>
                </c:pt>
                <c:pt idx="1">
                  <c:v>8877</c:v>
                </c:pt>
                <c:pt idx="2">
                  <c:v>8857</c:v>
                </c:pt>
                <c:pt idx="3">
                  <c:v>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24-45FB-8C33-1A1859674542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806720313210184E-2"/>
                  <c:y val="-4.2838022354026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B3-4376-8758-E7E8BD7A5E1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16521</c:v>
                </c:pt>
                <c:pt idx="1">
                  <c:v>9160</c:v>
                </c:pt>
                <c:pt idx="2">
                  <c:v>8632</c:v>
                </c:pt>
                <c:pt idx="3">
                  <c:v>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24-45FB-8C33-1A1859674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901327146822675"/>
          <c:y val="0.22915103818340596"/>
          <c:w val="0.10189408758971646"/>
          <c:h val="0.18474314680293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 antall% innen de ulike ALDERSGRUPPER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5085356593257158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Alder!$I$21:$I$29</c:f>
              <c:numCache>
                <c:formatCode>0.0</c:formatCode>
                <c:ptCount val="9"/>
                <c:pt idx="0">
                  <c:v>0</c:v>
                </c:pt>
                <c:pt idx="1">
                  <c:v>3.9594675558102574</c:v>
                </c:pt>
                <c:pt idx="2">
                  <c:v>7.4031623642189155</c:v>
                </c:pt>
                <c:pt idx="3">
                  <c:v>10.109666831644482</c:v>
                </c:pt>
                <c:pt idx="4">
                  <c:v>14.743806819661884</c:v>
                </c:pt>
                <c:pt idx="5">
                  <c:v>15.345541691630411</c:v>
                </c:pt>
                <c:pt idx="6">
                  <c:v>15.55393472088358</c:v>
                </c:pt>
                <c:pt idx="7">
                  <c:v>12.605173356951216</c:v>
                </c:pt>
                <c:pt idx="8">
                  <c:v>10.682747662090703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C-4D93-9E3D-BB05B72987C3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Alder!$I$11:$I$19</c:f>
              <c:numCache>
                <c:formatCode>0.0</c:formatCode>
                <c:ptCount val="9"/>
                <c:pt idx="0">
                  <c:v>4.3016002169785743</c:v>
                </c:pt>
                <c:pt idx="1">
                  <c:v>8.131272036886358</c:v>
                </c:pt>
                <c:pt idx="2">
                  <c:v>11.29373474369406</c:v>
                </c:pt>
                <c:pt idx="3">
                  <c:v>14.003254678600488</c:v>
                </c:pt>
                <c:pt idx="4">
                  <c:v>13.756441551396797</c:v>
                </c:pt>
                <c:pt idx="5">
                  <c:v>14.708435042039604</c:v>
                </c:pt>
                <c:pt idx="6">
                  <c:v>13.086520206129649</c:v>
                </c:pt>
                <c:pt idx="7">
                  <c:v>10.25494982370491</c:v>
                </c:pt>
                <c:pt idx="8">
                  <c:v>5.7390832655275279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C-4D93-9E3D-BB05B7298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87375885256042"/>
          <c:y val="0.18638879195637162"/>
          <c:w val="8.8250099388908626E-2"/>
          <c:h val="0.1741830689524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 antall innen de ulike ALDERSGRUPPER</a:t>
            </a:r>
          </a:p>
        </c:rich>
      </c:tx>
      <c:layout>
        <c:manualLayout>
          <c:xMode val="edge"/>
          <c:yMode val="edge"/>
          <c:x val="0.18263263991162704"/>
          <c:y val="3.07770192605445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60600423314078E-2"/>
          <c:y val="0.14308165638583206"/>
          <c:w val="0.88073849217889777"/>
          <c:h val="0.74656388871907098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Alder!$H$21:$H$29</c:f>
              <c:numCache>
                <c:formatCode>0</c:formatCode>
                <c:ptCount val="9"/>
                <c:pt idx="0">
                  <c:v>0</c:v>
                </c:pt>
                <c:pt idx="1">
                  <c:v>1520</c:v>
                </c:pt>
                <c:pt idx="2">
                  <c:v>2842</c:v>
                </c:pt>
                <c:pt idx="3">
                  <c:v>3881</c:v>
                </c:pt>
                <c:pt idx="4">
                  <c:v>5660</c:v>
                </c:pt>
                <c:pt idx="5">
                  <c:v>5891</c:v>
                </c:pt>
                <c:pt idx="6">
                  <c:v>5971</c:v>
                </c:pt>
                <c:pt idx="7">
                  <c:v>4839</c:v>
                </c:pt>
                <c:pt idx="8">
                  <c:v>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63-465D-8674-72763038D6DF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Alder!$H$11:$H$19</c:f>
              <c:numCache>
                <c:formatCode>0</c:formatCode>
                <c:ptCount val="9"/>
                <c:pt idx="0">
                  <c:v>1586</c:v>
                </c:pt>
                <c:pt idx="1">
                  <c:v>2998</c:v>
                </c:pt>
                <c:pt idx="2">
                  <c:v>4164</c:v>
                </c:pt>
                <c:pt idx="3">
                  <c:v>5163</c:v>
                </c:pt>
                <c:pt idx="4">
                  <c:v>5072</c:v>
                </c:pt>
                <c:pt idx="5">
                  <c:v>5423</c:v>
                </c:pt>
                <c:pt idx="6">
                  <c:v>4825</c:v>
                </c:pt>
                <c:pt idx="7">
                  <c:v>3781</c:v>
                </c:pt>
                <c:pt idx="8">
                  <c:v>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63-465D-8674-72763038D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87375885256042"/>
          <c:y val="0.18638879195637162"/>
          <c:w val="8.8415153364300503E-2"/>
          <c:h val="0.171698112871566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 middel VEKT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60600423314078E-2"/>
          <c:y val="0.14308165638583206"/>
          <c:w val="0.88073849217889777"/>
          <c:h val="0.74656388871907098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Alder!$S$21:$S$29</c:f>
              <c:numCache>
                <c:formatCode>0</c:formatCode>
                <c:ptCount val="9"/>
                <c:pt idx="0">
                  <c:v>0</c:v>
                </c:pt>
                <c:pt idx="1">
                  <c:v>155.23723684210523</c:v>
                </c:pt>
                <c:pt idx="2">
                  <c:v>187.76196340605236</c:v>
                </c:pt>
                <c:pt idx="3">
                  <c:v>206.44047925792313</c:v>
                </c:pt>
                <c:pt idx="4">
                  <c:v>223.07544169611296</c:v>
                </c:pt>
                <c:pt idx="5">
                  <c:v>229.51274826005763</c:v>
                </c:pt>
                <c:pt idx="6">
                  <c:v>231.47832858817597</c:v>
                </c:pt>
                <c:pt idx="7">
                  <c:v>243.02273196941485</c:v>
                </c:pt>
                <c:pt idx="8">
                  <c:v>253.15840039014904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1C-4746-9E30-9F7FAE0B2F11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Alder!$S$11:$S$19</c:f>
              <c:numCache>
                <c:formatCode>0</c:formatCode>
                <c:ptCount val="9"/>
                <c:pt idx="0">
                  <c:v>164.7651324085752</c:v>
                </c:pt>
                <c:pt idx="1">
                  <c:v>194.59119412941951</c:v>
                </c:pt>
                <c:pt idx="2">
                  <c:v>211.77675312199781</c:v>
                </c:pt>
                <c:pt idx="3">
                  <c:v>224.28673251985251</c:v>
                </c:pt>
                <c:pt idx="4">
                  <c:v>225.26098186119879</c:v>
                </c:pt>
                <c:pt idx="5">
                  <c:v>230.87639682832304</c:v>
                </c:pt>
                <c:pt idx="6">
                  <c:v>241.4693056994814</c:v>
                </c:pt>
                <c:pt idx="7">
                  <c:v>250.94345411266903</c:v>
                </c:pt>
                <c:pt idx="8">
                  <c:v>255.20014177693756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1C-4746-9E30-9F7FAE0B2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205703171565707"/>
          <c:y val="0.18638879011091355"/>
          <c:w val="6.2903284499796083E-2"/>
          <c:h val="0.16008365083396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 middel KLASSE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5301373351632"/>
          <c:y val="0.13879211142549011"/>
          <c:w val="0.8655460788686955"/>
          <c:h val="0.75085343367941293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Alder!$L$21:$L$29</c:f>
              <c:numCache>
                <c:formatCode>0.00</c:formatCode>
                <c:ptCount val="9"/>
                <c:pt idx="0">
                  <c:v>0</c:v>
                </c:pt>
                <c:pt idx="1">
                  <c:v>5.457894736842106</c:v>
                </c:pt>
                <c:pt idx="2">
                  <c:v>6.1801548205489114</c:v>
                </c:pt>
                <c:pt idx="3">
                  <c:v>6.2108247422680423</c:v>
                </c:pt>
                <c:pt idx="4">
                  <c:v>6.3597173144876313</c:v>
                </c:pt>
                <c:pt idx="5">
                  <c:v>6.0937181663837032</c:v>
                </c:pt>
                <c:pt idx="6">
                  <c:v>5.6998827667057421</c:v>
                </c:pt>
                <c:pt idx="7">
                  <c:v>5.3841702831163474</c:v>
                </c:pt>
                <c:pt idx="8">
                  <c:v>5.227560975609757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9-4604-B797-57D94CC78C8C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Alder!$L$11:$L$19</c:f>
              <c:numCache>
                <c:formatCode>0.00</c:formatCode>
                <c:ptCount val="9"/>
                <c:pt idx="0">
                  <c:v>5.9034700315457389</c:v>
                </c:pt>
                <c:pt idx="1">
                  <c:v>6.4623082054703129</c:v>
                </c:pt>
                <c:pt idx="2">
                  <c:v>6.4805475504322754</c:v>
                </c:pt>
                <c:pt idx="3">
                  <c:v>6.4278240651036622</c:v>
                </c:pt>
                <c:pt idx="4">
                  <c:v>5.9838328075709759</c:v>
                </c:pt>
                <c:pt idx="5">
                  <c:v>5.6741697416974173</c:v>
                </c:pt>
                <c:pt idx="6">
                  <c:v>5.4764766839378236</c:v>
                </c:pt>
                <c:pt idx="7">
                  <c:v>5.3164021164021182</c:v>
                </c:pt>
                <c:pt idx="8">
                  <c:v>5.0354442344045376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D9-4604-B797-57D94CC78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332773664144258E-2"/>
              <c:y val="0.36316706223927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27765173880432"/>
          <c:y val="0.11491382727907566"/>
          <c:w val="6.3324776252780074E-2"/>
          <c:h val="0.176895356061836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Kvige, middel K-FAKTOR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5202842861436E-2"/>
          <c:y val="0.14095568471804998"/>
          <c:w val="0.8926470498918998"/>
          <c:h val="0.74868977224192845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Alder!$P$21:$P$29</c:f>
              <c:numCache>
                <c:formatCode>0.0</c:formatCode>
                <c:ptCount val="9"/>
                <c:pt idx="0">
                  <c:v>0</c:v>
                </c:pt>
                <c:pt idx="1">
                  <c:v>28.30265152433217</c:v>
                </c:pt>
                <c:pt idx="2">
                  <c:v>30.89189800669665</c:v>
                </c:pt>
                <c:pt idx="3">
                  <c:v>31.612083020940471</c:v>
                </c:pt>
                <c:pt idx="4">
                  <c:v>32.380062361301654</c:v>
                </c:pt>
                <c:pt idx="5">
                  <c:v>31.853372590400941</c:v>
                </c:pt>
                <c:pt idx="6">
                  <c:v>30.936864083401641</c:v>
                </c:pt>
                <c:pt idx="7">
                  <c:v>30.372822277485369</c:v>
                </c:pt>
                <c:pt idx="8">
                  <c:v>30.141225442469697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00-4B5D-9822-3963A57B732D}"/>
            </c:ext>
          </c:extLst>
        </c:ser>
        <c:ser>
          <c:idx val="7"/>
          <c:order val="1"/>
          <c:tx>
            <c:strRef>
              <c:f>Alder!$B$10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Alder!$D$11:$D$19</c:f>
              <c:strCache>
                <c:ptCount val="9"/>
                <c:pt idx="0">
                  <c:v>301 - 350 dg</c:v>
                </c:pt>
                <c:pt idx="1">
                  <c:v>351 - 400 dg</c:v>
                </c:pt>
                <c:pt idx="2">
                  <c:v>401 - 450 dg</c:v>
                </c:pt>
                <c:pt idx="3">
                  <c:v>451 - 500 dg</c:v>
                </c:pt>
                <c:pt idx="4">
                  <c:v>501 - 550 dg</c:v>
                </c:pt>
                <c:pt idx="5">
                  <c:v>551 - 600 dg</c:v>
                </c:pt>
                <c:pt idx="6">
                  <c:v>601 - 650 dg</c:v>
                </c:pt>
                <c:pt idx="7">
                  <c:v>651 - 700 dg</c:v>
                </c:pt>
                <c:pt idx="8">
                  <c:v>701 - 750 dg</c:v>
                </c:pt>
              </c:strCache>
            </c:strRef>
          </c:cat>
          <c:val>
            <c:numRef>
              <c:f>Alder!$P$11:$P$19</c:f>
              <c:numCache>
                <c:formatCode>0.0</c:formatCode>
                <c:ptCount val="9"/>
                <c:pt idx="0">
                  <c:v>29.690141338804406</c:v>
                </c:pt>
                <c:pt idx="1">
                  <c:v>31.821315521220793</c:v>
                </c:pt>
                <c:pt idx="2">
                  <c:v>32.419042302743513</c:v>
                </c:pt>
                <c:pt idx="3">
                  <c:v>32.601793480405313</c:v>
                </c:pt>
                <c:pt idx="4">
                  <c:v>31.537571549540289</c:v>
                </c:pt>
                <c:pt idx="5">
                  <c:v>30.922864893817462</c:v>
                </c:pt>
                <c:pt idx="6">
                  <c:v>30.575432426385078</c:v>
                </c:pt>
                <c:pt idx="7">
                  <c:v>30.37593207044447</c:v>
                </c:pt>
                <c:pt idx="8">
                  <c:v>29.688926442416051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00-4B5D-9822-3963A57B7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5332773664144258E-2"/>
              <c:y val="0.36316706223927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27765173880432"/>
          <c:y val="0.11491382727907566"/>
          <c:w val="6.3324776252780074E-2"/>
          <c:h val="0.176895356061836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Kvige: antall</a:t>
            </a:r>
            <a:r>
              <a:rPr lang="nb-NO" sz="2400" baseline="0"/>
              <a:t> </a:t>
            </a:r>
            <a:r>
              <a:rPr lang="nb-NO" sz="2400"/>
              <a:t>produsenter og antall</a:t>
            </a:r>
            <a:r>
              <a:rPr lang="nb-NO" sz="2400" baseline="0"/>
              <a:t> leverte slakt per produsent</a:t>
            </a:r>
            <a:endParaRPr lang="nb-NO" sz="24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6095453511403"/>
          <c:y val="0.16107453358983742"/>
          <c:w val="0.81526346216097434"/>
          <c:h val="0.72753919740295625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8984592023922463E-17"/>
                  <c:y val="4.166665947184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24-4AC0-A5B8-B35D90FDE745}"/>
                </c:ext>
              </c:extLst>
            </c:dLbl>
            <c:dLbl>
              <c:idx val="1"/>
              <c:layout>
                <c:manualLayout>
                  <c:x val="-2.2781773602659448E-2"/>
                  <c:y val="-3.9473677394378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A5-4BBC-B5C2-378EBDE59729}"/>
                </c:ext>
              </c:extLst>
            </c:dLbl>
            <c:dLbl>
              <c:idx val="10"/>
              <c:layout>
                <c:manualLayout>
                  <c:x val="1.0355351637572402E-2"/>
                  <c:y val="-3.72806953169126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24-4AC0-A5B8-B35D90FDE745}"/>
                </c:ext>
              </c:extLst>
            </c:dLbl>
            <c:dLbl>
              <c:idx val="11"/>
              <c:layout>
                <c:manualLayout>
                  <c:x val="1.4497492292601468E-2"/>
                  <c:y val="-3.72806953169126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24-4AC0-A5B8-B35D90FDE745}"/>
                </c:ext>
              </c:extLst>
            </c:dLbl>
            <c:dLbl>
              <c:idx val="12"/>
              <c:layout>
                <c:manualLayout>
                  <c:x val="1.139088680132965E-2"/>
                  <c:y val="-5.4824551936636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24-4AC0-A5B8-B35D90FDE745}"/>
                </c:ext>
              </c:extLst>
            </c:dLbl>
            <c:dLbl>
              <c:idx val="13"/>
              <c:layout>
                <c:manualLayout>
                  <c:x val="-6.2132109825435624E-3"/>
                  <c:y val="-5.0438587781705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24-4AC0-A5B8-B35D90FDE745}"/>
                </c:ext>
              </c:extLst>
            </c:dLbl>
            <c:dLbl>
              <c:idx val="16"/>
              <c:layout>
                <c:manualLayout>
                  <c:x val="1.4497492292601468E-2"/>
                  <c:y val="-5.0438587781705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97-40AB-A664-E3FFD807C205}"/>
                </c:ext>
              </c:extLst>
            </c:dLbl>
            <c:dLbl>
              <c:idx val="17"/>
              <c:layout>
                <c:manualLayout>
                  <c:x val="-3.7279265895260996E-2"/>
                  <c:y val="3.2894731161981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97-40AB-A664-E3FFD807C205}"/>
                </c:ext>
              </c:extLst>
            </c:dLbl>
            <c:dLbl>
              <c:idx val="18"/>
              <c:layout>
                <c:manualLayout>
                  <c:x val="-2.7959449421445612E-2"/>
                  <c:y val="3.9473677394378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97-40AB-A664-E3FFD807C205}"/>
                </c:ext>
              </c:extLst>
            </c:dLbl>
            <c:dLbl>
              <c:idx val="19"/>
              <c:layout>
                <c:manualLayout>
                  <c:x val="-2.5888379093931192E-2"/>
                  <c:y val="5.701753401410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97-40AB-A664-E3FFD807C205}"/>
                </c:ext>
              </c:extLst>
            </c:dLbl>
            <c:dLbl>
              <c:idx val="20"/>
              <c:layout>
                <c:manualLayout>
                  <c:x val="-2.0710703275145032E-2"/>
                  <c:y val="5.701753401410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97-40AB-A664-E3FFD807C205}"/>
                </c:ext>
              </c:extLst>
            </c:dLbl>
            <c:dLbl>
              <c:idx val="21"/>
              <c:layout>
                <c:manualLayout>
                  <c:x val="-1.2426421965086972E-2"/>
                  <c:y val="5.9210516091567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97-40AB-A664-E3FFD807C205}"/>
                </c:ext>
              </c:extLst>
            </c:dLbl>
            <c:dLbl>
              <c:idx val="22"/>
              <c:layout>
                <c:manualLayout>
                  <c:x val="-3.0030519748960184E-2"/>
                  <c:y val="-8.9912265176083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97-40AB-A664-E3FFD807C205}"/>
                </c:ext>
              </c:extLst>
            </c:dLbl>
            <c:dLbl>
              <c:idx val="23"/>
              <c:layout>
                <c:manualLayout>
                  <c:x val="-2.5888379093931192E-2"/>
                  <c:y val="4.82456057042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97-40AB-A664-E3FFD807C205}"/>
                </c:ext>
              </c:extLst>
            </c:dLbl>
            <c:dLbl>
              <c:idx val="24"/>
              <c:layout>
                <c:manualLayout>
                  <c:x val="-2.0710703275144956E-2"/>
                  <c:y val="-4.166665947184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97-40AB-A664-E3FFD807C205}"/>
                </c:ext>
              </c:extLst>
            </c:dLbl>
            <c:dLbl>
              <c:idx val="25"/>
              <c:layout>
                <c:manualLayout>
                  <c:x val="-1.6568562620116117E-2"/>
                  <c:y val="3.7280695316912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85-4A7E-ACEE-5E091E489E74}"/>
                </c:ext>
              </c:extLst>
            </c:dLbl>
            <c:dLbl>
              <c:idx val="26"/>
              <c:layout>
                <c:manualLayout>
                  <c:x val="-3.3137125240231928E-2"/>
                  <c:y val="-3.9473677394378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85-4A7E-ACEE-5E091E489E74}"/>
                </c:ext>
              </c:extLst>
            </c:dLbl>
            <c:dLbl>
              <c:idx val="27"/>
              <c:layout>
                <c:manualLayout>
                  <c:x val="-2.2781773602659448E-2"/>
                  <c:y val="-4.82456057042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97-40AB-A664-E3FFD807C205}"/>
                </c:ext>
              </c:extLst>
            </c:dLbl>
            <c:dLbl>
              <c:idx val="28"/>
              <c:layout>
                <c:manualLayout>
                  <c:x val="-2.692391425768844E-2"/>
                  <c:y val="4.6052623626774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97-40AB-A664-E3FFD807C2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År!$AC$8:$AC$36</c:f>
              <c:numCache>
                <c:formatCode>#,##0</c:formatCode>
                <c:ptCount val="29"/>
                <c:pt idx="0">
                  <c:v>12961</c:v>
                </c:pt>
                <c:pt idx="1">
                  <c:v>13243</c:v>
                </c:pt>
                <c:pt idx="2">
                  <c:v>13235</c:v>
                </c:pt>
                <c:pt idx="3">
                  <c:v>14579</c:v>
                </c:pt>
                <c:pt idx="4">
                  <c:v>14292</c:v>
                </c:pt>
                <c:pt idx="5">
                  <c:v>13697</c:v>
                </c:pt>
                <c:pt idx="6">
                  <c:v>13100</c:v>
                </c:pt>
                <c:pt idx="7">
                  <c:v>12420</c:v>
                </c:pt>
                <c:pt idx="8">
                  <c:v>11950</c:v>
                </c:pt>
                <c:pt idx="9">
                  <c:v>11521</c:v>
                </c:pt>
                <c:pt idx="10">
                  <c:v>10797</c:v>
                </c:pt>
                <c:pt idx="11">
                  <c:v>10363</c:v>
                </c:pt>
                <c:pt idx="12">
                  <c:v>9638</c:v>
                </c:pt>
                <c:pt idx="13">
                  <c:v>9268</c:v>
                </c:pt>
                <c:pt idx="14">
                  <c:v>9016</c:v>
                </c:pt>
                <c:pt idx="15">
                  <c:v>8280</c:v>
                </c:pt>
                <c:pt idx="16">
                  <c:v>7828</c:v>
                </c:pt>
                <c:pt idx="17">
                  <c:v>7375</c:v>
                </c:pt>
                <c:pt idx="18">
                  <c:v>6887</c:v>
                </c:pt>
                <c:pt idx="19">
                  <c:v>6413</c:v>
                </c:pt>
                <c:pt idx="20">
                  <c:v>6354</c:v>
                </c:pt>
                <c:pt idx="21">
                  <c:v>6520</c:v>
                </c:pt>
                <c:pt idx="22">
                  <c:v>7219</c:v>
                </c:pt>
                <c:pt idx="23">
                  <c:v>6794</c:v>
                </c:pt>
                <c:pt idx="24">
                  <c:v>6665</c:v>
                </c:pt>
                <c:pt idx="25">
                  <c:v>6690</c:v>
                </c:pt>
                <c:pt idx="26">
                  <c:v>7063</c:v>
                </c:pt>
                <c:pt idx="27">
                  <c:v>7213</c:v>
                </c:pt>
                <c:pt idx="28">
                  <c:v>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F-4194-8C41-B97E76297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236728"/>
        <c:axId val="398237120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bg1">
                  <a:lumMod val="85000"/>
                </a:schemeClr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År!$AE$8:$AE$36</c:f>
              <c:numCache>
                <c:formatCode>0.0</c:formatCode>
                <c:ptCount val="29"/>
                <c:pt idx="0">
                  <c:v>1.7682084715685518</c:v>
                </c:pt>
                <c:pt idx="1">
                  <c:v>1.8005738880918221</c:v>
                </c:pt>
                <c:pt idx="2">
                  <c:v>1.8384397431054023</c:v>
                </c:pt>
                <c:pt idx="3">
                  <c:v>1.9422285479113794</c:v>
                </c:pt>
                <c:pt idx="4">
                  <c:v>2.2197033305345646</c:v>
                </c:pt>
                <c:pt idx="5">
                  <c:v>2.2930568737679784</c:v>
                </c:pt>
                <c:pt idx="6">
                  <c:v>2.3404580152671755</c:v>
                </c:pt>
                <c:pt idx="7">
                  <c:v>2.3610305958132045</c:v>
                </c:pt>
                <c:pt idx="8">
                  <c:v>2.350794979079498</c:v>
                </c:pt>
                <c:pt idx="9">
                  <c:v>2.4306917802274106</c:v>
                </c:pt>
                <c:pt idx="10">
                  <c:v>2.6044734648513477</c:v>
                </c:pt>
                <c:pt idx="11">
                  <c:v>2.6927530637846182</c:v>
                </c:pt>
                <c:pt idx="12">
                  <c:v>2.7715293629383688</c:v>
                </c:pt>
                <c:pt idx="13">
                  <c:v>2.7883038411739318</c:v>
                </c:pt>
                <c:pt idx="14">
                  <c:v>2.8744177018633539</c:v>
                </c:pt>
                <c:pt idx="15">
                  <c:v>2.8975845410628018</c:v>
                </c:pt>
                <c:pt idx="16">
                  <c:v>2.6414154317833418</c:v>
                </c:pt>
                <c:pt idx="17">
                  <c:v>3.0474576271186442</c:v>
                </c:pt>
                <c:pt idx="18">
                  <c:v>3.04051110788442</c:v>
                </c:pt>
                <c:pt idx="19">
                  <c:v>2.8433806330890379</c:v>
                </c:pt>
                <c:pt idx="20">
                  <c:v>2.8141328297135662</c:v>
                </c:pt>
                <c:pt idx="21">
                  <c:v>3.0631901840490796</c:v>
                </c:pt>
                <c:pt idx="22">
                  <c:v>3.7610472364593432</c:v>
                </c:pt>
                <c:pt idx="23">
                  <c:v>3.5086105387106272</c:v>
                </c:pt>
                <c:pt idx="24">
                  <c:v>3.8272723180795198</c:v>
                </c:pt>
                <c:pt idx="25">
                  <c:v>4.2200313901345288</c:v>
                </c:pt>
                <c:pt idx="26">
                  <c:v>4.76808721506442</c:v>
                </c:pt>
                <c:pt idx="27">
                  <c:v>5.3221960349369191</c:v>
                </c:pt>
                <c:pt idx="28">
                  <c:v>5.3621291448516581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DF-4194-8C41-B97E76297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702280"/>
        <c:axId val="195702672"/>
      </c:lineChart>
      <c:catAx>
        <c:axId val="398236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712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98237120"/>
        <c:scaling>
          <c:orientation val="minMax"/>
          <c:min val="3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6728"/>
        <c:crosses val="autoZero"/>
        <c:crossBetween val="between"/>
      </c:valAx>
      <c:catAx>
        <c:axId val="195702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702672"/>
        <c:crossesAt val="0"/>
        <c:auto val="1"/>
        <c:lblAlgn val="ctr"/>
        <c:lblOffset val="100"/>
        <c:noMultiLvlLbl val="0"/>
      </c:catAx>
      <c:valAx>
        <c:axId val="195702672"/>
        <c:scaling>
          <c:orientation val="minMax"/>
          <c:max val="6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5702280"/>
        <c:crosses val="max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123720359844382"/>
          <c:y val="0.25309953032186766"/>
          <c:w val="0.18115122156457134"/>
          <c:h val="0.128605470368835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FETTGRUPPE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5525191703978"/>
          <c:y val="0.16349554382625248"/>
          <c:w val="0.83404530904225205"/>
          <c:h val="0.6797601453664446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Regioner!$V$25:$V$28</c:f>
              <c:numCache>
                <c:formatCode>0.00</c:formatCode>
                <c:ptCount val="4"/>
                <c:pt idx="0">
                  <c:v>7.9064729420657471</c:v>
                </c:pt>
                <c:pt idx="1">
                  <c:v>7.9045371498172976</c:v>
                </c:pt>
                <c:pt idx="2">
                  <c:v>7.8063000673803984</c:v>
                </c:pt>
                <c:pt idx="3">
                  <c:v>7.8785123966942141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6-40E5-8FDC-71178E0F5186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Regioner!$V$20:$V$23</c:f>
              <c:numCache>
                <c:formatCode>0.00</c:formatCode>
                <c:ptCount val="4"/>
                <c:pt idx="0">
                  <c:v>7.8549583844118978</c:v>
                </c:pt>
                <c:pt idx="1">
                  <c:v>7.8434475542767492</c:v>
                </c:pt>
                <c:pt idx="2">
                  <c:v>7.6523512170256129</c:v>
                </c:pt>
                <c:pt idx="3">
                  <c:v>7.5385474860335213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6-40E5-8FDC-71178E0F5186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7.9645528636820382</c:v>
                </c:pt>
                <c:pt idx="1">
                  <c:v>7.8393601441928604</c:v>
                </c:pt>
                <c:pt idx="2">
                  <c:v>7.5711866320424512</c:v>
                </c:pt>
                <c:pt idx="3">
                  <c:v>7.2630426851514045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66-40E5-8FDC-71178E0F5186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7.6960232431450883</c:v>
                </c:pt>
                <c:pt idx="1">
                  <c:v>8.0241266375545894</c:v>
                </c:pt>
                <c:pt idx="2">
                  <c:v>7.6976367006487507</c:v>
                </c:pt>
                <c:pt idx="3">
                  <c:v>7.1208447399296046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66-40E5-8FDC-71178E0F5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03894807266742"/>
          <c:y val="0.171491909665138"/>
          <c:w val="8.2479419484329172E-2"/>
          <c:h val="0.183575495370770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FETTGRUPPE i de 4 norske regionene</a:t>
            </a:r>
          </a:p>
        </c:rich>
      </c:tx>
      <c:layout>
        <c:manualLayout>
          <c:xMode val="edge"/>
          <c:yMode val="edge"/>
          <c:x val="0.13824513393007026"/>
          <c:y val="3.5742003947619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09478859461789"/>
          <c:y val="0.15357272110726225"/>
          <c:w val="0.8298057738778396"/>
          <c:h val="0.689682826912724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7.9645528636820382</c:v>
                </c:pt>
                <c:pt idx="1">
                  <c:v>7.8393601441928604</c:v>
                </c:pt>
                <c:pt idx="2">
                  <c:v>7.5711866320424512</c:v>
                </c:pt>
                <c:pt idx="3">
                  <c:v>7.2630426851514045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2-41CC-B023-F7ED12161EDD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7.6960232431450883</c:v>
                </c:pt>
                <c:pt idx="1">
                  <c:v>8.0241266375545894</c:v>
                </c:pt>
                <c:pt idx="2">
                  <c:v>7.6976367006487507</c:v>
                </c:pt>
                <c:pt idx="3">
                  <c:v>7.1208447399296046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C2-41CC-B023-F7ED1216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638786100946"/>
          <c:y val="0.18794439374323493"/>
          <c:w val="0.10684477159572596"/>
          <c:h val="0.130848059086953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KLASSE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07894682456031"/>
          <c:y val="0.16775796507099036"/>
          <c:w val="0.83082158430983533"/>
          <c:h val="0.6754976039251474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Regioner!$P$25:$P$28</c:f>
              <c:numCache>
                <c:formatCode>0.00</c:formatCode>
                <c:ptCount val="4"/>
                <c:pt idx="0">
                  <c:v>6.3525078608081715</c:v>
                </c:pt>
                <c:pt idx="1">
                  <c:v>5.6415956151035314</c:v>
                </c:pt>
                <c:pt idx="2">
                  <c:v>5.4070493623817724</c:v>
                </c:pt>
                <c:pt idx="3">
                  <c:v>5.5987603305785134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F-4399-B5B5-955A1C8A5277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Regioner!$P$20:$P$23</c:f>
              <c:numCache>
                <c:formatCode>0.00</c:formatCode>
                <c:ptCount val="4"/>
                <c:pt idx="0">
                  <c:v>6.273861066235864</c:v>
                </c:pt>
                <c:pt idx="1">
                  <c:v>5.71464117338921</c:v>
                </c:pt>
                <c:pt idx="2">
                  <c:v>5.4711968322902029</c:v>
                </c:pt>
                <c:pt idx="3">
                  <c:v>5.3756534727408516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3F-4399-B5B5-955A1C8A5277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6.1997541487400145</c:v>
                </c:pt>
                <c:pt idx="1">
                  <c:v>5.5726052126819372</c:v>
                </c:pt>
                <c:pt idx="2">
                  <c:v>5.3318644067796628</c:v>
                </c:pt>
                <c:pt idx="3">
                  <c:v>5.1832116788321185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3F-4399-B5B5-955A1C8A5277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6.228272061050208</c:v>
                </c:pt>
                <c:pt idx="1">
                  <c:v>5.79044599912549</c:v>
                </c:pt>
                <c:pt idx="2">
                  <c:v>5.5554911283775938</c:v>
                </c:pt>
                <c:pt idx="3">
                  <c:v>5.2281800391389437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3F-4399-B5B5-955A1C8A5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61488170841637"/>
          <c:y val="0.12592619755986231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KLASSE i de 4 norske regionene</a:t>
            </a:r>
          </a:p>
        </c:rich>
      </c:tx>
      <c:layout>
        <c:manualLayout>
          <c:xMode val="edge"/>
          <c:yMode val="edge"/>
          <c:x val="0.16646203972514043"/>
          <c:y val="2.0882818602098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54013836263102E-2"/>
          <c:y val="0.16129767537464307"/>
          <c:w val="0.84824647008354548"/>
          <c:h val="0.681957977443732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6.1997541487400145</c:v>
                </c:pt>
                <c:pt idx="1">
                  <c:v>5.5726052126819372</c:v>
                </c:pt>
                <c:pt idx="2">
                  <c:v>5.3318644067796628</c:v>
                </c:pt>
                <c:pt idx="3">
                  <c:v>5.1832116788321185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4-4BC5-840A-F262E2703EB5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6.228272061050208</c:v>
                </c:pt>
                <c:pt idx="1">
                  <c:v>5.79044599912549</c:v>
                </c:pt>
                <c:pt idx="2">
                  <c:v>5.5554911283775938</c:v>
                </c:pt>
                <c:pt idx="3">
                  <c:v>5.2281800391389437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4-4BC5-840A-F262E2703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66851855719625"/>
          <c:y val="0.164639969601655"/>
          <c:w val="0.11806825606616168"/>
          <c:h val="0.10951425977918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slaktevekt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16191547219809E-2"/>
          <c:y val="0.13678997043918337"/>
          <c:w val="0.87602075591562723"/>
          <c:h val="0.7064657497842140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Regioner!$M$25:$M$28</c:f>
              <c:numCache>
                <c:formatCode>0</c:formatCode>
                <c:ptCount val="4"/>
                <c:pt idx="0">
                  <c:v>233.81139671073339</c:v>
                </c:pt>
                <c:pt idx="1">
                  <c:v>227.83211479902545</c:v>
                </c:pt>
                <c:pt idx="2">
                  <c:v>223.79898648648651</c:v>
                </c:pt>
                <c:pt idx="3">
                  <c:v>227.05787603305791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6A-47EB-959A-607284C5B976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Regioner!$M$20:$M$23</c:f>
              <c:numCache>
                <c:formatCode>0</c:formatCode>
                <c:ptCount val="4"/>
                <c:pt idx="0">
                  <c:v>235.36613652493688</c:v>
                </c:pt>
                <c:pt idx="1">
                  <c:v>229.44126340570256</c:v>
                </c:pt>
                <c:pt idx="2">
                  <c:v>223.92306104243704</c:v>
                </c:pt>
                <c:pt idx="3">
                  <c:v>220.91462197392937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6A-47EB-959A-607284C5B976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232.81804733727739</c:v>
                </c:pt>
                <c:pt idx="1">
                  <c:v>223.82184296496516</c:v>
                </c:pt>
                <c:pt idx="2">
                  <c:v>218.59687253020255</c:v>
                </c:pt>
                <c:pt idx="3">
                  <c:v>213.25961327982495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6A-47EB-959A-607284C5B976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1276595744680851E-3"/>
                  <c:y val="-6.566348035059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5F-466B-84F4-11E142F21B44}"/>
                </c:ext>
              </c:extLst>
            </c:dLbl>
            <c:dLbl>
              <c:idx val="1"/>
              <c:layout>
                <c:manualLayout>
                  <c:x val="-3.1914893617021275E-3"/>
                  <c:y val="-5.0342001602119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5F-466B-84F4-11E142F21B44}"/>
                </c:ext>
              </c:extLst>
            </c:dLbl>
            <c:dLbl>
              <c:idx val="3"/>
              <c:layout>
                <c:manualLayout>
                  <c:x val="0"/>
                  <c:y val="-6.1285914993885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5F-466B-84F4-11E142F21B4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230.32467163004765</c:v>
                </c:pt>
                <c:pt idx="1">
                  <c:v>224.87981441048032</c:v>
                </c:pt>
                <c:pt idx="2">
                  <c:v>221.11002085264124</c:v>
                </c:pt>
                <c:pt idx="3">
                  <c:v>216.11403989049649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6A-47EB-959A-607284C5B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slaktevekt i kg</a:t>
                </a:r>
              </a:p>
            </c:rich>
          </c:tx>
          <c:layout>
            <c:manualLayout>
              <c:xMode val="edge"/>
              <c:yMode val="edge"/>
              <c:x val="9.4196226764620295E-3"/>
              <c:y val="0.2800300778084389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44412799463903"/>
          <c:y val="0.1491081486138629"/>
          <c:w val="7.7232618529066849E-2"/>
          <c:h val="0.175027816497975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</a:t>
            </a:r>
            <a:r>
              <a:rPr lang="nb-NO" sz="2800" baseline="0"/>
              <a:t> m</a:t>
            </a:r>
            <a:r>
              <a:rPr lang="nb-NO" sz="2800"/>
              <a:t>iddel slaktevekt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02522161184812"/>
          <c:y val="0.17158403475427636"/>
          <c:w val="0.81987533014212388"/>
          <c:h val="0.706266354543519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232.81804733727739</c:v>
                </c:pt>
                <c:pt idx="1">
                  <c:v>223.82184296496516</c:v>
                </c:pt>
                <c:pt idx="2">
                  <c:v>218.59687253020255</c:v>
                </c:pt>
                <c:pt idx="3">
                  <c:v>213.25961327982495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2-4A33-8790-C085BD948199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230.32467163004765</c:v>
                </c:pt>
                <c:pt idx="1">
                  <c:v>224.87981441048032</c:v>
                </c:pt>
                <c:pt idx="2">
                  <c:v>221.11002085264124</c:v>
                </c:pt>
                <c:pt idx="3">
                  <c:v>216.11403989049649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2-4A33-8790-C085BD948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290235665712843"/>
          <c:y val="0.1869418951941352"/>
          <c:w val="8.2022630918894654E-2"/>
          <c:h val="0.158139566302823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antall% slakt i de 4 norske regionene</a:t>
            </a:r>
          </a:p>
        </c:rich>
      </c:tx>
      <c:layout>
        <c:manualLayout>
          <c:xMode val="edge"/>
          <c:yMode val="edge"/>
          <c:x val="0.18161493534243975"/>
          <c:y val="3.25260227058220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6129767537464307"/>
          <c:w val="0.85286880672509879"/>
          <c:h val="0.6819579774437323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Regioner!$I$25:$I$28</c:f>
              <c:numCache>
                <c:formatCode>0.0</c:formatCode>
                <c:ptCount val="4"/>
                <c:pt idx="0">
                  <c:v>45.454255648110063</c:v>
                </c:pt>
                <c:pt idx="1">
                  <c:v>23.264372604005167</c:v>
                </c:pt>
                <c:pt idx="2">
                  <c:v>22.709541403534502</c:v>
                </c:pt>
                <c:pt idx="3">
                  <c:v>8.5718303443502624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F-4CC7-8163-5F731755E0E9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Regioner!$I$20:$I$23</c:f>
              <c:numCache>
                <c:formatCode>0.0</c:formatCode>
                <c:ptCount val="4"/>
                <c:pt idx="0">
                  <c:v>46.022507943106568</c:v>
                </c:pt>
                <c:pt idx="1">
                  <c:v>22.703922558422661</c:v>
                </c:pt>
                <c:pt idx="2">
                  <c:v>23.300769070879241</c:v>
                </c:pt>
                <c:pt idx="3">
                  <c:v>7.9728004275915314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7F-4CC7-8163-5F731755E0E9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46.664409075516417</c:v>
                </c:pt>
                <c:pt idx="1">
                  <c:v>23.123811508505039</c:v>
                </c:pt>
                <c:pt idx="2">
                  <c:v>23.071713251191753</c:v>
                </c:pt>
                <c:pt idx="3">
                  <c:v>7.1400661647867878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7F-4CC7-8163-5F731755E0E9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44.808787632221311</c:v>
                </c:pt>
                <c:pt idx="1">
                  <c:v>24.844046650393281</c:v>
                </c:pt>
                <c:pt idx="2">
                  <c:v>23.411988066178473</c:v>
                </c:pt>
                <c:pt idx="3">
                  <c:v>6.9351776512069403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7F-4CC7-8163-5F731755E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492710069982631"/>
          <c:y val="0.12948873636784708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antall% i de 4 norske regionene</a:t>
            </a:r>
          </a:p>
        </c:rich>
      </c:tx>
      <c:layout>
        <c:manualLayout>
          <c:xMode val="edge"/>
          <c:yMode val="edge"/>
          <c:x val="0.20398671893345488"/>
          <c:y val="3.25258096554193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96737739226128E-2"/>
          <c:y val="0.17318434075090283"/>
          <c:w val="0.87941177872701137"/>
          <c:h val="0.670071219086688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46.664409075516417</c:v>
                </c:pt>
                <c:pt idx="1">
                  <c:v>23.123811508505039</c:v>
                </c:pt>
                <c:pt idx="2">
                  <c:v>23.071713251191753</c:v>
                </c:pt>
                <c:pt idx="3">
                  <c:v>7.1400661647867878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E-4860-932E-B884BAD2351E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44.808787632221311</c:v>
                </c:pt>
                <c:pt idx="1">
                  <c:v>24.844046650393281</c:v>
                </c:pt>
                <c:pt idx="2">
                  <c:v>23.411988066178473</c:v>
                </c:pt>
                <c:pt idx="3">
                  <c:v>6.9351776512069403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E-4860-932E-B884BAD23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86923261104346"/>
          <c:y val="0.34497542430559225"/>
          <c:w val="0.11483824296361098"/>
          <c:h val="0.144163664473447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antall slakt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339547956974622E-2"/>
          <c:y val="0.16865112043325356"/>
          <c:w val="0.85456098435312711"/>
          <c:h val="0.6746044817330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Regioner!$G$25:$G$28</c:f>
              <c:numCache>
                <c:formatCode>#,##0</c:formatCode>
                <c:ptCount val="4"/>
                <c:pt idx="0">
                  <c:v>12832.650000000001</c:v>
                </c:pt>
                <c:pt idx="1">
                  <c:v>6568</c:v>
                </c:pt>
                <c:pt idx="2">
                  <c:v>6411.36</c:v>
                </c:pt>
                <c:pt idx="3">
                  <c:v>2420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C-4FA9-830A-8B670CA2A437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Regioner!$G$20:$G$23</c:f>
              <c:numCache>
                <c:formatCode>#,##0</c:formatCode>
                <c:ptCount val="4"/>
                <c:pt idx="0">
                  <c:v>15499</c:v>
                </c:pt>
                <c:pt idx="1">
                  <c:v>7646</c:v>
                </c:pt>
                <c:pt idx="2">
                  <c:v>7847</c:v>
                </c:pt>
                <c:pt idx="3">
                  <c:v>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BF-47C4-B8C8-5750448DB97D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17914</c:v>
                </c:pt>
                <c:pt idx="1">
                  <c:v>8877</c:v>
                </c:pt>
                <c:pt idx="2">
                  <c:v>8857</c:v>
                </c:pt>
                <c:pt idx="3">
                  <c:v>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BF-47C4-B8C8-5750448DB97D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16521</c:v>
                </c:pt>
                <c:pt idx="1">
                  <c:v>9160</c:v>
                </c:pt>
                <c:pt idx="2">
                  <c:v>8632</c:v>
                </c:pt>
                <c:pt idx="3">
                  <c:v>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BF-47C4-B8C8-5750448DB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44462746241739"/>
          <c:y val="8.6707975754955605E-2"/>
          <c:w val="6.1328885293803238E-2"/>
          <c:h val="0.20329197188153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K-FAKTOR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07894682456031"/>
          <c:y val="0.16775796507099036"/>
          <c:w val="0.83082158430983533"/>
          <c:h val="0.6754976039251474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Regioner!$T$25:$T$28</c:f>
              <c:numCache>
                <c:formatCode>0.0</c:formatCode>
                <c:ptCount val="4"/>
                <c:pt idx="0">
                  <c:v>32.568672571825779</c:v>
                </c:pt>
                <c:pt idx="1">
                  <c:v>30.851310294552921</c:v>
                </c:pt>
                <c:pt idx="2">
                  <c:v>30.207443069659639</c:v>
                </c:pt>
                <c:pt idx="3">
                  <c:v>30.824245454366604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3-4FFF-B588-C7425BDBB91F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Regioner!$T$20:$T$23</c:f>
              <c:numCache>
                <c:formatCode>0.0</c:formatCode>
                <c:ptCount val="4"/>
                <c:pt idx="0">
                  <c:v>32.327597950570755</c:v>
                </c:pt>
                <c:pt idx="1">
                  <c:v>31.116842186170047</c:v>
                </c:pt>
                <c:pt idx="2">
                  <c:v>30.36577969950622</c:v>
                </c:pt>
                <c:pt idx="3">
                  <c:v>29.944440171099529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73-4FFF-B588-C7425BDBB91F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Regioner!$T$15:$T$18</c:f>
              <c:numCache>
                <c:formatCode>0.0</c:formatCode>
                <c:ptCount val="4"/>
                <c:pt idx="0">
                  <c:v>32.070288331653565</c:v>
                </c:pt>
                <c:pt idx="1">
                  <c:v>30.554675735796742</c:v>
                </c:pt>
                <c:pt idx="2">
                  <c:v>29.763122074249459</c:v>
                </c:pt>
                <c:pt idx="3">
                  <c:v>29.311788344210719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73-4FFF-B588-C7425BDBB91F}"/>
            </c:ext>
          </c:extLst>
        </c:ser>
        <c:ser>
          <c:idx val="3"/>
          <c:order val="3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Regioner!$T$10:$T$13</c:f>
              <c:numCache>
                <c:formatCode>General</c:formatCode>
                <c:ptCount val="4"/>
                <c:pt idx="0">
                  <c:v>32.071488124642727</c:v>
                </c:pt>
                <c:pt idx="1">
                  <c:v>31.081058109015625</c:v>
                </c:pt>
                <c:pt idx="2">
                  <c:v>30.445524776877644</c:v>
                </c:pt>
                <c:pt idx="3">
                  <c:v>29.539943779234935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73-4FFF-B588-C7425BDBB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K-faktor, mg/ml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5518837704342"/>
          <c:y val="0.12807970480005126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300"/>
              <a:t>Kvige , middel fettgruppe og andelen av overfete slakt (3- og høyere)</a:t>
            </a:r>
          </a:p>
        </c:rich>
      </c:tx>
      <c:layout>
        <c:manualLayout>
          <c:xMode val="edge"/>
          <c:yMode val="edge"/>
          <c:x val="0.11083525834126748"/>
          <c:y val="3.75359347438128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37430519159937E-2"/>
          <c:y val="0.171198326699978"/>
          <c:w val="0.81361838748223225"/>
          <c:h val="0.71013549289261957"/>
        </c:manualLayout>
      </c:layout>
      <c:barChart>
        <c:barDir val="col"/>
        <c:grouping val="clustered"/>
        <c:varyColors val="0"/>
        <c:ser>
          <c:idx val="3"/>
          <c:order val="1"/>
          <c:tx>
            <c:v>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'Ark1'!$C$2:$C$25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År!$S$8:$S$36</c:f>
              <c:numCache>
                <c:formatCode>0</c:formatCode>
                <c:ptCount val="29"/>
                <c:pt idx="0">
                  <c:v>55.179936948435163</c:v>
                </c:pt>
                <c:pt idx="1">
                  <c:v>54.426504508282655</c:v>
                </c:pt>
                <c:pt idx="2">
                  <c:v>61.783472212232986</c:v>
                </c:pt>
                <c:pt idx="3">
                  <c:v>57.939485975119858</c:v>
                </c:pt>
                <c:pt idx="4">
                  <c:v>59.361997226074898</c:v>
                </c:pt>
                <c:pt idx="5">
                  <c:v>59.761844116148737</c:v>
                </c:pt>
                <c:pt idx="6">
                  <c:v>58.245270711024112</c:v>
                </c:pt>
                <c:pt idx="7">
                  <c:v>59.978174873823491</c:v>
                </c:pt>
                <c:pt idx="8">
                  <c:v>58.564715933361811</c:v>
                </c:pt>
                <c:pt idx="9">
                  <c:v>59.573632338237395</c:v>
                </c:pt>
                <c:pt idx="10">
                  <c:v>58.288437261072893</c:v>
                </c:pt>
                <c:pt idx="11">
                  <c:v>57.5631607238846</c:v>
                </c:pt>
                <c:pt idx="12">
                  <c:v>57.779275232105427</c:v>
                </c:pt>
                <c:pt idx="13">
                  <c:v>60.815726336970819</c:v>
                </c:pt>
                <c:pt idx="14">
                  <c:v>61.730800767872807</c:v>
                </c:pt>
                <c:pt idx="15">
                  <c:v>55.664388129376448</c:v>
                </c:pt>
                <c:pt idx="16">
                  <c:v>53.204043139720469</c:v>
                </c:pt>
                <c:pt idx="17">
                  <c:v>60.271412680756391</c:v>
                </c:pt>
                <c:pt idx="18">
                  <c:v>63.715377268385879</c:v>
                </c:pt>
                <c:pt idx="19">
                  <c:v>69.187149704408114</c:v>
                </c:pt>
                <c:pt idx="20">
                  <c:v>68.542027850791314</c:v>
                </c:pt>
                <c:pt idx="21">
                  <c:v>67.379331063488891</c:v>
                </c:pt>
                <c:pt idx="22">
                  <c:v>64.292291259990407</c:v>
                </c:pt>
                <c:pt idx="23">
                  <c:v>70.775039328788694</c:v>
                </c:pt>
                <c:pt idx="24">
                  <c:v>73.166993155687223</c:v>
                </c:pt>
                <c:pt idx="25">
                  <c:v>76.193653941040708</c:v>
                </c:pt>
                <c:pt idx="26">
                  <c:v>75.07200760162722</c:v>
                </c:pt>
                <c:pt idx="27">
                  <c:v>75.125687045768302</c:v>
                </c:pt>
                <c:pt idx="28">
                  <c:v>74.171413072959055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B3-42EA-A1D7-E11BB94F0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86240"/>
        <c:axId val="197487024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År!$Q$8:$Q$36</c:f>
              <c:numCache>
                <c:formatCode>0.00</c:formatCode>
                <c:ptCount val="29"/>
                <c:pt idx="0">
                  <c:v>7.081236159745175</c:v>
                </c:pt>
                <c:pt idx="1">
                  <c:v>7.0049486265464447</c:v>
                </c:pt>
                <c:pt idx="2">
                  <c:v>7.3859874443885021</c:v>
                </c:pt>
                <c:pt idx="3">
                  <c:v>7.0825953753652993</c:v>
                </c:pt>
                <c:pt idx="4">
                  <c:v>7.1384440801916522</c:v>
                </c:pt>
                <c:pt idx="5">
                  <c:v>7.134997452878248</c:v>
                </c:pt>
                <c:pt idx="6">
                  <c:v>7.1100456621004566</c:v>
                </c:pt>
                <c:pt idx="7">
                  <c:v>7.225412631291773</c:v>
                </c:pt>
                <c:pt idx="8">
                  <c:v>7.1290402961697277</c:v>
                </c:pt>
                <c:pt idx="9">
                  <c:v>7.1846164833595187</c:v>
                </c:pt>
                <c:pt idx="10">
                  <c:v>7.1373908714283187</c:v>
                </c:pt>
                <c:pt idx="11">
                  <c:v>7.084178462641102</c:v>
                </c:pt>
                <c:pt idx="12">
                  <c:v>7.0462339023659757</c:v>
                </c:pt>
                <c:pt idx="13">
                  <c:v>7.219874622707219</c:v>
                </c:pt>
                <c:pt idx="14">
                  <c:v>7.2627649209457568</c:v>
                </c:pt>
                <c:pt idx="15">
                  <c:v>6.8579943314438161</c:v>
                </c:pt>
                <c:pt idx="16">
                  <c:v>6.6993277554770989</c:v>
                </c:pt>
                <c:pt idx="17">
                  <c:v>7.0453837597330349</c:v>
                </c:pt>
                <c:pt idx="18">
                  <c:v>7.2275071633237804</c:v>
                </c:pt>
                <c:pt idx="19">
                  <c:v>7.629232338521275</c:v>
                </c:pt>
                <c:pt idx="20">
                  <c:v>7.5916335775404047</c:v>
                </c:pt>
                <c:pt idx="21">
                  <c:v>7.4704586420989356</c:v>
                </c:pt>
                <c:pt idx="22">
                  <c:v>7.2967478177599343</c:v>
                </c:pt>
                <c:pt idx="23">
                  <c:v>7.607341373885685</c:v>
                </c:pt>
                <c:pt idx="24">
                  <c:v>7.6789276785983773</c:v>
                </c:pt>
                <c:pt idx="25">
                  <c:v>7.8808770611798451</c:v>
                </c:pt>
                <c:pt idx="26">
                  <c:v>7.7799091367995983</c:v>
                </c:pt>
                <c:pt idx="27">
                  <c:v>7.794758915314282</c:v>
                </c:pt>
                <c:pt idx="28">
                  <c:v>7.7380254949823692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B3-42EA-A1D7-E11BB94F0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85848"/>
        <c:axId val="197485064"/>
      </c:lineChart>
      <c:catAx>
        <c:axId val="197485848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97485064"/>
        <c:scaling>
          <c:orientation val="minMax"/>
          <c:max val="8.1999999999999993"/>
          <c:min val="6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743018920169592E-2"/>
              <c:y val="0.38352951970705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848"/>
        <c:crosses val="autoZero"/>
        <c:crossBetween val="between"/>
        <c:majorUnit val="0.2"/>
      </c:valAx>
      <c:catAx>
        <c:axId val="19748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7487024"/>
        <c:crosses val="autoZero"/>
        <c:auto val="1"/>
        <c:lblAlgn val="ctr"/>
        <c:lblOffset val="100"/>
        <c:noMultiLvlLbl val="0"/>
      </c:catAx>
      <c:valAx>
        <c:axId val="197487024"/>
        <c:scaling>
          <c:orientation val="minMax"/>
          <c:max val="85"/>
          <c:min val="4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898202056993"/>
              <c:y val="0.3842701429407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6240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58689797454972"/>
          <c:y val="0.17331541875195267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LENGDE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07894682456031"/>
          <c:y val="0.16775796507099036"/>
          <c:w val="0.83082158430983533"/>
          <c:h val="0.6754976039251474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Regioner!$S$25:$S$28</c:f>
              <c:numCache>
                <c:formatCode>0</c:formatCode>
                <c:ptCount val="4"/>
                <c:pt idx="0">
                  <c:v>192.30557441351735</c:v>
                </c:pt>
                <c:pt idx="1">
                  <c:v>194.30108827085849</c:v>
                </c:pt>
                <c:pt idx="2">
                  <c:v>194.2994844555538</c:v>
                </c:pt>
                <c:pt idx="3">
                  <c:v>194.09587426326124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0-4E9E-951F-2CCD22796C45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Regioner!$S$20:$S$23</c:f>
              <c:numCache>
                <c:formatCode>0</c:formatCode>
                <c:ptCount val="4"/>
                <c:pt idx="0">
                  <c:v>193.30435362357497</c:v>
                </c:pt>
                <c:pt idx="1">
                  <c:v>194.12600244664941</c:v>
                </c:pt>
                <c:pt idx="2">
                  <c:v>194.04881319565504</c:v>
                </c:pt>
                <c:pt idx="3">
                  <c:v>193.7836703548264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0-4E9E-951F-2CCD22796C45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Regioner!$S$15:$S$18</c:f>
              <c:numCache>
                <c:formatCode>0</c:formatCode>
                <c:ptCount val="4"/>
                <c:pt idx="0">
                  <c:v>192.89733645126341</c:v>
                </c:pt>
                <c:pt idx="1">
                  <c:v>193.65921853065035</c:v>
                </c:pt>
                <c:pt idx="2">
                  <c:v>193.28398174831889</c:v>
                </c:pt>
                <c:pt idx="3">
                  <c:v>193.08327137546465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B0-4E9E-951F-2CCD22796C45}"/>
            </c:ext>
          </c:extLst>
        </c:ser>
        <c:ser>
          <c:idx val="3"/>
          <c:order val="3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8494743406926593E-17"/>
                  <c:y val="-0.11197847517330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B0-4E9E-951F-2CCD22796C45}"/>
                </c:ext>
              </c:extLst>
            </c:dLbl>
            <c:dLbl>
              <c:idx val="1"/>
              <c:layout>
                <c:manualLayout>
                  <c:x val="3.1496062992125984E-3"/>
                  <c:y val="-0.189502034908662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B0-4E9E-951F-2CCD22796C45}"/>
                </c:ext>
              </c:extLst>
            </c:dLbl>
            <c:dLbl>
              <c:idx val="2"/>
              <c:layout>
                <c:manualLayout>
                  <c:x val="-1.0498687664041225E-3"/>
                  <c:y val="-0.12489906846252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B0-4E9E-951F-2CCD22796C4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Regioner!$S$10:$S$13</c:f>
              <c:numCache>
                <c:formatCode>0</c:formatCode>
                <c:ptCount val="4"/>
                <c:pt idx="0">
                  <c:v>192.22771227150795</c:v>
                </c:pt>
                <c:pt idx="1">
                  <c:v>192.40096618357484</c:v>
                </c:pt>
                <c:pt idx="2">
                  <c:v>192.90445544554456</c:v>
                </c:pt>
                <c:pt idx="3">
                  <c:v>193.11715976331359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B0-4E9E-951F-2CCD2279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1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59650319300641"/>
          <c:y val="9.6409329821373624E-3"/>
          <c:w val="8.0396139458945581E-2"/>
          <c:h val="0.18028907538403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Kvige: markedsandeler (antalls%)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21974993516767807"/>
          <c:y val="1.79459166569383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8837599102906E-2"/>
          <c:y val="0.12199698644582033"/>
          <c:w val="0.82277134925558371"/>
          <c:h val="0.8040934252901759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Organisasjon!$G$17:$G$45</c:f>
              <c:numCache>
                <c:formatCode>0.0</c:formatCode>
                <c:ptCount val="29"/>
                <c:pt idx="0">
                  <c:v>69.556348245355665</c:v>
                </c:pt>
                <c:pt idx="1">
                  <c:v>70.4508282658838</c:v>
                </c:pt>
                <c:pt idx="2">
                  <c:v>71.034759111038014</c:v>
                </c:pt>
                <c:pt idx="3">
                  <c:v>71.43727430846792</c:v>
                </c:pt>
                <c:pt idx="4">
                  <c:v>69.855629807086103</c:v>
                </c:pt>
                <c:pt idx="5">
                  <c:v>71.236627610799815</c:v>
                </c:pt>
                <c:pt idx="6">
                  <c:v>72.208088714938015</c:v>
                </c:pt>
                <c:pt idx="7">
                  <c:v>72.070658845996448</c:v>
                </c:pt>
                <c:pt idx="8">
                  <c:v>70.760358821016695</c:v>
                </c:pt>
                <c:pt idx="9">
                  <c:v>70.114983573775177</c:v>
                </c:pt>
                <c:pt idx="10">
                  <c:v>70.087658469799607</c:v>
                </c:pt>
                <c:pt idx="11">
                  <c:v>69.994624619243851</c:v>
                </c:pt>
                <c:pt idx="12">
                  <c:v>70.387840670859504</c:v>
                </c:pt>
                <c:pt idx="13">
                  <c:v>67.823697856203083</c:v>
                </c:pt>
                <c:pt idx="14">
                  <c:v>64.874641868361905</c:v>
                </c:pt>
                <c:pt idx="15">
                  <c:v>64.192230743581206</c:v>
                </c:pt>
                <c:pt idx="16">
                  <c:v>65.328626009575856</c:v>
                </c:pt>
                <c:pt idx="17">
                  <c:v>66.723025583982221</c:v>
                </c:pt>
                <c:pt idx="18">
                  <c:v>69.694364851957985</c:v>
                </c:pt>
                <c:pt idx="19">
                  <c:v>71.490463185372846</c:v>
                </c:pt>
                <c:pt idx="20">
                  <c:v>71.355069626978377</c:v>
                </c:pt>
                <c:pt idx="21">
                  <c:v>69.957941117564573</c:v>
                </c:pt>
                <c:pt idx="22">
                  <c:v>70.185260211410252</c:v>
                </c:pt>
                <c:pt idx="23">
                  <c:v>69.057157839538561</c:v>
                </c:pt>
                <c:pt idx="24">
                  <c:v>67.960940492230705</c:v>
                </c:pt>
                <c:pt idx="25">
                  <c:v>66.460021797952038</c:v>
                </c:pt>
                <c:pt idx="26">
                  <c:v>66.095554829705748</c:v>
                </c:pt>
                <c:pt idx="27">
                  <c:v>65.388522753913875</c:v>
                </c:pt>
                <c:pt idx="28">
                  <c:v>66.539191754814226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lineChart>
        <c:grouping val="standard"/>
        <c:varyColors val="0"/>
        <c:ser>
          <c:idx val="4"/>
          <c:order val="1"/>
          <c:tx>
            <c:strRef>
              <c:f>Organisasjon!$D$59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Organisasjon!$G$47:$G$75</c:f>
              <c:numCache>
                <c:formatCode>0.0</c:formatCode>
                <c:ptCount val="29"/>
                <c:pt idx="0">
                  <c:v>30.443651754644328</c:v>
                </c:pt>
                <c:pt idx="1">
                  <c:v>29.549171734116172</c:v>
                </c:pt>
                <c:pt idx="2">
                  <c:v>28.965240888961961</c:v>
                </c:pt>
                <c:pt idx="3">
                  <c:v>28.562725691532101</c:v>
                </c:pt>
                <c:pt idx="4">
                  <c:v>30.144370192913868</c:v>
                </c:pt>
                <c:pt idx="5">
                  <c:v>28.7633723892002</c:v>
                </c:pt>
                <c:pt idx="6">
                  <c:v>27.791911285061985</c:v>
                </c:pt>
                <c:pt idx="7">
                  <c:v>27.929341154003534</c:v>
                </c:pt>
                <c:pt idx="8">
                  <c:v>29.239641178983341</c:v>
                </c:pt>
                <c:pt idx="9">
                  <c:v>29.885016426224823</c:v>
                </c:pt>
                <c:pt idx="10">
                  <c:v>29.912341530200393</c:v>
                </c:pt>
                <c:pt idx="11">
                  <c:v>30.005375380756153</c:v>
                </c:pt>
                <c:pt idx="12">
                  <c:v>29.612159329140471</c:v>
                </c:pt>
                <c:pt idx="13">
                  <c:v>32.176302143796917</c:v>
                </c:pt>
                <c:pt idx="14">
                  <c:v>35.125358131638095</c:v>
                </c:pt>
                <c:pt idx="15">
                  <c:v>35.807769256418801</c:v>
                </c:pt>
                <c:pt idx="16">
                  <c:v>34.671373990424136</c:v>
                </c:pt>
                <c:pt idx="17">
                  <c:v>33.276974416017801</c:v>
                </c:pt>
                <c:pt idx="18">
                  <c:v>30.305635148042025</c:v>
                </c:pt>
                <c:pt idx="19">
                  <c:v>28.50953681462715</c:v>
                </c:pt>
                <c:pt idx="20">
                  <c:v>28.644930373021641</c:v>
                </c:pt>
                <c:pt idx="21">
                  <c:v>30.042058882435406</c:v>
                </c:pt>
                <c:pt idx="22">
                  <c:v>29.814739788589748</c:v>
                </c:pt>
                <c:pt idx="23">
                  <c:v>30.94284216046146</c:v>
                </c:pt>
                <c:pt idx="24">
                  <c:v>32.039059507769295</c:v>
                </c:pt>
                <c:pt idx="25">
                  <c:v>33.539978202047948</c:v>
                </c:pt>
                <c:pt idx="26">
                  <c:v>33.90444517029426</c:v>
                </c:pt>
                <c:pt idx="27">
                  <c:v>34.61147724608611</c:v>
                </c:pt>
                <c:pt idx="28">
                  <c:v>33.460808245185795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470240"/>
        <c:axId val="1688180880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ax val="8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And% Nortura</a:t>
                </a:r>
              </a:p>
            </c:rich>
          </c:tx>
          <c:layout>
            <c:manualLayout>
              <c:xMode val="edge"/>
              <c:yMode val="edge"/>
              <c:x val="1.4883761499292301E-2"/>
              <c:y val="0.324478897905146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  <c:majorUnit val="2.5"/>
      </c:valAx>
      <c:valAx>
        <c:axId val="1688180880"/>
        <c:scaling>
          <c:orientation val="minMax"/>
          <c:max val="4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And% KLF</a:t>
                </a:r>
              </a:p>
            </c:rich>
          </c:tx>
          <c:layout>
            <c:manualLayout>
              <c:xMode val="edge"/>
              <c:yMode val="edge"/>
              <c:x val="0.95763620532023619"/>
              <c:y val="0.3581115708292967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828470240"/>
        <c:crosses val="max"/>
        <c:crossBetween val="between"/>
        <c:majorUnit val="2.5"/>
      </c:valAx>
      <c:catAx>
        <c:axId val="82847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180880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763933144416231"/>
          <c:y val="0.1969856398054009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slaktevekt tilvekst</a:t>
            </a:r>
            <a:r>
              <a:rPr lang="nb-NO" sz="2800" baseline="0"/>
              <a:t> per dag</a:t>
            </a:r>
            <a:r>
              <a:rPr lang="nb-NO" sz="2800"/>
              <a:t>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14904680961712E-2"/>
          <c:y val="0.10334149660022064"/>
          <c:w val="0.87552841273057258"/>
          <c:h val="0.785614733510351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89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Organisasjon!$B$32:$B$45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Organisasjon!$AA$32:$AA$45</c:f>
              <c:numCache>
                <c:formatCode>0</c:formatCode>
                <c:ptCount val="14"/>
                <c:pt idx="0">
                  <c:v>354.02378060704683</c:v>
                </c:pt>
                <c:pt idx="1">
                  <c:v>358.54438758640555</c:v>
                </c:pt>
                <c:pt idx="2">
                  <c:v>367.06063694352349</c:v>
                </c:pt>
                <c:pt idx="3">
                  <c:v>383.66854379072817</c:v>
                </c:pt>
                <c:pt idx="4">
                  <c:v>394.16942060362686</c:v>
                </c:pt>
                <c:pt idx="5">
                  <c:v>393.50360870189678</c:v>
                </c:pt>
                <c:pt idx="6">
                  <c:v>395.05258473036065</c:v>
                </c:pt>
                <c:pt idx="7">
                  <c:v>396.80725144797873</c:v>
                </c:pt>
                <c:pt idx="8">
                  <c:v>405.12102491763284</c:v>
                </c:pt>
                <c:pt idx="9">
                  <c:v>411.84370874278443</c:v>
                </c:pt>
                <c:pt idx="10">
                  <c:v>421.38509026505687</c:v>
                </c:pt>
                <c:pt idx="11">
                  <c:v>424.6126148249636</c:v>
                </c:pt>
                <c:pt idx="12">
                  <c:v>418.92215180274002</c:v>
                </c:pt>
                <c:pt idx="13">
                  <c:v>421.02258627201115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7-4E74-97E2-38AA5D526017}"/>
            </c:ext>
          </c:extLst>
        </c:ser>
        <c:ser>
          <c:idx val="4"/>
          <c:order val="1"/>
          <c:tx>
            <c:strRef>
              <c:f>Organisasjon!$D$58</c:f>
              <c:strCache>
                <c:ptCount val="1"/>
                <c:pt idx="0">
                  <c:v>KLF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Organisasjon!$B$32:$B$45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Organisasjon!$AA$61:$AA$75</c:f>
              <c:numCache>
                <c:formatCode>0</c:formatCode>
                <c:ptCount val="15"/>
                <c:pt idx="0">
                  <c:v>359.38924087703185</c:v>
                </c:pt>
                <c:pt idx="1">
                  <c:v>360.27250465043954</c:v>
                </c:pt>
                <c:pt idx="2">
                  <c:v>363.1463141426114</c:v>
                </c:pt>
                <c:pt idx="3">
                  <c:v>372.89176825953962</c:v>
                </c:pt>
                <c:pt idx="4">
                  <c:v>378.09879635653584</c:v>
                </c:pt>
                <c:pt idx="5">
                  <c:v>388.11818770732577</c:v>
                </c:pt>
                <c:pt idx="6">
                  <c:v>395.03106737511257</c:v>
                </c:pt>
                <c:pt idx="7">
                  <c:v>415.38030332539512</c:v>
                </c:pt>
                <c:pt idx="8">
                  <c:v>400.50823408706805</c:v>
                </c:pt>
                <c:pt idx="9">
                  <c:v>409.36681106725814</c:v>
                </c:pt>
                <c:pt idx="10">
                  <c:v>416.25618511663225</c:v>
                </c:pt>
                <c:pt idx="11">
                  <c:v>431.9179834552607</c:v>
                </c:pt>
                <c:pt idx="12">
                  <c:v>431.84985469959946</c:v>
                </c:pt>
                <c:pt idx="13">
                  <c:v>426.97073722367134</c:v>
                </c:pt>
                <c:pt idx="14">
                  <c:v>425.13399297582839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37-4E74-97E2-38AA5D526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3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slaktevekt tilvekst, g/dag</a:t>
                </a:r>
              </a:p>
            </c:rich>
          </c:tx>
          <c:layout>
            <c:manualLayout>
              <c:xMode val="edge"/>
              <c:yMode val="edge"/>
              <c:x val="1.295504881975096E-2"/>
              <c:y val="0.305838186770854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75633198817766"/>
          <c:y val="0.60948752543608031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K-FAKTOR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128674245716519E-2"/>
          <c:y val="0.11441115379821439"/>
          <c:w val="0.88141471694844498"/>
          <c:h val="0.7745450763123572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Organisasjon!$B$40:$B$45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Organisasjon!$N$40:$N$45</c:f>
              <c:numCache>
                <c:formatCode>0.0</c:formatCode>
                <c:ptCount val="6"/>
                <c:pt idx="0">
                  <c:v>30.404705571075606</c:v>
                </c:pt>
                <c:pt idx="1">
                  <c:v>30.75047314576663</c:v>
                </c:pt>
                <c:pt idx="2">
                  <c:v>31.309127450005683</c:v>
                </c:pt>
                <c:pt idx="3">
                  <c:v>31.141989453562473</c:v>
                </c:pt>
                <c:pt idx="4">
                  <c:v>30.855026726725654</c:v>
                </c:pt>
                <c:pt idx="5">
                  <c:v>31.074069659491911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5-4E32-8D11-16C3B931AB86}"/>
            </c:ext>
          </c:extLst>
        </c:ser>
        <c:ser>
          <c:idx val="4"/>
          <c:order val="1"/>
          <c:tx>
            <c:strRef>
              <c:f>Organisasjon!$D$73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Organisasjon!$B$40:$B$45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Organisasjon!$N$70:$N$75</c:f>
              <c:numCache>
                <c:formatCode>0.0</c:formatCode>
                <c:ptCount val="6"/>
                <c:pt idx="0">
                  <c:v>31.146322993599924</c:v>
                </c:pt>
                <c:pt idx="1">
                  <c:v>31.420817531568119</c:v>
                </c:pt>
                <c:pt idx="2">
                  <c:v>31.852312614687527</c:v>
                </c:pt>
                <c:pt idx="3">
                  <c:v>31.908923877327609</c:v>
                </c:pt>
                <c:pt idx="4">
                  <c:v>31.278638217163945</c:v>
                </c:pt>
                <c:pt idx="5">
                  <c:v>31.664797278904075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5-4E32-8D11-16C3B931A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2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Forhold vekt delt med klasse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370250224926341"/>
          <c:y val="0.37147892450840592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</a:t>
            </a:r>
            <a:r>
              <a:rPr lang="nb-NO" sz="2800" baseline="0"/>
              <a:t> </a:t>
            </a:r>
            <a:r>
              <a:rPr lang="nb-NO" sz="2800"/>
              <a:t>ALDER ved slakting,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83365091001101E-2"/>
          <c:y val="0.12173636189029297"/>
          <c:w val="0.88836005114645411"/>
          <c:h val="0.7672199141405138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89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Organisasjon!$B$32:$B$45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Organisasjon!$U$32:$U$45</c:f>
              <c:numCache>
                <c:formatCode>0</c:formatCode>
                <c:ptCount val="14"/>
                <c:pt idx="0">
                  <c:v>593.51071736677932</c:v>
                </c:pt>
                <c:pt idx="1">
                  <c:v>571.2456048084149</c:v>
                </c:pt>
                <c:pt idx="2">
                  <c:v>568.78104838709692</c:v>
                </c:pt>
                <c:pt idx="3">
                  <c:v>560.34679809747024</c:v>
                </c:pt>
                <c:pt idx="4">
                  <c:v>567.16515174857511</c:v>
                </c:pt>
                <c:pt idx="5">
                  <c:v>574.06773940345397</c:v>
                </c:pt>
                <c:pt idx="6">
                  <c:v>566.56177440160525</c:v>
                </c:pt>
                <c:pt idx="7">
                  <c:v>549.8018912529551</c:v>
                </c:pt>
                <c:pt idx="8">
                  <c:v>552.12653917485045</c:v>
                </c:pt>
                <c:pt idx="9">
                  <c:v>549.3302535081134</c:v>
                </c:pt>
                <c:pt idx="10">
                  <c:v>546.25655350236354</c:v>
                </c:pt>
                <c:pt idx="11">
                  <c:v>543.95588792124204</c:v>
                </c:pt>
                <c:pt idx="12">
                  <c:v>543.05267957060551</c:v>
                </c:pt>
                <c:pt idx="13">
                  <c:v>539.38406704972567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3A-4AC5-AA97-6311CD4DFBA2}"/>
            </c:ext>
          </c:extLst>
        </c:ser>
        <c:ser>
          <c:idx val="4"/>
          <c:order val="1"/>
          <c:tx>
            <c:strRef>
              <c:f>Organisasjon!$D$58</c:f>
              <c:strCache>
                <c:ptCount val="1"/>
                <c:pt idx="0">
                  <c:v>KLF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Organisasjon!$B$32:$B$45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Organisasjon!$U$61:$U$75</c:f>
              <c:numCache>
                <c:formatCode>0</c:formatCode>
                <c:ptCount val="15"/>
                <c:pt idx="0">
                  <c:v>612.96319166969363</c:v>
                </c:pt>
                <c:pt idx="1">
                  <c:v>585.23022312373223</c:v>
                </c:pt>
                <c:pt idx="2">
                  <c:v>566.1688970277504</c:v>
                </c:pt>
                <c:pt idx="3">
                  <c:v>562.32890365448509</c:v>
                </c:pt>
                <c:pt idx="4">
                  <c:v>560.61449206725081</c:v>
                </c:pt>
                <c:pt idx="5">
                  <c:v>568.45981345505061</c:v>
                </c:pt>
                <c:pt idx="6">
                  <c:v>563.12807549713511</c:v>
                </c:pt>
                <c:pt idx="7">
                  <c:v>532.91609695463035</c:v>
                </c:pt>
                <c:pt idx="8">
                  <c:v>532.45256567306387</c:v>
                </c:pt>
                <c:pt idx="9">
                  <c:v>538.18330781593613</c:v>
                </c:pt>
                <c:pt idx="10">
                  <c:v>537.7530423996418</c:v>
                </c:pt>
                <c:pt idx="11">
                  <c:v>528.67840084910677</c:v>
                </c:pt>
                <c:pt idx="12">
                  <c:v>529.5939716312057</c:v>
                </c:pt>
                <c:pt idx="13">
                  <c:v>523.09495994659551</c:v>
                </c:pt>
                <c:pt idx="14">
                  <c:v>525.28366961534641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3A-4AC5-AA97-6311CD4DF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Alder i dager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20149692611544"/>
          <c:y val="0.17941042533073065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Kviger,</a:t>
            </a:r>
            <a:r>
              <a:rPr lang="nb-NO" sz="2800" baseline="0"/>
              <a:t> a</a:t>
            </a:r>
            <a:r>
              <a:rPr lang="nb-NO" sz="2800"/>
              <a:t>ntall</a:t>
            </a:r>
            <a:r>
              <a:rPr lang="nb-NO" sz="2800" baseline="0"/>
              <a:t> SLAKT per </a:t>
            </a:r>
            <a:r>
              <a:rPr lang="nb-NO" sz="2800"/>
              <a:t>produsent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50843712022145E-2"/>
          <c:y val="0.11441115379821439"/>
          <c:w val="0.90109252296195963"/>
          <c:h val="0.7745450763123572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Organisasjon!$AB$17:$AB$45</c:f>
              <c:numCache>
                <c:formatCode>0</c:formatCode>
                <c:ptCount val="29"/>
                <c:pt idx="0">
                  <c:v>1.6627464274538437</c:v>
                </c:pt>
                <c:pt idx="1">
                  <c:v>1.7169869174161898</c:v>
                </c:pt>
                <c:pt idx="2">
                  <c:v>1.7565040650406505</c:v>
                </c:pt>
                <c:pt idx="3">
                  <c:v>1.8547588483403632</c:v>
                </c:pt>
                <c:pt idx="4">
                  <c:v>2.0806497042531218</c:v>
                </c:pt>
                <c:pt idx="5">
                  <c:v>2.1873105875452148</c:v>
                </c:pt>
                <c:pt idx="6">
                  <c:v>2.225919967826262</c:v>
                </c:pt>
                <c:pt idx="7">
                  <c:v>2.2719845194581811</c:v>
                </c:pt>
                <c:pt idx="8">
                  <c:v>2.2435665914221219</c:v>
                </c:pt>
                <c:pt idx="9">
                  <c:v>2.3154481132075473</c:v>
                </c:pt>
                <c:pt idx="10">
                  <c:v>2.4838059231253937</c:v>
                </c:pt>
                <c:pt idx="11">
                  <c:v>2.5659485023646873</c:v>
                </c:pt>
                <c:pt idx="12">
                  <c:v>2.6448164298776198</c:v>
                </c:pt>
                <c:pt idx="13">
                  <c:v>2.6081845238095238</c:v>
                </c:pt>
                <c:pt idx="14">
                  <c:v>2.6443457061969173</c:v>
                </c:pt>
                <c:pt idx="15">
                  <c:v>2.6943666899930019</c:v>
                </c:pt>
                <c:pt idx="16">
                  <c:v>2.4052706552706553</c:v>
                </c:pt>
                <c:pt idx="17">
                  <c:v>2.8656602331358685</c:v>
                </c:pt>
                <c:pt idx="18">
                  <c:v>2.8979348689436062</c:v>
                </c:pt>
                <c:pt idx="19">
                  <c:v>2.7340604026845639</c:v>
                </c:pt>
                <c:pt idx="20">
                  <c:v>2.6872367312552652</c:v>
                </c:pt>
                <c:pt idx="21">
                  <c:v>2.9132610508757297</c:v>
                </c:pt>
                <c:pt idx="22">
                  <c:v>3.5645342312008981</c:v>
                </c:pt>
                <c:pt idx="23">
                  <c:v>3.3035320088300222</c:v>
                </c:pt>
                <c:pt idx="24">
                  <c:v>3.5966804979253113</c:v>
                </c:pt>
                <c:pt idx="25">
                  <c:v>3.9179369388181247</c:v>
                </c:pt>
                <c:pt idx="26">
                  <c:v>4.3929346753503058</c:v>
                </c:pt>
                <c:pt idx="27">
                  <c:v>4.9046502540054711</c:v>
                </c:pt>
                <c:pt idx="28">
                  <c:v>4.9894244458002843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7-4CFF-8893-3AD7D17F499A}"/>
            </c:ext>
          </c:extLst>
        </c:ser>
        <c:ser>
          <c:idx val="4"/>
          <c:order val="1"/>
          <c:tx>
            <c:strRef>
              <c:f>Organisasjon!$D$73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Organisasjon!$AB$47:$AB$75</c:f>
              <c:numCache>
                <c:formatCode>0</c:formatCode>
                <c:ptCount val="29"/>
                <c:pt idx="0">
                  <c:v>1.9815393354160751</c:v>
                </c:pt>
                <c:pt idx="1">
                  <c:v>1.9654114365411437</c:v>
                </c:pt>
                <c:pt idx="2">
                  <c:v>1.9730543113101904</c:v>
                </c:pt>
                <c:pt idx="3">
                  <c:v>2.0780447070914696</c:v>
                </c:pt>
                <c:pt idx="4">
                  <c:v>2.4858331167143231</c:v>
                </c:pt>
                <c:pt idx="5">
                  <c:v>2.4656113537117905</c:v>
                </c:pt>
                <c:pt idx="6">
                  <c:v>2.546622833233712</c:v>
                </c:pt>
                <c:pt idx="7">
                  <c:v>2.4977127172918574</c:v>
                </c:pt>
                <c:pt idx="8">
                  <c:v>2.5258302583025829</c:v>
                </c:pt>
                <c:pt idx="9">
                  <c:v>2.6210460382085814</c:v>
                </c:pt>
                <c:pt idx="10">
                  <c:v>2.8245466756212223</c:v>
                </c:pt>
                <c:pt idx="11">
                  <c:v>2.9022530329289427</c:v>
                </c:pt>
                <c:pt idx="12">
                  <c:v>2.9871601208459215</c:v>
                </c:pt>
                <c:pt idx="13">
                  <c:v>3.0728011825572801</c:v>
                </c:pt>
                <c:pt idx="14">
                  <c:v>3.2325994318181817</c:v>
                </c:pt>
                <c:pt idx="15">
                  <c:v>3.2333458788106886</c:v>
                </c:pt>
                <c:pt idx="16">
                  <c:v>3.1679186920017677</c:v>
                </c:pt>
                <c:pt idx="17">
                  <c:v>3.3841628959276018</c:v>
                </c:pt>
                <c:pt idx="18">
                  <c:v>3.3173026659696809</c:v>
                </c:pt>
                <c:pt idx="19">
                  <c:v>3.0454598711189225</c:v>
                </c:pt>
                <c:pt idx="20">
                  <c:v>3.0799759470835837</c:v>
                </c:pt>
                <c:pt idx="21">
                  <c:v>3.3538289547233093</c:v>
                </c:pt>
                <c:pt idx="22">
                  <c:v>4.1385480572597135</c:v>
                </c:pt>
                <c:pt idx="23">
                  <c:v>3.8719160104986878</c:v>
                </c:pt>
                <c:pt idx="24">
                  <c:v>4.2127680412371138</c:v>
                </c:pt>
                <c:pt idx="25">
                  <c:v>4.7345050000000004</c:v>
                </c:pt>
                <c:pt idx="26">
                  <c:v>5.4242280285035633</c:v>
                </c:pt>
                <c:pt idx="27">
                  <c:v>5.963644524236984</c:v>
                </c:pt>
                <c:pt idx="28">
                  <c:v>5.9685534591194971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7-4CFF-8893-3AD7D17F4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085734238474023"/>
          <c:y val="0.20662719177540231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Kviger, ANTALL produsenter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623239149536751E-2"/>
          <c:y val="0.12548081099620814"/>
          <c:w val="0.87892012752444504"/>
          <c:h val="0.76347541911436367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89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Organisasjon!$E$17:$E$45</c:f>
              <c:numCache>
                <c:formatCode>General</c:formatCode>
                <c:ptCount val="29"/>
                <c:pt idx="0">
                  <c:v>9587</c:v>
                </c:pt>
                <c:pt idx="1">
                  <c:v>9784</c:v>
                </c:pt>
                <c:pt idx="2">
                  <c:v>9840</c:v>
                </c:pt>
                <c:pt idx="3">
                  <c:v>10906</c:v>
                </c:pt>
                <c:pt idx="4">
                  <c:v>10651</c:v>
                </c:pt>
                <c:pt idx="5">
                  <c:v>10229</c:v>
                </c:pt>
                <c:pt idx="6">
                  <c:v>9946</c:v>
                </c:pt>
                <c:pt idx="7">
                  <c:v>9302</c:v>
                </c:pt>
                <c:pt idx="8">
                  <c:v>8860</c:v>
                </c:pt>
                <c:pt idx="9">
                  <c:v>8480</c:v>
                </c:pt>
                <c:pt idx="10">
                  <c:v>7935</c:v>
                </c:pt>
                <c:pt idx="11">
                  <c:v>7612</c:v>
                </c:pt>
                <c:pt idx="12">
                  <c:v>7109</c:v>
                </c:pt>
                <c:pt idx="13">
                  <c:v>6720</c:v>
                </c:pt>
                <c:pt idx="14">
                  <c:v>6358</c:v>
                </c:pt>
                <c:pt idx="15">
                  <c:v>5716</c:v>
                </c:pt>
                <c:pt idx="16">
                  <c:v>5616</c:v>
                </c:pt>
                <c:pt idx="17">
                  <c:v>5233</c:v>
                </c:pt>
                <c:pt idx="18">
                  <c:v>5036</c:v>
                </c:pt>
                <c:pt idx="19">
                  <c:v>4768</c:v>
                </c:pt>
                <c:pt idx="20">
                  <c:v>4748</c:v>
                </c:pt>
                <c:pt idx="21">
                  <c:v>4796</c:v>
                </c:pt>
                <c:pt idx="22">
                  <c:v>5346</c:v>
                </c:pt>
                <c:pt idx="23">
                  <c:v>4983</c:v>
                </c:pt>
                <c:pt idx="24">
                  <c:v>4820</c:v>
                </c:pt>
                <c:pt idx="25">
                  <c:v>4789</c:v>
                </c:pt>
                <c:pt idx="26">
                  <c:v>5067</c:v>
                </c:pt>
                <c:pt idx="27">
                  <c:v>5118</c:v>
                </c:pt>
                <c:pt idx="28">
                  <c:v>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C-4982-918D-52599BA3887A}"/>
            </c:ext>
          </c:extLst>
        </c:ser>
        <c:ser>
          <c:idx val="4"/>
          <c:order val="1"/>
          <c:tx>
            <c:strRef>
              <c:f>Organisasjon!$D$73</c:f>
              <c:strCache>
                <c:ptCount val="1"/>
                <c:pt idx="0">
                  <c:v>KLF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Organisasjon!$E$47:$E$75</c:f>
              <c:numCache>
                <c:formatCode>General</c:formatCode>
                <c:ptCount val="29"/>
                <c:pt idx="0">
                  <c:v>3521</c:v>
                </c:pt>
                <c:pt idx="1">
                  <c:v>3585</c:v>
                </c:pt>
                <c:pt idx="2">
                  <c:v>3572</c:v>
                </c:pt>
                <c:pt idx="3">
                  <c:v>3892</c:v>
                </c:pt>
                <c:pt idx="4">
                  <c:v>3847</c:v>
                </c:pt>
                <c:pt idx="5">
                  <c:v>3664</c:v>
                </c:pt>
                <c:pt idx="6">
                  <c:v>3346</c:v>
                </c:pt>
                <c:pt idx="7">
                  <c:v>3279</c:v>
                </c:pt>
                <c:pt idx="8">
                  <c:v>3252</c:v>
                </c:pt>
                <c:pt idx="9">
                  <c:v>3193</c:v>
                </c:pt>
                <c:pt idx="10">
                  <c:v>2978</c:v>
                </c:pt>
                <c:pt idx="11">
                  <c:v>2885</c:v>
                </c:pt>
                <c:pt idx="12">
                  <c:v>2648</c:v>
                </c:pt>
                <c:pt idx="13">
                  <c:v>2706</c:v>
                </c:pt>
                <c:pt idx="14">
                  <c:v>2816</c:v>
                </c:pt>
                <c:pt idx="15">
                  <c:v>2657</c:v>
                </c:pt>
                <c:pt idx="16">
                  <c:v>2263</c:v>
                </c:pt>
                <c:pt idx="17">
                  <c:v>2210</c:v>
                </c:pt>
                <c:pt idx="18">
                  <c:v>1913</c:v>
                </c:pt>
                <c:pt idx="19">
                  <c:v>1707</c:v>
                </c:pt>
                <c:pt idx="20">
                  <c:v>1663</c:v>
                </c:pt>
                <c:pt idx="21">
                  <c:v>1789</c:v>
                </c:pt>
                <c:pt idx="22">
                  <c:v>1956</c:v>
                </c:pt>
                <c:pt idx="23">
                  <c:v>1905</c:v>
                </c:pt>
                <c:pt idx="24">
                  <c:v>1940</c:v>
                </c:pt>
                <c:pt idx="25">
                  <c:v>2000</c:v>
                </c:pt>
                <c:pt idx="26">
                  <c:v>2105</c:v>
                </c:pt>
                <c:pt idx="27">
                  <c:v>2228</c:v>
                </c:pt>
                <c:pt idx="28">
                  <c:v>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DC-4982-918D-52599BA38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377046203733134"/>
          <c:y val="0.24305736783252022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Kviger, %</a:t>
            </a:r>
            <a:r>
              <a:rPr lang="nb-NO" sz="2800" baseline="0"/>
              <a:t> OVERFETE </a:t>
            </a:r>
            <a:r>
              <a:rPr lang="nb-NO" sz="2800"/>
              <a:t>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16364624519212E-2"/>
          <c:y val="0.13286058246153731"/>
          <c:w val="0.90552700204946257"/>
          <c:h val="0.7560956476490343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Organisasjon!$S$17:$S$45</c:f>
              <c:numCache>
                <c:formatCode>0</c:formatCode>
                <c:ptCount val="29"/>
                <c:pt idx="0">
                  <c:v>58.58570017094555</c:v>
                </c:pt>
                <c:pt idx="1">
                  <c:v>56.342639442823987</c:v>
                </c:pt>
                <c:pt idx="2">
                  <c:v>63.798889146031001</c:v>
                </c:pt>
                <c:pt idx="3">
                  <c:v>58.947992881154818</c:v>
                </c:pt>
                <c:pt idx="4">
                  <c:v>60.809530255854874</c:v>
                </c:pt>
                <c:pt idx="5">
                  <c:v>61.03066058818272</c:v>
                </c:pt>
                <c:pt idx="6">
                  <c:v>59.962057906861197</c:v>
                </c:pt>
                <c:pt idx="7">
                  <c:v>62.434938960916014</c:v>
                </c:pt>
                <c:pt idx="8">
                  <c:v>60.966898078277488</c:v>
                </c:pt>
                <c:pt idx="9">
                  <c:v>61.904761904761877</c:v>
                </c:pt>
                <c:pt idx="10">
                  <c:v>60.814856157085593</c:v>
                </c:pt>
                <c:pt idx="11">
                  <c:v>59.763465082940819</c:v>
                </c:pt>
                <c:pt idx="12">
                  <c:v>59.722369960642482</c:v>
                </c:pt>
                <c:pt idx="13">
                  <c:v>63.211045815028243</c:v>
                </c:pt>
                <c:pt idx="14">
                  <c:v>63.660019925354277</c:v>
                </c:pt>
                <c:pt idx="15">
                  <c:v>57.684565937276801</c:v>
                </c:pt>
                <c:pt idx="16">
                  <c:v>54.47142434113119</c:v>
                </c:pt>
                <c:pt idx="17">
                  <c:v>61.062950120032014</c:v>
                </c:pt>
                <c:pt idx="18">
                  <c:v>64.663560367274229</c:v>
                </c:pt>
                <c:pt idx="19">
                  <c:v>70.374347959496788</c:v>
                </c:pt>
                <c:pt idx="20">
                  <c:v>69.652794106121192</c:v>
                </c:pt>
                <c:pt idx="21">
                  <c:v>69.446034926996845</c:v>
                </c:pt>
                <c:pt idx="22">
                  <c:v>65.711586901763241</c:v>
                </c:pt>
                <c:pt idx="23">
                  <c:v>73.389423807064986</c:v>
                </c:pt>
                <c:pt idx="24">
                  <c:v>75.259575449930779</c:v>
                </c:pt>
                <c:pt idx="25">
                  <c:v>78.71875499653575</c:v>
                </c:pt>
                <c:pt idx="26">
                  <c:v>77.123860011680662</c:v>
                </c:pt>
                <c:pt idx="27">
                  <c:v>77.993785355748514</c:v>
                </c:pt>
                <c:pt idx="28">
                  <c:v>76.346146007418582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4-4105-A0F6-61BB2A1391B2}"/>
            </c:ext>
          </c:extLst>
        </c:ser>
        <c:ser>
          <c:idx val="4"/>
          <c:order val="1"/>
          <c:tx>
            <c:strRef>
              <c:f>Organisasjon!$D$73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Organisasjon!$S$47:$S$75</c:f>
              <c:numCache>
                <c:formatCode>0</c:formatCode>
                <c:ptCount val="29"/>
                <c:pt idx="0">
                  <c:v>47.398595384835907</c:v>
                </c:pt>
                <c:pt idx="1">
                  <c:v>49.858075503831955</c:v>
                </c:pt>
                <c:pt idx="2">
                  <c:v>56.84083572771452</c:v>
                </c:pt>
                <c:pt idx="3">
                  <c:v>55.417143210410799</c:v>
                </c:pt>
                <c:pt idx="4">
                  <c:v>56.007529018090551</c:v>
                </c:pt>
                <c:pt idx="5">
                  <c:v>56.619437679876015</c:v>
                </c:pt>
                <c:pt idx="6">
                  <c:v>53.784767046121345</c:v>
                </c:pt>
                <c:pt idx="7">
                  <c:v>53.638583638583661</c:v>
                </c:pt>
                <c:pt idx="8">
                  <c:v>52.751400048697349</c:v>
                </c:pt>
                <c:pt idx="9">
                  <c:v>54.104433026645971</c:v>
                </c:pt>
                <c:pt idx="10">
                  <c:v>52.36878083576056</c:v>
                </c:pt>
                <c:pt idx="11">
                  <c:v>52.430431147736783</c:v>
                </c:pt>
                <c:pt idx="12">
                  <c:v>53.160556257901376</c:v>
                </c:pt>
                <c:pt idx="13">
                  <c:v>55.766686710763679</c:v>
                </c:pt>
                <c:pt idx="14">
                  <c:v>58.167637042733162</c:v>
                </c:pt>
                <c:pt idx="15">
                  <c:v>52.042835525549989</c:v>
                </c:pt>
                <c:pt idx="16">
                  <c:v>50.816013390988999</c:v>
                </c:pt>
                <c:pt idx="17">
                  <c:v>58.684316085038105</c:v>
                </c:pt>
                <c:pt idx="18">
                  <c:v>61.534825086668761</c:v>
                </c:pt>
                <c:pt idx="19">
                  <c:v>66.210133497480086</c:v>
                </c:pt>
                <c:pt idx="20">
                  <c:v>65.775087856306158</c:v>
                </c:pt>
                <c:pt idx="21">
                  <c:v>62.56666666666667</c:v>
                </c:pt>
                <c:pt idx="22">
                  <c:v>60.951204447189617</c:v>
                </c:pt>
                <c:pt idx="23">
                  <c:v>64.940347071583517</c:v>
                </c:pt>
                <c:pt idx="24">
                  <c:v>68.728228005926994</c:v>
                </c:pt>
                <c:pt idx="25">
                  <c:v>71.190124416385643</c:v>
                </c:pt>
                <c:pt idx="26">
                  <c:v>71.071991592222801</c:v>
                </c:pt>
                <c:pt idx="27">
                  <c:v>69.707232633401063</c:v>
                </c:pt>
                <c:pt idx="28">
                  <c:v>69.846802302018318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4-4105-A0F6-61BB2A139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% overfete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715124000430877"/>
          <c:y val="0.2035544349666355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Kvige, middel FETTGRUPPE 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37041430779441E-2"/>
          <c:y val="0.13286058246153731"/>
          <c:w val="0.89000632524320233"/>
          <c:h val="0.7560956476490343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Organisasjon!$P$17:$P$45</c:f>
              <c:numCache>
                <c:formatCode>0.00</c:formatCode>
                <c:ptCount val="29"/>
                <c:pt idx="0">
                  <c:v>7.2881765287078721</c:v>
                </c:pt>
                <c:pt idx="1">
                  <c:v>7.1435799749985112</c:v>
                </c:pt>
                <c:pt idx="2">
                  <c:v>7.5063642675306621</c:v>
                </c:pt>
                <c:pt idx="3">
                  <c:v>7.142970140399445</c:v>
                </c:pt>
                <c:pt idx="4">
                  <c:v>7.189341636207752</c:v>
                </c:pt>
                <c:pt idx="5">
                  <c:v>7.173370876910699</c:v>
                </c:pt>
                <c:pt idx="6">
                  <c:v>7.1717331406115905</c:v>
                </c:pt>
                <c:pt idx="7">
                  <c:v>7.3212832402763315</c:v>
                </c:pt>
                <c:pt idx="8">
                  <c:v>7.2157661736593246</c:v>
                </c:pt>
                <c:pt idx="9">
                  <c:v>7.293149987267638</c:v>
                </c:pt>
                <c:pt idx="10">
                  <c:v>7.2870769699122224</c:v>
                </c:pt>
                <c:pt idx="11">
                  <c:v>7.204792135981978</c:v>
                </c:pt>
                <c:pt idx="12">
                  <c:v>7.1326986490798845</c:v>
                </c:pt>
                <c:pt idx="13">
                  <c:v>7.310264163861472</c:v>
                </c:pt>
                <c:pt idx="14">
                  <c:v>7.3476379533389826</c:v>
                </c:pt>
                <c:pt idx="15">
                  <c:v>6.9353938055970392</c:v>
                </c:pt>
                <c:pt idx="16">
                  <c:v>6.7297157240154002</c:v>
                </c:pt>
                <c:pt idx="17">
                  <c:v>7.0837556681781848</c:v>
                </c:pt>
                <c:pt idx="18">
                  <c:v>7.2905303549403868</c:v>
                </c:pt>
                <c:pt idx="19">
                  <c:v>7.7271402270635186</c:v>
                </c:pt>
                <c:pt idx="20">
                  <c:v>7.6944117877576605</c:v>
                </c:pt>
                <c:pt idx="21">
                  <c:v>7.5986258230747197</c:v>
                </c:pt>
                <c:pt idx="22">
                  <c:v>7.4071683459277935</c:v>
                </c:pt>
                <c:pt idx="23">
                  <c:v>7.760592898581538</c:v>
                </c:pt>
                <c:pt idx="24">
                  <c:v>7.7875519150899875</c:v>
                </c:pt>
                <c:pt idx="25">
                  <c:v>8.0216916271385177</c:v>
                </c:pt>
                <c:pt idx="26">
                  <c:v>7.8812615121973133</c:v>
                </c:pt>
                <c:pt idx="27">
                  <c:v>7.9387299816747676</c:v>
                </c:pt>
                <c:pt idx="28">
                  <c:v>7.8339787225369939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2-43A5-9E92-8909C13C5633}"/>
            </c:ext>
          </c:extLst>
        </c:ser>
        <c:ser>
          <c:idx val="4"/>
          <c:order val="1"/>
          <c:tx>
            <c:strRef>
              <c:f>Organisasjon!$D$75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Organisasjon!$P$47:$P$75</c:f>
              <c:numCache>
                <c:formatCode>0.00</c:formatCode>
                <c:ptCount val="29"/>
                <c:pt idx="0">
                  <c:v>6.608427690984664</c:v>
                </c:pt>
                <c:pt idx="1">
                  <c:v>6.67442520579052</c:v>
                </c:pt>
                <c:pt idx="2">
                  <c:v>7.0907736511652635</c:v>
                </c:pt>
                <c:pt idx="3">
                  <c:v>6.9315940774628313</c:v>
                </c:pt>
                <c:pt idx="4">
                  <c:v>7.0204956603576294</c:v>
                </c:pt>
                <c:pt idx="5">
                  <c:v>7.0399601505423934</c:v>
                </c:pt>
                <c:pt idx="6">
                  <c:v>6.9497711536204685</c:v>
                </c:pt>
                <c:pt idx="7">
                  <c:v>6.9780219780219772</c:v>
                </c:pt>
                <c:pt idx="8">
                  <c:v>6.9191624056488941</c:v>
                </c:pt>
                <c:pt idx="9">
                  <c:v>6.9299796869398973</c:v>
                </c:pt>
                <c:pt idx="10">
                  <c:v>6.7866611187065358</c:v>
                </c:pt>
                <c:pt idx="11">
                  <c:v>6.8028185835423383</c:v>
                </c:pt>
                <c:pt idx="12">
                  <c:v>6.8407079646017692</c:v>
                </c:pt>
                <c:pt idx="13">
                  <c:v>7.0293445580276606</c:v>
                </c:pt>
                <c:pt idx="14">
                  <c:v>7.1060090080193357</c:v>
                </c:pt>
                <c:pt idx="15">
                  <c:v>6.7192410662321027</c:v>
                </c:pt>
                <c:pt idx="16">
                  <c:v>6.6420700237132095</c:v>
                </c:pt>
                <c:pt idx="17">
                  <c:v>6.9684449792753043</c:v>
                </c:pt>
                <c:pt idx="18">
                  <c:v>7.0825716987078478</c:v>
                </c:pt>
                <c:pt idx="19">
                  <c:v>7.3837186934944015</c:v>
                </c:pt>
                <c:pt idx="20">
                  <c:v>7.3356110894181938</c:v>
                </c:pt>
                <c:pt idx="21">
                  <c:v>7.1719999999999997</c:v>
                </c:pt>
                <c:pt idx="22">
                  <c:v>7.0368128474366891</c:v>
                </c:pt>
                <c:pt idx="23">
                  <c:v>7.2653199566160511</c:v>
                </c:pt>
                <c:pt idx="24">
                  <c:v>7.4485150077635858</c:v>
                </c:pt>
                <c:pt idx="25">
                  <c:v>7.601850668654909</c:v>
                </c:pt>
                <c:pt idx="26">
                  <c:v>7.5823261516903138</c:v>
                </c:pt>
                <c:pt idx="27">
                  <c:v>7.5227666139835954</c:v>
                </c:pt>
                <c:pt idx="28">
                  <c:v>7.5472156926319212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2-43A5-9E92-8909C13C5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865448974892464"/>
          <c:y val="0.65596367661009169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KLASSE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27549927437291472"/>
          <c:y val="2.053056143810924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703899452398122E-2"/>
          <c:y val="0.13690240533642248"/>
          <c:w val="0.87883947440653254"/>
          <c:h val="0.7520538288704020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Organisasjon!$J$17:$J$45</c:f>
              <c:numCache>
                <c:formatCode>0.00</c:formatCode>
                <c:ptCount val="29"/>
                <c:pt idx="0">
                  <c:v>3.7483807223624992</c:v>
                </c:pt>
                <c:pt idx="1">
                  <c:v>3.5124114530626822</c:v>
                </c:pt>
                <c:pt idx="2">
                  <c:v>3.6300046285582042</c:v>
                </c:pt>
                <c:pt idx="3">
                  <c:v>3.6648704765671343</c:v>
                </c:pt>
                <c:pt idx="4">
                  <c:v>3.7273137493795407</c:v>
                </c:pt>
                <c:pt idx="5">
                  <c:v>3.6303298471440071</c:v>
                </c:pt>
                <c:pt idx="6">
                  <c:v>3.5564388635439723</c:v>
                </c:pt>
                <c:pt idx="7">
                  <c:v>3.7974354121321094</c:v>
                </c:pt>
                <c:pt idx="8">
                  <c:v>4.410202233625113</c:v>
                </c:pt>
                <c:pt idx="9">
                  <c:v>4.6043290043290028</c:v>
                </c:pt>
                <c:pt idx="10">
                  <c:v>4.4336090111116748</c:v>
                </c:pt>
                <c:pt idx="11">
                  <c:v>4.5263669875076795</c:v>
                </c:pt>
                <c:pt idx="12">
                  <c:v>4.4769173492181693</c:v>
                </c:pt>
                <c:pt idx="13">
                  <c:v>4.5371712215439031</c:v>
                </c:pt>
                <c:pt idx="14">
                  <c:v>4.7150525642741394</c:v>
                </c:pt>
                <c:pt idx="15">
                  <c:v>4.5802220635023687</c:v>
                </c:pt>
                <c:pt idx="16">
                  <c:v>4.7055078472016589</c:v>
                </c:pt>
                <c:pt idx="17">
                  <c:v>4.7964790610829535</c:v>
                </c:pt>
                <c:pt idx="18">
                  <c:v>5.1514320953816641</c:v>
                </c:pt>
                <c:pt idx="19">
                  <c:v>5.3336913163547113</c:v>
                </c:pt>
                <c:pt idx="20">
                  <c:v>5.2608354886746591</c:v>
                </c:pt>
                <c:pt idx="21">
                  <c:v>5.2838534211279686</c:v>
                </c:pt>
                <c:pt idx="22">
                  <c:v>5.3358522250209885</c:v>
                </c:pt>
                <c:pt idx="23">
                  <c:v>5.378732193299518</c:v>
                </c:pt>
                <c:pt idx="24">
                  <c:v>5.5147092754960756</c:v>
                </c:pt>
                <c:pt idx="25">
                  <c:v>5.8054149123274517</c:v>
                </c:pt>
                <c:pt idx="26">
                  <c:v>5.7486604529695162</c:v>
                </c:pt>
                <c:pt idx="27">
                  <c:v>5.6790812664486801</c:v>
                </c:pt>
                <c:pt idx="28">
                  <c:v>5.7840241514360304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E-440A-A9E8-70F0D9E2C937}"/>
            </c:ext>
          </c:extLst>
        </c:ser>
        <c:ser>
          <c:idx val="4"/>
          <c:order val="1"/>
          <c:tx>
            <c:strRef>
              <c:f>Organisasjon!$D$74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Organisasjon!$J$47:$J$75</c:f>
              <c:numCache>
                <c:formatCode>0.00</c:formatCode>
                <c:ptCount val="29"/>
                <c:pt idx="0">
                  <c:v>3.556972910993264</c:v>
                </c:pt>
                <c:pt idx="1">
                  <c:v>3.3827703661651993</c:v>
                </c:pt>
                <c:pt idx="2">
                  <c:v>3.4486183533751902</c:v>
                </c:pt>
                <c:pt idx="3">
                  <c:v>3.4140521158542247</c:v>
                </c:pt>
                <c:pt idx="4">
                  <c:v>3.5581930356582663</c:v>
                </c:pt>
                <c:pt idx="5">
                  <c:v>3.6566305069736553</c:v>
                </c:pt>
                <c:pt idx="6">
                  <c:v>3.5633141650041078</c:v>
                </c:pt>
                <c:pt idx="7">
                  <c:v>3.6896214896214894</c:v>
                </c:pt>
                <c:pt idx="8">
                  <c:v>4.2770878987095209</c:v>
                </c:pt>
                <c:pt idx="9">
                  <c:v>4.5350699008244701</c:v>
                </c:pt>
                <c:pt idx="10">
                  <c:v>4.3830470189621344</c:v>
                </c:pt>
                <c:pt idx="11">
                  <c:v>4.5475934551534687</c:v>
                </c:pt>
                <c:pt idx="12">
                  <c:v>4.703666245259166</c:v>
                </c:pt>
                <c:pt idx="13">
                  <c:v>4.9891761876127489</c:v>
                </c:pt>
                <c:pt idx="14">
                  <c:v>5.0502032297044925</c:v>
                </c:pt>
                <c:pt idx="15">
                  <c:v>5.0811314165987662</c:v>
                </c:pt>
                <c:pt idx="16">
                  <c:v>5.2975310364067516</c:v>
                </c:pt>
                <c:pt idx="17">
                  <c:v>5.387618665597004</c:v>
                </c:pt>
                <c:pt idx="18">
                  <c:v>5.5126063662149392</c:v>
                </c:pt>
                <c:pt idx="19">
                  <c:v>5.6716808371484611</c:v>
                </c:pt>
                <c:pt idx="20">
                  <c:v>5.5218664584146797</c:v>
                </c:pt>
                <c:pt idx="21">
                  <c:v>5.5588333333333324</c:v>
                </c:pt>
                <c:pt idx="22">
                  <c:v>5.688202594193946</c:v>
                </c:pt>
                <c:pt idx="23">
                  <c:v>5.7421366594360084</c:v>
                </c:pt>
                <c:pt idx="24">
                  <c:v>5.8180616853282316</c:v>
                </c:pt>
                <c:pt idx="25">
                  <c:v>6.1106757728632681</c:v>
                </c:pt>
                <c:pt idx="26">
                  <c:v>6.1603120343588396</c:v>
                </c:pt>
                <c:pt idx="27">
                  <c:v>5.9761904761904754</c:v>
                </c:pt>
                <c:pt idx="28">
                  <c:v>6.1088032454361052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AE-440A-A9E8-70F0D9E2C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3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610991169724394"/>
          <c:y val="0.32532079203727499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fettgruppe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36061560535701"/>
          <c:y val="0.16587033285142472"/>
          <c:w val="0.86008540472315609"/>
          <c:h val="0.60958579758706177"/>
        </c:manualLayout>
      </c:layout>
      <c:lineChart>
        <c:grouping val="standard"/>
        <c:varyColors val="0"/>
        <c:ser>
          <c:idx val="0"/>
          <c:order val="0"/>
          <c:tx>
            <c:strRef>
              <c:f>År!$Q$6:$Q$7</c:f>
              <c:strCache>
                <c:ptCount val="2"/>
                <c:pt idx="0">
                  <c:v>Fett-</c:v>
                </c:pt>
                <c:pt idx="1">
                  <c:v>gruppe</c:v>
                </c:pt>
              </c:strCache>
            </c:strRef>
          </c:tx>
          <c:spPr>
            <a:ln w="114300">
              <a:solidFill>
                <a:schemeClr val="accent5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1"/>
              <c:layout>
                <c:manualLayout>
                  <c:x val="-2.1604934771242867E-2"/>
                  <c:y val="6.5839478434936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DE-469D-A89C-17D405F46BF5}"/>
                </c:ext>
              </c:extLst>
            </c:dLbl>
            <c:dLbl>
              <c:idx val="2"/>
              <c:layout>
                <c:manualLayout>
                  <c:x val="-3.3950611783381671E-2"/>
                  <c:y val="-5.0972499433499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DE-469D-A89C-17D405F46BF5}"/>
                </c:ext>
              </c:extLst>
            </c:dLbl>
            <c:dLbl>
              <c:idx val="3"/>
              <c:layout>
                <c:manualLayout>
                  <c:x val="-2.4691354024277565E-2"/>
                  <c:y val="4.8848645290437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E-469D-A89C-17D405F46BF5}"/>
                </c:ext>
              </c:extLst>
            </c:dLbl>
            <c:dLbl>
              <c:idx val="4"/>
              <c:layout>
                <c:manualLayout>
                  <c:x val="-2.26337411889211E-2"/>
                  <c:y val="-6.3715624291874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E-469D-A89C-17D405F46BF5}"/>
                </c:ext>
              </c:extLst>
            </c:dLbl>
            <c:dLbl>
              <c:idx val="5"/>
              <c:layout>
                <c:manualLayout>
                  <c:x val="-2.4691354024277599E-2"/>
                  <c:y val="5.9467916005749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E-469D-A89C-17D405F46BF5}"/>
                </c:ext>
              </c:extLst>
            </c:dLbl>
            <c:dLbl>
              <c:idx val="6"/>
              <c:layout>
                <c:manualLayout>
                  <c:x val="-1.0288064176782695E-3"/>
                  <c:y val="5.3096353576562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E-469D-A89C-17D405F46BF5}"/>
                </c:ext>
              </c:extLst>
            </c:dLbl>
            <c:dLbl>
              <c:idx val="7"/>
              <c:layout>
                <c:manualLayout>
                  <c:x val="-3.2921805365703452E-2"/>
                  <c:y val="-6.3715624291874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E-469D-A89C-17D405F46BF5}"/>
                </c:ext>
              </c:extLst>
            </c:dLbl>
            <c:dLbl>
              <c:idx val="8"/>
              <c:layout>
                <c:manualLayout>
                  <c:x val="-1.2345677012138782E-2"/>
                  <c:y val="5.3096353576562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DE-469D-A89C-17D405F46BF5}"/>
                </c:ext>
              </c:extLst>
            </c:dLbl>
            <c:dLbl>
              <c:idx val="9"/>
              <c:layout>
                <c:manualLayout>
                  <c:x val="-2.8806579694990491E-2"/>
                  <c:y val="-5.0972499433499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DE-469D-A89C-17D405F46BF5}"/>
                </c:ext>
              </c:extLst>
            </c:dLbl>
            <c:dLbl>
              <c:idx val="10"/>
              <c:layout>
                <c:manualLayout>
                  <c:x val="-6.1728385060693912E-3"/>
                  <c:y val="-6.3715624291874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DE-469D-A89C-17D405F46BF5}"/>
                </c:ext>
              </c:extLst>
            </c:dLbl>
            <c:dLbl>
              <c:idx val="11"/>
              <c:layout>
                <c:manualLayout>
                  <c:x val="-4.3209869542485811E-2"/>
                  <c:y val="5.0972499433499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DE-469D-A89C-17D405F46BF5}"/>
                </c:ext>
              </c:extLst>
            </c:dLbl>
            <c:dLbl>
              <c:idx val="13"/>
              <c:layout>
                <c:manualLayout>
                  <c:x val="-2.572016044195587E-2"/>
                  <c:y val="-6.1591770148811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DE-469D-A89C-17D405F46BF5}"/>
                </c:ext>
              </c:extLst>
            </c:dLbl>
            <c:dLbl>
              <c:idx val="17"/>
              <c:layout>
                <c:manualLayout>
                  <c:x val="0"/>
                  <c:y val="5.3096353576561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DE-469D-A89C-17D405F46BF5}"/>
                </c:ext>
              </c:extLst>
            </c:dLbl>
            <c:dLbl>
              <c:idx val="19"/>
              <c:layout>
                <c:manualLayout>
                  <c:x val="-6.4814804313728686E-2"/>
                  <c:y val="4.24770828612496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DE-469D-A89C-17D405F46BF5}"/>
                </c:ext>
              </c:extLst>
            </c:dLbl>
            <c:dLbl>
              <c:idx val="20"/>
              <c:layout>
                <c:manualLayout>
                  <c:x val="-3.0864192530346952E-2"/>
                  <c:y val="-7.858260329331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DE-469D-A89C-17D405F46BF5}"/>
                </c:ext>
              </c:extLst>
            </c:dLbl>
            <c:dLbl>
              <c:idx val="21"/>
              <c:layout>
                <c:manualLayout>
                  <c:x val="-4.6296288795520432E-2"/>
                  <c:y val="5.3096353576562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DE-469D-A89C-17D405F46BF5}"/>
                </c:ext>
              </c:extLst>
            </c:dLbl>
            <c:dLbl>
              <c:idx val="22"/>
              <c:layout>
                <c:manualLayout>
                  <c:x val="-3.0864192530346952E-2"/>
                  <c:y val="5.3096353576562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DE-469D-A89C-17D405F46BF5}"/>
                </c:ext>
              </c:extLst>
            </c:dLbl>
            <c:dLbl>
              <c:idx val="23"/>
              <c:layout>
                <c:manualLayout>
                  <c:x val="-2.160493477124302E-2"/>
                  <c:y val="7.4334895007186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DE-469D-A89C-17D405F46BF5}"/>
                </c:ext>
              </c:extLst>
            </c:dLbl>
            <c:dLbl>
              <c:idx val="24"/>
              <c:layout>
                <c:manualLayout>
                  <c:x val="-7.2016449237477737E-3"/>
                  <c:y val="5.0972499433499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DE-469D-A89C-17D405F46BF5}"/>
                </c:ext>
              </c:extLst>
            </c:dLbl>
            <c:dLbl>
              <c:idx val="25"/>
              <c:layout>
                <c:manualLayout>
                  <c:x val="-5.9670772225337593E-2"/>
                  <c:y val="-4.4600937004312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DE-469D-A89C-17D405F46BF5}"/>
                </c:ext>
              </c:extLst>
            </c:dLbl>
            <c:dLbl>
              <c:idx val="26"/>
              <c:layout>
                <c:manualLayout>
                  <c:x val="-3.2921805365703417E-2"/>
                  <c:y val="3.8229374575124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DE-469D-A89C-17D405F46BF5}"/>
                </c:ext>
              </c:extLst>
            </c:dLbl>
            <c:dLbl>
              <c:idx val="27"/>
              <c:layout>
                <c:manualLayout>
                  <c:x val="-3.7037031036416347E-2"/>
                  <c:y val="-6.1591770148811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DE-469D-A89C-17D405F46B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År!$Q$8:$Q$36</c:f>
              <c:numCache>
                <c:formatCode>0.00</c:formatCode>
                <c:ptCount val="29"/>
                <c:pt idx="0">
                  <c:v>7.081236159745175</c:v>
                </c:pt>
                <c:pt idx="1">
                  <c:v>7.0049486265464447</c:v>
                </c:pt>
                <c:pt idx="2">
                  <c:v>7.3859874443885021</c:v>
                </c:pt>
                <c:pt idx="3">
                  <c:v>7.0825953753652993</c:v>
                </c:pt>
                <c:pt idx="4">
                  <c:v>7.1384440801916522</c:v>
                </c:pt>
                <c:pt idx="5">
                  <c:v>7.134997452878248</c:v>
                </c:pt>
                <c:pt idx="6">
                  <c:v>7.1100456621004566</c:v>
                </c:pt>
                <c:pt idx="7">
                  <c:v>7.225412631291773</c:v>
                </c:pt>
                <c:pt idx="8">
                  <c:v>7.1290402961697277</c:v>
                </c:pt>
                <c:pt idx="9">
                  <c:v>7.1846164833595187</c:v>
                </c:pt>
                <c:pt idx="10">
                  <c:v>7.1373908714283187</c:v>
                </c:pt>
                <c:pt idx="11">
                  <c:v>7.084178462641102</c:v>
                </c:pt>
                <c:pt idx="12">
                  <c:v>7.0462339023659757</c:v>
                </c:pt>
                <c:pt idx="13">
                  <c:v>7.219874622707219</c:v>
                </c:pt>
                <c:pt idx="14">
                  <c:v>7.2627649209457568</c:v>
                </c:pt>
                <c:pt idx="15">
                  <c:v>6.8579943314438161</c:v>
                </c:pt>
                <c:pt idx="16">
                  <c:v>6.6993277554770989</c:v>
                </c:pt>
                <c:pt idx="17">
                  <c:v>7.0453837597330349</c:v>
                </c:pt>
                <c:pt idx="18">
                  <c:v>7.2275071633237804</c:v>
                </c:pt>
                <c:pt idx="19">
                  <c:v>7.629232338521275</c:v>
                </c:pt>
                <c:pt idx="20">
                  <c:v>7.5916335775404047</c:v>
                </c:pt>
                <c:pt idx="21">
                  <c:v>7.4704586420989356</c:v>
                </c:pt>
                <c:pt idx="22">
                  <c:v>7.2967478177599343</c:v>
                </c:pt>
                <c:pt idx="23">
                  <c:v>7.607341373885685</c:v>
                </c:pt>
                <c:pt idx="24">
                  <c:v>7.6789276785983773</c:v>
                </c:pt>
                <c:pt idx="25">
                  <c:v>7.8808770611798451</c:v>
                </c:pt>
                <c:pt idx="26">
                  <c:v>7.7799091367995983</c:v>
                </c:pt>
                <c:pt idx="27">
                  <c:v>7.794758915314282</c:v>
                </c:pt>
                <c:pt idx="28">
                  <c:v>7.7380254949823692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A4-4B46-A600-6A65610491B5}"/>
            </c:ext>
          </c:extLst>
        </c:ser>
        <c:ser>
          <c:idx val="1"/>
          <c:order val="1"/>
          <c:tx>
            <c:strRef>
              <c:f>RNR!$H$30</c:f>
              <c:strCache>
                <c:ptCount val="1"/>
                <c:pt idx="0">
                  <c:v>Fettgruppe i 2024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År!$AU$8:$AU$36</c:f>
              <c:numCache>
                <c:formatCode>0</c:formatCode>
                <c:ptCount val="29"/>
                <c:pt idx="0" formatCode="0.00">
                  <c:v>7.7380254949823692</c:v>
                </c:pt>
                <c:pt idx="1">
                  <c:v>7.7380254949823692</c:v>
                </c:pt>
                <c:pt idx="2">
                  <c:v>7.7380254949823692</c:v>
                </c:pt>
                <c:pt idx="3">
                  <c:v>7.7380254949823692</c:v>
                </c:pt>
                <c:pt idx="4">
                  <c:v>7.7380254949823692</c:v>
                </c:pt>
                <c:pt idx="5">
                  <c:v>7.7380254949823692</c:v>
                </c:pt>
                <c:pt idx="6">
                  <c:v>7.7380254949823692</c:v>
                </c:pt>
                <c:pt idx="7">
                  <c:v>7.7380254949823692</c:v>
                </c:pt>
                <c:pt idx="8">
                  <c:v>7.7380254949823692</c:v>
                </c:pt>
                <c:pt idx="9">
                  <c:v>7.7380254949823692</c:v>
                </c:pt>
                <c:pt idx="10">
                  <c:v>7.7380254949823692</c:v>
                </c:pt>
                <c:pt idx="11">
                  <c:v>7.7380254949823692</c:v>
                </c:pt>
                <c:pt idx="12">
                  <c:v>7.7380254949823692</c:v>
                </c:pt>
                <c:pt idx="13">
                  <c:v>7.7380254949823692</c:v>
                </c:pt>
                <c:pt idx="14">
                  <c:v>7.7380254949823692</c:v>
                </c:pt>
                <c:pt idx="15">
                  <c:v>7.7380254949823692</c:v>
                </c:pt>
                <c:pt idx="16">
                  <c:v>7.7380254949823692</c:v>
                </c:pt>
                <c:pt idx="17">
                  <c:v>7.7380254949823692</c:v>
                </c:pt>
                <c:pt idx="18">
                  <c:v>7.7380254949823692</c:v>
                </c:pt>
                <c:pt idx="19">
                  <c:v>7.7380254949823692</c:v>
                </c:pt>
                <c:pt idx="20">
                  <c:v>7.7380254949823692</c:v>
                </c:pt>
                <c:pt idx="21">
                  <c:v>7.7380254949823692</c:v>
                </c:pt>
                <c:pt idx="22">
                  <c:v>7.7380254949823692</c:v>
                </c:pt>
                <c:pt idx="23">
                  <c:v>7.7380254949823692</c:v>
                </c:pt>
                <c:pt idx="24">
                  <c:v>7.7380254949823692</c:v>
                </c:pt>
                <c:pt idx="25">
                  <c:v>7.7380254949823692</c:v>
                </c:pt>
                <c:pt idx="26">
                  <c:v>7.7380254949823692</c:v>
                </c:pt>
                <c:pt idx="27">
                  <c:v>7.7380254949823692</c:v>
                </c:pt>
                <c:pt idx="28">
                  <c:v>7.7380254949823692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F5-4ACE-91A1-3E7B198CD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409120"/>
        <c:axId val="393410296"/>
      </c:line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2"/>
        <c:noMultiLvlLbl val="0"/>
      </c:catAx>
      <c:valAx>
        <c:axId val="393410296"/>
        <c:scaling>
          <c:orientation val="minMax"/>
          <c:max val="8.4"/>
          <c:min val="6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680799978359233E-2"/>
              <c:y val="0.26586714883822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82171789285541"/>
          <c:y val="0.23475260861967048"/>
          <c:w val="0.14370884288603264"/>
          <c:h val="9.1378762932726385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 slaktevekt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640818402232346E-2"/>
          <c:y val="0.1090412807759685"/>
          <c:w val="0.8889025205597374"/>
          <c:h val="0.8205036331583844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255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Organisasjon!$Q$17:$Q$45</c:f>
              <c:numCache>
                <c:formatCode>0</c:formatCode>
                <c:ptCount val="29"/>
                <c:pt idx="0">
                  <c:v>203.50657277731625</c:v>
                </c:pt>
                <c:pt idx="1">
                  <c:v>202.10510744687187</c:v>
                </c:pt>
                <c:pt idx="2">
                  <c:v>204.15902568849728</c:v>
                </c:pt>
                <c:pt idx="3">
                  <c:v>203.18517401621588</c:v>
                </c:pt>
                <c:pt idx="4">
                  <c:v>202.79656603943724</c:v>
                </c:pt>
                <c:pt idx="5">
                  <c:v>205.69164655403563</c:v>
                </c:pt>
                <c:pt idx="6">
                  <c:v>205.06547721216037</c:v>
                </c:pt>
                <c:pt idx="7">
                  <c:v>208.98363300842348</c:v>
                </c:pt>
                <c:pt idx="8">
                  <c:v>212.77692926853848</c:v>
                </c:pt>
                <c:pt idx="9">
                  <c:v>217.77621084797624</c:v>
                </c:pt>
                <c:pt idx="10">
                  <c:v>214.43696788269264</c:v>
                </c:pt>
                <c:pt idx="11">
                  <c:v>212.46140180217063</c:v>
                </c:pt>
                <c:pt idx="12">
                  <c:v>212.70084565471788</c:v>
                </c:pt>
                <c:pt idx="13">
                  <c:v>218.51947851885663</c:v>
                </c:pt>
                <c:pt idx="14">
                  <c:v>221.03071181097596</c:v>
                </c:pt>
                <c:pt idx="15">
                  <c:v>210.11690799298765</c:v>
                </c:pt>
                <c:pt idx="16">
                  <c:v>204.81690553745895</c:v>
                </c:pt>
                <c:pt idx="17">
                  <c:v>208.77713390237284</c:v>
                </c:pt>
                <c:pt idx="18">
                  <c:v>214.98744004385355</c:v>
                </c:pt>
                <c:pt idx="19">
                  <c:v>223.55915925130395</c:v>
                </c:pt>
                <c:pt idx="20">
                  <c:v>225.89772709459919</c:v>
                </c:pt>
                <c:pt idx="21">
                  <c:v>223.82169338677363</c:v>
                </c:pt>
                <c:pt idx="22">
                  <c:v>218.1653773089856</c:v>
                </c:pt>
                <c:pt idx="23">
                  <c:v>223.67806943474096</c:v>
                </c:pt>
                <c:pt idx="24">
                  <c:v>226.2382089293954</c:v>
                </c:pt>
                <c:pt idx="25">
                  <c:v>230.18436710547235</c:v>
                </c:pt>
                <c:pt idx="26">
                  <c:v>230.97053191967339</c:v>
                </c:pt>
                <c:pt idx="27">
                  <c:v>227.49679706796192</c:v>
                </c:pt>
                <c:pt idx="28">
                  <c:v>227.09287490319139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7-40D1-B02A-E989DF07F2B2}"/>
            </c:ext>
          </c:extLst>
        </c:ser>
        <c:ser>
          <c:idx val="4"/>
          <c:order val="1"/>
          <c:tx>
            <c:strRef>
              <c:f>Organisasjon!$D$74</c:f>
              <c:strCache>
                <c:ptCount val="1"/>
                <c:pt idx="0">
                  <c:v>KLF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Organisasjon!$Q$47:$Q$75</c:f>
              <c:numCache>
                <c:formatCode>0</c:formatCode>
                <c:ptCount val="29"/>
                <c:pt idx="0">
                  <c:v>197.55834886054137</c:v>
                </c:pt>
                <c:pt idx="1">
                  <c:v>197.46027533352185</c:v>
                </c:pt>
                <c:pt idx="2">
                  <c:v>200.69047568372881</c:v>
                </c:pt>
                <c:pt idx="3">
                  <c:v>198.96606596395796</c:v>
                </c:pt>
                <c:pt idx="4">
                  <c:v>198.82335041305055</c:v>
                </c:pt>
                <c:pt idx="5">
                  <c:v>202.45128403807811</c:v>
                </c:pt>
                <c:pt idx="6">
                  <c:v>203.09822790752312</c:v>
                </c:pt>
                <c:pt idx="7">
                  <c:v>206.14130647130563</c:v>
                </c:pt>
                <c:pt idx="8">
                  <c:v>209.13154370586787</c:v>
                </c:pt>
                <c:pt idx="9">
                  <c:v>212.37423826024499</c:v>
                </c:pt>
                <c:pt idx="10">
                  <c:v>210.23639065564987</c:v>
                </c:pt>
                <c:pt idx="11">
                  <c:v>211.70425176161547</c:v>
                </c:pt>
                <c:pt idx="12">
                  <c:v>213.91711757269263</c:v>
                </c:pt>
                <c:pt idx="13">
                  <c:v>220.26430547203751</c:v>
                </c:pt>
                <c:pt idx="14">
                  <c:v>220.29237613973376</c:v>
                </c:pt>
                <c:pt idx="15">
                  <c:v>210.84235828192257</c:v>
                </c:pt>
                <c:pt idx="16">
                  <c:v>205.60214813781528</c:v>
                </c:pt>
                <c:pt idx="17">
                  <c:v>209.68781922716923</c:v>
                </c:pt>
                <c:pt idx="18">
                  <c:v>211.96766467065825</c:v>
                </c:pt>
                <c:pt idx="19">
                  <c:v>220.62959258261873</c:v>
                </c:pt>
                <c:pt idx="20">
                  <c:v>222.45308473252624</c:v>
                </c:pt>
                <c:pt idx="21">
                  <c:v>221.36285000000004</c:v>
                </c:pt>
                <c:pt idx="22">
                  <c:v>213.25163681284744</c:v>
                </c:pt>
                <c:pt idx="23">
                  <c:v>220.31438449023835</c:v>
                </c:pt>
                <c:pt idx="24">
                  <c:v>223.84302996413751</c:v>
                </c:pt>
                <c:pt idx="25">
                  <c:v>228.34570879109819</c:v>
                </c:pt>
                <c:pt idx="26">
                  <c:v>228.70507969872</c:v>
                </c:pt>
                <c:pt idx="27">
                  <c:v>223.34624068638473</c:v>
                </c:pt>
                <c:pt idx="28">
                  <c:v>223.31594390856804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7-40D1-B02A-E989DF07F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1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98825959731564E-2"/>
              <c:y val="0.343392829849022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26274432619859"/>
          <c:y val="0.62375342421093005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</a:t>
            </a:r>
            <a:r>
              <a:rPr lang="nb-NO" sz="2800" baseline="0"/>
              <a:t> m</a:t>
            </a:r>
            <a:r>
              <a:rPr lang="nb-NO" sz="2800"/>
              <a:t>iddel LENGDE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14904680961712E-2"/>
          <c:y val="0.10334149660022064"/>
          <c:w val="0.87552841273057258"/>
          <c:h val="0.785614733510351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Organisasjon!$D$37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Organisasjon!$B$40:$B$45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Organisasjon!$M$40:$M$45</c:f>
              <c:numCache>
                <c:formatCode>0.0</c:formatCode>
                <c:ptCount val="6"/>
                <c:pt idx="0">
                  <c:v>193.8403859985614</c:v>
                </c:pt>
                <c:pt idx="1">
                  <c:v>193.93456221198156</c:v>
                </c:pt>
                <c:pt idx="2">
                  <c:v>194.00798561531545</c:v>
                </c:pt>
                <c:pt idx="3">
                  <c:v>194.62717720560397</c:v>
                </c:pt>
                <c:pt idx="4">
                  <c:v>194.05690719940321</c:v>
                </c:pt>
                <c:pt idx="5">
                  <c:v>193.37836436687255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04-4520-96B1-A7DF384399B1}"/>
            </c:ext>
          </c:extLst>
        </c:ser>
        <c:ser>
          <c:idx val="4"/>
          <c:order val="1"/>
          <c:tx>
            <c:strRef>
              <c:f>Organisasjon!$D$63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Organisasjon!$B$40:$B$45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Organisasjon!$M$70:$M$75</c:f>
              <c:numCache>
                <c:formatCode>0.0</c:formatCode>
                <c:ptCount val="6"/>
                <c:pt idx="0">
                  <c:v>191.56637741225236</c:v>
                </c:pt>
                <c:pt idx="1">
                  <c:v>191.93646759847525</c:v>
                </c:pt>
                <c:pt idx="2">
                  <c:v>192.13713420787079</c:v>
                </c:pt>
                <c:pt idx="3">
                  <c:v>191.96913143463647</c:v>
                </c:pt>
                <c:pt idx="4">
                  <c:v>191.52944804193649</c:v>
                </c:pt>
                <c:pt idx="5">
                  <c:v>190.77236315086779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04-4520-96B1-A7DF38439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1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295504881975096E-2"/>
              <c:y val="0.305838186770854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6694207753876"/>
          <c:y val="0.34434559955391575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</a:t>
            </a:r>
            <a:r>
              <a:rPr lang="nb-NO" sz="2800" baseline="0"/>
              <a:t> % KJØTTFE </a:t>
            </a:r>
            <a:r>
              <a:rPr lang="nb-NO" sz="2800"/>
              <a:t>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14904680961712E-2"/>
          <c:y val="0.10334149660022064"/>
          <c:w val="0.87552841273057258"/>
          <c:h val="0.785614733510351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Organisasjon!$D$32</c:f>
              <c:strCache>
                <c:ptCount val="1"/>
                <c:pt idx="0">
                  <c:v>Nortura</c:v>
                </c:pt>
              </c:strCache>
            </c:strRef>
          </c:tx>
          <c:spPr>
            <a:ln w="889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Organisasjon!$B$59:$B$75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Organisasjon!$W$32:$W$45</c:f>
              <c:numCache>
                <c:formatCode>0</c:formatCode>
                <c:ptCount val="14"/>
                <c:pt idx="0">
                  <c:v>35.244464645152902</c:v>
                </c:pt>
                <c:pt idx="1">
                  <c:v>40.287237192774654</c:v>
                </c:pt>
                <c:pt idx="2">
                  <c:v>39.810616164310488</c:v>
                </c:pt>
                <c:pt idx="3">
                  <c:v>43.209538166369747</c:v>
                </c:pt>
                <c:pt idx="4">
                  <c:v>42.098803313899971</c:v>
                </c:pt>
                <c:pt idx="5">
                  <c:v>39.619092405360931</c:v>
                </c:pt>
                <c:pt idx="6">
                  <c:v>42.921557400515312</c:v>
                </c:pt>
                <c:pt idx="7">
                  <c:v>51.542821158690174</c:v>
                </c:pt>
                <c:pt idx="8">
                  <c:v>49.876985693891811</c:v>
                </c:pt>
                <c:pt idx="9">
                  <c:v>54.724273188740192</c:v>
                </c:pt>
                <c:pt idx="10">
                  <c:v>59.926450993977497</c:v>
                </c:pt>
                <c:pt idx="11">
                  <c:v>56.350240352217106</c:v>
                </c:pt>
                <c:pt idx="12">
                  <c:v>58.214484901601445</c:v>
                </c:pt>
                <c:pt idx="13">
                  <c:v>60.176089349040048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FD-4B70-B871-E4A477D223AC}"/>
            </c:ext>
          </c:extLst>
        </c:ser>
        <c:ser>
          <c:idx val="4"/>
          <c:order val="1"/>
          <c:tx>
            <c:strRef>
              <c:f>Organisasjon!$D$63</c:f>
              <c:strCache>
                <c:ptCount val="1"/>
                <c:pt idx="0">
                  <c:v>KLF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Organisasjon!$B$59:$B$75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Organisasjon!$W$61:$W$75</c:f>
              <c:numCache>
                <c:formatCode>0</c:formatCode>
                <c:ptCount val="15"/>
                <c:pt idx="0">
                  <c:v>50.238621813525775</c:v>
                </c:pt>
                <c:pt idx="1">
                  <c:v>55.056493234760758</c:v>
                </c:pt>
                <c:pt idx="2">
                  <c:v>57.681508223024466</c:v>
                </c:pt>
                <c:pt idx="3">
                  <c:v>52.521273242987697</c:v>
                </c:pt>
                <c:pt idx="4">
                  <c:v>54.76474435424921</c:v>
                </c:pt>
                <c:pt idx="5">
                  <c:v>51.718078875439282</c:v>
                </c:pt>
                <c:pt idx="6">
                  <c:v>54.316666666666677</c:v>
                </c:pt>
                <c:pt idx="7">
                  <c:v>63.545398394070418</c:v>
                </c:pt>
                <c:pt idx="8">
                  <c:v>64.85900216919741</c:v>
                </c:pt>
                <c:pt idx="9">
                  <c:v>70.331111728336907</c:v>
                </c:pt>
                <c:pt idx="10">
                  <c:v>69.262362168801189</c:v>
                </c:pt>
                <c:pt idx="11">
                  <c:v>74.548957785951998</c:v>
                </c:pt>
                <c:pt idx="12">
                  <c:v>73.319786257243919</c:v>
                </c:pt>
                <c:pt idx="13">
                  <c:v>76.688011672205562</c:v>
                </c:pt>
                <c:pt idx="14">
                  <c:v>71.27124276084686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FD-4B70-B871-E4A477D22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KJØTTFE</a:t>
                </a:r>
              </a:p>
            </c:rich>
          </c:tx>
          <c:layout>
            <c:manualLayout>
              <c:xMode val="edge"/>
              <c:yMode val="edge"/>
              <c:x val="1.295504881975096E-2"/>
              <c:y val="0.3058381867708549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7709415386304"/>
          <c:y val="0.57072089860173447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Kviger, antall slakt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45582689344551E-2"/>
          <c:y val="0.17953153374988456"/>
          <c:w val="0.88167677154002611"/>
          <c:h val="0.6025117440695746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Regorg!$H$28:$H$35</c:f>
              <c:numCache>
                <c:formatCode>General</c:formatCode>
                <c:ptCount val="8"/>
                <c:pt idx="0">
                  <c:v>9820</c:v>
                </c:pt>
                <c:pt idx="1">
                  <c:v>5679</c:v>
                </c:pt>
                <c:pt idx="2">
                  <c:v>4718</c:v>
                </c:pt>
                <c:pt idx="3">
                  <c:v>2928</c:v>
                </c:pt>
                <c:pt idx="4">
                  <c:v>5434</c:v>
                </c:pt>
                <c:pt idx="5">
                  <c:v>2413</c:v>
                </c:pt>
                <c:pt idx="6">
                  <c:v>2287</c:v>
                </c:pt>
                <c:pt idx="7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E2-4BFA-9E8A-045C5D13964E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Regorg!$H$19:$H$26</c:f>
              <c:numCache>
                <c:formatCode>General</c:formatCode>
                <c:ptCount val="8"/>
                <c:pt idx="0">
                  <c:v>11314</c:v>
                </c:pt>
                <c:pt idx="1">
                  <c:v>6600</c:v>
                </c:pt>
                <c:pt idx="2">
                  <c:v>5516</c:v>
                </c:pt>
                <c:pt idx="3">
                  <c:v>3361</c:v>
                </c:pt>
                <c:pt idx="4">
                  <c:v>5941</c:v>
                </c:pt>
                <c:pt idx="5">
                  <c:v>2916</c:v>
                </c:pt>
                <c:pt idx="6">
                  <c:v>2331</c:v>
                </c:pt>
                <c:pt idx="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E2-4BFA-9E8A-045C5D13964E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Regorg!$H$10:$H$17</c:f>
              <c:numCache>
                <c:formatCode>General</c:formatCode>
                <c:ptCount val="8"/>
                <c:pt idx="0">
                  <c:v>10533</c:v>
                </c:pt>
                <c:pt idx="1">
                  <c:v>5988</c:v>
                </c:pt>
                <c:pt idx="2">
                  <c:v>6153</c:v>
                </c:pt>
                <c:pt idx="3">
                  <c:v>3007</c:v>
                </c:pt>
                <c:pt idx="4">
                  <c:v>5695</c:v>
                </c:pt>
                <c:pt idx="5">
                  <c:v>2937</c:v>
                </c:pt>
                <c:pt idx="6">
                  <c:v>2152</c:v>
                </c:pt>
                <c:pt idx="7">
                  <c:v>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E2-4BFA-9E8A-045C5D139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56818050371276"/>
          <c:y val="0.189797440126137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Kviger, antall% slakt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45582689344551E-2"/>
          <c:y val="0.17953153374988456"/>
          <c:w val="0.88167677154002611"/>
          <c:h val="0.6025117440695746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0.0</c:formatCode>
                <c:ptCount val="8"/>
                <c:pt idx="0">
                  <c:v>63.358926382347263</c:v>
                </c:pt>
                <c:pt idx="1">
                  <c:v>36.641073617652744</c:v>
                </c:pt>
                <c:pt idx="2">
                  <c:v>61.705466910803025</c:v>
                </c:pt>
                <c:pt idx="3">
                  <c:v>38.294533089196968</c:v>
                </c:pt>
                <c:pt idx="4">
                  <c:v>69.249394673123476</c:v>
                </c:pt>
                <c:pt idx="5">
                  <c:v>30.750605326876503</c:v>
                </c:pt>
                <c:pt idx="6">
                  <c:v>85.176908752327748</c:v>
                </c:pt>
                <c:pt idx="7">
                  <c:v>14.823091247672256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2-4778-9CB1-5BE5BB6BC45D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0.0</c:formatCode>
                <c:ptCount val="8"/>
                <c:pt idx="0">
                  <c:v>63.15730713408508</c:v>
                </c:pt>
                <c:pt idx="1">
                  <c:v>36.842692865914927</c:v>
                </c:pt>
                <c:pt idx="2">
                  <c:v>62.138109721752819</c:v>
                </c:pt>
                <c:pt idx="3">
                  <c:v>37.861890278247152</c:v>
                </c:pt>
                <c:pt idx="4">
                  <c:v>67.076888336908695</c:v>
                </c:pt>
                <c:pt idx="5">
                  <c:v>32.923111663091326</c:v>
                </c:pt>
                <c:pt idx="6">
                  <c:v>85.041955490696793</c:v>
                </c:pt>
                <c:pt idx="7">
                  <c:v>14.958044509303175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E2-4778-9CB1-5BE5BB6BC45D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0.0</c:formatCode>
                <c:ptCount val="8"/>
                <c:pt idx="0">
                  <c:v>63.755220628291262</c:v>
                </c:pt>
                <c:pt idx="1">
                  <c:v>36.244779371708745</c:v>
                </c:pt>
                <c:pt idx="2">
                  <c:v>67.172489082969449</c:v>
                </c:pt>
                <c:pt idx="3">
                  <c:v>32.827510917030565</c:v>
                </c:pt>
                <c:pt idx="4">
                  <c:v>65.975440222428176</c:v>
                </c:pt>
                <c:pt idx="5">
                  <c:v>34.024559777571831</c:v>
                </c:pt>
                <c:pt idx="6">
                  <c:v>84.161126319906145</c:v>
                </c:pt>
                <c:pt idx="7">
                  <c:v>15.83887368009386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E2-4778-9CB1-5BE5BB6BC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61977290352791"/>
          <c:y val="0.26011099381328606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Kviger, middel VEKT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017251775793723E-2"/>
          <c:y val="0.18780364246385356"/>
          <c:w val="0.90120513866717655"/>
          <c:h val="0.5942396291977464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Regorg!$U$28:$U$35</c:f>
              <c:numCache>
                <c:formatCode>0.0</c:formatCode>
                <c:ptCount val="8"/>
                <c:pt idx="0">
                  <c:v>236.28529022403245</c:v>
                </c:pt>
                <c:pt idx="1">
                  <c:v>233.77675647120995</c:v>
                </c:pt>
                <c:pt idx="2">
                  <c:v>231.21651123357361</c:v>
                </c:pt>
                <c:pt idx="3">
                  <c:v>226.58073770491856</c:v>
                </c:pt>
                <c:pt idx="4">
                  <c:v>225.00385719543627</c:v>
                </c:pt>
                <c:pt idx="5">
                  <c:v>221.48914214670503</c:v>
                </c:pt>
                <c:pt idx="6">
                  <c:v>221.81944031482283</c:v>
                </c:pt>
                <c:pt idx="7">
                  <c:v>215.71532663316577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B3-4E07-A24C-42A6879CEF5D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Regorg!$U$19:$U$26</c:f>
              <c:numCache>
                <c:formatCode>0</c:formatCode>
                <c:ptCount val="8"/>
                <c:pt idx="0">
                  <c:v>234.9439720700008</c:v>
                </c:pt>
                <c:pt idx="1">
                  <c:v>229.17369696969689</c:v>
                </c:pt>
                <c:pt idx="2">
                  <c:v>226.65271936185604</c:v>
                </c:pt>
                <c:pt idx="3">
                  <c:v>219.17587027670288</c:v>
                </c:pt>
                <c:pt idx="4">
                  <c:v>219.66552768894152</c:v>
                </c:pt>
                <c:pt idx="5">
                  <c:v>216.4196159122086</c:v>
                </c:pt>
                <c:pt idx="6">
                  <c:v>213.30725010725024</c:v>
                </c:pt>
                <c:pt idx="7">
                  <c:v>212.98878048780472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B3-4E07-A24C-42A6879CEF5D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Regorg!$U$10:$U$17</c:f>
              <c:numCache>
                <c:formatCode>0</c:formatCode>
                <c:ptCount val="8"/>
                <c:pt idx="0">
                  <c:v>231.82720972182716</c:v>
                </c:pt>
                <c:pt idx="1">
                  <c:v>227.68168002671936</c:v>
                </c:pt>
                <c:pt idx="2">
                  <c:v>226.66539899236204</c:v>
                </c:pt>
                <c:pt idx="3">
                  <c:v>221.22610575324265</c:v>
                </c:pt>
                <c:pt idx="4">
                  <c:v>222.04598770851516</c:v>
                </c:pt>
                <c:pt idx="5">
                  <c:v>219.29513108614216</c:v>
                </c:pt>
                <c:pt idx="6">
                  <c:v>218.49879182156141</c:v>
                </c:pt>
                <c:pt idx="7">
                  <c:v>203.44246913580236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B3-4E07-A24C-42A6879CE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54902815998406"/>
          <c:y val="0.15464065423201159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Kviger, middel KLASSE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017251775793723E-2"/>
          <c:y val="0.18780364246385356"/>
          <c:w val="0.90120513866717655"/>
          <c:h val="0.5942396291977464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Regorg!$M$28:$M$35</c:f>
              <c:numCache>
                <c:formatCode>0.00</c:formatCode>
                <c:ptCount val="8"/>
                <c:pt idx="0">
                  <c:v>6.1682996529904068</c:v>
                </c:pt>
                <c:pt idx="1">
                  <c:v>6.4560507310199027</c:v>
                </c:pt>
                <c:pt idx="2">
                  <c:v>5.5635746126087886</c:v>
                </c:pt>
                <c:pt idx="3">
                  <c:v>5.9579487179487209</c:v>
                </c:pt>
                <c:pt idx="4">
                  <c:v>5.3055914375346012</c:v>
                </c:pt>
                <c:pt idx="5">
                  <c:v>5.8435684647302892</c:v>
                </c:pt>
                <c:pt idx="6">
                  <c:v>5.3809732573432703</c:v>
                </c:pt>
                <c:pt idx="7">
                  <c:v>5.3450881612090688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2-416C-B089-26927CA35E7E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Regorg!$M$19:$M$26</c:f>
              <c:numCache>
                <c:formatCode>0.00</c:formatCode>
                <c:ptCount val="8"/>
                <c:pt idx="0">
                  <c:v>6.1320353982300864</c:v>
                </c:pt>
                <c:pt idx="1">
                  <c:v>6.3157495831438508</c:v>
                </c:pt>
                <c:pt idx="2">
                  <c:v>5.4869328493647922</c:v>
                </c:pt>
                <c:pt idx="3">
                  <c:v>5.7133909931404716</c:v>
                </c:pt>
                <c:pt idx="4">
                  <c:v>5.1941731222633871</c:v>
                </c:pt>
                <c:pt idx="5">
                  <c:v>5.6126373626373631</c:v>
                </c:pt>
                <c:pt idx="6">
                  <c:v>5.1725321888412008</c:v>
                </c:pt>
                <c:pt idx="7">
                  <c:v>5.2439024390243913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12-416C-B089-26927CA35E7E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Regorg!$M$10:$M$17</c:f>
              <c:numCache>
                <c:formatCode>0.00</c:formatCode>
                <c:ptCount val="8"/>
                <c:pt idx="0">
                  <c:v>6.1571496437054636</c:v>
                </c:pt>
                <c:pt idx="1">
                  <c:v>6.3533244236551951</c:v>
                </c:pt>
                <c:pt idx="2">
                  <c:v>5.7157963234097933</c:v>
                </c:pt>
                <c:pt idx="3">
                  <c:v>5.9433522159280239</c:v>
                </c:pt>
                <c:pt idx="4">
                  <c:v>5.3691334153629802</c:v>
                </c:pt>
                <c:pt idx="5">
                  <c:v>5.9168370824812557</c:v>
                </c:pt>
                <c:pt idx="6">
                  <c:v>5.2505811250581109</c:v>
                </c:pt>
                <c:pt idx="7">
                  <c:v>5.108910891089109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12-416C-B089-26927CA35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226872587204183"/>
          <c:y val="0.11574149005386242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Kviger, middel FETTGRUPPE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017251775793723E-2"/>
          <c:y val="0.18780364246385356"/>
          <c:w val="0.90120513866717655"/>
          <c:h val="0.5942396291977464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Regorg!$S$28:$S$35</c:f>
              <c:numCache>
                <c:formatCode>0.00</c:formatCode>
                <c:ptCount val="8"/>
                <c:pt idx="0">
                  <c:v>7.9385947046843182</c:v>
                </c:pt>
                <c:pt idx="1">
                  <c:v>7.7103363268181022</c:v>
                </c:pt>
                <c:pt idx="2">
                  <c:v>7.9832556167867743</c:v>
                </c:pt>
                <c:pt idx="3">
                  <c:v>7.618169398907102</c:v>
                </c:pt>
                <c:pt idx="4">
                  <c:v>7.7668384247331614</c:v>
                </c:pt>
                <c:pt idx="5">
                  <c:v>7.3945296311645246</c:v>
                </c:pt>
                <c:pt idx="6">
                  <c:v>7.6965456930476606</c:v>
                </c:pt>
                <c:pt idx="7">
                  <c:v>6.6306532663316595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03-4A9C-96C7-D3D729F43967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Regorg!$S$19:$S$26</c:f>
              <c:numCache>
                <c:formatCode>0.00</c:formatCode>
                <c:ptCount val="8"/>
                <c:pt idx="0">
                  <c:v>8.0963408166872881</c:v>
                </c:pt>
                <c:pt idx="1">
                  <c:v>7.7386363636363615</c:v>
                </c:pt>
                <c:pt idx="2">
                  <c:v>8.0774111675126896</c:v>
                </c:pt>
                <c:pt idx="3">
                  <c:v>7.4486759892889056</c:v>
                </c:pt>
                <c:pt idx="4">
                  <c:v>7.7212590472984317</c:v>
                </c:pt>
                <c:pt idx="5">
                  <c:v>7.2654320987654302</c:v>
                </c:pt>
                <c:pt idx="6">
                  <c:v>7.3998283998284</c:v>
                </c:pt>
                <c:pt idx="7">
                  <c:v>6.4853658536585366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03-4A9C-96C7-D3D729F43967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Regorg!$S$10:$S$17</c:f>
              <c:numCache>
                <c:formatCode>0.00</c:formatCode>
                <c:ptCount val="8"/>
                <c:pt idx="0">
                  <c:v>7.7633152947878115</c:v>
                </c:pt>
                <c:pt idx="1">
                  <c:v>7.5776553106212399</c:v>
                </c:pt>
                <c:pt idx="2">
                  <c:v>8.1610596457012807</c:v>
                </c:pt>
                <c:pt idx="3">
                  <c:v>7.7439308280678398</c:v>
                </c:pt>
                <c:pt idx="4">
                  <c:v>7.799297629499562</c:v>
                </c:pt>
                <c:pt idx="5">
                  <c:v>7.5005107252298275</c:v>
                </c:pt>
                <c:pt idx="6">
                  <c:v>7.3364312267657983</c:v>
                </c:pt>
                <c:pt idx="7">
                  <c:v>5.9753086419753068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03-4A9C-96C7-D3D729F43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1062974451896747E-2"/>
              <c:y val="0.32165994714595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840824346247514"/>
          <c:y val="0.13602824136472788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Kviger, andel OVERFETE innen region og organisasjon, hittil i år</a:t>
            </a:r>
          </a:p>
        </c:rich>
      </c:tx>
      <c:layout>
        <c:manualLayout>
          <c:xMode val="edge"/>
          <c:yMode val="edge"/>
          <c:x val="7.9051142720927545E-2"/>
          <c:y val="4.30204021681588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017251775793723E-2"/>
          <c:y val="0.18780364246385356"/>
          <c:w val="0.90120513866717655"/>
          <c:h val="0.5942396291977464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Regorg!$S$28:$S$35</c:f>
              <c:numCache>
                <c:formatCode>0.00</c:formatCode>
                <c:ptCount val="8"/>
                <c:pt idx="0">
                  <c:v>7.9385947046843182</c:v>
                </c:pt>
                <c:pt idx="1">
                  <c:v>7.7103363268181022</c:v>
                </c:pt>
                <c:pt idx="2">
                  <c:v>7.9832556167867743</c:v>
                </c:pt>
                <c:pt idx="3">
                  <c:v>7.618169398907102</c:v>
                </c:pt>
                <c:pt idx="4">
                  <c:v>7.7668384247331614</c:v>
                </c:pt>
                <c:pt idx="5">
                  <c:v>7.3945296311645246</c:v>
                </c:pt>
                <c:pt idx="6">
                  <c:v>7.6965456930476606</c:v>
                </c:pt>
                <c:pt idx="7">
                  <c:v>6.6306532663316595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D-45EE-A6DF-07C82B3C3816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Regorg!$S$19:$S$26</c:f>
              <c:numCache>
                <c:formatCode>0.00</c:formatCode>
                <c:ptCount val="8"/>
                <c:pt idx="0">
                  <c:v>8.0963408166872881</c:v>
                </c:pt>
                <c:pt idx="1">
                  <c:v>7.7386363636363615</c:v>
                </c:pt>
                <c:pt idx="2">
                  <c:v>8.0774111675126896</c:v>
                </c:pt>
                <c:pt idx="3">
                  <c:v>7.4486759892889056</c:v>
                </c:pt>
                <c:pt idx="4">
                  <c:v>7.7212590472984317</c:v>
                </c:pt>
                <c:pt idx="5">
                  <c:v>7.2654320987654302</c:v>
                </c:pt>
                <c:pt idx="6">
                  <c:v>7.3998283998284</c:v>
                </c:pt>
                <c:pt idx="7">
                  <c:v>6.4853658536585366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8D-45EE-A6DF-07C82B3C3816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Regorg!$S$10:$S$17</c:f>
              <c:numCache>
                <c:formatCode>0.00</c:formatCode>
                <c:ptCount val="8"/>
                <c:pt idx="0">
                  <c:v>7.7633152947878115</c:v>
                </c:pt>
                <c:pt idx="1">
                  <c:v>7.5776553106212399</c:v>
                </c:pt>
                <c:pt idx="2">
                  <c:v>8.1610596457012807</c:v>
                </c:pt>
                <c:pt idx="3">
                  <c:v>7.7439308280678398</c:v>
                </c:pt>
                <c:pt idx="4">
                  <c:v>7.799297629499562</c:v>
                </c:pt>
                <c:pt idx="5">
                  <c:v>7.5005107252298275</c:v>
                </c:pt>
                <c:pt idx="6">
                  <c:v>7.3364312267657983</c:v>
                </c:pt>
                <c:pt idx="7">
                  <c:v>5.9753086419753068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8D-45EE-A6DF-07C82B3C3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1062974451896747E-2"/>
              <c:y val="0.32165994714595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840824346247514"/>
          <c:y val="0.13602824136472788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Kviger, antall PRODUSENTER innen region og organisasjon, hittil i år</a:t>
            </a:r>
          </a:p>
        </c:rich>
      </c:tx>
      <c:layout>
        <c:manualLayout>
          <c:xMode val="edge"/>
          <c:yMode val="edge"/>
          <c:x val="7.9051142720927545E-2"/>
          <c:y val="4.30204021681588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663528058075212E-2"/>
          <c:y val="0.20021191770870939"/>
          <c:w val="0.88655886238489512"/>
          <c:h val="0.5818313539528906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Regorg!$G$28:$G$35</c:f>
              <c:numCache>
                <c:formatCode>General</c:formatCode>
                <c:ptCount val="8"/>
                <c:pt idx="0">
                  <c:v>1880</c:v>
                </c:pt>
                <c:pt idx="1">
                  <c:v>836</c:v>
                </c:pt>
                <c:pt idx="2">
                  <c:v>1300</c:v>
                </c:pt>
                <c:pt idx="3">
                  <c:v>637</c:v>
                </c:pt>
                <c:pt idx="4">
                  <c:v>1336</c:v>
                </c:pt>
                <c:pt idx="5">
                  <c:v>545</c:v>
                </c:pt>
                <c:pt idx="6">
                  <c:v>552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43-4831-B128-0C2B7778C3B5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1902</c:v>
                </c:pt>
                <c:pt idx="1">
                  <c:v>892</c:v>
                </c:pt>
                <c:pt idx="2">
                  <c:v>1327</c:v>
                </c:pt>
                <c:pt idx="3">
                  <c:v>665</c:v>
                </c:pt>
                <c:pt idx="4">
                  <c:v>1339</c:v>
                </c:pt>
                <c:pt idx="5">
                  <c:v>587</c:v>
                </c:pt>
                <c:pt idx="6">
                  <c:v>550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43-4831-B128-0C2B7778C3B5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1754</c:v>
                </c:pt>
                <c:pt idx="1">
                  <c:v>817</c:v>
                </c:pt>
                <c:pt idx="2">
                  <c:v>1370</c:v>
                </c:pt>
                <c:pt idx="3">
                  <c:v>602</c:v>
                </c:pt>
                <c:pt idx="4">
                  <c:v>1290</c:v>
                </c:pt>
                <c:pt idx="5">
                  <c:v>561</c:v>
                </c:pt>
                <c:pt idx="6">
                  <c:v>503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43-4831-B128-0C2B7778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1062974451896747E-2"/>
              <c:y val="0.32165994714595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79441756218462"/>
          <c:y val="0.2745873149322845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</a:t>
            </a:r>
            <a:r>
              <a:rPr lang="nb-NO" sz="2800" baseline="0"/>
              <a:t> mi</a:t>
            </a:r>
            <a:r>
              <a:rPr lang="nb-NO" sz="2800"/>
              <a:t>ddel KLASSE</a:t>
            </a:r>
          </a:p>
        </c:rich>
      </c:tx>
      <c:layout>
        <c:manualLayout>
          <c:xMode val="edge"/>
          <c:yMode val="edge"/>
          <c:x val="0.10849760647395131"/>
          <c:y val="2.1663095901140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71539427438383E-2"/>
          <c:y val="0.14581385950005965"/>
          <c:w val="0.8848790234928765"/>
          <c:h val="0.68913565777082497"/>
        </c:manualLayout>
      </c:layout>
      <c:lineChart>
        <c:grouping val="standard"/>
        <c:varyColors val="0"/>
        <c:ser>
          <c:idx val="0"/>
          <c:order val="0"/>
          <c:tx>
            <c:strRef>
              <c:f>År!$N$7</c:f>
              <c:strCache>
                <c:ptCount val="1"/>
                <c:pt idx="0">
                  <c:v>Klasse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3358990904387995E-2"/>
                  <c:y val="-7.0095468144548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72-4884-ABD9-DEB3231C2B4C}"/>
                </c:ext>
              </c:extLst>
            </c:dLbl>
            <c:dLbl>
              <c:idx val="1"/>
              <c:layout>
                <c:manualLayout>
                  <c:x val="-2.945264070553269E-2"/>
                  <c:y val="4.7417522568370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72-4884-ABD9-DEB3231C2B4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72-4884-ABD9-DEB3231C2B4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72-4884-ABD9-DEB3231C2B4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72-4884-ABD9-DEB3231C2B4C}"/>
                </c:ext>
              </c:extLst>
            </c:dLbl>
            <c:dLbl>
              <c:idx val="5"/>
              <c:layout>
                <c:manualLayout>
                  <c:x val="-2.945264070553269E-2"/>
                  <c:y val="-4.9479153984386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72-4884-ABD9-DEB3231C2B4C}"/>
                </c:ext>
              </c:extLst>
            </c:dLbl>
            <c:dLbl>
              <c:idx val="10"/>
              <c:layout>
                <c:manualLayout>
                  <c:x val="-1.9296557703624942E-2"/>
                  <c:y val="5.1540785400402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72-4884-ABD9-DEB3231C2B4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72-4884-ABD9-DEB3231C2B4C}"/>
                </c:ext>
              </c:extLst>
            </c:dLbl>
            <c:dLbl>
              <c:idx val="12"/>
              <c:layout>
                <c:manualLayout>
                  <c:x val="-1.3202907902480172E-2"/>
                  <c:y val="3.5047734072273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72-4884-ABD9-DEB3231C2B4C}"/>
                </c:ext>
              </c:extLst>
            </c:dLbl>
            <c:dLbl>
              <c:idx val="14"/>
              <c:layout>
                <c:manualLayout>
                  <c:x val="-3.0468249005723473E-2"/>
                  <c:y val="-5.5664048232435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72-4884-ABD9-DEB3231C2B4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72-4884-ABD9-DEB3231C2B4C}"/>
                </c:ext>
              </c:extLst>
            </c:dLbl>
            <c:dLbl>
              <c:idx val="16"/>
              <c:layout>
                <c:manualLayout>
                  <c:x val="-1.7298630203280138E-2"/>
                  <c:y val="5.3060744274286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C3-4828-90F4-3751475AE554}"/>
                </c:ext>
              </c:extLst>
            </c:dLbl>
            <c:dLbl>
              <c:idx val="17"/>
              <c:layout>
                <c:manualLayout>
                  <c:x val="0"/>
                  <c:y val="2.5469157251657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C3-4828-90F4-3751475AE554}"/>
                </c:ext>
              </c:extLst>
            </c:dLbl>
            <c:dLbl>
              <c:idx val="19"/>
              <c:layout>
                <c:manualLayout>
                  <c:x val="-4.2737792266927477E-2"/>
                  <c:y val="-4.2448595419428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63-45EC-8AA9-CE576FC9E97D}"/>
                </c:ext>
              </c:extLst>
            </c:dLbl>
            <c:dLbl>
              <c:idx val="20"/>
              <c:layout>
                <c:manualLayout>
                  <c:x val="-3.2499465606105039E-2"/>
                  <c:y val="-3.7109365488290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72-4884-ABD9-DEB3231C2B4C}"/>
                </c:ext>
              </c:extLst>
            </c:dLbl>
            <c:dLbl>
              <c:idx val="21"/>
              <c:layout>
                <c:manualLayout>
                  <c:x val="-1.1171691302098606E-2"/>
                  <c:y val="4.3294259736338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72-4884-ABD9-DEB3231C2B4C}"/>
                </c:ext>
              </c:extLst>
            </c:dLbl>
            <c:dLbl>
              <c:idx val="22"/>
              <c:layout>
                <c:manualLayout>
                  <c:x val="-2.9452640705532839E-2"/>
                  <c:y val="-4.5355891152354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72-4884-ABD9-DEB3231C2B4C}"/>
                </c:ext>
              </c:extLst>
            </c:dLbl>
            <c:dLbl>
              <c:idx val="23"/>
              <c:layout>
                <c:manualLayout>
                  <c:x val="-1.2210797790550685E-2"/>
                  <c:y val="4.2448595419428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41-4446-8550-B78F4FC7BA07}"/>
                </c:ext>
              </c:extLst>
            </c:dLbl>
            <c:dLbl>
              <c:idx val="25"/>
              <c:layout>
                <c:manualLayout>
                  <c:x val="-2.4374599204578778E-2"/>
                  <c:y val="-4.5355891152354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72-4884-ABD9-DEB3231C2B4C}"/>
                </c:ext>
              </c:extLst>
            </c:dLbl>
            <c:dLbl>
              <c:idx val="26"/>
              <c:layout>
                <c:manualLayout>
                  <c:x val="-4.0624332007631299E-3"/>
                  <c:y val="-5.9787311064467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72-4884-ABD9-DEB3231C2B4C}"/>
                </c:ext>
              </c:extLst>
            </c:dLbl>
            <c:dLbl>
              <c:idx val="27"/>
              <c:layout>
                <c:manualLayout>
                  <c:x val="-2.539020750476971E-2"/>
                  <c:y val="6.5972205312515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72-4884-ABD9-DEB3231C2B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År!$N$8:$N$36</c:f>
              <c:numCache>
                <c:formatCode>0.00</c:formatCode>
                <c:ptCount val="29"/>
                <c:pt idx="0">
                  <c:v>3.6901091948380622</c:v>
                </c:pt>
                <c:pt idx="1">
                  <c:v>3.4741035856573719</c:v>
                </c:pt>
                <c:pt idx="2">
                  <c:v>3.577465657011929</c:v>
                </c:pt>
                <c:pt idx="3">
                  <c:v>3.5932299162127079</c:v>
                </c:pt>
                <c:pt idx="4">
                  <c:v>3.6763333753625025</c:v>
                </c:pt>
                <c:pt idx="5">
                  <c:v>3.637894803871625</c:v>
                </c:pt>
                <c:pt idx="6">
                  <c:v>3.5583496412263553</c:v>
                </c:pt>
                <c:pt idx="7">
                  <c:v>3.7673236939026049</c:v>
                </c:pt>
                <c:pt idx="8">
                  <c:v>4.3712800797380034</c:v>
                </c:pt>
                <c:pt idx="9">
                  <c:v>4.5836309098700196</c:v>
                </c:pt>
                <c:pt idx="10">
                  <c:v>4.4184847353354311</c:v>
                </c:pt>
                <c:pt idx="11">
                  <c:v>4.5327360688048737</c:v>
                </c:pt>
                <c:pt idx="12">
                  <c:v>4.5440625935908967</c:v>
                </c:pt>
                <c:pt idx="13">
                  <c:v>4.6826097051311812</c:v>
                </c:pt>
                <c:pt idx="14">
                  <c:v>4.8327754357871182</c:v>
                </c:pt>
                <c:pt idx="15">
                  <c:v>4.7595865288429486</c:v>
                </c:pt>
                <c:pt idx="16">
                  <c:v>4.9107704212409935</c:v>
                </c:pt>
                <c:pt idx="17">
                  <c:v>4.9931924360400446</c:v>
                </c:pt>
                <c:pt idx="18">
                  <c:v>5.260888252148999</c:v>
                </c:pt>
                <c:pt idx="19">
                  <c:v>5.430050563214988</c:v>
                </c:pt>
                <c:pt idx="20">
                  <c:v>5.3356076282087121</c:v>
                </c:pt>
                <c:pt idx="21">
                  <c:v>5.3664630482675744</c:v>
                </c:pt>
                <c:pt idx="22">
                  <c:v>5.4409045707340429</c:v>
                </c:pt>
                <c:pt idx="23">
                  <c:v>5.4911798636602001</c:v>
                </c:pt>
                <c:pt idx="24">
                  <c:v>5.6119005346004531</c:v>
                </c:pt>
                <c:pt idx="25">
                  <c:v>5.9077993384105492</c:v>
                </c:pt>
                <c:pt idx="26">
                  <c:v>5.8883633767624488</c:v>
                </c:pt>
                <c:pt idx="27">
                  <c:v>5.781903520208604</c:v>
                </c:pt>
                <c:pt idx="28">
                  <c:v>5.8926894155332965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0-41AB-A0B4-4B47F375E935}"/>
            </c:ext>
          </c:extLst>
        </c:ser>
        <c:ser>
          <c:idx val="1"/>
          <c:order val="1"/>
          <c:tx>
            <c:strRef>
              <c:f>RNR!$H$29</c:f>
              <c:strCache>
                <c:ptCount val="1"/>
                <c:pt idx="0">
                  <c:v>Klasse i 2024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År!$AT$8:$AT$36</c:f>
              <c:numCache>
                <c:formatCode>0</c:formatCode>
                <c:ptCount val="29"/>
                <c:pt idx="0" formatCode="0.00">
                  <c:v>5.8926894155332965</c:v>
                </c:pt>
                <c:pt idx="1">
                  <c:v>5.8926894155332965</c:v>
                </c:pt>
                <c:pt idx="2">
                  <c:v>5.8926894155332965</c:v>
                </c:pt>
                <c:pt idx="3">
                  <c:v>5.8926894155332965</c:v>
                </c:pt>
                <c:pt idx="4">
                  <c:v>5.8926894155332965</c:v>
                </c:pt>
                <c:pt idx="5">
                  <c:v>5.8926894155332965</c:v>
                </c:pt>
                <c:pt idx="6">
                  <c:v>5.8926894155332965</c:v>
                </c:pt>
                <c:pt idx="7">
                  <c:v>5.8926894155332965</c:v>
                </c:pt>
                <c:pt idx="8">
                  <c:v>5.8926894155332965</c:v>
                </c:pt>
                <c:pt idx="9">
                  <c:v>5.8926894155332965</c:v>
                </c:pt>
                <c:pt idx="10">
                  <c:v>5.8926894155332965</c:v>
                </c:pt>
                <c:pt idx="11">
                  <c:v>5.8926894155332965</c:v>
                </c:pt>
                <c:pt idx="12">
                  <c:v>5.8926894155332965</c:v>
                </c:pt>
                <c:pt idx="13">
                  <c:v>5.8926894155332965</c:v>
                </c:pt>
                <c:pt idx="14">
                  <c:v>5.8926894155332965</c:v>
                </c:pt>
                <c:pt idx="15">
                  <c:v>5.8926894155332965</c:v>
                </c:pt>
                <c:pt idx="16">
                  <c:v>5.8926894155332965</c:v>
                </c:pt>
                <c:pt idx="17">
                  <c:v>5.8926894155332965</c:v>
                </c:pt>
                <c:pt idx="18">
                  <c:v>5.8926894155332965</c:v>
                </c:pt>
                <c:pt idx="19">
                  <c:v>5.8926894155332965</c:v>
                </c:pt>
                <c:pt idx="20">
                  <c:v>5.8926894155332965</c:v>
                </c:pt>
                <c:pt idx="21">
                  <c:v>5.8926894155332965</c:v>
                </c:pt>
                <c:pt idx="22">
                  <c:v>5.8926894155332965</c:v>
                </c:pt>
                <c:pt idx="23">
                  <c:v>5.8926894155332965</c:v>
                </c:pt>
                <c:pt idx="24">
                  <c:v>5.8926894155332965</c:v>
                </c:pt>
                <c:pt idx="25">
                  <c:v>5.8926894155332965</c:v>
                </c:pt>
                <c:pt idx="26">
                  <c:v>5.8926894155332965</c:v>
                </c:pt>
                <c:pt idx="27">
                  <c:v>5.8926894155332965</c:v>
                </c:pt>
                <c:pt idx="28">
                  <c:v>5.8926894155332965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F-44B9-A4A7-F8DBC7533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ax val="6.5"/>
          <c:min val="3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  <c:majorUnit val="0.25"/>
      </c:valAx>
      <c:spPr>
        <a:solidFill>
          <a:schemeClr val="bg1">
            <a:lumMod val="85000"/>
          </a:schemeClr>
        </a:solidFill>
        <a:ln w="12700">
          <a:solidFill>
            <a:schemeClr val="bg1">
              <a:lumMod val="8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33548610577603"/>
          <c:y val="0.50187853088059653"/>
          <c:w val="0.12799685278344555"/>
          <c:h val="9.7833147056930359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Kviger, andels% 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27477969421834E-2"/>
          <c:y val="0.12884881110363913"/>
          <c:w val="0.89901165991033982"/>
          <c:h val="0.701868181270090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Bedrifter!$I$24:$I$29</c:f>
              <c:numCache>
                <c:formatCode>0.0</c:formatCode>
                <c:ptCount val="6"/>
                <c:pt idx="0">
                  <c:v>24.761706802862495</c:v>
                </c:pt>
                <c:pt idx="1">
                  <c:v>19.877067434747751</c:v>
                </c:pt>
                <c:pt idx="2">
                  <c:v>21.456780592095495</c:v>
                </c:pt>
                <c:pt idx="3">
                  <c:v>15.24482584553256</c:v>
                </c:pt>
                <c:pt idx="4">
                  <c:v>2.9485999346735161</c:v>
                </c:pt>
                <c:pt idx="5">
                  <c:v>15.711019390088188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6E0-9BB6-CB244C0400F8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Bedrifter!$I$17:$I$22</c:f>
              <c:numCache>
                <c:formatCode>0.0</c:formatCode>
                <c:ptCount val="6"/>
                <c:pt idx="0">
                  <c:v>24.710203443694805</c:v>
                </c:pt>
                <c:pt idx="1">
                  <c:v>20.065643804214748</c:v>
                </c:pt>
                <c:pt idx="2">
                  <c:v>20.612675506004319</c:v>
                </c:pt>
                <c:pt idx="3">
                  <c:v>16.226002240225061</c:v>
                </c:pt>
                <c:pt idx="4">
                  <c:v>2.7559978118731929</c:v>
                </c:pt>
                <c:pt idx="5">
                  <c:v>15.629477193987862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54-46E0-9BB6-CB244C0400F8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Bedrifter!$I$10:$I$15</c:f>
              <c:numCache>
                <c:formatCode>0.0</c:formatCode>
                <c:ptCount val="6"/>
                <c:pt idx="0">
                  <c:v>24.646053702196905</c:v>
                </c:pt>
                <c:pt idx="1">
                  <c:v>22.150800108489278</c:v>
                </c:pt>
                <c:pt idx="2">
                  <c:v>19.742337944128025</c:v>
                </c:pt>
                <c:pt idx="3">
                  <c:v>15.844860320043399</c:v>
                </c:pt>
                <c:pt idx="4">
                  <c:v>3.1434770816381881</c:v>
                </c:pt>
                <c:pt idx="5">
                  <c:v>14.472470843504198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54-46E0-9BB6-CB244C040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1627955143419"/>
          <c:y val="0.2512599040005049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Kviger, antall</a:t>
            </a:r>
            <a:r>
              <a:rPr lang="nb-NO" sz="2400" baseline="0"/>
              <a:t> SLAKT</a:t>
            </a:r>
            <a:r>
              <a:rPr lang="nb-NO" sz="2400"/>
              <a:t> 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50512897603393E-2"/>
          <c:y val="0.13313835606398108"/>
          <c:w val="0.88318862498215822"/>
          <c:h val="0.6975786363097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Bedrifter!$G$24:$G$29</c:f>
              <c:numCache>
                <c:formatCode>0</c:formatCode>
                <c:ptCount val="6"/>
                <c:pt idx="0">
                  <c:v>8339</c:v>
                </c:pt>
                <c:pt idx="1">
                  <c:v>6694</c:v>
                </c:pt>
                <c:pt idx="2">
                  <c:v>7226</c:v>
                </c:pt>
                <c:pt idx="3">
                  <c:v>5134</c:v>
                </c:pt>
                <c:pt idx="4">
                  <c:v>993</c:v>
                </c:pt>
                <c:pt idx="5">
                  <c:v>5291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48-48F5-80E7-888EA026E817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Bedrifter!$G$17:$G$22</c:f>
              <c:numCache>
                <c:formatCode>0</c:formatCode>
                <c:ptCount val="6"/>
                <c:pt idx="0">
                  <c:v>9486</c:v>
                </c:pt>
                <c:pt idx="1">
                  <c:v>7703</c:v>
                </c:pt>
                <c:pt idx="2">
                  <c:v>7913</c:v>
                </c:pt>
                <c:pt idx="3">
                  <c:v>6229</c:v>
                </c:pt>
                <c:pt idx="4">
                  <c:v>1058</c:v>
                </c:pt>
                <c:pt idx="5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48-48F5-80E7-888EA026E817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Bedrifter!$G$10:$G$15</c:f>
              <c:numCache>
                <c:formatCode>0</c:formatCode>
                <c:ptCount val="6"/>
                <c:pt idx="0">
                  <c:v>9087</c:v>
                </c:pt>
                <c:pt idx="1">
                  <c:v>8167</c:v>
                </c:pt>
                <c:pt idx="2">
                  <c:v>7279</c:v>
                </c:pt>
                <c:pt idx="3">
                  <c:v>5842</c:v>
                </c:pt>
                <c:pt idx="4">
                  <c:v>1159</c:v>
                </c:pt>
                <c:pt idx="5">
                  <c:v>5336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48-48F5-80E7-888EA026E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6068616684409E-2"/>
              <c:y val="0.307403146634547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1627955143419"/>
          <c:y val="0.2512599040005049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Kviger, middel</a:t>
            </a:r>
            <a:r>
              <a:rPr lang="nb-NO" sz="2400" baseline="0"/>
              <a:t> VEKT </a:t>
            </a:r>
            <a:r>
              <a:rPr lang="nb-NO" sz="2400"/>
              <a:t>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50512897603393E-2"/>
          <c:y val="0.13313835606398108"/>
          <c:w val="0.88318862498215822"/>
          <c:h val="0.6975786363097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Bedrifter!$O$24:$O$29</c:f>
              <c:numCache>
                <c:formatCode>0</c:formatCode>
                <c:ptCount val="6"/>
                <c:pt idx="0">
                  <c:v>236.80797817484071</c:v>
                </c:pt>
                <c:pt idx="1">
                  <c:v>230.06952494771409</c:v>
                </c:pt>
                <c:pt idx="2">
                  <c:v>225.06863271519575</c:v>
                </c:pt>
                <c:pt idx="3">
                  <c:v>231.70576548500279</c:v>
                </c:pt>
                <c:pt idx="4">
                  <c:v>235.94128902316223</c:v>
                </c:pt>
                <c:pt idx="5">
                  <c:v>224.43536193536281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B0-4492-A7CE-FD725AB07163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Bedrifter!$O$17:$O$22</c:f>
              <c:numCache>
                <c:formatCode>0</c:formatCode>
                <c:ptCount val="6"/>
                <c:pt idx="0">
                  <c:v>235.21261859582424</c:v>
                </c:pt>
                <c:pt idx="1">
                  <c:v>226.29031546150881</c:v>
                </c:pt>
                <c:pt idx="2">
                  <c:v>219.42163528371049</c:v>
                </c:pt>
                <c:pt idx="3">
                  <c:v>225.70329105795457</c:v>
                </c:pt>
                <c:pt idx="4">
                  <c:v>235.41994328922479</c:v>
                </c:pt>
                <c:pt idx="5">
                  <c:v>218.77023333333321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B0-4492-A7CE-FD725AB07163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Bedrifter!$O$10:$O$15</c:f>
              <c:numCache>
                <c:formatCode>0</c:formatCode>
                <c:ptCount val="6"/>
                <c:pt idx="0">
                  <c:v>232.00769230769257</c:v>
                </c:pt>
                <c:pt idx="1">
                  <c:v>226.73227623362277</c:v>
                </c:pt>
                <c:pt idx="2">
                  <c:v>221.36187663140475</c:v>
                </c:pt>
                <c:pt idx="3">
                  <c:v>225.77285176309437</c:v>
                </c:pt>
                <c:pt idx="4">
                  <c:v>229.20465918895593</c:v>
                </c:pt>
                <c:pt idx="5">
                  <c:v>219.34700149925035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B0-4492-A7CE-FD725AB07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  <c:min val="1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</a:t>
                </a:r>
              </a:p>
            </c:rich>
          </c:tx>
          <c:layout>
            <c:manualLayout>
              <c:xMode val="edge"/>
              <c:yMode val="edge"/>
              <c:x val="1.806068616684409E-2"/>
              <c:y val="0.307403146634547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53689948097798"/>
          <c:y val="2.3914044274183664E-2"/>
          <c:w val="6.3673621248716228E-2"/>
          <c:h val="0.20961266760045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Kviger, middel</a:t>
            </a:r>
            <a:r>
              <a:rPr lang="nb-NO" sz="2400" baseline="0"/>
              <a:t> KLASSE </a:t>
            </a:r>
            <a:r>
              <a:rPr lang="nb-NO" sz="2400"/>
              <a:t>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50512897603393E-2"/>
          <c:y val="0.13313835606398108"/>
          <c:w val="0.88318862498215822"/>
          <c:h val="0.6975786363097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Bedrifter!$K$24:$K$29</c:f>
              <c:numCache>
                <c:formatCode>0.00</c:formatCode>
                <c:ptCount val="6"/>
                <c:pt idx="0">
                  <c:v>6.1538461538461524</c:v>
                </c:pt>
                <c:pt idx="1">
                  <c:v>5.6415320167564333</c:v>
                </c:pt>
                <c:pt idx="2">
                  <c:v>5.3801526717557238</c:v>
                </c:pt>
                <c:pt idx="3">
                  <c:v>6.3147534593646482</c:v>
                </c:pt>
                <c:pt idx="4">
                  <c:v>6.682459677419355</c:v>
                </c:pt>
                <c:pt idx="5">
                  <c:v>5.9124101399924331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BD-4BC2-AFEA-C158A5A6C085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Bedrifter!$K$17:$K$22</c:f>
              <c:numCache>
                <c:formatCode>0.00</c:formatCode>
                <c:ptCount val="6"/>
                <c:pt idx="0">
                  <c:v>6.1032298923369215</c:v>
                </c:pt>
                <c:pt idx="1">
                  <c:v>5.5896036387264436</c:v>
                </c:pt>
                <c:pt idx="2">
                  <c:v>5.2580604374762929</c:v>
                </c:pt>
                <c:pt idx="3">
                  <c:v>6.1556270096463024</c:v>
                </c:pt>
                <c:pt idx="4">
                  <c:v>6.6780303030303028</c:v>
                </c:pt>
                <c:pt idx="5">
                  <c:v>5.6664442961974624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BD-4BC2-AFEA-C158A5A6C085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Bedrifter!$K$10:$K$15</c:f>
              <c:numCache>
                <c:formatCode>0.00</c:formatCode>
                <c:ptCount val="6"/>
                <c:pt idx="0">
                  <c:v>6.1067533325988759</c:v>
                </c:pt>
                <c:pt idx="1">
                  <c:v>5.7923048645999282</c:v>
                </c:pt>
                <c:pt idx="2">
                  <c:v>5.3720098982678044</c:v>
                </c:pt>
                <c:pt idx="3">
                  <c:v>6.2654670094258789</c:v>
                </c:pt>
                <c:pt idx="4">
                  <c:v>6.6882556131260786</c:v>
                </c:pt>
                <c:pt idx="5">
                  <c:v>5.8115153788447103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BD-4BC2-AFEA-C158A5A6C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806068616684409E-2"/>
              <c:y val="0.307403146634547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53689948097798"/>
          <c:y val="2.3914044274183664E-2"/>
          <c:w val="6.3673621248716228E-2"/>
          <c:h val="0.20961266760045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Kviger, middel</a:t>
            </a:r>
            <a:r>
              <a:rPr lang="nb-NO" sz="2400" baseline="0"/>
              <a:t> FETTGRUPPE </a:t>
            </a:r>
            <a:r>
              <a:rPr lang="nb-NO" sz="2400"/>
              <a:t>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50512897603393E-2"/>
          <c:y val="0.13313835606398108"/>
          <c:w val="0.88318862498215822"/>
          <c:h val="0.6975786363097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Bedrifter!$M$24:$M$29</c:f>
              <c:numCache>
                <c:formatCode>0.00</c:formatCode>
                <c:ptCount val="6"/>
                <c:pt idx="0">
                  <c:v>7.9047847463724672</c:v>
                </c:pt>
                <c:pt idx="1">
                  <c:v>7.9389005079175377</c:v>
                </c:pt>
                <c:pt idx="2">
                  <c:v>7.8007196235815117</c:v>
                </c:pt>
                <c:pt idx="3">
                  <c:v>7.6024542267238013</c:v>
                </c:pt>
                <c:pt idx="4">
                  <c:v>7.5256797583081552</c:v>
                </c:pt>
                <c:pt idx="5">
                  <c:v>7.5734265734265742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DE-4E18-BD7C-8D9F48CE707A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Bedrifter!$M$17:$M$22</c:f>
              <c:numCache>
                <c:formatCode>0.00</c:formatCode>
                <c:ptCount val="6"/>
                <c:pt idx="0">
                  <c:v>8.0599831330381608</c:v>
                </c:pt>
                <c:pt idx="1">
                  <c:v>8.0711411138517466</c:v>
                </c:pt>
                <c:pt idx="2">
                  <c:v>7.6644761784405393</c:v>
                </c:pt>
                <c:pt idx="3">
                  <c:v>7.609568148980574</c:v>
                </c:pt>
                <c:pt idx="4">
                  <c:v>7.5217391304347823</c:v>
                </c:pt>
                <c:pt idx="5">
                  <c:v>7.4328333333333312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DE-4E18-BD7C-8D9F48CE707A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Bedrifter!$M$10:$M$15</c:f>
              <c:numCache>
                <c:formatCode>0.00</c:formatCode>
                <c:ptCount val="6"/>
                <c:pt idx="0">
                  <c:v>7.6807527236711808</c:v>
                </c:pt>
                <c:pt idx="1">
                  <c:v>8.1202399902044817</c:v>
                </c:pt>
                <c:pt idx="2">
                  <c:v>7.704080230800936</c:v>
                </c:pt>
                <c:pt idx="3">
                  <c:v>7.6554262238959252</c:v>
                </c:pt>
                <c:pt idx="4">
                  <c:v>7.4616048317515116</c:v>
                </c:pt>
                <c:pt idx="5">
                  <c:v>7.4473388305847052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DE-4E18-BD7C-8D9F48CE7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806068616684409E-2"/>
              <c:y val="0.307403146634547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53689948097798"/>
          <c:y val="2.3914044274183664E-2"/>
          <c:w val="6.3673621248716228E-2"/>
          <c:h val="0.20961266760045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Kviger, andel</a:t>
            </a:r>
            <a:r>
              <a:rPr lang="nb-NO" sz="2400" baseline="0"/>
              <a:t> OVERFETE </a:t>
            </a:r>
            <a:r>
              <a:rPr lang="nb-NO" sz="2400"/>
              <a:t>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50512897603393E-2"/>
          <c:y val="0.13313835606398108"/>
          <c:w val="0.88318862498215822"/>
          <c:h val="0.6975786363097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Bedrifter!$Q$24:$Q$29</c:f>
              <c:numCache>
                <c:formatCode>0</c:formatCode>
                <c:ptCount val="6"/>
                <c:pt idx="0">
                  <c:v>79.158172442738945</c:v>
                </c:pt>
                <c:pt idx="1">
                  <c:v>76.561099492082477</c:v>
                </c:pt>
                <c:pt idx="2">
                  <c:v>75.29753667312481</c:v>
                </c:pt>
                <c:pt idx="3">
                  <c:v>72.769770159719499</c:v>
                </c:pt>
                <c:pt idx="4">
                  <c:v>70.896273917421937</c:v>
                </c:pt>
                <c:pt idx="5">
                  <c:v>69.457569457569448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33-4CFD-B7BE-00B75F80FA33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Bedrifter!$Q$17:$Q$22</c:f>
              <c:numCache>
                <c:formatCode>0</c:formatCode>
                <c:ptCount val="6"/>
                <c:pt idx="0">
                  <c:v>82.384566729917779</c:v>
                </c:pt>
                <c:pt idx="1">
                  <c:v>78.787485395300507</c:v>
                </c:pt>
                <c:pt idx="2">
                  <c:v>71.957538228232011</c:v>
                </c:pt>
                <c:pt idx="3">
                  <c:v>72.146411944132282</c:v>
                </c:pt>
                <c:pt idx="4">
                  <c:v>73.345935727788259</c:v>
                </c:pt>
                <c:pt idx="5">
                  <c:v>66.533333333333317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33-4CFD-B7BE-00B75F80FA33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Bedrifter!$Q$10:$Q$15</c:f>
              <c:numCache>
                <c:formatCode>0</c:formatCode>
                <c:ptCount val="6"/>
                <c:pt idx="0">
                  <c:v>76.625949158137985</c:v>
                </c:pt>
                <c:pt idx="1">
                  <c:v>79.221256275254078</c:v>
                </c:pt>
                <c:pt idx="2">
                  <c:v>72.770985025415598</c:v>
                </c:pt>
                <c:pt idx="3">
                  <c:v>72.406710030811382</c:v>
                </c:pt>
                <c:pt idx="4">
                  <c:v>70.578084555651429</c:v>
                </c:pt>
                <c:pt idx="5">
                  <c:v>66.885307346326854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33-4CFD-B7BE-00B75F80F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Andel OVERFETE i %</a:t>
                </a:r>
              </a:p>
            </c:rich>
          </c:tx>
          <c:layout>
            <c:manualLayout>
              <c:xMode val="edge"/>
              <c:yMode val="edge"/>
              <c:x val="1.806068616684409E-2"/>
              <c:y val="0.307403146634547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53689948097798"/>
          <c:y val="2.3914044274183664E-2"/>
          <c:w val="6.3673621248716228E-2"/>
          <c:h val="0.20961266760045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antall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79830440687769E-2"/>
          <c:y val="0.13545113889036456"/>
          <c:w val="0.8999159882622394"/>
          <c:h val="0.6338075268067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(Slakteri!$E$10:$E$18,Slakteri!$E$20:$E$29,Slakteri!$E$31,Slakteri!$E$33,Slakteri!$E$36)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Jens Eide</c:v>
                </c:pt>
                <c:pt idx="20">
                  <c:v>Bjerka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Slakteri!$G$38:$G$64</c15:sqref>
                  </c15:fullRef>
                </c:ext>
              </c:extLst>
              <c:f>(Slakteri!$G$38:$G$46,Slakteri!$G$48:$G$57,Slakteri!$G$59,Slakteri!$G$61,Slakteri!$G$64)</c:f>
              <c:numCache>
                <c:formatCode>General</c:formatCode>
                <c:ptCount val="22"/>
                <c:pt idx="0">
                  <c:v>8813</c:v>
                </c:pt>
                <c:pt idx="1">
                  <c:v>2333</c:v>
                </c:pt>
                <c:pt idx="2">
                  <c:v>673</c:v>
                </c:pt>
                <c:pt idx="3">
                  <c:v>3121</c:v>
                </c:pt>
                <c:pt idx="4">
                  <c:v>1180</c:v>
                </c:pt>
                <c:pt idx="5">
                  <c:v>2251</c:v>
                </c:pt>
                <c:pt idx="6">
                  <c:v>2235</c:v>
                </c:pt>
                <c:pt idx="7">
                  <c:v>142</c:v>
                </c:pt>
                <c:pt idx="8">
                  <c:v>1593</c:v>
                </c:pt>
                <c:pt idx="9">
                  <c:v>0</c:v>
                </c:pt>
                <c:pt idx="10">
                  <c:v>1058</c:v>
                </c:pt>
                <c:pt idx="11">
                  <c:v>729</c:v>
                </c:pt>
                <c:pt idx="12">
                  <c:v>2385</c:v>
                </c:pt>
                <c:pt idx="13">
                  <c:v>1167</c:v>
                </c:pt>
                <c:pt idx="14">
                  <c:v>159</c:v>
                </c:pt>
                <c:pt idx="15">
                  <c:v>1458</c:v>
                </c:pt>
                <c:pt idx="16">
                  <c:v>638</c:v>
                </c:pt>
                <c:pt idx="17">
                  <c:v>388</c:v>
                </c:pt>
                <c:pt idx="18">
                  <c:v>5400</c:v>
                </c:pt>
                <c:pt idx="19">
                  <c:v>341</c:v>
                </c:pt>
                <c:pt idx="20">
                  <c:v>1634</c:v>
                </c:pt>
                <c:pt idx="21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B-4C37-B500-D24A0E61306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Slakteri!$E$10:$E$36</c15:sqref>
                  </c15:fullRef>
                </c:ext>
              </c:extLst>
              <c:f>(Slakteri!$E$10:$E$18,Slakteri!$E$20:$E$29,Slakteri!$E$31,Slakteri!$E$33,Slakteri!$E$36)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Malvik</c:v>
                </c:pt>
                <c:pt idx="19">
                  <c:v>Jens Eide</c:v>
                </c:pt>
                <c:pt idx="20">
                  <c:v>Bjerka</c:v>
                </c:pt>
                <c:pt idx="21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Slakteri!$G$10:$G$36</c15:sqref>
                  </c15:fullRef>
                </c:ext>
              </c:extLst>
              <c:f>(Slakteri!$G$10:$G$18,Slakteri!$G$20:$G$29,Slakteri!$G$31,Slakteri!$G$33,Slakteri!$G$36)</c:f>
              <c:numCache>
                <c:formatCode>0</c:formatCode>
                <c:ptCount val="22"/>
                <c:pt idx="0">
                  <c:v>8465</c:v>
                </c:pt>
                <c:pt idx="1">
                  <c:v>2077</c:v>
                </c:pt>
                <c:pt idx="2">
                  <c:v>622</c:v>
                </c:pt>
                <c:pt idx="3">
                  <c:v>3457</c:v>
                </c:pt>
                <c:pt idx="4">
                  <c:v>1223</c:v>
                </c:pt>
                <c:pt idx="5">
                  <c:v>2228</c:v>
                </c:pt>
                <c:pt idx="6">
                  <c:v>2290</c:v>
                </c:pt>
                <c:pt idx="7">
                  <c:v>104</c:v>
                </c:pt>
                <c:pt idx="8">
                  <c:v>1381</c:v>
                </c:pt>
                <c:pt idx="9">
                  <c:v>0</c:v>
                </c:pt>
                <c:pt idx="10">
                  <c:v>1159</c:v>
                </c:pt>
                <c:pt idx="11">
                  <c:v>594</c:v>
                </c:pt>
                <c:pt idx="12">
                  <c:v>2233</c:v>
                </c:pt>
                <c:pt idx="13">
                  <c:v>1197</c:v>
                </c:pt>
                <c:pt idx="14">
                  <c:v>224</c:v>
                </c:pt>
                <c:pt idx="15">
                  <c:v>1426</c:v>
                </c:pt>
                <c:pt idx="16">
                  <c:v>677</c:v>
                </c:pt>
                <c:pt idx="17">
                  <c:v>384</c:v>
                </c:pt>
                <c:pt idx="18">
                  <c:v>5075</c:v>
                </c:pt>
                <c:pt idx="19">
                  <c:v>382</c:v>
                </c:pt>
                <c:pt idx="20">
                  <c:v>1416</c:v>
                </c:pt>
                <c:pt idx="21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B-4C37-B500-D24A0E613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50"/>
                  <a:t>Antall</a:t>
                </a:r>
              </a:p>
            </c:rich>
          </c:tx>
          <c:layout>
            <c:manualLayout>
              <c:xMode val="edge"/>
              <c:yMode val="edge"/>
              <c:x val="8.8090119670679607E-3"/>
              <c:y val="0.35678328721801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antall SLAKT per PRODUSENT</a:t>
            </a:r>
            <a:r>
              <a:rPr lang="nb-NO" sz="2800" baseline="0"/>
              <a:t> </a:t>
            </a:r>
            <a:r>
              <a:rPr lang="nb-NO" sz="2800"/>
              <a:t>per slakteri </a:t>
            </a:r>
          </a:p>
        </c:rich>
      </c:tx>
      <c:layout>
        <c:manualLayout>
          <c:xMode val="edge"/>
          <c:yMode val="edge"/>
          <c:x val="0.11892447274281841"/>
          <c:y val="2.6105696652106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721050419355597"/>
          <c:h val="0.613866975114109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Slakteri!$AF$38:$AF$64</c:f>
              <c:numCache>
                <c:formatCode>0.0</c:formatCode>
                <c:ptCount val="27"/>
                <c:pt idx="0">
                  <c:v>5.9028801071667782</c:v>
                </c:pt>
                <c:pt idx="1">
                  <c:v>9.1490196078431367</c:v>
                </c:pt>
                <c:pt idx="2">
                  <c:v>3.4690721649484537</c:v>
                </c:pt>
                <c:pt idx="3">
                  <c:v>4.7287878787878785</c:v>
                </c:pt>
                <c:pt idx="4">
                  <c:v>3.2777777777777777</c:v>
                </c:pt>
                <c:pt idx="5">
                  <c:v>6.1671232876712327</c:v>
                </c:pt>
                <c:pt idx="6">
                  <c:v>3.4122137404580153</c:v>
                </c:pt>
                <c:pt idx="7">
                  <c:v>4.1764705882352944</c:v>
                </c:pt>
                <c:pt idx="8">
                  <c:v>5.2401315789473681</c:v>
                </c:pt>
                <c:pt idx="9">
                  <c:v>3.6802721088435373</c:v>
                </c:pt>
                <c:pt idx="10">
                  <c:v>0</c:v>
                </c:pt>
                <c:pt idx="11">
                  <c:v>6.3353293413173652</c:v>
                </c:pt>
                <c:pt idx="12">
                  <c:v>4.0726256983240221</c:v>
                </c:pt>
                <c:pt idx="13">
                  <c:v>7.976588628762542</c:v>
                </c:pt>
                <c:pt idx="14">
                  <c:v>8.9083969465648849</c:v>
                </c:pt>
                <c:pt idx="15">
                  <c:v>2.8392857142857144</c:v>
                </c:pt>
                <c:pt idx="16">
                  <c:v>4.7647058823529411</c:v>
                </c:pt>
                <c:pt idx="17">
                  <c:v>4.3108108108108105</c:v>
                </c:pt>
                <c:pt idx="18">
                  <c:v>5.1052631578947372</c:v>
                </c:pt>
                <c:pt idx="19">
                  <c:v>4.340836012861736</c:v>
                </c:pt>
                <c:pt idx="20">
                  <c:v>0</c:v>
                </c:pt>
                <c:pt idx="21">
                  <c:v>3.6666666666666665</c:v>
                </c:pt>
                <c:pt idx="22">
                  <c:v>0</c:v>
                </c:pt>
                <c:pt idx="23">
                  <c:v>4.4043126684636116</c:v>
                </c:pt>
                <c:pt idx="24">
                  <c:v>0</c:v>
                </c:pt>
                <c:pt idx="25">
                  <c:v>0</c:v>
                </c:pt>
                <c:pt idx="26">
                  <c:v>2.3272727272727272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B-41B5-B7BD-F85AE6618B87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Slakteri!$AF$10:$AF$36</c:f>
              <c:numCache>
                <c:formatCode>0.0</c:formatCode>
                <c:ptCount val="27"/>
                <c:pt idx="0">
                  <c:v>5.9823321554770317</c:v>
                </c:pt>
                <c:pt idx="1">
                  <c:v>9.1497797356828201</c:v>
                </c:pt>
                <c:pt idx="2">
                  <c:v>4.0921052631578947</c:v>
                </c:pt>
                <c:pt idx="3">
                  <c:v>5.1063515509601185</c:v>
                </c:pt>
                <c:pt idx="4">
                  <c:v>3.4450704225352111</c:v>
                </c:pt>
                <c:pt idx="5">
                  <c:v>6.1208791208791204</c:v>
                </c:pt>
                <c:pt idx="6">
                  <c:v>3.4384384384384385</c:v>
                </c:pt>
                <c:pt idx="7">
                  <c:v>2.810810810810811</c:v>
                </c:pt>
                <c:pt idx="8">
                  <c:v>4.7294520547945202</c:v>
                </c:pt>
                <c:pt idx="9">
                  <c:v>2.5833333333333335</c:v>
                </c:pt>
                <c:pt idx="10">
                  <c:v>0</c:v>
                </c:pt>
                <c:pt idx="11">
                  <c:v>6.1978609625668453</c:v>
                </c:pt>
                <c:pt idx="12">
                  <c:v>3.8076923076923075</c:v>
                </c:pt>
                <c:pt idx="13">
                  <c:v>8.1496350364963508</c:v>
                </c:pt>
                <c:pt idx="14">
                  <c:v>9.279069767441861</c:v>
                </c:pt>
                <c:pt idx="15">
                  <c:v>3.5</c:v>
                </c:pt>
                <c:pt idx="16">
                  <c:v>4.9513888888888893</c:v>
                </c:pt>
                <c:pt idx="17">
                  <c:v>4.5436241610738257</c:v>
                </c:pt>
                <c:pt idx="18">
                  <c:v>4.6829268292682924</c:v>
                </c:pt>
                <c:pt idx="19">
                  <c:v>4.3939393939393936</c:v>
                </c:pt>
                <c:pt idx="20">
                  <c:v>0</c:v>
                </c:pt>
                <c:pt idx="21">
                  <c:v>3.70873786407767</c:v>
                </c:pt>
                <c:pt idx="22">
                  <c:v>0</c:v>
                </c:pt>
                <c:pt idx="23">
                  <c:v>4.553054662379421</c:v>
                </c:pt>
                <c:pt idx="24">
                  <c:v>0</c:v>
                </c:pt>
                <c:pt idx="25">
                  <c:v>0</c:v>
                </c:pt>
                <c:pt idx="26">
                  <c:v>3.4255319148936172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B-41B5-B7BD-F85AE6618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1087149226677959E-2"/>
              <c:y val="0.25338492120364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07521931492515"/>
          <c:y val="0.213494416091681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antall PRODUSENTER</a:t>
            </a:r>
            <a:r>
              <a:rPr lang="nb-NO" sz="2800" baseline="0"/>
              <a:t> </a:t>
            </a:r>
            <a:r>
              <a:rPr lang="nb-NO" sz="2800"/>
              <a:t>per slakteri </a:t>
            </a:r>
          </a:p>
        </c:rich>
      </c:tx>
      <c:layout>
        <c:manualLayout>
          <c:xMode val="edge"/>
          <c:yMode val="edge"/>
          <c:x val="0.11794926215434086"/>
          <c:y val="2.05791103035197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0984417337883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Slakteri!$F$38:$F$64</c:f>
              <c:numCache>
                <c:formatCode>General</c:formatCode>
                <c:ptCount val="27"/>
                <c:pt idx="0">
                  <c:v>1493</c:v>
                </c:pt>
                <c:pt idx="1">
                  <c:v>255</c:v>
                </c:pt>
                <c:pt idx="2">
                  <c:v>194</c:v>
                </c:pt>
                <c:pt idx="3">
                  <c:v>660</c:v>
                </c:pt>
                <c:pt idx="4">
                  <c:v>360</c:v>
                </c:pt>
                <c:pt idx="5">
                  <c:v>365</c:v>
                </c:pt>
                <c:pt idx="6">
                  <c:v>655</c:v>
                </c:pt>
                <c:pt idx="7">
                  <c:v>34</c:v>
                </c:pt>
                <c:pt idx="8">
                  <c:v>304</c:v>
                </c:pt>
                <c:pt idx="9">
                  <c:v>147</c:v>
                </c:pt>
                <c:pt idx="10">
                  <c:v>0</c:v>
                </c:pt>
                <c:pt idx="11">
                  <c:v>167</c:v>
                </c:pt>
                <c:pt idx="12">
                  <c:v>179</c:v>
                </c:pt>
                <c:pt idx="13">
                  <c:v>299</c:v>
                </c:pt>
                <c:pt idx="14">
                  <c:v>131</c:v>
                </c:pt>
                <c:pt idx="15">
                  <c:v>56</c:v>
                </c:pt>
                <c:pt idx="16">
                  <c:v>306</c:v>
                </c:pt>
                <c:pt idx="17">
                  <c:v>148</c:v>
                </c:pt>
                <c:pt idx="18">
                  <c:v>76</c:v>
                </c:pt>
                <c:pt idx="19">
                  <c:v>1244</c:v>
                </c:pt>
                <c:pt idx="20">
                  <c:v>0</c:v>
                </c:pt>
                <c:pt idx="21">
                  <c:v>93</c:v>
                </c:pt>
                <c:pt idx="22">
                  <c:v>0</c:v>
                </c:pt>
                <c:pt idx="23">
                  <c:v>371</c:v>
                </c:pt>
                <c:pt idx="24">
                  <c:v>0</c:v>
                </c:pt>
                <c:pt idx="25">
                  <c:v>0</c:v>
                </c:pt>
                <c:pt idx="2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8-4060-8D51-38E6FFF51ECE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Slakteri!$F$10:$F$36</c:f>
              <c:numCache>
                <c:formatCode>General</c:formatCode>
                <c:ptCount val="27"/>
                <c:pt idx="0">
                  <c:v>1415</c:v>
                </c:pt>
                <c:pt idx="1">
                  <c:v>227</c:v>
                </c:pt>
                <c:pt idx="2">
                  <c:v>152</c:v>
                </c:pt>
                <c:pt idx="3">
                  <c:v>677</c:v>
                </c:pt>
                <c:pt idx="4">
                  <c:v>355</c:v>
                </c:pt>
                <c:pt idx="5">
                  <c:v>364</c:v>
                </c:pt>
                <c:pt idx="6">
                  <c:v>666</c:v>
                </c:pt>
                <c:pt idx="7">
                  <c:v>37</c:v>
                </c:pt>
                <c:pt idx="8">
                  <c:v>292</c:v>
                </c:pt>
                <c:pt idx="9">
                  <c:v>24</c:v>
                </c:pt>
                <c:pt idx="10">
                  <c:v>0</c:v>
                </c:pt>
                <c:pt idx="11">
                  <c:v>187</c:v>
                </c:pt>
                <c:pt idx="12">
                  <c:v>156</c:v>
                </c:pt>
                <c:pt idx="13">
                  <c:v>274</c:v>
                </c:pt>
                <c:pt idx="14">
                  <c:v>129</c:v>
                </c:pt>
                <c:pt idx="15">
                  <c:v>64</c:v>
                </c:pt>
                <c:pt idx="16">
                  <c:v>288</c:v>
                </c:pt>
                <c:pt idx="17">
                  <c:v>149</c:v>
                </c:pt>
                <c:pt idx="18">
                  <c:v>82</c:v>
                </c:pt>
                <c:pt idx="19">
                  <c:v>1155</c:v>
                </c:pt>
                <c:pt idx="20">
                  <c:v>0</c:v>
                </c:pt>
                <c:pt idx="21">
                  <c:v>103</c:v>
                </c:pt>
                <c:pt idx="22">
                  <c:v>0</c:v>
                </c:pt>
                <c:pt idx="23">
                  <c:v>311</c:v>
                </c:pt>
                <c:pt idx="24">
                  <c:v>0</c:v>
                </c:pt>
                <c:pt idx="25">
                  <c:v>0</c:v>
                </c:pt>
                <c:pt idx="2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C8-4060-8D51-38E6FFF51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2095998814548003E-3"/>
              <c:y val="0.304521478714924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57640098046604"/>
          <c:y val="0.26813261323103843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</a:t>
            </a:r>
            <a:r>
              <a:rPr lang="nb-NO" sz="2800" baseline="0"/>
              <a:t> </a:t>
            </a:r>
            <a:r>
              <a:rPr lang="nb-NO" sz="2800"/>
              <a:t>% KJØTTFE</a:t>
            </a:r>
            <a:r>
              <a:rPr lang="nb-NO" sz="2800" baseline="0"/>
              <a:t> </a:t>
            </a:r>
            <a:r>
              <a:rPr lang="nb-NO" sz="2800"/>
              <a:t>per slakteri </a:t>
            </a:r>
          </a:p>
        </c:rich>
      </c:tx>
      <c:layout>
        <c:manualLayout>
          <c:xMode val="edge"/>
          <c:yMode val="edge"/>
          <c:x val="0.11892444200801057"/>
          <c:y val="2.0579130316723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8147769028871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Slakteri!$X$38:$X$64</c:f>
              <c:numCache>
                <c:formatCode>0</c:formatCode>
                <c:ptCount val="27"/>
                <c:pt idx="0">
                  <c:v>69.749234086009295</c:v>
                </c:pt>
                <c:pt idx="1">
                  <c:v>87.055293613373351</c:v>
                </c:pt>
                <c:pt idx="2">
                  <c:v>62.852897473997032</c:v>
                </c:pt>
                <c:pt idx="3">
                  <c:v>63.152835629605875</c:v>
                </c:pt>
                <c:pt idx="4">
                  <c:v>54.067796610169488</c:v>
                </c:pt>
                <c:pt idx="5">
                  <c:v>73.434029320302102</c:v>
                </c:pt>
                <c:pt idx="6">
                  <c:v>38.344519015659962</c:v>
                </c:pt>
                <c:pt idx="7">
                  <c:v>35.211267605633793</c:v>
                </c:pt>
                <c:pt idx="8">
                  <c:v>76.961707470182048</c:v>
                </c:pt>
                <c:pt idx="9">
                  <c:v>35.120147874306838</c:v>
                </c:pt>
                <c:pt idx="10">
                  <c:v>0</c:v>
                </c:pt>
                <c:pt idx="11">
                  <c:v>57.655954631379991</c:v>
                </c:pt>
                <c:pt idx="12">
                  <c:v>52.812071330589845</c:v>
                </c:pt>
                <c:pt idx="13">
                  <c:v>88.301886792452819</c:v>
                </c:pt>
                <c:pt idx="14">
                  <c:v>72.579263067694939</c:v>
                </c:pt>
                <c:pt idx="15">
                  <c:v>22.012578616352204</c:v>
                </c:pt>
                <c:pt idx="16">
                  <c:v>69.958847736625515</c:v>
                </c:pt>
                <c:pt idx="17">
                  <c:v>45.454545454545446</c:v>
                </c:pt>
                <c:pt idx="18">
                  <c:v>60.309278350515477</c:v>
                </c:pt>
                <c:pt idx="19">
                  <c:v>45.037037037037031</c:v>
                </c:pt>
                <c:pt idx="20">
                  <c:v>0</c:v>
                </c:pt>
                <c:pt idx="21">
                  <c:v>87.096774193548399</c:v>
                </c:pt>
                <c:pt idx="22">
                  <c:v>0</c:v>
                </c:pt>
                <c:pt idx="23">
                  <c:v>54.528763769889842</c:v>
                </c:pt>
                <c:pt idx="24">
                  <c:v>0</c:v>
                </c:pt>
                <c:pt idx="25">
                  <c:v>0</c:v>
                </c:pt>
                <c:pt idx="26">
                  <c:v>17.1875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6-4194-91D6-A3684028E193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Slakteri!$X$10:$X$36</c:f>
              <c:numCache>
                <c:formatCode>0</c:formatCode>
                <c:ptCount val="27"/>
                <c:pt idx="0">
                  <c:v>72.333136444181932</c:v>
                </c:pt>
                <c:pt idx="1">
                  <c:v>89.504092441020688</c:v>
                </c:pt>
                <c:pt idx="2">
                  <c:v>68.006430868167186</c:v>
                </c:pt>
                <c:pt idx="3">
                  <c:v>70.494648539195794</c:v>
                </c:pt>
                <c:pt idx="4">
                  <c:v>63.859362224039245</c:v>
                </c:pt>
                <c:pt idx="5">
                  <c:v>80.385996409335718</c:v>
                </c:pt>
                <c:pt idx="6">
                  <c:v>42.48908296943231</c:v>
                </c:pt>
                <c:pt idx="7">
                  <c:v>33.653846153846153</c:v>
                </c:pt>
                <c:pt idx="8">
                  <c:v>77.118030412744389</c:v>
                </c:pt>
                <c:pt idx="9">
                  <c:v>45.161290322580641</c:v>
                </c:pt>
                <c:pt idx="10">
                  <c:v>0</c:v>
                </c:pt>
                <c:pt idx="11">
                  <c:v>56.341673856773085</c:v>
                </c:pt>
                <c:pt idx="12">
                  <c:v>46.127946127946124</c:v>
                </c:pt>
                <c:pt idx="13">
                  <c:v>88.75951634572327</c:v>
                </c:pt>
                <c:pt idx="14">
                  <c:v>31.8295739348371</c:v>
                </c:pt>
                <c:pt idx="15">
                  <c:v>29.910714285714281</c:v>
                </c:pt>
                <c:pt idx="16">
                  <c:v>71.388499298737713</c:v>
                </c:pt>
                <c:pt idx="17">
                  <c:v>62.0384047267356</c:v>
                </c:pt>
                <c:pt idx="18">
                  <c:v>53.125</c:v>
                </c:pt>
                <c:pt idx="19">
                  <c:v>50.561576354679801</c:v>
                </c:pt>
                <c:pt idx="20">
                  <c:v>0</c:v>
                </c:pt>
                <c:pt idx="21">
                  <c:v>88.743455497382215</c:v>
                </c:pt>
                <c:pt idx="22">
                  <c:v>0</c:v>
                </c:pt>
                <c:pt idx="23">
                  <c:v>53.38983050847456</c:v>
                </c:pt>
                <c:pt idx="24">
                  <c:v>0</c:v>
                </c:pt>
                <c:pt idx="25">
                  <c:v>0</c:v>
                </c:pt>
                <c:pt idx="26">
                  <c:v>30.434782608695649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6-4194-91D6-A3684028E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% KJØTTFE</a:t>
                </a:r>
              </a:p>
            </c:rich>
          </c:tx>
          <c:layout>
            <c:manualLayout>
              <c:xMode val="edge"/>
              <c:yMode val="edge"/>
              <c:x val="9.9481006100492365E-3"/>
              <c:y val="0.35403031811567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98011827485571"/>
          <c:y val="0.1243884776257800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</a:t>
            </a:r>
            <a:r>
              <a:rPr lang="nb-NO" sz="2800" baseline="0"/>
              <a:t> mi</a:t>
            </a:r>
            <a:r>
              <a:rPr lang="nb-NO" sz="2800"/>
              <a:t>ddelvekt i kg</a:t>
            </a:r>
          </a:p>
        </c:rich>
      </c:tx>
      <c:layout>
        <c:manualLayout>
          <c:xMode val="edge"/>
          <c:yMode val="edge"/>
          <c:x val="0.20232102677395833"/>
          <c:y val="1.2350511881629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69075892282652E-2"/>
          <c:y val="0.14325759996977169"/>
          <c:w val="0.87898158753614697"/>
          <c:h val="0.72773813815894095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2018542386679177E-2"/>
                  <c:y val="-4.0708163462930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94-4C8A-B159-98E54F4C89AC}"/>
                </c:ext>
              </c:extLst>
            </c:dLbl>
            <c:dLbl>
              <c:idx val="1"/>
              <c:layout>
                <c:manualLayout>
                  <c:x val="-2.3019385222437339E-2"/>
                  <c:y val="4.4993233301133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94-4C8A-B159-98E54F4C89A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94-4C8A-B159-98E54F4C89AC}"/>
                </c:ext>
              </c:extLst>
            </c:dLbl>
            <c:dLbl>
              <c:idx val="3"/>
              <c:layout>
                <c:manualLayout>
                  <c:x val="-2.7022756565469899E-2"/>
                  <c:y val="-4.92783031393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94-4C8A-B159-98E54F4C89AC}"/>
                </c:ext>
              </c:extLst>
            </c:dLbl>
            <c:dLbl>
              <c:idx val="5"/>
              <c:layout>
                <c:manualLayout>
                  <c:x val="-2.2018542386679212E-2"/>
                  <c:y val="-4.9278303139336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94-4C8A-B159-98E54F4C89AC}"/>
                </c:ext>
              </c:extLst>
            </c:dLbl>
            <c:dLbl>
              <c:idx val="9"/>
              <c:layout>
                <c:manualLayout>
                  <c:x val="-3.9032870594567629E-2"/>
                  <c:y val="-5.142083805843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94-4C8A-B159-98E54F4C89A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94-4C8A-B159-98E54F4C89A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94-4C8A-B159-98E54F4C89AC}"/>
                </c:ext>
              </c:extLst>
            </c:dLbl>
            <c:dLbl>
              <c:idx val="13"/>
              <c:layout>
                <c:manualLayout>
                  <c:x val="-4.6038770444874713E-2"/>
                  <c:y val="-3.8565628543828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84-4532-8501-3DD5714546A6}"/>
                </c:ext>
              </c:extLst>
            </c:dLbl>
            <c:dLbl>
              <c:idx val="14"/>
              <c:layout>
                <c:manualLayout>
                  <c:x val="-2.0016856715162887E-2"/>
                  <c:y val="-6.42760475730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4A-4E7A-A2C1-1049E27BE3B6}"/>
                </c:ext>
              </c:extLst>
            </c:dLbl>
            <c:dLbl>
              <c:idx val="17"/>
              <c:layout>
                <c:manualLayout>
                  <c:x val="-2.6021913729711754E-2"/>
                  <c:y val="-6.2133512653946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94-4C8A-B159-98E54F4C89AC}"/>
                </c:ext>
              </c:extLst>
            </c:dLbl>
            <c:dLbl>
              <c:idx val="20"/>
              <c:layout>
                <c:manualLayout>
                  <c:x val="-3.2026970744260766E-2"/>
                  <c:y val="-5.3563372977539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4A-4E7A-A2C1-1049E27BE3B6}"/>
                </c:ext>
              </c:extLst>
            </c:dLbl>
            <c:dLbl>
              <c:idx val="21"/>
              <c:layout>
                <c:manualLayout>
                  <c:x val="-1.80151710436466E-2"/>
                  <c:y val="-5.356337297753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84-4532-8501-3DD5714546A6}"/>
                </c:ext>
              </c:extLst>
            </c:dLbl>
            <c:dLbl>
              <c:idx val="22"/>
              <c:layout>
                <c:manualLayout>
                  <c:x val="-2.3019385222437322E-2"/>
                  <c:y val="5.3563372977539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94-4C8A-B159-98E54F4C89AC}"/>
                </c:ext>
              </c:extLst>
            </c:dLbl>
            <c:dLbl>
              <c:idx val="25"/>
              <c:layout>
                <c:manualLayout>
                  <c:x val="-4.3036241937600209E-2"/>
                  <c:y val="-4.713576822023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94-4C8A-B159-98E54F4C89AC}"/>
                </c:ext>
              </c:extLst>
            </c:dLbl>
            <c:dLbl>
              <c:idx val="26"/>
              <c:layout>
                <c:manualLayout>
                  <c:x val="-2.5021070893953608E-2"/>
                  <c:y val="-5.3563372977539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94-4C8A-B159-98E54F4C89AC}"/>
                </c:ext>
              </c:extLst>
            </c:dLbl>
            <c:dLbl>
              <c:idx val="27"/>
              <c:layout>
                <c:manualLayout>
                  <c:x val="-1.4678858686357976E-16"/>
                  <c:y val="-7.4988722168555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1F-43C1-B19E-DA41A94689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År!$G$8:$G$36</c:f>
              <c:numCache>
                <c:formatCode>0</c:formatCode>
                <c:ptCount val="29"/>
                <c:pt idx="0">
                  <c:v>201.69571620250687</c:v>
                </c:pt>
                <c:pt idx="1">
                  <c:v>200.73259802893679</c:v>
                </c:pt>
                <c:pt idx="2">
                  <c:v>203.15435182426216</c:v>
                </c:pt>
                <c:pt idx="3">
                  <c:v>201.98008175662005</c:v>
                </c:pt>
                <c:pt idx="4">
                  <c:v>201.59886521245812</c:v>
                </c:pt>
                <c:pt idx="5">
                  <c:v>204.75960901681171</c:v>
                </c:pt>
                <c:pt idx="6">
                  <c:v>204.51874103065825</c:v>
                </c:pt>
                <c:pt idx="7">
                  <c:v>208.18978993316361</c:v>
                </c:pt>
                <c:pt idx="8">
                  <c:v>211.71103161042376</c:v>
                </c:pt>
                <c:pt idx="9">
                  <c:v>216.16183045279237</c:v>
                </c:pt>
                <c:pt idx="10">
                  <c:v>213.18047687629951</c:v>
                </c:pt>
                <c:pt idx="11">
                  <c:v>212.23421609030547</c:v>
                </c:pt>
                <c:pt idx="12">
                  <c:v>213.06101003294401</c:v>
                </c:pt>
                <c:pt idx="13">
                  <c:v>219.08089931120017</c:v>
                </c:pt>
                <c:pt idx="14">
                  <c:v>220.77136876223983</c:v>
                </c:pt>
                <c:pt idx="15">
                  <c:v>210.37667555852113</c:v>
                </c:pt>
                <c:pt idx="16">
                  <c:v>205.08915993616125</c:v>
                </c:pt>
                <c:pt idx="17">
                  <c:v>209.08018242491576</c:v>
                </c:pt>
                <c:pt idx="18">
                  <c:v>214.07227793696327</c:v>
                </c:pt>
                <c:pt idx="19">
                  <c:v>222.72395336338519</c:v>
                </c:pt>
                <c:pt idx="20">
                  <c:v>224.91101168838355</c:v>
                </c:pt>
                <c:pt idx="21">
                  <c:v>223.08300620869264</c:v>
                </c:pt>
                <c:pt idx="22">
                  <c:v>216.70035836617564</c:v>
                </c:pt>
                <c:pt idx="23">
                  <c:v>222.63724971158899</c:v>
                </c:pt>
                <c:pt idx="24">
                  <c:v>225.47081611539843</c:v>
                </c:pt>
                <c:pt idx="25">
                  <c:v>229.56768150762301</c:v>
                </c:pt>
                <c:pt idx="26">
                  <c:v>230.20244291356124</c:v>
                </c:pt>
                <c:pt idx="27">
                  <c:v>226.06022819036872</c:v>
                </c:pt>
                <c:pt idx="28">
                  <c:v>225.8290832655278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F-4CCE-83F4-9BAF611DC1DC}"/>
            </c:ext>
          </c:extLst>
        </c:ser>
        <c:ser>
          <c:idx val="1"/>
          <c:order val="1"/>
          <c:tx>
            <c:strRef>
              <c:f>RNR!$H$28</c:f>
              <c:strCache>
                <c:ptCount val="1"/>
                <c:pt idx="0">
                  <c:v>Vekt i 2024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År!$AS$8:$AS$36</c:f>
              <c:numCache>
                <c:formatCode>0</c:formatCode>
                <c:ptCount val="29"/>
                <c:pt idx="0">
                  <c:v>225.8290832655278</c:v>
                </c:pt>
                <c:pt idx="1">
                  <c:v>225.8290832655278</c:v>
                </c:pt>
                <c:pt idx="2">
                  <c:v>225.8290832655278</c:v>
                </c:pt>
                <c:pt idx="3">
                  <c:v>225.8290832655278</c:v>
                </c:pt>
                <c:pt idx="4">
                  <c:v>225.8290832655278</c:v>
                </c:pt>
                <c:pt idx="5">
                  <c:v>225.8290832655278</c:v>
                </c:pt>
                <c:pt idx="6">
                  <c:v>225.8290832655278</c:v>
                </c:pt>
                <c:pt idx="7">
                  <c:v>225.8290832655278</c:v>
                </c:pt>
                <c:pt idx="8">
                  <c:v>225.8290832655278</c:v>
                </c:pt>
                <c:pt idx="9">
                  <c:v>225.8290832655278</c:v>
                </c:pt>
                <c:pt idx="10">
                  <c:v>225.8290832655278</c:v>
                </c:pt>
                <c:pt idx="11">
                  <c:v>225.8290832655278</c:v>
                </c:pt>
                <c:pt idx="12">
                  <c:v>225.8290832655278</c:v>
                </c:pt>
                <c:pt idx="13">
                  <c:v>225.8290832655278</c:v>
                </c:pt>
                <c:pt idx="14">
                  <c:v>225.8290832655278</c:v>
                </c:pt>
                <c:pt idx="15">
                  <c:v>225.8290832655278</c:v>
                </c:pt>
                <c:pt idx="16">
                  <c:v>225.8290832655278</c:v>
                </c:pt>
                <c:pt idx="17">
                  <c:v>225.8290832655278</c:v>
                </c:pt>
                <c:pt idx="18">
                  <c:v>225.8290832655278</c:v>
                </c:pt>
                <c:pt idx="19">
                  <c:v>225.8290832655278</c:v>
                </c:pt>
                <c:pt idx="20">
                  <c:v>225.8290832655278</c:v>
                </c:pt>
                <c:pt idx="21">
                  <c:v>225.8290832655278</c:v>
                </c:pt>
                <c:pt idx="22">
                  <c:v>225.8290832655278</c:v>
                </c:pt>
                <c:pt idx="23">
                  <c:v>225.8290832655278</c:v>
                </c:pt>
                <c:pt idx="24">
                  <c:v>225.8290832655278</c:v>
                </c:pt>
                <c:pt idx="25">
                  <c:v>225.8290832655278</c:v>
                </c:pt>
                <c:pt idx="26">
                  <c:v>225.8290832655278</c:v>
                </c:pt>
                <c:pt idx="27">
                  <c:v>225.8290832655278</c:v>
                </c:pt>
                <c:pt idx="28">
                  <c:v>225.8290832655278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F2-492C-BEEE-9F9C6D82D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ax val="240"/>
          <c:min val="19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791126730147745"/>
          <c:y val="0.55220745267620552"/>
          <c:w val="9.9071253270176726E-2"/>
          <c:h val="9.1249013014191305E-2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 w="3175">
          <a:solidFill>
            <a:schemeClr val="accent6">
              <a:lumMod val="20000"/>
              <a:lumOff val="80000"/>
            </a:schemeClr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andels% OVERFETE</a:t>
            </a:r>
            <a:r>
              <a:rPr lang="nb-NO" sz="2800" baseline="0"/>
              <a:t> </a:t>
            </a:r>
            <a:r>
              <a:rPr lang="nb-NO" sz="2800"/>
              <a:t>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843472963529669"/>
          <c:h val="0.684206072806721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Slakteri!$S$38:$S$64</c:f>
              <c:numCache>
                <c:formatCode>0</c:formatCode>
                <c:ptCount val="27"/>
                <c:pt idx="0">
                  <c:v>82.219448541926681</c:v>
                </c:pt>
                <c:pt idx="1">
                  <c:v>79.597085297899696</c:v>
                </c:pt>
                <c:pt idx="2">
                  <c:v>84.546805349182748</c:v>
                </c:pt>
                <c:pt idx="3">
                  <c:v>82.185197052226869</c:v>
                </c:pt>
                <c:pt idx="4">
                  <c:v>69.491525423728802</c:v>
                </c:pt>
                <c:pt idx="5">
                  <c:v>71.346068414038186</c:v>
                </c:pt>
                <c:pt idx="6">
                  <c:v>72.572706935123051</c:v>
                </c:pt>
                <c:pt idx="7">
                  <c:v>56.338028169014081</c:v>
                </c:pt>
                <c:pt idx="8">
                  <c:v>71.939736346516014</c:v>
                </c:pt>
                <c:pt idx="9">
                  <c:v>53.234750462107193</c:v>
                </c:pt>
                <c:pt idx="10">
                  <c:v>0</c:v>
                </c:pt>
                <c:pt idx="11">
                  <c:v>73.345935727788259</c:v>
                </c:pt>
                <c:pt idx="12">
                  <c:v>58.710562414266128</c:v>
                </c:pt>
                <c:pt idx="13">
                  <c:v>73.039832285115324</c:v>
                </c:pt>
                <c:pt idx="14">
                  <c:v>91.002570694087396</c:v>
                </c:pt>
                <c:pt idx="15">
                  <c:v>59.119496855345922</c:v>
                </c:pt>
                <c:pt idx="16">
                  <c:v>62.277091906721523</c:v>
                </c:pt>
                <c:pt idx="17">
                  <c:v>59.56112852664576</c:v>
                </c:pt>
                <c:pt idx="18">
                  <c:v>44.845360824742272</c:v>
                </c:pt>
                <c:pt idx="19">
                  <c:v>75.981481481481467</c:v>
                </c:pt>
                <c:pt idx="20">
                  <c:v>0</c:v>
                </c:pt>
                <c:pt idx="21">
                  <c:v>61.876832844574785</c:v>
                </c:pt>
                <c:pt idx="22">
                  <c:v>0</c:v>
                </c:pt>
                <c:pt idx="23">
                  <c:v>65.973072215422292</c:v>
                </c:pt>
                <c:pt idx="24">
                  <c:v>0</c:v>
                </c:pt>
                <c:pt idx="25">
                  <c:v>0</c:v>
                </c:pt>
                <c:pt idx="26">
                  <c:v>52.34375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F-4177-977C-29B882D5057B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Slakteri!$S$10:$S$36</c:f>
              <c:numCache>
                <c:formatCode>0</c:formatCode>
                <c:ptCount val="27"/>
                <c:pt idx="0">
                  <c:v>76.349675132900174</c:v>
                </c:pt>
                <c:pt idx="1">
                  <c:v>78.141550312951381</c:v>
                </c:pt>
                <c:pt idx="2">
                  <c:v>80.385852090032131</c:v>
                </c:pt>
                <c:pt idx="3">
                  <c:v>81.51576511426093</c:v>
                </c:pt>
                <c:pt idx="4">
                  <c:v>77.841373671300062</c:v>
                </c:pt>
                <c:pt idx="5">
                  <c:v>73.967684021544002</c:v>
                </c:pt>
                <c:pt idx="6">
                  <c:v>69.956331877729284</c:v>
                </c:pt>
                <c:pt idx="7">
                  <c:v>58.653846153846168</c:v>
                </c:pt>
                <c:pt idx="8">
                  <c:v>72.121650977552491</c:v>
                </c:pt>
                <c:pt idx="9">
                  <c:v>41.935483870967744</c:v>
                </c:pt>
                <c:pt idx="10">
                  <c:v>0</c:v>
                </c:pt>
                <c:pt idx="11">
                  <c:v>70.578084555651429</c:v>
                </c:pt>
                <c:pt idx="12">
                  <c:v>62.626262626262609</c:v>
                </c:pt>
                <c:pt idx="13">
                  <c:v>71.025526197939996</c:v>
                </c:pt>
                <c:pt idx="14">
                  <c:v>91.729323308270693</c:v>
                </c:pt>
                <c:pt idx="15">
                  <c:v>57.589285714285694</c:v>
                </c:pt>
                <c:pt idx="16">
                  <c:v>69.565217391304344</c:v>
                </c:pt>
                <c:pt idx="17">
                  <c:v>56.129985228951263</c:v>
                </c:pt>
                <c:pt idx="18">
                  <c:v>35.677083333333343</c:v>
                </c:pt>
                <c:pt idx="19">
                  <c:v>76.413793103448299</c:v>
                </c:pt>
                <c:pt idx="20">
                  <c:v>0</c:v>
                </c:pt>
                <c:pt idx="21">
                  <c:v>57.853403141361241</c:v>
                </c:pt>
                <c:pt idx="22">
                  <c:v>0</c:v>
                </c:pt>
                <c:pt idx="23">
                  <c:v>65.183615819209024</c:v>
                </c:pt>
                <c:pt idx="24">
                  <c:v>0</c:v>
                </c:pt>
                <c:pt idx="25">
                  <c:v>0</c:v>
                </c:pt>
                <c:pt idx="26">
                  <c:v>56.521739130434781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F-4177-977C-29B882D50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66514453330726"/>
          <c:y val="8.3622421271766459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</a:t>
            </a:r>
            <a:r>
              <a:rPr lang="nb-NO" sz="2800" baseline="0"/>
              <a:t> FETTGRUPPE</a:t>
            </a:r>
            <a:r>
              <a:rPr lang="nb-NO" sz="2800"/>
              <a:t> per slakteri </a:t>
            </a:r>
          </a:p>
        </c:rich>
      </c:tx>
      <c:layout>
        <c:manualLayout>
          <c:xMode val="edge"/>
          <c:yMode val="edge"/>
          <c:x val="0.11792833941319725"/>
          <c:y val="2.39945290625268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814413075246"/>
          <c:y val="0.16664991344167085"/>
          <c:w val="0.87313615979261139"/>
          <c:h val="0.60927337404918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Slakteri!$O$38:$O$64</c:f>
              <c:numCache>
                <c:formatCode>0.00</c:formatCode>
                <c:ptCount val="27"/>
                <c:pt idx="0">
                  <c:v>8.0441393396119363</c:v>
                </c:pt>
                <c:pt idx="1">
                  <c:v>8.0750107158165463</c:v>
                </c:pt>
                <c:pt idx="2">
                  <c:v>8.2674591381872187</c:v>
                </c:pt>
                <c:pt idx="3">
                  <c:v>8.0958026273630264</c:v>
                </c:pt>
                <c:pt idx="4">
                  <c:v>7.7830508474576288</c:v>
                </c:pt>
                <c:pt idx="5">
                  <c:v>7.6135051088405135</c:v>
                </c:pt>
                <c:pt idx="6">
                  <c:v>7.688143176733778</c:v>
                </c:pt>
                <c:pt idx="7">
                  <c:v>7.4436619718309887</c:v>
                </c:pt>
                <c:pt idx="8">
                  <c:v>7.6522284996861263</c:v>
                </c:pt>
                <c:pt idx="9">
                  <c:v>6.5009242144177435</c:v>
                </c:pt>
                <c:pt idx="10">
                  <c:v>0</c:v>
                </c:pt>
                <c:pt idx="11">
                  <c:v>7.5217391304347823</c:v>
                </c:pt>
                <c:pt idx="12">
                  <c:v>7.0329218106995883</c:v>
                </c:pt>
                <c:pt idx="13">
                  <c:v>7.5773584905660387</c:v>
                </c:pt>
                <c:pt idx="14">
                  <c:v>9.0299914310197096</c:v>
                </c:pt>
                <c:pt idx="15">
                  <c:v>6.8930817610062887</c:v>
                </c:pt>
                <c:pt idx="16">
                  <c:v>7.249657064471875</c:v>
                </c:pt>
                <c:pt idx="17">
                  <c:v>6.9592476489028199</c:v>
                </c:pt>
                <c:pt idx="18">
                  <c:v>6.448453608247422</c:v>
                </c:pt>
                <c:pt idx="19">
                  <c:v>7.7972222222222225</c:v>
                </c:pt>
                <c:pt idx="20">
                  <c:v>0</c:v>
                </c:pt>
                <c:pt idx="21">
                  <c:v>7.5542521994134892</c:v>
                </c:pt>
                <c:pt idx="22">
                  <c:v>0</c:v>
                </c:pt>
                <c:pt idx="23">
                  <c:v>7.5544675642594816</c:v>
                </c:pt>
                <c:pt idx="24">
                  <c:v>0</c:v>
                </c:pt>
                <c:pt idx="25">
                  <c:v>0</c:v>
                </c:pt>
                <c:pt idx="26">
                  <c:v>6.71875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6-4343-86EC-45B8AC211351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Slakteri!$O$10:$O$36</c:f>
              <c:numCache>
                <c:formatCode>0.00</c:formatCode>
                <c:ptCount val="27"/>
                <c:pt idx="0">
                  <c:v>7.6628470171293568</c:v>
                </c:pt>
                <c:pt idx="1">
                  <c:v>7.8006740491092925</c:v>
                </c:pt>
                <c:pt idx="2">
                  <c:v>7.92443729903537</c:v>
                </c:pt>
                <c:pt idx="3">
                  <c:v>8.1712467457332991</c:v>
                </c:pt>
                <c:pt idx="4">
                  <c:v>8.0997547015535556</c:v>
                </c:pt>
                <c:pt idx="5">
                  <c:v>7.9228007181328515</c:v>
                </c:pt>
                <c:pt idx="6">
                  <c:v>7.4519650655021854</c:v>
                </c:pt>
                <c:pt idx="7">
                  <c:v>7.3557692307692291</c:v>
                </c:pt>
                <c:pt idx="8">
                  <c:v>7.6039102099927618</c:v>
                </c:pt>
                <c:pt idx="9">
                  <c:v>5.854838709677419</c:v>
                </c:pt>
                <c:pt idx="10">
                  <c:v>0</c:v>
                </c:pt>
                <c:pt idx="11">
                  <c:v>7.4616048317515116</c:v>
                </c:pt>
                <c:pt idx="12">
                  <c:v>7.2070707070707076</c:v>
                </c:pt>
                <c:pt idx="13">
                  <c:v>7.4205105239588001</c:v>
                </c:pt>
                <c:pt idx="14">
                  <c:v>9.2723475355054319</c:v>
                </c:pt>
                <c:pt idx="15">
                  <c:v>6.7946428571428559</c:v>
                </c:pt>
                <c:pt idx="16">
                  <c:v>7.7286115007012626</c:v>
                </c:pt>
                <c:pt idx="17">
                  <c:v>6.8833087149187602</c:v>
                </c:pt>
                <c:pt idx="18">
                  <c:v>6.0390625</c:v>
                </c:pt>
                <c:pt idx="19">
                  <c:v>7.8435467980295552</c:v>
                </c:pt>
                <c:pt idx="20">
                  <c:v>0</c:v>
                </c:pt>
                <c:pt idx="21">
                  <c:v>7.5575916230366493</c:v>
                </c:pt>
                <c:pt idx="22">
                  <c:v>0</c:v>
                </c:pt>
                <c:pt idx="23">
                  <c:v>7.4477401129943486</c:v>
                </c:pt>
                <c:pt idx="24">
                  <c:v>0</c:v>
                </c:pt>
                <c:pt idx="25">
                  <c:v>0</c:v>
                </c:pt>
                <c:pt idx="26">
                  <c:v>6.9565217391304346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36-4343-86EC-45B8AC211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fettgruppe 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666874610106051"/>
          <c:y val="8.3622447529326585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Kvige, middel</a:t>
            </a:r>
            <a:r>
              <a:rPr lang="nb-NO" sz="2400" baseline="0"/>
              <a:t> KLASSE</a:t>
            </a:r>
            <a:r>
              <a:rPr lang="nb-NO" sz="24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57290382575933E-2"/>
          <c:y val="0.16112351786224038"/>
          <c:w val="0.89705706134503582"/>
          <c:h val="0.629774054039355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Slakteri!$M$38:$M$64</c:f>
              <c:numCache>
                <c:formatCode>0.00</c:formatCode>
                <c:ptCount val="27"/>
                <c:pt idx="0">
                  <c:v>6.1162367912737201</c:v>
                </c:pt>
                <c:pt idx="1">
                  <c:v>6.5873015873015888</c:v>
                </c:pt>
                <c:pt idx="2">
                  <c:v>5.9331352154531984</c:v>
                </c:pt>
                <c:pt idx="3">
                  <c:v>5.9313882654696988</c:v>
                </c:pt>
                <c:pt idx="4">
                  <c:v>5.3163698049194226</c:v>
                </c:pt>
                <c:pt idx="5">
                  <c:v>6.0297910182303252</c:v>
                </c:pt>
                <c:pt idx="6">
                  <c:v>4.9847806624888085</c:v>
                </c:pt>
                <c:pt idx="7">
                  <c:v>4.1702127659574471</c:v>
                </c:pt>
                <c:pt idx="8">
                  <c:v>5.9836168872085684</c:v>
                </c:pt>
                <c:pt idx="9">
                  <c:v>4.388170055452866</c:v>
                </c:pt>
                <c:pt idx="10">
                  <c:v>0</c:v>
                </c:pt>
                <c:pt idx="11">
                  <c:v>6.6780303030303028</c:v>
                </c:pt>
                <c:pt idx="12">
                  <c:v>4.9259259259259265</c:v>
                </c:pt>
                <c:pt idx="13">
                  <c:v>6.388842281879195</c:v>
                </c:pt>
                <c:pt idx="14">
                  <c:v>6.1117798796216682</c:v>
                </c:pt>
                <c:pt idx="15">
                  <c:v>4.2515723270440251</c:v>
                </c:pt>
                <c:pt idx="16">
                  <c:v>5.3884694577899772</c:v>
                </c:pt>
                <c:pt idx="17">
                  <c:v>4.9655172413793087</c:v>
                </c:pt>
                <c:pt idx="18">
                  <c:v>5.1907216494845363</c:v>
                </c:pt>
                <c:pt idx="19">
                  <c:v>5.2910876412821954</c:v>
                </c:pt>
                <c:pt idx="20">
                  <c:v>0</c:v>
                </c:pt>
                <c:pt idx="21">
                  <c:v>5.7184750733137824</c:v>
                </c:pt>
                <c:pt idx="22">
                  <c:v>0</c:v>
                </c:pt>
                <c:pt idx="23">
                  <c:v>5.3619105939987746</c:v>
                </c:pt>
                <c:pt idx="24">
                  <c:v>0</c:v>
                </c:pt>
                <c:pt idx="25">
                  <c:v>0</c:v>
                </c:pt>
                <c:pt idx="26">
                  <c:v>4.140625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6-4F6F-8F06-934DBF556E3F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Slakteri!$M$10:$M$36</c:f>
              <c:numCache>
                <c:formatCode>0.00</c:formatCode>
                <c:ptCount val="27"/>
                <c:pt idx="0">
                  <c:v>6.1127143701951487</c:v>
                </c:pt>
                <c:pt idx="1">
                  <c:v>6.5113143957631205</c:v>
                </c:pt>
                <c:pt idx="2">
                  <c:v>6.02572347266881</c:v>
                </c:pt>
                <c:pt idx="3">
                  <c:v>6.0532869968143643</c:v>
                </c:pt>
                <c:pt idx="4">
                  <c:v>5.6800327332242198</c:v>
                </c:pt>
                <c:pt idx="5">
                  <c:v>6.2496626180836712</c:v>
                </c:pt>
                <c:pt idx="6">
                  <c:v>5.1816593886462892</c:v>
                </c:pt>
                <c:pt idx="7">
                  <c:v>4.1634615384615392</c:v>
                </c:pt>
                <c:pt idx="8">
                  <c:v>5.9659420289855083</c:v>
                </c:pt>
                <c:pt idx="9">
                  <c:v>4.278688524590164</c:v>
                </c:pt>
                <c:pt idx="10">
                  <c:v>0</c:v>
                </c:pt>
                <c:pt idx="11">
                  <c:v>6.6882556131260786</c:v>
                </c:pt>
                <c:pt idx="12">
                  <c:v>4.8686868686868676</c:v>
                </c:pt>
                <c:pt idx="13">
                  <c:v>6.4663978494623677</c:v>
                </c:pt>
                <c:pt idx="14">
                  <c:v>6.3227424749163879</c:v>
                </c:pt>
                <c:pt idx="15">
                  <c:v>4.4464285714285694</c:v>
                </c:pt>
                <c:pt idx="16">
                  <c:v>5.7008426966292118</c:v>
                </c:pt>
                <c:pt idx="17">
                  <c:v>5.3220088626292466</c:v>
                </c:pt>
                <c:pt idx="18">
                  <c:v>5.125326370757179</c:v>
                </c:pt>
                <c:pt idx="19">
                  <c:v>5.4087951094458679</c:v>
                </c:pt>
                <c:pt idx="20">
                  <c:v>0</c:v>
                </c:pt>
                <c:pt idx="21">
                  <c:v>5.4685863874345548</c:v>
                </c:pt>
                <c:pt idx="22">
                  <c:v>0</c:v>
                </c:pt>
                <c:pt idx="23">
                  <c:v>5.5038869257950509</c:v>
                </c:pt>
                <c:pt idx="24">
                  <c:v>0</c:v>
                </c:pt>
                <c:pt idx="25">
                  <c:v>0</c:v>
                </c:pt>
                <c:pt idx="26">
                  <c:v>4.5900621118012417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6-4F6F-8F06-934DBF556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KLASSE (1 -15)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51167359567412"/>
          <c:y val="0.13336063205386173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Kvige, middel</a:t>
            </a:r>
            <a:r>
              <a:rPr lang="nb-NO" sz="2800" baseline="0"/>
              <a:t> vekt</a:t>
            </a:r>
            <a:r>
              <a:rPr lang="nb-NO" sz="28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5221088820385E-2"/>
          <c:y val="0.16664991344167085"/>
          <c:w val="0.88817301263864501"/>
          <c:h val="0.677027410326263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Slakteri!$Q$38:$Q$64</c:f>
              <c:numCache>
                <c:formatCode>0</c:formatCode>
                <c:ptCount val="27"/>
                <c:pt idx="0">
                  <c:v>235.45831158515833</c:v>
                </c:pt>
                <c:pt idx="1">
                  <c:v>236.80304329189912</c:v>
                </c:pt>
                <c:pt idx="2">
                  <c:v>231.99524517087659</c:v>
                </c:pt>
                <c:pt idx="3">
                  <c:v>235.03735982057057</c:v>
                </c:pt>
                <c:pt idx="4">
                  <c:v>217.6191525423728</c:v>
                </c:pt>
                <c:pt idx="5">
                  <c:v>225.31545979564632</c:v>
                </c:pt>
                <c:pt idx="6">
                  <c:v>213.95333333333343</c:v>
                </c:pt>
                <c:pt idx="7">
                  <c:v>196.76901408450701</c:v>
                </c:pt>
                <c:pt idx="8">
                  <c:v>217.99548022598901</c:v>
                </c:pt>
                <c:pt idx="9">
                  <c:v>202.40462107208879</c:v>
                </c:pt>
                <c:pt idx="10">
                  <c:v>0</c:v>
                </c:pt>
                <c:pt idx="11">
                  <c:v>235.41994328922479</c:v>
                </c:pt>
                <c:pt idx="12">
                  <c:v>205.35775034293553</c:v>
                </c:pt>
                <c:pt idx="13">
                  <c:v>231.21756813417221</c:v>
                </c:pt>
                <c:pt idx="14">
                  <c:v>235.29254498714687</c:v>
                </c:pt>
                <c:pt idx="15">
                  <c:v>206.03647798742139</c:v>
                </c:pt>
                <c:pt idx="16">
                  <c:v>210.73703703703711</c:v>
                </c:pt>
                <c:pt idx="17">
                  <c:v>208.22554858934168</c:v>
                </c:pt>
                <c:pt idx="18">
                  <c:v>213.19561855670096</c:v>
                </c:pt>
                <c:pt idx="19">
                  <c:v>222.12635185185135</c:v>
                </c:pt>
                <c:pt idx="20">
                  <c:v>0</c:v>
                </c:pt>
                <c:pt idx="21">
                  <c:v>196.87859237536657</c:v>
                </c:pt>
                <c:pt idx="22">
                  <c:v>0</c:v>
                </c:pt>
                <c:pt idx="23">
                  <c:v>218.10030599755197</c:v>
                </c:pt>
                <c:pt idx="24">
                  <c:v>0</c:v>
                </c:pt>
                <c:pt idx="25">
                  <c:v>0</c:v>
                </c:pt>
                <c:pt idx="26">
                  <c:v>200.60234375000005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B-4AF6-B378-A2D31B886F8C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Slakteri!$Q$10:$Q$36</c:f>
              <c:numCache>
                <c:formatCode>0</c:formatCode>
                <c:ptCount val="27"/>
                <c:pt idx="0">
                  <c:v>232.52187832250485</c:v>
                </c:pt>
                <c:pt idx="1">
                  <c:v>236.56167549350005</c:v>
                </c:pt>
                <c:pt idx="2">
                  <c:v>225.00996784565925</c:v>
                </c:pt>
                <c:pt idx="3">
                  <c:v>229.34324558866112</c:v>
                </c:pt>
                <c:pt idx="4">
                  <c:v>221.35445625511056</c:v>
                </c:pt>
                <c:pt idx="5">
                  <c:v>227.25646319569125</c:v>
                </c:pt>
                <c:pt idx="6">
                  <c:v>217.82244541484684</c:v>
                </c:pt>
                <c:pt idx="7">
                  <c:v>194.87403846153848</c:v>
                </c:pt>
                <c:pt idx="8">
                  <c:v>217.70753077480089</c:v>
                </c:pt>
                <c:pt idx="9">
                  <c:v>190.25967741935483</c:v>
                </c:pt>
                <c:pt idx="10">
                  <c:v>0</c:v>
                </c:pt>
                <c:pt idx="11">
                  <c:v>229.20465918895593</c:v>
                </c:pt>
                <c:pt idx="12">
                  <c:v>207.42609427609432</c:v>
                </c:pt>
                <c:pt idx="13">
                  <c:v>229.28056426332279</c:v>
                </c:pt>
                <c:pt idx="14">
                  <c:v>241.73182957393459</c:v>
                </c:pt>
                <c:pt idx="15">
                  <c:v>204.77187499999999</c:v>
                </c:pt>
                <c:pt idx="16">
                  <c:v>216.44298737727905</c:v>
                </c:pt>
                <c:pt idx="17">
                  <c:v>206.73781388478588</c:v>
                </c:pt>
                <c:pt idx="18">
                  <c:v>205.61093749999995</c:v>
                </c:pt>
                <c:pt idx="19">
                  <c:v>222.47452216748655</c:v>
                </c:pt>
                <c:pt idx="20">
                  <c:v>0</c:v>
                </c:pt>
                <c:pt idx="21">
                  <c:v>192.67356020942387</c:v>
                </c:pt>
                <c:pt idx="22">
                  <c:v>0</c:v>
                </c:pt>
                <c:pt idx="23">
                  <c:v>225.44131355932231</c:v>
                </c:pt>
                <c:pt idx="24">
                  <c:v>0</c:v>
                </c:pt>
                <c:pt idx="25">
                  <c:v>0</c:v>
                </c:pt>
                <c:pt idx="26">
                  <c:v>202.49627329192549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B-4AF6-B378-A2D31B886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1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Vekt i kg</a:t>
                </a:r>
              </a:p>
            </c:rich>
          </c:tx>
          <c:layout>
            <c:manualLayout>
              <c:xMode val="edge"/>
              <c:yMode val="edge"/>
              <c:x val="1.5731760907851305E-2"/>
              <c:y val="0.434164163988203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9344645529958"/>
          <c:y val="6.704301767773467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Kviger, andels%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40024453632091E-2"/>
          <c:y val="0.16664991344167085"/>
          <c:w val="0.90279546584395831"/>
          <c:h val="0.613167733709328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Slakteri!$J$38:$J$64</c:f>
              <c:numCache>
                <c:formatCode>0.0</c:formatCode>
                <c:ptCount val="27"/>
                <c:pt idx="0">
                  <c:v>22.9570970851025</c:v>
                </c:pt>
                <c:pt idx="1">
                  <c:v>6.0772617155956148</c:v>
                </c:pt>
                <c:pt idx="2">
                  <c:v>1.753106358592305</c:v>
                </c:pt>
                <c:pt idx="3">
                  <c:v>8.1299330537393502</c:v>
                </c:pt>
                <c:pt idx="4">
                  <c:v>3.0737971814842795</c:v>
                </c:pt>
                <c:pt idx="5">
                  <c:v>5.8636588606111122</c:v>
                </c:pt>
                <c:pt idx="6">
                  <c:v>5.8219802547604784</c:v>
                </c:pt>
                <c:pt idx="7">
                  <c:v>0.36989762692437939</c:v>
                </c:pt>
                <c:pt idx="8">
                  <c:v>4.1496261950037772</c:v>
                </c:pt>
                <c:pt idx="9">
                  <c:v>1.4092578603245725</c:v>
                </c:pt>
                <c:pt idx="10">
                  <c:v>0</c:v>
                </c:pt>
                <c:pt idx="11">
                  <c:v>2.7559978118731929</c:v>
                </c:pt>
                <c:pt idx="12">
                  <c:v>1.8989814790695247</c:v>
                </c:pt>
                <c:pt idx="13">
                  <c:v>6.2127171846101756</c:v>
                </c:pt>
                <c:pt idx="14">
                  <c:v>3.0399333142306393</c:v>
                </c:pt>
                <c:pt idx="15">
                  <c:v>0.41418114564067826</c:v>
                </c:pt>
                <c:pt idx="16">
                  <c:v>3.7979629581390495</c:v>
                </c:pt>
                <c:pt idx="17">
                  <c:v>1.6619344082940428</c:v>
                </c:pt>
                <c:pt idx="18">
                  <c:v>1.0107061918778817</c:v>
                </c:pt>
                <c:pt idx="19">
                  <c:v>14.066529474589078</c:v>
                </c:pt>
                <c:pt idx="20">
                  <c:v>0</c:v>
                </c:pt>
                <c:pt idx="21">
                  <c:v>0.8882752871916435</c:v>
                </c:pt>
                <c:pt idx="22">
                  <c:v>0</c:v>
                </c:pt>
                <c:pt idx="23">
                  <c:v>4.2564276224960276</c:v>
                </c:pt>
                <c:pt idx="24">
                  <c:v>0</c:v>
                </c:pt>
                <c:pt idx="25">
                  <c:v>0</c:v>
                </c:pt>
                <c:pt idx="26">
                  <c:v>0.33342884680507445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E-4E2E-B7EE-FB0C2AB9C091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Slakteri!$J$10:$J$36</c:f>
              <c:numCache>
                <c:formatCode>0.0</c:formatCode>
                <c:ptCount val="27"/>
                <c:pt idx="0">
                  <c:v>22.959045294277193</c:v>
                </c:pt>
                <c:pt idx="1">
                  <c:v>5.6333062110116625</c:v>
                </c:pt>
                <c:pt idx="2">
                  <c:v>1.6870084079197172</c:v>
                </c:pt>
                <c:pt idx="3">
                  <c:v>9.3761866015730959</c:v>
                </c:pt>
                <c:pt idx="4">
                  <c:v>3.3170599403308918</c:v>
                </c:pt>
                <c:pt idx="5">
                  <c:v>6.0428532682397611</c:v>
                </c:pt>
                <c:pt idx="6">
                  <c:v>6.2110116625983212</c:v>
                </c:pt>
                <c:pt idx="7">
                  <c:v>0.28207214537564423</c:v>
                </c:pt>
                <c:pt idx="8">
                  <c:v>3.7455926227285055</c:v>
                </c:pt>
                <c:pt idx="9">
                  <c:v>0.16815839435855712</c:v>
                </c:pt>
                <c:pt idx="10">
                  <c:v>0</c:v>
                </c:pt>
                <c:pt idx="11">
                  <c:v>3.1434770816381881</c:v>
                </c:pt>
                <c:pt idx="12">
                  <c:v>1.6110659072416602</c:v>
                </c:pt>
                <c:pt idx="13">
                  <c:v>6.0564144290751276</c:v>
                </c:pt>
                <c:pt idx="14">
                  <c:v>3.2465419039869805</c:v>
                </c:pt>
                <c:pt idx="15">
                  <c:v>0.6075400054244644</c:v>
                </c:pt>
                <c:pt idx="16">
                  <c:v>3.8676430702468143</c:v>
                </c:pt>
                <c:pt idx="17">
                  <c:v>1.8361811771087599</c:v>
                </c:pt>
                <c:pt idx="18">
                  <c:v>1.0414971521562248</c:v>
                </c:pt>
                <c:pt idx="19">
                  <c:v>13.764578247898024</c:v>
                </c:pt>
                <c:pt idx="20">
                  <c:v>0</c:v>
                </c:pt>
                <c:pt idx="21">
                  <c:v>1.0360726878220778</c:v>
                </c:pt>
                <c:pt idx="22">
                  <c:v>0</c:v>
                </c:pt>
                <c:pt idx="23">
                  <c:v>3.8405207485760791</c:v>
                </c:pt>
                <c:pt idx="24">
                  <c:v>0</c:v>
                </c:pt>
                <c:pt idx="25">
                  <c:v>0</c:v>
                </c:pt>
                <c:pt idx="26">
                  <c:v>0.43666937889883378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E-4E2E-B7EE-FB0C2AB9C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Andels%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</a:t>
            </a:r>
            <a:r>
              <a:rPr lang="en-US" sz="2800" baseline="0"/>
              <a:t> a</a:t>
            </a:r>
            <a:r>
              <a:rPr lang="en-US" sz="2800"/>
              <a:t>ntall% slakt innen de ulike KLASSENE</a:t>
            </a:r>
          </a:p>
        </c:rich>
      </c:tx>
      <c:layout>
        <c:manualLayout>
          <c:xMode val="edge"/>
          <c:yMode val="edge"/>
          <c:x val="0.14203859355148715"/>
          <c:y val="1.0367406072074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18150123124702E-2"/>
          <c:y val="0.15129651111691506"/>
          <c:w val="0.89697031064794031"/>
          <c:h val="0.718644714377344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Klasse!$H$29:$H$45</c:f>
              <c:numCache>
                <c:formatCode>0.0</c:formatCode>
                <c:ptCount val="17"/>
                <c:pt idx="0">
                  <c:v>8.3357211701268613E-2</c:v>
                </c:pt>
                <c:pt idx="1">
                  <c:v>1.2321237854593763</c:v>
                </c:pt>
                <c:pt idx="2">
                  <c:v>8.150772356664671</c:v>
                </c:pt>
                <c:pt idx="3">
                  <c:v>17.898356299981764</c:v>
                </c:pt>
                <c:pt idx="4">
                  <c:v>18.408919221652035</c:v>
                </c:pt>
                <c:pt idx="5">
                  <c:v>17.942639818698058</c:v>
                </c:pt>
                <c:pt idx="6">
                  <c:v>17.502409544400741</c:v>
                </c:pt>
                <c:pt idx="7">
                  <c:v>12.40459506629503</c:v>
                </c:pt>
                <c:pt idx="8">
                  <c:v>5.2619239886425788</c:v>
                </c:pt>
                <c:pt idx="9">
                  <c:v>0.95079319596759504</c:v>
                </c:pt>
                <c:pt idx="10">
                  <c:v>5.9912995910286801E-2</c:v>
                </c:pt>
                <c:pt idx="11">
                  <c:v>2.6049128656646442E-3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0.10159160176092109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89-4883-A81B-8960F856D021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4.3408025614153037E-2"/>
                  <c:y val="-5.79349030656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7C-4C25-88FC-A23C3CD0AAA2}"/>
                </c:ext>
              </c:extLst>
            </c:dLbl>
            <c:dLbl>
              <c:idx val="4"/>
              <c:layout>
                <c:manualLayout>
                  <c:x val="-1.7182343472268956E-2"/>
                  <c:y val="-4.195286084061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C-4C25-88FC-A23C3CD0AAA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'Ark1'!$AE$386:$AE$400</c:f>
              <c:numCache>
                <c:formatCode>General</c:formatCode>
                <c:ptCount val="15"/>
                <c:pt idx="0">
                  <c:v>8.1366965012205028E-2</c:v>
                </c:pt>
                <c:pt idx="1">
                  <c:v>0.84350420395985859</c:v>
                </c:pt>
                <c:pt idx="2">
                  <c:v>7.0084079197179285</c:v>
                </c:pt>
                <c:pt idx="3">
                  <c:v>16.387306753458098</c:v>
                </c:pt>
                <c:pt idx="4">
                  <c:v>18.698128559804726</c:v>
                </c:pt>
                <c:pt idx="5">
                  <c:v>18.820179007323027</c:v>
                </c:pt>
                <c:pt idx="6">
                  <c:v>18.212639001898559</c:v>
                </c:pt>
                <c:pt idx="7">
                  <c:v>13.336045565500404</c:v>
                </c:pt>
                <c:pt idx="8">
                  <c:v>5.5139679956604279</c:v>
                </c:pt>
                <c:pt idx="9">
                  <c:v>0.91944670463791678</c:v>
                </c:pt>
                <c:pt idx="10">
                  <c:v>8.4079197179278559E-2</c:v>
                </c:pt>
                <c:pt idx="11">
                  <c:v>5.424464334147003E-3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89-4883-A81B-8960F856D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2.0578152746404989E-2"/>
              <c:y val="0.340116701272294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29438388730559"/>
          <c:y val="0.32229610158408795"/>
          <c:w val="7.5903429419569526E-2"/>
          <c:h val="0.153549573077813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73914981125912E-2"/>
          <c:y val="0.18762214759284937"/>
          <c:w val="0.9082993268407108"/>
          <c:h val="0.70073147444185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A-49E0-8DDF-C9EBF6AF7C48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A-49E0-8DDF-C9EBF6AF7C48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A-49E0-8DDF-C9EBF6AF7C48}"/>
            </c:ext>
          </c:extLst>
        </c:ser>
        <c:ser>
          <c:idx val="13"/>
          <c:order val="3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'Ark1'!$U$402:$U$416</c:f>
              <c:numCache>
                <c:formatCode>General</c:formatCode>
                <c:ptCount val="15"/>
                <c:pt idx="0">
                  <c:v>150.81874999999999</c:v>
                </c:pt>
                <c:pt idx="1">
                  <c:v>149.67167019027494</c:v>
                </c:pt>
                <c:pt idx="2">
                  <c:v>164.69223394055609</c:v>
                </c:pt>
                <c:pt idx="3">
                  <c:v>196.48902634259912</c:v>
                </c:pt>
                <c:pt idx="4">
                  <c:v>217.56606763831823</c:v>
                </c:pt>
                <c:pt idx="5">
                  <c:v>229.29105691056941</c:v>
                </c:pt>
                <c:pt idx="6">
                  <c:v>246.4974252120854</c:v>
                </c:pt>
                <c:pt idx="7">
                  <c:v>265.63105837883279</c:v>
                </c:pt>
                <c:pt idx="8">
                  <c:v>284.30613861386126</c:v>
                </c:pt>
                <c:pt idx="9">
                  <c:v>303.22602739726022</c:v>
                </c:pt>
                <c:pt idx="10">
                  <c:v>326.79130434782604</c:v>
                </c:pt>
                <c:pt idx="11">
                  <c:v>386.1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A-49E0-8DDF-C9EBF6AF7C48}"/>
            </c:ext>
          </c:extLst>
        </c:ser>
        <c:ser>
          <c:idx val="1"/>
          <c:order val="4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'Ark1'!$U$386:$U$400</c:f>
              <c:numCache>
                <c:formatCode>General</c:formatCode>
                <c:ptCount val="15"/>
                <c:pt idx="0">
                  <c:v>152.50333333333333</c:v>
                </c:pt>
                <c:pt idx="1">
                  <c:v>155.83826366559481</c:v>
                </c:pt>
                <c:pt idx="2">
                  <c:v>168.46524767801836</c:v>
                </c:pt>
                <c:pt idx="3">
                  <c:v>193.34690499834483</c:v>
                </c:pt>
                <c:pt idx="4">
                  <c:v>213.4768929503914</c:v>
                </c:pt>
                <c:pt idx="5">
                  <c:v>227.20626891482945</c:v>
                </c:pt>
                <c:pt idx="6">
                  <c:v>244.020670141474</c:v>
                </c:pt>
                <c:pt idx="7">
                  <c:v>263.90207443563088</c:v>
                </c:pt>
                <c:pt idx="8">
                  <c:v>279.04328578455488</c:v>
                </c:pt>
                <c:pt idx="9">
                  <c:v>297.58053097345118</c:v>
                </c:pt>
                <c:pt idx="10">
                  <c:v>312.10322580645175</c:v>
                </c:pt>
                <c:pt idx="11">
                  <c:v>434.25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A-49E0-8DDF-C9EBF6AF7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4623601042295123E-2"/>
          <c:h val="0.182494330906281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89045018725719E-2"/>
          <c:y val="0.21129610212794164"/>
          <c:w val="0.88919498422916443"/>
          <c:h val="0.670178802475903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'Ark1'!$U$402:$U$416</c:f>
              <c:numCache>
                <c:formatCode>General</c:formatCode>
                <c:ptCount val="15"/>
                <c:pt idx="0">
                  <c:v>150.81874999999999</c:v>
                </c:pt>
                <c:pt idx="1">
                  <c:v>149.67167019027494</c:v>
                </c:pt>
                <c:pt idx="2">
                  <c:v>164.69223394055609</c:v>
                </c:pt>
                <c:pt idx="3">
                  <c:v>196.48902634259912</c:v>
                </c:pt>
                <c:pt idx="4">
                  <c:v>217.56606763831823</c:v>
                </c:pt>
                <c:pt idx="5">
                  <c:v>229.29105691056941</c:v>
                </c:pt>
                <c:pt idx="6">
                  <c:v>246.4974252120854</c:v>
                </c:pt>
                <c:pt idx="7">
                  <c:v>265.63105837883279</c:v>
                </c:pt>
                <c:pt idx="8">
                  <c:v>284.30613861386126</c:v>
                </c:pt>
                <c:pt idx="9">
                  <c:v>303.22602739726022</c:v>
                </c:pt>
                <c:pt idx="10">
                  <c:v>326.79130434782604</c:v>
                </c:pt>
                <c:pt idx="11">
                  <c:v>386.1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85F-9A88-32C0D5F0929F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'Ark1'!$U$386:$U$400</c:f>
              <c:numCache>
                <c:formatCode>General</c:formatCode>
                <c:ptCount val="15"/>
                <c:pt idx="0">
                  <c:v>152.50333333333333</c:v>
                </c:pt>
                <c:pt idx="1">
                  <c:v>155.83826366559481</c:v>
                </c:pt>
                <c:pt idx="2">
                  <c:v>168.46524767801836</c:v>
                </c:pt>
                <c:pt idx="3">
                  <c:v>193.34690499834483</c:v>
                </c:pt>
                <c:pt idx="4">
                  <c:v>213.4768929503914</c:v>
                </c:pt>
                <c:pt idx="5">
                  <c:v>227.20626891482945</c:v>
                </c:pt>
                <c:pt idx="6">
                  <c:v>244.020670141474</c:v>
                </c:pt>
                <c:pt idx="7">
                  <c:v>263.90207443563088</c:v>
                </c:pt>
                <c:pt idx="8">
                  <c:v>279.04328578455488</c:v>
                </c:pt>
                <c:pt idx="9">
                  <c:v>297.58053097345118</c:v>
                </c:pt>
                <c:pt idx="10">
                  <c:v>312.10322580645175</c:v>
                </c:pt>
                <c:pt idx="11">
                  <c:v>434.25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85F-9A88-32C0D5F09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208463218449597E-2"/>
          <c:h val="0.17561369494907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 middel</a:t>
            </a:r>
            <a:r>
              <a:rPr lang="en-US" sz="2800" baseline="0"/>
              <a:t> TILVEKST </a:t>
            </a:r>
            <a:r>
              <a:rPr lang="en-US" sz="28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82177964321983"/>
          <c:y val="0.15014334149310782"/>
          <c:w val="0.86565123457678039"/>
          <c:h val="0.7069124676870772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Klasse!$AA$29:$AA$45</c:f>
              <c:numCache>
                <c:formatCode>0</c:formatCode>
                <c:ptCount val="17"/>
                <c:pt idx="0">
                  <c:v>219.19132755337276</c:v>
                </c:pt>
                <c:pt idx="1">
                  <c:v>247.34830506424726</c:v>
                </c:pt>
                <c:pt idx="2">
                  <c:v>300.82987402894253</c:v>
                </c:pt>
                <c:pt idx="3">
                  <c:v>351.04445032958324</c:v>
                </c:pt>
                <c:pt idx="4">
                  <c:v>387.25607854966393</c:v>
                </c:pt>
                <c:pt idx="5">
                  <c:v>423.82587042393942</c:v>
                </c:pt>
                <c:pt idx="6">
                  <c:v>474.73059331328989</c:v>
                </c:pt>
                <c:pt idx="7">
                  <c:v>527.3662680818378</c:v>
                </c:pt>
                <c:pt idx="8">
                  <c:v>569.5227053131548</c:v>
                </c:pt>
                <c:pt idx="9">
                  <c:v>612.10854819277836</c:v>
                </c:pt>
                <c:pt idx="10">
                  <c:v>635.02872592091921</c:v>
                </c:pt>
                <c:pt idx="11">
                  <c:v>627.80487804878044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255.45049716342348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6-4F6A-BF10-D8246B6447DF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Klasse!$AA$11:$AA$27</c:f>
              <c:numCache>
                <c:formatCode>0</c:formatCode>
                <c:ptCount val="17"/>
                <c:pt idx="0">
                  <c:v>231.10767614313716</c:v>
                </c:pt>
                <c:pt idx="1">
                  <c:v>255.04042369107518</c:v>
                </c:pt>
                <c:pt idx="2">
                  <c:v>299.31832385866596</c:v>
                </c:pt>
                <c:pt idx="3">
                  <c:v>345.7661498504159</c:v>
                </c:pt>
                <c:pt idx="4">
                  <c:v>383.04909633212145</c:v>
                </c:pt>
                <c:pt idx="5">
                  <c:v>424.22249424044361</c:v>
                </c:pt>
                <c:pt idx="6">
                  <c:v>475.16243517582842</c:v>
                </c:pt>
                <c:pt idx="7">
                  <c:v>527.96122637654071</c:v>
                </c:pt>
                <c:pt idx="8">
                  <c:v>578.68626495798719</c:v>
                </c:pt>
                <c:pt idx="9">
                  <c:v>615.5803112972502</c:v>
                </c:pt>
                <c:pt idx="10">
                  <c:v>645.14236180569469</c:v>
                </c:pt>
                <c:pt idx="11">
                  <c:v>998.27586206896547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379.9364436131894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26-4F6A-BF10-D8246B644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TILVEKST i gram per dag</a:t>
                </a:r>
              </a:p>
            </c:rich>
          </c:tx>
          <c:layout>
            <c:manualLayout>
              <c:xMode val="edge"/>
              <c:yMode val="edge"/>
              <c:x val="2.2060993817766515E-2"/>
              <c:y val="0.148959583692756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86848808557889"/>
          <c:y val="0.2465095694844364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 middel</a:t>
            </a:r>
            <a:r>
              <a:rPr lang="en-US" sz="2800" baseline="0"/>
              <a:t> LEVEALDER </a:t>
            </a:r>
            <a:r>
              <a:rPr lang="en-US" sz="28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6432030601975"/>
          <c:y val="0.15226751440508027"/>
          <c:w val="0.86220721033167491"/>
          <c:h val="0.721849291233520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'Ark1'!$AG$402:$AG$416</c:f>
              <c:numCache>
                <c:formatCode>General</c:formatCode>
                <c:ptCount val="15"/>
                <c:pt idx="0">
                  <c:v>688.06896551724139</c:v>
                </c:pt>
                <c:pt idx="1">
                  <c:v>605.10489510489515</c:v>
                </c:pt>
                <c:pt idx="2">
                  <c:v>547.45970449966421</c:v>
                </c:pt>
                <c:pt idx="3">
                  <c:v>559.72691252666868</c:v>
                </c:pt>
                <c:pt idx="4">
                  <c:v>561.81446771123137</c:v>
                </c:pt>
                <c:pt idx="5">
                  <c:v>541.0029753049688</c:v>
                </c:pt>
                <c:pt idx="6">
                  <c:v>519.23644417290348</c:v>
                </c:pt>
                <c:pt idx="7">
                  <c:v>503.69368398361718</c:v>
                </c:pt>
                <c:pt idx="8">
                  <c:v>499.2007095793208</c:v>
                </c:pt>
                <c:pt idx="9">
                  <c:v>495.37950138504158</c:v>
                </c:pt>
                <c:pt idx="10">
                  <c:v>514.60869565217388</c:v>
                </c:pt>
                <c:pt idx="11">
                  <c:v>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9-48CC-8D50-E083CE2A2AFA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'Ark1'!$AG$386:$AG$400</c:f>
              <c:numCache>
                <c:formatCode>General</c:formatCode>
                <c:ptCount val="15"/>
                <c:pt idx="0">
                  <c:v>659.88</c:v>
                </c:pt>
                <c:pt idx="1">
                  <c:v>611.0335820895524</c:v>
                </c:pt>
                <c:pt idx="2">
                  <c:v>562.82971756037682</c:v>
                </c:pt>
                <c:pt idx="3">
                  <c:v>559.18401810584953</c:v>
                </c:pt>
                <c:pt idx="4">
                  <c:v>557.30948067632812</c:v>
                </c:pt>
                <c:pt idx="5">
                  <c:v>535.58279440517356</c:v>
                </c:pt>
                <c:pt idx="6">
                  <c:v>513.5521078200909</c:v>
                </c:pt>
                <c:pt idx="7">
                  <c:v>499.85124143835617</c:v>
                </c:pt>
                <c:pt idx="8">
                  <c:v>482.2013285641288</c:v>
                </c:pt>
                <c:pt idx="9">
                  <c:v>483.41463414634143</c:v>
                </c:pt>
                <c:pt idx="10">
                  <c:v>483.77419354838713</c:v>
                </c:pt>
                <c:pt idx="11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09-48CC-8D50-E083CE2A2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ALDER i dager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21387331045407"/>
          <c:y val="0.1912137574144889"/>
          <c:w val="5.9700976512407987E-2"/>
          <c:h val="0.125023003246902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 middel slaktvekt TILVEKST</a:t>
            </a:r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75200492324104"/>
          <c:y val="0.12754771797745798"/>
          <c:w val="0.85166609866803722"/>
          <c:h val="0.689609415497181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År!$Z$4:$Z$6</c:f>
              <c:strCache>
                <c:ptCount val="3"/>
                <c:pt idx="0">
                  <c:v>Tilvektst</c:v>
                </c:pt>
                <c:pt idx="1">
                  <c:v>i gram</c:v>
                </c:pt>
                <c:pt idx="2">
                  <c:v>per dag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År!$Z$23:$Z$36</c:f>
              <c:numCache>
                <c:formatCode>0</c:formatCode>
                <c:ptCount val="14"/>
                <c:pt idx="0">
                  <c:v>350.39557742148344</c:v>
                </c:pt>
                <c:pt idx="1">
                  <c:v>356.04454120138496</c:v>
                </c:pt>
                <c:pt idx="2">
                  <c:v>368.13951871108139</c:v>
                </c:pt>
                <c:pt idx="3">
                  <c:v>381.63942929213437</c:v>
                </c:pt>
                <c:pt idx="4">
                  <c:v>393.97437419347153</c:v>
                </c:pt>
                <c:pt idx="5">
                  <c:v>392.87254200568952</c:v>
                </c:pt>
                <c:pt idx="6">
                  <c:v>394.46208503014509</c:v>
                </c:pt>
                <c:pt idx="7">
                  <c:v>397.77195380182252</c:v>
                </c:pt>
                <c:pt idx="8">
                  <c:v>407.72220868276054</c:v>
                </c:pt>
                <c:pt idx="9">
                  <c:v>413.1283703520923</c:v>
                </c:pt>
                <c:pt idx="10">
                  <c:v>422.39859931639245</c:v>
                </c:pt>
                <c:pt idx="11">
                  <c:v>427.38480431117966</c:v>
                </c:pt>
                <c:pt idx="12">
                  <c:v>419.91567775759927</c:v>
                </c:pt>
                <c:pt idx="13">
                  <c:v>423.03758074130286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F-431E-9DF7-F5B687E65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Middel slaktevekt TILVEKST (gram/ dag)</a:t>
                </a:r>
              </a:p>
            </c:rich>
          </c:tx>
          <c:layout>
            <c:manualLayout>
              <c:xMode val="edge"/>
              <c:yMode val="edge"/>
              <c:x val="3.0410510716707147E-2"/>
              <c:y val="0.1583988525431042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 % KJØTTFE</a:t>
            </a:r>
            <a:r>
              <a:rPr lang="en-US" sz="2800" baseline="0"/>
              <a:t> </a:t>
            </a:r>
            <a:r>
              <a:rPr lang="en-US" sz="2800"/>
              <a:t>innen KLASSE</a:t>
            </a:r>
          </a:p>
        </c:rich>
      </c:tx>
      <c:layout>
        <c:manualLayout>
          <c:xMode val="edge"/>
          <c:yMode val="edge"/>
          <c:x val="0.18611500598676287"/>
          <c:y val="5.0322431346665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39550634615427E-2"/>
          <c:y val="0.2019628597220792"/>
          <c:w val="0.88713352774106713"/>
          <c:h val="0.6714333067596878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'Ark1'!$AI$402:$AI$416</c:f>
              <c:numCache>
                <c:formatCode>General</c:formatCode>
                <c:ptCount val="15"/>
                <c:pt idx="0">
                  <c:v>12.5</c:v>
                </c:pt>
                <c:pt idx="1">
                  <c:v>5.7082452431289648</c:v>
                </c:pt>
                <c:pt idx="2">
                  <c:v>9.4918504314477445</c:v>
                </c:pt>
                <c:pt idx="3">
                  <c:v>21.117741231261828</c:v>
                </c:pt>
                <c:pt idx="4">
                  <c:v>48.634498372718276</c:v>
                </c:pt>
                <c:pt idx="5">
                  <c:v>83.710801393728261</c:v>
                </c:pt>
                <c:pt idx="6">
                  <c:v>95.162970680160768</c:v>
                </c:pt>
                <c:pt idx="7">
                  <c:v>97.039059218815609</c:v>
                </c:pt>
                <c:pt idx="8">
                  <c:v>97.67326732673267</c:v>
                </c:pt>
                <c:pt idx="9">
                  <c:v>98.63013698630138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D-409F-A5E4-5F5DD3611A00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'Ark1'!$AI$386:$AI$400</c:f>
              <c:numCache>
                <c:formatCode>General</c:formatCode>
                <c:ptCount val="15"/>
                <c:pt idx="0">
                  <c:v>13.333333333333337</c:v>
                </c:pt>
                <c:pt idx="1">
                  <c:v>6.1093247588424431</c:v>
                </c:pt>
                <c:pt idx="2">
                  <c:v>10.913312693498456</c:v>
                </c:pt>
                <c:pt idx="3">
                  <c:v>23.568354849387621</c:v>
                </c:pt>
                <c:pt idx="4">
                  <c:v>51.450536698578482</c:v>
                </c:pt>
                <c:pt idx="5">
                  <c:v>82.648796656578753</c:v>
                </c:pt>
                <c:pt idx="6">
                  <c:v>93.090096798212954</c:v>
                </c:pt>
                <c:pt idx="7">
                  <c:v>94.468171649379684</c:v>
                </c:pt>
                <c:pt idx="8">
                  <c:v>96.163305459911484</c:v>
                </c:pt>
                <c:pt idx="9">
                  <c:v>96.755162241887874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4D-409F-A5E4-5F5DD3611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81637850667626"/>
          <c:y val="0.3237294365123559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 antall PRODUSENTER</a:t>
            </a:r>
            <a:r>
              <a:rPr lang="en-US" sz="2800" baseline="0"/>
              <a:t> </a:t>
            </a:r>
            <a:r>
              <a:rPr lang="en-US" sz="28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753833186023415E-2"/>
          <c:y val="0.16037410770298152"/>
          <c:w val="0.88971925538796848"/>
          <c:h val="0.70365055080117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6-4C2A-8B0A-2FE35C31C9B9}"/>
            </c:ext>
          </c:extLst>
        </c:ser>
        <c:ser>
          <c:idx val="2"/>
          <c:order val="1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6-4C2A-8B0A-2FE35C31C9B9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36-4C2A-8B0A-2FE35C31C9B9}"/>
            </c:ext>
          </c:extLst>
        </c:ser>
        <c:ser>
          <c:idx val="13"/>
          <c:order val="3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'Ark1'!$Q$402:$Q$416</c:f>
              <c:numCache>
                <c:formatCode>General</c:formatCode>
                <c:ptCount val="15"/>
                <c:pt idx="0">
                  <c:v>31</c:v>
                </c:pt>
                <c:pt idx="1">
                  <c:v>326</c:v>
                </c:pt>
                <c:pt idx="2">
                  <c:v>1692</c:v>
                </c:pt>
                <c:pt idx="3">
                  <c:v>3380</c:v>
                </c:pt>
                <c:pt idx="4">
                  <c:v>3352</c:v>
                </c:pt>
                <c:pt idx="5">
                  <c:v>2600</c:v>
                </c:pt>
                <c:pt idx="6">
                  <c:v>1899</c:v>
                </c:pt>
                <c:pt idx="7">
                  <c:v>1164</c:v>
                </c:pt>
                <c:pt idx="8">
                  <c:v>557</c:v>
                </c:pt>
                <c:pt idx="9">
                  <c:v>167</c:v>
                </c:pt>
                <c:pt idx="10">
                  <c:v>20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36-4C2A-8B0A-2FE35C31C9B9}"/>
            </c:ext>
          </c:extLst>
        </c:ser>
        <c:ser>
          <c:idx val="1"/>
          <c:order val="4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'Ark1'!$Q$386:$Q$400</c:f>
              <c:numCache>
                <c:formatCode>General</c:formatCode>
                <c:ptCount val="15"/>
                <c:pt idx="0">
                  <c:v>29</c:v>
                </c:pt>
                <c:pt idx="1">
                  <c:v>261</c:v>
                </c:pt>
                <c:pt idx="2">
                  <c:v>1505</c:v>
                </c:pt>
                <c:pt idx="3">
                  <c:v>3081</c:v>
                </c:pt>
                <c:pt idx="4">
                  <c:v>3190</c:v>
                </c:pt>
                <c:pt idx="5">
                  <c:v>2620</c:v>
                </c:pt>
                <c:pt idx="6">
                  <c:v>1902</c:v>
                </c:pt>
                <c:pt idx="7">
                  <c:v>1173</c:v>
                </c:pt>
                <c:pt idx="8">
                  <c:v>544</c:v>
                </c:pt>
                <c:pt idx="9">
                  <c:v>148</c:v>
                </c:pt>
                <c:pt idx="10">
                  <c:v>25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36-4C2A-8B0A-2FE35C31C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8473451883033741E-3"/>
              <c:y val="0.16823023324938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24834650747525"/>
          <c:y val="0.22573329253456687"/>
          <c:w val="4.1842792859100739E-2"/>
          <c:h val="0.22077385724283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 antall PRODUSENTER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9003792902522149"/>
          <c:y val="5.2336402060083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5511618271735"/>
          <c:y val="0.16376859044689235"/>
          <c:w val="0.87691792226966758"/>
          <c:h val="0.7139880968726373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'Ark1'!$Q$402:$Q$416</c:f>
              <c:numCache>
                <c:formatCode>General</c:formatCode>
                <c:ptCount val="15"/>
                <c:pt idx="0">
                  <c:v>31</c:v>
                </c:pt>
                <c:pt idx="1">
                  <c:v>326</c:v>
                </c:pt>
                <c:pt idx="2">
                  <c:v>1692</c:v>
                </c:pt>
                <c:pt idx="3">
                  <c:v>3380</c:v>
                </c:pt>
                <c:pt idx="4">
                  <c:v>3352</c:v>
                </c:pt>
                <c:pt idx="5">
                  <c:v>2600</c:v>
                </c:pt>
                <c:pt idx="6">
                  <c:v>1899</c:v>
                </c:pt>
                <c:pt idx="7">
                  <c:v>1164</c:v>
                </c:pt>
                <c:pt idx="8">
                  <c:v>557</c:v>
                </c:pt>
                <c:pt idx="9">
                  <c:v>167</c:v>
                </c:pt>
                <c:pt idx="10">
                  <c:v>20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09-4362-B7B7-C2EF146EDDD9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3.5711267562265955E-17"/>
                  <c:y val="-5.3527645278033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31-485C-849C-235B170416CC}"/>
                </c:ext>
              </c:extLst>
            </c:dLbl>
            <c:dLbl>
              <c:idx val="4"/>
              <c:layout>
                <c:manualLayout>
                  <c:x val="9.7395491186935083E-3"/>
                  <c:y val="-3.7057600577099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1-485C-849C-235B170416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'Ark1'!$Q$386:$Q$400</c:f>
              <c:numCache>
                <c:formatCode>General</c:formatCode>
                <c:ptCount val="15"/>
                <c:pt idx="0">
                  <c:v>29</c:v>
                </c:pt>
                <c:pt idx="1">
                  <c:v>261</c:v>
                </c:pt>
                <c:pt idx="2">
                  <c:v>1505</c:v>
                </c:pt>
                <c:pt idx="3">
                  <c:v>3081</c:v>
                </c:pt>
                <c:pt idx="4">
                  <c:v>3190</c:v>
                </c:pt>
                <c:pt idx="5">
                  <c:v>2620</c:v>
                </c:pt>
                <c:pt idx="6">
                  <c:v>1902</c:v>
                </c:pt>
                <c:pt idx="7">
                  <c:v>1173</c:v>
                </c:pt>
                <c:pt idx="8">
                  <c:v>544</c:v>
                </c:pt>
                <c:pt idx="9">
                  <c:v>148</c:v>
                </c:pt>
                <c:pt idx="10">
                  <c:v>25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09-4362-B7B7-C2EF146ED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613384136617419"/>
          <c:y val="0.29303713788273489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 andel</a:t>
            </a:r>
            <a:r>
              <a:rPr lang="en-US" sz="2800" baseline="0"/>
              <a:t> OVERFETE i % </a:t>
            </a:r>
            <a:r>
              <a:rPr lang="en-US" sz="28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33112811725056E-2"/>
          <c:y val="0.16804724534543866"/>
          <c:w val="0.91884006954173914"/>
          <c:h val="0.713910758042608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D2-434E-B354-D570BD8CA379}"/>
            </c:ext>
          </c:extLst>
        </c:ser>
        <c:ser>
          <c:idx val="2"/>
          <c:order val="1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D2-434E-B354-D570BD8CA379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D2-434E-B354-D570BD8CA379}"/>
            </c:ext>
          </c:extLst>
        </c:ser>
        <c:ser>
          <c:idx val="13"/>
          <c:order val="3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'Ark1'!$W$402:$W$416</c:f>
              <c:numCache>
                <c:formatCode>General</c:formatCode>
                <c:ptCount val="15"/>
                <c:pt idx="0">
                  <c:v>9.375</c:v>
                </c:pt>
                <c:pt idx="1">
                  <c:v>5.7082452431289648</c:v>
                </c:pt>
                <c:pt idx="2">
                  <c:v>26.877596676254392</c:v>
                </c:pt>
                <c:pt idx="3">
                  <c:v>67.253674865376226</c:v>
                </c:pt>
                <c:pt idx="4">
                  <c:v>77.486910994764401</c:v>
                </c:pt>
                <c:pt idx="5">
                  <c:v>78.992450638792093</c:v>
                </c:pt>
                <c:pt idx="6">
                  <c:v>86.27771989879443</c:v>
                </c:pt>
                <c:pt idx="7">
                  <c:v>91.033179336413269</c:v>
                </c:pt>
                <c:pt idx="8">
                  <c:v>94.653465346534645</c:v>
                </c:pt>
                <c:pt idx="9">
                  <c:v>95.61643835616438</c:v>
                </c:pt>
                <c:pt idx="10">
                  <c:v>95.652173913043484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D2-434E-B354-D570BD8CA379}"/>
            </c:ext>
          </c:extLst>
        </c:ser>
        <c:ser>
          <c:idx val="1"/>
          <c:order val="4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'Ark1'!$W$386:$W$400</c:f>
              <c:numCache>
                <c:formatCode>General</c:formatCode>
                <c:ptCount val="15"/>
                <c:pt idx="0">
                  <c:v>3.3333333333333344</c:v>
                </c:pt>
                <c:pt idx="1">
                  <c:v>11.575562700964628</c:v>
                </c:pt>
                <c:pt idx="2">
                  <c:v>31.501547987616103</c:v>
                </c:pt>
                <c:pt idx="3">
                  <c:v>63.753723932472703</c:v>
                </c:pt>
                <c:pt idx="4">
                  <c:v>73.904844792573243</c:v>
                </c:pt>
                <c:pt idx="5">
                  <c:v>77.244559734832123</c:v>
                </c:pt>
                <c:pt idx="6">
                  <c:v>83.201787043931503</c:v>
                </c:pt>
                <c:pt idx="7">
                  <c:v>88.549928818385254</c:v>
                </c:pt>
                <c:pt idx="8">
                  <c:v>92.375799311362485</c:v>
                </c:pt>
                <c:pt idx="9">
                  <c:v>96.165191740412979</c:v>
                </c:pt>
                <c:pt idx="10">
                  <c:v>96.774193548387117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D2-434E-B354-D570BD8CA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 overfete i %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75480505916367"/>
          <c:y val="0.22909487307086956"/>
          <c:w val="7.2496082348816673E-2"/>
          <c:h val="0.242573073973871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 andel</a:t>
            </a:r>
            <a:r>
              <a:rPr lang="en-US" sz="2800" baseline="0"/>
              <a:t> OVERFETE i % </a:t>
            </a:r>
            <a:r>
              <a:rPr lang="en-US" sz="28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07311752231223E-2"/>
          <c:y val="0.17152116572530826"/>
          <c:w val="0.89170283612319123"/>
          <c:h val="0.7024977634441854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'Ark1'!$W$402:$W$416</c:f>
              <c:numCache>
                <c:formatCode>General</c:formatCode>
                <c:ptCount val="15"/>
                <c:pt idx="0">
                  <c:v>9.375</c:v>
                </c:pt>
                <c:pt idx="1">
                  <c:v>5.7082452431289648</c:v>
                </c:pt>
                <c:pt idx="2">
                  <c:v>26.877596676254392</c:v>
                </c:pt>
                <c:pt idx="3">
                  <c:v>67.253674865376226</c:v>
                </c:pt>
                <c:pt idx="4">
                  <c:v>77.486910994764401</c:v>
                </c:pt>
                <c:pt idx="5">
                  <c:v>78.992450638792093</c:v>
                </c:pt>
                <c:pt idx="6">
                  <c:v>86.27771989879443</c:v>
                </c:pt>
                <c:pt idx="7">
                  <c:v>91.033179336413269</c:v>
                </c:pt>
                <c:pt idx="8">
                  <c:v>94.653465346534645</c:v>
                </c:pt>
                <c:pt idx="9">
                  <c:v>95.61643835616438</c:v>
                </c:pt>
                <c:pt idx="10">
                  <c:v>95.652173913043484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7-4B50-9C9D-CB1DEA67B680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'Ark1'!$W$386:$W$400</c:f>
              <c:numCache>
                <c:formatCode>General</c:formatCode>
                <c:ptCount val="15"/>
                <c:pt idx="0">
                  <c:v>3.3333333333333344</c:v>
                </c:pt>
                <c:pt idx="1">
                  <c:v>11.575562700964628</c:v>
                </c:pt>
                <c:pt idx="2">
                  <c:v>31.501547987616103</c:v>
                </c:pt>
                <c:pt idx="3">
                  <c:v>63.753723932472703</c:v>
                </c:pt>
                <c:pt idx="4">
                  <c:v>73.904844792573243</c:v>
                </c:pt>
                <c:pt idx="5">
                  <c:v>77.244559734832123</c:v>
                </c:pt>
                <c:pt idx="6">
                  <c:v>83.201787043931503</c:v>
                </c:pt>
                <c:pt idx="7">
                  <c:v>88.549928818385254</c:v>
                </c:pt>
                <c:pt idx="8">
                  <c:v>92.375799311362485</c:v>
                </c:pt>
                <c:pt idx="9">
                  <c:v>96.165191740412979</c:v>
                </c:pt>
                <c:pt idx="10">
                  <c:v>96.774193548387117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A7-4B50-9C9D-CB1DEA67B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Andel overfete i %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75480505916367"/>
          <c:y val="0.22909487307086956"/>
          <c:w val="6.7513662196458893E-2"/>
          <c:h val="0.154866736132133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Kvige, middel FETTGRUPPE innen KLASSE</a:t>
            </a:r>
          </a:p>
        </c:rich>
      </c:tx>
      <c:layout>
        <c:manualLayout>
          <c:xMode val="edge"/>
          <c:yMode val="edge"/>
          <c:x val="0.18812545623600255"/>
          <c:y val="4.83681839417801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35598140921843E-2"/>
          <c:y val="0.17594689995049947"/>
          <c:w val="0.90248720427127693"/>
          <c:h val="0.6967328950342455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Klasse!$P$47:$P$60</c:f>
              <c:numCache>
                <c:formatCode>0.00</c:formatCode>
                <c:ptCount val="14"/>
                <c:pt idx="0">
                  <c:v>3.6875</c:v>
                </c:pt>
                <c:pt idx="1">
                  <c:v>4.4100294985250743</c:v>
                </c:pt>
                <c:pt idx="2">
                  <c:v>5.4931163954943676</c:v>
                </c:pt>
                <c:pt idx="3">
                  <c:v>6.898770272678667</c:v>
                </c:pt>
                <c:pt idx="4">
                  <c:v>7.7359100708346196</c:v>
                </c:pt>
                <c:pt idx="5">
                  <c:v>8.0596260737746359</c:v>
                </c:pt>
                <c:pt idx="6">
                  <c:v>8.357889413351316</c:v>
                </c:pt>
                <c:pt idx="7">
                  <c:v>8.67278013867144</c:v>
                </c:pt>
                <c:pt idx="8">
                  <c:v>8.9020489755122441</c:v>
                </c:pt>
                <c:pt idx="9">
                  <c:v>9.3100775193798437</c:v>
                </c:pt>
                <c:pt idx="10">
                  <c:v>10.515151515151516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2B-4AF8-A9E8-3B19ABBC80AE}"/>
            </c:ext>
          </c:extLst>
        </c:ser>
        <c:ser>
          <c:idx val="13"/>
          <c:order val="1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'Ark1'!$T$402:$T$416</c:f>
              <c:numCache>
                <c:formatCode>General</c:formatCode>
                <c:ptCount val="15"/>
                <c:pt idx="0">
                  <c:v>3.59375</c:v>
                </c:pt>
                <c:pt idx="1">
                  <c:v>4.3953488372093004</c:v>
                </c:pt>
                <c:pt idx="2">
                  <c:v>5.5525727069351207</c:v>
                </c:pt>
                <c:pt idx="3">
                  <c:v>6.9800611264735846</c:v>
                </c:pt>
                <c:pt idx="4">
                  <c:v>7.7894438941559363</c:v>
                </c:pt>
                <c:pt idx="5">
                  <c:v>8.0544425087108014</c:v>
                </c:pt>
                <c:pt idx="6">
                  <c:v>8.4808751302277106</c:v>
                </c:pt>
                <c:pt idx="7">
                  <c:v>8.8641327173456546</c:v>
                </c:pt>
                <c:pt idx="8">
                  <c:v>8.9975247524752486</c:v>
                </c:pt>
                <c:pt idx="9">
                  <c:v>9.1643835616438363</c:v>
                </c:pt>
                <c:pt idx="10">
                  <c:v>9.9565217391304355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2B-4AF8-A9E8-3B19ABBC80AE}"/>
            </c:ext>
          </c:extLst>
        </c:ser>
        <c:ser>
          <c:idx val="1"/>
          <c:order val="2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'Ark1'!$T$386:$T$400</c:f>
              <c:numCache>
                <c:formatCode>General</c:formatCode>
                <c:ptCount val="15"/>
                <c:pt idx="0">
                  <c:v>4.0666666666666655</c:v>
                </c:pt>
                <c:pt idx="1">
                  <c:v>4.7459807073954972</c:v>
                </c:pt>
                <c:pt idx="2">
                  <c:v>5.7113003095975241</c:v>
                </c:pt>
                <c:pt idx="3">
                  <c:v>6.8661039390930156</c:v>
                </c:pt>
                <c:pt idx="4">
                  <c:v>7.5474325500435153</c:v>
                </c:pt>
                <c:pt idx="5">
                  <c:v>7.9096411586683981</c:v>
                </c:pt>
                <c:pt idx="6">
                  <c:v>8.3244973938942639</c:v>
                </c:pt>
                <c:pt idx="7">
                  <c:v>8.7065283709579013</c:v>
                </c:pt>
                <c:pt idx="8">
                  <c:v>8.988686669945892</c:v>
                </c:pt>
                <c:pt idx="9">
                  <c:v>8.9911504424778759</c:v>
                </c:pt>
                <c:pt idx="10">
                  <c:v>9.4838709677419359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2B-4AF8-A9E8-3B19ABBC8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(1- 15)</a:t>
                </a:r>
              </a:p>
            </c:rich>
          </c:tx>
          <c:layout>
            <c:manualLayout>
              <c:xMode val="edge"/>
              <c:yMode val="edge"/>
              <c:x val="1.2105154020249302E-2"/>
              <c:y val="0.234168882082431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75480505916367"/>
          <c:y val="0.22909487307086956"/>
          <c:w val="6.3315772266043319E-2"/>
          <c:h val="0.207697723116207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Kvige,</a:t>
            </a:r>
            <a:r>
              <a:rPr lang="en-US" sz="2400" baseline="0"/>
              <a:t> m</a:t>
            </a:r>
            <a:r>
              <a:rPr lang="en-US" sz="2400"/>
              <a:t>iddel FETTGRUPPE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13867325545051E-2"/>
          <c:y val="0.16804724534543866"/>
          <c:w val="0.90396543535266249"/>
          <c:h val="0.7241742034208467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'Ark1'!$T$402:$T$416</c:f>
              <c:numCache>
                <c:formatCode>General</c:formatCode>
                <c:ptCount val="15"/>
                <c:pt idx="0">
                  <c:v>3.59375</c:v>
                </c:pt>
                <c:pt idx="1">
                  <c:v>4.3953488372093004</c:v>
                </c:pt>
                <c:pt idx="2">
                  <c:v>5.5525727069351207</c:v>
                </c:pt>
                <c:pt idx="3">
                  <c:v>6.9800611264735846</c:v>
                </c:pt>
                <c:pt idx="4">
                  <c:v>7.7894438941559363</c:v>
                </c:pt>
                <c:pt idx="5">
                  <c:v>8.0544425087108014</c:v>
                </c:pt>
                <c:pt idx="6">
                  <c:v>8.4808751302277106</c:v>
                </c:pt>
                <c:pt idx="7">
                  <c:v>8.8641327173456546</c:v>
                </c:pt>
                <c:pt idx="8">
                  <c:v>8.9975247524752486</c:v>
                </c:pt>
                <c:pt idx="9">
                  <c:v>9.1643835616438363</c:v>
                </c:pt>
                <c:pt idx="10">
                  <c:v>9.9565217391304355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A-490D-A12C-0F0DBA246BD3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'Ark1'!$T$386:$T$400</c:f>
              <c:numCache>
                <c:formatCode>General</c:formatCode>
                <c:ptCount val="15"/>
                <c:pt idx="0">
                  <c:v>4.0666666666666655</c:v>
                </c:pt>
                <c:pt idx="1">
                  <c:v>4.7459807073954972</c:v>
                </c:pt>
                <c:pt idx="2">
                  <c:v>5.7113003095975241</c:v>
                </c:pt>
                <c:pt idx="3">
                  <c:v>6.8661039390930156</c:v>
                </c:pt>
                <c:pt idx="4">
                  <c:v>7.5474325500435153</c:v>
                </c:pt>
                <c:pt idx="5">
                  <c:v>7.9096411586683981</c:v>
                </c:pt>
                <c:pt idx="6">
                  <c:v>8.3244973938942639</c:v>
                </c:pt>
                <c:pt idx="7">
                  <c:v>8.7065283709579013</c:v>
                </c:pt>
                <c:pt idx="8">
                  <c:v>8.988686669945892</c:v>
                </c:pt>
                <c:pt idx="9">
                  <c:v>8.9911504424778759</c:v>
                </c:pt>
                <c:pt idx="10">
                  <c:v>9.4838709677419359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A-490D-A12C-0F0DBA246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Middel FETTGRUPPE (1- 15)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67777126772044"/>
          <c:y val="0.21178653228073702"/>
          <c:w val="5.8018860414464218E-2"/>
          <c:h val="0.134232121009638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Kvige, middel VEKT i KLASSE R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332046609741004"/>
          <c:y val="0.19757513339658975"/>
          <c:w val="0.73636376769142486"/>
          <c:h val="0.68389981686196222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Klasse!$K$35:$K$37</c:f>
              <c:numCache>
                <c:formatCode>0</c:formatCode>
                <c:ptCount val="3"/>
                <c:pt idx="0">
                  <c:v>246.4974252120854</c:v>
                </c:pt>
                <c:pt idx="1">
                  <c:v>265.63105837883279</c:v>
                </c:pt>
                <c:pt idx="2">
                  <c:v>284.30613861386126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C-4C60-8D4D-896286985A5D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Klasse!$K$17:$K$19</c:f>
              <c:numCache>
                <c:formatCode>0</c:formatCode>
                <c:ptCount val="3"/>
                <c:pt idx="0">
                  <c:v>244.020670141474</c:v>
                </c:pt>
                <c:pt idx="1">
                  <c:v>263.90207443563088</c:v>
                </c:pt>
                <c:pt idx="2">
                  <c:v>279.04328578455488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9C-4C60-8D4D-896286985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899885062282074"/>
          <c:y val="0.23308482989202109"/>
          <c:w val="0.2218591292135334"/>
          <c:h val="0.110515288853857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Kviger,</a:t>
            </a:r>
            <a:r>
              <a:rPr lang="en-US" sz="1600" baseline="0"/>
              <a:t> m</a:t>
            </a:r>
            <a:r>
              <a:rPr lang="en-US" sz="1600"/>
              <a:t>iddel VEKT i KLASSE U</a:t>
            </a:r>
          </a:p>
        </c:rich>
      </c:tx>
      <c:layout>
        <c:manualLayout>
          <c:xMode val="edge"/>
          <c:yMode val="edge"/>
          <c:x val="0.11554486811374093"/>
          <c:y val="5.68053424117009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520920938108922"/>
          <c:y val="0.21144602898119416"/>
          <c:w val="0.7444749265158932"/>
          <c:h val="0.67002873173357613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Klasse!$K$38:$K$40</c:f>
              <c:numCache>
                <c:formatCode>0</c:formatCode>
                <c:ptCount val="3"/>
                <c:pt idx="0">
                  <c:v>303.22602739726022</c:v>
                </c:pt>
                <c:pt idx="1">
                  <c:v>326.79130434782604</c:v>
                </c:pt>
                <c:pt idx="2">
                  <c:v>386.1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1-49D4-A164-5182B184AFA2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Klasse!$K$20:$K$22</c:f>
              <c:numCache>
                <c:formatCode>0</c:formatCode>
                <c:ptCount val="3"/>
                <c:pt idx="0">
                  <c:v>297.58053097345118</c:v>
                </c:pt>
                <c:pt idx="1">
                  <c:v>312.10322580645175</c:v>
                </c:pt>
                <c:pt idx="2">
                  <c:v>434.25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81-49D4-A164-5182B184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85715264592047"/>
          <c:y val="0.65647108028040702"/>
          <c:w val="0.24764880631216793"/>
          <c:h val="0.127387726330224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Middel VEKT innen KLASSE E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209238394931262"/>
          <c:y val="0.20797227780938632"/>
          <c:w val="0.76759171434690809"/>
          <c:h val="0.6735025229695887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Klasse!$K$41:$K$45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161.0615384615385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2-493D-9B15-08FB08AA4DF4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Klasse!$K$23:$K$27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195.88437500000003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2-493D-9B15-08FB08AA4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57256332998201"/>
          <c:y val="0.28187788209007397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7" Type="http://schemas.openxmlformats.org/officeDocument/2006/relationships/chart" Target="../charts/chart69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17" Type="http://schemas.openxmlformats.org/officeDocument/2006/relationships/chart" Target="../charts/chart28.xml"/><Relationship Id="rId2" Type="http://schemas.openxmlformats.org/officeDocument/2006/relationships/chart" Target="../charts/chart13.xml"/><Relationship Id="rId16" Type="http://schemas.openxmlformats.org/officeDocument/2006/relationships/chart" Target="../charts/chart27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5" Type="http://schemas.openxmlformats.org/officeDocument/2006/relationships/chart" Target="../charts/chart80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4.xml"/><Relationship Id="rId13" Type="http://schemas.openxmlformats.org/officeDocument/2006/relationships/chart" Target="../charts/chart119.xml"/><Relationship Id="rId3" Type="http://schemas.openxmlformats.org/officeDocument/2006/relationships/chart" Target="../charts/chart109.xml"/><Relationship Id="rId7" Type="http://schemas.openxmlformats.org/officeDocument/2006/relationships/chart" Target="../charts/chart113.xml"/><Relationship Id="rId12" Type="http://schemas.openxmlformats.org/officeDocument/2006/relationships/chart" Target="../charts/chart118.xml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11" Type="http://schemas.openxmlformats.org/officeDocument/2006/relationships/chart" Target="../charts/chart117.xml"/><Relationship Id="rId5" Type="http://schemas.openxmlformats.org/officeDocument/2006/relationships/chart" Target="../charts/chart111.xml"/><Relationship Id="rId10" Type="http://schemas.openxmlformats.org/officeDocument/2006/relationships/chart" Target="../charts/chart116.xml"/><Relationship Id="rId4" Type="http://schemas.openxmlformats.org/officeDocument/2006/relationships/chart" Target="../charts/chart110.xml"/><Relationship Id="rId9" Type="http://schemas.openxmlformats.org/officeDocument/2006/relationships/chart" Target="../charts/chart115.xml"/></Relationships>
</file>

<file path=xl/drawings/_rels/drawing2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2.xml"/><Relationship Id="rId18" Type="http://schemas.openxmlformats.org/officeDocument/2006/relationships/chart" Target="../charts/chart137.xml"/><Relationship Id="rId26" Type="http://schemas.openxmlformats.org/officeDocument/2006/relationships/chart" Target="../charts/chart145.xml"/><Relationship Id="rId39" Type="http://schemas.openxmlformats.org/officeDocument/2006/relationships/chart" Target="../charts/chart158.xml"/><Relationship Id="rId21" Type="http://schemas.openxmlformats.org/officeDocument/2006/relationships/chart" Target="../charts/chart140.xml"/><Relationship Id="rId34" Type="http://schemas.openxmlformats.org/officeDocument/2006/relationships/chart" Target="../charts/chart153.xml"/><Relationship Id="rId7" Type="http://schemas.openxmlformats.org/officeDocument/2006/relationships/chart" Target="../charts/chart126.xml"/><Relationship Id="rId12" Type="http://schemas.openxmlformats.org/officeDocument/2006/relationships/chart" Target="../charts/chart131.xml"/><Relationship Id="rId17" Type="http://schemas.openxmlformats.org/officeDocument/2006/relationships/chart" Target="../charts/chart136.xml"/><Relationship Id="rId25" Type="http://schemas.openxmlformats.org/officeDocument/2006/relationships/chart" Target="../charts/chart144.xml"/><Relationship Id="rId33" Type="http://schemas.openxmlformats.org/officeDocument/2006/relationships/chart" Target="../charts/chart152.xml"/><Relationship Id="rId38" Type="http://schemas.openxmlformats.org/officeDocument/2006/relationships/chart" Target="../charts/chart157.xml"/><Relationship Id="rId2" Type="http://schemas.openxmlformats.org/officeDocument/2006/relationships/chart" Target="../charts/chart121.xml"/><Relationship Id="rId16" Type="http://schemas.openxmlformats.org/officeDocument/2006/relationships/chart" Target="../charts/chart135.xml"/><Relationship Id="rId20" Type="http://schemas.openxmlformats.org/officeDocument/2006/relationships/chart" Target="../charts/chart139.xml"/><Relationship Id="rId29" Type="http://schemas.openxmlformats.org/officeDocument/2006/relationships/chart" Target="../charts/chart148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11" Type="http://schemas.openxmlformats.org/officeDocument/2006/relationships/chart" Target="../charts/chart130.xml"/><Relationship Id="rId24" Type="http://schemas.openxmlformats.org/officeDocument/2006/relationships/chart" Target="../charts/chart143.xml"/><Relationship Id="rId32" Type="http://schemas.openxmlformats.org/officeDocument/2006/relationships/chart" Target="../charts/chart151.xml"/><Relationship Id="rId37" Type="http://schemas.openxmlformats.org/officeDocument/2006/relationships/chart" Target="../charts/chart156.xml"/><Relationship Id="rId5" Type="http://schemas.openxmlformats.org/officeDocument/2006/relationships/chart" Target="../charts/chart124.xml"/><Relationship Id="rId15" Type="http://schemas.openxmlformats.org/officeDocument/2006/relationships/chart" Target="../charts/chart134.xml"/><Relationship Id="rId23" Type="http://schemas.openxmlformats.org/officeDocument/2006/relationships/chart" Target="../charts/chart142.xml"/><Relationship Id="rId28" Type="http://schemas.openxmlformats.org/officeDocument/2006/relationships/chart" Target="../charts/chart147.xml"/><Relationship Id="rId36" Type="http://schemas.openxmlformats.org/officeDocument/2006/relationships/chart" Target="../charts/chart155.xml"/><Relationship Id="rId10" Type="http://schemas.openxmlformats.org/officeDocument/2006/relationships/chart" Target="../charts/chart129.xml"/><Relationship Id="rId19" Type="http://schemas.openxmlformats.org/officeDocument/2006/relationships/chart" Target="../charts/chart138.xml"/><Relationship Id="rId31" Type="http://schemas.openxmlformats.org/officeDocument/2006/relationships/chart" Target="../charts/chart150.xml"/><Relationship Id="rId4" Type="http://schemas.openxmlformats.org/officeDocument/2006/relationships/chart" Target="../charts/chart123.xml"/><Relationship Id="rId9" Type="http://schemas.openxmlformats.org/officeDocument/2006/relationships/chart" Target="../charts/chart128.xml"/><Relationship Id="rId14" Type="http://schemas.openxmlformats.org/officeDocument/2006/relationships/chart" Target="../charts/chart133.xml"/><Relationship Id="rId22" Type="http://schemas.openxmlformats.org/officeDocument/2006/relationships/chart" Target="../charts/chart141.xml"/><Relationship Id="rId27" Type="http://schemas.openxmlformats.org/officeDocument/2006/relationships/chart" Target="../charts/chart146.xml"/><Relationship Id="rId30" Type="http://schemas.openxmlformats.org/officeDocument/2006/relationships/chart" Target="../charts/chart149.xml"/><Relationship Id="rId35" Type="http://schemas.openxmlformats.org/officeDocument/2006/relationships/chart" Target="../charts/chart154.xml"/><Relationship Id="rId8" Type="http://schemas.openxmlformats.org/officeDocument/2006/relationships/chart" Target="../charts/chart127.xml"/><Relationship Id="rId3" Type="http://schemas.openxmlformats.org/officeDocument/2006/relationships/chart" Target="../charts/chart122.xml"/></Relationships>
</file>

<file path=xl/drawings/_rels/drawing2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71.xml"/><Relationship Id="rId18" Type="http://schemas.openxmlformats.org/officeDocument/2006/relationships/chart" Target="../charts/chart176.xml"/><Relationship Id="rId26" Type="http://schemas.openxmlformats.org/officeDocument/2006/relationships/chart" Target="../charts/chart184.xml"/><Relationship Id="rId39" Type="http://schemas.openxmlformats.org/officeDocument/2006/relationships/chart" Target="../charts/chart197.xml"/><Relationship Id="rId21" Type="http://schemas.openxmlformats.org/officeDocument/2006/relationships/chart" Target="../charts/chart179.xml"/><Relationship Id="rId34" Type="http://schemas.openxmlformats.org/officeDocument/2006/relationships/chart" Target="../charts/chart192.xml"/><Relationship Id="rId42" Type="http://schemas.openxmlformats.org/officeDocument/2006/relationships/chart" Target="../charts/chart200.xml"/><Relationship Id="rId47" Type="http://schemas.openxmlformats.org/officeDocument/2006/relationships/chart" Target="../charts/chart205.xml"/><Relationship Id="rId50" Type="http://schemas.openxmlformats.org/officeDocument/2006/relationships/chart" Target="../charts/chart208.xml"/><Relationship Id="rId7" Type="http://schemas.openxmlformats.org/officeDocument/2006/relationships/chart" Target="../charts/chart165.xml"/><Relationship Id="rId2" Type="http://schemas.openxmlformats.org/officeDocument/2006/relationships/chart" Target="../charts/chart160.xml"/><Relationship Id="rId16" Type="http://schemas.openxmlformats.org/officeDocument/2006/relationships/chart" Target="../charts/chart174.xml"/><Relationship Id="rId29" Type="http://schemas.openxmlformats.org/officeDocument/2006/relationships/chart" Target="../charts/chart187.xml"/><Relationship Id="rId11" Type="http://schemas.openxmlformats.org/officeDocument/2006/relationships/chart" Target="../charts/chart169.xml"/><Relationship Id="rId24" Type="http://schemas.openxmlformats.org/officeDocument/2006/relationships/chart" Target="../charts/chart182.xml"/><Relationship Id="rId32" Type="http://schemas.openxmlformats.org/officeDocument/2006/relationships/chart" Target="../charts/chart190.xml"/><Relationship Id="rId37" Type="http://schemas.openxmlformats.org/officeDocument/2006/relationships/chart" Target="../charts/chart195.xml"/><Relationship Id="rId40" Type="http://schemas.openxmlformats.org/officeDocument/2006/relationships/chart" Target="../charts/chart198.xml"/><Relationship Id="rId45" Type="http://schemas.openxmlformats.org/officeDocument/2006/relationships/chart" Target="../charts/chart203.xml"/><Relationship Id="rId53" Type="http://schemas.openxmlformats.org/officeDocument/2006/relationships/chart" Target="../charts/chart211.xml"/><Relationship Id="rId5" Type="http://schemas.openxmlformats.org/officeDocument/2006/relationships/chart" Target="../charts/chart163.xml"/><Relationship Id="rId10" Type="http://schemas.openxmlformats.org/officeDocument/2006/relationships/chart" Target="../charts/chart168.xml"/><Relationship Id="rId19" Type="http://schemas.openxmlformats.org/officeDocument/2006/relationships/chart" Target="../charts/chart177.xml"/><Relationship Id="rId31" Type="http://schemas.openxmlformats.org/officeDocument/2006/relationships/chart" Target="../charts/chart189.xml"/><Relationship Id="rId44" Type="http://schemas.openxmlformats.org/officeDocument/2006/relationships/chart" Target="../charts/chart202.xml"/><Relationship Id="rId52" Type="http://schemas.openxmlformats.org/officeDocument/2006/relationships/chart" Target="../charts/chart210.xml"/><Relationship Id="rId4" Type="http://schemas.openxmlformats.org/officeDocument/2006/relationships/chart" Target="../charts/chart162.xml"/><Relationship Id="rId9" Type="http://schemas.openxmlformats.org/officeDocument/2006/relationships/chart" Target="../charts/chart167.xml"/><Relationship Id="rId14" Type="http://schemas.openxmlformats.org/officeDocument/2006/relationships/chart" Target="../charts/chart172.xml"/><Relationship Id="rId22" Type="http://schemas.openxmlformats.org/officeDocument/2006/relationships/chart" Target="../charts/chart180.xml"/><Relationship Id="rId27" Type="http://schemas.openxmlformats.org/officeDocument/2006/relationships/chart" Target="../charts/chart185.xml"/><Relationship Id="rId30" Type="http://schemas.openxmlformats.org/officeDocument/2006/relationships/chart" Target="../charts/chart188.xml"/><Relationship Id="rId35" Type="http://schemas.openxmlformats.org/officeDocument/2006/relationships/chart" Target="../charts/chart193.xml"/><Relationship Id="rId43" Type="http://schemas.openxmlformats.org/officeDocument/2006/relationships/chart" Target="../charts/chart201.xml"/><Relationship Id="rId48" Type="http://schemas.openxmlformats.org/officeDocument/2006/relationships/chart" Target="../charts/chart206.xml"/><Relationship Id="rId8" Type="http://schemas.openxmlformats.org/officeDocument/2006/relationships/chart" Target="../charts/chart166.xml"/><Relationship Id="rId51" Type="http://schemas.openxmlformats.org/officeDocument/2006/relationships/chart" Target="../charts/chart209.xml"/><Relationship Id="rId3" Type="http://schemas.openxmlformats.org/officeDocument/2006/relationships/chart" Target="../charts/chart161.xml"/><Relationship Id="rId12" Type="http://schemas.openxmlformats.org/officeDocument/2006/relationships/chart" Target="../charts/chart170.xml"/><Relationship Id="rId17" Type="http://schemas.openxmlformats.org/officeDocument/2006/relationships/chart" Target="../charts/chart175.xml"/><Relationship Id="rId25" Type="http://schemas.openxmlformats.org/officeDocument/2006/relationships/chart" Target="../charts/chart183.xml"/><Relationship Id="rId33" Type="http://schemas.openxmlformats.org/officeDocument/2006/relationships/chart" Target="../charts/chart191.xml"/><Relationship Id="rId38" Type="http://schemas.openxmlformats.org/officeDocument/2006/relationships/chart" Target="../charts/chart196.xml"/><Relationship Id="rId46" Type="http://schemas.openxmlformats.org/officeDocument/2006/relationships/chart" Target="../charts/chart204.xml"/><Relationship Id="rId20" Type="http://schemas.openxmlformats.org/officeDocument/2006/relationships/chart" Target="../charts/chart178.xml"/><Relationship Id="rId41" Type="http://schemas.openxmlformats.org/officeDocument/2006/relationships/chart" Target="../charts/chart199.xml"/><Relationship Id="rId1" Type="http://schemas.openxmlformats.org/officeDocument/2006/relationships/chart" Target="../charts/chart159.xml"/><Relationship Id="rId6" Type="http://schemas.openxmlformats.org/officeDocument/2006/relationships/chart" Target="../charts/chart164.xml"/><Relationship Id="rId15" Type="http://schemas.openxmlformats.org/officeDocument/2006/relationships/chart" Target="../charts/chart173.xml"/><Relationship Id="rId23" Type="http://schemas.openxmlformats.org/officeDocument/2006/relationships/chart" Target="../charts/chart181.xml"/><Relationship Id="rId28" Type="http://schemas.openxmlformats.org/officeDocument/2006/relationships/chart" Target="../charts/chart186.xml"/><Relationship Id="rId36" Type="http://schemas.openxmlformats.org/officeDocument/2006/relationships/chart" Target="../charts/chart194.xml"/><Relationship Id="rId49" Type="http://schemas.openxmlformats.org/officeDocument/2006/relationships/chart" Target="../charts/chart20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4.xml"/><Relationship Id="rId7" Type="http://schemas.openxmlformats.org/officeDocument/2006/relationships/chart" Target="../charts/chart218.xml"/><Relationship Id="rId2" Type="http://schemas.openxmlformats.org/officeDocument/2006/relationships/chart" Target="../charts/chart213.xml"/><Relationship Id="rId1" Type="http://schemas.openxmlformats.org/officeDocument/2006/relationships/chart" Target="../charts/chart212.xml"/><Relationship Id="rId6" Type="http://schemas.openxmlformats.org/officeDocument/2006/relationships/chart" Target="../charts/chart217.xml"/><Relationship Id="rId5" Type="http://schemas.openxmlformats.org/officeDocument/2006/relationships/chart" Target="../charts/chart216.xml"/><Relationship Id="rId4" Type="http://schemas.openxmlformats.org/officeDocument/2006/relationships/chart" Target="../charts/chart215.xml"/></Relationships>
</file>

<file path=xl/drawings/_rels/drawing2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1.xml"/><Relationship Id="rId18" Type="http://schemas.openxmlformats.org/officeDocument/2006/relationships/chart" Target="../charts/chart236.xml"/><Relationship Id="rId26" Type="http://schemas.openxmlformats.org/officeDocument/2006/relationships/chart" Target="../charts/chart244.xml"/><Relationship Id="rId3" Type="http://schemas.openxmlformats.org/officeDocument/2006/relationships/chart" Target="../charts/chart221.xml"/><Relationship Id="rId21" Type="http://schemas.openxmlformats.org/officeDocument/2006/relationships/chart" Target="../charts/chart239.xml"/><Relationship Id="rId34" Type="http://schemas.openxmlformats.org/officeDocument/2006/relationships/chart" Target="../charts/chart252.xml"/><Relationship Id="rId7" Type="http://schemas.openxmlformats.org/officeDocument/2006/relationships/chart" Target="../charts/chart225.xml"/><Relationship Id="rId12" Type="http://schemas.openxmlformats.org/officeDocument/2006/relationships/chart" Target="../charts/chart230.xml"/><Relationship Id="rId17" Type="http://schemas.openxmlformats.org/officeDocument/2006/relationships/chart" Target="../charts/chart235.xml"/><Relationship Id="rId25" Type="http://schemas.openxmlformats.org/officeDocument/2006/relationships/chart" Target="../charts/chart243.xml"/><Relationship Id="rId33" Type="http://schemas.openxmlformats.org/officeDocument/2006/relationships/chart" Target="../charts/chart251.xml"/><Relationship Id="rId2" Type="http://schemas.openxmlformats.org/officeDocument/2006/relationships/chart" Target="../charts/chart220.xml"/><Relationship Id="rId16" Type="http://schemas.openxmlformats.org/officeDocument/2006/relationships/chart" Target="../charts/chart234.xml"/><Relationship Id="rId20" Type="http://schemas.openxmlformats.org/officeDocument/2006/relationships/chart" Target="../charts/chart238.xml"/><Relationship Id="rId29" Type="http://schemas.openxmlformats.org/officeDocument/2006/relationships/chart" Target="../charts/chart247.xml"/><Relationship Id="rId1" Type="http://schemas.openxmlformats.org/officeDocument/2006/relationships/chart" Target="../charts/chart219.xml"/><Relationship Id="rId6" Type="http://schemas.openxmlformats.org/officeDocument/2006/relationships/chart" Target="../charts/chart224.xml"/><Relationship Id="rId11" Type="http://schemas.openxmlformats.org/officeDocument/2006/relationships/chart" Target="../charts/chart229.xml"/><Relationship Id="rId24" Type="http://schemas.openxmlformats.org/officeDocument/2006/relationships/chart" Target="../charts/chart242.xml"/><Relationship Id="rId32" Type="http://schemas.openxmlformats.org/officeDocument/2006/relationships/chart" Target="../charts/chart250.xml"/><Relationship Id="rId5" Type="http://schemas.openxmlformats.org/officeDocument/2006/relationships/chart" Target="../charts/chart223.xml"/><Relationship Id="rId15" Type="http://schemas.openxmlformats.org/officeDocument/2006/relationships/chart" Target="../charts/chart233.xml"/><Relationship Id="rId23" Type="http://schemas.openxmlformats.org/officeDocument/2006/relationships/chart" Target="../charts/chart241.xml"/><Relationship Id="rId28" Type="http://schemas.openxmlformats.org/officeDocument/2006/relationships/chart" Target="../charts/chart246.xml"/><Relationship Id="rId10" Type="http://schemas.openxmlformats.org/officeDocument/2006/relationships/chart" Target="../charts/chart228.xml"/><Relationship Id="rId19" Type="http://schemas.openxmlformats.org/officeDocument/2006/relationships/chart" Target="../charts/chart237.xml"/><Relationship Id="rId31" Type="http://schemas.openxmlformats.org/officeDocument/2006/relationships/chart" Target="../charts/chart249.xml"/><Relationship Id="rId4" Type="http://schemas.openxmlformats.org/officeDocument/2006/relationships/chart" Target="../charts/chart222.xml"/><Relationship Id="rId9" Type="http://schemas.openxmlformats.org/officeDocument/2006/relationships/chart" Target="../charts/chart227.xml"/><Relationship Id="rId14" Type="http://schemas.openxmlformats.org/officeDocument/2006/relationships/chart" Target="../charts/chart232.xml"/><Relationship Id="rId22" Type="http://schemas.openxmlformats.org/officeDocument/2006/relationships/chart" Target="../charts/chart240.xml"/><Relationship Id="rId27" Type="http://schemas.openxmlformats.org/officeDocument/2006/relationships/chart" Target="../charts/chart245.xml"/><Relationship Id="rId30" Type="http://schemas.openxmlformats.org/officeDocument/2006/relationships/chart" Target="../charts/chart248.xml"/><Relationship Id="rId8" Type="http://schemas.openxmlformats.org/officeDocument/2006/relationships/chart" Target="../charts/chart22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5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3.xml"/><Relationship Id="rId13" Type="http://schemas.openxmlformats.org/officeDocument/2006/relationships/chart" Target="../charts/chart268.xml"/><Relationship Id="rId3" Type="http://schemas.openxmlformats.org/officeDocument/2006/relationships/chart" Target="../charts/chart258.xml"/><Relationship Id="rId7" Type="http://schemas.openxmlformats.org/officeDocument/2006/relationships/chart" Target="../charts/chart262.xml"/><Relationship Id="rId12" Type="http://schemas.openxmlformats.org/officeDocument/2006/relationships/chart" Target="../charts/chart267.xml"/><Relationship Id="rId2" Type="http://schemas.openxmlformats.org/officeDocument/2006/relationships/chart" Target="../charts/chart257.xml"/><Relationship Id="rId1" Type="http://schemas.openxmlformats.org/officeDocument/2006/relationships/chart" Target="../charts/chart256.xml"/><Relationship Id="rId6" Type="http://schemas.openxmlformats.org/officeDocument/2006/relationships/chart" Target="../charts/chart261.xml"/><Relationship Id="rId11" Type="http://schemas.openxmlformats.org/officeDocument/2006/relationships/chart" Target="../charts/chart266.xml"/><Relationship Id="rId5" Type="http://schemas.openxmlformats.org/officeDocument/2006/relationships/chart" Target="../charts/chart260.xml"/><Relationship Id="rId15" Type="http://schemas.openxmlformats.org/officeDocument/2006/relationships/chart" Target="../charts/chart270.xml"/><Relationship Id="rId10" Type="http://schemas.openxmlformats.org/officeDocument/2006/relationships/chart" Target="../charts/chart265.xml"/><Relationship Id="rId4" Type="http://schemas.openxmlformats.org/officeDocument/2006/relationships/chart" Target="../charts/chart259.xml"/><Relationship Id="rId9" Type="http://schemas.openxmlformats.org/officeDocument/2006/relationships/chart" Target="../charts/chart264.xml"/><Relationship Id="rId14" Type="http://schemas.openxmlformats.org/officeDocument/2006/relationships/chart" Target="../charts/chart269.xml"/></Relationships>
</file>

<file path=xl/drawings/_rels/drawing2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83.xml"/><Relationship Id="rId18" Type="http://schemas.openxmlformats.org/officeDocument/2006/relationships/chart" Target="../charts/chart288.xml"/><Relationship Id="rId26" Type="http://schemas.openxmlformats.org/officeDocument/2006/relationships/chart" Target="../charts/chart296.xml"/><Relationship Id="rId39" Type="http://schemas.openxmlformats.org/officeDocument/2006/relationships/chart" Target="../charts/chart309.xml"/><Relationship Id="rId21" Type="http://schemas.openxmlformats.org/officeDocument/2006/relationships/chart" Target="../charts/chart291.xml"/><Relationship Id="rId34" Type="http://schemas.openxmlformats.org/officeDocument/2006/relationships/chart" Target="../charts/chart304.xml"/><Relationship Id="rId7" Type="http://schemas.openxmlformats.org/officeDocument/2006/relationships/chart" Target="../charts/chart277.xml"/><Relationship Id="rId12" Type="http://schemas.openxmlformats.org/officeDocument/2006/relationships/chart" Target="../charts/chart282.xml"/><Relationship Id="rId17" Type="http://schemas.openxmlformats.org/officeDocument/2006/relationships/chart" Target="../charts/chart287.xml"/><Relationship Id="rId25" Type="http://schemas.openxmlformats.org/officeDocument/2006/relationships/chart" Target="../charts/chart295.xml"/><Relationship Id="rId33" Type="http://schemas.openxmlformats.org/officeDocument/2006/relationships/chart" Target="../charts/chart303.xml"/><Relationship Id="rId38" Type="http://schemas.openxmlformats.org/officeDocument/2006/relationships/chart" Target="../charts/chart308.xml"/><Relationship Id="rId2" Type="http://schemas.openxmlformats.org/officeDocument/2006/relationships/chart" Target="../charts/chart272.xml"/><Relationship Id="rId16" Type="http://schemas.openxmlformats.org/officeDocument/2006/relationships/chart" Target="../charts/chart286.xml"/><Relationship Id="rId20" Type="http://schemas.openxmlformats.org/officeDocument/2006/relationships/chart" Target="../charts/chart290.xml"/><Relationship Id="rId29" Type="http://schemas.openxmlformats.org/officeDocument/2006/relationships/chart" Target="../charts/chart299.xml"/><Relationship Id="rId1" Type="http://schemas.openxmlformats.org/officeDocument/2006/relationships/chart" Target="../charts/chart271.xml"/><Relationship Id="rId6" Type="http://schemas.openxmlformats.org/officeDocument/2006/relationships/chart" Target="../charts/chart276.xml"/><Relationship Id="rId11" Type="http://schemas.openxmlformats.org/officeDocument/2006/relationships/chart" Target="../charts/chart281.xml"/><Relationship Id="rId24" Type="http://schemas.openxmlformats.org/officeDocument/2006/relationships/chart" Target="../charts/chart294.xml"/><Relationship Id="rId32" Type="http://schemas.openxmlformats.org/officeDocument/2006/relationships/chart" Target="../charts/chart302.xml"/><Relationship Id="rId37" Type="http://schemas.openxmlformats.org/officeDocument/2006/relationships/chart" Target="../charts/chart307.xml"/><Relationship Id="rId5" Type="http://schemas.openxmlformats.org/officeDocument/2006/relationships/chart" Target="../charts/chart275.xml"/><Relationship Id="rId15" Type="http://schemas.openxmlformats.org/officeDocument/2006/relationships/chart" Target="../charts/chart285.xml"/><Relationship Id="rId23" Type="http://schemas.openxmlformats.org/officeDocument/2006/relationships/chart" Target="../charts/chart293.xml"/><Relationship Id="rId28" Type="http://schemas.openxmlformats.org/officeDocument/2006/relationships/chart" Target="../charts/chart298.xml"/><Relationship Id="rId36" Type="http://schemas.openxmlformats.org/officeDocument/2006/relationships/chart" Target="../charts/chart306.xml"/><Relationship Id="rId10" Type="http://schemas.openxmlformats.org/officeDocument/2006/relationships/chart" Target="../charts/chart280.xml"/><Relationship Id="rId19" Type="http://schemas.openxmlformats.org/officeDocument/2006/relationships/chart" Target="../charts/chart289.xml"/><Relationship Id="rId31" Type="http://schemas.openxmlformats.org/officeDocument/2006/relationships/chart" Target="../charts/chart301.xml"/><Relationship Id="rId4" Type="http://schemas.openxmlformats.org/officeDocument/2006/relationships/chart" Target="../charts/chart274.xml"/><Relationship Id="rId9" Type="http://schemas.openxmlformats.org/officeDocument/2006/relationships/chart" Target="../charts/chart279.xml"/><Relationship Id="rId14" Type="http://schemas.openxmlformats.org/officeDocument/2006/relationships/chart" Target="../charts/chart284.xml"/><Relationship Id="rId22" Type="http://schemas.openxmlformats.org/officeDocument/2006/relationships/chart" Target="../charts/chart292.xml"/><Relationship Id="rId27" Type="http://schemas.openxmlformats.org/officeDocument/2006/relationships/chart" Target="../charts/chart297.xml"/><Relationship Id="rId30" Type="http://schemas.openxmlformats.org/officeDocument/2006/relationships/chart" Target="../charts/chart300.xml"/><Relationship Id="rId35" Type="http://schemas.openxmlformats.org/officeDocument/2006/relationships/chart" Target="../charts/chart305.xml"/><Relationship Id="rId8" Type="http://schemas.openxmlformats.org/officeDocument/2006/relationships/chart" Target="../charts/chart278.xml"/><Relationship Id="rId3" Type="http://schemas.openxmlformats.org/officeDocument/2006/relationships/chart" Target="../charts/chart27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10" Type="http://schemas.openxmlformats.org/officeDocument/2006/relationships/chart" Target="../charts/chart38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13" Type="http://schemas.openxmlformats.org/officeDocument/2006/relationships/chart" Target="../charts/chart322.xml"/><Relationship Id="rId18" Type="http://schemas.openxmlformats.org/officeDocument/2006/relationships/chart" Target="../charts/chart327.xml"/><Relationship Id="rId3" Type="http://schemas.openxmlformats.org/officeDocument/2006/relationships/chart" Target="../charts/chart312.xml"/><Relationship Id="rId21" Type="http://schemas.openxmlformats.org/officeDocument/2006/relationships/chart" Target="../charts/chart330.xml"/><Relationship Id="rId7" Type="http://schemas.openxmlformats.org/officeDocument/2006/relationships/chart" Target="../charts/chart316.xml"/><Relationship Id="rId12" Type="http://schemas.openxmlformats.org/officeDocument/2006/relationships/chart" Target="../charts/chart321.xml"/><Relationship Id="rId17" Type="http://schemas.openxmlformats.org/officeDocument/2006/relationships/chart" Target="../charts/chart326.xml"/><Relationship Id="rId2" Type="http://schemas.openxmlformats.org/officeDocument/2006/relationships/chart" Target="../charts/chart311.xml"/><Relationship Id="rId16" Type="http://schemas.openxmlformats.org/officeDocument/2006/relationships/chart" Target="../charts/chart325.xml"/><Relationship Id="rId20" Type="http://schemas.openxmlformats.org/officeDocument/2006/relationships/chart" Target="../charts/chart329.xml"/><Relationship Id="rId1" Type="http://schemas.openxmlformats.org/officeDocument/2006/relationships/chart" Target="../charts/chart310.xml"/><Relationship Id="rId6" Type="http://schemas.openxmlformats.org/officeDocument/2006/relationships/chart" Target="../charts/chart315.xml"/><Relationship Id="rId11" Type="http://schemas.openxmlformats.org/officeDocument/2006/relationships/chart" Target="../charts/chart320.xml"/><Relationship Id="rId5" Type="http://schemas.openxmlformats.org/officeDocument/2006/relationships/chart" Target="../charts/chart314.xml"/><Relationship Id="rId15" Type="http://schemas.openxmlformats.org/officeDocument/2006/relationships/chart" Target="../charts/chart324.xml"/><Relationship Id="rId23" Type="http://schemas.openxmlformats.org/officeDocument/2006/relationships/chart" Target="../charts/chart332.xml"/><Relationship Id="rId10" Type="http://schemas.openxmlformats.org/officeDocument/2006/relationships/chart" Target="../charts/chart319.xml"/><Relationship Id="rId19" Type="http://schemas.openxmlformats.org/officeDocument/2006/relationships/chart" Target="../charts/chart328.xml"/><Relationship Id="rId4" Type="http://schemas.openxmlformats.org/officeDocument/2006/relationships/chart" Target="../charts/chart313.xml"/><Relationship Id="rId9" Type="http://schemas.openxmlformats.org/officeDocument/2006/relationships/chart" Target="../charts/chart318.xml"/><Relationship Id="rId14" Type="http://schemas.openxmlformats.org/officeDocument/2006/relationships/chart" Target="../charts/chart323.xml"/><Relationship Id="rId22" Type="http://schemas.openxmlformats.org/officeDocument/2006/relationships/chart" Target="../charts/chart331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0.xml"/><Relationship Id="rId3" Type="http://schemas.openxmlformats.org/officeDocument/2006/relationships/chart" Target="../charts/chart335.xml"/><Relationship Id="rId7" Type="http://schemas.openxmlformats.org/officeDocument/2006/relationships/chart" Target="../charts/chart339.xml"/><Relationship Id="rId2" Type="http://schemas.openxmlformats.org/officeDocument/2006/relationships/chart" Target="../charts/chart334.xml"/><Relationship Id="rId1" Type="http://schemas.openxmlformats.org/officeDocument/2006/relationships/chart" Target="../charts/chart333.xml"/><Relationship Id="rId6" Type="http://schemas.openxmlformats.org/officeDocument/2006/relationships/chart" Target="../charts/chart338.xml"/><Relationship Id="rId5" Type="http://schemas.openxmlformats.org/officeDocument/2006/relationships/chart" Target="../charts/chart337.xml"/><Relationship Id="rId10" Type="http://schemas.openxmlformats.org/officeDocument/2006/relationships/chart" Target="../charts/chart342.xml"/><Relationship Id="rId4" Type="http://schemas.openxmlformats.org/officeDocument/2006/relationships/chart" Target="../charts/chart336.xml"/><Relationship Id="rId9" Type="http://schemas.openxmlformats.org/officeDocument/2006/relationships/chart" Target="../charts/chart341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5.xml"/><Relationship Id="rId2" Type="http://schemas.openxmlformats.org/officeDocument/2006/relationships/chart" Target="../charts/chart344.xml"/><Relationship Id="rId1" Type="http://schemas.openxmlformats.org/officeDocument/2006/relationships/chart" Target="../charts/chart343.xml"/><Relationship Id="rId5" Type="http://schemas.openxmlformats.org/officeDocument/2006/relationships/chart" Target="../charts/chart347.xml"/><Relationship Id="rId4" Type="http://schemas.openxmlformats.org/officeDocument/2006/relationships/chart" Target="../charts/chart346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5.xml"/><Relationship Id="rId3" Type="http://schemas.openxmlformats.org/officeDocument/2006/relationships/chart" Target="../charts/chart350.xml"/><Relationship Id="rId7" Type="http://schemas.openxmlformats.org/officeDocument/2006/relationships/chart" Target="../charts/chart354.xml"/><Relationship Id="rId12" Type="http://schemas.openxmlformats.org/officeDocument/2006/relationships/chart" Target="../charts/chart359.xml"/><Relationship Id="rId2" Type="http://schemas.openxmlformats.org/officeDocument/2006/relationships/chart" Target="../charts/chart349.xml"/><Relationship Id="rId1" Type="http://schemas.openxmlformats.org/officeDocument/2006/relationships/chart" Target="../charts/chart348.xml"/><Relationship Id="rId6" Type="http://schemas.openxmlformats.org/officeDocument/2006/relationships/chart" Target="../charts/chart353.xml"/><Relationship Id="rId11" Type="http://schemas.openxmlformats.org/officeDocument/2006/relationships/chart" Target="../charts/chart358.xml"/><Relationship Id="rId5" Type="http://schemas.openxmlformats.org/officeDocument/2006/relationships/chart" Target="../charts/chart352.xml"/><Relationship Id="rId10" Type="http://schemas.openxmlformats.org/officeDocument/2006/relationships/chart" Target="../charts/chart357.xml"/><Relationship Id="rId4" Type="http://schemas.openxmlformats.org/officeDocument/2006/relationships/chart" Target="../charts/chart351.xml"/><Relationship Id="rId9" Type="http://schemas.openxmlformats.org/officeDocument/2006/relationships/chart" Target="../charts/chart356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2.xml"/><Relationship Id="rId2" Type="http://schemas.openxmlformats.org/officeDocument/2006/relationships/chart" Target="../charts/chart361.xml"/><Relationship Id="rId1" Type="http://schemas.openxmlformats.org/officeDocument/2006/relationships/chart" Target="../charts/chart360.xml"/><Relationship Id="rId5" Type="http://schemas.openxmlformats.org/officeDocument/2006/relationships/chart" Target="../charts/chart364.xml"/><Relationship Id="rId4" Type="http://schemas.openxmlformats.org/officeDocument/2006/relationships/chart" Target="../charts/chart363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7.xml"/><Relationship Id="rId2" Type="http://schemas.openxmlformats.org/officeDocument/2006/relationships/chart" Target="../charts/chart366.xml"/><Relationship Id="rId1" Type="http://schemas.openxmlformats.org/officeDocument/2006/relationships/chart" Target="../charts/chart365.xml"/><Relationship Id="rId5" Type="http://schemas.openxmlformats.org/officeDocument/2006/relationships/chart" Target="../charts/chart369.xml"/><Relationship Id="rId4" Type="http://schemas.openxmlformats.org/officeDocument/2006/relationships/chart" Target="../charts/chart3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2.xml"/><Relationship Id="rId7" Type="http://schemas.openxmlformats.org/officeDocument/2006/relationships/chart" Target="../charts/chart376.xml"/><Relationship Id="rId2" Type="http://schemas.openxmlformats.org/officeDocument/2006/relationships/chart" Target="../charts/chart371.xml"/><Relationship Id="rId1" Type="http://schemas.openxmlformats.org/officeDocument/2006/relationships/chart" Target="../charts/chart370.xml"/><Relationship Id="rId6" Type="http://schemas.openxmlformats.org/officeDocument/2006/relationships/chart" Target="../charts/chart375.xml"/><Relationship Id="rId5" Type="http://schemas.openxmlformats.org/officeDocument/2006/relationships/chart" Target="../charts/chart374.xml"/><Relationship Id="rId4" Type="http://schemas.openxmlformats.org/officeDocument/2006/relationships/chart" Target="../charts/chart373.xml"/><Relationship Id="rId9" Type="http://schemas.openxmlformats.org/officeDocument/2006/relationships/chart" Target="../charts/chart378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6.xml"/><Relationship Id="rId13" Type="http://schemas.openxmlformats.org/officeDocument/2006/relationships/chart" Target="../charts/chart391.xml"/><Relationship Id="rId3" Type="http://schemas.openxmlformats.org/officeDocument/2006/relationships/chart" Target="../charts/chart381.xml"/><Relationship Id="rId7" Type="http://schemas.openxmlformats.org/officeDocument/2006/relationships/chart" Target="../charts/chart385.xml"/><Relationship Id="rId12" Type="http://schemas.openxmlformats.org/officeDocument/2006/relationships/chart" Target="../charts/chart390.xml"/><Relationship Id="rId2" Type="http://schemas.openxmlformats.org/officeDocument/2006/relationships/chart" Target="../charts/chart380.xml"/><Relationship Id="rId16" Type="http://schemas.openxmlformats.org/officeDocument/2006/relationships/chart" Target="../charts/chart394.xml"/><Relationship Id="rId1" Type="http://schemas.openxmlformats.org/officeDocument/2006/relationships/chart" Target="../charts/chart379.xml"/><Relationship Id="rId6" Type="http://schemas.openxmlformats.org/officeDocument/2006/relationships/chart" Target="../charts/chart384.xml"/><Relationship Id="rId11" Type="http://schemas.openxmlformats.org/officeDocument/2006/relationships/chart" Target="../charts/chart389.xml"/><Relationship Id="rId5" Type="http://schemas.openxmlformats.org/officeDocument/2006/relationships/chart" Target="../charts/chart383.xml"/><Relationship Id="rId15" Type="http://schemas.openxmlformats.org/officeDocument/2006/relationships/chart" Target="../charts/chart393.xml"/><Relationship Id="rId10" Type="http://schemas.openxmlformats.org/officeDocument/2006/relationships/chart" Target="../charts/chart388.xml"/><Relationship Id="rId4" Type="http://schemas.openxmlformats.org/officeDocument/2006/relationships/chart" Target="../charts/chart382.xml"/><Relationship Id="rId9" Type="http://schemas.openxmlformats.org/officeDocument/2006/relationships/chart" Target="../charts/chart387.xml"/><Relationship Id="rId14" Type="http://schemas.openxmlformats.org/officeDocument/2006/relationships/chart" Target="../charts/chart39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chart" Target="../charts/chart41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5" Type="http://schemas.openxmlformats.org/officeDocument/2006/relationships/chart" Target="../charts/chart43.xml"/><Relationship Id="rId10" Type="http://schemas.openxmlformats.org/officeDocument/2006/relationships/chart" Target="../charts/chart48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5" Type="http://schemas.openxmlformats.org/officeDocument/2006/relationships/chart" Target="../charts/chart55.xml"/><Relationship Id="rId10" Type="http://schemas.openxmlformats.org/officeDocument/2006/relationships/chart" Target="../charts/chart60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393031</xdr:colOff>
      <xdr:row>0</xdr:row>
      <xdr:rowOff>208547</xdr:rowOff>
    </xdr:from>
    <xdr:to>
      <xdr:col>19</xdr:col>
      <xdr:colOff>786064</xdr:colOff>
      <xdr:row>32</xdr:row>
      <xdr:rowOff>152400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541E013F-9593-457B-AAF4-C12E581C2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385010</xdr:colOff>
      <xdr:row>299</xdr:row>
      <xdr:rowOff>12032</xdr:rowOff>
    </xdr:from>
    <xdr:to>
      <xdr:col>19</xdr:col>
      <xdr:colOff>501316</xdr:colOff>
      <xdr:row>329</xdr:row>
      <xdr:rowOff>136360</xdr:rowOff>
    </xdr:to>
    <xdr:graphicFrame macro="">
      <xdr:nvGraphicFramePr>
        <xdr:cNvPr id="29" name="Diagram 1031">
          <a:extLst>
            <a:ext uri="{FF2B5EF4-FFF2-40B4-BE49-F238E27FC236}">
              <a16:creationId xmlns:a16="http://schemas.microsoft.com/office/drawing/2014/main" id="{9ACF8473-83A2-4761-92D3-89C01141D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148389</xdr:colOff>
      <xdr:row>266</xdr:row>
      <xdr:rowOff>48127</xdr:rowOff>
    </xdr:from>
    <xdr:to>
      <xdr:col>19</xdr:col>
      <xdr:colOff>798094</xdr:colOff>
      <xdr:row>297</xdr:row>
      <xdr:rowOff>8021</xdr:rowOff>
    </xdr:to>
    <xdr:graphicFrame macro="">
      <xdr:nvGraphicFramePr>
        <xdr:cNvPr id="30" name="Diagram 1031">
          <a:extLst>
            <a:ext uri="{FF2B5EF4-FFF2-40B4-BE49-F238E27FC236}">
              <a16:creationId xmlns:a16="http://schemas.microsoft.com/office/drawing/2014/main" id="{95466F6D-29CA-41C9-8C3E-0CBBAF837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128337</xdr:colOff>
      <xdr:row>233</xdr:row>
      <xdr:rowOff>40104</xdr:rowOff>
    </xdr:from>
    <xdr:to>
      <xdr:col>19</xdr:col>
      <xdr:colOff>721895</xdr:colOff>
      <xdr:row>263</xdr:row>
      <xdr:rowOff>56147</xdr:rowOff>
    </xdr:to>
    <xdr:graphicFrame macro="">
      <xdr:nvGraphicFramePr>
        <xdr:cNvPr id="31" name="Diagram 1036">
          <a:extLst>
            <a:ext uri="{FF2B5EF4-FFF2-40B4-BE49-F238E27FC236}">
              <a16:creationId xmlns:a16="http://schemas.microsoft.com/office/drawing/2014/main" id="{55A2F2F5-6CA0-4811-8F0F-F792A91F1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405063</xdr:colOff>
      <xdr:row>200</xdr:row>
      <xdr:rowOff>40104</xdr:rowOff>
    </xdr:from>
    <xdr:to>
      <xdr:col>19</xdr:col>
      <xdr:colOff>677779</xdr:colOff>
      <xdr:row>231</xdr:row>
      <xdr:rowOff>80210</xdr:rowOff>
    </xdr:to>
    <xdr:graphicFrame macro="">
      <xdr:nvGraphicFramePr>
        <xdr:cNvPr id="32" name="Diagram 1028">
          <a:extLst>
            <a:ext uri="{FF2B5EF4-FFF2-40B4-BE49-F238E27FC236}">
              <a16:creationId xmlns:a16="http://schemas.microsoft.com/office/drawing/2014/main" id="{0BF673E6-00DD-4D7A-8273-504592395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453188</xdr:colOff>
      <xdr:row>167</xdr:row>
      <xdr:rowOff>56147</xdr:rowOff>
    </xdr:from>
    <xdr:to>
      <xdr:col>19</xdr:col>
      <xdr:colOff>637674</xdr:colOff>
      <xdr:row>198</xdr:row>
      <xdr:rowOff>60157</xdr:rowOff>
    </xdr:to>
    <xdr:graphicFrame macro="">
      <xdr:nvGraphicFramePr>
        <xdr:cNvPr id="33" name="Diagram 1031">
          <a:extLst>
            <a:ext uri="{FF2B5EF4-FFF2-40B4-BE49-F238E27FC236}">
              <a16:creationId xmlns:a16="http://schemas.microsoft.com/office/drawing/2014/main" id="{B123A18B-6ECD-41F5-A494-AB6EE46EA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449179</xdr:colOff>
      <xdr:row>67</xdr:row>
      <xdr:rowOff>88229</xdr:rowOff>
    </xdr:from>
    <xdr:to>
      <xdr:col>19</xdr:col>
      <xdr:colOff>770020</xdr:colOff>
      <xdr:row>98</xdr:row>
      <xdr:rowOff>96253</xdr:rowOff>
    </xdr:to>
    <xdr:graphicFrame macro="">
      <xdr:nvGraphicFramePr>
        <xdr:cNvPr id="34" name="Diagram 1025">
          <a:extLst>
            <a:ext uri="{FF2B5EF4-FFF2-40B4-BE49-F238E27FC236}">
              <a16:creationId xmlns:a16="http://schemas.microsoft.com/office/drawing/2014/main" id="{FB5F24A8-2F77-4110-BE1C-C945ECA22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489283</xdr:colOff>
      <xdr:row>33</xdr:row>
      <xdr:rowOff>176463</xdr:rowOff>
    </xdr:from>
    <xdr:to>
      <xdr:col>20</xdr:col>
      <xdr:colOff>176462</xdr:colOff>
      <xdr:row>64</xdr:row>
      <xdr:rowOff>128337</xdr:rowOff>
    </xdr:to>
    <xdr:graphicFrame macro="">
      <xdr:nvGraphicFramePr>
        <xdr:cNvPr id="35" name="Diagram 1025">
          <a:extLst>
            <a:ext uri="{FF2B5EF4-FFF2-40B4-BE49-F238E27FC236}">
              <a16:creationId xmlns:a16="http://schemas.microsoft.com/office/drawing/2014/main" id="{2DE58EDF-D4F5-408E-9CA0-DE4354C73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449179</xdr:colOff>
      <xdr:row>332</xdr:row>
      <xdr:rowOff>24063</xdr:rowOff>
    </xdr:from>
    <xdr:to>
      <xdr:col>19</xdr:col>
      <xdr:colOff>794086</xdr:colOff>
      <xdr:row>362</xdr:row>
      <xdr:rowOff>144377</xdr:rowOff>
    </xdr:to>
    <xdr:graphicFrame macro="">
      <xdr:nvGraphicFramePr>
        <xdr:cNvPr id="14" name="Diagram 1031">
          <a:extLst>
            <a:ext uri="{FF2B5EF4-FFF2-40B4-BE49-F238E27FC236}">
              <a16:creationId xmlns:a16="http://schemas.microsoft.com/office/drawing/2014/main" id="{746AEB44-7F7A-48F0-ABCD-2AA8B5F79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20053</xdr:colOff>
      <xdr:row>346</xdr:row>
      <xdr:rowOff>72190</xdr:rowOff>
    </xdr:from>
    <xdr:to>
      <xdr:col>21</xdr:col>
      <xdr:colOff>508695</xdr:colOff>
      <xdr:row>351</xdr:row>
      <xdr:rowOff>88072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D104399E-3781-4F20-8711-3B99862F518E}"/>
            </a:ext>
          </a:extLst>
        </xdr:cNvPr>
        <xdr:cNvSpPr/>
      </xdr:nvSpPr>
      <xdr:spPr bwMode="auto">
        <a:xfrm>
          <a:off x="13559590" y="66606822"/>
          <a:ext cx="488642" cy="978408"/>
        </a:xfrm>
        <a:prstGeom prst="up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100</xdr:row>
      <xdr:rowOff>0</xdr:rowOff>
    </xdr:from>
    <xdr:to>
      <xdr:col>21</xdr:col>
      <xdr:colOff>284747</xdr:colOff>
      <xdr:row>131</xdr:row>
      <xdr:rowOff>116301</xdr:rowOff>
    </xdr:to>
    <xdr:graphicFrame macro="">
      <xdr:nvGraphicFramePr>
        <xdr:cNvPr id="3" name="Diagram 1031">
          <a:extLst>
            <a:ext uri="{FF2B5EF4-FFF2-40B4-BE49-F238E27FC236}">
              <a16:creationId xmlns:a16="http://schemas.microsoft.com/office/drawing/2014/main" id="{E82FCE6B-1905-4A0D-95C0-7D01A3705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19</xdr:col>
      <xdr:colOff>830180</xdr:colOff>
      <xdr:row>163</xdr:row>
      <xdr:rowOff>128335</xdr:rowOff>
    </xdr:to>
    <xdr:graphicFrame macro="">
      <xdr:nvGraphicFramePr>
        <xdr:cNvPr id="4" name="Diagram 1031">
          <a:extLst>
            <a:ext uri="{FF2B5EF4-FFF2-40B4-BE49-F238E27FC236}">
              <a16:creationId xmlns:a16="http://schemas.microsoft.com/office/drawing/2014/main" id="{83981B71-70AD-4F11-B7A4-15CB75E42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696991</xdr:colOff>
      <xdr:row>1</xdr:row>
      <xdr:rowOff>81937</xdr:rowOff>
    </xdr:from>
    <xdr:to>
      <xdr:col>15</xdr:col>
      <xdr:colOff>0</xdr:colOff>
      <xdr:row>30</xdr:row>
      <xdr:rowOff>57354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7ED2CEE0-D9FA-4F4B-B95D-B31DD2BEC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15</xdr:col>
      <xdr:colOff>216590</xdr:colOff>
      <xdr:row>63</xdr:row>
      <xdr:rowOff>172063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F54F863D-A0AC-449F-84B1-F0A7252DF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12290</xdr:colOff>
      <xdr:row>64</xdr:row>
      <xdr:rowOff>154021</xdr:rowOff>
    </xdr:from>
    <xdr:to>
      <xdr:col>15</xdr:col>
      <xdr:colOff>228880</xdr:colOff>
      <xdr:row>96</xdr:row>
      <xdr:rowOff>131531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DB1E35D9-D7C2-4D3B-9948-F0EC96B1B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48639</xdr:rowOff>
    </xdr:from>
    <xdr:to>
      <xdr:col>15</xdr:col>
      <xdr:colOff>216590</xdr:colOff>
      <xdr:row>130</xdr:row>
      <xdr:rowOff>26148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2473D23D-8D59-4132-851E-29BD49D25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24319</xdr:colOff>
      <xdr:row>131</xdr:row>
      <xdr:rowOff>16213</xdr:rowOff>
    </xdr:from>
    <xdr:to>
      <xdr:col>15</xdr:col>
      <xdr:colOff>240909</xdr:colOff>
      <xdr:row>162</xdr:row>
      <xdr:rowOff>188276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175F6C19-33DD-4AD7-92E6-A4B7298E0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899808</xdr:colOff>
      <xdr:row>164</xdr:row>
      <xdr:rowOff>24320</xdr:rowOff>
    </xdr:from>
    <xdr:to>
      <xdr:col>15</xdr:col>
      <xdr:colOff>200377</xdr:colOff>
      <xdr:row>196</xdr:row>
      <xdr:rowOff>1830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0238E85C-211A-4589-B304-F245DC299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16213</xdr:colOff>
      <xdr:row>197</xdr:row>
      <xdr:rowOff>32425</xdr:rowOff>
    </xdr:from>
    <xdr:to>
      <xdr:col>15</xdr:col>
      <xdr:colOff>232803</xdr:colOff>
      <xdr:row>229</xdr:row>
      <xdr:rowOff>9934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37C2DC69-1548-42E6-9ACA-65045360D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862056</xdr:colOff>
      <xdr:row>1</xdr:row>
      <xdr:rowOff>107157</xdr:rowOff>
    </xdr:from>
    <xdr:to>
      <xdr:col>15</xdr:col>
      <xdr:colOff>11905</xdr:colOff>
      <xdr:row>30</xdr:row>
      <xdr:rowOff>19843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9A29782F-0C4F-4EE1-B781-914B6B2C3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904876</xdr:colOff>
      <xdr:row>32</xdr:row>
      <xdr:rowOff>23813</xdr:rowOff>
    </xdr:from>
    <xdr:to>
      <xdr:col>15</xdr:col>
      <xdr:colOff>54725</xdr:colOff>
      <xdr:row>63</xdr:row>
      <xdr:rowOff>39687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C5286119-6D8F-4607-BCF8-517A7CC45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174625</xdr:rowOff>
    </xdr:from>
    <xdr:to>
      <xdr:col>15</xdr:col>
      <xdr:colOff>62662</xdr:colOff>
      <xdr:row>96</xdr:row>
      <xdr:rowOff>-1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008205BD-A92C-41B9-A0B0-3E92A88EC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900907</xdr:colOff>
      <xdr:row>97</xdr:row>
      <xdr:rowOff>158750</xdr:rowOff>
    </xdr:from>
    <xdr:to>
      <xdr:col>15</xdr:col>
      <xdr:colOff>50756</xdr:colOff>
      <xdr:row>128</xdr:row>
      <xdr:rowOff>174624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E6A943EB-DFA1-4337-B3F8-49EDCD752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7937</xdr:colOff>
      <xdr:row>131</xdr:row>
      <xdr:rowOff>31750</xdr:rowOff>
    </xdr:from>
    <xdr:to>
      <xdr:col>15</xdr:col>
      <xdr:colOff>70599</xdr:colOff>
      <xdr:row>162</xdr:row>
      <xdr:rowOff>47624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F46FEE80-35E8-4827-8FEA-AFBBCFEC4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164</xdr:row>
      <xdr:rowOff>0</xdr:rowOff>
    </xdr:from>
    <xdr:to>
      <xdr:col>15</xdr:col>
      <xdr:colOff>62662</xdr:colOff>
      <xdr:row>195</xdr:row>
      <xdr:rowOff>15874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102A03BE-2470-4AAA-B219-793C2F1E4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619651</xdr:colOff>
      <xdr:row>0</xdr:row>
      <xdr:rowOff>0</xdr:rowOff>
    </xdr:from>
    <xdr:to>
      <xdr:col>15</xdr:col>
      <xdr:colOff>171659</xdr:colOff>
      <xdr:row>0</xdr:row>
      <xdr:rowOff>0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6E9750D2-F4FB-4E7F-8C1C-8E0A3EC81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895978</xdr:colOff>
      <xdr:row>281</xdr:row>
      <xdr:rowOff>50243</xdr:rowOff>
    </xdr:from>
    <xdr:to>
      <xdr:col>15</xdr:col>
      <xdr:colOff>83737</xdr:colOff>
      <xdr:row>313</xdr:row>
      <xdr:rowOff>92112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B45CE2D2-9499-46DE-9890-FA7F2E9B3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774561</xdr:colOff>
      <xdr:row>246</xdr:row>
      <xdr:rowOff>46055</xdr:rowOff>
    </xdr:from>
    <xdr:to>
      <xdr:col>15</xdr:col>
      <xdr:colOff>62803</xdr:colOff>
      <xdr:row>279</xdr:row>
      <xdr:rowOff>46054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70BF53C5-224E-45A8-8AAE-B128ADA32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887604</xdr:colOff>
      <xdr:row>211</xdr:row>
      <xdr:rowOff>20934</xdr:rowOff>
    </xdr:from>
    <xdr:to>
      <xdr:col>15</xdr:col>
      <xdr:colOff>83736</xdr:colOff>
      <xdr:row>243</xdr:row>
      <xdr:rowOff>37682</xdr:rowOff>
    </xdr:to>
    <xdr:graphicFrame macro="">
      <xdr:nvGraphicFramePr>
        <xdr:cNvPr id="45" name="Diagram 7">
          <a:extLst>
            <a:ext uri="{FF2B5EF4-FFF2-40B4-BE49-F238E27FC236}">
              <a16:creationId xmlns:a16="http://schemas.microsoft.com/office/drawing/2014/main" id="{196C7A00-7F17-4E5A-A96B-A4478C289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862482</xdr:colOff>
      <xdr:row>176</xdr:row>
      <xdr:rowOff>4186</xdr:rowOff>
    </xdr:from>
    <xdr:to>
      <xdr:col>14</xdr:col>
      <xdr:colOff>912724</xdr:colOff>
      <xdr:row>208</xdr:row>
      <xdr:rowOff>37681</xdr:rowOff>
    </xdr:to>
    <xdr:graphicFrame macro="">
      <xdr:nvGraphicFramePr>
        <xdr:cNvPr id="46" name="Diagram 7">
          <a:extLst>
            <a:ext uri="{FF2B5EF4-FFF2-40B4-BE49-F238E27FC236}">
              <a16:creationId xmlns:a16="http://schemas.microsoft.com/office/drawing/2014/main" id="{139A8660-AD54-48DA-A96C-FE67E52FF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20934</xdr:colOff>
      <xdr:row>176</xdr:row>
      <xdr:rowOff>0</xdr:rowOff>
    </xdr:from>
    <xdr:to>
      <xdr:col>15</xdr:col>
      <xdr:colOff>96297</xdr:colOff>
      <xdr:row>176</xdr:row>
      <xdr:rowOff>0</xdr:rowOff>
    </xdr:to>
    <xdr:graphicFrame macro="">
      <xdr:nvGraphicFramePr>
        <xdr:cNvPr id="47" name="Diagram 7">
          <a:extLst>
            <a:ext uri="{FF2B5EF4-FFF2-40B4-BE49-F238E27FC236}">
              <a16:creationId xmlns:a16="http://schemas.microsoft.com/office/drawing/2014/main" id="{95F367E7-647D-4B0C-9D06-5DA794CDE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12560</xdr:colOff>
      <xdr:row>71</xdr:row>
      <xdr:rowOff>4185</xdr:rowOff>
    </xdr:from>
    <xdr:to>
      <xdr:col>15</xdr:col>
      <xdr:colOff>4186</xdr:colOff>
      <xdr:row>102</xdr:row>
      <xdr:rowOff>151099</xdr:rowOff>
    </xdr:to>
    <xdr:graphicFrame macro="">
      <xdr:nvGraphicFramePr>
        <xdr:cNvPr id="48" name="Diagram 7">
          <a:extLst>
            <a:ext uri="{FF2B5EF4-FFF2-40B4-BE49-F238E27FC236}">
              <a16:creationId xmlns:a16="http://schemas.microsoft.com/office/drawing/2014/main" id="{1B263BA4-844A-4DAA-8B0E-33C544A30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879229</xdr:colOff>
      <xdr:row>71</xdr:row>
      <xdr:rowOff>0</xdr:rowOff>
    </xdr:from>
    <xdr:to>
      <xdr:col>15</xdr:col>
      <xdr:colOff>33493</xdr:colOff>
      <xdr:row>71</xdr:row>
      <xdr:rowOff>0</xdr:rowOff>
    </xdr:to>
    <xdr:graphicFrame macro="">
      <xdr:nvGraphicFramePr>
        <xdr:cNvPr id="49" name="Diagram 7">
          <a:extLst>
            <a:ext uri="{FF2B5EF4-FFF2-40B4-BE49-F238E27FC236}">
              <a16:creationId xmlns:a16="http://schemas.microsoft.com/office/drawing/2014/main" id="{44934C91-3ED4-4E0B-ACB9-19E2D10EE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854110</xdr:colOff>
      <xdr:row>36</xdr:row>
      <xdr:rowOff>25119</xdr:rowOff>
    </xdr:from>
    <xdr:to>
      <xdr:col>15</xdr:col>
      <xdr:colOff>188406</xdr:colOff>
      <xdr:row>69</xdr:row>
      <xdr:rowOff>33494</xdr:rowOff>
    </xdr:to>
    <xdr:graphicFrame macro="">
      <xdr:nvGraphicFramePr>
        <xdr:cNvPr id="50" name="Diagram 7">
          <a:extLst>
            <a:ext uri="{FF2B5EF4-FFF2-40B4-BE49-F238E27FC236}">
              <a16:creationId xmlns:a16="http://schemas.microsoft.com/office/drawing/2014/main" id="{CE1D79E8-CACE-48EB-8E9C-CB9B154F8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799680</xdr:colOff>
      <xdr:row>35</xdr:row>
      <xdr:rowOff>0</xdr:rowOff>
    </xdr:from>
    <xdr:to>
      <xdr:col>14</xdr:col>
      <xdr:colOff>866669</xdr:colOff>
      <xdr:row>35</xdr:row>
      <xdr:rowOff>0</xdr:rowOff>
    </xdr:to>
    <xdr:graphicFrame macro="">
      <xdr:nvGraphicFramePr>
        <xdr:cNvPr id="51" name="Diagram 7">
          <a:extLst>
            <a:ext uri="{FF2B5EF4-FFF2-40B4-BE49-F238E27FC236}">
              <a16:creationId xmlns:a16="http://schemas.microsoft.com/office/drawing/2014/main" id="{F4C0D1AF-AADC-4351-BD82-659A473F5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891791</xdr:colOff>
      <xdr:row>0</xdr:row>
      <xdr:rowOff>175846</xdr:rowOff>
    </xdr:from>
    <xdr:to>
      <xdr:col>15</xdr:col>
      <xdr:colOff>121418</xdr:colOff>
      <xdr:row>32</xdr:row>
      <xdr:rowOff>192592</xdr:rowOff>
    </xdr:to>
    <xdr:graphicFrame macro="">
      <xdr:nvGraphicFramePr>
        <xdr:cNvPr id="52" name="Diagram 7">
          <a:extLst>
            <a:ext uri="{FF2B5EF4-FFF2-40B4-BE49-F238E27FC236}">
              <a16:creationId xmlns:a16="http://schemas.microsoft.com/office/drawing/2014/main" id="{36158904-0857-48A7-890F-AD5A52368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489857</xdr:colOff>
      <xdr:row>431</xdr:row>
      <xdr:rowOff>121417</xdr:rowOff>
    </xdr:from>
    <xdr:to>
      <xdr:col>16</xdr:col>
      <xdr:colOff>61764</xdr:colOff>
      <xdr:row>436</xdr:row>
      <xdr:rowOff>136859</xdr:rowOff>
    </xdr:to>
    <xdr:sp macro="" textlink="">
      <xdr:nvSpPr>
        <xdr:cNvPr id="24" name="Pil: opp 23">
          <a:extLst>
            <a:ext uri="{FF2B5EF4-FFF2-40B4-BE49-F238E27FC236}">
              <a16:creationId xmlns:a16="http://schemas.microsoft.com/office/drawing/2014/main" id="{0A99D272-2B60-44F0-A9ED-2900F721F020}"/>
            </a:ext>
          </a:extLst>
        </xdr:cNvPr>
        <xdr:cNvSpPr/>
      </xdr:nvSpPr>
      <xdr:spPr bwMode="auto">
        <a:xfrm>
          <a:off x="14180736" y="129301351"/>
          <a:ext cx="484632" cy="978409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875044</xdr:colOff>
      <xdr:row>315</xdr:row>
      <xdr:rowOff>184221</xdr:rowOff>
    </xdr:from>
    <xdr:to>
      <xdr:col>14</xdr:col>
      <xdr:colOff>833176</xdr:colOff>
      <xdr:row>347</xdr:row>
      <xdr:rowOff>159099</xdr:rowOff>
    </xdr:to>
    <xdr:graphicFrame macro="">
      <xdr:nvGraphicFramePr>
        <xdr:cNvPr id="34" name="Diagram 7">
          <a:extLst>
            <a:ext uri="{FF2B5EF4-FFF2-40B4-BE49-F238E27FC236}">
              <a16:creationId xmlns:a16="http://schemas.microsoft.com/office/drawing/2014/main" id="{6F7ECF40-FA96-4D3C-B109-695EFE988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904352</xdr:colOff>
      <xdr:row>351</xdr:row>
      <xdr:rowOff>8372</xdr:rowOff>
    </xdr:from>
    <xdr:to>
      <xdr:col>15</xdr:col>
      <xdr:colOff>561034</xdr:colOff>
      <xdr:row>382</xdr:row>
      <xdr:rowOff>150726</xdr:rowOff>
    </xdr:to>
    <xdr:graphicFrame macro="">
      <xdr:nvGraphicFramePr>
        <xdr:cNvPr id="35" name="Diagram 7">
          <a:extLst>
            <a:ext uri="{FF2B5EF4-FFF2-40B4-BE49-F238E27FC236}">
              <a16:creationId xmlns:a16="http://schemas.microsoft.com/office/drawing/2014/main" id="{786D6948-5987-474E-99FA-56068A22F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16747</xdr:colOff>
      <xdr:row>386</xdr:row>
      <xdr:rowOff>58616</xdr:rowOff>
    </xdr:from>
    <xdr:to>
      <xdr:col>14</xdr:col>
      <xdr:colOff>602901</xdr:colOff>
      <xdr:row>419</xdr:row>
      <xdr:rowOff>41869</xdr:rowOff>
    </xdr:to>
    <xdr:graphicFrame macro="">
      <xdr:nvGraphicFramePr>
        <xdr:cNvPr id="37" name="Diagram 7">
          <a:extLst>
            <a:ext uri="{FF2B5EF4-FFF2-40B4-BE49-F238E27FC236}">
              <a16:creationId xmlns:a16="http://schemas.microsoft.com/office/drawing/2014/main" id="{8C79438E-2386-4468-9395-ABFA9C137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912724</xdr:colOff>
      <xdr:row>421</xdr:row>
      <xdr:rowOff>29309</xdr:rowOff>
    </xdr:from>
    <xdr:to>
      <xdr:col>14</xdr:col>
      <xdr:colOff>870856</xdr:colOff>
      <xdr:row>453</xdr:row>
      <xdr:rowOff>4186</xdr:rowOff>
    </xdr:to>
    <xdr:graphicFrame macro="">
      <xdr:nvGraphicFramePr>
        <xdr:cNvPr id="38" name="Diagram 7">
          <a:extLst>
            <a:ext uri="{FF2B5EF4-FFF2-40B4-BE49-F238E27FC236}">
              <a16:creationId xmlns:a16="http://schemas.microsoft.com/office/drawing/2014/main" id="{3142B3D2-AB05-42A4-AA76-49BF73C03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887604</xdr:colOff>
      <xdr:row>105</xdr:row>
      <xdr:rowOff>184220</xdr:rowOff>
    </xdr:from>
    <xdr:to>
      <xdr:col>15</xdr:col>
      <xdr:colOff>75363</xdr:colOff>
      <xdr:row>138</xdr:row>
      <xdr:rowOff>66989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253A14E3-FAF8-4ED3-B87F-5F8EF05FA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25121</xdr:colOff>
      <xdr:row>140</xdr:row>
      <xdr:rowOff>184220</xdr:rowOff>
    </xdr:from>
    <xdr:to>
      <xdr:col>15</xdr:col>
      <xdr:colOff>276330</xdr:colOff>
      <xdr:row>173</xdr:row>
      <xdr:rowOff>33495</xdr:rowOff>
    </xdr:to>
    <xdr:graphicFrame macro="">
      <xdr:nvGraphicFramePr>
        <xdr:cNvPr id="3" name="Diagram 7">
          <a:extLst>
            <a:ext uri="{FF2B5EF4-FFF2-40B4-BE49-F238E27FC236}">
              <a16:creationId xmlns:a16="http://schemas.microsoft.com/office/drawing/2014/main" id="{F4201284-1EC3-4C02-932D-B89473962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850231</xdr:colOff>
      <xdr:row>1</xdr:row>
      <xdr:rowOff>42111</xdr:rowOff>
    </xdr:from>
    <xdr:to>
      <xdr:col>14</xdr:col>
      <xdr:colOff>898358</xdr:colOff>
      <xdr:row>29</xdr:row>
      <xdr:rowOff>148389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DE26F50-C87E-4473-B7E6-A5AF7E492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886326</xdr:colOff>
      <xdr:row>262</xdr:row>
      <xdr:rowOff>184485</xdr:rowOff>
    </xdr:from>
    <xdr:to>
      <xdr:col>15</xdr:col>
      <xdr:colOff>399247</xdr:colOff>
      <xdr:row>293</xdr:row>
      <xdr:rowOff>184485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3B2962A4-81D8-46F2-BDD1-2E28D0E09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56148</xdr:colOff>
      <xdr:row>230</xdr:row>
      <xdr:rowOff>4010</xdr:rowOff>
    </xdr:from>
    <xdr:to>
      <xdr:col>16</xdr:col>
      <xdr:colOff>56951</xdr:colOff>
      <xdr:row>260</xdr:row>
      <xdr:rowOff>172452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C2715264-F56F-40E2-8ED4-4F022795D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196</xdr:row>
      <xdr:rowOff>140568</xdr:rowOff>
    </xdr:from>
    <xdr:to>
      <xdr:col>15</xdr:col>
      <xdr:colOff>96252</xdr:colOff>
      <xdr:row>227</xdr:row>
      <xdr:rowOff>160419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CD7FF664-5BBB-46C0-85E6-C58C0AB93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886325</xdr:colOff>
      <xdr:row>163</xdr:row>
      <xdr:rowOff>188495</xdr:rowOff>
    </xdr:from>
    <xdr:to>
      <xdr:col>15</xdr:col>
      <xdr:colOff>156409</xdr:colOff>
      <xdr:row>195</xdr:row>
      <xdr:rowOff>20052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B2C9E4CD-2647-4E5B-A298-75E254A7E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689810</xdr:colOff>
      <xdr:row>130</xdr:row>
      <xdr:rowOff>132346</xdr:rowOff>
    </xdr:from>
    <xdr:to>
      <xdr:col>14</xdr:col>
      <xdr:colOff>842210</xdr:colOff>
      <xdr:row>161</xdr:row>
      <xdr:rowOff>180471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EACBC039-8112-49CA-BE56-F243A26AB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810127</xdr:colOff>
      <xdr:row>97</xdr:row>
      <xdr:rowOff>116504</xdr:rowOff>
    </xdr:from>
    <xdr:to>
      <xdr:col>14</xdr:col>
      <xdr:colOff>762000</xdr:colOff>
      <xdr:row>128</xdr:row>
      <xdr:rowOff>104272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B94A72B3-8185-44A7-A7A0-E6C41E33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906380</xdr:colOff>
      <xdr:row>64</xdr:row>
      <xdr:rowOff>188494</xdr:rowOff>
    </xdr:from>
    <xdr:to>
      <xdr:col>15</xdr:col>
      <xdr:colOff>32085</xdr:colOff>
      <xdr:row>95</xdr:row>
      <xdr:rowOff>36095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8746D73F-2411-417F-8715-69A912CEC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882316</xdr:colOff>
      <xdr:row>31</xdr:row>
      <xdr:rowOff>188493</xdr:rowOff>
    </xdr:from>
    <xdr:to>
      <xdr:col>14</xdr:col>
      <xdr:colOff>721895</xdr:colOff>
      <xdr:row>62</xdr:row>
      <xdr:rowOff>156409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4E45F80D-72E5-492F-A6BC-51A5C3D62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691367</xdr:colOff>
      <xdr:row>1</xdr:row>
      <xdr:rowOff>42809</xdr:rowOff>
    </xdr:from>
    <xdr:to>
      <xdr:col>16</xdr:col>
      <xdr:colOff>77055</xdr:colOff>
      <xdr:row>33</xdr:row>
      <xdr:rowOff>12843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8974251F-31DF-4212-9F74-AF5602C53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916111</xdr:colOff>
      <xdr:row>33</xdr:row>
      <xdr:rowOff>85619</xdr:rowOff>
    </xdr:from>
    <xdr:to>
      <xdr:col>48</xdr:col>
      <xdr:colOff>117724</xdr:colOff>
      <xdr:row>36</xdr:row>
      <xdr:rowOff>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6C75A122-DAEA-4D8E-A726-DED396A52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436652</xdr:colOff>
      <xdr:row>33</xdr:row>
      <xdr:rowOff>51371</xdr:rowOff>
    </xdr:from>
    <xdr:to>
      <xdr:col>27</xdr:col>
      <xdr:colOff>205483</xdr:colOff>
      <xdr:row>36</xdr:row>
      <xdr:rowOff>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ED3B3FD4-2F66-4776-AC9A-37D63E883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42809</xdr:colOff>
      <xdr:row>479</xdr:row>
      <xdr:rowOff>188358</xdr:rowOff>
    </xdr:from>
    <xdr:to>
      <xdr:col>15</xdr:col>
      <xdr:colOff>466618</xdr:colOff>
      <xdr:row>512</xdr:row>
      <xdr:rowOff>149832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BC323B70-A2DB-422A-A607-9D95254EE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34247</xdr:colOff>
      <xdr:row>442</xdr:row>
      <xdr:rowOff>179796</xdr:rowOff>
    </xdr:from>
    <xdr:to>
      <xdr:col>15</xdr:col>
      <xdr:colOff>629292</xdr:colOff>
      <xdr:row>475</xdr:row>
      <xdr:rowOff>141271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6D9E369A-7B0C-49D3-B2B2-010407045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8561</xdr:colOff>
      <xdr:row>406</xdr:row>
      <xdr:rowOff>111304</xdr:rowOff>
    </xdr:from>
    <xdr:to>
      <xdr:col>15</xdr:col>
      <xdr:colOff>522269</xdr:colOff>
      <xdr:row>439</xdr:row>
      <xdr:rowOff>124148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D5FBA9CB-D066-46C7-92DC-A4E8CBDDB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890426</xdr:colOff>
      <xdr:row>406</xdr:row>
      <xdr:rowOff>0</xdr:rowOff>
    </xdr:from>
    <xdr:to>
      <xdr:col>15</xdr:col>
      <xdr:colOff>475180</xdr:colOff>
      <xdr:row>406</xdr:row>
      <xdr:rowOff>0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D12C5E6A-5AB2-4F6B-93B5-7BF28F597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34247</xdr:colOff>
      <xdr:row>368</xdr:row>
      <xdr:rowOff>162674</xdr:rowOff>
    </xdr:from>
    <xdr:to>
      <xdr:col>15</xdr:col>
      <xdr:colOff>248292</xdr:colOff>
      <xdr:row>401</xdr:row>
      <xdr:rowOff>115584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8650117E-897A-4264-BD93-C3373C0A9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34246</xdr:colOff>
      <xdr:row>369</xdr:row>
      <xdr:rowOff>0</xdr:rowOff>
    </xdr:from>
    <xdr:to>
      <xdr:col>15</xdr:col>
      <xdr:colOff>466617</xdr:colOff>
      <xdr:row>369</xdr:row>
      <xdr:rowOff>0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10BE79FB-96D5-4CF5-AD47-967A8DC84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25686</xdr:colOff>
      <xdr:row>333</xdr:row>
      <xdr:rowOff>85618</xdr:rowOff>
    </xdr:from>
    <xdr:to>
      <xdr:col>15</xdr:col>
      <xdr:colOff>864743</xdr:colOff>
      <xdr:row>365</xdr:row>
      <xdr:rowOff>111305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E4224C5E-005C-4386-A7A0-A6A01D62B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749157</xdr:colOff>
      <xdr:row>296</xdr:row>
      <xdr:rowOff>124147</xdr:rowOff>
    </xdr:from>
    <xdr:to>
      <xdr:col>15</xdr:col>
      <xdr:colOff>539394</xdr:colOff>
      <xdr:row>330</xdr:row>
      <xdr:rowOff>72776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C02211BC-AA30-4E97-BF76-8A15C3C02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8562</xdr:colOff>
      <xdr:row>259</xdr:row>
      <xdr:rowOff>-1</xdr:rowOff>
    </xdr:from>
    <xdr:to>
      <xdr:col>16</xdr:col>
      <xdr:colOff>162674</xdr:colOff>
      <xdr:row>292</xdr:row>
      <xdr:rowOff>25685</xdr:rowOff>
    </xdr:to>
    <xdr:graphicFrame macro="">
      <xdr:nvGraphicFramePr>
        <xdr:cNvPr id="34" name="Diagram 2">
          <a:extLst>
            <a:ext uri="{FF2B5EF4-FFF2-40B4-BE49-F238E27FC236}">
              <a16:creationId xmlns:a16="http://schemas.microsoft.com/office/drawing/2014/main" id="{3341C97E-27FD-4664-A481-0BD6F6FBB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881865</xdr:colOff>
      <xdr:row>147</xdr:row>
      <xdr:rowOff>145551</xdr:rowOff>
    </xdr:from>
    <xdr:to>
      <xdr:col>7</xdr:col>
      <xdr:colOff>59932</xdr:colOff>
      <xdr:row>180</xdr:row>
      <xdr:rowOff>4280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0630C554-C203-4918-B7BF-352C9D296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34247</xdr:colOff>
      <xdr:row>147</xdr:row>
      <xdr:rowOff>162674</xdr:rowOff>
    </xdr:from>
    <xdr:to>
      <xdr:col>12</xdr:col>
      <xdr:colOff>590764</xdr:colOff>
      <xdr:row>179</xdr:row>
      <xdr:rowOff>89899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E22392D0-3046-492F-B426-4F220EC44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616451</xdr:colOff>
      <xdr:row>148</xdr:row>
      <xdr:rowOff>0</xdr:rowOff>
    </xdr:from>
    <xdr:to>
      <xdr:col>17</xdr:col>
      <xdr:colOff>158395</xdr:colOff>
      <xdr:row>178</xdr:row>
      <xdr:rowOff>77054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432B4F66-ED9D-49E2-96A0-CCD1551CB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890427</xdr:colOff>
      <xdr:row>111</xdr:row>
      <xdr:rowOff>34248</xdr:rowOff>
    </xdr:from>
    <xdr:to>
      <xdr:col>8</xdr:col>
      <xdr:colOff>286820</xdr:colOff>
      <xdr:row>143</xdr:row>
      <xdr:rowOff>183608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F9B4B561-8B12-4DB8-B480-371E81555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111</xdr:row>
      <xdr:rowOff>25685</xdr:rowOff>
    </xdr:from>
    <xdr:to>
      <xdr:col>16</xdr:col>
      <xdr:colOff>809089</xdr:colOff>
      <xdr:row>143</xdr:row>
      <xdr:rowOff>42807</xdr:rowOff>
    </xdr:to>
    <xdr:graphicFrame macro="">
      <xdr:nvGraphicFramePr>
        <xdr:cNvPr id="52" name="Diagram 2">
          <a:extLst>
            <a:ext uri="{FF2B5EF4-FFF2-40B4-BE49-F238E27FC236}">
              <a16:creationId xmlns:a16="http://schemas.microsoft.com/office/drawing/2014/main" id="{D0BD12A9-4D89-463A-9AA0-DED4EEF46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73</xdr:row>
      <xdr:rowOff>128427</xdr:rowOff>
    </xdr:from>
    <xdr:to>
      <xdr:col>15</xdr:col>
      <xdr:colOff>714911</xdr:colOff>
      <xdr:row>107</xdr:row>
      <xdr:rowOff>98460</xdr:rowOff>
    </xdr:to>
    <xdr:graphicFrame macro="">
      <xdr:nvGraphicFramePr>
        <xdr:cNvPr id="53" name="Diagram 2">
          <a:extLst>
            <a:ext uri="{FF2B5EF4-FFF2-40B4-BE49-F238E27FC236}">
              <a16:creationId xmlns:a16="http://schemas.microsoft.com/office/drawing/2014/main" id="{B76DD61B-4478-4766-AE98-D26A7360E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907550</xdr:colOff>
      <xdr:row>36</xdr:row>
      <xdr:rowOff>94179</xdr:rowOff>
    </xdr:from>
    <xdr:to>
      <xdr:col>15</xdr:col>
      <xdr:colOff>389562</xdr:colOff>
      <xdr:row>70</xdr:row>
      <xdr:rowOff>72776</xdr:rowOff>
    </xdr:to>
    <xdr:graphicFrame macro="">
      <xdr:nvGraphicFramePr>
        <xdr:cNvPr id="54" name="Diagram 2">
          <a:extLst>
            <a:ext uri="{FF2B5EF4-FFF2-40B4-BE49-F238E27FC236}">
              <a16:creationId xmlns:a16="http://schemas.microsoft.com/office/drawing/2014/main" id="{64B2935B-33B7-450C-B918-7183D44CB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35</xdr:row>
      <xdr:rowOff>179797</xdr:rowOff>
    </xdr:from>
    <xdr:to>
      <xdr:col>15</xdr:col>
      <xdr:colOff>877585</xdr:colOff>
      <xdr:row>36</xdr:row>
      <xdr:rowOff>0</xdr:rowOff>
    </xdr:to>
    <xdr:graphicFrame macro="">
      <xdr:nvGraphicFramePr>
        <xdr:cNvPr id="55" name="Diagram 2">
          <a:extLst>
            <a:ext uri="{FF2B5EF4-FFF2-40B4-BE49-F238E27FC236}">
              <a16:creationId xmlns:a16="http://schemas.microsoft.com/office/drawing/2014/main" id="{EFF2E904-291B-4F3B-9742-3D039CE41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185</xdr:row>
      <xdr:rowOff>0</xdr:rowOff>
    </xdr:from>
    <xdr:to>
      <xdr:col>16</xdr:col>
      <xdr:colOff>154112</xdr:colOff>
      <xdr:row>218</xdr:row>
      <xdr:rowOff>25686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BE609C8-4BC7-4BAC-8C11-8ABE71D20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222</xdr:row>
      <xdr:rowOff>0</xdr:rowOff>
    </xdr:from>
    <xdr:to>
      <xdr:col>16</xdr:col>
      <xdr:colOff>154112</xdr:colOff>
      <xdr:row>255</xdr:row>
      <xdr:rowOff>25686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48284B1-84B0-4E49-A9DC-97321BD51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212166</xdr:colOff>
      <xdr:row>40</xdr:row>
      <xdr:rowOff>76200</xdr:rowOff>
    </xdr:from>
    <xdr:to>
      <xdr:col>53</xdr:col>
      <xdr:colOff>316837</xdr:colOff>
      <xdr:row>54</xdr:row>
      <xdr:rowOff>180871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47</xdr:col>
      <xdr:colOff>152401</xdr:colOff>
      <xdr:row>86</xdr:row>
      <xdr:rowOff>0</xdr:rowOff>
    </xdr:from>
    <xdr:to>
      <xdr:col>53</xdr:col>
      <xdr:colOff>355881</xdr:colOff>
      <xdr:row>99</xdr:row>
      <xdr:rowOff>167472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113127</xdr:colOff>
      <xdr:row>130</xdr:row>
      <xdr:rowOff>2679</xdr:rowOff>
    </xdr:from>
    <xdr:to>
      <xdr:col>53</xdr:col>
      <xdr:colOff>531809</xdr:colOff>
      <xdr:row>144</xdr:row>
      <xdr:rowOff>106595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240741</xdr:colOff>
      <xdr:row>144</xdr:row>
      <xdr:rowOff>146540</xdr:rowOff>
    </xdr:from>
    <xdr:to>
      <xdr:col>53</xdr:col>
      <xdr:colOff>648956</xdr:colOff>
      <xdr:row>159</xdr:row>
      <xdr:rowOff>136073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47</xdr:col>
      <xdr:colOff>125604</xdr:colOff>
      <xdr:row>159</xdr:row>
      <xdr:rowOff>188407</xdr:rowOff>
    </xdr:from>
    <xdr:to>
      <xdr:col>53</xdr:col>
      <xdr:colOff>669891</xdr:colOff>
      <xdr:row>174</xdr:row>
      <xdr:rowOff>104670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157005</xdr:colOff>
      <xdr:row>174</xdr:row>
      <xdr:rowOff>188407</xdr:rowOff>
    </xdr:from>
    <xdr:to>
      <xdr:col>53</xdr:col>
      <xdr:colOff>638489</xdr:colOff>
      <xdr:row>189</xdr:row>
      <xdr:rowOff>125604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47</xdr:col>
      <xdr:colOff>180975</xdr:colOff>
      <xdr:row>190</xdr:row>
      <xdr:rowOff>85725</xdr:rowOff>
    </xdr:from>
    <xdr:to>
      <xdr:col>53</xdr:col>
      <xdr:colOff>695325</xdr:colOff>
      <xdr:row>204</xdr:row>
      <xdr:rowOff>66675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47</xdr:col>
      <xdr:colOff>133350</xdr:colOff>
      <xdr:row>205</xdr:row>
      <xdr:rowOff>76200</xdr:rowOff>
    </xdr:from>
    <xdr:to>
      <xdr:col>53</xdr:col>
      <xdr:colOff>590550</xdr:colOff>
      <xdr:row>220</xdr:row>
      <xdr:rowOff>66675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47</xdr:col>
      <xdr:colOff>104775</xdr:colOff>
      <xdr:row>221</xdr:row>
      <xdr:rowOff>0</xdr:rowOff>
    </xdr:from>
    <xdr:to>
      <xdr:col>53</xdr:col>
      <xdr:colOff>619126</xdr:colOff>
      <xdr:row>235</xdr:row>
      <xdr:rowOff>19050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47</xdr:col>
      <xdr:colOff>95250</xdr:colOff>
      <xdr:row>69</xdr:row>
      <xdr:rowOff>190500</xdr:rowOff>
    </xdr:from>
    <xdr:to>
      <xdr:col>53</xdr:col>
      <xdr:colOff>294125</xdr:colOff>
      <xdr:row>84</xdr:row>
      <xdr:rowOff>126546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47</xdr:col>
      <xdr:colOff>180976</xdr:colOff>
      <xdr:row>55</xdr:row>
      <xdr:rowOff>180976</xdr:rowOff>
    </xdr:from>
    <xdr:to>
      <xdr:col>53</xdr:col>
      <xdr:colOff>389376</xdr:colOff>
      <xdr:row>69</xdr:row>
      <xdr:rowOff>126547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47</xdr:col>
      <xdr:colOff>144780</xdr:colOff>
      <xdr:row>101</xdr:row>
      <xdr:rowOff>0</xdr:rowOff>
    </xdr:from>
    <xdr:to>
      <xdr:col>53</xdr:col>
      <xdr:colOff>313175</xdr:colOff>
      <xdr:row>114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47</xdr:col>
      <xdr:colOff>182880</xdr:colOff>
      <xdr:row>116</xdr:row>
      <xdr:rowOff>0</xdr:rowOff>
    </xdr:from>
    <xdr:to>
      <xdr:col>53</xdr:col>
      <xdr:colOff>360800</xdr:colOff>
      <xdr:row>129</xdr:row>
      <xdr:rowOff>145596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30480</xdr:colOff>
      <xdr:row>31</xdr:row>
      <xdr:rowOff>22860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5C4A280-BF64-4F12-B097-F4BD505A6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30480</xdr:colOff>
      <xdr:row>63</xdr:row>
      <xdr:rowOff>22860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93D5D03-0275-4A8E-B7DC-D69906F47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30480</xdr:colOff>
      <xdr:row>95</xdr:row>
      <xdr:rowOff>22860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1BAD9AE-E03F-4CAA-9A0D-AF533B421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30480</xdr:colOff>
      <xdr:row>127</xdr:row>
      <xdr:rowOff>22860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7ABEA5B-EC9F-4DF5-8C77-30FECECCD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30480</xdr:colOff>
      <xdr:row>159</xdr:row>
      <xdr:rowOff>22860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EE818D0-A563-4072-B5CE-E8CFDBDB8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30480</xdr:colOff>
      <xdr:row>191</xdr:row>
      <xdr:rowOff>22860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A13B67D-53B2-4E36-B214-BE1F63E5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14</xdr:col>
      <xdr:colOff>30480</xdr:colOff>
      <xdr:row>223</xdr:row>
      <xdr:rowOff>22860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540B36C-B31B-4E5A-AC41-805A7401A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11430</xdr:colOff>
      <xdr:row>224</xdr:row>
      <xdr:rowOff>152400</xdr:rowOff>
    </xdr:from>
    <xdr:to>
      <xdr:col>12</xdr:col>
      <xdr:colOff>762000</xdr:colOff>
      <xdr:row>255</xdr:row>
      <xdr:rowOff>19050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7FF7E4BB-34BD-4917-A077-D3C5D9121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22860</xdr:rowOff>
    </xdr:from>
    <xdr:to>
      <xdr:col>12</xdr:col>
      <xdr:colOff>769620</xdr:colOff>
      <xdr:row>287</xdr:row>
      <xdr:rowOff>22860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51F1B3C6-9324-42B7-A5C5-C88FA4EA2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895350</xdr:colOff>
      <xdr:row>288</xdr:row>
      <xdr:rowOff>144780</xdr:rowOff>
    </xdr:from>
    <xdr:to>
      <xdr:col>12</xdr:col>
      <xdr:colOff>822960</xdr:colOff>
      <xdr:row>319</xdr:row>
      <xdr:rowOff>19050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2FF743D0-35F2-4140-9D79-1AD350BF8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53340</xdr:rowOff>
    </xdr:from>
    <xdr:to>
      <xdr:col>12</xdr:col>
      <xdr:colOff>853440</xdr:colOff>
      <xdr:row>351</xdr:row>
      <xdr:rowOff>22860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48D0575A-C260-48DC-8189-2B5AB01D8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352</xdr:row>
      <xdr:rowOff>182880</xdr:rowOff>
    </xdr:from>
    <xdr:to>
      <xdr:col>12</xdr:col>
      <xdr:colOff>746760</xdr:colOff>
      <xdr:row>383</xdr:row>
      <xdr:rowOff>22860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5424AAF-930F-4B62-814C-9A135D6D4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80010</xdr:colOff>
      <xdr:row>0</xdr:row>
      <xdr:rowOff>118110</xdr:rowOff>
    </xdr:from>
    <xdr:to>
      <xdr:col>26</xdr:col>
      <xdr:colOff>887730</xdr:colOff>
      <xdr:row>30</xdr:row>
      <xdr:rowOff>72390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E9047257-0FC5-4E52-B542-0BDE0503A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125730</xdr:colOff>
      <xdr:row>10</xdr:row>
      <xdr:rowOff>125730</xdr:rowOff>
    </xdr:from>
    <xdr:to>
      <xdr:col>14</xdr:col>
      <xdr:colOff>890778</xdr:colOff>
      <xdr:row>13</xdr:row>
      <xdr:rowOff>30480</xdr:rowOff>
    </xdr:to>
    <xdr:sp macro="" textlink="">
      <xdr:nvSpPr>
        <xdr:cNvPr id="15" name="Pil: høyre 14">
          <a:extLst>
            <a:ext uri="{FF2B5EF4-FFF2-40B4-BE49-F238E27FC236}">
              <a16:creationId xmlns:a16="http://schemas.microsoft.com/office/drawing/2014/main" id="{1AA49AA0-E49B-42EE-B460-3B4092935929}"/>
            </a:ext>
          </a:extLst>
        </xdr:cNvPr>
        <xdr:cNvSpPr/>
      </xdr:nvSpPr>
      <xdr:spPr bwMode="auto">
        <a:xfrm>
          <a:off x="12927330" y="2030730"/>
          <a:ext cx="765048" cy="47625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49530</xdr:colOff>
      <xdr:row>33</xdr:row>
      <xdr:rowOff>41910</xdr:rowOff>
    </xdr:from>
    <xdr:to>
      <xdr:col>27</xdr:col>
      <xdr:colOff>15240</xdr:colOff>
      <xdr:row>62</xdr:row>
      <xdr:rowOff>22860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BFC54866-B52E-4D14-97F4-77196670C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118110</xdr:colOff>
      <xdr:row>43</xdr:row>
      <xdr:rowOff>0</xdr:rowOff>
    </xdr:from>
    <xdr:to>
      <xdr:col>14</xdr:col>
      <xdr:colOff>883158</xdr:colOff>
      <xdr:row>45</xdr:row>
      <xdr:rowOff>95250</xdr:rowOff>
    </xdr:to>
    <xdr:sp macro="" textlink="">
      <xdr:nvSpPr>
        <xdr:cNvPr id="17" name="Pil: høyre 16">
          <a:extLst>
            <a:ext uri="{FF2B5EF4-FFF2-40B4-BE49-F238E27FC236}">
              <a16:creationId xmlns:a16="http://schemas.microsoft.com/office/drawing/2014/main" id="{42A61408-E713-43A9-8EBF-F903FB1D6F6E}"/>
            </a:ext>
          </a:extLst>
        </xdr:cNvPr>
        <xdr:cNvSpPr/>
      </xdr:nvSpPr>
      <xdr:spPr bwMode="auto">
        <a:xfrm>
          <a:off x="12919710" y="8191500"/>
          <a:ext cx="765048" cy="47625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64</xdr:row>
      <xdr:rowOff>91440</xdr:rowOff>
    </xdr:from>
    <xdr:to>
      <xdr:col>25</xdr:col>
      <xdr:colOff>807720</xdr:colOff>
      <xdr:row>95</xdr:row>
      <xdr:rowOff>38100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6401D889-14A2-4B9E-8CE7-4D73EC651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80010</xdr:colOff>
      <xdr:row>73</xdr:row>
      <xdr:rowOff>186690</xdr:rowOff>
    </xdr:from>
    <xdr:to>
      <xdr:col>14</xdr:col>
      <xdr:colOff>845058</xdr:colOff>
      <xdr:row>76</xdr:row>
      <xdr:rowOff>91440</xdr:rowOff>
    </xdr:to>
    <xdr:sp macro="" textlink="">
      <xdr:nvSpPr>
        <xdr:cNvPr id="19" name="Pil: høyre 18">
          <a:extLst>
            <a:ext uri="{FF2B5EF4-FFF2-40B4-BE49-F238E27FC236}">
              <a16:creationId xmlns:a16="http://schemas.microsoft.com/office/drawing/2014/main" id="{309DE8C5-C104-47FC-BC98-8CCBA65ED4B2}"/>
            </a:ext>
          </a:extLst>
        </xdr:cNvPr>
        <xdr:cNvSpPr/>
      </xdr:nvSpPr>
      <xdr:spPr bwMode="auto">
        <a:xfrm>
          <a:off x="12881610" y="14093190"/>
          <a:ext cx="765048" cy="47625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96</xdr:row>
      <xdr:rowOff>144780</xdr:rowOff>
    </xdr:from>
    <xdr:to>
      <xdr:col>25</xdr:col>
      <xdr:colOff>830580</xdr:colOff>
      <xdr:row>127</xdr:row>
      <xdr:rowOff>22860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F9A160A9-9EA0-4248-B3AC-9B2C2CF4B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80010</xdr:colOff>
      <xdr:row>108</xdr:row>
      <xdr:rowOff>80010</xdr:rowOff>
    </xdr:from>
    <xdr:to>
      <xdr:col>14</xdr:col>
      <xdr:colOff>845058</xdr:colOff>
      <xdr:row>110</xdr:row>
      <xdr:rowOff>175260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126B1AB2-06C4-47B6-970B-FF1B20A0FD97}"/>
            </a:ext>
          </a:extLst>
        </xdr:cNvPr>
        <xdr:cNvSpPr/>
      </xdr:nvSpPr>
      <xdr:spPr bwMode="auto">
        <a:xfrm>
          <a:off x="12881610" y="20654010"/>
          <a:ext cx="765048" cy="47625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128</xdr:row>
      <xdr:rowOff>129540</xdr:rowOff>
    </xdr:from>
    <xdr:to>
      <xdr:col>25</xdr:col>
      <xdr:colOff>792480</xdr:colOff>
      <xdr:row>159</xdr:row>
      <xdr:rowOff>22860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2E08868C-BBE9-4F5B-8AF9-0B06761E7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114300</xdr:colOff>
      <xdr:row>140</xdr:row>
      <xdr:rowOff>34290</xdr:rowOff>
    </xdr:from>
    <xdr:to>
      <xdr:col>14</xdr:col>
      <xdr:colOff>879348</xdr:colOff>
      <xdr:row>142</xdr:row>
      <xdr:rowOff>129540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E40FB04D-DAC1-4256-8E7D-DA5556A1DDD9}"/>
            </a:ext>
          </a:extLst>
        </xdr:cNvPr>
        <xdr:cNvSpPr/>
      </xdr:nvSpPr>
      <xdr:spPr bwMode="auto">
        <a:xfrm>
          <a:off x="12915900" y="26704290"/>
          <a:ext cx="765048" cy="47625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160</xdr:row>
      <xdr:rowOff>152400</xdr:rowOff>
    </xdr:from>
    <xdr:to>
      <xdr:col>25</xdr:col>
      <xdr:colOff>822960</xdr:colOff>
      <xdr:row>191</xdr:row>
      <xdr:rowOff>22860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DD85F1F7-1019-4815-A3E4-444B79F72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765048</xdr:colOff>
      <xdr:row>175</xdr:row>
      <xdr:rowOff>95250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414C51E7-C82F-472D-AC6B-B36A67FD9AA9}"/>
            </a:ext>
          </a:extLst>
        </xdr:cNvPr>
        <xdr:cNvSpPr/>
      </xdr:nvSpPr>
      <xdr:spPr bwMode="auto">
        <a:xfrm>
          <a:off x="12801600" y="32956500"/>
          <a:ext cx="765048" cy="47625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19050</xdr:colOff>
      <xdr:row>192</xdr:row>
      <xdr:rowOff>114300</xdr:rowOff>
    </xdr:from>
    <xdr:to>
      <xdr:col>25</xdr:col>
      <xdr:colOff>800100</xdr:colOff>
      <xdr:row>223</xdr:row>
      <xdr:rowOff>102870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99FE722C-2E9F-4482-AD64-6FF90A007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49530</xdr:colOff>
      <xdr:row>203</xdr:row>
      <xdr:rowOff>7620</xdr:rowOff>
    </xdr:from>
    <xdr:to>
      <xdr:col>14</xdr:col>
      <xdr:colOff>814578</xdr:colOff>
      <xdr:row>205</xdr:row>
      <xdr:rowOff>102870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EE2D2779-E272-4DCF-BFA4-766A60DA9E02}"/>
            </a:ext>
          </a:extLst>
        </xdr:cNvPr>
        <xdr:cNvSpPr/>
      </xdr:nvSpPr>
      <xdr:spPr bwMode="auto">
        <a:xfrm>
          <a:off x="12851130" y="38679120"/>
          <a:ext cx="765048" cy="47625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15240</xdr:colOff>
      <xdr:row>224</xdr:row>
      <xdr:rowOff>118110</xdr:rowOff>
    </xdr:from>
    <xdr:to>
      <xdr:col>25</xdr:col>
      <xdr:colOff>773430</xdr:colOff>
      <xdr:row>255</xdr:row>
      <xdr:rowOff>15240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D114309-A57F-4304-BB00-65ABE4D11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83820</xdr:colOff>
      <xdr:row>235</xdr:row>
      <xdr:rowOff>140970</xdr:rowOff>
    </xdr:from>
    <xdr:to>
      <xdr:col>13</xdr:col>
      <xdr:colOff>848868</xdr:colOff>
      <xdr:row>238</xdr:row>
      <xdr:rowOff>45720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E9230FBF-478F-4FA4-A1C7-A1421E3F9188}"/>
            </a:ext>
          </a:extLst>
        </xdr:cNvPr>
        <xdr:cNvSpPr/>
      </xdr:nvSpPr>
      <xdr:spPr bwMode="auto">
        <a:xfrm>
          <a:off x="11971020" y="44908470"/>
          <a:ext cx="765048" cy="47625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15240</xdr:colOff>
      <xdr:row>256</xdr:row>
      <xdr:rowOff>171450</xdr:rowOff>
    </xdr:from>
    <xdr:to>
      <xdr:col>25</xdr:col>
      <xdr:colOff>701040</xdr:colOff>
      <xdr:row>287</xdr:row>
      <xdr:rowOff>106680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AECC846A-FA0A-468D-94AE-C31E4A809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60960</xdr:colOff>
      <xdr:row>267</xdr:row>
      <xdr:rowOff>72390</xdr:rowOff>
    </xdr:from>
    <xdr:to>
      <xdr:col>13</xdr:col>
      <xdr:colOff>826008</xdr:colOff>
      <xdr:row>269</xdr:row>
      <xdr:rowOff>167640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8C7E6D3A-D27F-4A27-B02C-C253A3CC3489}"/>
            </a:ext>
          </a:extLst>
        </xdr:cNvPr>
        <xdr:cNvSpPr/>
      </xdr:nvSpPr>
      <xdr:spPr bwMode="auto">
        <a:xfrm>
          <a:off x="11948160" y="50935890"/>
          <a:ext cx="765048" cy="47625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83820</xdr:colOff>
      <xdr:row>288</xdr:row>
      <xdr:rowOff>171450</xdr:rowOff>
    </xdr:from>
    <xdr:to>
      <xdr:col>25</xdr:col>
      <xdr:colOff>822960</xdr:colOff>
      <xdr:row>319</xdr:row>
      <xdr:rowOff>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A80D620E-1FDC-43AC-9EC6-E7BDAE3F9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68580</xdr:colOff>
      <xdr:row>299</xdr:row>
      <xdr:rowOff>140970</xdr:rowOff>
    </xdr:from>
    <xdr:to>
      <xdr:col>13</xdr:col>
      <xdr:colOff>833628</xdr:colOff>
      <xdr:row>302</xdr:row>
      <xdr:rowOff>45720</xdr:rowOff>
    </xdr:to>
    <xdr:sp macro="" textlink="">
      <xdr:nvSpPr>
        <xdr:cNvPr id="33" name="Pil: høyre 32">
          <a:extLst>
            <a:ext uri="{FF2B5EF4-FFF2-40B4-BE49-F238E27FC236}">
              <a16:creationId xmlns:a16="http://schemas.microsoft.com/office/drawing/2014/main" id="{E068C417-EEBF-468E-8566-397B4AA0031C}"/>
            </a:ext>
          </a:extLst>
        </xdr:cNvPr>
        <xdr:cNvSpPr/>
      </xdr:nvSpPr>
      <xdr:spPr bwMode="auto">
        <a:xfrm>
          <a:off x="11955780" y="57100470"/>
          <a:ext cx="765048" cy="47625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320</xdr:row>
      <xdr:rowOff>137160</xdr:rowOff>
    </xdr:from>
    <xdr:to>
      <xdr:col>25</xdr:col>
      <xdr:colOff>773430</xdr:colOff>
      <xdr:row>351</xdr:row>
      <xdr:rowOff>22860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DA47FA47-B0B4-496B-BEE9-987CEA4C2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13</xdr:col>
      <xdr:colOff>68580</xdr:colOff>
      <xdr:row>332</xdr:row>
      <xdr:rowOff>137160</xdr:rowOff>
    </xdr:from>
    <xdr:to>
      <xdr:col>13</xdr:col>
      <xdr:colOff>833628</xdr:colOff>
      <xdr:row>335</xdr:row>
      <xdr:rowOff>41910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8C833971-D926-49E6-8751-861B95CB5962}"/>
            </a:ext>
          </a:extLst>
        </xdr:cNvPr>
        <xdr:cNvSpPr/>
      </xdr:nvSpPr>
      <xdr:spPr bwMode="auto">
        <a:xfrm>
          <a:off x="11955780" y="63383160"/>
          <a:ext cx="765048" cy="47625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22860</xdr:colOff>
      <xdr:row>33</xdr:row>
      <xdr:rowOff>11430</xdr:rowOff>
    </xdr:from>
    <xdr:to>
      <xdr:col>39</xdr:col>
      <xdr:colOff>838200</xdr:colOff>
      <xdr:row>61</xdr:row>
      <xdr:rowOff>125730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3F18B783-543C-46BF-B0D6-6BA1B8D76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28</xdr:col>
      <xdr:colOff>7620</xdr:colOff>
      <xdr:row>0</xdr:row>
      <xdr:rowOff>144780</xdr:rowOff>
    </xdr:from>
    <xdr:to>
      <xdr:col>39</xdr:col>
      <xdr:colOff>822960</xdr:colOff>
      <xdr:row>29</xdr:row>
      <xdr:rowOff>72390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5412192D-BCD1-4765-B6A8-ECC83E389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27</xdr:col>
      <xdr:colOff>11430</xdr:colOff>
      <xdr:row>64</xdr:row>
      <xdr:rowOff>106680</xdr:rowOff>
    </xdr:from>
    <xdr:to>
      <xdr:col>38</xdr:col>
      <xdr:colOff>800100</xdr:colOff>
      <xdr:row>94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738AAFCD-A812-475D-BDD7-4ECF11760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133350</xdr:colOff>
      <xdr:row>7</xdr:row>
      <xdr:rowOff>15240</xdr:rowOff>
    </xdr:from>
    <xdr:to>
      <xdr:col>27</xdr:col>
      <xdr:colOff>898398</xdr:colOff>
      <xdr:row>9</xdr:row>
      <xdr:rowOff>110490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E33A4F83-CE66-4298-A25A-A967A82D327D}"/>
            </a:ext>
          </a:extLst>
        </xdr:cNvPr>
        <xdr:cNvSpPr/>
      </xdr:nvSpPr>
      <xdr:spPr bwMode="auto">
        <a:xfrm>
          <a:off x="24822150" y="1348740"/>
          <a:ext cx="765048" cy="47625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102870</xdr:colOff>
      <xdr:row>43</xdr:row>
      <xdr:rowOff>171450</xdr:rowOff>
    </xdr:from>
    <xdr:to>
      <xdr:col>28</xdr:col>
      <xdr:colOff>18288</xdr:colOff>
      <xdr:row>46</xdr:row>
      <xdr:rowOff>22860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67849951-C436-450E-A7B5-C067CE05E98D}"/>
            </a:ext>
          </a:extLst>
        </xdr:cNvPr>
        <xdr:cNvSpPr/>
      </xdr:nvSpPr>
      <xdr:spPr bwMode="auto">
        <a:xfrm>
          <a:off x="24791670" y="8362950"/>
          <a:ext cx="829818" cy="42291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118110</xdr:colOff>
      <xdr:row>76</xdr:row>
      <xdr:rowOff>41910</xdr:rowOff>
    </xdr:from>
    <xdr:to>
      <xdr:col>26</xdr:col>
      <xdr:colOff>822960</xdr:colOff>
      <xdr:row>78</xdr:row>
      <xdr:rowOff>106680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ECBBA483-C841-4138-816E-17675CA4F4B4}"/>
            </a:ext>
          </a:extLst>
        </xdr:cNvPr>
        <xdr:cNvSpPr/>
      </xdr:nvSpPr>
      <xdr:spPr bwMode="auto">
        <a:xfrm>
          <a:off x="23892510" y="14519910"/>
          <a:ext cx="704850" cy="44577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887730</xdr:colOff>
      <xdr:row>96</xdr:row>
      <xdr:rowOff>121920</xdr:rowOff>
    </xdr:from>
    <xdr:to>
      <xdr:col>38</xdr:col>
      <xdr:colOff>792480</xdr:colOff>
      <xdr:row>127</xdr:row>
      <xdr:rowOff>49530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2B27D491-288E-447F-853B-A36DDA4F7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114300</xdr:colOff>
      <xdr:row>110</xdr:row>
      <xdr:rowOff>106680</xdr:rowOff>
    </xdr:from>
    <xdr:to>
      <xdr:col>26</xdr:col>
      <xdr:colOff>792480</xdr:colOff>
      <xdr:row>113</xdr:row>
      <xdr:rowOff>15240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DEFF6E35-EFAC-4ED0-B876-F15F521EAD56}"/>
            </a:ext>
          </a:extLst>
        </xdr:cNvPr>
        <xdr:cNvSpPr/>
      </xdr:nvSpPr>
      <xdr:spPr bwMode="auto">
        <a:xfrm>
          <a:off x="23888700" y="21061680"/>
          <a:ext cx="678180" cy="48006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99060</xdr:colOff>
      <xdr:row>352</xdr:row>
      <xdr:rowOff>129540</xdr:rowOff>
    </xdr:from>
    <xdr:to>
      <xdr:col>25</xdr:col>
      <xdr:colOff>769620</xdr:colOff>
      <xdr:row>383</xdr:row>
      <xdr:rowOff>30480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BB5688F9-2F60-48CA-A42E-FE16BD7AC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</xdr:col>
      <xdr:colOff>11430</xdr:colOff>
      <xdr:row>364</xdr:row>
      <xdr:rowOff>83820</xdr:rowOff>
    </xdr:from>
    <xdr:to>
      <xdr:col>13</xdr:col>
      <xdr:colOff>776478</xdr:colOff>
      <xdr:row>366</xdr:row>
      <xdr:rowOff>179070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417D41BA-93FC-45B8-9B70-256DC9C57F5C}"/>
            </a:ext>
          </a:extLst>
        </xdr:cNvPr>
        <xdr:cNvSpPr/>
      </xdr:nvSpPr>
      <xdr:spPr bwMode="auto">
        <a:xfrm>
          <a:off x="11898630" y="69425820"/>
          <a:ext cx="765048" cy="47625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0</xdr:colOff>
      <xdr:row>0</xdr:row>
      <xdr:rowOff>179070</xdr:rowOff>
    </xdr:from>
    <xdr:to>
      <xdr:col>52</xdr:col>
      <xdr:colOff>834390</xdr:colOff>
      <xdr:row>29</xdr:row>
      <xdr:rowOff>152400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F41DB9E5-04A7-4376-844B-42474CA70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40</xdr:col>
      <xdr:colOff>45720</xdr:colOff>
      <xdr:row>11</xdr:row>
      <xdr:rowOff>45720</xdr:rowOff>
    </xdr:from>
    <xdr:to>
      <xdr:col>40</xdr:col>
      <xdr:colOff>810768</xdr:colOff>
      <xdr:row>13</xdr:row>
      <xdr:rowOff>140970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072E286C-8EEF-4280-B863-BD83003F8464}"/>
            </a:ext>
          </a:extLst>
        </xdr:cNvPr>
        <xdr:cNvSpPr/>
      </xdr:nvSpPr>
      <xdr:spPr bwMode="auto">
        <a:xfrm>
          <a:off x="36621720" y="2141220"/>
          <a:ext cx="765048" cy="47625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0</xdr:colOff>
      <xdr:row>33</xdr:row>
      <xdr:rowOff>0</xdr:rowOff>
    </xdr:from>
    <xdr:to>
      <xdr:col>52</xdr:col>
      <xdr:colOff>834390</xdr:colOff>
      <xdr:row>61</xdr:row>
      <xdr:rowOff>163830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1ABA9664-760B-4137-8B1C-5199941BB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40</xdr:col>
      <xdr:colOff>0</xdr:colOff>
      <xdr:row>42</xdr:row>
      <xdr:rowOff>0</xdr:rowOff>
    </xdr:from>
    <xdr:to>
      <xdr:col>40</xdr:col>
      <xdr:colOff>765048</xdr:colOff>
      <xdr:row>44</xdr:row>
      <xdr:rowOff>95250</xdr:rowOff>
    </xdr:to>
    <xdr:sp macro="" textlink="">
      <xdr:nvSpPr>
        <xdr:cNvPr id="49" name="Pil: høyre 48">
          <a:extLst>
            <a:ext uri="{FF2B5EF4-FFF2-40B4-BE49-F238E27FC236}">
              <a16:creationId xmlns:a16="http://schemas.microsoft.com/office/drawing/2014/main" id="{34EA746C-AC58-496B-AA6C-BE246C82CF54}"/>
            </a:ext>
          </a:extLst>
        </xdr:cNvPr>
        <xdr:cNvSpPr/>
      </xdr:nvSpPr>
      <xdr:spPr bwMode="auto">
        <a:xfrm>
          <a:off x="36576000" y="8001000"/>
          <a:ext cx="765048" cy="47625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0</xdr:colOff>
      <xdr:row>65</xdr:row>
      <xdr:rowOff>0</xdr:rowOff>
    </xdr:from>
    <xdr:to>
      <xdr:col>52</xdr:col>
      <xdr:colOff>834390</xdr:colOff>
      <xdr:row>93</xdr:row>
      <xdr:rowOff>163830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7BDCD72F-FD51-4EEA-996B-4A10B35F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40</xdr:col>
      <xdr:colOff>0</xdr:colOff>
      <xdr:row>74</xdr:row>
      <xdr:rowOff>0</xdr:rowOff>
    </xdr:from>
    <xdr:to>
      <xdr:col>40</xdr:col>
      <xdr:colOff>765048</xdr:colOff>
      <xdr:row>76</xdr:row>
      <xdr:rowOff>95250</xdr:rowOff>
    </xdr:to>
    <xdr:sp macro="" textlink="">
      <xdr:nvSpPr>
        <xdr:cNvPr id="51" name="Pil: høyre 50">
          <a:extLst>
            <a:ext uri="{FF2B5EF4-FFF2-40B4-BE49-F238E27FC236}">
              <a16:creationId xmlns:a16="http://schemas.microsoft.com/office/drawing/2014/main" id="{61EB28A2-A227-4892-BBAC-543C5D0F130D}"/>
            </a:ext>
          </a:extLst>
        </xdr:cNvPr>
        <xdr:cNvSpPr/>
      </xdr:nvSpPr>
      <xdr:spPr bwMode="auto">
        <a:xfrm>
          <a:off x="36576000" y="14097000"/>
          <a:ext cx="765048" cy="47625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102870</xdr:colOff>
      <xdr:row>128</xdr:row>
      <xdr:rowOff>156210</xdr:rowOff>
    </xdr:from>
    <xdr:to>
      <xdr:col>38</xdr:col>
      <xdr:colOff>742950</xdr:colOff>
      <xdr:row>159</xdr:row>
      <xdr:rowOff>72390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13865AEA-86DA-441A-A6B8-DE5F0435D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26</xdr:col>
      <xdr:colOff>133350</xdr:colOff>
      <xdr:row>141</xdr:row>
      <xdr:rowOff>60960</xdr:rowOff>
    </xdr:from>
    <xdr:to>
      <xdr:col>26</xdr:col>
      <xdr:colOff>757428</xdr:colOff>
      <xdr:row>143</xdr:row>
      <xdr:rowOff>106680</xdr:rowOff>
    </xdr:to>
    <xdr:sp macro="" textlink="">
      <xdr:nvSpPr>
        <xdr:cNvPr id="53" name="Pil: høyre 52">
          <a:extLst>
            <a:ext uri="{FF2B5EF4-FFF2-40B4-BE49-F238E27FC236}">
              <a16:creationId xmlns:a16="http://schemas.microsoft.com/office/drawing/2014/main" id="{F7C47FA6-9111-4227-8174-E1153B7DB797}"/>
            </a:ext>
          </a:extLst>
        </xdr:cNvPr>
        <xdr:cNvSpPr/>
      </xdr:nvSpPr>
      <xdr:spPr bwMode="auto">
        <a:xfrm>
          <a:off x="23907750" y="26921460"/>
          <a:ext cx="624078" cy="42672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899160</xdr:colOff>
      <xdr:row>160</xdr:row>
      <xdr:rowOff>72390</xdr:rowOff>
    </xdr:from>
    <xdr:to>
      <xdr:col>38</xdr:col>
      <xdr:colOff>803910</xdr:colOff>
      <xdr:row>191</xdr:row>
      <xdr:rowOff>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4B4AF87C-397C-4B61-8EE3-983E1B491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26</xdr:col>
      <xdr:colOff>171450</xdr:colOff>
      <xdr:row>170</xdr:row>
      <xdr:rowOff>72390</xdr:rowOff>
    </xdr:from>
    <xdr:to>
      <xdr:col>26</xdr:col>
      <xdr:colOff>795528</xdr:colOff>
      <xdr:row>172</xdr:row>
      <xdr:rowOff>118110</xdr:rowOff>
    </xdr:to>
    <xdr:sp macro="" textlink="">
      <xdr:nvSpPr>
        <xdr:cNvPr id="55" name="Pil: høyre 54">
          <a:extLst>
            <a:ext uri="{FF2B5EF4-FFF2-40B4-BE49-F238E27FC236}">
              <a16:creationId xmlns:a16="http://schemas.microsoft.com/office/drawing/2014/main" id="{F8C648CD-CE10-40E2-A6CA-77AD5891C56B}"/>
            </a:ext>
          </a:extLst>
        </xdr:cNvPr>
        <xdr:cNvSpPr/>
      </xdr:nvSpPr>
      <xdr:spPr bwMode="auto">
        <a:xfrm>
          <a:off x="23945850" y="32457390"/>
          <a:ext cx="624078" cy="42672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34290</xdr:colOff>
      <xdr:row>192</xdr:row>
      <xdr:rowOff>156210</xdr:rowOff>
    </xdr:from>
    <xdr:to>
      <xdr:col>38</xdr:col>
      <xdr:colOff>853440</xdr:colOff>
      <xdr:row>223</xdr:row>
      <xdr:rowOff>83820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781A2283-4384-4D0C-A879-BDCF3EB84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26</xdr:col>
      <xdr:colOff>64770</xdr:colOff>
      <xdr:row>201</xdr:row>
      <xdr:rowOff>41910</xdr:rowOff>
    </xdr:from>
    <xdr:to>
      <xdr:col>26</xdr:col>
      <xdr:colOff>688848</xdr:colOff>
      <xdr:row>203</xdr:row>
      <xdr:rowOff>87630</xdr:rowOff>
    </xdr:to>
    <xdr:sp macro="" textlink="">
      <xdr:nvSpPr>
        <xdr:cNvPr id="57" name="Pil: høyre 56">
          <a:extLst>
            <a:ext uri="{FF2B5EF4-FFF2-40B4-BE49-F238E27FC236}">
              <a16:creationId xmlns:a16="http://schemas.microsoft.com/office/drawing/2014/main" id="{F1D7D4B2-1CAE-4040-AF73-3EB389C1ACB8}"/>
            </a:ext>
          </a:extLst>
        </xdr:cNvPr>
        <xdr:cNvSpPr/>
      </xdr:nvSpPr>
      <xdr:spPr bwMode="auto">
        <a:xfrm>
          <a:off x="23839170" y="38332410"/>
          <a:ext cx="624078" cy="42672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902970</xdr:colOff>
      <xdr:row>224</xdr:row>
      <xdr:rowOff>167640</xdr:rowOff>
    </xdr:from>
    <xdr:to>
      <xdr:col>38</xdr:col>
      <xdr:colOff>826770</xdr:colOff>
      <xdr:row>254</xdr:row>
      <xdr:rowOff>133350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E8E1FA55-16BB-4FBB-958F-4DF49873A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26</xdr:col>
      <xdr:colOff>53340</xdr:colOff>
      <xdr:row>234</xdr:row>
      <xdr:rowOff>30480</xdr:rowOff>
    </xdr:from>
    <xdr:to>
      <xdr:col>26</xdr:col>
      <xdr:colOff>677418</xdr:colOff>
      <xdr:row>236</xdr:row>
      <xdr:rowOff>76200</xdr:rowOff>
    </xdr:to>
    <xdr:sp macro="" textlink="">
      <xdr:nvSpPr>
        <xdr:cNvPr id="59" name="Pil: høyre 58">
          <a:extLst>
            <a:ext uri="{FF2B5EF4-FFF2-40B4-BE49-F238E27FC236}">
              <a16:creationId xmlns:a16="http://schemas.microsoft.com/office/drawing/2014/main" id="{F217DBCA-7939-414D-B92C-9BC09144E93F}"/>
            </a:ext>
          </a:extLst>
        </xdr:cNvPr>
        <xdr:cNvSpPr/>
      </xdr:nvSpPr>
      <xdr:spPr bwMode="auto">
        <a:xfrm>
          <a:off x="23827740" y="44607480"/>
          <a:ext cx="624078" cy="42672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38100</xdr:colOff>
      <xdr:row>256</xdr:row>
      <xdr:rowOff>182880</xdr:rowOff>
    </xdr:from>
    <xdr:to>
      <xdr:col>38</xdr:col>
      <xdr:colOff>857250</xdr:colOff>
      <xdr:row>287</xdr:row>
      <xdr:rowOff>110490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52845458-C8BC-4609-BBDF-DFDD7B044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26</xdr:col>
      <xdr:colOff>99060</xdr:colOff>
      <xdr:row>266</xdr:row>
      <xdr:rowOff>0</xdr:rowOff>
    </xdr:from>
    <xdr:to>
      <xdr:col>26</xdr:col>
      <xdr:colOff>723138</xdr:colOff>
      <xdr:row>268</xdr:row>
      <xdr:rowOff>45720</xdr:rowOff>
    </xdr:to>
    <xdr:sp macro="" textlink="">
      <xdr:nvSpPr>
        <xdr:cNvPr id="61" name="Pil: høyre 60">
          <a:extLst>
            <a:ext uri="{FF2B5EF4-FFF2-40B4-BE49-F238E27FC236}">
              <a16:creationId xmlns:a16="http://schemas.microsoft.com/office/drawing/2014/main" id="{89C8B5F8-6EB0-495E-B213-D3AB002642BD}"/>
            </a:ext>
          </a:extLst>
        </xdr:cNvPr>
        <xdr:cNvSpPr/>
      </xdr:nvSpPr>
      <xdr:spPr bwMode="auto">
        <a:xfrm>
          <a:off x="23873460" y="50673000"/>
          <a:ext cx="624078" cy="42672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891540</xdr:colOff>
      <xdr:row>288</xdr:row>
      <xdr:rowOff>140970</xdr:rowOff>
    </xdr:from>
    <xdr:to>
      <xdr:col>38</xdr:col>
      <xdr:colOff>796290</xdr:colOff>
      <xdr:row>319</xdr:row>
      <xdr:rowOff>68580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7A8801EC-B2DD-4D7D-A7A5-6B9F6E35D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26</xdr:col>
      <xdr:colOff>121920</xdr:colOff>
      <xdr:row>298</xdr:row>
      <xdr:rowOff>72390</xdr:rowOff>
    </xdr:from>
    <xdr:to>
      <xdr:col>26</xdr:col>
      <xdr:colOff>745998</xdr:colOff>
      <xdr:row>300</xdr:row>
      <xdr:rowOff>118110</xdr:rowOff>
    </xdr:to>
    <xdr:sp macro="" textlink="">
      <xdr:nvSpPr>
        <xdr:cNvPr id="63" name="Pil: høyre 62">
          <a:extLst>
            <a:ext uri="{FF2B5EF4-FFF2-40B4-BE49-F238E27FC236}">
              <a16:creationId xmlns:a16="http://schemas.microsoft.com/office/drawing/2014/main" id="{8783CF36-0847-4EB8-8E67-A5C9A21AA0E3}"/>
            </a:ext>
          </a:extLst>
        </xdr:cNvPr>
        <xdr:cNvSpPr/>
      </xdr:nvSpPr>
      <xdr:spPr bwMode="auto">
        <a:xfrm>
          <a:off x="23896320" y="56841390"/>
          <a:ext cx="624078" cy="42672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213360</xdr:colOff>
      <xdr:row>331</xdr:row>
      <xdr:rowOff>22860</xdr:rowOff>
    </xdr:from>
    <xdr:to>
      <xdr:col>26</xdr:col>
      <xdr:colOff>837438</xdr:colOff>
      <xdr:row>333</xdr:row>
      <xdr:rowOff>68580</xdr:rowOff>
    </xdr:to>
    <xdr:sp macro="" textlink="">
      <xdr:nvSpPr>
        <xdr:cNvPr id="64" name="Pil: høyre 63">
          <a:extLst>
            <a:ext uri="{FF2B5EF4-FFF2-40B4-BE49-F238E27FC236}">
              <a16:creationId xmlns:a16="http://schemas.microsoft.com/office/drawing/2014/main" id="{BBA45881-DFAB-4E81-B471-BDFF6778BAD8}"/>
            </a:ext>
          </a:extLst>
        </xdr:cNvPr>
        <xdr:cNvSpPr/>
      </xdr:nvSpPr>
      <xdr:spPr bwMode="auto">
        <a:xfrm>
          <a:off x="23987760" y="63078360"/>
          <a:ext cx="624078" cy="42672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137160</xdr:colOff>
      <xdr:row>137</xdr:row>
      <xdr:rowOff>45720</xdr:rowOff>
    </xdr:from>
    <xdr:to>
      <xdr:col>39</xdr:col>
      <xdr:colOff>761238</xdr:colOff>
      <xdr:row>139</xdr:row>
      <xdr:rowOff>91440</xdr:rowOff>
    </xdr:to>
    <xdr:sp macro="" textlink="">
      <xdr:nvSpPr>
        <xdr:cNvPr id="65" name="Pil: høyre 64">
          <a:extLst>
            <a:ext uri="{FF2B5EF4-FFF2-40B4-BE49-F238E27FC236}">
              <a16:creationId xmlns:a16="http://schemas.microsoft.com/office/drawing/2014/main" id="{DB97CFC6-DC2B-4F99-8640-8CB363932077}"/>
            </a:ext>
          </a:extLst>
        </xdr:cNvPr>
        <xdr:cNvSpPr/>
      </xdr:nvSpPr>
      <xdr:spPr bwMode="auto">
        <a:xfrm>
          <a:off x="35798760" y="26144220"/>
          <a:ext cx="624078" cy="42672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118110</xdr:colOff>
      <xdr:row>173</xdr:row>
      <xdr:rowOff>34290</xdr:rowOff>
    </xdr:from>
    <xdr:to>
      <xdr:col>39</xdr:col>
      <xdr:colOff>742188</xdr:colOff>
      <xdr:row>175</xdr:row>
      <xdr:rowOff>80010</xdr:rowOff>
    </xdr:to>
    <xdr:sp macro="" textlink="">
      <xdr:nvSpPr>
        <xdr:cNvPr id="66" name="Pil: høyre 65">
          <a:extLst>
            <a:ext uri="{FF2B5EF4-FFF2-40B4-BE49-F238E27FC236}">
              <a16:creationId xmlns:a16="http://schemas.microsoft.com/office/drawing/2014/main" id="{E82DC98B-8CB7-4667-BBBE-DB7357E7A26C}"/>
            </a:ext>
          </a:extLst>
        </xdr:cNvPr>
        <xdr:cNvSpPr/>
      </xdr:nvSpPr>
      <xdr:spPr bwMode="auto">
        <a:xfrm>
          <a:off x="35779710" y="32990790"/>
          <a:ext cx="624078" cy="42672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106680</xdr:colOff>
      <xdr:row>203</xdr:row>
      <xdr:rowOff>95250</xdr:rowOff>
    </xdr:from>
    <xdr:to>
      <xdr:col>39</xdr:col>
      <xdr:colOff>730758</xdr:colOff>
      <xdr:row>205</xdr:row>
      <xdr:rowOff>140970</xdr:rowOff>
    </xdr:to>
    <xdr:sp macro="" textlink="">
      <xdr:nvSpPr>
        <xdr:cNvPr id="67" name="Pil: høyre 66">
          <a:extLst>
            <a:ext uri="{FF2B5EF4-FFF2-40B4-BE49-F238E27FC236}">
              <a16:creationId xmlns:a16="http://schemas.microsoft.com/office/drawing/2014/main" id="{3B3E53C0-70FD-4560-8215-D7EBC9950F2D}"/>
            </a:ext>
          </a:extLst>
        </xdr:cNvPr>
        <xdr:cNvSpPr/>
      </xdr:nvSpPr>
      <xdr:spPr bwMode="auto">
        <a:xfrm>
          <a:off x="35768280" y="38766750"/>
          <a:ext cx="624078" cy="42672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137160</xdr:colOff>
      <xdr:row>237</xdr:row>
      <xdr:rowOff>186690</xdr:rowOff>
    </xdr:from>
    <xdr:to>
      <xdr:col>39</xdr:col>
      <xdr:colOff>761238</xdr:colOff>
      <xdr:row>240</xdr:row>
      <xdr:rowOff>41910</xdr:rowOff>
    </xdr:to>
    <xdr:sp macro="" textlink="">
      <xdr:nvSpPr>
        <xdr:cNvPr id="68" name="Pil: høyre 67">
          <a:extLst>
            <a:ext uri="{FF2B5EF4-FFF2-40B4-BE49-F238E27FC236}">
              <a16:creationId xmlns:a16="http://schemas.microsoft.com/office/drawing/2014/main" id="{CDF2D6B0-E6C8-4D8C-9695-8BECFE01D3C5}"/>
            </a:ext>
          </a:extLst>
        </xdr:cNvPr>
        <xdr:cNvSpPr/>
      </xdr:nvSpPr>
      <xdr:spPr bwMode="auto">
        <a:xfrm>
          <a:off x="35798760" y="45335190"/>
          <a:ext cx="624078" cy="42672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114300</xdr:colOff>
      <xdr:row>268</xdr:row>
      <xdr:rowOff>49530</xdr:rowOff>
    </xdr:from>
    <xdr:to>
      <xdr:col>39</xdr:col>
      <xdr:colOff>738378</xdr:colOff>
      <xdr:row>270</xdr:row>
      <xdr:rowOff>95250</xdr:rowOff>
    </xdr:to>
    <xdr:sp macro="" textlink="">
      <xdr:nvSpPr>
        <xdr:cNvPr id="69" name="Pil: høyre 68">
          <a:extLst>
            <a:ext uri="{FF2B5EF4-FFF2-40B4-BE49-F238E27FC236}">
              <a16:creationId xmlns:a16="http://schemas.microsoft.com/office/drawing/2014/main" id="{9A868995-1DC6-4C06-9054-8A6F71DD6CF3}"/>
            </a:ext>
          </a:extLst>
        </xdr:cNvPr>
        <xdr:cNvSpPr/>
      </xdr:nvSpPr>
      <xdr:spPr bwMode="auto">
        <a:xfrm>
          <a:off x="35775900" y="51103530"/>
          <a:ext cx="624078" cy="42672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144780</xdr:colOff>
      <xdr:row>302</xdr:row>
      <xdr:rowOff>182880</xdr:rowOff>
    </xdr:from>
    <xdr:to>
      <xdr:col>39</xdr:col>
      <xdr:colOff>768858</xdr:colOff>
      <xdr:row>305</xdr:row>
      <xdr:rowOff>38100</xdr:rowOff>
    </xdr:to>
    <xdr:sp macro="" textlink="">
      <xdr:nvSpPr>
        <xdr:cNvPr id="70" name="Pil: høyre 69">
          <a:extLst>
            <a:ext uri="{FF2B5EF4-FFF2-40B4-BE49-F238E27FC236}">
              <a16:creationId xmlns:a16="http://schemas.microsoft.com/office/drawing/2014/main" id="{B7111BE9-3264-4C1C-8AA9-5031F86C3B1C}"/>
            </a:ext>
          </a:extLst>
        </xdr:cNvPr>
        <xdr:cNvSpPr/>
      </xdr:nvSpPr>
      <xdr:spPr bwMode="auto">
        <a:xfrm>
          <a:off x="35806380" y="57713880"/>
          <a:ext cx="624078" cy="42672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887730</xdr:colOff>
      <xdr:row>320</xdr:row>
      <xdr:rowOff>91440</xdr:rowOff>
    </xdr:from>
    <xdr:to>
      <xdr:col>38</xdr:col>
      <xdr:colOff>792480</xdr:colOff>
      <xdr:row>351</xdr:row>
      <xdr:rowOff>19050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95905735-2581-4B5E-96AE-D3C74E65C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39</xdr:col>
      <xdr:colOff>133350</xdr:colOff>
      <xdr:row>331</xdr:row>
      <xdr:rowOff>91440</xdr:rowOff>
    </xdr:from>
    <xdr:to>
      <xdr:col>39</xdr:col>
      <xdr:colOff>757428</xdr:colOff>
      <xdr:row>333</xdr:row>
      <xdr:rowOff>137160</xdr:rowOff>
    </xdr:to>
    <xdr:sp macro="" textlink="">
      <xdr:nvSpPr>
        <xdr:cNvPr id="72" name="Pil: høyre 71">
          <a:extLst>
            <a:ext uri="{FF2B5EF4-FFF2-40B4-BE49-F238E27FC236}">
              <a16:creationId xmlns:a16="http://schemas.microsoft.com/office/drawing/2014/main" id="{5303FDA9-4BE9-4959-B082-5F875154C139}"/>
            </a:ext>
          </a:extLst>
        </xdr:cNvPr>
        <xdr:cNvSpPr/>
      </xdr:nvSpPr>
      <xdr:spPr bwMode="auto">
        <a:xfrm>
          <a:off x="35794950" y="63146940"/>
          <a:ext cx="624078" cy="42672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7620</xdr:colOff>
      <xdr:row>352</xdr:row>
      <xdr:rowOff>60960</xdr:rowOff>
    </xdr:from>
    <xdr:to>
      <xdr:col>38</xdr:col>
      <xdr:colOff>826770</xdr:colOff>
      <xdr:row>382</xdr:row>
      <xdr:rowOff>179070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C34AE8E4-572B-48D4-856B-DD0EA954C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26</xdr:col>
      <xdr:colOff>60960</xdr:colOff>
      <xdr:row>364</xdr:row>
      <xdr:rowOff>0</xdr:rowOff>
    </xdr:from>
    <xdr:to>
      <xdr:col>26</xdr:col>
      <xdr:colOff>685038</xdr:colOff>
      <xdr:row>366</xdr:row>
      <xdr:rowOff>45720</xdr:rowOff>
    </xdr:to>
    <xdr:sp macro="" textlink="">
      <xdr:nvSpPr>
        <xdr:cNvPr id="74" name="Pil: høyre 73">
          <a:extLst>
            <a:ext uri="{FF2B5EF4-FFF2-40B4-BE49-F238E27FC236}">
              <a16:creationId xmlns:a16="http://schemas.microsoft.com/office/drawing/2014/main" id="{0DC7BCFB-7E4E-4F12-BEAB-C04A22A2BF78}"/>
            </a:ext>
          </a:extLst>
        </xdr:cNvPr>
        <xdr:cNvSpPr/>
      </xdr:nvSpPr>
      <xdr:spPr bwMode="auto">
        <a:xfrm>
          <a:off x="23835360" y="69342000"/>
          <a:ext cx="624078" cy="426720"/>
        </a:xfrm>
        <a:prstGeom prst="rightArrow">
          <a:avLst/>
        </a:prstGeom>
        <a:solidFill>
          <a:schemeClr val="accent3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367717</xdr:colOff>
      <xdr:row>12</xdr:row>
      <xdr:rowOff>80358</xdr:rowOff>
    </xdr:from>
    <xdr:to>
      <xdr:col>46</xdr:col>
      <xdr:colOff>192768</xdr:colOff>
      <xdr:row>30</xdr:row>
      <xdr:rowOff>147411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55</xdr:col>
      <xdr:colOff>612320</xdr:colOff>
      <xdr:row>12</xdr:row>
      <xdr:rowOff>63399</xdr:rowOff>
    </xdr:from>
    <xdr:to>
      <xdr:col>65</xdr:col>
      <xdr:colOff>328839</xdr:colOff>
      <xdr:row>30</xdr:row>
      <xdr:rowOff>158750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272143</xdr:colOff>
      <xdr:row>12</xdr:row>
      <xdr:rowOff>63400</xdr:rowOff>
    </xdr:from>
    <xdr:to>
      <xdr:col>55</xdr:col>
      <xdr:colOff>476250</xdr:colOff>
      <xdr:row>30</xdr:row>
      <xdr:rowOff>192769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419554</xdr:colOff>
      <xdr:row>51</xdr:row>
      <xdr:rowOff>22679</xdr:rowOff>
    </xdr:from>
    <xdr:to>
      <xdr:col>46</xdr:col>
      <xdr:colOff>244605</xdr:colOff>
      <xdr:row>73</xdr:row>
      <xdr:rowOff>89732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340178</xdr:colOff>
      <xdr:row>50</xdr:row>
      <xdr:rowOff>181428</xdr:rowOff>
    </xdr:from>
    <xdr:to>
      <xdr:col>56</xdr:col>
      <xdr:colOff>850448</xdr:colOff>
      <xdr:row>73</xdr:row>
      <xdr:rowOff>129369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907143</xdr:colOff>
      <xdr:row>50</xdr:row>
      <xdr:rowOff>158750</xdr:rowOff>
    </xdr:from>
    <xdr:to>
      <xdr:col>66</xdr:col>
      <xdr:colOff>623661</xdr:colOff>
      <xdr:row>73</xdr:row>
      <xdr:rowOff>49994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396876</xdr:colOff>
      <xdr:row>85</xdr:row>
      <xdr:rowOff>0</xdr:rowOff>
    </xdr:from>
    <xdr:to>
      <xdr:col>46</xdr:col>
      <xdr:colOff>233266</xdr:colOff>
      <xdr:row>108</xdr:row>
      <xdr:rowOff>55714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306161</xdr:colOff>
      <xdr:row>85</xdr:row>
      <xdr:rowOff>0</xdr:rowOff>
    </xdr:from>
    <xdr:to>
      <xdr:col>56</xdr:col>
      <xdr:colOff>884465</xdr:colOff>
      <xdr:row>108</xdr:row>
      <xdr:rowOff>95351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57</xdr:col>
      <xdr:colOff>0</xdr:colOff>
      <xdr:row>85</xdr:row>
      <xdr:rowOff>0</xdr:rowOff>
    </xdr:from>
    <xdr:to>
      <xdr:col>67</xdr:col>
      <xdr:colOff>181428</xdr:colOff>
      <xdr:row>108</xdr:row>
      <xdr:rowOff>4637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147411</xdr:colOff>
      <xdr:row>123</xdr:row>
      <xdr:rowOff>0</xdr:rowOff>
    </xdr:from>
    <xdr:to>
      <xdr:col>46</xdr:col>
      <xdr:colOff>822908</xdr:colOff>
      <xdr:row>147</xdr:row>
      <xdr:rowOff>135088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46</xdr:col>
      <xdr:colOff>839107</xdr:colOff>
      <xdr:row>123</xdr:row>
      <xdr:rowOff>0</xdr:rowOff>
    </xdr:from>
    <xdr:to>
      <xdr:col>57</xdr:col>
      <xdr:colOff>430893</xdr:colOff>
      <xdr:row>147</xdr:row>
      <xdr:rowOff>84012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57</xdr:col>
      <xdr:colOff>498929</xdr:colOff>
      <xdr:row>123</xdr:row>
      <xdr:rowOff>0</xdr:rowOff>
    </xdr:from>
    <xdr:to>
      <xdr:col>67</xdr:col>
      <xdr:colOff>680357</xdr:colOff>
      <xdr:row>147</xdr:row>
      <xdr:rowOff>61333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510268</xdr:colOff>
      <xdr:row>161</xdr:row>
      <xdr:rowOff>0</xdr:rowOff>
    </xdr:from>
    <xdr:to>
      <xdr:col>46</xdr:col>
      <xdr:colOff>346658</xdr:colOff>
      <xdr:row>186</xdr:row>
      <xdr:rowOff>33035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46</xdr:col>
      <xdr:colOff>430893</xdr:colOff>
      <xdr:row>161</xdr:row>
      <xdr:rowOff>0</xdr:rowOff>
    </xdr:from>
    <xdr:to>
      <xdr:col>57</xdr:col>
      <xdr:colOff>22679</xdr:colOff>
      <xdr:row>186</xdr:row>
      <xdr:rowOff>95352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57</xdr:col>
      <xdr:colOff>90715</xdr:colOff>
      <xdr:row>161</xdr:row>
      <xdr:rowOff>0</xdr:rowOff>
    </xdr:from>
    <xdr:to>
      <xdr:col>67</xdr:col>
      <xdr:colOff>272143</xdr:colOff>
      <xdr:row>186</xdr:row>
      <xdr:rowOff>49993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37</xdr:col>
      <xdr:colOff>226786</xdr:colOff>
      <xdr:row>204</xdr:row>
      <xdr:rowOff>102054</xdr:rowOff>
    </xdr:from>
    <xdr:to>
      <xdr:col>46</xdr:col>
      <xdr:colOff>902283</xdr:colOff>
      <xdr:row>230</xdr:row>
      <xdr:rowOff>34018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46</xdr:col>
      <xdr:colOff>975179</xdr:colOff>
      <xdr:row>204</xdr:row>
      <xdr:rowOff>90715</xdr:rowOff>
    </xdr:from>
    <xdr:to>
      <xdr:col>57</xdr:col>
      <xdr:colOff>566965</xdr:colOff>
      <xdr:row>229</xdr:row>
      <xdr:rowOff>163387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57</xdr:col>
      <xdr:colOff>635000</xdr:colOff>
      <xdr:row>204</xdr:row>
      <xdr:rowOff>56696</xdr:rowOff>
    </xdr:from>
    <xdr:to>
      <xdr:col>67</xdr:col>
      <xdr:colOff>816428</xdr:colOff>
      <xdr:row>229</xdr:row>
      <xdr:rowOff>106689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328840</xdr:colOff>
      <xdr:row>241</xdr:row>
      <xdr:rowOff>22679</xdr:rowOff>
    </xdr:from>
    <xdr:to>
      <xdr:col>47</xdr:col>
      <xdr:colOff>17819</xdr:colOff>
      <xdr:row>266</xdr:row>
      <xdr:rowOff>158750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47</xdr:col>
      <xdr:colOff>79375</xdr:colOff>
      <xdr:row>241</xdr:row>
      <xdr:rowOff>22679</xdr:rowOff>
    </xdr:from>
    <xdr:to>
      <xdr:col>57</xdr:col>
      <xdr:colOff>657679</xdr:colOff>
      <xdr:row>266</xdr:row>
      <xdr:rowOff>95351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57</xdr:col>
      <xdr:colOff>816429</xdr:colOff>
      <xdr:row>241</xdr:row>
      <xdr:rowOff>22678</xdr:rowOff>
    </xdr:from>
    <xdr:to>
      <xdr:col>68</xdr:col>
      <xdr:colOff>11339</xdr:colOff>
      <xdr:row>266</xdr:row>
      <xdr:rowOff>72671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374197</xdr:colOff>
      <xdr:row>278</xdr:row>
      <xdr:rowOff>0</xdr:rowOff>
    </xdr:from>
    <xdr:to>
      <xdr:col>37</xdr:col>
      <xdr:colOff>260804</xdr:colOff>
      <xdr:row>297</xdr:row>
      <xdr:rowOff>197473</xdr:rowOff>
    </xdr:to>
    <xdr:graphicFrame macro="">
      <xdr:nvGraphicFramePr>
        <xdr:cNvPr id="88" name="Diagram 87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283482</xdr:colOff>
      <xdr:row>278</xdr:row>
      <xdr:rowOff>0</xdr:rowOff>
    </xdr:from>
    <xdr:to>
      <xdr:col>46</xdr:col>
      <xdr:colOff>958979</xdr:colOff>
      <xdr:row>301</xdr:row>
      <xdr:rowOff>90715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47</xdr:col>
      <xdr:colOff>56697</xdr:colOff>
      <xdr:row>278</xdr:row>
      <xdr:rowOff>0</xdr:rowOff>
    </xdr:from>
    <xdr:to>
      <xdr:col>57</xdr:col>
      <xdr:colOff>635001</xdr:colOff>
      <xdr:row>301</xdr:row>
      <xdr:rowOff>49993</xdr:rowOff>
    </xdr:to>
    <xdr:graphicFrame macro="">
      <xdr:nvGraphicFramePr>
        <xdr:cNvPr id="90" name="Diagram 89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57</xdr:col>
      <xdr:colOff>703036</xdr:colOff>
      <xdr:row>278</xdr:row>
      <xdr:rowOff>0</xdr:rowOff>
    </xdr:from>
    <xdr:to>
      <xdr:col>67</xdr:col>
      <xdr:colOff>884464</xdr:colOff>
      <xdr:row>301</xdr:row>
      <xdr:rowOff>49993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238124</xdr:colOff>
      <xdr:row>316</xdr:row>
      <xdr:rowOff>0</xdr:rowOff>
    </xdr:from>
    <xdr:to>
      <xdr:col>37</xdr:col>
      <xdr:colOff>124731</xdr:colOff>
      <xdr:row>339</xdr:row>
      <xdr:rowOff>163456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37</xdr:col>
      <xdr:colOff>192768</xdr:colOff>
      <xdr:row>316</xdr:row>
      <xdr:rowOff>0</xdr:rowOff>
    </xdr:from>
    <xdr:to>
      <xdr:col>46</xdr:col>
      <xdr:colOff>868265</xdr:colOff>
      <xdr:row>339</xdr:row>
      <xdr:rowOff>102053</xdr:rowOff>
    </xdr:to>
    <xdr:graphicFrame macro="">
      <xdr:nvGraphicFramePr>
        <xdr:cNvPr id="93" name="Diagram 92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47</xdr:col>
      <xdr:colOff>0</xdr:colOff>
      <xdr:row>316</xdr:row>
      <xdr:rowOff>0</xdr:rowOff>
    </xdr:from>
    <xdr:to>
      <xdr:col>57</xdr:col>
      <xdr:colOff>578304</xdr:colOff>
      <xdr:row>338</xdr:row>
      <xdr:rowOff>186065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57</xdr:col>
      <xdr:colOff>669018</xdr:colOff>
      <xdr:row>316</xdr:row>
      <xdr:rowOff>0</xdr:rowOff>
    </xdr:from>
    <xdr:to>
      <xdr:col>67</xdr:col>
      <xdr:colOff>850446</xdr:colOff>
      <xdr:row>338</xdr:row>
      <xdr:rowOff>163386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340178</xdr:colOff>
      <xdr:row>354</xdr:row>
      <xdr:rowOff>0</xdr:rowOff>
    </xdr:from>
    <xdr:to>
      <xdr:col>37</xdr:col>
      <xdr:colOff>226785</xdr:colOff>
      <xdr:row>379</xdr:row>
      <xdr:rowOff>95421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294821</xdr:colOff>
      <xdr:row>354</xdr:row>
      <xdr:rowOff>0</xdr:rowOff>
    </xdr:from>
    <xdr:to>
      <xdr:col>46</xdr:col>
      <xdr:colOff>970318</xdr:colOff>
      <xdr:row>379</xdr:row>
      <xdr:rowOff>34019</xdr:rowOff>
    </xdr:to>
    <xdr:graphicFrame macro="">
      <xdr:nvGraphicFramePr>
        <xdr:cNvPr id="98" name="Diagram 97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47</xdr:col>
      <xdr:colOff>68036</xdr:colOff>
      <xdr:row>354</xdr:row>
      <xdr:rowOff>0</xdr:rowOff>
    </xdr:from>
    <xdr:to>
      <xdr:col>57</xdr:col>
      <xdr:colOff>646340</xdr:colOff>
      <xdr:row>379</xdr:row>
      <xdr:rowOff>4637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57</xdr:col>
      <xdr:colOff>748393</xdr:colOff>
      <xdr:row>354</xdr:row>
      <xdr:rowOff>0</xdr:rowOff>
    </xdr:from>
    <xdr:to>
      <xdr:col>67</xdr:col>
      <xdr:colOff>929821</xdr:colOff>
      <xdr:row>378</xdr:row>
      <xdr:rowOff>118029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272142</xdr:colOff>
      <xdr:row>396</xdr:row>
      <xdr:rowOff>56696</xdr:rowOff>
    </xdr:from>
    <xdr:to>
      <xdr:col>35</xdr:col>
      <xdr:colOff>204106</xdr:colOff>
      <xdr:row>419</xdr:row>
      <xdr:rowOff>56698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35</xdr:col>
      <xdr:colOff>340178</xdr:colOff>
      <xdr:row>396</xdr:row>
      <xdr:rowOff>45356</xdr:rowOff>
    </xdr:from>
    <xdr:to>
      <xdr:col>45</xdr:col>
      <xdr:colOff>255945</xdr:colOff>
      <xdr:row>419</xdr:row>
      <xdr:rowOff>45357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46</xdr:col>
      <xdr:colOff>861786</xdr:colOff>
      <xdr:row>392</xdr:row>
      <xdr:rowOff>0</xdr:rowOff>
    </xdr:from>
    <xdr:to>
      <xdr:col>57</xdr:col>
      <xdr:colOff>453572</xdr:colOff>
      <xdr:row>416</xdr:row>
      <xdr:rowOff>129368</xdr:rowOff>
    </xdr:to>
    <xdr:graphicFrame macro="">
      <xdr:nvGraphicFramePr>
        <xdr:cNvPr id="104" name="Diagram 103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57</xdr:col>
      <xdr:colOff>521608</xdr:colOff>
      <xdr:row>392</xdr:row>
      <xdr:rowOff>0</xdr:rowOff>
    </xdr:from>
    <xdr:to>
      <xdr:col>67</xdr:col>
      <xdr:colOff>703036</xdr:colOff>
      <xdr:row>416</xdr:row>
      <xdr:rowOff>95350</xdr:rowOff>
    </xdr:to>
    <xdr:graphicFrame macro="">
      <xdr:nvGraphicFramePr>
        <xdr:cNvPr id="105" name="Diagram 104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25</xdr:col>
      <xdr:colOff>170089</xdr:colOff>
      <xdr:row>430</xdr:row>
      <xdr:rowOff>170089</xdr:rowOff>
    </xdr:from>
    <xdr:to>
      <xdr:col>37</xdr:col>
      <xdr:colOff>56696</xdr:colOff>
      <xdr:row>456</xdr:row>
      <xdr:rowOff>152116</xdr:rowOff>
    </xdr:to>
    <xdr:graphicFrame macro="">
      <xdr:nvGraphicFramePr>
        <xdr:cNvPr id="106" name="Diagram 105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37</xdr:col>
      <xdr:colOff>136072</xdr:colOff>
      <xdr:row>430</xdr:row>
      <xdr:rowOff>170089</xdr:rowOff>
    </xdr:from>
    <xdr:to>
      <xdr:col>46</xdr:col>
      <xdr:colOff>811569</xdr:colOff>
      <xdr:row>456</xdr:row>
      <xdr:rowOff>102053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46</xdr:col>
      <xdr:colOff>884464</xdr:colOff>
      <xdr:row>430</xdr:row>
      <xdr:rowOff>170090</xdr:rowOff>
    </xdr:from>
    <xdr:to>
      <xdr:col>57</xdr:col>
      <xdr:colOff>453572</xdr:colOff>
      <xdr:row>456</xdr:row>
      <xdr:rowOff>129369</xdr:rowOff>
    </xdr:to>
    <xdr:graphicFrame macro="">
      <xdr:nvGraphicFramePr>
        <xdr:cNvPr id="108" name="Diagram 107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57</xdr:col>
      <xdr:colOff>521608</xdr:colOff>
      <xdr:row>430</xdr:row>
      <xdr:rowOff>158749</xdr:rowOff>
    </xdr:from>
    <xdr:to>
      <xdr:col>67</xdr:col>
      <xdr:colOff>680357</xdr:colOff>
      <xdr:row>456</xdr:row>
      <xdr:rowOff>113392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25</xdr:col>
      <xdr:colOff>170089</xdr:colOff>
      <xdr:row>468</xdr:row>
      <xdr:rowOff>0</xdr:rowOff>
    </xdr:from>
    <xdr:to>
      <xdr:col>37</xdr:col>
      <xdr:colOff>56696</xdr:colOff>
      <xdr:row>491</xdr:row>
      <xdr:rowOff>95419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37</xdr:col>
      <xdr:colOff>102054</xdr:colOff>
      <xdr:row>468</xdr:row>
      <xdr:rowOff>0</xdr:rowOff>
    </xdr:from>
    <xdr:to>
      <xdr:col>46</xdr:col>
      <xdr:colOff>777551</xdr:colOff>
      <xdr:row>491</xdr:row>
      <xdr:rowOff>68036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46</xdr:col>
      <xdr:colOff>839107</xdr:colOff>
      <xdr:row>468</xdr:row>
      <xdr:rowOff>0</xdr:rowOff>
    </xdr:from>
    <xdr:to>
      <xdr:col>57</xdr:col>
      <xdr:colOff>408215</xdr:colOff>
      <xdr:row>491</xdr:row>
      <xdr:rowOff>72672</xdr:rowOff>
    </xdr:to>
    <xdr:graphicFrame macro="">
      <xdr:nvGraphicFramePr>
        <xdr:cNvPr id="112" name="Diagram 111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57</xdr:col>
      <xdr:colOff>498928</xdr:colOff>
      <xdr:row>468</xdr:row>
      <xdr:rowOff>0</xdr:rowOff>
    </xdr:from>
    <xdr:to>
      <xdr:col>67</xdr:col>
      <xdr:colOff>657677</xdr:colOff>
      <xdr:row>491</xdr:row>
      <xdr:rowOff>79375</xdr:rowOff>
    </xdr:to>
    <xdr:graphicFrame macro="">
      <xdr:nvGraphicFramePr>
        <xdr:cNvPr id="113" name="Diagram 112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25</xdr:col>
      <xdr:colOff>272142</xdr:colOff>
      <xdr:row>506</xdr:row>
      <xdr:rowOff>56697</xdr:rowOff>
    </xdr:from>
    <xdr:to>
      <xdr:col>37</xdr:col>
      <xdr:colOff>158749</xdr:colOff>
      <xdr:row>532</xdr:row>
      <xdr:rowOff>38724</xdr:rowOff>
    </xdr:to>
    <xdr:graphicFrame macro="">
      <xdr:nvGraphicFramePr>
        <xdr:cNvPr id="114" name="Diagram 113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37</xdr:col>
      <xdr:colOff>226786</xdr:colOff>
      <xdr:row>506</xdr:row>
      <xdr:rowOff>45357</xdr:rowOff>
    </xdr:from>
    <xdr:to>
      <xdr:col>46</xdr:col>
      <xdr:colOff>902283</xdr:colOff>
      <xdr:row>531</xdr:row>
      <xdr:rowOff>181428</xdr:rowOff>
    </xdr:to>
    <xdr:graphicFrame macro="">
      <xdr:nvGraphicFramePr>
        <xdr:cNvPr id="115" name="Diagram 114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46</xdr:col>
      <xdr:colOff>975179</xdr:colOff>
      <xdr:row>506</xdr:row>
      <xdr:rowOff>11339</xdr:rowOff>
    </xdr:from>
    <xdr:to>
      <xdr:col>57</xdr:col>
      <xdr:colOff>544287</xdr:colOff>
      <xdr:row>531</xdr:row>
      <xdr:rowOff>174725</xdr:rowOff>
    </xdr:to>
    <xdr:graphicFrame macro="">
      <xdr:nvGraphicFramePr>
        <xdr:cNvPr id="116" name="Diagram 115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57</xdr:col>
      <xdr:colOff>612322</xdr:colOff>
      <xdr:row>506</xdr:row>
      <xdr:rowOff>45357</xdr:rowOff>
    </xdr:from>
    <xdr:to>
      <xdr:col>67</xdr:col>
      <xdr:colOff>771071</xdr:colOff>
      <xdr:row>532</xdr:row>
      <xdr:rowOff>0</xdr:rowOff>
    </xdr:to>
    <xdr:graphicFrame macro="">
      <xdr:nvGraphicFramePr>
        <xdr:cNvPr id="117" name="Diagram 116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26</xdr:col>
      <xdr:colOff>721179</xdr:colOff>
      <xdr:row>542</xdr:row>
      <xdr:rowOff>136071</xdr:rowOff>
    </xdr:from>
    <xdr:to>
      <xdr:col>38</xdr:col>
      <xdr:colOff>435429</xdr:colOff>
      <xdr:row>565</xdr:row>
      <xdr:rowOff>127170</xdr:rowOff>
    </xdr:to>
    <xdr:graphicFrame macro="">
      <xdr:nvGraphicFramePr>
        <xdr:cNvPr id="118" name="Diagram 117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37</xdr:col>
      <xdr:colOff>136072</xdr:colOff>
      <xdr:row>542</xdr:row>
      <xdr:rowOff>226785</xdr:rowOff>
    </xdr:from>
    <xdr:to>
      <xdr:col>46</xdr:col>
      <xdr:colOff>811569</xdr:colOff>
      <xdr:row>565</xdr:row>
      <xdr:rowOff>170089</xdr:rowOff>
    </xdr:to>
    <xdr:graphicFrame macro="">
      <xdr:nvGraphicFramePr>
        <xdr:cNvPr id="119" name="Diagram 118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46</xdr:col>
      <xdr:colOff>873125</xdr:colOff>
      <xdr:row>542</xdr:row>
      <xdr:rowOff>204107</xdr:rowOff>
    </xdr:from>
    <xdr:to>
      <xdr:col>57</xdr:col>
      <xdr:colOff>442233</xdr:colOff>
      <xdr:row>565</xdr:row>
      <xdr:rowOff>174726</xdr:rowOff>
    </xdr:to>
    <xdr:graphicFrame macro="">
      <xdr:nvGraphicFramePr>
        <xdr:cNvPr id="120" name="Diagram 119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57</xdr:col>
      <xdr:colOff>498929</xdr:colOff>
      <xdr:row>542</xdr:row>
      <xdr:rowOff>170089</xdr:rowOff>
    </xdr:from>
    <xdr:to>
      <xdr:col>67</xdr:col>
      <xdr:colOff>657678</xdr:colOff>
      <xdr:row>565</xdr:row>
      <xdr:rowOff>136072</xdr:rowOff>
    </xdr:to>
    <xdr:graphicFrame macro="">
      <xdr:nvGraphicFramePr>
        <xdr:cNvPr id="121" name="Diagram 120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815340</xdr:colOff>
      <xdr:row>29</xdr:row>
      <xdr:rowOff>175260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17EDC71-35F9-4FFE-A582-D2F0819DF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121920</xdr:colOff>
      <xdr:row>62</xdr:row>
      <xdr:rowOff>99060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10A9E05-36F9-451F-B81C-D3B735454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541020</xdr:colOff>
      <xdr:row>93</xdr:row>
      <xdr:rowOff>182880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AA69643-0A83-4E5F-B48D-AD63EA67E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213360</xdr:colOff>
      <xdr:row>126</xdr:row>
      <xdr:rowOff>7620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F8CE73A-1AFB-433B-8A1E-649BC3D47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121920</xdr:colOff>
      <xdr:row>158</xdr:row>
      <xdr:rowOff>137160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1CF24D6-8163-453E-9F1C-97168D2A4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716280</xdr:colOff>
      <xdr:row>190</xdr:row>
      <xdr:rowOff>175260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AA95FFD-74CB-4C90-84A1-7DC755C53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13</xdr:col>
      <xdr:colOff>441960</xdr:colOff>
      <xdr:row>222</xdr:row>
      <xdr:rowOff>60960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011FF68-E87B-4B6D-9348-6870FF82D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907143</xdr:colOff>
      <xdr:row>52</xdr:row>
      <xdr:rowOff>158750</xdr:rowOff>
    </xdr:from>
    <xdr:to>
      <xdr:col>66</xdr:col>
      <xdr:colOff>623661</xdr:colOff>
      <xdr:row>78</xdr:row>
      <xdr:rowOff>49994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0</xdr:colOff>
      <xdr:row>93</xdr:row>
      <xdr:rowOff>0</xdr:rowOff>
    </xdr:from>
    <xdr:to>
      <xdr:col>67</xdr:col>
      <xdr:colOff>181428</xdr:colOff>
      <xdr:row>119</xdr:row>
      <xdr:rowOff>4637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498929</xdr:colOff>
      <xdr:row>138</xdr:row>
      <xdr:rowOff>0</xdr:rowOff>
    </xdr:from>
    <xdr:to>
      <xdr:col>67</xdr:col>
      <xdr:colOff>680357</xdr:colOff>
      <xdr:row>163</xdr:row>
      <xdr:rowOff>61333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90715</xdr:colOff>
      <xdr:row>180</xdr:row>
      <xdr:rowOff>0</xdr:rowOff>
    </xdr:from>
    <xdr:to>
      <xdr:col>67</xdr:col>
      <xdr:colOff>272143</xdr:colOff>
      <xdr:row>205</xdr:row>
      <xdr:rowOff>49993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635000</xdr:colOff>
      <xdr:row>228</xdr:row>
      <xdr:rowOff>56696</xdr:rowOff>
    </xdr:from>
    <xdr:to>
      <xdr:col>67</xdr:col>
      <xdr:colOff>816428</xdr:colOff>
      <xdr:row>269</xdr:row>
      <xdr:rowOff>106689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57</xdr:col>
      <xdr:colOff>816429</xdr:colOff>
      <xdr:row>286</xdr:row>
      <xdr:rowOff>22678</xdr:rowOff>
    </xdr:from>
    <xdr:to>
      <xdr:col>68</xdr:col>
      <xdr:colOff>11339</xdr:colOff>
      <xdr:row>319</xdr:row>
      <xdr:rowOff>72671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57</xdr:col>
      <xdr:colOff>703036</xdr:colOff>
      <xdr:row>336</xdr:row>
      <xdr:rowOff>0</xdr:rowOff>
    </xdr:from>
    <xdr:to>
      <xdr:col>67</xdr:col>
      <xdr:colOff>884464</xdr:colOff>
      <xdr:row>367</xdr:row>
      <xdr:rowOff>49993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57</xdr:col>
      <xdr:colOff>669018</xdr:colOff>
      <xdr:row>387</xdr:row>
      <xdr:rowOff>0</xdr:rowOff>
    </xdr:from>
    <xdr:to>
      <xdr:col>67</xdr:col>
      <xdr:colOff>850446</xdr:colOff>
      <xdr:row>425</xdr:row>
      <xdr:rowOff>163386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57</xdr:col>
      <xdr:colOff>748393</xdr:colOff>
      <xdr:row>446</xdr:row>
      <xdr:rowOff>0</xdr:rowOff>
    </xdr:from>
    <xdr:to>
      <xdr:col>67</xdr:col>
      <xdr:colOff>929821</xdr:colOff>
      <xdr:row>478</xdr:row>
      <xdr:rowOff>118029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57</xdr:col>
      <xdr:colOff>521608</xdr:colOff>
      <xdr:row>497</xdr:row>
      <xdr:rowOff>0</xdr:rowOff>
    </xdr:from>
    <xdr:to>
      <xdr:col>67</xdr:col>
      <xdr:colOff>703036</xdr:colOff>
      <xdr:row>529</xdr:row>
      <xdr:rowOff>95350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57</xdr:col>
      <xdr:colOff>521608</xdr:colOff>
      <xdr:row>548</xdr:row>
      <xdr:rowOff>158749</xdr:rowOff>
    </xdr:from>
    <xdr:to>
      <xdr:col>67</xdr:col>
      <xdr:colOff>680357</xdr:colOff>
      <xdr:row>590</xdr:row>
      <xdr:rowOff>113392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57</xdr:col>
      <xdr:colOff>498928</xdr:colOff>
      <xdr:row>607</xdr:row>
      <xdr:rowOff>0</xdr:rowOff>
    </xdr:from>
    <xdr:to>
      <xdr:col>67</xdr:col>
      <xdr:colOff>657677</xdr:colOff>
      <xdr:row>638</xdr:row>
      <xdr:rowOff>79375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57</xdr:col>
      <xdr:colOff>612322</xdr:colOff>
      <xdr:row>658</xdr:row>
      <xdr:rowOff>45357</xdr:rowOff>
    </xdr:from>
    <xdr:to>
      <xdr:col>67</xdr:col>
      <xdr:colOff>771071</xdr:colOff>
      <xdr:row>700</xdr:row>
      <xdr:rowOff>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57</xdr:col>
      <xdr:colOff>498929</xdr:colOff>
      <xdr:row>709</xdr:row>
      <xdr:rowOff>0</xdr:rowOff>
    </xdr:from>
    <xdr:to>
      <xdr:col>67</xdr:col>
      <xdr:colOff>657678</xdr:colOff>
      <xdr:row>746</xdr:row>
      <xdr:rowOff>136072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335642</xdr:colOff>
      <xdr:row>63</xdr:row>
      <xdr:rowOff>167823</xdr:rowOff>
    </xdr:from>
    <xdr:to>
      <xdr:col>35</xdr:col>
      <xdr:colOff>249464</xdr:colOff>
      <xdr:row>80</xdr:row>
      <xdr:rowOff>45359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453571</xdr:colOff>
      <xdr:row>81</xdr:row>
      <xdr:rowOff>102053</xdr:rowOff>
    </xdr:from>
    <xdr:to>
      <xdr:col>35</xdr:col>
      <xdr:colOff>487591</xdr:colOff>
      <xdr:row>93</xdr:row>
      <xdr:rowOff>34017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430893</xdr:colOff>
      <xdr:row>99</xdr:row>
      <xdr:rowOff>0</xdr:rowOff>
    </xdr:from>
    <xdr:to>
      <xdr:col>35</xdr:col>
      <xdr:colOff>600983</xdr:colOff>
      <xdr:row>110</xdr:row>
      <xdr:rowOff>45358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306161</xdr:colOff>
      <xdr:row>119</xdr:row>
      <xdr:rowOff>0</xdr:rowOff>
    </xdr:from>
    <xdr:to>
      <xdr:col>35</xdr:col>
      <xdr:colOff>453574</xdr:colOff>
      <xdr:row>134</xdr:row>
      <xdr:rowOff>113393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192768</xdr:colOff>
      <xdr:row>137</xdr:row>
      <xdr:rowOff>34018</xdr:rowOff>
    </xdr:from>
    <xdr:to>
      <xdr:col>35</xdr:col>
      <xdr:colOff>306163</xdr:colOff>
      <xdr:row>149</xdr:row>
      <xdr:rowOff>192768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283482</xdr:colOff>
      <xdr:row>154</xdr:row>
      <xdr:rowOff>68035</xdr:rowOff>
    </xdr:from>
    <xdr:to>
      <xdr:col>35</xdr:col>
      <xdr:colOff>453572</xdr:colOff>
      <xdr:row>167</xdr:row>
      <xdr:rowOff>113394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535216</xdr:colOff>
      <xdr:row>190</xdr:row>
      <xdr:rowOff>136070</xdr:rowOff>
    </xdr:from>
    <xdr:to>
      <xdr:col>35</xdr:col>
      <xdr:colOff>655414</xdr:colOff>
      <xdr:row>206</xdr:row>
      <xdr:rowOff>181429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AA60D2FB-3FE1-4EE7-9884-603BDFDD9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714376</xdr:colOff>
      <xdr:row>213</xdr:row>
      <xdr:rowOff>181428</xdr:rowOff>
    </xdr:from>
    <xdr:to>
      <xdr:col>36</xdr:col>
      <xdr:colOff>45360</xdr:colOff>
      <xdr:row>231</xdr:row>
      <xdr:rowOff>45358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95F5283B-1BF2-4400-AC96-BDF42086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532946</xdr:colOff>
      <xdr:row>232</xdr:row>
      <xdr:rowOff>238125</xdr:rowOff>
    </xdr:from>
    <xdr:to>
      <xdr:col>34</xdr:col>
      <xdr:colOff>703035</xdr:colOff>
      <xdr:row>249</xdr:row>
      <xdr:rowOff>77108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B6F4E687-611D-4413-A3D1-3CFC7076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476251</xdr:colOff>
      <xdr:row>347</xdr:row>
      <xdr:rowOff>158749</xdr:rowOff>
    </xdr:from>
    <xdr:to>
      <xdr:col>35</xdr:col>
      <xdr:colOff>630467</xdr:colOff>
      <xdr:row>364</xdr:row>
      <xdr:rowOff>192767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951D6C09-D2D6-4982-872F-85FD9B5FA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510268</xdr:colOff>
      <xdr:row>371</xdr:row>
      <xdr:rowOff>226785</xdr:rowOff>
    </xdr:from>
    <xdr:to>
      <xdr:col>35</xdr:col>
      <xdr:colOff>630466</xdr:colOff>
      <xdr:row>390</xdr:row>
      <xdr:rowOff>49894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24A90165-B2ED-483F-918E-B6A0DBBC1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272142</xdr:colOff>
      <xdr:row>393</xdr:row>
      <xdr:rowOff>22678</xdr:rowOff>
    </xdr:from>
    <xdr:to>
      <xdr:col>35</xdr:col>
      <xdr:colOff>376466</xdr:colOff>
      <xdr:row>409</xdr:row>
      <xdr:rowOff>34018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577CFD56-A623-49C5-B8FC-7404C7474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235857</xdr:colOff>
      <xdr:row>418</xdr:row>
      <xdr:rowOff>163286</xdr:rowOff>
    </xdr:from>
    <xdr:to>
      <xdr:col>34</xdr:col>
      <xdr:colOff>344715</xdr:colOff>
      <xdr:row>437</xdr:row>
      <xdr:rowOff>74840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576B4A07-FB71-423B-8D53-5387CB7A6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385534</xdr:colOff>
      <xdr:row>440</xdr:row>
      <xdr:rowOff>0</xdr:rowOff>
    </xdr:from>
    <xdr:to>
      <xdr:col>34</xdr:col>
      <xdr:colOff>45357</xdr:colOff>
      <xdr:row>457</xdr:row>
      <xdr:rowOff>106590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654A97AC-EDD8-4B22-8885-8CEA67A1B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476250</xdr:colOff>
      <xdr:row>467</xdr:row>
      <xdr:rowOff>192767</xdr:rowOff>
    </xdr:from>
    <xdr:to>
      <xdr:col>35</xdr:col>
      <xdr:colOff>585110</xdr:colOff>
      <xdr:row>484</xdr:row>
      <xdr:rowOff>158749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4BF1CC0-BA95-40E3-A7DA-DC847BFFE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589643</xdr:colOff>
      <xdr:row>487</xdr:row>
      <xdr:rowOff>56697</xdr:rowOff>
    </xdr:from>
    <xdr:to>
      <xdr:col>35</xdr:col>
      <xdr:colOff>650878</xdr:colOff>
      <xdr:row>503</xdr:row>
      <xdr:rowOff>190501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AEEB0C81-3ECD-4C93-B1DC-5D6D8C0CA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32</xdr:col>
      <xdr:colOff>653142</xdr:colOff>
      <xdr:row>7</xdr:row>
      <xdr:rowOff>163286</xdr:rowOff>
    </xdr:from>
    <xdr:to>
      <xdr:col>39</xdr:col>
      <xdr:colOff>108857</xdr:colOff>
      <xdr:row>22</xdr:row>
      <xdr:rowOff>117928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7E8A8727-B5B4-4947-BCEA-BFBA8797E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0</xdr:colOff>
      <xdr:row>371</xdr:row>
      <xdr:rowOff>0</xdr:rowOff>
    </xdr:from>
    <xdr:to>
      <xdr:col>44</xdr:col>
      <xdr:colOff>517074</xdr:colOff>
      <xdr:row>392</xdr:row>
      <xdr:rowOff>36287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D1A10EF0-B53C-4FE3-90DC-0FB04A311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34</xdr:col>
      <xdr:colOff>371928</xdr:colOff>
      <xdr:row>418</xdr:row>
      <xdr:rowOff>136071</xdr:rowOff>
    </xdr:from>
    <xdr:to>
      <xdr:col>43</xdr:col>
      <xdr:colOff>206377</xdr:colOff>
      <xdr:row>437</xdr:row>
      <xdr:rowOff>104321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EE376A2A-331C-4F10-B381-7FF14FA09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39</xdr:col>
      <xdr:colOff>199572</xdr:colOff>
      <xdr:row>7</xdr:row>
      <xdr:rowOff>154214</xdr:rowOff>
    </xdr:from>
    <xdr:to>
      <xdr:col>45</xdr:col>
      <xdr:colOff>489858</xdr:colOff>
      <xdr:row>22</xdr:row>
      <xdr:rowOff>154213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2B91366A-C0DC-43F4-8177-88833BD47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11</xdr:col>
      <xdr:colOff>838200</xdr:colOff>
      <xdr:row>30</xdr:row>
      <xdr:rowOff>45720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A279660-8E2F-4ADA-B6DB-66E6EEFD2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11</xdr:col>
      <xdr:colOff>876300</xdr:colOff>
      <xdr:row>61</xdr:row>
      <xdr:rowOff>53340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C031FFA-2863-4885-8EF1-0938EB18C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12</xdr:col>
      <xdr:colOff>0</xdr:colOff>
      <xdr:row>93</xdr:row>
      <xdr:rowOff>45720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98027D6-9E76-4C1C-8A45-EA7FEF5E4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537254</xdr:colOff>
      <xdr:row>33</xdr:row>
      <xdr:rowOff>196921</xdr:rowOff>
    </xdr:from>
    <xdr:to>
      <xdr:col>52</xdr:col>
      <xdr:colOff>121817</xdr:colOff>
      <xdr:row>36</xdr:row>
      <xdr:rowOff>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C195DC15-DC7F-4F4B-9DD3-8B719C98F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913973</xdr:colOff>
      <xdr:row>34</xdr:row>
      <xdr:rowOff>10703</xdr:rowOff>
    </xdr:from>
    <xdr:to>
      <xdr:col>27</xdr:col>
      <xdr:colOff>449494</xdr:colOff>
      <xdr:row>36</xdr:row>
      <xdr:rowOff>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CD2BE249-3F53-490B-A927-64E065DBE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884006</xdr:colOff>
      <xdr:row>1</xdr:row>
      <xdr:rowOff>21406</xdr:rowOff>
    </xdr:from>
    <xdr:to>
      <xdr:col>15</xdr:col>
      <xdr:colOff>222606</xdr:colOff>
      <xdr:row>33</xdr:row>
      <xdr:rowOff>12843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BB8AD273-0995-42DE-AC9B-FBB4C5434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856179</xdr:colOff>
      <xdr:row>221</xdr:row>
      <xdr:rowOff>59933</xdr:rowOff>
    </xdr:from>
    <xdr:to>
      <xdr:col>15</xdr:col>
      <xdr:colOff>650695</xdr:colOff>
      <xdr:row>253</xdr:row>
      <xdr:rowOff>179798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1591FF3-5361-4B10-91FB-11879CCF1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881865</xdr:colOff>
      <xdr:row>184</xdr:row>
      <xdr:rowOff>34246</xdr:rowOff>
    </xdr:from>
    <xdr:to>
      <xdr:col>15</xdr:col>
      <xdr:colOff>539394</xdr:colOff>
      <xdr:row>217</xdr:row>
      <xdr:rowOff>4282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3D5B2A77-4007-4A0F-81E9-48859E4BE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907550</xdr:colOff>
      <xdr:row>146</xdr:row>
      <xdr:rowOff>171237</xdr:rowOff>
    </xdr:from>
    <xdr:to>
      <xdr:col>15</xdr:col>
      <xdr:colOff>753438</xdr:colOff>
      <xdr:row>180</xdr:row>
      <xdr:rowOff>119866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B0557682-1D0A-427D-92B9-7A56C4CFF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535112</xdr:colOff>
      <xdr:row>112</xdr:row>
      <xdr:rowOff>0</xdr:rowOff>
    </xdr:from>
    <xdr:to>
      <xdr:col>6</xdr:col>
      <xdr:colOff>479461</xdr:colOff>
      <xdr:row>143</xdr:row>
      <xdr:rowOff>46618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C900B04C-7972-4C73-A4C2-658344EA5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530831</xdr:colOff>
      <xdr:row>111</xdr:row>
      <xdr:rowOff>184079</xdr:rowOff>
    </xdr:from>
    <xdr:to>
      <xdr:col>11</xdr:col>
      <xdr:colOff>894707</xdr:colOff>
      <xdr:row>143</xdr:row>
      <xdr:rowOff>8561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C028A36-FE21-4214-8CC5-5A05846A3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51372</xdr:colOff>
      <xdr:row>112</xdr:row>
      <xdr:rowOff>8562</xdr:rowOff>
    </xdr:from>
    <xdr:to>
      <xdr:col>16</xdr:col>
      <xdr:colOff>770563</xdr:colOff>
      <xdr:row>142</xdr:row>
      <xdr:rowOff>145550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95EEC150-75F2-4374-A516-A196B9F14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898988</xdr:colOff>
      <xdr:row>74</xdr:row>
      <xdr:rowOff>34247</xdr:rowOff>
    </xdr:from>
    <xdr:to>
      <xdr:col>8</xdr:col>
      <xdr:colOff>8558</xdr:colOff>
      <xdr:row>106</xdr:row>
      <xdr:rowOff>160532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CB26D8D5-7298-42F0-AD6D-EFA79C272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149832</xdr:colOff>
      <xdr:row>73</xdr:row>
      <xdr:rowOff>171235</xdr:rowOff>
    </xdr:from>
    <xdr:to>
      <xdr:col>16</xdr:col>
      <xdr:colOff>188358</xdr:colOff>
      <xdr:row>106</xdr:row>
      <xdr:rowOff>148654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1A87DBE-357C-42C0-83F3-8A247680D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903269</xdr:colOff>
      <xdr:row>36</xdr:row>
      <xdr:rowOff>154113</xdr:rowOff>
    </xdr:from>
    <xdr:to>
      <xdr:col>15</xdr:col>
      <xdr:colOff>363876</xdr:colOff>
      <xdr:row>69</xdr:row>
      <xdr:rowOff>162674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F04FE1A4-B1AB-4BA2-B33A-00CE14395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258</xdr:row>
      <xdr:rowOff>42809</xdr:rowOff>
    </xdr:from>
    <xdr:to>
      <xdr:col>14</xdr:col>
      <xdr:colOff>714910</xdr:colOff>
      <xdr:row>291</xdr:row>
      <xdr:rowOff>85618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B8F16AF4-215E-4A63-882E-62DEBC269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847618</xdr:colOff>
      <xdr:row>295</xdr:row>
      <xdr:rowOff>17124</xdr:rowOff>
    </xdr:from>
    <xdr:to>
      <xdr:col>15</xdr:col>
      <xdr:colOff>235450</xdr:colOff>
      <xdr:row>328</xdr:row>
      <xdr:rowOff>175047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CD1507D8-C237-4D31-828A-61357998D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8562</xdr:colOff>
      <xdr:row>332</xdr:row>
      <xdr:rowOff>17124</xdr:rowOff>
    </xdr:from>
    <xdr:to>
      <xdr:col>15</xdr:col>
      <xdr:colOff>676383</xdr:colOff>
      <xdr:row>364</xdr:row>
      <xdr:rowOff>179325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1F8D5B8-5415-465A-820B-5849C3580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795494</xdr:colOff>
      <xdr:row>130</xdr:row>
      <xdr:rowOff>0</xdr:rowOff>
    </xdr:from>
    <xdr:to>
      <xdr:col>37</xdr:col>
      <xdr:colOff>230275</xdr:colOff>
      <xdr:row>145</xdr:row>
      <xdr:rowOff>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343530</xdr:colOff>
      <xdr:row>130</xdr:row>
      <xdr:rowOff>21405</xdr:rowOff>
    </xdr:from>
    <xdr:to>
      <xdr:col>43</xdr:col>
      <xdr:colOff>385398</xdr:colOff>
      <xdr:row>145</xdr:row>
      <xdr:rowOff>21405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577921</xdr:colOff>
      <xdr:row>130</xdr:row>
      <xdr:rowOff>85618</xdr:rowOff>
    </xdr:from>
    <xdr:to>
      <xdr:col>49</xdr:col>
      <xdr:colOff>614730</xdr:colOff>
      <xdr:row>145</xdr:row>
      <xdr:rowOff>10702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648956</xdr:colOff>
      <xdr:row>145</xdr:row>
      <xdr:rowOff>0</xdr:rowOff>
    </xdr:from>
    <xdr:to>
      <xdr:col>49</xdr:col>
      <xdr:colOff>669891</xdr:colOff>
      <xdr:row>159</xdr:row>
      <xdr:rowOff>167473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722226</xdr:colOff>
      <xdr:row>220</xdr:row>
      <xdr:rowOff>0</xdr:rowOff>
    </xdr:from>
    <xdr:to>
      <xdr:col>37</xdr:col>
      <xdr:colOff>167473</xdr:colOff>
      <xdr:row>235</xdr:row>
      <xdr:rowOff>157006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230276</xdr:colOff>
      <xdr:row>220</xdr:row>
      <xdr:rowOff>0</xdr:rowOff>
    </xdr:from>
    <xdr:to>
      <xdr:col>43</xdr:col>
      <xdr:colOff>376814</xdr:colOff>
      <xdr:row>235</xdr:row>
      <xdr:rowOff>73271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439616</xdr:colOff>
      <xdr:row>220</xdr:row>
      <xdr:rowOff>0</xdr:rowOff>
    </xdr:from>
    <xdr:to>
      <xdr:col>49</xdr:col>
      <xdr:colOff>523353</xdr:colOff>
      <xdr:row>235</xdr:row>
      <xdr:rowOff>10468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733425</xdr:colOff>
      <xdr:row>146</xdr:row>
      <xdr:rowOff>0</xdr:rowOff>
    </xdr:from>
    <xdr:to>
      <xdr:col>37</xdr:col>
      <xdr:colOff>187470</xdr:colOff>
      <xdr:row>159</xdr:row>
      <xdr:rowOff>29645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37</xdr:col>
      <xdr:colOff>363877</xdr:colOff>
      <xdr:row>145</xdr:row>
      <xdr:rowOff>74916</xdr:rowOff>
    </xdr:from>
    <xdr:to>
      <xdr:col>43</xdr:col>
      <xdr:colOff>405745</xdr:colOff>
      <xdr:row>159</xdr:row>
      <xdr:rowOff>107023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717051</xdr:colOff>
      <xdr:row>115</xdr:row>
      <xdr:rowOff>32107</xdr:rowOff>
    </xdr:from>
    <xdr:to>
      <xdr:col>37</xdr:col>
      <xdr:colOff>151832</xdr:colOff>
      <xdr:row>129</xdr:row>
      <xdr:rowOff>21405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224747</xdr:colOff>
      <xdr:row>115</xdr:row>
      <xdr:rowOff>64212</xdr:rowOff>
    </xdr:from>
    <xdr:to>
      <xdr:col>43</xdr:col>
      <xdr:colOff>342472</xdr:colOff>
      <xdr:row>129</xdr:row>
      <xdr:rowOff>21404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43</xdr:col>
      <xdr:colOff>503005</xdr:colOff>
      <xdr:row>115</xdr:row>
      <xdr:rowOff>64213</xdr:rowOff>
    </xdr:from>
    <xdr:to>
      <xdr:col>49</xdr:col>
      <xdr:colOff>539814</xdr:colOff>
      <xdr:row>128</xdr:row>
      <xdr:rowOff>181938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43</xdr:col>
      <xdr:colOff>663539</xdr:colOff>
      <xdr:row>159</xdr:row>
      <xdr:rowOff>160535</xdr:rowOff>
    </xdr:from>
    <xdr:to>
      <xdr:col>49</xdr:col>
      <xdr:colOff>684474</xdr:colOff>
      <xdr:row>173</xdr:row>
      <xdr:rowOff>71154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342471</xdr:colOff>
      <xdr:row>159</xdr:row>
      <xdr:rowOff>160534</xdr:rowOff>
    </xdr:from>
    <xdr:to>
      <xdr:col>43</xdr:col>
      <xdr:colOff>384339</xdr:colOff>
      <xdr:row>173</xdr:row>
      <xdr:rowOff>149832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</xdr:col>
      <xdr:colOff>802669</xdr:colOff>
      <xdr:row>160</xdr:row>
      <xdr:rowOff>10702</xdr:rowOff>
    </xdr:from>
    <xdr:to>
      <xdr:col>37</xdr:col>
      <xdr:colOff>237450</xdr:colOff>
      <xdr:row>174</xdr:row>
      <xdr:rowOff>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30</xdr:col>
      <xdr:colOff>781264</xdr:colOff>
      <xdr:row>100</xdr:row>
      <xdr:rowOff>139129</xdr:rowOff>
    </xdr:from>
    <xdr:to>
      <xdr:col>37</xdr:col>
      <xdr:colOff>216045</xdr:colOff>
      <xdr:row>113</xdr:row>
      <xdr:rowOff>181938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845477</xdr:colOff>
      <xdr:row>174</xdr:row>
      <xdr:rowOff>139128</xdr:rowOff>
    </xdr:from>
    <xdr:to>
      <xdr:col>37</xdr:col>
      <xdr:colOff>280258</xdr:colOff>
      <xdr:row>187</xdr:row>
      <xdr:rowOff>117724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37</xdr:col>
      <xdr:colOff>331770</xdr:colOff>
      <xdr:row>174</xdr:row>
      <xdr:rowOff>128426</xdr:rowOff>
    </xdr:from>
    <xdr:to>
      <xdr:col>43</xdr:col>
      <xdr:colOff>373638</xdr:colOff>
      <xdr:row>187</xdr:row>
      <xdr:rowOff>107022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43</xdr:col>
      <xdr:colOff>470899</xdr:colOff>
      <xdr:row>174</xdr:row>
      <xdr:rowOff>117725</xdr:rowOff>
    </xdr:from>
    <xdr:to>
      <xdr:col>49</xdr:col>
      <xdr:colOff>491834</xdr:colOff>
      <xdr:row>187</xdr:row>
      <xdr:rowOff>17642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824074</xdr:colOff>
      <xdr:row>85</xdr:row>
      <xdr:rowOff>117725</xdr:rowOff>
    </xdr:from>
    <xdr:to>
      <xdr:col>37</xdr:col>
      <xdr:colOff>214046</xdr:colOff>
      <xdr:row>98</xdr:row>
      <xdr:rowOff>117724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37</xdr:col>
      <xdr:colOff>256854</xdr:colOff>
      <xdr:row>100</xdr:row>
      <xdr:rowOff>139130</xdr:rowOff>
    </xdr:from>
    <xdr:to>
      <xdr:col>43</xdr:col>
      <xdr:colOff>374579</xdr:colOff>
      <xdr:row>113</xdr:row>
      <xdr:rowOff>85620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43</xdr:col>
      <xdr:colOff>524410</xdr:colOff>
      <xdr:row>100</xdr:row>
      <xdr:rowOff>139130</xdr:rowOff>
    </xdr:from>
    <xdr:to>
      <xdr:col>49</xdr:col>
      <xdr:colOff>561219</xdr:colOff>
      <xdr:row>113</xdr:row>
      <xdr:rowOff>42810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331770</xdr:colOff>
      <xdr:row>85</xdr:row>
      <xdr:rowOff>139129</xdr:rowOff>
    </xdr:from>
    <xdr:to>
      <xdr:col>43</xdr:col>
      <xdr:colOff>449495</xdr:colOff>
      <xdr:row>98</xdr:row>
      <xdr:rowOff>85618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43</xdr:col>
      <xdr:colOff>684944</xdr:colOff>
      <xdr:row>85</xdr:row>
      <xdr:rowOff>160534</xdr:rowOff>
    </xdr:from>
    <xdr:to>
      <xdr:col>49</xdr:col>
      <xdr:colOff>721753</xdr:colOff>
      <xdr:row>98</xdr:row>
      <xdr:rowOff>64213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31</xdr:col>
      <xdr:colOff>0</xdr:colOff>
      <xdr:row>70</xdr:row>
      <xdr:rowOff>160533</xdr:rowOff>
    </xdr:from>
    <xdr:to>
      <xdr:col>37</xdr:col>
      <xdr:colOff>246152</xdr:colOff>
      <xdr:row>83</xdr:row>
      <xdr:rowOff>160533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37</xdr:col>
      <xdr:colOff>353174</xdr:colOff>
      <xdr:row>70</xdr:row>
      <xdr:rowOff>192640</xdr:rowOff>
    </xdr:from>
    <xdr:to>
      <xdr:col>43</xdr:col>
      <xdr:colOff>470899</xdr:colOff>
      <xdr:row>83</xdr:row>
      <xdr:rowOff>139130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43</xdr:col>
      <xdr:colOff>588623</xdr:colOff>
      <xdr:row>71</xdr:row>
      <xdr:rowOff>0</xdr:rowOff>
    </xdr:from>
    <xdr:to>
      <xdr:col>49</xdr:col>
      <xdr:colOff>625432</xdr:colOff>
      <xdr:row>83</xdr:row>
      <xdr:rowOff>107022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31</xdr:col>
      <xdr:colOff>0</xdr:colOff>
      <xdr:row>56</xdr:row>
      <xdr:rowOff>0</xdr:rowOff>
    </xdr:from>
    <xdr:to>
      <xdr:col>37</xdr:col>
      <xdr:colOff>246152</xdr:colOff>
      <xdr:row>69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37</xdr:col>
      <xdr:colOff>449495</xdr:colOff>
      <xdr:row>55</xdr:row>
      <xdr:rowOff>171236</xdr:rowOff>
    </xdr:from>
    <xdr:to>
      <xdr:col>43</xdr:col>
      <xdr:colOff>567220</xdr:colOff>
      <xdr:row>68</xdr:row>
      <xdr:rowOff>85620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31</xdr:col>
      <xdr:colOff>0</xdr:colOff>
      <xdr:row>191</xdr:row>
      <xdr:rowOff>0</xdr:rowOff>
    </xdr:from>
    <xdr:to>
      <xdr:col>37</xdr:col>
      <xdr:colOff>290961</xdr:colOff>
      <xdr:row>204</xdr:row>
      <xdr:rowOff>181938</xdr:rowOff>
    </xdr:to>
    <xdr:graphicFrame macro="">
      <xdr:nvGraphicFramePr>
        <xdr:cNvPr id="95" name="Diagram 94">
          <a:extLst>
            <a:ext uri="{FF2B5EF4-FFF2-40B4-BE49-F238E27FC236}">
              <a16:creationId xmlns:a16="http://schemas.microsoft.com/office/drawing/2014/main" id="{00000000-0008-0000-14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385281</xdr:colOff>
      <xdr:row>191</xdr:row>
      <xdr:rowOff>10702</xdr:rowOff>
    </xdr:from>
    <xdr:to>
      <xdr:col>43</xdr:col>
      <xdr:colOff>427149</xdr:colOff>
      <xdr:row>204</xdr:row>
      <xdr:rowOff>192640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14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43</xdr:col>
      <xdr:colOff>513708</xdr:colOff>
      <xdr:row>191</xdr:row>
      <xdr:rowOff>53511</xdr:rowOff>
    </xdr:from>
    <xdr:to>
      <xdr:col>49</xdr:col>
      <xdr:colOff>534643</xdr:colOff>
      <xdr:row>204</xdr:row>
      <xdr:rowOff>156770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14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0</xdr:colOff>
      <xdr:row>41</xdr:row>
      <xdr:rowOff>0</xdr:rowOff>
    </xdr:from>
    <xdr:to>
      <xdr:col>37</xdr:col>
      <xdr:colOff>246152</xdr:colOff>
      <xdr:row>55</xdr:row>
      <xdr:rowOff>21404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14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37</xdr:col>
      <xdr:colOff>374579</xdr:colOff>
      <xdr:row>41</xdr:row>
      <xdr:rowOff>21405</xdr:rowOff>
    </xdr:from>
    <xdr:to>
      <xdr:col>43</xdr:col>
      <xdr:colOff>492304</xdr:colOff>
      <xdr:row>54</xdr:row>
      <xdr:rowOff>171238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14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43</xdr:col>
      <xdr:colOff>717050</xdr:colOff>
      <xdr:row>56</xdr:row>
      <xdr:rowOff>0</xdr:rowOff>
    </xdr:from>
    <xdr:to>
      <xdr:col>49</xdr:col>
      <xdr:colOff>753859</xdr:colOff>
      <xdr:row>68</xdr:row>
      <xdr:rowOff>85618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14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663539</xdr:colOff>
      <xdr:row>41</xdr:row>
      <xdr:rowOff>32107</xdr:rowOff>
    </xdr:from>
    <xdr:to>
      <xdr:col>49</xdr:col>
      <xdr:colOff>700348</xdr:colOff>
      <xdr:row>54</xdr:row>
      <xdr:rowOff>139129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14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30</xdr:col>
      <xdr:colOff>770562</xdr:colOff>
      <xdr:row>205</xdr:row>
      <xdr:rowOff>42808</xdr:rowOff>
    </xdr:from>
    <xdr:to>
      <xdr:col>37</xdr:col>
      <xdr:colOff>205343</xdr:colOff>
      <xdr:row>218</xdr:row>
      <xdr:rowOff>128426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14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37</xdr:col>
      <xdr:colOff>310365</xdr:colOff>
      <xdr:row>205</xdr:row>
      <xdr:rowOff>107022</xdr:rowOff>
    </xdr:from>
    <xdr:to>
      <xdr:col>43</xdr:col>
      <xdr:colOff>352233</xdr:colOff>
      <xdr:row>219</xdr:row>
      <xdr:rowOff>0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14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43</xdr:col>
      <xdr:colOff>470899</xdr:colOff>
      <xdr:row>205</xdr:row>
      <xdr:rowOff>128426</xdr:rowOff>
    </xdr:from>
    <xdr:to>
      <xdr:col>49</xdr:col>
      <xdr:colOff>491834</xdr:colOff>
      <xdr:row>218</xdr:row>
      <xdr:rowOff>135365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14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16212</xdr:colOff>
      <xdr:row>1</xdr:row>
      <xdr:rowOff>40532</xdr:rowOff>
    </xdr:from>
    <xdr:to>
      <xdr:col>27</xdr:col>
      <xdr:colOff>267510</xdr:colOff>
      <xdr:row>31</xdr:row>
      <xdr:rowOff>178340</xdr:rowOff>
    </xdr:to>
    <xdr:graphicFrame macro="">
      <xdr:nvGraphicFramePr>
        <xdr:cNvPr id="16" name="Diagram 27">
          <a:extLst>
            <a:ext uri="{FF2B5EF4-FFF2-40B4-BE49-F238E27FC236}">
              <a16:creationId xmlns:a16="http://schemas.microsoft.com/office/drawing/2014/main" id="{1A2B1F11-B31F-420A-A108-F6EB5BA96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279668</xdr:colOff>
      <xdr:row>232</xdr:row>
      <xdr:rowOff>89172</xdr:rowOff>
    </xdr:from>
    <xdr:to>
      <xdr:col>26</xdr:col>
      <xdr:colOff>380997</xdr:colOff>
      <xdr:row>263</xdr:row>
      <xdr:rowOff>60800</xdr:rowOff>
    </xdr:to>
    <xdr:graphicFrame macro="">
      <xdr:nvGraphicFramePr>
        <xdr:cNvPr id="32" name="Diagram 28">
          <a:extLst>
            <a:ext uri="{FF2B5EF4-FFF2-40B4-BE49-F238E27FC236}">
              <a16:creationId xmlns:a16="http://schemas.microsoft.com/office/drawing/2014/main" id="{E718410B-6839-4764-A57F-17D7BE075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271564</xdr:colOff>
      <xdr:row>199</xdr:row>
      <xdr:rowOff>85117</xdr:rowOff>
    </xdr:from>
    <xdr:to>
      <xdr:col>26</xdr:col>
      <xdr:colOff>547181</xdr:colOff>
      <xdr:row>230</xdr:row>
      <xdr:rowOff>32427</xdr:rowOff>
    </xdr:to>
    <xdr:graphicFrame macro="">
      <xdr:nvGraphicFramePr>
        <xdr:cNvPr id="25" name="Diagram 28">
          <a:extLst>
            <a:ext uri="{FF2B5EF4-FFF2-40B4-BE49-F238E27FC236}">
              <a16:creationId xmlns:a16="http://schemas.microsoft.com/office/drawing/2014/main" id="{41BCFACD-EF4E-4FFA-8A6F-A131A911B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255352</xdr:colOff>
      <xdr:row>166</xdr:row>
      <xdr:rowOff>36479</xdr:rowOff>
    </xdr:from>
    <xdr:to>
      <xdr:col>26</xdr:col>
      <xdr:colOff>385054</xdr:colOff>
      <xdr:row>197</xdr:row>
      <xdr:rowOff>12161</xdr:rowOff>
    </xdr:to>
    <xdr:graphicFrame macro="">
      <xdr:nvGraphicFramePr>
        <xdr:cNvPr id="33" name="Diagram 28">
          <a:extLst>
            <a:ext uri="{FF2B5EF4-FFF2-40B4-BE49-F238E27FC236}">
              <a16:creationId xmlns:a16="http://schemas.microsoft.com/office/drawing/2014/main" id="{D92BADA5-200D-4AD3-A290-CB6B170DC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206711</xdr:colOff>
      <xdr:row>66</xdr:row>
      <xdr:rowOff>190501</xdr:rowOff>
    </xdr:from>
    <xdr:to>
      <xdr:col>26</xdr:col>
      <xdr:colOff>551232</xdr:colOff>
      <xdr:row>98</xdr:row>
      <xdr:rowOff>28374</xdr:rowOff>
    </xdr:to>
    <xdr:graphicFrame macro="">
      <xdr:nvGraphicFramePr>
        <xdr:cNvPr id="36" name="Diagram 28">
          <a:extLst>
            <a:ext uri="{FF2B5EF4-FFF2-40B4-BE49-F238E27FC236}">
              <a16:creationId xmlns:a16="http://schemas.microsoft.com/office/drawing/2014/main" id="{CFA39D51-6CC5-42E9-87AB-587938249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109435</xdr:colOff>
      <xdr:row>34</xdr:row>
      <xdr:rowOff>44585</xdr:rowOff>
    </xdr:from>
    <xdr:to>
      <xdr:col>26</xdr:col>
      <xdr:colOff>352626</xdr:colOff>
      <xdr:row>65</xdr:row>
      <xdr:rowOff>20266</xdr:rowOff>
    </xdr:to>
    <xdr:graphicFrame macro="">
      <xdr:nvGraphicFramePr>
        <xdr:cNvPr id="37" name="Diagram 28">
          <a:extLst>
            <a:ext uri="{FF2B5EF4-FFF2-40B4-BE49-F238E27FC236}">
              <a16:creationId xmlns:a16="http://schemas.microsoft.com/office/drawing/2014/main" id="{80E125D9-8936-461C-A576-C478085C2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162128</xdr:colOff>
      <xdr:row>100</xdr:row>
      <xdr:rowOff>48639</xdr:rowOff>
    </xdr:from>
    <xdr:to>
      <xdr:col>26</xdr:col>
      <xdr:colOff>324255</xdr:colOff>
      <xdr:row>131</xdr:row>
      <xdr:rowOff>72959</xdr:rowOff>
    </xdr:to>
    <xdr:graphicFrame macro="">
      <xdr:nvGraphicFramePr>
        <xdr:cNvPr id="2" name="Diagram 28">
          <a:extLst>
            <a:ext uri="{FF2B5EF4-FFF2-40B4-BE49-F238E27FC236}">
              <a16:creationId xmlns:a16="http://schemas.microsoft.com/office/drawing/2014/main" id="{272B69E9-60D5-4AC0-BB2D-FC1EF7C7A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210766</xdr:colOff>
      <xdr:row>133</xdr:row>
      <xdr:rowOff>40532</xdr:rowOff>
    </xdr:from>
    <xdr:to>
      <xdr:col>26</xdr:col>
      <xdr:colOff>583659</xdr:colOff>
      <xdr:row>164</xdr:row>
      <xdr:rowOff>4053</xdr:rowOff>
    </xdr:to>
    <xdr:graphicFrame macro="">
      <xdr:nvGraphicFramePr>
        <xdr:cNvPr id="3" name="Diagram 28">
          <a:extLst>
            <a:ext uri="{FF2B5EF4-FFF2-40B4-BE49-F238E27FC236}">
              <a16:creationId xmlns:a16="http://schemas.microsoft.com/office/drawing/2014/main" id="{65E333CD-3AFC-43DB-A83C-95F8F321C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202660</xdr:colOff>
      <xdr:row>265</xdr:row>
      <xdr:rowOff>32426</xdr:rowOff>
    </xdr:from>
    <xdr:to>
      <xdr:col>26</xdr:col>
      <xdr:colOff>275617</xdr:colOff>
      <xdr:row>296</xdr:row>
      <xdr:rowOff>20267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15AB2D3-48DC-4E03-B394-40C65D141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170234</xdr:colOff>
      <xdr:row>298</xdr:row>
      <xdr:rowOff>24319</xdr:rowOff>
    </xdr:from>
    <xdr:to>
      <xdr:col>26</xdr:col>
      <xdr:colOff>243191</xdr:colOff>
      <xdr:row>329</xdr:row>
      <xdr:rowOff>8107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659B5D5-5101-4570-9D49-5E8A38AC0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0</xdr:colOff>
      <xdr:row>303</xdr:row>
      <xdr:rowOff>0</xdr:rowOff>
    </xdr:from>
    <xdr:to>
      <xdr:col>27</xdr:col>
      <xdr:colOff>484632</xdr:colOff>
      <xdr:row>308</xdr:row>
      <xdr:rowOff>25908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818583D1-0B6F-4890-9F3B-1EDEF50CE005}"/>
            </a:ext>
          </a:extLst>
        </xdr:cNvPr>
        <xdr:cNvSpPr/>
      </xdr:nvSpPr>
      <xdr:spPr bwMode="auto">
        <a:xfrm>
          <a:off x="13926766" y="91050894"/>
          <a:ext cx="484632" cy="998674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834390</xdr:colOff>
      <xdr:row>0</xdr:row>
      <xdr:rowOff>182880</xdr:rowOff>
    </xdr:from>
    <xdr:to>
      <xdr:col>12</xdr:col>
      <xdr:colOff>887730</xdr:colOff>
      <xdr:row>31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C71FE50-8A60-4DE3-8155-338EEFE10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891540</xdr:colOff>
      <xdr:row>32</xdr:row>
      <xdr:rowOff>156210</xdr:rowOff>
    </xdr:from>
    <xdr:to>
      <xdr:col>12</xdr:col>
      <xdr:colOff>819150</xdr:colOff>
      <xdr:row>62</xdr:row>
      <xdr:rowOff>38100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3DE1C70-438A-49C5-BA5A-8C9142567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7620</xdr:rowOff>
    </xdr:from>
    <xdr:to>
      <xdr:col>12</xdr:col>
      <xdr:colOff>750570</xdr:colOff>
      <xdr:row>95</xdr:row>
      <xdr:rowOff>3810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DF78D6-9A4F-4438-87BC-C551E095B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175260</xdr:rowOff>
    </xdr:from>
    <xdr:to>
      <xdr:col>12</xdr:col>
      <xdr:colOff>681990</xdr:colOff>
      <xdr:row>127</xdr:row>
      <xdr:rowOff>3810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03D5D7C-2127-4E96-A950-44AE6A661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895350</xdr:colOff>
      <xdr:row>128</xdr:row>
      <xdr:rowOff>179070</xdr:rowOff>
    </xdr:from>
    <xdr:to>
      <xdr:col>12</xdr:col>
      <xdr:colOff>739140</xdr:colOff>
      <xdr:row>159</xdr:row>
      <xdr:rowOff>3810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7A05025-63BF-416E-A48E-1154B0923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160</xdr:row>
      <xdr:rowOff>148590</xdr:rowOff>
    </xdr:from>
    <xdr:to>
      <xdr:col>12</xdr:col>
      <xdr:colOff>681990</xdr:colOff>
      <xdr:row>190</xdr:row>
      <xdr:rowOff>182880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23D67C29-CA59-4D6F-A056-974880E87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192</xdr:row>
      <xdr:rowOff>148590</xdr:rowOff>
    </xdr:from>
    <xdr:to>
      <xdr:col>12</xdr:col>
      <xdr:colOff>792480</xdr:colOff>
      <xdr:row>223</xdr:row>
      <xdr:rowOff>3810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5AAC8BA-7140-4A16-A893-584CF6D76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12</xdr:col>
      <xdr:colOff>849630</xdr:colOff>
      <xdr:row>255</xdr:row>
      <xdr:rowOff>3810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F94846D-F66C-4D6B-B18A-8AD8F32D3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41910</xdr:colOff>
      <xdr:row>257</xdr:row>
      <xdr:rowOff>38100</xdr:rowOff>
    </xdr:from>
    <xdr:to>
      <xdr:col>12</xdr:col>
      <xdr:colOff>712470</xdr:colOff>
      <xdr:row>286</xdr:row>
      <xdr:rowOff>137160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9BEDA48C-ED26-49A6-8869-25A74953F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288</xdr:row>
      <xdr:rowOff>171450</xdr:rowOff>
    </xdr:from>
    <xdr:to>
      <xdr:col>12</xdr:col>
      <xdr:colOff>792480</xdr:colOff>
      <xdr:row>319</xdr:row>
      <xdr:rowOff>3810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59EDD4D5-AD3F-41D1-9049-04AF9A478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320</xdr:row>
      <xdr:rowOff>175260</xdr:rowOff>
    </xdr:from>
    <xdr:to>
      <xdr:col>12</xdr:col>
      <xdr:colOff>849630</xdr:colOff>
      <xdr:row>350</xdr:row>
      <xdr:rowOff>179070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67D632C-A675-488B-9FA2-FBE1A6ADF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902970</xdr:colOff>
      <xdr:row>352</xdr:row>
      <xdr:rowOff>179070</xdr:rowOff>
    </xdr:from>
    <xdr:to>
      <xdr:col>12</xdr:col>
      <xdr:colOff>864870</xdr:colOff>
      <xdr:row>382</xdr:row>
      <xdr:rowOff>186690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E6424DB2-DE72-4324-9A47-67ACE90DB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385</xdr:row>
      <xdr:rowOff>3810</xdr:rowOff>
    </xdr:from>
    <xdr:to>
      <xdr:col>12</xdr:col>
      <xdr:colOff>842010</xdr:colOff>
      <xdr:row>414</xdr:row>
      <xdr:rowOff>182880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AE310A23-0BC6-4C9C-84B2-DBEF444D4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416</xdr:row>
      <xdr:rowOff>144780</xdr:rowOff>
    </xdr:from>
    <xdr:to>
      <xdr:col>12</xdr:col>
      <xdr:colOff>742950</xdr:colOff>
      <xdr:row>447</xdr:row>
      <xdr:rowOff>3810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5E760F8-0D6E-4C8C-80D3-0E64EA991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448</xdr:row>
      <xdr:rowOff>175260</xdr:rowOff>
    </xdr:from>
    <xdr:to>
      <xdr:col>12</xdr:col>
      <xdr:colOff>838200</xdr:colOff>
      <xdr:row>478</xdr:row>
      <xdr:rowOff>175260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705F4E20-3EC4-4276-8C1D-86858BEFF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34290</xdr:colOff>
      <xdr:row>0</xdr:row>
      <xdr:rowOff>182880</xdr:rowOff>
    </xdr:from>
    <xdr:to>
      <xdr:col>25</xdr:col>
      <xdr:colOff>777240</xdr:colOff>
      <xdr:row>31</xdr:row>
      <xdr:rowOff>11430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D56D96D4-7E8C-4520-9588-F5DF0B353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152400</xdr:colOff>
      <xdr:row>14</xdr:row>
      <xdr:rowOff>144780</xdr:rowOff>
    </xdr:from>
    <xdr:to>
      <xdr:col>13</xdr:col>
      <xdr:colOff>864870</xdr:colOff>
      <xdr:row>17</xdr:row>
      <xdr:rowOff>64770</xdr:rowOff>
    </xdr:to>
    <xdr:sp macro="" textlink="">
      <xdr:nvSpPr>
        <xdr:cNvPr id="18" name="Pil: høyre 17">
          <a:extLst>
            <a:ext uri="{FF2B5EF4-FFF2-40B4-BE49-F238E27FC236}">
              <a16:creationId xmlns:a16="http://schemas.microsoft.com/office/drawing/2014/main" id="{6C4E1088-A8BF-4422-B68C-C286E611DCBC}"/>
            </a:ext>
          </a:extLst>
        </xdr:cNvPr>
        <xdr:cNvSpPr/>
      </xdr:nvSpPr>
      <xdr:spPr bwMode="auto">
        <a:xfrm>
          <a:off x="12039600" y="2811780"/>
          <a:ext cx="712470" cy="49149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68580</xdr:colOff>
      <xdr:row>45</xdr:row>
      <xdr:rowOff>41910</xdr:rowOff>
    </xdr:from>
    <xdr:to>
      <xdr:col>13</xdr:col>
      <xdr:colOff>781050</xdr:colOff>
      <xdr:row>47</xdr:row>
      <xdr:rowOff>152400</xdr:rowOff>
    </xdr:to>
    <xdr:sp macro="" textlink="">
      <xdr:nvSpPr>
        <xdr:cNvPr id="19" name="Pil: høyre 18">
          <a:extLst>
            <a:ext uri="{FF2B5EF4-FFF2-40B4-BE49-F238E27FC236}">
              <a16:creationId xmlns:a16="http://schemas.microsoft.com/office/drawing/2014/main" id="{B2D00D00-6DFA-4D73-B269-61B587843B0F}"/>
            </a:ext>
          </a:extLst>
        </xdr:cNvPr>
        <xdr:cNvSpPr/>
      </xdr:nvSpPr>
      <xdr:spPr bwMode="auto">
        <a:xfrm>
          <a:off x="11955780" y="8614410"/>
          <a:ext cx="712470" cy="49149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32</xdr:row>
      <xdr:rowOff>171450</xdr:rowOff>
    </xdr:from>
    <xdr:to>
      <xdr:col>25</xdr:col>
      <xdr:colOff>788670</xdr:colOff>
      <xdr:row>63</xdr:row>
      <xdr:rowOff>45720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530EDC6-DC3E-482F-A2DF-59FE61443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129540</xdr:colOff>
      <xdr:row>46</xdr:row>
      <xdr:rowOff>76200</xdr:rowOff>
    </xdr:from>
    <xdr:to>
      <xdr:col>26</xdr:col>
      <xdr:colOff>842010</xdr:colOff>
      <xdr:row>48</xdr:row>
      <xdr:rowOff>186690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A640CAB1-1250-4544-B844-BA0D8C8CD38A}"/>
            </a:ext>
          </a:extLst>
        </xdr:cNvPr>
        <xdr:cNvSpPr/>
      </xdr:nvSpPr>
      <xdr:spPr bwMode="auto">
        <a:xfrm>
          <a:off x="23903940" y="8839200"/>
          <a:ext cx="712470" cy="49149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13</xdr:row>
      <xdr:rowOff>0</xdr:rowOff>
    </xdr:from>
    <xdr:to>
      <xdr:col>26</xdr:col>
      <xdr:colOff>712470</xdr:colOff>
      <xdr:row>15</xdr:row>
      <xdr:rowOff>110490</xdr:rowOff>
    </xdr:to>
    <xdr:sp macro="" textlink="">
      <xdr:nvSpPr>
        <xdr:cNvPr id="22" name="Pil: høyre 21">
          <a:extLst>
            <a:ext uri="{FF2B5EF4-FFF2-40B4-BE49-F238E27FC236}">
              <a16:creationId xmlns:a16="http://schemas.microsoft.com/office/drawing/2014/main" id="{36DB4E32-0856-4499-8E87-E2DC3C774F1C}"/>
            </a:ext>
          </a:extLst>
        </xdr:cNvPr>
        <xdr:cNvSpPr/>
      </xdr:nvSpPr>
      <xdr:spPr bwMode="auto">
        <a:xfrm>
          <a:off x="23774400" y="2476500"/>
          <a:ext cx="712470" cy="49149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33</xdr:row>
      <xdr:rowOff>0</xdr:rowOff>
    </xdr:from>
    <xdr:to>
      <xdr:col>38</xdr:col>
      <xdr:colOff>788670</xdr:colOff>
      <xdr:row>63</xdr:row>
      <xdr:rowOff>64770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F047D66E-9864-41FD-B633-5DA5E060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27</xdr:col>
      <xdr:colOff>15240</xdr:colOff>
      <xdr:row>1</xdr:row>
      <xdr:rowOff>0</xdr:rowOff>
    </xdr:from>
    <xdr:to>
      <xdr:col>38</xdr:col>
      <xdr:colOff>788670</xdr:colOff>
      <xdr:row>30</xdr:row>
      <xdr:rowOff>76200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9BA9BF4F-CC20-4355-BA45-AA95C650F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40</xdr:col>
      <xdr:colOff>114300</xdr:colOff>
      <xdr:row>1</xdr:row>
      <xdr:rowOff>0</xdr:rowOff>
    </xdr:from>
    <xdr:to>
      <xdr:col>51</xdr:col>
      <xdr:colOff>887730</xdr:colOff>
      <xdr:row>30</xdr:row>
      <xdr:rowOff>76200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5743DE67-CA2B-4635-A3AB-123D171A2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39</xdr:col>
      <xdr:colOff>64770</xdr:colOff>
      <xdr:row>13</xdr:row>
      <xdr:rowOff>0</xdr:rowOff>
    </xdr:from>
    <xdr:to>
      <xdr:col>39</xdr:col>
      <xdr:colOff>777240</xdr:colOff>
      <xdr:row>15</xdr:row>
      <xdr:rowOff>110490</xdr:rowOff>
    </xdr:to>
    <xdr:sp macro="" textlink="">
      <xdr:nvSpPr>
        <xdr:cNvPr id="26" name="Pil: høyre 25">
          <a:extLst>
            <a:ext uri="{FF2B5EF4-FFF2-40B4-BE49-F238E27FC236}">
              <a16:creationId xmlns:a16="http://schemas.microsoft.com/office/drawing/2014/main" id="{A639DF08-B1DD-41FB-ADC5-64CD5F5299B5}"/>
            </a:ext>
          </a:extLst>
        </xdr:cNvPr>
        <xdr:cNvSpPr/>
      </xdr:nvSpPr>
      <xdr:spPr bwMode="auto">
        <a:xfrm>
          <a:off x="35726370" y="2476500"/>
          <a:ext cx="712470" cy="49149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52</xdr:col>
      <xdr:colOff>106680</xdr:colOff>
      <xdr:row>12</xdr:row>
      <xdr:rowOff>0</xdr:rowOff>
    </xdr:from>
    <xdr:to>
      <xdr:col>52</xdr:col>
      <xdr:colOff>819150</xdr:colOff>
      <xdr:row>14</xdr:row>
      <xdr:rowOff>110490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4B351470-0AF0-477A-9DDC-7AAF4A8337BC}"/>
            </a:ext>
          </a:extLst>
        </xdr:cNvPr>
        <xdr:cNvSpPr/>
      </xdr:nvSpPr>
      <xdr:spPr bwMode="auto">
        <a:xfrm>
          <a:off x="47655480" y="2286000"/>
          <a:ext cx="712470" cy="49149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51</xdr:col>
      <xdr:colOff>773430</xdr:colOff>
      <xdr:row>62</xdr:row>
      <xdr:rowOff>76200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829869D4-E911-4C21-94A2-09F01A2FC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712470</xdr:colOff>
      <xdr:row>47</xdr:row>
      <xdr:rowOff>110490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AB226563-CDC4-45C3-866A-AF42635F0466}"/>
            </a:ext>
          </a:extLst>
        </xdr:cNvPr>
        <xdr:cNvSpPr/>
      </xdr:nvSpPr>
      <xdr:spPr bwMode="auto">
        <a:xfrm>
          <a:off x="35661600" y="8572500"/>
          <a:ext cx="712470" cy="49149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52</xdr:col>
      <xdr:colOff>0</xdr:colOff>
      <xdr:row>43</xdr:row>
      <xdr:rowOff>0</xdr:rowOff>
    </xdr:from>
    <xdr:to>
      <xdr:col>52</xdr:col>
      <xdr:colOff>712470</xdr:colOff>
      <xdr:row>45</xdr:row>
      <xdr:rowOff>110490</xdr:rowOff>
    </xdr:to>
    <xdr:sp macro="" textlink="">
      <xdr:nvSpPr>
        <xdr:cNvPr id="30" name="Pil: høyre 29">
          <a:extLst>
            <a:ext uri="{FF2B5EF4-FFF2-40B4-BE49-F238E27FC236}">
              <a16:creationId xmlns:a16="http://schemas.microsoft.com/office/drawing/2014/main" id="{42EC02E7-A876-436B-A0D0-0FE3C184FC27}"/>
            </a:ext>
          </a:extLst>
        </xdr:cNvPr>
        <xdr:cNvSpPr/>
      </xdr:nvSpPr>
      <xdr:spPr bwMode="auto">
        <a:xfrm>
          <a:off x="47548800" y="8191500"/>
          <a:ext cx="712470" cy="49149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76</xdr:row>
      <xdr:rowOff>0</xdr:rowOff>
    </xdr:from>
    <xdr:to>
      <xdr:col>13</xdr:col>
      <xdr:colOff>712470</xdr:colOff>
      <xdr:row>78</xdr:row>
      <xdr:rowOff>110490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88B178FB-DC8E-496F-8493-0CBA32CBFB5E}"/>
            </a:ext>
          </a:extLst>
        </xdr:cNvPr>
        <xdr:cNvSpPr/>
      </xdr:nvSpPr>
      <xdr:spPr bwMode="auto">
        <a:xfrm>
          <a:off x="11887200" y="14478000"/>
          <a:ext cx="712470" cy="49149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25</xdr:col>
      <xdr:colOff>788670</xdr:colOff>
      <xdr:row>95</xdr:row>
      <xdr:rowOff>64770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48745D94-57A8-47BA-A8CF-8AF63A434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14</xdr:col>
      <xdr:colOff>60960</xdr:colOff>
      <xdr:row>96</xdr:row>
      <xdr:rowOff>137160</xdr:rowOff>
    </xdr:from>
    <xdr:to>
      <xdr:col>25</xdr:col>
      <xdr:colOff>849630</xdr:colOff>
      <xdr:row>127</xdr:row>
      <xdr:rowOff>11430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5161F408-C0D6-4965-8592-73FD1EFC3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13</xdr:col>
      <xdr:colOff>0</xdr:colOff>
      <xdr:row>107</xdr:row>
      <xdr:rowOff>0</xdr:rowOff>
    </xdr:from>
    <xdr:to>
      <xdr:col>13</xdr:col>
      <xdr:colOff>712470</xdr:colOff>
      <xdr:row>109</xdr:row>
      <xdr:rowOff>110490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D4D42392-4778-487E-AE55-34AF4D172F77}"/>
            </a:ext>
          </a:extLst>
        </xdr:cNvPr>
        <xdr:cNvSpPr/>
      </xdr:nvSpPr>
      <xdr:spPr bwMode="auto">
        <a:xfrm>
          <a:off x="11887200" y="20383500"/>
          <a:ext cx="712470" cy="49149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805656</xdr:colOff>
      <xdr:row>1</xdr:row>
      <xdr:rowOff>11905</xdr:rowOff>
    </xdr:from>
    <xdr:to>
      <xdr:col>14</xdr:col>
      <xdr:colOff>726281</xdr:colOff>
      <xdr:row>30</xdr:row>
      <xdr:rowOff>87312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CA04E87E-29F3-434B-A926-1C4E8AA44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889001</xdr:colOff>
      <xdr:row>130</xdr:row>
      <xdr:rowOff>7938</xdr:rowOff>
    </xdr:from>
    <xdr:to>
      <xdr:col>14</xdr:col>
      <xdr:colOff>432594</xdr:colOff>
      <xdr:row>161</xdr:row>
      <xdr:rowOff>55563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16128E66-317F-41EC-930E-0D0AE0629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865188</xdr:colOff>
      <xdr:row>96</xdr:row>
      <xdr:rowOff>198436</xdr:rowOff>
    </xdr:from>
    <xdr:to>
      <xdr:col>14</xdr:col>
      <xdr:colOff>646906</xdr:colOff>
      <xdr:row>127</xdr:row>
      <xdr:rowOff>158749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433B1C7A-E7D7-4E8B-BA06-1F860D159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889000</xdr:colOff>
      <xdr:row>64</xdr:row>
      <xdr:rowOff>150812</xdr:rowOff>
    </xdr:from>
    <xdr:to>
      <xdr:col>14</xdr:col>
      <xdr:colOff>650875</xdr:colOff>
      <xdr:row>95</xdr:row>
      <xdr:rowOff>138906</xdr:rowOff>
    </xdr:to>
    <xdr:graphicFrame macro="">
      <xdr:nvGraphicFramePr>
        <xdr:cNvPr id="34" name="Diagram 2">
          <a:extLst>
            <a:ext uri="{FF2B5EF4-FFF2-40B4-BE49-F238E27FC236}">
              <a16:creationId xmlns:a16="http://schemas.microsoft.com/office/drawing/2014/main" id="{0D345393-A05D-4705-84C0-4F085EF0F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531813</xdr:colOff>
      <xdr:row>63</xdr:row>
      <xdr:rowOff>130969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C659DF43-03A9-4B50-9949-8D20F61B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14</xdr:col>
      <xdr:colOff>892969</xdr:colOff>
      <xdr:row>194</xdr:row>
      <xdr:rowOff>27781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317C4389-4E05-4454-9380-AEFB85BD6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196</xdr:row>
      <xdr:rowOff>0</xdr:rowOff>
    </xdr:from>
    <xdr:to>
      <xdr:col>14</xdr:col>
      <xdr:colOff>777875</xdr:colOff>
      <xdr:row>227</xdr:row>
      <xdr:rowOff>39687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2BFD9B0-3966-4BD5-BF51-9A4560094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229</xdr:row>
      <xdr:rowOff>0</xdr:rowOff>
    </xdr:from>
    <xdr:to>
      <xdr:col>14</xdr:col>
      <xdr:colOff>777875</xdr:colOff>
      <xdr:row>260</xdr:row>
      <xdr:rowOff>39687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22759DB-40FE-4434-AD62-14AE053CE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262</xdr:row>
      <xdr:rowOff>0</xdr:rowOff>
    </xdr:from>
    <xdr:to>
      <xdr:col>15</xdr:col>
      <xdr:colOff>508000</xdr:colOff>
      <xdr:row>292</xdr:row>
      <xdr:rowOff>186531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4D55E36-80CE-48BB-95B0-B4DD8E943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295</xdr:row>
      <xdr:rowOff>0</xdr:rowOff>
    </xdr:from>
    <xdr:to>
      <xdr:col>15</xdr:col>
      <xdr:colOff>508000</xdr:colOff>
      <xdr:row>325</xdr:row>
      <xdr:rowOff>186531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4D9CD92-A109-4C12-B088-D68D9249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672829</xdr:colOff>
      <xdr:row>131</xdr:row>
      <xdr:rowOff>178340</xdr:rowOff>
    </xdr:from>
    <xdr:to>
      <xdr:col>25</xdr:col>
      <xdr:colOff>28372</xdr:colOff>
      <xdr:row>163</xdr:row>
      <xdr:rowOff>24318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684970A3-2967-4D6E-900C-CF99FC6E4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98</xdr:row>
      <xdr:rowOff>178340</xdr:rowOff>
    </xdr:from>
    <xdr:to>
      <xdr:col>24</xdr:col>
      <xdr:colOff>462064</xdr:colOff>
      <xdr:row>131</xdr:row>
      <xdr:rowOff>44585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ED19C6EF-80F1-44B8-BD13-B8202E9B9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16213</xdr:colOff>
      <xdr:row>65</xdr:row>
      <xdr:rowOff>121595</xdr:rowOff>
    </xdr:from>
    <xdr:to>
      <xdr:col>24</xdr:col>
      <xdr:colOff>478277</xdr:colOff>
      <xdr:row>97</xdr:row>
      <xdr:rowOff>182393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303D43FE-6BA7-4C41-BE1E-0A2B91E77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664724</xdr:colOff>
      <xdr:row>33</xdr:row>
      <xdr:rowOff>0</xdr:rowOff>
    </xdr:from>
    <xdr:to>
      <xdr:col>24</xdr:col>
      <xdr:colOff>417479</xdr:colOff>
      <xdr:row>64</xdr:row>
      <xdr:rowOff>186447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4307841C-2ABE-444A-8276-CE33D2923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24</xdr:col>
      <xdr:colOff>462064</xdr:colOff>
      <xdr:row>31</xdr:row>
      <xdr:rowOff>72958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F7253D54-5D64-4601-9E55-5ABD07DD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777683</xdr:colOff>
      <xdr:row>0</xdr:row>
      <xdr:rowOff>174288</xdr:rowOff>
    </xdr:from>
    <xdr:to>
      <xdr:col>15</xdr:col>
      <xdr:colOff>478277</xdr:colOff>
      <xdr:row>31</xdr:row>
      <xdr:rowOff>133755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68F647F-34DA-4988-A05A-9BBB82748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60799</xdr:colOff>
      <xdr:row>0</xdr:row>
      <xdr:rowOff>74984</xdr:rowOff>
    </xdr:from>
    <xdr:to>
      <xdr:col>35</xdr:col>
      <xdr:colOff>385054</xdr:colOff>
      <xdr:row>16</xdr:row>
      <xdr:rowOff>91196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9CA344E-3DF4-4BFE-919D-CAEEDB9DD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901834</xdr:colOff>
      <xdr:row>16</xdr:row>
      <xdr:rowOff>162126</xdr:rowOff>
    </xdr:from>
    <xdr:to>
      <xdr:col>37</xdr:col>
      <xdr:colOff>141861</xdr:colOff>
      <xdr:row>39</xdr:row>
      <xdr:rowOff>117172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5E91E60F-5519-48A0-A6BD-9F902EAEB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218872</xdr:colOff>
      <xdr:row>44</xdr:row>
      <xdr:rowOff>188473</xdr:rowOff>
    </xdr:from>
    <xdr:to>
      <xdr:col>37</xdr:col>
      <xdr:colOff>395186</xdr:colOff>
      <xdr:row>68</xdr:row>
      <xdr:rowOff>127306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486E6726-C2BE-4C34-84C2-4DCDD3536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340468</xdr:colOff>
      <xdr:row>69</xdr:row>
      <xdr:rowOff>64851</xdr:rowOff>
    </xdr:from>
    <xdr:to>
      <xdr:col>40</xdr:col>
      <xdr:colOff>0</xdr:colOff>
      <xdr:row>93</xdr:row>
      <xdr:rowOff>11790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42BD5BAC-5EDE-4465-AD2E-AEBECBC54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340468</xdr:colOff>
      <xdr:row>93</xdr:row>
      <xdr:rowOff>105382</xdr:rowOff>
    </xdr:from>
    <xdr:to>
      <xdr:col>40</xdr:col>
      <xdr:colOff>0</xdr:colOff>
      <xdr:row>100</xdr:row>
      <xdr:rowOff>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773B9BF-AF20-4A08-8BB6-1FA74FAB5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907915</xdr:colOff>
      <xdr:row>33</xdr:row>
      <xdr:rowOff>0</xdr:rowOff>
    </xdr:from>
    <xdr:to>
      <xdr:col>15</xdr:col>
      <xdr:colOff>555817</xdr:colOff>
      <xdr:row>64</xdr:row>
      <xdr:rowOff>113489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F859280F-1844-41E6-B0FA-FE9EEBAB0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24320</xdr:colOff>
      <xdr:row>98</xdr:row>
      <xdr:rowOff>178340</xdr:rowOff>
    </xdr:from>
    <xdr:to>
      <xdr:col>15</xdr:col>
      <xdr:colOff>640935</xdr:colOff>
      <xdr:row>130</xdr:row>
      <xdr:rowOff>149968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3AFF97F4-415B-476A-BFCE-66C6CD31C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851171</xdr:colOff>
      <xdr:row>131</xdr:row>
      <xdr:rowOff>145913</xdr:rowOff>
    </xdr:from>
    <xdr:to>
      <xdr:col>15</xdr:col>
      <xdr:colOff>559872</xdr:colOff>
      <xdr:row>163</xdr:row>
      <xdr:rowOff>48636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D06576B5-DD7F-4250-BE9F-8453EA91A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826851</xdr:colOff>
      <xdr:row>165</xdr:row>
      <xdr:rowOff>36478</xdr:rowOff>
    </xdr:from>
    <xdr:to>
      <xdr:col>15</xdr:col>
      <xdr:colOff>527445</xdr:colOff>
      <xdr:row>197</xdr:row>
      <xdr:rowOff>137808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F4D345B0-BFF8-4F1E-9DCE-3ED20A253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794425</xdr:colOff>
      <xdr:row>198</xdr:row>
      <xdr:rowOff>24318</xdr:rowOff>
    </xdr:from>
    <xdr:to>
      <xdr:col>15</xdr:col>
      <xdr:colOff>470699</xdr:colOff>
      <xdr:row>229</xdr:row>
      <xdr:rowOff>121594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962F4912-CF39-4333-9B74-745B3D9DD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843065</xdr:colOff>
      <xdr:row>65</xdr:row>
      <xdr:rowOff>154021</xdr:rowOff>
    </xdr:from>
    <xdr:to>
      <xdr:col>15</xdr:col>
      <xdr:colOff>535552</xdr:colOff>
      <xdr:row>97</xdr:row>
      <xdr:rowOff>81063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2512845-0CCA-425A-ADAD-BFDF288FE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576380</xdr:colOff>
      <xdr:row>0</xdr:row>
      <xdr:rowOff>113490</xdr:rowOff>
    </xdr:from>
    <xdr:to>
      <xdr:col>15</xdr:col>
      <xdr:colOff>437744</xdr:colOff>
      <xdr:row>29</xdr:row>
      <xdr:rowOff>186448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D2FAB98-D2B1-4F55-B1AC-24AB4C8FE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875489</xdr:colOff>
      <xdr:row>32</xdr:row>
      <xdr:rowOff>186447</xdr:rowOff>
    </xdr:from>
    <xdr:to>
      <xdr:col>15</xdr:col>
      <xdr:colOff>137809</xdr:colOff>
      <xdr:row>64</xdr:row>
      <xdr:rowOff>16213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1206ABD-E8F4-4240-B791-B78E7692F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56745</xdr:colOff>
      <xdr:row>65</xdr:row>
      <xdr:rowOff>178340</xdr:rowOff>
    </xdr:from>
    <xdr:to>
      <xdr:col>15</xdr:col>
      <xdr:colOff>48638</xdr:colOff>
      <xdr:row>96</xdr:row>
      <xdr:rowOff>186446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B6B015E-8370-492D-B6A0-CAAFDEEBE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99</xdr:row>
      <xdr:rowOff>0</xdr:rowOff>
    </xdr:from>
    <xdr:to>
      <xdr:col>15</xdr:col>
      <xdr:colOff>48638</xdr:colOff>
      <xdr:row>129</xdr:row>
      <xdr:rowOff>178340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7D3CE82D-7BEE-47CB-B6CE-85B181371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15</xdr:col>
      <xdr:colOff>68904</xdr:colOff>
      <xdr:row>164</xdr:row>
      <xdr:rowOff>117543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9169AE7C-F2C3-4F48-BBFA-B5D82E1D6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41312</xdr:colOff>
      <xdr:row>1</xdr:row>
      <xdr:rowOff>250679</xdr:rowOff>
    </xdr:from>
    <xdr:to>
      <xdr:col>16</xdr:col>
      <xdr:colOff>862988</xdr:colOff>
      <xdr:row>34</xdr:row>
      <xdr:rowOff>137710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CF5C6A-7C96-4B2F-BE96-848CDA44E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890530</xdr:colOff>
      <xdr:row>152</xdr:row>
      <xdr:rowOff>36723</xdr:rowOff>
    </xdr:from>
    <xdr:to>
      <xdr:col>16</xdr:col>
      <xdr:colOff>289193</xdr:colOff>
      <xdr:row>187</xdr:row>
      <xdr:rowOff>64266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3D7C3C69-3715-4328-BF84-D0F3FD4B0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41313</xdr:colOff>
      <xdr:row>114</xdr:row>
      <xdr:rowOff>78036</xdr:rowOff>
    </xdr:from>
    <xdr:to>
      <xdr:col>16</xdr:col>
      <xdr:colOff>803312</xdr:colOff>
      <xdr:row>149</xdr:row>
      <xdr:rowOff>64265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3D13E754-2A12-4431-921A-A0704E9B6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908891</xdr:colOff>
      <xdr:row>76</xdr:row>
      <xdr:rowOff>9179</xdr:rowOff>
    </xdr:from>
    <xdr:to>
      <xdr:col>17</xdr:col>
      <xdr:colOff>165252</xdr:colOff>
      <xdr:row>112</xdr:row>
      <xdr:rowOff>64263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44FC41D2-4F28-4816-BD62-739192AE0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37</xdr:row>
      <xdr:rowOff>179024</xdr:rowOff>
    </xdr:from>
    <xdr:to>
      <xdr:col>16</xdr:col>
      <xdr:colOff>651831</xdr:colOff>
      <xdr:row>73</xdr:row>
      <xdr:rowOff>179024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4E1CF4E3-4833-4F84-AD4B-DD24766DD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772133</xdr:colOff>
      <xdr:row>0</xdr:row>
      <xdr:rowOff>158075</xdr:rowOff>
    </xdr:from>
    <xdr:to>
      <xdr:col>14</xdr:col>
      <xdr:colOff>891702</xdr:colOff>
      <xdr:row>31</xdr:row>
      <xdr:rowOff>28372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F091897-85D6-4F38-A407-B13D0134D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16213</xdr:colOff>
      <xdr:row>230</xdr:row>
      <xdr:rowOff>170235</xdr:rowOff>
    </xdr:from>
    <xdr:to>
      <xdr:col>15</xdr:col>
      <xdr:colOff>239138</xdr:colOff>
      <xdr:row>262</xdr:row>
      <xdr:rowOff>174288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BD2CFE76-D4ED-4322-8439-A8C7997A5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89170</xdr:colOff>
      <xdr:row>197</xdr:row>
      <xdr:rowOff>186447</xdr:rowOff>
    </xdr:from>
    <xdr:to>
      <xdr:col>15</xdr:col>
      <xdr:colOff>113489</xdr:colOff>
      <xdr:row>229</xdr:row>
      <xdr:rowOff>178341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AD6FDA6F-D456-4653-B18C-9A095FC03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32426</xdr:colOff>
      <xdr:row>165</xdr:row>
      <xdr:rowOff>8106</xdr:rowOff>
    </xdr:from>
    <xdr:to>
      <xdr:col>14</xdr:col>
      <xdr:colOff>830905</xdr:colOff>
      <xdr:row>196</xdr:row>
      <xdr:rowOff>162126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4AA34F24-29C0-48E5-9BF4-CF81F81E2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132</xdr:row>
      <xdr:rowOff>8106</xdr:rowOff>
    </xdr:from>
    <xdr:to>
      <xdr:col>15</xdr:col>
      <xdr:colOff>170234</xdr:colOff>
      <xdr:row>163</xdr:row>
      <xdr:rowOff>149968</xdr:rowOff>
    </xdr:to>
    <xdr:graphicFrame macro="">
      <xdr:nvGraphicFramePr>
        <xdr:cNvPr id="28" name="Diagram 2">
          <a:extLst>
            <a:ext uri="{FF2B5EF4-FFF2-40B4-BE49-F238E27FC236}">
              <a16:creationId xmlns:a16="http://schemas.microsoft.com/office/drawing/2014/main" id="{5742557A-3B9D-4377-AC6D-2CA0A63F9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16212</xdr:colOff>
      <xdr:row>99</xdr:row>
      <xdr:rowOff>8107</xdr:rowOff>
    </xdr:from>
    <xdr:to>
      <xdr:col>15</xdr:col>
      <xdr:colOff>4053</xdr:colOff>
      <xdr:row>131</xdr:row>
      <xdr:rowOff>68904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5E7D29A6-D611-41F0-B00F-EF08EFBE0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24319</xdr:colOff>
      <xdr:row>65</xdr:row>
      <xdr:rowOff>194553</xdr:rowOff>
    </xdr:from>
    <xdr:to>
      <xdr:col>15</xdr:col>
      <xdr:colOff>32426</xdr:colOff>
      <xdr:row>98</xdr:row>
      <xdr:rowOff>8105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7AE25152-4F9D-472C-BD05-C208ECA5A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851170</xdr:colOff>
      <xdr:row>32</xdr:row>
      <xdr:rowOff>154022</xdr:rowOff>
    </xdr:from>
    <xdr:to>
      <xdr:col>14</xdr:col>
      <xdr:colOff>810638</xdr:colOff>
      <xdr:row>63</xdr:row>
      <xdr:rowOff>125649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C140165E-C281-4F41-B6C2-0A01906C5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883595</xdr:colOff>
      <xdr:row>263</xdr:row>
      <xdr:rowOff>170234</xdr:rowOff>
    </xdr:from>
    <xdr:to>
      <xdr:col>15</xdr:col>
      <xdr:colOff>190499</xdr:colOff>
      <xdr:row>295</xdr:row>
      <xdr:rowOff>174287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4BADE1F7-1751-489A-A877-9F7FE9012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674687</xdr:colOff>
      <xdr:row>1</xdr:row>
      <xdr:rowOff>174624</xdr:rowOff>
    </xdr:from>
    <xdr:to>
      <xdr:col>14</xdr:col>
      <xdr:colOff>357188</xdr:colOff>
      <xdr:row>30</xdr:row>
      <xdr:rowOff>119063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4010EAAC-DDC7-495F-ACCF-53FE2074B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896938</xdr:colOff>
      <xdr:row>492</xdr:row>
      <xdr:rowOff>23812</xdr:rowOff>
    </xdr:from>
    <xdr:to>
      <xdr:col>14</xdr:col>
      <xdr:colOff>896938</xdr:colOff>
      <xdr:row>522</xdr:row>
      <xdr:rowOff>182562</xdr:rowOff>
    </xdr:to>
    <xdr:graphicFrame macro="">
      <xdr:nvGraphicFramePr>
        <xdr:cNvPr id="54" name="Diagram 2">
          <a:extLst>
            <a:ext uri="{FF2B5EF4-FFF2-40B4-BE49-F238E27FC236}">
              <a16:creationId xmlns:a16="http://schemas.microsoft.com/office/drawing/2014/main" id="{EE2F4D62-0165-45DB-BDCB-565595E34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7937</xdr:colOff>
      <xdr:row>459</xdr:row>
      <xdr:rowOff>39687</xdr:rowOff>
    </xdr:from>
    <xdr:to>
      <xdr:col>15</xdr:col>
      <xdr:colOff>119062</xdr:colOff>
      <xdr:row>489</xdr:row>
      <xdr:rowOff>103188</xdr:rowOff>
    </xdr:to>
    <xdr:graphicFrame macro="">
      <xdr:nvGraphicFramePr>
        <xdr:cNvPr id="55" name="Diagram 2">
          <a:extLst>
            <a:ext uri="{FF2B5EF4-FFF2-40B4-BE49-F238E27FC236}">
              <a16:creationId xmlns:a16="http://schemas.microsoft.com/office/drawing/2014/main" id="{EEFEC7AC-2F66-4E7A-973A-F1543DF90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23812</xdr:colOff>
      <xdr:row>425</xdr:row>
      <xdr:rowOff>182562</xdr:rowOff>
    </xdr:from>
    <xdr:to>
      <xdr:col>14</xdr:col>
      <xdr:colOff>428625</xdr:colOff>
      <xdr:row>456</xdr:row>
      <xdr:rowOff>154781</xdr:rowOff>
    </xdr:to>
    <xdr:graphicFrame macro="">
      <xdr:nvGraphicFramePr>
        <xdr:cNvPr id="56" name="Diagram 2">
          <a:extLst>
            <a:ext uri="{FF2B5EF4-FFF2-40B4-BE49-F238E27FC236}">
              <a16:creationId xmlns:a16="http://schemas.microsoft.com/office/drawing/2014/main" id="{5CE11F8F-9954-4B6F-8F56-3DFF443CD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881063</xdr:colOff>
      <xdr:row>393</xdr:row>
      <xdr:rowOff>39687</xdr:rowOff>
    </xdr:from>
    <xdr:to>
      <xdr:col>14</xdr:col>
      <xdr:colOff>444500</xdr:colOff>
      <xdr:row>424</xdr:row>
      <xdr:rowOff>83343</xdr:rowOff>
    </xdr:to>
    <xdr:graphicFrame macro="">
      <xdr:nvGraphicFramePr>
        <xdr:cNvPr id="57" name="Diagram 2">
          <a:extLst>
            <a:ext uri="{FF2B5EF4-FFF2-40B4-BE49-F238E27FC236}">
              <a16:creationId xmlns:a16="http://schemas.microsoft.com/office/drawing/2014/main" id="{BCF6CFF6-DF68-4DF1-82EB-2BA78E7A7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865188</xdr:colOff>
      <xdr:row>360</xdr:row>
      <xdr:rowOff>39688</xdr:rowOff>
    </xdr:from>
    <xdr:to>
      <xdr:col>14</xdr:col>
      <xdr:colOff>51594</xdr:colOff>
      <xdr:row>391</xdr:row>
      <xdr:rowOff>63500</xdr:rowOff>
    </xdr:to>
    <xdr:graphicFrame macro="">
      <xdr:nvGraphicFramePr>
        <xdr:cNvPr id="58" name="Diagram 2">
          <a:extLst>
            <a:ext uri="{FF2B5EF4-FFF2-40B4-BE49-F238E27FC236}">
              <a16:creationId xmlns:a16="http://schemas.microsoft.com/office/drawing/2014/main" id="{465D7F12-6CDF-4535-887B-69D316E3B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7937</xdr:colOff>
      <xdr:row>327</xdr:row>
      <xdr:rowOff>15875</xdr:rowOff>
    </xdr:from>
    <xdr:to>
      <xdr:col>14</xdr:col>
      <xdr:colOff>325437</xdr:colOff>
      <xdr:row>358</xdr:row>
      <xdr:rowOff>23812</xdr:rowOff>
    </xdr:to>
    <xdr:graphicFrame macro="">
      <xdr:nvGraphicFramePr>
        <xdr:cNvPr id="59" name="Diagram 2">
          <a:extLst>
            <a:ext uri="{FF2B5EF4-FFF2-40B4-BE49-F238E27FC236}">
              <a16:creationId xmlns:a16="http://schemas.microsoft.com/office/drawing/2014/main" id="{EFEB3436-93BC-4278-8625-3E2E203FD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896938</xdr:colOff>
      <xdr:row>294</xdr:row>
      <xdr:rowOff>15875</xdr:rowOff>
    </xdr:from>
    <xdr:to>
      <xdr:col>13</xdr:col>
      <xdr:colOff>789781</xdr:colOff>
      <xdr:row>324</xdr:row>
      <xdr:rowOff>119062</xdr:rowOff>
    </xdr:to>
    <xdr:graphicFrame macro="">
      <xdr:nvGraphicFramePr>
        <xdr:cNvPr id="60" name="Diagram 2">
          <a:extLst>
            <a:ext uri="{FF2B5EF4-FFF2-40B4-BE49-F238E27FC236}">
              <a16:creationId xmlns:a16="http://schemas.microsoft.com/office/drawing/2014/main" id="{0088F4E4-4E72-4783-916D-2C5410840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47625</xdr:colOff>
      <xdr:row>228</xdr:row>
      <xdr:rowOff>31750</xdr:rowOff>
    </xdr:from>
    <xdr:to>
      <xdr:col>14</xdr:col>
      <xdr:colOff>103188</xdr:colOff>
      <xdr:row>258</xdr:row>
      <xdr:rowOff>146844</xdr:rowOff>
    </xdr:to>
    <xdr:graphicFrame macro="">
      <xdr:nvGraphicFramePr>
        <xdr:cNvPr id="62" name="Diagram 2">
          <a:extLst>
            <a:ext uri="{FF2B5EF4-FFF2-40B4-BE49-F238E27FC236}">
              <a16:creationId xmlns:a16="http://schemas.microsoft.com/office/drawing/2014/main" id="{3F14A7A6-333D-411F-A725-FF70320A7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857250</xdr:colOff>
      <xdr:row>162</xdr:row>
      <xdr:rowOff>15875</xdr:rowOff>
    </xdr:from>
    <xdr:to>
      <xdr:col>14</xdr:col>
      <xdr:colOff>285750</xdr:colOff>
      <xdr:row>193</xdr:row>
      <xdr:rowOff>19844</xdr:rowOff>
    </xdr:to>
    <xdr:graphicFrame macro="">
      <xdr:nvGraphicFramePr>
        <xdr:cNvPr id="64" name="Diagram 2">
          <a:extLst>
            <a:ext uri="{FF2B5EF4-FFF2-40B4-BE49-F238E27FC236}">
              <a16:creationId xmlns:a16="http://schemas.microsoft.com/office/drawing/2014/main" id="{74FF7552-B921-4F3C-9D69-2C977DF52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881063</xdr:colOff>
      <xdr:row>96</xdr:row>
      <xdr:rowOff>7937</xdr:rowOff>
    </xdr:from>
    <xdr:to>
      <xdr:col>14</xdr:col>
      <xdr:colOff>99219</xdr:colOff>
      <xdr:row>126</xdr:row>
      <xdr:rowOff>178593</xdr:rowOff>
    </xdr:to>
    <xdr:graphicFrame macro="">
      <xdr:nvGraphicFramePr>
        <xdr:cNvPr id="66" name="Diagram 2">
          <a:extLst>
            <a:ext uri="{FF2B5EF4-FFF2-40B4-BE49-F238E27FC236}">
              <a16:creationId xmlns:a16="http://schemas.microsoft.com/office/drawing/2014/main" id="{12F9FA0E-FC07-44E4-A62F-A8A1C8064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-1</xdr:colOff>
      <xdr:row>31</xdr:row>
      <xdr:rowOff>166688</xdr:rowOff>
    </xdr:from>
    <xdr:to>
      <xdr:col>14</xdr:col>
      <xdr:colOff>682624</xdr:colOff>
      <xdr:row>62</xdr:row>
      <xdr:rowOff>0</xdr:rowOff>
    </xdr:to>
    <xdr:graphicFrame macro="">
      <xdr:nvGraphicFramePr>
        <xdr:cNvPr id="67" name="Diagram 2">
          <a:extLst>
            <a:ext uri="{FF2B5EF4-FFF2-40B4-BE49-F238E27FC236}">
              <a16:creationId xmlns:a16="http://schemas.microsoft.com/office/drawing/2014/main" id="{CACF440E-73AC-466E-9B1C-AC9705D60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47625</xdr:colOff>
      <xdr:row>63</xdr:row>
      <xdr:rowOff>119063</xdr:rowOff>
    </xdr:from>
    <xdr:to>
      <xdr:col>14</xdr:col>
      <xdr:colOff>83344</xdr:colOff>
      <xdr:row>93</xdr:row>
      <xdr:rowOff>27781</xdr:rowOff>
    </xdr:to>
    <xdr:graphicFrame macro="">
      <xdr:nvGraphicFramePr>
        <xdr:cNvPr id="68" name="Diagram 2">
          <a:extLst>
            <a:ext uri="{FF2B5EF4-FFF2-40B4-BE49-F238E27FC236}">
              <a16:creationId xmlns:a16="http://schemas.microsoft.com/office/drawing/2014/main" id="{F8B603E0-91A0-4D22-9000-6CC73C0C5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55563</xdr:colOff>
      <xdr:row>129</xdr:row>
      <xdr:rowOff>39687</xdr:rowOff>
    </xdr:from>
    <xdr:to>
      <xdr:col>14</xdr:col>
      <xdr:colOff>142876</xdr:colOff>
      <xdr:row>160</xdr:row>
      <xdr:rowOff>39687</xdr:rowOff>
    </xdr:to>
    <xdr:graphicFrame macro="">
      <xdr:nvGraphicFramePr>
        <xdr:cNvPr id="69" name="Diagram 2">
          <a:extLst>
            <a:ext uri="{FF2B5EF4-FFF2-40B4-BE49-F238E27FC236}">
              <a16:creationId xmlns:a16="http://schemas.microsoft.com/office/drawing/2014/main" id="{CA6D0FFA-B12C-4BDE-9434-13B903875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31750</xdr:colOff>
      <xdr:row>195</xdr:row>
      <xdr:rowOff>31750</xdr:rowOff>
    </xdr:from>
    <xdr:to>
      <xdr:col>14</xdr:col>
      <xdr:colOff>349250</xdr:colOff>
      <xdr:row>225</xdr:row>
      <xdr:rowOff>186531</xdr:rowOff>
    </xdr:to>
    <xdr:graphicFrame macro="">
      <xdr:nvGraphicFramePr>
        <xdr:cNvPr id="70" name="Diagram 2">
          <a:extLst>
            <a:ext uri="{FF2B5EF4-FFF2-40B4-BE49-F238E27FC236}">
              <a16:creationId xmlns:a16="http://schemas.microsoft.com/office/drawing/2014/main" id="{2EA3F849-ACEE-4905-8573-BDBE0DB02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31750</xdr:colOff>
      <xdr:row>261</xdr:row>
      <xdr:rowOff>7937</xdr:rowOff>
    </xdr:from>
    <xdr:to>
      <xdr:col>14</xdr:col>
      <xdr:colOff>349250</xdr:colOff>
      <xdr:row>291</xdr:row>
      <xdr:rowOff>162718</xdr:rowOff>
    </xdr:to>
    <xdr:graphicFrame macro="">
      <xdr:nvGraphicFramePr>
        <xdr:cNvPr id="71" name="Diagram 2">
          <a:extLst>
            <a:ext uri="{FF2B5EF4-FFF2-40B4-BE49-F238E27FC236}">
              <a16:creationId xmlns:a16="http://schemas.microsoft.com/office/drawing/2014/main" id="{76B593E8-AA00-44E4-88C1-03C5E88A0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636089</xdr:colOff>
      <xdr:row>0</xdr:row>
      <xdr:rowOff>0</xdr:rowOff>
    </xdr:from>
    <xdr:to>
      <xdr:col>14</xdr:col>
      <xdr:colOff>674688</xdr:colOff>
      <xdr:row>0</xdr:row>
      <xdr:rowOff>0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861CFFC2-F20C-4BE7-937C-C78376C44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885032</xdr:colOff>
      <xdr:row>134</xdr:row>
      <xdr:rowOff>15875</xdr:rowOff>
    </xdr:from>
    <xdr:to>
      <xdr:col>14</xdr:col>
      <xdr:colOff>250032</xdr:colOff>
      <xdr:row>164</xdr:row>
      <xdr:rowOff>79375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5AB5FB5A-A8E2-46D4-9FBE-6AE4D880E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59531</xdr:colOff>
      <xdr:row>133</xdr:row>
      <xdr:rowOff>0</xdr:rowOff>
    </xdr:from>
    <xdr:to>
      <xdr:col>14</xdr:col>
      <xdr:colOff>345281</xdr:colOff>
      <xdr:row>133</xdr:row>
      <xdr:rowOff>0</xdr:rowOff>
    </xdr:to>
    <xdr:graphicFrame macro="">
      <xdr:nvGraphicFramePr>
        <xdr:cNvPr id="19" name="Diagram 7">
          <a:extLst>
            <a:ext uri="{FF2B5EF4-FFF2-40B4-BE49-F238E27FC236}">
              <a16:creationId xmlns:a16="http://schemas.microsoft.com/office/drawing/2014/main" id="{9C3EF47E-681D-4005-ABFF-96B2FDF1C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55563</xdr:colOff>
      <xdr:row>99</xdr:row>
      <xdr:rowOff>170657</xdr:rowOff>
    </xdr:from>
    <xdr:to>
      <xdr:col>14</xdr:col>
      <xdr:colOff>285751</xdr:colOff>
      <xdr:row>130</xdr:row>
      <xdr:rowOff>162719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916940DA-DCDD-4A24-9F8C-25D6A0215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55563</xdr:colOff>
      <xdr:row>100</xdr:row>
      <xdr:rowOff>0</xdr:rowOff>
    </xdr:from>
    <xdr:to>
      <xdr:col>14</xdr:col>
      <xdr:colOff>158751</xdr:colOff>
      <xdr:row>100</xdr:row>
      <xdr:rowOff>0</xdr:rowOff>
    </xdr:to>
    <xdr:graphicFrame macro="">
      <xdr:nvGraphicFramePr>
        <xdr:cNvPr id="22" name="Diagram 7">
          <a:extLst>
            <a:ext uri="{FF2B5EF4-FFF2-40B4-BE49-F238E27FC236}">
              <a16:creationId xmlns:a16="http://schemas.microsoft.com/office/drawing/2014/main" id="{BE0563F2-EB08-435F-865F-65069B1B1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31749</xdr:colOff>
      <xdr:row>66</xdr:row>
      <xdr:rowOff>162718</xdr:rowOff>
    </xdr:from>
    <xdr:to>
      <xdr:col>14</xdr:col>
      <xdr:colOff>103187</xdr:colOff>
      <xdr:row>97</xdr:row>
      <xdr:rowOff>59530</xdr:rowOff>
    </xdr:to>
    <xdr:graphicFrame macro="">
      <xdr:nvGraphicFramePr>
        <xdr:cNvPr id="23" name="Diagram 7">
          <a:extLst>
            <a:ext uri="{FF2B5EF4-FFF2-40B4-BE49-F238E27FC236}">
              <a16:creationId xmlns:a16="http://schemas.microsoft.com/office/drawing/2014/main" id="{0BD630B0-B7CF-46B1-AA83-151FE3661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3969</xdr:colOff>
      <xdr:row>66</xdr:row>
      <xdr:rowOff>0</xdr:rowOff>
    </xdr:from>
    <xdr:to>
      <xdr:col>14</xdr:col>
      <xdr:colOff>51594</xdr:colOff>
      <xdr:row>66</xdr:row>
      <xdr:rowOff>0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80ECC710-0592-44A0-B40C-7D31AFE3B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47624</xdr:colOff>
      <xdr:row>33</xdr:row>
      <xdr:rowOff>130968</xdr:rowOff>
    </xdr:from>
    <xdr:to>
      <xdr:col>14</xdr:col>
      <xdr:colOff>158749</xdr:colOff>
      <xdr:row>64</xdr:row>
      <xdr:rowOff>162718</xdr:rowOff>
    </xdr:to>
    <xdr:graphicFrame macro="">
      <xdr:nvGraphicFramePr>
        <xdr:cNvPr id="25" name="Diagram 7">
          <a:extLst>
            <a:ext uri="{FF2B5EF4-FFF2-40B4-BE49-F238E27FC236}">
              <a16:creationId xmlns:a16="http://schemas.microsoft.com/office/drawing/2014/main" id="{C0E0AF43-BDB8-4BB1-9F2C-A3DF20635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908844</xdr:colOff>
      <xdr:row>33</xdr:row>
      <xdr:rowOff>0</xdr:rowOff>
    </xdr:from>
    <xdr:to>
      <xdr:col>13</xdr:col>
      <xdr:colOff>702468</xdr:colOff>
      <xdr:row>33</xdr:row>
      <xdr:rowOff>0</xdr:rowOff>
    </xdr:to>
    <xdr:graphicFrame macro="">
      <xdr:nvGraphicFramePr>
        <xdr:cNvPr id="26" name="Diagram 7">
          <a:extLst>
            <a:ext uri="{FF2B5EF4-FFF2-40B4-BE49-F238E27FC236}">
              <a16:creationId xmlns:a16="http://schemas.microsoft.com/office/drawing/2014/main" id="{29562FFD-84B6-4F3D-99AA-3EAA04EDB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889000</xdr:colOff>
      <xdr:row>1</xdr:row>
      <xdr:rowOff>39687</xdr:rowOff>
    </xdr:from>
    <xdr:to>
      <xdr:col>14</xdr:col>
      <xdr:colOff>55562</xdr:colOff>
      <xdr:row>32</xdr:row>
      <xdr:rowOff>55562</xdr:rowOff>
    </xdr:to>
    <xdr:graphicFrame macro="">
      <xdr:nvGraphicFramePr>
        <xdr:cNvPr id="27" name="Diagram 7">
          <a:extLst>
            <a:ext uri="{FF2B5EF4-FFF2-40B4-BE49-F238E27FC236}">
              <a16:creationId xmlns:a16="http://schemas.microsoft.com/office/drawing/2014/main" id="{838EA2B9-522C-403D-97DB-3CAED16F8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166</xdr:row>
      <xdr:rowOff>0</xdr:rowOff>
    </xdr:from>
    <xdr:to>
      <xdr:col>14</xdr:col>
      <xdr:colOff>230188</xdr:colOff>
      <xdr:row>196</xdr:row>
      <xdr:rowOff>182562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D390C557-2E3D-4208-A5BB-36821AE04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865188</xdr:colOff>
      <xdr:row>199</xdr:row>
      <xdr:rowOff>0</xdr:rowOff>
    </xdr:from>
    <xdr:to>
      <xdr:col>14</xdr:col>
      <xdr:colOff>182563</xdr:colOff>
      <xdr:row>229</xdr:row>
      <xdr:rowOff>182562</xdr:rowOff>
    </xdr:to>
    <xdr:graphicFrame macro="">
      <xdr:nvGraphicFramePr>
        <xdr:cNvPr id="5" name="Diagram 7">
          <a:extLst>
            <a:ext uri="{FF2B5EF4-FFF2-40B4-BE49-F238E27FC236}">
              <a16:creationId xmlns:a16="http://schemas.microsoft.com/office/drawing/2014/main" id="{D0712775-DED8-457D-B026-DCC114670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484632</xdr:colOff>
      <xdr:row>209</xdr:row>
      <xdr:rowOff>25908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46AAE4F0-951A-418F-AAAF-95E9DAF16D53}"/>
            </a:ext>
          </a:extLst>
        </xdr:cNvPr>
        <xdr:cNvSpPr/>
      </xdr:nvSpPr>
      <xdr:spPr bwMode="auto">
        <a:xfrm>
          <a:off x="13692188" y="38862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833283</xdr:colOff>
      <xdr:row>1</xdr:row>
      <xdr:rowOff>5374</xdr:rowOff>
    </xdr:from>
    <xdr:to>
      <xdr:col>15</xdr:col>
      <xdr:colOff>873304</xdr:colOff>
      <xdr:row>31</xdr:row>
      <xdr:rowOff>34247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3925E0C9-343A-433C-8741-991C6DEDC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894708</xdr:colOff>
      <xdr:row>326</xdr:row>
      <xdr:rowOff>42810</xdr:rowOff>
    </xdr:from>
    <xdr:to>
      <xdr:col>15</xdr:col>
      <xdr:colOff>706349</xdr:colOff>
      <xdr:row>358</xdr:row>
      <xdr:rowOff>98460</xdr:rowOff>
    </xdr:to>
    <xdr:graphicFrame macro="">
      <xdr:nvGraphicFramePr>
        <xdr:cNvPr id="14" name="Diagram 8">
          <a:extLst>
            <a:ext uri="{FF2B5EF4-FFF2-40B4-BE49-F238E27FC236}">
              <a16:creationId xmlns:a16="http://schemas.microsoft.com/office/drawing/2014/main" id="{244D80BF-2F83-4C9C-A870-A94BF4834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898988</xdr:colOff>
      <xdr:row>252</xdr:row>
      <xdr:rowOff>119864</xdr:rowOff>
    </xdr:from>
    <xdr:to>
      <xdr:col>15</xdr:col>
      <xdr:colOff>710629</xdr:colOff>
      <xdr:row>286</xdr:row>
      <xdr:rowOff>68493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67335D98-D7D3-478D-81F0-3295422A8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877584</xdr:colOff>
      <xdr:row>289</xdr:row>
      <xdr:rowOff>17125</xdr:rowOff>
    </xdr:from>
    <xdr:to>
      <xdr:col>15</xdr:col>
      <xdr:colOff>517989</xdr:colOff>
      <xdr:row>323</xdr:row>
      <xdr:rowOff>47091</xdr:rowOff>
    </xdr:to>
    <xdr:graphicFrame macro="">
      <xdr:nvGraphicFramePr>
        <xdr:cNvPr id="18" name="Diagram 8">
          <a:extLst>
            <a:ext uri="{FF2B5EF4-FFF2-40B4-BE49-F238E27FC236}">
              <a16:creationId xmlns:a16="http://schemas.microsoft.com/office/drawing/2014/main" id="{74B061B9-A2F3-4C8F-A2EF-1C07D702F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873303</xdr:colOff>
      <xdr:row>214</xdr:row>
      <xdr:rowOff>154112</xdr:rowOff>
    </xdr:from>
    <xdr:to>
      <xdr:col>16</xdr:col>
      <xdr:colOff>100600</xdr:colOff>
      <xdr:row>248</xdr:row>
      <xdr:rowOff>104881</xdr:rowOff>
    </xdr:to>
    <xdr:graphicFrame macro="">
      <xdr:nvGraphicFramePr>
        <xdr:cNvPr id="19" name="Diagram 8">
          <a:extLst>
            <a:ext uri="{FF2B5EF4-FFF2-40B4-BE49-F238E27FC236}">
              <a16:creationId xmlns:a16="http://schemas.microsoft.com/office/drawing/2014/main" id="{FB5A30F5-6585-4789-A60E-4EBA7CDF6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89898</xdr:colOff>
      <xdr:row>178</xdr:row>
      <xdr:rowOff>25686</xdr:rowOff>
    </xdr:from>
    <xdr:to>
      <xdr:col>16</xdr:col>
      <xdr:colOff>72774</xdr:colOff>
      <xdr:row>212</xdr:row>
      <xdr:rowOff>51372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8A374C76-DA44-41AC-99E9-7B81D81E9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856179</xdr:colOff>
      <xdr:row>141</xdr:row>
      <xdr:rowOff>34245</xdr:rowOff>
    </xdr:from>
    <xdr:to>
      <xdr:col>15</xdr:col>
      <xdr:colOff>864742</xdr:colOff>
      <xdr:row>175</xdr:row>
      <xdr:rowOff>12842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9265C1E6-602D-4F0E-8A33-F4BD60834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864742</xdr:colOff>
      <xdr:row>104</xdr:row>
      <xdr:rowOff>4281</xdr:rowOff>
    </xdr:from>
    <xdr:to>
      <xdr:col>15</xdr:col>
      <xdr:colOff>351035</xdr:colOff>
      <xdr:row>138</xdr:row>
      <xdr:rowOff>51370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43FDE3BE-6AA6-4280-8227-68BE0BC3B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637854</xdr:colOff>
      <xdr:row>69</xdr:row>
      <xdr:rowOff>17124</xdr:rowOff>
    </xdr:from>
    <xdr:to>
      <xdr:col>15</xdr:col>
      <xdr:colOff>543675</xdr:colOff>
      <xdr:row>101</xdr:row>
      <xdr:rowOff>17125</xdr:rowOff>
    </xdr:to>
    <xdr:graphicFrame macro="">
      <xdr:nvGraphicFramePr>
        <xdr:cNvPr id="27" name="Diagram 8">
          <a:extLst>
            <a:ext uri="{FF2B5EF4-FFF2-40B4-BE49-F238E27FC236}">
              <a16:creationId xmlns:a16="http://schemas.microsoft.com/office/drawing/2014/main" id="{027D58B1-04A7-410F-9ABD-770641274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817651</xdr:colOff>
      <xdr:row>34</xdr:row>
      <xdr:rowOff>17123</xdr:rowOff>
    </xdr:from>
    <xdr:to>
      <xdr:col>15</xdr:col>
      <xdr:colOff>834775</xdr:colOff>
      <xdr:row>66</xdr:row>
      <xdr:rowOff>42811</xdr:rowOff>
    </xdr:to>
    <xdr:graphicFrame macro="">
      <xdr:nvGraphicFramePr>
        <xdr:cNvPr id="28" name="Diagram 8">
          <a:extLst>
            <a:ext uri="{FF2B5EF4-FFF2-40B4-BE49-F238E27FC236}">
              <a16:creationId xmlns:a16="http://schemas.microsoft.com/office/drawing/2014/main" id="{A1969C28-D09F-4CAA-90D8-F65362B15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907550</xdr:colOff>
      <xdr:row>362</xdr:row>
      <xdr:rowOff>184079</xdr:rowOff>
    </xdr:from>
    <xdr:to>
      <xdr:col>15</xdr:col>
      <xdr:colOff>719191</xdr:colOff>
      <xdr:row>395</xdr:row>
      <xdr:rowOff>51370</xdr:rowOff>
    </xdr:to>
    <xdr:graphicFrame macro="">
      <xdr:nvGraphicFramePr>
        <xdr:cNvPr id="12" name="Diagram 8">
          <a:extLst>
            <a:ext uri="{FF2B5EF4-FFF2-40B4-BE49-F238E27FC236}">
              <a16:creationId xmlns:a16="http://schemas.microsoft.com/office/drawing/2014/main" id="{55804119-D012-4406-AAFA-2B3E0115F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8562</xdr:colOff>
      <xdr:row>400</xdr:row>
      <xdr:rowOff>59932</xdr:rowOff>
    </xdr:from>
    <xdr:to>
      <xdr:col>15</xdr:col>
      <xdr:colOff>736315</xdr:colOff>
      <xdr:row>432</xdr:row>
      <xdr:rowOff>119863</xdr:rowOff>
    </xdr:to>
    <xdr:graphicFrame macro="">
      <xdr:nvGraphicFramePr>
        <xdr:cNvPr id="16" name="Diagram 8">
          <a:extLst>
            <a:ext uri="{FF2B5EF4-FFF2-40B4-BE49-F238E27FC236}">
              <a16:creationId xmlns:a16="http://schemas.microsoft.com/office/drawing/2014/main" id="{6802A649-8E52-4889-B47E-3C283C54C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7_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4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wnloads/STORFE%202016_4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5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STORFE%202017_5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DYRESLAG/STORFE/10_STORFE/STORFE%202018_14B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2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DYRESLAG/STORFE/10_STORFE/10%20STORFE/STORFE%202016_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Kvalitetstilskudd"/>
      <sheetName val="Klasse Rase"/>
      <sheetName val="A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">
          <cell r="B15">
            <v>2017</v>
          </cell>
        </row>
      </sheetData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>
        <row r="2">
          <cell r="M2">
            <v>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>
        <row r="2">
          <cell r="M2">
            <v>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4">
          <cell r="L64">
            <v>340.93914621500159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r2"/>
      <sheetName val="Måned"/>
      <sheetName val="Mån2"/>
      <sheetName val="Uke"/>
      <sheetName val="Uke2"/>
      <sheetName val="Kategori"/>
      <sheetName val="Kat2"/>
      <sheetName val="Region"/>
      <sheetName val="Reg2"/>
      <sheetName val="Organisasjon"/>
      <sheetName val="Org2"/>
      <sheetName val="Regorg"/>
      <sheetName val="Bedrifter"/>
      <sheetName val="Slakteri"/>
      <sheetName val="Variant"/>
      <sheetName val="Klasse"/>
      <sheetName val="Klasse per slakteri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type2"/>
      <sheetName val="Raser"/>
      <sheetName val="Rase2"/>
      <sheetName val="Kvalitetstilskudd"/>
      <sheetName val="Klasse Rase"/>
      <sheetName val="Alder"/>
      <sheetName val="Å"/>
      <sheetName val="M"/>
      <sheetName val="U"/>
      <sheetName val="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1">
          <cell r="C11" t="str">
            <v>Holstein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Måned"/>
      <sheetName val="M"/>
      <sheetName val="Uke"/>
      <sheetName val="U"/>
      <sheetName val="Kategori"/>
      <sheetName val="K"/>
      <sheetName val="Regioner"/>
      <sheetName val="R"/>
      <sheetName val="Organisasjon"/>
      <sheetName val="O"/>
      <sheetName val="Regorg"/>
      <sheetName val="RO"/>
      <sheetName val="Bedrifter"/>
      <sheetName val="Slakteri"/>
      <sheetName val="S"/>
      <sheetName val="Slakteri_klassefordeling"/>
      <sheetName val="Klasse"/>
      <sheetName val="KL"/>
      <sheetName val="Klasse per mnd"/>
      <sheetName val="Klasse per slakteri"/>
      <sheetName val="Klasse Rase"/>
      <sheetName val="Klasse Rase2"/>
      <sheetName val="Raser"/>
      <sheetName val="RA"/>
      <sheetName val="Variant"/>
      <sheetName val="V"/>
      <sheetName val="Kvalitetstilskudd"/>
      <sheetName val="Fettgruppe"/>
      <sheetName val="FE"/>
      <sheetName val="Fett per mnd"/>
      <sheetName val="Vektgrupper"/>
      <sheetName val="Fylker"/>
      <sheetName val="FY"/>
      <sheetName val="Kommuner"/>
      <sheetName val="Typefe"/>
      <sheetName val="Rasetype"/>
      <sheetName val="RT"/>
      <sheetName val="Alder"/>
    </sheetNames>
    <sheetDataSet>
      <sheetData sheetId="0">
        <row r="2208">
          <cell r="C2208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1">
          <cell r="D11" t="str">
            <v>Ordinær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9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11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2121"/>
  <sheetViews>
    <sheetView zoomScale="78" zoomScaleNormal="78" workbookViewId="0">
      <pane xSplit="3" ySplit="1" topLeftCell="D2085" activePane="bottomRight" state="frozen"/>
      <selection pane="topRight" activeCell="D1" sqref="D1"/>
      <selection pane="bottomLeft" activeCell="A2" sqref="A2"/>
      <selection pane="bottomRight" sqref="A1:AU2121"/>
    </sheetView>
  </sheetViews>
  <sheetFormatPr baseColWidth="10" defaultColWidth="8.90625" defaultRowHeight="15"/>
  <cols>
    <col min="1" max="43" width="13" customWidth="1"/>
  </cols>
  <sheetData>
    <row r="1" spans="1:47">
      <c r="A1" s="3" t="s">
        <v>409</v>
      </c>
      <c r="B1" t="s">
        <v>410</v>
      </c>
      <c r="C1" t="s">
        <v>11</v>
      </c>
      <c r="D1" t="s">
        <v>68</v>
      </c>
      <c r="E1" t="s">
        <v>25</v>
      </c>
      <c r="F1" t="s">
        <v>438</v>
      </c>
      <c r="G1" t="s">
        <v>82</v>
      </c>
      <c r="H1" t="s">
        <v>26</v>
      </c>
      <c r="I1" t="s">
        <v>27</v>
      </c>
      <c r="J1" t="s">
        <v>42</v>
      </c>
      <c r="K1" t="s">
        <v>43</v>
      </c>
      <c r="L1" t="s">
        <v>28</v>
      </c>
      <c r="M1" t="s">
        <v>107</v>
      </c>
      <c r="N1" t="s">
        <v>591</v>
      </c>
      <c r="O1" t="s">
        <v>807</v>
      </c>
      <c r="P1" t="s">
        <v>655</v>
      </c>
      <c r="Q1" t="s">
        <v>69</v>
      </c>
      <c r="R1" t="s">
        <v>74</v>
      </c>
      <c r="S1" t="s">
        <v>12</v>
      </c>
      <c r="T1" t="s">
        <v>13</v>
      </c>
      <c r="U1" t="s">
        <v>14</v>
      </c>
      <c r="V1" t="s">
        <v>15</v>
      </c>
      <c r="W1" t="s">
        <v>16</v>
      </c>
      <c r="X1" t="s">
        <v>17</v>
      </c>
      <c r="Y1" t="s">
        <v>18</v>
      </c>
      <c r="Z1" t="s">
        <v>19</v>
      </c>
      <c r="AA1" t="s">
        <v>20</v>
      </c>
      <c r="AB1" t="s">
        <v>21</v>
      </c>
      <c r="AC1" t="s">
        <v>22</v>
      </c>
      <c r="AD1" t="s">
        <v>23</v>
      </c>
      <c r="AE1" t="s">
        <v>550</v>
      </c>
      <c r="AF1" t="s">
        <v>551</v>
      </c>
      <c r="AG1" t="s">
        <v>472</v>
      </c>
      <c r="AH1" t="s">
        <v>473</v>
      </c>
      <c r="AI1" t="s">
        <v>474</v>
      </c>
      <c r="AJ1" t="s">
        <v>475</v>
      </c>
      <c r="AK1" t="s">
        <v>476</v>
      </c>
      <c r="AL1" t="s">
        <v>477</v>
      </c>
      <c r="AM1" t="s">
        <v>478</v>
      </c>
      <c r="AN1" t="s">
        <v>552</v>
      </c>
      <c r="AO1" t="s">
        <v>501</v>
      </c>
      <c r="AP1" t="s">
        <v>502</v>
      </c>
      <c r="AQ1" t="s">
        <v>553</v>
      </c>
      <c r="AR1" t="s">
        <v>736</v>
      </c>
      <c r="AS1" t="s">
        <v>735</v>
      </c>
      <c r="AT1" t="s">
        <v>659</v>
      </c>
      <c r="AU1" t="s">
        <v>660</v>
      </c>
    </row>
    <row r="2" spans="1:47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12961</v>
      </c>
      <c r="R2">
        <v>22917.75</v>
      </c>
      <c r="S2">
        <v>3.6901091948380622</v>
      </c>
      <c r="T2">
        <v>7.081236159745175</v>
      </c>
      <c r="U2">
        <v>201.69571620250687</v>
      </c>
      <c r="V2">
        <v>0.4319795791471675</v>
      </c>
      <c r="W2">
        <v>55.179936948435163</v>
      </c>
      <c r="X2">
        <v>0.27053266572852919</v>
      </c>
      <c r="Y2">
        <v>50.116965296906713</v>
      </c>
      <c r="Z2">
        <v>1.273200638668798</v>
      </c>
      <c r="AA2">
        <v>2.8155191878615722</v>
      </c>
      <c r="AB2">
        <v>65.26382517098105</v>
      </c>
      <c r="AC2">
        <v>74.757960599371813</v>
      </c>
      <c r="AD2">
        <v>60.20297879295051</v>
      </c>
      <c r="AE2">
        <v>100</v>
      </c>
      <c r="AF2">
        <v>100</v>
      </c>
      <c r="AG2">
        <v>0</v>
      </c>
      <c r="AH2">
        <v>0</v>
      </c>
      <c r="AI2">
        <v>0</v>
      </c>
      <c r="AN2">
        <v>99</v>
      </c>
      <c r="AO2">
        <v>99</v>
      </c>
      <c r="AP2">
        <v>99</v>
      </c>
      <c r="AQ2">
        <v>99</v>
      </c>
    </row>
    <row r="3" spans="1:47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13243</v>
      </c>
      <c r="R3">
        <v>23845</v>
      </c>
      <c r="S3">
        <v>3.4741035856573719</v>
      </c>
      <c r="T3">
        <v>7.0049486265464447</v>
      </c>
      <c r="U3">
        <v>200.73259802893679</v>
      </c>
      <c r="V3">
        <v>0.49066890333403207</v>
      </c>
      <c r="W3">
        <v>54.426504508282655</v>
      </c>
      <c r="X3">
        <v>0.25581882994338417</v>
      </c>
      <c r="Y3">
        <v>49.71627707278784</v>
      </c>
      <c r="Z3">
        <v>1.2380908293943123</v>
      </c>
      <c r="AA3">
        <v>2.5892451083592687</v>
      </c>
      <c r="AB3">
        <v>65.981184218739187</v>
      </c>
      <c r="AC3">
        <v>74.766967718949729</v>
      </c>
      <c r="AD3">
        <v>60.127956947943083</v>
      </c>
      <c r="AE3">
        <v>100</v>
      </c>
      <c r="AF3">
        <v>100</v>
      </c>
      <c r="AG3">
        <v>0</v>
      </c>
      <c r="AH3">
        <v>0</v>
      </c>
      <c r="AI3">
        <v>0</v>
      </c>
      <c r="AN3">
        <v>99</v>
      </c>
      <c r="AO3">
        <v>99</v>
      </c>
      <c r="AP3">
        <v>99</v>
      </c>
      <c r="AQ3">
        <v>99</v>
      </c>
    </row>
    <row r="4" spans="1:47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13235</v>
      </c>
      <c r="R4">
        <v>24331.75</v>
      </c>
      <c r="S4">
        <v>3.577465657011929</v>
      </c>
      <c r="T4">
        <v>7.3859874443885021</v>
      </c>
      <c r="U4">
        <v>203.15435182426216</v>
      </c>
      <c r="V4">
        <v>0.40687578986303902</v>
      </c>
      <c r="W4">
        <v>61.783472212232986</v>
      </c>
      <c r="X4">
        <v>0.27947023950188538</v>
      </c>
      <c r="Y4">
        <v>50.106929666167431</v>
      </c>
      <c r="Z4">
        <v>1.250272290167975</v>
      </c>
      <c r="AA4">
        <v>2.591565241466903</v>
      </c>
      <c r="AB4">
        <v>63.297148205228389</v>
      </c>
      <c r="AC4">
        <v>73.569869819419807</v>
      </c>
      <c r="AD4">
        <v>57.351617802674305</v>
      </c>
      <c r="AE4">
        <v>100</v>
      </c>
      <c r="AF4">
        <v>100</v>
      </c>
      <c r="AG4">
        <v>0</v>
      </c>
      <c r="AH4">
        <v>0</v>
      </c>
      <c r="AI4">
        <v>0</v>
      </c>
      <c r="AN4">
        <v>99</v>
      </c>
      <c r="AO4">
        <v>99</v>
      </c>
      <c r="AP4">
        <v>99</v>
      </c>
      <c r="AQ4">
        <v>99</v>
      </c>
    </row>
    <row r="5" spans="1:47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14579</v>
      </c>
      <c r="R5">
        <v>28315.75</v>
      </c>
      <c r="S5">
        <v>3.5932299162127079</v>
      </c>
      <c r="T5">
        <v>7.0825953753652993</v>
      </c>
      <c r="U5">
        <v>201.98008175662005</v>
      </c>
      <c r="V5">
        <v>0.45557684327626841</v>
      </c>
      <c r="W5">
        <v>57.939485975119858</v>
      </c>
      <c r="X5">
        <v>0.26133865428251074</v>
      </c>
      <c r="Y5">
        <v>49.882425475474179</v>
      </c>
      <c r="Z5">
        <v>1.2332677616048544</v>
      </c>
      <c r="AA5">
        <v>2.4885890756548399</v>
      </c>
      <c r="AB5">
        <v>60.54659873882801</v>
      </c>
      <c r="AC5">
        <v>73.414990915631577</v>
      </c>
      <c r="AD5">
        <v>56.630835585974992</v>
      </c>
      <c r="AE5">
        <v>100</v>
      </c>
      <c r="AF5">
        <v>100</v>
      </c>
      <c r="AG5">
        <v>0</v>
      </c>
      <c r="AH5">
        <v>0</v>
      </c>
      <c r="AI5">
        <v>0</v>
      </c>
      <c r="AN5">
        <v>99</v>
      </c>
      <c r="AO5">
        <v>99</v>
      </c>
      <c r="AP5">
        <v>99</v>
      </c>
      <c r="AQ5">
        <v>99</v>
      </c>
    </row>
    <row r="6" spans="1:47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14292</v>
      </c>
      <c r="R6">
        <v>31724</v>
      </c>
      <c r="S6">
        <v>3.6763333753625025</v>
      </c>
      <c r="T6">
        <v>7.1384440801916522</v>
      </c>
      <c r="U6">
        <v>201.59886521245812</v>
      </c>
      <c r="V6">
        <v>0.44761064178539889</v>
      </c>
      <c r="W6">
        <v>59.361997226074898</v>
      </c>
      <c r="X6">
        <v>0.27424032278401222</v>
      </c>
      <c r="Y6">
        <v>50.309338669930547</v>
      </c>
      <c r="Z6">
        <v>1.2899594692951013</v>
      </c>
      <c r="AA6">
        <v>2.4451488283603244</v>
      </c>
      <c r="AB6">
        <v>58.301535754814758</v>
      </c>
      <c r="AC6">
        <v>72.533430287347116</v>
      </c>
      <c r="AD6">
        <v>54.564697942717558</v>
      </c>
      <c r="AE6">
        <v>100</v>
      </c>
      <c r="AF6">
        <v>100</v>
      </c>
      <c r="AG6">
        <v>0</v>
      </c>
      <c r="AH6">
        <v>0</v>
      </c>
      <c r="AI6">
        <v>0</v>
      </c>
      <c r="AN6">
        <v>99</v>
      </c>
      <c r="AO6">
        <v>99</v>
      </c>
      <c r="AP6">
        <v>99</v>
      </c>
      <c r="AQ6">
        <v>99</v>
      </c>
    </row>
    <row r="7" spans="1:47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13697</v>
      </c>
      <c r="R7">
        <v>31408</v>
      </c>
      <c r="S7">
        <v>3.637894803871625</v>
      </c>
      <c r="T7">
        <v>7.134997452878248</v>
      </c>
      <c r="U7">
        <v>204.75960901681171</v>
      </c>
      <c r="V7">
        <v>0.59538970962812021</v>
      </c>
      <c r="W7">
        <v>59.761844116148737</v>
      </c>
      <c r="X7">
        <v>0.34067753438614368</v>
      </c>
      <c r="Y7">
        <v>50.692678662897485</v>
      </c>
      <c r="Z7">
        <v>1.2952062169045524</v>
      </c>
      <c r="AA7">
        <v>2.5105965619318744</v>
      </c>
      <c r="AB7">
        <v>58.660910262707993</v>
      </c>
      <c r="AC7">
        <v>72.943088258325773</v>
      </c>
      <c r="AD7">
        <v>54.037961576515009</v>
      </c>
      <c r="AE7">
        <v>100</v>
      </c>
      <c r="AF7">
        <v>100</v>
      </c>
      <c r="AG7">
        <v>0</v>
      </c>
      <c r="AH7">
        <v>0</v>
      </c>
      <c r="AI7">
        <v>0</v>
      </c>
      <c r="AN7">
        <v>99</v>
      </c>
      <c r="AO7">
        <v>99</v>
      </c>
      <c r="AP7">
        <v>99</v>
      </c>
      <c r="AQ7">
        <v>99</v>
      </c>
    </row>
    <row r="8" spans="1:47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13100</v>
      </c>
      <c r="R8">
        <v>30660</v>
      </c>
      <c r="S8">
        <v>3.5583496412263553</v>
      </c>
      <c r="T8">
        <v>7.1100456621004566</v>
      </c>
      <c r="U8">
        <v>204.51874103065825</v>
      </c>
      <c r="V8">
        <v>0.57729941291585107</v>
      </c>
      <c r="W8">
        <v>58.245270711024112</v>
      </c>
      <c r="X8">
        <v>0.4240052185257665</v>
      </c>
      <c r="Y8">
        <v>51.28243088933376</v>
      </c>
      <c r="Z8">
        <v>1.2945594985295483</v>
      </c>
      <c r="AA8">
        <v>2.5701933518992681</v>
      </c>
      <c r="AB8">
        <v>58.400947806927917</v>
      </c>
      <c r="AC8">
        <v>72.929981640290947</v>
      </c>
      <c r="AD8">
        <v>53.290827842483992</v>
      </c>
      <c r="AE8">
        <v>100</v>
      </c>
      <c r="AF8">
        <v>100</v>
      </c>
      <c r="AG8">
        <v>0</v>
      </c>
      <c r="AH8">
        <v>0</v>
      </c>
      <c r="AI8">
        <v>0</v>
      </c>
      <c r="AN8">
        <v>99</v>
      </c>
      <c r="AO8">
        <v>99</v>
      </c>
      <c r="AP8">
        <v>99</v>
      </c>
      <c r="AQ8">
        <v>99</v>
      </c>
    </row>
    <row r="9" spans="1:47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12420</v>
      </c>
      <c r="R9">
        <v>29324</v>
      </c>
      <c r="S9">
        <v>3.7673236939026049</v>
      </c>
      <c r="T9">
        <v>7.225412631291773</v>
      </c>
      <c r="U9">
        <v>208.18978993316361</v>
      </c>
      <c r="V9">
        <v>0.89346610285090655</v>
      </c>
      <c r="W9">
        <v>59.978174873823491</v>
      </c>
      <c r="X9">
        <v>0.55585868230800706</v>
      </c>
      <c r="Y9">
        <v>52.267001726529855</v>
      </c>
      <c r="Z9">
        <v>1.3677982187109203</v>
      </c>
      <c r="AA9">
        <v>2.6145299181794734</v>
      </c>
      <c r="AB9">
        <v>57.902724789271957</v>
      </c>
      <c r="AC9">
        <v>72.310192462134523</v>
      </c>
      <c r="AD9">
        <v>51.987744778460417</v>
      </c>
      <c r="AE9">
        <v>100</v>
      </c>
      <c r="AF9">
        <v>100</v>
      </c>
      <c r="AG9">
        <v>0</v>
      </c>
      <c r="AH9">
        <v>0</v>
      </c>
      <c r="AI9">
        <v>0</v>
      </c>
      <c r="AN9">
        <v>99</v>
      </c>
      <c r="AO9">
        <v>99</v>
      </c>
      <c r="AP9">
        <v>99</v>
      </c>
      <c r="AQ9">
        <v>99</v>
      </c>
    </row>
    <row r="10" spans="1:47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11950</v>
      </c>
      <c r="R10">
        <v>28092</v>
      </c>
      <c r="S10">
        <v>4.3712800797380034</v>
      </c>
      <c r="T10">
        <v>7.1290402961697277</v>
      </c>
      <c r="U10">
        <v>211.71103161042376</v>
      </c>
      <c r="V10">
        <v>1.2850633632350843</v>
      </c>
      <c r="W10">
        <v>58.564715933361811</v>
      </c>
      <c r="X10">
        <v>0.64787128007973804</v>
      </c>
      <c r="Y10">
        <v>51.601470780162515</v>
      </c>
      <c r="Z10">
        <v>1.5006234022844851</v>
      </c>
      <c r="AA10">
        <v>2.4766834428165079</v>
      </c>
      <c r="AB10">
        <v>56.941468047292602</v>
      </c>
      <c r="AC10">
        <v>70.112715909193668</v>
      </c>
      <c r="AD10">
        <v>51.72421322701129</v>
      </c>
      <c r="AE10">
        <v>100</v>
      </c>
      <c r="AF10">
        <v>100</v>
      </c>
      <c r="AG10">
        <v>0</v>
      </c>
      <c r="AH10">
        <v>0</v>
      </c>
      <c r="AI10">
        <v>0</v>
      </c>
      <c r="AN10">
        <v>99</v>
      </c>
      <c r="AO10">
        <v>99</v>
      </c>
      <c r="AP10">
        <v>99</v>
      </c>
      <c r="AQ10">
        <v>99</v>
      </c>
    </row>
    <row r="11" spans="1:47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11521</v>
      </c>
      <c r="R11">
        <v>28004</v>
      </c>
      <c r="S11">
        <v>4.5836309098700196</v>
      </c>
      <c r="T11">
        <v>7.1846164833595187</v>
      </c>
      <c r="U11">
        <v>216.16183045279237</v>
      </c>
      <c r="V11">
        <v>1.8783030995572061</v>
      </c>
      <c r="W11">
        <v>59.573632338237395</v>
      </c>
      <c r="X11">
        <v>0.79631481216968991</v>
      </c>
      <c r="Y11">
        <v>52.864941691854689</v>
      </c>
      <c r="Z11">
        <v>1.5677475320593284</v>
      </c>
      <c r="AA11">
        <v>2.5031585017097662</v>
      </c>
      <c r="AB11">
        <v>58.187097560384515</v>
      </c>
      <c r="AC11">
        <v>70.452566381137103</v>
      </c>
      <c r="AD11">
        <v>50.551692467344687</v>
      </c>
      <c r="AE11">
        <v>100</v>
      </c>
      <c r="AF11">
        <v>100</v>
      </c>
      <c r="AG11">
        <v>0</v>
      </c>
      <c r="AH11">
        <v>0</v>
      </c>
      <c r="AI11">
        <v>0</v>
      </c>
      <c r="AN11">
        <v>99</v>
      </c>
      <c r="AO11">
        <v>99</v>
      </c>
      <c r="AP11">
        <v>99</v>
      </c>
      <c r="AQ11">
        <v>99</v>
      </c>
    </row>
    <row r="12" spans="1:47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10797</v>
      </c>
      <c r="R12">
        <v>28120.5</v>
      </c>
      <c r="S12">
        <v>4.4184847353354311</v>
      </c>
      <c r="T12">
        <v>7.1373908714283187</v>
      </c>
      <c r="U12">
        <v>213.18047687629951</v>
      </c>
      <c r="V12">
        <v>1.6749346562116605</v>
      </c>
      <c r="W12">
        <v>58.288437261072893</v>
      </c>
      <c r="X12">
        <v>0.82857701676712747</v>
      </c>
      <c r="Y12">
        <v>53.000939030585158</v>
      </c>
      <c r="Z12">
        <v>1.5044285028776612</v>
      </c>
      <c r="AA12">
        <v>2.5228296732483719</v>
      </c>
      <c r="AB12">
        <v>55.059139471200304</v>
      </c>
      <c r="AC12">
        <v>70.70805011497589</v>
      </c>
      <c r="AD12">
        <v>46.495493169118006</v>
      </c>
      <c r="AE12">
        <v>100</v>
      </c>
      <c r="AF12">
        <v>100</v>
      </c>
      <c r="AG12">
        <v>0</v>
      </c>
      <c r="AH12">
        <v>0</v>
      </c>
      <c r="AI12">
        <v>0</v>
      </c>
      <c r="AN12">
        <v>99</v>
      </c>
      <c r="AO12">
        <v>99</v>
      </c>
      <c r="AP12">
        <v>99</v>
      </c>
      <c r="AQ12">
        <v>99</v>
      </c>
    </row>
    <row r="13" spans="1:47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10363</v>
      </c>
      <c r="R13">
        <v>27905</v>
      </c>
      <c r="S13">
        <v>4.5327360688048737</v>
      </c>
      <c r="T13">
        <v>7.084178462641102</v>
      </c>
      <c r="U13">
        <v>212.23421609030547</v>
      </c>
      <c r="V13">
        <v>2.3615839455294756</v>
      </c>
      <c r="W13">
        <v>57.5631607238846</v>
      </c>
      <c r="X13">
        <v>0.67729797527324864</v>
      </c>
      <c r="Y13">
        <v>54.05646632321011</v>
      </c>
      <c r="Z13">
        <v>1.5959807248678399</v>
      </c>
      <c r="AA13">
        <v>2.5528442197186125</v>
      </c>
      <c r="AB13">
        <v>55.614143782413933</v>
      </c>
      <c r="AC13">
        <v>69.352251303409048</v>
      </c>
      <c r="AD13">
        <v>43.060323908579747</v>
      </c>
      <c r="AE13">
        <v>100</v>
      </c>
      <c r="AF13">
        <v>100</v>
      </c>
      <c r="AG13">
        <v>0</v>
      </c>
      <c r="AH13">
        <v>0</v>
      </c>
      <c r="AI13">
        <v>0</v>
      </c>
      <c r="AN13">
        <v>99</v>
      </c>
      <c r="AO13">
        <v>99</v>
      </c>
      <c r="AP13">
        <v>99</v>
      </c>
      <c r="AQ13">
        <v>99</v>
      </c>
    </row>
    <row r="14" spans="1:47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9638</v>
      </c>
      <c r="R14">
        <v>26712</v>
      </c>
      <c r="S14">
        <v>4.5440625935908967</v>
      </c>
      <c r="T14">
        <v>7.0462339023659757</v>
      </c>
      <c r="U14">
        <v>213.06101003294401</v>
      </c>
      <c r="V14">
        <v>2.5756214435459719</v>
      </c>
      <c r="W14">
        <v>57.779275232105427</v>
      </c>
      <c r="X14">
        <v>0.82359988020365427</v>
      </c>
      <c r="Y14">
        <v>54.891638952368631</v>
      </c>
      <c r="Z14">
        <v>1.5864352072938801</v>
      </c>
      <c r="AA14">
        <v>2.4325576703961245</v>
      </c>
      <c r="AB14">
        <v>55.512700628073809</v>
      </c>
      <c r="AC14">
        <v>69.453387181010669</v>
      </c>
      <c r="AD14">
        <v>44.126165917731392</v>
      </c>
      <c r="AE14">
        <v>100</v>
      </c>
      <c r="AF14">
        <v>100</v>
      </c>
      <c r="AG14">
        <v>0</v>
      </c>
      <c r="AH14">
        <v>0</v>
      </c>
      <c r="AI14">
        <v>0</v>
      </c>
      <c r="AN14">
        <v>99</v>
      </c>
      <c r="AO14">
        <v>99</v>
      </c>
      <c r="AP14">
        <v>99</v>
      </c>
      <c r="AQ14">
        <v>99</v>
      </c>
    </row>
    <row r="15" spans="1:47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9268</v>
      </c>
      <c r="R15">
        <v>25842</v>
      </c>
      <c r="S15">
        <v>4.6826097051311812</v>
      </c>
      <c r="T15">
        <v>7.219874622707219</v>
      </c>
      <c r="U15">
        <v>219.08089931120017</v>
      </c>
      <c r="V15">
        <v>2.9835152078012537</v>
      </c>
      <c r="W15">
        <v>60.815726336970819</v>
      </c>
      <c r="X15">
        <v>0.96741738255552978</v>
      </c>
      <c r="Y15">
        <v>54.963598120303125</v>
      </c>
      <c r="Z15">
        <v>1.6101407993581414</v>
      </c>
      <c r="AA15">
        <v>2.4924052458766233</v>
      </c>
      <c r="AB15">
        <v>54.79594292464256</v>
      </c>
      <c r="AC15">
        <v>69.004210529375598</v>
      </c>
      <c r="AD15">
        <v>40.407453119407926</v>
      </c>
      <c r="AE15">
        <v>100</v>
      </c>
      <c r="AF15">
        <v>100</v>
      </c>
      <c r="AG15">
        <v>0</v>
      </c>
      <c r="AH15">
        <v>0</v>
      </c>
      <c r="AI15">
        <v>0</v>
      </c>
      <c r="AN15">
        <v>99</v>
      </c>
      <c r="AO15">
        <v>99</v>
      </c>
      <c r="AP15">
        <v>99</v>
      </c>
      <c r="AQ15">
        <v>99</v>
      </c>
    </row>
    <row r="16" spans="1:47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9016</v>
      </c>
      <c r="R16">
        <v>25915.75</v>
      </c>
      <c r="S16">
        <v>4.8327754357871182</v>
      </c>
      <c r="T16">
        <v>7.2627649209457568</v>
      </c>
      <c r="U16">
        <v>220.77136876223983</v>
      </c>
      <c r="V16">
        <v>3.0136114139085302</v>
      </c>
      <c r="W16">
        <v>61.730800767872807</v>
      </c>
      <c r="X16">
        <v>1.2810742502146377</v>
      </c>
      <c r="Y16">
        <v>56.43284854906792</v>
      </c>
      <c r="Z16">
        <v>1.5929389999880004</v>
      </c>
      <c r="AA16">
        <v>2.4477396520281736</v>
      </c>
      <c r="AB16">
        <v>57.496413668791639</v>
      </c>
      <c r="AC16">
        <v>71.076456803841893</v>
      </c>
      <c r="AD16">
        <v>44.486742100898006</v>
      </c>
      <c r="AE16">
        <v>100</v>
      </c>
      <c r="AF16">
        <v>100</v>
      </c>
      <c r="AG16">
        <v>0</v>
      </c>
      <c r="AH16">
        <v>0</v>
      </c>
      <c r="AI16">
        <v>0</v>
      </c>
      <c r="AN16">
        <v>99</v>
      </c>
      <c r="AO16">
        <v>99</v>
      </c>
      <c r="AP16">
        <v>99</v>
      </c>
      <c r="AQ16">
        <v>99</v>
      </c>
    </row>
    <row r="17" spans="1:47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8280</v>
      </c>
      <c r="R17">
        <v>23992</v>
      </c>
      <c r="S17">
        <v>4.7595865288429486</v>
      </c>
      <c r="T17">
        <v>6.8579943314438161</v>
      </c>
      <c r="U17">
        <v>210.37667555852113</v>
      </c>
      <c r="V17">
        <v>3.3761253751250409</v>
      </c>
      <c r="W17">
        <v>55.664388129376448</v>
      </c>
      <c r="X17">
        <v>0.74191397132377457</v>
      </c>
      <c r="Y17">
        <v>55.505848866617775</v>
      </c>
      <c r="Z17">
        <v>1.7242278319015802</v>
      </c>
      <c r="AA17">
        <v>2.4226719185731489</v>
      </c>
      <c r="AB17">
        <v>58.160507983122301</v>
      </c>
      <c r="AC17">
        <v>69.624848611744738</v>
      </c>
      <c r="AD17">
        <v>40.711223467654328</v>
      </c>
      <c r="AE17">
        <v>100</v>
      </c>
      <c r="AF17">
        <v>100</v>
      </c>
      <c r="AG17">
        <v>600.39763374485597</v>
      </c>
      <c r="AH17">
        <v>98.078526175391829</v>
      </c>
      <c r="AI17">
        <v>40.613537845948642</v>
      </c>
      <c r="AJ17">
        <v>174.26238725070021</v>
      </c>
      <c r="AK17">
        <v>54.423392939148286</v>
      </c>
      <c r="AL17">
        <v>31.610442764950935</v>
      </c>
      <c r="AM17">
        <v>4.7268123342780006</v>
      </c>
      <c r="AN17">
        <v>99</v>
      </c>
      <c r="AO17">
        <v>99</v>
      </c>
      <c r="AP17">
        <v>99</v>
      </c>
      <c r="AQ17">
        <v>99</v>
      </c>
    </row>
    <row r="18" spans="1:47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7828</v>
      </c>
      <c r="R18">
        <v>20677</v>
      </c>
      <c r="S18">
        <v>4.9107704212409935</v>
      </c>
      <c r="T18">
        <v>6.6993277554770989</v>
      </c>
      <c r="U18">
        <v>205.08915993616125</v>
      </c>
      <c r="V18">
        <v>3.477293611258887</v>
      </c>
      <c r="W18">
        <v>53.204043139720469</v>
      </c>
      <c r="X18">
        <v>0.26599603424094398</v>
      </c>
      <c r="Y18">
        <v>51.260728208954681</v>
      </c>
      <c r="Z18">
        <v>1.8245366947171753</v>
      </c>
      <c r="AA18">
        <v>2.1535768718866919</v>
      </c>
      <c r="AB18">
        <v>55.523840362363998</v>
      </c>
      <c r="AC18">
        <v>65.922800370627826</v>
      </c>
      <c r="AD18">
        <v>36.325924087100283</v>
      </c>
      <c r="AE18">
        <v>100</v>
      </c>
      <c r="AF18">
        <v>100</v>
      </c>
      <c r="AG18">
        <v>576.02107658816556</v>
      </c>
      <c r="AH18">
        <v>100</v>
      </c>
      <c r="AI18">
        <v>45.407941190694991</v>
      </c>
      <c r="AJ18">
        <v>144.7089268560967</v>
      </c>
      <c r="AK18">
        <v>47.153415435213589</v>
      </c>
      <c r="AL18">
        <v>23.62455479943246</v>
      </c>
      <c r="AM18">
        <v>-1.7580640337724902</v>
      </c>
      <c r="AN18">
        <v>99</v>
      </c>
      <c r="AO18">
        <v>99</v>
      </c>
      <c r="AP18">
        <v>99</v>
      </c>
      <c r="AQ18">
        <v>99</v>
      </c>
    </row>
    <row r="19" spans="1:47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7375</v>
      </c>
      <c r="R19">
        <v>22475</v>
      </c>
      <c r="S19">
        <v>4.9931924360400446</v>
      </c>
      <c r="T19">
        <v>7.0453837597330349</v>
      </c>
      <c r="U19">
        <v>209.08018242491576</v>
      </c>
      <c r="V19">
        <v>3.3548387096774195</v>
      </c>
      <c r="W19">
        <v>60.271412680756391</v>
      </c>
      <c r="X19">
        <v>0.27141268075639602</v>
      </c>
      <c r="Y19">
        <v>52.437637356108091</v>
      </c>
      <c r="Z19">
        <v>1.8693233200467168</v>
      </c>
      <c r="AA19">
        <v>2.2867000336843843</v>
      </c>
      <c r="AB19">
        <v>57.297972317806014</v>
      </c>
      <c r="AC19">
        <v>66.836357361131689</v>
      </c>
      <c r="AD19">
        <v>39.055340690751443</v>
      </c>
      <c r="AE19">
        <v>100</v>
      </c>
      <c r="AF19">
        <v>100</v>
      </c>
      <c r="AG19">
        <v>567.93734928795686</v>
      </c>
      <c r="AH19">
        <v>98.184649610678534</v>
      </c>
      <c r="AI19">
        <v>45.757508342602883</v>
      </c>
      <c r="AJ19">
        <v>151.77009019263744</v>
      </c>
      <c r="AK19">
        <v>40.035351131797349</v>
      </c>
      <c r="AL19">
        <v>20.057804348767213</v>
      </c>
      <c r="AM19">
        <v>-5.6354002066990736</v>
      </c>
      <c r="AN19">
        <v>99</v>
      </c>
      <c r="AO19">
        <v>99</v>
      </c>
      <c r="AP19">
        <v>99</v>
      </c>
      <c r="AQ19">
        <v>99</v>
      </c>
    </row>
    <row r="20" spans="1:47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6887</v>
      </c>
      <c r="R20">
        <v>20940</v>
      </c>
      <c r="S20">
        <v>5.260888252148999</v>
      </c>
      <c r="T20">
        <v>7.2275071633237804</v>
      </c>
      <c r="U20">
        <v>214.07227793696327</v>
      </c>
      <c r="V20">
        <v>3.5816618911174776</v>
      </c>
      <c r="W20">
        <v>63.715377268385879</v>
      </c>
      <c r="X20">
        <v>0.3629417382999045</v>
      </c>
      <c r="Y20">
        <v>51.408300301526914</v>
      </c>
      <c r="Z20">
        <v>1.9269090247371976</v>
      </c>
      <c r="AA20">
        <v>2.2256659915016677</v>
      </c>
      <c r="AB20">
        <v>53.949533055873438</v>
      </c>
      <c r="AC20">
        <v>63.6256007765204</v>
      </c>
      <c r="AD20">
        <v>37.758849108536005</v>
      </c>
      <c r="AE20">
        <v>100</v>
      </c>
      <c r="AF20">
        <v>100</v>
      </c>
      <c r="AG20">
        <v>560.92809470453562</v>
      </c>
      <c r="AH20">
        <v>98.333333333333314</v>
      </c>
      <c r="AI20">
        <v>46.031518624641841</v>
      </c>
      <c r="AJ20">
        <v>142.05415328467248</v>
      </c>
      <c r="AK20">
        <v>37.807428374183424</v>
      </c>
      <c r="AL20">
        <v>13.855324627551903</v>
      </c>
      <c r="AM20">
        <v>-15.862336985505276</v>
      </c>
      <c r="AN20">
        <v>99</v>
      </c>
      <c r="AO20">
        <v>99</v>
      </c>
      <c r="AP20">
        <v>99</v>
      </c>
      <c r="AQ20">
        <v>99</v>
      </c>
    </row>
    <row r="21" spans="1:47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6413</v>
      </c>
      <c r="R21">
        <v>18234.599999999999</v>
      </c>
      <c r="S21">
        <v>5.430050563214988</v>
      </c>
      <c r="T21">
        <v>7.629232338521275</v>
      </c>
      <c r="U21">
        <v>222.72395336338519</v>
      </c>
      <c r="V21">
        <v>3.7401423667094433</v>
      </c>
      <c r="W21">
        <v>69.187149704408114</v>
      </c>
      <c r="X21">
        <v>0.62518508769043435</v>
      </c>
      <c r="Y21">
        <v>51.18483246823024</v>
      </c>
      <c r="Z21">
        <v>1.9685347653251952</v>
      </c>
      <c r="AA21">
        <v>2.3239212656012445</v>
      </c>
      <c r="AB21">
        <v>50.822175971483745</v>
      </c>
      <c r="AC21">
        <v>62.287796985466478</v>
      </c>
      <c r="AD21">
        <v>33.871613968412476</v>
      </c>
      <c r="AE21">
        <v>100</v>
      </c>
      <c r="AF21">
        <v>100</v>
      </c>
      <c r="AG21">
        <v>565.32599060366988</v>
      </c>
      <c r="AH21">
        <v>98.508330317089502</v>
      </c>
      <c r="AI21">
        <v>45.70980443771731</v>
      </c>
      <c r="AJ21">
        <v>133.33011081858351</v>
      </c>
      <c r="AK21">
        <v>41.507534062777715</v>
      </c>
      <c r="AL21">
        <v>18.692875323677505</v>
      </c>
      <c r="AM21">
        <v>-17.960025013760546</v>
      </c>
      <c r="AN21">
        <v>99</v>
      </c>
      <c r="AO21">
        <v>99</v>
      </c>
      <c r="AP21">
        <v>99</v>
      </c>
      <c r="AQ21">
        <v>99</v>
      </c>
      <c r="AT21">
        <v>26.777664440130305</v>
      </c>
      <c r="AU21">
        <v>38.546499511916927</v>
      </c>
    </row>
    <row r="22" spans="1:47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6354</v>
      </c>
      <c r="R22">
        <v>17881</v>
      </c>
      <c r="S22">
        <v>5.3356076282087121</v>
      </c>
      <c r="T22">
        <v>7.5916335775404047</v>
      </c>
      <c r="U22">
        <v>224.91101168838355</v>
      </c>
      <c r="V22">
        <v>4.0266204350987085</v>
      </c>
      <c r="W22">
        <v>68.542027850791314</v>
      </c>
      <c r="X22">
        <v>0.85565684245847518</v>
      </c>
      <c r="Y22">
        <v>53.733175946461195</v>
      </c>
      <c r="Z22">
        <v>1.9414132853689603</v>
      </c>
      <c r="AA22">
        <v>2.3499320067602345</v>
      </c>
      <c r="AB22">
        <v>51.921092811588352</v>
      </c>
      <c r="AC22">
        <v>64.349236062261099</v>
      </c>
      <c r="AD22">
        <v>34.19196098706589</v>
      </c>
      <c r="AE22">
        <v>100</v>
      </c>
      <c r="AF22">
        <v>100</v>
      </c>
      <c r="AG22">
        <v>572.47831711569813</v>
      </c>
      <c r="AI22">
        <v>43.084838655556176</v>
      </c>
      <c r="AJ22">
        <v>130.56819637952316</v>
      </c>
      <c r="AK22">
        <v>45.812028771541158</v>
      </c>
      <c r="AL22">
        <v>24.018755246985016</v>
      </c>
      <c r="AM22">
        <v>-11.571646945502405</v>
      </c>
      <c r="AN22">
        <v>99</v>
      </c>
      <c r="AO22">
        <v>99</v>
      </c>
      <c r="AP22">
        <v>99</v>
      </c>
      <c r="AQ22">
        <v>99</v>
      </c>
      <c r="AT22">
        <v>27.554387338515745</v>
      </c>
      <c r="AU22">
        <v>36.961020077176883</v>
      </c>
    </row>
    <row r="23" spans="1:47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6520</v>
      </c>
      <c r="R23">
        <v>19972</v>
      </c>
      <c r="S23">
        <v>5.3664630482675744</v>
      </c>
      <c r="T23">
        <v>7.4704586420989356</v>
      </c>
      <c r="U23">
        <v>223.08300620869264</v>
      </c>
      <c r="V23">
        <v>4.4312036851592227</v>
      </c>
      <c r="W23">
        <v>67.379331063488891</v>
      </c>
      <c r="X23">
        <v>0.88624073703184447</v>
      </c>
      <c r="Y23">
        <v>54.568042234826649</v>
      </c>
      <c r="Z23">
        <v>1.9271331626547576</v>
      </c>
      <c r="AA23">
        <v>2.2479664642641266</v>
      </c>
      <c r="AB23">
        <v>53.828275459004409</v>
      </c>
      <c r="AC23">
        <v>64.067872668582922</v>
      </c>
      <c r="AD23">
        <v>33.095559484451798</v>
      </c>
      <c r="AE23">
        <v>100</v>
      </c>
      <c r="AF23">
        <v>100</v>
      </c>
      <c r="AG23">
        <v>565.53725864843125</v>
      </c>
      <c r="AH23">
        <v>98.903464850791124</v>
      </c>
      <c r="AI23">
        <v>46.344882835970381</v>
      </c>
      <c r="AJ23">
        <v>127.91739064337372</v>
      </c>
      <c r="AK23">
        <v>43.02367395338085</v>
      </c>
      <c r="AL23">
        <v>24.713503164853705</v>
      </c>
      <c r="AM23">
        <v>-11.165153192848848</v>
      </c>
      <c r="AN23">
        <v>99</v>
      </c>
      <c r="AO23">
        <v>99</v>
      </c>
      <c r="AP23">
        <v>99</v>
      </c>
      <c r="AQ23">
        <v>99</v>
      </c>
      <c r="AT23">
        <v>26.276787502503502</v>
      </c>
      <c r="AU23">
        <v>37.953134388143411</v>
      </c>
    </row>
    <row r="24" spans="1:47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7219</v>
      </c>
      <c r="R24">
        <v>27151</v>
      </c>
      <c r="S24">
        <v>5.4409045707340429</v>
      </c>
      <c r="T24">
        <v>7.2967478177599343</v>
      </c>
      <c r="U24">
        <v>216.70035836617564</v>
      </c>
      <c r="V24">
        <v>3.8414791352068063</v>
      </c>
      <c r="W24">
        <v>64.292291259990407</v>
      </c>
      <c r="X24">
        <v>0.67769142941328109</v>
      </c>
      <c r="Y24">
        <v>54.462388622839313</v>
      </c>
      <c r="Z24">
        <v>1.9446214233039925</v>
      </c>
      <c r="AA24">
        <v>2.1725678196949594</v>
      </c>
      <c r="AB24">
        <v>54.253557367771393</v>
      </c>
      <c r="AC24">
        <v>65.292206844575475</v>
      </c>
      <c r="AD24">
        <v>39.320341025316942</v>
      </c>
      <c r="AE24">
        <v>100</v>
      </c>
      <c r="AF24">
        <v>100</v>
      </c>
      <c r="AG24">
        <v>544.78541358936491</v>
      </c>
      <c r="AH24">
        <v>98.92085006077123</v>
      </c>
      <c r="AI24">
        <v>55.121358329343281</v>
      </c>
      <c r="AJ24">
        <v>140.23688574173161</v>
      </c>
      <c r="AK24">
        <v>40.210347537560011</v>
      </c>
      <c r="AL24">
        <v>20.471202122662163</v>
      </c>
      <c r="AM24">
        <v>-13.388387000956982</v>
      </c>
      <c r="AN24">
        <v>99</v>
      </c>
      <c r="AO24">
        <v>99</v>
      </c>
      <c r="AP24">
        <v>99</v>
      </c>
      <c r="AQ24">
        <v>99</v>
      </c>
      <c r="AR24">
        <v>188.40956180425971</v>
      </c>
      <c r="AS24">
        <v>32.227608230584394</v>
      </c>
      <c r="AT24">
        <v>22.349084748259727</v>
      </c>
      <c r="AU24">
        <v>43.129166513203927</v>
      </c>
    </row>
    <row r="25" spans="1:47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6794</v>
      </c>
      <c r="R25">
        <v>23837.5</v>
      </c>
      <c r="S25">
        <v>5.4911798636602001</v>
      </c>
      <c r="T25">
        <v>7.607341373885685</v>
      </c>
      <c r="U25">
        <v>222.63724971158899</v>
      </c>
      <c r="V25">
        <v>3.5700052438384886</v>
      </c>
      <c r="W25">
        <v>70.775039328788694</v>
      </c>
      <c r="X25">
        <v>0.72994231777661245</v>
      </c>
      <c r="Y25">
        <v>52.878526677316195</v>
      </c>
      <c r="Z25">
        <v>1.8040392895998436</v>
      </c>
      <c r="AA25">
        <v>2.1302398885037399</v>
      </c>
      <c r="AB25">
        <v>55.051773192320944</v>
      </c>
      <c r="AC25">
        <v>66.139939056993043</v>
      </c>
      <c r="AD25">
        <v>40.584106951137009</v>
      </c>
      <c r="AE25">
        <v>100</v>
      </c>
      <c r="AF25">
        <v>100</v>
      </c>
      <c r="AG25">
        <v>546.05131869286527</v>
      </c>
      <c r="AH25">
        <v>100</v>
      </c>
      <c r="AI25">
        <v>54.512847404299926</v>
      </c>
      <c r="AJ25">
        <v>131.06476639036882</v>
      </c>
      <c r="AK25">
        <v>39.87252143948335</v>
      </c>
      <c r="AL25">
        <v>18.611100992368197</v>
      </c>
      <c r="AM25">
        <v>-20.372210146185996</v>
      </c>
      <c r="AN25">
        <v>99</v>
      </c>
      <c r="AO25">
        <v>99</v>
      </c>
      <c r="AP25">
        <v>99</v>
      </c>
      <c r="AQ25">
        <v>99</v>
      </c>
      <c r="AR25">
        <v>193.12095881991391</v>
      </c>
      <c r="AS25">
        <v>30.639330775718431</v>
      </c>
      <c r="AT25">
        <v>20.824331410592556</v>
      </c>
      <c r="AU25">
        <v>43.75878342947037</v>
      </c>
    </row>
    <row r="26" spans="1:47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6665</v>
      </c>
      <c r="R26">
        <v>25508.77</v>
      </c>
      <c r="S26">
        <v>5.6119005346004531</v>
      </c>
      <c r="T26">
        <v>7.6789276785983773</v>
      </c>
      <c r="U26">
        <v>225.47081611539843</v>
      </c>
      <c r="V26">
        <v>4.3004817558823882</v>
      </c>
      <c r="W26">
        <v>73.166993155687223</v>
      </c>
      <c r="X26">
        <v>0.69387900710226325</v>
      </c>
      <c r="Y26">
        <v>52.416256116548944</v>
      </c>
      <c r="Z26">
        <v>1.7987941694830849</v>
      </c>
      <c r="AA26">
        <v>2.0505430779934506</v>
      </c>
      <c r="AB26">
        <v>56.044140622797059</v>
      </c>
      <c r="AC26">
        <v>64.039865463753557</v>
      </c>
      <c r="AD26">
        <v>41.100268072261805</v>
      </c>
      <c r="AE26">
        <v>100</v>
      </c>
      <c r="AF26">
        <v>100</v>
      </c>
      <c r="AG26">
        <v>545.76454268497446</v>
      </c>
      <c r="AH26">
        <v>100</v>
      </c>
      <c r="AI26">
        <v>59.724557475723032</v>
      </c>
      <c r="AJ26">
        <v>118.49631607005688</v>
      </c>
      <c r="AK26">
        <v>43.373538125704499</v>
      </c>
      <c r="AL26">
        <v>21.134274613827952</v>
      </c>
      <c r="AM26">
        <v>-21.999836448723201</v>
      </c>
      <c r="AN26">
        <v>99</v>
      </c>
      <c r="AO26">
        <v>99</v>
      </c>
      <c r="AP26">
        <v>99</v>
      </c>
      <c r="AQ26">
        <v>99</v>
      </c>
      <c r="AR26">
        <v>193.26970826767121</v>
      </c>
      <c r="AS26">
        <v>30.973526201380007</v>
      </c>
      <c r="AT26">
        <v>20.475311040085437</v>
      </c>
      <c r="AU26">
        <v>48.331613009956961</v>
      </c>
    </row>
    <row r="27" spans="1:47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6690</v>
      </c>
      <c r="R27">
        <v>28232.01</v>
      </c>
      <c r="S27">
        <v>5.9077993384105492</v>
      </c>
      <c r="T27">
        <v>7.8808770611798451</v>
      </c>
      <c r="U27">
        <v>229.56768150762301</v>
      </c>
      <c r="V27">
        <v>4.7959744984505193</v>
      </c>
      <c r="W27">
        <v>76.193653941040708</v>
      </c>
      <c r="X27">
        <v>0.70841573093803822</v>
      </c>
      <c r="Y27">
        <v>50.617285882249185</v>
      </c>
      <c r="Z27">
        <v>1.774077764823262</v>
      </c>
      <c r="AA27">
        <v>2.0520494294311997</v>
      </c>
      <c r="AB27">
        <v>55.90424051751792</v>
      </c>
      <c r="AC27">
        <v>60.144438807191399</v>
      </c>
      <c r="AD27">
        <v>40.971606240593132</v>
      </c>
      <c r="AE27">
        <v>100</v>
      </c>
      <c r="AF27">
        <v>100</v>
      </c>
      <c r="AG27">
        <v>543.48589668420789</v>
      </c>
      <c r="AH27">
        <v>95.260663339237979</v>
      </c>
      <c r="AI27">
        <v>63.05771356697592</v>
      </c>
      <c r="AJ27">
        <v>115.66849442344362</v>
      </c>
      <c r="AK27">
        <v>41.736055019784949</v>
      </c>
      <c r="AL27">
        <v>19.251492253604575</v>
      </c>
      <c r="AM27">
        <v>-27.430695530592768</v>
      </c>
      <c r="AN27">
        <v>99</v>
      </c>
      <c r="AO27">
        <v>99</v>
      </c>
      <c r="AP27">
        <v>99</v>
      </c>
      <c r="AQ27">
        <v>99</v>
      </c>
      <c r="AR27">
        <v>193.36465526215335</v>
      </c>
      <c r="AS27">
        <v>31.495912729925152</v>
      </c>
      <c r="AT27">
        <v>18.872195072189328</v>
      </c>
      <c r="AU27">
        <v>56.041139118327038</v>
      </c>
    </row>
    <row r="28" spans="1:47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7063</v>
      </c>
      <c r="R28">
        <v>33677</v>
      </c>
      <c r="S28">
        <v>5.8883633767624488</v>
      </c>
      <c r="T28">
        <v>7.7799091367995983</v>
      </c>
      <c r="U28">
        <v>230.20244291356124</v>
      </c>
      <c r="V28">
        <v>55.883837633993515</v>
      </c>
      <c r="W28">
        <v>75.07200760162722</v>
      </c>
      <c r="X28">
        <v>0.82251982064910756</v>
      </c>
      <c r="Y28">
        <v>52.481188693543345</v>
      </c>
      <c r="Z28">
        <v>1.7464035062223351</v>
      </c>
      <c r="AA28">
        <v>2.0220059538440927</v>
      </c>
      <c r="AB28">
        <v>58.396759967080918</v>
      </c>
      <c r="AC28">
        <v>62.572375929017369</v>
      </c>
      <c r="AD28">
        <v>42.314667103629446</v>
      </c>
      <c r="AE28">
        <v>100</v>
      </c>
      <c r="AF28">
        <v>100</v>
      </c>
      <c r="AG28">
        <v>538.63038786458685</v>
      </c>
      <c r="AH28">
        <v>91.510526472072939</v>
      </c>
      <c r="AI28">
        <v>62.520414526234518</v>
      </c>
      <c r="AJ28">
        <v>107.4017828996468</v>
      </c>
      <c r="AK28">
        <v>46.663997428493559</v>
      </c>
      <c r="AL28">
        <v>24.498761058146567</v>
      </c>
      <c r="AM28">
        <v>-12.326157411015556</v>
      </c>
      <c r="AN28">
        <v>99</v>
      </c>
      <c r="AO28">
        <v>99</v>
      </c>
      <c r="AP28">
        <v>99</v>
      </c>
      <c r="AQ28">
        <v>99</v>
      </c>
      <c r="AR28">
        <v>193.70062280323123</v>
      </c>
      <c r="AS28">
        <v>31.409331150395872</v>
      </c>
      <c r="AT28">
        <v>19.283190307925295</v>
      </c>
      <c r="AU28">
        <v>55.708643881580912</v>
      </c>
    </row>
    <row r="29" spans="1:47" s="501" customFormat="1">
      <c r="A29" s="501">
        <v>1</v>
      </c>
      <c r="B29" s="501">
        <v>28</v>
      </c>
      <c r="C29" s="501">
        <v>2023</v>
      </c>
      <c r="D29" s="501">
        <v>99</v>
      </c>
      <c r="E29" s="501">
        <v>99</v>
      </c>
      <c r="F29" s="501">
        <v>99</v>
      </c>
      <c r="G29" s="501">
        <v>99</v>
      </c>
      <c r="H29" s="501">
        <v>99</v>
      </c>
      <c r="I29" s="501">
        <v>99</v>
      </c>
      <c r="J29" s="501">
        <v>999</v>
      </c>
      <c r="K29" s="501">
        <v>99</v>
      </c>
      <c r="L29" s="501">
        <v>99</v>
      </c>
      <c r="M29" s="501">
        <v>99</v>
      </c>
      <c r="N29" s="501">
        <v>99</v>
      </c>
      <c r="O29" s="501">
        <v>99</v>
      </c>
      <c r="P29" s="501">
        <v>9999</v>
      </c>
      <c r="Q29" s="501">
        <v>7213</v>
      </c>
      <c r="R29" s="501">
        <v>38389</v>
      </c>
      <c r="S29" s="501">
        <v>5.781903520208604</v>
      </c>
      <c r="T29" s="501">
        <v>7.794758915314282</v>
      </c>
      <c r="U29" s="501">
        <v>226.06022819036872</v>
      </c>
      <c r="V29" s="501">
        <v>54.226471124540879</v>
      </c>
      <c r="W29" s="501">
        <v>75.125687045768302</v>
      </c>
      <c r="X29" s="501">
        <v>0.81273281408736875</v>
      </c>
      <c r="Y29" s="501">
        <v>53.723363126910783</v>
      </c>
      <c r="Z29" s="501">
        <v>1.7558234000910278</v>
      </c>
      <c r="AA29" s="501">
        <v>2.0435482984049482</v>
      </c>
      <c r="AB29" s="501">
        <v>59.528121629803856</v>
      </c>
      <c r="AC29" s="501">
        <v>63.655981296383601</v>
      </c>
      <c r="AD29" s="501">
        <v>45.352019548436211</v>
      </c>
      <c r="AE29" s="501">
        <v>100</v>
      </c>
      <c r="AF29" s="501">
        <v>100</v>
      </c>
      <c r="AG29" s="501">
        <v>538.34672093587403</v>
      </c>
      <c r="AH29" s="501">
        <v>96.246320560577217</v>
      </c>
      <c r="AI29" s="501">
        <v>63.442652843262401</v>
      </c>
      <c r="AJ29" s="501">
        <v>111.04567141201905</v>
      </c>
      <c r="AK29" s="501">
        <v>41.436411083800635</v>
      </c>
      <c r="AL29" s="501">
        <v>20.752855801825529</v>
      </c>
      <c r="AM29" s="501">
        <v>-14.831012214140294</v>
      </c>
      <c r="AN29" s="501">
        <v>99</v>
      </c>
      <c r="AO29" s="501">
        <v>99</v>
      </c>
      <c r="AP29" s="501">
        <v>99</v>
      </c>
      <c r="AQ29" s="501">
        <v>99</v>
      </c>
      <c r="AR29" s="501">
        <v>193.17315830615379</v>
      </c>
      <c r="AS29" s="501">
        <v>31.003146305527576</v>
      </c>
      <c r="AT29" s="501">
        <v>18.408919221652035</v>
      </c>
      <c r="AU29" s="501">
        <v>54.124879522779963</v>
      </c>
    </row>
    <row r="30" spans="1:47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6876</v>
      </c>
      <c r="R30">
        <v>36870</v>
      </c>
      <c r="S30">
        <v>5.8926894155332965</v>
      </c>
      <c r="T30">
        <v>7.7380254949823692</v>
      </c>
      <c r="U30">
        <v>225.8290832655278</v>
      </c>
      <c r="V30">
        <v>56.981285598047187</v>
      </c>
      <c r="W30">
        <v>74.171413072959055</v>
      </c>
      <c r="X30">
        <v>0.69704366693788988</v>
      </c>
      <c r="Y30">
        <v>52.520219956817741</v>
      </c>
      <c r="Z30">
        <v>1.7227471599127011</v>
      </c>
      <c r="AA30">
        <v>2.0406274146988945</v>
      </c>
      <c r="AB30">
        <v>57.442169512402003</v>
      </c>
      <c r="AC30">
        <v>59.893578682558513</v>
      </c>
      <c r="AD30">
        <v>41.42146338178847</v>
      </c>
      <c r="AE30">
        <v>100</v>
      </c>
      <c r="AF30">
        <v>100</v>
      </c>
      <c r="AG30">
        <v>533.82747431043822</v>
      </c>
      <c r="AH30">
        <v>94.903715758068884</v>
      </c>
      <c r="AI30">
        <v>65.7011120151885</v>
      </c>
      <c r="AJ30">
        <v>107.67487929478318</v>
      </c>
      <c r="AK30">
        <v>37.878362915194096</v>
      </c>
      <c r="AL30">
        <v>6.2181041152959082</v>
      </c>
      <c r="AM30">
        <v>-22.927987867509941</v>
      </c>
      <c r="AN30">
        <v>99</v>
      </c>
      <c r="AO30">
        <v>99</v>
      </c>
      <c r="AP30">
        <v>99</v>
      </c>
      <c r="AQ30">
        <v>99</v>
      </c>
      <c r="AR30">
        <v>192.48939682901141</v>
      </c>
      <c r="AS30">
        <v>31.275580569828488</v>
      </c>
      <c r="AT30">
        <v>18.698128559804726</v>
      </c>
      <c r="AU30">
        <v>56.891781936533754</v>
      </c>
    </row>
    <row r="31" spans="1:47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1202</v>
      </c>
      <c r="R31">
        <v>3216</v>
      </c>
      <c r="S31">
        <v>5.6413685847589443</v>
      </c>
      <c r="T31">
        <v>7.9399875621890548</v>
      </c>
      <c r="U31">
        <v>226.4720771144278</v>
      </c>
      <c r="V31">
        <v>50.839552238805965</v>
      </c>
      <c r="W31">
        <v>77.891791044776127</v>
      </c>
      <c r="X31">
        <v>0.80845771144278622</v>
      </c>
      <c r="Y31">
        <v>53.799439696024365</v>
      </c>
      <c r="Z31">
        <v>1.7448995447426598</v>
      </c>
      <c r="AA31">
        <v>1.94429718462324</v>
      </c>
      <c r="AB31">
        <v>57.324803898094487</v>
      </c>
      <c r="AC31">
        <v>63.684092588325299</v>
      </c>
      <c r="AD31">
        <v>43.257455536615858</v>
      </c>
      <c r="AE31">
        <v>8.7225386493083814</v>
      </c>
      <c r="AF31">
        <v>8.7473739744011514</v>
      </c>
      <c r="AG31">
        <v>555.25812743823133</v>
      </c>
      <c r="AH31">
        <v>95.429104477611929</v>
      </c>
      <c r="AI31">
        <v>57.307213930348254</v>
      </c>
      <c r="AJ31">
        <v>119.3584675393691</v>
      </c>
      <c r="AK31">
        <v>45.715734096874073</v>
      </c>
      <c r="AL31">
        <v>19.451874001607926</v>
      </c>
      <c r="AM31">
        <v>-12.066307015847141</v>
      </c>
      <c r="AN31">
        <v>99</v>
      </c>
      <c r="AO31">
        <v>99</v>
      </c>
      <c r="AP31">
        <v>99</v>
      </c>
      <c r="AQ31">
        <v>99</v>
      </c>
      <c r="AR31">
        <v>193.83029908972688</v>
      </c>
      <c r="AS31">
        <v>30.695422621316361</v>
      </c>
    </row>
    <row r="32" spans="1:47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898</v>
      </c>
      <c r="R32">
        <v>2370</v>
      </c>
      <c r="S32">
        <v>5.7610806247361763</v>
      </c>
      <c r="T32">
        <v>8.0164556962025291</v>
      </c>
      <c r="U32">
        <v>226.17160337552741</v>
      </c>
      <c r="V32">
        <v>51.603375527426159</v>
      </c>
      <c r="W32">
        <v>78.185654008438817</v>
      </c>
      <c r="X32">
        <v>1.2236286919831223</v>
      </c>
      <c r="Y32">
        <v>58.060040794780178</v>
      </c>
      <c r="Z32">
        <v>1.7383222892435679</v>
      </c>
      <c r="AA32">
        <v>2.062356833322688</v>
      </c>
      <c r="AB32">
        <v>56.723364101487121</v>
      </c>
      <c r="AC32">
        <v>66.228335911203729</v>
      </c>
      <c r="AD32">
        <v>37.382589402986568</v>
      </c>
      <c r="AE32">
        <v>6.4279902359642005</v>
      </c>
      <c r="AF32">
        <v>6.4377397150430893</v>
      </c>
      <c r="AG32">
        <v>543.14571301643741</v>
      </c>
      <c r="AH32">
        <v>94.767932489451482</v>
      </c>
      <c r="AI32">
        <v>57.637130801687775</v>
      </c>
      <c r="AJ32">
        <v>123.11056637488696</v>
      </c>
      <c r="AK32">
        <v>56.211051446385262</v>
      </c>
      <c r="AL32">
        <v>31.921993172122601</v>
      </c>
      <c r="AM32">
        <v>-5.2424187692721365</v>
      </c>
      <c r="AN32">
        <v>99</v>
      </c>
      <c r="AO32">
        <v>99</v>
      </c>
      <c r="AP32">
        <v>99</v>
      </c>
      <c r="AQ32">
        <v>99</v>
      </c>
      <c r="AR32">
        <v>192.784984451355</v>
      </c>
      <c r="AS32">
        <v>31.036414751238858</v>
      </c>
    </row>
    <row r="33" spans="1:45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809</v>
      </c>
      <c r="R33">
        <v>1858</v>
      </c>
      <c r="S33">
        <v>5.5654281098546035</v>
      </c>
      <c r="T33">
        <v>7.78740581270183</v>
      </c>
      <c r="U33">
        <v>216.09596340150719</v>
      </c>
      <c r="V33">
        <v>47.739504843918191</v>
      </c>
      <c r="W33">
        <v>75.134553283100118</v>
      </c>
      <c r="X33">
        <v>0.6458557588805165</v>
      </c>
      <c r="Y33">
        <v>55.136761758024114</v>
      </c>
      <c r="Z33">
        <v>1.6553606195435404</v>
      </c>
      <c r="AA33">
        <v>2.0273991483649074</v>
      </c>
      <c r="AB33">
        <v>47.439694557362223</v>
      </c>
      <c r="AC33">
        <v>66.688243307871829</v>
      </c>
      <c r="AD33">
        <v>33.867212241089845</v>
      </c>
      <c r="AE33">
        <v>5.0393273664225662</v>
      </c>
      <c r="AF33">
        <v>4.8221348924410048</v>
      </c>
      <c r="AG33">
        <v>525.20559114735011</v>
      </c>
      <c r="AH33">
        <v>92.034445640473621</v>
      </c>
      <c r="AI33">
        <v>54.73627556512379</v>
      </c>
      <c r="AJ33">
        <v>129.62517629175761</v>
      </c>
      <c r="AK33">
        <v>45.50247327852496</v>
      </c>
      <c r="AL33">
        <v>21.703687042937727</v>
      </c>
      <c r="AM33">
        <v>-19.104597759105005</v>
      </c>
      <c r="AN33">
        <v>99</v>
      </c>
      <c r="AO33">
        <v>99</v>
      </c>
      <c r="AP33">
        <v>99</v>
      </c>
      <c r="AQ33">
        <v>99</v>
      </c>
      <c r="AR33">
        <v>191.03086779266164</v>
      </c>
      <c r="AS33">
        <v>30.374073664779701</v>
      </c>
    </row>
    <row r="34" spans="1:45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1115</v>
      </c>
      <c r="R34">
        <v>3412</v>
      </c>
      <c r="S34">
        <v>6.1818715165737741</v>
      </c>
      <c r="T34">
        <v>8.2151230949589689</v>
      </c>
      <c r="U34">
        <v>229.53645955451341</v>
      </c>
      <c r="V34">
        <v>61.166471277842895</v>
      </c>
      <c r="W34">
        <v>82.502930832356384</v>
      </c>
      <c r="X34">
        <v>0.93786635404454877</v>
      </c>
      <c r="Y34">
        <v>52.815899992686141</v>
      </c>
      <c r="Z34">
        <v>1.800953330762463</v>
      </c>
      <c r="AA34">
        <v>1.9352123372489012</v>
      </c>
      <c r="AB34">
        <v>56.667651683041619</v>
      </c>
      <c r="AC34">
        <v>62.192336707749398</v>
      </c>
      <c r="AD34">
        <v>39.070801159173641</v>
      </c>
      <c r="AE34">
        <v>9.2541361540547875</v>
      </c>
      <c r="AF34">
        <v>9.4060588579708764</v>
      </c>
      <c r="AG34">
        <v>513.43818514007319</v>
      </c>
      <c r="AH34">
        <v>95.66236811254393</v>
      </c>
      <c r="AI34">
        <v>66.617819460726864</v>
      </c>
      <c r="AJ34">
        <v>113.6517782108768</v>
      </c>
      <c r="AK34">
        <v>40.49542422953472</v>
      </c>
      <c r="AL34">
        <v>23.617479497065457</v>
      </c>
      <c r="AM34">
        <v>-28.641265997193695</v>
      </c>
      <c r="AN34">
        <v>99</v>
      </c>
      <c r="AO34">
        <v>99</v>
      </c>
      <c r="AP34">
        <v>99</v>
      </c>
      <c r="AQ34">
        <v>99</v>
      </c>
      <c r="AR34">
        <v>191.77953714981737</v>
      </c>
      <c r="AS34">
        <v>32.234590727522978</v>
      </c>
    </row>
    <row r="35" spans="1:45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1119</v>
      </c>
      <c r="R35">
        <v>3611</v>
      </c>
      <c r="S35">
        <v>6.2070399113082031</v>
      </c>
      <c r="T35">
        <v>7.9858764885073388</v>
      </c>
      <c r="U35">
        <v>229.76707283300999</v>
      </c>
      <c r="V35">
        <v>63.555801716975921</v>
      </c>
      <c r="W35">
        <v>80.116311271116018</v>
      </c>
      <c r="X35">
        <v>0.58155635558017171</v>
      </c>
      <c r="Y35">
        <v>51.101743460496401</v>
      </c>
      <c r="Z35">
        <v>1.7145151540533421</v>
      </c>
      <c r="AA35">
        <v>1.9003329957078527</v>
      </c>
      <c r="AB35">
        <v>52.814245654642491</v>
      </c>
      <c r="AC35">
        <v>60.856708817306306</v>
      </c>
      <c r="AD35">
        <v>34.666622617222501</v>
      </c>
      <c r="AE35">
        <v>9.7938703553024133</v>
      </c>
      <c r="AF35">
        <v>9.9646550865104455</v>
      </c>
      <c r="AG35">
        <v>509.34488836662752</v>
      </c>
      <c r="AH35">
        <v>94.04597064525062</v>
      </c>
      <c r="AI35">
        <v>66.602049293824408</v>
      </c>
      <c r="AJ35">
        <v>103.35684409475378</v>
      </c>
      <c r="AK35">
        <v>43.32451642974663</v>
      </c>
      <c r="AL35">
        <v>18.834694573108123</v>
      </c>
      <c r="AM35">
        <v>-28.77625277473101</v>
      </c>
      <c r="AN35">
        <v>99</v>
      </c>
      <c r="AO35">
        <v>99</v>
      </c>
      <c r="AP35">
        <v>99</v>
      </c>
      <c r="AQ35">
        <v>99</v>
      </c>
      <c r="AR35">
        <v>192.01410105757935</v>
      </c>
      <c r="AS35">
        <v>32.234506916715766</v>
      </c>
    </row>
    <row r="36" spans="1:45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1092</v>
      </c>
      <c r="R36">
        <v>3633</v>
      </c>
      <c r="S36">
        <v>6.3294765840220402</v>
      </c>
      <c r="T36">
        <v>8.0297274979355908</v>
      </c>
      <c r="U36">
        <v>233.44662813102039</v>
      </c>
      <c r="V36">
        <v>67.107074043490229</v>
      </c>
      <c r="W36">
        <v>81.860721167079546</v>
      </c>
      <c r="X36">
        <v>0.79823837049270596</v>
      </c>
      <c r="Y36">
        <v>47.769024860099854</v>
      </c>
      <c r="Z36">
        <v>1.6630369931979871</v>
      </c>
      <c r="AA36">
        <v>1.8613360315232923</v>
      </c>
      <c r="AB36">
        <v>53.357253209377276</v>
      </c>
      <c r="AC36">
        <v>54.743686069458818</v>
      </c>
      <c r="AD36">
        <v>35.279777565885851</v>
      </c>
      <c r="AE36">
        <v>9.8535394629780306</v>
      </c>
      <c r="AF36">
        <v>10.185913742932437</v>
      </c>
      <c r="AG36">
        <v>509.48535324526131</v>
      </c>
      <c r="AH36">
        <v>95.485824387558523</v>
      </c>
      <c r="AI36">
        <v>69.666941921277186</v>
      </c>
      <c r="AJ36">
        <v>95.405895115592358</v>
      </c>
      <c r="AK36">
        <v>38.328314852285693</v>
      </c>
      <c r="AL36">
        <v>10.000709008459076</v>
      </c>
      <c r="AM36">
        <v>-31.814365269919303</v>
      </c>
      <c r="AN36">
        <v>99</v>
      </c>
      <c r="AO36">
        <v>99</v>
      </c>
      <c r="AP36">
        <v>99</v>
      </c>
      <c r="AQ36">
        <v>99</v>
      </c>
      <c r="AR36">
        <v>192.32452613440552</v>
      </c>
      <c r="AS36">
        <v>32.605570998600882</v>
      </c>
    </row>
    <row r="37" spans="1:45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735</v>
      </c>
      <c r="R37">
        <v>2607</v>
      </c>
      <c r="S37">
        <v>6.3676132003069839</v>
      </c>
      <c r="T37">
        <v>8.1864211737629464</v>
      </c>
      <c r="U37">
        <v>236.07054085155329</v>
      </c>
      <c r="V37">
        <v>69.198312236286952</v>
      </c>
      <c r="W37">
        <v>81.971614883007305</v>
      </c>
      <c r="X37">
        <v>0.57537399309551218</v>
      </c>
      <c r="Y37">
        <v>47.719858562676194</v>
      </c>
      <c r="Z37">
        <v>1.6606273460029333</v>
      </c>
      <c r="AA37">
        <v>1.925481653266538</v>
      </c>
      <c r="AB37">
        <v>55.15317011416559</v>
      </c>
      <c r="AC37">
        <v>56.460734838446861</v>
      </c>
      <c r="AD37">
        <v>40.444322292246511</v>
      </c>
      <c r="AE37">
        <v>7.0707892595606161</v>
      </c>
      <c r="AF37">
        <v>7.3914529546630492</v>
      </c>
      <c r="AG37">
        <v>520.49979846835936</v>
      </c>
      <c r="AH37">
        <v>94.629842731108511</v>
      </c>
      <c r="AI37">
        <v>72.190257000383582</v>
      </c>
      <c r="AJ37">
        <v>92.846447521548626</v>
      </c>
      <c r="AK37">
        <v>41.967937726303326</v>
      </c>
      <c r="AL37">
        <v>2.1247649316456436</v>
      </c>
      <c r="AM37">
        <v>-24.809624752140696</v>
      </c>
      <c r="AN37">
        <v>99</v>
      </c>
      <c r="AO37">
        <v>99</v>
      </c>
      <c r="AP37">
        <v>99</v>
      </c>
      <c r="AQ37">
        <v>99</v>
      </c>
      <c r="AR37">
        <v>192.87827488915764</v>
      </c>
      <c r="AS37">
        <v>32.71569686690512</v>
      </c>
    </row>
    <row r="38" spans="1:45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804</v>
      </c>
      <c r="R38">
        <v>3174</v>
      </c>
      <c r="S38">
        <v>6.3758283370148332</v>
      </c>
      <c r="T38">
        <v>8.0044108380592327</v>
      </c>
      <c r="U38">
        <v>234.67545683679927</v>
      </c>
      <c r="V38">
        <v>70.226843100189029</v>
      </c>
      <c r="W38">
        <v>78.323881537492127</v>
      </c>
      <c r="X38">
        <v>0.88216761184625059</v>
      </c>
      <c r="Y38">
        <v>49.171094109565502</v>
      </c>
      <c r="Z38">
        <v>1.6519958443037013</v>
      </c>
      <c r="AA38">
        <v>2.0589866534661203</v>
      </c>
      <c r="AB38">
        <v>58.916315796045822</v>
      </c>
      <c r="AC38">
        <v>55.388303542165445</v>
      </c>
      <c r="AD38">
        <v>40.502404017649177</v>
      </c>
      <c r="AE38">
        <v>8.6086248982912981</v>
      </c>
      <c r="AF38">
        <v>8.9458494518519878</v>
      </c>
      <c r="AG38">
        <v>521.29040912139499</v>
      </c>
      <c r="AH38">
        <v>93.635790800252067</v>
      </c>
      <c r="AI38">
        <v>74.700693131695019</v>
      </c>
      <c r="AJ38">
        <v>91.123946414915508</v>
      </c>
      <c r="AK38">
        <v>30.018389687327691</v>
      </c>
      <c r="AL38">
        <v>-10.10266806713169</v>
      </c>
      <c r="AM38">
        <v>-21.811929545468768</v>
      </c>
      <c r="AN38">
        <v>99</v>
      </c>
      <c r="AO38">
        <v>99</v>
      </c>
      <c r="AP38">
        <v>99</v>
      </c>
      <c r="AQ38">
        <v>99</v>
      </c>
      <c r="AR38">
        <v>192.37424547283703</v>
      </c>
      <c r="AS38">
        <v>32.55094666217294</v>
      </c>
    </row>
    <row r="39" spans="1:45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828</v>
      </c>
      <c r="R39">
        <v>3046</v>
      </c>
      <c r="S39">
        <v>6.02169625246548</v>
      </c>
      <c r="T39">
        <v>7.7019041365725585</v>
      </c>
      <c r="U39">
        <v>229.33381483913317</v>
      </c>
      <c r="V39">
        <v>62.869336835193707</v>
      </c>
      <c r="W39">
        <v>74.064346684175987</v>
      </c>
      <c r="X39">
        <v>0.72225869993434</v>
      </c>
      <c r="Y39">
        <v>50.90652428130543</v>
      </c>
      <c r="Z39">
        <v>1.6743718007715973</v>
      </c>
      <c r="AA39">
        <v>2.0612206695844622</v>
      </c>
      <c r="AB39">
        <v>56.203035181547023</v>
      </c>
      <c r="AC39">
        <v>54.639779170172879</v>
      </c>
      <c r="AD39">
        <v>40.057105354954494</v>
      </c>
      <c r="AE39">
        <v>8.2614591809058897</v>
      </c>
      <c r="AF39">
        <v>8.3896720594983751</v>
      </c>
      <c r="AG39">
        <v>536.00519210799587</v>
      </c>
      <c r="AH39">
        <v>94.156270518713058</v>
      </c>
      <c r="AI39">
        <v>71.306631648063018</v>
      </c>
      <c r="AJ39">
        <v>98.89094048903533</v>
      </c>
      <c r="AK39">
        <v>36.842806544024874</v>
      </c>
      <c r="AL39">
        <v>-0.3194002436785825</v>
      </c>
      <c r="AM39">
        <v>-19.238821715467594</v>
      </c>
      <c r="AN39">
        <v>99</v>
      </c>
      <c r="AO39">
        <v>99</v>
      </c>
      <c r="AP39">
        <v>99</v>
      </c>
      <c r="AQ39">
        <v>99</v>
      </c>
      <c r="AR39">
        <v>192.90481135340943</v>
      </c>
      <c r="AS39">
        <v>31.598639023323539</v>
      </c>
    </row>
    <row r="40" spans="1:45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1533</v>
      </c>
      <c r="R40">
        <v>4508</v>
      </c>
      <c r="S40">
        <v>5.2564956695536322</v>
      </c>
      <c r="T40">
        <v>6.8214285714285694</v>
      </c>
      <c r="U40">
        <v>211.19374445430265</v>
      </c>
      <c r="V40">
        <v>42.546583850931675</v>
      </c>
      <c r="W40">
        <v>56.49955634427684</v>
      </c>
      <c r="X40">
        <v>0.24401064773735581</v>
      </c>
      <c r="Y40">
        <v>52.36806514072137</v>
      </c>
      <c r="Z40">
        <v>1.548433802991295</v>
      </c>
      <c r="AA40">
        <v>2.0257465459239903</v>
      </c>
      <c r="AB40">
        <v>56.990357809023678</v>
      </c>
      <c r="AC40">
        <v>55.887365544216301</v>
      </c>
      <c r="AD40">
        <v>38.418305889693087</v>
      </c>
      <c r="AE40">
        <v>12.226742609167344</v>
      </c>
      <c r="AF40">
        <v>11.434362291914749</v>
      </c>
      <c r="AG40">
        <v>554.20206185566997</v>
      </c>
      <c r="AH40">
        <v>96.495119787045283</v>
      </c>
      <c r="AI40">
        <v>62.400177462289278</v>
      </c>
      <c r="AJ40">
        <v>104.19876127583701</v>
      </c>
      <c r="AK40">
        <v>45.046800641419537</v>
      </c>
      <c r="AL40">
        <v>8.9879337772474663</v>
      </c>
      <c r="AM40">
        <v>-10.052193062923182</v>
      </c>
      <c r="AN40">
        <v>99</v>
      </c>
      <c r="AO40">
        <v>99</v>
      </c>
      <c r="AP40">
        <v>99</v>
      </c>
      <c r="AQ40">
        <v>99</v>
      </c>
      <c r="AR40">
        <v>192.05796105383735</v>
      </c>
      <c r="AS40">
        <v>29.316530406870921</v>
      </c>
    </row>
    <row r="41" spans="1:45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1462</v>
      </c>
      <c r="R41">
        <v>4383</v>
      </c>
      <c r="S41">
        <v>5.429061000685401</v>
      </c>
      <c r="T41">
        <v>7.1738535249828876</v>
      </c>
      <c r="U41">
        <v>217.67513118868357</v>
      </c>
      <c r="V41">
        <v>46.246862879306406</v>
      </c>
      <c r="W41">
        <v>63.289984029203751</v>
      </c>
      <c r="X41">
        <v>0.50193931097421873</v>
      </c>
      <c r="Y41">
        <v>52.067141207703699</v>
      </c>
      <c r="Z41">
        <v>1.615813877875391</v>
      </c>
      <c r="AA41">
        <v>2.0446489827009886</v>
      </c>
      <c r="AB41">
        <v>60.505287949841048</v>
      </c>
      <c r="AC41">
        <v>57.379502764711006</v>
      </c>
      <c r="AD41">
        <v>42.671615666417935</v>
      </c>
      <c r="AE41">
        <v>11.887713588283155</v>
      </c>
      <c r="AF41">
        <v>11.458487000190722</v>
      </c>
      <c r="AG41">
        <v>561.07129277566548</v>
      </c>
      <c r="AH41">
        <v>95.619438740588635</v>
      </c>
      <c r="AI41">
        <v>65.138033310517883</v>
      </c>
      <c r="AJ41">
        <v>101.64319467531524</v>
      </c>
      <c r="AK41">
        <v>34.771090177390072</v>
      </c>
      <c r="AL41">
        <v>-1.5669155572787763</v>
      </c>
      <c r="AM41">
        <v>-17.691160908856229</v>
      </c>
      <c r="AN41">
        <v>99</v>
      </c>
      <c r="AO41">
        <v>99</v>
      </c>
      <c r="AP41">
        <v>99</v>
      </c>
      <c r="AQ41">
        <v>99</v>
      </c>
      <c r="AR41">
        <v>192.97956273764251</v>
      </c>
      <c r="AS41">
        <v>29.824840476656544</v>
      </c>
    </row>
    <row r="42" spans="1:45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362</v>
      </c>
      <c r="R42">
        <v>1052</v>
      </c>
      <c r="S42">
        <v>5.6596958174904923</v>
      </c>
      <c r="T42">
        <v>7.4686311787072253</v>
      </c>
      <c r="U42">
        <v>222.90313688212896</v>
      </c>
      <c r="V42">
        <v>52.376425855513297</v>
      </c>
      <c r="W42">
        <v>67.585551330798495</v>
      </c>
      <c r="X42">
        <v>0.95057034220532322</v>
      </c>
      <c r="Y42">
        <v>57.280462860571362</v>
      </c>
      <c r="Z42">
        <v>1.6966112227948127</v>
      </c>
      <c r="AA42">
        <v>2.1199677227117566</v>
      </c>
      <c r="AB42">
        <v>65.043144280184862</v>
      </c>
      <c r="AC42">
        <v>61.130367187936898</v>
      </c>
      <c r="AD42">
        <v>44.869530117239925</v>
      </c>
      <c r="AE42">
        <v>2.853268239761324</v>
      </c>
      <c r="AF42">
        <v>2.8162999725821196</v>
      </c>
      <c r="AG42">
        <v>557.5645161290322</v>
      </c>
      <c r="AH42">
        <v>94.011406844106475</v>
      </c>
      <c r="AI42">
        <v>66.159695817490515</v>
      </c>
      <c r="AJ42">
        <v>106.01483401495014</v>
      </c>
      <c r="AK42">
        <v>30.253511669535818</v>
      </c>
      <c r="AL42">
        <v>-17.106872517421525</v>
      </c>
      <c r="AM42">
        <v>-14.151104519241979</v>
      </c>
      <c r="AN42">
        <v>99</v>
      </c>
      <c r="AO42">
        <v>99</v>
      </c>
      <c r="AP42">
        <v>99</v>
      </c>
      <c r="AQ42">
        <v>99</v>
      </c>
      <c r="AR42">
        <v>192.72782258064515</v>
      </c>
      <c r="AS42">
        <v>30.441705900868843</v>
      </c>
    </row>
    <row r="43" spans="1:45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1086</v>
      </c>
      <c r="R43">
        <v>2870</v>
      </c>
      <c r="S43">
        <v>5.5734729493891804</v>
      </c>
      <c r="T43">
        <v>7.7839721254355396</v>
      </c>
      <c r="U43">
        <v>230.68243902439033</v>
      </c>
      <c r="V43">
        <v>47.665505226480818</v>
      </c>
      <c r="W43">
        <v>75.609756097560989</v>
      </c>
      <c r="X43">
        <v>1.3588850174216029</v>
      </c>
      <c r="Y43">
        <v>56.015243180902488</v>
      </c>
      <c r="Z43">
        <v>1.7313934631501093</v>
      </c>
      <c r="AA43">
        <v>1.9196456116909488</v>
      </c>
      <c r="AB43">
        <v>61.200530634623057</v>
      </c>
      <c r="AC43">
        <v>64.332453013383287</v>
      </c>
      <c r="AD43">
        <v>42.705240990734097</v>
      </c>
      <c r="AE43">
        <v>7.4760999244575279</v>
      </c>
      <c r="AF43">
        <v>7.6289623290640094</v>
      </c>
      <c r="AG43">
        <v>569.75337837837822</v>
      </c>
      <c r="AH43">
        <v>92.543554006968634</v>
      </c>
      <c r="AI43">
        <v>54.006968641114995</v>
      </c>
      <c r="AJ43">
        <v>153.09128340520459</v>
      </c>
      <c r="AK43">
        <v>44.015101746359754</v>
      </c>
      <c r="AL43">
        <v>24.656702050198945</v>
      </c>
      <c r="AM43">
        <v>3.9383451780774159</v>
      </c>
      <c r="AN43">
        <v>99</v>
      </c>
      <c r="AO43">
        <v>99</v>
      </c>
      <c r="AP43">
        <v>99</v>
      </c>
      <c r="AQ43">
        <v>99</v>
      </c>
      <c r="AR43">
        <v>195.37237237237244</v>
      </c>
      <c r="AS43">
        <v>30.635492398693138</v>
      </c>
    </row>
    <row r="44" spans="1:45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884</v>
      </c>
      <c r="R44">
        <v>2372</v>
      </c>
      <c r="S44">
        <v>5.5761421319796955</v>
      </c>
      <c r="T44">
        <v>7.8596121416526108</v>
      </c>
      <c r="U44">
        <v>229.02019392917376</v>
      </c>
      <c r="V44">
        <v>48.229342327150079</v>
      </c>
      <c r="W44">
        <v>77.318718381112987</v>
      </c>
      <c r="X44">
        <v>1.1804384485666102</v>
      </c>
      <c r="Y44">
        <v>55.517922613588063</v>
      </c>
      <c r="Z44">
        <v>1.7330907393461763</v>
      </c>
      <c r="AA44">
        <v>1.9722196733085111</v>
      </c>
      <c r="AB44">
        <v>59.405693610834994</v>
      </c>
      <c r="AC44">
        <v>68.485111665881718</v>
      </c>
      <c r="AD44">
        <v>44.242326108339</v>
      </c>
      <c r="AE44">
        <v>6.1788533173565332</v>
      </c>
      <c r="AF44">
        <v>6.2597573944288012</v>
      </c>
      <c r="AG44">
        <v>556.83543733092881</v>
      </c>
      <c r="AH44">
        <v>93.296795952782475</v>
      </c>
      <c r="AI44">
        <v>52.36087689713321</v>
      </c>
      <c r="AJ44">
        <v>124.08957709878857</v>
      </c>
      <c r="AK44">
        <v>38.87155067845385</v>
      </c>
      <c r="AL44">
        <v>25.6058648094265</v>
      </c>
      <c r="AM44">
        <v>-11.935787832692801</v>
      </c>
      <c r="AN44">
        <v>99</v>
      </c>
      <c r="AO44">
        <v>99</v>
      </c>
      <c r="AP44">
        <v>99</v>
      </c>
      <c r="AQ44">
        <v>99</v>
      </c>
      <c r="AR44">
        <v>194.97024346257888</v>
      </c>
      <c r="AS44">
        <v>30.509436833234176</v>
      </c>
    </row>
    <row r="45" spans="1:45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998</v>
      </c>
      <c r="R45">
        <v>2363</v>
      </c>
      <c r="S45">
        <v>5.4355932203389843</v>
      </c>
      <c r="T45">
        <v>7.8066017774016094</v>
      </c>
      <c r="U45">
        <v>219.2570038087178</v>
      </c>
      <c r="V45">
        <v>44.308082945408394</v>
      </c>
      <c r="W45">
        <v>77.401608125264474</v>
      </c>
      <c r="X45">
        <v>0.46550994498518838</v>
      </c>
      <c r="Y45">
        <v>53.943548381739667</v>
      </c>
      <c r="Z45">
        <v>1.7338302175362701</v>
      </c>
      <c r="AA45">
        <v>1.9839193792525696</v>
      </c>
      <c r="AB45">
        <v>49.4793966090418</v>
      </c>
      <c r="AC45">
        <v>62.957240447118899</v>
      </c>
      <c r="AD45">
        <v>43.325858736995379</v>
      </c>
      <c r="AE45">
        <v>6.155409101565553</v>
      </c>
      <c r="AF45">
        <v>5.9701636489973522</v>
      </c>
      <c r="AG45">
        <v>528.14228367528995</v>
      </c>
      <c r="AH45">
        <v>94.498518831993209</v>
      </c>
      <c r="AI45">
        <v>50.06347862886161</v>
      </c>
      <c r="AJ45">
        <v>126.23729409660589</v>
      </c>
      <c r="AK45">
        <v>49.732878428382897</v>
      </c>
      <c r="AL45">
        <v>26.456938276012803</v>
      </c>
      <c r="AM45">
        <v>-20.218790055684629</v>
      </c>
      <c r="AN45">
        <v>99</v>
      </c>
      <c r="AO45">
        <v>99</v>
      </c>
      <c r="AP45">
        <v>99</v>
      </c>
      <c r="AQ45">
        <v>99</v>
      </c>
      <c r="AR45">
        <v>192.89741302408564</v>
      </c>
      <c r="AS45">
        <v>30.121218880866376</v>
      </c>
    </row>
    <row r="46" spans="1:45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886</v>
      </c>
      <c r="R46">
        <v>2207</v>
      </c>
      <c r="S46">
        <v>5.8826461259628484</v>
      </c>
      <c r="T46">
        <v>8.0679655641141803</v>
      </c>
      <c r="U46">
        <v>232.15120072496623</v>
      </c>
      <c r="V46">
        <v>55.55052106932488</v>
      </c>
      <c r="W46">
        <v>80.788400543724507</v>
      </c>
      <c r="X46">
        <v>1.2686905301314</v>
      </c>
      <c r="Y46">
        <v>52.588379250779511</v>
      </c>
      <c r="Z46">
        <v>1.8222564703384203</v>
      </c>
      <c r="AA46">
        <v>1.9256460987865924</v>
      </c>
      <c r="AB46">
        <v>53.252023873827561</v>
      </c>
      <c r="AC46">
        <v>62.469660845106958</v>
      </c>
      <c r="AD46">
        <v>35.672223763601679</v>
      </c>
      <c r="AE46">
        <v>5.7490426945218678</v>
      </c>
      <c r="AF46">
        <v>5.9039450470183192</v>
      </c>
      <c r="AG46">
        <v>532.37636449928812</v>
      </c>
      <c r="AH46">
        <v>95.151789759855006</v>
      </c>
      <c r="AI46">
        <v>58.133212505663792</v>
      </c>
      <c r="AJ46">
        <v>123.99701939049802</v>
      </c>
      <c r="AK46">
        <v>46.121954916674142</v>
      </c>
      <c r="AL46">
        <v>31.616304202252682</v>
      </c>
      <c r="AM46">
        <v>-19.833011756319451</v>
      </c>
      <c r="AN46">
        <v>99</v>
      </c>
      <c r="AO46">
        <v>99</v>
      </c>
      <c r="AP46">
        <v>99</v>
      </c>
      <c r="AQ46">
        <v>99</v>
      </c>
      <c r="AR46">
        <v>194.14000949216887</v>
      </c>
      <c r="AS46">
        <v>31.512408155227774</v>
      </c>
    </row>
    <row r="47" spans="1:45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1071</v>
      </c>
      <c r="R47">
        <v>3236</v>
      </c>
      <c r="S47">
        <v>6.1085343228200388</v>
      </c>
      <c r="T47">
        <v>8.2846106304079097</v>
      </c>
      <c r="U47">
        <v>236.35003090234861</v>
      </c>
      <c r="V47">
        <v>59.48702101359703</v>
      </c>
      <c r="W47">
        <v>83.652657601977751</v>
      </c>
      <c r="X47">
        <v>1.0815822002472189</v>
      </c>
      <c r="Y47">
        <v>52.412468646220816</v>
      </c>
      <c r="Z47">
        <v>1.8088742298633005</v>
      </c>
      <c r="AA47">
        <v>1.9336070171692563</v>
      </c>
      <c r="AB47">
        <v>53.139857288128361</v>
      </c>
      <c r="AC47">
        <v>62.241829335675007</v>
      </c>
      <c r="AD47">
        <v>37.534481494082883</v>
      </c>
      <c r="AE47">
        <v>8.4294980332907858</v>
      </c>
      <c r="AF47">
        <v>8.8131916728926978</v>
      </c>
      <c r="AG47">
        <v>526.66433566433557</v>
      </c>
      <c r="AH47">
        <v>96.693448702101378</v>
      </c>
      <c r="AI47">
        <v>61.990111248454888</v>
      </c>
      <c r="AJ47">
        <v>106.57903826790871</v>
      </c>
      <c r="AK47">
        <v>48.458296197098122</v>
      </c>
      <c r="AL47">
        <v>27.050819298088879</v>
      </c>
      <c r="AM47">
        <v>-22.585070233700819</v>
      </c>
      <c r="AN47">
        <v>99</v>
      </c>
      <c r="AO47">
        <v>99</v>
      </c>
      <c r="AP47">
        <v>99</v>
      </c>
      <c r="AQ47">
        <v>99</v>
      </c>
      <c r="AR47">
        <v>194.00985378258105</v>
      </c>
      <c r="AS47">
        <v>32.121759506896055</v>
      </c>
    </row>
    <row r="48" spans="1:45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1418</v>
      </c>
      <c r="R48">
        <v>4937</v>
      </c>
      <c r="S48">
        <v>6.2275121555915725</v>
      </c>
      <c r="T48">
        <v>8.3269191816892825</v>
      </c>
      <c r="U48">
        <v>235.94792384038763</v>
      </c>
      <c r="V48">
        <v>63.743163864695155</v>
      </c>
      <c r="W48">
        <v>84.525015191411811</v>
      </c>
      <c r="X48">
        <v>0.7494429815677538</v>
      </c>
      <c r="Y48">
        <v>49.64223966469509</v>
      </c>
      <c r="Z48">
        <v>1.7348389499375731</v>
      </c>
      <c r="AA48">
        <v>1.9473707593490623</v>
      </c>
      <c r="AB48">
        <v>56.476890060930415</v>
      </c>
      <c r="AC48">
        <v>59.208938372301837</v>
      </c>
      <c r="AD48">
        <v>42.38239816295696</v>
      </c>
      <c r="AE48">
        <v>12.860454817786348</v>
      </c>
      <c r="AF48">
        <v>13.422960943596461</v>
      </c>
      <c r="AG48">
        <v>521.54364503421107</v>
      </c>
      <c r="AH48">
        <v>97.225035446627501</v>
      </c>
      <c r="AI48">
        <v>67.875227871176847</v>
      </c>
      <c r="AJ48">
        <v>94.570994149488669</v>
      </c>
      <c r="AK48">
        <v>40.915039661601568</v>
      </c>
      <c r="AL48">
        <v>19.381182876234725</v>
      </c>
      <c r="AM48">
        <v>-28.407017011134329</v>
      </c>
      <c r="AN48">
        <v>99</v>
      </c>
      <c r="AO48">
        <v>99</v>
      </c>
      <c r="AP48">
        <v>99</v>
      </c>
      <c r="AQ48">
        <v>99</v>
      </c>
      <c r="AR48">
        <v>193.40742276591328</v>
      </c>
      <c r="AS48">
        <v>32.416307279810475</v>
      </c>
    </row>
    <row r="49" spans="1:45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760</v>
      </c>
      <c r="R49">
        <v>2800</v>
      </c>
      <c r="S49">
        <v>6.4136574901680383</v>
      </c>
      <c r="T49">
        <v>8.2342857142857184</v>
      </c>
      <c r="U49">
        <v>236.857</v>
      </c>
      <c r="V49">
        <v>71.321428571428555</v>
      </c>
      <c r="W49">
        <v>82.964285714285694</v>
      </c>
      <c r="X49">
        <v>0.89285714285714302</v>
      </c>
      <c r="Y49">
        <v>49.02236006879189</v>
      </c>
      <c r="Z49">
        <v>1.6491332438448649</v>
      </c>
      <c r="AA49">
        <v>1.9228242408562657</v>
      </c>
      <c r="AB49">
        <v>56.022792023544241</v>
      </c>
      <c r="AC49">
        <v>59.760159984996399</v>
      </c>
      <c r="AD49">
        <v>40.464031285106287</v>
      </c>
      <c r="AE49">
        <v>7.2937560238610013</v>
      </c>
      <c r="AF49">
        <v>7.6421101773322109</v>
      </c>
      <c r="AG49">
        <v>516.05239520958094</v>
      </c>
      <c r="AH49">
        <v>95.142857142857125</v>
      </c>
      <c r="AI49">
        <v>73.071428571428555</v>
      </c>
      <c r="AJ49">
        <v>92.262883219697244</v>
      </c>
      <c r="AK49">
        <v>44.701140827213678</v>
      </c>
      <c r="AL49">
        <v>24.012199030274797</v>
      </c>
      <c r="AM49">
        <v>-16.984176140720496</v>
      </c>
      <c r="AN49">
        <v>99</v>
      </c>
      <c r="AO49">
        <v>99</v>
      </c>
      <c r="AP49">
        <v>99</v>
      </c>
      <c r="AQ49">
        <v>99</v>
      </c>
      <c r="AR49">
        <v>192.86377245508984</v>
      </c>
      <c r="AS49">
        <v>32.811104429522167</v>
      </c>
    </row>
    <row r="50" spans="1:45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900</v>
      </c>
      <c r="R50">
        <v>3384</v>
      </c>
      <c r="S50">
        <v>6.1855791962174989</v>
      </c>
      <c r="T50">
        <v>8.00177304964539</v>
      </c>
      <c r="U50">
        <v>231.83749999999921</v>
      </c>
      <c r="V50">
        <v>64.657210401891248</v>
      </c>
      <c r="W50">
        <v>80.141843971631204</v>
      </c>
      <c r="X50">
        <v>0.620567375886525</v>
      </c>
      <c r="Y50">
        <v>50.0069792742784</v>
      </c>
      <c r="Z50">
        <v>1.713306311772542</v>
      </c>
      <c r="AA50">
        <v>1.8646573977288396</v>
      </c>
      <c r="AB50">
        <v>59.526204054229261</v>
      </c>
      <c r="AC50">
        <v>59.45495171324805</v>
      </c>
      <c r="AD50">
        <v>39.717887870393319</v>
      </c>
      <c r="AE50">
        <v>8.8150251374091528</v>
      </c>
      <c r="AF50">
        <v>9.0403049074740984</v>
      </c>
      <c r="AG50">
        <v>521.91549725442337</v>
      </c>
      <c r="AH50">
        <v>96.276595744680819</v>
      </c>
      <c r="AI50">
        <v>72.04491725768321</v>
      </c>
      <c r="AJ50">
        <v>94.665886876500934</v>
      </c>
      <c r="AK50">
        <v>46.264054382444648</v>
      </c>
      <c r="AL50">
        <v>26.19522015635642</v>
      </c>
      <c r="AM50">
        <v>-13.756261442096056</v>
      </c>
      <c r="AN50">
        <v>99</v>
      </c>
      <c r="AO50">
        <v>99</v>
      </c>
      <c r="AP50">
        <v>99</v>
      </c>
      <c r="AQ50">
        <v>99</v>
      </c>
      <c r="AR50">
        <v>192.77943868212316</v>
      </c>
      <c r="AS50">
        <v>32.069370818706197</v>
      </c>
    </row>
    <row r="51" spans="1:45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948</v>
      </c>
      <c r="R51">
        <v>3857</v>
      </c>
      <c r="S51">
        <v>6.0410176531671853</v>
      </c>
      <c r="T51">
        <v>7.7687321752657503</v>
      </c>
      <c r="U51">
        <v>229.07163598651763</v>
      </c>
      <c r="V51">
        <v>62.898625875032408</v>
      </c>
      <c r="W51">
        <v>74.358309567020996</v>
      </c>
      <c r="X51">
        <v>1.322271195229453</v>
      </c>
      <c r="Y51">
        <v>52.737108497210173</v>
      </c>
      <c r="Z51">
        <v>1.7033762732826261</v>
      </c>
      <c r="AA51">
        <v>2.0971794273536015</v>
      </c>
      <c r="AB51">
        <v>64.691797432754413</v>
      </c>
      <c r="AC51">
        <v>59.710507349934915</v>
      </c>
      <c r="AD51">
        <v>47.022813308474312</v>
      </c>
      <c r="AE51">
        <v>10.04714892286853</v>
      </c>
      <c r="AF51">
        <v>10.180989637962982</v>
      </c>
      <c r="AG51">
        <v>535.41339309253908</v>
      </c>
      <c r="AH51">
        <v>97.848068446979525</v>
      </c>
      <c r="AI51">
        <v>74.980554835364288</v>
      </c>
      <c r="AJ51">
        <v>101.5884386237783</v>
      </c>
      <c r="AK51">
        <v>40.305645367514494</v>
      </c>
      <c r="AL51">
        <v>17.92040768737651</v>
      </c>
      <c r="AM51">
        <v>-9.4379942218530477</v>
      </c>
      <c r="AN51">
        <v>99</v>
      </c>
      <c r="AO51">
        <v>99</v>
      </c>
      <c r="AP51">
        <v>99</v>
      </c>
      <c r="AQ51">
        <v>99</v>
      </c>
      <c r="AR51">
        <v>192.85631426311625</v>
      </c>
      <c r="AS51">
        <v>31.60588310882035</v>
      </c>
    </row>
    <row r="52" spans="1:45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1519</v>
      </c>
      <c r="R52">
        <v>4348</v>
      </c>
      <c r="S52">
        <v>5.1709618039576632</v>
      </c>
      <c r="T52">
        <v>6.9650413983440682</v>
      </c>
      <c r="U52">
        <v>208.71350045998139</v>
      </c>
      <c r="V52">
        <v>41.145354185832559</v>
      </c>
      <c r="W52">
        <v>58.808647654093846</v>
      </c>
      <c r="X52">
        <v>0.34498620055197782</v>
      </c>
      <c r="Y52">
        <v>53.276482238300737</v>
      </c>
      <c r="Z52">
        <v>1.6274791920731191</v>
      </c>
      <c r="AA52">
        <v>2.1329265979520287</v>
      </c>
      <c r="AB52">
        <v>61.270569204777615</v>
      </c>
      <c r="AC52">
        <v>62.858382700709235</v>
      </c>
      <c r="AD52">
        <v>47.204038212431101</v>
      </c>
      <c r="AE52">
        <v>11.326161139909868</v>
      </c>
      <c r="AF52">
        <v>10.457048359226318</v>
      </c>
      <c r="AG52">
        <v>549.89297423887592</v>
      </c>
      <c r="AH52">
        <v>97.838086476540923</v>
      </c>
      <c r="AI52">
        <v>59.728610855565776</v>
      </c>
      <c r="AJ52">
        <v>103.4818950203786</v>
      </c>
      <c r="AK52">
        <v>50.843961198194513</v>
      </c>
      <c r="AL52">
        <v>27.594504514458844</v>
      </c>
      <c r="AM52">
        <v>-3.8895121349083119</v>
      </c>
      <c r="AN52">
        <v>99</v>
      </c>
      <c r="AO52">
        <v>99</v>
      </c>
      <c r="AP52">
        <v>99</v>
      </c>
      <c r="AQ52">
        <v>99</v>
      </c>
      <c r="AR52">
        <v>191.93911007025756</v>
      </c>
      <c r="AS52">
        <v>29.064825881307595</v>
      </c>
    </row>
    <row r="53" spans="1:45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1611</v>
      </c>
      <c r="R53">
        <v>4701</v>
      </c>
      <c r="S53">
        <v>5.2591645353793686</v>
      </c>
      <c r="T53">
        <v>7.1971920867900483</v>
      </c>
      <c r="U53">
        <v>210.98330142522923</v>
      </c>
      <c r="V53">
        <v>42.11869814932993</v>
      </c>
      <c r="W53">
        <v>62.858966177409073</v>
      </c>
      <c r="X53">
        <v>0.36162518613061057</v>
      </c>
      <c r="Y53">
        <v>54.002044638863289</v>
      </c>
      <c r="Z53">
        <v>1.5736831808087335</v>
      </c>
      <c r="AA53">
        <v>2.0793758848574302</v>
      </c>
      <c r="AB53">
        <v>57.699693083411802</v>
      </c>
      <c r="AC53">
        <v>63.40488908583864</v>
      </c>
      <c r="AD53">
        <v>43.836927803378792</v>
      </c>
      <c r="AE53">
        <v>12.245695381489488</v>
      </c>
      <c r="AF53">
        <v>11.428977403573329</v>
      </c>
      <c r="AG53">
        <v>554.85292841648595</v>
      </c>
      <c r="AH53">
        <v>97.681344394809599</v>
      </c>
      <c r="AI53">
        <v>64.050202084662843</v>
      </c>
      <c r="AJ53">
        <v>106.30789634585352</v>
      </c>
      <c r="AK53">
        <v>48.832330339401054</v>
      </c>
      <c r="AL53">
        <v>26.822765380282256</v>
      </c>
      <c r="AM53">
        <v>-3.4958077995868595</v>
      </c>
      <c r="AN53">
        <v>99</v>
      </c>
      <c r="AO53">
        <v>99</v>
      </c>
      <c r="AP53">
        <v>99</v>
      </c>
      <c r="AQ53">
        <v>99</v>
      </c>
      <c r="AR53">
        <v>192.04793926247288</v>
      </c>
      <c r="AS53">
        <v>29.268678686628345</v>
      </c>
    </row>
    <row r="54" spans="1:45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454</v>
      </c>
      <c r="R54">
        <v>1314</v>
      </c>
      <c r="S54">
        <v>5.3244478293983244</v>
      </c>
      <c r="T54">
        <v>7.5053272450532722</v>
      </c>
      <c r="U54">
        <v>214.74901065449043</v>
      </c>
      <c r="V54">
        <v>44.140030441400306</v>
      </c>
      <c r="W54">
        <v>70.700152207001508</v>
      </c>
      <c r="X54">
        <v>0.38051750380517496</v>
      </c>
      <c r="Y54">
        <v>57.599620298522574</v>
      </c>
      <c r="Z54">
        <v>1.7328053902672</v>
      </c>
      <c r="AA54">
        <v>1.9890229027144348</v>
      </c>
      <c r="AB54">
        <v>65.236095955236181</v>
      </c>
      <c r="AC54">
        <v>68.567874093923095</v>
      </c>
      <c r="AD54">
        <v>53.530415845592685</v>
      </c>
      <c r="AE54">
        <v>3.4228555054833398</v>
      </c>
      <c r="AF54">
        <v>3.2515884784334039</v>
      </c>
      <c r="AG54">
        <v>560.0854231974921</v>
      </c>
      <c r="AH54">
        <v>97.031963470319653</v>
      </c>
      <c r="AI54">
        <v>57.534246575342486</v>
      </c>
      <c r="AJ54">
        <v>107.10873129877002</v>
      </c>
      <c r="AK54">
        <v>43.981840799980048</v>
      </c>
      <c r="AL54">
        <v>21.369562739321985</v>
      </c>
      <c r="AM54">
        <v>-5.5496136614646572</v>
      </c>
      <c r="AN54">
        <v>99</v>
      </c>
      <c r="AO54">
        <v>99</v>
      </c>
      <c r="AP54">
        <v>99</v>
      </c>
      <c r="AQ54">
        <v>99</v>
      </c>
      <c r="AR54">
        <v>192.19357366771163</v>
      </c>
      <c r="AS54">
        <v>29.674233181531008</v>
      </c>
    </row>
    <row r="55" spans="1:45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921</v>
      </c>
      <c r="R55">
        <v>2071</v>
      </c>
      <c r="S55">
        <v>5.8050314465408812</v>
      </c>
      <c r="T55">
        <v>7.8744567841622404</v>
      </c>
      <c r="U55">
        <v>235.06943988411368</v>
      </c>
      <c r="V55">
        <v>52.486721390632546</v>
      </c>
      <c r="W55">
        <v>76.677933365523927</v>
      </c>
      <c r="X55">
        <v>1.1105746016417188</v>
      </c>
      <c r="Y55">
        <v>53.68167091522384</v>
      </c>
      <c r="Z55">
        <v>1.745745205309543</v>
      </c>
      <c r="AA55">
        <v>1.96803999979496</v>
      </c>
      <c r="AB55">
        <v>56.062915219718597</v>
      </c>
      <c r="AC55">
        <v>62.318083902236367</v>
      </c>
      <c r="AD55">
        <v>38.206917005743826</v>
      </c>
      <c r="AE55">
        <v>6.1495976482465764</v>
      </c>
      <c r="AF55">
        <v>6.2796139623452518</v>
      </c>
      <c r="AG55">
        <v>558.47568922305766</v>
      </c>
      <c r="AH55">
        <v>93.19169483341382</v>
      </c>
      <c r="AI55">
        <v>55.528730082085936</v>
      </c>
      <c r="AJ55">
        <v>115.89776752274216</v>
      </c>
      <c r="AK55">
        <v>56.025399680784176</v>
      </c>
      <c r="AL55">
        <v>31.869578536065909</v>
      </c>
      <c r="AM55">
        <v>-0.69938592423092305</v>
      </c>
      <c r="AN55">
        <v>99</v>
      </c>
      <c r="AO55">
        <v>99</v>
      </c>
      <c r="AP55">
        <v>99</v>
      </c>
      <c r="AQ55">
        <v>99</v>
      </c>
      <c r="AR55">
        <v>195.25213032581448</v>
      </c>
      <c r="AS55">
        <v>31.320606239567883</v>
      </c>
    </row>
    <row r="56" spans="1:45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814</v>
      </c>
      <c r="R56">
        <v>1975</v>
      </c>
      <c r="S56">
        <v>5.955307262569832</v>
      </c>
      <c r="T56">
        <v>8.088101265822786</v>
      </c>
      <c r="U56">
        <v>234.94050632911433</v>
      </c>
      <c r="V56">
        <v>56.810126582278478</v>
      </c>
      <c r="W56">
        <v>81.012658227848092</v>
      </c>
      <c r="X56">
        <v>1.1645569620253162</v>
      </c>
      <c r="Y56">
        <v>52.485854197895321</v>
      </c>
      <c r="Z56">
        <v>1.7309210150326753</v>
      </c>
      <c r="AA56">
        <v>1.9197402751212096</v>
      </c>
      <c r="AB56">
        <v>47.584252346722408</v>
      </c>
      <c r="AC56">
        <v>59.367882735580785</v>
      </c>
      <c r="AD56">
        <v>36.538287342059007</v>
      </c>
      <c r="AE56">
        <v>5.8645366273717991</v>
      </c>
      <c r="AF56">
        <v>5.985241456094025</v>
      </c>
      <c r="AG56">
        <v>541.56353003721426</v>
      </c>
      <c r="AH56">
        <v>90.582278481012679</v>
      </c>
      <c r="AI56">
        <v>59.291139240506354</v>
      </c>
      <c r="AJ56">
        <v>125.76840199354872</v>
      </c>
      <c r="AK56">
        <v>54.85271867100424</v>
      </c>
      <c r="AL56">
        <v>36.990545430223243</v>
      </c>
      <c r="AM56">
        <v>-10.638826457209374</v>
      </c>
      <c r="AN56">
        <v>99</v>
      </c>
      <c r="AO56">
        <v>99</v>
      </c>
      <c r="AP56">
        <v>99</v>
      </c>
      <c r="AQ56">
        <v>99</v>
      </c>
      <c r="AR56">
        <v>194.34183944710256</v>
      </c>
      <c r="AS56">
        <v>31.797378157142873</v>
      </c>
    </row>
    <row r="57" spans="1:45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1014</v>
      </c>
      <c r="R57">
        <v>2214</v>
      </c>
      <c r="S57">
        <v>5.5961103573043873</v>
      </c>
      <c r="T57">
        <v>7.8550135501355021</v>
      </c>
      <c r="U57">
        <v>225.58030713640488</v>
      </c>
      <c r="V57">
        <v>48.419150858175243</v>
      </c>
      <c r="W57">
        <v>76.874435411020784</v>
      </c>
      <c r="X57">
        <v>0.99367660343270148</v>
      </c>
      <c r="Y57">
        <v>54.203555008091953</v>
      </c>
      <c r="Z57">
        <v>1.6277817820940172</v>
      </c>
      <c r="AA57">
        <v>1.9950774277971837</v>
      </c>
      <c r="AB57">
        <v>48.274028538725318</v>
      </c>
      <c r="AC57">
        <v>64.674462036115159</v>
      </c>
      <c r="AD57">
        <v>34.617775257044073</v>
      </c>
      <c r="AE57">
        <v>6.5742197939246383</v>
      </c>
      <c r="AF57">
        <v>6.442218864083074</v>
      </c>
      <c r="AG57">
        <v>547.52986144290492</v>
      </c>
      <c r="AH57">
        <v>90.063233965672993</v>
      </c>
      <c r="AI57">
        <v>54.110207768744338</v>
      </c>
      <c r="AJ57">
        <v>128.53081635105278</v>
      </c>
      <c r="AK57">
        <v>60.405395751268586</v>
      </c>
      <c r="AL57">
        <v>38.426190001267798</v>
      </c>
      <c r="AM57">
        <v>-4.3335570528680654</v>
      </c>
      <c r="AN57">
        <v>99</v>
      </c>
      <c r="AO57">
        <v>99</v>
      </c>
      <c r="AP57">
        <v>99</v>
      </c>
      <c r="AQ57">
        <v>99</v>
      </c>
      <c r="AR57">
        <v>193.90157668418544</v>
      </c>
      <c r="AS57">
        <v>30.68575072662841</v>
      </c>
    </row>
    <row r="58" spans="1:45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794</v>
      </c>
      <c r="R58">
        <v>1788</v>
      </c>
      <c r="S58">
        <v>5.9042553191489358</v>
      </c>
      <c r="T58">
        <v>7.8590604026845634</v>
      </c>
      <c r="U58">
        <v>230.21649888143168</v>
      </c>
      <c r="V58">
        <v>53.970917225950785</v>
      </c>
      <c r="W58">
        <v>78.299776286353449</v>
      </c>
      <c r="X58">
        <v>0.78299776286353473</v>
      </c>
      <c r="Y58">
        <v>52.623712253332357</v>
      </c>
      <c r="Z58">
        <v>1.7899963127558611</v>
      </c>
      <c r="AA58">
        <v>2.0114998274013445</v>
      </c>
      <c r="AB58">
        <v>51.924890904152122</v>
      </c>
      <c r="AC58">
        <v>64.139817127827428</v>
      </c>
      <c r="AD58">
        <v>35.701524923072377</v>
      </c>
      <c r="AE58">
        <v>5.309261513792797</v>
      </c>
      <c r="AF58">
        <v>5.3095856928428038</v>
      </c>
      <c r="AG58">
        <v>524.93137829912018</v>
      </c>
      <c r="AH58">
        <v>90.156599552572672</v>
      </c>
      <c r="AI58">
        <v>54.921700223713664</v>
      </c>
      <c r="AJ58">
        <v>120.3828569241021</v>
      </c>
      <c r="AK58">
        <v>53.17840213168585</v>
      </c>
      <c r="AL58">
        <v>32.771188580348209</v>
      </c>
      <c r="AM58">
        <v>-17.373284907213776</v>
      </c>
      <c r="AN58">
        <v>99</v>
      </c>
      <c r="AO58">
        <v>99</v>
      </c>
      <c r="AP58">
        <v>99</v>
      </c>
      <c r="AQ58">
        <v>99</v>
      </c>
      <c r="AR58">
        <v>193.41290322580639</v>
      </c>
      <c r="AS58">
        <v>31.610105522448247</v>
      </c>
    </row>
    <row r="59" spans="1:45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1023</v>
      </c>
      <c r="R59">
        <v>3124</v>
      </c>
      <c r="S59">
        <v>6.3499839897534418</v>
      </c>
      <c r="T59">
        <v>8.1286811779769508</v>
      </c>
      <c r="U59">
        <v>237.22663252240753</v>
      </c>
      <c r="V59">
        <v>65.268886043533925</v>
      </c>
      <c r="W59">
        <v>83.002560819462218</v>
      </c>
      <c r="X59">
        <v>0.86427656850192081</v>
      </c>
      <c r="Y59">
        <v>48.254152907111006</v>
      </c>
      <c r="Z59">
        <v>1.7370469225248164</v>
      </c>
      <c r="AA59">
        <v>1.7810956150004329</v>
      </c>
      <c r="AB59">
        <v>54.761205105948243</v>
      </c>
      <c r="AC59">
        <v>59.608331716365427</v>
      </c>
      <c r="AD59">
        <v>37.62483171144504</v>
      </c>
      <c r="AE59">
        <v>9.2763607209668351</v>
      </c>
      <c r="AF59">
        <v>9.5594112210372817</v>
      </c>
      <c r="AG59">
        <v>510.19379844961242</v>
      </c>
      <c r="AH59">
        <v>89.308578745198446</v>
      </c>
      <c r="AI59">
        <v>65.973111395646612</v>
      </c>
      <c r="AJ59">
        <v>104.78761090585432</v>
      </c>
      <c r="AK59">
        <v>46.805407535364075</v>
      </c>
      <c r="AL59">
        <v>23.706043146238461</v>
      </c>
      <c r="AM59">
        <v>-19.854321655275125</v>
      </c>
      <c r="AN59">
        <v>99</v>
      </c>
      <c r="AO59">
        <v>99</v>
      </c>
      <c r="AP59">
        <v>99</v>
      </c>
      <c r="AQ59">
        <v>99</v>
      </c>
      <c r="AR59">
        <v>193.13346814964603</v>
      </c>
      <c r="AS59">
        <v>32.850722400863837</v>
      </c>
    </row>
    <row r="60" spans="1:45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1234</v>
      </c>
      <c r="R60">
        <v>3503</v>
      </c>
      <c r="S60">
        <v>6.3479005998286233</v>
      </c>
      <c r="T60">
        <v>8.142734798743934</v>
      </c>
      <c r="U60">
        <v>239.18412789038015</v>
      </c>
      <c r="V60">
        <v>65.029974307736211</v>
      </c>
      <c r="W60">
        <v>81.587210962032515</v>
      </c>
      <c r="X60">
        <v>0.85640879246360302</v>
      </c>
      <c r="Y60">
        <v>48.407861210548006</v>
      </c>
      <c r="Z60">
        <v>1.7550274740262499</v>
      </c>
      <c r="AA60">
        <v>1.8896651326689839</v>
      </c>
      <c r="AB60">
        <v>54.399021844523034</v>
      </c>
      <c r="AC60">
        <v>57.435124031034221</v>
      </c>
      <c r="AD60">
        <v>35.786696146547321</v>
      </c>
      <c r="AE60">
        <v>10.401757876295392</v>
      </c>
      <c r="AF60">
        <v>10.80759767220542</v>
      </c>
      <c r="AG60">
        <v>520.34243759177684</v>
      </c>
      <c r="AH60">
        <v>92.235226948330009</v>
      </c>
      <c r="AI60">
        <v>66.400228375677997</v>
      </c>
      <c r="AJ60">
        <v>98.541586468158812</v>
      </c>
      <c r="AK60">
        <v>50.434053849811285</v>
      </c>
      <c r="AL60">
        <v>24.346982774243873</v>
      </c>
      <c r="AM60">
        <v>-17.895320473745283</v>
      </c>
      <c r="AN60">
        <v>99</v>
      </c>
      <c r="AO60">
        <v>99</v>
      </c>
      <c r="AP60">
        <v>99</v>
      </c>
      <c r="AQ60">
        <v>99</v>
      </c>
      <c r="AR60">
        <v>193.46314243759184</v>
      </c>
      <c r="AS60">
        <v>32.910824981545339</v>
      </c>
    </row>
    <row r="61" spans="1:45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672</v>
      </c>
      <c r="R61">
        <v>2034</v>
      </c>
      <c r="S61">
        <v>6.3042836041358949</v>
      </c>
      <c r="T61">
        <v>8.0417895771878065</v>
      </c>
      <c r="U61">
        <v>238.16676499508381</v>
      </c>
      <c r="V61">
        <v>66.322517207472941</v>
      </c>
      <c r="W61">
        <v>80.383480825958713</v>
      </c>
      <c r="X61">
        <v>1.0816125860373651</v>
      </c>
      <c r="Y61">
        <v>49.717652124763951</v>
      </c>
      <c r="Z61">
        <v>1.6776512291552963</v>
      </c>
      <c r="AA61">
        <v>1.9945165594126859</v>
      </c>
      <c r="AB61">
        <v>54.946841248249029</v>
      </c>
      <c r="AC61">
        <v>60.754939617082982</v>
      </c>
      <c r="AD61">
        <v>38.948623023887421</v>
      </c>
      <c r="AE61">
        <v>6.0397303797844222</v>
      </c>
      <c r="AF61">
        <v>6.2486871459305613</v>
      </c>
      <c r="AG61">
        <v>526.69345074298292</v>
      </c>
      <c r="AH61">
        <v>82.94001966568338</v>
      </c>
      <c r="AI61">
        <v>63.470993117010813</v>
      </c>
      <c r="AJ61">
        <v>93.694107175172476</v>
      </c>
      <c r="AK61">
        <v>41.041379742500354</v>
      </c>
      <c r="AL61">
        <v>8.2235957293965924</v>
      </c>
      <c r="AM61">
        <v>-17.461061371779596</v>
      </c>
      <c r="AN61">
        <v>99</v>
      </c>
      <c r="AO61">
        <v>99</v>
      </c>
      <c r="AP61">
        <v>99</v>
      </c>
      <c r="AQ61">
        <v>99</v>
      </c>
      <c r="AR61">
        <v>193.52724270776005</v>
      </c>
      <c r="AS61">
        <v>32.647880640312088</v>
      </c>
    </row>
    <row r="62" spans="1:45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914</v>
      </c>
      <c r="R62">
        <v>3051</v>
      </c>
      <c r="S62">
        <v>6.3072882468811562</v>
      </c>
      <c r="T62">
        <v>8.1599475581776488</v>
      </c>
      <c r="U62">
        <v>241.08751229105221</v>
      </c>
      <c r="V62">
        <v>66.994428056374943</v>
      </c>
      <c r="W62">
        <v>82.43198951163555</v>
      </c>
      <c r="X62">
        <v>0.91773189118321885</v>
      </c>
      <c r="Y62">
        <v>47.515072921913266</v>
      </c>
      <c r="Z62">
        <v>1.7155533115556572</v>
      </c>
      <c r="AA62">
        <v>1.8838743309445156</v>
      </c>
      <c r="AB62">
        <v>57.191597611221184</v>
      </c>
      <c r="AC62">
        <v>53.60300289273691</v>
      </c>
      <c r="AD62">
        <v>35.016038113610904</v>
      </c>
      <c r="AE62">
        <v>9.0595955696766381</v>
      </c>
      <c r="AF62">
        <v>9.4879764550392061</v>
      </c>
      <c r="AG62">
        <v>531.13887020847346</v>
      </c>
      <c r="AH62">
        <v>92.592592592592609</v>
      </c>
      <c r="AI62">
        <v>69.649295313012118</v>
      </c>
      <c r="AJ62">
        <v>96.43295046982648</v>
      </c>
      <c r="AK62">
        <v>49.164536331684722</v>
      </c>
      <c r="AL62">
        <v>26.985803658627592</v>
      </c>
      <c r="AM62">
        <v>-8.6447406026763609</v>
      </c>
      <c r="AN62">
        <v>99</v>
      </c>
      <c r="AO62">
        <v>99</v>
      </c>
      <c r="AP62">
        <v>99</v>
      </c>
      <c r="AQ62">
        <v>99</v>
      </c>
      <c r="AR62">
        <v>194.47209145931407</v>
      </c>
      <c r="AS62">
        <v>32.70413336950881</v>
      </c>
    </row>
    <row r="63" spans="1:45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1019</v>
      </c>
      <c r="R63">
        <v>3751</v>
      </c>
      <c r="S63">
        <v>6.1963713980789761</v>
      </c>
      <c r="T63">
        <v>7.8496400959744079</v>
      </c>
      <c r="U63">
        <v>236.58244734737423</v>
      </c>
      <c r="V63">
        <v>65.022660623833644</v>
      </c>
      <c r="W63">
        <v>76.592908557717948</v>
      </c>
      <c r="X63">
        <v>0.6398293788323115</v>
      </c>
      <c r="Y63">
        <v>47.901270714382918</v>
      </c>
      <c r="Z63">
        <v>1.7162237749554976</v>
      </c>
      <c r="AA63">
        <v>1.9994132046489119</v>
      </c>
      <c r="AB63">
        <v>60.696778287749183</v>
      </c>
      <c r="AC63">
        <v>57.852308644178109</v>
      </c>
      <c r="AD63">
        <v>41.16932146335855</v>
      </c>
      <c r="AE63">
        <v>11.138165513555244</v>
      </c>
      <c r="AF63">
        <v>11.446857048109059</v>
      </c>
      <c r="AG63">
        <v>536.61758360302065</v>
      </c>
      <c r="AH63">
        <v>94.054918688349773</v>
      </c>
      <c r="AI63">
        <v>72.087443348440416</v>
      </c>
      <c r="AJ63">
        <v>92.461659644380873</v>
      </c>
      <c r="AK63">
        <v>41.196883949303853</v>
      </c>
      <c r="AL63">
        <v>19.665195240107924</v>
      </c>
      <c r="AM63">
        <v>-15.678776799678747</v>
      </c>
      <c r="AN63">
        <v>99</v>
      </c>
      <c r="AO63">
        <v>99</v>
      </c>
      <c r="AP63">
        <v>99</v>
      </c>
      <c r="AQ63">
        <v>99</v>
      </c>
      <c r="AR63">
        <v>194.08980582524265</v>
      </c>
      <c r="AS63">
        <v>32.206239989907658</v>
      </c>
    </row>
    <row r="64" spans="1:45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1415</v>
      </c>
      <c r="R64">
        <v>4127</v>
      </c>
      <c r="S64">
        <v>5.3211767566253343</v>
      </c>
      <c r="T64">
        <v>7.1824569905500395</v>
      </c>
      <c r="U64">
        <v>215.96932396413871</v>
      </c>
      <c r="V64">
        <v>43.421371456263621</v>
      </c>
      <c r="W64">
        <v>63.338987157741698</v>
      </c>
      <c r="X64">
        <v>0.67845892900411919</v>
      </c>
      <c r="Y64">
        <v>54.524546074642885</v>
      </c>
      <c r="Z64">
        <v>1.6834775265416624</v>
      </c>
      <c r="AA64">
        <v>2.1102177884377653</v>
      </c>
      <c r="AB64">
        <v>62.039017958016551</v>
      </c>
      <c r="AC64">
        <v>66.449323694292076</v>
      </c>
      <c r="AD64">
        <v>47.940726582381913</v>
      </c>
      <c r="AE64">
        <v>12.254654511981473</v>
      </c>
      <c r="AF64">
        <v>11.496965092418687</v>
      </c>
      <c r="AG64">
        <v>547.38704893722195</v>
      </c>
      <c r="AH64">
        <v>93.457717470317405</v>
      </c>
      <c r="AI64">
        <v>58.008238429852199</v>
      </c>
      <c r="AJ64">
        <v>103.2455905724576</v>
      </c>
      <c r="AK64">
        <v>48.75170386510387</v>
      </c>
      <c r="AL64">
        <v>28.625073892411809</v>
      </c>
      <c r="AM64">
        <v>-5.286254689673739</v>
      </c>
      <c r="AN64">
        <v>99</v>
      </c>
      <c r="AO64">
        <v>99</v>
      </c>
      <c r="AP64">
        <v>99</v>
      </c>
      <c r="AQ64">
        <v>99</v>
      </c>
      <c r="AR64">
        <v>193.06920415224911</v>
      </c>
      <c r="AS64">
        <v>29.575919397091681</v>
      </c>
    </row>
    <row r="65" spans="1:45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1684</v>
      </c>
      <c r="R65">
        <v>4783</v>
      </c>
      <c r="S65">
        <v>5.2886792452830189</v>
      </c>
      <c r="T65">
        <v>7.2387622830859284</v>
      </c>
      <c r="U65">
        <v>215.85231026552395</v>
      </c>
      <c r="V65">
        <v>42.274722977210942</v>
      </c>
      <c r="W65">
        <v>63.788417311310894</v>
      </c>
      <c r="X65">
        <v>0.64812878946268049</v>
      </c>
      <c r="Y65">
        <v>55.716256441514865</v>
      </c>
      <c r="Z65">
        <v>1.5923634541449947</v>
      </c>
      <c r="AA65">
        <v>2.115291511715347</v>
      </c>
      <c r="AB65">
        <v>63.23598997685621</v>
      </c>
      <c r="AC65">
        <v>64.235268523491285</v>
      </c>
      <c r="AD65">
        <v>46.702416627937559</v>
      </c>
      <c r="AE65">
        <v>14.202571487959144</v>
      </c>
      <c r="AF65">
        <v>13.31722560623896</v>
      </c>
      <c r="AG65">
        <v>559.03647932131491</v>
      </c>
      <c r="AH65">
        <v>93.874137570562411</v>
      </c>
      <c r="AI65">
        <v>61.384068576207383</v>
      </c>
      <c r="AJ65">
        <v>106.01151793758514</v>
      </c>
      <c r="AK65">
        <v>53.428176859192916</v>
      </c>
      <c r="AL65">
        <v>31.106086937695174</v>
      </c>
      <c r="AM65">
        <v>6.523883027275172</v>
      </c>
      <c r="AN65">
        <v>99</v>
      </c>
      <c r="AO65">
        <v>99</v>
      </c>
      <c r="AP65">
        <v>99</v>
      </c>
      <c r="AQ65">
        <v>99</v>
      </c>
      <c r="AR65">
        <v>193.09098621421003</v>
      </c>
      <c r="AS65">
        <v>29.477960656129031</v>
      </c>
    </row>
    <row r="66" spans="1:45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507</v>
      </c>
      <c r="R66">
        <v>1256</v>
      </c>
      <c r="S66">
        <v>5.5099760574620893</v>
      </c>
      <c r="T66">
        <v>7.4832802547770685</v>
      </c>
      <c r="U66">
        <v>223.35549363057345</v>
      </c>
      <c r="V66">
        <v>48.646496815286632</v>
      </c>
      <c r="W66">
        <v>67.914012738853515</v>
      </c>
      <c r="X66">
        <v>0.39808917197452243</v>
      </c>
      <c r="Y66">
        <v>54.038215585873125</v>
      </c>
      <c r="Z66">
        <v>1.5831632526088613</v>
      </c>
      <c r="AA66">
        <v>2.1069434961525566</v>
      </c>
      <c r="AB66">
        <v>60.410087517090446</v>
      </c>
      <c r="AC66">
        <v>63.972683600910848</v>
      </c>
      <c r="AD66">
        <v>43.363403594167536</v>
      </c>
      <c r="AE66">
        <v>3.7295483564450511</v>
      </c>
      <c r="AF66">
        <v>3.6186197836556713</v>
      </c>
      <c r="AG66">
        <v>561.72606382978711</v>
      </c>
      <c r="AH66">
        <v>86.385350318471311</v>
      </c>
      <c r="AI66">
        <v>57.085987261146485</v>
      </c>
      <c r="AJ66">
        <v>107.70221107772758</v>
      </c>
      <c r="AK66">
        <v>53.624660075255449</v>
      </c>
      <c r="AL66">
        <v>37.703687470151927</v>
      </c>
      <c r="AM66">
        <v>-0.94917448547029182</v>
      </c>
      <c r="AN66">
        <v>99</v>
      </c>
      <c r="AO66">
        <v>99</v>
      </c>
      <c r="AP66">
        <v>99</v>
      </c>
      <c r="AQ66">
        <v>99</v>
      </c>
      <c r="AR66">
        <v>193.93705673758865</v>
      </c>
      <c r="AS66">
        <v>30.255342320079841</v>
      </c>
    </row>
    <row r="67" spans="1:45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289</v>
      </c>
      <c r="R67">
        <v>749</v>
      </c>
      <c r="S67">
        <v>5.5193591455273712</v>
      </c>
      <c r="T67">
        <v>7.8371161548731614</v>
      </c>
      <c r="U67">
        <v>224.18024032042769</v>
      </c>
      <c r="V67">
        <v>48.86515353805072</v>
      </c>
      <c r="W67">
        <v>76.635514018691595</v>
      </c>
      <c r="X67">
        <v>1.2016021361815752</v>
      </c>
      <c r="Y67">
        <v>52.473889082629057</v>
      </c>
      <c r="Z67">
        <v>1.7118799901435877</v>
      </c>
      <c r="AA67">
        <v>1.8930440342157937</v>
      </c>
      <c r="AB67">
        <v>55.91083853195196</v>
      </c>
      <c r="AC67">
        <v>60.851813963630605</v>
      </c>
      <c r="AD67">
        <v>41.584455742281499</v>
      </c>
      <c r="AE67">
        <v>2.0314618931380526</v>
      </c>
      <c r="AF67">
        <v>2.0166296068695848</v>
      </c>
      <c r="AG67">
        <v>557.94965986394573</v>
      </c>
      <c r="AH67">
        <v>97.863818424566091</v>
      </c>
      <c r="AI67">
        <v>54.339118825100144</v>
      </c>
      <c r="AJ67">
        <v>116.10508457061459</v>
      </c>
      <c r="AK67">
        <v>48.510748121412782</v>
      </c>
      <c r="AL67">
        <v>23.278358816453046</v>
      </c>
      <c r="AM67">
        <v>-9.2147419343657049</v>
      </c>
      <c r="AN67">
        <v>99</v>
      </c>
      <c r="AO67">
        <v>99</v>
      </c>
      <c r="AP67">
        <v>99</v>
      </c>
      <c r="AQ67">
        <v>99</v>
      </c>
      <c r="AR67">
        <v>193.83265306122448</v>
      </c>
      <c r="AS67">
        <v>30.432364572956544</v>
      </c>
    </row>
    <row r="68" spans="1:45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308</v>
      </c>
      <c r="R68">
        <v>731</v>
      </c>
      <c r="S68">
        <v>5.4432284541723677</v>
      </c>
      <c r="T68">
        <v>7.9439124487004094</v>
      </c>
      <c r="U68">
        <v>221.79343365253064</v>
      </c>
      <c r="V68">
        <v>47.332421340629281</v>
      </c>
      <c r="W68">
        <v>76.196990424076603</v>
      </c>
      <c r="X68">
        <v>0.82079343365253055</v>
      </c>
      <c r="Y68">
        <v>54.801738522773157</v>
      </c>
      <c r="Z68">
        <v>1.6417909129913757</v>
      </c>
      <c r="AA68">
        <v>2.0192982793283374</v>
      </c>
      <c r="AB68">
        <v>62.176015881043405</v>
      </c>
      <c r="AC68">
        <v>64.398626918774397</v>
      </c>
      <c r="AD68">
        <v>52.824178117254576</v>
      </c>
      <c r="AE68">
        <v>1.9826417141307295</v>
      </c>
      <c r="AF68">
        <v>1.9472111701518768</v>
      </c>
      <c r="AG68">
        <v>564.2441520467836</v>
      </c>
      <c r="AH68">
        <v>93.296853625171025</v>
      </c>
      <c r="AI68">
        <v>56.908344733242117</v>
      </c>
      <c r="AJ68">
        <v>111.655971120465</v>
      </c>
      <c r="AK68">
        <v>52.151021380509569</v>
      </c>
      <c r="AL68">
        <v>25.634674638388905</v>
      </c>
      <c r="AM68">
        <v>6.9784047732351002</v>
      </c>
      <c r="AN68">
        <v>99</v>
      </c>
      <c r="AO68">
        <v>99</v>
      </c>
      <c r="AP68">
        <v>99</v>
      </c>
      <c r="AQ68">
        <v>99</v>
      </c>
      <c r="AR68">
        <v>193.42982456140351</v>
      </c>
      <c r="AS68">
        <v>30.222712736988026</v>
      </c>
    </row>
    <row r="69" spans="1:45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273</v>
      </c>
      <c r="R69">
        <v>710</v>
      </c>
      <c r="S69">
        <v>5.6197183098591559</v>
      </c>
      <c r="T69">
        <v>7.9591549295774655</v>
      </c>
      <c r="U69">
        <v>225.73211267605632</v>
      </c>
      <c r="V69">
        <v>50.845070422535215</v>
      </c>
      <c r="W69">
        <v>79.295774647887328</v>
      </c>
      <c r="X69">
        <v>0.42253521126760551</v>
      </c>
      <c r="Y69">
        <v>50.283281569481261</v>
      </c>
      <c r="Z69">
        <v>1.7584099506239943</v>
      </c>
      <c r="AA69">
        <v>1.8943264041058516</v>
      </c>
      <c r="AB69">
        <v>53.738393161510807</v>
      </c>
      <c r="AC69">
        <v>60.170894767377426</v>
      </c>
      <c r="AD69">
        <v>42.451030144029936</v>
      </c>
      <c r="AE69">
        <v>1.9256848386221861</v>
      </c>
      <c r="AF69">
        <v>1.9248579531243717</v>
      </c>
      <c r="AG69">
        <v>560.79468242245196</v>
      </c>
      <c r="AH69">
        <v>95.211267605633822</v>
      </c>
      <c r="AI69">
        <v>55.070422535211264</v>
      </c>
      <c r="AJ69">
        <v>115.15153756647922</v>
      </c>
      <c r="AK69">
        <v>54.768634151498603</v>
      </c>
      <c r="AL69">
        <v>20.644468924487423</v>
      </c>
      <c r="AM69">
        <v>-9.4651891078150019</v>
      </c>
      <c r="AN69">
        <v>99</v>
      </c>
      <c r="AO69">
        <v>99</v>
      </c>
      <c r="AP69">
        <v>99</v>
      </c>
      <c r="AQ69">
        <v>99</v>
      </c>
      <c r="AR69">
        <v>193.91580502215655</v>
      </c>
      <c r="AS69">
        <v>30.725775919210037</v>
      </c>
    </row>
    <row r="70" spans="1:45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240</v>
      </c>
      <c r="R70">
        <v>662</v>
      </c>
      <c r="S70">
        <v>6.0151285930408473</v>
      </c>
      <c r="T70">
        <v>8.1178247734138971</v>
      </c>
      <c r="U70">
        <v>236.01963746223569</v>
      </c>
      <c r="V70">
        <v>57.099697885196392</v>
      </c>
      <c r="W70">
        <v>80.362537764350435</v>
      </c>
      <c r="X70">
        <v>0.75528700906344415</v>
      </c>
      <c r="Y70">
        <v>56.631789519302352</v>
      </c>
      <c r="Z70">
        <v>1.8401640796402223</v>
      </c>
      <c r="AA70">
        <v>1.9836223950524612</v>
      </c>
      <c r="AB70">
        <v>57.90444173783473</v>
      </c>
      <c r="AC70">
        <v>69.653373500869279</v>
      </c>
      <c r="AD70">
        <v>40.501916800349903</v>
      </c>
      <c r="AE70">
        <v>1.795497694602658</v>
      </c>
      <c r="AF70">
        <v>1.8765196617573472</v>
      </c>
      <c r="AG70">
        <v>546.4848966613672</v>
      </c>
      <c r="AH70">
        <v>94.712990936555869</v>
      </c>
      <c r="AI70">
        <v>58.459214501510552</v>
      </c>
      <c r="AJ70">
        <v>125.29773195068049</v>
      </c>
      <c r="AK70">
        <v>35.228887963436726</v>
      </c>
      <c r="AL70">
        <v>12.828979675718164</v>
      </c>
      <c r="AM70">
        <v>-27.293639809552481</v>
      </c>
      <c r="AN70">
        <v>99</v>
      </c>
      <c r="AO70">
        <v>99</v>
      </c>
      <c r="AP70">
        <v>99</v>
      </c>
      <c r="AQ70">
        <v>99</v>
      </c>
      <c r="AR70">
        <v>194.24483306836248</v>
      </c>
      <c r="AS70">
        <v>31.550827908186061</v>
      </c>
    </row>
    <row r="71" spans="1:45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234</v>
      </c>
      <c r="R71">
        <v>633</v>
      </c>
      <c r="S71">
        <v>5.7472353870458148</v>
      </c>
      <c r="T71">
        <v>7.9826224328594</v>
      </c>
      <c r="U71">
        <v>228.42338072669841</v>
      </c>
      <c r="V71">
        <v>51.184834123222736</v>
      </c>
      <c r="W71">
        <v>80.094786729857788</v>
      </c>
      <c r="X71">
        <v>1.105845181674566</v>
      </c>
      <c r="Y71">
        <v>53.420780904891586</v>
      </c>
      <c r="Z71">
        <v>1.7594509690143243</v>
      </c>
      <c r="AA71">
        <v>1.9197192588497156</v>
      </c>
      <c r="AB71">
        <v>57.165824839326099</v>
      </c>
      <c r="AC71">
        <v>62.54338740715535</v>
      </c>
      <c r="AD71">
        <v>38.316137939033247</v>
      </c>
      <c r="AE71">
        <v>1.716842961757526</v>
      </c>
      <c r="AF71">
        <v>1.7365658480771755</v>
      </c>
      <c r="AG71">
        <v>536.71685761047468</v>
      </c>
      <c r="AH71">
        <v>96.366508688783583</v>
      </c>
      <c r="AI71">
        <v>64.454976303317522</v>
      </c>
      <c r="AJ71">
        <v>128.86161531814</v>
      </c>
      <c r="AK71">
        <v>37.934739838845509</v>
      </c>
      <c r="AL71">
        <v>18.782708792695924</v>
      </c>
      <c r="AM71">
        <v>-18.507904893130895</v>
      </c>
      <c r="AN71">
        <v>99</v>
      </c>
      <c r="AO71">
        <v>99</v>
      </c>
      <c r="AP71">
        <v>99</v>
      </c>
      <c r="AQ71">
        <v>99</v>
      </c>
      <c r="AR71">
        <v>194.22422258592471</v>
      </c>
      <c r="AS71">
        <v>30.921053260178496</v>
      </c>
    </row>
    <row r="72" spans="1:45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209</v>
      </c>
      <c r="R72">
        <v>524</v>
      </c>
      <c r="S72">
        <v>5.6488549618320612</v>
      </c>
      <c r="T72">
        <v>7.8416030534351124</v>
      </c>
      <c r="U72">
        <v>220.94503816793861</v>
      </c>
      <c r="V72">
        <v>49.427480916030554</v>
      </c>
      <c r="W72">
        <v>75.190839694656489</v>
      </c>
      <c r="X72">
        <v>0.76335877862595458</v>
      </c>
      <c r="Y72">
        <v>59.598954488679794</v>
      </c>
      <c r="Z72">
        <v>1.7317143432882309</v>
      </c>
      <c r="AA72">
        <v>2.1551700015458657</v>
      </c>
      <c r="AB72">
        <v>58.56137998185077</v>
      </c>
      <c r="AC72">
        <v>73.132263201632455</v>
      </c>
      <c r="AD72">
        <v>52.25167099771015</v>
      </c>
      <c r="AE72">
        <v>1.4212096555465152</v>
      </c>
      <c r="AF72">
        <v>1.3904729056538689</v>
      </c>
      <c r="AG72">
        <v>534.88537549407124</v>
      </c>
      <c r="AH72">
        <v>96.183206106870173</v>
      </c>
      <c r="AI72">
        <v>58.396946564885518</v>
      </c>
      <c r="AJ72">
        <v>124.77375059485556</v>
      </c>
      <c r="AK72">
        <v>61.043170121753448</v>
      </c>
      <c r="AL72">
        <v>35.750897477629742</v>
      </c>
      <c r="AM72">
        <v>3.1921899421691848</v>
      </c>
      <c r="AN72">
        <v>99</v>
      </c>
      <c r="AO72">
        <v>99</v>
      </c>
      <c r="AP72">
        <v>99</v>
      </c>
      <c r="AQ72">
        <v>99</v>
      </c>
      <c r="AR72">
        <v>191.90711462450597</v>
      </c>
      <c r="AS72">
        <v>30.742529450822008</v>
      </c>
    </row>
    <row r="73" spans="1:45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216</v>
      </c>
      <c r="R73">
        <v>472</v>
      </c>
      <c r="S73">
        <v>5.6093418259023364</v>
      </c>
      <c r="T73">
        <v>7.8072033898305087</v>
      </c>
      <c r="U73">
        <v>221.50720338983064</v>
      </c>
      <c r="V73">
        <v>48.940677966101688</v>
      </c>
      <c r="W73">
        <v>75</v>
      </c>
      <c r="X73">
        <v>1.0593220338983049</v>
      </c>
      <c r="Y73">
        <v>54.867574697592111</v>
      </c>
      <c r="Z73">
        <v>1.7115350060085879</v>
      </c>
      <c r="AA73">
        <v>1.9848235141597328</v>
      </c>
      <c r="AB73">
        <v>52.3202176583818</v>
      </c>
      <c r="AC73">
        <v>66.799898581250204</v>
      </c>
      <c r="AD73">
        <v>27.227611869478039</v>
      </c>
      <c r="AE73">
        <v>1.2801735828586924</v>
      </c>
      <c r="AF73">
        <v>1.2556738312538456</v>
      </c>
      <c r="AG73">
        <v>550.92511013215869</v>
      </c>
      <c r="AH73">
        <v>96.18644067796609</v>
      </c>
      <c r="AI73">
        <v>53.38983050847456</v>
      </c>
      <c r="AJ73">
        <v>122.87224709088748</v>
      </c>
      <c r="AK73">
        <v>56.686545456325774</v>
      </c>
      <c r="AL73">
        <v>39.702613960489394</v>
      </c>
      <c r="AM73">
        <v>-13.45420974049572</v>
      </c>
      <c r="AN73">
        <v>99</v>
      </c>
      <c r="AO73">
        <v>99</v>
      </c>
      <c r="AP73">
        <v>99</v>
      </c>
      <c r="AQ73">
        <v>99</v>
      </c>
      <c r="AR73">
        <v>192.78854625550659</v>
      </c>
      <c r="AS73">
        <v>30.554136916408392</v>
      </c>
    </row>
    <row r="74" spans="1:45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211</v>
      </c>
      <c r="R74">
        <v>554</v>
      </c>
      <c r="S74">
        <v>5.7725631768953072</v>
      </c>
      <c r="T74">
        <v>8.3393501805054147</v>
      </c>
      <c r="U74">
        <v>229.38465703971127</v>
      </c>
      <c r="V74">
        <v>51.263537906137195</v>
      </c>
      <c r="W74">
        <v>81.227436823104682</v>
      </c>
      <c r="X74">
        <v>1.2635379061371841</v>
      </c>
      <c r="Y74">
        <v>55.90478689527859</v>
      </c>
      <c r="Z74">
        <v>1.6625754022089749</v>
      </c>
      <c r="AA74">
        <v>2.0349838192284579</v>
      </c>
      <c r="AB74">
        <v>54.518068980933123</v>
      </c>
      <c r="AC74">
        <v>63.162165851981925</v>
      </c>
      <c r="AD74">
        <v>35.892761579772994</v>
      </c>
      <c r="AE74">
        <v>1.5025766205587203</v>
      </c>
      <c r="AF74">
        <v>1.5262339898776154</v>
      </c>
      <c r="AG74">
        <v>548.98050682261214</v>
      </c>
      <c r="AH74">
        <v>92.418772563176887</v>
      </c>
      <c r="AI74">
        <v>52.346570397111911</v>
      </c>
      <c r="AJ74">
        <v>121.26196253416737</v>
      </c>
      <c r="AK74">
        <v>62.783188024530801</v>
      </c>
      <c r="AL74">
        <v>30.448309074245159</v>
      </c>
      <c r="AM74">
        <v>-3.166223413847197</v>
      </c>
      <c r="AN74">
        <v>99</v>
      </c>
      <c r="AO74">
        <v>99</v>
      </c>
      <c r="AP74">
        <v>99</v>
      </c>
      <c r="AQ74">
        <v>99</v>
      </c>
      <c r="AR74">
        <v>193.33723196881087</v>
      </c>
      <c r="AS74">
        <v>31.287181153815993</v>
      </c>
    </row>
    <row r="75" spans="1:45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218</v>
      </c>
      <c r="R75">
        <v>637</v>
      </c>
      <c r="S75">
        <v>6.0784929356357909</v>
      </c>
      <c r="T75">
        <v>7.9324960753532174</v>
      </c>
      <c r="U75">
        <v>228.93594976452113</v>
      </c>
      <c r="V75">
        <v>59.811616954474097</v>
      </c>
      <c r="W75">
        <v>78.649921507064349</v>
      </c>
      <c r="X75">
        <v>1.4128728414442695</v>
      </c>
      <c r="Y75">
        <v>60.014917647760655</v>
      </c>
      <c r="Z75">
        <v>1.7754984058116139</v>
      </c>
      <c r="AA75">
        <v>2.0125576451625777</v>
      </c>
      <c r="AB75">
        <v>54.326380306427424</v>
      </c>
      <c r="AC75">
        <v>62.864993111145552</v>
      </c>
      <c r="AD75">
        <v>28.529072226669591</v>
      </c>
      <c r="AE75">
        <v>1.7276918904258205</v>
      </c>
      <c r="AF75">
        <v>1.7514607866960827</v>
      </c>
      <c r="AG75">
        <v>531.27638190954758</v>
      </c>
      <c r="AH75">
        <v>93.406593406593402</v>
      </c>
      <c r="AI75">
        <v>66.718995290423848</v>
      </c>
      <c r="AJ75">
        <v>126.71343179511298</v>
      </c>
      <c r="AK75">
        <v>53.344396748975775</v>
      </c>
      <c r="AL75">
        <v>23.578552201961941</v>
      </c>
      <c r="AM75">
        <v>-6.7661191949409902</v>
      </c>
      <c r="AN75">
        <v>99</v>
      </c>
      <c r="AO75">
        <v>99</v>
      </c>
      <c r="AP75">
        <v>99</v>
      </c>
      <c r="AQ75">
        <v>99</v>
      </c>
      <c r="AR75">
        <v>191.70686767169175</v>
      </c>
      <c r="AS75">
        <v>31.691092388174777</v>
      </c>
    </row>
    <row r="76" spans="1:45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256</v>
      </c>
      <c r="R76">
        <v>613</v>
      </c>
      <c r="S76">
        <v>5.5154975530179442</v>
      </c>
      <c r="T76">
        <v>7.7096247960848254</v>
      </c>
      <c r="U76">
        <v>208.96541598694935</v>
      </c>
      <c r="V76">
        <v>45.350734094616641</v>
      </c>
      <c r="W76">
        <v>74.388254486133775</v>
      </c>
      <c r="X76">
        <v>0.48939641109298526</v>
      </c>
      <c r="Y76">
        <v>53.465397735417802</v>
      </c>
      <c r="Z76">
        <v>1.6451534303940314</v>
      </c>
      <c r="AA76">
        <v>2.0220292545371534</v>
      </c>
      <c r="AB76">
        <v>54.444395391710955</v>
      </c>
      <c r="AC76">
        <v>63.339644664811217</v>
      </c>
      <c r="AD76">
        <v>43.339043188550143</v>
      </c>
      <c r="AE76">
        <v>1.6625983184160564</v>
      </c>
      <c r="AF76">
        <v>1.5384446688760378</v>
      </c>
      <c r="AG76">
        <v>512.86538461538476</v>
      </c>
      <c r="AH76">
        <v>92.985318107667212</v>
      </c>
      <c r="AI76">
        <v>59.380097879282225</v>
      </c>
      <c r="AJ76">
        <v>128.9437362707219</v>
      </c>
      <c r="AK76">
        <v>20.226577260765112</v>
      </c>
      <c r="AL76">
        <v>-6.2907642257757006</v>
      </c>
      <c r="AM76">
        <v>-28.84370509720334</v>
      </c>
      <c r="AN76">
        <v>99</v>
      </c>
      <c r="AO76">
        <v>99</v>
      </c>
      <c r="AP76">
        <v>99</v>
      </c>
      <c r="AQ76">
        <v>99</v>
      </c>
      <c r="AR76">
        <v>188.84265734265736</v>
      </c>
      <c r="AS76">
        <v>30.16866554876432</v>
      </c>
    </row>
    <row r="77" spans="1:45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264</v>
      </c>
      <c r="R77">
        <v>527</v>
      </c>
      <c r="S77">
        <v>5.5806451612903212</v>
      </c>
      <c r="T77">
        <v>7.9601518026565454</v>
      </c>
      <c r="U77">
        <v>219.97628083491449</v>
      </c>
      <c r="V77">
        <v>46.299810246679314</v>
      </c>
      <c r="W77">
        <v>78.178368121442105</v>
      </c>
      <c r="X77">
        <v>1.1385199240986719</v>
      </c>
      <c r="Y77">
        <v>56.520704230054051</v>
      </c>
      <c r="Z77">
        <v>1.6737297036166865</v>
      </c>
      <c r="AA77">
        <v>1.9442725638096376</v>
      </c>
      <c r="AB77">
        <v>45.810916536586312</v>
      </c>
      <c r="AC77">
        <v>61.722000978173234</v>
      </c>
      <c r="AD77">
        <v>29.9828931209594</v>
      </c>
      <c r="AE77">
        <v>1.4293463520477352</v>
      </c>
      <c r="AF77">
        <v>1.3923020454310513</v>
      </c>
      <c r="AG77">
        <v>528.93004115226336</v>
      </c>
      <c r="AH77">
        <v>91.840607210626175</v>
      </c>
      <c r="AI77">
        <v>49.905123339658438</v>
      </c>
      <c r="AJ77">
        <v>127.13823542990021</v>
      </c>
      <c r="AK77">
        <v>56.580371532064227</v>
      </c>
      <c r="AL77">
        <v>23.240833056922064</v>
      </c>
      <c r="AM77">
        <v>-28.125215609939342</v>
      </c>
      <c r="AN77">
        <v>99</v>
      </c>
      <c r="AO77">
        <v>99</v>
      </c>
      <c r="AP77">
        <v>99</v>
      </c>
      <c r="AQ77">
        <v>99</v>
      </c>
      <c r="AR77">
        <v>192.24279835390945</v>
      </c>
      <c r="AS77">
        <v>30.434154505553003</v>
      </c>
    </row>
    <row r="78" spans="1:45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222</v>
      </c>
      <c r="R78">
        <v>472</v>
      </c>
      <c r="S78">
        <v>5.4819532908704884</v>
      </c>
      <c r="T78">
        <v>7.851694915254237</v>
      </c>
      <c r="U78">
        <v>220.02394067796601</v>
      </c>
      <c r="V78">
        <v>47.881355932203398</v>
      </c>
      <c r="W78">
        <v>73.940677966101703</v>
      </c>
      <c r="X78">
        <v>0.63559322033898302</v>
      </c>
      <c r="Y78">
        <v>57.685590309766994</v>
      </c>
      <c r="Z78">
        <v>1.5754638751170937</v>
      </c>
      <c r="AA78">
        <v>2.0899368675424466</v>
      </c>
      <c r="AB78">
        <v>44.523686478939133</v>
      </c>
      <c r="AC78">
        <v>73.44475541551931</v>
      </c>
      <c r="AD78">
        <v>30.234609603296761</v>
      </c>
      <c r="AE78">
        <v>1.2801735828586924</v>
      </c>
      <c r="AF78">
        <v>1.2472655531316879</v>
      </c>
      <c r="AG78">
        <v>544.95711060948065</v>
      </c>
      <c r="AH78">
        <v>93.644067796610173</v>
      </c>
      <c r="AI78">
        <v>51.48305084745764</v>
      </c>
      <c r="AJ78">
        <v>127.9521830223472</v>
      </c>
      <c r="AK78">
        <v>61.627218051984016</v>
      </c>
      <c r="AL78">
        <v>53.236832828261683</v>
      </c>
      <c r="AM78">
        <v>1.2774269019609965</v>
      </c>
      <c r="AN78">
        <v>99</v>
      </c>
      <c r="AO78">
        <v>99</v>
      </c>
      <c r="AP78">
        <v>99</v>
      </c>
      <c r="AQ78">
        <v>99</v>
      </c>
      <c r="AR78">
        <v>192.62979683972912</v>
      </c>
      <c r="AS78">
        <v>30.170837772335112</v>
      </c>
    </row>
    <row r="79" spans="1:45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70</v>
      </c>
      <c r="R79">
        <v>160</v>
      </c>
      <c r="S79">
        <v>5.1687500000000002</v>
      </c>
      <c r="T79">
        <v>7.2125000000000004</v>
      </c>
      <c r="U79">
        <v>210.03687500000001</v>
      </c>
      <c r="V79">
        <v>41.875</v>
      </c>
      <c r="W79">
        <v>65.625</v>
      </c>
      <c r="X79">
        <v>0</v>
      </c>
      <c r="Y79">
        <v>53.444708135926561</v>
      </c>
      <c r="Z79">
        <v>1.5701189246359644</v>
      </c>
      <c r="AA79">
        <v>2.237150810741197</v>
      </c>
      <c r="AB79">
        <v>41.741156114220672</v>
      </c>
      <c r="AC79">
        <v>76.952312114612454</v>
      </c>
      <c r="AD79">
        <v>26.202599356078768</v>
      </c>
      <c r="AE79">
        <v>0.43395714673176022</v>
      </c>
      <c r="AF79">
        <v>0.40361056098467907</v>
      </c>
      <c r="AG79">
        <v>537.22627737226253</v>
      </c>
      <c r="AH79">
        <v>85</v>
      </c>
      <c r="AI79">
        <v>46.25</v>
      </c>
      <c r="AJ79">
        <v>131.7620611912007</v>
      </c>
      <c r="AK79">
        <v>67.426732048816007</v>
      </c>
      <c r="AL79">
        <v>38.844871368485343</v>
      </c>
      <c r="AM79">
        <v>0.85030267870355491</v>
      </c>
      <c r="AN79">
        <v>99</v>
      </c>
      <c r="AO79">
        <v>99</v>
      </c>
      <c r="AP79">
        <v>99</v>
      </c>
      <c r="AQ79">
        <v>99</v>
      </c>
      <c r="AR79">
        <v>191.46715328467153</v>
      </c>
      <c r="AS79">
        <v>29.520473995170931</v>
      </c>
    </row>
    <row r="80" spans="1:45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231</v>
      </c>
      <c r="R80">
        <v>588</v>
      </c>
      <c r="S80">
        <v>6.2691652470187389</v>
      </c>
      <c r="T80">
        <v>8.2108843537414948</v>
      </c>
      <c r="U80">
        <v>235.46462585034033</v>
      </c>
      <c r="V80">
        <v>64.965986394557802</v>
      </c>
      <c r="W80">
        <v>82.482993197278915</v>
      </c>
      <c r="X80">
        <v>1.0204081632653061</v>
      </c>
      <c r="Y80">
        <v>50.851973791244681</v>
      </c>
      <c r="Z80">
        <v>1.7311518805303057</v>
      </c>
      <c r="AA80">
        <v>1.9491190841795716</v>
      </c>
      <c r="AB80">
        <v>48.741493838016808</v>
      </c>
      <c r="AC80">
        <v>60.777046159297107</v>
      </c>
      <c r="AD80">
        <v>25.527190223676943</v>
      </c>
      <c r="AE80">
        <v>1.5947925142392188</v>
      </c>
      <c r="AF80">
        <v>1.662838183834505</v>
      </c>
      <c r="AG80">
        <v>524.91681415929202</v>
      </c>
      <c r="AH80">
        <v>95.748299319727877</v>
      </c>
      <c r="AI80">
        <v>67.346938775510225</v>
      </c>
      <c r="AJ80">
        <v>120.23526414423002</v>
      </c>
      <c r="AK80">
        <v>49.650477186051219</v>
      </c>
      <c r="AL80">
        <v>26.178164727971197</v>
      </c>
      <c r="AM80">
        <v>-27.609592331987056</v>
      </c>
      <c r="AN80">
        <v>99</v>
      </c>
      <c r="AO80">
        <v>99</v>
      </c>
      <c r="AP80">
        <v>99</v>
      </c>
      <c r="AQ80">
        <v>99</v>
      </c>
      <c r="AR80">
        <v>193.21946902654872</v>
      </c>
      <c r="AS80">
        <v>32.463596854726184</v>
      </c>
    </row>
    <row r="81" spans="1:45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277</v>
      </c>
      <c r="R81">
        <v>774</v>
      </c>
      <c r="S81">
        <v>6.1526520051746445</v>
      </c>
      <c r="T81">
        <v>8.1937984496124017</v>
      </c>
      <c r="U81">
        <v>233.29883720930215</v>
      </c>
      <c r="V81">
        <v>59.819121447028415</v>
      </c>
      <c r="W81">
        <v>80.490956072351437</v>
      </c>
      <c r="X81">
        <v>0.90439276485788123</v>
      </c>
      <c r="Y81">
        <v>50.555227673897697</v>
      </c>
      <c r="Z81">
        <v>1.8044346522752048</v>
      </c>
      <c r="AA81">
        <v>1.8422721592455995</v>
      </c>
      <c r="AB81">
        <v>55.755498233448719</v>
      </c>
      <c r="AC81">
        <v>60.176853035746625</v>
      </c>
      <c r="AD81">
        <v>31.437551719974071</v>
      </c>
      <c r="AE81">
        <v>2.09926769731489</v>
      </c>
      <c r="AF81">
        <v>2.1687052247329994</v>
      </c>
      <c r="AG81">
        <v>513.25170068027217</v>
      </c>
      <c r="AH81">
        <v>94.444444444444443</v>
      </c>
      <c r="AI81">
        <v>63.307493540051645</v>
      </c>
      <c r="AJ81">
        <v>116.35465626489815</v>
      </c>
      <c r="AK81">
        <v>39.471294476292485</v>
      </c>
      <c r="AL81">
        <v>30.280393622868903</v>
      </c>
      <c r="AM81">
        <v>-33.152290351698397</v>
      </c>
      <c r="AN81">
        <v>99</v>
      </c>
      <c r="AO81">
        <v>99</v>
      </c>
      <c r="AP81">
        <v>99</v>
      </c>
      <c r="AQ81">
        <v>99</v>
      </c>
      <c r="AR81">
        <v>193.29251700680271</v>
      </c>
      <c r="AS81">
        <v>32.207048368920162</v>
      </c>
    </row>
    <row r="82" spans="1:45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271</v>
      </c>
      <c r="R82">
        <v>885</v>
      </c>
      <c r="S82">
        <v>6.3062146892655377</v>
      </c>
      <c r="T82">
        <v>8.3378531073446354</v>
      </c>
      <c r="U82">
        <v>225.46802259886996</v>
      </c>
      <c r="V82">
        <v>62.711864406779647</v>
      </c>
      <c r="W82">
        <v>84.180790960451986</v>
      </c>
      <c r="X82">
        <v>1.4689265536723162</v>
      </c>
      <c r="Y82">
        <v>59.034025858688359</v>
      </c>
      <c r="Z82">
        <v>1.9021295883450404</v>
      </c>
      <c r="AA82">
        <v>2.0617533871125304</v>
      </c>
      <c r="AB82">
        <v>61.820321896097447</v>
      </c>
      <c r="AC82">
        <v>68.526117070491793</v>
      </c>
      <c r="AD82">
        <v>49.05148810110969</v>
      </c>
      <c r="AE82">
        <v>2.4003254678600494</v>
      </c>
      <c r="AF82">
        <v>2.3964877729932557</v>
      </c>
      <c r="AG82">
        <v>497.7167832167832</v>
      </c>
      <c r="AH82">
        <v>96.384180790960485</v>
      </c>
      <c r="AI82">
        <v>69.265536723163862</v>
      </c>
      <c r="AJ82">
        <v>112.21056099157478</v>
      </c>
      <c r="AK82">
        <v>37.841628054285074</v>
      </c>
      <c r="AL82">
        <v>28.028829432854657</v>
      </c>
      <c r="AM82">
        <v>-25.874542440663483</v>
      </c>
      <c r="AN82">
        <v>99</v>
      </c>
      <c r="AO82">
        <v>99</v>
      </c>
      <c r="AP82">
        <v>99</v>
      </c>
      <c r="AQ82">
        <v>99</v>
      </c>
      <c r="AR82">
        <v>189.45687645687647</v>
      </c>
      <c r="AS82">
        <v>32.500745221696363</v>
      </c>
    </row>
    <row r="83" spans="1:45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270</v>
      </c>
      <c r="R83">
        <v>853</v>
      </c>
      <c r="S83">
        <v>6.1137162954279027</v>
      </c>
      <c r="T83">
        <v>8.2039859320046897</v>
      </c>
      <c r="U83">
        <v>229.01688159437296</v>
      </c>
      <c r="V83">
        <v>60.14067995310667</v>
      </c>
      <c r="W83">
        <v>84.173505275498258</v>
      </c>
      <c r="X83">
        <v>0.23446658851113719</v>
      </c>
      <c r="Y83">
        <v>46.647514844359911</v>
      </c>
      <c r="Z83">
        <v>1.7758209036941364</v>
      </c>
      <c r="AA83">
        <v>1.81710849750723</v>
      </c>
      <c r="AB83">
        <v>57.012421999771504</v>
      </c>
      <c r="AC83">
        <v>58.769011854206845</v>
      </c>
      <c r="AD83">
        <v>40.988515127966821</v>
      </c>
      <c r="AE83">
        <v>2.3135340385136969</v>
      </c>
      <c r="AF83">
        <v>2.3461918336703516</v>
      </c>
      <c r="AG83">
        <v>519.56242424242419</v>
      </c>
      <c r="AH83">
        <v>95.896834701055127</v>
      </c>
      <c r="AI83">
        <v>64.947245017585004</v>
      </c>
      <c r="AJ83">
        <v>105.73590333812417</v>
      </c>
      <c r="AK83">
        <v>35.3674570609762</v>
      </c>
      <c r="AL83">
        <v>14.525040138855495</v>
      </c>
      <c r="AM83">
        <v>-29.527884492246677</v>
      </c>
      <c r="AN83">
        <v>99</v>
      </c>
      <c r="AO83">
        <v>99</v>
      </c>
      <c r="AP83">
        <v>99</v>
      </c>
      <c r="AQ83">
        <v>99</v>
      </c>
      <c r="AR83">
        <v>192.01575757575756</v>
      </c>
      <c r="AS83">
        <v>32.211380077691146</v>
      </c>
    </row>
    <row r="84" spans="1:45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251</v>
      </c>
      <c r="R84">
        <v>665</v>
      </c>
      <c r="S84">
        <v>6.0557228915662638</v>
      </c>
      <c r="T84">
        <v>8.0661654135338363</v>
      </c>
      <c r="U84">
        <v>230.50556390977439</v>
      </c>
      <c r="V84">
        <v>59.54887218045112</v>
      </c>
      <c r="W84">
        <v>79.248120300751893</v>
      </c>
      <c r="X84">
        <v>1.0526315789473681</v>
      </c>
      <c r="Y84">
        <v>53.594879250026239</v>
      </c>
      <c r="Z84">
        <v>1.7098856635356747</v>
      </c>
      <c r="AA84">
        <v>2.0056644303633746</v>
      </c>
      <c r="AB84">
        <v>53.665621183648</v>
      </c>
      <c r="AC84">
        <v>55.860294575250968</v>
      </c>
      <c r="AD84">
        <v>32.978431128649945</v>
      </c>
      <c r="AE84">
        <v>1.8036343911038784</v>
      </c>
      <c r="AF84">
        <v>1.8409841478195696</v>
      </c>
      <c r="AG84">
        <v>525.87004754358156</v>
      </c>
      <c r="AH84">
        <v>94.586466165413526</v>
      </c>
      <c r="AI84">
        <v>65.263157894736821</v>
      </c>
      <c r="AJ84">
        <v>112.153628390572</v>
      </c>
      <c r="AK84">
        <v>49.679298841638598</v>
      </c>
      <c r="AL84">
        <v>25.01059726849541</v>
      </c>
      <c r="AM84">
        <v>-19.763512248582689</v>
      </c>
      <c r="AN84">
        <v>99</v>
      </c>
      <c r="AO84">
        <v>99</v>
      </c>
      <c r="AP84">
        <v>99</v>
      </c>
      <c r="AQ84">
        <v>99</v>
      </c>
      <c r="AR84">
        <v>193.01743264659277</v>
      </c>
      <c r="AS84">
        <v>31.834772376708024</v>
      </c>
    </row>
    <row r="85" spans="1:45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225</v>
      </c>
      <c r="R85">
        <v>587</v>
      </c>
      <c r="S85">
        <v>6.0119453924914703</v>
      </c>
      <c r="T85">
        <v>7.916524701873934</v>
      </c>
      <c r="U85">
        <v>228.77802385008528</v>
      </c>
      <c r="V85">
        <v>59.454855195911399</v>
      </c>
      <c r="W85">
        <v>81.090289608177187</v>
      </c>
      <c r="X85">
        <v>0.68143100511073251</v>
      </c>
      <c r="Y85">
        <v>53.120788182697666</v>
      </c>
      <c r="Z85">
        <v>1.7230637578290251</v>
      </c>
      <c r="AA85">
        <v>1.8174385772091859</v>
      </c>
      <c r="AB85">
        <v>50.303596944633313</v>
      </c>
      <c r="AC85">
        <v>64.185031873225583</v>
      </c>
      <c r="AD85">
        <v>35.713199991484807</v>
      </c>
      <c r="AE85">
        <v>1.5920802820721456</v>
      </c>
      <c r="AF85">
        <v>1.6128701205189344</v>
      </c>
      <c r="AG85">
        <v>519.36080586080595</v>
      </c>
      <c r="AH85">
        <v>92.504258943781977</v>
      </c>
      <c r="AI85">
        <v>59.79557069846679</v>
      </c>
      <c r="AJ85">
        <v>108.40949637084363</v>
      </c>
      <c r="AK85">
        <v>48.141298275196519</v>
      </c>
      <c r="AL85">
        <v>21.635813052165393</v>
      </c>
      <c r="AM85">
        <v>-22.44452448667117</v>
      </c>
      <c r="AN85">
        <v>99</v>
      </c>
      <c r="AO85">
        <v>99</v>
      </c>
      <c r="AP85">
        <v>99</v>
      </c>
      <c r="AQ85">
        <v>99</v>
      </c>
      <c r="AR85">
        <v>192.3424908424908</v>
      </c>
      <c r="AS85">
        <v>31.843748984448201</v>
      </c>
    </row>
    <row r="86" spans="1:45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262</v>
      </c>
      <c r="R86">
        <v>950</v>
      </c>
      <c r="S86">
        <v>6.2726315789473679</v>
      </c>
      <c r="T86">
        <v>8.0842105263157897</v>
      </c>
      <c r="U86">
        <v>229.86684210526295</v>
      </c>
      <c r="V86">
        <v>62.73684210526315</v>
      </c>
      <c r="W86">
        <v>80</v>
      </c>
      <c r="X86">
        <v>0.63157894736842113</v>
      </c>
      <c r="Y86">
        <v>54.159276073122406</v>
      </c>
      <c r="Z86">
        <v>1.805951687018472</v>
      </c>
      <c r="AA86">
        <v>1.9399574487722888</v>
      </c>
      <c r="AB86">
        <v>59.172972094487783</v>
      </c>
      <c r="AC86">
        <v>64.900785738525443</v>
      </c>
      <c r="AD86">
        <v>43.391257652028379</v>
      </c>
      <c r="AE86">
        <v>2.5766205587198261</v>
      </c>
      <c r="AF86">
        <v>2.6226897907566151</v>
      </c>
      <c r="AG86">
        <v>505.40209790209775</v>
      </c>
      <c r="AH86">
        <v>90</v>
      </c>
      <c r="AI86">
        <v>66</v>
      </c>
      <c r="AJ86">
        <v>101.93499846315147</v>
      </c>
      <c r="AK86">
        <v>43.119829760669163</v>
      </c>
      <c r="AL86">
        <v>18.999549253113432</v>
      </c>
      <c r="AM86">
        <v>-34.243086504354629</v>
      </c>
      <c r="AN86">
        <v>99</v>
      </c>
      <c r="AO86">
        <v>99</v>
      </c>
      <c r="AP86">
        <v>99</v>
      </c>
      <c r="AQ86">
        <v>99</v>
      </c>
      <c r="AR86">
        <v>191.72843822843819</v>
      </c>
      <c r="AS86">
        <v>32.471643567199756</v>
      </c>
    </row>
    <row r="87" spans="1:45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281</v>
      </c>
      <c r="R87">
        <v>823</v>
      </c>
      <c r="S87">
        <v>6.2457420924574212</v>
      </c>
      <c r="T87">
        <v>7.9599027946537104</v>
      </c>
      <c r="U87">
        <v>231.0453219927094</v>
      </c>
      <c r="V87">
        <v>65.249088699878499</v>
      </c>
      <c r="W87">
        <v>82.503037667071695</v>
      </c>
      <c r="X87">
        <v>0.36452004860267329</v>
      </c>
      <c r="Y87">
        <v>46.016910879206804</v>
      </c>
      <c r="Z87">
        <v>1.6583493246080063</v>
      </c>
      <c r="AA87">
        <v>1.7538975144399558</v>
      </c>
      <c r="AB87">
        <v>49.149640557180632</v>
      </c>
      <c r="AC87">
        <v>54.412694561650049</v>
      </c>
      <c r="AD87">
        <v>25.15474819327066</v>
      </c>
      <c r="AE87">
        <v>2.2321670735014925</v>
      </c>
      <c r="AF87">
        <v>2.2837260497235601</v>
      </c>
      <c r="AG87">
        <v>506.29345088161216</v>
      </c>
      <c r="AH87">
        <v>96.354799513973262</v>
      </c>
      <c r="AI87">
        <v>67.071688942891853</v>
      </c>
      <c r="AJ87">
        <v>100.33945298897478</v>
      </c>
      <c r="AK87">
        <v>36.920318865416313</v>
      </c>
      <c r="AL87">
        <v>18.903273161640424</v>
      </c>
      <c r="AM87">
        <v>-36.960051006075219</v>
      </c>
      <c r="AN87">
        <v>99</v>
      </c>
      <c r="AO87">
        <v>99</v>
      </c>
      <c r="AP87">
        <v>99</v>
      </c>
      <c r="AQ87">
        <v>99</v>
      </c>
      <c r="AR87">
        <v>192.39924433249368</v>
      </c>
      <c r="AS87">
        <v>32.242691867531057</v>
      </c>
    </row>
    <row r="88" spans="1:45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265</v>
      </c>
      <c r="R88">
        <v>906</v>
      </c>
      <c r="S88">
        <v>6.2298342541436478</v>
      </c>
      <c r="T88">
        <v>7.870860927152318</v>
      </c>
      <c r="U88">
        <v>225.53046357615904</v>
      </c>
      <c r="V88">
        <v>65.342163355408402</v>
      </c>
      <c r="W88">
        <v>77.152317880794698</v>
      </c>
      <c r="X88">
        <v>0.55187637969094927</v>
      </c>
      <c r="Y88">
        <v>51.158595323781803</v>
      </c>
      <c r="Z88">
        <v>1.634136276137639</v>
      </c>
      <c r="AA88">
        <v>2.0005216561620944</v>
      </c>
      <c r="AB88">
        <v>52.813874049886955</v>
      </c>
      <c r="AC88">
        <v>62.671092892279759</v>
      </c>
      <c r="AD88">
        <v>37.276040676647192</v>
      </c>
      <c r="AE88">
        <v>2.4572823433685929</v>
      </c>
      <c r="AF88">
        <v>2.4540330148079996</v>
      </c>
      <c r="AG88">
        <v>501.61643835616439</v>
      </c>
      <c r="AH88">
        <v>96.578366445916132</v>
      </c>
      <c r="AI88">
        <v>72.958057395143499</v>
      </c>
      <c r="AJ88">
        <v>100.10314955933336</v>
      </c>
      <c r="AK88">
        <v>45.757934136223923</v>
      </c>
      <c r="AL88">
        <v>15.386945896953179</v>
      </c>
      <c r="AM88">
        <v>-21.493565382026137</v>
      </c>
      <c r="AN88">
        <v>99</v>
      </c>
      <c r="AO88">
        <v>99</v>
      </c>
      <c r="AP88">
        <v>99</v>
      </c>
      <c r="AQ88">
        <v>99</v>
      </c>
      <c r="AR88">
        <v>190.79109589041096</v>
      </c>
      <c r="AS88">
        <v>32.162923420787422</v>
      </c>
    </row>
    <row r="89" spans="1:45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285</v>
      </c>
      <c r="R89">
        <v>853</v>
      </c>
      <c r="S89">
        <v>6.0187573270808894</v>
      </c>
      <c r="T89">
        <v>8.128956623681125</v>
      </c>
      <c r="U89">
        <v>226.55580304806591</v>
      </c>
      <c r="V89">
        <v>62.016412661195773</v>
      </c>
      <c r="W89">
        <v>81.711606096131334</v>
      </c>
      <c r="X89">
        <v>1.0550996483001174</v>
      </c>
      <c r="Y89">
        <v>51.068273081850862</v>
      </c>
      <c r="Z89">
        <v>1.7159686810605423</v>
      </c>
      <c r="AA89">
        <v>1.8437864257597865</v>
      </c>
      <c r="AB89">
        <v>48.875645265864733</v>
      </c>
      <c r="AC89">
        <v>56.873153322787189</v>
      </c>
      <c r="AD89">
        <v>43.609800683260005</v>
      </c>
      <c r="AE89">
        <v>2.3135340385136969</v>
      </c>
      <c r="AF89">
        <v>2.3209790094140423</v>
      </c>
      <c r="AG89">
        <v>514.60736196319021</v>
      </c>
      <c r="AH89">
        <v>94.958968347010554</v>
      </c>
      <c r="AI89">
        <v>62.719812426729199</v>
      </c>
      <c r="AJ89">
        <v>107.42161848334148</v>
      </c>
      <c r="AK89">
        <v>50.829684366262413</v>
      </c>
      <c r="AL89">
        <v>15.551231981664964</v>
      </c>
      <c r="AM89">
        <v>-31.331758691082101</v>
      </c>
      <c r="AN89">
        <v>99</v>
      </c>
      <c r="AO89">
        <v>99</v>
      </c>
      <c r="AP89">
        <v>99</v>
      </c>
      <c r="AQ89">
        <v>99</v>
      </c>
      <c r="AR89">
        <v>191.75950920245404</v>
      </c>
      <c r="AS89">
        <v>31.886637266934283</v>
      </c>
    </row>
    <row r="90" spans="1:45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314</v>
      </c>
      <c r="R90">
        <v>1031</v>
      </c>
      <c r="S90">
        <v>6.3508260447035951</v>
      </c>
      <c r="T90">
        <v>7.9321047526673123</v>
      </c>
      <c r="U90">
        <v>236.88845780795319</v>
      </c>
      <c r="V90">
        <v>67.216294859359849</v>
      </c>
      <c r="W90">
        <v>82.541222114451998</v>
      </c>
      <c r="X90">
        <v>0.87293889427740046</v>
      </c>
      <c r="Y90">
        <v>44.947910283392424</v>
      </c>
      <c r="Z90">
        <v>1.5885397692255252</v>
      </c>
      <c r="AA90">
        <v>1.7191925485805191</v>
      </c>
      <c r="AB90">
        <v>51.174160328630528</v>
      </c>
      <c r="AC90">
        <v>55.168202896053451</v>
      </c>
      <c r="AD90">
        <v>31.145182785376409</v>
      </c>
      <c r="AE90">
        <v>2.7963113642527797</v>
      </c>
      <c r="AF90">
        <v>2.9332532242972222</v>
      </c>
      <c r="AG90">
        <v>508.60578842315374</v>
      </c>
      <c r="AH90">
        <v>96.896217264791488</v>
      </c>
      <c r="AI90">
        <v>70.902036857419986</v>
      </c>
      <c r="AJ90">
        <v>94.530784129461821</v>
      </c>
      <c r="AK90">
        <v>29.999523861406072</v>
      </c>
      <c r="AL90">
        <v>17.870108236134612</v>
      </c>
      <c r="AM90">
        <v>-36.850805009271731</v>
      </c>
      <c r="AN90">
        <v>99</v>
      </c>
      <c r="AO90">
        <v>99</v>
      </c>
      <c r="AP90">
        <v>99</v>
      </c>
      <c r="AQ90">
        <v>99</v>
      </c>
      <c r="AR90">
        <v>193.22754491017963</v>
      </c>
      <c r="AS90">
        <v>32.663762128681846</v>
      </c>
    </row>
    <row r="91" spans="1:45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274</v>
      </c>
      <c r="R91">
        <v>1000</v>
      </c>
      <c r="S91">
        <v>6.4690000000000003</v>
      </c>
      <c r="T91">
        <v>7.9169999999999998</v>
      </c>
      <c r="U91">
        <v>234.69200000000032</v>
      </c>
      <c r="V91">
        <v>70.400000000000006</v>
      </c>
      <c r="W91">
        <v>80.900000000000006</v>
      </c>
      <c r="X91">
        <v>0.8</v>
      </c>
      <c r="Y91">
        <v>48.153784025763557</v>
      </c>
      <c r="Z91">
        <v>1.6127736977021909</v>
      </c>
      <c r="AA91">
        <v>1.8894737362556815</v>
      </c>
      <c r="AB91">
        <v>55.810464398086005</v>
      </c>
      <c r="AC91">
        <v>53.319965479872494</v>
      </c>
      <c r="AD91">
        <v>32.583897335613443</v>
      </c>
      <c r="AE91">
        <v>2.7122321670735015</v>
      </c>
      <c r="AF91">
        <v>2.8186767733825442</v>
      </c>
      <c r="AG91">
        <v>505.13842975206597</v>
      </c>
      <c r="AH91">
        <v>96.4</v>
      </c>
      <c r="AI91">
        <v>74.5</v>
      </c>
      <c r="AJ91">
        <v>89.517678262459981</v>
      </c>
      <c r="AK91">
        <v>32.297984043171255</v>
      </c>
      <c r="AL91">
        <v>7.0933417910105652</v>
      </c>
      <c r="AM91">
        <v>-28.131150302299687</v>
      </c>
      <c r="AN91">
        <v>99</v>
      </c>
      <c r="AO91">
        <v>99</v>
      </c>
      <c r="AP91">
        <v>99</v>
      </c>
      <c r="AQ91">
        <v>99</v>
      </c>
      <c r="AR91">
        <v>191.85537190082641</v>
      </c>
      <c r="AS91">
        <v>32.902551030479948</v>
      </c>
    </row>
    <row r="92" spans="1:45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230</v>
      </c>
      <c r="R92">
        <v>741</v>
      </c>
      <c r="S92">
        <v>6.4864864864864877</v>
      </c>
      <c r="T92">
        <v>8.2186234817813748</v>
      </c>
      <c r="U92">
        <v>235.42834008097157</v>
      </c>
      <c r="V92">
        <v>68.960863697705804</v>
      </c>
      <c r="W92">
        <v>82.726045883940614</v>
      </c>
      <c r="X92">
        <v>0.40485829959514158</v>
      </c>
      <c r="Y92">
        <v>46.195310954628255</v>
      </c>
      <c r="Z92">
        <v>1.7178865172848923</v>
      </c>
      <c r="AA92">
        <v>2.0055869993122379</v>
      </c>
      <c r="AB92">
        <v>56.850009633065277</v>
      </c>
      <c r="AC92">
        <v>56.440038202035538</v>
      </c>
      <c r="AD92">
        <v>36.243247828569217</v>
      </c>
      <c r="AE92">
        <v>2.0097640358014646</v>
      </c>
      <c r="AF92">
        <v>2.095192541462171</v>
      </c>
      <c r="AG92">
        <v>510.79770444763278</v>
      </c>
      <c r="AH92">
        <v>93.927125506072883</v>
      </c>
      <c r="AI92">
        <v>70.175438596491219</v>
      </c>
      <c r="AJ92">
        <v>89.129107557271425</v>
      </c>
      <c r="AK92">
        <v>35.067580991031043</v>
      </c>
      <c r="AL92">
        <v>-6.4013548708731731</v>
      </c>
      <c r="AM92">
        <v>-36.186047362776314</v>
      </c>
      <c r="AN92">
        <v>99</v>
      </c>
      <c r="AO92">
        <v>99</v>
      </c>
      <c r="AP92">
        <v>99</v>
      </c>
      <c r="AQ92">
        <v>99</v>
      </c>
      <c r="AR92">
        <v>192.33859397417504</v>
      </c>
      <c r="AS92">
        <v>32.950114482256254</v>
      </c>
    </row>
    <row r="93" spans="1:45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237</v>
      </c>
      <c r="R93">
        <v>730</v>
      </c>
      <c r="S93">
        <v>6.4287671232876722</v>
      </c>
      <c r="T93">
        <v>8.338356164383562</v>
      </c>
      <c r="U93">
        <v>238.10397260273965</v>
      </c>
      <c r="V93">
        <v>70.68493150684931</v>
      </c>
      <c r="W93">
        <v>83.150684931506845</v>
      </c>
      <c r="X93">
        <v>0.13698630136986301</v>
      </c>
      <c r="Y93">
        <v>45.604566559366639</v>
      </c>
      <c r="Z93">
        <v>1.6355619412228477</v>
      </c>
      <c r="AA93">
        <v>1.9194127338876203</v>
      </c>
      <c r="AB93">
        <v>54.49813730523492</v>
      </c>
      <c r="AC93">
        <v>50.939304767791441</v>
      </c>
      <c r="AD93">
        <v>38.578067702103283</v>
      </c>
      <c r="AE93">
        <v>1.9799294819636559</v>
      </c>
      <c r="AF93">
        <v>2.0875481063461128</v>
      </c>
      <c r="AG93">
        <v>521.3241678726481</v>
      </c>
      <c r="AH93">
        <v>93.972602739726014</v>
      </c>
      <c r="AI93">
        <v>70.410958904109592</v>
      </c>
      <c r="AJ93">
        <v>95.042068424843009</v>
      </c>
      <c r="AK93">
        <v>41.178761346687267</v>
      </c>
      <c r="AL93">
        <v>-13.192374601302715</v>
      </c>
      <c r="AM93">
        <v>-46.469660218806965</v>
      </c>
      <c r="AN93">
        <v>99</v>
      </c>
      <c r="AO93">
        <v>99</v>
      </c>
      <c r="AP93">
        <v>99</v>
      </c>
      <c r="AQ93">
        <v>99</v>
      </c>
      <c r="AR93">
        <v>193.29811866859623</v>
      </c>
      <c r="AS93">
        <v>32.859039360501313</v>
      </c>
    </row>
    <row r="94" spans="1:45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151</v>
      </c>
      <c r="R94">
        <v>540</v>
      </c>
      <c r="S94">
        <v>6.3629629629629614</v>
      </c>
      <c r="T94">
        <v>8.2944444444444443</v>
      </c>
      <c r="U94">
        <v>238.87648148148128</v>
      </c>
      <c r="V94">
        <v>69.444444444444443</v>
      </c>
      <c r="W94">
        <v>86.481481481481467</v>
      </c>
      <c r="X94">
        <v>0.92592592592592604</v>
      </c>
      <c r="Y94">
        <v>48.853877576777514</v>
      </c>
      <c r="Z94">
        <v>1.5839818901293929</v>
      </c>
      <c r="AA94">
        <v>1.8248203023318403</v>
      </c>
      <c r="AB94">
        <v>56.495347313879599</v>
      </c>
      <c r="AC94">
        <v>45.974848355480717</v>
      </c>
      <c r="AD94">
        <v>35.768020741587691</v>
      </c>
      <c r="AE94">
        <v>1.4646053702196902</v>
      </c>
      <c r="AF94">
        <v>1.5492237427435349</v>
      </c>
      <c r="AG94">
        <v>531.22664015904581</v>
      </c>
      <c r="AH94">
        <v>92.962962962962962</v>
      </c>
      <c r="AI94">
        <v>67.777777777777771</v>
      </c>
      <c r="AJ94">
        <v>94.326430406352713</v>
      </c>
      <c r="AK94">
        <v>43.623481336095359</v>
      </c>
      <c r="AL94">
        <v>-8.5788286430538889</v>
      </c>
      <c r="AM94">
        <v>-39.862521210765927</v>
      </c>
      <c r="AN94">
        <v>99</v>
      </c>
      <c r="AO94">
        <v>99</v>
      </c>
      <c r="AP94">
        <v>99</v>
      </c>
      <c r="AQ94">
        <v>99</v>
      </c>
      <c r="AR94">
        <v>193.53479125248504</v>
      </c>
      <c r="AS94">
        <v>32.624277762270552</v>
      </c>
    </row>
    <row r="95" spans="1:45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128</v>
      </c>
      <c r="R95">
        <v>498</v>
      </c>
      <c r="S95">
        <v>6.3534136546184756</v>
      </c>
      <c r="T95">
        <v>7.9236947791164658</v>
      </c>
      <c r="U95">
        <v>236.43955823293169</v>
      </c>
      <c r="V95">
        <v>69.277108433734966</v>
      </c>
      <c r="W95">
        <v>76.706827309236942</v>
      </c>
      <c r="X95">
        <v>0.60240963855421681</v>
      </c>
      <c r="Y95">
        <v>45.045292037510947</v>
      </c>
      <c r="Z95">
        <v>1.7179650781121103</v>
      </c>
      <c r="AA95">
        <v>1.8547130898864224</v>
      </c>
      <c r="AB95">
        <v>58.30825551158852</v>
      </c>
      <c r="AC95">
        <v>61.194373977888873</v>
      </c>
      <c r="AD95">
        <v>47.481270970079642</v>
      </c>
      <c r="AE95">
        <v>1.3506916192026039</v>
      </c>
      <c r="AF95">
        <v>1.4141532398539221</v>
      </c>
      <c r="AG95">
        <v>522.44398340248949</v>
      </c>
      <c r="AH95">
        <v>96.184738955823292</v>
      </c>
      <c r="AI95">
        <v>72.891566265060263</v>
      </c>
      <c r="AJ95">
        <v>87.254587528183393</v>
      </c>
      <c r="AK95">
        <v>31.761907315516979</v>
      </c>
      <c r="AL95">
        <v>1.5204877938860217</v>
      </c>
      <c r="AM95">
        <v>-16.14201123064802</v>
      </c>
      <c r="AN95">
        <v>99</v>
      </c>
      <c r="AO95">
        <v>99</v>
      </c>
      <c r="AP95">
        <v>99</v>
      </c>
      <c r="AQ95">
        <v>99</v>
      </c>
      <c r="AR95">
        <v>193.00414937759339</v>
      </c>
      <c r="AS95">
        <v>32.795249542191435</v>
      </c>
    </row>
    <row r="96" spans="1:45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157</v>
      </c>
      <c r="R96">
        <v>516</v>
      </c>
      <c r="S96">
        <v>6.2097087378640756</v>
      </c>
      <c r="T96">
        <v>8.12596899224806</v>
      </c>
      <c r="U96">
        <v>230.64534883720921</v>
      </c>
      <c r="V96">
        <v>65.116279069767444</v>
      </c>
      <c r="W96">
        <v>81.395348837209298</v>
      </c>
      <c r="X96">
        <v>0.96899224806201567</v>
      </c>
      <c r="Y96">
        <v>51.509932790104941</v>
      </c>
      <c r="Z96">
        <v>1.660526075753967</v>
      </c>
      <c r="AA96">
        <v>2.0539298763645801</v>
      </c>
      <c r="AB96">
        <v>57.798896251028047</v>
      </c>
      <c r="AC96">
        <v>66.564293161230182</v>
      </c>
      <c r="AD96">
        <v>45.269848420890625</v>
      </c>
      <c r="AE96">
        <v>1.399511798209927</v>
      </c>
      <c r="AF96">
        <v>1.4293592403259423</v>
      </c>
      <c r="AG96">
        <v>516.03483606557381</v>
      </c>
      <c r="AH96">
        <v>94.379844961240323</v>
      </c>
      <c r="AI96">
        <v>75.581395348837205</v>
      </c>
      <c r="AJ96">
        <v>92.476120176194314</v>
      </c>
      <c r="AK96">
        <v>52.627160735120526</v>
      </c>
      <c r="AL96">
        <v>26.901213647944903</v>
      </c>
      <c r="AM96">
        <v>12.134355255240616</v>
      </c>
      <c r="AN96">
        <v>99</v>
      </c>
      <c r="AO96">
        <v>99</v>
      </c>
      <c r="AP96">
        <v>99</v>
      </c>
      <c r="AQ96">
        <v>99</v>
      </c>
      <c r="AR96">
        <v>192.03483606557376</v>
      </c>
      <c r="AS96">
        <v>32.340739064224245</v>
      </c>
    </row>
    <row r="97" spans="1:45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143</v>
      </c>
      <c r="R97">
        <v>535</v>
      </c>
      <c r="S97">
        <v>6.6448598130841114</v>
      </c>
      <c r="T97">
        <v>8.2728971962616811</v>
      </c>
      <c r="U97">
        <v>237.7282242990654</v>
      </c>
      <c r="V97">
        <v>76.074766355140198</v>
      </c>
      <c r="W97">
        <v>83.551401869158894</v>
      </c>
      <c r="X97">
        <v>0.18691588785046723</v>
      </c>
      <c r="Y97">
        <v>44.985988344307671</v>
      </c>
      <c r="Z97">
        <v>1.6769595119282668</v>
      </c>
      <c r="AA97">
        <v>1.8736525422939163</v>
      </c>
      <c r="AB97">
        <v>51.957243420965277</v>
      </c>
      <c r="AC97">
        <v>58.818683489916438</v>
      </c>
      <c r="AD97">
        <v>37.587972033618499</v>
      </c>
      <c r="AE97">
        <v>1.4510442093843237</v>
      </c>
      <c r="AF97">
        <v>1.5275010564993652</v>
      </c>
      <c r="AG97">
        <v>505.09404990403056</v>
      </c>
      <c r="AH97">
        <v>96.63551401869158</v>
      </c>
      <c r="AI97">
        <v>78.691588785046733</v>
      </c>
      <c r="AJ97">
        <v>88.315244015067279</v>
      </c>
      <c r="AK97">
        <v>30.846628046799321</v>
      </c>
      <c r="AL97">
        <v>15.965501487884772</v>
      </c>
      <c r="AM97">
        <v>-21.665752615778256</v>
      </c>
      <c r="AN97">
        <v>99</v>
      </c>
      <c r="AO97">
        <v>99</v>
      </c>
      <c r="AP97">
        <v>99</v>
      </c>
      <c r="AQ97">
        <v>99</v>
      </c>
      <c r="AR97">
        <v>191.92898272552787</v>
      </c>
      <c r="AS97">
        <v>33.473914713374825</v>
      </c>
    </row>
    <row r="98" spans="1:45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179</v>
      </c>
      <c r="R98">
        <v>659</v>
      </c>
      <c r="S98">
        <v>6.2526636225266348</v>
      </c>
      <c r="T98">
        <v>8.1805766312594841</v>
      </c>
      <c r="U98">
        <v>236.72367223065257</v>
      </c>
      <c r="V98">
        <v>68.437025796661601</v>
      </c>
      <c r="W98">
        <v>80.880121396054619</v>
      </c>
      <c r="X98">
        <v>0.30349013657056151</v>
      </c>
      <c r="Y98">
        <v>43.813808888717809</v>
      </c>
      <c r="Z98">
        <v>1.5454010454772327</v>
      </c>
      <c r="AA98">
        <v>2.0735751203628325</v>
      </c>
      <c r="AB98">
        <v>43.259052582518194</v>
      </c>
      <c r="AC98">
        <v>62.558851745589187</v>
      </c>
      <c r="AD98">
        <v>41.950158991485992</v>
      </c>
      <c r="AE98">
        <v>1.7873609981014373</v>
      </c>
      <c r="AF98">
        <v>1.8735879938675903</v>
      </c>
      <c r="AG98">
        <v>526.8184764991895</v>
      </c>
      <c r="AH98">
        <v>93.323216995447652</v>
      </c>
      <c r="AI98">
        <v>72.685887708649503</v>
      </c>
      <c r="AJ98">
        <v>89.153753059256601</v>
      </c>
      <c r="AK98">
        <v>36.399706050955295</v>
      </c>
      <c r="AL98">
        <v>-4.9313933005681685</v>
      </c>
      <c r="AM98">
        <v>-26.78362931533454</v>
      </c>
      <c r="AN98">
        <v>99</v>
      </c>
      <c r="AO98">
        <v>99</v>
      </c>
      <c r="AP98">
        <v>99</v>
      </c>
      <c r="AQ98">
        <v>99</v>
      </c>
      <c r="AR98">
        <v>193.76823338735815</v>
      </c>
      <c r="AS98">
        <v>32.342825821949802</v>
      </c>
    </row>
    <row r="99" spans="1:45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203</v>
      </c>
      <c r="R99">
        <v>773</v>
      </c>
      <c r="S99">
        <v>6.4254215304798974</v>
      </c>
      <c r="T99">
        <v>8.1021992238033675</v>
      </c>
      <c r="U99">
        <v>235.35730918499357</v>
      </c>
      <c r="V99">
        <v>69.210866752910732</v>
      </c>
      <c r="W99">
        <v>80.72445019404914</v>
      </c>
      <c r="X99">
        <v>0.25873221216041392</v>
      </c>
      <c r="Y99">
        <v>48.957175509805474</v>
      </c>
      <c r="Z99">
        <v>1.6308354886657639</v>
      </c>
      <c r="AA99">
        <v>2.0400029999342282</v>
      </c>
      <c r="AB99">
        <v>59.589334090325529</v>
      </c>
      <c r="AC99">
        <v>50.631775521469805</v>
      </c>
      <c r="AD99">
        <v>36.885508799098247</v>
      </c>
      <c r="AE99">
        <v>2.0965554651478162</v>
      </c>
      <c r="AF99">
        <v>2.1850137533175982</v>
      </c>
      <c r="AG99">
        <v>520.23554301833587</v>
      </c>
      <c r="AH99">
        <v>91.591203104786558</v>
      </c>
      <c r="AI99">
        <v>71.927554980595119</v>
      </c>
      <c r="AJ99">
        <v>94.522403254190323</v>
      </c>
      <c r="AK99">
        <v>40.817344716344806</v>
      </c>
      <c r="AL99">
        <v>-24.061886509827101</v>
      </c>
      <c r="AM99">
        <v>-32.216658711557955</v>
      </c>
      <c r="AN99">
        <v>99</v>
      </c>
      <c r="AO99">
        <v>99</v>
      </c>
      <c r="AP99">
        <v>99</v>
      </c>
      <c r="AQ99">
        <v>99</v>
      </c>
      <c r="AR99">
        <v>192.59379407616365</v>
      </c>
      <c r="AS99">
        <v>32.586449546762552</v>
      </c>
    </row>
    <row r="100" spans="1:45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184</v>
      </c>
      <c r="R100">
        <v>690</v>
      </c>
      <c r="S100">
        <v>6.2289855072463762</v>
      </c>
      <c r="T100">
        <v>7.5884057971014496</v>
      </c>
      <c r="U100">
        <v>224.68840579710124</v>
      </c>
      <c r="V100">
        <v>68.260869565217391</v>
      </c>
      <c r="W100">
        <v>71.159420289855078</v>
      </c>
      <c r="X100">
        <v>0.57971014492753614</v>
      </c>
      <c r="Y100">
        <v>53.683847019302995</v>
      </c>
      <c r="Z100">
        <v>1.7168475871407796</v>
      </c>
      <c r="AA100">
        <v>2.1491849639437159</v>
      </c>
      <c r="AB100">
        <v>64.986854213414347</v>
      </c>
      <c r="AC100">
        <v>60.258045229900226</v>
      </c>
      <c r="AD100">
        <v>42.774601110482223</v>
      </c>
      <c r="AE100">
        <v>1.8714401952807165</v>
      </c>
      <c r="AF100">
        <v>1.8619874284652296</v>
      </c>
      <c r="AG100">
        <v>521.43950995405828</v>
      </c>
      <c r="AH100">
        <v>94.347826086956516</v>
      </c>
      <c r="AI100">
        <v>74.492753623188406</v>
      </c>
      <c r="AJ100">
        <v>91.123016162174181</v>
      </c>
      <c r="AK100">
        <v>25.028494398944623</v>
      </c>
      <c r="AL100">
        <v>-13.784539596484624</v>
      </c>
      <c r="AM100">
        <v>-13.09985107338731</v>
      </c>
      <c r="AN100">
        <v>99</v>
      </c>
      <c r="AO100">
        <v>99</v>
      </c>
      <c r="AP100">
        <v>99</v>
      </c>
      <c r="AQ100">
        <v>99</v>
      </c>
      <c r="AR100">
        <v>189.99846860643189</v>
      </c>
      <c r="AS100">
        <v>32.038567891543302</v>
      </c>
    </row>
    <row r="101" spans="1:45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217</v>
      </c>
      <c r="R101">
        <v>841</v>
      </c>
      <c r="S101">
        <v>6.4249999999999998</v>
      </c>
      <c r="T101">
        <v>8.005945303210467</v>
      </c>
      <c r="U101">
        <v>238.72282996432833</v>
      </c>
      <c r="V101">
        <v>70.986920332937004</v>
      </c>
      <c r="W101">
        <v>77.526753864447059</v>
      </c>
      <c r="X101">
        <v>2.378121284185494</v>
      </c>
      <c r="Y101">
        <v>50.246631463630735</v>
      </c>
      <c r="Z101">
        <v>1.6921144576219493</v>
      </c>
      <c r="AA101">
        <v>2.0091852909263017</v>
      </c>
      <c r="AB101">
        <v>62.134219685766318</v>
      </c>
      <c r="AC101">
        <v>49.107093133342048</v>
      </c>
      <c r="AD101">
        <v>39.433125308461058</v>
      </c>
      <c r="AE101">
        <v>2.2809872525088153</v>
      </c>
      <c r="AF101">
        <v>2.4112205751250233</v>
      </c>
      <c r="AG101">
        <v>522.17146433041307</v>
      </c>
      <c r="AH101">
        <v>94.411414982164132</v>
      </c>
      <c r="AI101">
        <v>77.288941736028505</v>
      </c>
      <c r="AJ101">
        <v>91.194736617399329</v>
      </c>
      <c r="AK101">
        <v>24.747820117690157</v>
      </c>
      <c r="AL101">
        <v>-1.90949375914729</v>
      </c>
      <c r="AM101">
        <v>-16.731688928762395</v>
      </c>
      <c r="AN101">
        <v>99</v>
      </c>
      <c r="AO101">
        <v>99</v>
      </c>
      <c r="AP101">
        <v>99</v>
      </c>
      <c r="AQ101">
        <v>99</v>
      </c>
      <c r="AR101">
        <v>193.19774718398</v>
      </c>
      <c r="AS101">
        <v>32.677043001929114</v>
      </c>
    </row>
    <row r="102" spans="1:45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209</v>
      </c>
      <c r="R102">
        <v>829</v>
      </c>
      <c r="S102">
        <v>6.3679131483715308</v>
      </c>
      <c r="T102">
        <v>7.8166465621230383</v>
      </c>
      <c r="U102">
        <v>237.61700844390808</v>
      </c>
      <c r="V102">
        <v>69.481302774427007</v>
      </c>
      <c r="W102">
        <v>77.201447527141099</v>
      </c>
      <c r="X102">
        <v>1.5681544028950538</v>
      </c>
      <c r="Y102">
        <v>51.754477323387057</v>
      </c>
      <c r="Z102">
        <v>1.652861133706663</v>
      </c>
      <c r="AA102">
        <v>1.9794268392931904</v>
      </c>
      <c r="AB102">
        <v>58.49516162082071</v>
      </c>
      <c r="AC102">
        <v>56.857319443719597</v>
      </c>
      <c r="AD102">
        <v>38.231036327342778</v>
      </c>
      <c r="AE102">
        <v>2.2484404665039328</v>
      </c>
      <c r="AF102">
        <v>2.3658055445706392</v>
      </c>
      <c r="AG102">
        <v>531.20330368487919</v>
      </c>
      <c r="AH102">
        <v>94.571773220747872</v>
      </c>
      <c r="AI102">
        <v>76.115802171290724</v>
      </c>
      <c r="AJ102">
        <v>96.024837105069764</v>
      </c>
      <c r="AK102">
        <v>34.23819478407875</v>
      </c>
      <c r="AL102">
        <v>-1.3382137364884883</v>
      </c>
      <c r="AM102">
        <v>-17.53646196665909</v>
      </c>
      <c r="AN102">
        <v>99</v>
      </c>
      <c r="AO102">
        <v>99</v>
      </c>
      <c r="AP102">
        <v>99</v>
      </c>
      <c r="AQ102">
        <v>99</v>
      </c>
      <c r="AR102">
        <v>193.14358322744599</v>
      </c>
      <c r="AS102">
        <v>32.58645109277937</v>
      </c>
    </row>
    <row r="103" spans="1:45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208</v>
      </c>
      <c r="R103">
        <v>784</v>
      </c>
      <c r="S103">
        <v>6.2563775510204076</v>
      </c>
      <c r="T103">
        <v>7.8903061224489761</v>
      </c>
      <c r="U103">
        <v>237.72487244897977</v>
      </c>
      <c r="V103">
        <v>71.556122448979593</v>
      </c>
      <c r="W103">
        <v>78.061224489795919</v>
      </c>
      <c r="X103">
        <v>0.12755102040816327</v>
      </c>
      <c r="Y103">
        <v>46.186105133270864</v>
      </c>
      <c r="Z103">
        <v>1.5945811107246044</v>
      </c>
      <c r="AA103">
        <v>1.9114872690547633</v>
      </c>
      <c r="AB103">
        <v>58.352121412334888</v>
      </c>
      <c r="AC103">
        <v>42.533749433318754</v>
      </c>
      <c r="AD103">
        <v>36.24166242285613</v>
      </c>
      <c r="AE103">
        <v>2.1263900189856253</v>
      </c>
      <c r="AF103">
        <v>2.2383998939843566</v>
      </c>
      <c r="AG103">
        <v>539.74560216508792</v>
      </c>
      <c r="AH103">
        <v>93.367346938775498</v>
      </c>
      <c r="AI103">
        <v>74.744897959183675</v>
      </c>
      <c r="AJ103">
        <v>98.373361392574083</v>
      </c>
      <c r="AK103">
        <v>32.589943953820459</v>
      </c>
      <c r="AL103">
        <v>-24.250077644159941</v>
      </c>
      <c r="AM103">
        <v>-18.290483890915439</v>
      </c>
      <c r="AN103">
        <v>99</v>
      </c>
      <c r="AO103">
        <v>99</v>
      </c>
      <c r="AP103">
        <v>99</v>
      </c>
      <c r="AQ103">
        <v>99</v>
      </c>
      <c r="AR103">
        <v>194.0243572395128</v>
      </c>
      <c r="AS103">
        <v>32.223973012191991</v>
      </c>
    </row>
    <row r="104" spans="1:45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229</v>
      </c>
      <c r="R104">
        <v>644</v>
      </c>
      <c r="S104">
        <v>5.518691588785047</v>
      </c>
      <c r="T104">
        <v>7.4254658385093197</v>
      </c>
      <c r="U104">
        <v>217.82298136645969</v>
      </c>
      <c r="V104">
        <v>51.242236024844722</v>
      </c>
      <c r="W104">
        <v>68.633540372670822</v>
      </c>
      <c r="X104">
        <v>0.6211180124223602</v>
      </c>
      <c r="Y104">
        <v>50.960460252276476</v>
      </c>
      <c r="Z104">
        <v>1.5709730078366844</v>
      </c>
      <c r="AA104">
        <v>2.0488681772723196</v>
      </c>
      <c r="AB104">
        <v>47.778118703833002</v>
      </c>
      <c r="AC104">
        <v>55.526514621969838</v>
      </c>
      <c r="AD104">
        <v>35.102182816903898</v>
      </c>
      <c r="AE104">
        <v>1.7466775155953349</v>
      </c>
      <c r="AF104">
        <v>1.6847542328522309</v>
      </c>
      <c r="AG104">
        <v>543.88461538461513</v>
      </c>
      <c r="AH104">
        <v>96.428571428571445</v>
      </c>
      <c r="AI104">
        <v>68.167701863354068</v>
      </c>
      <c r="AJ104">
        <v>95.950271678138094</v>
      </c>
      <c r="AK104">
        <v>42.417379011040033</v>
      </c>
      <c r="AL104">
        <v>7.6241647961343855</v>
      </c>
      <c r="AM104">
        <v>-14.239628252715317</v>
      </c>
      <c r="AN104">
        <v>99</v>
      </c>
      <c r="AO104">
        <v>99</v>
      </c>
      <c r="AP104">
        <v>99</v>
      </c>
      <c r="AQ104">
        <v>99</v>
      </c>
      <c r="AR104">
        <v>192.65544871794876</v>
      </c>
      <c r="AS104">
        <v>30.127108334133158</v>
      </c>
    </row>
    <row r="105" spans="1:45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192</v>
      </c>
      <c r="R105">
        <v>647</v>
      </c>
      <c r="S105">
        <v>5.8452012383900946</v>
      </c>
      <c r="T105">
        <v>7.6476043276661505</v>
      </c>
      <c r="U105">
        <v>221.00710973724887</v>
      </c>
      <c r="V105">
        <v>57.032457496136011</v>
      </c>
      <c r="W105">
        <v>71.715610510046389</v>
      </c>
      <c r="X105">
        <v>0.30911901081916543</v>
      </c>
      <c r="Y105">
        <v>51.540874781611357</v>
      </c>
      <c r="Z105">
        <v>1.7281887608355782</v>
      </c>
      <c r="AA105">
        <v>2.2929411829530295</v>
      </c>
      <c r="AB105">
        <v>54.96724457623872</v>
      </c>
      <c r="AC105">
        <v>59.816471753425901</v>
      </c>
      <c r="AD105">
        <v>47.426961287218091</v>
      </c>
      <c r="AE105">
        <v>1.7548142120965549</v>
      </c>
      <c r="AF105">
        <v>1.7173448677790757</v>
      </c>
      <c r="AG105">
        <v>535.6766169154231</v>
      </c>
      <c r="AH105">
        <v>92.117465224111328</v>
      </c>
      <c r="AI105">
        <v>66.9242658423493</v>
      </c>
      <c r="AJ105">
        <v>101.21720188474548</v>
      </c>
      <c r="AK105">
        <v>42.437109170655525</v>
      </c>
      <c r="AL105">
        <v>13.398888020716164</v>
      </c>
      <c r="AM105">
        <v>-17.788493776207925</v>
      </c>
      <c r="AN105">
        <v>99</v>
      </c>
      <c r="AO105">
        <v>99</v>
      </c>
      <c r="AP105">
        <v>99</v>
      </c>
      <c r="AQ105">
        <v>99</v>
      </c>
      <c r="AR105">
        <v>191.40464344941955</v>
      </c>
      <c r="AS105">
        <v>31.221703885523368</v>
      </c>
    </row>
    <row r="106" spans="1:45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281</v>
      </c>
      <c r="R106">
        <v>853</v>
      </c>
      <c r="S106">
        <v>5.207746478873239</v>
      </c>
      <c r="T106">
        <v>6.9413833528722177</v>
      </c>
      <c r="U106">
        <v>210.1413833528722</v>
      </c>
      <c r="V106">
        <v>41.735052754982405</v>
      </c>
      <c r="W106">
        <v>58.851113716295423</v>
      </c>
      <c r="X106">
        <v>0.35169988276670566</v>
      </c>
      <c r="Y106">
        <v>55.408717632205445</v>
      </c>
      <c r="Z106">
        <v>1.6721665505750101</v>
      </c>
      <c r="AA106">
        <v>2.1319511968606495</v>
      </c>
      <c r="AB106">
        <v>57.359593449126287</v>
      </c>
      <c r="AC106">
        <v>64.84887573861694</v>
      </c>
      <c r="AD106">
        <v>47.74641668747681</v>
      </c>
      <c r="AE106">
        <v>2.3135340385136969</v>
      </c>
      <c r="AF106">
        <v>2.1528194520259927</v>
      </c>
      <c r="AG106">
        <v>536.59196102314252</v>
      </c>
      <c r="AH106">
        <v>96.01406799531064</v>
      </c>
      <c r="AI106">
        <v>54.865181711606098</v>
      </c>
      <c r="AJ106">
        <v>112.73126888895538</v>
      </c>
      <c r="AK106">
        <v>47.81509220351149</v>
      </c>
      <c r="AL106">
        <v>15.34640883131258</v>
      </c>
      <c r="AM106">
        <v>-18.194951566554632</v>
      </c>
      <c r="AN106">
        <v>99</v>
      </c>
      <c r="AO106">
        <v>99</v>
      </c>
      <c r="AP106">
        <v>99</v>
      </c>
      <c r="AQ106">
        <v>99</v>
      </c>
      <c r="AR106">
        <v>191.90377588306944</v>
      </c>
      <c r="AS106">
        <v>29.185714538400681</v>
      </c>
    </row>
    <row r="107" spans="1:45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338</v>
      </c>
      <c r="R107">
        <v>887</v>
      </c>
      <c r="S107">
        <v>5.1934389140271486</v>
      </c>
      <c r="T107">
        <v>6.8872604284103742</v>
      </c>
      <c r="U107">
        <v>212.22841037204077</v>
      </c>
      <c r="V107">
        <v>41.037204058624567</v>
      </c>
      <c r="W107">
        <v>60.315670800450967</v>
      </c>
      <c r="X107">
        <v>0.11273957158962795</v>
      </c>
      <c r="Y107">
        <v>51.736040049232543</v>
      </c>
      <c r="Z107">
        <v>1.544166212715369</v>
      </c>
      <c r="AA107">
        <v>1.963800368151972</v>
      </c>
      <c r="AB107">
        <v>50.807053180274785</v>
      </c>
      <c r="AC107">
        <v>53.221725195687931</v>
      </c>
      <c r="AD107">
        <v>31.834764903354841</v>
      </c>
      <c r="AE107">
        <v>2.4057499321941958</v>
      </c>
      <c r="AF107">
        <v>2.2608624030143081</v>
      </c>
      <c r="AG107">
        <v>549.55710955710947</v>
      </c>
      <c r="AH107">
        <v>96.617812852311161</v>
      </c>
      <c r="AI107">
        <v>55.693348365276222</v>
      </c>
      <c r="AJ107">
        <v>107.85669775827073</v>
      </c>
      <c r="AK107">
        <v>47.556026300406131</v>
      </c>
      <c r="AL107">
        <v>10.188601003533924</v>
      </c>
      <c r="AM107">
        <v>-19.507039260960912</v>
      </c>
      <c r="AN107">
        <v>99</v>
      </c>
      <c r="AO107">
        <v>99</v>
      </c>
      <c r="AP107">
        <v>99</v>
      </c>
      <c r="AQ107">
        <v>99</v>
      </c>
      <c r="AR107">
        <v>192.87645687645687</v>
      </c>
      <c r="AS107">
        <v>29.022855640044245</v>
      </c>
    </row>
    <row r="108" spans="1:45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321</v>
      </c>
      <c r="R108">
        <v>953</v>
      </c>
      <c r="S108">
        <v>5.2691903259726605</v>
      </c>
      <c r="T108">
        <v>6.7827911857292751</v>
      </c>
      <c r="U108">
        <v>214.57649527806927</v>
      </c>
      <c r="V108">
        <v>42.497376705141654</v>
      </c>
      <c r="W108">
        <v>56.768100734522577</v>
      </c>
      <c r="X108">
        <v>0.3147953830010492</v>
      </c>
      <c r="Y108">
        <v>49.771766328900611</v>
      </c>
      <c r="Z108">
        <v>1.5621300546455188</v>
      </c>
      <c r="AA108">
        <v>2.0240002196739639</v>
      </c>
      <c r="AB108">
        <v>53.080112572427694</v>
      </c>
      <c r="AC108">
        <v>55.655474065472553</v>
      </c>
      <c r="AD108">
        <v>35.011665385791709</v>
      </c>
      <c r="AE108">
        <v>2.5847572552210472</v>
      </c>
      <c r="AF108">
        <v>2.4559642405215274</v>
      </c>
      <c r="AG108">
        <v>556.43025751072958</v>
      </c>
      <c r="AH108">
        <v>97.376705141657894</v>
      </c>
      <c r="AI108">
        <v>66.002098635886682</v>
      </c>
      <c r="AJ108">
        <v>97.943557291713887</v>
      </c>
      <c r="AK108">
        <v>47.272021413776486</v>
      </c>
      <c r="AL108">
        <v>18.778642016875065</v>
      </c>
      <c r="AM108">
        <v>-10.456929175270172</v>
      </c>
      <c r="AN108">
        <v>99</v>
      </c>
      <c r="AO108">
        <v>99</v>
      </c>
      <c r="AP108">
        <v>99</v>
      </c>
      <c r="AQ108">
        <v>99</v>
      </c>
      <c r="AR108">
        <v>193.25321888412017</v>
      </c>
      <c r="AS108">
        <v>29.433812075614313</v>
      </c>
    </row>
    <row r="109" spans="1:45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383</v>
      </c>
      <c r="R109">
        <v>1055</v>
      </c>
      <c r="S109">
        <v>5.4597156398104278</v>
      </c>
      <c r="T109">
        <v>6.9554502369668239</v>
      </c>
      <c r="U109">
        <v>214.46492890995256</v>
      </c>
      <c r="V109">
        <v>47.962085308056878</v>
      </c>
      <c r="W109">
        <v>57.156398104265399</v>
      </c>
      <c r="X109">
        <v>9.4786729857819899E-2</v>
      </c>
      <c r="Y109">
        <v>50.962516309508445</v>
      </c>
      <c r="Z109">
        <v>1.4937588690781745</v>
      </c>
      <c r="AA109">
        <v>2.0275136318023841</v>
      </c>
      <c r="AB109">
        <v>57.673011663724907</v>
      </c>
      <c r="AC109">
        <v>49.09160374019001</v>
      </c>
      <c r="AD109">
        <v>38.827315097662392</v>
      </c>
      <c r="AE109">
        <v>2.8614049362625447</v>
      </c>
      <c r="AF109">
        <v>2.7174135295788528</v>
      </c>
      <c r="AG109">
        <v>563.68904244817372</v>
      </c>
      <c r="AH109">
        <v>95.450236966824633</v>
      </c>
      <c r="AI109">
        <v>67.014218009478654</v>
      </c>
      <c r="AJ109">
        <v>105.79355116119481</v>
      </c>
      <c r="AK109">
        <v>36.47084842960259</v>
      </c>
      <c r="AL109">
        <v>-6.1570037023409778</v>
      </c>
      <c r="AM109">
        <v>-12.611122438686488</v>
      </c>
      <c r="AN109">
        <v>99</v>
      </c>
      <c r="AO109">
        <v>99</v>
      </c>
      <c r="AP109">
        <v>99</v>
      </c>
      <c r="AQ109">
        <v>99</v>
      </c>
      <c r="AR109">
        <v>191.69200394866724</v>
      </c>
      <c r="AS109">
        <v>29.953578505380825</v>
      </c>
    </row>
    <row r="110" spans="1:45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355</v>
      </c>
      <c r="R110">
        <v>1069</v>
      </c>
      <c r="S110">
        <v>5.2949438202247192</v>
      </c>
      <c r="T110">
        <v>6.7558465855940142</v>
      </c>
      <c r="U110">
        <v>209.09513564078597</v>
      </c>
      <c r="V110">
        <v>43.311506080449021</v>
      </c>
      <c r="W110">
        <v>53.040224508886809</v>
      </c>
      <c r="X110">
        <v>0.5612722170252572</v>
      </c>
      <c r="Y110">
        <v>53.522114316972925</v>
      </c>
      <c r="Z110">
        <v>1.5715121347548762</v>
      </c>
      <c r="AA110">
        <v>2.0665440388686984</v>
      </c>
      <c r="AB110">
        <v>63.846094754812313</v>
      </c>
      <c r="AC110">
        <v>58.801960062766888</v>
      </c>
      <c r="AD110">
        <v>40.669484538228595</v>
      </c>
      <c r="AE110">
        <v>2.8993761866015744</v>
      </c>
      <c r="AF110">
        <v>2.6845322499861699</v>
      </c>
      <c r="AG110">
        <v>556.29010566762736</v>
      </c>
      <c r="AH110">
        <v>97.100093545369518</v>
      </c>
      <c r="AI110">
        <v>66.323666978484553</v>
      </c>
      <c r="AJ110">
        <v>98.110655185804859</v>
      </c>
      <c r="AK110">
        <v>45.364070071543509</v>
      </c>
      <c r="AL110">
        <v>12.035641189993273</v>
      </c>
      <c r="AM110">
        <v>-4.9135214590596625</v>
      </c>
      <c r="AN110">
        <v>99</v>
      </c>
      <c r="AO110">
        <v>99</v>
      </c>
      <c r="AP110">
        <v>99</v>
      </c>
      <c r="AQ110">
        <v>99</v>
      </c>
      <c r="AR110">
        <v>191.21325648414984</v>
      </c>
      <c r="AS110">
        <v>29.408349762760057</v>
      </c>
    </row>
    <row r="111" spans="1:45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361</v>
      </c>
      <c r="R111">
        <v>977</v>
      </c>
      <c r="S111">
        <v>5.3138461538461508</v>
      </c>
      <c r="T111">
        <v>6.8935516888433988</v>
      </c>
      <c r="U111">
        <v>211.81453428863836</v>
      </c>
      <c r="V111">
        <v>44.728761514841359</v>
      </c>
      <c r="W111">
        <v>57.420675537359266</v>
      </c>
      <c r="X111">
        <v>0.20470829068577284</v>
      </c>
      <c r="Y111">
        <v>51.406512752180163</v>
      </c>
      <c r="Z111">
        <v>1.5328171143581295</v>
      </c>
      <c r="AA111">
        <v>1.9868887988296569</v>
      </c>
      <c r="AB111">
        <v>53.88178343967941</v>
      </c>
      <c r="AC111">
        <v>57.931067135737806</v>
      </c>
      <c r="AD111">
        <v>37.850781865146786</v>
      </c>
      <c r="AE111">
        <v>2.6498508272308103</v>
      </c>
      <c r="AF111">
        <v>2.4854058245647379</v>
      </c>
      <c r="AG111">
        <v>566.30261780104706</v>
      </c>
      <c r="AH111">
        <v>97.441146366427844</v>
      </c>
      <c r="AI111">
        <v>68.5772773797339</v>
      </c>
      <c r="AJ111">
        <v>94.145668258214528</v>
      </c>
      <c r="AK111">
        <v>38.722053045326959</v>
      </c>
      <c r="AL111">
        <v>11.179654703421356</v>
      </c>
      <c r="AM111">
        <v>-17.117944581626649</v>
      </c>
      <c r="AN111">
        <v>99</v>
      </c>
      <c r="AO111">
        <v>99</v>
      </c>
      <c r="AP111">
        <v>99</v>
      </c>
      <c r="AQ111">
        <v>99</v>
      </c>
      <c r="AR111">
        <v>192.0439790575916</v>
      </c>
      <c r="AS111">
        <v>29.399728636129257</v>
      </c>
    </row>
    <row r="112" spans="1:45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378</v>
      </c>
      <c r="R112">
        <v>1188</v>
      </c>
      <c r="S112">
        <v>5.2746419545071603</v>
      </c>
      <c r="T112">
        <v>6.8745791245791246</v>
      </c>
      <c r="U112">
        <v>209.95681818181805</v>
      </c>
      <c r="V112">
        <v>42.003367003367003</v>
      </c>
      <c r="W112">
        <v>57.996632996632997</v>
      </c>
      <c r="X112">
        <v>0.33670033670033672</v>
      </c>
      <c r="Y112">
        <v>50.47690653400899</v>
      </c>
      <c r="Z112">
        <v>1.6295474767632889</v>
      </c>
      <c r="AA112">
        <v>2.0544589532382105</v>
      </c>
      <c r="AB112">
        <v>61.409556486461554</v>
      </c>
      <c r="AC112">
        <v>59.096386132114411</v>
      </c>
      <c r="AD112">
        <v>45.157012391172898</v>
      </c>
      <c r="AE112">
        <v>3.2221318144833204</v>
      </c>
      <c r="AF112">
        <v>2.9956661637593158</v>
      </c>
      <c r="AG112">
        <v>553.45438596491238</v>
      </c>
      <c r="AH112">
        <v>95.454545454545439</v>
      </c>
      <c r="AI112">
        <v>63.720538720538713</v>
      </c>
      <c r="AJ112">
        <v>108.41564199012878</v>
      </c>
      <c r="AK112">
        <v>12.584445766811056</v>
      </c>
      <c r="AL112">
        <v>-18.962073398098827</v>
      </c>
      <c r="AM112">
        <v>-29.211249424681402</v>
      </c>
      <c r="AN112">
        <v>99</v>
      </c>
      <c r="AO112">
        <v>99</v>
      </c>
      <c r="AP112">
        <v>99</v>
      </c>
      <c r="AQ112">
        <v>99</v>
      </c>
      <c r="AR112">
        <v>191.54912280701751</v>
      </c>
      <c r="AS112">
        <v>29.305039910172393</v>
      </c>
    </row>
    <row r="113" spans="1:45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367</v>
      </c>
      <c r="R113">
        <v>1026</v>
      </c>
      <c r="S113">
        <v>5.3580487804878052</v>
      </c>
      <c r="T113">
        <v>7.3918128654970756</v>
      </c>
      <c r="U113">
        <v>219.28918128654985</v>
      </c>
      <c r="V113">
        <v>43.76218323586744</v>
      </c>
      <c r="W113">
        <v>66.081871345029228</v>
      </c>
      <c r="X113">
        <v>0.87719298245614019</v>
      </c>
      <c r="Y113">
        <v>55.519765810258399</v>
      </c>
      <c r="Z113">
        <v>1.5927734619213307</v>
      </c>
      <c r="AA113">
        <v>2.1426903776909301</v>
      </c>
      <c r="AB113">
        <v>65.638175505743206</v>
      </c>
      <c r="AC113">
        <v>59.107732895763519</v>
      </c>
      <c r="AD113">
        <v>45.767056167825011</v>
      </c>
      <c r="AE113">
        <v>2.7827502034174127</v>
      </c>
      <c r="AF113">
        <v>2.7021630916992461</v>
      </c>
      <c r="AG113">
        <v>569.01867219917006</v>
      </c>
      <c r="AH113">
        <v>93.372319688109158</v>
      </c>
      <c r="AI113">
        <v>61.306042884990234</v>
      </c>
      <c r="AJ113">
        <v>97.09447886271802</v>
      </c>
      <c r="AK113">
        <v>51.621724120247663</v>
      </c>
      <c r="AL113">
        <v>6.5225983420361393</v>
      </c>
      <c r="AM113">
        <v>2.1076102878682526</v>
      </c>
      <c r="AN113">
        <v>99</v>
      </c>
      <c r="AO113">
        <v>99</v>
      </c>
      <c r="AP113">
        <v>99</v>
      </c>
      <c r="AQ113">
        <v>99</v>
      </c>
      <c r="AR113">
        <v>193.59958506224064</v>
      </c>
      <c r="AS113">
        <v>29.715700188622503</v>
      </c>
    </row>
    <row r="114" spans="1:45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333</v>
      </c>
      <c r="R114">
        <v>1024</v>
      </c>
      <c r="S114">
        <v>5.7243401759530785</v>
      </c>
      <c r="T114">
        <v>7.53125</v>
      </c>
      <c r="U114">
        <v>229.2255859375002</v>
      </c>
      <c r="V114">
        <v>53.22265625</v>
      </c>
      <c r="W114">
        <v>72.55859375</v>
      </c>
      <c r="X114">
        <v>0.5859375</v>
      </c>
      <c r="Y114">
        <v>49.021359638717342</v>
      </c>
      <c r="Z114">
        <v>1.627250802725094</v>
      </c>
      <c r="AA114">
        <v>1.8416301372696964</v>
      </c>
      <c r="AB114">
        <v>58.740993827462781</v>
      </c>
      <c r="AC114">
        <v>48.511696316046553</v>
      </c>
      <c r="AD114">
        <v>38.351157658509933</v>
      </c>
      <c r="AE114">
        <v>2.7773257390832655</v>
      </c>
      <c r="AF114">
        <v>2.819097127238098</v>
      </c>
      <c r="AG114">
        <v>556.56040609137051</v>
      </c>
      <c r="AH114">
        <v>95.99609375</v>
      </c>
      <c r="AI114">
        <v>67.1875</v>
      </c>
      <c r="AJ114">
        <v>104.24134752508373</v>
      </c>
      <c r="AK114">
        <v>43.604364808301035</v>
      </c>
      <c r="AL114">
        <v>-0.69257736901172784</v>
      </c>
      <c r="AM114">
        <v>-18.02043421829568</v>
      </c>
      <c r="AN114">
        <v>99</v>
      </c>
      <c r="AO114">
        <v>99</v>
      </c>
      <c r="AP114">
        <v>99</v>
      </c>
      <c r="AQ114">
        <v>99</v>
      </c>
      <c r="AR114">
        <v>194.80507614213201</v>
      </c>
      <c r="AS114">
        <v>30.751383649821044</v>
      </c>
    </row>
    <row r="115" spans="1:45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362</v>
      </c>
      <c r="R115">
        <v>1052</v>
      </c>
      <c r="S115">
        <v>5.6596958174904923</v>
      </c>
      <c r="T115">
        <v>7.4686311787072253</v>
      </c>
      <c r="U115">
        <v>222.90313688212896</v>
      </c>
      <c r="V115">
        <v>52.376425855513297</v>
      </c>
      <c r="W115">
        <v>67.585551330798495</v>
      </c>
      <c r="X115">
        <v>0.95057034220532322</v>
      </c>
      <c r="Y115">
        <v>57.280462860571362</v>
      </c>
      <c r="Z115">
        <v>1.6966112227948127</v>
      </c>
      <c r="AA115">
        <v>2.1199677227117566</v>
      </c>
      <c r="AB115">
        <v>65.043144280184862</v>
      </c>
      <c r="AC115">
        <v>61.130367187936898</v>
      </c>
      <c r="AD115">
        <v>44.869530117239925</v>
      </c>
      <c r="AE115">
        <v>2.853268239761324</v>
      </c>
      <c r="AF115">
        <v>2.8162999725821152</v>
      </c>
      <c r="AG115">
        <v>557.5645161290322</v>
      </c>
      <c r="AH115">
        <v>94.011406844106475</v>
      </c>
      <c r="AI115">
        <v>66.159695817490515</v>
      </c>
      <c r="AJ115">
        <v>106.01483401495014</v>
      </c>
      <c r="AK115">
        <v>30.253511669535818</v>
      </c>
      <c r="AL115">
        <v>-17.106872517421525</v>
      </c>
      <c r="AM115">
        <v>-14.151104519241979</v>
      </c>
      <c r="AN115">
        <v>99</v>
      </c>
      <c r="AO115">
        <v>99</v>
      </c>
      <c r="AP115">
        <v>99</v>
      </c>
      <c r="AQ115">
        <v>99</v>
      </c>
      <c r="AR115">
        <v>192.72782258064515</v>
      </c>
      <c r="AS115">
        <v>30.441705900868843</v>
      </c>
    </row>
    <row r="116" spans="1:45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AN116">
        <v>99</v>
      </c>
      <c r="AO116">
        <v>99</v>
      </c>
      <c r="AP116">
        <v>99</v>
      </c>
      <c r="AQ116">
        <v>99</v>
      </c>
    </row>
    <row r="117" spans="1:45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AN117">
        <v>99</v>
      </c>
      <c r="AO117">
        <v>99</v>
      </c>
      <c r="AP117">
        <v>99</v>
      </c>
      <c r="AQ117">
        <v>99</v>
      </c>
    </row>
    <row r="118" spans="1:45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AN118">
        <v>99</v>
      </c>
      <c r="AO118">
        <v>99</v>
      </c>
      <c r="AP118">
        <v>99</v>
      </c>
      <c r="AQ118">
        <v>99</v>
      </c>
    </row>
    <row r="119" spans="1:45">
      <c r="A119">
        <v>3</v>
      </c>
      <c r="B119">
        <v>53</v>
      </c>
      <c r="C119">
        <v>2023</v>
      </c>
      <c r="D119">
        <v>99</v>
      </c>
      <c r="E119">
        <v>1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257</v>
      </c>
      <c r="R119">
        <v>680</v>
      </c>
      <c r="S119">
        <v>5.4852507374631267</v>
      </c>
      <c r="T119">
        <v>7.7750000000000004</v>
      </c>
      <c r="U119">
        <v>235.43455882352939</v>
      </c>
      <c r="V119">
        <v>45</v>
      </c>
      <c r="W119">
        <v>75.735294117647058</v>
      </c>
      <c r="X119">
        <v>2.7941176470588238</v>
      </c>
      <c r="Y119">
        <v>58.029112088721391</v>
      </c>
      <c r="Z119">
        <v>1.698258864451953</v>
      </c>
      <c r="AA119">
        <v>1.8608090428944188</v>
      </c>
      <c r="AB119">
        <v>64.834396023359133</v>
      </c>
      <c r="AC119">
        <v>64.435280834062723</v>
      </c>
      <c r="AD119">
        <v>43.160815185296201</v>
      </c>
      <c r="AE119">
        <v>1.7713407486519579</v>
      </c>
      <c r="AF119">
        <v>1.8447952168473696</v>
      </c>
      <c r="AG119">
        <v>593.18237082066844</v>
      </c>
      <c r="AH119">
        <v>96.470588235294116</v>
      </c>
      <c r="AI119">
        <v>51.617647058823529</v>
      </c>
      <c r="AJ119">
        <v>232.38978534692305</v>
      </c>
      <c r="AK119">
        <v>28.413879750684192</v>
      </c>
      <c r="AL119">
        <v>16.092465532842052</v>
      </c>
      <c r="AM119">
        <v>-1.0944631544987131</v>
      </c>
      <c r="AN119">
        <v>99</v>
      </c>
      <c r="AO119">
        <v>99</v>
      </c>
      <c r="AP119">
        <v>99</v>
      </c>
      <c r="AQ119">
        <v>99</v>
      </c>
      <c r="AR119">
        <v>197.15805471124619</v>
      </c>
      <c r="AS119">
        <v>30.389391701322253</v>
      </c>
    </row>
    <row r="120" spans="1:45">
      <c r="A120">
        <v>3</v>
      </c>
      <c r="B120">
        <v>54</v>
      </c>
      <c r="C120">
        <v>2023</v>
      </c>
      <c r="D120">
        <v>99</v>
      </c>
      <c r="E120">
        <v>2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261</v>
      </c>
      <c r="R120">
        <v>728</v>
      </c>
      <c r="S120">
        <v>5.7579092159559826</v>
      </c>
      <c r="T120">
        <v>7.7857142857142883</v>
      </c>
      <c r="U120">
        <v>233.34972527472505</v>
      </c>
      <c r="V120">
        <v>53.983516483516489</v>
      </c>
      <c r="W120">
        <v>73.626373626373621</v>
      </c>
      <c r="X120">
        <v>1.2362637362637361</v>
      </c>
      <c r="Y120">
        <v>57.462738045283089</v>
      </c>
      <c r="Z120">
        <v>1.7471477947938778</v>
      </c>
      <c r="AA120">
        <v>1.9960714949301912</v>
      </c>
      <c r="AB120">
        <v>64.549182367254261</v>
      </c>
      <c r="AC120">
        <v>63.916836540191362</v>
      </c>
      <c r="AD120">
        <v>42.939534786305842</v>
      </c>
      <c r="AE120">
        <v>1.8963765662038607</v>
      </c>
      <c r="AF120">
        <v>1.9575267807322965</v>
      </c>
      <c r="AG120">
        <v>580.73638968481396</v>
      </c>
      <c r="AH120">
        <v>95.467032967032978</v>
      </c>
      <c r="AI120">
        <v>60.439560439560424</v>
      </c>
      <c r="AJ120">
        <v>107.49406257809984</v>
      </c>
      <c r="AK120">
        <v>67.139370511070069</v>
      </c>
      <c r="AL120">
        <v>38.029465491757314</v>
      </c>
      <c r="AM120">
        <v>17.672186076965787</v>
      </c>
      <c r="AN120">
        <v>99</v>
      </c>
      <c r="AO120">
        <v>99</v>
      </c>
      <c r="AP120">
        <v>99</v>
      </c>
      <c r="AQ120">
        <v>99</v>
      </c>
      <c r="AR120">
        <v>195.19054441260744</v>
      </c>
      <c r="AS120">
        <v>31.120092023454049</v>
      </c>
    </row>
    <row r="121" spans="1:45">
      <c r="A121">
        <v>3</v>
      </c>
      <c r="B121">
        <v>55</v>
      </c>
      <c r="C121">
        <v>2023</v>
      </c>
      <c r="D121">
        <v>99</v>
      </c>
      <c r="E121">
        <v>3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273</v>
      </c>
      <c r="R121">
        <v>654</v>
      </c>
      <c r="S121">
        <v>5.3399693721286381</v>
      </c>
      <c r="T121">
        <v>7.7920489296636095</v>
      </c>
      <c r="U121">
        <v>229.25336391437301</v>
      </c>
      <c r="V121">
        <v>41.590214067278289</v>
      </c>
      <c r="W121">
        <v>76.758409785932741</v>
      </c>
      <c r="X121">
        <v>1.0703363914373085</v>
      </c>
      <c r="Y121">
        <v>52.385746474000115</v>
      </c>
      <c r="Z121">
        <v>1.6571647457740419</v>
      </c>
      <c r="AA121">
        <v>1.8621116283027499</v>
      </c>
      <c r="AB121">
        <v>54.724535483676291</v>
      </c>
      <c r="AC121">
        <v>61.150659482082666</v>
      </c>
      <c r="AD121">
        <v>34.661595990065102</v>
      </c>
      <c r="AE121">
        <v>1.7036130141446777</v>
      </c>
      <c r="AF121">
        <v>1.727676811739209</v>
      </c>
      <c r="AG121">
        <v>568.14057507987218</v>
      </c>
      <c r="AH121">
        <v>95.412844036697265</v>
      </c>
      <c r="AI121">
        <v>48.318042813455662</v>
      </c>
      <c r="AJ121">
        <v>113.23686355335404</v>
      </c>
      <c r="AK121">
        <v>53.53729648014972</v>
      </c>
      <c r="AL121">
        <v>28.517098947310568</v>
      </c>
      <c r="AM121">
        <v>-11.544325767302844</v>
      </c>
      <c r="AN121">
        <v>99</v>
      </c>
      <c r="AO121">
        <v>99</v>
      </c>
      <c r="AP121">
        <v>99</v>
      </c>
      <c r="AQ121">
        <v>99</v>
      </c>
      <c r="AR121">
        <v>196.48881789137377</v>
      </c>
      <c r="AS121">
        <v>29.9140763740598</v>
      </c>
    </row>
    <row r="122" spans="1:45">
      <c r="A122">
        <v>3</v>
      </c>
      <c r="B122">
        <v>56</v>
      </c>
      <c r="C122">
        <v>2023</v>
      </c>
      <c r="D122">
        <v>99</v>
      </c>
      <c r="E122">
        <v>4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259</v>
      </c>
      <c r="R122">
        <v>641</v>
      </c>
      <c r="S122">
        <v>5.6749999999999998</v>
      </c>
      <c r="T122">
        <v>7.8096723868954756</v>
      </c>
      <c r="U122">
        <v>226.90109204368204</v>
      </c>
      <c r="V122">
        <v>49.453978159126358</v>
      </c>
      <c r="W122">
        <v>77.535101404056149</v>
      </c>
      <c r="X122">
        <v>0.31201248049921998</v>
      </c>
      <c r="Y122">
        <v>51.28208016527045</v>
      </c>
      <c r="Z122">
        <v>1.7655899629632861</v>
      </c>
      <c r="AA122">
        <v>1.9101420874860904</v>
      </c>
      <c r="AB122">
        <v>60.755509574017942</v>
      </c>
      <c r="AC122">
        <v>65.733304966627614</v>
      </c>
      <c r="AD122">
        <v>47.134544994312641</v>
      </c>
      <c r="AE122">
        <v>1.6697491468910362</v>
      </c>
      <c r="AF122">
        <v>1.6759600213688848</v>
      </c>
      <c r="AG122">
        <v>539.1153119092628</v>
      </c>
      <c r="AH122">
        <v>82.371294851794062</v>
      </c>
      <c r="AI122">
        <v>53.354134165366631</v>
      </c>
      <c r="AJ122">
        <v>119.20212033908476</v>
      </c>
      <c r="AK122">
        <v>55.3938809525146</v>
      </c>
      <c r="AL122">
        <v>40.078104534875493</v>
      </c>
      <c r="AM122">
        <v>28.4578624823193</v>
      </c>
      <c r="AN122">
        <v>99</v>
      </c>
      <c r="AO122">
        <v>99</v>
      </c>
      <c r="AP122">
        <v>99</v>
      </c>
      <c r="AQ122">
        <v>99</v>
      </c>
      <c r="AR122">
        <v>193.53119092627597</v>
      </c>
      <c r="AS122">
        <v>31.216918392289433</v>
      </c>
    </row>
    <row r="123" spans="1:45">
      <c r="A123">
        <v>3</v>
      </c>
      <c r="B123">
        <v>57</v>
      </c>
      <c r="C123">
        <v>2023</v>
      </c>
      <c r="D123">
        <v>99</v>
      </c>
      <c r="E123">
        <v>5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246</v>
      </c>
      <c r="R123">
        <v>650</v>
      </c>
      <c r="S123">
        <v>5.0962732919254679</v>
      </c>
      <c r="T123">
        <v>7.3476923076923057</v>
      </c>
      <c r="U123">
        <v>211.53492307692323</v>
      </c>
      <c r="V123">
        <v>36.923076923076913</v>
      </c>
      <c r="W123">
        <v>68.307692307692307</v>
      </c>
      <c r="X123">
        <v>1.2307692307692304</v>
      </c>
      <c r="Y123">
        <v>61.545457837103378</v>
      </c>
      <c r="Z123">
        <v>1.6010568851205098</v>
      </c>
      <c r="AA123">
        <v>2.0143414798968751</v>
      </c>
      <c r="AB123">
        <v>60.363640257691586</v>
      </c>
      <c r="AC123">
        <v>75.098895375592662</v>
      </c>
      <c r="AD123">
        <v>48.094226332328752</v>
      </c>
      <c r="AE123">
        <v>1.6931933626820179</v>
      </c>
      <c r="AF123">
        <v>1.5843986825833003</v>
      </c>
      <c r="AG123">
        <v>548.27168576104748</v>
      </c>
      <c r="AH123">
        <v>93.538461538461561</v>
      </c>
      <c r="AI123">
        <v>43.384615384615394</v>
      </c>
      <c r="AJ123">
        <v>132.85490960133097</v>
      </c>
      <c r="AK123">
        <v>48.747746653502688</v>
      </c>
      <c r="AL123">
        <v>26.838355784592633</v>
      </c>
      <c r="AM123">
        <v>-5.1275250202987372</v>
      </c>
      <c r="AN123">
        <v>99</v>
      </c>
      <c r="AO123">
        <v>99</v>
      </c>
      <c r="AP123">
        <v>99</v>
      </c>
      <c r="AQ123">
        <v>99</v>
      </c>
      <c r="AR123">
        <v>193.0229132569558</v>
      </c>
      <c r="AS123">
        <v>28.950365929462475</v>
      </c>
    </row>
    <row r="124" spans="1:45">
      <c r="A124">
        <v>3</v>
      </c>
      <c r="B124">
        <v>58</v>
      </c>
      <c r="C124">
        <v>2023</v>
      </c>
      <c r="D124">
        <v>99</v>
      </c>
      <c r="E124">
        <v>6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234</v>
      </c>
      <c r="R124">
        <v>513</v>
      </c>
      <c r="S124">
        <v>5.57421875</v>
      </c>
      <c r="T124">
        <v>8.0253411306042892</v>
      </c>
      <c r="U124">
        <v>233.68265107212457</v>
      </c>
      <c r="V124">
        <v>49.12280701754387</v>
      </c>
      <c r="W124">
        <v>80.116959064327503</v>
      </c>
      <c r="X124">
        <v>0.19493177387914223</v>
      </c>
      <c r="Y124">
        <v>50.986571935444225</v>
      </c>
      <c r="Z124">
        <v>1.717986361998818</v>
      </c>
      <c r="AA124">
        <v>1.9519923172074527</v>
      </c>
      <c r="AB124">
        <v>56.297187545922561</v>
      </c>
      <c r="AC124">
        <v>64.180676780489918</v>
      </c>
      <c r="AD124">
        <v>39.349199182566366</v>
      </c>
      <c r="AE124">
        <v>1.336320300085962</v>
      </c>
      <c r="AF124">
        <v>1.3813790816074718</v>
      </c>
      <c r="AG124">
        <v>565.87603305785137</v>
      </c>
      <c r="AH124">
        <v>94.152046783625721</v>
      </c>
      <c r="AI124">
        <v>50.097465886939581</v>
      </c>
      <c r="AJ124">
        <v>120.66227852416648</v>
      </c>
      <c r="AK124">
        <v>40.285769706674849</v>
      </c>
      <c r="AL124">
        <v>23.116726584168624</v>
      </c>
      <c r="AM124">
        <v>-7.786528547049091</v>
      </c>
      <c r="AN124">
        <v>99</v>
      </c>
      <c r="AO124">
        <v>99</v>
      </c>
      <c r="AP124">
        <v>99</v>
      </c>
      <c r="AQ124">
        <v>99</v>
      </c>
      <c r="AR124">
        <v>196.19421487603304</v>
      </c>
      <c r="AS124">
        <v>30.67153590721588</v>
      </c>
    </row>
    <row r="125" spans="1:45">
      <c r="A125">
        <v>3</v>
      </c>
      <c r="B125">
        <v>59</v>
      </c>
      <c r="C125">
        <v>2023</v>
      </c>
      <c r="D125">
        <v>99</v>
      </c>
      <c r="E125">
        <v>7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247</v>
      </c>
      <c r="R125">
        <v>735</v>
      </c>
      <c r="S125">
        <v>5.8380952380952396</v>
      </c>
      <c r="T125">
        <v>8.0503401360544196</v>
      </c>
      <c r="U125">
        <v>232.97319727891127</v>
      </c>
      <c r="V125">
        <v>55.374149659863953</v>
      </c>
      <c r="W125">
        <v>80.27210884353741</v>
      </c>
      <c r="X125">
        <v>1.6326530612244901</v>
      </c>
      <c r="Y125">
        <v>52.24099938083225</v>
      </c>
      <c r="Z125">
        <v>1.7141798909136403</v>
      </c>
      <c r="AA125">
        <v>1.9563736461860095</v>
      </c>
      <c r="AB125">
        <v>57.696359197741266</v>
      </c>
      <c r="AC125">
        <v>63.588707694507022</v>
      </c>
      <c r="AD125">
        <v>46.492775083914573</v>
      </c>
      <c r="AE125">
        <v>1.9146109562635127</v>
      </c>
      <c r="AF125">
        <v>1.9731601600009001</v>
      </c>
      <c r="AG125">
        <v>552.82553191489365</v>
      </c>
      <c r="AH125">
        <v>95.782312925170075</v>
      </c>
      <c r="AI125">
        <v>63.265306122448976</v>
      </c>
      <c r="AJ125">
        <v>120.87179504534129</v>
      </c>
      <c r="AK125">
        <v>36.921579922705902</v>
      </c>
      <c r="AL125">
        <v>27.950860560575329</v>
      </c>
      <c r="AM125">
        <v>-10.326272251546817</v>
      </c>
      <c r="AN125">
        <v>99</v>
      </c>
      <c r="AO125">
        <v>99</v>
      </c>
      <c r="AP125">
        <v>99</v>
      </c>
      <c r="AQ125">
        <v>99</v>
      </c>
      <c r="AR125">
        <v>194.50212765957443</v>
      </c>
      <c r="AS125">
        <v>31.25520812094512</v>
      </c>
    </row>
    <row r="126" spans="1:45">
      <c r="A126">
        <v>3</v>
      </c>
      <c r="B126">
        <v>60</v>
      </c>
      <c r="C126">
        <v>2023</v>
      </c>
      <c r="D126">
        <v>99</v>
      </c>
      <c r="E126">
        <v>8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205</v>
      </c>
      <c r="R126">
        <v>507</v>
      </c>
      <c r="S126">
        <v>5.8481262327416168</v>
      </c>
      <c r="T126">
        <v>8.0315581854043394</v>
      </c>
      <c r="U126">
        <v>237.03510848126243</v>
      </c>
      <c r="V126">
        <v>54.043392504930971</v>
      </c>
      <c r="W126">
        <v>80.867850098619328</v>
      </c>
      <c r="X126">
        <v>1.7751479289940828</v>
      </c>
      <c r="Y126">
        <v>55.565003869058117</v>
      </c>
      <c r="Z126">
        <v>1.8628019233835749</v>
      </c>
      <c r="AA126">
        <v>1.8015416743459975</v>
      </c>
      <c r="AB126">
        <v>65.461155785819159</v>
      </c>
      <c r="AC126">
        <v>66.031885987794027</v>
      </c>
      <c r="AD126">
        <v>43.576384380119329</v>
      </c>
      <c r="AE126">
        <v>1.3206908228919747</v>
      </c>
      <c r="AF126">
        <v>1.3848083538639313</v>
      </c>
      <c r="AG126">
        <v>555.68250539956796</v>
      </c>
      <c r="AH126">
        <v>91.321499013806701</v>
      </c>
      <c r="AI126">
        <v>56.015779092702175</v>
      </c>
      <c r="AJ126">
        <v>120.0487331596954</v>
      </c>
      <c r="AK126">
        <v>27.437443693891097</v>
      </c>
      <c r="AL126">
        <v>15.839405478147222</v>
      </c>
      <c r="AM126">
        <v>-25.878834129308579</v>
      </c>
      <c r="AN126">
        <v>99</v>
      </c>
      <c r="AO126">
        <v>99</v>
      </c>
      <c r="AP126">
        <v>99</v>
      </c>
      <c r="AQ126">
        <v>99</v>
      </c>
      <c r="AR126">
        <v>195.54211663066957</v>
      </c>
      <c r="AS126">
        <v>31.169637432936472</v>
      </c>
    </row>
    <row r="127" spans="1:45">
      <c r="A127">
        <v>3</v>
      </c>
      <c r="B127">
        <v>61</v>
      </c>
      <c r="C127">
        <v>2023</v>
      </c>
      <c r="D127">
        <v>99</v>
      </c>
      <c r="E127">
        <v>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190</v>
      </c>
      <c r="R127">
        <v>401</v>
      </c>
      <c r="S127">
        <v>5.36</v>
      </c>
      <c r="T127">
        <v>7.7431421446384014</v>
      </c>
      <c r="U127">
        <v>225.32319201995017</v>
      </c>
      <c r="V127">
        <v>36.408977556109726</v>
      </c>
      <c r="W127">
        <v>74.314214463840401</v>
      </c>
      <c r="X127">
        <v>0.74812967581047374</v>
      </c>
      <c r="Y127">
        <v>57.442996884371318</v>
      </c>
      <c r="Z127">
        <v>1.8070452315390235</v>
      </c>
      <c r="AA127">
        <v>2.0941336187577342</v>
      </c>
      <c r="AB127">
        <v>51.244273194751131</v>
      </c>
      <c r="AC127">
        <v>70.19519288543303</v>
      </c>
      <c r="AD127">
        <v>43.440959963271311</v>
      </c>
      <c r="AE127">
        <v>1.0445700591315221</v>
      </c>
      <c r="AF127">
        <v>1.0411643918795801</v>
      </c>
      <c r="AG127">
        <v>549.94117647058818</v>
      </c>
      <c r="AH127">
        <v>89.02743142144638</v>
      </c>
      <c r="AI127">
        <v>42.394014962593502</v>
      </c>
      <c r="AJ127">
        <v>120.00858704927184</v>
      </c>
      <c r="AK127">
        <v>38.916683062283489</v>
      </c>
      <c r="AL127">
        <v>26.013017135237622</v>
      </c>
      <c r="AM127">
        <v>-21.229109310094756</v>
      </c>
      <c r="AN127">
        <v>99</v>
      </c>
      <c r="AO127">
        <v>99</v>
      </c>
      <c r="AP127">
        <v>99</v>
      </c>
      <c r="AQ127">
        <v>99</v>
      </c>
      <c r="AR127">
        <v>194.38375350140049</v>
      </c>
      <c r="AS127">
        <v>30.126386050152902</v>
      </c>
    </row>
    <row r="128" spans="1:45">
      <c r="A128">
        <v>3</v>
      </c>
      <c r="B128">
        <v>62</v>
      </c>
      <c r="C128">
        <v>2023</v>
      </c>
      <c r="D128">
        <v>99</v>
      </c>
      <c r="E128">
        <v>10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251</v>
      </c>
      <c r="R128">
        <v>598</v>
      </c>
      <c r="S128">
        <v>5.4297658862876252</v>
      </c>
      <c r="T128">
        <v>7.6739130434782608</v>
      </c>
      <c r="U128">
        <v>215.28026755852832</v>
      </c>
      <c r="V128">
        <v>44.481605351170593</v>
      </c>
      <c r="W128">
        <v>75.752508361203994</v>
      </c>
      <c r="X128">
        <v>0.33444816053511711</v>
      </c>
      <c r="Y128">
        <v>56.309155697035848</v>
      </c>
      <c r="Z128">
        <v>1.7236065901568829</v>
      </c>
      <c r="AA128">
        <v>1.9299665737302705</v>
      </c>
      <c r="AB128">
        <v>52.131809652631475</v>
      </c>
      <c r="AC128">
        <v>62.576245481964648</v>
      </c>
      <c r="AD128">
        <v>47.193911638914194</v>
      </c>
      <c r="AE128">
        <v>1.5577378936674564</v>
      </c>
      <c r="AF128">
        <v>1.4834552420799449</v>
      </c>
      <c r="AG128">
        <v>520.57894736842093</v>
      </c>
      <c r="AH128">
        <v>94.81605351170569</v>
      </c>
      <c r="AI128">
        <v>55.016722408026752</v>
      </c>
      <c r="AJ128">
        <v>129.18102997017462</v>
      </c>
      <c r="AK128">
        <v>49.482355563205971</v>
      </c>
      <c r="AL128">
        <v>20.351042214644849</v>
      </c>
      <c r="AM128">
        <v>-19.456723173461015</v>
      </c>
      <c r="AN128">
        <v>99</v>
      </c>
      <c r="AO128">
        <v>99</v>
      </c>
      <c r="AP128">
        <v>99</v>
      </c>
      <c r="AQ128">
        <v>99</v>
      </c>
      <c r="AR128">
        <v>191.74210526315787</v>
      </c>
      <c r="AS128">
        <v>30.012114445687303</v>
      </c>
    </row>
    <row r="129" spans="1:45">
      <c r="A129">
        <v>3</v>
      </c>
      <c r="B129">
        <v>63</v>
      </c>
      <c r="C129">
        <v>2023</v>
      </c>
      <c r="D129">
        <v>99</v>
      </c>
      <c r="E129">
        <v>11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236</v>
      </c>
      <c r="R129">
        <v>543</v>
      </c>
      <c r="S129">
        <v>5.4944649446494447</v>
      </c>
      <c r="T129">
        <v>7.9815837937384897</v>
      </c>
      <c r="U129">
        <v>219.72173112338848</v>
      </c>
      <c r="V129">
        <v>47.14548802946593</v>
      </c>
      <c r="W129">
        <v>77.716390423572747</v>
      </c>
      <c r="X129">
        <v>0.36832412523020258</v>
      </c>
      <c r="Y129">
        <v>51.303525766941952</v>
      </c>
      <c r="Z129">
        <v>1.7375149215973436</v>
      </c>
      <c r="AA129">
        <v>1.9776913442930577</v>
      </c>
      <c r="AB129">
        <v>42.617140218519047</v>
      </c>
      <c r="AC129">
        <v>63.173153382424424</v>
      </c>
      <c r="AD129">
        <v>37.622129864731569</v>
      </c>
      <c r="AE129">
        <v>1.4144676860559011</v>
      </c>
      <c r="AF129">
        <v>1.3748074620918205</v>
      </c>
      <c r="AG129">
        <v>523.25968992248067</v>
      </c>
      <c r="AH129">
        <v>94.475138121546962</v>
      </c>
      <c r="AI129">
        <v>50.092081031307536</v>
      </c>
      <c r="AJ129">
        <v>127.12402539434451</v>
      </c>
      <c r="AK129">
        <v>52.683583346128877</v>
      </c>
      <c r="AL129">
        <v>35.504429902766127</v>
      </c>
      <c r="AM129">
        <v>-20.45073361052069</v>
      </c>
      <c r="AN129">
        <v>99</v>
      </c>
      <c r="AO129">
        <v>99</v>
      </c>
      <c r="AP129">
        <v>99</v>
      </c>
      <c r="AQ129">
        <v>99</v>
      </c>
      <c r="AR129">
        <v>192.56007751937983</v>
      </c>
      <c r="AS129">
        <v>30.442475730456405</v>
      </c>
    </row>
    <row r="130" spans="1:45">
      <c r="A130">
        <v>3</v>
      </c>
      <c r="B130">
        <v>64</v>
      </c>
      <c r="C130">
        <v>2023</v>
      </c>
      <c r="D130">
        <v>99</v>
      </c>
      <c r="E130">
        <v>12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227</v>
      </c>
      <c r="R130">
        <v>495</v>
      </c>
      <c r="S130">
        <v>5.5757575757575761</v>
      </c>
      <c r="T130">
        <v>7.8585858585858572</v>
      </c>
      <c r="U130">
        <v>225.22141414141424</v>
      </c>
      <c r="V130">
        <v>48.282828282828277</v>
      </c>
      <c r="W130">
        <v>79.595959595959599</v>
      </c>
      <c r="X130">
        <v>0.60606060606060608</v>
      </c>
      <c r="Y130">
        <v>54.31483219140032</v>
      </c>
      <c r="Z130">
        <v>1.8295603550431547</v>
      </c>
      <c r="AA130">
        <v>2.012135410278086</v>
      </c>
      <c r="AB130">
        <v>56.104505475138758</v>
      </c>
      <c r="AC130">
        <v>65.353670497372732</v>
      </c>
      <c r="AD130">
        <v>45.399960106856447</v>
      </c>
      <c r="AE130">
        <v>1.289431868503998</v>
      </c>
      <c r="AF130">
        <v>1.2846473313250049</v>
      </c>
      <c r="AG130">
        <v>535.30257510729609</v>
      </c>
      <c r="AH130">
        <v>93.535353535353522</v>
      </c>
      <c r="AI130">
        <v>51.313131313131322</v>
      </c>
      <c r="AJ130">
        <v>125.7989432131308</v>
      </c>
      <c r="AK130">
        <v>45.097968058917566</v>
      </c>
      <c r="AL130">
        <v>21.342614656861965</v>
      </c>
      <c r="AM130">
        <v>-20.601095328544464</v>
      </c>
      <c r="AN130">
        <v>99</v>
      </c>
      <c r="AO130">
        <v>99</v>
      </c>
      <c r="AP130">
        <v>99</v>
      </c>
      <c r="AQ130">
        <v>99</v>
      </c>
      <c r="AR130">
        <v>194.00429184549353</v>
      </c>
      <c r="AS130">
        <v>30.430986411516255</v>
      </c>
    </row>
    <row r="131" spans="1:45">
      <c r="A131">
        <v>3</v>
      </c>
      <c r="B131">
        <v>65</v>
      </c>
      <c r="C131">
        <v>2023</v>
      </c>
      <c r="D131">
        <v>99</v>
      </c>
      <c r="E131">
        <v>13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204</v>
      </c>
      <c r="R131">
        <v>465</v>
      </c>
      <c r="S131">
        <v>5.3023758099352047</v>
      </c>
      <c r="T131">
        <v>7.7397849462365613</v>
      </c>
      <c r="U131">
        <v>215.67505376344113</v>
      </c>
      <c r="V131">
        <v>41.290322580645153</v>
      </c>
      <c r="W131">
        <v>77.849462365591421</v>
      </c>
      <c r="X131">
        <v>0.21505376344086025</v>
      </c>
      <c r="Y131">
        <v>51.692955586376193</v>
      </c>
      <c r="Z131">
        <v>1.5306453822956565</v>
      </c>
      <c r="AA131">
        <v>2.0051085179624666</v>
      </c>
      <c r="AB131">
        <v>42.806487724824095</v>
      </c>
      <c r="AC131">
        <v>57.937715106860402</v>
      </c>
      <c r="AD131">
        <v>38.310951852333758</v>
      </c>
      <c r="AE131">
        <v>1.2112844825340583</v>
      </c>
      <c r="AF131">
        <v>1.1556382473141611</v>
      </c>
      <c r="AG131">
        <v>526.19047619047615</v>
      </c>
      <c r="AH131">
        <v>94.838709677419359</v>
      </c>
      <c r="AI131">
        <v>45.806451612903217</v>
      </c>
      <c r="AJ131">
        <v>123.29705294655732</v>
      </c>
      <c r="AK131">
        <v>57.244272164856561</v>
      </c>
      <c r="AL131">
        <v>36.719669821623562</v>
      </c>
      <c r="AM131">
        <v>-19.248857381395528</v>
      </c>
      <c r="AN131">
        <v>99</v>
      </c>
      <c r="AO131">
        <v>99</v>
      </c>
      <c r="AP131">
        <v>99</v>
      </c>
      <c r="AQ131">
        <v>99</v>
      </c>
      <c r="AR131">
        <v>192.80952380952377</v>
      </c>
      <c r="AS131">
        <v>29.717248862296007</v>
      </c>
    </row>
    <row r="132" spans="1:45">
      <c r="A132">
        <v>3</v>
      </c>
      <c r="B132">
        <v>66</v>
      </c>
      <c r="C132">
        <v>2023</v>
      </c>
      <c r="D132">
        <v>99</v>
      </c>
      <c r="E132">
        <v>14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65</v>
      </c>
      <c r="R132">
        <v>115</v>
      </c>
      <c r="S132">
        <v>5.5565217391304333</v>
      </c>
      <c r="T132">
        <v>7.8956521739130432</v>
      </c>
      <c r="U132">
        <v>225.32521739130439</v>
      </c>
      <c r="V132">
        <v>45.217391304347821</v>
      </c>
      <c r="W132">
        <v>86.086956521739125</v>
      </c>
      <c r="X132">
        <v>0.86956521739130432</v>
      </c>
      <c r="Y132">
        <v>45.620046782428737</v>
      </c>
      <c r="Z132">
        <v>1.89824314357674</v>
      </c>
      <c r="AA132">
        <v>1.5680168202485076</v>
      </c>
      <c r="AB132">
        <v>53.692270522244499</v>
      </c>
      <c r="AC132">
        <v>58.268060677375118</v>
      </c>
      <c r="AD132">
        <v>28.828436514693177</v>
      </c>
      <c r="AE132">
        <v>0.29956497955143402</v>
      </c>
      <c r="AF132">
        <v>0.29859097586775257</v>
      </c>
      <c r="AG132">
        <v>534.21875</v>
      </c>
      <c r="AH132">
        <v>83.478260869565219</v>
      </c>
      <c r="AI132">
        <v>46.956521739130437</v>
      </c>
      <c r="AJ132">
        <v>119.43950727643472</v>
      </c>
      <c r="AK132">
        <v>70.678633668137493</v>
      </c>
      <c r="AL132">
        <v>66.268184992533648</v>
      </c>
      <c r="AM132">
        <v>7.9519098269007618</v>
      </c>
      <c r="AN132">
        <v>99</v>
      </c>
      <c r="AO132">
        <v>99</v>
      </c>
      <c r="AP132">
        <v>99</v>
      </c>
      <c r="AQ132">
        <v>99</v>
      </c>
      <c r="AR132">
        <v>194.48958333333337</v>
      </c>
      <c r="AS132">
        <v>30.896922615312885</v>
      </c>
    </row>
    <row r="133" spans="1:45">
      <c r="A133">
        <v>3</v>
      </c>
      <c r="B133">
        <v>67</v>
      </c>
      <c r="C133">
        <v>2023</v>
      </c>
      <c r="D133">
        <v>99</v>
      </c>
      <c r="E133">
        <v>15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208</v>
      </c>
      <c r="R133">
        <v>529</v>
      </c>
      <c r="S133">
        <v>5.4820415879017022</v>
      </c>
      <c r="T133">
        <v>7.9413988657844978</v>
      </c>
      <c r="U133">
        <v>228.51720226843088</v>
      </c>
      <c r="V133">
        <v>48.771266540642721</v>
      </c>
      <c r="W133">
        <v>77.12665406427223</v>
      </c>
      <c r="X133">
        <v>0.94517958412098269</v>
      </c>
      <c r="Y133">
        <v>54.40469395995121</v>
      </c>
      <c r="Z133">
        <v>1.7810594514324869</v>
      </c>
      <c r="AA133">
        <v>1.9604710695241236</v>
      </c>
      <c r="AB133">
        <v>61.02087361640087</v>
      </c>
      <c r="AC133">
        <v>69.975309604312486</v>
      </c>
      <c r="AD133">
        <v>43.524209103080928</v>
      </c>
      <c r="AE133">
        <v>1.3779989059365965</v>
      </c>
      <c r="AF133">
        <v>1.3929759216575373</v>
      </c>
      <c r="AG133">
        <v>548.41516966067877</v>
      </c>
      <c r="AH133">
        <v>94.517958412098267</v>
      </c>
      <c r="AI133">
        <v>48.582230623818511</v>
      </c>
      <c r="AJ133">
        <v>110.1869183500029</v>
      </c>
      <c r="AK133">
        <v>58.069627215368165</v>
      </c>
      <c r="AL133">
        <v>44.718822511572931</v>
      </c>
      <c r="AM133">
        <v>0.70298475993006482</v>
      </c>
      <c r="AN133">
        <v>99</v>
      </c>
      <c r="AO133">
        <v>99</v>
      </c>
      <c r="AP133">
        <v>99</v>
      </c>
      <c r="AQ133">
        <v>99</v>
      </c>
      <c r="AR133">
        <v>195.11377245508984</v>
      </c>
      <c r="AS133">
        <v>30.493831883090198</v>
      </c>
    </row>
    <row r="134" spans="1:45">
      <c r="A134">
        <v>3</v>
      </c>
      <c r="B134">
        <v>68</v>
      </c>
      <c r="C134">
        <v>2023</v>
      </c>
      <c r="D134">
        <v>99</v>
      </c>
      <c r="E134">
        <v>16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324</v>
      </c>
      <c r="R134">
        <v>821</v>
      </c>
      <c r="S134">
        <v>6.1559074299634604</v>
      </c>
      <c r="T134">
        <v>8.2034104750304504</v>
      </c>
      <c r="U134">
        <v>235.24360535931808</v>
      </c>
      <c r="V134">
        <v>60.170523751522545</v>
      </c>
      <c r="W134">
        <v>85.505481120584619</v>
      </c>
      <c r="X134">
        <v>1.0962241169305724</v>
      </c>
      <c r="Y134">
        <v>48.048455786264597</v>
      </c>
      <c r="Z134">
        <v>1.8141559507382152</v>
      </c>
      <c r="AA134">
        <v>1.7613492954679499</v>
      </c>
      <c r="AB134">
        <v>48.218254629815746</v>
      </c>
      <c r="AC134">
        <v>50.681702921841854</v>
      </c>
      <c r="AD134">
        <v>25.728649879628005</v>
      </c>
      <c r="AE134">
        <v>2.138633462710672</v>
      </c>
      <c r="AF134">
        <v>2.2255124235585444</v>
      </c>
      <c r="AG134">
        <v>523.80673316708226</v>
      </c>
      <c r="AH134">
        <v>97.198538367844094</v>
      </c>
      <c r="AI134">
        <v>62.484774665042622</v>
      </c>
      <c r="AJ134">
        <v>115.112322050385</v>
      </c>
      <c r="AK134">
        <v>40.384482918348027</v>
      </c>
      <c r="AL134">
        <v>21.392983225034808</v>
      </c>
      <c r="AM134">
        <v>-38.469342992412408</v>
      </c>
      <c r="AN134">
        <v>99</v>
      </c>
      <c r="AO134">
        <v>99</v>
      </c>
      <c r="AP134">
        <v>99</v>
      </c>
      <c r="AQ134">
        <v>99</v>
      </c>
      <c r="AR134">
        <v>193.77680798004985</v>
      </c>
      <c r="AS134">
        <v>32.191954992119541</v>
      </c>
    </row>
    <row r="135" spans="1:45">
      <c r="A135">
        <v>3</v>
      </c>
      <c r="B135">
        <v>69</v>
      </c>
      <c r="C135">
        <v>2023</v>
      </c>
      <c r="D135">
        <v>99</v>
      </c>
      <c r="E135">
        <v>17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301</v>
      </c>
      <c r="R135">
        <v>737</v>
      </c>
      <c r="S135">
        <v>5.9267299864314804</v>
      </c>
      <c r="T135">
        <v>8.054274084124831</v>
      </c>
      <c r="U135">
        <v>232.71438263229328</v>
      </c>
      <c r="V135">
        <v>57.123473541383994</v>
      </c>
      <c r="W135">
        <v>77.747625508819524</v>
      </c>
      <c r="X135">
        <v>1.7639077340569878</v>
      </c>
      <c r="Y135">
        <v>56.593746718439753</v>
      </c>
      <c r="Z135">
        <v>1.7887191430414411</v>
      </c>
      <c r="AA135">
        <v>2.0960093363111874</v>
      </c>
      <c r="AB135">
        <v>52.535701623522002</v>
      </c>
      <c r="AC135">
        <v>67.370209125629515</v>
      </c>
      <c r="AD135">
        <v>39.879661821258374</v>
      </c>
      <c r="AE135">
        <v>1.9198207819948423</v>
      </c>
      <c r="AF135">
        <v>1.9763313149907455</v>
      </c>
      <c r="AG135">
        <v>530.48446327683621</v>
      </c>
      <c r="AH135">
        <v>95.793758480325621</v>
      </c>
      <c r="AI135">
        <v>62.279511533242882</v>
      </c>
      <c r="AJ135">
        <v>141.24958291571849</v>
      </c>
      <c r="AK135">
        <v>40.10207814263287</v>
      </c>
      <c r="AL135">
        <v>26.629151772754245</v>
      </c>
      <c r="AM135">
        <v>-20.669141518322121</v>
      </c>
      <c r="AN135">
        <v>99</v>
      </c>
      <c r="AO135">
        <v>99</v>
      </c>
      <c r="AP135">
        <v>99</v>
      </c>
      <c r="AQ135">
        <v>99</v>
      </c>
      <c r="AR135">
        <v>193.81497175141243</v>
      </c>
      <c r="AS135">
        <v>31.546866857184845</v>
      </c>
    </row>
    <row r="136" spans="1:45">
      <c r="A136">
        <v>3</v>
      </c>
      <c r="B136">
        <v>70</v>
      </c>
      <c r="C136">
        <v>2023</v>
      </c>
      <c r="D136">
        <v>99</v>
      </c>
      <c r="E136">
        <v>18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244</v>
      </c>
      <c r="R136">
        <v>670</v>
      </c>
      <c r="S136">
        <v>5.9701492537313445</v>
      </c>
      <c r="T136">
        <v>8.2895522388059693</v>
      </c>
      <c r="U136">
        <v>237.24940298507457</v>
      </c>
      <c r="V136">
        <v>58.208955223880601</v>
      </c>
      <c r="W136">
        <v>82.835820895522389</v>
      </c>
      <c r="X136">
        <v>1.7910447761194028</v>
      </c>
      <c r="Y136">
        <v>55.105595170060496</v>
      </c>
      <c r="Z136">
        <v>1.7300690112517103</v>
      </c>
      <c r="AA136">
        <v>1.9561715830152695</v>
      </c>
      <c r="AB136">
        <v>53.857924544555239</v>
      </c>
      <c r="AC136">
        <v>64.35721330292742</v>
      </c>
      <c r="AD136">
        <v>47.973378400078523</v>
      </c>
      <c r="AE136">
        <v>1.745291619995311</v>
      </c>
      <c r="AF136">
        <v>1.8316773286190355</v>
      </c>
      <c r="AG136">
        <v>541.28024502297114</v>
      </c>
      <c r="AH136">
        <v>96.716417910447745</v>
      </c>
      <c r="AI136">
        <v>60.298507462686551</v>
      </c>
      <c r="AJ136">
        <v>105.1614795286885</v>
      </c>
      <c r="AK136">
        <v>50.697025350465282</v>
      </c>
      <c r="AL136">
        <v>19.821924298503124</v>
      </c>
      <c r="AM136">
        <v>-15.96324796859497</v>
      </c>
      <c r="AN136">
        <v>99</v>
      </c>
      <c r="AO136">
        <v>99</v>
      </c>
      <c r="AP136">
        <v>99</v>
      </c>
      <c r="AQ136">
        <v>99</v>
      </c>
      <c r="AR136">
        <v>194.52526799387445</v>
      </c>
      <c r="AS136">
        <v>31.872861362438424</v>
      </c>
    </row>
    <row r="137" spans="1:45">
      <c r="A137">
        <v>3</v>
      </c>
      <c r="B137">
        <v>71</v>
      </c>
      <c r="C137">
        <v>2023</v>
      </c>
      <c r="D137">
        <v>99</v>
      </c>
      <c r="E137">
        <v>19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298</v>
      </c>
      <c r="R137">
        <v>856</v>
      </c>
      <c r="S137">
        <v>6.1719298245614018</v>
      </c>
      <c r="T137">
        <v>8.4521028037383186</v>
      </c>
      <c r="U137">
        <v>241.84579439252283</v>
      </c>
      <c r="V137">
        <v>58.644859813084118</v>
      </c>
      <c r="W137">
        <v>86.682242990654203</v>
      </c>
      <c r="X137">
        <v>0.81775700934579487</v>
      </c>
      <c r="Y137">
        <v>50.907419001712761</v>
      </c>
      <c r="Z137">
        <v>1.8682147001678049</v>
      </c>
      <c r="AA137">
        <v>1.9237923189959047</v>
      </c>
      <c r="AB137">
        <v>52.673510889877313</v>
      </c>
      <c r="AC137">
        <v>64.311336943485486</v>
      </c>
      <c r="AD137">
        <v>36.700243659933847</v>
      </c>
      <c r="AE137">
        <v>2.2298054130089353</v>
      </c>
      <c r="AF137">
        <v>2.3855105595831341</v>
      </c>
      <c r="AG137">
        <v>533.30215827338122</v>
      </c>
      <c r="AH137">
        <v>96.845794392523374</v>
      </c>
      <c r="AI137">
        <v>61.915887850467307</v>
      </c>
      <c r="AJ137">
        <v>108.4000045136311</v>
      </c>
      <c r="AK137">
        <v>40.220175333328712</v>
      </c>
      <c r="AL137">
        <v>23.706328667741499</v>
      </c>
      <c r="AM137">
        <v>-33.818178792352789</v>
      </c>
      <c r="AN137">
        <v>99</v>
      </c>
      <c r="AO137">
        <v>99</v>
      </c>
      <c r="AP137">
        <v>99</v>
      </c>
      <c r="AQ137">
        <v>99</v>
      </c>
      <c r="AR137">
        <v>195.15467625899279</v>
      </c>
      <c r="AS137">
        <v>32.377700632583156</v>
      </c>
    </row>
    <row r="138" spans="1:45">
      <c r="A138">
        <v>3</v>
      </c>
      <c r="B138">
        <v>72</v>
      </c>
      <c r="C138">
        <v>2023</v>
      </c>
      <c r="D138">
        <v>99</v>
      </c>
      <c r="E138">
        <v>20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156</v>
      </c>
      <c r="R138">
        <v>439</v>
      </c>
      <c r="S138">
        <v>6.1867881548974948</v>
      </c>
      <c r="T138">
        <v>8.3280182232346256</v>
      </c>
      <c r="U138">
        <v>233.50728929384965</v>
      </c>
      <c r="V138">
        <v>62.870159453302954</v>
      </c>
      <c r="W138">
        <v>85.876993166287008</v>
      </c>
      <c r="X138">
        <v>0.91116173120728894</v>
      </c>
      <c r="Y138">
        <v>44.837460864240867</v>
      </c>
      <c r="Z138">
        <v>1.7119993049851747</v>
      </c>
      <c r="AA138">
        <v>1.8415387840232968</v>
      </c>
      <c r="AB138">
        <v>45.082876607536242</v>
      </c>
      <c r="AC138">
        <v>48.049150400668253</v>
      </c>
      <c r="AD138">
        <v>25.729186528854672</v>
      </c>
      <c r="AE138">
        <v>1.1435567480267781</v>
      </c>
      <c r="AF138">
        <v>1.1812287306042879</v>
      </c>
      <c r="AG138">
        <v>521.23501199040788</v>
      </c>
      <c r="AH138">
        <v>94.760820045558091</v>
      </c>
      <c r="AI138">
        <v>61.731207289293849</v>
      </c>
      <c r="AJ138">
        <v>110.99682378009057</v>
      </c>
      <c r="AK138">
        <v>53.388534831603529</v>
      </c>
      <c r="AL138">
        <v>34.478741720999885</v>
      </c>
      <c r="AM138">
        <v>-18.723048813981801</v>
      </c>
      <c r="AN138">
        <v>99</v>
      </c>
      <c r="AO138">
        <v>99</v>
      </c>
      <c r="AP138">
        <v>99</v>
      </c>
      <c r="AQ138">
        <v>99</v>
      </c>
      <c r="AR138">
        <v>193.19664268585129</v>
      </c>
      <c r="AS138">
        <v>32.407970463796104</v>
      </c>
    </row>
    <row r="139" spans="1:45">
      <c r="A139">
        <v>3</v>
      </c>
      <c r="B139">
        <v>73</v>
      </c>
      <c r="C139">
        <v>2023</v>
      </c>
      <c r="D139">
        <v>99</v>
      </c>
      <c r="E139">
        <v>21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274</v>
      </c>
      <c r="R139">
        <v>868</v>
      </c>
      <c r="S139">
        <v>6.1833910034602093</v>
      </c>
      <c r="T139">
        <v>8.1232718894009217</v>
      </c>
      <c r="U139">
        <v>233.49377880184321</v>
      </c>
      <c r="V139">
        <v>60.253456221198157</v>
      </c>
      <c r="W139">
        <v>79.953917050691231</v>
      </c>
      <c r="X139">
        <v>0.69124423963133608</v>
      </c>
      <c r="Y139">
        <v>56.63151068770285</v>
      </c>
      <c r="Z139">
        <v>1.8927482597601473</v>
      </c>
      <c r="AA139">
        <v>1.9779341233019443</v>
      </c>
      <c r="AB139">
        <v>60.668459986442393</v>
      </c>
      <c r="AC139">
        <v>64.044825859616012</v>
      </c>
      <c r="AD139">
        <v>38.833272484428399</v>
      </c>
      <c r="AE139">
        <v>2.2610643673969113</v>
      </c>
      <c r="AF139">
        <v>2.335415068293738</v>
      </c>
      <c r="AG139">
        <v>515.07311320754707</v>
      </c>
      <c r="AH139">
        <v>97.350230414746562</v>
      </c>
      <c r="AI139">
        <v>65.898617511520754</v>
      </c>
      <c r="AJ139">
        <v>102.46312882040252</v>
      </c>
      <c r="AK139">
        <v>51.551350867540577</v>
      </c>
      <c r="AL139">
        <v>28.353894807618005</v>
      </c>
      <c r="AM139">
        <v>-13.258596822120248</v>
      </c>
      <c r="AN139">
        <v>99</v>
      </c>
      <c r="AO139">
        <v>99</v>
      </c>
      <c r="AP139">
        <v>99</v>
      </c>
      <c r="AQ139">
        <v>99</v>
      </c>
      <c r="AR139">
        <v>192.92924528301879</v>
      </c>
      <c r="AS139">
        <v>32.105703937511947</v>
      </c>
    </row>
    <row r="140" spans="1:45">
      <c r="A140">
        <v>3</v>
      </c>
      <c r="B140">
        <v>74</v>
      </c>
      <c r="C140">
        <v>2023</v>
      </c>
      <c r="D140">
        <v>99</v>
      </c>
      <c r="E140">
        <v>22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292</v>
      </c>
      <c r="R140">
        <v>818</v>
      </c>
      <c r="S140">
        <v>6.0440097799511001</v>
      </c>
      <c r="T140">
        <v>8.1894865525672387</v>
      </c>
      <c r="U140">
        <v>232.92188264058672</v>
      </c>
      <c r="V140">
        <v>59.657701711491441</v>
      </c>
      <c r="W140">
        <v>83.129584352078254</v>
      </c>
      <c r="X140">
        <v>1.1002444987775062</v>
      </c>
      <c r="Y140">
        <v>51.564322334110635</v>
      </c>
      <c r="Z140">
        <v>1.7469553143455057</v>
      </c>
      <c r="AA140">
        <v>1.9390560505510352</v>
      </c>
      <c r="AB140">
        <v>47.46906863401847</v>
      </c>
      <c r="AC140">
        <v>66.702183671743313</v>
      </c>
      <c r="AD140">
        <v>37.827686209682874</v>
      </c>
      <c r="AE140">
        <v>2.1308187241136789</v>
      </c>
      <c r="AF140">
        <v>2.1954959205314997</v>
      </c>
      <c r="AG140">
        <v>519.63018867924507</v>
      </c>
      <c r="AH140">
        <v>96.577017114914426</v>
      </c>
      <c r="AI140">
        <v>60.391198044009776</v>
      </c>
      <c r="AJ140">
        <v>102.15801840219764</v>
      </c>
      <c r="AK140">
        <v>45.133048871122718</v>
      </c>
      <c r="AL140">
        <v>30.983907477625369</v>
      </c>
      <c r="AM140">
        <v>-33.659910900679449</v>
      </c>
      <c r="AN140">
        <v>99</v>
      </c>
      <c r="AO140">
        <v>99</v>
      </c>
      <c r="AP140">
        <v>99</v>
      </c>
      <c r="AQ140">
        <v>99</v>
      </c>
      <c r="AR140">
        <v>193.37861635220125</v>
      </c>
      <c r="AS140">
        <v>31.904602288392631</v>
      </c>
    </row>
    <row r="141" spans="1:45">
      <c r="A141">
        <v>3</v>
      </c>
      <c r="B141">
        <v>75</v>
      </c>
      <c r="C141">
        <v>2023</v>
      </c>
      <c r="D141">
        <v>99</v>
      </c>
      <c r="E141">
        <v>23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357</v>
      </c>
      <c r="R141">
        <v>1187</v>
      </c>
      <c r="S141">
        <v>6.2114574557708524</v>
      </c>
      <c r="T141">
        <v>8.4212299915753981</v>
      </c>
      <c r="U141">
        <v>236.5425442291494</v>
      </c>
      <c r="V141">
        <v>64.2796967144061</v>
      </c>
      <c r="W141">
        <v>84.751474304970515</v>
      </c>
      <c r="X141">
        <v>0.92670598146588068</v>
      </c>
      <c r="Y141">
        <v>52.333907699763856</v>
      </c>
      <c r="Z141">
        <v>1.6954083832565077</v>
      </c>
      <c r="AA141">
        <v>1.9568610001894875</v>
      </c>
      <c r="AB141">
        <v>55.963140746115215</v>
      </c>
      <c r="AC141">
        <v>60.597063409502361</v>
      </c>
      <c r="AD141">
        <v>43.073512039180393</v>
      </c>
      <c r="AE141">
        <v>3.0920315715439322</v>
      </c>
      <c r="AF141">
        <v>3.2354077522824674</v>
      </c>
      <c r="AG141">
        <v>524.84748700173316</v>
      </c>
      <c r="AH141">
        <v>97.051390058972174</v>
      </c>
      <c r="AI141">
        <v>68.070766638584686</v>
      </c>
      <c r="AJ141">
        <v>97.65794280810681</v>
      </c>
      <c r="AK141">
        <v>47.001540510967594</v>
      </c>
      <c r="AL141">
        <v>19.645118299919829</v>
      </c>
      <c r="AM141">
        <v>-26.795336038840745</v>
      </c>
      <c r="AN141">
        <v>99</v>
      </c>
      <c r="AO141">
        <v>99</v>
      </c>
      <c r="AP141">
        <v>99</v>
      </c>
      <c r="AQ141">
        <v>99</v>
      </c>
      <c r="AR141">
        <v>193.49913344887349</v>
      </c>
      <c r="AS141">
        <v>32.415725141175322</v>
      </c>
    </row>
    <row r="142" spans="1:45">
      <c r="A142">
        <v>3</v>
      </c>
      <c r="B142">
        <v>76</v>
      </c>
      <c r="C142">
        <v>2023</v>
      </c>
      <c r="D142">
        <v>99</v>
      </c>
      <c r="E142">
        <v>24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347</v>
      </c>
      <c r="R142">
        <v>1045</v>
      </c>
      <c r="S142">
        <v>6.0507662835249025</v>
      </c>
      <c r="T142">
        <v>8.3358851674641112</v>
      </c>
      <c r="U142">
        <v>234.19588516746464</v>
      </c>
      <c r="V142">
        <v>57.511961722488017</v>
      </c>
      <c r="W142">
        <v>86.411483253588514</v>
      </c>
      <c r="X142">
        <v>0.86124401913875603</v>
      </c>
      <c r="Y142">
        <v>47.351454682827587</v>
      </c>
      <c r="Z142">
        <v>1.7650779329624362</v>
      </c>
      <c r="AA142">
        <v>1.80247153717219</v>
      </c>
      <c r="AB142">
        <v>58.275122576030384</v>
      </c>
      <c r="AC142">
        <v>55.372723327821959</v>
      </c>
      <c r="AD142">
        <v>37.891723645107263</v>
      </c>
      <c r="AE142">
        <v>2.7221339446195514</v>
      </c>
      <c r="AF142">
        <v>2.8201005272264177</v>
      </c>
      <c r="AG142">
        <v>525.29695181907573</v>
      </c>
      <c r="AH142">
        <v>96.746411483253596</v>
      </c>
      <c r="AI142">
        <v>62.009569377990417</v>
      </c>
      <c r="AJ142">
        <v>93.166951997444997</v>
      </c>
      <c r="AK142">
        <v>35.630667327395081</v>
      </c>
      <c r="AL142">
        <v>23.086884421715681</v>
      </c>
      <c r="AM142">
        <v>-30.237356303647207</v>
      </c>
      <c r="AN142">
        <v>99</v>
      </c>
      <c r="AO142">
        <v>99</v>
      </c>
      <c r="AP142">
        <v>99</v>
      </c>
      <c r="AQ142">
        <v>99</v>
      </c>
      <c r="AR142">
        <v>194.02753195673552</v>
      </c>
      <c r="AS142">
        <v>31.987292995225719</v>
      </c>
    </row>
    <row r="143" spans="1:45">
      <c r="A143">
        <v>3</v>
      </c>
      <c r="B143">
        <v>77</v>
      </c>
      <c r="C143">
        <v>2023</v>
      </c>
      <c r="D143">
        <v>99</v>
      </c>
      <c r="E143">
        <v>25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344</v>
      </c>
      <c r="R143">
        <v>1171</v>
      </c>
      <c r="S143">
        <v>6.2690008539709678</v>
      </c>
      <c r="T143">
        <v>8.2877882152006812</v>
      </c>
      <c r="U143">
        <v>236.72425277540563</v>
      </c>
      <c r="V143">
        <v>63.791631084543127</v>
      </c>
      <c r="W143">
        <v>81.895815542271549</v>
      </c>
      <c r="X143">
        <v>0.76857386848847153</v>
      </c>
      <c r="Y143">
        <v>48.389501645825405</v>
      </c>
      <c r="Z143">
        <v>1.7665321900973068</v>
      </c>
      <c r="AA143">
        <v>2.0605719508698748</v>
      </c>
      <c r="AB143">
        <v>57.083465995788238</v>
      </c>
      <c r="AC143">
        <v>57.715790096903604</v>
      </c>
      <c r="AD143">
        <v>44.395042438474761</v>
      </c>
      <c r="AE143">
        <v>3.0503529656932979</v>
      </c>
      <c r="AF143">
        <v>3.1942484190403846</v>
      </c>
      <c r="AG143">
        <v>520.39737991266372</v>
      </c>
      <c r="AH143">
        <v>97.267292912041029</v>
      </c>
      <c r="AI143">
        <v>69.171648163962416</v>
      </c>
      <c r="AJ143">
        <v>96.10352038655914</v>
      </c>
      <c r="AK143">
        <v>41.435002085204246</v>
      </c>
      <c r="AL143">
        <v>19.205922793632524</v>
      </c>
      <c r="AM143">
        <v>-27.095232890282421</v>
      </c>
      <c r="AN143">
        <v>99</v>
      </c>
      <c r="AO143">
        <v>99</v>
      </c>
      <c r="AP143">
        <v>99</v>
      </c>
      <c r="AQ143">
        <v>99</v>
      </c>
      <c r="AR143">
        <v>193.46899563318777</v>
      </c>
      <c r="AS143">
        <v>32.568732050669979</v>
      </c>
    </row>
    <row r="144" spans="1:45">
      <c r="A144">
        <v>3</v>
      </c>
      <c r="B144">
        <v>78</v>
      </c>
      <c r="C144">
        <v>2023</v>
      </c>
      <c r="D144">
        <v>99</v>
      </c>
      <c r="E144">
        <v>26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303</v>
      </c>
      <c r="R144">
        <v>1122</v>
      </c>
      <c r="S144">
        <v>6.4010695187165778</v>
      </c>
      <c r="T144">
        <v>8.3199643493761126</v>
      </c>
      <c r="U144">
        <v>237.17245989304809</v>
      </c>
      <c r="V144">
        <v>69.875222816399301</v>
      </c>
      <c r="W144">
        <v>86.096256684492005</v>
      </c>
      <c r="X144">
        <v>0.44563279857397503</v>
      </c>
      <c r="Y144">
        <v>48.069122087125919</v>
      </c>
      <c r="Z144">
        <v>1.6743633468487451</v>
      </c>
      <c r="AA144">
        <v>1.9297217477357864</v>
      </c>
      <c r="AB144">
        <v>57.20940681594611</v>
      </c>
      <c r="AC144">
        <v>58.454923478403956</v>
      </c>
      <c r="AD144">
        <v>43.942310937880563</v>
      </c>
      <c r="AE144">
        <v>2.9227122352757302</v>
      </c>
      <c r="AF144">
        <v>3.0663812734724671</v>
      </c>
      <c r="AG144">
        <v>516.3309222423145</v>
      </c>
      <c r="AH144">
        <v>97.95008912655976</v>
      </c>
      <c r="AI144">
        <v>73.083778966131902</v>
      </c>
      <c r="AJ144">
        <v>88.791702539351377</v>
      </c>
      <c r="AK144">
        <v>37.038539677555249</v>
      </c>
      <c r="AL144">
        <v>13.05951378920132</v>
      </c>
      <c r="AM144">
        <v>-26.788269026016444</v>
      </c>
      <c r="AN144">
        <v>99</v>
      </c>
      <c r="AO144">
        <v>99</v>
      </c>
      <c r="AP144">
        <v>99</v>
      </c>
      <c r="AQ144">
        <v>99</v>
      </c>
      <c r="AR144">
        <v>192.88065099457503</v>
      </c>
      <c r="AS144">
        <v>32.77484918011902</v>
      </c>
    </row>
    <row r="145" spans="1:45">
      <c r="A145">
        <v>3</v>
      </c>
      <c r="B145">
        <v>79</v>
      </c>
      <c r="C145">
        <v>2023</v>
      </c>
      <c r="D145">
        <v>99</v>
      </c>
      <c r="E145">
        <v>27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260</v>
      </c>
      <c r="R145">
        <v>918</v>
      </c>
      <c r="S145">
        <v>6.4034896401308607</v>
      </c>
      <c r="T145">
        <v>8.371459694989106</v>
      </c>
      <c r="U145">
        <v>234.40424836601275</v>
      </c>
      <c r="V145">
        <v>69.716775599128525</v>
      </c>
      <c r="W145">
        <v>82.788671023965136</v>
      </c>
      <c r="X145">
        <v>0.87145969498910658</v>
      </c>
      <c r="Y145">
        <v>51.126950303250801</v>
      </c>
      <c r="Z145">
        <v>1.6348945964773252</v>
      </c>
      <c r="AA145">
        <v>2.0147420308788648</v>
      </c>
      <c r="AB145">
        <v>56.289514978721719</v>
      </c>
      <c r="AC145">
        <v>61.142497105088111</v>
      </c>
      <c r="AD145">
        <v>43.196826966260637</v>
      </c>
      <c r="AE145">
        <v>2.3913100106801419</v>
      </c>
      <c r="AF145">
        <v>2.4795747140075046</v>
      </c>
      <c r="AG145">
        <v>509.96864111498257</v>
      </c>
      <c r="AH145">
        <v>93.572984749455358</v>
      </c>
      <c r="AI145">
        <v>71.568627450980372</v>
      </c>
      <c r="AJ145">
        <v>91.114585955703873</v>
      </c>
      <c r="AK145">
        <v>33.007998804657525</v>
      </c>
      <c r="AL145">
        <v>21.445816941189378</v>
      </c>
      <c r="AM145">
        <v>-39.28867195737093</v>
      </c>
      <c r="AN145">
        <v>99</v>
      </c>
      <c r="AO145">
        <v>99</v>
      </c>
      <c r="AP145">
        <v>99</v>
      </c>
      <c r="AQ145">
        <v>99</v>
      </c>
      <c r="AR145">
        <v>191.94192799070848</v>
      </c>
      <c r="AS145">
        <v>32.715073088475272</v>
      </c>
    </row>
    <row r="146" spans="1:45">
      <c r="A146">
        <v>3</v>
      </c>
      <c r="B146">
        <v>80</v>
      </c>
      <c r="C146">
        <v>2023</v>
      </c>
      <c r="D146">
        <v>99</v>
      </c>
      <c r="E146">
        <v>28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190</v>
      </c>
      <c r="R146">
        <v>722</v>
      </c>
      <c r="S146">
        <v>6.5256588072122046</v>
      </c>
      <c r="T146">
        <v>8.1371191135734087</v>
      </c>
      <c r="U146">
        <v>239.83670360110796</v>
      </c>
      <c r="V146">
        <v>74.099722991689745</v>
      </c>
      <c r="W146">
        <v>83.795013850415501</v>
      </c>
      <c r="X146">
        <v>0.96952908587257614</v>
      </c>
      <c r="Y146">
        <v>46.818801378730086</v>
      </c>
      <c r="Z146">
        <v>1.6363220908608933</v>
      </c>
      <c r="AA146">
        <v>1.852386798929416</v>
      </c>
      <c r="AB146">
        <v>53.062715868306448</v>
      </c>
      <c r="AC146">
        <v>58.269361358671105</v>
      </c>
      <c r="AD146">
        <v>40.702432085647246</v>
      </c>
      <c r="AE146">
        <v>1.8807470890098721</v>
      </c>
      <c r="AF146">
        <v>1.9953628541667057</v>
      </c>
      <c r="AG146">
        <v>517.95912408759125</v>
      </c>
      <c r="AH146">
        <v>94.598337950138529</v>
      </c>
      <c r="AI146">
        <v>75.761772853185605</v>
      </c>
      <c r="AJ146">
        <v>93.333988266098018</v>
      </c>
      <c r="AK146">
        <v>50.760580171168399</v>
      </c>
      <c r="AL146">
        <v>16.857931662526578</v>
      </c>
      <c r="AM146">
        <v>-7.437463481373376</v>
      </c>
      <c r="AN146">
        <v>99</v>
      </c>
      <c r="AO146">
        <v>99</v>
      </c>
      <c r="AP146">
        <v>99</v>
      </c>
      <c r="AQ146">
        <v>99</v>
      </c>
      <c r="AR146">
        <v>193.2</v>
      </c>
      <c r="AS146">
        <v>33.208879052978986</v>
      </c>
    </row>
    <row r="147" spans="1:45">
      <c r="A147">
        <v>3</v>
      </c>
      <c r="B147">
        <v>81</v>
      </c>
      <c r="C147">
        <v>2023</v>
      </c>
      <c r="D147">
        <v>99</v>
      </c>
      <c r="E147">
        <v>29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133</v>
      </c>
      <c r="R147">
        <v>386</v>
      </c>
      <c r="S147">
        <v>6.2797927461139906</v>
      </c>
      <c r="T147">
        <v>8.1865284974093271</v>
      </c>
      <c r="U147">
        <v>238.49067357512956</v>
      </c>
      <c r="V147">
        <v>68.134715025906758</v>
      </c>
      <c r="W147">
        <v>85.751295336787578</v>
      </c>
      <c r="X147">
        <v>1.0362694300518138</v>
      </c>
      <c r="Y147">
        <v>48.412608793782439</v>
      </c>
      <c r="Z147">
        <v>1.712331367908241</v>
      </c>
      <c r="AA147">
        <v>1.7429130729206896</v>
      </c>
      <c r="AB147">
        <v>54.621144633067779</v>
      </c>
      <c r="AC147">
        <v>61.992007127027392</v>
      </c>
      <c r="AD147">
        <v>40.438947532151055</v>
      </c>
      <c r="AE147">
        <v>1.0054963661465524</v>
      </c>
      <c r="AF147">
        <v>1.0607859133792332</v>
      </c>
      <c r="AG147">
        <v>513.45478723404244</v>
      </c>
      <c r="AH147">
        <v>97.150259067357524</v>
      </c>
      <c r="AI147">
        <v>69.170984455958546</v>
      </c>
      <c r="AJ147">
        <v>97.26818092076968</v>
      </c>
      <c r="AK147">
        <v>45.848773540575053</v>
      </c>
      <c r="AL147">
        <v>27.80684721656532</v>
      </c>
      <c r="AM147">
        <v>-16.981300278364476</v>
      </c>
      <c r="AN147">
        <v>99</v>
      </c>
      <c r="AO147">
        <v>99</v>
      </c>
      <c r="AP147">
        <v>99</v>
      </c>
      <c r="AQ147">
        <v>99</v>
      </c>
      <c r="AR147">
        <v>194.31117021276597</v>
      </c>
      <c r="AS147">
        <v>32.417269192549306</v>
      </c>
    </row>
    <row r="148" spans="1:45">
      <c r="A148">
        <v>3</v>
      </c>
      <c r="B148">
        <v>82</v>
      </c>
      <c r="C148">
        <v>2023</v>
      </c>
      <c r="D148">
        <v>99</v>
      </c>
      <c r="E148">
        <v>30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175</v>
      </c>
      <c r="R148">
        <v>638</v>
      </c>
      <c r="S148">
        <v>6.3359497645211924</v>
      </c>
      <c r="T148">
        <v>8.1473354231974913</v>
      </c>
      <c r="U148">
        <v>234.69467084639476</v>
      </c>
      <c r="V148">
        <v>70.376175548589359</v>
      </c>
      <c r="W148">
        <v>79.153605015673989</v>
      </c>
      <c r="X148">
        <v>0.94043887147335437</v>
      </c>
      <c r="Y148">
        <v>50.536281108499821</v>
      </c>
      <c r="Z148">
        <v>1.701908614632704</v>
      </c>
      <c r="AA148">
        <v>2.0249813150650904</v>
      </c>
      <c r="AB148">
        <v>60.263301311954798</v>
      </c>
      <c r="AC148">
        <v>60.667261562706237</v>
      </c>
      <c r="AD148">
        <v>37.690922071316464</v>
      </c>
      <c r="AE148">
        <v>1.6619344082940428</v>
      </c>
      <c r="AF148">
        <v>1.7254125241101979</v>
      </c>
      <c r="AG148">
        <v>523.37318255250409</v>
      </c>
      <c r="AH148">
        <v>96.865203761755481</v>
      </c>
      <c r="AI148">
        <v>73.197492163009414</v>
      </c>
      <c r="AJ148">
        <v>93.339988563275995</v>
      </c>
      <c r="AK148">
        <v>57.133302452439359</v>
      </c>
      <c r="AL148">
        <v>35.588594816307761</v>
      </c>
      <c r="AM148">
        <v>0.17392790089367482</v>
      </c>
      <c r="AN148">
        <v>99</v>
      </c>
      <c r="AO148">
        <v>99</v>
      </c>
      <c r="AP148">
        <v>99</v>
      </c>
      <c r="AQ148">
        <v>99</v>
      </c>
      <c r="AR148">
        <v>192.73990306946683</v>
      </c>
      <c r="AS148">
        <v>32.625384467165048</v>
      </c>
    </row>
    <row r="149" spans="1:45">
      <c r="A149">
        <v>3</v>
      </c>
      <c r="B149">
        <v>83</v>
      </c>
      <c r="C149">
        <v>2023</v>
      </c>
      <c r="D149">
        <v>99</v>
      </c>
      <c r="E149">
        <v>31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173</v>
      </c>
      <c r="R149">
        <v>604</v>
      </c>
      <c r="S149">
        <v>6.2947019867549647</v>
      </c>
      <c r="T149">
        <v>8.3013245033112568</v>
      </c>
      <c r="U149">
        <v>235.94072847682105</v>
      </c>
      <c r="V149">
        <v>68.046357615894067</v>
      </c>
      <c r="W149">
        <v>85.264900662251648</v>
      </c>
      <c r="X149">
        <v>0.33112582781456951</v>
      </c>
      <c r="Y149">
        <v>42.460551970523561</v>
      </c>
      <c r="Z149">
        <v>1.5965313427573715</v>
      </c>
      <c r="AA149">
        <v>1.7095170595278657</v>
      </c>
      <c r="AB149">
        <v>55.518365969244485</v>
      </c>
      <c r="AC149">
        <v>52.247819722740175</v>
      </c>
      <c r="AD149">
        <v>27.744338674270224</v>
      </c>
      <c r="AE149">
        <v>1.5733673708614444</v>
      </c>
      <c r="AF149">
        <v>1.642135136350042</v>
      </c>
      <c r="AG149">
        <v>525.69624573378815</v>
      </c>
      <c r="AH149">
        <v>96.192052980132416</v>
      </c>
      <c r="AI149">
        <v>75</v>
      </c>
      <c r="AJ149">
        <v>87.301172753076642</v>
      </c>
      <c r="AK149">
        <v>39.702599985553753</v>
      </c>
      <c r="AL149">
        <v>24.401414800984472</v>
      </c>
      <c r="AM149">
        <v>-16.606204181572156</v>
      </c>
      <c r="AN149">
        <v>99</v>
      </c>
      <c r="AO149">
        <v>99</v>
      </c>
      <c r="AP149">
        <v>99</v>
      </c>
      <c r="AQ149">
        <v>99</v>
      </c>
      <c r="AR149">
        <v>193.55631399317403</v>
      </c>
      <c r="AS149">
        <v>32.42315262715011</v>
      </c>
    </row>
    <row r="150" spans="1:45">
      <c r="A150">
        <v>3</v>
      </c>
      <c r="B150">
        <v>84</v>
      </c>
      <c r="C150">
        <v>2023</v>
      </c>
      <c r="D150">
        <v>99</v>
      </c>
      <c r="E150">
        <v>32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178</v>
      </c>
      <c r="R150">
        <v>596</v>
      </c>
      <c r="S150">
        <v>6.1174496644295298</v>
      </c>
      <c r="T150">
        <v>8.0184563758389267</v>
      </c>
      <c r="U150">
        <v>227.98573825503351</v>
      </c>
      <c r="V150">
        <v>63.758389261744973</v>
      </c>
      <c r="W150">
        <v>81.87919463087249</v>
      </c>
      <c r="X150">
        <v>1.3422818791946312</v>
      </c>
      <c r="Y150">
        <v>52.360425023897555</v>
      </c>
      <c r="Z150">
        <v>1.7251488232124852</v>
      </c>
      <c r="AA150">
        <v>1.8147406214841604</v>
      </c>
      <c r="AB150">
        <v>54.981573481398634</v>
      </c>
      <c r="AC150">
        <v>55.450462938358577</v>
      </c>
      <c r="AD150">
        <v>40.769053369520712</v>
      </c>
      <c r="AE150">
        <v>1.5525280679361275</v>
      </c>
      <c r="AF150">
        <v>1.565752014688808</v>
      </c>
      <c r="AG150">
        <v>518.85</v>
      </c>
      <c r="AH150">
        <v>96.308724832214779</v>
      </c>
      <c r="AI150">
        <v>70.637583892617485</v>
      </c>
      <c r="AJ150">
        <v>97.060894057145362</v>
      </c>
      <c r="AK150">
        <v>53.359575724514485</v>
      </c>
      <c r="AL150">
        <v>31.336558639481325</v>
      </c>
      <c r="AM150">
        <v>-23.309299912452481</v>
      </c>
      <c r="AN150">
        <v>99</v>
      </c>
      <c r="AO150">
        <v>99</v>
      </c>
      <c r="AP150">
        <v>99</v>
      </c>
      <c r="AQ150">
        <v>99</v>
      </c>
      <c r="AR150">
        <v>192.12413793103451</v>
      </c>
      <c r="AS150">
        <v>31.83454120872273</v>
      </c>
    </row>
    <row r="151" spans="1:45">
      <c r="A151">
        <v>3</v>
      </c>
      <c r="B151">
        <v>85</v>
      </c>
      <c r="C151">
        <v>2023</v>
      </c>
      <c r="D151">
        <v>99</v>
      </c>
      <c r="E151">
        <v>33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215</v>
      </c>
      <c r="R151">
        <v>762</v>
      </c>
      <c r="S151">
        <v>6.3123359580052494</v>
      </c>
      <c r="T151">
        <v>8.060367454068242</v>
      </c>
      <c r="U151">
        <v>233.79396325459328</v>
      </c>
      <c r="V151">
        <v>67.060367454068242</v>
      </c>
      <c r="W151">
        <v>80.839895013123339</v>
      </c>
      <c r="X151">
        <v>0.65616797900262469</v>
      </c>
      <c r="Y151">
        <v>52.774911176115346</v>
      </c>
      <c r="Z151">
        <v>1.6440715263394534</v>
      </c>
      <c r="AA151">
        <v>1.8547035677690065</v>
      </c>
      <c r="AB151">
        <v>60.842231663522739</v>
      </c>
      <c r="AC151">
        <v>59.698752077290919</v>
      </c>
      <c r="AD151">
        <v>33.424536974103823</v>
      </c>
      <c r="AE151">
        <v>1.9849436036364576</v>
      </c>
      <c r="AF151">
        <v>2.0528504091406434</v>
      </c>
      <c r="AG151">
        <v>519.14209827357251</v>
      </c>
      <c r="AH151">
        <v>98.031496062992133</v>
      </c>
      <c r="AI151">
        <v>75.721784776902894</v>
      </c>
      <c r="AJ151">
        <v>95.132910418708562</v>
      </c>
      <c r="AK151">
        <v>56.761194144009934</v>
      </c>
      <c r="AL151">
        <v>36.888331949668512</v>
      </c>
      <c r="AM151">
        <v>-3.9155756756453743</v>
      </c>
      <c r="AN151">
        <v>99</v>
      </c>
      <c r="AO151">
        <v>99</v>
      </c>
      <c r="AP151">
        <v>99</v>
      </c>
      <c r="AQ151">
        <v>99</v>
      </c>
      <c r="AR151">
        <v>192.58034528552463</v>
      </c>
      <c r="AS151">
        <v>32.390458195364673</v>
      </c>
    </row>
    <row r="152" spans="1:45">
      <c r="A152">
        <v>3</v>
      </c>
      <c r="B152">
        <v>86</v>
      </c>
      <c r="C152">
        <v>2023</v>
      </c>
      <c r="D152">
        <v>99</v>
      </c>
      <c r="E152">
        <v>34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218</v>
      </c>
      <c r="R152">
        <v>816</v>
      </c>
      <c r="S152">
        <v>6.125</v>
      </c>
      <c r="T152">
        <v>7.859068627450978</v>
      </c>
      <c r="U152">
        <v>231.39718137254911</v>
      </c>
      <c r="V152">
        <v>65.196078431372555</v>
      </c>
      <c r="W152">
        <v>76.715686274509778</v>
      </c>
      <c r="X152">
        <v>0.49019607843137247</v>
      </c>
      <c r="Y152">
        <v>49.548612536682278</v>
      </c>
      <c r="Z152">
        <v>1.6982004604644199</v>
      </c>
      <c r="AA152">
        <v>1.8945202494780644</v>
      </c>
      <c r="AB152">
        <v>59.395933366835393</v>
      </c>
      <c r="AC152">
        <v>65.398541329422002</v>
      </c>
      <c r="AD152">
        <v>45.075860430104754</v>
      </c>
      <c r="AE152">
        <v>2.1256088983823496</v>
      </c>
      <c r="AF152">
        <v>2.1757914327675802</v>
      </c>
      <c r="AG152">
        <v>526.34564643799467</v>
      </c>
      <c r="AH152">
        <v>92.524509803921575</v>
      </c>
      <c r="AI152">
        <v>68.627450980392183</v>
      </c>
      <c r="AJ152">
        <v>93.694286457711229</v>
      </c>
      <c r="AK152">
        <v>31.557899890238762</v>
      </c>
      <c r="AL152">
        <v>13.595302643514724</v>
      </c>
      <c r="AM152">
        <v>-13.436447738578188</v>
      </c>
      <c r="AN152">
        <v>99</v>
      </c>
      <c r="AO152">
        <v>99</v>
      </c>
      <c r="AP152">
        <v>99</v>
      </c>
      <c r="AQ152">
        <v>99</v>
      </c>
      <c r="AR152">
        <v>192.79023746701844</v>
      </c>
      <c r="AS152">
        <v>31.906503806304908</v>
      </c>
    </row>
    <row r="153" spans="1:45">
      <c r="A153">
        <v>3</v>
      </c>
      <c r="B153">
        <v>87</v>
      </c>
      <c r="C153">
        <v>2023</v>
      </c>
      <c r="D153">
        <v>99</v>
      </c>
      <c r="E153">
        <v>35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227</v>
      </c>
      <c r="R153">
        <v>967</v>
      </c>
      <c r="S153">
        <v>6.38986556359876</v>
      </c>
      <c r="T153">
        <v>7.8965873836608065</v>
      </c>
      <c r="U153">
        <v>237.79782833505703</v>
      </c>
      <c r="V153">
        <v>67.838676318510863</v>
      </c>
      <c r="W153">
        <v>77.559462254395001</v>
      </c>
      <c r="X153">
        <v>0.93071354705274068</v>
      </c>
      <c r="Y153">
        <v>49.914522649146413</v>
      </c>
      <c r="Z153">
        <v>1.8042867152135889</v>
      </c>
      <c r="AA153">
        <v>2.007137918776579</v>
      </c>
      <c r="AB153">
        <v>65.898557057516712</v>
      </c>
      <c r="AC153">
        <v>54.522409925853722</v>
      </c>
      <c r="AD153">
        <v>40.148740613128119</v>
      </c>
      <c r="AE153">
        <v>2.5189507410977097</v>
      </c>
      <c r="AF153">
        <v>2.6497408266419802</v>
      </c>
      <c r="AG153">
        <v>522.16684045881107</v>
      </c>
      <c r="AH153">
        <v>98.965873836608026</v>
      </c>
      <c r="AI153">
        <v>76.525336091003098</v>
      </c>
      <c r="AJ153">
        <v>92.322717442237618</v>
      </c>
      <c r="AK153">
        <v>45.546328279894333</v>
      </c>
      <c r="AL153">
        <v>23.701209217756471</v>
      </c>
      <c r="AM153">
        <v>-10.622608782405482</v>
      </c>
      <c r="AN153">
        <v>99</v>
      </c>
      <c r="AO153">
        <v>99</v>
      </c>
      <c r="AP153">
        <v>99</v>
      </c>
      <c r="AQ153">
        <v>99</v>
      </c>
      <c r="AR153">
        <v>193.49113660062565</v>
      </c>
      <c r="AS153">
        <v>32.61595803920455</v>
      </c>
    </row>
    <row r="154" spans="1:45">
      <c r="A154">
        <v>3</v>
      </c>
      <c r="B154">
        <v>88</v>
      </c>
      <c r="C154">
        <v>2023</v>
      </c>
      <c r="D154">
        <v>99</v>
      </c>
      <c r="E154">
        <v>36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212</v>
      </c>
      <c r="R154">
        <v>922</v>
      </c>
      <c r="S154">
        <v>6.0750000000000002</v>
      </c>
      <c r="T154">
        <v>7.9761388286334061</v>
      </c>
      <c r="U154">
        <v>224.90292841648576</v>
      </c>
      <c r="V154">
        <v>67.462039045553126</v>
      </c>
      <c r="W154">
        <v>79.9349240780911</v>
      </c>
      <c r="X154">
        <v>0.97613882863340562</v>
      </c>
      <c r="Y154">
        <v>51.917367413485408</v>
      </c>
      <c r="Z154">
        <v>1.4787041250266841</v>
      </c>
      <c r="AA154">
        <v>2.0443761954319806</v>
      </c>
      <c r="AB154">
        <v>60.886186106626091</v>
      </c>
      <c r="AC154">
        <v>58.584786102321686</v>
      </c>
      <c r="AD154">
        <v>46.406265916629117</v>
      </c>
      <c r="AE154">
        <v>2.4017296621428015</v>
      </c>
      <c r="AF154">
        <v>2.3894341724975314</v>
      </c>
      <c r="AG154">
        <v>530.47356828193836</v>
      </c>
      <c r="AH154">
        <v>97.830802603036886</v>
      </c>
      <c r="AI154">
        <v>80.260303687635556</v>
      </c>
      <c r="AJ154">
        <v>89.241593871325691</v>
      </c>
      <c r="AK154">
        <v>58.081078406316841</v>
      </c>
      <c r="AL154">
        <v>31.837894903424459</v>
      </c>
      <c r="AM154">
        <v>3.6168408861859511</v>
      </c>
      <c r="AN154">
        <v>99</v>
      </c>
      <c r="AO154">
        <v>99</v>
      </c>
      <c r="AP154">
        <v>99</v>
      </c>
      <c r="AQ154">
        <v>99</v>
      </c>
      <c r="AR154">
        <v>191.52533039647577</v>
      </c>
      <c r="AS154">
        <v>31.683282122038342</v>
      </c>
    </row>
    <row r="155" spans="1:45">
      <c r="A155">
        <v>3</v>
      </c>
      <c r="B155">
        <v>89</v>
      </c>
      <c r="C155">
        <v>2023</v>
      </c>
      <c r="D155">
        <v>99</v>
      </c>
      <c r="E155">
        <v>37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220</v>
      </c>
      <c r="R155">
        <v>824</v>
      </c>
      <c r="S155">
        <v>5.9065533980582545</v>
      </c>
      <c r="T155">
        <v>7.6480582524271856</v>
      </c>
      <c r="U155">
        <v>227.02342233009713</v>
      </c>
      <c r="V155">
        <v>58.737864077669911</v>
      </c>
      <c r="W155">
        <v>69.417475728155352</v>
      </c>
      <c r="X155">
        <v>0.72815533980582525</v>
      </c>
      <c r="Y155">
        <v>52.324671847215363</v>
      </c>
      <c r="Z155">
        <v>1.7072818812094044</v>
      </c>
      <c r="AA155">
        <v>2.1744145772801038</v>
      </c>
      <c r="AB155">
        <v>66.00986855221349</v>
      </c>
      <c r="AC155">
        <v>63.089321411939281</v>
      </c>
      <c r="AD155">
        <v>45.534995269974758</v>
      </c>
      <c r="AE155">
        <v>2.1464482013076664</v>
      </c>
      <c r="AF155">
        <v>2.1555937566549463</v>
      </c>
      <c r="AG155">
        <v>537.695652173913</v>
      </c>
      <c r="AH155">
        <v>97.08737864077672</v>
      </c>
      <c r="AI155">
        <v>70.752427184466001</v>
      </c>
      <c r="AJ155">
        <v>92.414327858394429</v>
      </c>
      <c r="AK155">
        <v>28.390511845543841</v>
      </c>
      <c r="AL155">
        <v>10.554509175808215</v>
      </c>
      <c r="AM155">
        <v>-19.303963602191775</v>
      </c>
      <c r="AN155">
        <v>99</v>
      </c>
      <c r="AO155">
        <v>99</v>
      </c>
      <c r="AP155">
        <v>99</v>
      </c>
      <c r="AQ155">
        <v>99</v>
      </c>
      <c r="AR155">
        <v>193.00869565217391</v>
      </c>
      <c r="AS155">
        <v>31.149002706111354</v>
      </c>
    </row>
    <row r="156" spans="1:45">
      <c r="A156">
        <v>3</v>
      </c>
      <c r="B156">
        <v>90</v>
      </c>
      <c r="C156">
        <v>2023</v>
      </c>
      <c r="D156">
        <v>99</v>
      </c>
      <c r="E156">
        <v>38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259</v>
      </c>
      <c r="R156">
        <v>954</v>
      </c>
      <c r="S156">
        <v>5.9663512092534168</v>
      </c>
      <c r="T156">
        <v>7.8522012578616351</v>
      </c>
      <c r="U156">
        <v>229.94245283018873</v>
      </c>
      <c r="V156">
        <v>57.44234800838575</v>
      </c>
      <c r="W156">
        <v>76.834381551362682</v>
      </c>
      <c r="X156">
        <v>2.4109014675052407</v>
      </c>
      <c r="Y156">
        <v>54.93541768291368</v>
      </c>
      <c r="Z156">
        <v>1.7950932418100358</v>
      </c>
      <c r="AA156">
        <v>2.0801952157420001</v>
      </c>
      <c r="AB156">
        <v>65.139572327202259</v>
      </c>
      <c r="AC156">
        <v>61.913763178884523</v>
      </c>
      <c r="AD156">
        <v>49.74388496754203</v>
      </c>
      <c r="AE156">
        <v>2.4850868738440703</v>
      </c>
      <c r="AF156">
        <v>2.5277642858371721</v>
      </c>
      <c r="AG156">
        <v>539.1509635974304</v>
      </c>
      <c r="AH156">
        <v>97.274633123689725</v>
      </c>
      <c r="AI156">
        <v>73.375262054507331</v>
      </c>
      <c r="AJ156">
        <v>119.43724089210812</v>
      </c>
      <c r="AK156">
        <v>35.225918565448794</v>
      </c>
      <c r="AL156">
        <v>15.902086173877958</v>
      </c>
      <c r="AM156">
        <v>-10.224482559049177</v>
      </c>
      <c r="AN156">
        <v>99</v>
      </c>
      <c r="AO156">
        <v>99</v>
      </c>
      <c r="AP156">
        <v>99</v>
      </c>
      <c r="AQ156">
        <v>99</v>
      </c>
      <c r="AR156">
        <v>193.29764453961451</v>
      </c>
      <c r="AS156">
        <v>31.529866802113432</v>
      </c>
    </row>
    <row r="157" spans="1:45">
      <c r="A157">
        <v>3</v>
      </c>
      <c r="B157">
        <v>91</v>
      </c>
      <c r="C157">
        <v>2023</v>
      </c>
      <c r="D157">
        <v>99</v>
      </c>
      <c r="E157">
        <v>39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248</v>
      </c>
      <c r="R157">
        <v>930</v>
      </c>
      <c r="S157">
        <v>5.9397849462365588</v>
      </c>
      <c r="T157">
        <v>7.5612903225806436</v>
      </c>
      <c r="U157">
        <v>227.34010752688161</v>
      </c>
      <c r="V157">
        <v>62.1505376344086</v>
      </c>
      <c r="W157">
        <v>71.290322580645139</v>
      </c>
      <c r="X157">
        <v>0.64516129032258052</v>
      </c>
      <c r="Y157">
        <v>50.679003669090818</v>
      </c>
      <c r="Z157">
        <v>1.7532237456009372</v>
      </c>
      <c r="AA157">
        <v>2.0253783535064724</v>
      </c>
      <c r="AB157">
        <v>64.612782171650238</v>
      </c>
      <c r="AC157">
        <v>61.853804289060633</v>
      </c>
      <c r="AD157">
        <v>53.065808099558708</v>
      </c>
      <c r="AE157">
        <v>2.4225689650681166</v>
      </c>
      <c r="AF157">
        <v>2.4362847610066281</v>
      </c>
      <c r="AG157">
        <v>535.28509249183901</v>
      </c>
      <c r="AH157">
        <v>98.602150537634401</v>
      </c>
      <c r="AI157">
        <v>71.397849462365613</v>
      </c>
      <c r="AJ157">
        <v>104.70409782826864</v>
      </c>
      <c r="AK157">
        <v>42.608895001099746</v>
      </c>
      <c r="AL157">
        <v>14.637698925128465</v>
      </c>
      <c r="AM157">
        <v>-11.042991679241794</v>
      </c>
      <c r="AN157">
        <v>99</v>
      </c>
      <c r="AO157">
        <v>99</v>
      </c>
      <c r="AP157">
        <v>99</v>
      </c>
      <c r="AQ157">
        <v>99</v>
      </c>
      <c r="AR157">
        <v>193.05440696409144</v>
      </c>
      <c r="AS157">
        <v>31.301310102564212</v>
      </c>
    </row>
    <row r="158" spans="1:45">
      <c r="A158">
        <v>3</v>
      </c>
      <c r="B158">
        <v>92</v>
      </c>
      <c r="C158">
        <v>2023</v>
      </c>
      <c r="D158">
        <v>99</v>
      </c>
      <c r="E158">
        <v>40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336</v>
      </c>
      <c r="R158">
        <v>933</v>
      </c>
      <c r="S158">
        <v>5.1832797427652721</v>
      </c>
      <c r="T158">
        <v>6.8767416934619519</v>
      </c>
      <c r="U158">
        <v>203.66345123258327</v>
      </c>
      <c r="V158">
        <v>42.015005359056808</v>
      </c>
      <c r="W158">
        <v>57.449088960342991</v>
      </c>
      <c r="X158">
        <v>0.53590568060021437</v>
      </c>
      <c r="Y158">
        <v>55.065588717072515</v>
      </c>
      <c r="Z158">
        <v>1.6569898598013837</v>
      </c>
      <c r="AA158">
        <v>2.218219715942797</v>
      </c>
      <c r="AB158">
        <v>65.428355621024622</v>
      </c>
      <c r="AC158">
        <v>58.203975844530305</v>
      </c>
      <c r="AD158">
        <v>47.854518232344809</v>
      </c>
      <c r="AE158">
        <v>2.4303837036651119</v>
      </c>
      <c r="AF158">
        <v>2.1895949449853607</v>
      </c>
      <c r="AG158">
        <v>536.43743199129483</v>
      </c>
      <c r="AH158">
        <v>98.070739549839232</v>
      </c>
      <c r="AI158">
        <v>62.59378349410504</v>
      </c>
      <c r="AJ158">
        <v>110.82803466164872</v>
      </c>
      <c r="AK158">
        <v>50.928527107696567</v>
      </c>
      <c r="AL158">
        <v>26.836721812845543</v>
      </c>
      <c r="AM158">
        <v>-0.88782523717418016</v>
      </c>
      <c r="AN158">
        <v>99</v>
      </c>
      <c r="AO158">
        <v>99</v>
      </c>
      <c r="AP158">
        <v>99</v>
      </c>
      <c r="AQ158">
        <v>99</v>
      </c>
      <c r="AR158">
        <v>190.80522306855275</v>
      </c>
      <c r="AS158">
        <v>28.899390876862711</v>
      </c>
    </row>
    <row r="159" spans="1:45">
      <c r="A159">
        <v>3</v>
      </c>
      <c r="B159">
        <v>93</v>
      </c>
      <c r="C159">
        <v>2023</v>
      </c>
      <c r="D159">
        <v>99</v>
      </c>
      <c r="E159">
        <v>41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349</v>
      </c>
      <c r="R159">
        <v>985</v>
      </c>
      <c r="S159">
        <v>5.1451776649746179</v>
      </c>
      <c r="T159">
        <v>6.925888324873096</v>
      </c>
      <c r="U159">
        <v>207.61512690355349</v>
      </c>
      <c r="V159">
        <v>41.116751269035525</v>
      </c>
      <c r="W159">
        <v>57.969543147208114</v>
      </c>
      <c r="X159">
        <v>0</v>
      </c>
      <c r="Y159">
        <v>51.276486973605778</v>
      </c>
      <c r="Z159">
        <v>1.6203777193008819</v>
      </c>
      <c r="AA159">
        <v>2.1731144105490112</v>
      </c>
      <c r="AB159">
        <v>62.212285831445989</v>
      </c>
      <c r="AC159">
        <v>67.642495544857354</v>
      </c>
      <c r="AD159">
        <v>50.760408860108839</v>
      </c>
      <c r="AE159">
        <v>2.5658391726796723</v>
      </c>
      <c r="AF159">
        <v>2.3564827378719744</v>
      </c>
      <c r="AG159">
        <v>545.99381443298989</v>
      </c>
      <c r="AH159">
        <v>97.969543147208157</v>
      </c>
      <c r="AI159">
        <v>59.086294416243661</v>
      </c>
      <c r="AJ159">
        <v>100.97322275888816</v>
      </c>
      <c r="AK159">
        <v>46.355237221014917</v>
      </c>
      <c r="AL159">
        <v>20.237200400914723</v>
      </c>
      <c r="AM159">
        <v>-5.0483962953803676</v>
      </c>
      <c r="AN159">
        <v>99</v>
      </c>
      <c r="AO159">
        <v>99</v>
      </c>
      <c r="AP159">
        <v>99</v>
      </c>
      <c r="AQ159">
        <v>99</v>
      </c>
      <c r="AR159">
        <v>191.68453608247424</v>
      </c>
      <c r="AS159">
        <v>29.010538946855032</v>
      </c>
    </row>
    <row r="160" spans="1:45">
      <c r="A160">
        <v>3</v>
      </c>
      <c r="B160">
        <v>94</v>
      </c>
      <c r="C160">
        <v>2023</v>
      </c>
      <c r="D160">
        <v>99</v>
      </c>
      <c r="E160">
        <v>42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339</v>
      </c>
      <c r="R160">
        <v>1010</v>
      </c>
      <c r="S160">
        <v>5.1982160555004961</v>
      </c>
      <c r="T160">
        <v>7.0485148514851481</v>
      </c>
      <c r="U160">
        <v>211.78207920792113</v>
      </c>
      <c r="V160">
        <v>40.594059405940577</v>
      </c>
      <c r="W160">
        <v>58.415841584158414</v>
      </c>
      <c r="X160">
        <v>0.49504950495049505</v>
      </c>
      <c r="Y160">
        <v>52.062241744653619</v>
      </c>
      <c r="Z160">
        <v>1.6293518539895686</v>
      </c>
      <c r="AA160">
        <v>2.0996517326200297</v>
      </c>
      <c r="AB160">
        <v>57.507835222180709</v>
      </c>
      <c r="AC160">
        <v>63.74695957117099</v>
      </c>
      <c r="AD160">
        <v>48.705136775501664</v>
      </c>
      <c r="AE160">
        <v>2.6309619943212894</v>
      </c>
      <c r="AF160">
        <v>2.46478828201999</v>
      </c>
      <c r="AG160">
        <v>559.01820020222442</v>
      </c>
      <c r="AH160">
        <v>97.722772277227719</v>
      </c>
      <c r="AI160">
        <v>62.277227722772274</v>
      </c>
      <c r="AJ160">
        <v>100.851128520001</v>
      </c>
      <c r="AK160">
        <v>46.607096368351343</v>
      </c>
      <c r="AL160">
        <v>29.337585070895575</v>
      </c>
      <c r="AM160">
        <v>-13.070539144811297</v>
      </c>
      <c r="AN160">
        <v>99</v>
      </c>
      <c r="AO160">
        <v>99</v>
      </c>
      <c r="AP160">
        <v>99</v>
      </c>
      <c r="AQ160">
        <v>99</v>
      </c>
      <c r="AR160">
        <v>192.67138523761372</v>
      </c>
      <c r="AS160">
        <v>29.212659427017449</v>
      </c>
    </row>
    <row r="161" spans="1:45">
      <c r="A161">
        <v>3</v>
      </c>
      <c r="B161">
        <v>95</v>
      </c>
      <c r="C161">
        <v>2023</v>
      </c>
      <c r="D161">
        <v>99</v>
      </c>
      <c r="E161">
        <v>43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375</v>
      </c>
      <c r="R161">
        <v>961</v>
      </c>
      <c r="S161">
        <v>5.1997918834547345</v>
      </c>
      <c r="T161">
        <v>6.9542143600416244</v>
      </c>
      <c r="U161">
        <v>212.51123829344436</v>
      </c>
      <c r="V161">
        <v>41.103017689906345</v>
      </c>
      <c r="W161">
        <v>60.249739854318442</v>
      </c>
      <c r="X161">
        <v>0.52029136316337155</v>
      </c>
      <c r="Y161">
        <v>55.052525279715248</v>
      </c>
      <c r="Z161">
        <v>1.63839213280247</v>
      </c>
      <c r="AA161">
        <v>2.0518729374267441</v>
      </c>
      <c r="AB161">
        <v>62.115244378693312</v>
      </c>
      <c r="AC161">
        <v>62.74800437956619</v>
      </c>
      <c r="AD161">
        <v>41.749656219324464</v>
      </c>
      <c r="AE161">
        <v>2.5033212639037226</v>
      </c>
      <c r="AF161">
        <v>2.3532839274607049</v>
      </c>
      <c r="AG161">
        <v>555.04042553191493</v>
      </c>
      <c r="AH161">
        <v>97.398543184183126</v>
      </c>
      <c r="AI161">
        <v>55.46305931321541</v>
      </c>
      <c r="AJ161">
        <v>100.10649894853837</v>
      </c>
      <c r="AK161">
        <v>56.53382871493649</v>
      </c>
      <c r="AL161">
        <v>29.044272899844682</v>
      </c>
      <c r="AM161">
        <v>-1.6643768464288669</v>
      </c>
      <c r="AN161">
        <v>99</v>
      </c>
      <c r="AO161">
        <v>99</v>
      </c>
      <c r="AP161">
        <v>99</v>
      </c>
      <c r="AQ161">
        <v>99</v>
      </c>
      <c r="AR161">
        <v>192.79468085106376</v>
      </c>
      <c r="AS161">
        <v>29.199369883355462</v>
      </c>
    </row>
    <row r="162" spans="1:45">
      <c r="A162">
        <v>3</v>
      </c>
      <c r="B162">
        <v>96</v>
      </c>
      <c r="C162">
        <v>2023</v>
      </c>
      <c r="D162">
        <v>99</v>
      </c>
      <c r="E162">
        <v>44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416</v>
      </c>
      <c r="R162">
        <v>1114</v>
      </c>
      <c r="S162">
        <v>5.1780575539568332</v>
      </c>
      <c r="T162">
        <v>7.0565529622980252</v>
      </c>
      <c r="U162">
        <v>207.67630161579888</v>
      </c>
      <c r="V162">
        <v>42.010771992818654</v>
      </c>
      <c r="W162">
        <v>60.233393177737881</v>
      </c>
      <c r="X162">
        <v>0.17953321364452421</v>
      </c>
      <c r="Y162">
        <v>52.201755013959115</v>
      </c>
      <c r="Z162">
        <v>1.5806050827185121</v>
      </c>
      <c r="AA162">
        <v>2.0769395476368353</v>
      </c>
      <c r="AB162">
        <v>61.194574394331603</v>
      </c>
      <c r="AC162">
        <v>58.345036321646418</v>
      </c>
      <c r="AD162">
        <v>43.731531170916256</v>
      </c>
      <c r="AE162">
        <v>2.901872932350412</v>
      </c>
      <c r="AF162">
        <v>2.6658835265884568</v>
      </c>
      <c r="AG162">
        <v>553.14403669724766</v>
      </c>
      <c r="AH162">
        <v>97.307001795332155</v>
      </c>
      <c r="AI162">
        <v>60.771992818671471</v>
      </c>
      <c r="AJ162">
        <v>100.05698553498063</v>
      </c>
      <c r="AK162">
        <v>54.332525616719856</v>
      </c>
      <c r="AL162">
        <v>34.371034307214217</v>
      </c>
      <c r="AM162">
        <v>8.996937814130666</v>
      </c>
      <c r="AN162">
        <v>99</v>
      </c>
      <c r="AO162">
        <v>99</v>
      </c>
      <c r="AP162">
        <v>99</v>
      </c>
      <c r="AQ162">
        <v>99</v>
      </c>
      <c r="AR162">
        <v>191.53027522935776</v>
      </c>
      <c r="AS162">
        <v>29.019562229144903</v>
      </c>
    </row>
    <row r="163" spans="1:45">
      <c r="A163">
        <v>3</v>
      </c>
      <c r="B163">
        <v>97</v>
      </c>
      <c r="C163">
        <v>2023</v>
      </c>
      <c r="D163">
        <v>99</v>
      </c>
      <c r="E163">
        <v>45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363</v>
      </c>
      <c r="R163">
        <v>978</v>
      </c>
      <c r="S163">
        <v>5.2997946611909663</v>
      </c>
      <c r="T163">
        <v>7.2351738241308787</v>
      </c>
      <c r="U163">
        <v>212.61993865030635</v>
      </c>
      <c r="V163">
        <v>44.069529652351754</v>
      </c>
      <c r="W163">
        <v>62.985685071574629</v>
      </c>
      <c r="X163">
        <v>0.71574642126789378</v>
      </c>
      <c r="Y163">
        <v>54.667366147170362</v>
      </c>
      <c r="Z163">
        <v>1.4896056577058938</v>
      </c>
      <c r="AA163">
        <v>2.1378634529850817</v>
      </c>
      <c r="AB163">
        <v>55.449887045650406</v>
      </c>
      <c r="AC163">
        <v>62.678646039054449</v>
      </c>
      <c r="AD163">
        <v>44.265444754322594</v>
      </c>
      <c r="AE163">
        <v>2.5476047826200219</v>
      </c>
      <c r="AF163">
        <v>2.3961383075741676</v>
      </c>
      <c r="AG163">
        <v>563.74058577405856</v>
      </c>
      <c r="AH163">
        <v>97.341513292433518</v>
      </c>
      <c r="AI163">
        <v>64.723926380368084</v>
      </c>
      <c r="AJ163">
        <v>102.20907107754944</v>
      </c>
      <c r="AK163">
        <v>56.596109034454649</v>
      </c>
      <c r="AL163">
        <v>31.267130611468755</v>
      </c>
      <c r="AM163">
        <v>0.49732308328742098</v>
      </c>
      <c r="AN163">
        <v>99</v>
      </c>
      <c r="AO163">
        <v>99</v>
      </c>
      <c r="AP163">
        <v>99</v>
      </c>
      <c r="AQ163">
        <v>99</v>
      </c>
      <c r="AR163">
        <v>192.0700836820084</v>
      </c>
      <c r="AS163">
        <v>29.445656735538247</v>
      </c>
    </row>
    <row r="164" spans="1:45">
      <c r="A164">
        <v>3</v>
      </c>
      <c r="B164">
        <v>98</v>
      </c>
      <c r="C164">
        <v>2023</v>
      </c>
      <c r="D164">
        <v>99</v>
      </c>
      <c r="E164">
        <v>46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380</v>
      </c>
      <c r="R164">
        <v>1029</v>
      </c>
      <c r="S164">
        <v>5.3297665369649811</v>
      </c>
      <c r="T164">
        <v>7.166180758017493</v>
      </c>
      <c r="U164">
        <v>212.6949465500488</v>
      </c>
      <c r="V164">
        <v>44.80077745383867</v>
      </c>
      <c r="W164">
        <v>62.099125364431472</v>
      </c>
      <c r="X164">
        <v>0.29154518950437303</v>
      </c>
      <c r="Y164">
        <v>53.49066632224411</v>
      </c>
      <c r="Z164">
        <v>1.6314459452683925</v>
      </c>
      <c r="AA164">
        <v>2.0811017607880462</v>
      </c>
      <c r="AB164">
        <v>61.256540792308797</v>
      </c>
      <c r="AC164">
        <v>63.641268609809202</v>
      </c>
      <c r="AD164">
        <v>45.06159339802155</v>
      </c>
      <c r="AE164">
        <v>2.6804553387689176</v>
      </c>
      <c r="AF164">
        <v>2.5219796935228529</v>
      </c>
      <c r="AG164">
        <v>554.40297029702981</v>
      </c>
      <c r="AH164">
        <v>97.959183673469383</v>
      </c>
      <c r="AI164">
        <v>64.820213799805643</v>
      </c>
      <c r="AJ164">
        <v>110.36474626845342</v>
      </c>
      <c r="AK164">
        <v>41.203788306231445</v>
      </c>
      <c r="AL164">
        <v>15.05044572734314</v>
      </c>
      <c r="AM164">
        <v>-6.8438076559913137</v>
      </c>
      <c r="AN164">
        <v>99</v>
      </c>
      <c r="AO164">
        <v>99</v>
      </c>
      <c r="AP164">
        <v>99</v>
      </c>
      <c r="AQ164">
        <v>99</v>
      </c>
      <c r="AR164">
        <v>192.35445544554457</v>
      </c>
      <c r="AS164">
        <v>29.455170599166923</v>
      </c>
    </row>
    <row r="165" spans="1:45">
      <c r="A165">
        <v>3</v>
      </c>
      <c r="B165">
        <v>99</v>
      </c>
      <c r="C165">
        <v>2023</v>
      </c>
      <c r="D165">
        <v>99</v>
      </c>
      <c r="E165">
        <v>47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376</v>
      </c>
      <c r="R165">
        <v>1214</v>
      </c>
      <c r="S165">
        <v>5.188943894389439</v>
      </c>
      <c r="T165">
        <v>7.1515650741350925</v>
      </c>
      <c r="U165">
        <v>206.2244645799008</v>
      </c>
      <c r="V165">
        <v>39.53871499176276</v>
      </c>
      <c r="W165">
        <v>61.367380560131792</v>
      </c>
      <c r="X165">
        <v>0.16474464579901149</v>
      </c>
      <c r="Y165">
        <v>56.159867736251805</v>
      </c>
      <c r="Z165">
        <v>1.6082267831635235</v>
      </c>
      <c r="AA165">
        <v>2.2120145250302774</v>
      </c>
      <c r="AB165">
        <v>57.31013886871316</v>
      </c>
      <c r="AC165">
        <v>71.18477318245732</v>
      </c>
      <c r="AD165">
        <v>49.658105231931529</v>
      </c>
      <c r="AE165">
        <v>3.1623642189168777</v>
      </c>
      <c r="AF165">
        <v>2.8848810472914455</v>
      </c>
      <c r="AG165">
        <v>547.51591289782243</v>
      </c>
      <c r="AH165">
        <v>98.023064250411849</v>
      </c>
      <c r="AI165">
        <v>66.227347611202617</v>
      </c>
      <c r="AJ165">
        <v>108.06216105234203</v>
      </c>
      <c r="AK165">
        <v>50.00063674489946</v>
      </c>
      <c r="AL165">
        <v>33.644396939571095</v>
      </c>
      <c r="AM165">
        <v>-2.6751596522512964</v>
      </c>
      <c r="AN165">
        <v>99</v>
      </c>
      <c r="AO165">
        <v>99</v>
      </c>
      <c r="AP165">
        <v>99</v>
      </c>
      <c r="AQ165">
        <v>99</v>
      </c>
      <c r="AR165">
        <v>190.93216080402013</v>
      </c>
      <c r="AS165">
        <v>28.996305142253004</v>
      </c>
    </row>
    <row r="166" spans="1:45">
      <c r="A166">
        <v>3</v>
      </c>
      <c r="B166">
        <v>100</v>
      </c>
      <c r="C166">
        <v>2023</v>
      </c>
      <c r="D166">
        <v>99</v>
      </c>
      <c r="E166">
        <v>48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369</v>
      </c>
      <c r="R166">
        <v>1044</v>
      </c>
      <c r="S166">
        <v>5.275431861804222</v>
      </c>
      <c r="T166">
        <v>7.3802681992337185</v>
      </c>
      <c r="U166">
        <v>215.27528735632151</v>
      </c>
      <c r="V166">
        <v>41.570881226053643</v>
      </c>
      <c r="W166">
        <v>68.678160919540218</v>
      </c>
      <c r="X166">
        <v>0.2873563218390805</v>
      </c>
      <c r="Y166">
        <v>53.398397654274611</v>
      </c>
      <c r="Z166">
        <v>1.5319992612905953</v>
      </c>
      <c r="AA166">
        <v>1.8204967336383628</v>
      </c>
      <c r="AB166">
        <v>55.505380781546819</v>
      </c>
      <c r="AC166">
        <v>59.016305761402258</v>
      </c>
      <c r="AD166">
        <v>36.638107502492375</v>
      </c>
      <c r="AE166">
        <v>2.7195290317538889</v>
      </c>
      <c r="AF166">
        <v>2.5897850253060311</v>
      </c>
      <c r="AG166">
        <v>556.49512670565309</v>
      </c>
      <c r="AH166">
        <v>97.988505747126439</v>
      </c>
      <c r="AI166">
        <v>60.34482758620689</v>
      </c>
      <c r="AJ166">
        <v>109.13074260765838</v>
      </c>
      <c r="AK166">
        <v>46.966444230147751</v>
      </c>
      <c r="AL166">
        <v>21.700873609179094</v>
      </c>
      <c r="AM166">
        <v>-13.847705840452724</v>
      </c>
      <c r="AN166">
        <v>99</v>
      </c>
      <c r="AO166">
        <v>99</v>
      </c>
      <c r="AP166">
        <v>99</v>
      </c>
      <c r="AQ166">
        <v>99</v>
      </c>
      <c r="AR166">
        <v>193.13840155945425</v>
      </c>
      <c r="AS166">
        <v>29.44661958066532</v>
      </c>
    </row>
    <row r="167" spans="1:45">
      <c r="A167">
        <v>3</v>
      </c>
      <c r="B167">
        <v>101</v>
      </c>
      <c r="C167">
        <v>2023</v>
      </c>
      <c r="D167">
        <v>99</v>
      </c>
      <c r="E167">
        <v>49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394</v>
      </c>
      <c r="R167">
        <v>1094</v>
      </c>
      <c r="S167">
        <v>5.3080438756855584</v>
      </c>
      <c r="T167">
        <v>7.5283363802559391</v>
      </c>
      <c r="U167">
        <v>215.16334552102373</v>
      </c>
      <c r="V167">
        <v>43.235831809872039</v>
      </c>
      <c r="W167">
        <v>71.023765996343698</v>
      </c>
      <c r="X167">
        <v>0.45703839122486306</v>
      </c>
      <c r="Y167">
        <v>56.769982671305918</v>
      </c>
      <c r="Z167">
        <v>1.7611460697169079</v>
      </c>
      <c r="AA167">
        <v>1.9964826410987064</v>
      </c>
      <c r="AB167">
        <v>64.821637212793206</v>
      </c>
      <c r="AC167">
        <v>68.747277680127979</v>
      </c>
      <c r="AD167">
        <v>54.436250208060073</v>
      </c>
      <c r="AE167">
        <v>2.8497746750371196</v>
      </c>
      <c r="AF167">
        <v>2.7124057069681555</v>
      </c>
      <c r="AG167">
        <v>562.02354048964219</v>
      </c>
      <c r="AH167">
        <v>96.98354661791592</v>
      </c>
      <c r="AI167">
        <v>57.129798903107883</v>
      </c>
      <c r="AJ167">
        <v>106.19804550731696</v>
      </c>
      <c r="AK167">
        <v>41.415282338442474</v>
      </c>
      <c r="AL167">
        <v>20.882808801052843</v>
      </c>
      <c r="AM167">
        <v>-6.2025268116377452</v>
      </c>
      <c r="AN167">
        <v>99</v>
      </c>
      <c r="AO167">
        <v>99</v>
      </c>
      <c r="AP167">
        <v>99</v>
      </c>
      <c r="AQ167">
        <v>99</v>
      </c>
      <c r="AR167">
        <v>192.37193973634649</v>
      </c>
      <c r="AS167">
        <v>29.658505589923926</v>
      </c>
    </row>
    <row r="168" spans="1:45">
      <c r="A168">
        <v>3</v>
      </c>
      <c r="B168">
        <v>102</v>
      </c>
      <c r="C168">
        <v>2023</v>
      </c>
      <c r="D168">
        <v>99</v>
      </c>
      <c r="E168">
        <v>50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AN168">
        <v>99</v>
      </c>
      <c r="AO168">
        <v>99</v>
      </c>
      <c r="AP168">
        <v>99</v>
      </c>
      <c r="AQ168">
        <v>99</v>
      </c>
    </row>
    <row r="169" spans="1:45">
      <c r="A169">
        <v>3</v>
      </c>
      <c r="B169">
        <v>103</v>
      </c>
      <c r="C169">
        <v>2023</v>
      </c>
      <c r="D169">
        <v>99</v>
      </c>
      <c r="E169">
        <v>51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AN169">
        <v>99</v>
      </c>
      <c r="AO169">
        <v>99</v>
      </c>
      <c r="AP169">
        <v>99</v>
      </c>
      <c r="AQ169">
        <v>99</v>
      </c>
    </row>
    <row r="170" spans="1:45">
      <c r="A170">
        <v>3</v>
      </c>
      <c r="B170">
        <v>104</v>
      </c>
      <c r="C170">
        <v>2023</v>
      </c>
      <c r="D170">
        <v>99</v>
      </c>
      <c r="E170">
        <v>52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AN170">
        <v>99</v>
      </c>
      <c r="AO170">
        <v>99</v>
      </c>
      <c r="AP170">
        <v>99</v>
      </c>
      <c r="AQ170">
        <v>99</v>
      </c>
    </row>
    <row r="171" spans="1:45">
      <c r="A171">
        <v>5</v>
      </c>
      <c r="B171">
        <v>1</v>
      </c>
      <c r="C171">
        <v>2024</v>
      </c>
      <c r="D171">
        <v>99</v>
      </c>
      <c r="E171">
        <v>99</v>
      </c>
      <c r="F171">
        <v>99</v>
      </c>
      <c r="G171">
        <v>1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2520</v>
      </c>
      <c r="R171">
        <v>16521</v>
      </c>
      <c r="S171">
        <v>6.228272061050208</v>
      </c>
      <c r="T171">
        <v>7.6960232431450883</v>
      </c>
      <c r="U171">
        <v>230.32467163004765</v>
      </c>
      <c r="V171">
        <v>66.049270625264796</v>
      </c>
      <c r="W171">
        <v>75.231523515525694</v>
      </c>
      <c r="X171">
        <v>0.80503601476908193</v>
      </c>
      <c r="Y171">
        <v>51.73705981578788</v>
      </c>
      <c r="Z171">
        <v>1.7022956843662951</v>
      </c>
      <c r="AA171">
        <v>1.9739454883398528</v>
      </c>
      <c r="AB171">
        <v>61.420254477774158</v>
      </c>
      <c r="AC171">
        <v>56.500010271176222</v>
      </c>
      <c r="AD171">
        <v>43.107868512583195</v>
      </c>
      <c r="AE171">
        <v>44.808787632221311</v>
      </c>
      <c r="AF171">
        <v>45.700797914487744</v>
      </c>
      <c r="AG171">
        <v>521.54470023083161</v>
      </c>
      <c r="AH171">
        <v>96.50142243205616</v>
      </c>
      <c r="AI171">
        <v>76.811331033230445</v>
      </c>
      <c r="AJ171">
        <v>106.10062508228972</v>
      </c>
      <c r="AK171">
        <v>32.240271672660405</v>
      </c>
      <c r="AL171">
        <v>2.8478790793712742E-2</v>
      </c>
      <c r="AM171">
        <v>-23.63719817813692</v>
      </c>
      <c r="AN171">
        <v>99</v>
      </c>
      <c r="AO171">
        <v>99</v>
      </c>
      <c r="AP171">
        <v>99</v>
      </c>
      <c r="AQ171">
        <v>99</v>
      </c>
      <c r="AR171">
        <v>192.22771227150795</v>
      </c>
      <c r="AS171">
        <v>32.071488124642727</v>
      </c>
    </row>
    <row r="172" spans="1:45">
      <c r="A172">
        <v>5</v>
      </c>
      <c r="B172">
        <v>2</v>
      </c>
      <c r="C172">
        <v>2024</v>
      </c>
      <c r="D172">
        <v>99</v>
      </c>
      <c r="E172">
        <v>99</v>
      </c>
      <c r="F172">
        <v>99</v>
      </c>
      <c r="G172">
        <v>2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1957</v>
      </c>
      <c r="R172">
        <v>9160</v>
      </c>
      <c r="S172">
        <v>5.79044599912549</v>
      </c>
      <c r="T172">
        <v>8.0241266375545894</v>
      </c>
      <c r="U172">
        <v>224.87981441048032</v>
      </c>
      <c r="V172">
        <v>55.556768558951958</v>
      </c>
      <c r="W172">
        <v>77.663755458515283</v>
      </c>
      <c r="X172">
        <v>0.65502183406113523</v>
      </c>
      <c r="Y172">
        <v>52.655636035445511</v>
      </c>
      <c r="Z172">
        <v>1.7014293311113948</v>
      </c>
      <c r="AA172">
        <v>2.0977131448583206</v>
      </c>
      <c r="AB172">
        <v>54.093535856040091</v>
      </c>
      <c r="AC172">
        <v>62.185204277603759</v>
      </c>
      <c r="AD172">
        <v>49.173835929656441</v>
      </c>
      <c r="AE172">
        <v>24.844046650393281</v>
      </c>
      <c r="AF172">
        <v>24.739615106955441</v>
      </c>
      <c r="AG172">
        <v>540.25733474726064</v>
      </c>
      <c r="AH172">
        <v>92.423580786026221</v>
      </c>
      <c r="AI172">
        <v>61.812227074235821</v>
      </c>
      <c r="AJ172">
        <v>105.45845197328582</v>
      </c>
      <c r="AK172">
        <v>36.712562745037808</v>
      </c>
      <c r="AL172">
        <v>-4.9152712909424441</v>
      </c>
      <c r="AM172">
        <v>-27.985685707236723</v>
      </c>
      <c r="AN172">
        <v>99</v>
      </c>
      <c r="AO172">
        <v>99</v>
      </c>
      <c r="AP172">
        <v>99</v>
      </c>
      <c r="AQ172">
        <v>99</v>
      </c>
      <c r="AR172">
        <v>192.40096618357484</v>
      </c>
      <c r="AS172">
        <v>31.081058109015625</v>
      </c>
    </row>
    <row r="173" spans="1:45">
      <c r="A173">
        <v>5</v>
      </c>
      <c r="B173">
        <v>3</v>
      </c>
      <c r="C173">
        <v>2024</v>
      </c>
      <c r="D173">
        <v>99</v>
      </c>
      <c r="E173">
        <v>99</v>
      </c>
      <c r="F173">
        <v>99</v>
      </c>
      <c r="G173">
        <v>3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1816</v>
      </c>
      <c r="R173">
        <v>8632</v>
      </c>
      <c r="S173">
        <v>5.5554911283775938</v>
      </c>
      <c r="T173">
        <v>7.6976367006487507</v>
      </c>
      <c r="U173">
        <v>221.11002085264124</v>
      </c>
      <c r="V173">
        <v>46.489805375347551</v>
      </c>
      <c r="W173">
        <v>72.879981464318817</v>
      </c>
      <c r="X173">
        <v>0.6255792400370711</v>
      </c>
      <c r="Y173">
        <v>53.162381852276191</v>
      </c>
      <c r="Z173">
        <v>1.6979184415889947</v>
      </c>
      <c r="AA173">
        <v>2.0328862441230271</v>
      </c>
      <c r="AB173">
        <v>53.068603214643296</v>
      </c>
      <c r="AC173">
        <v>63.375820752466097</v>
      </c>
      <c r="AD173">
        <v>33.424680720497818</v>
      </c>
      <c r="AE173">
        <v>23.411988066178473</v>
      </c>
      <c r="AF173">
        <v>22.922756868422809</v>
      </c>
      <c r="AG173">
        <v>544.84715346534642</v>
      </c>
      <c r="AH173">
        <v>93.338739573679362</v>
      </c>
      <c r="AI173">
        <v>53.255329008341057</v>
      </c>
      <c r="AJ173">
        <v>111.40877047134492</v>
      </c>
      <c r="AK173">
        <v>49.781090647303515</v>
      </c>
      <c r="AL173">
        <v>27.465848126101911</v>
      </c>
      <c r="AM173">
        <v>-18.038472341998965</v>
      </c>
      <c r="AN173">
        <v>99</v>
      </c>
      <c r="AO173">
        <v>99</v>
      </c>
      <c r="AP173">
        <v>99</v>
      </c>
      <c r="AQ173">
        <v>99</v>
      </c>
      <c r="AR173">
        <v>192.90445544554456</v>
      </c>
      <c r="AS173">
        <v>30.445524776877644</v>
      </c>
    </row>
    <row r="174" spans="1:45">
      <c r="A174">
        <v>5</v>
      </c>
      <c r="B174">
        <v>4</v>
      </c>
      <c r="C174">
        <v>2024</v>
      </c>
      <c r="D174">
        <v>99</v>
      </c>
      <c r="E174">
        <v>99</v>
      </c>
      <c r="F174">
        <v>99</v>
      </c>
      <c r="G174">
        <v>4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583</v>
      </c>
      <c r="R174">
        <v>2557</v>
      </c>
      <c r="S174">
        <v>5.2281800391389437</v>
      </c>
      <c r="T174">
        <v>7.1208447399296046</v>
      </c>
      <c r="U174">
        <v>216.11403989049649</v>
      </c>
      <c r="V174">
        <v>38.912788423934302</v>
      </c>
      <c r="W174">
        <v>59.170903402424706</v>
      </c>
      <c r="X174">
        <v>0.39108330074305825</v>
      </c>
      <c r="Y174">
        <v>51.984902316136179</v>
      </c>
      <c r="Z174">
        <v>1.5454657339525653</v>
      </c>
      <c r="AA174">
        <v>2.1125598829473753</v>
      </c>
      <c r="AB174">
        <v>53.352291332833509</v>
      </c>
      <c r="AC174">
        <v>64.686305097992943</v>
      </c>
      <c r="AD174">
        <v>36.825343304114405</v>
      </c>
      <c r="AE174">
        <v>6.9351776512069403</v>
      </c>
      <c r="AF174">
        <v>6.636830110134011</v>
      </c>
      <c r="AG174">
        <v>554.84181459566059</v>
      </c>
      <c r="AH174">
        <v>98.748533437622228</v>
      </c>
      <c r="AI174">
        <v>49.863120844739925</v>
      </c>
      <c r="AJ174">
        <v>103.80258833112876</v>
      </c>
      <c r="AK174">
        <v>50.949716778666243</v>
      </c>
      <c r="AL174">
        <v>27.683666890656671</v>
      </c>
      <c r="AM174">
        <v>-6.2572854340637054</v>
      </c>
      <c r="AN174">
        <v>99</v>
      </c>
      <c r="AO174">
        <v>99</v>
      </c>
      <c r="AP174">
        <v>99</v>
      </c>
      <c r="AQ174">
        <v>99</v>
      </c>
      <c r="AR174">
        <v>193.11715976331359</v>
      </c>
      <c r="AS174">
        <v>29.539943779234935</v>
      </c>
    </row>
    <row r="175" spans="1:45">
      <c r="A175">
        <v>5</v>
      </c>
      <c r="B175">
        <v>5</v>
      </c>
      <c r="C175">
        <v>2023</v>
      </c>
      <c r="D175">
        <v>99</v>
      </c>
      <c r="E175">
        <v>99</v>
      </c>
      <c r="F175">
        <v>99</v>
      </c>
      <c r="G175">
        <v>1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2719</v>
      </c>
      <c r="R175">
        <v>17914</v>
      </c>
      <c r="S175">
        <v>6.1997541487400145</v>
      </c>
      <c r="T175">
        <v>7.9645528636820382</v>
      </c>
      <c r="U175">
        <v>232.81804733727739</v>
      </c>
      <c r="V175">
        <v>65.183655241710397</v>
      </c>
      <c r="W175">
        <v>79.451825387964718</v>
      </c>
      <c r="X175">
        <v>1.1834319526627219</v>
      </c>
      <c r="Y175">
        <v>53.894651027363594</v>
      </c>
      <c r="Z175">
        <v>1.7098877534603101</v>
      </c>
      <c r="AA175">
        <v>1.9596306933750736</v>
      </c>
      <c r="AB175">
        <v>62.113146007865218</v>
      </c>
      <c r="AC175">
        <v>60.835445259678607</v>
      </c>
      <c r="AD175">
        <v>46.394892017384173</v>
      </c>
      <c r="AE175">
        <v>46.664409075516417</v>
      </c>
      <c r="AF175">
        <v>48.05938969485932</v>
      </c>
      <c r="AG175">
        <v>526.96018935721213</v>
      </c>
      <c r="AH175">
        <v>97.448922630344981</v>
      </c>
      <c r="AI175">
        <v>74.835324327341738</v>
      </c>
      <c r="AJ175">
        <v>112.69727589668882</v>
      </c>
      <c r="AK175">
        <v>39.241057703450927</v>
      </c>
      <c r="AL175">
        <v>15.737834630612284</v>
      </c>
      <c r="AM175">
        <v>-12.458434618704048</v>
      </c>
      <c r="AN175">
        <v>99</v>
      </c>
      <c r="AO175">
        <v>99</v>
      </c>
      <c r="AP175">
        <v>99</v>
      </c>
      <c r="AQ175">
        <v>99</v>
      </c>
      <c r="AR175">
        <v>192.89733645126341</v>
      </c>
      <c r="AS175">
        <v>32.070288331653565</v>
      </c>
    </row>
    <row r="176" spans="1:45">
      <c r="A176">
        <v>5</v>
      </c>
      <c r="B176">
        <v>6</v>
      </c>
      <c r="C176">
        <v>2023</v>
      </c>
      <c r="D176">
        <v>99</v>
      </c>
      <c r="E176">
        <v>99</v>
      </c>
      <c r="F176">
        <v>99</v>
      </c>
      <c r="G176">
        <v>2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1982</v>
      </c>
      <c r="R176">
        <v>8877</v>
      </c>
      <c r="S176">
        <v>5.5726052126819372</v>
      </c>
      <c r="T176">
        <v>7.8393601441928604</v>
      </c>
      <c r="U176">
        <v>223.82184296496516</v>
      </c>
      <c r="V176">
        <v>49.588825053509055</v>
      </c>
      <c r="W176">
        <v>74.946490931621085</v>
      </c>
      <c r="X176">
        <v>0.73222935676467282</v>
      </c>
      <c r="Y176">
        <v>53.086911078147025</v>
      </c>
      <c r="Z176">
        <v>1.767054637874919</v>
      </c>
      <c r="AA176">
        <v>2.0836112933585551</v>
      </c>
      <c r="AB176">
        <v>55.481906177997779</v>
      </c>
      <c r="AC176">
        <v>66.01433886584779</v>
      </c>
      <c r="AD176">
        <v>52.183005796957879</v>
      </c>
      <c r="AE176">
        <v>23.123811508505039</v>
      </c>
      <c r="AF176">
        <v>22.894845987015703</v>
      </c>
      <c r="AG176">
        <v>544.97426298549374</v>
      </c>
      <c r="AH176">
        <v>95.98963613833503</v>
      </c>
      <c r="AI176">
        <v>58.55581840711951</v>
      </c>
      <c r="AJ176">
        <v>107.85661829353106</v>
      </c>
      <c r="AK176">
        <v>47.07658731596571</v>
      </c>
      <c r="AL176">
        <v>24.563634714151352</v>
      </c>
      <c r="AM176">
        <v>-14.12484493442707</v>
      </c>
      <c r="AN176">
        <v>99</v>
      </c>
      <c r="AO176">
        <v>99</v>
      </c>
      <c r="AP176">
        <v>99</v>
      </c>
      <c r="AQ176">
        <v>99</v>
      </c>
      <c r="AR176">
        <v>193.65921853065035</v>
      </c>
      <c r="AS176">
        <v>30.554675735796742</v>
      </c>
    </row>
    <row r="177" spans="1:45">
      <c r="A177">
        <v>5</v>
      </c>
      <c r="B177">
        <v>7</v>
      </c>
      <c r="C177">
        <v>2023</v>
      </c>
      <c r="D177">
        <v>99</v>
      </c>
      <c r="E177">
        <v>99</v>
      </c>
      <c r="F177">
        <v>99</v>
      </c>
      <c r="G177">
        <v>3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1885</v>
      </c>
      <c r="R177">
        <v>8857</v>
      </c>
      <c r="S177">
        <v>5.3318644067796628</v>
      </c>
      <c r="T177">
        <v>7.5711866320424512</v>
      </c>
      <c r="U177">
        <v>218.59687253020255</v>
      </c>
      <c r="V177">
        <v>41.515185728802095</v>
      </c>
      <c r="W177">
        <v>70.938240939370004</v>
      </c>
      <c r="X177">
        <v>0.30484362651010505</v>
      </c>
      <c r="Y177">
        <v>53.489800909413262</v>
      </c>
      <c r="Z177">
        <v>1.68949335755723</v>
      </c>
      <c r="AA177">
        <v>2.0933225241947659</v>
      </c>
      <c r="AB177">
        <v>56.077786502062153</v>
      </c>
      <c r="AC177">
        <v>65.634561797756092</v>
      </c>
      <c r="AD177">
        <v>34.873530461221691</v>
      </c>
      <c r="AE177">
        <v>23.071713251191753</v>
      </c>
      <c r="AF177">
        <v>22.310002962471874</v>
      </c>
      <c r="AG177">
        <v>549.53650336215196</v>
      </c>
      <c r="AH177">
        <v>93.620864852658912</v>
      </c>
      <c r="AI177">
        <v>48.357231568251088</v>
      </c>
      <c r="AJ177">
        <v>111.09302755461752</v>
      </c>
      <c r="AK177">
        <v>44.021191255237241</v>
      </c>
      <c r="AL177">
        <v>29.202500190643278</v>
      </c>
      <c r="AM177">
        <v>-19.217877173033795</v>
      </c>
      <c r="AN177">
        <v>99</v>
      </c>
      <c r="AO177">
        <v>99</v>
      </c>
      <c r="AP177">
        <v>99</v>
      </c>
      <c r="AQ177">
        <v>99</v>
      </c>
      <c r="AR177">
        <v>193.28398174831889</v>
      </c>
      <c r="AS177">
        <v>29.763122074249459</v>
      </c>
    </row>
    <row r="178" spans="1:45">
      <c r="A178">
        <v>5</v>
      </c>
      <c r="B178">
        <v>8</v>
      </c>
      <c r="C178">
        <v>2023</v>
      </c>
      <c r="D178">
        <v>99</v>
      </c>
      <c r="E178">
        <v>99</v>
      </c>
      <c r="F178">
        <v>99</v>
      </c>
      <c r="G178">
        <v>4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627</v>
      </c>
      <c r="R178">
        <v>2741</v>
      </c>
      <c r="S178">
        <v>5.1832116788321185</v>
      </c>
      <c r="T178">
        <v>7.2630426851514045</v>
      </c>
      <c r="U178">
        <v>213.25961327982495</v>
      </c>
      <c r="V178">
        <v>38.708500547245528</v>
      </c>
      <c r="W178">
        <v>60.963152134257584</v>
      </c>
      <c r="X178">
        <v>0.29186428310835449</v>
      </c>
      <c r="Y178">
        <v>49.074028761303794</v>
      </c>
      <c r="Z178">
        <v>1.5607790987457557</v>
      </c>
      <c r="AA178">
        <v>2.1287752672928311</v>
      </c>
      <c r="AB178">
        <v>54.191325943205719</v>
      </c>
      <c r="AC178">
        <v>62.732201227779392</v>
      </c>
      <c r="AD178">
        <v>40.480727280579558</v>
      </c>
      <c r="AE178">
        <v>7.1400661647867878</v>
      </c>
      <c r="AF178">
        <v>6.7357613556531009</v>
      </c>
      <c r="AG178">
        <v>556.85947955390316</v>
      </c>
      <c r="AH178">
        <v>97.701568770521689</v>
      </c>
      <c r="AI178">
        <v>53.557095950383086</v>
      </c>
      <c r="AJ178">
        <v>101.94764106120694</v>
      </c>
      <c r="AK178">
        <v>47.669406756999315</v>
      </c>
      <c r="AL178">
        <v>24.574044843838159</v>
      </c>
      <c r="AM178">
        <v>-11.804940198574917</v>
      </c>
      <c r="AN178">
        <v>99</v>
      </c>
      <c r="AO178">
        <v>99</v>
      </c>
      <c r="AP178">
        <v>99</v>
      </c>
      <c r="AQ178">
        <v>99</v>
      </c>
      <c r="AR178">
        <v>193.08327137546465</v>
      </c>
      <c r="AS178">
        <v>29.311788344210719</v>
      </c>
    </row>
    <row r="179" spans="1:45">
      <c r="A179">
        <v>5</v>
      </c>
      <c r="B179">
        <v>9</v>
      </c>
      <c r="C179">
        <v>2022</v>
      </c>
      <c r="D179">
        <v>99</v>
      </c>
      <c r="E179">
        <v>99</v>
      </c>
      <c r="F179">
        <v>99</v>
      </c>
      <c r="G179">
        <v>1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2655</v>
      </c>
      <c r="R179">
        <v>15499</v>
      </c>
      <c r="S179">
        <v>6.273861066235864</v>
      </c>
      <c r="T179">
        <v>7.8549583844118978</v>
      </c>
      <c r="U179">
        <v>235.36613652493688</v>
      </c>
      <c r="V179">
        <v>65.849409639331554</v>
      </c>
      <c r="W179">
        <v>77.27595328730888</v>
      </c>
      <c r="X179">
        <v>0.99361249112845995</v>
      </c>
      <c r="Y179">
        <v>51.663011400625955</v>
      </c>
      <c r="Z179">
        <v>1.7015287247347597</v>
      </c>
      <c r="AA179">
        <v>1.9616614841298343</v>
      </c>
      <c r="AB179">
        <v>61.409126242051236</v>
      </c>
      <c r="AC179">
        <v>59.985767554302697</v>
      </c>
      <c r="AD179">
        <v>43.082927650788889</v>
      </c>
      <c r="AE179">
        <v>46.022507943106568</v>
      </c>
      <c r="AF179">
        <v>47.054843339888336</v>
      </c>
      <c r="AG179">
        <v>526.0917394492966</v>
      </c>
      <c r="AH179">
        <v>91.154268017291429</v>
      </c>
      <c r="AI179">
        <v>73.514420285179682</v>
      </c>
      <c r="AJ179">
        <v>106.64227690171826</v>
      </c>
      <c r="AK179">
        <v>42.155095973480222</v>
      </c>
      <c r="AL179">
        <v>21.032508037057283</v>
      </c>
      <c r="AM179">
        <v>-13.349720266433039</v>
      </c>
      <c r="AN179">
        <v>99</v>
      </c>
      <c r="AO179">
        <v>99</v>
      </c>
      <c r="AP179">
        <v>99</v>
      </c>
      <c r="AQ179">
        <v>99</v>
      </c>
      <c r="AR179">
        <v>193.30435362357497</v>
      </c>
      <c r="AS179">
        <v>32.327597950570755</v>
      </c>
    </row>
    <row r="180" spans="1:45">
      <c r="A180">
        <v>5</v>
      </c>
      <c r="B180">
        <v>10</v>
      </c>
      <c r="C180">
        <v>2022</v>
      </c>
      <c r="D180">
        <v>99</v>
      </c>
      <c r="E180">
        <v>99</v>
      </c>
      <c r="F180">
        <v>99</v>
      </c>
      <c r="G180">
        <v>2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1926</v>
      </c>
      <c r="R180">
        <v>7646</v>
      </c>
      <c r="S180">
        <v>5.71464117338921</v>
      </c>
      <c r="T180">
        <v>7.8434475542767492</v>
      </c>
      <c r="U180">
        <v>229.44126340570256</v>
      </c>
      <c r="V180">
        <v>51.203243526026682</v>
      </c>
      <c r="W180">
        <v>75.804342139680884</v>
      </c>
      <c r="X180">
        <v>1.0986136541982738</v>
      </c>
      <c r="Y180">
        <v>53.600312219453826</v>
      </c>
      <c r="Z180">
        <v>1.7962756788242404</v>
      </c>
      <c r="AA180">
        <v>2.0265568356753558</v>
      </c>
      <c r="AB180">
        <v>54.691770953243477</v>
      </c>
      <c r="AC180">
        <v>66.275990943040938</v>
      </c>
      <c r="AD180">
        <v>50.878657894358739</v>
      </c>
      <c r="AE180">
        <v>22.703922558422661</v>
      </c>
      <c r="AF180">
        <v>22.628850546237405</v>
      </c>
      <c r="AG180">
        <v>549.40002718499375</v>
      </c>
      <c r="AH180">
        <v>92.008893539105415</v>
      </c>
      <c r="AI180">
        <v>56.473973319382679</v>
      </c>
      <c r="AJ180">
        <v>108.8656786854779</v>
      </c>
      <c r="AK180">
        <v>49.504220540199128</v>
      </c>
      <c r="AL180">
        <v>25.132649505134435</v>
      </c>
      <c r="AM180">
        <v>-13.443966170441877</v>
      </c>
      <c r="AN180">
        <v>99</v>
      </c>
      <c r="AO180">
        <v>99</v>
      </c>
      <c r="AP180">
        <v>99</v>
      </c>
      <c r="AQ180">
        <v>99</v>
      </c>
      <c r="AR180">
        <v>194.12600244664941</v>
      </c>
      <c r="AS180">
        <v>31.116842186170047</v>
      </c>
    </row>
    <row r="181" spans="1:45">
      <c r="A181">
        <v>5</v>
      </c>
      <c r="B181">
        <v>11</v>
      </c>
      <c r="C181">
        <v>2022</v>
      </c>
      <c r="D181">
        <v>99</v>
      </c>
      <c r="E181">
        <v>99</v>
      </c>
      <c r="F181">
        <v>99</v>
      </c>
      <c r="G181">
        <v>3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1848</v>
      </c>
      <c r="R181">
        <v>7847</v>
      </c>
      <c r="S181">
        <v>5.4711968322902029</v>
      </c>
      <c r="T181">
        <v>7.6523512170256129</v>
      </c>
      <c r="U181">
        <v>223.92306104243704</v>
      </c>
      <c r="V181">
        <v>44.883394927997962</v>
      </c>
      <c r="W181">
        <v>73.110742959092633</v>
      </c>
      <c r="X181">
        <v>0.35682426404995538</v>
      </c>
      <c r="Y181">
        <v>51.988801889842591</v>
      </c>
      <c r="Z181">
        <v>1.6683755175476476</v>
      </c>
      <c r="AA181">
        <v>2.0236153299099726</v>
      </c>
      <c r="AB181">
        <v>54.524760444834321</v>
      </c>
      <c r="AC181">
        <v>64.055515271290218</v>
      </c>
      <c r="AD181">
        <v>31.659997155035096</v>
      </c>
      <c r="AE181">
        <v>23.300769070879241</v>
      </c>
      <c r="AF181">
        <v>22.665178826765839</v>
      </c>
      <c r="AG181">
        <v>546.67332707523121</v>
      </c>
      <c r="AH181">
        <v>91.206830635911842</v>
      </c>
      <c r="AI181">
        <v>49.64954759780808</v>
      </c>
      <c r="AJ181">
        <v>106.82197426544278</v>
      </c>
      <c r="AK181">
        <v>58.357955998302678</v>
      </c>
      <c r="AL181">
        <v>33.518769037944978</v>
      </c>
      <c r="AM181">
        <v>-2.4962858864220214</v>
      </c>
      <c r="AN181">
        <v>99</v>
      </c>
      <c r="AO181">
        <v>99</v>
      </c>
      <c r="AP181">
        <v>99</v>
      </c>
      <c r="AQ181">
        <v>99</v>
      </c>
      <c r="AR181">
        <v>194.04881319565504</v>
      </c>
      <c r="AS181">
        <v>30.36577969950622</v>
      </c>
    </row>
    <row r="182" spans="1:45">
      <c r="A182">
        <v>5</v>
      </c>
      <c r="B182">
        <v>12</v>
      </c>
      <c r="C182">
        <v>2022</v>
      </c>
      <c r="D182">
        <v>99</v>
      </c>
      <c r="E182">
        <v>99</v>
      </c>
      <c r="F182">
        <v>99</v>
      </c>
      <c r="G182">
        <v>4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635</v>
      </c>
      <c r="R182">
        <v>2685</v>
      </c>
      <c r="S182">
        <v>5.3756534727408516</v>
      </c>
      <c r="T182">
        <v>7.5385474860335213</v>
      </c>
      <c r="U182">
        <v>220.91462197392937</v>
      </c>
      <c r="V182">
        <v>43.836126629422729</v>
      </c>
      <c r="W182">
        <v>65.996275605214166</v>
      </c>
      <c r="X182">
        <v>0.40968342644320288</v>
      </c>
      <c r="Y182">
        <v>51.974351282752565</v>
      </c>
      <c r="Z182">
        <v>1.5871702862470485</v>
      </c>
      <c r="AA182">
        <v>2.2923449920237657</v>
      </c>
      <c r="AB182">
        <v>57.653480880526679</v>
      </c>
      <c r="AC182">
        <v>61.497984278654449</v>
      </c>
      <c r="AD182">
        <v>45.024275995301934</v>
      </c>
      <c r="AE182">
        <v>7.9728004275915314</v>
      </c>
      <c r="AF182">
        <v>7.6511272871084142</v>
      </c>
      <c r="AG182">
        <v>557.27165204120593</v>
      </c>
      <c r="AH182">
        <v>93.035381750465561</v>
      </c>
      <c r="AI182">
        <v>53.891992551210414</v>
      </c>
      <c r="AJ182">
        <v>100.86317389818689</v>
      </c>
      <c r="AK182">
        <v>47.664282878915607</v>
      </c>
      <c r="AL182">
        <v>23.253699983737793</v>
      </c>
      <c r="AM182">
        <v>-11.966221559007556</v>
      </c>
      <c r="AN182">
        <v>99</v>
      </c>
      <c r="AO182">
        <v>99</v>
      </c>
      <c r="AP182">
        <v>99</v>
      </c>
      <c r="AQ182">
        <v>99</v>
      </c>
      <c r="AR182">
        <v>193.7836703548264</v>
      </c>
      <c r="AS182">
        <v>29.944440171099529</v>
      </c>
    </row>
    <row r="183" spans="1:45">
      <c r="A183">
        <v>5</v>
      </c>
      <c r="B183">
        <v>13</v>
      </c>
      <c r="C183">
        <v>2021</v>
      </c>
      <c r="D183">
        <v>99</v>
      </c>
      <c r="E183">
        <v>99</v>
      </c>
      <c r="F183">
        <v>99</v>
      </c>
      <c r="G183">
        <v>1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2500</v>
      </c>
      <c r="R183">
        <v>12832.650000000001</v>
      </c>
      <c r="S183">
        <v>6.3525078608081715</v>
      </c>
      <c r="T183">
        <v>7.9064729420657471</v>
      </c>
      <c r="U183">
        <v>233.81139671073339</v>
      </c>
      <c r="V183">
        <v>6.4133285019072428</v>
      </c>
      <c r="W183">
        <v>77.396328895434692</v>
      </c>
      <c r="X183">
        <v>0.84939587692331697</v>
      </c>
      <c r="Y183">
        <v>50.144866854714785</v>
      </c>
      <c r="Z183">
        <v>1.7103392428053263</v>
      </c>
      <c r="AA183">
        <v>2.012059601033569</v>
      </c>
      <c r="AB183">
        <v>58.666494026611311</v>
      </c>
      <c r="AC183">
        <v>58.05497570242445</v>
      </c>
      <c r="AD183">
        <v>41.917475622906885</v>
      </c>
      <c r="AE183">
        <v>45.454255648110063</v>
      </c>
      <c r="AF183">
        <v>46.294508572534014</v>
      </c>
      <c r="AG183">
        <v>529.32343723419808</v>
      </c>
      <c r="AH183">
        <v>94.664780851967421</v>
      </c>
      <c r="AI183">
        <v>75.728707632484301</v>
      </c>
      <c r="AJ183">
        <v>113.68890046153764</v>
      </c>
      <c r="AK183">
        <v>40.878629239790691</v>
      </c>
      <c r="AL183">
        <v>15.567644839385988</v>
      </c>
      <c r="AM183">
        <v>-23.373734295936529</v>
      </c>
      <c r="AN183">
        <v>99</v>
      </c>
      <c r="AO183">
        <v>99</v>
      </c>
      <c r="AP183">
        <v>99</v>
      </c>
      <c r="AQ183">
        <v>99</v>
      </c>
      <c r="AR183">
        <v>192.30557441351735</v>
      </c>
      <c r="AS183">
        <v>32.568672571825779</v>
      </c>
    </row>
    <row r="184" spans="1:45">
      <c r="A184">
        <v>5</v>
      </c>
      <c r="B184">
        <v>14</v>
      </c>
      <c r="C184">
        <v>2021</v>
      </c>
      <c r="D184">
        <v>99</v>
      </c>
      <c r="E184">
        <v>99</v>
      </c>
      <c r="F184">
        <v>99</v>
      </c>
      <c r="G184">
        <v>2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1785</v>
      </c>
      <c r="R184">
        <v>6568</v>
      </c>
      <c r="S184">
        <v>5.6415956151035314</v>
      </c>
      <c r="T184">
        <v>7.9045371498172976</v>
      </c>
      <c r="U184">
        <v>227.83211479902545</v>
      </c>
      <c r="V184">
        <v>3.0602923264311821</v>
      </c>
      <c r="W184">
        <v>75.928745432399509</v>
      </c>
      <c r="X184">
        <v>0.66991473812423885</v>
      </c>
      <c r="Y184">
        <v>51.430395933453205</v>
      </c>
      <c r="Z184">
        <v>1.8367574264940412</v>
      </c>
      <c r="AA184">
        <v>2.1085473924270142</v>
      </c>
      <c r="AB184">
        <v>53.006671289594735</v>
      </c>
      <c r="AC184">
        <v>62.942713752804686</v>
      </c>
      <c r="AD184">
        <v>48.147234551653511</v>
      </c>
      <c r="AE184">
        <v>23.264372604005167</v>
      </c>
      <c r="AF184">
        <v>23.088490396532741</v>
      </c>
      <c r="AG184">
        <v>552.65431153315967</v>
      </c>
      <c r="AH184">
        <v>95.630328867235079</v>
      </c>
      <c r="AI184">
        <v>56.988428745432401</v>
      </c>
      <c r="AJ184">
        <v>111.90728498222188</v>
      </c>
      <c r="AK184">
        <v>42.432427224839493</v>
      </c>
      <c r="AL184">
        <v>17.96849593666937</v>
      </c>
      <c r="AM184">
        <v>-24.448983973233609</v>
      </c>
      <c r="AN184">
        <v>99</v>
      </c>
      <c r="AO184">
        <v>99</v>
      </c>
      <c r="AP184">
        <v>99</v>
      </c>
      <c r="AQ184">
        <v>99</v>
      </c>
      <c r="AR184">
        <v>194.30108827085849</v>
      </c>
      <c r="AS184">
        <v>30.851310294552921</v>
      </c>
    </row>
    <row r="185" spans="1:45">
      <c r="A185">
        <v>5</v>
      </c>
      <c r="B185">
        <v>15</v>
      </c>
      <c r="C185">
        <v>2021</v>
      </c>
      <c r="D185">
        <v>99</v>
      </c>
      <c r="E185">
        <v>99</v>
      </c>
      <c r="F185">
        <v>99</v>
      </c>
      <c r="G185">
        <v>3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1791</v>
      </c>
      <c r="R185">
        <v>6411.36</v>
      </c>
      <c r="S185">
        <v>5.4070493623817724</v>
      </c>
      <c r="T185">
        <v>7.8063000673803984</v>
      </c>
      <c r="U185">
        <v>223.79898648648651</v>
      </c>
      <c r="V185">
        <v>3.4470065633500524</v>
      </c>
      <c r="W185">
        <v>74.461580694267653</v>
      </c>
      <c r="X185">
        <v>0.48351675775498509</v>
      </c>
      <c r="Y185">
        <v>50.668379607834559</v>
      </c>
      <c r="Z185">
        <v>1.6601082089995245</v>
      </c>
      <c r="AA185">
        <v>2.0512910537721512</v>
      </c>
      <c r="AB185">
        <v>53.170430547950787</v>
      </c>
      <c r="AC185">
        <v>61.956697718613647</v>
      </c>
      <c r="AD185">
        <v>34.106989700066379</v>
      </c>
      <c r="AE185">
        <v>22.709541403534502</v>
      </c>
      <c r="AF185">
        <v>22.138884342547076</v>
      </c>
      <c r="AG185">
        <v>557.32513223853675</v>
      </c>
      <c r="AH185">
        <v>95.767512665019609</v>
      </c>
      <c r="AI185">
        <v>46.736729804596841</v>
      </c>
      <c r="AJ185">
        <v>107.85249838356889</v>
      </c>
      <c r="AK185">
        <v>55.097856526078886</v>
      </c>
      <c r="AL185">
        <v>35.837736444999528</v>
      </c>
      <c r="AM185">
        <v>-40.80731725985185</v>
      </c>
      <c r="AN185">
        <v>99</v>
      </c>
      <c r="AO185">
        <v>99</v>
      </c>
      <c r="AP185">
        <v>99</v>
      </c>
      <c r="AQ185">
        <v>99</v>
      </c>
      <c r="AR185">
        <v>194.2994844555538</v>
      </c>
      <c r="AS185">
        <v>30.207443069659639</v>
      </c>
    </row>
    <row r="186" spans="1:45">
      <c r="A186">
        <v>5</v>
      </c>
      <c r="B186">
        <v>16</v>
      </c>
      <c r="C186">
        <v>2021</v>
      </c>
      <c r="D186">
        <v>99</v>
      </c>
      <c r="E186">
        <v>99</v>
      </c>
      <c r="F186">
        <v>99</v>
      </c>
      <c r="G186">
        <v>4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615</v>
      </c>
      <c r="R186">
        <v>2420</v>
      </c>
      <c r="S186">
        <v>5.5987603305785134</v>
      </c>
      <c r="T186">
        <v>7.8785123966942141</v>
      </c>
      <c r="U186">
        <v>227.05787603305791</v>
      </c>
      <c r="V186">
        <v>4.5041322314049594</v>
      </c>
      <c r="W186">
        <v>75.123966942148741</v>
      </c>
      <c r="X186">
        <v>0.66115702479338867</v>
      </c>
      <c r="Y186">
        <v>48.759445574797823</v>
      </c>
      <c r="Z186">
        <v>1.6573647659317348</v>
      </c>
      <c r="AA186">
        <v>2.1031541291994329</v>
      </c>
      <c r="AB186">
        <v>55.397864973111034</v>
      </c>
      <c r="AC186">
        <v>59.219526021884441</v>
      </c>
      <c r="AD186">
        <v>42.191771028387741</v>
      </c>
      <c r="AE186">
        <v>8.5718303443502624</v>
      </c>
      <c r="AF186">
        <v>8.478116688386157</v>
      </c>
      <c r="AG186">
        <v>558.27602191318999</v>
      </c>
      <c r="AH186">
        <v>96.074380165289284</v>
      </c>
      <c r="AI186">
        <v>55.578512396694201</v>
      </c>
      <c r="AJ186">
        <v>143.57796263736878</v>
      </c>
      <c r="AK186">
        <v>27.161046341527815</v>
      </c>
      <c r="AL186">
        <v>7.3040569769189059</v>
      </c>
      <c r="AM186">
        <v>-20.99521258186692</v>
      </c>
      <c r="AN186">
        <v>99</v>
      </c>
      <c r="AO186">
        <v>99</v>
      </c>
      <c r="AP186">
        <v>99</v>
      </c>
      <c r="AQ186">
        <v>99</v>
      </c>
      <c r="AR186">
        <v>194.09587426326124</v>
      </c>
      <c r="AS186">
        <v>30.824245454366604</v>
      </c>
    </row>
    <row r="187" spans="1:45">
      <c r="A187">
        <v>6</v>
      </c>
      <c r="B187">
        <v>1</v>
      </c>
      <c r="C187">
        <v>1996</v>
      </c>
      <c r="D187">
        <v>99</v>
      </c>
      <c r="E187">
        <v>99</v>
      </c>
      <c r="F187">
        <v>99</v>
      </c>
      <c r="G187">
        <v>99</v>
      </c>
      <c r="H187">
        <v>1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9587</v>
      </c>
      <c r="R187">
        <v>15940.75</v>
      </c>
      <c r="S187">
        <v>3.7483807223624992</v>
      </c>
      <c r="T187">
        <v>7.2881765287078721</v>
      </c>
      <c r="U187">
        <v>203.50657277731625</v>
      </c>
      <c r="V187">
        <v>0.39521352508508062</v>
      </c>
      <c r="W187">
        <v>58.58570017094555</v>
      </c>
      <c r="X187">
        <v>0.21956306949171153</v>
      </c>
      <c r="Y187">
        <v>49.364515280955473</v>
      </c>
      <c r="Z187">
        <v>1.2558496886652617</v>
      </c>
      <c r="AA187">
        <v>2.819366511687174</v>
      </c>
      <c r="AB187">
        <v>64.74494798526581</v>
      </c>
      <c r="AC187">
        <v>74.763325042518687</v>
      </c>
      <c r="AD187">
        <v>59.18267348802619</v>
      </c>
      <c r="AE187">
        <v>69.556348245355665</v>
      </c>
      <c r="AF187">
        <v>70.180836325277852</v>
      </c>
      <c r="AG187">
        <v>0</v>
      </c>
      <c r="AH187">
        <v>0</v>
      </c>
      <c r="AI187">
        <v>0</v>
      </c>
      <c r="AN187">
        <v>99</v>
      </c>
      <c r="AO187">
        <v>99</v>
      </c>
      <c r="AP187">
        <v>99</v>
      </c>
      <c r="AQ187">
        <v>99</v>
      </c>
    </row>
    <row r="188" spans="1:45">
      <c r="A188">
        <v>6</v>
      </c>
      <c r="B188">
        <v>2</v>
      </c>
      <c r="C188">
        <v>1997</v>
      </c>
      <c r="D188">
        <v>99</v>
      </c>
      <c r="E188">
        <v>99</v>
      </c>
      <c r="F188">
        <v>99</v>
      </c>
      <c r="G188">
        <v>99</v>
      </c>
      <c r="H188">
        <v>1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9784</v>
      </c>
      <c r="R188">
        <v>16799</v>
      </c>
      <c r="S188">
        <v>3.5124114530626822</v>
      </c>
      <c r="T188">
        <v>7.1435799749985112</v>
      </c>
      <c r="U188">
        <v>202.10510744687187</v>
      </c>
      <c r="V188">
        <v>0.38692779332103105</v>
      </c>
      <c r="W188">
        <v>56.342639442823987</v>
      </c>
      <c r="X188">
        <v>0.2381094112744806</v>
      </c>
      <c r="Y188">
        <v>49.603473252492464</v>
      </c>
      <c r="Z188">
        <v>1.216225655971382</v>
      </c>
      <c r="AA188">
        <v>2.59216314808981</v>
      </c>
      <c r="AB188">
        <v>65.50159351897841</v>
      </c>
      <c r="AC188">
        <v>74.982111013329884</v>
      </c>
      <c r="AD188">
        <v>59.179005760945039</v>
      </c>
      <c r="AE188">
        <v>70.4508282658838</v>
      </c>
      <c r="AF188">
        <v>70.932535902041266</v>
      </c>
      <c r="AG188">
        <v>0</v>
      </c>
      <c r="AH188">
        <v>0</v>
      </c>
      <c r="AI188">
        <v>0</v>
      </c>
      <c r="AN188">
        <v>99</v>
      </c>
      <c r="AO188">
        <v>99</v>
      </c>
      <c r="AP188">
        <v>99</v>
      </c>
      <c r="AQ188">
        <v>99</v>
      </c>
    </row>
    <row r="189" spans="1:45">
      <c r="A189">
        <v>6</v>
      </c>
      <c r="B189">
        <v>3</v>
      </c>
      <c r="C189">
        <v>1998</v>
      </c>
      <c r="D189">
        <v>99</v>
      </c>
      <c r="E189">
        <v>99</v>
      </c>
      <c r="F189">
        <v>99</v>
      </c>
      <c r="G189">
        <v>99</v>
      </c>
      <c r="H189">
        <v>1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9840</v>
      </c>
      <c r="R189">
        <v>17284</v>
      </c>
      <c r="S189">
        <v>3.6300046285582042</v>
      </c>
      <c r="T189">
        <v>7.5063642675306621</v>
      </c>
      <c r="U189">
        <v>204.15902568849728</v>
      </c>
      <c r="V189">
        <v>0.33557046979865779</v>
      </c>
      <c r="W189">
        <v>63.798889146031001</v>
      </c>
      <c r="X189">
        <v>0.28349919000231422</v>
      </c>
      <c r="Y189">
        <v>50.266762269219747</v>
      </c>
      <c r="Z189">
        <v>1.2323711675973128</v>
      </c>
      <c r="AA189">
        <v>2.5868091939200597</v>
      </c>
      <c r="AB189">
        <v>63.074706709577214</v>
      </c>
      <c r="AC189">
        <v>75.037511010626119</v>
      </c>
      <c r="AD189">
        <v>57.379859524068657</v>
      </c>
      <c r="AE189">
        <v>71.034759111038014</v>
      </c>
      <c r="AF189">
        <v>71.386052427131247</v>
      </c>
      <c r="AG189">
        <v>0</v>
      </c>
      <c r="AH189">
        <v>0</v>
      </c>
      <c r="AI189">
        <v>0</v>
      </c>
      <c r="AN189">
        <v>99</v>
      </c>
      <c r="AO189">
        <v>99</v>
      </c>
      <c r="AP189">
        <v>99</v>
      </c>
      <c r="AQ189">
        <v>99</v>
      </c>
    </row>
    <row r="190" spans="1:45">
      <c r="A190">
        <v>6</v>
      </c>
      <c r="B190">
        <v>4</v>
      </c>
      <c r="C190">
        <v>1999</v>
      </c>
      <c r="D190">
        <v>99</v>
      </c>
      <c r="E190">
        <v>99</v>
      </c>
      <c r="F190">
        <v>99</v>
      </c>
      <c r="G190">
        <v>99</v>
      </c>
      <c r="H190">
        <v>1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10906</v>
      </c>
      <c r="R190">
        <v>20228</v>
      </c>
      <c r="S190">
        <v>3.6648704765671343</v>
      </c>
      <c r="T190">
        <v>7.142970140399445</v>
      </c>
      <c r="U190">
        <v>203.18517401621588</v>
      </c>
      <c r="V190">
        <v>0.47458967767451032</v>
      </c>
      <c r="W190">
        <v>58.947992881154818</v>
      </c>
      <c r="X190">
        <v>0.27190033616768833</v>
      </c>
      <c r="Y190">
        <v>49.961693791677618</v>
      </c>
      <c r="Z190">
        <v>1.2227483606704512</v>
      </c>
      <c r="AA190">
        <v>2.4523996226418969</v>
      </c>
      <c r="AB190">
        <v>60.687098551779776</v>
      </c>
      <c r="AC190">
        <v>73.718211993530389</v>
      </c>
      <c r="AD190">
        <v>55.200830511941341</v>
      </c>
      <c r="AE190">
        <v>71.43727430846792</v>
      </c>
      <c r="AF190">
        <v>71.863497060568221</v>
      </c>
      <c r="AG190">
        <v>0</v>
      </c>
      <c r="AH190">
        <v>0</v>
      </c>
      <c r="AI190">
        <v>0</v>
      </c>
      <c r="AN190">
        <v>99</v>
      </c>
      <c r="AO190">
        <v>99</v>
      </c>
      <c r="AP190">
        <v>99</v>
      </c>
      <c r="AQ190">
        <v>99</v>
      </c>
    </row>
    <row r="191" spans="1:45">
      <c r="A191">
        <v>6</v>
      </c>
      <c r="B191">
        <v>5</v>
      </c>
      <c r="C191">
        <v>2000</v>
      </c>
      <c r="D191">
        <v>99</v>
      </c>
      <c r="E191">
        <v>99</v>
      </c>
      <c r="F191">
        <v>99</v>
      </c>
      <c r="G191">
        <v>99</v>
      </c>
      <c r="H191">
        <v>1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10651</v>
      </c>
      <c r="R191">
        <v>22161</v>
      </c>
      <c r="S191">
        <v>3.7273137493795407</v>
      </c>
      <c r="T191">
        <v>7.189341636207752</v>
      </c>
      <c r="U191">
        <v>202.79656603943724</v>
      </c>
      <c r="V191">
        <v>0.4602680384459184</v>
      </c>
      <c r="W191">
        <v>60.809530255854874</v>
      </c>
      <c r="X191">
        <v>0.2752583367176572</v>
      </c>
      <c r="Y191">
        <v>50.112627623671202</v>
      </c>
      <c r="Z191">
        <v>1.2764445995556852</v>
      </c>
      <c r="AA191">
        <v>2.385253215046665</v>
      </c>
      <c r="AB191">
        <v>56.845038200844357</v>
      </c>
      <c r="AC191">
        <v>72.665960542502944</v>
      </c>
      <c r="AD191">
        <v>52.470668876570947</v>
      </c>
      <c r="AE191">
        <v>69.855629807086103</v>
      </c>
      <c r="AF191">
        <v>70.27064278595897</v>
      </c>
      <c r="AG191">
        <v>0</v>
      </c>
      <c r="AH191">
        <v>0</v>
      </c>
      <c r="AI191">
        <v>0</v>
      </c>
      <c r="AN191">
        <v>99</v>
      </c>
      <c r="AO191">
        <v>99</v>
      </c>
      <c r="AP191">
        <v>99</v>
      </c>
      <c r="AQ191">
        <v>99</v>
      </c>
    </row>
    <row r="192" spans="1:45">
      <c r="A192">
        <v>6</v>
      </c>
      <c r="B192">
        <v>6</v>
      </c>
      <c r="C192">
        <v>2001</v>
      </c>
      <c r="D192">
        <v>99</v>
      </c>
      <c r="E192">
        <v>99</v>
      </c>
      <c r="F192">
        <v>99</v>
      </c>
      <c r="G192">
        <v>99</v>
      </c>
      <c r="H192">
        <v>1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10229</v>
      </c>
      <c r="R192">
        <v>22374</v>
      </c>
      <c r="S192">
        <v>3.6303298471440071</v>
      </c>
      <c r="T192">
        <v>7.173370876910699</v>
      </c>
      <c r="U192">
        <v>205.69164655403563</v>
      </c>
      <c r="V192">
        <v>0.57656208098685979</v>
      </c>
      <c r="W192">
        <v>61.03066058818272</v>
      </c>
      <c r="X192">
        <v>0.29051577724144106</v>
      </c>
      <c r="Y192">
        <v>50.478614558925159</v>
      </c>
      <c r="Z192">
        <v>1.2786356743442329</v>
      </c>
      <c r="AA192">
        <v>2.4639393934884599</v>
      </c>
      <c r="AB192">
        <v>57.447845993887952</v>
      </c>
      <c r="AC192">
        <v>72.872993631681084</v>
      </c>
      <c r="AD192">
        <v>53.013982346964312</v>
      </c>
      <c r="AE192">
        <v>71.236627610799815</v>
      </c>
      <c r="AF192">
        <v>71.56088692774901</v>
      </c>
      <c r="AG192">
        <v>0</v>
      </c>
      <c r="AH192">
        <v>0</v>
      </c>
      <c r="AI192">
        <v>0</v>
      </c>
      <c r="AN192">
        <v>99</v>
      </c>
      <c r="AO192">
        <v>99</v>
      </c>
      <c r="AP192">
        <v>99</v>
      </c>
      <c r="AQ192">
        <v>99</v>
      </c>
    </row>
    <row r="193" spans="1:43">
      <c r="A193">
        <v>6</v>
      </c>
      <c r="B193">
        <v>7</v>
      </c>
      <c r="C193">
        <v>2002</v>
      </c>
      <c r="D193">
        <v>99</v>
      </c>
      <c r="E193">
        <v>99</v>
      </c>
      <c r="F193">
        <v>99</v>
      </c>
      <c r="G193">
        <v>99</v>
      </c>
      <c r="H193">
        <v>1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9946</v>
      </c>
      <c r="R193">
        <v>22139</v>
      </c>
      <c r="S193">
        <v>3.5564388635439723</v>
      </c>
      <c r="T193">
        <v>7.1717331406115905</v>
      </c>
      <c r="U193">
        <v>205.06547721216037</v>
      </c>
      <c r="V193">
        <v>0.50589457518406444</v>
      </c>
      <c r="W193">
        <v>59.962057906861197</v>
      </c>
      <c r="X193">
        <v>0.40200551063733686</v>
      </c>
      <c r="Y193">
        <v>51.236753711140942</v>
      </c>
      <c r="Z193">
        <v>1.2720298614347343</v>
      </c>
      <c r="AA193">
        <v>2.5192610980983736</v>
      </c>
      <c r="AB193">
        <v>57.70900159383401</v>
      </c>
      <c r="AC193">
        <v>73.259110723034595</v>
      </c>
      <c r="AD193">
        <v>53.004214250632806</v>
      </c>
      <c r="AE193">
        <v>72.208088714938015</v>
      </c>
      <c r="AF193">
        <v>72.401121267840139</v>
      </c>
      <c r="AG193">
        <v>0</v>
      </c>
      <c r="AH193">
        <v>0</v>
      </c>
      <c r="AI193">
        <v>0</v>
      </c>
      <c r="AN193">
        <v>99</v>
      </c>
      <c r="AO193">
        <v>99</v>
      </c>
      <c r="AP193">
        <v>99</v>
      </c>
      <c r="AQ193">
        <v>99</v>
      </c>
    </row>
    <row r="194" spans="1:43">
      <c r="A194">
        <v>6</v>
      </c>
      <c r="B194">
        <v>8</v>
      </c>
      <c r="C194">
        <v>2003</v>
      </c>
      <c r="D194">
        <v>99</v>
      </c>
      <c r="E194">
        <v>99</v>
      </c>
      <c r="F194">
        <v>99</v>
      </c>
      <c r="G194">
        <v>99</v>
      </c>
      <c r="H194">
        <v>1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9302</v>
      </c>
      <c r="R194">
        <v>21134</v>
      </c>
      <c r="S194">
        <v>3.7974354121321094</v>
      </c>
      <c r="T194">
        <v>7.3212832402763315</v>
      </c>
      <c r="U194">
        <v>208.98363300842348</v>
      </c>
      <c r="V194">
        <v>0.88956184347496947</v>
      </c>
      <c r="W194">
        <v>62.434938960916014</v>
      </c>
      <c r="X194">
        <v>0.51102488880476959</v>
      </c>
      <c r="Y194">
        <v>52.159521972549989</v>
      </c>
      <c r="Z194">
        <v>1.3463341849788051</v>
      </c>
      <c r="AA194">
        <v>2.5651212474695839</v>
      </c>
      <c r="AB194">
        <v>57.779565617988631</v>
      </c>
      <c r="AC194">
        <v>72.211003661976079</v>
      </c>
      <c r="AD194">
        <v>52.099250032396469</v>
      </c>
      <c r="AE194">
        <v>72.070658845996448</v>
      </c>
      <c r="AF194">
        <v>72.345469601475187</v>
      </c>
      <c r="AG194">
        <v>0</v>
      </c>
      <c r="AH194">
        <v>0</v>
      </c>
      <c r="AI194">
        <v>0</v>
      </c>
      <c r="AN194">
        <v>99</v>
      </c>
      <c r="AO194">
        <v>99</v>
      </c>
      <c r="AP194">
        <v>99</v>
      </c>
      <c r="AQ194">
        <v>99</v>
      </c>
    </row>
    <row r="195" spans="1:43">
      <c r="A195">
        <v>6</v>
      </c>
      <c r="B195">
        <v>9</v>
      </c>
      <c r="C195">
        <v>2004</v>
      </c>
      <c r="D195">
        <v>99</v>
      </c>
      <c r="E195">
        <v>99</v>
      </c>
      <c r="F195">
        <v>99</v>
      </c>
      <c r="G195">
        <v>99</v>
      </c>
      <c r="H195">
        <v>1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8860</v>
      </c>
      <c r="R195">
        <v>19878</v>
      </c>
      <c r="S195">
        <v>4.410202233625113</v>
      </c>
      <c r="T195">
        <v>7.2157661736593246</v>
      </c>
      <c r="U195">
        <v>212.77692926853848</v>
      </c>
      <c r="V195">
        <v>1.2576717979676024</v>
      </c>
      <c r="W195">
        <v>60.966898078277488</v>
      </c>
      <c r="X195">
        <v>0.60368246302444917</v>
      </c>
      <c r="Y195">
        <v>51.661521795984257</v>
      </c>
      <c r="Z195">
        <v>1.4682337629565061</v>
      </c>
      <c r="AA195">
        <v>2.4196679901324956</v>
      </c>
      <c r="AB195">
        <v>57.012889121574702</v>
      </c>
      <c r="AC195">
        <v>70.82500567876572</v>
      </c>
      <c r="AD195">
        <v>52.326517215352318</v>
      </c>
      <c r="AE195">
        <v>70.760358821016695</v>
      </c>
      <c r="AF195">
        <v>71.116614705185768</v>
      </c>
      <c r="AG195">
        <v>0</v>
      </c>
      <c r="AH195">
        <v>0</v>
      </c>
      <c r="AI195">
        <v>0</v>
      </c>
      <c r="AN195">
        <v>99</v>
      </c>
      <c r="AO195">
        <v>99</v>
      </c>
      <c r="AP195">
        <v>99</v>
      </c>
      <c r="AQ195">
        <v>99</v>
      </c>
    </row>
    <row r="196" spans="1:43">
      <c r="A196">
        <v>6</v>
      </c>
      <c r="B196">
        <v>10</v>
      </c>
      <c r="C196">
        <v>2005</v>
      </c>
      <c r="D196">
        <v>99</v>
      </c>
      <c r="E196">
        <v>99</v>
      </c>
      <c r="F196">
        <v>99</v>
      </c>
      <c r="G196">
        <v>99</v>
      </c>
      <c r="H196">
        <v>1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8480</v>
      </c>
      <c r="R196">
        <v>19635</v>
      </c>
      <c r="S196">
        <v>4.6043290043290028</v>
      </c>
      <c r="T196">
        <v>7.293149987267638</v>
      </c>
      <c r="U196">
        <v>217.77621084797624</v>
      </c>
      <c r="V196">
        <v>1.7468805704099823</v>
      </c>
      <c r="W196">
        <v>61.904761904761877</v>
      </c>
      <c r="X196">
        <v>0.76903488668194542</v>
      </c>
      <c r="Y196">
        <v>52.852414170311583</v>
      </c>
      <c r="Z196">
        <v>1.5188993916944391</v>
      </c>
      <c r="AA196">
        <v>2.4812885572148593</v>
      </c>
      <c r="AB196">
        <v>58.383970615938409</v>
      </c>
      <c r="AC196">
        <v>70.656579881452004</v>
      </c>
      <c r="AD196">
        <v>50.808120234259405</v>
      </c>
      <c r="AE196">
        <v>70.114983573775177</v>
      </c>
      <c r="AF196">
        <v>70.638629467469826</v>
      </c>
      <c r="AG196">
        <v>0</v>
      </c>
      <c r="AH196">
        <v>0</v>
      </c>
      <c r="AI196">
        <v>0</v>
      </c>
      <c r="AN196">
        <v>99</v>
      </c>
      <c r="AO196">
        <v>99</v>
      </c>
      <c r="AP196">
        <v>99</v>
      </c>
      <c r="AQ196">
        <v>99</v>
      </c>
    </row>
    <row r="197" spans="1:43">
      <c r="A197">
        <v>6</v>
      </c>
      <c r="B197">
        <v>11</v>
      </c>
      <c r="C197">
        <v>2006</v>
      </c>
      <c r="D197">
        <v>99</v>
      </c>
      <c r="E197">
        <v>99</v>
      </c>
      <c r="F197">
        <v>99</v>
      </c>
      <c r="G197">
        <v>99</v>
      </c>
      <c r="H197">
        <v>1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7935</v>
      </c>
      <c r="R197">
        <v>19709</v>
      </c>
      <c r="S197">
        <v>4.4336090111116748</v>
      </c>
      <c r="T197">
        <v>7.2870769699122224</v>
      </c>
      <c r="U197">
        <v>214.43696788269264</v>
      </c>
      <c r="V197">
        <v>1.5830331320716422</v>
      </c>
      <c r="W197">
        <v>60.814856157085593</v>
      </c>
      <c r="X197">
        <v>0.76107362118828947</v>
      </c>
      <c r="Y197">
        <v>53.080794584549807</v>
      </c>
      <c r="Z197">
        <v>1.447797422774695</v>
      </c>
      <c r="AA197">
        <v>2.5313872043519798</v>
      </c>
      <c r="AB197">
        <v>56.478676102049619</v>
      </c>
      <c r="AC197">
        <v>71.573508296780474</v>
      </c>
      <c r="AD197">
        <v>47.319104560217149</v>
      </c>
      <c r="AE197">
        <v>70.087658469799607</v>
      </c>
      <c r="AF197">
        <v>70.50075686331499</v>
      </c>
      <c r="AG197">
        <v>0</v>
      </c>
      <c r="AH197">
        <v>0</v>
      </c>
      <c r="AI197">
        <v>0</v>
      </c>
      <c r="AN197">
        <v>99</v>
      </c>
      <c r="AO197">
        <v>99</v>
      </c>
      <c r="AP197">
        <v>99</v>
      </c>
      <c r="AQ197">
        <v>99</v>
      </c>
    </row>
    <row r="198" spans="1:43">
      <c r="A198">
        <v>6</v>
      </c>
      <c r="B198">
        <v>12</v>
      </c>
      <c r="C198">
        <v>2007</v>
      </c>
      <c r="D198">
        <v>99</v>
      </c>
      <c r="E198">
        <v>99</v>
      </c>
      <c r="F198">
        <v>99</v>
      </c>
      <c r="G198">
        <v>99</v>
      </c>
      <c r="H198">
        <v>1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7612</v>
      </c>
      <c r="R198">
        <v>19532</v>
      </c>
      <c r="S198">
        <v>4.5263669875076795</v>
      </c>
      <c r="T198">
        <v>7.204792135981978</v>
      </c>
      <c r="U198">
        <v>212.46140180217063</v>
      </c>
      <c r="V198">
        <v>2.1605570346098713</v>
      </c>
      <c r="W198">
        <v>59.763465082940819</v>
      </c>
      <c r="X198">
        <v>0.59389719434773713</v>
      </c>
      <c r="Y198">
        <v>53.880246283084865</v>
      </c>
      <c r="Z198">
        <v>1.5356608344006779</v>
      </c>
      <c r="AA198">
        <v>2.5717517369532845</v>
      </c>
      <c r="AB198">
        <v>56.201373008282033</v>
      </c>
      <c r="AC198">
        <v>70.400707424876416</v>
      </c>
      <c r="AD198">
        <v>43.575570750136869</v>
      </c>
      <c r="AE198">
        <v>69.994624619243851</v>
      </c>
      <c r="AF198">
        <v>70.06955023168149</v>
      </c>
      <c r="AG198">
        <v>0</v>
      </c>
      <c r="AH198">
        <v>0</v>
      </c>
      <c r="AI198">
        <v>0</v>
      </c>
      <c r="AN198">
        <v>99</v>
      </c>
      <c r="AO198">
        <v>99</v>
      </c>
      <c r="AP198">
        <v>99</v>
      </c>
      <c r="AQ198">
        <v>99</v>
      </c>
    </row>
    <row r="199" spans="1:43">
      <c r="A199">
        <v>6</v>
      </c>
      <c r="B199">
        <v>13</v>
      </c>
      <c r="C199">
        <v>2008</v>
      </c>
      <c r="D199">
        <v>99</v>
      </c>
      <c r="E199">
        <v>99</v>
      </c>
      <c r="F199">
        <v>99</v>
      </c>
      <c r="G199">
        <v>99</v>
      </c>
      <c r="H199">
        <v>1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7109</v>
      </c>
      <c r="R199">
        <v>18802</v>
      </c>
      <c r="S199">
        <v>4.4769173492181693</v>
      </c>
      <c r="T199">
        <v>7.1326986490798845</v>
      </c>
      <c r="U199">
        <v>212.70084565471788</v>
      </c>
      <c r="V199">
        <v>2.0316987554515475</v>
      </c>
      <c r="W199">
        <v>59.722369960642482</v>
      </c>
      <c r="X199">
        <v>0.76055738751196689</v>
      </c>
      <c r="Y199">
        <v>55.172541330904409</v>
      </c>
      <c r="Z199">
        <v>1.4940309937316774</v>
      </c>
      <c r="AA199">
        <v>2.4523099100292036</v>
      </c>
      <c r="AB199">
        <v>56.716091024169991</v>
      </c>
      <c r="AC199">
        <v>71.298131032592849</v>
      </c>
      <c r="AD199">
        <v>46.943489911810495</v>
      </c>
      <c r="AE199">
        <v>70.387840670859504</v>
      </c>
      <c r="AF199">
        <v>70.268855067318142</v>
      </c>
      <c r="AG199">
        <v>0</v>
      </c>
      <c r="AH199">
        <v>0</v>
      </c>
      <c r="AI199">
        <v>0</v>
      </c>
      <c r="AN199">
        <v>99</v>
      </c>
      <c r="AO199">
        <v>99</v>
      </c>
      <c r="AP199">
        <v>99</v>
      </c>
      <c r="AQ199">
        <v>99</v>
      </c>
    </row>
    <row r="200" spans="1:43">
      <c r="A200">
        <v>6</v>
      </c>
      <c r="B200">
        <v>14</v>
      </c>
      <c r="C200">
        <v>2009</v>
      </c>
      <c r="D200">
        <v>99</v>
      </c>
      <c r="E200">
        <v>99</v>
      </c>
      <c r="F200">
        <v>99</v>
      </c>
      <c r="G200">
        <v>99</v>
      </c>
      <c r="H200">
        <v>1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6720</v>
      </c>
      <c r="R200">
        <v>17527</v>
      </c>
      <c r="S200">
        <v>4.5371712215439031</v>
      </c>
      <c r="T200">
        <v>7.310264163861472</v>
      </c>
      <c r="U200">
        <v>218.51947851885663</v>
      </c>
      <c r="V200">
        <v>2.327837051406402</v>
      </c>
      <c r="W200">
        <v>63.211045815028243</v>
      </c>
      <c r="X200">
        <v>0.83300051349346749</v>
      </c>
      <c r="Y200">
        <v>54.468783502311091</v>
      </c>
      <c r="Z200">
        <v>1.4305299660834949</v>
      </c>
      <c r="AA200">
        <v>2.462554431827928</v>
      </c>
      <c r="AB200">
        <v>55.173725273375133</v>
      </c>
      <c r="AC200">
        <v>69.676420927884337</v>
      </c>
      <c r="AD200">
        <v>42.158145218698422</v>
      </c>
      <c r="AE200">
        <v>67.823697856203083</v>
      </c>
      <c r="AF200">
        <v>67.64989158505071</v>
      </c>
      <c r="AG200">
        <v>0</v>
      </c>
      <c r="AH200">
        <v>0</v>
      </c>
      <c r="AI200">
        <v>0</v>
      </c>
      <c r="AN200">
        <v>99</v>
      </c>
      <c r="AO200">
        <v>99</v>
      </c>
      <c r="AP200">
        <v>99</v>
      </c>
      <c r="AQ200">
        <v>99</v>
      </c>
    </row>
    <row r="201" spans="1:43">
      <c r="A201">
        <v>6</v>
      </c>
      <c r="B201">
        <v>15</v>
      </c>
      <c r="C201">
        <v>2010</v>
      </c>
      <c r="D201">
        <v>99</v>
      </c>
      <c r="E201">
        <v>99</v>
      </c>
      <c r="F201">
        <v>99</v>
      </c>
      <c r="G201">
        <v>99</v>
      </c>
      <c r="H201">
        <v>1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6358</v>
      </c>
      <c r="R201">
        <v>16812.75</v>
      </c>
      <c r="S201">
        <v>4.7150525642741394</v>
      </c>
      <c r="T201">
        <v>7.3476379533389826</v>
      </c>
      <c r="U201">
        <v>221.03071181097596</v>
      </c>
      <c r="V201">
        <v>2.498104117410894</v>
      </c>
      <c r="W201">
        <v>63.660019925354277</v>
      </c>
      <c r="X201">
        <v>1.1776776553508499</v>
      </c>
      <c r="Y201">
        <v>56.167625776445298</v>
      </c>
      <c r="Z201">
        <v>1.4310029992751925</v>
      </c>
      <c r="AA201">
        <v>2.4115637051672638</v>
      </c>
      <c r="AB201">
        <v>59.331680287046353</v>
      </c>
      <c r="AC201">
        <v>73.808282570804195</v>
      </c>
      <c r="AD201">
        <v>50.078723778340553</v>
      </c>
      <c r="AE201">
        <v>64.874641868361905</v>
      </c>
      <c r="AF201">
        <v>64.950850968763916</v>
      </c>
      <c r="AG201">
        <v>0</v>
      </c>
      <c r="AH201">
        <v>0</v>
      </c>
      <c r="AI201">
        <v>0</v>
      </c>
      <c r="AN201">
        <v>99</v>
      </c>
      <c r="AO201">
        <v>99</v>
      </c>
      <c r="AP201">
        <v>99</v>
      </c>
      <c r="AQ201">
        <v>99</v>
      </c>
    </row>
    <row r="202" spans="1:43">
      <c r="A202">
        <v>6</v>
      </c>
      <c r="B202">
        <v>16</v>
      </c>
      <c r="C202">
        <v>2011</v>
      </c>
      <c r="D202">
        <v>99</v>
      </c>
      <c r="E202">
        <v>99</v>
      </c>
      <c r="F202">
        <v>99</v>
      </c>
      <c r="G202">
        <v>99</v>
      </c>
      <c r="H202">
        <v>1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5716</v>
      </c>
      <c r="R202">
        <v>15401</v>
      </c>
      <c r="S202">
        <v>4.5802220635023687</v>
      </c>
      <c r="T202">
        <v>6.9353938055970392</v>
      </c>
      <c r="U202">
        <v>210.11690799298765</v>
      </c>
      <c r="V202">
        <v>2.9348743588078694</v>
      </c>
      <c r="W202">
        <v>57.684565937276801</v>
      </c>
      <c r="X202">
        <v>0.57788455295110708</v>
      </c>
      <c r="Y202">
        <v>54.218981472328302</v>
      </c>
      <c r="Z202">
        <v>1.5735364179709317</v>
      </c>
      <c r="AA202">
        <v>2.3929684675971874</v>
      </c>
      <c r="AB202">
        <v>58.626739255277037</v>
      </c>
      <c r="AC202">
        <v>70.102458023722861</v>
      </c>
      <c r="AD202">
        <v>41.939617322165446</v>
      </c>
      <c r="AE202">
        <v>64.192230743581206</v>
      </c>
      <c r="AF202">
        <v>64.112967871582441</v>
      </c>
      <c r="AG202">
        <v>593.51071736677932</v>
      </c>
      <c r="AH202">
        <v>98.350756444386718</v>
      </c>
      <c r="AI202">
        <v>35.244464645152902</v>
      </c>
      <c r="AJ202">
        <v>157.8537691370135</v>
      </c>
      <c r="AK202">
        <v>59.108889853193517</v>
      </c>
      <c r="AL202">
        <v>36.860266522317474</v>
      </c>
      <c r="AM202">
        <v>9.8273441738100882</v>
      </c>
      <c r="AN202">
        <v>99</v>
      </c>
      <c r="AO202">
        <v>99</v>
      </c>
      <c r="AP202">
        <v>99</v>
      </c>
      <c r="AQ202">
        <v>99</v>
      </c>
    </row>
    <row r="203" spans="1:43">
      <c r="A203">
        <v>6</v>
      </c>
      <c r="B203">
        <v>17</v>
      </c>
      <c r="C203">
        <v>2012</v>
      </c>
      <c r="D203">
        <v>99</v>
      </c>
      <c r="E203">
        <v>99</v>
      </c>
      <c r="F203">
        <v>99</v>
      </c>
      <c r="G203">
        <v>99</v>
      </c>
      <c r="H203">
        <v>1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5616</v>
      </c>
      <c r="R203">
        <v>13508</v>
      </c>
      <c r="S203">
        <v>4.7055078472016589</v>
      </c>
      <c r="T203">
        <v>6.7297157240154002</v>
      </c>
      <c r="U203">
        <v>204.81690553745895</v>
      </c>
      <c r="V203">
        <v>3.2573289902280118</v>
      </c>
      <c r="W203">
        <v>54.47142434113119</v>
      </c>
      <c r="X203">
        <v>0.22209061297009181</v>
      </c>
      <c r="Y203">
        <v>50.577873834959881</v>
      </c>
      <c r="Z203">
        <v>1.6732782491016871</v>
      </c>
      <c r="AA203">
        <v>2.1519869152657498</v>
      </c>
      <c r="AB203">
        <v>55.887232689544611</v>
      </c>
      <c r="AC203">
        <v>65.597384871907906</v>
      </c>
      <c r="AD203">
        <v>36.981066106979846</v>
      </c>
      <c r="AE203">
        <v>65.328626009575856</v>
      </c>
      <c r="AF203">
        <v>65.241902723967883</v>
      </c>
      <c r="AG203">
        <v>571.2456048084149</v>
      </c>
      <c r="AH203">
        <v>100</v>
      </c>
      <c r="AI203">
        <v>40.287237192774654</v>
      </c>
      <c r="AJ203">
        <v>129.88453813685169</v>
      </c>
      <c r="AK203">
        <v>50.443803749409021</v>
      </c>
      <c r="AL203">
        <v>26.31433298135066</v>
      </c>
      <c r="AM203">
        <v>0.8997470964252221</v>
      </c>
      <c r="AN203">
        <v>99</v>
      </c>
      <c r="AO203">
        <v>99</v>
      </c>
      <c r="AP203">
        <v>99</v>
      </c>
      <c r="AQ203">
        <v>99</v>
      </c>
    </row>
    <row r="204" spans="1:43">
      <c r="A204">
        <v>6</v>
      </c>
      <c r="B204">
        <v>18</v>
      </c>
      <c r="C204">
        <v>2013</v>
      </c>
      <c r="D204">
        <v>99</v>
      </c>
      <c r="E204">
        <v>99</v>
      </c>
      <c r="F204">
        <v>99</v>
      </c>
      <c r="G204">
        <v>99</v>
      </c>
      <c r="H204">
        <v>1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5233</v>
      </c>
      <c r="R204">
        <v>14996</v>
      </c>
      <c r="S204">
        <v>4.7964790610829535</v>
      </c>
      <c r="T204">
        <v>7.0837556681781848</v>
      </c>
      <c r="U204">
        <v>208.77713390237284</v>
      </c>
      <c r="V204">
        <v>3.027473993064818</v>
      </c>
      <c r="W204">
        <v>61.062950120032014</v>
      </c>
      <c r="X204">
        <v>0.21339023739663912</v>
      </c>
      <c r="Y204">
        <v>51.718878976631345</v>
      </c>
      <c r="Z204">
        <v>1.698516881140862</v>
      </c>
      <c r="AA204">
        <v>2.2887224366785475</v>
      </c>
      <c r="AB204">
        <v>57.256748535090978</v>
      </c>
      <c r="AC204">
        <v>67.339644438979761</v>
      </c>
      <c r="AD204">
        <v>39.42061164881811</v>
      </c>
      <c r="AE204">
        <v>66.723025583982221</v>
      </c>
      <c r="AF204">
        <v>66.626314771468515</v>
      </c>
      <c r="AG204">
        <v>568.78104838709692</v>
      </c>
      <c r="AH204">
        <v>98.472926113630322</v>
      </c>
      <c r="AI204">
        <v>39.810616164310488</v>
      </c>
      <c r="AJ204">
        <v>146.54232999221097</v>
      </c>
      <c r="AK204">
        <v>43.854340929784073</v>
      </c>
      <c r="AL204">
        <v>22.317971805536697</v>
      </c>
      <c r="AM204">
        <v>-0.47099559005526681</v>
      </c>
      <c r="AN204">
        <v>99</v>
      </c>
      <c r="AO204">
        <v>99</v>
      </c>
      <c r="AP204">
        <v>99</v>
      </c>
      <c r="AQ204">
        <v>99</v>
      </c>
    </row>
    <row r="205" spans="1:43">
      <c r="A205">
        <v>6</v>
      </c>
      <c r="B205">
        <v>19</v>
      </c>
      <c r="C205">
        <v>2014</v>
      </c>
      <c r="D205">
        <v>99</v>
      </c>
      <c r="E205">
        <v>99</v>
      </c>
      <c r="F205">
        <v>99</v>
      </c>
      <c r="G205">
        <v>99</v>
      </c>
      <c r="H205">
        <v>1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5036</v>
      </c>
      <c r="R205">
        <v>14594</v>
      </c>
      <c r="S205">
        <v>5.1514320953816641</v>
      </c>
      <c r="T205">
        <v>7.2905303549403868</v>
      </c>
      <c r="U205">
        <v>214.98744004385355</v>
      </c>
      <c r="V205">
        <v>3.4055091133342472</v>
      </c>
      <c r="W205">
        <v>64.663560367274229</v>
      </c>
      <c r="X205">
        <v>0.30834589557352338</v>
      </c>
      <c r="Y205">
        <v>50.462254361419411</v>
      </c>
      <c r="Z205">
        <v>1.8545385082569976</v>
      </c>
      <c r="AA205">
        <v>2.2430156133502712</v>
      </c>
      <c r="AB205">
        <v>52.748673416469998</v>
      </c>
      <c r="AC205">
        <v>63.646794087162192</v>
      </c>
      <c r="AD205">
        <v>37.891397605427258</v>
      </c>
      <c r="AE205">
        <v>69.694364851957985</v>
      </c>
      <c r="AF205">
        <v>69.99230927704194</v>
      </c>
      <c r="AG205">
        <v>560.34679809747024</v>
      </c>
      <c r="AH205">
        <v>98.602165273400018</v>
      </c>
      <c r="AI205">
        <v>43.209538166369747</v>
      </c>
      <c r="AJ205">
        <v>128.15494458958435</v>
      </c>
      <c r="AK205">
        <v>44.404425033765875</v>
      </c>
      <c r="AL205">
        <v>18.179109999138088</v>
      </c>
      <c r="AM205">
        <v>-15.055890509017203</v>
      </c>
      <c r="AN205">
        <v>99</v>
      </c>
      <c r="AO205">
        <v>99</v>
      </c>
      <c r="AP205">
        <v>99</v>
      </c>
      <c r="AQ205">
        <v>99</v>
      </c>
    </row>
    <row r="206" spans="1:43">
      <c r="A206">
        <v>6</v>
      </c>
      <c r="B206">
        <v>20</v>
      </c>
      <c r="C206">
        <v>2015</v>
      </c>
      <c r="D206">
        <v>99</v>
      </c>
      <c r="E206">
        <v>99</v>
      </c>
      <c r="F206">
        <v>99</v>
      </c>
      <c r="G206">
        <v>99</v>
      </c>
      <c r="H206">
        <v>1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4768</v>
      </c>
      <c r="R206">
        <v>13036</v>
      </c>
      <c r="S206">
        <v>5.3336913163547113</v>
      </c>
      <c r="T206">
        <v>7.7271402270635186</v>
      </c>
      <c r="U206">
        <v>223.55915925130395</v>
      </c>
      <c r="V206">
        <v>3.3522552930346738</v>
      </c>
      <c r="W206">
        <v>70.374347959496788</v>
      </c>
      <c r="X206">
        <v>0.49861920834611823</v>
      </c>
      <c r="Y206">
        <v>50.059982612749344</v>
      </c>
      <c r="Z206">
        <v>1.9337850466818305</v>
      </c>
      <c r="AA206">
        <v>2.3751816808089927</v>
      </c>
      <c r="AB206">
        <v>50.187349663391565</v>
      </c>
      <c r="AC206">
        <v>61.835595192744144</v>
      </c>
      <c r="AD206">
        <v>35.573696529217592</v>
      </c>
      <c r="AE206">
        <v>71.490463185372846</v>
      </c>
      <c r="AF206">
        <v>71.758549553636001</v>
      </c>
      <c r="AG206">
        <v>567.16515174857511</v>
      </c>
      <c r="AH206">
        <v>98.542497698680606</v>
      </c>
      <c r="AI206">
        <v>42.098803313899971</v>
      </c>
      <c r="AJ206">
        <v>127.1259036217306</v>
      </c>
      <c r="AK206">
        <v>42.694004532687913</v>
      </c>
      <c r="AL206">
        <v>18.770550733906951</v>
      </c>
      <c r="AM206">
        <v>-18.142413598151471</v>
      </c>
      <c r="AN206">
        <v>99</v>
      </c>
      <c r="AO206">
        <v>99</v>
      </c>
      <c r="AP206">
        <v>99</v>
      </c>
      <c r="AQ206">
        <v>99</v>
      </c>
    </row>
    <row r="207" spans="1:43">
      <c r="A207">
        <v>6</v>
      </c>
      <c r="B207">
        <v>21</v>
      </c>
      <c r="C207">
        <v>2016</v>
      </c>
      <c r="D207">
        <v>99</v>
      </c>
      <c r="E207">
        <v>99</v>
      </c>
      <c r="F207">
        <v>99</v>
      </c>
      <c r="G207">
        <v>99</v>
      </c>
      <c r="H207">
        <v>1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4748</v>
      </c>
      <c r="R207">
        <v>12759</v>
      </c>
      <c r="S207">
        <v>5.2608354886746591</v>
      </c>
      <c r="T207">
        <v>7.6944117877576605</v>
      </c>
      <c r="U207">
        <v>225.89772709459919</v>
      </c>
      <c r="V207">
        <v>3.8639391801865353</v>
      </c>
      <c r="W207">
        <v>69.652794106121192</v>
      </c>
      <c r="X207">
        <v>0.70538443451681154</v>
      </c>
      <c r="Y207">
        <v>52.440228231399075</v>
      </c>
      <c r="Z207">
        <v>1.9219413136655048</v>
      </c>
      <c r="AA207">
        <v>2.4102270466756717</v>
      </c>
      <c r="AB207">
        <v>50.120910233441293</v>
      </c>
      <c r="AC207">
        <v>64.051512017547608</v>
      </c>
      <c r="AD207">
        <v>32.879490637598515</v>
      </c>
      <c r="AE207">
        <v>71.355069626978377</v>
      </c>
      <c r="AF207">
        <v>71.668114088358763</v>
      </c>
      <c r="AG207">
        <v>574.06773940345397</v>
      </c>
      <c r="AI207">
        <v>39.619092405360931</v>
      </c>
      <c r="AJ207">
        <v>124.90608545520764</v>
      </c>
      <c r="AK207">
        <v>46.883255367140805</v>
      </c>
      <c r="AL207">
        <v>24.069101074324195</v>
      </c>
      <c r="AM207">
        <v>-12.706495109201512</v>
      </c>
      <c r="AN207">
        <v>99</v>
      </c>
      <c r="AO207">
        <v>99</v>
      </c>
      <c r="AP207">
        <v>99</v>
      </c>
      <c r="AQ207">
        <v>99</v>
      </c>
    </row>
    <row r="208" spans="1:43">
      <c r="A208">
        <v>6</v>
      </c>
      <c r="B208">
        <v>22</v>
      </c>
      <c r="C208">
        <v>2017</v>
      </c>
      <c r="D208">
        <v>99</v>
      </c>
      <c r="E208">
        <v>99</v>
      </c>
      <c r="F208">
        <v>99</v>
      </c>
      <c r="G208">
        <v>99</v>
      </c>
      <c r="H208">
        <v>1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4796</v>
      </c>
      <c r="R208">
        <v>13972</v>
      </c>
      <c r="S208">
        <v>5.2838534211279686</v>
      </c>
      <c r="T208">
        <v>7.5986258230747197</v>
      </c>
      <c r="U208">
        <v>223.82169338677363</v>
      </c>
      <c r="V208">
        <v>3.7933008874892642</v>
      </c>
      <c r="W208">
        <v>69.446034926996845</v>
      </c>
      <c r="X208">
        <v>0.57973089035213288</v>
      </c>
      <c r="Y208">
        <v>52.617605297615214</v>
      </c>
      <c r="Z208">
        <v>1.8707949761571048</v>
      </c>
      <c r="AA208">
        <v>2.298026475274459</v>
      </c>
      <c r="AB208">
        <v>50.911152902348384</v>
      </c>
      <c r="AC208">
        <v>64.792034025805521</v>
      </c>
      <c r="AD208">
        <v>33.160758901442719</v>
      </c>
      <c r="AE208">
        <v>69.957941117564573</v>
      </c>
      <c r="AF208">
        <v>70.189590470811055</v>
      </c>
      <c r="AG208">
        <v>566.56177440160525</v>
      </c>
      <c r="AH208">
        <v>98.955052963068979</v>
      </c>
      <c r="AI208">
        <v>42.921557400515312</v>
      </c>
      <c r="AJ208">
        <v>118.55759988202132</v>
      </c>
      <c r="AK208">
        <v>47.926991357416242</v>
      </c>
      <c r="AL208">
        <v>27.084977780300672</v>
      </c>
      <c r="AM208">
        <v>-11.279590482385895</v>
      </c>
      <c r="AN208">
        <v>99</v>
      </c>
      <c r="AO208">
        <v>99</v>
      </c>
      <c r="AP208">
        <v>99</v>
      </c>
      <c r="AQ208">
        <v>99</v>
      </c>
    </row>
    <row r="209" spans="1:45">
      <c r="A209">
        <v>6</v>
      </c>
      <c r="B209">
        <v>23</v>
      </c>
      <c r="C209">
        <v>2018</v>
      </c>
      <c r="D209">
        <v>99</v>
      </c>
      <c r="E209">
        <v>99</v>
      </c>
      <c r="F209">
        <v>99</v>
      </c>
      <c r="G209">
        <v>99</v>
      </c>
      <c r="H209">
        <v>1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5346</v>
      </c>
      <c r="R209">
        <v>19056</v>
      </c>
      <c r="S209">
        <v>5.3358522250209885</v>
      </c>
      <c r="T209">
        <v>7.4071683459277935</v>
      </c>
      <c r="U209">
        <v>218.1653773089856</v>
      </c>
      <c r="V209">
        <v>3.426742233417297</v>
      </c>
      <c r="W209">
        <v>65.711586901763241</v>
      </c>
      <c r="X209">
        <v>0.50377833753148604</v>
      </c>
      <c r="Y209">
        <v>52.653820574177971</v>
      </c>
      <c r="Z209">
        <v>1.8881194492322095</v>
      </c>
      <c r="AA209">
        <v>2.2342341191745074</v>
      </c>
      <c r="AB209">
        <v>52.700433116833921</v>
      </c>
      <c r="AC209">
        <v>65.140406721406052</v>
      </c>
      <c r="AD209">
        <v>40.476467313634551</v>
      </c>
      <c r="AE209">
        <v>70.185260211410252</v>
      </c>
      <c r="AF209">
        <v>70.659752900259591</v>
      </c>
      <c r="AG209">
        <v>549.8018912529551</v>
      </c>
      <c r="AH209">
        <v>98.966204869857251</v>
      </c>
      <c r="AI209">
        <v>51.542821158690174</v>
      </c>
      <c r="AJ209">
        <v>130.73199222861555</v>
      </c>
      <c r="AK209">
        <v>42.232501577981445</v>
      </c>
      <c r="AL209">
        <v>20.472859311766861</v>
      </c>
      <c r="AM209">
        <v>-14.719920251493379</v>
      </c>
      <c r="AN209">
        <v>99</v>
      </c>
      <c r="AO209">
        <v>99</v>
      </c>
      <c r="AP209">
        <v>99</v>
      </c>
      <c r="AQ209">
        <v>99</v>
      </c>
      <c r="AR209">
        <v>189.58810444874277</v>
      </c>
      <c r="AS209">
        <v>32.10050170820665</v>
      </c>
    </row>
    <row r="210" spans="1:45">
      <c r="A210">
        <v>6</v>
      </c>
      <c r="B210">
        <v>24</v>
      </c>
      <c r="C210">
        <v>2019</v>
      </c>
      <c r="D210">
        <v>99</v>
      </c>
      <c r="E210">
        <v>99</v>
      </c>
      <c r="F210">
        <v>99</v>
      </c>
      <c r="G210">
        <v>99</v>
      </c>
      <c r="H210">
        <v>1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4983</v>
      </c>
      <c r="R210">
        <v>16461.5</v>
      </c>
      <c r="S210">
        <v>5.378732193299518</v>
      </c>
      <c r="T210">
        <v>7.760592898581538</v>
      </c>
      <c r="U210">
        <v>223.67806943474096</v>
      </c>
      <c r="V210">
        <v>3.1406615436017375</v>
      </c>
      <c r="W210">
        <v>73.389423807064986</v>
      </c>
      <c r="X210">
        <v>0.45560854114145122</v>
      </c>
      <c r="Y210">
        <v>51.385802719629375</v>
      </c>
      <c r="Z210">
        <v>1.7503288818558349</v>
      </c>
      <c r="AA210">
        <v>2.162961144363353</v>
      </c>
      <c r="AB210">
        <v>54.565412769438531</v>
      </c>
      <c r="AC210">
        <v>65.791279890411374</v>
      </c>
      <c r="AD210">
        <v>43.783591166215949</v>
      </c>
      <c r="AE210">
        <v>69.057157839538561</v>
      </c>
      <c r="AF210">
        <v>69.379997130795388</v>
      </c>
      <c r="AG210">
        <v>552.12653917485045</v>
      </c>
      <c r="AH210">
        <v>100</v>
      </c>
      <c r="AI210">
        <v>49.876985693891811</v>
      </c>
      <c r="AJ210">
        <v>124.76917818904352</v>
      </c>
      <c r="AK210">
        <v>42.41933203676227</v>
      </c>
      <c r="AL210">
        <v>17.148626528428196</v>
      </c>
      <c r="AM210">
        <v>-20.50141323348268</v>
      </c>
      <c r="AN210">
        <v>99</v>
      </c>
      <c r="AO210">
        <v>99</v>
      </c>
      <c r="AP210">
        <v>99</v>
      </c>
      <c r="AQ210">
        <v>99</v>
      </c>
      <c r="AR210">
        <v>193.8403859985614</v>
      </c>
      <c r="AS210">
        <v>30.404705571075606</v>
      </c>
    </row>
    <row r="211" spans="1:45">
      <c r="A211">
        <v>6</v>
      </c>
      <c r="B211">
        <v>25</v>
      </c>
      <c r="C211">
        <v>2020</v>
      </c>
      <c r="D211">
        <v>99</v>
      </c>
      <c r="E211">
        <v>99</v>
      </c>
      <c r="F211">
        <v>99</v>
      </c>
      <c r="G211">
        <v>99</v>
      </c>
      <c r="H211">
        <v>1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4820</v>
      </c>
      <c r="R211">
        <v>17336</v>
      </c>
      <c r="S211">
        <v>5.5147092754960756</v>
      </c>
      <c r="T211">
        <v>7.7875519150899875</v>
      </c>
      <c r="U211">
        <v>226.2382089293954</v>
      </c>
      <c r="V211">
        <v>3.9570835256114441</v>
      </c>
      <c r="W211">
        <v>75.259575449930779</v>
      </c>
      <c r="X211">
        <v>0.50761421319796951</v>
      </c>
      <c r="Y211">
        <v>50.815676708209693</v>
      </c>
      <c r="Z211">
        <v>1.7629187137392996</v>
      </c>
      <c r="AA211">
        <v>2.046310761082669</v>
      </c>
      <c r="AB211">
        <v>53.575145559248277</v>
      </c>
      <c r="AC211">
        <v>63.469246579500116</v>
      </c>
      <c r="AD211">
        <v>41.960317523771138</v>
      </c>
      <c r="AE211">
        <v>67.960940492230705</v>
      </c>
      <c r="AF211">
        <v>68.192246424700002</v>
      </c>
      <c r="AG211">
        <v>549.3302535081134</v>
      </c>
      <c r="AH211">
        <v>100</v>
      </c>
      <c r="AI211">
        <v>54.724273188740192</v>
      </c>
      <c r="AJ211">
        <v>117.3997514429346</v>
      </c>
      <c r="AK211">
        <v>45.06984593952216</v>
      </c>
      <c r="AL211">
        <v>20.612529396084721</v>
      </c>
      <c r="AM211">
        <v>-23.488077604476182</v>
      </c>
      <c r="AN211">
        <v>99</v>
      </c>
      <c r="AO211">
        <v>99</v>
      </c>
      <c r="AP211">
        <v>99</v>
      </c>
      <c r="AQ211">
        <v>99</v>
      </c>
      <c r="AR211">
        <v>193.93456221198156</v>
      </c>
      <c r="AS211">
        <v>30.75047314576663</v>
      </c>
    </row>
    <row r="212" spans="1:45">
      <c r="A212">
        <v>6</v>
      </c>
      <c r="B212">
        <v>26</v>
      </c>
      <c r="C212">
        <v>2021</v>
      </c>
      <c r="D212">
        <v>99</v>
      </c>
      <c r="E212">
        <v>99</v>
      </c>
      <c r="F212">
        <v>99</v>
      </c>
      <c r="G212">
        <v>99</v>
      </c>
      <c r="H212">
        <v>1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4789</v>
      </c>
      <c r="R212">
        <v>18763</v>
      </c>
      <c r="S212">
        <v>5.8054149123274517</v>
      </c>
      <c r="T212">
        <v>8.0216916271385177</v>
      </c>
      <c r="U212">
        <v>230.18436710547235</v>
      </c>
      <c r="V212">
        <v>4.1571177317060179</v>
      </c>
      <c r="W212">
        <v>78.71875499653575</v>
      </c>
      <c r="X212">
        <v>0.54362308799232528</v>
      </c>
      <c r="Y212">
        <v>48.501257975514449</v>
      </c>
      <c r="Z212">
        <v>1.7218908372706463</v>
      </c>
      <c r="AA212">
        <v>2.0214193262959101</v>
      </c>
      <c r="AB212">
        <v>52.551898066850086</v>
      </c>
      <c r="AC212">
        <v>59.214571259719321</v>
      </c>
      <c r="AD212">
        <v>42.842117253206851</v>
      </c>
      <c r="AE212">
        <v>66.460021797952038</v>
      </c>
      <c r="AF212">
        <v>66.638552756693798</v>
      </c>
      <c r="AG212">
        <v>546.25655350236354</v>
      </c>
      <c r="AH212">
        <v>95.720300591589819</v>
      </c>
      <c r="AI212">
        <v>59.926450993977497</v>
      </c>
      <c r="AJ212">
        <v>113.9997428874714</v>
      </c>
      <c r="AK212">
        <v>44.416287383662173</v>
      </c>
      <c r="AL212">
        <v>16.599157445313754</v>
      </c>
      <c r="AM212">
        <v>-25.698478107668858</v>
      </c>
      <c r="AN212">
        <v>99</v>
      </c>
      <c r="AO212">
        <v>99</v>
      </c>
      <c r="AP212">
        <v>99</v>
      </c>
      <c r="AQ212">
        <v>99</v>
      </c>
      <c r="AR212">
        <v>194.00798561531545</v>
      </c>
      <c r="AS212">
        <v>31.309127450005683</v>
      </c>
    </row>
    <row r="213" spans="1:45">
      <c r="A213">
        <v>6</v>
      </c>
      <c r="B213">
        <v>27</v>
      </c>
      <c r="C213">
        <v>2022</v>
      </c>
      <c r="D213">
        <v>99</v>
      </c>
      <c r="E213">
        <v>99</v>
      </c>
      <c r="F213">
        <v>99</v>
      </c>
      <c r="G213">
        <v>99</v>
      </c>
      <c r="H213">
        <v>1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5067</v>
      </c>
      <c r="R213">
        <v>22259</v>
      </c>
      <c r="S213">
        <v>5.7486604529695162</v>
      </c>
      <c r="T213">
        <v>7.8812615121973133</v>
      </c>
      <c r="U213">
        <v>230.97053191967339</v>
      </c>
      <c r="V213">
        <v>53.061682914776028</v>
      </c>
      <c r="W213">
        <v>77.123860011680662</v>
      </c>
      <c r="X213">
        <v>0.64692933195561364</v>
      </c>
      <c r="Y213">
        <v>50.338158741251107</v>
      </c>
      <c r="Z213">
        <v>1.6726684248192061</v>
      </c>
      <c r="AA213">
        <v>1.9888856705137712</v>
      </c>
      <c r="AB213">
        <v>55.300608109632705</v>
      </c>
      <c r="AC213">
        <v>60.608459561701288</v>
      </c>
      <c r="AD213">
        <v>40.853783924797746</v>
      </c>
      <c r="AE213">
        <v>66.095554829705748</v>
      </c>
      <c r="AF213">
        <v>66.316087975988012</v>
      </c>
      <c r="AG213">
        <v>543.95588792124204</v>
      </c>
      <c r="AH213">
        <v>90.40837414079698</v>
      </c>
      <c r="AI213">
        <v>56.350240352217106</v>
      </c>
      <c r="AJ213">
        <v>105.80348776780922</v>
      </c>
      <c r="AK213">
        <v>53.049227764153713</v>
      </c>
      <c r="AL213">
        <v>27.825088353493904</v>
      </c>
      <c r="AM213">
        <v>-9.6930017204824814</v>
      </c>
      <c r="AN213">
        <v>99</v>
      </c>
      <c r="AO213">
        <v>99</v>
      </c>
      <c r="AP213">
        <v>99</v>
      </c>
      <c r="AQ213">
        <v>99</v>
      </c>
      <c r="AR213">
        <v>194.62717720560397</v>
      </c>
      <c r="AS213">
        <v>31.141989453562473</v>
      </c>
    </row>
    <row r="214" spans="1:45">
      <c r="A214">
        <v>6</v>
      </c>
      <c r="B214">
        <v>28</v>
      </c>
      <c r="C214">
        <v>2023</v>
      </c>
      <c r="D214">
        <v>99</v>
      </c>
      <c r="E214">
        <v>99</v>
      </c>
      <c r="F214">
        <v>99</v>
      </c>
      <c r="G214">
        <v>99</v>
      </c>
      <c r="H214">
        <v>1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5118</v>
      </c>
      <c r="R214">
        <v>25102</v>
      </c>
      <c r="S214">
        <v>5.6790812664486801</v>
      </c>
      <c r="T214">
        <v>7.9387299816747676</v>
      </c>
      <c r="U214">
        <v>227.49679706796192</v>
      </c>
      <c r="V214">
        <v>51.625368496534151</v>
      </c>
      <c r="W214">
        <v>77.993785355748514</v>
      </c>
      <c r="X214">
        <v>0.6613018882957532</v>
      </c>
      <c r="Y214">
        <v>51.68588791518151</v>
      </c>
      <c r="Z214">
        <v>1.6968853592807911</v>
      </c>
      <c r="AA214">
        <v>1.9987424011196699</v>
      </c>
      <c r="AB214">
        <v>56.590120833189843</v>
      </c>
      <c r="AC214">
        <v>62.406285772278515</v>
      </c>
      <c r="AD214">
        <v>44.605874831909475</v>
      </c>
      <c r="AE214">
        <v>65.388522753913875</v>
      </c>
      <c r="AF214">
        <v>65.804054125761908</v>
      </c>
      <c r="AG214">
        <v>543.05267957060551</v>
      </c>
      <c r="AH214">
        <v>95.733407696597894</v>
      </c>
      <c r="AI214">
        <v>58.214484901601445</v>
      </c>
      <c r="AJ214">
        <v>105.14934994419218</v>
      </c>
      <c r="AK214">
        <v>47.825759378181843</v>
      </c>
      <c r="AL214">
        <v>23.898066800079089</v>
      </c>
      <c r="AM214">
        <v>-12.39536567126882</v>
      </c>
      <c r="AN214">
        <v>99</v>
      </c>
      <c r="AO214">
        <v>99</v>
      </c>
      <c r="AP214">
        <v>99</v>
      </c>
      <c r="AQ214">
        <v>99</v>
      </c>
      <c r="AR214">
        <v>194.05690719940321</v>
      </c>
      <c r="AS214">
        <v>30.855026726725654</v>
      </c>
    </row>
    <row r="215" spans="1:45">
      <c r="A215">
        <v>6</v>
      </c>
      <c r="B215">
        <v>29</v>
      </c>
      <c r="C215">
        <v>2024</v>
      </c>
      <c r="D215">
        <v>99</v>
      </c>
      <c r="E215">
        <v>99</v>
      </c>
      <c r="F215">
        <v>99</v>
      </c>
      <c r="G215">
        <v>99</v>
      </c>
      <c r="H215">
        <v>1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4917</v>
      </c>
      <c r="R215">
        <v>24533</v>
      </c>
      <c r="S215">
        <v>5.7840241514360304</v>
      </c>
      <c r="T215">
        <v>7.8339787225369939</v>
      </c>
      <c r="U215">
        <v>227.09287490319139</v>
      </c>
      <c r="V215">
        <v>54.669221049199045</v>
      </c>
      <c r="W215">
        <v>76.346146007418582</v>
      </c>
      <c r="X215">
        <v>0.63995434720580457</v>
      </c>
      <c r="Y215">
        <v>50.522986416720862</v>
      </c>
      <c r="Z215">
        <v>1.674217101456583</v>
      </c>
      <c r="AA215">
        <v>2.0028797119296766</v>
      </c>
      <c r="AB215">
        <v>54.427081517883934</v>
      </c>
      <c r="AC215">
        <v>58.815827521576296</v>
      </c>
      <c r="AD215">
        <v>41.929666005710608</v>
      </c>
      <c r="AE215">
        <v>66.539191754814226</v>
      </c>
      <c r="AF215">
        <v>66.911560419207078</v>
      </c>
      <c r="AG215">
        <v>539.38406704972567</v>
      </c>
      <c r="AH215">
        <v>93.987690050136564</v>
      </c>
      <c r="AI215">
        <v>60.176089349040048</v>
      </c>
      <c r="AJ215">
        <v>107.49179186100424</v>
      </c>
      <c r="AK215">
        <v>41.24524921675355</v>
      </c>
      <c r="AL215">
        <v>2.950543063695692</v>
      </c>
      <c r="AM215">
        <v>-23.02210101310072</v>
      </c>
      <c r="AN215">
        <v>99</v>
      </c>
      <c r="AO215">
        <v>99</v>
      </c>
      <c r="AP215">
        <v>99</v>
      </c>
      <c r="AQ215">
        <v>99</v>
      </c>
      <c r="AR215">
        <v>193.37836436687255</v>
      </c>
      <c r="AS215">
        <v>31.074069659491911</v>
      </c>
    </row>
    <row r="216" spans="1:45">
      <c r="A216">
        <v>6</v>
      </c>
      <c r="B216">
        <v>30</v>
      </c>
      <c r="C216">
        <v>1996</v>
      </c>
      <c r="D216">
        <v>99</v>
      </c>
      <c r="E216">
        <v>99</v>
      </c>
      <c r="F216">
        <v>99</v>
      </c>
      <c r="G216">
        <v>99</v>
      </c>
      <c r="H216">
        <v>2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3521</v>
      </c>
      <c r="R216">
        <v>6977</v>
      </c>
      <c r="S216">
        <v>3.556972910993264</v>
      </c>
      <c r="T216">
        <v>6.608427690984664</v>
      </c>
      <c r="U216">
        <v>197.55834886054137</v>
      </c>
      <c r="V216">
        <v>0.51598108069370785</v>
      </c>
      <c r="W216">
        <v>47.398595384835907</v>
      </c>
      <c r="X216">
        <v>0.38698581052028069</v>
      </c>
      <c r="Y216">
        <v>51.55701068761941</v>
      </c>
      <c r="Z216">
        <v>1.3022345944266618</v>
      </c>
      <c r="AA216">
        <v>2.7488589480586625</v>
      </c>
      <c r="AB216">
        <v>65.97160025112305</v>
      </c>
      <c r="AC216">
        <v>74.76004989290162</v>
      </c>
      <c r="AD216">
        <v>61.757220658011313</v>
      </c>
      <c r="AE216">
        <v>30.443651754644328</v>
      </c>
      <c r="AF216">
        <v>29.819163674722144</v>
      </c>
      <c r="AG216">
        <v>0</v>
      </c>
      <c r="AH216">
        <v>0</v>
      </c>
      <c r="AI216">
        <v>0</v>
      </c>
      <c r="AN216">
        <v>99</v>
      </c>
      <c r="AO216">
        <v>99</v>
      </c>
      <c r="AP216">
        <v>99</v>
      </c>
      <c r="AQ216">
        <v>99</v>
      </c>
    </row>
    <row r="217" spans="1:45">
      <c r="A217">
        <v>6</v>
      </c>
      <c r="B217">
        <v>31</v>
      </c>
      <c r="C217">
        <v>1997</v>
      </c>
      <c r="D217">
        <v>99</v>
      </c>
      <c r="E217">
        <v>99</v>
      </c>
      <c r="F217">
        <v>99</v>
      </c>
      <c r="G217">
        <v>99</v>
      </c>
      <c r="H217">
        <v>2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3585</v>
      </c>
      <c r="R217">
        <v>7046</v>
      </c>
      <c r="S217">
        <v>3.3827703661651993</v>
      </c>
      <c r="T217">
        <v>6.67442520579052</v>
      </c>
      <c r="U217">
        <v>197.46027533352185</v>
      </c>
      <c r="V217">
        <v>0.73800738007380062</v>
      </c>
      <c r="W217">
        <v>49.858075503831955</v>
      </c>
      <c r="X217">
        <v>0.29804144195288101</v>
      </c>
      <c r="Y217">
        <v>49.831921855972439</v>
      </c>
      <c r="Z217">
        <v>1.2841236886716227</v>
      </c>
      <c r="AA217">
        <v>2.5520728253050393</v>
      </c>
      <c r="AB217">
        <v>66.892987691385159</v>
      </c>
      <c r="AC217">
        <v>74.160671325317807</v>
      </c>
      <c r="AD217">
        <v>62.007194184584577</v>
      </c>
      <c r="AE217">
        <v>29.549171734116172</v>
      </c>
      <c r="AF217">
        <v>29.067464097958741</v>
      </c>
      <c r="AG217">
        <v>0</v>
      </c>
      <c r="AH217">
        <v>0</v>
      </c>
      <c r="AI217">
        <v>0</v>
      </c>
      <c r="AN217">
        <v>99</v>
      </c>
      <c r="AO217">
        <v>99</v>
      </c>
      <c r="AP217">
        <v>99</v>
      </c>
      <c r="AQ217">
        <v>99</v>
      </c>
    </row>
    <row r="218" spans="1:45">
      <c r="A218">
        <v>6</v>
      </c>
      <c r="B218">
        <v>32</v>
      </c>
      <c r="C218">
        <v>1998</v>
      </c>
      <c r="D218">
        <v>99</v>
      </c>
      <c r="E218">
        <v>99</v>
      </c>
      <c r="F218">
        <v>99</v>
      </c>
      <c r="G218">
        <v>99</v>
      </c>
      <c r="H218">
        <v>2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3572</v>
      </c>
      <c r="R218">
        <v>7047.75</v>
      </c>
      <c r="S218">
        <v>3.4486183533751902</v>
      </c>
      <c r="T218">
        <v>7.0907736511652635</v>
      </c>
      <c r="U218">
        <v>200.69047568372881</v>
      </c>
      <c r="V218">
        <v>0.58174594728814155</v>
      </c>
      <c r="W218">
        <v>56.84083572771452</v>
      </c>
      <c r="X218">
        <v>0.26958958532865096</v>
      </c>
      <c r="Y218">
        <v>49.626749593537717</v>
      </c>
      <c r="Z218">
        <v>1.2840561133894421</v>
      </c>
      <c r="AA218">
        <v>2.5795196892174914</v>
      </c>
      <c r="AB218">
        <v>63.76230137404869</v>
      </c>
      <c r="AC218">
        <v>69.925865734489847</v>
      </c>
      <c r="AD218">
        <v>56.638987733425488</v>
      </c>
      <c r="AE218">
        <v>28.965240888961961</v>
      </c>
      <c r="AF218">
        <v>28.613947572868753</v>
      </c>
      <c r="AG218">
        <v>0</v>
      </c>
      <c r="AH218">
        <v>0</v>
      </c>
      <c r="AI218">
        <v>0</v>
      </c>
      <c r="AN218">
        <v>99</v>
      </c>
      <c r="AO218">
        <v>99</v>
      </c>
      <c r="AP218">
        <v>99</v>
      </c>
      <c r="AQ218">
        <v>99</v>
      </c>
    </row>
    <row r="219" spans="1:45">
      <c r="A219">
        <v>6</v>
      </c>
      <c r="B219">
        <v>33</v>
      </c>
      <c r="C219">
        <v>1999</v>
      </c>
      <c r="D219">
        <v>99</v>
      </c>
      <c r="E219">
        <v>99</v>
      </c>
      <c r="F219">
        <v>99</v>
      </c>
      <c r="G219">
        <v>99</v>
      </c>
      <c r="H219">
        <v>2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3892</v>
      </c>
      <c r="R219">
        <v>8087.75</v>
      </c>
      <c r="S219">
        <v>3.4140521158542247</v>
      </c>
      <c r="T219">
        <v>6.9315940774628313</v>
      </c>
      <c r="U219">
        <v>198.96606596395796</v>
      </c>
      <c r="V219">
        <v>0.40802448146888798</v>
      </c>
      <c r="W219">
        <v>55.417143210410799</v>
      </c>
      <c r="X219">
        <v>0.23492318630026895</v>
      </c>
      <c r="Y219">
        <v>49.555476839176755</v>
      </c>
      <c r="Z219">
        <v>1.2412193147912991</v>
      </c>
      <c r="AA219">
        <v>2.5706764505026367</v>
      </c>
      <c r="AB219">
        <v>60.030814731839683</v>
      </c>
      <c r="AC219">
        <v>72.631829522908191</v>
      </c>
      <c r="AD219">
        <v>59.771831603940861</v>
      </c>
      <c r="AE219">
        <v>28.562725691532101</v>
      </c>
      <c r="AF219">
        <v>28.136502939431779</v>
      </c>
      <c r="AG219">
        <v>0</v>
      </c>
      <c r="AH219">
        <v>0</v>
      </c>
      <c r="AI219">
        <v>0</v>
      </c>
      <c r="AN219">
        <v>99</v>
      </c>
      <c r="AO219">
        <v>99</v>
      </c>
      <c r="AP219">
        <v>99</v>
      </c>
      <c r="AQ219">
        <v>99</v>
      </c>
    </row>
    <row r="220" spans="1:45">
      <c r="A220">
        <v>6</v>
      </c>
      <c r="B220">
        <v>34</v>
      </c>
      <c r="C220">
        <v>2000</v>
      </c>
      <c r="D220">
        <v>99</v>
      </c>
      <c r="E220">
        <v>99</v>
      </c>
      <c r="F220">
        <v>99</v>
      </c>
      <c r="G220">
        <v>99</v>
      </c>
      <c r="H220">
        <v>2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3847</v>
      </c>
      <c r="R220">
        <v>9563</v>
      </c>
      <c r="S220">
        <v>3.5581930356582663</v>
      </c>
      <c r="T220">
        <v>7.0204956603576294</v>
      </c>
      <c r="U220">
        <v>198.82335041305055</v>
      </c>
      <c r="V220">
        <v>0.41827878280874198</v>
      </c>
      <c r="W220">
        <v>56.007529018090551</v>
      </c>
      <c r="X220">
        <v>0.2718812088256824</v>
      </c>
      <c r="Y220">
        <v>50.653523089983281</v>
      </c>
      <c r="Z220">
        <v>1.3131612659015492</v>
      </c>
      <c r="AA220">
        <v>2.5747424405996542</v>
      </c>
      <c r="AB220">
        <v>61.313475157791451</v>
      </c>
      <c r="AC220">
        <v>72.262083501728497</v>
      </c>
      <c r="AD220">
        <v>58.777700067886805</v>
      </c>
      <c r="AE220">
        <v>30.144370192913868</v>
      </c>
      <c r="AF220">
        <v>29.729357214041048</v>
      </c>
      <c r="AG220">
        <v>0</v>
      </c>
      <c r="AH220">
        <v>0</v>
      </c>
      <c r="AI220">
        <v>0</v>
      </c>
      <c r="AN220">
        <v>99</v>
      </c>
      <c r="AO220">
        <v>99</v>
      </c>
      <c r="AP220">
        <v>99</v>
      </c>
      <c r="AQ220">
        <v>99</v>
      </c>
    </row>
    <row r="221" spans="1:45">
      <c r="A221">
        <v>6</v>
      </c>
      <c r="B221">
        <v>35</v>
      </c>
      <c r="C221">
        <v>2001</v>
      </c>
      <c r="D221">
        <v>99</v>
      </c>
      <c r="E221">
        <v>99</v>
      </c>
      <c r="F221">
        <v>99</v>
      </c>
      <c r="G221">
        <v>99</v>
      </c>
      <c r="H221">
        <v>2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3664</v>
      </c>
      <c r="R221">
        <v>9034</v>
      </c>
      <c r="S221">
        <v>3.6566305069736553</v>
      </c>
      <c r="T221">
        <v>7.0399601505423934</v>
      </c>
      <c r="U221">
        <v>202.45128403807811</v>
      </c>
      <c r="V221">
        <v>0.64201903918530001</v>
      </c>
      <c r="W221">
        <v>56.619437679876015</v>
      </c>
      <c r="X221">
        <v>0.4649103387203895</v>
      </c>
      <c r="Y221">
        <v>51.145917599598064</v>
      </c>
      <c r="Z221">
        <v>1.3351760682108187</v>
      </c>
      <c r="AA221">
        <v>2.620160220712958</v>
      </c>
      <c r="AB221">
        <v>61.698425316606823</v>
      </c>
      <c r="AC221">
        <v>73.104296719782397</v>
      </c>
      <c r="AD221">
        <v>56.457330510576362</v>
      </c>
      <c r="AE221">
        <v>28.7633723892002</v>
      </c>
      <c r="AF221">
        <v>28.439113072250993</v>
      </c>
      <c r="AG221">
        <v>0</v>
      </c>
      <c r="AH221">
        <v>0</v>
      </c>
      <c r="AI221">
        <v>0</v>
      </c>
      <c r="AN221">
        <v>99</v>
      </c>
      <c r="AO221">
        <v>99</v>
      </c>
      <c r="AP221">
        <v>99</v>
      </c>
      <c r="AQ221">
        <v>99</v>
      </c>
    </row>
    <row r="222" spans="1:45">
      <c r="A222">
        <v>6</v>
      </c>
      <c r="B222">
        <v>36</v>
      </c>
      <c r="C222">
        <v>2002</v>
      </c>
      <c r="D222">
        <v>99</v>
      </c>
      <c r="E222">
        <v>99</v>
      </c>
      <c r="F222">
        <v>99</v>
      </c>
      <c r="G222">
        <v>99</v>
      </c>
      <c r="H222">
        <v>2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3346</v>
      </c>
      <c r="R222">
        <v>8521</v>
      </c>
      <c r="S222">
        <v>3.5633141650041078</v>
      </c>
      <c r="T222">
        <v>6.9497711536204685</v>
      </c>
      <c r="U222">
        <v>203.09822790752312</v>
      </c>
      <c r="V222">
        <v>0.76282126510972892</v>
      </c>
      <c r="W222">
        <v>53.784767046121345</v>
      </c>
      <c r="X222">
        <v>0.48116418260767513</v>
      </c>
      <c r="Y222">
        <v>51.373727601929048</v>
      </c>
      <c r="Z222">
        <v>1.3513280687332576</v>
      </c>
      <c r="AA222">
        <v>2.6914326395180264</v>
      </c>
      <c r="AB222">
        <v>60.202248335507434</v>
      </c>
      <c r="AC222">
        <v>72.231752220908675</v>
      </c>
      <c r="AD222">
        <v>54.109663969952784</v>
      </c>
      <c r="AE222">
        <v>27.791911285061985</v>
      </c>
      <c r="AF222">
        <v>27.598878732159843</v>
      </c>
      <c r="AG222">
        <v>0</v>
      </c>
      <c r="AH222">
        <v>0</v>
      </c>
      <c r="AI222">
        <v>0</v>
      </c>
      <c r="AN222">
        <v>99</v>
      </c>
      <c r="AO222">
        <v>99</v>
      </c>
      <c r="AP222">
        <v>99</v>
      </c>
      <c r="AQ222">
        <v>99</v>
      </c>
    </row>
    <row r="223" spans="1:45">
      <c r="A223">
        <v>6</v>
      </c>
      <c r="B223">
        <v>37</v>
      </c>
      <c r="C223">
        <v>2003</v>
      </c>
      <c r="D223">
        <v>99</v>
      </c>
      <c r="E223">
        <v>99</v>
      </c>
      <c r="F223">
        <v>99</v>
      </c>
      <c r="G223">
        <v>99</v>
      </c>
      <c r="H223">
        <v>2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3279</v>
      </c>
      <c r="R223">
        <v>8190</v>
      </c>
      <c r="S223">
        <v>3.6896214896214894</v>
      </c>
      <c r="T223">
        <v>6.9780219780219772</v>
      </c>
      <c r="U223">
        <v>206.14130647130563</v>
      </c>
      <c r="V223">
        <v>0.90354090354090322</v>
      </c>
      <c r="W223">
        <v>53.638583638583661</v>
      </c>
      <c r="X223">
        <v>0.6715506715506715</v>
      </c>
      <c r="Y223">
        <v>52.487898222655431</v>
      </c>
      <c r="Z223">
        <v>1.4187398244402405</v>
      </c>
      <c r="AA223">
        <v>2.7223590098059343</v>
      </c>
      <c r="AB223">
        <v>58.133176252477774</v>
      </c>
      <c r="AC223">
        <v>72.63367593644297</v>
      </c>
      <c r="AD223">
        <v>51.447677270451358</v>
      </c>
      <c r="AE223">
        <v>27.929341154003534</v>
      </c>
      <c r="AF223">
        <v>27.654530398524798</v>
      </c>
      <c r="AG223">
        <v>0</v>
      </c>
      <c r="AH223">
        <v>0</v>
      </c>
      <c r="AI223">
        <v>0</v>
      </c>
      <c r="AN223">
        <v>99</v>
      </c>
      <c r="AO223">
        <v>99</v>
      </c>
      <c r="AP223">
        <v>99</v>
      </c>
      <c r="AQ223">
        <v>99</v>
      </c>
    </row>
    <row r="224" spans="1:45">
      <c r="A224">
        <v>6</v>
      </c>
      <c r="B224">
        <v>38</v>
      </c>
      <c r="C224">
        <v>2004</v>
      </c>
      <c r="D224">
        <v>99</v>
      </c>
      <c r="E224">
        <v>99</v>
      </c>
      <c r="F224">
        <v>99</v>
      </c>
      <c r="G224">
        <v>99</v>
      </c>
      <c r="H224">
        <v>2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3252</v>
      </c>
      <c r="R224">
        <v>8214</v>
      </c>
      <c r="S224">
        <v>4.2770878987095209</v>
      </c>
      <c r="T224">
        <v>6.9191624056488941</v>
      </c>
      <c r="U224">
        <v>209.13154370586787</v>
      </c>
      <c r="V224">
        <v>1.3513513513513515</v>
      </c>
      <c r="W224">
        <v>52.751400048697349</v>
      </c>
      <c r="X224">
        <v>0.75480886291697125</v>
      </c>
      <c r="Y224">
        <v>51.364403363833397</v>
      </c>
      <c r="Z224">
        <v>1.5722726817407904</v>
      </c>
      <c r="AA224">
        <v>2.5975565825091484</v>
      </c>
      <c r="AB224">
        <v>56.711329388806554</v>
      </c>
      <c r="AC224">
        <v>68.526933229944291</v>
      </c>
      <c r="AD224">
        <v>50.142256605948624</v>
      </c>
      <c r="AE224">
        <v>29.239641178983341</v>
      </c>
      <c r="AF224">
        <v>28.883385294814222</v>
      </c>
      <c r="AG224">
        <v>0</v>
      </c>
      <c r="AH224">
        <v>0</v>
      </c>
      <c r="AI224">
        <v>0</v>
      </c>
      <c r="AN224">
        <v>99</v>
      </c>
      <c r="AO224">
        <v>99</v>
      </c>
      <c r="AP224">
        <v>99</v>
      </c>
      <c r="AQ224">
        <v>99</v>
      </c>
    </row>
    <row r="225" spans="1:45">
      <c r="A225">
        <v>6</v>
      </c>
      <c r="B225">
        <v>39</v>
      </c>
      <c r="C225">
        <v>2005</v>
      </c>
      <c r="D225">
        <v>99</v>
      </c>
      <c r="E225">
        <v>99</v>
      </c>
      <c r="F225">
        <v>99</v>
      </c>
      <c r="G225">
        <v>99</v>
      </c>
      <c r="H225">
        <v>2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3193</v>
      </c>
      <c r="R225">
        <v>8369</v>
      </c>
      <c r="S225">
        <v>4.5350699008244701</v>
      </c>
      <c r="T225">
        <v>6.9299796869398973</v>
      </c>
      <c r="U225">
        <v>212.37423826024499</v>
      </c>
      <c r="V225">
        <v>2.186641175767714</v>
      </c>
      <c r="W225">
        <v>54.104433026645971</v>
      </c>
      <c r="X225">
        <v>0.86031783964631381</v>
      </c>
      <c r="Y225">
        <v>52.700557756826406</v>
      </c>
      <c r="Z225">
        <v>1.6757731573825703</v>
      </c>
      <c r="AA225">
        <v>2.5355629967376072</v>
      </c>
      <c r="AB225">
        <v>57.910291701905358</v>
      </c>
      <c r="AC225">
        <v>69.738574324943116</v>
      </c>
      <c r="AD225">
        <v>50.080122300823824</v>
      </c>
      <c r="AE225">
        <v>29.885016426224823</v>
      </c>
      <c r="AF225">
        <v>29.361370532530177</v>
      </c>
      <c r="AG225">
        <v>0</v>
      </c>
      <c r="AH225">
        <v>0</v>
      </c>
      <c r="AI225">
        <v>0</v>
      </c>
      <c r="AN225">
        <v>99</v>
      </c>
      <c r="AO225">
        <v>99</v>
      </c>
      <c r="AP225">
        <v>99</v>
      </c>
      <c r="AQ225">
        <v>99</v>
      </c>
    </row>
    <row r="226" spans="1:45">
      <c r="A226">
        <v>6</v>
      </c>
      <c r="B226">
        <v>40</v>
      </c>
      <c r="C226">
        <v>2006</v>
      </c>
      <c r="D226">
        <v>99</v>
      </c>
      <c r="E226">
        <v>99</v>
      </c>
      <c r="F226">
        <v>99</v>
      </c>
      <c r="G226">
        <v>99</v>
      </c>
      <c r="H226">
        <v>2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2978</v>
      </c>
      <c r="R226">
        <v>8411.5</v>
      </c>
      <c r="S226">
        <v>4.3830470189621344</v>
      </c>
      <c r="T226">
        <v>6.7866611187065358</v>
      </c>
      <c r="U226">
        <v>210.23639065564987</v>
      </c>
      <c r="V226">
        <v>1.8902692742079297</v>
      </c>
      <c r="W226">
        <v>52.36878083576056</v>
      </c>
      <c r="X226">
        <v>0.98674433810854223</v>
      </c>
      <c r="Y226">
        <v>52.69614555979684</v>
      </c>
      <c r="Z226">
        <v>1.628880352970167</v>
      </c>
      <c r="AA226">
        <v>2.4673499736018631</v>
      </c>
      <c r="AB226">
        <v>52.332634313923585</v>
      </c>
      <c r="AC226">
        <v>68.651824871421439</v>
      </c>
      <c r="AD226">
        <v>45.244607132343006</v>
      </c>
      <c r="AE226">
        <v>29.912341530200393</v>
      </c>
      <c r="AF226">
        <v>29.499243136685003</v>
      </c>
      <c r="AG226">
        <v>0</v>
      </c>
      <c r="AH226">
        <v>0</v>
      </c>
      <c r="AI226">
        <v>0</v>
      </c>
      <c r="AN226">
        <v>99</v>
      </c>
      <c r="AO226">
        <v>99</v>
      </c>
      <c r="AP226">
        <v>99</v>
      </c>
      <c r="AQ226">
        <v>99</v>
      </c>
    </row>
    <row r="227" spans="1:45">
      <c r="A227">
        <v>6</v>
      </c>
      <c r="B227">
        <v>41</v>
      </c>
      <c r="C227">
        <v>2007</v>
      </c>
      <c r="D227">
        <v>99</v>
      </c>
      <c r="E227">
        <v>99</v>
      </c>
      <c r="F227">
        <v>99</v>
      </c>
      <c r="G227">
        <v>99</v>
      </c>
      <c r="H227">
        <v>2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2885</v>
      </c>
      <c r="R227">
        <v>8373</v>
      </c>
      <c r="S227">
        <v>4.5475934551534687</v>
      </c>
      <c r="T227">
        <v>6.8028185835423383</v>
      </c>
      <c r="U227">
        <v>211.70425176161547</v>
      </c>
      <c r="V227">
        <v>2.8305266929415995</v>
      </c>
      <c r="W227">
        <v>52.430431147736783</v>
      </c>
      <c r="X227">
        <v>0.87184999402842478</v>
      </c>
      <c r="Y227">
        <v>54.461641162672173</v>
      </c>
      <c r="Z227">
        <v>1.7284367536546932</v>
      </c>
      <c r="AA227">
        <v>2.485535691244555</v>
      </c>
      <c r="AB227">
        <v>54.644840915444085</v>
      </c>
      <c r="AC227">
        <v>67.35953608493493</v>
      </c>
      <c r="AD227">
        <v>42.792814229779616</v>
      </c>
      <c r="AE227">
        <v>30.005375380756153</v>
      </c>
      <c r="AF227">
        <v>29.930449768318518</v>
      </c>
      <c r="AG227">
        <v>0</v>
      </c>
      <c r="AH227">
        <v>0</v>
      </c>
      <c r="AI227">
        <v>0</v>
      </c>
      <c r="AN227">
        <v>99</v>
      </c>
      <c r="AO227">
        <v>99</v>
      </c>
      <c r="AP227">
        <v>99</v>
      </c>
      <c r="AQ227">
        <v>99</v>
      </c>
    </row>
    <row r="228" spans="1:45">
      <c r="A228">
        <v>6</v>
      </c>
      <c r="B228">
        <v>42</v>
      </c>
      <c r="C228">
        <v>2008</v>
      </c>
      <c r="D228">
        <v>99</v>
      </c>
      <c r="E228">
        <v>99</v>
      </c>
      <c r="F228">
        <v>99</v>
      </c>
      <c r="G228">
        <v>99</v>
      </c>
      <c r="H228">
        <v>2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2648</v>
      </c>
      <c r="R228">
        <v>7910</v>
      </c>
      <c r="S228">
        <v>4.703666245259166</v>
      </c>
      <c r="T228">
        <v>6.8407079646017692</v>
      </c>
      <c r="U228">
        <v>213.91711757269263</v>
      </c>
      <c r="V228">
        <v>3.8685208596713032</v>
      </c>
      <c r="W228">
        <v>53.160556257901376</v>
      </c>
      <c r="X228">
        <v>0.97345132743362806</v>
      </c>
      <c r="Y228">
        <v>54.20849234680324</v>
      </c>
      <c r="Z228">
        <v>1.7768490726321444</v>
      </c>
      <c r="AA228">
        <v>2.3723356080226221</v>
      </c>
      <c r="AB228">
        <v>53.912606465212882</v>
      </c>
      <c r="AC228">
        <v>65.418771860549995</v>
      </c>
      <c r="AD228">
        <v>40.541243513389126</v>
      </c>
      <c r="AE228">
        <v>29.612159329140471</v>
      </c>
      <c r="AF228">
        <v>29.731144932681868</v>
      </c>
      <c r="AG228">
        <v>0</v>
      </c>
      <c r="AH228">
        <v>0</v>
      </c>
      <c r="AI228">
        <v>0</v>
      </c>
      <c r="AN228">
        <v>99</v>
      </c>
      <c r="AO228">
        <v>99</v>
      </c>
      <c r="AP228">
        <v>99</v>
      </c>
      <c r="AQ228">
        <v>99</v>
      </c>
    </row>
    <row r="229" spans="1:45">
      <c r="A229">
        <v>6</v>
      </c>
      <c r="B229">
        <v>43</v>
      </c>
      <c r="C229">
        <v>2009</v>
      </c>
      <c r="D229">
        <v>99</v>
      </c>
      <c r="E229">
        <v>99</v>
      </c>
      <c r="F229">
        <v>99</v>
      </c>
      <c r="G229">
        <v>99</v>
      </c>
      <c r="H229">
        <v>2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2706</v>
      </c>
      <c r="R229">
        <v>8315</v>
      </c>
      <c r="S229">
        <v>4.9891761876127489</v>
      </c>
      <c r="T229">
        <v>7.0293445580276606</v>
      </c>
      <c r="U229">
        <v>220.26430547203751</v>
      </c>
      <c r="V229">
        <v>4.3656043295249551</v>
      </c>
      <c r="W229">
        <v>55.766686710763679</v>
      </c>
      <c r="X229">
        <v>1.2507516536380037</v>
      </c>
      <c r="Y229">
        <v>55.973843760383311</v>
      </c>
      <c r="Z229">
        <v>1.8987297034325212</v>
      </c>
      <c r="AA229">
        <v>2.5436854226703942</v>
      </c>
      <c r="AB229">
        <v>56.039811827404989</v>
      </c>
      <c r="AC229">
        <v>68.212330746493237</v>
      </c>
      <c r="AD229">
        <v>41.314313741662154</v>
      </c>
      <c r="AE229">
        <v>32.176302143796917</v>
      </c>
      <c r="AF229">
        <v>32.350108414949297</v>
      </c>
      <c r="AG229">
        <v>0</v>
      </c>
      <c r="AH229">
        <v>0</v>
      </c>
      <c r="AI229">
        <v>0</v>
      </c>
      <c r="AN229">
        <v>99</v>
      </c>
      <c r="AO229">
        <v>99</v>
      </c>
      <c r="AP229">
        <v>99</v>
      </c>
      <c r="AQ229">
        <v>99</v>
      </c>
    </row>
    <row r="230" spans="1:45">
      <c r="A230">
        <v>6</v>
      </c>
      <c r="B230">
        <v>44</v>
      </c>
      <c r="C230">
        <v>2010</v>
      </c>
      <c r="D230">
        <v>99</v>
      </c>
      <c r="E230">
        <v>99</v>
      </c>
      <c r="F230">
        <v>99</v>
      </c>
      <c r="G230">
        <v>99</v>
      </c>
      <c r="H230">
        <v>2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2816</v>
      </c>
      <c r="R230">
        <v>9103</v>
      </c>
      <c r="S230">
        <v>5.0502032297044925</v>
      </c>
      <c r="T230">
        <v>7.1060090080193357</v>
      </c>
      <c r="U230">
        <v>220.29237613973376</v>
      </c>
      <c r="V230">
        <v>3.9657255849719872</v>
      </c>
      <c r="W230">
        <v>58.167637042733162</v>
      </c>
      <c r="X230">
        <v>1.4720421838954187</v>
      </c>
      <c r="Y230">
        <v>56.916344955293923</v>
      </c>
      <c r="Z230">
        <v>1.8354850874685276</v>
      </c>
      <c r="AA230">
        <v>2.5056390605499073</v>
      </c>
      <c r="AB230">
        <v>56.695641823404678</v>
      </c>
      <c r="AC230">
        <v>66.438810076608405</v>
      </c>
      <c r="AD230">
        <v>39.114887419585358</v>
      </c>
      <c r="AE230">
        <v>35.125358131638095</v>
      </c>
      <c r="AF230">
        <v>35.049149031236091</v>
      </c>
      <c r="AG230">
        <v>0</v>
      </c>
      <c r="AH230">
        <v>0</v>
      </c>
      <c r="AI230">
        <v>0</v>
      </c>
      <c r="AN230">
        <v>99</v>
      </c>
      <c r="AO230">
        <v>99</v>
      </c>
      <c r="AP230">
        <v>99</v>
      </c>
      <c r="AQ230">
        <v>99</v>
      </c>
    </row>
    <row r="231" spans="1:45">
      <c r="A231">
        <v>6</v>
      </c>
      <c r="B231">
        <v>45</v>
      </c>
      <c r="C231">
        <v>2011</v>
      </c>
      <c r="D231">
        <v>99</v>
      </c>
      <c r="E231">
        <v>99</v>
      </c>
      <c r="F231">
        <v>99</v>
      </c>
      <c r="G231">
        <v>99</v>
      </c>
      <c r="H231">
        <v>2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2657</v>
      </c>
      <c r="R231">
        <v>8591</v>
      </c>
      <c r="S231">
        <v>5.0811314165987662</v>
      </c>
      <c r="T231">
        <v>6.7192410662321027</v>
      </c>
      <c r="U231">
        <v>210.84235828192257</v>
      </c>
      <c r="V231">
        <v>4.1671516703526947</v>
      </c>
      <c r="W231">
        <v>52.042835525549989</v>
      </c>
      <c r="X231">
        <v>1.0359678733558377</v>
      </c>
      <c r="Y231">
        <v>57.738129536328422</v>
      </c>
      <c r="Z231">
        <v>1.9242569174301565</v>
      </c>
      <c r="AA231">
        <v>2.46896248413774</v>
      </c>
      <c r="AB231">
        <v>58.997667408141851</v>
      </c>
      <c r="AC231">
        <v>69.109252302038854</v>
      </c>
      <c r="AD231">
        <v>41.839106580953455</v>
      </c>
      <c r="AE231">
        <v>35.807769256418801</v>
      </c>
      <c r="AF231">
        <v>35.887032128417545</v>
      </c>
      <c r="AG231">
        <v>612.96319166969363</v>
      </c>
      <c r="AH231">
        <v>97.590501687812818</v>
      </c>
      <c r="AI231">
        <v>50.238621813525775</v>
      </c>
      <c r="AJ231">
        <v>200.164891105365</v>
      </c>
      <c r="AK231">
        <v>48.752707961806813</v>
      </c>
      <c r="AL231">
        <v>25.11899947328666</v>
      </c>
      <c r="AM231">
        <v>-1.8911584522796872</v>
      </c>
      <c r="AN231">
        <v>99</v>
      </c>
      <c r="AO231">
        <v>99</v>
      </c>
      <c r="AP231">
        <v>99</v>
      </c>
      <c r="AQ231">
        <v>99</v>
      </c>
    </row>
    <row r="232" spans="1:45">
      <c r="A232">
        <v>6</v>
      </c>
      <c r="B232">
        <v>46</v>
      </c>
      <c r="C232">
        <v>2012</v>
      </c>
      <c r="D232">
        <v>99</v>
      </c>
      <c r="E232">
        <v>99</v>
      </c>
      <c r="F232">
        <v>99</v>
      </c>
      <c r="G232">
        <v>99</v>
      </c>
      <c r="H232">
        <v>2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2263</v>
      </c>
      <c r="R232">
        <v>7169</v>
      </c>
      <c r="S232">
        <v>5.2975310364067516</v>
      </c>
      <c r="T232">
        <v>6.6420700237132095</v>
      </c>
      <c r="U232">
        <v>205.60214813781528</v>
      </c>
      <c r="V232">
        <v>3.891756172408984</v>
      </c>
      <c r="W232">
        <v>50.816013390988999</v>
      </c>
      <c r="X232">
        <v>0.34872367136281207</v>
      </c>
      <c r="Y232">
        <v>52.519426089223749</v>
      </c>
      <c r="Z232">
        <v>2.0240693629594801</v>
      </c>
      <c r="AA232">
        <v>2.155405693498023</v>
      </c>
      <c r="AB232">
        <v>56.775292812696918</v>
      </c>
      <c r="AC232">
        <v>66.619432334540278</v>
      </c>
      <c r="AD232">
        <v>37.627625191862705</v>
      </c>
      <c r="AE232">
        <v>34.671373990424136</v>
      </c>
      <c r="AF232">
        <v>34.758097276032117</v>
      </c>
      <c r="AG232">
        <v>585.23022312373223</v>
      </c>
      <c r="AH232">
        <v>100</v>
      </c>
      <c r="AI232">
        <v>55.056493234760758</v>
      </c>
      <c r="AJ232">
        <v>169.29824270619079</v>
      </c>
      <c r="AK232">
        <v>43.325874857519572</v>
      </c>
      <c r="AL232">
        <v>20.223780062607215</v>
      </c>
      <c r="AM232">
        <v>-5.1331020823435445</v>
      </c>
      <c r="AN232">
        <v>99</v>
      </c>
      <c r="AO232">
        <v>99</v>
      </c>
      <c r="AP232">
        <v>99</v>
      </c>
      <c r="AQ232">
        <v>99</v>
      </c>
    </row>
    <row r="233" spans="1:45">
      <c r="A233">
        <v>6</v>
      </c>
      <c r="B233">
        <v>47</v>
      </c>
      <c r="C233">
        <v>2013</v>
      </c>
      <c r="D233">
        <v>99</v>
      </c>
      <c r="E233">
        <v>99</v>
      </c>
      <c r="F233">
        <v>99</v>
      </c>
      <c r="G233">
        <v>99</v>
      </c>
      <c r="H233">
        <v>2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2210</v>
      </c>
      <c r="R233">
        <v>7479</v>
      </c>
      <c r="S233">
        <v>5.387618665597004</v>
      </c>
      <c r="T233">
        <v>6.9684449792753043</v>
      </c>
      <c r="U233">
        <v>209.68781922716923</v>
      </c>
      <c r="V233">
        <v>4.011231448054553</v>
      </c>
      <c r="W233">
        <v>58.684316085038105</v>
      </c>
      <c r="X233">
        <v>0.38775237331194007</v>
      </c>
      <c r="Y233">
        <v>53.844772783760817</v>
      </c>
      <c r="Z233">
        <v>2.1173391829672945</v>
      </c>
      <c r="AA233">
        <v>2.2806953914965975</v>
      </c>
      <c r="AB233">
        <v>59.268995766348141</v>
      </c>
      <c r="AC233">
        <v>66.024893389850774</v>
      </c>
      <c r="AD233">
        <v>41.201746857918209</v>
      </c>
      <c r="AE233">
        <v>33.276974416017801</v>
      </c>
      <c r="AF233">
        <v>33.37368522853145</v>
      </c>
      <c r="AG233">
        <v>566.1688970277504</v>
      </c>
      <c r="AH233">
        <v>97.606631902660766</v>
      </c>
      <c r="AI233">
        <v>57.681508223024466</v>
      </c>
      <c r="AJ233">
        <v>162.16773392029452</v>
      </c>
      <c r="AK233">
        <v>33.385824809660789</v>
      </c>
      <c r="AL233">
        <v>15.259051716136447</v>
      </c>
      <c r="AM233">
        <v>-10.435584730155256</v>
      </c>
      <c r="AN233">
        <v>99</v>
      </c>
      <c r="AO233">
        <v>99</v>
      </c>
      <c r="AP233">
        <v>99</v>
      </c>
      <c r="AQ233">
        <v>99</v>
      </c>
    </row>
    <row r="234" spans="1:45">
      <c r="A234">
        <v>6</v>
      </c>
      <c r="B234">
        <v>48</v>
      </c>
      <c r="C234">
        <v>2014</v>
      </c>
      <c r="D234">
        <v>99</v>
      </c>
      <c r="E234">
        <v>99</v>
      </c>
      <c r="F234">
        <v>99</v>
      </c>
      <c r="G234">
        <v>99</v>
      </c>
      <c r="H234">
        <v>2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1913</v>
      </c>
      <c r="R234">
        <v>6346</v>
      </c>
      <c r="S234">
        <v>5.5126063662149392</v>
      </c>
      <c r="T234">
        <v>7.0825716987078478</v>
      </c>
      <c r="U234">
        <v>211.96766467065825</v>
      </c>
      <c r="V234">
        <v>3.9867633154743154</v>
      </c>
      <c r="W234">
        <v>61.534825086668761</v>
      </c>
      <c r="X234">
        <v>0.48849669082886882</v>
      </c>
      <c r="Y234">
        <v>53.461119155807566</v>
      </c>
      <c r="Z234">
        <v>2.0618964269108497</v>
      </c>
      <c r="AA234">
        <v>2.178336902155765</v>
      </c>
      <c r="AB234">
        <v>57.677979941470163</v>
      </c>
      <c r="AC234">
        <v>63.634136495038291</v>
      </c>
      <c r="AD234">
        <v>39.428685760755123</v>
      </c>
      <c r="AE234">
        <v>30.305635148042025</v>
      </c>
      <c r="AF234">
        <v>30.007690722958039</v>
      </c>
      <c r="AG234">
        <v>562.32890365448509</v>
      </c>
      <c r="AH234">
        <v>97.715096123542395</v>
      </c>
      <c r="AI234">
        <v>52.521273242987697</v>
      </c>
      <c r="AJ234">
        <v>170.95928328111935</v>
      </c>
      <c r="AK234">
        <v>26.719565693366327</v>
      </c>
      <c r="AL234">
        <v>5.3276768142435884</v>
      </c>
      <c r="AM234">
        <v>-15.763954892648799</v>
      </c>
      <c r="AN234">
        <v>99</v>
      </c>
      <c r="AO234">
        <v>99</v>
      </c>
      <c r="AP234">
        <v>99</v>
      </c>
      <c r="AQ234">
        <v>99</v>
      </c>
    </row>
    <row r="235" spans="1:45">
      <c r="A235">
        <v>6</v>
      </c>
      <c r="B235">
        <v>49</v>
      </c>
      <c r="C235">
        <v>2015</v>
      </c>
      <c r="D235">
        <v>99</v>
      </c>
      <c r="E235">
        <v>99</v>
      </c>
      <c r="F235">
        <v>99</v>
      </c>
      <c r="G235">
        <v>99</v>
      </c>
      <c r="H235">
        <v>2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1707</v>
      </c>
      <c r="R235">
        <v>5198.6000000000004</v>
      </c>
      <c r="S235">
        <v>5.6716808371484611</v>
      </c>
      <c r="T235">
        <v>7.3837186934944015</v>
      </c>
      <c r="U235">
        <v>220.62959258261873</v>
      </c>
      <c r="V235">
        <v>4.712807294271534</v>
      </c>
      <c r="W235">
        <v>66.210133497480086</v>
      </c>
      <c r="X235">
        <v>0.94256145885430687</v>
      </c>
      <c r="Y235">
        <v>53.845425682065297</v>
      </c>
      <c r="Z235">
        <v>2.0331016356225695</v>
      </c>
      <c r="AA235">
        <v>2.1707764088047674</v>
      </c>
      <c r="AB235">
        <v>53.433857418267344</v>
      </c>
      <c r="AC235">
        <v>63.989475272346255</v>
      </c>
      <c r="AD235">
        <v>32.194370916730314</v>
      </c>
      <c r="AE235">
        <v>28.50953681462715</v>
      </c>
      <c r="AF235">
        <v>28.241450446363991</v>
      </c>
      <c r="AG235">
        <v>560.61449206725081</v>
      </c>
      <c r="AH235">
        <v>98.422652252529517</v>
      </c>
      <c r="AI235">
        <v>54.76474435424921</v>
      </c>
      <c r="AJ235">
        <v>147.93806175015948</v>
      </c>
      <c r="AK235">
        <v>38.785744343196328</v>
      </c>
      <c r="AL235">
        <v>17.589326779147338</v>
      </c>
      <c r="AM235">
        <v>-16.324174035638549</v>
      </c>
      <c r="AN235">
        <v>99</v>
      </c>
      <c r="AO235">
        <v>99</v>
      </c>
      <c r="AP235">
        <v>99</v>
      </c>
      <c r="AQ235">
        <v>99</v>
      </c>
    </row>
    <row r="236" spans="1:45">
      <c r="A236">
        <v>6</v>
      </c>
      <c r="B236">
        <v>50</v>
      </c>
      <c r="C236">
        <v>2016</v>
      </c>
      <c r="D236">
        <v>99</v>
      </c>
      <c r="E236">
        <v>99</v>
      </c>
      <c r="F236">
        <v>99</v>
      </c>
      <c r="G236">
        <v>99</v>
      </c>
      <c r="H236">
        <v>2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1663</v>
      </c>
      <c r="R236">
        <v>5122</v>
      </c>
      <c r="S236">
        <v>5.5218664584146797</v>
      </c>
      <c r="T236">
        <v>7.3356110894181938</v>
      </c>
      <c r="U236">
        <v>222.45308473252624</v>
      </c>
      <c r="V236">
        <v>4.4318625536899647</v>
      </c>
      <c r="W236">
        <v>65.775087856306158</v>
      </c>
      <c r="X236">
        <v>1.2299882858258497</v>
      </c>
      <c r="Y236">
        <v>56.751619407736499</v>
      </c>
      <c r="Z236">
        <v>1.9768304037693776</v>
      </c>
      <c r="AA236">
        <v>2.1714884464071562</v>
      </c>
      <c r="AB236">
        <v>56.950297836988163</v>
      </c>
      <c r="AC236">
        <v>65.817703557357547</v>
      </c>
      <c r="AD236">
        <v>40.032295278288885</v>
      </c>
      <c r="AE236">
        <v>28.644930373021641</v>
      </c>
      <c r="AF236">
        <v>28.331885911641244</v>
      </c>
      <c r="AG236">
        <v>568.45981345505061</v>
      </c>
      <c r="AI236">
        <v>51.718078875439282</v>
      </c>
      <c r="AJ236">
        <v>143.81493174431671</v>
      </c>
      <c r="AK236">
        <v>43.38855517994697</v>
      </c>
      <c r="AL236">
        <v>23.43477767020806</v>
      </c>
      <c r="AM236">
        <v>-8.3463125599436179</v>
      </c>
      <c r="AN236">
        <v>99</v>
      </c>
      <c r="AO236">
        <v>99</v>
      </c>
      <c r="AP236">
        <v>99</v>
      </c>
      <c r="AQ236">
        <v>99</v>
      </c>
    </row>
    <row r="237" spans="1:45">
      <c r="A237">
        <v>6</v>
      </c>
      <c r="B237">
        <v>51</v>
      </c>
      <c r="C237">
        <v>2017</v>
      </c>
      <c r="D237">
        <v>99</v>
      </c>
      <c r="E237">
        <v>99</v>
      </c>
      <c r="F237">
        <v>99</v>
      </c>
      <c r="G237">
        <v>99</v>
      </c>
      <c r="H237">
        <v>2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1789</v>
      </c>
      <c r="R237">
        <v>6000</v>
      </c>
      <c r="S237">
        <v>5.5588333333333324</v>
      </c>
      <c r="T237">
        <v>7.1719999999999997</v>
      </c>
      <c r="U237">
        <v>221.36285000000004</v>
      </c>
      <c r="V237">
        <v>5.916666666666667</v>
      </c>
      <c r="W237">
        <v>62.56666666666667</v>
      </c>
      <c r="X237">
        <v>1.6</v>
      </c>
      <c r="Y237">
        <v>58.824059744948649</v>
      </c>
      <c r="Z237">
        <v>2.0394129806283847</v>
      </c>
      <c r="AA237">
        <v>2.0966837307201756</v>
      </c>
      <c r="AB237">
        <v>60.177518966409906</v>
      </c>
      <c r="AC237">
        <v>63.589900883402002</v>
      </c>
      <c r="AD237">
        <v>35.891313338459078</v>
      </c>
      <c r="AE237">
        <v>30.042058882435406</v>
      </c>
      <c r="AF237">
        <v>29.810409529188959</v>
      </c>
      <c r="AG237">
        <v>563.12807549713511</v>
      </c>
      <c r="AH237">
        <v>98.783333333333317</v>
      </c>
      <c r="AI237">
        <v>54.316666666666677</v>
      </c>
      <c r="AJ237">
        <v>147.57868041539189</v>
      </c>
      <c r="AK237">
        <v>34.777015181684874</v>
      </c>
      <c r="AL237">
        <v>20.025646016753996</v>
      </c>
      <c r="AM237">
        <v>-10.527648203319551</v>
      </c>
      <c r="AN237">
        <v>99</v>
      </c>
      <c r="AO237">
        <v>99</v>
      </c>
      <c r="AP237">
        <v>99</v>
      </c>
      <c r="AQ237">
        <v>99</v>
      </c>
    </row>
    <row r="238" spans="1:45">
      <c r="A238">
        <v>6</v>
      </c>
      <c r="B238">
        <v>52</v>
      </c>
      <c r="C238">
        <v>2018</v>
      </c>
      <c r="D238">
        <v>99</v>
      </c>
      <c r="E238">
        <v>99</v>
      </c>
      <c r="F238">
        <v>99</v>
      </c>
      <c r="G238">
        <v>99</v>
      </c>
      <c r="H238">
        <v>2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1956</v>
      </c>
      <c r="R238">
        <v>8095</v>
      </c>
      <c r="S238">
        <v>5.688202594193946</v>
      </c>
      <c r="T238">
        <v>7.0368128474366891</v>
      </c>
      <c r="U238">
        <v>213.25163681284744</v>
      </c>
      <c r="V238">
        <v>4.8177887584928989</v>
      </c>
      <c r="W238">
        <v>60.951204447189617</v>
      </c>
      <c r="X238">
        <v>1.0870907967881409</v>
      </c>
      <c r="Y238">
        <v>58.354500725199358</v>
      </c>
      <c r="Z238">
        <v>2.0504153256721298</v>
      </c>
      <c r="AA238">
        <v>1.9960130047028863</v>
      </c>
      <c r="AB238">
        <v>59.005394664544205</v>
      </c>
      <c r="AC238">
        <v>66.492159955749884</v>
      </c>
      <c r="AD238">
        <v>40.165700383384639</v>
      </c>
      <c r="AE238">
        <v>29.814739788589748</v>
      </c>
      <c r="AF238">
        <v>29.340247099740409</v>
      </c>
      <c r="AG238">
        <v>532.91609695463035</v>
      </c>
      <c r="AH238">
        <v>98.814082767140221</v>
      </c>
      <c r="AI238">
        <v>63.545398394070418</v>
      </c>
      <c r="AJ238">
        <v>159.87443735556005</v>
      </c>
      <c r="AK238">
        <v>36.350784720719872</v>
      </c>
      <c r="AL238">
        <v>19.848031190982244</v>
      </c>
      <c r="AM238">
        <v>-9.7799400061932822</v>
      </c>
      <c r="AN238">
        <v>99</v>
      </c>
      <c r="AO238">
        <v>99</v>
      </c>
      <c r="AP238">
        <v>99</v>
      </c>
      <c r="AQ238">
        <v>99</v>
      </c>
      <c r="AR238">
        <v>186.06652566814071</v>
      </c>
      <c r="AS238">
        <v>32.480306065881962</v>
      </c>
    </row>
    <row r="239" spans="1:45">
      <c r="A239">
        <v>6</v>
      </c>
      <c r="B239">
        <v>53</v>
      </c>
      <c r="C239">
        <v>2019</v>
      </c>
      <c r="D239">
        <v>99</v>
      </c>
      <c r="E239">
        <v>99</v>
      </c>
      <c r="F239">
        <v>99</v>
      </c>
      <c r="G239">
        <v>99</v>
      </c>
      <c r="H239">
        <v>2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1905</v>
      </c>
      <c r="R239">
        <v>7376</v>
      </c>
      <c r="S239">
        <v>5.7421366594360084</v>
      </c>
      <c r="T239">
        <v>7.2653199566160511</v>
      </c>
      <c r="U239">
        <v>220.31438449023835</v>
      </c>
      <c r="V239">
        <v>4.5281995661605219</v>
      </c>
      <c r="W239">
        <v>64.940347071583517</v>
      </c>
      <c r="X239">
        <v>1.3421908893709329</v>
      </c>
      <c r="Y239">
        <v>55.997074562143553</v>
      </c>
      <c r="Z239">
        <v>1.894575826009586</v>
      </c>
      <c r="AA239">
        <v>2.0137060473498081</v>
      </c>
      <c r="AB239">
        <v>57.53244194943219</v>
      </c>
      <c r="AC239">
        <v>67.779148080150591</v>
      </c>
      <c r="AD239">
        <v>38.409797743242592</v>
      </c>
      <c r="AE239">
        <v>30.94284216046146</v>
      </c>
      <c r="AF239">
        <v>30.62000286920464</v>
      </c>
      <c r="AG239">
        <v>532.45256567306387</v>
      </c>
      <c r="AH239">
        <v>100</v>
      </c>
      <c r="AI239">
        <v>64.85900216919741</v>
      </c>
      <c r="AJ239">
        <v>143.23285031907423</v>
      </c>
      <c r="AK239">
        <v>35.055932894278953</v>
      </c>
      <c r="AL239">
        <v>19.898390437174243</v>
      </c>
      <c r="AM239">
        <v>-18.581470477539536</v>
      </c>
      <c r="AN239">
        <v>99</v>
      </c>
      <c r="AO239">
        <v>99</v>
      </c>
      <c r="AP239">
        <v>99</v>
      </c>
      <c r="AQ239">
        <v>99</v>
      </c>
      <c r="AR239">
        <v>191.56637741225236</v>
      </c>
      <c r="AS239">
        <v>31.146322993599924</v>
      </c>
    </row>
    <row r="240" spans="1:45">
      <c r="A240">
        <v>6</v>
      </c>
      <c r="B240">
        <v>54</v>
      </c>
      <c r="C240">
        <v>2020</v>
      </c>
      <c r="D240">
        <v>99</v>
      </c>
      <c r="E240">
        <v>99</v>
      </c>
      <c r="F240">
        <v>99</v>
      </c>
      <c r="G240">
        <v>99</v>
      </c>
      <c r="H240">
        <v>2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1940</v>
      </c>
      <c r="R240">
        <v>8172.77</v>
      </c>
      <c r="S240">
        <v>5.8180616853282316</v>
      </c>
      <c r="T240">
        <v>7.4485150077635858</v>
      </c>
      <c r="U240">
        <v>223.84302996413751</v>
      </c>
      <c r="V240">
        <v>5.0288947321409996</v>
      </c>
      <c r="W240">
        <v>68.728228005926994</v>
      </c>
      <c r="X240">
        <v>1.0889820709502409</v>
      </c>
      <c r="Y240">
        <v>55.624196641880118</v>
      </c>
      <c r="Z240">
        <v>1.8558455173023027</v>
      </c>
      <c r="AA240">
        <v>2.0404382428488952</v>
      </c>
      <c r="AB240">
        <v>61.626734117688677</v>
      </c>
      <c r="AC240">
        <v>65.453689130136496</v>
      </c>
      <c r="AD240">
        <v>42.007354466320798</v>
      </c>
      <c r="AE240">
        <v>32.039059507769295</v>
      </c>
      <c r="AF240">
        <v>31.807753575300008</v>
      </c>
      <c r="AG240">
        <v>538.18330781593613</v>
      </c>
      <c r="AH240">
        <v>100</v>
      </c>
      <c r="AI240">
        <v>70.331111728336907</v>
      </c>
      <c r="AJ240">
        <v>120.44439246202016</v>
      </c>
      <c r="AK240">
        <v>40.075137126793379</v>
      </c>
      <c r="AL240">
        <v>21.316268376931848</v>
      </c>
      <c r="AM240">
        <v>-18.196399975407282</v>
      </c>
      <c r="AN240">
        <v>99</v>
      </c>
      <c r="AO240">
        <v>99</v>
      </c>
      <c r="AP240">
        <v>99</v>
      </c>
      <c r="AQ240">
        <v>99</v>
      </c>
      <c r="AR240">
        <v>191.93646759847525</v>
      </c>
      <c r="AS240">
        <v>31.420817531568119</v>
      </c>
    </row>
    <row r="241" spans="1:45">
      <c r="A241">
        <v>6</v>
      </c>
      <c r="B241">
        <v>55</v>
      </c>
      <c r="C241">
        <v>2021</v>
      </c>
      <c r="D241">
        <v>99</v>
      </c>
      <c r="E241">
        <v>99</v>
      </c>
      <c r="F241">
        <v>99</v>
      </c>
      <c r="G241">
        <v>99</v>
      </c>
      <c r="H241">
        <v>2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2000</v>
      </c>
      <c r="R241">
        <v>9469.01</v>
      </c>
      <c r="S241">
        <v>6.1106757728632681</v>
      </c>
      <c r="T241">
        <v>7.601850668654909</v>
      </c>
      <c r="U241">
        <v>228.34570879109819</v>
      </c>
      <c r="V241">
        <v>6.0618797530048001</v>
      </c>
      <c r="W241">
        <v>71.190124416385643</v>
      </c>
      <c r="X241">
        <v>1.0349550797813076</v>
      </c>
      <c r="Y241">
        <v>54.547789821554225</v>
      </c>
      <c r="Z241">
        <v>1.856592903281336</v>
      </c>
      <c r="AA241">
        <v>2.0835055781904082</v>
      </c>
      <c r="AB241">
        <v>62.291433575439719</v>
      </c>
      <c r="AC241">
        <v>62.217305375938672</v>
      </c>
      <c r="AD241">
        <v>40.780940407189313</v>
      </c>
      <c r="AE241">
        <v>33.539978202047948</v>
      </c>
      <c r="AF241">
        <v>33.361447243306202</v>
      </c>
      <c r="AG241">
        <v>537.7530423996418</v>
      </c>
      <c r="AH241">
        <v>94.349884518022478</v>
      </c>
      <c r="AI241">
        <v>69.262362168801189</v>
      </c>
      <c r="AJ241">
        <v>118.84218561251716</v>
      </c>
      <c r="AK241">
        <v>36.687504773857754</v>
      </c>
      <c r="AL241">
        <v>20.994596779872435</v>
      </c>
      <c r="AM241">
        <v>-27.989461692684607</v>
      </c>
      <c r="AN241">
        <v>99</v>
      </c>
      <c r="AO241">
        <v>99</v>
      </c>
      <c r="AP241">
        <v>99</v>
      </c>
      <c r="AQ241">
        <v>99</v>
      </c>
      <c r="AR241">
        <v>192.13713420787079</v>
      </c>
      <c r="AS241">
        <v>31.852312614687527</v>
      </c>
    </row>
    <row r="242" spans="1:45">
      <c r="A242">
        <v>6</v>
      </c>
      <c r="B242">
        <v>56</v>
      </c>
      <c r="C242">
        <v>2022</v>
      </c>
      <c r="D242">
        <v>99</v>
      </c>
      <c r="E242">
        <v>99</v>
      </c>
      <c r="F242">
        <v>99</v>
      </c>
      <c r="G242">
        <v>99</v>
      </c>
      <c r="H242">
        <v>2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2105</v>
      </c>
      <c r="R242">
        <v>11418</v>
      </c>
      <c r="S242">
        <v>6.1603120343588396</v>
      </c>
      <c r="T242">
        <v>7.5823261516903138</v>
      </c>
      <c r="U242">
        <v>228.70507969872</v>
      </c>
      <c r="V242">
        <v>61.385531616745496</v>
      </c>
      <c r="W242">
        <v>71.071991592222801</v>
      </c>
      <c r="X242">
        <v>1.1648274654055</v>
      </c>
      <c r="Y242">
        <v>56.395371080077823</v>
      </c>
      <c r="Z242">
        <v>1.8531251692190436</v>
      </c>
      <c r="AA242">
        <v>2.0708486683398912</v>
      </c>
      <c r="AB242">
        <v>64.87438464614111</v>
      </c>
      <c r="AC242">
        <v>66.022343290759551</v>
      </c>
      <c r="AD242">
        <v>48.001827131639487</v>
      </c>
      <c r="AE242">
        <v>33.90444517029426</v>
      </c>
      <c r="AF242">
        <v>33.683912024012002</v>
      </c>
      <c r="AG242">
        <v>528.67840084910677</v>
      </c>
      <c r="AH242">
        <v>93.659134699597146</v>
      </c>
      <c r="AI242">
        <v>74.548957785951998</v>
      </c>
      <c r="AJ242">
        <v>109.63532037157488</v>
      </c>
      <c r="AK242">
        <v>36.818502734139024</v>
      </c>
      <c r="AL242">
        <v>19.661198111790004</v>
      </c>
      <c r="AM242">
        <v>-17.734878243463001</v>
      </c>
      <c r="AN242">
        <v>99</v>
      </c>
      <c r="AO242">
        <v>99</v>
      </c>
      <c r="AP242">
        <v>99</v>
      </c>
      <c r="AQ242">
        <v>99</v>
      </c>
      <c r="AR242">
        <v>191.96913143463647</v>
      </c>
      <c r="AS242">
        <v>31.908923877327609</v>
      </c>
    </row>
    <row r="243" spans="1:45" s="501" customFormat="1">
      <c r="A243" s="501">
        <v>6</v>
      </c>
      <c r="B243" s="501">
        <v>57</v>
      </c>
      <c r="C243" s="501">
        <v>2023</v>
      </c>
      <c r="D243" s="501">
        <v>99</v>
      </c>
      <c r="E243" s="501">
        <v>99</v>
      </c>
      <c r="F243" s="501">
        <v>99</v>
      </c>
      <c r="G243" s="501">
        <v>99</v>
      </c>
      <c r="H243" s="501">
        <v>2</v>
      </c>
      <c r="I243" s="501">
        <v>99</v>
      </c>
      <c r="J243" s="501">
        <v>999</v>
      </c>
      <c r="K243" s="501">
        <v>99</v>
      </c>
      <c r="L243" s="501">
        <v>99</v>
      </c>
      <c r="M243" s="501">
        <v>99</v>
      </c>
      <c r="N243" s="501">
        <v>99</v>
      </c>
      <c r="O243" s="501">
        <v>99</v>
      </c>
      <c r="P243" s="501">
        <v>9999</v>
      </c>
      <c r="Q243" s="501">
        <v>2228</v>
      </c>
      <c r="R243" s="501">
        <v>13287</v>
      </c>
      <c r="S243" s="501">
        <v>5.9761904761904754</v>
      </c>
      <c r="T243" s="501">
        <v>7.5227666139835954</v>
      </c>
      <c r="U243" s="501">
        <v>223.34624068638473</v>
      </c>
      <c r="V243" s="501">
        <v>59.140513283660717</v>
      </c>
      <c r="W243" s="501">
        <v>69.707232633401063</v>
      </c>
      <c r="X243" s="501">
        <v>1.0988183939188674</v>
      </c>
      <c r="Y243" s="501">
        <v>57.277216325749265</v>
      </c>
      <c r="Z243" s="501">
        <v>1.8464164377452923</v>
      </c>
      <c r="AA243" s="501">
        <v>2.098838377114419</v>
      </c>
      <c r="AB243" s="501">
        <v>65.497027235872793</v>
      </c>
      <c r="AC243" s="501">
        <v>65.705175391673166</v>
      </c>
      <c r="AD243" s="501">
        <v>49.64679266427531</v>
      </c>
      <c r="AE243" s="501">
        <v>34.61147724608611</v>
      </c>
      <c r="AF243" s="501">
        <v>34.195945874238085</v>
      </c>
      <c r="AG243" s="501">
        <v>529.5939716312057</v>
      </c>
      <c r="AH243" s="501">
        <v>97.215323248287831</v>
      </c>
      <c r="AI243" s="501">
        <v>73.319786257243919</v>
      </c>
      <c r="AJ243" s="501">
        <v>120.76545440453901</v>
      </c>
      <c r="AK243" s="501">
        <v>32.118971642220579</v>
      </c>
      <c r="AL243" s="501">
        <v>15.740847163578348</v>
      </c>
      <c r="AM243" s="501">
        <v>-18.209400273384151</v>
      </c>
      <c r="AN243" s="501">
        <v>99</v>
      </c>
      <c r="AO243" s="501">
        <v>99</v>
      </c>
      <c r="AP243" s="501">
        <v>99</v>
      </c>
      <c r="AQ243" s="501">
        <v>99</v>
      </c>
      <c r="AR243" s="501">
        <v>191.52944804193649</v>
      </c>
      <c r="AS243" s="501">
        <v>31.278638217163945</v>
      </c>
    </row>
    <row r="244" spans="1:45" s="501" customFormat="1">
      <c r="A244" s="501">
        <v>6</v>
      </c>
      <c r="B244" s="501">
        <v>58</v>
      </c>
      <c r="C244" s="501">
        <v>2024</v>
      </c>
      <c r="D244" s="501">
        <v>99</v>
      </c>
      <c r="E244" s="501">
        <v>99</v>
      </c>
      <c r="F244" s="501">
        <v>99</v>
      </c>
      <c r="G244" s="501">
        <v>99</v>
      </c>
      <c r="H244" s="501">
        <v>2</v>
      </c>
      <c r="I244" s="501">
        <v>99</v>
      </c>
      <c r="J244" s="501">
        <v>999</v>
      </c>
      <c r="K244" s="501">
        <v>99</v>
      </c>
      <c r="L244" s="501">
        <v>99</v>
      </c>
      <c r="M244" s="501">
        <v>99</v>
      </c>
      <c r="N244" s="501">
        <v>99</v>
      </c>
      <c r="O244" s="501">
        <v>99</v>
      </c>
      <c r="P244" s="501">
        <v>9999</v>
      </c>
      <c r="Q244" s="501">
        <v>2067</v>
      </c>
      <c r="R244" s="501">
        <v>12337</v>
      </c>
      <c r="S244" s="501">
        <v>6.1088032454361052</v>
      </c>
      <c r="T244" s="501">
        <v>7.5472156926319212</v>
      </c>
      <c r="U244" s="501">
        <v>223.31594390856804</v>
      </c>
      <c r="V244" s="501">
        <v>61.578990029991104</v>
      </c>
      <c r="W244" s="501">
        <v>69.846802302018318</v>
      </c>
      <c r="X244" s="501">
        <v>0.81056983059090548</v>
      </c>
      <c r="Y244" s="501">
        <v>56.197260923922912</v>
      </c>
      <c r="Z244" s="501">
        <v>1.7958840191198107</v>
      </c>
      <c r="AA244" s="501">
        <v>2.1007057885015006</v>
      </c>
      <c r="AB244" s="501">
        <v>63.995053689986023</v>
      </c>
      <c r="AC244" s="501">
        <v>61.636335576010893</v>
      </c>
      <c r="AD244" s="501">
        <v>42.879464384792755</v>
      </c>
      <c r="AE244" s="501">
        <v>33.460808245185795</v>
      </c>
      <c r="AF244" s="501">
        <v>33.088439580792951</v>
      </c>
      <c r="AG244" s="501">
        <v>523.09495994659551</v>
      </c>
      <c r="AH244" s="501">
        <v>96.72529788441274</v>
      </c>
      <c r="AI244" s="501">
        <v>76.688011672205562</v>
      </c>
      <c r="AJ244" s="501">
        <v>107.21542032954137</v>
      </c>
      <c r="AK244" s="501">
        <v>32.380040555922967</v>
      </c>
      <c r="AL244" s="501">
        <v>12.266964334641099</v>
      </c>
      <c r="AM244" s="501">
        <v>-23.107254051916009</v>
      </c>
      <c r="AN244" s="501">
        <v>99</v>
      </c>
      <c r="AO244" s="501">
        <v>99</v>
      </c>
      <c r="AP244" s="501">
        <v>99</v>
      </c>
      <c r="AQ244" s="501">
        <v>99</v>
      </c>
      <c r="AR244" s="501">
        <v>190.77236315086779</v>
      </c>
      <c r="AS244" s="501">
        <v>31.664797278904075</v>
      </c>
    </row>
    <row r="245" spans="1:45">
      <c r="A245">
        <v>7</v>
      </c>
      <c r="B245">
        <v>1</v>
      </c>
      <c r="C245">
        <v>2024</v>
      </c>
      <c r="D245">
        <v>99</v>
      </c>
      <c r="E245">
        <v>99</v>
      </c>
      <c r="F245">
        <v>99</v>
      </c>
      <c r="G245">
        <v>1</v>
      </c>
      <c r="H245">
        <v>1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1754</v>
      </c>
      <c r="R245">
        <v>10533</v>
      </c>
      <c r="S245">
        <v>6.1571496437054636</v>
      </c>
      <c r="T245">
        <v>7.7633152947878115</v>
      </c>
      <c r="U245">
        <v>231.82720972182716</v>
      </c>
      <c r="V245">
        <v>64.843824171651008</v>
      </c>
      <c r="W245">
        <v>77.129023070350357</v>
      </c>
      <c r="X245">
        <v>0.78799962024114689</v>
      </c>
      <c r="Y245">
        <v>49.417772517059603</v>
      </c>
      <c r="Z245">
        <v>1.6868367621585365</v>
      </c>
      <c r="AA245">
        <v>1.9480323561872612</v>
      </c>
      <c r="AB245">
        <v>57.465104795142679</v>
      </c>
      <c r="AC245">
        <v>54.061547076222567</v>
      </c>
      <c r="AD245">
        <v>41.083707626793526</v>
      </c>
      <c r="AE245">
        <v>63.755220628291262</v>
      </c>
      <c r="AF245">
        <v>64.171131988832528</v>
      </c>
      <c r="AG245">
        <v>525.28366961534641</v>
      </c>
      <c r="AH245">
        <v>95.04414696667618</v>
      </c>
      <c r="AI245">
        <v>71.27124276084686</v>
      </c>
      <c r="AJ245">
        <v>105.83294997100109</v>
      </c>
      <c r="AK245">
        <v>36.572622691367719</v>
      </c>
      <c r="AL245">
        <v>-3.0272815952675591</v>
      </c>
      <c r="AM245">
        <v>-23.757493289332658</v>
      </c>
      <c r="AN245">
        <v>99</v>
      </c>
      <c r="AO245">
        <v>99</v>
      </c>
      <c r="AP245">
        <v>99</v>
      </c>
      <c r="AQ245">
        <v>99</v>
      </c>
      <c r="AR245">
        <v>193.05635622701524</v>
      </c>
      <c r="AS245">
        <v>31.953823854416576</v>
      </c>
    </row>
    <row r="246" spans="1:45">
      <c r="A246">
        <v>7</v>
      </c>
      <c r="B246">
        <v>2</v>
      </c>
      <c r="C246">
        <v>2024</v>
      </c>
      <c r="D246">
        <v>99</v>
      </c>
      <c r="E246">
        <v>99</v>
      </c>
      <c r="F246">
        <v>99</v>
      </c>
      <c r="G246">
        <v>1</v>
      </c>
      <c r="H246">
        <v>2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817</v>
      </c>
      <c r="R246">
        <v>5988</v>
      </c>
      <c r="S246">
        <v>6.3533244236551951</v>
      </c>
      <c r="T246">
        <v>7.5776553106212399</v>
      </c>
      <c r="U246">
        <v>227.68168002671936</v>
      </c>
      <c r="V246">
        <v>68.169672678690716</v>
      </c>
      <c r="W246">
        <v>71.893787575150313</v>
      </c>
      <c r="X246">
        <v>0.83500334001335996</v>
      </c>
      <c r="Y246">
        <v>55.483735543580067</v>
      </c>
      <c r="Z246">
        <v>1.7222360729875803</v>
      </c>
      <c r="AA246">
        <v>2.0132697012256622</v>
      </c>
      <c r="AB246">
        <v>68.561848972133092</v>
      </c>
      <c r="AC246">
        <v>60.125512493438826</v>
      </c>
      <c r="AD246">
        <v>47.455639775020757</v>
      </c>
      <c r="AE246">
        <v>36.244779371708745</v>
      </c>
      <c r="AF246">
        <v>35.828868011167451</v>
      </c>
      <c r="AG246">
        <v>515.24145442359259</v>
      </c>
      <c r="AH246">
        <v>99.064796259184988</v>
      </c>
      <c r="AI246">
        <v>86.556446225784896</v>
      </c>
      <c r="AJ246">
        <v>106.25290491548232</v>
      </c>
      <c r="AK246">
        <v>26.461050651361401</v>
      </c>
      <c r="AL246">
        <v>5.6472402308766068</v>
      </c>
      <c r="AM246">
        <v>-24.380449013409496</v>
      </c>
      <c r="AN246">
        <v>99</v>
      </c>
      <c r="AO246">
        <v>99</v>
      </c>
      <c r="AP246">
        <v>99</v>
      </c>
      <c r="AQ246">
        <v>99</v>
      </c>
      <c r="AR246">
        <v>190.83076407506704</v>
      </c>
      <c r="AS246">
        <v>32.26984942201954</v>
      </c>
    </row>
    <row r="247" spans="1:45">
      <c r="A247">
        <v>7</v>
      </c>
      <c r="B247">
        <v>3</v>
      </c>
      <c r="C247">
        <v>2024</v>
      </c>
      <c r="D247">
        <v>99</v>
      </c>
      <c r="E247">
        <v>99</v>
      </c>
      <c r="F247">
        <v>99</v>
      </c>
      <c r="G247">
        <v>2</v>
      </c>
      <c r="H247">
        <v>1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1370</v>
      </c>
      <c r="R247">
        <v>6153</v>
      </c>
      <c r="S247">
        <v>5.7157963234097933</v>
      </c>
      <c r="T247">
        <v>8.1610596457012807</v>
      </c>
      <c r="U247">
        <v>226.66539899236204</v>
      </c>
      <c r="V247">
        <v>54.022428083861527</v>
      </c>
      <c r="W247">
        <v>80.042255810173884</v>
      </c>
      <c r="X247">
        <v>0.56882821387940818</v>
      </c>
      <c r="Y247">
        <v>50.643995912930848</v>
      </c>
      <c r="Z247">
        <v>1.6383821746046292</v>
      </c>
      <c r="AA247">
        <v>2.0827739495832414</v>
      </c>
      <c r="AB247">
        <v>52.642823014781648</v>
      </c>
      <c r="AC247">
        <v>61.865192481408997</v>
      </c>
      <c r="AD247">
        <v>55.477619721015593</v>
      </c>
      <c r="AE247">
        <v>67.172489082969449</v>
      </c>
      <c r="AF247">
        <v>67.70585025256824</v>
      </c>
      <c r="AG247">
        <v>546.27292616226066</v>
      </c>
      <c r="AH247">
        <v>88.932228181374981</v>
      </c>
      <c r="AI247">
        <v>55.176336746302624</v>
      </c>
      <c r="AJ247">
        <v>104.12313062777802</v>
      </c>
      <c r="AK247">
        <v>36.143599545058009</v>
      </c>
      <c r="AL247">
        <v>-16.914538073562255</v>
      </c>
      <c r="AM247">
        <v>-34.574513328707319</v>
      </c>
      <c r="AN247">
        <v>99</v>
      </c>
      <c r="AO247">
        <v>99</v>
      </c>
      <c r="AP247">
        <v>99</v>
      </c>
      <c r="AQ247">
        <v>99</v>
      </c>
      <c r="AR247">
        <v>193.14530537830444</v>
      </c>
      <c r="AS247">
        <v>30.983914247398761</v>
      </c>
    </row>
    <row r="248" spans="1:45">
      <c r="A248">
        <v>7</v>
      </c>
      <c r="B248">
        <v>4</v>
      </c>
      <c r="C248">
        <v>2024</v>
      </c>
      <c r="D248">
        <v>99</v>
      </c>
      <c r="E248">
        <v>99</v>
      </c>
      <c r="F248">
        <v>99</v>
      </c>
      <c r="G248">
        <v>2</v>
      </c>
      <c r="H248">
        <v>2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602</v>
      </c>
      <c r="R248">
        <v>3007</v>
      </c>
      <c r="S248">
        <v>5.9433522159280239</v>
      </c>
      <c r="T248">
        <v>7.7439308280678398</v>
      </c>
      <c r="U248">
        <v>221.22610575324265</v>
      </c>
      <c r="V248">
        <v>58.696375124709007</v>
      </c>
      <c r="W248">
        <v>72.796807449285012</v>
      </c>
      <c r="X248">
        <v>0.83139341536415023</v>
      </c>
      <c r="Y248">
        <v>56.373322710019821</v>
      </c>
      <c r="Z248">
        <v>1.8135972832643297</v>
      </c>
      <c r="AA248">
        <v>2.1003132724045828</v>
      </c>
      <c r="AB248">
        <v>57.751600640446888</v>
      </c>
      <c r="AC248">
        <v>62.656592807697173</v>
      </c>
      <c r="AD248">
        <v>40.301097689303774</v>
      </c>
      <c r="AE248">
        <v>32.827510917030565</v>
      </c>
      <c r="AF248">
        <v>32.294149747431753</v>
      </c>
      <c r="AG248">
        <v>529.26615589606945</v>
      </c>
      <c r="AH248">
        <v>99.567675424010645</v>
      </c>
      <c r="AI248">
        <v>75.390754905221186</v>
      </c>
      <c r="AJ248">
        <v>106.98548897200617</v>
      </c>
      <c r="AK248">
        <v>40.335921022467566</v>
      </c>
      <c r="AL248">
        <v>21.319468835572646</v>
      </c>
      <c r="AM248">
        <v>-20.933089986725737</v>
      </c>
      <c r="AN248">
        <v>99</v>
      </c>
      <c r="AO248">
        <v>99</v>
      </c>
      <c r="AP248">
        <v>99</v>
      </c>
      <c r="AQ248">
        <v>99</v>
      </c>
      <c r="AR248">
        <v>191.04097268487675</v>
      </c>
      <c r="AS248">
        <v>31.258551140650823</v>
      </c>
    </row>
    <row r="249" spans="1:45">
      <c r="A249">
        <v>7</v>
      </c>
      <c r="B249">
        <v>5</v>
      </c>
      <c r="C249">
        <v>2024</v>
      </c>
      <c r="D249">
        <v>99</v>
      </c>
      <c r="E249">
        <v>99</v>
      </c>
      <c r="F249">
        <v>99</v>
      </c>
      <c r="G249">
        <v>3</v>
      </c>
      <c r="H249">
        <v>1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1290</v>
      </c>
      <c r="R249">
        <v>5695</v>
      </c>
      <c r="S249">
        <v>5.3691334153629802</v>
      </c>
      <c r="T249">
        <v>7.799297629499562</v>
      </c>
      <c r="U249">
        <v>222.04598770851516</v>
      </c>
      <c r="V249">
        <v>42.265144863915715</v>
      </c>
      <c r="W249">
        <v>75.715539947322227</v>
      </c>
      <c r="X249">
        <v>0.50921861281826175</v>
      </c>
      <c r="Y249">
        <v>51.498185560615283</v>
      </c>
      <c r="Z249">
        <v>1.5735887675858988</v>
      </c>
      <c r="AA249">
        <v>1.9250028649177913</v>
      </c>
      <c r="AB249">
        <v>50.100492095188237</v>
      </c>
      <c r="AC249">
        <v>63.993215487757695</v>
      </c>
      <c r="AD249">
        <v>34.404803544893745</v>
      </c>
      <c r="AE249">
        <v>65.975440222428176</v>
      </c>
      <c r="AF249">
        <v>66.254716689011687</v>
      </c>
      <c r="AG249">
        <v>552.78986832479882</v>
      </c>
      <c r="AH249">
        <v>95.697980684811228</v>
      </c>
      <c r="AI249">
        <v>49.095697980684811</v>
      </c>
      <c r="AJ249">
        <v>111.5036908455704</v>
      </c>
      <c r="AK249">
        <v>57.201115159890882</v>
      </c>
      <c r="AL249">
        <v>30.769247306934325</v>
      </c>
      <c r="AM249">
        <v>-6.3697787706809859</v>
      </c>
      <c r="AN249">
        <v>99</v>
      </c>
      <c r="AO249">
        <v>99</v>
      </c>
      <c r="AP249">
        <v>99</v>
      </c>
      <c r="AQ249">
        <v>99</v>
      </c>
      <c r="AR249">
        <v>194.05193855157279</v>
      </c>
      <c r="AS249">
        <v>30.103350194939193</v>
      </c>
    </row>
    <row r="250" spans="1:45">
      <c r="A250">
        <v>7</v>
      </c>
      <c r="B250">
        <v>6</v>
      </c>
      <c r="C250">
        <v>2024</v>
      </c>
      <c r="D250">
        <v>99</v>
      </c>
      <c r="E250">
        <v>99</v>
      </c>
      <c r="F250">
        <v>99</v>
      </c>
      <c r="G250">
        <v>3</v>
      </c>
      <c r="H250">
        <v>2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561</v>
      </c>
      <c r="R250">
        <v>2937</v>
      </c>
      <c r="S250">
        <v>5.9168370824812557</v>
      </c>
      <c r="T250">
        <v>7.5005107252298275</v>
      </c>
      <c r="U250">
        <v>219.29513108614216</v>
      </c>
      <c r="V250">
        <v>54.68164794007491</v>
      </c>
      <c r="W250">
        <v>67.381681988423594</v>
      </c>
      <c r="X250">
        <v>0.8512087163772557</v>
      </c>
      <c r="Y250">
        <v>56.204825329519153</v>
      </c>
      <c r="Z250">
        <v>1.8638252394749633</v>
      </c>
      <c r="AA250">
        <v>2.2139749620124785</v>
      </c>
      <c r="AB250">
        <v>60.196494004545002</v>
      </c>
      <c r="AC250">
        <v>62.480349962386867</v>
      </c>
      <c r="AD250">
        <v>35.818511701857275</v>
      </c>
      <c r="AE250">
        <v>34.024559777571831</v>
      </c>
      <c r="AF250">
        <v>33.745283310988341</v>
      </c>
      <c r="AG250">
        <v>528.21975497702886</v>
      </c>
      <c r="AH250">
        <v>88.764044943820224</v>
      </c>
      <c r="AI250">
        <v>61.32107592781751</v>
      </c>
      <c r="AJ250">
        <v>109.35759069173102</v>
      </c>
      <c r="AK250">
        <v>34.493617415423756</v>
      </c>
      <c r="AL250">
        <v>16.789156561322564</v>
      </c>
      <c r="AM250">
        <v>-28.147070076761647</v>
      </c>
      <c r="AN250">
        <v>99</v>
      </c>
      <c r="AO250">
        <v>99</v>
      </c>
      <c r="AP250">
        <v>99</v>
      </c>
      <c r="AQ250">
        <v>99</v>
      </c>
      <c r="AR250">
        <v>190.50229709035224</v>
      </c>
      <c r="AS250">
        <v>31.161838181946088</v>
      </c>
    </row>
    <row r="251" spans="1:45">
      <c r="A251">
        <v>7</v>
      </c>
      <c r="B251">
        <v>7</v>
      </c>
      <c r="C251">
        <v>2024</v>
      </c>
      <c r="D251">
        <v>99</v>
      </c>
      <c r="E251">
        <v>99</v>
      </c>
      <c r="F251">
        <v>99</v>
      </c>
      <c r="G251">
        <v>4</v>
      </c>
      <c r="H251">
        <v>1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503</v>
      </c>
      <c r="R251">
        <v>2152</v>
      </c>
      <c r="S251">
        <v>5.2505811250581109</v>
      </c>
      <c r="T251">
        <v>7.3364312267657983</v>
      </c>
      <c r="U251">
        <v>218.49879182156141</v>
      </c>
      <c r="V251">
        <v>39.544609665427501</v>
      </c>
      <c r="W251">
        <v>63.615241635687745</v>
      </c>
      <c r="X251">
        <v>0.46468401486988842</v>
      </c>
      <c r="Y251">
        <v>50.432282788301407</v>
      </c>
      <c r="Z251">
        <v>1.5385939864471836</v>
      </c>
      <c r="AA251">
        <v>2.089807957931141</v>
      </c>
      <c r="AB251">
        <v>50.564477459610146</v>
      </c>
      <c r="AC251">
        <v>63.19364248532149</v>
      </c>
      <c r="AD251">
        <v>35.491534336287444</v>
      </c>
      <c r="AE251">
        <v>84.161126319906145</v>
      </c>
      <c r="AF251">
        <v>85.089818452141813</v>
      </c>
      <c r="AG251">
        <v>553.8124706985468</v>
      </c>
      <c r="AH251">
        <v>98.745353159851334</v>
      </c>
      <c r="AI251">
        <v>49.488847583643121</v>
      </c>
      <c r="AJ251">
        <v>105.24137636296535</v>
      </c>
      <c r="AK251">
        <v>51.735605229394061</v>
      </c>
      <c r="AL251">
        <v>28.965490428515711</v>
      </c>
      <c r="AM251">
        <v>-8.9610492273742395</v>
      </c>
      <c r="AN251">
        <v>99</v>
      </c>
      <c r="AO251">
        <v>99</v>
      </c>
      <c r="AP251">
        <v>99</v>
      </c>
      <c r="AQ251">
        <v>99</v>
      </c>
      <c r="AR251">
        <v>193.76980778246596</v>
      </c>
      <c r="AS251">
        <v>29.644716406968524</v>
      </c>
    </row>
    <row r="252" spans="1:45">
      <c r="A252">
        <v>7</v>
      </c>
      <c r="B252">
        <v>8</v>
      </c>
      <c r="C252">
        <v>2024</v>
      </c>
      <c r="D252">
        <v>99</v>
      </c>
      <c r="E252">
        <v>99</v>
      </c>
      <c r="F252">
        <v>99</v>
      </c>
      <c r="G252">
        <v>4</v>
      </c>
      <c r="H252">
        <v>2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87</v>
      </c>
      <c r="R252">
        <v>405</v>
      </c>
      <c r="S252">
        <v>5.108910891089109</v>
      </c>
      <c r="T252">
        <v>5.9753086419753068</v>
      </c>
      <c r="U252">
        <v>203.44246913580236</v>
      </c>
      <c r="V252">
        <v>35.555555555555557</v>
      </c>
      <c r="W252">
        <v>35.555555555555557</v>
      </c>
      <c r="X252">
        <v>0</v>
      </c>
      <c r="Y252">
        <v>57.936010881543744</v>
      </c>
      <c r="Z252">
        <v>1.5769222643804419</v>
      </c>
      <c r="AA252">
        <v>1.847088524097112</v>
      </c>
      <c r="AB252">
        <v>66.111050297239501</v>
      </c>
      <c r="AC252">
        <v>72.298455065933155</v>
      </c>
      <c r="AD252">
        <v>46.915257877108893</v>
      </c>
      <c r="AE252">
        <v>15.83887368009386</v>
      </c>
      <c r="AF252">
        <v>14.910181547858164</v>
      </c>
      <c r="AG252">
        <v>560.30348258706476</v>
      </c>
      <c r="AH252">
        <v>98.765432098765444</v>
      </c>
      <c r="AI252">
        <v>51.851851851851855</v>
      </c>
      <c r="AJ252">
        <v>95.622430380385765</v>
      </c>
      <c r="AK252">
        <v>51.621925014475586</v>
      </c>
      <c r="AL252">
        <v>30.089835944264117</v>
      </c>
      <c r="AM252">
        <v>9.7425974004703608</v>
      </c>
      <c r="AN252">
        <v>99</v>
      </c>
      <c r="AO252">
        <v>99</v>
      </c>
      <c r="AP252">
        <v>99</v>
      </c>
      <c r="AQ252">
        <v>99</v>
      </c>
      <c r="AR252">
        <v>189.65422885572141</v>
      </c>
      <c r="AS252">
        <v>28.984023344021512</v>
      </c>
    </row>
    <row r="253" spans="1:45">
      <c r="A253">
        <v>7</v>
      </c>
      <c r="B253">
        <v>9</v>
      </c>
      <c r="C253">
        <v>2023</v>
      </c>
      <c r="D253">
        <v>99</v>
      </c>
      <c r="E253">
        <v>99</v>
      </c>
      <c r="F253">
        <v>99</v>
      </c>
      <c r="G253">
        <v>1</v>
      </c>
      <c r="H253">
        <v>1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1902</v>
      </c>
      <c r="R253">
        <v>11314</v>
      </c>
      <c r="S253">
        <v>6.1320353982300864</v>
      </c>
      <c r="T253">
        <v>8.0963408166872881</v>
      </c>
      <c r="U253">
        <v>234.9439720700008</v>
      </c>
      <c r="V253">
        <v>63.372812444758679</v>
      </c>
      <c r="W253">
        <v>82.45536503447056</v>
      </c>
      <c r="X253">
        <v>1.060632844263744</v>
      </c>
      <c r="Y253">
        <v>51.43104678366295</v>
      </c>
      <c r="Z253">
        <v>1.6900173050695055</v>
      </c>
      <c r="AA253">
        <v>1.8809585308241441</v>
      </c>
      <c r="AB253">
        <v>57.943170567102321</v>
      </c>
      <c r="AC253">
        <v>57.5204872031332</v>
      </c>
      <c r="AD253">
        <v>43.306161484163098</v>
      </c>
      <c r="AE253">
        <v>63.15730713408508</v>
      </c>
      <c r="AF253">
        <v>63.734013634393641</v>
      </c>
      <c r="AG253">
        <v>531.98894573360121</v>
      </c>
      <c r="AH253">
        <v>96.349655294325615</v>
      </c>
      <c r="AI253">
        <v>70.063637970655819</v>
      </c>
      <c r="AJ253">
        <v>104.29339985134222</v>
      </c>
      <c r="AK253">
        <v>45.474069403719341</v>
      </c>
      <c r="AL253">
        <v>17.030173531076169</v>
      </c>
      <c r="AM253">
        <v>-12.690043020825001</v>
      </c>
      <c r="AN253">
        <v>99</v>
      </c>
      <c r="AO253">
        <v>99</v>
      </c>
      <c r="AP253">
        <v>99</v>
      </c>
      <c r="AQ253">
        <v>99</v>
      </c>
      <c r="AR253">
        <v>193.89603508130824</v>
      </c>
      <c r="AS253">
        <v>31.991179598311422</v>
      </c>
    </row>
    <row r="254" spans="1:45">
      <c r="A254">
        <v>7</v>
      </c>
      <c r="B254">
        <v>10</v>
      </c>
      <c r="C254">
        <v>2023</v>
      </c>
      <c r="D254">
        <v>99</v>
      </c>
      <c r="E254">
        <v>99</v>
      </c>
      <c r="F254">
        <v>99</v>
      </c>
      <c r="G254">
        <v>1</v>
      </c>
      <c r="H254">
        <v>2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892</v>
      </c>
      <c r="R254">
        <v>6600</v>
      </c>
      <c r="S254">
        <v>6.3157495831438508</v>
      </c>
      <c r="T254">
        <v>7.7386363636363615</v>
      </c>
      <c r="U254">
        <v>229.17369696969689</v>
      </c>
      <c r="V254">
        <v>68.287878787878796</v>
      </c>
      <c r="W254">
        <v>74.303030303030297</v>
      </c>
      <c r="X254">
        <v>1.393939393939394</v>
      </c>
      <c r="Y254">
        <v>57.692439389369682</v>
      </c>
      <c r="Z254">
        <v>1.737624098028266</v>
      </c>
      <c r="AA254">
        <v>2.0681622543197236</v>
      </c>
      <c r="AB254">
        <v>69.544778469317009</v>
      </c>
      <c r="AC254">
        <v>65.119315250895156</v>
      </c>
      <c r="AD254">
        <v>52.921442312487024</v>
      </c>
      <c r="AE254">
        <v>36.842692865914927</v>
      </c>
      <c r="AF254">
        <v>36.265986365606373</v>
      </c>
      <c r="AG254">
        <v>518.60361317747083</v>
      </c>
      <c r="AH254">
        <v>99.333333333333314</v>
      </c>
      <c r="AI254">
        <v>83.015151515151501</v>
      </c>
      <c r="AJ254">
        <v>124.97655953529328</v>
      </c>
      <c r="AK254">
        <v>31.917356108742425</v>
      </c>
      <c r="AL254">
        <v>14.567067653883781</v>
      </c>
      <c r="AM254">
        <v>-12.44357319609961</v>
      </c>
      <c r="AN254">
        <v>99</v>
      </c>
      <c r="AO254">
        <v>99</v>
      </c>
      <c r="AP254">
        <v>99</v>
      </c>
      <c r="AQ254">
        <v>99</v>
      </c>
      <c r="AR254">
        <v>191.23774100500987</v>
      </c>
      <c r="AS254">
        <v>32.201747902803753</v>
      </c>
    </row>
    <row r="255" spans="1:45">
      <c r="A255">
        <v>7</v>
      </c>
      <c r="B255">
        <v>11</v>
      </c>
      <c r="C255">
        <v>2023</v>
      </c>
      <c r="D255">
        <v>99</v>
      </c>
      <c r="E255">
        <v>99</v>
      </c>
      <c r="F255">
        <v>99</v>
      </c>
      <c r="G255">
        <v>2</v>
      </c>
      <c r="H255">
        <v>1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1327</v>
      </c>
      <c r="R255">
        <v>5516</v>
      </c>
      <c r="S255">
        <v>5.4869328493647922</v>
      </c>
      <c r="T255">
        <v>8.0774111675126896</v>
      </c>
      <c r="U255">
        <v>226.65271936185604</v>
      </c>
      <c r="V255">
        <v>48.078317621464841</v>
      </c>
      <c r="W255">
        <v>78.879622915155906</v>
      </c>
      <c r="X255">
        <v>0.52574329224075411</v>
      </c>
      <c r="Y255">
        <v>50.78546794496522</v>
      </c>
      <c r="Z255">
        <v>1.636574391319783</v>
      </c>
      <c r="AA255">
        <v>2.0648454945856223</v>
      </c>
      <c r="AB255">
        <v>53.232949511844161</v>
      </c>
      <c r="AC255">
        <v>64.531591968388241</v>
      </c>
      <c r="AD255">
        <v>55.341563527304082</v>
      </c>
      <c r="AE255">
        <v>62.138109721752819</v>
      </c>
      <c r="AF255">
        <v>62.924026350034097</v>
      </c>
      <c r="AG255">
        <v>549.1551757249855</v>
      </c>
      <c r="AH255">
        <v>94.035532994923841</v>
      </c>
      <c r="AI255">
        <v>52.719361856417684</v>
      </c>
      <c r="AJ255">
        <v>103.4918936009059</v>
      </c>
      <c r="AK255">
        <v>53.942182155839845</v>
      </c>
      <c r="AL255">
        <v>26.968025694310477</v>
      </c>
      <c r="AM255">
        <v>-9.9094621215757019</v>
      </c>
      <c r="AN255">
        <v>99</v>
      </c>
      <c r="AO255">
        <v>99</v>
      </c>
      <c r="AP255">
        <v>99</v>
      </c>
      <c r="AQ255">
        <v>99</v>
      </c>
      <c r="AR255">
        <v>194.58959093527935</v>
      </c>
      <c r="AS255">
        <v>30.530305608456327</v>
      </c>
    </row>
    <row r="256" spans="1:45">
      <c r="A256">
        <v>7</v>
      </c>
      <c r="B256">
        <v>12</v>
      </c>
      <c r="C256">
        <v>2023</v>
      </c>
      <c r="D256">
        <v>99</v>
      </c>
      <c r="E256">
        <v>99</v>
      </c>
      <c r="F256">
        <v>99</v>
      </c>
      <c r="G256">
        <v>2</v>
      </c>
      <c r="H256">
        <v>2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665</v>
      </c>
      <c r="R256">
        <v>3361</v>
      </c>
      <c r="S256">
        <v>5.7133909931404716</v>
      </c>
      <c r="T256">
        <v>7.4486759892889056</v>
      </c>
      <c r="U256">
        <v>219.17587027670288</v>
      </c>
      <c r="V256">
        <v>52.067836953287717</v>
      </c>
      <c r="W256">
        <v>68.491520380839063</v>
      </c>
      <c r="X256">
        <v>1.0711097887533472</v>
      </c>
      <c r="Y256">
        <v>56.354387626736482</v>
      </c>
      <c r="Z256">
        <v>1.9538277913287023</v>
      </c>
      <c r="AA256">
        <v>2.0551309948941094</v>
      </c>
      <c r="AB256">
        <v>59.81653246034692</v>
      </c>
      <c r="AC256">
        <v>68.107085924358898</v>
      </c>
      <c r="AD256">
        <v>52.107519283971314</v>
      </c>
      <c r="AE256">
        <v>37.861890278247152</v>
      </c>
      <c r="AF256">
        <v>37.075973649965903</v>
      </c>
      <c r="AG256">
        <v>538.45824603412177</v>
      </c>
      <c r="AH256">
        <v>99.196667658435018</v>
      </c>
      <c r="AI256">
        <v>68.1344837845879</v>
      </c>
      <c r="AJ256">
        <v>114.02212515139848</v>
      </c>
      <c r="AK256">
        <v>39.788653752008621</v>
      </c>
      <c r="AL256">
        <v>24.77128066504406</v>
      </c>
      <c r="AM256">
        <v>-20.2896954805896</v>
      </c>
      <c r="AN256">
        <v>99</v>
      </c>
      <c r="AO256">
        <v>99</v>
      </c>
      <c r="AP256">
        <v>99</v>
      </c>
      <c r="AQ256">
        <v>99</v>
      </c>
      <c r="AR256">
        <v>192.20921879676749</v>
      </c>
      <c r="AS256">
        <v>30.592656954911352</v>
      </c>
    </row>
    <row r="257" spans="1:45">
      <c r="A257">
        <v>7</v>
      </c>
      <c r="B257">
        <v>13</v>
      </c>
      <c r="C257">
        <v>2023</v>
      </c>
      <c r="D257">
        <v>99</v>
      </c>
      <c r="E257">
        <v>99</v>
      </c>
      <c r="F257">
        <v>99</v>
      </c>
      <c r="G257">
        <v>3</v>
      </c>
      <c r="H257">
        <v>1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1339</v>
      </c>
      <c r="R257">
        <v>5941</v>
      </c>
      <c r="S257">
        <v>5.1941731222633871</v>
      </c>
      <c r="T257">
        <v>7.7212590472984317</v>
      </c>
      <c r="U257">
        <v>219.66552768894152</v>
      </c>
      <c r="V257">
        <v>37.838747685574809</v>
      </c>
      <c r="W257">
        <v>74.347752903551623</v>
      </c>
      <c r="X257">
        <v>0.16832183134152501</v>
      </c>
      <c r="Y257">
        <v>51.301330496395003</v>
      </c>
      <c r="Z257">
        <v>1.5832495144072933</v>
      </c>
      <c r="AA257">
        <v>2.027267619580968</v>
      </c>
      <c r="AB257">
        <v>52.798111827293113</v>
      </c>
      <c r="AC257">
        <v>66.574792767465453</v>
      </c>
      <c r="AD257">
        <v>35.528942650629752</v>
      </c>
      <c r="AE257">
        <v>67.076888336908695</v>
      </c>
      <c r="AF257">
        <v>67.404807313624602</v>
      </c>
      <c r="AG257">
        <v>554.56429199648187</v>
      </c>
      <c r="AH257">
        <v>95.286988722437286</v>
      </c>
      <c r="AI257">
        <v>42.972563541491326</v>
      </c>
      <c r="AJ257">
        <v>106.53612098712075</v>
      </c>
      <c r="AK257">
        <v>55.993745856938283</v>
      </c>
      <c r="AL257">
        <v>37.820939264887571</v>
      </c>
      <c r="AM257">
        <v>-7.27653237570025</v>
      </c>
      <c r="AN257">
        <v>99</v>
      </c>
      <c r="AO257">
        <v>99</v>
      </c>
      <c r="AP257">
        <v>99</v>
      </c>
      <c r="AQ257">
        <v>99</v>
      </c>
      <c r="AR257">
        <v>194.26983289357963</v>
      </c>
      <c r="AS257">
        <v>29.59284027640928</v>
      </c>
    </row>
    <row r="258" spans="1:45">
      <c r="A258">
        <v>7</v>
      </c>
      <c r="B258">
        <v>14</v>
      </c>
      <c r="C258">
        <v>2023</v>
      </c>
      <c r="D258">
        <v>99</v>
      </c>
      <c r="E258">
        <v>99</v>
      </c>
      <c r="F258">
        <v>99</v>
      </c>
      <c r="G258">
        <v>3</v>
      </c>
      <c r="H258">
        <v>2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587</v>
      </c>
      <c r="R258">
        <v>2916</v>
      </c>
      <c r="S258">
        <v>5.6126373626373631</v>
      </c>
      <c r="T258">
        <v>7.2654320987654302</v>
      </c>
      <c r="U258">
        <v>216.4196159122086</v>
      </c>
      <c r="V258">
        <v>49.005486968449937</v>
      </c>
      <c r="W258">
        <v>63.991769547325106</v>
      </c>
      <c r="X258">
        <v>0.58299039780521245</v>
      </c>
      <c r="Y258">
        <v>57.630969403787802</v>
      </c>
      <c r="Z258">
        <v>1.8554638988596797</v>
      </c>
      <c r="AA258">
        <v>2.1902448920361359</v>
      </c>
      <c r="AB258">
        <v>63.044251716503361</v>
      </c>
      <c r="AC258">
        <v>64.30116859951201</v>
      </c>
      <c r="AD258">
        <v>38.114055296892914</v>
      </c>
      <c r="AE258">
        <v>32.923111663091326</v>
      </c>
      <c r="AF258">
        <v>32.595192686375377</v>
      </c>
      <c r="AG258">
        <v>538.72190692395009</v>
      </c>
      <c r="AH258">
        <v>90.226337448559676</v>
      </c>
      <c r="AI258">
        <v>59.327846364883406</v>
      </c>
      <c r="AJ258">
        <v>119.5971460234793</v>
      </c>
      <c r="AK258">
        <v>22.606579316498717</v>
      </c>
      <c r="AL258">
        <v>9.1579151473651397</v>
      </c>
      <c r="AM258">
        <v>-33.468659941623358</v>
      </c>
      <c r="AN258">
        <v>99</v>
      </c>
      <c r="AO258">
        <v>99</v>
      </c>
      <c r="AP258">
        <v>99</v>
      </c>
      <c r="AQ258">
        <v>99</v>
      </c>
      <c r="AR258">
        <v>191.16345062429059</v>
      </c>
      <c r="AS258">
        <v>30.129392229649355</v>
      </c>
    </row>
    <row r="259" spans="1:45">
      <c r="A259">
        <v>7</v>
      </c>
      <c r="B259">
        <v>15</v>
      </c>
      <c r="C259">
        <v>2023</v>
      </c>
      <c r="D259">
        <v>99</v>
      </c>
      <c r="E259">
        <v>99</v>
      </c>
      <c r="F259">
        <v>99</v>
      </c>
      <c r="G259">
        <v>4</v>
      </c>
      <c r="H259">
        <v>1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550</v>
      </c>
      <c r="R259">
        <v>2331</v>
      </c>
      <c r="S259">
        <v>5.1725321888412008</v>
      </c>
      <c r="T259">
        <v>7.3998283998284</v>
      </c>
      <c r="U259">
        <v>213.30725010725024</v>
      </c>
      <c r="V259">
        <v>38.138138138138125</v>
      </c>
      <c r="W259">
        <v>63.534963534963516</v>
      </c>
      <c r="X259">
        <v>0.30030030030030025</v>
      </c>
      <c r="Y259">
        <v>49.897199887533525</v>
      </c>
      <c r="Z259">
        <v>1.5694814346665162</v>
      </c>
      <c r="AA259">
        <v>2.1696949366511249</v>
      </c>
      <c r="AB259">
        <v>53.751526284235112</v>
      </c>
      <c r="AC259">
        <v>64.812696741522615</v>
      </c>
      <c r="AD259">
        <v>42.341903926883717</v>
      </c>
      <c r="AE259">
        <v>85.041955490696793</v>
      </c>
      <c r="AF259">
        <v>85.060951722075643</v>
      </c>
      <c r="AG259">
        <v>553.48711227610318</v>
      </c>
      <c r="AH259">
        <v>97.897897897897892</v>
      </c>
      <c r="AI259">
        <v>52.552552552552562</v>
      </c>
      <c r="AJ259">
        <v>104.22654416012863</v>
      </c>
      <c r="AK259">
        <v>46.75314211878009</v>
      </c>
      <c r="AL259">
        <v>26.212266214084838</v>
      </c>
      <c r="AM259">
        <v>-13.154782921930829</v>
      </c>
      <c r="AN259">
        <v>99</v>
      </c>
      <c r="AO259">
        <v>99</v>
      </c>
      <c r="AP259">
        <v>99</v>
      </c>
      <c r="AQ259">
        <v>99</v>
      </c>
      <c r="AR259">
        <v>193.08562691131496</v>
      </c>
      <c r="AS259">
        <v>29.295403965909696</v>
      </c>
    </row>
    <row r="260" spans="1:45">
      <c r="A260">
        <v>7</v>
      </c>
      <c r="B260">
        <v>16</v>
      </c>
      <c r="C260">
        <v>2023</v>
      </c>
      <c r="D260">
        <v>99</v>
      </c>
      <c r="E260">
        <v>99</v>
      </c>
      <c r="F260">
        <v>99</v>
      </c>
      <c r="G260">
        <v>4</v>
      </c>
      <c r="H260">
        <v>2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84</v>
      </c>
      <c r="R260">
        <v>410</v>
      </c>
      <c r="S260">
        <v>5.2439024390243913</v>
      </c>
      <c r="T260">
        <v>6.4853658536585366</v>
      </c>
      <c r="U260">
        <v>212.98878048780472</v>
      </c>
      <c r="V260">
        <v>41.951219512195131</v>
      </c>
      <c r="W260">
        <v>46.341463414634141</v>
      </c>
      <c r="X260">
        <v>0.24390243902439024</v>
      </c>
      <c r="Y260">
        <v>44.101993439549197</v>
      </c>
      <c r="Z260">
        <v>1.5090052902795301</v>
      </c>
      <c r="AA260">
        <v>1.6794396533004496</v>
      </c>
      <c r="AB260">
        <v>57.391246912678973</v>
      </c>
      <c r="AC260">
        <v>52.587229165897774</v>
      </c>
      <c r="AD260">
        <v>33.536533195719073</v>
      </c>
      <c r="AE260">
        <v>14.958044509303175</v>
      </c>
      <c r="AF260">
        <v>14.939048277924378</v>
      </c>
      <c r="AG260">
        <v>576.10972568578552</v>
      </c>
      <c r="AH260">
        <v>96.58536585365853</v>
      </c>
      <c r="AI260">
        <v>59.268292682926834</v>
      </c>
      <c r="AJ260">
        <v>85.298378628686947</v>
      </c>
      <c r="AK260">
        <v>56.479194454099989</v>
      </c>
      <c r="AL260">
        <v>24.612878059908159</v>
      </c>
      <c r="AM260">
        <v>-3.4143980378017802</v>
      </c>
      <c r="AN260">
        <v>99</v>
      </c>
      <c r="AO260">
        <v>99</v>
      </c>
      <c r="AP260">
        <v>99</v>
      </c>
      <c r="AQ260">
        <v>99</v>
      </c>
      <c r="AR260">
        <v>193.06982543640899</v>
      </c>
      <c r="AS260">
        <v>29.405314134562616</v>
      </c>
    </row>
    <row r="261" spans="1:45">
      <c r="A261">
        <v>7</v>
      </c>
      <c r="B261">
        <v>17</v>
      </c>
      <c r="C261">
        <v>2022</v>
      </c>
      <c r="D261">
        <v>99</v>
      </c>
      <c r="E261">
        <v>99</v>
      </c>
      <c r="F261">
        <v>99</v>
      </c>
      <c r="G261">
        <v>1</v>
      </c>
      <c r="H261">
        <v>1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1880</v>
      </c>
      <c r="R261">
        <v>9820</v>
      </c>
      <c r="S261">
        <v>6.1682996529904068</v>
      </c>
      <c r="T261">
        <v>7.9385947046843182</v>
      </c>
      <c r="U261">
        <v>236.28529022403245</v>
      </c>
      <c r="V261">
        <v>64.297352342158845</v>
      </c>
      <c r="W261">
        <v>79.226069246435813</v>
      </c>
      <c r="X261">
        <v>0.87576374745417518</v>
      </c>
      <c r="Y261">
        <v>49.402868875643691</v>
      </c>
      <c r="Z261">
        <v>1.6523272367276645</v>
      </c>
      <c r="AA261">
        <v>1.9310933293690564</v>
      </c>
      <c r="AB261">
        <v>57.303696570040302</v>
      </c>
      <c r="AC261">
        <v>56.979602886811648</v>
      </c>
      <c r="AD261">
        <v>38.999187359402889</v>
      </c>
      <c r="AE261">
        <v>63.358926382347263</v>
      </c>
      <c r="AF261">
        <v>63.606356163091739</v>
      </c>
      <c r="AG261">
        <v>530.26059957173447</v>
      </c>
      <c r="AH261">
        <v>89.857433808553978</v>
      </c>
      <c r="AI261">
        <v>67.983706720977565</v>
      </c>
      <c r="AJ261">
        <v>105.8149680460924</v>
      </c>
      <c r="AK261">
        <v>50.070952330673322</v>
      </c>
      <c r="AL261">
        <v>26.911603076929808</v>
      </c>
      <c r="AM261">
        <v>-9.0234093364925627</v>
      </c>
      <c r="AN261">
        <v>99</v>
      </c>
      <c r="AO261">
        <v>99</v>
      </c>
      <c r="AP261">
        <v>99</v>
      </c>
      <c r="AQ261">
        <v>99</v>
      </c>
      <c r="AR261">
        <v>194.120556745182</v>
      </c>
      <c r="AS261">
        <v>32.141597902502937</v>
      </c>
    </row>
    <row r="262" spans="1:45">
      <c r="A262">
        <v>7</v>
      </c>
      <c r="B262">
        <v>18</v>
      </c>
      <c r="C262">
        <v>2022</v>
      </c>
      <c r="D262">
        <v>99</v>
      </c>
      <c r="E262">
        <v>99</v>
      </c>
      <c r="F262">
        <v>99</v>
      </c>
      <c r="G262">
        <v>1</v>
      </c>
      <c r="H262">
        <v>2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836</v>
      </c>
      <c r="R262">
        <v>5679</v>
      </c>
      <c r="S262">
        <v>6.4560507310199027</v>
      </c>
      <c r="T262">
        <v>7.7103363268181022</v>
      </c>
      <c r="U262">
        <v>233.77675647120995</v>
      </c>
      <c r="V262">
        <v>68.533192463461873</v>
      </c>
      <c r="W262">
        <v>73.903856312731108</v>
      </c>
      <c r="X262">
        <v>1.1973939073780595</v>
      </c>
      <c r="Y262">
        <v>55.317846966110558</v>
      </c>
      <c r="Z262">
        <v>1.7698599391305501</v>
      </c>
      <c r="AA262">
        <v>2.0052099449519845</v>
      </c>
      <c r="AB262">
        <v>68.413877548974611</v>
      </c>
      <c r="AC262">
        <v>64.507655011697182</v>
      </c>
      <c r="AD262">
        <v>51.204148782876707</v>
      </c>
      <c r="AE262">
        <v>36.641073617652744</v>
      </c>
      <c r="AF262">
        <v>36.393643836908275</v>
      </c>
      <c r="AG262">
        <v>519.21116805089252</v>
      </c>
      <c r="AH262">
        <v>93.396724775488636</v>
      </c>
      <c r="AI262">
        <v>83.078006691318876</v>
      </c>
      <c r="AJ262">
        <v>107.64129288166043</v>
      </c>
      <c r="AK262">
        <v>31.177800676963479</v>
      </c>
      <c r="AL262">
        <v>12.856804848423476</v>
      </c>
      <c r="AM262">
        <v>-21.193244492849846</v>
      </c>
      <c r="AN262">
        <v>99</v>
      </c>
      <c r="AO262">
        <v>99</v>
      </c>
      <c r="AP262">
        <v>99</v>
      </c>
      <c r="AQ262">
        <v>99</v>
      </c>
      <c r="AR262">
        <v>191.95723626082349</v>
      </c>
      <c r="AS262">
        <v>32.634585130099161</v>
      </c>
    </row>
    <row r="263" spans="1:45">
      <c r="A263">
        <v>7</v>
      </c>
      <c r="B263">
        <v>19</v>
      </c>
      <c r="C263">
        <v>2022</v>
      </c>
      <c r="D263">
        <v>99</v>
      </c>
      <c r="E263">
        <v>99</v>
      </c>
      <c r="F263">
        <v>99</v>
      </c>
      <c r="G263">
        <v>2</v>
      </c>
      <c r="H263">
        <v>1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1300</v>
      </c>
      <c r="R263">
        <v>4718</v>
      </c>
      <c r="S263">
        <v>5.5635746126087886</v>
      </c>
      <c r="T263">
        <v>7.9832556167867743</v>
      </c>
      <c r="U263">
        <v>231.21651123357361</v>
      </c>
      <c r="V263">
        <v>48.516320474777451</v>
      </c>
      <c r="W263">
        <v>77.448071216617194</v>
      </c>
      <c r="X263">
        <v>0.76303518440016949</v>
      </c>
      <c r="Y263">
        <v>50.49117421937769</v>
      </c>
      <c r="Z263">
        <v>1.6587939168665824</v>
      </c>
      <c r="AA263">
        <v>2.0211722280498625</v>
      </c>
      <c r="AB263">
        <v>51.80081017756828</v>
      </c>
      <c r="AC263">
        <v>64.247137731078638</v>
      </c>
      <c r="AD263">
        <v>54.096095679666995</v>
      </c>
      <c r="AE263">
        <v>61.705466910803025</v>
      </c>
      <c r="AF263">
        <v>62.182898452432397</v>
      </c>
      <c r="AG263">
        <v>556.26893597835885</v>
      </c>
      <c r="AH263">
        <v>90.016956337431111</v>
      </c>
      <c r="AI263">
        <v>50.233149639677826</v>
      </c>
      <c r="AJ263">
        <v>103.77782217300796</v>
      </c>
      <c r="AK263">
        <v>56.127347370726682</v>
      </c>
      <c r="AL263">
        <v>26.221936800697403</v>
      </c>
      <c r="AM263">
        <v>-10.460270924696887</v>
      </c>
      <c r="AN263">
        <v>99</v>
      </c>
      <c r="AO263">
        <v>99</v>
      </c>
      <c r="AP263">
        <v>99</v>
      </c>
      <c r="AQ263">
        <v>99</v>
      </c>
      <c r="AR263">
        <v>195.35798016230839</v>
      </c>
      <c r="AS263">
        <v>30.864535579655399</v>
      </c>
    </row>
    <row r="264" spans="1:45">
      <c r="A264">
        <v>7</v>
      </c>
      <c r="B264">
        <v>20</v>
      </c>
      <c r="C264">
        <v>2022</v>
      </c>
      <c r="D264">
        <v>99</v>
      </c>
      <c r="E264">
        <v>99</v>
      </c>
      <c r="F264">
        <v>99</v>
      </c>
      <c r="G264">
        <v>2</v>
      </c>
      <c r="H264">
        <v>2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637</v>
      </c>
      <c r="R264">
        <v>2928</v>
      </c>
      <c r="S264">
        <v>5.9579487179487209</v>
      </c>
      <c r="T264">
        <v>7.618169398907102</v>
      </c>
      <c r="U264">
        <v>226.58073770491856</v>
      </c>
      <c r="V264">
        <v>55.532786885245905</v>
      </c>
      <c r="W264">
        <v>73.15573770491801</v>
      </c>
      <c r="X264">
        <v>1.6393442622950822</v>
      </c>
      <c r="Y264">
        <v>58.148241794334638</v>
      </c>
      <c r="Z264">
        <v>1.9741616669887945</v>
      </c>
      <c r="AA264">
        <v>2.01489614743917</v>
      </c>
      <c r="AB264">
        <v>59.891871836493081</v>
      </c>
      <c r="AC264">
        <v>69.393083683390614</v>
      </c>
      <c r="AD264">
        <v>50.374335565096246</v>
      </c>
      <c r="AE264">
        <v>38.294533089196968</v>
      </c>
      <c r="AF264">
        <v>37.817101547567617</v>
      </c>
      <c r="AG264">
        <v>538.96850393700788</v>
      </c>
      <c r="AH264">
        <v>95.218579234972665</v>
      </c>
      <c r="AI264">
        <v>66.530054644808729</v>
      </c>
      <c r="AJ264">
        <v>115.38761477767696</v>
      </c>
      <c r="AK264">
        <v>42.495649221871133</v>
      </c>
      <c r="AL264">
        <v>25.565211519608379</v>
      </c>
      <c r="AM264">
        <v>-18.607182263136888</v>
      </c>
      <c r="AN264">
        <v>99</v>
      </c>
      <c r="AO264">
        <v>99</v>
      </c>
      <c r="AP264">
        <v>99</v>
      </c>
      <c r="AQ264">
        <v>99</v>
      </c>
      <c r="AR264">
        <v>192.25504964053405</v>
      </c>
      <c r="AS264">
        <v>31.50000963105132</v>
      </c>
    </row>
    <row r="265" spans="1:45">
      <c r="A265">
        <v>7</v>
      </c>
      <c r="B265">
        <v>21</v>
      </c>
      <c r="C265">
        <v>2022</v>
      </c>
      <c r="D265">
        <v>99</v>
      </c>
      <c r="E265">
        <v>99</v>
      </c>
      <c r="F265">
        <v>99</v>
      </c>
      <c r="G265">
        <v>3</v>
      </c>
      <c r="H265">
        <v>1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1336</v>
      </c>
      <c r="R265">
        <v>5434</v>
      </c>
      <c r="S265">
        <v>5.3055914375346012</v>
      </c>
      <c r="T265">
        <v>7.7668384247331614</v>
      </c>
      <c r="U265">
        <v>225.00385719543627</v>
      </c>
      <c r="V265">
        <v>40.522635259477369</v>
      </c>
      <c r="W265">
        <v>76.66543982333458</v>
      </c>
      <c r="X265">
        <v>0.23923444976076561</v>
      </c>
      <c r="Y265">
        <v>49.914358825477905</v>
      </c>
      <c r="Z265">
        <v>1.5739471813987036</v>
      </c>
      <c r="AA265">
        <v>1.8933461684752624</v>
      </c>
      <c r="AB265">
        <v>51.916927670862201</v>
      </c>
      <c r="AC265">
        <v>63.563234849687106</v>
      </c>
      <c r="AD265">
        <v>30.972451377631948</v>
      </c>
      <c r="AE265">
        <v>69.249394673123476</v>
      </c>
      <c r="AF265">
        <v>69.583636617708564</v>
      </c>
      <c r="AG265">
        <v>552.35453658536596</v>
      </c>
      <c r="AH265">
        <v>90.8170776591829</v>
      </c>
      <c r="AI265">
        <v>42.344497607655512</v>
      </c>
      <c r="AJ265">
        <v>106.65663969774452</v>
      </c>
      <c r="AK265">
        <v>65.466251015618667</v>
      </c>
      <c r="AL265">
        <v>36.274148606626881</v>
      </c>
      <c r="AM265">
        <v>-1.2022688396674397E-2</v>
      </c>
      <c r="AN265">
        <v>99</v>
      </c>
      <c r="AO265">
        <v>99</v>
      </c>
      <c r="AP265">
        <v>99</v>
      </c>
      <c r="AQ265">
        <v>99</v>
      </c>
      <c r="AR265">
        <v>195.21756097560976</v>
      </c>
      <c r="AS265">
        <v>30.052613768317801</v>
      </c>
    </row>
    <row r="266" spans="1:45">
      <c r="A266">
        <v>7</v>
      </c>
      <c r="B266">
        <v>22</v>
      </c>
      <c r="C266">
        <v>2022</v>
      </c>
      <c r="D266">
        <v>99</v>
      </c>
      <c r="E266">
        <v>99</v>
      </c>
      <c r="F266">
        <v>99</v>
      </c>
      <c r="G266">
        <v>3</v>
      </c>
      <c r="H266">
        <v>2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545</v>
      </c>
      <c r="R266">
        <v>2413</v>
      </c>
      <c r="S266">
        <v>5.8435684647302892</v>
      </c>
      <c r="T266">
        <v>7.3945296311645246</v>
      </c>
      <c r="U266">
        <v>221.48914214670503</v>
      </c>
      <c r="V266">
        <v>54.703688354745132</v>
      </c>
      <c r="W266">
        <v>65.105677579776227</v>
      </c>
      <c r="X266">
        <v>0.62163282221301275</v>
      </c>
      <c r="Y266">
        <v>56.30568180358901</v>
      </c>
      <c r="Z266">
        <v>1.810727282659188</v>
      </c>
      <c r="AA266">
        <v>2.2689463654424742</v>
      </c>
      <c r="AB266">
        <v>62.165273531566399</v>
      </c>
      <c r="AC266">
        <v>64.94205700427969</v>
      </c>
      <c r="AD266">
        <v>37.495767922333563</v>
      </c>
      <c r="AE266">
        <v>30.750605326876503</v>
      </c>
      <c r="AF266">
        <v>30.416363382291433</v>
      </c>
      <c r="AG266">
        <v>534.18782161234992</v>
      </c>
      <c r="AH266">
        <v>92.084542063820976</v>
      </c>
      <c r="AI266">
        <v>66.100290095317078</v>
      </c>
      <c r="AJ266">
        <v>106.12107097166908</v>
      </c>
      <c r="AK266">
        <v>45.057026006051487</v>
      </c>
      <c r="AL266">
        <v>28.846919015071723</v>
      </c>
      <c r="AM266">
        <v>-6.2811053832539754</v>
      </c>
      <c r="AN266">
        <v>99</v>
      </c>
      <c r="AO266">
        <v>99</v>
      </c>
      <c r="AP266">
        <v>99</v>
      </c>
      <c r="AQ266">
        <v>99</v>
      </c>
      <c r="AR266">
        <v>191.48027444253859</v>
      </c>
      <c r="AS266">
        <v>31.054019578297034</v>
      </c>
    </row>
    <row r="267" spans="1:45">
      <c r="A267">
        <v>7</v>
      </c>
      <c r="B267">
        <v>23</v>
      </c>
      <c r="C267">
        <v>2022</v>
      </c>
      <c r="D267">
        <v>99</v>
      </c>
      <c r="E267">
        <v>99</v>
      </c>
      <c r="F267">
        <v>99</v>
      </c>
      <c r="G267">
        <v>4</v>
      </c>
      <c r="H267">
        <v>1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552</v>
      </c>
      <c r="R267">
        <v>2287</v>
      </c>
      <c r="S267">
        <v>5.3809732573432703</v>
      </c>
      <c r="T267">
        <v>7.6965456930476606</v>
      </c>
      <c r="U267">
        <v>221.81944031482283</v>
      </c>
      <c r="V267">
        <v>43.987756886751193</v>
      </c>
      <c r="W267">
        <v>68.517708788806317</v>
      </c>
      <c r="X267">
        <v>0.39352864013992128</v>
      </c>
      <c r="Y267">
        <v>52.094788822145723</v>
      </c>
      <c r="Z267">
        <v>1.5878590801219925</v>
      </c>
      <c r="AA267">
        <v>2.3327671705613002</v>
      </c>
      <c r="AB267">
        <v>56.677338192872483</v>
      </c>
      <c r="AC267">
        <v>61.312607022345645</v>
      </c>
      <c r="AD267">
        <v>45.909289142687321</v>
      </c>
      <c r="AE267">
        <v>85.176908752327748</v>
      </c>
      <c r="AF267">
        <v>85.525774882469307</v>
      </c>
      <c r="AG267">
        <v>557.53929052537046</v>
      </c>
      <c r="AH267">
        <v>92.610406646261467</v>
      </c>
      <c r="AI267">
        <v>52.295583734149531</v>
      </c>
      <c r="AJ267">
        <v>100.88232954756448</v>
      </c>
      <c r="AK267">
        <v>48.386120298944093</v>
      </c>
      <c r="AL267">
        <v>23.224402296010776</v>
      </c>
      <c r="AM267">
        <v>-12.870469907886889</v>
      </c>
      <c r="AN267">
        <v>99</v>
      </c>
      <c r="AO267">
        <v>99</v>
      </c>
      <c r="AP267">
        <v>99</v>
      </c>
      <c r="AQ267">
        <v>99</v>
      </c>
      <c r="AR267">
        <v>193.93758419398287</v>
      </c>
      <c r="AS267">
        <v>30.009296529638419</v>
      </c>
    </row>
    <row r="268" spans="1:45">
      <c r="A268">
        <v>7</v>
      </c>
      <c r="B268">
        <v>24</v>
      </c>
      <c r="C268">
        <v>2022</v>
      </c>
      <c r="D268">
        <v>99</v>
      </c>
      <c r="E268">
        <v>99</v>
      </c>
      <c r="F268">
        <v>99</v>
      </c>
      <c r="G268">
        <v>4</v>
      </c>
      <c r="H268">
        <v>2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87</v>
      </c>
      <c r="R268">
        <v>398</v>
      </c>
      <c r="S268">
        <v>5.3450881612090688</v>
      </c>
      <c r="T268">
        <v>6.6306532663316595</v>
      </c>
      <c r="U268">
        <v>215.71532663316577</v>
      </c>
      <c r="V268">
        <v>42.964824120603005</v>
      </c>
      <c r="W268">
        <v>51.507537688442198</v>
      </c>
      <c r="X268">
        <v>0.50251256281407031</v>
      </c>
      <c r="Y268">
        <v>50.966398836100531</v>
      </c>
      <c r="Z268">
        <v>1.5828485187549619</v>
      </c>
      <c r="AA268">
        <v>1.7924366715408109</v>
      </c>
      <c r="AB268">
        <v>63.541119429043242</v>
      </c>
      <c r="AC268">
        <v>66.34207073392065</v>
      </c>
      <c r="AD268">
        <v>43.953030941989653</v>
      </c>
      <c r="AE268">
        <v>14.823091247672256</v>
      </c>
      <c r="AF268">
        <v>14.474225117530676</v>
      </c>
      <c r="AG268">
        <v>555.75888324873085</v>
      </c>
      <c r="AH268">
        <v>95.477386934673362</v>
      </c>
      <c r="AI268">
        <v>63.065326633165824</v>
      </c>
      <c r="AJ268">
        <v>100.7414655340129</v>
      </c>
      <c r="AK268">
        <v>44.542451598169698</v>
      </c>
      <c r="AL268">
        <v>30.678596891052127</v>
      </c>
      <c r="AM268">
        <v>-6.6971741764855919</v>
      </c>
      <c r="AN268">
        <v>99</v>
      </c>
      <c r="AO268">
        <v>99</v>
      </c>
      <c r="AP268">
        <v>99</v>
      </c>
      <c r="AQ268">
        <v>99</v>
      </c>
      <c r="AR268">
        <v>192.91370558375633</v>
      </c>
      <c r="AS268">
        <v>29.577853596312526</v>
      </c>
    </row>
    <row r="269" spans="1:45">
      <c r="A269">
        <v>8</v>
      </c>
      <c r="B269">
        <v>1</v>
      </c>
      <c r="C269">
        <v>2024</v>
      </c>
      <c r="D269">
        <v>99</v>
      </c>
      <c r="E269">
        <v>99</v>
      </c>
      <c r="F269">
        <v>99</v>
      </c>
      <c r="G269">
        <v>99</v>
      </c>
      <c r="H269">
        <v>99</v>
      </c>
      <c r="I269">
        <v>6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1521</v>
      </c>
      <c r="R269">
        <v>9087</v>
      </c>
      <c r="S269">
        <v>6.1067533325988759</v>
      </c>
      <c r="T269">
        <v>7.6807527236711808</v>
      </c>
      <c r="U269">
        <v>232.00769230769257</v>
      </c>
      <c r="V269">
        <v>63.51931330472101</v>
      </c>
      <c r="W269">
        <v>76.625949158137985</v>
      </c>
      <c r="X269">
        <v>0.79234070650379651</v>
      </c>
      <c r="Y269">
        <v>49.417774693219293</v>
      </c>
      <c r="Z269">
        <v>1.6835166172369029</v>
      </c>
      <c r="AA269">
        <v>1.9103047362267529</v>
      </c>
      <c r="AB269">
        <v>56.939515769937778</v>
      </c>
      <c r="AC269">
        <v>54.34938188179688</v>
      </c>
      <c r="AD269">
        <v>38.862328441124255</v>
      </c>
      <c r="AE269">
        <v>24.646053702196905</v>
      </c>
      <c r="AF269">
        <v>25.32036158166094</v>
      </c>
      <c r="AG269">
        <v>526.78797111261565</v>
      </c>
      <c r="AH269">
        <v>97.00671288654118</v>
      </c>
      <c r="AI269">
        <v>72.036975899636857</v>
      </c>
      <c r="AJ269">
        <v>107.19893501121112</v>
      </c>
      <c r="AK269">
        <v>40.343782446333677</v>
      </c>
      <c r="AL269">
        <v>9.3820761641412584</v>
      </c>
      <c r="AM269">
        <v>-17.895037868172764</v>
      </c>
      <c r="AN269">
        <v>99</v>
      </c>
      <c r="AO269">
        <v>99</v>
      </c>
      <c r="AP269">
        <v>99</v>
      </c>
      <c r="AQ269">
        <v>99</v>
      </c>
      <c r="AR269">
        <v>193.40634168359281</v>
      </c>
      <c r="AS269">
        <v>31.851977343494152</v>
      </c>
    </row>
    <row r="270" spans="1:45">
      <c r="A270">
        <v>8</v>
      </c>
      <c r="B270">
        <v>2</v>
      </c>
      <c r="C270">
        <v>2024</v>
      </c>
      <c r="D270">
        <v>99</v>
      </c>
      <c r="E270">
        <v>99</v>
      </c>
      <c r="F270">
        <v>99</v>
      </c>
      <c r="G270">
        <v>99</v>
      </c>
      <c r="H270">
        <v>99</v>
      </c>
      <c r="I270">
        <v>24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1796</v>
      </c>
      <c r="R270">
        <v>8167</v>
      </c>
      <c r="S270">
        <v>5.7923048645999282</v>
      </c>
      <c r="T270">
        <v>8.1202399902044817</v>
      </c>
      <c r="U270">
        <v>226.73227623362277</v>
      </c>
      <c r="V270">
        <v>55.405901799926518</v>
      </c>
      <c r="W270">
        <v>79.221256275254078</v>
      </c>
      <c r="X270">
        <v>0.61221990939145321</v>
      </c>
      <c r="Y270">
        <v>50.775710963031443</v>
      </c>
      <c r="Z270">
        <v>1.6787281116760138</v>
      </c>
      <c r="AA270">
        <v>2.0797119873881567</v>
      </c>
      <c r="AB270">
        <v>54.382554230509697</v>
      </c>
      <c r="AC270">
        <v>61.042500834928141</v>
      </c>
      <c r="AD270">
        <v>54.129036857578278</v>
      </c>
      <c r="AE270">
        <v>22.150800108489278</v>
      </c>
      <c r="AF270">
        <v>22.239391208476849</v>
      </c>
      <c r="AG270">
        <v>542.01129943502815</v>
      </c>
      <c r="AH270">
        <v>88.661687278070303</v>
      </c>
      <c r="AI270">
        <v>55.981388514754499</v>
      </c>
      <c r="AJ270">
        <v>104.78721463928598</v>
      </c>
      <c r="AK270">
        <v>31.778080056565759</v>
      </c>
      <c r="AL270">
        <v>-20.009896649268686</v>
      </c>
      <c r="AM270">
        <v>-35.944188377380343</v>
      </c>
      <c r="AN270">
        <v>99</v>
      </c>
      <c r="AO270">
        <v>99</v>
      </c>
      <c r="AP270">
        <v>99</v>
      </c>
      <c r="AQ270">
        <v>99</v>
      </c>
      <c r="AR270">
        <v>192.79247622984695</v>
      </c>
      <c r="AS270">
        <v>31.134659141050005</v>
      </c>
    </row>
    <row r="271" spans="1:45">
      <c r="A271">
        <v>8</v>
      </c>
      <c r="B271">
        <v>3</v>
      </c>
      <c r="C271">
        <v>2024</v>
      </c>
      <c r="D271">
        <v>99</v>
      </c>
      <c r="E271">
        <v>99</v>
      </c>
      <c r="F271">
        <v>99</v>
      </c>
      <c r="G271">
        <v>99</v>
      </c>
      <c r="H271">
        <v>99</v>
      </c>
      <c r="I271">
        <v>49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1666</v>
      </c>
      <c r="R271">
        <v>7279</v>
      </c>
      <c r="S271">
        <v>5.3720098982678044</v>
      </c>
      <c r="T271">
        <v>7.704080230800936</v>
      </c>
      <c r="U271">
        <v>221.36187663140475</v>
      </c>
      <c r="V271">
        <v>42.794339881851904</v>
      </c>
      <c r="W271">
        <v>72.770985025415598</v>
      </c>
      <c r="X271">
        <v>0.48083527957136962</v>
      </c>
      <c r="Y271">
        <v>50.976407634207639</v>
      </c>
      <c r="Z271">
        <v>1.5637327674808748</v>
      </c>
      <c r="AA271">
        <v>1.9934150704169489</v>
      </c>
      <c r="AB271">
        <v>49.730403963654759</v>
      </c>
      <c r="AC271">
        <v>63.502676593515311</v>
      </c>
      <c r="AD271">
        <v>34.083179757132527</v>
      </c>
      <c r="AE271">
        <v>19.742337944128025</v>
      </c>
      <c r="AF271">
        <v>19.351807629069341</v>
      </c>
      <c r="AG271">
        <v>552.55435401252146</v>
      </c>
      <c r="AH271">
        <v>96.194532215963747</v>
      </c>
      <c r="AI271">
        <v>50.07555982964692</v>
      </c>
      <c r="AJ271">
        <v>108.83909857750731</v>
      </c>
      <c r="AK271">
        <v>54.798239833487315</v>
      </c>
      <c r="AL271">
        <v>25.381378051611446</v>
      </c>
      <c r="AM271">
        <v>-12.804969796512488</v>
      </c>
      <c r="AN271">
        <v>99</v>
      </c>
      <c r="AO271">
        <v>99</v>
      </c>
      <c r="AP271">
        <v>99</v>
      </c>
      <c r="AQ271">
        <v>99</v>
      </c>
      <c r="AR271">
        <v>193.94806488332387</v>
      </c>
      <c r="AS271">
        <v>30.030598435346295</v>
      </c>
    </row>
    <row r="272" spans="1:45">
      <c r="A272">
        <v>8</v>
      </c>
      <c r="B272">
        <v>4</v>
      </c>
      <c r="C272">
        <v>2024</v>
      </c>
      <c r="D272">
        <v>99</v>
      </c>
      <c r="E272">
        <v>99</v>
      </c>
      <c r="F272">
        <v>99</v>
      </c>
      <c r="G272">
        <v>99</v>
      </c>
      <c r="H272">
        <v>99</v>
      </c>
      <c r="I272">
        <v>80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930</v>
      </c>
      <c r="R272">
        <v>5842</v>
      </c>
      <c r="S272">
        <v>6.2654670094258789</v>
      </c>
      <c r="T272">
        <v>7.6554262238959252</v>
      </c>
      <c r="U272">
        <v>225.77285176309437</v>
      </c>
      <c r="V272">
        <v>65.799383772680571</v>
      </c>
      <c r="W272">
        <v>72.406710030811382</v>
      </c>
      <c r="X272">
        <v>1.0270455323519343</v>
      </c>
      <c r="Y272">
        <v>55.676924794005807</v>
      </c>
      <c r="Z272">
        <v>1.7775560244737962</v>
      </c>
      <c r="AA272">
        <v>2.0726026597313303</v>
      </c>
      <c r="AB272">
        <v>62.023342589597554</v>
      </c>
      <c r="AC272">
        <v>58.732124821626179</v>
      </c>
      <c r="AD272">
        <v>38.970198001048573</v>
      </c>
      <c r="AE272">
        <v>15.844860320043399</v>
      </c>
      <c r="AF272">
        <v>15.840914945564821</v>
      </c>
      <c r="AG272">
        <v>520.1199176531137</v>
      </c>
      <c r="AH272">
        <v>99.383772680588834</v>
      </c>
      <c r="AI272">
        <v>82.814104758644291</v>
      </c>
      <c r="AJ272">
        <v>107.1300775768714</v>
      </c>
      <c r="AK272">
        <v>34.655082994359198</v>
      </c>
      <c r="AL272">
        <v>15.91461838664967</v>
      </c>
      <c r="AM272">
        <v>-23.493948242229798</v>
      </c>
      <c r="AN272">
        <v>99</v>
      </c>
      <c r="AO272">
        <v>99</v>
      </c>
      <c r="AP272">
        <v>99</v>
      </c>
      <c r="AQ272">
        <v>99</v>
      </c>
      <c r="AR272">
        <v>190.89157659975979</v>
      </c>
      <c r="AS272">
        <v>31.99243932470436</v>
      </c>
    </row>
    <row r="273" spans="1:45">
      <c r="A273">
        <v>8</v>
      </c>
      <c r="B273">
        <v>5</v>
      </c>
      <c r="C273">
        <v>2024</v>
      </c>
      <c r="D273">
        <v>99</v>
      </c>
      <c r="E273">
        <v>99</v>
      </c>
      <c r="F273">
        <v>99</v>
      </c>
      <c r="G273">
        <v>99</v>
      </c>
      <c r="H273">
        <v>99</v>
      </c>
      <c r="I273">
        <v>81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187</v>
      </c>
      <c r="R273">
        <v>1159</v>
      </c>
      <c r="S273">
        <v>6.6882556131260786</v>
      </c>
      <c r="T273">
        <v>7.4616048317515116</v>
      </c>
      <c r="U273">
        <v>229.20465918895593</v>
      </c>
      <c r="V273">
        <v>68.593615185504788</v>
      </c>
      <c r="W273">
        <v>70.578084555651429</v>
      </c>
      <c r="X273">
        <v>1.0353753235547889</v>
      </c>
      <c r="Y273">
        <v>52.937067776888384</v>
      </c>
      <c r="Z273">
        <v>1.9238585386173472</v>
      </c>
      <c r="AA273">
        <v>2.0304076306715699</v>
      </c>
      <c r="AB273">
        <v>52.290873439671401</v>
      </c>
      <c r="AC273">
        <v>63.209467749818216</v>
      </c>
      <c r="AD273">
        <v>24.38460229390293</v>
      </c>
      <c r="AE273">
        <v>3.1434770816381881</v>
      </c>
      <c r="AF273">
        <v>3.1904641454795226</v>
      </c>
      <c r="AG273">
        <v>509.9308755760369</v>
      </c>
      <c r="AH273">
        <v>74.80586712683349</v>
      </c>
      <c r="AI273">
        <v>56.341673856773085</v>
      </c>
      <c r="AJ273">
        <v>115.06606924258116</v>
      </c>
      <c r="AK273">
        <v>51.087716090792355</v>
      </c>
      <c r="AL273">
        <v>12.157038851804764</v>
      </c>
      <c r="AM273">
        <v>-5.5028392360818792</v>
      </c>
      <c r="AN273">
        <v>99</v>
      </c>
      <c r="AO273">
        <v>99</v>
      </c>
      <c r="AP273">
        <v>99</v>
      </c>
      <c r="AQ273">
        <v>99</v>
      </c>
      <c r="AR273">
        <v>189.59907834101389</v>
      </c>
      <c r="AS273">
        <v>33.561318971355945</v>
      </c>
    </row>
    <row r="274" spans="1:45">
      <c r="A274">
        <v>8</v>
      </c>
      <c r="B274">
        <v>6</v>
      </c>
      <c r="C274">
        <v>2024</v>
      </c>
      <c r="D274">
        <v>99</v>
      </c>
      <c r="E274">
        <v>99</v>
      </c>
      <c r="F274">
        <v>99</v>
      </c>
      <c r="G274">
        <v>99</v>
      </c>
      <c r="H274">
        <v>99</v>
      </c>
      <c r="I274">
        <v>83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967</v>
      </c>
      <c r="R274">
        <v>5336</v>
      </c>
      <c r="S274">
        <v>5.8115153788447103</v>
      </c>
      <c r="T274">
        <v>7.4473388305847052</v>
      </c>
      <c r="U274">
        <v>219.34700149925035</v>
      </c>
      <c r="V274">
        <v>55.434782608695663</v>
      </c>
      <c r="W274">
        <v>66.885307346326854</v>
      </c>
      <c r="X274">
        <v>0.52473763118440786</v>
      </c>
      <c r="Y274">
        <v>57.17737380264299</v>
      </c>
      <c r="Z274">
        <v>1.7332664364379469</v>
      </c>
      <c r="AA274">
        <v>2.1401075637556644</v>
      </c>
      <c r="AB274">
        <v>68.807462213169615</v>
      </c>
      <c r="AC274">
        <v>64.312606560072652</v>
      </c>
      <c r="AD274">
        <v>51.846962302555589</v>
      </c>
      <c r="AE274">
        <v>14.472470843504198</v>
      </c>
      <c r="AF274">
        <v>14.057060489748524</v>
      </c>
      <c r="AG274">
        <v>528.53622091923592</v>
      </c>
      <c r="AH274">
        <v>98.57571214392803</v>
      </c>
      <c r="AI274">
        <v>74.400299850074944</v>
      </c>
      <c r="AJ274">
        <v>105.64564286421478</v>
      </c>
      <c r="AK274">
        <v>30.265806703425941</v>
      </c>
      <c r="AL274">
        <v>7.4778979432946429</v>
      </c>
      <c r="AM274">
        <v>-16.790289445302069</v>
      </c>
      <c r="AN274">
        <v>99</v>
      </c>
      <c r="AO274">
        <v>99</v>
      </c>
      <c r="AP274">
        <v>99</v>
      </c>
      <c r="AQ274">
        <v>99</v>
      </c>
      <c r="AR274">
        <v>190.83355400037837</v>
      </c>
      <c r="AS274">
        <v>30.992202931633845</v>
      </c>
    </row>
    <row r="275" spans="1:45">
      <c r="A275">
        <v>8</v>
      </c>
      <c r="B275">
        <v>7</v>
      </c>
      <c r="C275">
        <v>2023</v>
      </c>
      <c r="D275">
        <v>99</v>
      </c>
      <c r="E275">
        <v>99</v>
      </c>
      <c r="F275">
        <v>99</v>
      </c>
      <c r="G275">
        <v>99</v>
      </c>
      <c r="H275">
        <v>99</v>
      </c>
      <c r="I275">
        <v>6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1601</v>
      </c>
      <c r="R275">
        <v>9486</v>
      </c>
      <c r="S275">
        <v>6.1032298923369215</v>
      </c>
      <c r="T275">
        <v>8.0599831330381608</v>
      </c>
      <c r="U275">
        <v>235.21261859582424</v>
      </c>
      <c r="V275">
        <v>62.207463630613518</v>
      </c>
      <c r="W275">
        <v>82.384566729917779</v>
      </c>
      <c r="X275">
        <v>1.1701454775458573</v>
      </c>
      <c r="Y275">
        <v>52.050442598457437</v>
      </c>
      <c r="Z275">
        <v>1.6956383936048829</v>
      </c>
      <c r="AA275">
        <v>1.8594644421236997</v>
      </c>
      <c r="AB275">
        <v>57.764560991876365</v>
      </c>
      <c r="AC275">
        <v>57.780217629366831</v>
      </c>
      <c r="AD275">
        <v>41.59044065812072</v>
      </c>
      <c r="AE275">
        <v>24.710203443694805</v>
      </c>
      <c r="AF275">
        <v>25.710633420809256</v>
      </c>
      <c r="AG275">
        <v>531.40156709108714</v>
      </c>
      <c r="AH275">
        <v>96.457938013915225</v>
      </c>
      <c r="AI275">
        <v>69.259962049335854</v>
      </c>
      <c r="AJ275">
        <v>106.60494675019117</v>
      </c>
      <c r="AK275">
        <v>46.821707868421875</v>
      </c>
      <c r="AL275">
        <v>19.54031780088928</v>
      </c>
      <c r="AM275">
        <v>-11.622909376832322</v>
      </c>
      <c r="AN275">
        <v>99</v>
      </c>
      <c r="AO275">
        <v>99</v>
      </c>
      <c r="AP275">
        <v>99</v>
      </c>
      <c r="AQ275">
        <v>99</v>
      </c>
      <c r="AR275">
        <v>194.15583850255737</v>
      </c>
      <c r="AS275">
        <v>31.893372939713384</v>
      </c>
    </row>
    <row r="276" spans="1:45">
      <c r="A276">
        <v>8</v>
      </c>
      <c r="B276">
        <v>8</v>
      </c>
      <c r="C276">
        <v>2023</v>
      </c>
      <c r="D276">
        <v>99</v>
      </c>
      <c r="E276">
        <v>99</v>
      </c>
      <c r="F276">
        <v>99</v>
      </c>
      <c r="G276">
        <v>99</v>
      </c>
      <c r="H276">
        <v>99</v>
      </c>
      <c r="I276">
        <v>24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1778</v>
      </c>
      <c r="R276">
        <v>7703</v>
      </c>
      <c r="S276">
        <v>5.5896036387264436</v>
      </c>
      <c r="T276">
        <v>8.0711411138517466</v>
      </c>
      <c r="U276">
        <v>226.29031546150881</v>
      </c>
      <c r="V276">
        <v>50.577697001168367</v>
      </c>
      <c r="W276">
        <v>78.787485395300507</v>
      </c>
      <c r="X276">
        <v>0.49331429313254566</v>
      </c>
      <c r="Y276">
        <v>51.015791474965241</v>
      </c>
      <c r="Z276">
        <v>1.675321207307999</v>
      </c>
      <c r="AA276">
        <v>2.0608368469194289</v>
      </c>
      <c r="AB276">
        <v>55.60820226379662</v>
      </c>
      <c r="AC276">
        <v>64.196487781899648</v>
      </c>
      <c r="AD276">
        <v>54.585858573234589</v>
      </c>
      <c r="AE276">
        <v>20.065643804214748</v>
      </c>
      <c r="AF276">
        <v>20.086066897934412</v>
      </c>
      <c r="AG276">
        <v>545.73400765445604</v>
      </c>
      <c r="AH276">
        <v>94.612488640789294</v>
      </c>
      <c r="AI276">
        <v>55.991172270543935</v>
      </c>
      <c r="AJ276">
        <v>101.96988989086039</v>
      </c>
      <c r="AK276">
        <v>50.413654676410161</v>
      </c>
      <c r="AL276">
        <v>25.351148907792719</v>
      </c>
      <c r="AM276">
        <v>-8.3988490459669176</v>
      </c>
      <c r="AN276">
        <v>99</v>
      </c>
      <c r="AO276">
        <v>99</v>
      </c>
      <c r="AP276">
        <v>99</v>
      </c>
      <c r="AQ276">
        <v>99</v>
      </c>
      <c r="AR276">
        <v>193.89625478403505</v>
      </c>
      <c r="AS276">
        <v>30.789272858783438</v>
      </c>
    </row>
    <row r="277" spans="1:45">
      <c r="A277">
        <v>8</v>
      </c>
      <c r="B277">
        <v>9</v>
      </c>
      <c r="C277">
        <v>2023</v>
      </c>
      <c r="D277">
        <v>99</v>
      </c>
      <c r="E277">
        <v>99</v>
      </c>
      <c r="F277">
        <v>99</v>
      </c>
      <c r="G277">
        <v>99</v>
      </c>
      <c r="H277">
        <v>99</v>
      </c>
      <c r="I277">
        <v>49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1812</v>
      </c>
      <c r="R277">
        <v>7913</v>
      </c>
      <c r="S277">
        <v>5.2580604374762929</v>
      </c>
      <c r="T277">
        <v>7.6644761784405393</v>
      </c>
      <c r="U277">
        <v>219.42163528371049</v>
      </c>
      <c r="V277">
        <v>39.959560217363823</v>
      </c>
      <c r="W277">
        <v>71.957538228232011</v>
      </c>
      <c r="X277">
        <v>0.21483634525464421</v>
      </c>
      <c r="Y277">
        <v>50.547955361563709</v>
      </c>
      <c r="Z277">
        <v>1.5970919266348955</v>
      </c>
      <c r="AA277">
        <v>2.0697487792776488</v>
      </c>
      <c r="AB277">
        <v>52.716746026007961</v>
      </c>
      <c r="AC277">
        <v>65.562060520085325</v>
      </c>
      <c r="AD277">
        <v>37.03740897643118</v>
      </c>
      <c r="AE277">
        <v>20.612675506004319</v>
      </c>
      <c r="AF277">
        <v>20.007353807018255</v>
      </c>
      <c r="AG277">
        <v>554.52545263710317</v>
      </c>
      <c r="AH277">
        <v>95.956021736383121</v>
      </c>
      <c r="AI277">
        <v>47.137621635283722</v>
      </c>
      <c r="AJ277">
        <v>104.95092039475716</v>
      </c>
      <c r="AK277">
        <v>51.740895803772197</v>
      </c>
      <c r="AL277">
        <v>30.472662873733569</v>
      </c>
      <c r="AM277">
        <v>-13.305281120101258</v>
      </c>
      <c r="AN277">
        <v>99</v>
      </c>
      <c r="AO277">
        <v>99</v>
      </c>
      <c r="AP277">
        <v>99</v>
      </c>
      <c r="AQ277">
        <v>99</v>
      </c>
      <c r="AR277">
        <v>194.09183941222776</v>
      </c>
      <c r="AS277">
        <v>29.666321917845387</v>
      </c>
    </row>
    <row r="278" spans="1:45">
      <c r="A278">
        <v>8</v>
      </c>
      <c r="B278">
        <v>10</v>
      </c>
      <c r="C278">
        <v>2023</v>
      </c>
      <c r="D278">
        <v>99</v>
      </c>
      <c r="E278">
        <v>99</v>
      </c>
      <c r="F278">
        <v>99</v>
      </c>
      <c r="G278">
        <v>99</v>
      </c>
      <c r="H278">
        <v>99</v>
      </c>
      <c r="I278">
        <v>80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968</v>
      </c>
      <c r="R278">
        <v>6229</v>
      </c>
      <c r="S278">
        <v>6.1556270096463024</v>
      </c>
      <c r="T278">
        <v>7.609568148980574</v>
      </c>
      <c r="U278">
        <v>225.70329105795457</v>
      </c>
      <c r="V278">
        <v>64.10338738160219</v>
      </c>
      <c r="W278">
        <v>72.146411944132282</v>
      </c>
      <c r="X278">
        <v>1.4930165355594796</v>
      </c>
      <c r="Y278">
        <v>57.504417836571442</v>
      </c>
      <c r="Z278">
        <v>1.8668267512214824</v>
      </c>
      <c r="AA278">
        <v>2.0254628006067246</v>
      </c>
      <c r="AB278">
        <v>65.309719386639898</v>
      </c>
      <c r="AC278">
        <v>64.664299653902546</v>
      </c>
      <c r="AD278">
        <v>49.009763039166863</v>
      </c>
      <c r="AE278">
        <v>16.226002240225061</v>
      </c>
      <c r="AF278">
        <v>16.200382241711822</v>
      </c>
      <c r="AG278">
        <v>524.6116301546391</v>
      </c>
      <c r="AH278">
        <v>99.32573446781187</v>
      </c>
      <c r="AI278">
        <v>80.028897094236626</v>
      </c>
      <c r="AJ278">
        <v>110.36439806782556</v>
      </c>
      <c r="AK278">
        <v>37.506025137451552</v>
      </c>
      <c r="AL278">
        <v>22.644401754686061</v>
      </c>
      <c r="AM278">
        <v>-18.538044751639465</v>
      </c>
      <c r="AN278">
        <v>99</v>
      </c>
      <c r="AO278">
        <v>99</v>
      </c>
      <c r="AP278">
        <v>99</v>
      </c>
      <c r="AQ278">
        <v>99</v>
      </c>
      <c r="AR278">
        <v>191.61984536082471</v>
      </c>
      <c r="AS278">
        <v>31.675976274380929</v>
      </c>
    </row>
    <row r="279" spans="1:45">
      <c r="A279">
        <v>8</v>
      </c>
      <c r="B279">
        <v>11</v>
      </c>
      <c r="C279">
        <v>2023</v>
      </c>
      <c r="D279">
        <v>99</v>
      </c>
      <c r="E279">
        <v>99</v>
      </c>
      <c r="F279">
        <v>99</v>
      </c>
      <c r="G279">
        <v>99</v>
      </c>
      <c r="H279">
        <v>99</v>
      </c>
      <c r="I279">
        <v>81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167</v>
      </c>
      <c r="R279">
        <v>1058</v>
      </c>
      <c r="S279">
        <v>6.6780303030303028</v>
      </c>
      <c r="T279">
        <v>7.5217391304347823</v>
      </c>
      <c r="U279">
        <v>235.41994328922479</v>
      </c>
      <c r="V279">
        <v>69.659735349716414</v>
      </c>
      <c r="W279">
        <v>73.345935727788259</v>
      </c>
      <c r="X279">
        <v>0.66162570888468786</v>
      </c>
      <c r="Y279">
        <v>49.991311241242975</v>
      </c>
      <c r="Z279">
        <v>1.9403530279161101</v>
      </c>
      <c r="AA279">
        <v>1.8761260009036032</v>
      </c>
      <c r="AB279">
        <v>55.421835026626511</v>
      </c>
      <c r="AC279">
        <v>55.452576640287411</v>
      </c>
      <c r="AD279">
        <v>24.126652320559881</v>
      </c>
      <c r="AE279">
        <v>2.7559978118731929</v>
      </c>
      <c r="AF279">
        <v>2.8701061383961877</v>
      </c>
      <c r="AG279">
        <v>518.44486215538836</v>
      </c>
      <c r="AH279">
        <v>75.141776937618147</v>
      </c>
      <c r="AI279">
        <v>57.655954631379991</v>
      </c>
      <c r="AJ279">
        <v>110.4255329996835</v>
      </c>
      <c r="AK279">
        <v>37.575269081851694</v>
      </c>
      <c r="AL279">
        <v>0.39353690492353266</v>
      </c>
      <c r="AM279">
        <v>-15.120220205984218</v>
      </c>
      <c r="AN279">
        <v>99</v>
      </c>
      <c r="AO279">
        <v>99</v>
      </c>
      <c r="AP279">
        <v>99</v>
      </c>
      <c r="AQ279">
        <v>99</v>
      </c>
      <c r="AR279">
        <v>191.36466165413529</v>
      </c>
      <c r="AS279">
        <v>33.491477017006495</v>
      </c>
    </row>
    <row r="280" spans="1:45">
      <c r="A280">
        <v>8</v>
      </c>
      <c r="B280">
        <v>12</v>
      </c>
      <c r="C280">
        <v>2023</v>
      </c>
      <c r="D280">
        <v>99</v>
      </c>
      <c r="E280">
        <v>99</v>
      </c>
      <c r="F280">
        <v>99</v>
      </c>
      <c r="G280">
        <v>99</v>
      </c>
      <c r="H280">
        <v>99</v>
      </c>
      <c r="I280">
        <v>83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1110</v>
      </c>
      <c r="R280">
        <v>6000</v>
      </c>
      <c r="S280">
        <v>5.6664442961974624</v>
      </c>
      <c r="T280">
        <v>7.4328333333333312</v>
      </c>
      <c r="U280">
        <v>218.77023333333321</v>
      </c>
      <c r="V280">
        <v>52.133333333333347</v>
      </c>
      <c r="W280">
        <v>66.533333333333317</v>
      </c>
      <c r="X280">
        <v>0.76666666666666683</v>
      </c>
      <c r="Y280">
        <v>57.784134477199217</v>
      </c>
      <c r="Z280">
        <v>1.7458739086079162</v>
      </c>
      <c r="AA280">
        <v>2.2044247863986848</v>
      </c>
      <c r="AB280">
        <v>67.118028150205703</v>
      </c>
      <c r="AC280">
        <v>68.248078842285111</v>
      </c>
      <c r="AD280">
        <v>55.493880193908417</v>
      </c>
      <c r="AE280">
        <v>15.629477193987862</v>
      </c>
      <c r="AF280">
        <v>15.12545749413006</v>
      </c>
      <c r="AG280">
        <v>536.26969493798197</v>
      </c>
      <c r="AH280">
        <v>98.916666666666686</v>
      </c>
      <c r="AI280">
        <v>69.116666666666646</v>
      </c>
      <c r="AJ280">
        <v>131.5998816117839</v>
      </c>
      <c r="AK280">
        <v>31.645077594973461</v>
      </c>
      <c r="AL280">
        <v>12.02505694122139</v>
      </c>
      <c r="AM280">
        <v>-10.76112618834866</v>
      </c>
      <c r="AN280">
        <v>99</v>
      </c>
      <c r="AO280">
        <v>99</v>
      </c>
      <c r="AP280">
        <v>99</v>
      </c>
      <c r="AQ280">
        <v>99</v>
      </c>
      <c r="AR280">
        <v>191.45742541066048</v>
      </c>
      <c r="AS280">
        <v>30.569198052651991</v>
      </c>
    </row>
    <row r="281" spans="1:45">
      <c r="A281">
        <v>8</v>
      </c>
      <c r="B281">
        <v>13</v>
      </c>
      <c r="C281">
        <v>2022</v>
      </c>
      <c r="D281">
        <v>99</v>
      </c>
      <c r="E281">
        <v>99</v>
      </c>
      <c r="F281">
        <v>99</v>
      </c>
      <c r="G281">
        <v>99</v>
      </c>
      <c r="H281">
        <v>99</v>
      </c>
      <c r="I281">
        <v>6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1598</v>
      </c>
      <c r="R281">
        <v>8339</v>
      </c>
      <c r="S281">
        <v>6.1538461538461524</v>
      </c>
      <c r="T281">
        <v>7.9047847463724672</v>
      </c>
      <c r="U281">
        <v>236.80797817484071</v>
      </c>
      <c r="V281">
        <v>63.748650917376175</v>
      </c>
      <c r="W281">
        <v>79.158172442738945</v>
      </c>
      <c r="X281">
        <v>0.91138026142223261</v>
      </c>
      <c r="Y281">
        <v>49.184073702994063</v>
      </c>
      <c r="Z281">
        <v>1.6537975100005995</v>
      </c>
      <c r="AA281">
        <v>1.9051246234169217</v>
      </c>
      <c r="AB281">
        <v>56.844736735974408</v>
      </c>
      <c r="AC281">
        <v>56.39098021325708</v>
      </c>
      <c r="AD281">
        <v>37.097187562415471</v>
      </c>
      <c r="AE281">
        <v>24.761706802862495</v>
      </c>
      <c r="AF281">
        <v>25.47223065893288</v>
      </c>
      <c r="AG281">
        <v>530.70563805688391</v>
      </c>
      <c r="AH281">
        <v>90.034776352080556</v>
      </c>
      <c r="AI281">
        <v>67.406163808610145</v>
      </c>
      <c r="AJ281">
        <v>107.36762316841399</v>
      </c>
      <c r="AK281">
        <v>49.602479217992411</v>
      </c>
      <c r="AL281">
        <v>25.703573457943023</v>
      </c>
      <c r="AM281">
        <v>-10.298643003280448</v>
      </c>
      <c r="AN281">
        <v>99</v>
      </c>
      <c r="AO281">
        <v>99</v>
      </c>
      <c r="AP281">
        <v>99</v>
      </c>
      <c r="AQ281">
        <v>99</v>
      </c>
      <c r="AR281">
        <v>194.38006544173169</v>
      </c>
      <c r="AS281">
        <v>32.077107497213497</v>
      </c>
    </row>
    <row r="282" spans="1:45">
      <c r="A282">
        <v>8</v>
      </c>
      <c r="B282">
        <v>14</v>
      </c>
      <c r="C282">
        <v>2022</v>
      </c>
      <c r="D282">
        <v>99</v>
      </c>
      <c r="E282">
        <v>99</v>
      </c>
      <c r="F282">
        <v>99</v>
      </c>
      <c r="G282">
        <v>99</v>
      </c>
      <c r="H282">
        <v>99</v>
      </c>
      <c r="I282">
        <v>24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1764</v>
      </c>
      <c r="R282">
        <v>6694</v>
      </c>
      <c r="S282">
        <v>5.6415320167564333</v>
      </c>
      <c r="T282">
        <v>7.9389005079175377</v>
      </c>
      <c r="U282">
        <v>230.06952494771409</v>
      </c>
      <c r="V282">
        <v>50.582611293695848</v>
      </c>
      <c r="W282">
        <v>76.561099492082477</v>
      </c>
      <c r="X282">
        <v>0.67224380041828491</v>
      </c>
      <c r="Y282">
        <v>50.282788766281193</v>
      </c>
      <c r="Z282">
        <v>1.6736611368535674</v>
      </c>
      <c r="AA282">
        <v>2.038324557437992</v>
      </c>
      <c r="AB282">
        <v>53.917877995970223</v>
      </c>
      <c r="AC282">
        <v>63.89631086084168</v>
      </c>
      <c r="AD282">
        <v>52.985994738279885</v>
      </c>
      <c r="AE282">
        <v>19.877067434747751</v>
      </c>
      <c r="AF282">
        <v>19.865590495854327</v>
      </c>
      <c r="AG282">
        <v>549.38162264747746</v>
      </c>
      <c r="AH282">
        <v>90.23005676725424</v>
      </c>
      <c r="AI282">
        <v>53.36121900209141</v>
      </c>
      <c r="AJ282">
        <v>103.59251652700226</v>
      </c>
      <c r="AK282">
        <v>54.958385487691203</v>
      </c>
      <c r="AL282">
        <v>30.329218371981561</v>
      </c>
      <c r="AM282">
        <v>-6.2538590373259524</v>
      </c>
      <c r="AN282">
        <v>99</v>
      </c>
      <c r="AO282">
        <v>99</v>
      </c>
      <c r="AP282">
        <v>99</v>
      </c>
      <c r="AQ282">
        <v>99</v>
      </c>
      <c r="AR282">
        <v>194.62533607464809</v>
      </c>
      <c r="AS282">
        <v>31.043161558132574</v>
      </c>
    </row>
    <row r="283" spans="1:45">
      <c r="A283">
        <v>8</v>
      </c>
      <c r="B283">
        <v>15</v>
      </c>
      <c r="C283">
        <v>2022</v>
      </c>
      <c r="D283">
        <v>99</v>
      </c>
      <c r="E283">
        <v>99</v>
      </c>
      <c r="F283">
        <v>99</v>
      </c>
      <c r="G283">
        <v>99</v>
      </c>
      <c r="H283">
        <v>99</v>
      </c>
      <c r="I283">
        <v>49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1769</v>
      </c>
      <c r="R283">
        <v>7226</v>
      </c>
      <c r="S283">
        <v>5.3801526717557238</v>
      </c>
      <c r="T283">
        <v>7.8007196235815117</v>
      </c>
      <c r="U283">
        <v>225.06863271519575</v>
      </c>
      <c r="V283">
        <v>43.025186825352897</v>
      </c>
      <c r="W283">
        <v>75.29753667312481</v>
      </c>
      <c r="X283">
        <v>0.31829504566841971</v>
      </c>
      <c r="Y283">
        <v>50.958128121317806</v>
      </c>
      <c r="Z283">
        <v>1.5915591308229309</v>
      </c>
      <c r="AA283">
        <v>2.0340662339133648</v>
      </c>
      <c r="AB283">
        <v>53.116384484283934</v>
      </c>
      <c r="AC283">
        <v>62.406209513683649</v>
      </c>
      <c r="AD283">
        <v>34.888881190955743</v>
      </c>
      <c r="AE283">
        <v>21.456780592095495</v>
      </c>
      <c r="AF283">
        <v>20.97826682120056</v>
      </c>
      <c r="AG283">
        <v>554.30427175973159</v>
      </c>
      <c r="AH283">
        <v>91.004705231109838</v>
      </c>
      <c r="AI283">
        <v>46.36036534735679</v>
      </c>
      <c r="AJ283">
        <v>104.39002838708602</v>
      </c>
      <c r="AK283">
        <v>59.561694144466301</v>
      </c>
      <c r="AL283">
        <v>28.919699241547008</v>
      </c>
      <c r="AM283">
        <v>-7.3743505301796866</v>
      </c>
      <c r="AN283">
        <v>99</v>
      </c>
      <c r="AO283">
        <v>99</v>
      </c>
      <c r="AP283">
        <v>99</v>
      </c>
      <c r="AQ283">
        <v>99</v>
      </c>
      <c r="AR283">
        <v>194.91514798075517</v>
      </c>
      <c r="AS283">
        <v>30.149780794566617</v>
      </c>
    </row>
    <row r="284" spans="1:45">
      <c r="A284">
        <v>8</v>
      </c>
      <c r="B284">
        <v>16</v>
      </c>
      <c r="C284">
        <v>2022</v>
      </c>
      <c r="D284">
        <v>99</v>
      </c>
      <c r="E284">
        <v>99</v>
      </c>
      <c r="F284">
        <v>99</v>
      </c>
      <c r="G284">
        <v>99</v>
      </c>
      <c r="H284">
        <v>99</v>
      </c>
      <c r="I284">
        <v>80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879</v>
      </c>
      <c r="R284">
        <v>5134</v>
      </c>
      <c r="S284">
        <v>6.3147534593646482</v>
      </c>
      <c r="T284">
        <v>7.6024542267238013</v>
      </c>
      <c r="U284">
        <v>231.70576548500279</v>
      </c>
      <c r="V284">
        <v>64.063108687183487</v>
      </c>
      <c r="W284">
        <v>72.769770159719499</v>
      </c>
      <c r="X284">
        <v>1.8504090377873004</v>
      </c>
      <c r="Y284">
        <v>58.15639414748555</v>
      </c>
      <c r="Z284">
        <v>1.9228924954755779</v>
      </c>
      <c r="AA284">
        <v>1.9875738380583967</v>
      </c>
      <c r="AB284">
        <v>65.629308185456523</v>
      </c>
      <c r="AC284">
        <v>66.606389420938982</v>
      </c>
      <c r="AD284">
        <v>49.383658427175526</v>
      </c>
      <c r="AE284">
        <v>15.24482584553256</v>
      </c>
      <c r="AF284">
        <v>15.344381221666801</v>
      </c>
      <c r="AG284">
        <v>529.61490318795211</v>
      </c>
      <c r="AH284">
        <v>94.526684846123871</v>
      </c>
      <c r="AI284">
        <v>78.671601090767439</v>
      </c>
      <c r="AJ284">
        <v>111.40612466390722</v>
      </c>
      <c r="AK284">
        <v>38.167717311241006</v>
      </c>
      <c r="AL284">
        <v>23.091908603896673</v>
      </c>
      <c r="AM284">
        <v>-18.498524675409591</v>
      </c>
      <c r="AN284">
        <v>99</v>
      </c>
      <c r="AO284">
        <v>99</v>
      </c>
      <c r="AP284">
        <v>99</v>
      </c>
      <c r="AQ284">
        <v>99</v>
      </c>
      <c r="AR284">
        <v>192.11519655779381</v>
      </c>
      <c r="AS284">
        <v>32.256824026288086</v>
      </c>
    </row>
    <row r="285" spans="1:45">
      <c r="A285">
        <v>8</v>
      </c>
      <c r="B285">
        <v>17</v>
      </c>
      <c r="C285">
        <v>2022</v>
      </c>
      <c r="D285">
        <v>99</v>
      </c>
      <c r="E285">
        <v>99</v>
      </c>
      <c r="F285">
        <v>99</v>
      </c>
      <c r="G285">
        <v>99</v>
      </c>
      <c r="H285">
        <v>99</v>
      </c>
      <c r="I285">
        <v>81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183</v>
      </c>
      <c r="R285">
        <v>993</v>
      </c>
      <c r="S285">
        <v>6.682459677419355</v>
      </c>
      <c r="T285">
        <v>7.5256797583081552</v>
      </c>
      <c r="U285">
        <v>235.94128902316223</v>
      </c>
      <c r="V285">
        <v>70.694864048338388</v>
      </c>
      <c r="W285">
        <v>70.896273917421937</v>
      </c>
      <c r="X285">
        <v>1.309164149043303</v>
      </c>
      <c r="Y285">
        <v>51.774095315808211</v>
      </c>
      <c r="Z285">
        <v>1.85646024561573</v>
      </c>
      <c r="AA285">
        <v>1.9607413682470296</v>
      </c>
      <c r="AB285">
        <v>52.718104040104492</v>
      </c>
      <c r="AC285">
        <v>62.959621412049806</v>
      </c>
      <c r="AD285">
        <v>21.800142689426011</v>
      </c>
      <c r="AE285">
        <v>2.9485999346735161</v>
      </c>
      <c r="AF285">
        <v>3.0221072400248499</v>
      </c>
      <c r="AG285">
        <v>526.00210526315777</v>
      </c>
      <c r="AH285">
        <v>90.433031218529678</v>
      </c>
      <c r="AI285">
        <v>75.125881168177244</v>
      </c>
      <c r="AJ285">
        <v>105.22239103211461</v>
      </c>
      <c r="AK285">
        <v>42.384544743950201</v>
      </c>
      <c r="AL285">
        <v>21.264875579624903</v>
      </c>
      <c r="AM285">
        <v>-12.707841420173956</v>
      </c>
      <c r="AN285">
        <v>99</v>
      </c>
      <c r="AO285">
        <v>99</v>
      </c>
      <c r="AP285">
        <v>99</v>
      </c>
      <c r="AQ285">
        <v>99</v>
      </c>
      <c r="AR285">
        <v>191.4915789473684</v>
      </c>
      <c r="AS285">
        <v>33.378867170209098</v>
      </c>
    </row>
    <row r="286" spans="1:45">
      <c r="A286">
        <v>8</v>
      </c>
      <c r="B286">
        <v>18</v>
      </c>
      <c r="C286">
        <v>2022</v>
      </c>
      <c r="D286">
        <v>99</v>
      </c>
      <c r="E286">
        <v>99</v>
      </c>
      <c r="F286">
        <v>99</v>
      </c>
      <c r="G286">
        <v>99</v>
      </c>
      <c r="H286">
        <v>99</v>
      </c>
      <c r="I286">
        <v>83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1064</v>
      </c>
      <c r="R286">
        <v>5291</v>
      </c>
      <c r="S286">
        <v>5.9124101399924331</v>
      </c>
      <c r="T286">
        <v>7.5734265734265742</v>
      </c>
      <c r="U286">
        <v>224.43536193536281</v>
      </c>
      <c r="V286">
        <v>57.040257040257046</v>
      </c>
      <c r="W286">
        <v>69.457569457569448</v>
      </c>
      <c r="X286">
        <v>0.4725004725004725</v>
      </c>
      <c r="Y286">
        <v>55.151763356047901</v>
      </c>
      <c r="Z286">
        <v>1.7438317963776373</v>
      </c>
      <c r="AA286">
        <v>2.1676224284439591</v>
      </c>
      <c r="AB286">
        <v>65.899777072307316</v>
      </c>
      <c r="AC286">
        <v>66.644480167622788</v>
      </c>
      <c r="AD286">
        <v>52.794553378595118</v>
      </c>
      <c r="AE286">
        <v>15.711019390088188</v>
      </c>
      <c r="AF286">
        <v>15.317423562320583</v>
      </c>
      <c r="AG286">
        <v>528.25004768262443</v>
      </c>
      <c r="AH286">
        <v>93.422793422793404</v>
      </c>
      <c r="AI286">
        <v>70.440370440370444</v>
      </c>
      <c r="AJ286">
        <v>108.66301314963256</v>
      </c>
      <c r="AK286">
        <v>34.957966112633699</v>
      </c>
      <c r="AL286">
        <v>16.196369588823771</v>
      </c>
      <c r="AM286">
        <v>-17.485101265169316</v>
      </c>
      <c r="AN286">
        <v>99</v>
      </c>
      <c r="AO286">
        <v>99</v>
      </c>
      <c r="AP286">
        <v>99</v>
      </c>
      <c r="AQ286">
        <v>99</v>
      </c>
      <c r="AR286">
        <v>191.91321762349801</v>
      </c>
      <c r="AS286">
        <v>31.303305035086527</v>
      </c>
    </row>
    <row r="287" spans="1:45">
      <c r="A287">
        <v>9</v>
      </c>
      <c r="B287">
        <v>1</v>
      </c>
      <c r="C287">
        <v>2024</v>
      </c>
      <c r="D287">
        <v>99</v>
      </c>
      <c r="E287">
        <v>99</v>
      </c>
      <c r="F287">
        <v>99</v>
      </c>
      <c r="G287">
        <v>99</v>
      </c>
      <c r="H287">
        <v>1</v>
      </c>
      <c r="I287">
        <v>99</v>
      </c>
      <c r="J287">
        <v>103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1415</v>
      </c>
      <c r="R287">
        <v>8465</v>
      </c>
      <c r="S287">
        <v>6.1127143701951487</v>
      </c>
      <c r="T287">
        <v>7.6628470171293568</v>
      </c>
      <c r="U287">
        <v>232.52187832250485</v>
      </c>
      <c r="V287">
        <v>63.579444772593007</v>
      </c>
      <c r="W287">
        <v>76.349675132900174</v>
      </c>
      <c r="X287">
        <v>0.77968103957471957</v>
      </c>
      <c r="Y287">
        <v>49.463512966222659</v>
      </c>
      <c r="Z287">
        <v>1.692690600507849</v>
      </c>
      <c r="AA287">
        <v>1.903823534477312</v>
      </c>
      <c r="AB287">
        <v>57.276303483435619</v>
      </c>
      <c r="AC287">
        <v>54.320952901393966</v>
      </c>
      <c r="AD287">
        <v>39.296164775499534</v>
      </c>
      <c r="AE287">
        <v>22.959045294277193</v>
      </c>
      <c r="AF287">
        <v>23.639472202257782</v>
      </c>
      <c r="AG287">
        <v>528.63322009221076</v>
      </c>
      <c r="AH287">
        <v>96.845835794447737</v>
      </c>
      <c r="AI287">
        <v>72.333136444181932</v>
      </c>
      <c r="AJ287">
        <v>106.36137608539237</v>
      </c>
      <c r="AK287">
        <v>40.595858607314305</v>
      </c>
      <c r="AL287">
        <v>8.6214018466960507</v>
      </c>
      <c r="AM287">
        <v>-17.063620589915892</v>
      </c>
      <c r="AN287">
        <v>99</v>
      </c>
      <c r="AO287">
        <v>99</v>
      </c>
      <c r="AP287">
        <v>99</v>
      </c>
      <c r="AQ287">
        <v>99</v>
      </c>
      <c r="AR287">
        <v>193.52390196554225</v>
      </c>
      <c r="AS287">
        <v>31.877428850023819</v>
      </c>
    </row>
    <row r="288" spans="1:45">
      <c r="A288">
        <v>9</v>
      </c>
      <c r="B288">
        <v>2</v>
      </c>
      <c r="C288">
        <v>2024</v>
      </c>
      <c r="D288">
        <v>99</v>
      </c>
      <c r="E288">
        <v>99</v>
      </c>
      <c r="F288">
        <v>99</v>
      </c>
      <c r="G288">
        <v>99</v>
      </c>
      <c r="H288">
        <v>2</v>
      </c>
      <c r="I288">
        <v>99</v>
      </c>
      <c r="J288">
        <v>106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227</v>
      </c>
      <c r="R288">
        <v>2077</v>
      </c>
      <c r="S288">
        <v>6.5113143957631205</v>
      </c>
      <c r="T288">
        <v>7.8006740491092925</v>
      </c>
      <c r="U288">
        <v>236.56167549350005</v>
      </c>
      <c r="V288">
        <v>73.615792007703419</v>
      </c>
      <c r="W288">
        <v>78.141550312951381</v>
      </c>
      <c r="X288">
        <v>0.62590274434280213</v>
      </c>
      <c r="Y288">
        <v>50.229468384202384</v>
      </c>
      <c r="Z288">
        <v>1.6886981809419348</v>
      </c>
      <c r="AA288">
        <v>1.8005347539705456</v>
      </c>
      <c r="AB288">
        <v>72.919575659719101</v>
      </c>
      <c r="AC288">
        <v>65.646038204734509</v>
      </c>
      <c r="AD288">
        <v>60.119371221339954</v>
      </c>
      <c r="AE288">
        <v>5.6333062110116625</v>
      </c>
      <c r="AF288">
        <v>5.9010307112568574</v>
      </c>
      <c r="AG288">
        <v>509.59411196911191</v>
      </c>
      <c r="AH288">
        <v>99.085219065960516</v>
      </c>
      <c r="AI288">
        <v>89.504092441020688</v>
      </c>
      <c r="AJ288">
        <v>101.33581174191522</v>
      </c>
      <c r="AK288">
        <v>15.00525366291177</v>
      </c>
      <c r="AL288">
        <v>-11.482189589215595</v>
      </c>
      <c r="AM288">
        <v>-29.880548837624215</v>
      </c>
      <c r="AN288">
        <v>99</v>
      </c>
      <c r="AO288">
        <v>99</v>
      </c>
      <c r="AP288">
        <v>99</v>
      </c>
      <c r="AQ288">
        <v>99</v>
      </c>
      <c r="AR288">
        <v>192.31708494208496</v>
      </c>
      <c r="AS288">
        <v>32.977284056662342</v>
      </c>
    </row>
    <row r="289" spans="1:45">
      <c r="A289">
        <v>9</v>
      </c>
      <c r="B289">
        <v>3</v>
      </c>
      <c r="C289">
        <v>2024</v>
      </c>
      <c r="D289">
        <v>99</v>
      </c>
      <c r="E289">
        <v>99</v>
      </c>
      <c r="F289">
        <v>99</v>
      </c>
      <c r="G289">
        <v>99</v>
      </c>
      <c r="H289">
        <v>1</v>
      </c>
      <c r="I289">
        <v>99</v>
      </c>
      <c r="J289">
        <v>110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152</v>
      </c>
      <c r="R289">
        <v>622</v>
      </c>
      <c r="S289">
        <v>6.02572347266881</v>
      </c>
      <c r="T289">
        <v>7.92443729903537</v>
      </c>
      <c r="U289">
        <v>225.00996784565925</v>
      </c>
      <c r="V289">
        <v>62.700964630225073</v>
      </c>
      <c r="W289">
        <v>80.385852090032131</v>
      </c>
      <c r="X289">
        <v>0.96463022508038565</v>
      </c>
      <c r="Y289">
        <v>48.249350631208678</v>
      </c>
      <c r="Z289">
        <v>1.5506395446678196</v>
      </c>
      <c r="AA289">
        <v>1.9803896109962549</v>
      </c>
      <c r="AB289">
        <v>51.845747554816086</v>
      </c>
      <c r="AC289">
        <v>57.797831738983398</v>
      </c>
      <c r="AD289">
        <v>34.040905145295476</v>
      </c>
      <c r="AE289">
        <v>1.6870084079197172</v>
      </c>
      <c r="AF289">
        <v>1.6808893794031399</v>
      </c>
      <c r="AG289">
        <v>502.25806451612885</v>
      </c>
      <c r="AH289">
        <v>99.196141479099694</v>
      </c>
      <c r="AI289">
        <v>68.006430868167186</v>
      </c>
      <c r="AJ289">
        <v>114.98886839306851</v>
      </c>
      <c r="AK289">
        <v>37.095094467381131</v>
      </c>
      <c r="AL289">
        <v>20.19236945290908</v>
      </c>
      <c r="AM289">
        <v>-30.520416669134999</v>
      </c>
      <c r="AN289">
        <v>99</v>
      </c>
      <c r="AO289">
        <v>99</v>
      </c>
      <c r="AP289">
        <v>99</v>
      </c>
      <c r="AQ289">
        <v>99</v>
      </c>
      <c r="AR289">
        <v>191.8435483870968</v>
      </c>
      <c r="AS289">
        <v>31.513636509917365</v>
      </c>
    </row>
    <row r="290" spans="1:45">
      <c r="A290">
        <v>9</v>
      </c>
      <c r="B290">
        <v>4</v>
      </c>
      <c r="C290">
        <v>2024</v>
      </c>
      <c r="D290">
        <v>99</v>
      </c>
      <c r="E290">
        <v>99</v>
      </c>
      <c r="F290">
        <v>99</v>
      </c>
      <c r="G290">
        <v>99</v>
      </c>
      <c r="H290">
        <v>1</v>
      </c>
      <c r="I290">
        <v>99</v>
      </c>
      <c r="J290">
        <v>113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677</v>
      </c>
      <c r="R290">
        <v>3457</v>
      </c>
      <c r="S290">
        <v>6.0532869968143643</v>
      </c>
      <c r="T290">
        <v>8.1712467457332991</v>
      </c>
      <c r="U290">
        <v>229.34324558866112</v>
      </c>
      <c r="V290">
        <v>62.829042522418277</v>
      </c>
      <c r="W290">
        <v>81.51576511426093</v>
      </c>
      <c r="X290">
        <v>0.92565808504483615</v>
      </c>
      <c r="Y290">
        <v>51.54172784475589</v>
      </c>
      <c r="Z290">
        <v>1.6821155993032773</v>
      </c>
      <c r="AA290">
        <v>2.02719591180341</v>
      </c>
      <c r="AB290">
        <v>53.28410595316376</v>
      </c>
      <c r="AC290">
        <v>60.269552633244338</v>
      </c>
      <c r="AD290">
        <v>47.638353439827718</v>
      </c>
      <c r="AE290">
        <v>9.3761866015730959</v>
      </c>
      <c r="AF290">
        <v>9.5220909342368234</v>
      </c>
      <c r="AG290">
        <v>536.67830273848915</v>
      </c>
      <c r="AH290">
        <v>95.921319062771218</v>
      </c>
      <c r="AI290">
        <v>70.494648539195794</v>
      </c>
      <c r="AJ290">
        <v>102.44969862331038</v>
      </c>
      <c r="AK290">
        <v>46.348292337499046</v>
      </c>
      <c r="AL290">
        <v>18.850345046805387</v>
      </c>
      <c r="AM290">
        <v>-11.137336050463528</v>
      </c>
      <c r="AN290">
        <v>99</v>
      </c>
      <c r="AO290">
        <v>99</v>
      </c>
      <c r="AP290">
        <v>99</v>
      </c>
      <c r="AQ290">
        <v>99</v>
      </c>
      <c r="AR290">
        <v>192.19380078242557</v>
      </c>
      <c r="AS290">
        <v>32.056308721887945</v>
      </c>
    </row>
    <row r="291" spans="1:45">
      <c r="A291">
        <v>9</v>
      </c>
      <c r="B291">
        <v>5</v>
      </c>
      <c r="C291">
        <v>2024</v>
      </c>
      <c r="D291">
        <v>99</v>
      </c>
      <c r="E291">
        <v>99</v>
      </c>
      <c r="F291">
        <v>99</v>
      </c>
      <c r="G291">
        <v>99</v>
      </c>
      <c r="H291">
        <v>1</v>
      </c>
      <c r="I291">
        <v>99</v>
      </c>
      <c r="J291">
        <v>116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355</v>
      </c>
      <c r="R291">
        <v>1223</v>
      </c>
      <c r="S291">
        <v>5.6800327332242198</v>
      </c>
      <c r="T291">
        <v>8.0997547015535556</v>
      </c>
      <c r="U291">
        <v>221.35445625511056</v>
      </c>
      <c r="V291">
        <v>53.638593622240386</v>
      </c>
      <c r="W291">
        <v>77.841373671300062</v>
      </c>
      <c r="X291">
        <v>0.32706459525756337</v>
      </c>
      <c r="Y291">
        <v>51.406211093732111</v>
      </c>
      <c r="Z291">
        <v>1.618482281400895</v>
      </c>
      <c r="AA291">
        <v>2.0663226341651413</v>
      </c>
      <c r="AB291">
        <v>53.996311645371698</v>
      </c>
      <c r="AC291">
        <v>57.82000693297109</v>
      </c>
      <c r="AD291">
        <v>52.360641179094131</v>
      </c>
      <c r="AE291">
        <v>3.3170599403308918</v>
      </c>
      <c r="AF291">
        <v>3.2513349867972288</v>
      </c>
      <c r="AG291">
        <v>532.85231023102313</v>
      </c>
      <c r="AH291">
        <v>98.773507767784139</v>
      </c>
      <c r="AI291">
        <v>63.859362224039245</v>
      </c>
      <c r="AJ291">
        <v>101.90040178577198</v>
      </c>
      <c r="AK291">
        <v>45.858201505585122</v>
      </c>
      <c r="AL291">
        <v>11.720609261632729</v>
      </c>
      <c r="AM291">
        <v>-20.293726332239537</v>
      </c>
      <c r="AN291">
        <v>99</v>
      </c>
      <c r="AO291">
        <v>99</v>
      </c>
      <c r="AP291">
        <v>99</v>
      </c>
      <c r="AQ291">
        <v>99</v>
      </c>
      <c r="AR291">
        <v>191.99092409240924</v>
      </c>
      <c r="AS291">
        <v>30.918480225051304</v>
      </c>
    </row>
    <row r="292" spans="1:45">
      <c r="A292">
        <v>9</v>
      </c>
      <c r="B292">
        <v>6</v>
      </c>
      <c r="C292">
        <v>2024</v>
      </c>
      <c r="D292">
        <v>99</v>
      </c>
      <c r="E292">
        <v>99</v>
      </c>
      <c r="F292">
        <v>99</v>
      </c>
      <c r="G292">
        <v>99</v>
      </c>
      <c r="H292">
        <v>2</v>
      </c>
      <c r="I292">
        <v>99</v>
      </c>
      <c r="J292">
        <v>117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364</v>
      </c>
      <c r="R292">
        <v>2228</v>
      </c>
      <c r="S292">
        <v>6.2496626180836712</v>
      </c>
      <c r="T292">
        <v>7.9228007181328515</v>
      </c>
      <c r="U292">
        <v>227.25646319569125</v>
      </c>
      <c r="V292">
        <v>65.17055655296231</v>
      </c>
      <c r="W292">
        <v>73.967684021544002</v>
      </c>
      <c r="X292">
        <v>0.85278276481149029</v>
      </c>
      <c r="Y292">
        <v>53.967658448432807</v>
      </c>
      <c r="Z292">
        <v>1.7913047801599251</v>
      </c>
      <c r="AA292">
        <v>2.1468445513384746</v>
      </c>
      <c r="AB292">
        <v>51.423387722950785</v>
      </c>
      <c r="AC292">
        <v>60.065442807243443</v>
      </c>
      <c r="AD292">
        <v>29.796000191880371</v>
      </c>
      <c r="AE292">
        <v>6.0428532682397611</v>
      </c>
      <c r="AF292">
        <v>6.0810478504046639</v>
      </c>
      <c r="AG292">
        <v>516.53776978417261</v>
      </c>
      <c r="AH292">
        <v>99.461400359066417</v>
      </c>
      <c r="AI292">
        <v>80.385996409335718</v>
      </c>
      <c r="AJ292">
        <v>109.06167985269812</v>
      </c>
      <c r="AK292">
        <v>38.959733441312245</v>
      </c>
      <c r="AL292">
        <v>24.374140567279312</v>
      </c>
      <c r="AM292">
        <v>-29.733576016418123</v>
      </c>
      <c r="AN292">
        <v>99</v>
      </c>
      <c r="AO292">
        <v>99</v>
      </c>
      <c r="AP292">
        <v>99</v>
      </c>
      <c r="AQ292">
        <v>99</v>
      </c>
      <c r="AR292">
        <v>191.62634892086328</v>
      </c>
      <c r="AS292">
        <v>31.953918564133335</v>
      </c>
    </row>
    <row r="293" spans="1:45">
      <c r="A293">
        <v>9</v>
      </c>
      <c r="B293">
        <v>7</v>
      </c>
      <c r="C293">
        <v>2024</v>
      </c>
      <c r="D293">
        <v>99</v>
      </c>
      <c r="E293">
        <v>99</v>
      </c>
      <c r="F293">
        <v>99</v>
      </c>
      <c r="G293">
        <v>99</v>
      </c>
      <c r="H293">
        <v>1</v>
      </c>
      <c r="I293">
        <v>99</v>
      </c>
      <c r="J293">
        <v>134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666</v>
      </c>
      <c r="R293">
        <v>2290</v>
      </c>
      <c r="S293">
        <v>5.1816593886462892</v>
      </c>
      <c r="T293">
        <v>7.4519650655021854</v>
      </c>
      <c r="U293">
        <v>217.82244541484684</v>
      </c>
      <c r="V293">
        <v>37.03056768558951</v>
      </c>
      <c r="W293">
        <v>69.956331877729284</v>
      </c>
      <c r="X293">
        <v>0.39301310043668142</v>
      </c>
      <c r="Y293">
        <v>51.703831192271565</v>
      </c>
      <c r="Z293">
        <v>1.5624454148471612</v>
      </c>
      <c r="AA293">
        <v>1.9339775242442088</v>
      </c>
      <c r="AB293">
        <v>53.065309121885711</v>
      </c>
      <c r="AC293">
        <v>61.218521357943501</v>
      </c>
      <c r="AD293">
        <v>49.567857728126761</v>
      </c>
      <c r="AE293">
        <v>6.2110116625983212</v>
      </c>
      <c r="AF293">
        <v>5.9908038826716403</v>
      </c>
      <c r="AG293">
        <v>553.59964012595594</v>
      </c>
      <c r="AH293">
        <v>96.855895196506523</v>
      </c>
      <c r="AI293">
        <v>42.48908296943231</v>
      </c>
      <c r="AJ293">
        <v>111.03917939670681</v>
      </c>
      <c r="AK293">
        <v>52.558130234358593</v>
      </c>
      <c r="AL293">
        <v>23.1535774240654</v>
      </c>
      <c r="AM293">
        <v>-7.4919431383495985</v>
      </c>
      <c r="AN293">
        <v>99</v>
      </c>
      <c r="AO293">
        <v>99</v>
      </c>
      <c r="AP293">
        <v>99</v>
      </c>
      <c r="AQ293">
        <v>99</v>
      </c>
      <c r="AR293">
        <v>193.46693657219967</v>
      </c>
      <c r="AS293">
        <v>29.704946064342039</v>
      </c>
    </row>
    <row r="294" spans="1:45">
      <c r="A294">
        <v>9</v>
      </c>
      <c r="B294">
        <v>8</v>
      </c>
      <c r="C294">
        <v>2024</v>
      </c>
      <c r="D294">
        <v>99</v>
      </c>
      <c r="E294">
        <v>99</v>
      </c>
      <c r="F294">
        <v>99</v>
      </c>
      <c r="G294">
        <v>99</v>
      </c>
      <c r="H294">
        <v>2</v>
      </c>
      <c r="I294">
        <v>99</v>
      </c>
      <c r="J294">
        <v>138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37</v>
      </c>
      <c r="R294">
        <v>104</v>
      </c>
      <c r="S294">
        <v>4.1634615384615392</v>
      </c>
      <c r="T294">
        <v>7.3557692307692291</v>
      </c>
      <c r="U294">
        <v>194.87403846153848</v>
      </c>
      <c r="V294">
        <v>11.53846153846154</v>
      </c>
      <c r="W294">
        <v>58.653846153846168</v>
      </c>
      <c r="X294">
        <v>0</v>
      </c>
      <c r="Y294">
        <v>59.778277819584552</v>
      </c>
      <c r="Z294">
        <v>1.0387731014100337</v>
      </c>
      <c r="AA294">
        <v>1.9060544690677788</v>
      </c>
      <c r="AB294">
        <v>74.870673656962111</v>
      </c>
      <c r="AC294">
        <v>84.272620659713738</v>
      </c>
      <c r="AD294">
        <v>71.850744525349612</v>
      </c>
      <c r="AE294">
        <v>0.28207214537564423</v>
      </c>
      <c r="AF294">
        <v>0.2434077015768184</v>
      </c>
      <c r="AG294">
        <v>571.42999999999995</v>
      </c>
      <c r="AH294">
        <v>96.153846153846175</v>
      </c>
      <c r="AI294">
        <v>33.653846153846153</v>
      </c>
      <c r="AJ294">
        <v>101.54006647624402</v>
      </c>
      <c r="AK294">
        <v>74.022296568218891</v>
      </c>
      <c r="AL294">
        <v>66.199335705708492</v>
      </c>
      <c r="AM294">
        <v>42.192264854464447</v>
      </c>
      <c r="AN294">
        <v>99</v>
      </c>
      <c r="AO294">
        <v>99</v>
      </c>
      <c r="AP294">
        <v>99</v>
      </c>
      <c r="AQ294">
        <v>99</v>
      </c>
      <c r="AR294">
        <v>192.74</v>
      </c>
      <c r="AS294">
        <v>26.471128660377193</v>
      </c>
    </row>
    <row r="295" spans="1:45">
      <c r="A295">
        <v>9</v>
      </c>
      <c r="B295">
        <v>9</v>
      </c>
      <c r="C295">
        <v>2024</v>
      </c>
      <c r="D295">
        <v>99</v>
      </c>
      <c r="E295">
        <v>99</v>
      </c>
      <c r="F295">
        <v>99</v>
      </c>
      <c r="G295">
        <v>99</v>
      </c>
      <c r="H295">
        <v>2</v>
      </c>
      <c r="I295">
        <v>99</v>
      </c>
      <c r="J295">
        <v>141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292</v>
      </c>
      <c r="R295">
        <v>1381</v>
      </c>
      <c r="S295">
        <v>5.9659420289855083</v>
      </c>
      <c r="T295">
        <v>7.6039102099927618</v>
      </c>
      <c r="U295">
        <v>217.70753077480089</v>
      </c>
      <c r="V295">
        <v>61.404779145546726</v>
      </c>
      <c r="W295">
        <v>72.121650977552491</v>
      </c>
      <c r="X295">
        <v>0.65170166545981179</v>
      </c>
      <c r="Y295">
        <v>57.543551127640519</v>
      </c>
      <c r="Z295">
        <v>1.7747539244770965</v>
      </c>
      <c r="AA295">
        <v>2.0252459617417036</v>
      </c>
      <c r="AB295">
        <v>65.923302919798061</v>
      </c>
      <c r="AC295">
        <v>63.759131853298051</v>
      </c>
      <c r="AD295">
        <v>50.196816578955939</v>
      </c>
      <c r="AE295">
        <v>3.7455926227285055</v>
      </c>
      <c r="AF295">
        <v>3.6108888606864809</v>
      </c>
      <c r="AG295">
        <v>538.76521739130419</v>
      </c>
      <c r="AH295">
        <v>99.710354815351181</v>
      </c>
      <c r="AI295">
        <v>77.118030412744389</v>
      </c>
      <c r="AJ295">
        <v>101.08011577290044</v>
      </c>
      <c r="AK295">
        <v>41.92603253606849</v>
      </c>
      <c r="AL295">
        <v>21.922330680250699</v>
      </c>
      <c r="AM295">
        <v>-10.16355252282081</v>
      </c>
      <c r="AN295">
        <v>99</v>
      </c>
      <c r="AO295">
        <v>99</v>
      </c>
      <c r="AP295">
        <v>99</v>
      </c>
      <c r="AQ295">
        <v>99</v>
      </c>
      <c r="AR295">
        <v>189.51594202898559</v>
      </c>
      <c r="AS295">
        <v>31.352240852072903</v>
      </c>
    </row>
    <row r="296" spans="1:45">
      <c r="A296">
        <v>9</v>
      </c>
      <c r="B296">
        <v>10</v>
      </c>
      <c r="C296">
        <v>2024</v>
      </c>
      <c r="D296">
        <v>99</v>
      </c>
      <c r="E296">
        <v>99</v>
      </c>
      <c r="F296">
        <v>99</v>
      </c>
      <c r="G296">
        <v>99</v>
      </c>
      <c r="H296">
        <v>2</v>
      </c>
      <c r="I296">
        <v>99</v>
      </c>
      <c r="J296">
        <v>143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24</v>
      </c>
      <c r="R296">
        <v>62</v>
      </c>
      <c r="S296">
        <v>4.278688524590164</v>
      </c>
      <c r="T296">
        <v>5.854838709677419</v>
      </c>
      <c r="U296">
        <v>190.25967741935483</v>
      </c>
      <c r="V296">
        <v>16.129032258064512</v>
      </c>
      <c r="W296">
        <v>41.935483870967744</v>
      </c>
      <c r="X296">
        <v>0</v>
      </c>
      <c r="Y296">
        <v>73.596317096839243</v>
      </c>
      <c r="Z296">
        <v>1.1213120166005117</v>
      </c>
      <c r="AA296">
        <v>2.368113269642397</v>
      </c>
      <c r="AB296">
        <v>67.664461579085994</v>
      </c>
      <c r="AC296">
        <v>87.633333936715232</v>
      </c>
      <c r="AD296">
        <v>60.033658673325554</v>
      </c>
      <c r="AE296">
        <v>0.16815839435855712</v>
      </c>
      <c r="AF296">
        <v>0.14167246044389151</v>
      </c>
      <c r="AG296">
        <v>557.49180327868839</v>
      </c>
      <c r="AH296">
        <v>95.161290322580641</v>
      </c>
      <c r="AI296">
        <v>45.161290322580641</v>
      </c>
      <c r="AJ296">
        <v>129.54050229983079</v>
      </c>
      <c r="AK296">
        <v>77.210741303460352</v>
      </c>
      <c r="AL296">
        <v>64.071248816153556</v>
      </c>
      <c r="AM296">
        <v>56.27896101964501</v>
      </c>
      <c r="AN296">
        <v>99</v>
      </c>
      <c r="AO296">
        <v>99</v>
      </c>
      <c r="AP296">
        <v>99</v>
      </c>
      <c r="AQ296">
        <v>99</v>
      </c>
      <c r="AR296">
        <v>188.98360655737699</v>
      </c>
      <c r="AS296">
        <v>26.086179914881644</v>
      </c>
    </row>
    <row r="297" spans="1:45">
      <c r="A297">
        <v>9</v>
      </c>
      <c r="B297">
        <v>11</v>
      </c>
      <c r="C297">
        <v>2024</v>
      </c>
      <c r="D297">
        <v>99</v>
      </c>
      <c r="E297">
        <v>99</v>
      </c>
      <c r="F297">
        <v>99</v>
      </c>
      <c r="G297">
        <v>99</v>
      </c>
      <c r="H297">
        <v>1</v>
      </c>
      <c r="I297">
        <v>99</v>
      </c>
      <c r="J297">
        <v>147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AN297">
        <v>99</v>
      </c>
      <c r="AO297">
        <v>99</v>
      </c>
      <c r="AP297">
        <v>99</v>
      </c>
      <c r="AQ297">
        <v>99</v>
      </c>
    </row>
    <row r="298" spans="1:45">
      <c r="A298">
        <v>9</v>
      </c>
      <c r="B298">
        <v>12</v>
      </c>
      <c r="C298">
        <v>2024</v>
      </c>
      <c r="D298">
        <v>99</v>
      </c>
      <c r="E298">
        <v>99</v>
      </c>
      <c r="F298">
        <v>99</v>
      </c>
      <c r="G298">
        <v>99</v>
      </c>
      <c r="H298">
        <v>2</v>
      </c>
      <c r="I298">
        <v>99</v>
      </c>
      <c r="J298">
        <v>147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187</v>
      </c>
      <c r="R298">
        <v>1159</v>
      </c>
      <c r="S298">
        <v>6.6882556131260786</v>
      </c>
      <c r="T298">
        <v>7.4616048317515116</v>
      </c>
      <c r="U298">
        <v>229.20465918895593</v>
      </c>
      <c r="V298">
        <v>68.593615185504788</v>
      </c>
      <c r="W298">
        <v>70.578084555651429</v>
      </c>
      <c r="X298">
        <v>1.0353753235547889</v>
      </c>
      <c r="Y298">
        <v>52.937067776888384</v>
      </c>
      <c r="Z298">
        <v>1.9238585386173472</v>
      </c>
      <c r="AA298">
        <v>2.0304076306715699</v>
      </c>
      <c r="AB298">
        <v>52.290873439671401</v>
      </c>
      <c r="AC298">
        <v>63.209467749818216</v>
      </c>
      <c r="AD298">
        <v>24.38460229390293</v>
      </c>
      <c r="AE298">
        <v>3.1434770816381881</v>
      </c>
      <c r="AF298">
        <v>3.1904641454795191</v>
      </c>
      <c r="AG298">
        <v>509.9308755760369</v>
      </c>
      <c r="AH298">
        <v>74.80586712683349</v>
      </c>
      <c r="AI298">
        <v>56.341673856773085</v>
      </c>
      <c r="AJ298">
        <v>115.06606924258116</v>
      </c>
      <c r="AK298">
        <v>51.087716090792355</v>
      </c>
      <c r="AL298">
        <v>12.157038851804764</v>
      </c>
      <c r="AM298">
        <v>-5.5028392360818792</v>
      </c>
      <c r="AN298">
        <v>99</v>
      </c>
      <c r="AO298">
        <v>99</v>
      </c>
      <c r="AP298">
        <v>99</v>
      </c>
      <c r="AQ298">
        <v>99</v>
      </c>
      <c r="AR298">
        <v>189.59907834101389</v>
      </c>
      <c r="AS298">
        <v>33.561318971355945</v>
      </c>
    </row>
    <row r="299" spans="1:45">
      <c r="A299">
        <v>9</v>
      </c>
      <c r="B299">
        <v>13</v>
      </c>
      <c r="C299">
        <v>2024</v>
      </c>
      <c r="D299">
        <v>99</v>
      </c>
      <c r="E299">
        <v>99</v>
      </c>
      <c r="F299">
        <v>99</v>
      </c>
      <c r="G299">
        <v>99</v>
      </c>
      <c r="H299">
        <v>1</v>
      </c>
      <c r="I299">
        <v>99</v>
      </c>
      <c r="J299">
        <v>155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156</v>
      </c>
      <c r="R299">
        <v>594</v>
      </c>
      <c r="S299">
        <v>4.8686868686868676</v>
      </c>
      <c r="T299">
        <v>7.2070707070707076</v>
      </c>
      <c r="U299">
        <v>207.42609427609432</v>
      </c>
      <c r="V299">
        <v>29.966329966329958</v>
      </c>
      <c r="W299">
        <v>62.626262626262609</v>
      </c>
      <c r="X299">
        <v>0.33670033670033672</v>
      </c>
      <c r="Y299">
        <v>52.854400501964705</v>
      </c>
      <c r="Z299">
        <v>1.4033135245114421</v>
      </c>
      <c r="AA299">
        <v>2.0464020750851906</v>
      </c>
      <c r="AB299">
        <v>46.170164600187441</v>
      </c>
      <c r="AC299">
        <v>67.41672120816196</v>
      </c>
      <c r="AD299">
        <v>42.745033257264637</v>
      </c>
      <c r="AE299">
        <v>1.6110659072416602</v>
      </c>
      <c r="AF299">
        <v>1.4797788837834844</v>
      </c>
      <c r="AG299">
        <v>539.6910016977929</v>
      </c>
      <c r="AH299">
        <v>98.653198653198686</v>
      </c>
      <c r="AI299">
        <v>46.127946127946124</v>
      </c>
      <c r="AJ299">
        <v>106.11392924659361</v>
      </c>
      <c r="AK299">
        <v>58.5527338191174</v>
      </c>
      <c r="AL299">
        <v>35.067974822158106</v>
      </c>
      <c r="AM299">
        <v>-7.7739707922817569</v>
      </c>
      <c r="AN299">
        <v>99</v>
      </c>
      <c r="AO299">
        <v>99</v>
      </c>
      <c r="AP299">
        <v>99</v>
      </c>
      <c r="AQ299">
        <v>99</v>
      </c>
      <c r="AR299">
        <v>192.81833616298812</v>
      </c>
      <c r="AS299">
        <v>28.35100918989659</v>
      </c>
    </row>
    <row r="300" spans="1:45">
      <c r="A300">
        <v>9</v>
      </c>
      <c r="B300">
        <v>14</v>
      </c>
      <c r="C300">
        <v>2024</v>
      </c>
      <c r="D300">
        <v>99</v>
      </c>
      <c r="E300">
        <v>99</v>
      </c>
      <c r="F300">
        <v>99</v>
      </c>
      <c r="G300">
        <v>99</v>
      </c>
      <c r="H300">
        <v>2</v>
      </c>
      <c r="I300">
        <v>99</v>
      </c>
      <c r="J300">
        <v>160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274</v>
      </c>
      <c r="R300">
        <v>2233</v>
      </c>
      <c r="S300">
        <v>6.4663978494623677</v>
      </c>
      <c r="T300">
        <v>7.4205105239588001</v>
      </c>
      <c r="U300">
        <v>229.28056426332279</v>
      </c>
      <c r="V300">
        <v>69.144648454993273</v>
      </c>
      <c r="W300">
        <v>71.025526197939996</v>
      </c>
      <c r="X300">
        <v>1.4330497089117777</v>
      </c>
      <c r="Y300">
        <v>55.690919552429378</v>
      </c>
      <c r="Z300">
        <v>1.7383307487390611</v>
      </c>
      <c r="AA300">
        <v>1.9937363423426215</v>
      </c>
      <c r="AB300">
        <v>69.412363626553827</v>
      </c>
      <c r="AC300">
        <v>55.923928772207503</v>
      </c>
      <c r="AD300">
        <v>44.421189555452699</v>
      </c>
      <c r="AE300">
        <v>6.0564144290751276</v>
      </c>
      <c r="AF300">
        <v>6.1489782344736899</v>
      </c>
      <c r="AG300">
        <v>512.13617977528088</v>
      </c>
      <c r="AH300">
        <v>99.10434393193016</v>
      </c>
      <c r="AI300">
        <v>88.75951634572327</v>
      </c>
      <c r="AJ300">
        <v>107.46410477280016</v>
      </c>
      <c r="AK300">
        <v>29.129332918328586</v>
      </c>
      <c r="AL300">
        <v>3.3474738834427562</v>
      </c>
      <c r="AM300">
        <v>-22.746822871450597</v>
      </c>
      <c r="AN300">
        <v>99</v>
      </c>
      <c r="AO300">
        <v>99</v>
      </c>
      <c r="AP300">
        <v>99</v>
      </c>
      <c r="AQ300">
        <v>99</v>
      </c>
      <c r="AR300">
        <v>191.01033707865165</v>
      </c>
      <c r="AS300">
        <v>32.428009690430883</v>
      </c>
    </row>
    <row r="301" spans="1:45">
      <c r="A301">
        <v>9</v>
      </c>
      <c r="B301">
        <v>15</v>
      </c>
      <c r="C301">
        <v>2024</v>
      </c>
      <c r="D301">
        <v>99</v>
      </c>
      <c r="E301">
        <v>99</v>
      </c>
      <c r="F301">
        <v>99</v>
      </c>
      <c r="G301">
        <v>99</v>
      </c>
      <c r="H301">
        <v>1</v>
      </c>
      <c r="I301">
        <v>99</v>
      </c>
      <c r="J301">
        <v>171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129</v>
      </c>
      <c r="R301">
        <v>1197</v>
      </c>
      <c r="S301">
        <v>6.3227424749163879</v>
      </c>
      <c r="T301">
        <v>9.2723475355054319</v>
      </c>
      <c r="U301">
        <v>241.73182957393459</v>
      </c>
      <c r="V301">
        <v>70.927318295739369</v>
      </c>
      <c r="W301">
        <v>91.729323308270693</v>
      </c>
      <c r="X301">
        <v>0.41771094402673342</v>
      </c>
      <c r="Y301">
        <v>40.962559440718145</v>
      </c>
      <c r="Z301">
        <v>1.578215401394288</v>
      </c>
      <c r="AA301">
        <v>1.9834770073748405</v>
      </c>
      <c r="AB301">
        <v>52.152689190666443</v>
      </c>
      <c r="AC301">
        <v>60.190838243072385</v>
      </c>
      <c r="AD301">
        <v>67.250029709107025</v>
      </c>
      <c r="AE301">
        <v>3.2465419039869805</v>
      </c>
      <c r="AF301">
        <v>3.4751614047711796</v>
      </c>
      <c r="AG301">
        <v>548.14629258517027</v>
      </c>
      <c r="AH301">
        <v>41.68755221386801</v>
      </c>
      <c r="AI301">
        <v>31.8295739348371</v>
      </c>
      <c r="AJ301">
        <v>92.818485139813603</v>
      </c>
      <c r="AK301">
        <v>10.388368953909552</v>
      </c>
      <c r="AL301">
        <v>-171.38025198136691</v>
      </c>
      <c r="AM301">
        <v>-153.40531718619627</v>
      </c>
      <c r="AN301">
        <v>99</v>
      </c>
      <c r="AO301">
        <v>99</v>
      </c>
      <c r="AP301">
        <v>99</v>
      </c>
      <c r="AQ301">
        <v>99</v>
      </c>
      <c r="AR301">
        <v>195.72144288577152</v>
      </c>
      <c r="AS301">
        <v>31.891411563070431</v>
      </c>
    </row>
    <row r="302" spans="1:45">
      <c r="A302">
        <v>9</v>
      </c>
      <c r="B302">
        <v>16</v>
      </c>
      <c r="C302">
        <v>2024</v>
      </c>
      <c r="D302">
        <v>99</v>
      </c>
      <c r="E302">
        <v>99</v>
      </c>
      <c r="F302">
        <v>99</v>
      </c>
      <c r="G302">
        <v>99</v>
      </c>
      <c r="H302">
        <v>2</v>
      </c>
      <c r="I302">
        <v>99</v>
      </c>
      <c r="J302">
        <v>175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64</v>
      </c>
      <c r="R302">
        <v>224</v>
      </c>
      <c r="S302">
        <v>4.4464285714285694</v>
      </c>
      <c r="T302">
        <v>6.7946428571428559</v>
      </c>
      <c r="U302">
        <v>204.77187499999999</v>
      </c>
      <c r="V302">
        <v>14.732142857142859</v>
      </c>
      <c r="W302">
        <v>57.589285714285694</v>
      </c>
      <c r="X302">
        <v>0</v>
      </c>
      <c r="Y302">
        <v>53.90562324946189</v>
      </c>
      <c r="Z302">
        <v>1.0380208306666876</v>
      </c>
      <c r="AA302">
        <v>1.9069346796492483</v>
      </c>
      <c r="AB302">
        <v>52.335532408805847</v>
      </c>
      <c r="AC302">
        <v>71.432852966598887</v>
      </c>
      <c r="AD302">
        <v>50.189147134526017</v>
      </c>
      <c r="AE302">
        <v>0.6075400054244644</v>
      </c>
      <c r="AF302">
        <v>0.55089054186170117</v>
      </c>
      <c r="AG302">
        <v>546.59728506787314</v>
      </c>
      <c r="AH302">
        <v>98.660714285714306</v>
      </c>
      <c r="AI302">
        <v>29.910714285714281</v>
      </c>
      <c r="AJ302">
        <v>111.95965575829572</v>
      </c>
      <c r="AK302">
        <v>59.935389278095293</v>
      </c>
      <c r="AL302">
        <v>35.583947312962344</v>
      </c>
      <c r="AM302">
        <v>6.4566733511782761</v>
      </c>
      <c r="AN302">
        <v>99</v>
      </c>
      <c r="AO302">
        <v>99</v>
      </c>
      <c r="AP302">
        <v>99</v>
      </c>
      <c r="AQ302">
        <v>99</v>
      </c>
      <c r="AR302">
        <v>194.1945701357466</v>
      </c>
      <c r="AS302">
        <v>27.245538626101094</v>
      </c>
    </row>
    <row r="303" spans="1:45">
      <c r="A303">
        <v>9</v>
      </c>
      <c r="B303">
        <v>17</v>
      </c>
      <c r="C303">
        <v>2024</v>
      </c>
      <c r="D303">
        <v>99</v>
      </c>
      <c r="E303">
        <v>99</v>
      </c>
      <c r="F303">
        <v>99</v>
      </c>
      <c r="G303">
        <v>99</v>
      </c>
      <c r="H303">
        <v>2</v>
      </c>
      <c r="I303">
        <v>99</v>
      </c>
      <c r="J303">
        <v>177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288</v>
      </c>
      <c r="R303">
        <v>1426</v>
      </c>
      <c r="S303">
        <v>5.7008426966292118</v>
      </c>
      <c r="T303">
        <v>7.7286115007012626</v>
      </c>
      <c r="U303">
        <v>216.44298737727905</v>
      </c>
      <c r="V303">
        <v>53.015427769985983</v>
      </c>
      <c r="W303">
        <v>69.565217391304344</v>
      </c>
      <c r="X303">
        <v>0.84151472650771375</v>
      </c>
      <c r="Y303">
        <v>56.173856020323001</v>
      </c>
      <c r="Z303">
        <v>1.6549385852048637</v>
      </c>
      <c r="AA303">
        <v>2.3641152953215276</v>
      </c>
      <c r="AB303">
        <v>63.841658617022254</v>
      </c>
      <c r="AC303">
        <v>59.244406984926989</v>
      </c>
      <c r="AD303">
        <v>41.780590001296495</v>
      </c>
      <c r="AE303">
        <v>3.8676430702468143</v>
      </c>
      <c r="AF303">
        <v>3.706892877251641</v>
      </c>
      <c r="AG303">
        <v>534.17959770114942</v>
      </c>
      <c r="AH303">
        <v>97.335203366058892</v>
      </c>
      <c r="AI303">
        <v>71.388499298737713</v>
      </c>
      <c r="AJ303">
        <v>105.30036779284976</v>
      </c>
      <c r="AK303">
        <v>41.99459395408185</v>
      </c>
      <c r="AL303">
        <v>14.817729953657537</v>
      </c>
      <c r="AM303">
        <v>-6.3230074500157452</v>
      </c>
      <c r="AN303">
        <v>99</v>
      </c>
      <c r="AO303">
        <v>99</v>
      </c>
      <c r="AP303">
        <v>99</v>
      </c>
      <c r="AQ303">
        <v>99</v>
      </c>
      <c r="AR303">
        <v>190.53879310344823</v>
      </c>
      <c r="AS303">
        <v>30.74602635518832</v>
      </c>
    </row>
    <row r="304" spans="1:45">
      <c r="A304">
        <v>9</v>
      </c>
      <c r="B304">
        <v>18</v>
      </c>
      <c r="C304">
        <v>2024</v>
      </c>
      <c r="D304">
        <v>99</v>
      </c>
      <c r="E304">
        <v>99</v>
      </c>
      <c r="F304">
        <v>99</v>
      </c>
      <c r="G304">
        <v>99</v>
      </c>
      <c r="H304">
        <v>2</v>
      </c>
      <c r="I304">
        <v>99</v>
      </c>
      <c r="J304">
        <v>178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149</v>
      </c>
      <c r="R304">
        <v>677</v>
      </c>
      <c r="S304">
        <v>5.3220088626292466</v>
      </c>
      <c r="T304">
        <v>6.8833087149187602</v>
      </c>
      <c r="U304">
        <v>206.73781388478588</v>
      </c>
      <c r="V304">
        <v>43.870014771048737</v>
      </c>
      <c r="W304">
        <v>56.129985228951263</v>
      </c>
      <c r="X304">
        <v>0.44313146233382567</v>
      </c>
      <c r="Y304">
        <v>56.499627741737918</v>
      </c>
      <c r="Z304">
        <v>1.5429843457425403</v>
      </c>
      <c r="AA304">
        <v>1.9154126437872796</v>
      </c>
      <c r="AB304">
        <v>58.08103577525948</v>
      </c>
      <c r="AC304">
        <v>64.872151382908228</v>
      </c>
      <c r="AD304">
        <v>41.254591209544117</v>
      </c>
      <c r="AE304">
        <v>1.8361811771087599</v>
      </c>
      <c r="AF304">
        <v>1.6809530329869817</v>
      </c>
      <c r="AG304">
        <v>534.66272189349115</v>
      </c>
      <c r="AH304">
        <v>99.261447562776965</v>
      </c>
      <c r="AI304">
        <v>62.0384047267356</v>
      </c>
      <c r="AJ304">
        <v>114.30191452288618</v>
      </c>
      <c r="AK304">
        <v>55.469453387505837</v>
      </c>
      <c r="AL304">
        <v>28.289110832069071</v>
      </c>
      <c r="AM304">
        <v>-1.5939037845028587</v>
      </c>
      <c r="AN304">
        <v>99</v>
      </c>
      <c r="AO304">
        <v>99</v>
      </c>
      <c r="AP304">
        <v>99</v>
      </c>
      <c r="AQ304">
        <v>99</v>
      </c>
      <c r="AR304">
        <v>189.77366863905337</v>
      </c>
      <c r="AS304">
        <v>29.633720321629568</v>
      </c>
    </row>
    <row r="305" spans="1:45">
      <c r="A305">
        <v>9</v>
      </c>
      <c r="B305">
        <v>19</v>
      </c>
      <c r="C305">
        <v>2024</v>
      </c>
      <c r="D305">
        <v>99</v>
      </c>
      <c r="E305">
        <v>99</v>
      </c>
      <c r="F305">
        <v>99</v>
      </c>
      <c r="G305">
        <v>99</v>
      </c>
      <c r="H305">
        <v>2</v>
      </c>
      <c r="I305">
        <v>99</v>
      </c>
      <c r="J305">
        <v>181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82</v>
      </c>
      <c r="R305">
        <v>384</v>
      </c>
      <c r="S305">
        <v>5.125326370757179</v>
      </c>
      <c r="T305">
        <v>6.0390625</v>
      </c>
      <c r="U305">
        <v>205.61093749999995</v>
      </c>
      <c r="V305">
        <v>35.677083333333343</v>
      </c>
      <c r="W305">
        <v>35.677083333333343</v>
      </c>
      <c r="X305">
        <v>0</v>
      </c>
      <c r="Y305">
        <v>54.515168332196843</v>
      </c>
      <c r="Z305">
        <v>1.5425521363056205</v>
      </c>
      <c r="AA305">
        <v>1.7665984134565171</v>
      </c>
      <c r="AB305">
        <v>64.544527980109478</v>
      </c>
      <c r="AC305">
        <v>70.074828872945986</v>
      </c>
      <c r="AD305">
        <v>46.574502959444175</v>
      </c>
      <c r="AE305">
        <v>1.0414971521562248</v>
      </c>
      <c r="AF305">
        <v>0.94825344354178731</v>
      </c>
      <c r="AG305">
        <v>564.05483028720607</v>
      </c>
      <c r="AH305">
        <v>99.21875</v>
      </c>
      <c r="AI305">
        <v>53.125</v>
      </c>
      <c r="AJ305">
        <v>91.592380116837475</v>
      </c>
      <c r="AK305">
        <v>46.199010080248563</v>
      </c>
      <c r="AL305">
        <v>27.45626024391834</v>
      </c>
      <c r="AM305">
        <v>0.72694443942710396</v>
      </c>
      <c r="AN305">
        <v>99</v>
      </c>
      <c r="AO305">
        <v>99</v>
      </c>
      <c r="AP305">
        <v>99</v>
      </c>
      <c r="AQ305">
        <v>99</v>
      </c>
      <c r="AR305">
        <v>190.52741514360312</v>
      </c>
      <c r="AS305">
        <v>29.118074859534591</v>
      </c>
    </row>
    <row r="306" spans="1:45">
      <c r="A306">
        <v>9</v>
      </c>
      <c r="B306">
        <v>20</v>
      </c>
      <c r="C306">
        <v>2024</v>
      </c>
      <c r="D306">
        <v>99</v>
      </c>
      <c r="E306">
        <v>99</v>
      </c>
      <c r="F306">
        <v>99</v>
      </c>
      <c r="G306">
        <v>99</v>
      </c>
      <c r="H306">
        <v>1</v>
      </c>
      <c r="I306">
        <v>99</v>
      </c>
      <c r="J306">
        <v>309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1155</v>
      </c>
      <c r="R306">
        <v>5075</v>
      </c>
      <c r="S306">
        <v>5.4087951094458679</v>
      </c>
      <c r="T306">
        <v>7.8435467980295552</v>
      </c>
      <c r="U306">
        <v>222.47452216748655</v>
      </c>
      <c r="V306">
        <v>43.724137931034491</v>
      </c>
      <c r="W306">
        <v>76.413793103448299</v>
      </c>
      <c r="X306">
        <v>0.4926108374384236</v>
      </c>
      <c r="Y306">
        <v>51.274761026925262</v>
      </c>
      <c r="Z306">
        <v>1.5681904151984103</v>
      </c>
      <c r="AA306">
        <v>1.9284632927425036</v>
      </c>
      <c r="AB306">
        <v>49.340936400265718</v>
      </c>
      <c r="AC306">
        <v>64.088233500542103</v>
      </c>
      <c r="AD306">
        <v>32.490004247292404</v>
      </c>
      <c r="AE306">
        <v>13.764578247898024</v>
      </c>
      <c r="AF306">
        <v>13.560113357664871</v>
      </c>
      <c r="AG306">
        <v>551.78547990155869</v>
      </c>
      <c r="AH306">
        <v>95.724137931034491</v>
      </c>
      <c r="AI306">
        <v>50.561576354679801</v>
      </c>
      <c r="AJ306">
        <v>110.48502919381956</v>
      </c>
      <c r="AK306">
        <v>56.138739617397448</v>
      </c>
      <c r="AL306">
        <v>29.059290423685066</v>
      </c>
      <c r="AM306">
        <v>-10.849332103024741</v>
      </c>
      <c r="AN306">
        <v>99</v>
      </c>
      <c r="AO306">
        <v>99</v>
      </c>
      <c r="AP306">
        <v>99</v>
      </c>
      <c r="AQ306">
        <v>99</v>
      </c>
      <c r="AR306">
        <v>194.02132895816243</v>
      </c>
      <c r="AS306">
        <v>30.183618828295288</v>
      </c>
    </row>
    <row r="307" spans="1:45">
      <c r="A307">
        <v>9</v>
      </c>
      <c r="B307">
        <v>21</v>
      </c>
      <c r="C307">
        <v>2024</v>
      </c>
      <c r="D307">
        <v>99</v>
      </c>
      <c r="E307">
        <v>99</v>
      </c>
      <c r="F307">
        <v>99</v>
      </c>
      <c r="G307">
        <v>99</v>
      </c>
      <c r="H307">
        <v>1</v>
      </c>
      <c r="I307">
        <v>99</v>
      </c>
      <c r="J307">
        <v>420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AN307">
        <v>99</v>
      </c>
      <c r="AO307">
        <v>99</v>
      </c>
      <c r="AP307">
        <v>99</v>
      </c>
      <c r="AQ307">
        <v>99</v>
      </c>
    </row>
    <row r="308" spans="1:45">
      <c r="A308">
        <v>9</v>
      </c>
      <c r="B308">
        <v>22</v>
      </c>
      <c r="C308">
        <v>2024</v>
      </c>
      <c r="D308">
        <v>99</v>
      </c>
      <c r="E308">
        <v>99</v>
      </c>
      <c r="F308">
        <v>99</v>
      </c>
      <c r="G308">
        <v>99</v>
      </c>
      <c r="H308">
        <v>2</v>
      </c>
      <c r="I308">
        <v>99</v>
      </c>
      <c r="J308">
        <v>470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103</v>
      </c>
      <c r="R308">
        <v>382</v>
      </c>
      <c r="S308">
        <v>5.4685863874345548</v>
      </c>
      <c r="T308">
        <v>7.5575916230366493</v>
      </c>
      <c r="U308">
        <v>192.67356020942387</v>
      </c>
      <c r="V308">
        <v>48.167539267015698</v>
      </c>
      <c r="W308">
        <v>57.853403141361241</v>
      </c>
      <c r="X308">
        <v>0</v>
      </c>
      <c r="Y308">
        <v>68.687801620909582</v>
      </c>
      <c r="Z308">
        <v>1.622101149073377</v>
      </c>
      <c r="AA308">
        <v>2.7582493994304831</v>
      </c>
      <c r="AB308">
        <v>77.85117674253965</v>
      </c>
      <c r="AC308">
        <v>65.283791692935395</v>
      </c>
      <c r="AD308">
        <v>57.993933527934182</v>
      </c>
      <c r="AE308">
        <v>1.0360726878220778</v>
      </c>
      <c r="AF308">
        <v>0.88395972082883179</v>
      </c>
      <c r="AG308">
        <v>537.96073298429314</v>
      </c>
      <c r="AH308">
        <v>99.738219895287941</v>
      </c>
      <c r="AI308">
        <v>88.743455497382215</v>
      </c>
      <c r="AJ308">
        <v>99.592341993528677</v>
      </c>
      <c r="AK308">
        <v>29.079336455695</v>
      </c>
      <c r="AL308">
        <v>21.361067520980253</v>
      </c>
      <c r="AM308">
        <v>-1.0111074437027723</v>
      </c>
      <c r="AN308">
        <v>99</v>
      </c>
      <c r="AO308">
        <v>99</v>
      </c>
      <c r="AP308">
        <v>99</v>
      </c>
      <c r="AQ308">
        <v>99</v>
      </c>
      <c r="AR308">
        <v>183.8952879581152</v>
      </c>
      <c r="AS308">
        <v>29.539592046816601</v>
      </c>
    </row>
    <row r="309" spans="1:45">
      <c r="A309">
        <v>9</v>
      </c>
      <c r="B309">
        <v>23</v>
      </c>
      <c r="C309">
        <v>2024</v>
      </c>
      <c r="D309">
        <v>99</v>
      </c>
      <c r="E309">
        <v>99</v>
      </c>
      <c r="F309">
        <v>99</v>
      </c>
      <c r="G309">
        <v>99</v>
      </c>
      <c r="H309">
        <v>2</v>
      </c>
      <c r="I309">
        <v>99</v>
      </c>
      <c r="J309">
        <v>629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AN309">
        <v>99</v>
      </c>
      <c r="AO309">
        <v>99</v>
      </c>
      <c r="AP309">
        <v>99</v>
      </c>
      <c r="AQ309">
        <v>99</v>
      </c>
    </row>
    <row r="310" spans="1:45">
      <c r="A310">
        <v>9</v>
      </c>
      <c r="B310">
        <v>24</v>
      </c>
      <c r="C310">
        <v>2024</v>
      </c>
      <c r="D310">
        <v>99</v>
      </c>
      <c r="E310">
        <v>99</v>
      </c>
      <c r="F310">
        <v>99</v>
      </c>
      <c r="G310">
        <v>99</v>
      </c>
      <c r="H310">
        <v>1</v>
      </c>
      <c r="I310">
        <v>99</v>
      </c>
      <c r="J310">
        <v>643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311</v>
      </c>
      <c r="R310">
        <v>1416</v>
      </c>
      <c r="S310">
        <v>5.5038869257950509</v>
      </c>
      <c r="T310">
        <v>7.4477401129943486</v>
      </c>
      <c r="U310">
        <v>225.44131355932231</v>
      </c>
      <c r="V310">
        <v>46.327683615819218</v>
      </c>
      <c r="W310">
        <v>65.183615819209024</v>
      </c>
      <c r="X310">
        <v>0.49435028248587559</v>
      </c>
      <c r="Y310">
        <v>47.773360401939847</v>
      </c>
      <c r="Z310">
        <v>1.5747468298487797</v>
      </c>
      <c r="AA310">
        <v>2.1243365146261546</v>
      </c>
      <c r="AB310">
        <v>50.020591421450241</v>
      </c>
      <c r="AC310">
        <v>59.771067398525695</v>
      </c>
      <c r="AD310">
        <v>31.961782926589319</v>
      </c>
      <c r="AE310">
        <v>3.8405207485760791</v>
      </c>
      <c r="AF310">
        <v>3.8339262144230095</v>
      </c>
      <c r="AG310">
        <v>563.62366357804706</v>
      </c>
      <c r="AH310">
        <v>98.72881355932202</v>
      </c>
      <c r="AI310">
        <v>53.38983050847456</v>
      </c>
      <c r="AJ310">
        <v>102.68989257627356</v>
      </c>
      <c r="AK310">
        <v>46.462071539614335</v>
      </c>
      <c r="AL310">
        <v>24.190314790299379</v>
      </c>
      <c r="AM310">
        <v>-14.25495788559914</v>
      </c>
      <c r="AN310">
        <v>99</v>
      </c>
      <c r="AO310">
        <v>99</v>
      </c>
      <c r="AP310">
        <v>99</v>
      </c>
      <c r="AQ310">
        <v>99</v>
      </c>
      <c r="AR310">
        <v>194.26942266571635</v>
      </c>
      <c r="AS310">
        <v>30.484947995524575</v>
      </c>
    </row>
    <row r="311" spans="1:45">
      <c r="A311">
        <v>9</v>
      </c>
      <c r="B311">
        <v>25</v>
      </c>
      <c r="C311">
        <v>2024</v>
      </c>
      <c r="D311">
        <v>99</v>
      </c>
      <c r="E311">
        <v>99</v>
      </c>
      <c r="F311">
        <v>99</v>
      </c>
      <c r="G311">
        <v>99</v>
      </c>
      <c r="H311">
        <v>1</v>
      </c>
      <c r="I311">
        <v>99</v>
      </c>
      <c r="J311">
        <v>704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AN311">
        <v>99</v>
      </c>
      <c r="AO311">
        <v>99</v>
      </c>
      <c r="AP311">
        <v>99</v>
      </c>
      <c r="AQ311">
        <v>99</v>
      </c>
    </row>
    <row r="312" spans="1:45">
      <c r="A312">
        <v>9</v>
      </c>
      <c r="B312">
        <v>26</v>
      </c>
      <c r="C312">
        <v>2024</v>
      </c>
      <c r="D312">
        <v>99</v>
      </c>
      <c r="E312">
        <v>99</v>
      </c>
      <c r="F312">
        <v>99</v>
      </c>
      <c r="G312">
        <v>99</v>
      </c>
      <c r="H312">
        <v>2</v>
      </c>
      <c r="I312">
        <v>99</v>
      </c>
      <c r="J312">
        <v>704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AN312">
        <v>99</v>
      </c>
      <c r="AO312">
        <v>99</v>
      </c>
      <c r="AP312">
        <v>99</v>
      </c>
      <c r="AQ312">
        <v>99</v>
      </c>
    </row>
    <row r="313" spans="1:45">
      <c r="A313">
        <v>9</v>
      </c>
      <c r="B313">
        <v>27</v>
      </c>
      <c r="C313">
        <v>2024</v>
      </c>
      <c r="D313">
        <v>99</v>
      </c>
      <c r="E313">
        <v>99</v>
      </c>
      <c r="F313">
        <v>99</v>
      </c>
      <c r="G313">
        <v>99</v>
      </c>
      <c r="H313">
        <v>1</v>
      </c>
      <c r="I313">
        <v>99</v>
      </c>
      <c r="J313">
        <v>802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47</v>
      </c>
      <c r="R313">
        <v>161</v>
      </c>
      <c r="S313">
        <v>4.5900621118012417</v>
      </c>
      <c r="T313">
        <v>6.9565217391304346</v>
      </c>
      <c r="U313">
        <v>202.49627329192549</v>
      </c>
      <c r="V313">
        <v>19.254658385093169</v>
      </c>
      <c r="W313">
        <v>56.521739130434781</v>
      </c>
      <c r="X313">
        <v>0.6211180124223602</v>
      </c>
      <c r="Y313">
        <v>53.213150301346175</v>
      </c>
      <c r="Z313">
        <v>1.2233344600357925</v>
      </c>
      <c r="AA313">
        <v>1.84608979441156</v>
      </c>
      <c r="AB313">
        <v>54.321344008821136</v>
      </c>
      <c r="AC313">
        <v>81.745345178456802</v>
      </c>
      <c r="AD313">
        <v>40.464913034900469</v>
      </c>
      <c r="AE313">
        <v>0.43666937889883378</v>
      </c>
      <c r="AF313">
        <v>0.39155241038527194</v>
      </c>
      <c r="AG313">
        <v>526.27499999999998</v>
      </c>
      <c r="AH313">
        <v>99.378881987577628</v>
      </c>
      <c r="AI313">
        <v>30.434782608695649</v>
      </c>
      <c r="AJ313">
        <v>109.61192624436462</v>
      </c>
      <c r="AK313">
        <v>56.472221064154247</v>
      </c>
      <c r="AL313">
        <v>45.190244075253503</v>
      </c>
      <c r="AM313">
        <v>1.106562357247947</v>
      </c>
      <c r="AN313">
        <v>99</v>
      </c>
      <c r="AO313">
        <v>99</v>
      </c>
      <c r="AP313">
        <v>99</v>
      </c>
      <c r="AQ313">
        <v>99</v>
      </c>
      <c r="AR313">
        <v>193.05625000000001</v>
      </c>
      <c r="AS313">
        <v>27.566212164219287</v>
      </c>
    </row>
    <row r="314" spans="1:45">
      <c r="A314">
        <v>9</v>
      </c>
      <c r="B314">
        <v>28</v>
      </c>
      <c r="C314">
        <v>2023</v>
      </c>
      <c r="D314">
        <v>99</v>
      </c>
      <c r="E314">
        <v>99</v>
      </c>
      <c r="F314">
        <v>99</v>
      </c>
      <c r="G314">
        <v>99</v>
      </c>
      <c r="H314">
        <v>1</v>
      </c>
      <c r="I314">
        <v>99</v>
      </c>
      <c r="J314">
        <v>103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1493</v>
      </c>
      <c r="R314">
        <v>8813</v>
      </c>
      <c r="S314">
        <v>6.1162367912737201</v>
      </c>
      <c r="T314">
        <v>8.0441393396119363</v>
      </c>
      <c r="U314">
        <v>235.45831158515833</v>
      </c>
      <c r="V314">
        <v>62.566662884375376</v>
      </c>
      <c r="W314">
        <v>82.219448541926681</v>
      </c>
      <c r="X314">
        <v>1.0552592760694424</v>
      </c>
      <c r="Y314">
        <v>51.563342715560722</v>
      </c>
      <c r="Z314">
        <v>1.7035878177259876</v>
      </c>
      <c r="AA314">
        <v>1.8526764566371343</v>
      </c>
      <c r="AB314">
        <v>57.719777323474254</v>
      </c>
      <c r="AC314">
        <v>58.737352186848447</v>
      </c>
      <c r="AD314">
        <v>41.813370871046303</v>
      </c>
      <c r="AE314">
        <v>22.9570970851025</v>
      </c>
      <c r="AF314">
        <v>23.91150076165912</v>
      </c>
      <c r="AG314">
        <v>531.82796202976681</v>
      </c>
      <c r="AH314">
        <v>96.403040962214945</v>
      </c>
      <c r="AI314">
        <v>69.749234086009295</v>
      </c>
      <c r="AJ314">
        <v>106.42846140464478</v>
      </c>
      <c r="AK314">
        <v>46.490870348601376</v>
      </c>
      <c r="AL314">
        <v>18.900257654911901</v>
      </c>
      <c r="AM314">
        <v>-12.36838535421602</v>
      </c>
      <c r="AN314">
        <v>99</v>
      </c>
      <c r="AO314">
        <v>99</v>
      </c>
      <c r="AP314">
        <v>99</v>
      </c>
      <c r="AQ314">
        <v>99</v>
      </c>
      <c r="AR314">
        <v>194.22172741122699</v>
      </c>
      <c r="AS314">
        <v>31.915427207303001</v>
      </c>
    </row>
    <row r="315" spans="1:45">
      <c r="A315">
        <v>9</v>
      </c>
      <c r="B315">
        <v>29</v>
      </c>
      <c r="C315">
        <v>2023</v>
      </c>
      <c r="D315">
        <v>99</v>
      </c>
      <c r="E315">
        <v>99</v>
      </c>
      <c r="F315">
        <v>99</v>
      </c>
      <c r="G315">
        <v>99</v>
      </c>
      <c r="H315">
        <v>2</v>
      </c>
      <c r="I315">
        <v>99</v>
      </c>
      <c r="J315">
        <v>106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255</v>
      </c>
      <c r="R315">
        <v>2333</v>
      </c>
      <c r="S315">
        <v>6.5873015873015888</v>
      </c>
      <c r="T315">
        <v>8.0750107158165463</v>
      </c>
      <c r="U315">
        <v>236.80304329189912</v>
      </c>
      <c r="V315">
        <v>75.825117873981952</v>
      </c>
      <c r="W315">
        <v>79.597085297899696</v>
      </c>
      <c r="X315">
        <v>1.3287612516073728</v>
      </c>
      <c r="Y315">
        <v>51.906175487579439</v>
      </c>
      <c r="Z315">
        <v>1.6267954297202205</v>
      </c>
      <c r="AA315">
        <v>1.9769214014444576</v>
      </c>
      <c r="AB315">
        <v>71.104734549746581</v>
      </c>
      <c r="AC315">
        <v>66.018179509427185</v>
      </c>
      <c r="AD315">
        <v>57.094552828378312</v>
      </c>
      <c r="AE315">
        <v>6.0772617155956148</v>
      </c>
      <c r="AF315">
        <v>6.3660648343790056</v>
      </c>
      <c r="AG315">
        <v>519.52338052338064</v>
      </c>
      <c r="AH315">
        <v>99.442777539648517</v>
      </c>
      <c r="AI315">
        <v>87.055293613373351</v>
      </c>
      <c r="AJ315">
        <v>152.76979071698253</v>
      </c>
      <c r="AK315">
        <v>22.081323133518595</v>
      </c>
      <c r="AL315">
        <v>5.0005158628837512</v>
      </c>
      <c r="AM315">
        <v>-12.297601126484549</v>
      </c>
      <c r="AN315">
        <v>99</v>
      </c>
      <c r="AO315">
        <v>99</v>
      </c>
      <c r="AP315">
        <v>99</v>
      </c>
      <c r="AQ315">
        <v>99</v>
      </c>
      <c r="AR315">
        <v>191.81467181467181</v>
      </c>
      <c r="AS315">
        <v>33.201900129778238</v>
      </c>
    </row>
    <row r="316" spans="1:45">
      <c r="A316">
        <v>9</v>
      </c>
      <c r="B316">
        <v>30</v>
      </c>
      <c r="C316">
        <v>2023</v>
      </c>
      <c r="D316">
        <v>99</v>
      </c>
      <c r="E316">
        <v>99</v>
      </c>
      <c r="F316">
        <v>99</v>
      </c>
      <c r="G316">
        <v>99</v>
      </c>
      <c r="H316">
        <v>1</v>
      </c>
      <c r="I316">
        <v>99</v>
      </c>
      <c r="J316">
        <v>110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194</v>
      </c>
      <c r="R316">
        <v>673</v>
      </c>
      <c r="S316">
        <v>5.9331352154531984</v>
      </c>
      <c r="T316">
        <v>8.2674591381872187</v>
      </c>
      <c r="U316">
        <v>231.99524517087659</v>
      </c>
      <c r="V316">
        <v>57.503714710252595</v>
      </c>
      <c r="W316">
        <v>84.546805349182748</v>
      </c>
      <c r="X316">
        <v>2.6745913818722129</v>
      </c>
      <c r="Y316">
        <v>57.957049280860389</v>
      </c>
      <c r="Z316">
        <v>1.5771356118076176</v>
      </c>
      <c r="AA316">
        <v>1.9342296173590872</v>
      </c>
      <c r="AB316">
        <v>59.077955622407721</v>
      </c>
      <c r="AC316">
        <v>48.321622998167435</v>
      </c>
      <c r="AD316">
        <v>40.57620835431733</v>
      </c>
      <c r="AE316">
        <v>1.753106358592305</v>
      </c>
      <c r="AF316">
        <v>1.7991326591502379</v>
      </c>
      <c r="AG316">
        <v>525.85518292682923</v>
      </c>
      <c r="AH316">
        <v>97.17682020802377</v>
      </c>
      <c r="AI316">
        <v>62.852897473997032</v>
      </c>
      <c r="AJ316">
        <v>108.72229982498936</v>
      </c>
      <c r="AK316">
        <v>50.753891039259102</v>
      </c>
      <c r="AL316">
        <v>27.734145345566819</v>
      </c>
      <c r="AM316">
        <v>-1.8289298697899623</v>
      </c>
      <c r="AN316">
        <v>99</v>
      </c>
      <c r="AO316">
        <v>99</v>
      </c>
      <c r="AP316">
        <v>99</v>
      </c>
      <c r="AQ316">
        <v>99</v>
      </c>
      <c r="AR316">
        <v>193.29878048780489</v>
      </c>
      <c r="AS316">
        <v>31.606499364496329</v>
      </c>
    </row>
    <row r="317" spans="1:45">
      <c r="A317">
        <v>9</v>
      </c>
      <c r="B317">
        <v>31</v>
      </c>
      <c r="C317">
        <v>2023</v>
      </c>
      <c r="D317">
        <v>99</v>
      </c>
      <c r="E317">
        <v>99</v>
      </c>
      <c r="F317">
        <v>99</v>
      </c>
      <c r="G317">
        <v>99</v>
      </c>
      <c r="H317">
        <v>1</v>
      </c>
      <c r="I317">
        <v>99</v>
      </c>
      <c r="J317">
        <v>113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660</v>
      </c>
      <c r="R317">
        <v>3121</v>
      </c>
      <c r="S317">
        <v>5.9313882654696988</v>
      </c>
      <c r="T317">
        <v>8.0958026273630264</v>
      </c>
      <c r="U317">
        <v>235.03735982057057</v>
      </c>
      <c r="V317">
        <v>59.307914130086509</v>
      </c>
      <c r="W317">
        <v>82.185197052226869</v>
      </c>
      <c r="X317">
        <v>0.76898429990387696</v>
      </c>
      <c r="Y317">
        <v>50.913485634899367</v>
      </c>
      <c r="Z317">
        <v>1.7065148697672188</v>
      </c>
      <c r="AA317">
        <v>1.8896465761532888</v>
      </c>
      <c r="AB317">
        <v>55.828697254185244</v>
      </c>
      <c r="AC317">
        <v>61.203664540384253</v>
      </c>
      <c r="AD317">
        <v>48.881720470398278</v>
      </c>
      <c r="AE317">
        <v>8.1299330537393502</v>
      </c>
      <c r="AF317">
        <v>8.452782763979851</v>
      </c>
      <c r="AG317">
        <v>548.48174442190657</v>
      </c>
      <c r="AH317">
        <v>94.424863825696875</v>
      </c>
      <c r="AI317">
        <v>63.152835629605875</v>
      </c>
      <c r="AJ317">
        <v>99.952755090774161</v>
      </c>
      <c r="AK317">
        <v>50.011347544424531</v>
      </c>
      <c r="AL317">
        <v>26.647345561916744</v>
      </c>
      <c r="AM317">
        <v>-11.486247902182656</v>
      </c>
      <c r="AN317">
        <v>99</v>
      </c>
      <c r="AO317">
        <v>99</v>
      </c>
      <c r="AP317">
        <v>99</v>
      </c>
      <c r="AQ317">
        <v>99</v>
      </c>
      <c r="AR317">
        <v>194.63083164300201</v>
      </c>
      <c r="AS317">
        <v>31.719285194079209</v>
      </c>
    </row>
    <row r="318" spans="1:45">
      <c r="A318">
        <v>9</v>
      </c>
      <c r="B318">
        <v>32</v>
      </c>
      <c r="C318">
        <v>2023</v>
      </c>
      <c r="D318">
        <v>99</v>
      </c>
      <c r="E318">
        <v>99</v>
      </c>
      <c r="F318">
        <v>99</v>
      </c>
      <c r="G318">
        <v>99</v>
      </c>
      <c r="H318">
        <v>1</v>
      </c>
      <c r="I318">
        <v>99</v>
      </c>
      <c r="J318">
        <v>116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360</v>
      </c>
      <c r="R318">
        <v>1180</v>
      </c>
      <c r="S318">
        <v>5.3163698049194226</v>
      </c>
      <c r="T318">
        <v>7.7830508474576288</v>
      </c>
      <c r="U318">
        <v>217.6191525423728</v>
      </c>
      <c r="V318">
        <v>43.728813559322049</v>
      </c>
      <c r="W318">
        <v>69.491525423728802</v>
      </c>
      <c r="X318">
        <v>0.677966101694915</v>
      </c>
      <c r="Y318">
        <v>53.595829960104176</v>
      </c>
      <c r="Z318">
        <v>1.6679253008469579</v>
      </c>
      <c r="AA318">
        <v>2.3629307098997687</v>
      </c>
      <c r="AB318">
        <v>59.589768763666008</v>
      </c>
      <c r="AC318">
        <v>68.611000593281929</v>
      </c>
      <c r="AD318">
        <v>58.561388392866597</v>
      </c>
      <c r="AE318">
        <v>3.0737971814842795</v>
      </c>
      <c r="AF318">
        <v>2.9590217751989645</v>
      </c>
      <c r="AG318">
        <v>540.35603448275867</v>
      </c>
      <c r="AH318">
        <v>97.796610169491558</v>
      </c>
      <c r="AI318">
        <v>54.067796610169488</v>
      </c>
      <c r="AJ318">
        <v>104.36692548886718</v>
      </c>
      <c r="AK318">
        <v>56.050289567657323</v>
      </c>
      <c r="AL318">
        <v>32.154593106873655</v>
      </c>
      <c r="AM318">
        <v>-3.6174729888001158</v>
      </c>
      <c r="AN318">
        <v>99</v>
      </c>
      <c r="AO318">
        <v>99</v>
      </c>
      <c r="AP318">
        <v>99</v>
      </c>
      <c r="AQ318">
        <v>99</v>
      </c>
      <c r="AR318">
        <v>193.07327586206901</v>
      </c>
      <c r="AS318">
        <v>29.828502449215339</v>
      </c>
    </row>
    <row r="319" spans="1:45">
      <c r="A319">
        <v>9</v>
      </c>
      <c r="B319">
        <v>33</v>
      </c>
      <c r="C319">
        <v>2023</v>
      </c>
      <c r="D319">
        <v>99</v>
      </c>
      <c r="E319">
        <v>99</v>
      </c>
      <c r="F319">
        <v>99</v>
      </c>
      <c r="G319">
        <v>99</v>
      </c>
      <c r="H319">
        <v>2</v>
      </c>
      <c r="I319">
        <v>99</v>
      </c>
      <c r="J319">
        <v>117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365</v>
      </c>
      <c r="R319">
        <v>2251</v>
      </c>
      <c r="S319">
        <v>6.0297910182303252</v>
      </c>
      <c r="T319">
        <v>7.6135051088405135</v>
      </c>
      <c r="U319">
        <v>225.31545979564632</v>
      </c>
      <c r="V319">
        <v>61.083962683251883</v>
      </c>
      <c r="W319">
        <v>71.346068414038186</v>
      </c>
      <c r="X319">
        <v>1.4215904042647705</v>
      </c>
      <c r="Y319">
        <v>53.91882879498084</v>
      </c>
      <c r="Z319">
        <v>1.9546487710087463</v>
      </c>
      <c r="AA319">
        <v>2.0068462835100389</v>
      </c>
      <c r="AB319">
        <v>57.011106192811951</v>
      </c>
      <c r="AC319">
        <v>68.280434270528147</v>
      </c>
      <c r="AD319">
        <v>44.81838187217835</v>
      </c>
      <c r="AE319">
        <v>5.8636588606111122</v>
      </c>
      <c r="AF319">
        <v>5.8443406999962777</v>
      </c>
      <c r="AG319">
        <v>527.71971390254805</v>
      </c>
      <c r="AH319">
        <v>99.11150599733449</v>
      </c>
      <c r="AI319">
        <v>73.434029320302102</v>
      </c>
      <c r="AJ319">
        <v>118.85515062820159</v>
      </c>
      <c r="AK319">
        <v>32.563781716897857</v>
      </c>
      <c r="AL319">
        <v>20.690255324690305</v>
      </c>
      <c r="AM319">
        <v>-28.05167664453122</v>
      </c>
      <c r="AN319">
        <v>99</v>
      </c>
      <c r="AO319">
        <v>99</v>
      </c>
      <c r="AP319">
        <v>99</v>
      </c>
      <c r="AQ319">
        <v>99</v>
      </c>
      <c r="AR319">
        <v>192.61019222172555</v>
      </c>
      <c r="AS319">
        <v>31.342660786206007</v>
      </c>
    </row>
    <row r="320" spans="1:45">
      <c r="A320">
        <v>9</v>
      </c>
      <c r="B320">
        <v>34</v>
      </c>
      <c r="C320">
        <v>2023</v>
      </c>
      <c r="D320">
        <v>99</v>
      </c>
      <c r="E320">
        <v>99</v>
      </c>
      <c r="F320">
        <v>99</v>
      </c>
      <c r="G320">
        <v>99</v>
      </c>
      <c r="H320">
        <v>1</v>
      </c>
      <c r="I320">
        <v>99</v>
      </c>
      <c r="J320">
        <v>134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655</v>
      </c>
      <c r="R320">
        <v>2235</v>
      </c>
      <c r="S320">
        <v>4.9847806624888085</v>
      </c>
      <c r="T320">
        <v>7.688143176733778</v>
      </c>
      <c r="U320">
        <v>213.95333333333343</v>
      </c>
      <c r="V320">
        <v>32.483221476510053</v>
      </c>
      <c r="W320">
        <v>72.572706935123051</v>
      </c>
      <c r="X320">
        <v>0</v>
      </c>
      <c r="Y320">
        <v>49.747383876294464</v>
      </c>
      <c r="Z320">
        <v>1.4969969199024891</v>
      </c>
      <c r="AA320">
        <v>2.0140041914811282</v>
      </c>
      <c r="AB320">
        <v>52.099181919736061</v>
      </c>
      <c r="AC320">
        <v>66.639527689272214</v>
      </c>
      <c r="AD320">
        <v>51.562652006598128</v>
      </c>
      <c r="AE320">
        <v>5.8219802547604784</v>
      </c>
      <c r="AF320">
        <v>5.5101779383231344</v>
      </c>
      <c r="AG320">
        <v>546.23996308260257</v>
      </c>
      <c r="AH320">
        <v>96.689038031319924</v>
      </c>
      <c r="AI320">
        <v>38.344519015659962</v>
      </c>
      <c r="AJ320">
        <v>109.52552201172752</v>
      </c>
      <c r="AK320">
        <v>56.870534874445077</v>
      </c>
      <c r="AL320">
        <v>31.564479499986994</v>
      </c>
      <c r="AM320">
        <v>-4.0078360932280654</v>
      </c>
      <c r="AN320">
        <v>99</v>
      </c>
      <c r="AO320">
        <v>99</v>
      </c>
      <c r="AP320">
        <v>99</v>
      </c>
      <c r="AQ320">
        <v>99</v>
      </c>
      <c r="AR320">
        <v>193.54083987078911</v>
      </c>
      <c r="AS320">
        <v>29.198515786817577</v>
      </c>
    </row>
    <row r="321" spans="1:45">
      <c r="A321">
        <v>9</v>
      </c>
      <c r="B321">
        <v>35</v>
      </c>
      <c r="C321">
        <v>2023</v>
      </c>
      <c r="D321">
        <v>99</v>
      </c>
      <c r="E321">
        <v>99</v>
      </c>
      <c r="F321">
        <v>99</v>
      </c>
      <c r="G321">
        <v>99</v>
      </c>
      <c r="H321">
        <v>2</v>
      </c>
      <c r="I321">
        <v>99</v>
      </c>
      <c r="J321">
        <v>138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34</v>
      </c>
      <c r="R321">
        <v>142</v>
      </c>
      <c r="S321">
        <v>4.1702127659574471</v>
      </c>
      <c r="T321">
        <v>7.4436619718309887</v>
      </c>
      <c r="U321">
        <v>196.76901408450701</v>
      </c>
      <c r="V321">
        <v>22.535211267605625</v>
      </c>
      <c r="W321">
        <v>56.338028169014081</v>
      </c>
      <c r="X321">
        <v>1.4084507042253516</v>
      </c>
      <c r="Y321">
        <v>70.092365804689607</v>
      </c>
      <c r="Z321">
        <v>1.3229401184740273</v>
      </c>
      <c r="AA321">
        <v>2.521805322169032</v>
      </c>
      <c r="AB321">
        <v>74.804203773909748</v>
      </c>
      <c r="AC321">
        <v>87.187682818792041</v>
      </c>
      <c r="AD321">
        <v>82.341596090203382</v>
      </c>
      <c r="AE321">
        <v>0.36989762692437939</v>
      </c>
      <c r="AF321">
        <v>0.32196902544403638</v>
      </c>
      <c r="AG321">
        <v>571.82481751824844</v>
      </c>
      <c r="AH321">
        <v>96.478873239436638</v>
      </c>
      <c r="AI321">
        <v>35.211267605633793</v>
      </c>
      <c r="AJ321">
        <v>116.19018500768452</v>
      </c>
      <c r="AK321">
        <v>57.970299811793488</v>
      </c>
      <c r="AL321">
        <v>52.965462016522096</v>
      </c>
      <c r="AM321">
        <v>14.419415386741088</v>
      </c>
      <c r="AN321">
        <v>99</v>
      </c>
      <c r="AO321">
        <v>99</v>
      </c>
      <c r="AP321">
        <v>99</v>
      </c>
      <c r="AQ321">
        <v>99</v>
      </c>
      <c r="AR321">
        <v>191.58394160583953</v>
      </c>
      <c r="AS321">
        <v>26.451478406036859</v>
      </c>
    </row>
    <row r="322" spans="1:45">
      <c r="A322">
        <v>9</v>
      </c>
      <c r="B322">
        <v>36</v>
      </c>
      <c r="C322">
        <v>2023</v>
      </c>
      <c r="D322">
        <v>99</v>
      </c>
      <c r="E322">
        <v>99</v>
      </c>
      <c r="F322">
        <v>99</v>
      </c>
      <c r="G322">
        <v>99</v>
      </c>
      <c r="H322">
        <v>2</v>
      </c>
      <c r="I322">
        <v>99</v>
      </c>
      <c r="J322">
        <v>141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304</v>
      </c>
      <c r="R322">
        <v>1593</v>
      </c>
      <c r="S322">
        <v>5.9836168872085684</v>
      </c>
      <c r="T322">
        <v>7.6522284996861263</v>
      </c>
      <c r="U322">
        <v>217.99548022598901</v>
      </c>
      <c r="V322">
        <v>59.133709981167598</v>
      </c>
      <c r="W322">
        <v>71.939736346516014</v>
      </c>
      <c r="X322">
        <v>0.43942247332077822</v>
      </c>
      <c r="Y322">
        <v>57.333143736040704</v>
      </c>
      <c r="Z322">
        <v>1.8477437443004501</v>
      </c>
      <c r="AA322">
        <v>2.119371477739731</v>
      </c>
      <c r="AB322">
        <v>65.627520473038018</v>
      </c>
      <c r="AC322">
        <v>63.980619923545639</v>
      </c>
      <c r="AD322">
        <v>54.144927494956285</v>
      </c>
      <c r="AE322">
        <v>4.1496261950037772</v>
      </c>
      <c r="AF322">
        <v>4.0015873750973192</v>
      </c>
      <c r="AG322">
        <v>538.06616257088842</v>
      </c>
      <c r="AH322">
        <v>99.49780288763337</v>
      </c>
      <c r="AI322">
        <v>76.961707470182048</v>
      </c>
      <c r="AJ322">
        <v>100.16123753884024</v>
      </c>
      <c r="AK322">
        <v>44.779588622222825</v>
      </c>
      <c r="AL322">
        <v>27.36793885963246</v>
      </c>
      <c r="AM322">
        <v>-14.390833528241398</v>
      </c>
      <c r="AN322">
        <v>99</v>
      </c>
      <c r="AO322">
        <v>99</v>
      </c>
      <c r="AP322">
        <v>99</v>
      </c>
      <c r="AQ322">
        <v>99</v>
      </c>
      <c r="AR322">
        <v>189.91556395715185</v>
      </c>
      <c r="AS322">
        <v>31.4270279051232</v>
      </c>
    </row>
    <row r="323" spans="1:45">
      <c r="A323">
        <v>9</v>
      </c>
      <c r="B323">
        <v>37</v>
      </c>
      <c r="C323">
        <v>2023</v>
      </c>
      <c r="D323">
        <v>99</v>
      </c>
      <c r="E323">
        <v>99</v>
      </c>
      <c r="F323">
        <v>99</v>
      </c>
      <c r="G323">
        <v>99</v>
      </c>
      <c r="H323">
        <v>2</v>
      </c>
      <c r="I323">
        <v>99</v>
      </c>
      <c r="J323">
        <v>143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147</v>
      </c>
      <c r="R323">
        <v>541</v>
      </c>
      <c r="S323">
        <v>4.388170055452866</v>
      </c>
      <c r="T323">
        <v>6.5009242144177435</v>
      </c>
      <c r="U323">
        <v>202.40462107208879</v>
      </c>
      <c r="V323">
        <v>18.484288354898336</v>
      </c>
      <c r="W323">
        <v>53.234750462107193</v>
      </c>
      <c r="X323">
        <v>0</v>
      </c>
      <c r="Y323">
        <v>55.459583766114839</v>
      </c>
      <c r="Z323">
        <v>1.2958659479995047</v>
      </c>
      <c r="AA323">
        <v>1.96703401234366</v>
      </c>
      <c r="AB323">
        <v>52.370033217392162</v>
      </c>
      <c r="AC323">
        <v>75.533598472435486</v>
      </c>
      <c r="AD323">
        <v>58.57844197043925</v>
      </c>
      <c r="AE323">
        <v>1.4092578603245725</v>
      </c>
      <c r="AF323">
        <v>1.261788973209629</v>
      </c>
      <c r="AG323">
        <v>546.89629629629621</v>
      </c>
      <c r="AH323">
        <v>99.260628465804061</v>
      </c>
      <c r="AI323">
        <v>35.120147874306838</v>
      </c>
      <c r="AJ323">
        <v>113.2372320706545</v>
      </c>
      <c r="AK323">
        <v>60.79589287939492</v>
      </c>
      <c r="AL323">
        <v>37.544817105096648</v>
      </c>
      <c r="AM323">
        <v>3.6681771922987272E-2</v>
      </c>
      <c r="AN323">
        <v>99</v>
      </c>
      <c r="AO323">
        <v>99</v>
      </c>
      <c r="AP323">
        <v>99</v>
      </c>
      <c r="AQ323">
        <v>99</v>
      </c>
      <c r="AR323">
        <v>194.0148148148148</v>
      </c>
      <c r="AS323">
        <v>27.018415751994237</v>
      </c>
    </row>
    <row r="324" spans="1:45">
      <c r="A324">
        <v>9</v>
      </c>
      <c r="B324">
        <v>38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1</v>
      </c>
      <c r="I324">
        <v>99</v>
      </c>
      <c r="J324">
        <v>147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AN324">
        <v>99</v>
      </c>
      <c r="AO324">
        <v>99</v>
      </c>
      <c r="AP324">
        <v>99</v>
      </c>
      <c r="AQ324">
        <v>99</v>
      </c>
    </row>
    <row r="325" spans="1:45">
      <c r="A325">
        <v>9</v>
      </c>
      <c r="B325">
        <v>39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2</v>
      </c>
      <c r="I325">
        <v>99</v>
      </c>
      <c r="J325">
        <v>147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167</v>
      </c>
      <c r="R325">
        <v>1058</v>
      </c>
      <c r="S325">
        <v>6.6780303030303028</v>
      </c>
      <c r="T325">
        <v>7.5217391304347823</v>
      </c>
      <c r="U325">
        <v>235.41994328922479</v>
      </c>
      <c r="V325">
        <v>69.659735349716414</v>
      </c>
      <c r="W325">
        <v>73.345935727788259</v>
      </c>
      <c r="X325">
        <v>0.66162570888468786</v>
      </c>
      <c r="Y325">
        <v>49.991311241242975</v>
      </c>
      <c r="Z325">
        <v>1.9403530279161101</v>
      </c>
      <c r="AA325">
        <v>1.8761260009036032</v>
      </c>
      <c r="AB325">
        <v>55.421835026626511</v>
      </c>
      <c r="AC325">
        <v>55.452576640287411</v>
      </c>
      <c r="AD325">
        <v>24.126652320559881</v>
      </c>
      <c r="AE325">
        <v>2.7559978118731929</v>
      </c>
      <c r="AF325">
        <v>2.8701061383961859</v>
      </c>
      <c r="AG325">
        <v>518.44486215538836</v>
      </c>
      <c r="AH325">
        <v>75.141776937618147</v>
      </c>
      <c r="AI325">
        <v>57.655954631379991</v>
      </c>
      <c r="AJ325">
        <v>110.4255329996835</v>
      </c>
      <c r="AK325">
        <v>37.575269081851694</v>
      </c>
      <c r="AL325">
        <v>0.39353690492353266</v>
      </c>
      <c r="AM325">
        <v>-15.120220205984218</v>
      </c>
      <c r="AN325">
        <v>99</v>
      </c>
      <c r="AO325">
        <v>99</v>
      </c>
      <c r="AP325">
        <v>99</v>
      </c>
      <c r="AQ325">
        <v>99</v>
      </c>
      <c r="AR325">
        <v>191.36466165413529</v>
      </c>
      <c r="AS325">
        <v>33.491477017006495</v>
      </c>
    </row>
    <row r="326" spans="1:45">
      <c r="A326">
        <v>9</v>
      </c>
      <c r="B326">
        <v>40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1</v>
      </c>
      <c r="I326">
        <v>99</v>
      </c>
      <c r="J326">
        <v>155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179</v>
      </c>
      <c r="R326">
        <v>729</v>
      </c>
      <c r="S326">
        <v>4.9259259259259265</v>
      </c>
      <c r="T326">
        <v>7.0329218106995883</v>
      </c>
      <c r="U326">
        <v>205.35775034293553</v>
      </c>
      <c r="V326">
        <v>32.098765432098766</v>
      </c>
      <c r="W326">
        <v>58.710562414266128</v>
      </c>
      <c r="X326">
        <v>0.13717421124828535</v>
      </c>
      <c r="Y326">
        <v>46.541568049758141</v>
      </c>
      <c r="Z326">
        <v>1.4647199950581622</v>
      </c>
      <c r="AA326">
        <v>1.8559990142608336</v>
      </c>
      <c r="AB326">
        <v>50.431663535359242</v>
      </c>
      <c r="AC326">
        <v>70.531247751365527</v>
      </c>
      <c r="AD326">
        <v>49.236938777686483</v>
      </c>
      <c r="AE326">
        <v>1.8989814790695247</v>
      </c>
      <c r="AF326">
        <v>1.725073745197766</v>
      </c>
      <c r="AG326">
        <v>543.68802228412255</v>
      </c>
      <c r="AH326">
        <v>97.942386831275755</v>
      </c>
      <c r="AI326">
        <v>52.812071330589845</v>
      </c>
      <c r="AJ326">
        <v>103.07919526850624</v>
      </c>
      <c r="AK326">
        <v>42.204937828303599</v>
      </c>
      <c r="AL326">
        <v>21.497888700589769</v>
      </c>
      <c r="AM326">
        <v>-20.227677206696406</v>
      </c>
      <c r="AN326">
        <v>99</v>
      </c>
      <c r="AO326">
        <v>99</v>
      </c>
      <c r="AP326">
        <v>99</v>
      </c>
      <c r="AQ326">
        <v>99</v>
      </c>
      <c r="AR326">
        <v>192.67548746518099</v>
      </c>
      <c r="AS326">
        <v>28.340600552125391</v>
      </c>
    </row>
    <row r="327" spans="1:45">
      <c r="A327">
        <v>9</v>
      </c>
      <c r="B327">
        <v>41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2</v>
      </c>
      <c r="I327">
        <v>99</v>
      </c>
      <c r="J327">
        <v>160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299</v>
      </c>
      <c r="R327">
        <v>2385</v>
      </c>
      <c r="S327">
        <v>6.388842281879195</v>
      </c>
      <c r="T327">
        <v>7.5773584905660387</v>
      </c>
      <c r="U327">
        <v>231.21756813417221</v>
      </c>
      <c r="V327">
        <v>70.27253668763106</v>
      </c>
      <c r="W327">
        <v>73.039832285115324</v>
      </c>
      <c r="X327">
        <v>2.2641509433962255</v>
      </c>
      <c r="Y327">
        <v>60.222385335964262</v>
      </c>
      <c r="Z327">
        <v>1.7697345972354437</v>
      </c>
      <c r="AA327">
        <v>1.9776505297488087</v>
      </c>
      <c r="AB327">
        <v>73.04162634686962</v>
      </c>
      <c r="AC327">
        <v>63.347704903172378</v>
      </c>
      <c r="AD327">
        <v>50.876831679876837</v>
      </c>
      <c r="AE327">
        <v>6.2127171846101756</v>
      </c>
      <c r="AF327">
        <v>6.354454166618229</v>
      </c>
      <c r="AG327">
        <v>512.73867449664419</v>
      </c>
      <c r="AH327">
        <v>99.412997903563991</v>
      </c>
      <c r="AI327">
        <v>88.301886792452819</v>
      </c>
      <c r="AJ327">
        <v>107.3006974757384</v>
      </c>
      <c r="AK327">
        <v>41.06905768705321</v>
      </c>
      <c r="AL327">
        <v>21.732255893578763</v>
      </c>
      <c r="AM327">
        <v>-8.5487468833834814</v>
      </c>
      <c r="AN327">
        <v>99</v>
      </c>
      <c r="AO327">
        <v>99</v>
      </c>
      <c r="AP327">
        <v>99</v>
      </c>
      <c r="AQ327">
        <v>99</v>
      </c>
      <c r="AR327">
        <v>191.82508389261744</v>
      </c>
      <c r="AS327">
        <v>32.154461093617222</v>
      </c>
    </row>
    <row r="328" spans="1:45">
      <c r="A328">
        <v>9</v>
      </c>
      <c r="B328">
        <v>42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1</v>
      </c>
      <c r="I328">
        <v>99</v>
      </c>
      <c r="J328">
        <v>171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131</v>
      </c>
      <c r="R328">
        <v>1167</v>
      </c>
      <c r="S328">
        <v>6.1117798796216682</v>
      </c>
      <c r="T328">
        <v>9.0299914310197096</v>
      </c>
      <c r="U328">
        <v>235.29254498714687</v>
      </c>
      <c r="V328">
        <v>68.808911739503003</v>
      </c>
      <c r="W328">
        <v>91.002570694087396</v>
      </c>
      <c r="X328">
        <v>0.51413881748071966</v>
      </c>
      <c r="Y328">
        <v>44.149627812013925</v>
      </c>
      <c r="Z328">
        <v>1.5012286320571349</v>
      </c>
      <c r="AA328">
        <v>1.9452555381626957</v>
      </c>
      <c r="AB328">
        <v>39.33013102781775</v>
      </c>
      <c r="AC328">
        <v>59.979714429678609</v>
      </c>
      <c r="AD328">
        <v>63.470941349682029</v>
      </c>
      <c r="AE328">
        <v>3.0399333142306393</v>
      </c>
      <c r="AF328">
        <v>3.1640844204324243</v>
      </c>
      <c r="AG328">
        <v>542.83802133850622</v>
      </c>
      <c r="AH328">
        <v>87.917737789203059</v>
      </c>
      <c r="AI328">
        <v>72.579263067694939</v>
      </c>
      <c r="AJ328">
        <v>87.109850431817634</v>
      </c>
      <c r="AK328">
        <v>53.357695662535939</v>
      </c>
      <c r="AL328">
        <v>31.651163235553593</v>
      </c>
      <c r="AM328">
        <v>11.100701753656406</v>
      </c>
      <c r="AN328">
        <v>99</v>
      </c>
      <c r="AO328">
        <v>99</v>
      </c>
      <c r="AP328">
        <v>99</v>
      </c>
      <c r="AQ328">
        <v>99</v>
      </c>
      <c r="AR328">
        <v>193.46168768186223</v>
      </c>
      <c r="AS328">
        <v>32.545517051067037</v>
      </c>
    </row>
    <row r="329" spans="1:45">
      <c r="A329">
        <v>9</v>
      </c>
      <c r="B329">
        <v>43</v>
      </c>
      <c r="C329">
        <v>2023</v>
      </c>
      <c r="D329">
        <v>99</v>
      </c>
      <c r="E329">
        <v>99</v>
      </c>
      <c r="F329">
        <v>99</v>
      </c>
      <c r="G329">
        <v>99</v>
      </c>
      <c r="H329">
        <v>2</v>
      </c>
      <c r="I329">
        <v>99</v>
      </c>
      <c r="J329">
        <v>175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56</v>
      </c>
      <c r="R329">
        <v>159</v>
      </c>
      <c r="S329">
        <v>4.2515723270440251</v>
      </c>
      <c r="T329">
        <v>6.8930817610062887</v>
      </c>
      <c r="U329">
        <v>206.03647798742139</v>
      </c>
      <c r="V329">
        <v>8.8050314465408821</v>
      </c>
      <c r="W329">
        <v>59.119496855345922</v>
      </c>
      <c r="X329">
        <v>0</v>
      </c>
      <c r="Y329">
        <v>49.871307869372011</v>
      </c>
      <c r="Z329">
        <v>0.99665196425360147</v>
      </c>
      <c r="AA329">
        <v>1.6993938799915904</v>
      </c>
      <c r="AB329">
        <v>51.87455761827912</v>
      </c>
      <c r="AC329">
        <v>78.637469952807905</v>
      </c>
      <c r="AD329">
        <v>52.46092351022169</v>
      </c>
      <c r="AE329">
        <v>0.41418114564067826</v>
      </c>
      <c r="AF329">
        <v>0.37749419780616239</v>
      </c>
      <c r="AG329">
        <v>572.40880503144638</v>
      </c>
      <c r="AH329">
        <v>100</v>
      </c>
      <c r="AI329">
        <v>22.012578616352204</v>
      </c>
      <c r="AJ329">
        <v>107.2785250413619</v>
      </c>
      <c r="AK329">
        <v>70.012405994193898</v>
      </c>
      <c r="AL329">
        <v>45.454612493134995</v>
      </c>
      <c r="AM329">
        <v>7.4507917933912129</v>
      </c>
      <c r="AN329">
        <v>99</v>
      </c>
      <c r="AO329">
        <v>99</v>
      </c>
      <c r="AP329">
        <v>99</v>
      </c>
      <c r="AQ329">
        <v>99</v>
      </c>
      <c r="AR329">
        <v>195.96855345911953</v>
      </c>
      <c r="AS329">
        <v>26.865584223863479</v>
      </c>
    </row>
    <row r="330" spans="1:45">
      <c r="A330">
        <v>9</v>
      </c>
      <c r="B330">
        <v>44</v>
      </c>
      <c r="C330">
        <v>2023</v>
      </c>
      <c r="D330">
        <v>99</v>
      </c>
      <c r="E330">
        <v>99</v>
      </c>
      <c r="F330">
        <v>99</v>
      </c>
      <c r="G330">
        <v>99</v>
      </c>
      <c r="H330">
        <v>2</v>
      </c>
      <c r="I330">
        <v>99</v>
      </c>
      <c r="J330">
        <v>177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306</v>
      </c>
      <c r="R330">
        <v>1458</v>
      </c>
      <c r="S330">
        <v>5.3884694577899772</v>
      </c>
      <c r="T330">
        <v>7.249657064471875</v>
      </c>
      <c r="U330">
        <v>210.73703703703711</v>
      </c>
      <c r="V330">
        <v>46.159122085048011</v>
      </c>
      <c r="W330">
        <v>62.277091906721523</v>
      </c>
      <c r="X330">
        <v>0.61728395061728403</v>
      </c>
      <c r="Y330">
        <v>57.86326166709275</v>
      </c>
      <c r="Z330">
        <v>1.6120879720064569</v>
      </c>
      <c r="AA330">
        <v>2.3387832926123431</v>
      </c>
      <c r="AB330">
        <v>65.323950376552347</v>
      </c>
      <c r="AC330">
        <v>62.629335933426766</v>
      </c>
      <c r="AD330">
        <v>42.056065085203159</v>
      </c>
      <c r="AE330">
        <v>3.7979629581390495</v>
      </c>
      <c r="AF330">
        <v>3.5405231029876045</v>
      </c>
      <c r="AG330">
        <v>542.37962316817857</v>
      </c>
      <c r="AH330">
        <v>97.7366255144033</v>
      </c>
      <c r="AI330">
        <v>69.958847736625515</v>
      </c>
      <c r="AJ330">
        <v>124.2232235564597</v>
      </c>
      <c r="AK330">
        <v>34.905683957409103</v>
      </c>
      <c r="AL330">
        <v>14.624663829357203</v>
      </c>
      <c r="AM330">
        <v>-7.4649113995619869</v>
      </c>
      <c r="AN330">
        <v>99</v>
      </c>
      <c r="AO330">
        <v>99</v>
      </c>
      <c r="AP330">
        <v>99</v>
      </c>
      <c r="AQ330">
        <v>99</v>
      </c>
      <c r="AR330">
        <v>190.72086531751569</v>
      </c>
      <c r="AS330">
        <v>29.648612221731288</v>
      </c>
    </row>
    <row r="331" spans="1:45">
      <c r="A331">
        <v>9</v>
      </c>
      <c r="B331">
        <v>45</v>
      </c>
      <c r="C331">
        <v>2023</v>
      </c>
      <c r="D331">
        <v>99</v>
      </c>
      <c r="E331">
        <v>99</v>
      </c>
      <c r="F331">
        <v>99</v>
      </c>
      <c r="G331">
        <v>99</v>
      </c>
      <c r="H331">
        <v>2</v>
      </c>
      <c r="I331">
        <v>99</v>
      </c>
      <c r="J331">
        <v>178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148</v>
      </c>
      <c r="R331">
        <v>638</v>
      </c>
      <c r="S331">
        <v>4.9655172413793087</v>
      </c>
      <c r="T331">
        <v>6.9592476489028199</v>
      </c>
      <c r="U331">
        <v>208.22554858934168</v>
      </c>
      <c r="V331">
        <v>32.131661442006262</v>
      </c>
      <c r="W331">
        <v>59.56112852664576</v>
      </c>
      <c r="X331">
        <v>0.31347962382445155</v>
      </c>
      <c r="Y331">
        <v>61.64503978700715</v>
      </c>
      <c r="Z331">
        <v>1.4777563795884396</v>
      </c>
      <c r="AA331">
        <v>2.1673483354109391</v>
      </c>
      <c r="AB331">
        <v>60.27835589661705</v>
      </c>
      <c r="AC331">
        <v>73.978730853084485</v>
      </c>
      <c r="AD331">
        <v>50.65607278106981</v>
      </c>
      <c r="AE331">
        <v>1.6619344082940428</v>
      </c>
      <c r="AF331">
        <v>1.530818608194594</v>
      </c>
      <c r="AG331">
        <v>543.51097178683381</v>
      </c>
      <c r="AH331">
        <v>99.686520376175551</v>
      </c>
      <c r="AI331">
        <v>45.454545454545446</v>
      </c>
      <c r="AJ331">
        <v>112.51026719569882</v>
      </c>
      <c r="AK331">
        <v>56.227820681565085</v>
      </c>
      <c r="AL331">
        <v>33.093413972661928</v>
      </c>
      <c r="AM331">
        <v>1.0277961431179139</v>
      </c>
      <c r="AN331">
        <v>99</v>
      </c>
      <c r="AO331">
        <v>99</v>
      </c>
      <c r="AP331">
        <v>99</v>
      </c>
      <c r="AQ331">
        <v>99</v>
      </c>
      <c r="AR331">
        <v>191.43103448275863</v>
      </c>
      <c r="AS331">
        <v>28.832477357744313</v>
      </c>
    </row>
    <row r="332" spans="1:45">
      <c r="A332">
        <v>9</v>
      </c>
      <c r="B332">
        <v>46</v>
      </c>
      <c r="C332">
        <v>2023</v>
      </c>
      <c r="D332">
        <v>99</v>
      </c>
      <c r="E332">
        <v>99</v>
      </c>
      <c r="F332">
        <v>99</v>
      </c>
      <c r="G332">
        <v>99</v>
      </c>
      <c r="H332">
        <v>2</v>
      </c>
      <c r="I332">
        <v>99</v>
      </c>
      <c r="J332">
        <v>181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76</v>
      </c>
      <c r="R332">
        <v>388</v>
      </c>
      <c r="S332">
        <v>5.1907216494845363</v>
      </c>
      <c r="T332">
        <v>6.448453608247422</v>
      </c>
      <c r="U332">
        <v>213.19561855670096</v>
      </c>
      <c r="V332">
        <v>41.237113402061873</v>
      </c>
      <c r="W332">
        <v>44.845360824742272</v>
      </c>
      <c r="X332">
        <v>0.25773195876288663</v>
      </c>
      <c r="Y332">
        <v>43.61991950600278</v>
      </c>
      <c r="Z332">
        <v>1.434018395130457</v>
      </c>
      <c r="AA332">
        <v>1.6497180891355361</v>
      </c>
      <c r="AB332">
        <v>59.295317182826352</v>
      </c>
      <c r="AC332">
        <v>55.524258603718401</v>
      </c>
      <c r="AD332">
        <v>35.604512476537955</v>
      </c>
      <c r="AE332">
        <v>1.0107061918778817</v>
      </c>
      <c r="AF332">
        <v>0.95318903940518418</v>
      </c>
      <c r="AG332">
        <v>576.29457364341079</v>
      </c>
      <c r="AH332">
        <v>98.453608247422693</v>
      </c>
      <c r="AI332">
        <v>60.309278350515477</v>
      </c>
      <c r="AJ332">
        <v>83.966684955647125</v>
      </c>
      <c r="AK332">
        <v>52.384647137534259</v>
      </c>
      <c r="AL332">
        <v>24.642298241215343</v>
      </c>
      <c r="AM332">
        <v>4.7836507889502062</v>
      </c>
      <c r="AN332">
        <v>99</v>
      </c>
      <c r="AO332">
        <v>99</v>
      </c>
      <c r="AP332">
        <v>99</v>
      </c>
      <c r="AQ332">
        <v>99</v>
      </c>
      <c r="AR332">
        <v>193.28940568475448</v>
      </c>
      <c r="AS332">
        <v>29.284700270893364</v>
      </c>
    </row>
    <row r="333" spans="1:45">
      <c r="A333">
        <v>9</v>
      </c>
      <c r="B333">
        <v>47</v>
      </c>
      <c r="C333">
        <v>2023</v>
      </c>
      <c r="D333">
        <v>99</v>
      </c>
      <c r="E333">
        <v>99</v>
      </c>
      <c r="F333">
        <v>99</v>
      </c>
      <c r="G333">
        <v>99</v>
      </c>
      <c r="H333">
        <v>1</v>
      </c>
      <c r="I333">
        <v>99</v>
      </c>
      <c r="J333">
        <v>309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1244</v>
      </c>
      <c r="R333">
        <v>5400</v>
      </c>
      <c r="S333">
        <v>5.2910876412821954</v>
      </c>
      <c r="T333">
        <v>7.7972222222222225</v>
      </c>
      <c r="U333">
        <v>222.12635185185135</v>
      </c>
      <c r="V333">
        <v>40.592592592592595</v>
      </c>
      <c r="W333">
        <v>75.981481481481467</v>
      </c>
      <c r="X333">
        <v>0.1851851851851852</v>
      </c>
      <c r="Y333">
        <v>50.565213888406717</v>
      </c>
      <c r="Z333">
        <v>1.6016030447684513</v>
      </c>
      <c r="AA333">
        <v>2.0043913980416113</v>
      </c>
      <c r="AB333">
        <v>51.575854476504205</v>
      </c>
      <c r="AC333">
        <v>66.056571441975507</v>
      </c>
      <c r="AD333">
        <v>33.96974604172334</v>
      </c>
      <c r="AE333">
        <v>14.066529474589078</v>
      </c>
      <c r="AF333">
        <v>13.821745206661502</v>
      </c>
      <c r="AG333">
        <v>554.05374057606798</v>
      </c>
      <c r="AH333">
        <v>95.407407407407391</v>
      </c>
      <c r="AI333">
        <v>45.037037037037031</v>
      </c>
      <c r="AJ333">
        <v>105.64716018463612</v>
      </c>
      <c r="AK333">
        <v>55.594892991024487</v>
      </c>
      <c r="AL333">
        <v>36.461033069161807</v>
      </c>
      <c r="AM333">
        <v>-11.210385332291525</v>
      </c>
      <c r="AN333">
        <v>99</v>
      </c>
      <c r="AO333">
        <v>99</v>
      </c>
      <c r="AP333">
        <v>99</v>
      </c>
      <c r="AQ333">
        <v>99</v>
      </c>
      <c r="AR333">
        <v>194.55577034602749</v>
      </c>
      <c r="AS333">
        <v>29.842536885422369</v>
      </c>
    </row>
    <row r="334" spans="1:45">
      <c r="A334">
        <v>9</v>
      </c>
      <c r="B334">
        <v>48</v>
      </c>
      <c r="C334">
        <v>2023</v>
      </c>
      <c r="D334">
        <v>99</v>
      </c>
      <c r="E334">
        <v>99</v>
      </c>
      <c r="F334">
        <v>99</v>
      </c>
      <c r="G334">
        <v>99</v>
      </c>
      <c r="H334">
        <v>1</v>
      </c>
      <c r="I334">
        <v>99</v>
      </c>
      <c r="J334">
        <v>420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AN334">
        <v>99</v>
      </c>
      <c r="AO334">
        <v>99</v>
      </c>
      <c r="AP334">
        <v>99</v>
      </c>
      <c r="AQ334">
        <v>99</v>
      </c>
    </row>
    <row r="335" spans="1:45">
      <c r="A335">
        <v>9</v>
      </c>
      <c r="B335">
        <v>49</v>
      </c>
      <c r="C335">
        <v>2023</v>
      </c>
      <c r="D335">
        <v>99</v>
      </c>
      <c r="E335">
        <v>99</v>
      </c>
      <c r="F335">
        <v>99</v>
      </c>
      <c r="G335">
        <v>99</v>
      </c>
      <c r="H335">
        <v>2</v>
      </c>
      <c r="I335">
        <v>99</v>
      </c>
      <c r="J335">
        <v>470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93</v>
      </c>
      <c r="R335">
        <v>341</v>
      </c>
      <c r="S335">
        <v>5.7184750733137824</v>
      </c>
      <c r="T335">
        <v>7.5542521994134892</v>
      </c>
      <c r="U335">
        <v>196.87859237536657</v>
      </c>
      <c r="V335">
        <v>51.319648093841643</v>
      </c>
      <c r="W335">
        <v>61.876832844574785</v>
      </c>
      <c r="X335">
        <v>0.2932551319648094</v>
      </c>
      <c r="Y335">
        <v>68.677573713378052</v>
      </c>
      <c r="Z335">
        <v>1.5364330163080762</v>
      </c>
      <c r="AA335">
        <v>2.7099503486977743</v>
      </c>
      <c r="AB335">
        <v>76.116927290533766</v>
      </c>
      <c r="AC335">
        <v>65.367513719096991</v>
      </c>
      <c r="AD335">
        <v>63.685285865525742</v>
      </c>
      <c r="AE335">
        <v>0.8882752871916435</v>
      </c>
      <c r="AF335">
        <v>0.77360971270384382</v>
      </c>
      <c r="AG335">
        <v>518.13196480938416</v>
      </c>
      <c r="AH335">
        <v>99.413489736070389</v>
      </c>
      <c r="AI335">
        <v>87.096774193548399</v>
      </c>
      <c r="AJ335">
        <v>101.0776110968917</v>
      </c>
      <c r="AK335">
        <v>43.684798350739072</v>
      </c>
      <c r="AL335">
        <v>19.517194221252502</v>
      </c>
      <c r="AM335">
        <v>3.4757827990103602</v>
      </c>
      <c r="AN335">
        <v>99</v>
      </c>
      <c r="AO335">
        <v>99</v>
      </c>
      <c r="AP335">
        <v>99</v>
      </c>
      <c r="AQ335">
        <v>99</v>
      </c>
      <c r="AR335">
        <v>183.87683284457475</v>
      </c>
      <c r="AS335">
        <v>30.15255298385166</v>
      </c>
    </row>
    <row r="336" spans="1:45">
      <c r="A336">
        <v>9</v>
      </c>
      <c r="B336">
        <v>50</v>
      </c>
      <c r="C336">
        <v>2023</v>
      </c>
      <c r="D336">
        <v>99</v>
      </c>
      <c r="E336">
        <v>99</v>
      </c>
      <c r="F336">
        <v>99</v>
      </c>
      <c r="G336">
        <v>99</v>
      </c>
      <c r="H336">
        <v>2</v>
      </c>
      <c r="I336">
        <v>99</v>
      </c>
      <c r="J336">
        <v>629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AN336">
        <v>99</v>
      </c>
      <c r="AO336">
        <v>99</v>
      </c>
      <c r="AP336">
        <v>99</v>
      </c>
      <c r="AQ336">
        <v>99</v>
      </c>
    </row>
    <row r="337" spans="1:45">
      <c r="A337">
        <v>9</v>
      </c>
      <c r="B337">
        <v>51</v>
      </c>
      <c r="C337">
        <v>2023</v>
      </c>
      <c r="D337">
        <v>99</v>
      </c>
      <c r="E337">
        <v>99</v>
      </c>
      <c r="F337">
        <v>99</v>
      </c>
      <c r="G337">
        <v>99</v>
      </c>
      <c r="H337">
        <v>1</v>
      </c>
      <c r="I337">
        <v>99</v>
      </c>
      <c r="J337">
        <v>643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371</v>
      </c>
      <c r="R337">
        <v>1634</v>
      </c>
      <c r="S337">
        <v>5.3619105939987746</v>
      </c>
      <c r="T337">
        <v>7.5544675642594816</v>
      </c>
      <c r="U337">
        <v>218.10030599755197</v>
      </c>
      <c r="V337">
        <v>42.839657282741747</v>
      </c>
      <c r="W337">
        <v>65.973072215422292</v>
      </c>
      <c r="X337">
        <v>0.3059975520195839</v>
      </c>
      <c r="Y337">
        <v>50.419715924273468</v>
      </c>
      <c r="Z337">
        <v>1.602927392701287</v>
      </c>
      <c r="AA337">
        <v>2.2839512974758631</v>
      </c>
      <c r="AB337">
        <v>54.739147251304338</v>
      </c>
      <c r="AC337">
        <v>60.182609866752792</v>
      </c>
      <c r="AD337">
        <v>36.050554661038944</v>
      </c>
      <c r="AE337">
        <v>4.2564276224960276</v>
      </c>
      <c r="AF337">
        <v>4.1065523747992705</v>
      </c>
      <c r="AG337">
        <v>560.79551122194516</v>
      </c>
      <c r="AH337">
        <v>97.919216646266847</v>
      </c>
      <c r="AI337">
        <v>54.528763769889842</v>
      </c>
      <c r="AJ337">
        <v>102.7196658649741</v>
      </c>
      <c r="AK337">
        <v>46.580417866036711</v>
      </c>
      <c r="AL337">
        <v>25.472022009066695</v>
      </c>
      <c r="AM337">
        <v>-12.502124387512795</v>
      </c>
      <c r="AN337">
        <v>99</v>
      </c>
      <c r="AO337">
        <v>99</v>
      </c>
      <c r="AP337">
        <v>99</v>
      </c>
      <c r="AQ337">
        <v>99</v>
      </c>
      <c r="AR337">
        <v>193.19389027431424</v>
      </c>
      <c r="AS337">
        <v>29.935822012549121</v>
      </c>
    </row>
    <row r="338" spans="1:45">
      <c r="A338">
        <v>9</v>
      </c>
      <c r="B338">
        <v>52</v>
      </c>
      <c r="C338">
        <v>2023</v>
      </c>
      <c r="D338">
        <v>99</v>
      </c>
      <c r="E338">
        <v>99</v>
      </c>
      <c r="F338">
        <v>99</v>
      </c>
      <c r="G338">
        <v>99</v>
      </c>
      <c r="H338">
        <v>1</v>
      </c>
      <c r="I338">
        <v>99</v>
      </c>
      <c r="J338">
        <v>704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AN338">
        <v>99</v>
      </c>
      <c r="AO338">
        <v>99</v>
      </c>
      <c r="AP338">
        <v>99</v>
      </c>
      <c r="AQ338">
        <v>99</v>
      </c>
    </row>
    <row r="339" spans="1:45" ht="18" customHeight="1">
      <c r="A339">
        <v>9</v>
      </c>
      <c r="B339">
        <v>53</v>
      </c>
      <c r="C339">
        <v>2023</v>
      </c>
      <c r="D339">
        <v>99</v>
      </c>
      <c r="E339">
        <v>99</v>
      </c>
      <c r="F339">
        <v>99</v>
      </c>
      <c r="G339">
        <v>99</v>
      </c>
      <c r="H339">
        <v>2</v>
      </c>
      <c r="I339">
        <v>99</v>
      </c>
      <c r="J339">
        <v>704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AN339">
        <v>99</v>
      </c>
      <c r="AO339">
        <v>99</v>
      </c>
      <c r="AP339">
        <v>99</v>
      </c>
      <c r="AQ339">
        <v>99</v>
      </c>
    </row>
    <row r="340" spans="1:45">
      <c r="A340">
        <v>9</v>
      </c>
      <c r="B340">
        <v>54</v>
      </c>
      <c r="C340">
        <v>2023</v>
      </c>
      <c r="D340">
        <v>99</v>
      </c>
      <c r="E340">
        <v>99</v>
      </c>
      <c r="F340">
        <v>99</v>
      </c>
      <c r="G340">
        <v>99</v>
      </c>
      <c r="H340">
        <v>1</v>
      </c>
      <c r="I340">
        <v>99</v>
      </c>
      <c r="J340">
        <v>802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55</v>
      </c>
      <c r="R340">
        <v>128</v>
      </c>
      <c r="S340">
        <v>4.140625</v>
      </c>
      <c r="T340">
        <v>6.71875</v>
      </c>
      <c r="U340">
        <v>200.60234375000005</v>
      </c>
      <c r="V340">
        <v>14.0625</v>
      </c>
      <c r="W340">
        <v>52.34375</v>
      </c>
      <c r="X340">
        <v>0.78125</v>
      </c>
      <c r="Y340">
        <v>57.532936850397405</v>
      </c>
      <c r="Z340">
        <v>1.2294204363743919</v>
      </c>
      <c r="AA340">
        <v>1.8154609435347271</v>
      </c>
      <c r="AB340">
        <v>71.455264421435402</v>
      </c>
      <c r="AC340">
        <v>85.143274105602643</v>
      </c>
      <c r="AD340">
        <v>78.428131692934258</v>
      </c>
      <c r="AE340">
        <v>0.33342884680507445</v>
      </c>
      <c r="AF340">
        <v>0.2958795922590679</v>
      </c>
      <c r="AG340">
        <v>555.81889763779532</v>
      </c>
      <c r="AH340">
        <v>99.21875</v>
      </c>
      <c r="AI340">
        <v>17.1875</v>
      </c>
      <c r="AJ340">
        <v>109.19983973069702</v>
      </c>
      <c r="AK340">
        <v>61.387172427307277</v>
      </c>
      <c r="AL340">
        <v>45.76767160783691</v>
      </c>
      <c r="AM340">
        <v>20.788313531196746</v>
      </c>
      <c r="AN340">
        <v>99</v>
      </c>
      <c r="AO340">
        <v>99</v>
      </c>
      <c r="AP340">
        <v>99</v>
      </c>
      <c r="AQ340">
        <v>99</v>
      </c>
      <c r="AR340">
        <v>194.54330708661411</v>
      </c>
      <c r="AS340">
        <v>26.579942086401232</v>
      </c>
    </row>
    <row r="341" spans="1:45">
      <c r="A341">
        <v>9</v>
      </c>
      <c r="B341">
        <v>55</v>
      </c>
      <c r="C341">
        <v>2022</v>
      </c>
      <c r="D341">
        <v>99</v>
      </c>
      <c r="E341">
        <v>99</v>
      </c>
      <c r="F341">
        <v>99</v>
      </c>
      <c r="G341">
        <v>99</v>
      </c>
      <c r="H341">
        <v>1</v>
      </c>
      <c r="I341">
        <v>99</v>
      </c>
      <c r="J341">
        <v>103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1445</v>
      </c>
      <c r="R341">
        <v>7612</v>
      </c>
      <c r="S341">
        <v>6.185302252074278</v>
      </c>
      <c r="T341">
        <v>7.8633736205990532</v>
      </c>
      <c r="U341">
        <v>237.30748949027841</v>
      </c>
      <c r="V341">
        <v>64.464004203888592</v>
      </c>
      <c r="W341">
        <v>78.74408828166051</v>
      </c>
      <c r="X341">
        <v>0.99842354177614301</v>
      </c>
      <c r="Y341">
        <v>49.149298291631283</v>
      </c>
      <c r="Z341">
        <v>1.65848581519331</v>
      </c>
      <c r="AA341">
        <v>1.8864198062522537</v>
      </c>
      <c r="AB341">
        <v>56.808028054642953</v>
      </c>
      <c r="AC341">
        <v>56.899966744912575</v>
      </c>
      <c r="AD341">
        <v>37.420042940328656</v>
      </c>
      <c r="AE341">
        <v>22.602963446862844</v>
      </c>
      <c r="AF341">
        <v>23.300589006475601</v>
      </c>
      <c r="AG341">
        <v>531.2757009345795</v>
      </c>
      <c r="AH341">
        <v>90.147136100893306</v>
      </c>
      <c r="AI341">
        <v>68.694167104571733</v>
      </c>
      <c r="AJ341">
        <v>107.11463454901602</v>
      </c>
      <c r="AK341">
        <v>50.307703913326989</v>
      </c>
      <c r="AL341">
        <v>28.93234804355022</v>
      </c>
      <c r="AM341">
        <v>-8.9049381254995801</v>
      </c>
      <c r="AN341">
        <v>99</v>
      </c>
      <c r="AO341">
        <v>99</v>
      </c>
      <c r="AP341">
        <v>99</v>
      </c>
      <c r="AQ341">
        <v>99</v>
      </c>
      <c r="AR341">
        <v>194.40008246289173</v>
      </c>
      <c r="AS341">
        <v>32.154939123668427</v>
      </c>
    </row>
    <row r="342" spans="1:45">
      <c r="A342">
        <v>9</v>
      </c>
      <c r="B342">
        <v>56</v>
      </c>
      <c r="C342">
        <v>2022</v>
      </c>
      <c r="D342">
        <v>99</v>
      </c>
      <c r="E342">
        <v>99</v>
      </c>
      <c r="F342">
        <v>99</v>
      </c>
      <c r="G342">
        <v>99</v>
      </c>
      <c r="H342">
        <v>2</v>
      </c>
      <c r="I342">
        <v>99</v>
      </c>
      <c r="J342">
        <v>106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259</v>
      </c>
      <c r="R342">
        <v>2165</v>
      </c>
      <c r="S342">
        <v>6.7614424410540908</v>
      </c>
      <c r="T342">
        <v>8.0822170900692853</v>
      </c>
      <c r="U342">
        <v>239.98300230946913</v>
      </c>
      <c r="V342">
        <v>78.752886836027713</v>
      </c>
      <c r="W342">
        <v>80.600461893764404</v>
      </c>
      <c r="X342">
        <v>0.73903002309468846</v>
      </c>
      <c r="Y342">
        <v>48.754912037649341</v>
      </c>
      <c r="Z342">
        <v>1.5742544834518164</v>
      </c>
      <c r="AA342">
        <v>1.9451325355994189</v>
      </c>
      <c r="AB342">
        <v>68.231807797255243</v>
      </c>
      <c r="AC342">
        <v>64.504426287030554</v>
      </c>
      <c r="AD342">
        <v>53.069913814619838</v>
      </c>
      <c r="AE342">
        <v>6.428719897853135</v>
      </c>
      <c r="AF342">
        <v>6.7018554736741844</v>
      </c>
      <c r="AG342">
        <v>509.35120147874306</v>
      </c>
      <c r="AH342">
        <v>92.240184757505773</v>
      </c>
      <c r="AI342">
        <v>88.175519630484999</v>
      </c>
      <c r="AJ342">
        <v>98.453834961896391</v>
      </c>
      <c r="AK342">
        <v>24.154412946245404</v>
      </c>
      <c r="AL342">
        <v>7.6377783813594</v>
      </c>
      <c r="AM342">
        <v>-27.032766850246048</v>
      </c>
      <c r="AN342">
        <v>99</v>
      </c>
      <c r="AO342">
        <v>99</v>
      </c>
      <c r="AP342">
        <v>99</v>
      </c>
      <c r="AQ342">
        <v>99</v>
      </c>
      <c r="AR342">
        <v>191.88031423290201</v>
      </c>
      <c r="AS342">
        <v>33.661046824886903</v>
      </c>
    </row>
    <row r="343" spans="1:45">
      <c r="A343">
        <v>9</v>
      </c>
      <c r="B343">
        <v>57</v>
      </c>
      <c r="C343">
        <v>2022</v>
      </c>
      <c r="D343">
        <v>99</v>
      </c>
      <c r="E343">
        <v>99</v>
      </c>
      <c r="F343">
        <v>99</v>
      </c>
      <c r="G343">
        <v>99</v>
      </c>
      <c r="H343">
        <v>1</v>
      </c>
      <c r="I343">
        <v>99</v>
      </c>
      <c r="J343">
        <v>110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221</v>
      </c>
      <c r="R343">
        <v>727</v>
      </c>
      <c r="S343">
        <v>5.825309491059147</v>
      </c>
      <c r="T343">
        <v>8.3383768913342493</v>
      </c>
      <c r="U343">
        <v>231.57788170563984</v>
      </c>
      <c r="V343">
        <v>56.258596973865217</v>
      </c>
      <c r="W343">
        <v>83.493810178817057</v>
      </c>
      <c r="X343">
        <v>0</v>
      </c>
      <c r="Y343">
        <v>49.243387389222335</v>
      </c>
      <c r="Z343">
        <v>1.563341352182881</v>
      </c>
      <c r="AA343">
        <v>2.0411041880244785</v>
      </c>
      <c r="AB343">
        <v>56.432918460017248</v>
      </c>
      <c r="AC343">
        <v>55.916109342889023</v>
      </c>
      <c r="AD343">
        <v>40.691768990044302</v>
      </c>
      <c r="AE343">
        <v>2.1587433559996443</v>
      </c>
      <c r="AF343">
        <v>2.1716416524573363</v>
      </c>
      <c r="AG343">
        <v>524.51492537313436</v>
      </c>
      <c r="AH343">
        <v>88.858321870701488</v>
      </c>
      <c r="AI343">
        <v>53.920220082530946</v>
      </c>
      <c r="AJ343">
        <v>109.88729199235144</v>
      </c>
      <c r="AK343">
        <v>40.002638094395579</v>
      </c>
      <c r="AL343">
        <v>7.1136774503309921E-2</v>
      </c>
      <c r="AM343">
        <v>-31.575433380221831</v>
      </c>
      <c r="AN343">
        <v>99</v>
      </c>
      <c r="AO343">
        <v>99</v>
      </c>
      <c r="AP343">
        <v>99</v>
      </c>
      <c r="AQ343">
        <v>99</v>
      </c>
      <c r="AR343">
        <v>194.1626865671642</v>
      </c>
      <c r="AS343">
        <v>31.231879267235179</v>
      </c>
    </row>
    <row r="344" spans="1:45">
      <c r="A344">
        <v>9</v>
      </c>
      <c r="B344">
        <v>58</v>
      </c>
      <c r="C344">
        <v>2022</v>
      </c>
      <c r="D344">
        <v>99</v>
      </c>
      <c r="E344">
        <v>99</v>
      </c>
      <c r="F344">
        <v>99</v>
      </c>
      <c r="G344">
        <v>99</v>
      </c>
      <c r="H344">
        <v>1</v>
      </c>
      <c r="I344">
        <v>99</v>
      </c>
      <c r="J344">
        <v>113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672</v>
      </c>
      <c r="R344">
        <v>2606</v>
      </c>
      <c r="S344">
        <v>5.9154171472510564</v>
      </c>
      <c r="T344">
        <v>7.9723714504988497</v>
      </c>
      <c r="U344">
        <v>235.4684036838066</v>
      </c>
      <c r="V344">
        <v>57.482732156561774</v>
      </c>
      <c r="W344">
        <v>79.316960859554882</v>
      </c>
      <c r="X344">
        <v>1.0360706062931695</v>
      </c>
      <c r="Y344">
        <v>51.085097701009346</v>
      </c>
      <c r="Z344">
        <v>1.7214317619130224</v>
      </c>
      <c r="AA344">
        <v>1.9394133529650703</v>
      </c>
      <c r="AB344">
        <v>53.837599447953281</v>
      </c>
      <c r="AC344">
        <v>62.671781541538238</v>
      </c>
      <c r="AD344">
        <v>47.254574942726322</v>
      </c>
      <c r="AE344">
        <v>7.7382189624966591</v>
      </c>
      <c r="AF344">
        <v>7.9152334067064354</v>
      </c>
      <c r="AG344">
        <v>543.57563368765341</v>
      </c>
      <c r="AH344">
        <v>90.023023791250949</v>
      </c>
      <c r="AI344">
        <v>61.320030698388329</v>
      </c>
      <c r="AJ344">
        <v>103.18359885503578</v>
      </c>
      <c r="AK344">
        <v>59.732345887506149</v>
      </c>
      <c r="AL344">
        <v>38.524643230837498</v>
      </c>
      <c r="AM344">
        <v>-5.7467690442329022</v>
      </c>
      <c r="AN344">
        <v>99</v>
      </c>
      <c r="AO344">
        <v>99</v>
      </c>
      <c r="AP344">
        <v>99</v>
      </c>
      <c r="AQ344">
        <v>99</v>
      </c>
      <c r="AR344">
        <v>195.01880621422728</v>
      </c>
      <c r="AS344">
        <v>31.728230449370194</v>
      </c>
    </row>
    <row r="345" spans="1:45">
      <c r="A345">
        <v>9</v>
      </c>
      <c r="B345">
        <v>59</v>
      </c>
      <c r="C345">
        <v>2022</v>
      </c>
      <c r="D345">
        <v>99</v>
      </c>
      <c r="E345">
        <v>99</v>
      </c>
      <c r="F345">
        <v>99</v>
      </c>
      <c r="G345">
        <v>99</v>
      </c>
      <c r="H345">
        <v>1</v>
      </c>
      <c r="I345">
        <v>99</v>
      </c>
      <c r="J345">
        <v>116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338</v>
      </c>
      <c r="R345">
        <v>1100</v>
      </c>
      <c r="S345">
        <v>5.6769790718835296</v>
      </c>
      <c r="T345">
        <v>7.9081818181818173</v>
      </c>
      <c r="U345">
        <v>227.80889090909099</v>
      </c>
      <c r="V345">
        <v>51.27272727272728</v>
      </c>
      <c r="W345">
        <v>74.909090909090892</v>
      </c>
      <c r="X345">
        <v>0.18181818181818185</v>
      </c>
      <c r="Y345">
        <v>51.8644711378248</v>
      </c>
      <c r="Z345">
        <v>1.6970829194763075</v>
      </c>
      <c r="AA345">
        <v>2.1459743207046924</v>
      </c>
      <c r="AB345">
        <v>57.310993290775642</v>
      </c>
      <c r="AC345">
        <v>65.680132077943526</v>
      </c>
      <c r="AD345">
        <v>51.071271379322447</v>
      </c>
      <c r="AE345">
        <v>3.2663241975235322</v>
      </c>
      <c r="AF345">
        <v>3.232362278043956</v>
      </c>
      <c r="AG345">
        <v>550</v>
      </c>
      <c r="AH345">
        <v>93.181818181818173</v>
      </c>
      <c r="AI345">
        <v>53.909090909090899</v>
      </c>
      <c r="AJ345">
        <v>105.28850879311084</v>
      </c>
      <c r="AK345">
        <v>51.186064078144817</v>
      </c>
      <c r="AL345">
        <v>30.871695109372403</v>
      </c>
      <c r="AM345">
        <v>-9.5402207065659486</v>
      </c>
      <c r="AN345">
        <v>99</v>
      </c>
      <c r="AO345">
        <v>99</v>
      </c>
      <c r="AP345">
        <v>99</v>
      </c>
      <c r="AQ345">
        <v>99</v>
      </c>
      <c r="AR345">
        <v>193.79776328052188</v>
      </c>
      <c r="AS345">
        <v>31.008454539955032</v>
      </c>
    </row>
    <row r="346" spans="1:45">
      <c r="A346">
        <v>9</v>
      </c>
      <c r="B346">
        <v>60</v>
      </c>
      <c r="C346">
        <v>2022</v>
      </c>
      <c r="D346">
        <v>99</v>
      </c>
      <c r="E346">
        <v>99</v>
      </c>
      <c r="F346">
        <v>99</v>
      </c>
      <c r="G346">
        <v>99</v>
      </c>
      <c r="H346">
        <v>2</v>
      </c>
      <c r="I346">
        <v>99</v>
      </c>
      <c r="J346">
        <v>117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339</v>
      </c>
      <c r="R346">
        <v>1736</v>
      </c>
      <c r="S346">
        <v>6.393886966551328</v>
      </c>
      <c r="T346">
        <v>7.8629032258064511</v>
      </c>
      <c r="U346">
        <v>237.46728110599045</v>
      </c>
      <c r="V346">
        <v>65.725806451612911</v>
      </c>
      <c r="W346">
        <v>76.15207373271889</v>
      </c>
      <c r="X346">
        <v>2.2465437788018434</v>
      </c>
      <c r="Y346">
        <v>55.718248596927985</v>
      </c>
      <c r="Z346">
        <v>2.041365374597508</v>
      </c>
      <c r="AA346">
        <v>2.0389879243418063</v>
      </c>
      <c r="AB346">
        <v>56.312593372079917</v>
      </c>
      <c r="AC346">
        <v>68.948791832951429</v>
      </c>
      <c r="AD346">
        <v>45.482148655746471</v>
      </c>
      <c r="AE346">
        <v>5.1548534608189565</v>
      </c>
      <c r="AF346">
        <v>5.3175327783125406</v>
      </c>
      <c r="AG346">
        <v>537.77687861271681</v>
      </c>
      <c r="AH346">
        <v>95.794930875576014</v>
      </c>
      <c r="AI346">
        <v>73.905529953917053</v>
      </c>
      <c r="AJ346">
        <v>119.80657309484684</v>
      </c>
      <c r="AK346">
        <v>33.124393184398343</v>
      </c>
      <c r="AL346">
        <v>17.219956589253403</v>
      </c>
      <c r="AM346">
        <v>-32.216712976017803</v>
      </c>
      <c r="AN346">
        <v>99</v>
      </c>
      <c r="AO346">
        <v>99</v>
      </c>
      <c r="AP346">
        <v>99</v>
      </c>
      <c r="AQ346">
        <v>99</v>
      </c>
      <c r="AR346">
        <v>193.37919075144504</v>
      </c>
      <c r="AS346">
        <v>32.630122054390235</v>
      </c>
    </row>
    <row r="347" spans="1:45">
      <c r="A347">
        <v>9</v>
      </c>
      <c r="B347">
        <v>61</v>
      </c>
      <c r="C347">
        <v>2022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134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655</v>
      </c>
      <c r="R347">
        <v>2112</v>
      </c>
      <c r="S347">
        <v>5.1094268119374684</v>
      </c>
      <c r="T347">
        <v>7.4644886363636385</v>
      </c>
      <c r="U347">
        <v>220.74171874999996</v>
      </c>
      <c r="V347">
        <v>35.037878787878789</v>
      </c>
      <c r="W347">
        <v>67.897727272727266</v>
      </c>
      <c r="X347">
        <v>0.28409090909090912</v>
      </c>
      <c r="Y347">
        <v>49.290816005144279</v>
      </c>
      <c r="Z347">
        <v>1.4866221888033204</v>
      </c>
      <c r="AA347">
        <v>2.0117242349780766</v>
      </c>
      <c r="AB347">
        <v>54.779771460735411</v>
      </c>
      <c r="AC347">
        <v>65.654803781292742</v>
      </c>
      <c r="AD347">
        <v>50.914058184002798</v>
      </c>
      <c r="AE347">
        <v>6.2713424592451856</v>
      </c>
      <c r="AF347">
        <v>6.0136065273792196</v>
      </c>
      <c r="AG347">
        <v>555.37487537387835</v>
      </c>
      <c r="AH347">
        <v>91.382575757575765</v>
      </c>
      <c r="AI347">
        <v>35.369318181818173</v>
      </c>
      <c r="AJ347">
        <v>107.64462342357577</v>
      </c>
      <c r="AK347">
        <v>58.171203910995303</v>
      </c>
      <c r="AL347">
        <v>32.52991526559871</v>
      </c>
      <c r="AM347">
        <v>1.558673314016122</v>
      </c>
      <c r="AN347">
        <v>99</v>
      </c>
      <c r="AO347">
        <v>99</v>
      </c>
      <c r="AP347">
        <v>99</v>
      </c>
      <c r="AQ347">
        <v>99</v>
      </c>
      <c r="AR347">
        <v>194.51445663010969</v>
      </c>
      <c r="AS347">
        <v>29.657189182822727</v>
      </c>
    </row>
    <row r="348" spans="1:45">
      <c r="A348">
        <v>9</v>
      </c>
      <c r="B348">
        <v>62</v>
      </c>
      <c r="C348">
        <v>2022</v>
      </c>
      <c r="D348">
        <v>99</v>
      </c>
      <c r="E348">
        <v>99</v>
      </c>
      <c r="F348">
        <v>99</v>
      </c>
      <c r="G348">
        <v>99</v>
      </c>
      <c r="H348">
        <v>2</v>
      </c>
      <c r="I348">
        <v>99</v>
      </c>
      <c r="J348">
        <v>138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28</v>
      </c>
      <c r="R348">
        <v>77</v>
      </c>
      <c r="S348">
        <v>4</v>
      </c>
      <c r="T348">
        <v>6.5844155844155852</v>
      </c>
      <c r="U348">
        <v>179.59610389610387</v>
      </c>
      <c r="V348">
        <v>7.7922077922077904</v>
      </c>
      <c r="W348">
        <v>48.051948051948045</v>
      </c>
      <c r="X348">
        <v>0</v>
      </c>
      <c r="Y348">
        <v>59.510386393607575</v>
      </c>
      <c r="Z348">
        <v>0.80582296402538001</v>
      </c>
      <c r="AA348">
        <v>1.847080176369978</v>
      </c>
      <c r="AB348">
        <v>42.282749952635754</v>
      </c>
      <c r="AC348">
        <v>84.865091878722893</v>
      </c>
      <c r="AD348">
        <v>55.842372580684462</v>
      </c>
      <c r="AE348">
        <v>0.22864269382664723</v>
      </c>
      <c r="AF348">
        <v>0.17837924079282907</v>
      </c>
      <c r="AG348">
        <v>534.5</v>
      </c>
      <c r="AH348">
        <v>89.610389610389603</v>
      </c>
      <c r="AI348">
        <v>41.558441558441551</v>
      </c>
      <c r="AJ348">
        <v>111.29045686613784</v>
      </c>
      <c r="AK348">
        <v>58.306561454176496</v>
      </c>
      <c r="AL348">
        <v>43.653476866301091</v>
      </c>
      <c r="AM348">
        <v>-12.83798594521895</v>
      </c>
      <c r="AN348">
        <v>99</v>
      </c>
      <c r="AO348">
        <v>99</v>
      </c>
      <c r="AP348">
        <v>99</v>
      </c>
      <c r="AQ348">
        <v>99</v>
      </c>
      <c r="AR348">
        <v>189.19736842105263</v>
      </c>
      <c r="AS348">
        <v>25.503832783727795</v>
      </c>
    </row>
    <row r="349" spans="1:45">
      <c r="A349">
        <v>9</v>
      </c>
      <c r="B349">
        <v>63</v>
      </c>
      <c r="C349">
        <v>2022</v>
      </c>
      <c r="D349">
        <v>99</v>
      </c>
      <c r="E349">
        <v>99</v>
      </c>
      <c r="F349">
        <v>99</v>
      </c>
      <c r="G349">
        <v>99</v>
      </c>
      <c r="H349">
        <v>2</v>
      </c>
      <c r="I349">
        <v>99</v>
      </c>
      <c r="J349">
        <v>141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279</v>
      </c>
      <c r="R349">
        <v>1391</v>
      </c>
      <c r="S349">
        <v>6.0294964028776983</v>
      </c>
      <c r="T349">
        <v>7.5039539899352992</v>
      </c>
      <c r="U349">
        <v>218.66117900790755</v>
      </c>
      <c r="V349">
        <v>58.806613946800873</v>
      </c>
      <c r="W349">
        <v>71.243709561466574</v>
      </c>
      <c r="X349">
        <v>0.79079798705966942</v>
      </c>
      <c r="Y349">
        <v>59.348063983067021</v>
      </c>
      <c r="Z349">
        <v>1.8407941860840904</v>
      </c>
      <c r="AA349">
        <v>2.0401660913087589</v>
      </c>
      <c r="AB349">
        <v>66.357399800179138</v>
      </c>
      <c r="AC349">
        <v>68.304859184704213</v>
      </c>
      <c r="AD349">
        <v>53.505944178433914</v>
      </c>
      <c r="AE349">
        <v>4.1304154170502132</v>
      </c>
      <c r="AF349">
        <v>3.923335884075593</v>
      </c>
      <c r="AG349">
        <v>528.10431654676256</v>
      </c>
      <c r="AH349">
        <v>95.111430625449302</v>
      </c>
      <c r="AI349">
        <v>73.831775700934571</v>
      </c>
      <c r="AJ349">
        <v>106.4188746785189</v>
      </c>
      <c r="AK349">
        <v>49.548027275203992</v>
      </c>
      <c r="AL349">
        <v>35.071885062950201</v>
      </c>
      <c r="AM349">
        <v>-3.0567199448019702</v>
      </c>
      <c r="AN349">
        <v>99</v>
      </c>
      <c r="AO349">
        <v>99</v>
      </c>
      <c r="AP349">
        <v>99</v>
      </c>
      <c r="AQ349">
        <v>99</v>
      </c>
      <c r="AR349">
        <v>189.33453237410072</v>
      </c>
      <c r="AS349">
        <v>31.575711804485945</v>
      </c>
    </row>
    <row r="350" spans="1:45">
      <c r="A350">
        <v>9</v>
      </c>
      <c r="B350">
        <v>64</v>
      </c>
      <c r="C350">
        <v>2022</v>
      </c>
      <c r="D350">
        <v>99</v>
      </c>
      <c r="E350">
        <v>99</v>
      </c>
      <c r="F350">
        <v>99</v>
      </c>
      <c r="G350">
        <v>99</v>
      </c>
      <c r="H350">
        <v>2</v>
      </c>
      <c r="I350">
        <v>99</v>
      </c>
      <c r="J350">
        <v>143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150</v>
      </c>
      <c r="R350">
        <v>530</v>
      </c>
      <c r="S350">
        <v>4.7113207547169811</v>
      </c>
      <c r="T350">
        <v>6.813207547169811</v>
      </c>
      <c r="U350">
        <v>218.20320754716988</v>
      </c>
      <c r="V350">
        <v>22.641509433962256</v>
      </c>
      <c r="W350">
        <v>59.245283018867923</v>
      </c>
      <c r="X350">
        <v>0</v>
      </c>
      <c r="Y350">
        <v>54.043637234745511</v>
      </c>
      <c r="Z350">
        <v>1.4080845248747973</v>
      </c>
      <c r="AA350">
        <v>1.8410966518497829</v>
      </c>
      <c r="AB350">
        <v>56.541510228157513</v>
      </c>
      <c r="AC350">
        <v>69.498776482277776</v>
      </c>
      <c r="AD350">
        <v>42.753148528029847</v>
      </c>
      <c r="AE350">
        <v>1.5737743860795204</v>
      </c>
      <c r="AF350">
        <v>1.4917418540474561</v>
      </c>
      <c r="AG350">
        <v>561.03787878787887</v>
      </c>
      <c r="AH350">
        <v>93.773584905660385</v>
      </c>
      <c r="AI350">
        <v>30.188679245283009</v>
      </c>
      <c r="AJ350">
        <v>112.89599701032373</v>
      </c>
      <c r="AK350">
        <v>60.952329875227726</v>
      </c>
      <c r="AL350">
        <v>28.87132915755328</v>
      </c>
      <c r="AM350">
        <v>-2.5497514839128073</v>
      </c>
      <c r="AN350">
        <v>99</v>
      </c>
      <c r="AO350">
        <v>99</v>
      </c>
      <c r="AP350">
        <v>99</v>
      </c>
      <c r="AQ350">
        <v>99</v>
      </c>
      <c r="AR350">
        <v>196.98863636363637</v>
      </c>
      <c r="AS350">
        <v>28.168559709953119</v>
      </c>
    </row>
    <row r="351" spans="1:45">
      <c r="A351">
        <v>9</v>
      </c>
      <c r="B351">
        <v>65</v>
      </c>
      <c r="C351">
        <v>2022</v>
      </c>
      <c r="D351">
        <v>99</v>
      </c>
      <c r="E351">
        <v>99</v>
      </c>
      <c r="F351">
        <v>99</v>
      </c>
      <c r="G351">
        <v>99</v>
      </c>
      <c r="H351">
        <v>1</v>
      </c>
      <c r="I351">
        <v>99</v>
      </c>
      <c r="J351">
        <v>147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AN351">
        <v>99</v>
      </c>
      <c r="AO351">
        <v>99</v>
      </c>
      <c r="AP351">
        <v>99</v>
      </c>
      <c r="AQ351">
        <v>99</v>
      </c>
    </row>
    <row r="352" spans="1:45">
      <c r="A352">
        <v>9</v>
      </c>
      <c r="B352">
        <v>66</v>
      </c>
      <c r="C352">
        <v>2022</v>
      </c>
      <c r="D352">
        <v>99</v>
      </c>
      <c r="E352">
        <v>99</v>
      </c>
      <c r="F352">
        <v>99</v>
      </c>
      <c r="G352">
        <v>99</v>
      </c>
      <c r="H352">
        <v>2</v>
      </c>
      <c r="I352">
        <v>99</v>
      </c>
      <c r="J352">
        <v>147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183</v>
      </c>
      <c r="R352">
        <v>993</v>
      </c>
      <c r="S352">
        <v>6.682459677419355</v>
      </c>
      <c r="T352">
        <v>7.5256797583081552</v>
      </c>
      <c r="U352">
        <v>235.94128902316223</v>
      </c>
      <c r="V352">
        <v>70.694864048338388</v>
      </c>
      <c r="W352">
        <v>70.896273917421937</v>
      </c>
      <c r="X352">
        <v>1.309164149043303</v>
      </c>
      <c r="Y352">
        <v>51.774095315808211</v>
      </c>
      <c r="Z352">
        <v>1.85646024561573</v>
      </c>
      <c r="AA352">
        <v>1.9607413682470296</v>
      </c>
      <c r="AB352">
        <v>52.718104040104492</v>
      </c>
      <c r="AC352">
        <v>62.959621412049806</v>
      </c>
      <c r="AD352">
        <v>21.800142689426011</v>
      </c>
      <c r="AE352">
        <v>2.9485999346735161</v>
      </c>
      <c r="AF352">
        <v>3.0221072400248534</v>
      </c>
      <c r="AG352">
        <v>526.00210526315777</v>
      </c>
      <c r="AH352">
        <v>90.433031218529678</v>
      </c>
      <c r="AI352">
        <v>75.125881168177244</v>
      </c>
      <c r="AJ352">
        <v>105.22239103211461</v>
      </c>
      <c r="AK352">
        <v>42.384544743950201</v>
      </c>
      <c r="AL352">
        <v>21.264875579624903</v>
      </c>
      <c r="AM352">
        <v>-12.707841420173956</v>
      </c>
      <c r="AN352">
        <v>99</v>
      </c>
      <c r="AO352">
        <v>99</v>
      </c>
      <c r="AP352">
        <v>99</v>
      </c>
      <c r="AQ352">
        <v>99</v>
      </c>
      <c r="AR352">
        <v>191.4915789473684</v>
      </c>
      <c r="AS352">
        <v>33.378867170209098</v>
      </c>
    </row>
    <row r="353" spans="1:45">
      <c r="A353">
        <v>9</v>
      </c>
      <c r="B353">
        <v>67</v>
      </c>
      <c r="C353">
        <v>2022</v>
      </c>
      <c r="D353">
        <v>99</v>
      </c>
      <c r="E353">
        <v>99</v>
      </c>
      <c r="F353">
        <v>99</v>
      </c>
      <c r="G353">
        <v>99</v>
      </c>
      <c r="H353">
        <v>1</v>
      </c>
      <c r="I353">
        <v>99</v>
      </c>
      <c r="J353">
        <v>155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177</v>
      </c>
      <c r="R353">
        <v>578</v>
      </c>
      <c r="S353">
        <v>4.9896013864818034</v>
      </c>
      <c r="T353">
        <v>7.0311418685121101</v>
      </c>
      <c r="U353">
        <v>211.08039792387544</v>
      </c>
      <c r="V353">
        <v>35.467128027681653</v>
      </c>
      <c r="W353">
        <v>57.78546712802769</v>
      </c>
      <c r="X353">
        <v>0.51903114186851196</v>
      </c>
      <c r="Y353">
        <v>52.024904094437666</v>
      </c>
      <c r="Z353">
        <v>1.4723762579073745</v>
      </c>
      <c r="AA353">
        <v>1.9471563181414488</v>
      </c>
      <c r="AB353">
        <v>54.704196216070549</v>
      </c>
      <c r="AC353">
        <v>65.919971745727509</v>
      </c>
      <c r="AD353">
        <v>53.301702825137824</v>
      </c>
      <c r="AE353">
        <v>1.7163048965169101</v>
      </c>
      <c r="AF353">
        <v>1.5737379496512005</v>
      </c>
      <c r="AG353">
        <v>545.8770343580469</v>
      </c>
      <c r="AH353">
        <v>91.522491349480973</v>
      </c>
      <c r="AI353">
        <v>43.944636678200688</v>
      </c>
      <c r="AJ353">
        <v>104.92432163253481</v>
      </c>
      <c r="AK353">
        <v>52.521874857125475</v>
      </c>
      <c r="AL353">
        <v>20.485196396147231</v>
      </c>
      <c r="AM353">
        <v>-18.480180131203596</v>
      </c>
      <c r="AN353">
        <v>99</v>
      </c>
      <c r="AO353">
        <v>99</v>
      </c>
      <c r="AP353">
        <v>99</v>
      </c>
      <c r="AQ353">
        <v>99</v>
      </c>
      <c r="AR353">
        <v>193.25316455696196</v>
      </c>
      <c r="AS353">
        <v>28.724342151621443</v>
      </c>
    </row>
    <row r="354" spans="1:45">
      <c r="A354">
        <v>9</v>
      </c>
      <c r="B354">
        <v>68</v>
      </c>
      <c r="C354">
        <v>2022</v>
      </c>
      <c r="D354">
        <v>99</v>
      </c>
      <c r="E354">
        <v>99</v>
      </c>
      <c r="F354">
        <v>99</v>
      </c>
      <c r="G354">
        <v>99</v>
      </c>
      <c r="H354">
        <v>2</v>
      </c>
      <c r="I354">
        <v>99</v>
      </c>
      <c r="J354">
        <v>160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263</v>
      </c>
      <c r="R354">
        <v>2007</v>
      </c>
      <c r="S354">
        <v>6.4439461883408047</v>
      </c>
      <c r="T354">
        <v>7.4454409566517183</v>
      </c>
      <c r="U354">
        <v>235.76307922272065</v>
      </c>
      <c r="V354">
        <v>66.268061783756835</v>
      </c>
      <c r="W354">
        <v>70.901843547583454</v>
      </c>
      <c r="X354">
        <v>2.2421524663677124</v>
      </c>
      <c r="Y354">
        <v>57.984152750466237</v>
      </c>
      <c r="Z354">
        <v>1.8514116062666359</v>
      </c>
      <c r="AA354">
        <v>1.8800311387281927</v>
      </c>
      <c r="AB354">
        <v>73.22817884394334</v>
      </c>
      <c r="AC354">
        <v>64.50576886086138</v>
      </c>
      <c r="AD354">
        <v>51.176934485014016</v>
      </c>
      <c r="AE354">
        <v>5.9595569676633904</v>
      </c>
      <c r="AF354">
        <v>6.1035125592786237</v>
      </c>
      <c r="AG354">
        <v>523.58354239839446</v>
      </c>
      <c r="AH354">
        <v>93.02441454907823</v>
      </c>
      <c r="AI354">
        <v>86.148480318883898</v>
      </c>
      <c r="AJ354">
        <v>106.71087295359456</v>
      </c>
      <c r="AK354">
        <v>36.087345339983607</v>
      </c>
      <c r="AL354">
        <v>19.173267595875441</v>
      </c>
      <c r="AM354">
        <v>-14.48176438624894</v>
      </c>
      <c r="AN354">
        <v>99</v>
      </c>
      <c r="AO354">
        <v>99</v>
      </c>
      <c r="AP354">
        <v>99</v>
      </c>
      <c r="AQ354">
        <v>99</v>
      </c>
      <c r="AR354">
        <v>192.95735072754644</v>
      </c>
      <c r="AS354">
        <v>32.407822721565431</v>
      </c>
    </row>
    <row r="355" spans="1:45">
      <c r="A355">
        <v>9</v>
      </c>
      <c r="B355">
        <v>69</v>
      </c>
      <c r="C355">
        <v>2022</v>
      </c>
      <c r="D355">
        <v>99</v>
      </c>
      <c r="E355">
        <v>99</v>
      </c>
      <c r="F355">
        <v>99</v>
      </c>
      <c r="G355">
        <v>99</v>
      </c>
      <c r="H355">
        <v>1</v>
      </c>
      <c r="I355">
        <v>99</v>
      </c>
      <c r="J355">
        <v>171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126</v>
      </c>
      <c r="R355">
        <v>876</v>
      </c>
      <c r="S355">
        <v>6.0675830469644909</v>
      </c>
      <c r="T355">
        <v>9.0216894977168973</v>
      </c>
      <c r="U355">
        <v>239.33613013698641</v>
      </c>
      <c r="V355">
        <v>66.666666666666686</v>
      </c>
      <c r="W355">
        <v>91.324200913242009</v>
      </c>
      <c r="X355">
        <v>1.1415525114155252</v>
      </c>
      <c r="Y355">
        <v>43.964846303389407</v>
      </c>
      <c r="Z355">
        <v>1.5899821615745211</v>
      </c>
      <c r="AA355">
        <v>1.8165235688509656</v>
      </c>
      <c r="AB355">
        <v>35.755797271629866</v>
      </c>
      <c r="AC355">
        <v>57.145126533957807</v>
      </c>
      <c r="AD355">
        <v>69.162971991713079</v>
      </c>
      <c r="AE355">
        <v>2.6011818154823776</v>
      </c>
      <c r="AF355">
        <v>2.7043882837247599</v>
      </c>
      <c r="AG355">
        <v>551.28070175438597</v>
      </c>
      <c r="AH355">
        <v>84.360730593607315</v>
      </c>
      <c r="AI355">
        <v>72.374429223744286</v>
      </c>
      <c r="AJ355">
        <v>90.359357219391185</v>
      </c>
      <c r="AK355">
        <v>52.999546531232653</v>
      </c>
      <c r="AL355">
        <v>19.869132068538125</v>
      </c>
      <c r="AM355">
        <v>-8.7199322364080682</v>
      </c>
      <c r="AN355">
        <v>99</v>
      </c>
      <c r="AO355">
        <v>99</v>
      </c>
      <c r="AP355">
        <v>99</v>
      </c>
      <c r="AQ355">
        <v>99</v>
      </c>
      <c r="AR355">
        <v>194.81077694235591</v>
      </c>
      <c r="AS355">
        <v>32.474017081200337</v>
      </c>
    </row>
    <row r="356" spans="1:45">
      <c r="A356">
        <v>9</v>
      </c>
      <c r="B356">
        <v>70</v>
      </c>
      <c r="C356">
        <v>2022</v>
      </c>
      <c r="D356">
        <v>99</v>
      </c>
      <c r="E356">
        <v>99</v>
      </c>
      <c r="F356">
        <v>99</v>
      </c>
      <c r="G356">
        <v>99</v>
      </c>
      <c r="H356">
        <v>2</v>
      </c>
      <c r="I356">
        <v>99</v>
      </c>
      <c r="J356">
        <v>175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54</v>
      </c>
      <c r="R356">
        <v>157</v>
      </c>
      <c r="S356">
        <v>4.6942675159235661</v>
      </c>
      <c r="T356">
        <v>7.5605095541401264</v>
      </c>
      <c r="U356">
        <v>207.24012738853497</v>
      </c>
      <c r="V356">
        <v>22.29299363057325</v>
      </c>
      <c r="W356">
        <v>66.242038216560516</v>
      </c>
      <c r="X356">
        <v>0</v>
      </c>
      <c r="Y356">
        <v>56.736895128069982</v>
      </c>
      <c r="Z356">
        <v>1.2138396224675529</v>
      </c>
      <c r="AA356">
        <v>2.1335583136943295</v>
      </c>
      <c r="AB356">
        <v>57.428164524490953</v>
      </c>
      <c r="AC356">
        <v>75.786935283642634</v>
      </c>
      <c r="AD356">
        <v>64.41357631040097</v>
      </c>
      <c r="AE356">
        <v>0.46619354455563133</v>
      </c>
      <c r="AF356">
        <v>0.4196915043064916</v>
      </c>
      <c r="AG356">
        <v>528.55128205128199</v>
      </c>
      <c r="AH356">
        <v>95.54140127388537</v>
      </c>
      <c r="AI356">
        <v>33.121019108280258</v>
      </c>
      <c r="AJ356">
        <v>111.38816944913007</v>
      </c>
      <c r="AK356">
        <v>61.419657724714995</v>
      </c>
      <c r="AL356">
        <v>39.274930060602145</v>
      </c>
      <c r="AM356">
        <v>12.378261351238102</v>
      </c>
      <c r="AN356">
        <v>99</v>
      </c>
      <c r="AO356">
        <v>99</v>
      </c>
      <c r="AP356">
        <v>99</v>
      </c>
      <c r="AQ356">
        <v>99</v>
      </c>
      <c r="AR356">
        <v>193.08974358974365</v>
      </c>
      <c r="AS356">
        <v>28.167778992940914</v>
      </c>
    </row>
    <row r="357" spans="1:45">
      <c r="A357">
        <v>9</v>
      </c>
      <c r="B357">
        <v>71</v>
      </c>
      <c r="C357">
        <v>2022</v>
      </c>
      <c r="D357">
        <v>99</v>
      </c>
      <c r="E357">
        <v>99</v>
      </c>
      <c r="F357">
        <v>99</v>
      </c>
      <c r="G357">
        <v>99</v>
      </c>
      <c r="H357">
        <v>2</v>
      </c>
      <c r="I357">
        <v>99</v>
      </c>
      <c r="J357">
        <v>177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257</v>
      </c>
      <c r="R357">
        <v>1117</v>
      </c>
      <c r="S357">
        <v>5.7054610564010737</v>
      </c>
      <c r="T357">
        <v>7.5443151298119986</v>
      </c>
      <c r="U357">
        <v>219.7714413607878</v>
      </c>
      <c r="V357">
        <v>53.804834377797683</v>
      </c>
      <c r="W357">
        <v>64.905998209489709</v>
      </c>
      <c r="X357">
        <v>0.17905102954341984</v>
      </c>
      <c r="Y357">
        <v>54.498308425937807</v>
      </c>
      <c r="Z357">
        <v>1.6713116468539124</v>
      </c>
      <c r="AA357">
        <v>2.4866800756498839</v>
      </c>
      <c r="AB357">
        <v>65.735709971358474</v>
      </c>
      <c r="AC357">
        <v>62.270744537527271</v>
      </c>
      <c r="AD357">
        <v>43.687227668772955</v>
      </c>
      <c r="AE357">
        <v>3.3168037533034407</v>
      </c>
      <c r="AF357">
        <v>3.1665117552556894</v>
      </c>
      <c r="AG357">
        <v>540.20721554116574</v>
      </c>
      <c r="AH357">
        <v>93.285586392121758</v>
      </c>
      <c r="AI357">
        <v>68.576544315129809</v>
      </c>
      <c r="AJ357">
        <v>104.94964910424117</v>
      </c>
      <c r="AK357">
        <v>44.143361917478146</v>
      </c>
      <c r="AL357">
        <v>29.621777808350807</v>
      </c>
      <c r="AM357">
        <v>-2.1733204755531372</v>
      </c>
      <c r="AN357">
        <v>99</v>
      </c>
      <c r="AO357">
        <v>99</v>
      </c>
      <c r="AP357">
        <v>99</v>
      </c>
      <c r="AQ357">
        <v>99</v>
      </c>
      <c r="AR357">
        <v>191.54116558741904</v>
      </c>
      <c r="AS357">
        <v>30.759566978845555</v>
      </c>
    </row>
    <row r="358" spans="1:45">
      <c r="A358">
        <v>9</v>
      </c>
      <c r="B358">
        <v>72</v>
      </c>
      <c r="C358">
        <v>2022</v>
      </c>
      <c r="D358">
        <v>99</v>
      </c>
      <c r="E358">
        <v>99</v>
      </c>
      <c r="F358">
        <v>99</v>
      </c>
      <c r="G358">
        <v>99</v>
      </c>
      <c r="H358">
        <v>2</v>
      </c>
      <c r="I358">
        <v>99</v>
      </c>
      <c r="J358">
        <v>178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142</v>
      </c>
      <c r="R358">
        <v>484</v>
      </c>
      <c r="S358">
        <v>5.0393374741200816</v>
      </c>
      <c r="T358">
        <v>7.1756198347107434</v>
      </c>
      <c r="U358">
        <v>211.49028925619845</v>
      </c>
      <c r="V358">
        <v>34.29752066115703</v>
      </c>
      <c r="W358">
        <v>64.462809917355372</v>
      </c>
      <c r="X358">
        <v>0</v>
      </c>
      <c r="Y358">
        <v>56.595644642306915</v>
      </c>
      <c r="Z358">
        <v>1.4001606060575591</v>
      </c>
      <c r="AA358">
        <v>2.0968651897700537</v>
      </c>
      <c r="AB358">
        <v>63.625474029246355</v>
      </c>
      <c r="AC358">
        <v>71.937508273885157</v>
      </c>
      <c r="AD358">
        <v>47.176741409547198</v>
      </c>
      <c r="AE358">
        <v>1.4371826469103544</v>
      </c>
      <c r="AF358">
        <v>1.3203603309422312</v>
      </c>
      <c r="AG358">
        <v>541.32024793388427</v>
      </c>
      <c r="AH358">
        <v>96.900826446280973</v>
      </c>
      <c r="AI358">
        <v>48.553719008264466</v>
      </c>
      <c r="AJ358">
        <v>142.68319644828151</v>
      </c>
      <c r="AK358">
        <v>44.930997776618042</v>
      </c>
      <c r="AL358">
        <v>27.161571140504353</v>
      </c>
      <c r="AM358">
        <v>-2.3666382813810256</v>
      </c>
      <c r="AN358">
        <v>99</v>
      </c>
      <c r="AO358">
        <v>99</v>
      </c>
      <c r="AP358">
        <v>99</v>
      </c>
      <c r="AQ358">
        <v>99</v>
      </c>
      <c r="AR358">
        <v>192.82851239669421</v>
      </c>
      <c r="AS358">
        <v>28.835499127968287</v>
      </c>
    </row>
    <row r="359" spans="1:45">
      <c r="A359">
        <v>9</v>
      </c>
      <c r="B359">
        <v>73</v>
      </c>
      <c r="C359">
        <v>2022</v>
      </c>
      <c r="D359">
        <v>99</v>
      </c>
      <c r="E359">
        <v>99</v>
      </c>
      <c r="F359">
        <v>99</v>
      </c>
      <c r="G359">
        <v>99</v>
      </c>
      <c r="H359">
        <v>2</v>
      </c>
      <c r="I359">
        <v>99</v>
      </c>
      <c r="J359">
        <v>181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80</v>
      </c>
      <c r="R359">
        <v>368</v>
      </c>
      <c r="S359">
        <v>5.2125340599455052</v>
      </c>
      <c r="T359">
        <v>6.5951086956521747</v>
      </c>
      <c r="U359">
        <v>210.98315217391303</v>
      </c>
      <c r="V359">
        <v>40.217391304347821</v>
      </c>
      <c r="W359">
        <v>50.271739130434781</v>
      </c>
      <c r="X359">
        <v>0.54347826086956519</v>
      </c>
      <c r="Y359">
        <v>50.918721879970974</v>
      </c>
      <c r="Z359">
        <v>1.4542402693037204</v>
      </c>
      <c r="AA359">
        <v>1.7543975768765963</v>
      </c>
      <c r="AB359">
        <v>61.129416009004117</v>
      </c>
      <c r="AC359">
        <v>70.781614211247316</v>
      </c>
      <c r="AD359">
        <v>51.99574840023304</v>
      </c>
      <c r="AE359">
        <v>1.0927339133533271</v>
      </c>
      <c r="AF359">
        <v>1.0015030362348902</v>
      </c>
      <c r="AG359">
        <v>555.15531335149876</v>
      </c>
      <c r="AH359">
        <v>95.923913043478251</v>
      </c>
      <c r="AI359">
        <v>63.858695652173914</v>
      </c>
      <c r="AJ359">
        <v>102.92514868576237</v>
      </c>
      <c r="AK359">
        <v>47.459221923977843</v>
      </c>
      <c r="AL359">
        <v>28.749698002128198</v>
      </c>
      <c r="AM359">
        <v>-9.9489105656193928</v>
      </c>
      <c r="AN359">
        <v>99</v>
      </c>
      <c r="AO359">
        <v>99</v>
      </c>
      <c r="AP359">
        <v>99</v>
      </c>
      <c r="AQ359">
        <v>99</v>
      </c>
      <c r="AR359">
        <v>192.2152588555858</v>
      </c>
      <c r="AS359">
        <v>29.196607563503306</v>
      </c>
    </row>
    <row r="360" spans="1:45">
      <c r="A360">
        <v>9</v>
      </c>
      <c r="B360">
        <v>74</v>
      </c>
      <c r="C360">
        <v>2022</v>
      </c>
      <c r="D360">
        <v>99</v>
      </c>
      <c r="E360">
        <v>99</v>
      </c>
      <c r="F360">
        <v>99</v>
      </c>
      <c r="G360">
        <v>99</v>
      </c>
      <c r="H360">
        <v>1</v>
      </c>
      <c r="I360">
        <v>99</v>
      </c>
      <c r="J360">
        <v>309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1197</v>
      </c>
      <c r="R360">
        <v>4870</v>
      </c>
      <c r="S360">
        <v>5.3783728115344998</v>
      </c>
      <c r="T360">
        <v>7.8548254620123181</v>
      </c>
      <c r="U360">
        <v>226.89379466119112</v>
      </c>
      <c r="V360">
        <v>42.4229979466119</v>
      </c>
      <c r="W360">
        <v>78.665297741273122</v>
      </c>
      <c r="X360">
        <v>0.28747433264887073</v>
      </c>
      <c r="Y360">
        <v>49.947999474184357</v>
      </c>
      <c r="Z360">
        <v>1.5888488293117109</v>
      </c>
      <c r="AA360">
        <v>1.8627639265141829</v>
      </c>
      <c r="AB360">
        <v>51.399634421991678</v>
      </c>
      <c r="AC360">
        <v>63.157410177023642</v>
      </c>
      <c r="AD360">
        <v>27.828811238579419</v>
      </c>
      <c r="AE360">
        <v>14.460908038126908</v>
      </c>
      <c r="AF360">
        <v>14.253064639497127</v>
      </c>
      <c r="AG360">
        <v>552.85381770720039</v>
      </c>
      <c r="AH360">
        <v>90.821355236139652</v>
      </c>
      <c r="AI360">
        <v>43.96303901437372</v>
      </c>
      <c r="AJ360">
        <v>105.98456609362601</v>
      </c>
      <c r="AK360">
        <v>64.947448097892206</v>
      </c>
      <c r="AL360">
        <v>35.15534840344543</v>
      </c>
      <c r="AM360">
        <v>-3.067772453082557</v>
      </c>
      <c r="AN360">
        <v>99</v>
      </c>
      <c r="AO360">
        <v>99</v>
      </c>
      <c r="AP360">
        <v>99</v>
      </c>
      <c r="AQ360">
        <v>99</v>
      </c>
      <c r="AR360">
        <v>195.42027409179903</v>
      </c>
      <c r="AS360">
        <v>30.234036019414791</v>
      </c>
    </row>
    <row r="361" spans="1:45">
      <c r="A361">
        <v>9</v>
      </c>
      <c r="B361">
        <v>75</v>
      </c>
      <c r="C361">
        <v>2022</v>
      </c>
      <c r="D361">
        <v>99</v>
      </c>
      <c r="E361">
        <v>99</v>
      </c>
      <c r="F361">
        <v>99</v>
      </c>
      <c r="G361">
        <v>99</v>
      </c>
      <c r="H361">
        <v>1</v>
      </c>
      <c r="I361">
        <v>99</v>
      </c>
      <c r="J361">
        <v>420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AN361">
        <v>99</v>
      </c>
      <c r="AO361">
        <v>99</v>
      </c>
      <c r="AP361">
        <v>99</v>
      </c>
      <c r="AQ361">
        <v>99</v>
      </c>
    </row>
    <row r="362" spans="1:45">
      <c r="A362">
        <v>9</v>
      </c>
      <c r="B362">
        <v>76</v>
      </c>
      <c r="C362">
        <v>2022</v>
      </c>
      <c r="D362">
        <v>99</v>
      </c>
      <c r="E362">
        <v>99</v>
      </c>
      <c r="F362">
        <v>99</v>
      </c>
      <c r="G362">
        <v>99</v>
      </c>
      <c r="H362">
        <v>2</v>
      </c>
      <c r="I362">
        <v>99</v>
      </c>
      <c r="J362">
        <v>470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93</v>
      </c>
      <c r="R362">
        <v>390</v>
      </c>
      <c r="S362">
        <v>6.0435897435897452</v>
      </c>
      <c r="T362">
        <v>7.502564102564099</v>
      </c>
      <c r="U362">
        <v>204.96769230769223</v>
      </c>
      <c r="V362">
        <v>60.512820512820504</v>
      </c>
      <c r="W362">
        <v>64.87179487179489</v>
      </c>
      <c r="X362">
        <v>1.2820512820512819</v>
      </c>
      <c r="Y362">
        <v>66.426219972257897</v>
      </c>
      <c r="Z362">
        <v>1.6842094503699121</v>
      </c>
      <c r="AA362">
        <v>2.4429371959440043</v>
      </c>
      <c r="AB362">
        <v>73.301036367200282</v>
      </c>
      <c r="AC362">
        <v>63.75045768837559</v>
      </c>
      <c r="AD362">
        <v>58.858461998182037</v>
      </c>
      <c r="AE362">
        <v>1.1580603973037977</v>
      </c>
      <c r="AF362">
        <v>1.0311140237439489</v>
      </c>
      <c r="AG362">
        <v>512.58397932816524</v>
      </c>
      <c r="AH362">
        <v>93.846153846153825</v>
      </c>
      <c r="AI362">
        <v>86.666666666666686</v>
      </c>
      <c r="AJ362">
        <v>98.249432353619113</v>
      </c>
      <c r="AK362">
        <v>34.853982246491611</v>
      </c>
      <c r="AL362">
        <v>14.623585248494235</v>
      </c>
      <c r="AM362">
        <v>-10.167255544572118</v>
      </c>
      <c r="AN362">
        <v>99</v>
      </c>
      <c r="AO362">
        <v>99</v>
      </c>
      <c r="AP362">
        <v>99</v>
      </c>
      <c r="AQ362">
        <v>99</v>
      </c>
      <c r="AR362">
        <v>184.83979328165375</v>
      </c>
      <c r="AS362">
        <v>31.402145143957352</v>
      </c>
    </row>
    <row r="363" spans="1:45">
      <c r="A363">
        <v>9</v>
      </c>
      <c r="B363">
        <v>77</v>
      </c>
      <c r="C363">
        <v>2022</v>
      </c>
      <c r="D363">
        <v>99</v>
      </c>
      <c r="E363">
        <v>99</v>
      </c>
      <c r="F363">
        <v>99</v>
      </c>
      <c r="G363">
        <v>99</v>
      </c>
      <c r="H363">
        <v>2</v>
      </c>
      <c r="I363">
        <v>99</v>
      </c>
      <c r="J363">
        <v>629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AN363">
        <v>99</v>
      </c>
      <c r="AO363">
        <v>99</v>
      </c>
      <c r="AP363">
        <v>99</v>
      </c>
      <c r="AQ363">
        <v>99</v>
      </c>
    </row>
    <row r="364" spans="1:45">
      <c r="A364">
        <v>9</v>
      </c>
      <c r="B364">
        <v>78</v>
      </c>
      <c r="C364">
        <v>2022</v>
      </c>
      <c r="D364">
        <v>99</v>
      </c>
      <c r="E364">
        <v>99</v>
      </c>
      <c r="F364">
        <v>99</v>
      </c>
      <c r="G364">
        <v>99</v>
      </c>
      <c r="H364">
        <v>1</v>
      </c>
      <c r="I364">
        <v>99</v>
      </c>
      <c r="J364">
        <v>643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358</v>
      </c>
      <c r="R364">
        <v>1645</v>
      </c>
      <c r="S364">
        <v>5.5871951219512193</v>
      </c>
      <c r="T364">
        <v>7.9696048632218845</v>
      </c>
      <c r="U364">
        <v>226.30184194528832</v>
      </c>
      <c r="V364">
        <v>48.449848024316097</v>
      </c>
      <c r="W364">
        <v>72.279635258358681</v>
      </c>
      <c r="X364">
        <v>0.36474164133738607</v>
      </c>
      <c r="Y364">
        <v>51.03870222144716</v>
      </c>
      <c r="Z364">
        <v>1.5801672319076387</v>
      </c>
      <c r="AA364">
        <v>2.4170720365527298</v>
      </c>
      <c r="AB364">
        <v>55.363843975496877</v>
      </c>
      <c r="AC364">
        <v>58.213778650786203</v>
      </c>
      <c r="AD364">
        <v>40.059227771136257</v>
      </c>
      <c r="AE364">
        <v>4.8846393681147378</v>
      </c>
      <c r="AF364">
        <v>4.8018729612608952</v>
      </c>
      <c r="AG364">
        <v>560.65158090514569</v>
      </c>
      <c r="AH364">
        <v>93.130699088145903</v>
      </c>
      <c r="AI364">
        <v>57.082066869300895</v>
      </c>
      <c r="AJ364">
        <v>98.798222511967651</v>
      </c>
      <c r="AK364">
        <v>46.991176048555261</v>
      </c>
      <c r="AL364">
        <v>23.110843009638877</v>
      </c>
      <c r="AM364">
        <v>-14.311435282677795</v>
      </c>
      <c r="AN364">
        <v>99</v>
      </c>
      <c r="AO364">
        <v>99</v>
      </c>
      <c r="AP364">
        <v>99</v>
      </c>
      <c r="AQ364">
        <v>99</v>
      </c>
      <c r="AR364">
        <v>194.00123992560447</v>
      </c>
      <c r="AS364">
        <v>30.643689765159944</v>
      </c>
    </row>
    <row r="365" spans="1:45">
      <c r="A365">
        <v>9</v>
      </c>
      <c r="B365">
        <v>79</v>
      </c>
      <c r="C365">
        <v>2022</v>
      </c>
      <c r="D365">
        <v>99</v>
      </c>
      <c r="E365">
        <v>99</v>
      </c>
      <c r="F365">
        <v>99</v>
      </c>
      <c r="G365">
        <v>99</v>
      </c>
      <c r="H365">
        <v>1</v>
      </c>
      <c r="I365">
        <v>99</v>
      </c>
      <c r="J365">
        <v>704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AN365">
        <v>99</v>
      </c>
      <c r="AO365">
        <v>99</v>
      </c>
      <c r="AP365">
        <v>99</v>
      </c>
      <c r="AQ365">
        <v>99</v>
      </c>
    </row>
    <row r="366" spans="1:45">
      <c r="A366">
        <v>9</v>
      </c>
      <c r="B366">
        <v>80</v>
      </c>
      <c r="C366">
        <v>2022</v>
      </c>
      <c r="D366">
        <v>99</v>
      </c>
      <c r="E366">
        <v>99</v>
      </c>
      <c r="F366">
        <v>99</v>
      </c>
      <c r="G366">
        <v>99</v>
      </c>
      <c r="H366">
        <v>2</v>
      </c>
      <c r="I366">
        <v>99</v>
      </c>
      <c r="J366">
        <v>704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2</v>
      </c>
      <c r="R366">
        <v>3</v>
      </c>
      <c r="S366">
        <v>4.3333333333333321</v>
      </c>
      <c r="T366">
        <v>5</v>
      </c>
      <c r="U366">
        <v>161.93333333333339</v>
      </c>
      <c r="V366">
        <v>33.333333333333343</v>
      </c>
      <c r="W366">
        <v>0</v>
      </c>
      <c r="X366">
        <v>0</v>
      </c>
      <c r="Y366">
        <v>24.873189493017424</v>
      </c>
      <c r="Z366">
        <v>1.6996731711975956</v>
      </c>
      <c r="AA366">
        <v>1.4142135623730951</v>
      </c>
      <c r="AB366">
        <v>88.991299080523106</v>
      </c>
      <c r="AC366">
        <v>75.430213454330058</v>
      </c>
      <c r="AD366">
        <v>97.072534339415057</v>
      </c>
      <c r="AE366">
        <v>8.9081569023369053E-3</v>
      </c>
      <c r="AF366">
        <v>6.2663433228352461E-3</v>
      </c>
      <c r="AG366">
        <v>0</v>
      </c>
      <c r="AH366">
        <v>0</v>
      </c>
      <c r="AI366">
        <v>0</v>
      </c>
      <c r="AN366">
        <v>99</v>
      </c>
      <c r="AO366">
        <v>99</v>
      </c>
      <c r="AP366">
        <v>99</v>
      </c>
      <c r="AQ366">
        <v>99</v>
      </c>
    </row>
    <row r="367" spans="1:45">
      <c r="A367">
        <v>9</v>
      </c>
      <c r="B367">
        <v>81</v>
      </c>
      <c r="C367">
        <v>2022</v>
      </c>
      <c r="D367">
        <v>99</v>
      </c>
      <c r="E367">
        <v>99</v>
      </c>
      <c r="F367">
        <v>99</v>
      </c>
      <c r="G367">
        <v>99</v>
      </c>
      <c r="H367">
        <v>1</v>
      </c>
      <c r="I367">
        <v>99</v>
      </c>
      <c r="J367">
        <v>802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40</v>
      </c>
      <c r="R367">
        <v>99</v>
      </c>
      <c r="S367">
        <v>4.0404040404040407</v>
      </c>
      <c r="T367">
        <v>6.4949494949494939</v>
      </c>
      <c r="U367">
        <v>202.59151515151504</v>
      </c>
      <c r="V367">
        <v>15.151515151515152</v>
      </c>
      <c r="W367">
        <v>59.595959595959577</v>
      </c>
      <c r="X367">
        <v>0</v>
      </c>
      <c r="Y367">
        <v>61.251849584337613</v>
      </c>
      <c r="Z367">
        <v>1.3477942467976503</v>
      </c>
      <c r="AA367">
        <v>1.9194577168414455</v>
      </c>
      <c r="AB367">
        <v>72.952428403377908</v>
      </c>
      <c r="AC367">
        <v>86.684803105094915</v>
      </c>
      <c r="AD367">
        <v>69.507544613340272</v>
      </c>
      <c r="AE367">
        <v>0.29396917777711795</v>
      </c>
      <c r="AF367">
        <v>0.25870994408201842</v>
      </c>
      <c r="AG367">
        <v>565.65625</v>
      </c>
      <c r="AH367">
        <v>92.929292929292941</v>
      </c>
      <c r="AI367">
        <v>16.161616161616163</v>
      </c>
      <c r="AJ367">
        <v>109.38281668496889</v>
      </c>
      <c r="AK367">
        <v>32.460446840996475</v>
      </c>
      <c r="AL367">
        <v>14.654667301408844</v>
      </c>
      <c r="AM367">
        <v>-3.7099281752950559</v>
      </c>
      <c r="AN367">
        <v>99</v>
      </c>
      <c r="AO367">
        <v>99</v>
      </c>
      <c r="AP367">
        <v>99</v>
      </c>
      <c r="AQ367">
        <v>99</v>
      </c>
      <c r="AR367">
        <v>195.65625</v>
      </c>
      <c r="AS367">
        <v>26.027605079514327</v>
      </c>
    </row>
    <row r="368" spans="1:45">
      <c r="A368">
        <v>10</v>
      </c>
      <c r="B368">
        <v>1</v>
      </c>
      <c r="C368">
        <v>2024</v>
      </c>
      <c r="D368">
        <v>99</v>
      </c>
      <c r="E368">
        <v>99</v>
      </c>
      <c r="F368">
        <v>99</v>
      </c>
      <c r="G368">
        <v>99</v>
      </c>
      <c r="H368">
        <v>99</v>
      </c>
      <c r="I368">
        <v>99</v>
      </c>
      <c r="J368">
        <v>999</v>
      </c>
      <c r="K368">
        <v>0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6387</v>
      </c>
      <c r="R368">
        <v>33972</v>
      </c>
      <c r="S368">
        <v>5.9016176080615219</v>
      </c>
      <c r="T368">
        <v>7.7763746614859297</v>
      </c>
      <c r="U368">
        <v>226.07157953608876</v>
      </c>
      <c r="V368">
        <v>57.044036265159519</v>
      </c>
      <c r="W368">
        <v>74.838101966325198</v>
      </c>
      <c r="X368">
        <v>0.66231013776050862</v>
      </c>
      <c r="Y368">
        <v>52.375952767417914</v>
      </c>
      <c r="Z368">
        <v>1.7118720005345609</v>
      </c>
      <c r="AA368">
        <v>2.0464846839155424</v>
      </c>
      <c r="AB368">
        <v>57.144676658944441</v>
      </c>
      <c r="AC368">
        <v>60.481333096448942</v>
      </c>
      <c r="AD368">
        <v>41.962486835972591</v>
      </c>
      <c r="AE368">
        <v>92.139951179821026</v>
      </c>
      <c r="AF368">
        <v>92.238891467793124</v>
      </c>
      <c r="AG368">
        <v>532.97041132511083</v>
      </c>
      <c r="AH368">
        <v>96.514776875073622</v>
      </c>
      <c r="AI368">
        <v>66.225126574826348</v>
      </c>
      <c r="AJ368">
        <v>107.25304840264018</v>
      </c>
      <c r="AK368">
        <v>34.127872050768069</v>
      </c>
      <c r="AL368">
        <v>3.179975554278736</v>
      </c>
      <c r="AM368">
        <v>-31.500927015917426</v>
      </c>
      <c r="AN368">
        <v>99</v>
      </c>
      <c r="AO368">
        <v>99</v>
      </c>
      <c r="AP368">
        <v>99</v>
      </c>
      <c r="AQ368">
        <v>99</v>
      </c>
      <c r="AR368">
        <v>192.52020171334837</v>
      </c>
      <c r="AS368">
        <v>31.248174360345089</v>
      </c>
    </row>
    <row r="369" spans="1:45">
      <c r="A369">
        <v>10</v>
      </c>
      <c r="B369">
        <v>2</v>
      </c>
      <c r="C369">
        <v>2024</v>
      </c>
      <c r="D369">
        <v>99</v>
      </c>
      <c r="E369">
        <v>99</v>
      </c>
      <c r="F369">
        <v>99</v>
      </c>
      <c r="G369">
        <v>99</v>
      </c>
      <c r="H369">
        <v>99</v>
      </c>
      <c r="I369">
        <v>99</v>
      </c>
      <c r="J369">
        <v>999</v>
      </c>
      <c r="K369">
        <v>4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192</v>
      </c>
      <c r="R369">
        <v>661</v>
      </c>
      <c r="S369">
        <v>4.9969742813918305</v>
      </c>
      <c r="T369">
        <v>7.2057488653555213</v>
      </c>
      <c r="U369">
        <v>203.38971255673215</v>
      </c>
      <c r="V369">
        <v>31.164901664145241</v>
      </c>
      <c r="W369">
        <v>65.204236006051445</v>
      </c>
      <c r="X369">
        <v>1.8154311649016643</v>
      </c>
      <c r="Y369">
        <v>60.533255511012975</v>
      </c>
      <c r="Z369">
        <v>1.5273571592543584</v>
      </c>
      <c r="AA369">
        <v>1.930728564605606</v>
      </c>
      <c r="AB369">
        <v>55.508786621095282</v>
      </c>
      <c r="AC369">
        <v>65.446184469817581</v>
      </c>
      <c r="AD369">
        <v>45.680144917093635</v>
      </c>
      <c r="AE369">
        <v>1.7927854624355846</v>
      </c>
      <c r="AF369">
        <v>1.6146464158114131</v>
      </c>
      <c r="AG369">
        <v>546.11567732115691</v>
      </c>
      <c r="AH369">
        <v>99.394856278366078</v>
      </c>
      <c r="AI369">
        <v>51.285930408472005</v>
      </c>
      <c r="AJ369">
        <v>119.65602150871102</v>
      </c>
      <c r="AK369">
        <v>58.719582499641319</v>
      </c>
      <c r="AL369">
        <v>36.247781192314626</v>
      </c>
      <c r="AM369">
        <v>6.7977557501197813E-2</v>
      </c>
      <c r="AN369">
        <v>99</v>
      </c>
      <c r="AO369">
        <v>99</v>
      </c>
      <c r="AP369">
        <v>99</v>
      </c>
      <c r="AQ369">
        <v>99</v>
      </c>
      <c r="AR369">
        <v>190.23744292237444</v>
      </c>
      <c r="AS369">
        <v>28.779508404092077</v>
      </c>
    </row>
    <row r="370" spans="1:45">
      <c r="A370">
        <v>10</v>
      </c>
      <c r="B370">
        <v>3</v>
      </c>
      <c r="C370">
        <v>2024</v>
      </c>
      <c r="D370">
        <v>99</v>
      </c>
      <c r="E370">
        <v>99</v>
      </c>
      <c r="F370">
        <v>99</v>
      </c>
      <c r="G370">
        <v>99</v>
      </c>
      <c r="H370">
        <v>99</v>
      </c>
      <c r="I370">
        <v>99</v>
      </c>
      <c r="J370">
        <v>999</v>
      </c>
      <c r="K370">
        <v>7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800</v>
      </c>
      <c r="R370">
        <v>905</v>
      </c>
      <c r="S370">
        <v>4.6110497237569055</v>
      </c>
      <c r="T370">
        <v>7.1138121546961308</v>
      </c>
      <c r="U370">
        <v>209.83966850828736</v>
      </c>
      <c r="V370">
        <v>24.640883977900543</v>
      </c>
      <c r="W370">
        <v>64.198895027624303</v>
      </c>
      <c r="X370">
        <v>0.33149171270718242</v>
      </c>
      <c r="Y370">
        <v>50.349683358038085</v>
      </c>
      <c r="Z370">
        <v>1.632910665229873</v>
      </c>
      <c r="AA370">
        <v>1.8683988323584275</v>
      </c>
      <c r="AB370">
        <v>49.575546460575374</v>
      </c>
      <c r="AC370">
        <v>53.80278397299741</v>
      </c>
      <c r="AD370">
        <v>30.750965083693202</v>
      </c>
      <c r="AE370">
        <v>2.454570111201519</v>
      </c>
      <c r="AF370">
        <v>2.2807787686905976</v>
      </c>
      <c r="AG370">
        <v>584.36888888888882</v>
      </c>
      <c r="AH370">
        <v>24.861878453038671</v>
      </c>
      <c r="AI370">
        <v>10.718232044198897</v>
      </c>
      <c r="AJ370">
        <v>127.14464872248996</v>
      </c>
      <c r="AK370">
        <v>66.566314386842421</v>
      </c>
      <c r="AL370">
        <v>3.4623496492833739</v>
      </c>
      <c r="AM370">
        <v>-38.474156477930926</v>
      </c>
      <c r="AN370">
        <v>99</v>
      </c>
      <c r="AO370">
        <v>99</v>
      </c>
      <c r="AP370">
        <v>99</v>
      </c>
      <c r="AQ370">
        <v>99</v>
      </c>
      <c r="AR370">
        <v>197.52</v>
      </c>
      <c r="AS370">
        <v>27.244400996337529</v>
      </c>
    </row>
    <row r="371" spans="1:45">
      <c r="A371">
        <v>10</v>
      </c>
      <c r="B371">
        <v>4</v>
      </c>
      <c r="C371">
        <v>2024</v>
      </c>
      <c r="D371">
        <v>99</v>
      </c>
      <c r="E371">
        <v>99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353</v>
      </c>
      <c r="R371">
        <v>1092</v>
      </c>
      <c r="S371">
        <v>7.1364468864468877</v>
      </c>
      <c r="T371">
        <v>7.4642857142857117</v>
      </c>
      <c r="U371">
        <v>245.20412087912121</v>
      </c>
      <c r="V371">
        <v>96.428571428571445</v>
      </c>
      <c r="W371">
        <v>69.230769230769269</v>
      </c>
      <c r="X371">
        <v>1.4652014652014651</v>
      </c>
      <c r="Y371">
        <v>44.753477482252237</v>
      </c>
      <c r="Z371">
        <v>1.0753095703504965</v>
      </c>
      <c r="AA371">
        <v>1.8790358623100312</v>
      </c>
      <c r="AB371">
        <v>55.002675669771683</v>
      </c>
      <c r="AC371">
        <v>44.475029059010382</v>
      </c>
      <c r="AD371">
        <v>39.150089111546173</v>
      </c>
      <c r="AE371">
        <v>2.9617575264442633</v>
      </c>
      <c r="AF371">
        <v>3.2158619254322778</v>
      </c>
      <c r="AG371">
        <v>543.39046746104486</v>
      </c>
      <c r="AH371">
        <v>99.267399267399298</v>
      </c>
      <c r="AI371">
        <v>99.908424908424934</v>
      </c>
      <c r="AJ371">
        <v>104.77762957720584</v>
      </c>
      <c r="AK371">
        <v>50.065775810756527</v>
      </c>
      <c r="AL371">
        <v>1.2529599254906503</v>
      </c>
      <c r="AM371">
        <v>-9.5191347417417269</v>
      </c>
      <c r="AN371">
        <v>99</v>
      </c>
      <c r="AO371">
        <v>99</v>
      </c>
      <c r="AP371">
        <v>99</v>
      </c>
      <c r="AQ371">
        <v>99</v>
      </c>
      <c r="AR371">
        <v>192.17231897341887</v>
      </c>
      <c r="AS371">
        <v>34.279863170245676</v>
      </c>
    </row>
    <row r="372" spans="1:45">
      <c r="A372">
        <v>10</v>
      </c>
      <c r="B372">
        <v>5</v>
      </c>
      <c r="C372">
        <v>2024</v>
      </c>
      <c r="D372">
        <v>99</v>
      </c>
      <c r="E372">
        <v>99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11</v>
      </c>
      <c r="L372">
        <v>99</v>
      </c>
      <c r="M372">
        <v>99</v>
      </c>
      <c r="N372">
        <v>99</v>
      </c>
      <c r="O372">
        <v>99</v>
      </c>
      <c r="P372">
        <v>9999</v>
      </c>
      <c r="AN372">
        <v>99</v>
      </c>
      <c r="AO372">
        <v>99</v>
      </c>
      <c r="AP372">
        <v>99</v>
      </c>
      <c r="AQ372">
        <v>99</v>
      </c>
    </row>
    <row r="373" spans="1:45">
      <c r="A373">
        <v>10</v>
      </c>
      <c r="B373">
        <v>6</v>
      </c>
      <c r="C373">
        <v>2024</v>
      </c>
      <c r="D373">
        <v>99</v>
      </c>
      <c r="E373">
        <v>99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12</v>
      </c>
      <c r="L373">
        <v>99</v>
      </c>
      <c r="M373">
        <v>99</v>
      </c>
      <c r="N373">
        <v>99</v>
      </c>
      <c r="O373">
        <v>99</v>
      </c>
      <c r="P373">
        <v>9999</v>
      </c>
      <c r="AN373">
        <v>99</v>
      </c>
      <c r="AO373">
        <v>99</v>
      </c>
      <c r="AP373">
        <v>99</v>
      </c>
      <c r="AQ373">
        <v>99</v>
      </c>
    </row>
    <row r="374" spans="1:45">
      <c r="A374">
        <v>10</v>
      </c>
      <c r="B374">
        <v>7</v>
      </c>
      <c r="C374">
        <v>2023</v>
      </c>
      <c r="D374">
        <v>99</v>
      </c>
      <c r="E374">
        <v>99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0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6713</v>
      </c>
      <c r="R374">
        <v>35193</v>
      </c>
      <c r="S374">
        <v>5.7819940264542762</v>
      </c>
      <c r="T374">
        <v>7.8186571193135004</v>
      </c>
      <c r="U374">
        <v>225.99033046344488</v>
      </c>
      <c r="V374">
        <v>53.911289176824951</v>
      </c>
      <c r="W374">
        <v>75.506492768448254</v>
      </c>
      <c r="X374">
        <v>0.77572244480436414</v>
      </c>
      <c r="Y374">
        <v>53.526488216018912</v>
      </c>
      <c r="Z374">
        <v>1.7495472899970748</v>
      </c>
      <c r="AA374">
        <v>2.0472543176440312</v>
      </c>
      <c r="AB374">
        <v>59.250311449226352</v>
      </c>
      <c r="AC374">
        <v>64.362356604198794</v>
      </c>
      <c r="AD374">
        <v>45.748123422339553</v>
      </c>
      <c r="AE374">
        <v>91.674698481335781</v>
      </c>
      <c r="AF374">
        <v>91.646352703348001</v>
      </c>
      <c r="AG374">
        <v>538.02987357847962</v>
      </c>
      <c r="AH374">
        <v>98.042224305969938</v>
      </c>
      <c r="AI374">
        <v>63.882021993009957</v>
      </c>
      <c r="AJ374">
        <v>111.05859147091545</v>
      </c>
      <c r="AK374">
        <v>38.355822793825624</v>
      </c>
      <c r="AL374">
        <v>18.134463541332813</v>
      </c>
      <c r="AM374">
        <v>-21.953466071741438</v>
      </c>
      <c r="AN374">
        <v>99</v>
      </c>
      <c r="AO374">
        <v>99</v>
      </c>
      <c r="AP374">
        <v>99</v>
      </c>
      <c r="AQ374">
        <v>99</v>
      </c>
      <c r="AR374">
        <v>193.16440570340012</v>
      </c>
      <c r="AS374">
        <v>30.956092229349096</v>
      </c>
    </row>
    <row r="375" spans="1:45">
      <c r="A375">
        <v>10</v>
      </c>
      <c r="B375">
        <v>8</v>
      </c>
      <c r="C375">
        <v>2023</v>
      </c>
      <c r="D375">
        <v>99</v>
      </c>
      <c r="E375">
        <v>99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4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189</v>
      </c>
      <c r="R375">
        <v>725</v>
      </c>
      <c r="S375">
        <v>4.8964088397790038</v>
      </c>
      <c r="T375">
        <v>7.3434482758620705</v>
      </c>
      <c r="U375">
        <v>204.87186206896547</v>
      </c>
      <c r="V375">
        <v>29.65517241379311</v>
      </c>
      <c r="W375">
        <v>66.758620689655146</v>
      </c>
      <c r="X375">
        <v>0.13793103448275859</v>
      </c>
      <c r="Y375">
        <v>58.262379013020393</v>
      </c>
      <c r="Z375">
        <v>1.407985032961772</v>
      </c>
      <c r="AA375">
        <v>1.9908346471146725</v>
      </c>
      <c r="AB375">
        <v>43.623743475415942</v>
      </c>
      <c r="AC375">
        <v>65.195329933727123</v>
      </c>
      <c r="AD375">
        <v>40.818334399133825</v>
      </c>
      <c r="AE375">
        <v>1.8885618276068663</v>
      </c>
      <c r="AF375">
        <v>1.711549091812665</v>
      </c>
      <c r="AG375">
        <v>543.68105849582173</v>
      </c>
      <c r="AH375">
        <v>98.758620689655189</v>
      </c>
      <c r="AI375">
        <v>46.206896551724128</v>
      </c>
      <c r="AJ375">
        <v>121.89145339203095</v>
      </c>
      <c r="AK375">
        <v>57.678674250734915</v>
      </c>
      <c r="AL375">
        <v>35.930704200308234</v>
      </c>
      <c r="AM375">
        <v>-17.175893249772827</v>
      </c>
      <c r="AN375">
        <v>99</v>
      </c>
      <c r="AO375">
        <v>99</v>
      </c>
      <c r="AP375">
        <v>99</v>
      </c>
      <c r="AQ375">
        <v>99</v>
      </c>
      <c r="AR375">
        <v>191.44150417827299</v>
      </c>
      <c r="AS375">
        <v>28.439442339722039</v>
      </c>
    </row>
    <row r="376" spans="1:45">
      <c r="A376">
        <v>10</v>
      </c>
      <c r="B376">
        <v>9</v>
      </c>
      <c r="C376">
        <v>2023</v>
      </c>
      <c r="D376">
        <v>99</v>
      </c>
      <c r="E376">
        <v>99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7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906</v>
      </c>
      <c r="R376">
        <v>1041</v>
      </c>
      <c r="S376">
        <v>4.5754082612872251</v>
      </c>
      <c r="T376">
        <v>7.1181556195965401</v>
      </c>
      <c r="U376">
        <v>210.25744476464951</v>
      </c>
      <c r="V376">
        <v>25.648414985590779</v>
      </c>
      <c r="W376">
        <v>64.361191162343914</v>
      </c>
      <c r="X376">
        <v>0.38424591738712782</v>
      </c>
      <c r="Y376">
        <v>52.141070604725279</v>
      </c>
      <c r="Z376">
        <v>1.5535062915160565</v>
      </c>
      <c r="AA376">
        <v>1.9744931763245437</v>
      </c>
      <c r="AB376">
        <v>55.645607324688605</v>
      </c>
      <c r="AC376">
        <v>58.128354959991889</v>
      </c>
      <c r="AD376">
        <v>42.848741390715915</v>
      </c>
      <c r="AE376">
        <v>2.7117142931568945</v>
      </c>
      <c r="AF376">
        <v>2.5221513875975141</v>
      </c>
      <c r="AG376">
        <v>571.57792207792204</v>
      </c>
      <c r="AH376">
        <v>29.586935638808832</v>
      </c>
      <c r="AI376">
        <v>12.776176753121998</v>
      </c>
      <c r="AJ376">
        <v>123.69830193731764</v>
      </c>
      <c r="AK376">
        <v>37.464313597058201</v>
      </c>
      <c r="AL376">
        <v>-17.966870722221802</v>
      </c>
      <c r="AM376">
        <v>-42.295194661291021</v>
      </c>
      <c r="AN376">
        <v>99</v>
      </c>
      <c r="AO376">
        <v>99</v>
      </c>
      <c r="AP376">
        <v>99</v>
      </c>
      <c r="AQ376">
        <v>99</v>
      </c>
      <c r="AR376">
        <v>197.79545454545453</v>
      </c>
      <c r="AS376">
        <v>26.857274364143219</v>
      </c>
    </row>
    <row r="377" spans="1:45">
      <c r="A377">
        <v>10</v>
      </c>
      <c r="B377">
        <v>10</v>
      </c>
      <c r="C377">
        <v>2023</v>
      </c>
      <c r="D377">
        <v>99</v>
      </c>
      <c r="E377">
        <v>99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338</v>
      </c>
      <c r="R377">
        <v>1098</v>
      </c>
      <c r="S377">
        <v>7.2276867030965395</v>
      </c>
      <c r="T377">
        <v>7.9107468123861571</v>
      </c>
      <c r="U377">
        <v>252.17650273224044</v>
      </c>
      <c r="V377">
        <v>99.817850637522781</v>
      </c>
      <c r="W377">
        <v>77.231329690346101</v>
      </c>
      <c r="X377">
        <v>2.1857923497267766</v>
      </c>
      <c r="Y377">
        <v>45.472826347597262</v>
      </c>
      <c r="Z377">
        <v>1.0353841469317284</v>
      </c>
      <c r="AA377">
        <v>1.9307815238676744</v>
      </c>
      <c r="AB377">
        <v>57.531438516533683</v>
      </c>
      <c r="AC377">
        <v>40.160550976892509</v>
      </c>
      <c r="AD377">
        <v>31.175827757307168</v>
      </c>
      <c r="AE377">
        <v>2.8601943264997796</v>
      </c>
      <c r="AF377">
        <v>3.1906267111431847</v>
      </c>
      <c r="AG377">
        <v>541.88310502283093</v>
      </c>
      <c r="AH377">
        <v>99.180327868852487</v>
      </c>
      <c r="AI377">
        <v>99.726775956284158</v>
      </c>
      <c r="AJ377">
        <v>101.58981467230537</v>
      </c>
      <c r="AK377">
        <v>48.31520494474308</v>
      </c>
      <c r="AL377">
        <v>3.2090478804847078</v>
      </c>
      <c r="AM377">
        <v>-2.3291432321424641</v>
      </c>
      <c r="AN377">
        <v>99</v>
      </c>
      <c r="AO377">
        <v>99</v>
      </c>
      <c r="AP377">
        <v>99</v>
      </c>
      <c r="AQ377">
        <v>99</v>
      </c>
      <c r="AR377">
        <v>193.23744292237444</v>
      </c>
      <c r="AS377">
        <v>34.636750988936321</v>
      </c>
    </row>
    <row r="378" spans="1:45">
      <c r="A378">
        <v>10</v>
      </c>
      <c r="B378">
        <v>11</v>
      </c>
      <c r="C378">
        <v>2023</v>
      </c>
      <c r="D378">
        <v>99</v>
      </c>
      <c r="E378">
        <v>99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11</v>
      </c>
      <c r="L378">
        <v>99</v>
      </c>
      <c r="M378">
        <v>99</v>
      </c>
      <c r="N378">
        <v>99</v>
      </c>
      <c r="O378">
        <v>99</v>
      </c>
      <c r="P378">
        <v>9999</v>
      </c>
      <c r="AN378">
        <v>99</v>
      </c>
      <c r="AO378">
        <v>99</v>
      </c>
      <c r="AP378">
        <v>99</v>
      </c>
      <c r="AQ378">
        <v>99</v>
      </c>
    </row>
    <row r="379" spans="1:45">
      <c r="A379">
        <v>10</v>
      </c>
      <c r="B379">
        <v>12</v>
      </c>
      <c r="C379">
        <v>2023</v>
      </c>
      <c r="D379">
        <v>99</v>
      </c>
      <c r="E379">
        <v>99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12</v>
      </c>
      <c r="L379">
        <v>99</v>
      </c>
      <c r="M379">
        <v>99</v>
      </c>
      <c r="N379">
        <v>99</v>
      </c>
      <c r="O379">
        <v>99</v>
      </c>
      <c r="P379">
        <v>9999</v>
      </c>
      <c r="AN379">
        <v>99</v>
      </c>
      <c r="AO379">
        <v>99</v>
      </c>
      <c r="AP379">
        <v>99</v>
      </c>
      <c r="AQ379">
        <v>99</v>
      </c>
    </row>
    <row r="380" spans="1:45">
      <c r="A380">
        <v>10</v>
      </c>
      <c r="B380">
        <v>13</v>
      </c>
      <c r="C380">
        <v>2022</v>
      </c>
      <c r="D380">
        <v>99</v>
      </c>
      <c r="E380">
        <v>99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0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6555</v>
      </c>
      <c r="R380">
        <v>30871</v>
      </c>
      <c r="S380">
        <v>5.8988122282079596</v>
      </c>
      <c r="T380">
        <v>7.8130608013993728</v>
      </c>
      <c r="U380">
        <v>230.51417025687496</v>
      </c>
      <c r="V380">
        <v>55.73515597162384</v>
      </c>
      <c r="W380">
        <v>75.653525962877779</v>
      </c>
      <c r="X380">
        <v>0.79362508503125906</v>
      </c>
      <c r="Y380">
        <v>52.374744621783528</v>
      </c>
      <c r="Z380">
        <v>1.7386412567845779</v>
      </c>
      <c r="AA380">
        <v>2.0197766491803288</v>
      </c>
      <c r="AB380">
        <v>58.062153815424061</v>
      </c>
      <c r="AC380">
        <v>62.92461694471676</v>
      </c>
      <c r="AD380">
        <v>42.638827691319719</v>
      </c>
      <c r="AE380">
        <v>91.667903910680877</v>
      </c>
      <c r="AF380">
        <v>91.792035487181906</v>
      </c>
      <c r="AG380">
        <v>538.7546531858319</v>
      </c>
      <c r="AH380">
        <v>93.654238605811287</v>
      </c>
      <c r="AI380">
        <v>63.344238929739888</v>
      </c>
      <c r="AJ380">
        <v>107.39982461811341</v>
      </c>
      <c r="AK380">
        <v>41.953689680371568</v>
      </c>
      <c r="AL380">
        <v>21.035276333787888</v>
      </c>
      <c r="AM380">
        <v>-21.865288516285776</v>
      </c>
      <c r="AN380">
        <v>99</v>
      </c>
      <c r="AO380">
        <v>99</v>
      </c>
      <c r="AP380">
        <v>99</v>
      </c>
      <c r="AQ380">
        <v>99</v>
      </c>
      <c r="AR380">
        <v>193.72074319666481</v>
      </c>
      <c r="AS380">
        <v>31.378644054782807</v>
      </c>
    </row>
    <row r="381" spans="1:45">
      <c r="A381">
        <v>10</v>
      </c>
      <c r="B381">
        <v>14</v>
      </c>
      <c r="C381">
        <v>2022</v>
      </c>
      <c r="D381">
        <v>99</v>
      </c>
      <c r="E381">
        <v>99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4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170</v>
      </c>
      <c r="R381">
        <v>581</v>
      </c>
      <c r="S381">
        <v>5.2103448275862068</v>
      </c>
      <c r="T381">
        <v>7.1273666092943193</v>
      </c>
      <c r="U381">
        <v>208.14524956970735</v>
      </c>
      <c r="V381">
        <v>41.480206540447504</v>
      </c>
      <c r="W381">
        <v>61.445783132530131</v>
      </c>
      <c r="X381">
        <v>1.7211703958691911</v>
      </c>
      <c r="Y381">
        <v>58.828839288179857</v>
      </c>
      <c r="Z381">
        <v>1.5815144693894982</v>
      </c>
      <c r="AA381">
        <v>2.0993298131119595</v>
      </c>
      <c r="AB381">
        <v>56.102151895404489</v>
      </c>
      <c r="AC381">
        <v>66.367972879282647</v>
      </c>
      <c r="AD381">
        <v>41.211311127313927</v>
      </c>
      <c r="AE381">
        <v>1.7252130534192476</v>
      </c>
      <c r="AF381">
        <v>1.5599091695986187</v>
      </c>
      <c r="AG381">
        <v>524.18085106382966</v>
      </c>
      <c r="AH381">
        <v>93.975903614457835</v>
      </c>
      <c r="AI381">
        <v>49.225473321858878</v>
      </c>
      <c r="AJ381">
        <v>111.94311778369332</v>
      </c>
      <c r="AK381">
        <v>52.416055386724878</v>
      </c>
      <c r="AL381">
        <v>33.303570753002496</v>
      </c>
      <c r="AM381">
        <v>-17.180631768900838</v>
      </c>
      <c r="AN381">
        <v>99</v>
      </c>
      <c r="AO381">
        <v>99</v>
      </c>
      <c r="AP381">
        <v>99</v>
      </c>
      <c r="AQ381">
        <v>99</v>
      </c>
      <c r="AR381">
        <v>190.95035460992904</v>
      </c>
      <c r="AS381">
        <v>29.126131309840535</v>
      </c>
    </row>
    <row r="382" spans="1:45">
      <c r="A382">
        <v>10</v>
      </c>
      <c r="B382">
        <v>15</v>
      </c>
      <c r="C382">
        <v>2022</v>
      </c>
      <c r="D382">
        <v>99</v>
      </c>
      <c r="E382">
        <v>99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7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963</v>
      </c>
      <c r="R382">
        <v>1123</v>
      </c>
      <c r="S382">
        <v>4.6188780053428324</v>
      </c>
      <c r="T382">
        <v>7.0997328584149608</v>
      </c>
      <c r="U382">
        <v>212.23535173642023</v>
      </c>
      <c r="V382">
        <v>24.39893143365984</v>
      </c>
      <c r="W382">
        <v>63.223508459483519</v>
      </c>
      <c r="X382">
        <v>0.17809439002671412</v>
      </c>
      <c r="Y382">
        <v>50.570267347217907</v>
      </c>
      <c r="Z382">
        <v>1.50832648509916</v>
      </c>
      <c r="AA382">
        <v>1.9692267241827577</v>
      </c>
      <c r="AB382">
        <v>51.269098657370179</v>
      </c>
      <c r="AC382">
        <v>57.959661684148301</v>
      </c>
      <c r="AD382">
        <v>34.437400909349684</v>
      </c>
      <c r="AE382">
        <v>3.3346200671081152</v>
      </c>
      <c r="AF382">
        <v>3.0743560054910488</v>
      </c>
      <c r="AG382">
        <v>578.93353474320236</v>
      </c>
      <c r="AH382">
        <v>29.474621549421197</v>
      </c>
      <c r="AI382">
        <v>12.822796081923421</v>
      </c>
      <c r="AJ382">
        <v>122.43561151093019</v>
      </c>
      <c r="AK382">
        <v>82.715047853027713</v>
      </c>
      <c r="AL382">
        <v>-46.431165702061854</v>
      </c>
      <c r="AM382">
        <v>22.033349852888016</v>
      </c>
      <c r="AN382">
        <v>99</v>
      </c>
      <c r="AO382">
        <v>99</v>
      </c>
      <c r="AP382">
        <v>99</v>
      </c>
      <c r="AQ382">
        <v>99</v>
      </c>
      <c r="AR382">
        <v>197.58308157099697</v>
      </c>
      <c r="AS382">
        <v>27.743025438784247</v>
      </c>
    </row>
    <row r="383" spans="1:45">
      <c r="A383">
        <v>10</v>
      </c>
      <c r="B383">
        <v>16</v>
      </c>
      <c r="C383">
        <v>2022</v>
      </c>
      <c r="D383">
        <v>99</v>
      </c>
      <c r="E383">
        <v>99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350</v>
      </c>
      <c r="R383">
        <v>1087</v>
      </c>
      <c r="S383">
        <v>7.2410303587856477</v>
      </c>
      <c r="T383">
        <v>7.8822447102115918</v>
      </c>
      <c r="U383">
        <v>251.34114995400216</v>
      </c>
      <c r="V383">
        <v>100</v>
      </c>
      <c r="W383">
        <v>78.012879484820601</v>
      </c>
      <c r="X383">
        <v>1.5639374425022998</v>
      </c>
      <c r="Y383">
        <v>42.34489860174385</v>
      </c>
      <c r="Z383">
        <v>1.0684270592151213</v>
      </c>
      <c r="AA383">
        <v>1.9045598029867139</v>
      </c>
      <c r="AB383">
        <v>58.214265943461477</v>
      </c>
      <c r="AC383">
        <v>47.180403463629133</v>
      </c>
      <c r="AD383">
        <v>33.584059729788301</v>
      </c>
      <c r="AE383">
        <v>3.2277221842800743</v>
      </c>
      <c r="AF383">
        <v>3.5241129297381879</v>
      </c>
      <c r="AG383">
        <v>530.59754948162117</v>
      </c>
      <c r="AH383">
        <v>93.284268629254811</v>
      </c>
      <c r="AI383">
        <v>97.424103035878531</v>
      </c>
      <c r="AJ383">
        <v>95.44422234631017</v>
      </c>
      <c r="AK383">
        <v>56.002362117068799</v>
      </c>
      <c r="AL383">
        <v>21.77294352387122</v>
      </c>
      <c r="AM383">
        <v>-3.3554158769775513</v>
      </c>
      <c r="AN383">
        <v>99</v>
      </c>
      <c r="AO383">
        <v>99</v>
      </c>
      <c r="AP383">
        <v>99</v>
      </c>
      <c r="AQ383">
        <v>99</v>
      </c>
      <c r="AR383">
        <v>193.41941564561728</v>
      </c>
      <c r="AS383">
        <v>34.583196927880572</v>
      </c>
    </row>
    <row r="384" spans="1:45">
      <c r="A384">
        <v>10</v>
      </c>
      <c r="B384">
        <v>17</v>
      </c>
      <c r="C384">
        <v>2022</v>
      </c>
      <c r="D384">
        <v>99</v>
      </c>
      <c r="E384">
        <v>99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11</v>
      </c>
      <c r="L384">
        <v>99</v>
      </c>
      <c r="M384">
        <v>99</v>
      </c>
      <c r="N384">
        <v>99</v>
      </c>
      <c r="O384">
        <v>99</v>
      </c>
      <c r="P384">
        <v>9999</v>
      </c>
      <c r="AN384">
        <v>99</v>
      </c>
      <c r="AO384">
        <v>99</v>
      </c>
      <c r="AP384">
        <v>99</v>
      </c>
      <c r="AQ384">
        <v>99</v>
      </c>
    </row>
    <row r="385" spans="1:45">
      <c r="A385">
        <v>10</v>
      </c>
      <c r="B385">
        <v>18</v>
      </c>
      <c r="C385">
        <v>2022</v>
      </c>
      <c r="D385">
        <v>99</v>
      </c>
      <c r="E385">
        <v>99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12</v>
      </c>
      <c r="L385">
        <v>99</v>
      </c>
      <c r="M385">
        <v>99</v>
      </c>
      <c r="N385">
        <v>99</v>
      </c>
      <c r="O385">
        <v>99</v>
      </c>
      <c r="P385">
        <v>9999</v>
      </c>
      <c r="AN385">
        <v>99</v>
      </c>
      <c r="AO385">
        <v>99</v>
      </c>
      <c r="AP385">
        <v>99</v>
      </c>
      <c r="AQ385">
        <v>99</v>
      </c>
    </row>
    <row r="386" spans="1:45">
      <c r="A386">
        <v>11</v>
      </c>
      <c r="B386">
        <v>1</v>
      </c>
      <c r="C386">
        <v>2024</v>
      </c>
      <c r="D386">
        <v>99</v>
      </c>
      <c r="E386">
        <v>99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1</v>
      </c>
      <c r="M386">
        <v>99</v>
      </c>
      <c r="N386">
        <v>99</v>
      </c>
      <c r="O386">
        <v>99</v>
      </c>
      <c r="P386">
        <v>9999</v>
      </c>
      <c r="Q386">
        <v>29</v>
      </c>
      <c r="R386">
        <v>30</v>
      </c>
      <c r="S386">
        <v>1</v>
      </c>
      <c r="T386">
        <v>4.0666666666666655</v>
      </c>
      <c r="U386">
        <v>152.50333333333333</v>
      </c>
      <c r="V386">
        <v>0</v>
      </c>
      <c r="W386">
        <v>3.3333333333333344</v>
      </c>
      <c r="X386">
        <v>0</v>
      </c>
      <c r="Y386">
        <v>28.956075739337258</v>
      </c>
      <c r="Z386">
        <v>0</v>
      </c>
      <c r="AA386">
        <v>1.2364824660660938</v>
      </c>
      <c r="AC386">
        <v>-6.3128209897710041</v>
      </c>
      <c r="AE386">
        <v>8.1366965012205028E-2</v>
      </c>
      <c r="AF386">
        <v>5.4947454987398239E-2</v>
      </c>
      <c r="AG386">
        <v>659.88</v>
      </c>
      <c r="AH386">
        <v>83.333333333333314</v>
      </c>
      <c r="AI386">
        <v>13.333333333333337</v>
      </c>
      <c r="AJ386">
        <v>87.758450305369152</v>
      </c>
      <c r="AK386">
        <v>144.21527025651059</v>
      </c>
      <c r="AL386">
        <v>44.168474398569529</v>
      </c>
      <c r="AN386">
        <v>99</v>
      </c>
      <c r="AO386">
        <v>99</v>
      </c>
      <c r="AP386">
        <v>99</v>
      </c>
      <c r="AQ386">
        <v>99</v>
      </c>
      <c r="AR386">
        <v>207.2</v>
      </c>
      <c r="AS386">
        <v>17.627458097538305</v>
      </c>
    </row>
    <row r="387" spans="1:45">
      <c r="A387">
        <v>11</v>
      </c>
      <c r="B387">
        <v>2</v>
      </c>
      <c r="C387">
        <v>2024</v>
      </c>
      <c r="D387">
        <v>99</v>
      </c>
      <c r="E387">
        <v>99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2</v>
      </c>
      <c r="M387">
        <v>99</v>
      </c>
      <c r="N387">
        <v>99</v>
      </c>
      <c r="O387">
        <v>99</v>
      </c>
      <c r="P387">
        <v>9999</v>
      </c>
      <c r="Q387">
        <v>261</v>
      </c>
      <c r="R387">
        <v>311</v>
      </c>
      <c r="S387">
        <v>2</v>
      </c>
      <c r="T387">
        <v>4.7459807073954972</v>
      </c>
      <c r="U387">
        <v>155.83826366559481</v>
      </c>
      <c r="V387">
        <v>0</v>
      </c>
      <c r="W387">
        <v>11.575562700964628</v>
      </c>
      <c r="X387">
        <v>0</v>
      </c>
      <c r="Y387">
        <v>42.265177819916225</v>
      </c>
      <c r="Z387">
        <v>0</v>
      </c>
      <c r="AA387">
        <v>1.3946757692150222</v>
      </c>
      <c r="AC387">
        <v>49.372067624254221</v>
      </c>
      <c r="AE387">
        <v>0.84350420395985859</v>
      </c>
      <c r="AF387">
        <v>0.58207839592200084</v>
      </c>
      <c r="AG387">
        <v>611.0335820895524</v>
      </c>
      <c r="AH387">
        <v>86.17363344051445</v>
      </c>
      <c r="AI387">
        <v>6.1093247588424431</v>
      </c>
      <c r="AJ387">
        <v>96.48379141892984</v>
      </c>
      <c r="AK387">
        <v>4.1425336563213531</v>
      </c>
      <c r="AL387">
        <v>-2.7217964055441639</v>
      </c>
      <c r="AN387">
        <v>99</v>
      </c>
      <c r="AO387">
        <v>99</v>
      </c>
      <c r="AP387">
        <v>99</v>
      </c>
      <c r="AQ387">
        <v>99</v>
      </c>
      <c r="AR387">
        <v>193.56343283582089</v>
      </c>
      <c r="AS387">
        <v>20.352258896739126</v>
      </c>
    </row>
    <row r="388" spans="1:45">
      <c r="A388">
        <v>11</v>
      </c>
      <c r="B388">
        <v>3</v>
      </c>
      <c r="C388">
        <v>2024</v>
      </c>
      <c r="D388">
        <v>99</v>
      </c>
      <c r="E388">
        <v>99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3</v>
      </c>
      <c r="M388">
        <v>99</v>
      </c>
      <c r="N388">
        <v>99</v>
      </c>
      <c r="O388">
        <v>99</v>
      </c>
      <c r="P388">
        <v>9999</v>
      </c>
      <c r="Q388">
        <v>1505</v>
      </c>
      <c r="R388">
        <v>2584</v>
      </c>
      <c r="S388">
        <v>3</v>
      </c>
      <c r="T388">
        <v>5.7113003095975241</v>
      </c>
      <c r="U388">
        <v>168.46524767801836</v>
      </c>
      <c r="V388">
        <v>0</v>
      </c>
      <c r="W388">
        <v>31.501547987616103</v>
      </c>
      <c r="X388">
        <v>0</v>
      </c>
      <c r="Y388">
        <v>45.009955379869425</v>
      </c>
      <c r="Z388">
        <v>0</v>
      </c>
      <c r="AA388">
        <v>1.5385437546739924</v>
      </c>
      <c r="AC388">
        <v>63.706411834027534</v>
      </c>
      <c r="AE388">
        <v>7.0084079197179285</v>
      </c>
      <c r="AF388">
        <v>5.2281714956777456</v>
      </c>
      <c r="AG388">
        <v>562.82971756037682</v>
      </c>
      <c r="AH388">
        <v>94.195046439628484</v>
      </c>
      <c r="AI388">
        <v>10.913312693498456</v>
      </c>
      <c r="AJ388">
        <v>113.5865155083271</v>
      </c>
      <c r="AK388">
        <v>63.128712394175821</v>
      </c>
      <c r="AL388">
        <v>32.500400543786633</v>
      </c>
      <c r="AN388">
        <v>99</v>
      </c>
      <c r="AO388">
        <v>99</v>
      </c>
      <c r="AP388">
        <v>99</v>
      </c>
      <c r="AQ388">
        <v>99</v>
      </c>
      <c r="AR388">
        <v>191.3778141629144</v>
      </c>
      <c r="AS388">
        <v>23.281341970249223</v>
      </c>
    </row>
    <row r="389" spans="1:45">
      <c r="A389">
        <v>11</v>
      </c>
      <c r="B389">
        <v>4</v>
      </c>
      <c r="C389">
        <v>2024</v>
      </c>
      <c r="D389">
        <v>99</v>
      </c>
      <c r="E389">
        <v>99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4</v>
      </c>
      <c r="M389">
        <v>99</v>
      </c>
      <c r="N389">
        <v>99</v>
      </c>
      <c r="O389">
        <v>99</v>
      </c>
      <c r="P389">
        <v>9999</v>
      </c>
      <c r="Q389">
        <v>3081</v>
      </c>
      <c r="R389">
        <v>6042</v>
      </c>
      <c r="S389">
        <v>4</v>
      </c>
      <c r="T389">
        <v>6.8661039390930156</v>
      </c>
      <c r="U389">
        <v>193.34690499834483</v>
      </c>
      <c r="V389">
        <v>0</v>
      </c>
      <c r="W389">
        <v>63.753723932472703</v>
      </c>
      <c r="X389">
        <v>0</v>
      </c>
      <c r="Y389">
        <v>48.138732928191686</v>
      </c>
      <c r="Z389">
        <v>0</v>
      </c>
      <c r="AA389">
        <v>1.5675604066156372</v>
      </c>
      <c r="AC389">
        <v>63.234170985807403</v>
      </c>
      <c r="AE389">
        <v>16.387306753458098</v>
      </c>
      <c r="AF389">
        <v>14.030234707697877</v>
      </c>
      <c r="AG389">
        <v>559.18401810584953</v>
      </c>
      <c r="AH389">
        <v>94.786494538232404</v>
      </c>
      <c r="AI389">
        <v>23.568354849387621</v>
      </c>
      <c r="AJ389">
        <v>112.57425164378624</v>
      </c>
      <c r="AK389">
        <v>65.200611003263603</v>
      </c>
      <c r="AL389">
        <v>33.720111785093643</v>
      </c>
      <c r="AN389">
        <v>99</v>
      </c>
      <c r="AO389">
        <v>99</v>
      </c>
      <c r="AP389">
        <v>99</v>
      </c>
      <c r="AQ389">
        <v>99</v>
      </c>
      <c r="AR389">
        <v>192.98955431754871</v>
      </c>
      <c r="AS389">
        <v>26.199361852466645</v>
      </c>
    </row>
    <row r="390" spans="1:45">
      <c r="A390">
        <v>11</v>
      </c>
      <c r="B390">
        <v>5</v>
      </c>
      <c r="C390">
        <v>2024</v>
      </c>
      <c r="D390">
        <v>99</v>
      </c>
      <c r="E390">
        <v>99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5</v>
      </c>
      <c r="M390">
        <v>99</v>
      </c>
      <c r="N390">
        <v>99</v>
      </c>
      <c r="O390">
        <v>99</v>
      </c>
      <c r="P390">
        <v>9999</v>
      </c>
      <c r="Q390">
        <v>3190</v>
      </c>
      <c r="R390">
        <v>6894</v>
      </c>
      <c r="S390">
        <v>5</v>
      </c>
      <c r="T390">
        <v>7.5474325500435153</v>
      </c>
      <c r="U390">
        <v>213.4768929503914</v>
      </c>
      <c r="V390">
        <v>0</v>
      </c>
      <c r="W390">
        <v>73.904844792573243</v>
      </c>
      <c r="X390">
        <v>4.3516100957354246E-2</v>
      </c>
      <c r="Y390">
        <v>48.643229851868064</v>
      </c>
      <c r="Z390">
        <v>0</v>
      </c>
      <c r="AA390">
        <v>1.8709445865895504</v>
      </c>
      <c r="AC390">
        <v>62.444995314396479</v>
      </c>
      <c r="AE390">
        <v>18.698128559804726</v>
      </c>
      <c r="AF390">
        <v>17.675395618733425</v>
      </c>
      <c r="AG390">
        <v>557.30948067632812</v>
      </c>
      <c r="AH390">
        <v>95.720916739193498</v>
      </c>
      <c r="AI390">
        <v>51.450536698578482</v>
      </c>
      <c r="AJ390">
        <v>107.38411035387698</v>
      </c>
      <c r="AK390">
        <v>67.480429075676938</v>
      </c>
      <c r="AL390">
        <v>33.138903918030138</v>
      </c>
      <c r="AN390">
        <v>99</v>
      </c>
      <c r="AO390">
        <v>99</v>
      </c>
      <c r="AP390">
        <v>99</v>
      </c>
      <c r="AQ390">
        <v>99</v>
      </c>
      <c r="AR390">
        <v>193.50800120772945</v>
      </c>
      <c r="AS390">
        <v>28.885090408965301</v>
      </c>
    </row>
    <row r="391" spans="1:45">
      <c r="A391">
        <v>11</v>
      </c>
      <c r="B391">
        <v>6</v>
      </c>
      <c r="C391">
        <v>2024</v>
      </c>
      <c r="D391">
        <v>99</v>
      </c>
      <c r="E391">
        <v>99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6</v>
      </c>
      <c r="M391">
        <v>99</v>
      </c>
      <c r="N391">
        <v>99</v>
      </c>
      <c r="O391">
        <v>99</v>
      </c>
      <c r="P391">
        <v>9999</v>
      </c>
      <c r="Q391">
        <v>2620</v>
      </c>
      <c r="R391">
        <v>6939</v>
      </c>
      <c r="S391">
        <v>6</v>
      </c>
      <c r="T391">
        <v>7.9096411586683981</v>
      </c>
      <c r="U391">
        <v>227.20626891482945</v>
      </c>
      <c r="V391">
        <v>100</v>
      </c>
      <c r="W391">
        <v>77.244559734832123</v>
      </c>
      <c r="X391">
        <v>0.23058077532785703</v>
      </c>
      <c r="Y391">
        <v>41.613124504682993</v>
      </c>
      <c r="Z391">
        <v>0</v>
      </c>
      <c r="AA391">
        <v>1.9501772696291213</v>
      </c>
      <c r="AC391">
        <v>46.624150840561278</v>
      </c>
      <c r="AE391">
        <v>18.820179007323027</v>
      </c>
      <c r="AF391">
        <v>18.934951117590625</v>
      </c>
      <c r="AG391">
        <v>535.58279440517356</v>
      </c>
      <c r="AH391">
        <v>95.388384493442842</v>
      </c>
      <c r="AI391">
        <v>82.648796656578753</v>
      </c>
      <c r="AJ391">
        <v>102.03385372076552</v>
      </c>
      <c r="AK391">
        <v>62.744659336148047</v>
      </c>
      <c r="AL391">
        <v>16.011618568988698</v>
      </c>
      <c r="AN391">
        <v>99</v>
      </c>
      <c r="AO391">
        <v>99</v>
      </c>
      <c r="AP391">
        <v>99</v>
      </c>
      <c r="AQ391">
        <v>99</v>
      </c>
      <c r="AR391">
        <v>192.60114302902696</v>
      </c>
      <c r="AS391">
        <v>31.418236832761394</v>
      </c>
    </row>
    <row r="392" spans="1:45">
      <c r="A392">
        <v>11</v>
      </c>
      <c r="B392">
        <v>7</v>
      </c>
      <c r="C392">
        <v>2024</v>
      </c>
      <c r="D392">
        <v>99</v>
      </c>
      <c r="E392">
        <v>99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7</v>
      </c>
      <c r="M392">
        <v>99</v>
      </c>
      <c r="N392">
        <v>99</v>
      </c>
      <c r="O392">
        <v>99</v>
      </c>
      <c r="P392">
        <v>9999</v>
      </c>
      <c r="Q392">
        <v>1902</v>
      </c>
      <c r="R392">
        <v>6715</v>
      </c>
      <c r="S392">
        <v>7</v>
      </c>
      <c r="T392">
        <v>8.3244973938942639</v>
      </c>
      <c r="U392">
        <v>244.020670141474</v>
      </c>
      <c r="V392">
        <v>100</v>
      </c>
      <c r="W392">
        <v>83.201787043931503</v>
      </c>
      <c r="X392">
        <v>0.37230081906180201</v>
      </c>
      <c r="Y392">
        <v>35.376540747956874</v>
      </c>
      <c r="Z392">
        <v>0</v>
      </c>
      <c r="AA392">
        <v>1.9576270901479405</v>
      </c>
      <c r="AC392">
        <v>31.797137166134348</v>
      </c>
      <c r="AE392">
        <v>18.212639001898559</v>
      </c>
      <c r="AF392">
        <v>19.679752094031752</v>
      </c>
      <c r="AG392">
        <v>513.5521078200909</v>
      </c>
      <c r="AH392">
        <v>94.653760238272511</v>
      </c>
      <c r="AI392">
        <v>93.090096798212954</v>
      </c>
      <c r="AJ392">
        <v>98.480610485596074</v>
      </c>
      <c r="AK392">
        <v>60.023042613133683</v>
      </c>
      <c r="AL392">
        <v>-3.9088658070759528</v>
      </c>
      <c r="AN392">
        <v>99</v>
      </c>
      <c r="AO392">
        <v>99</v>
      </c>
      <c r="AP392">
        <v>99</v>
      </c>
      <c r="AQ392">
        <v>99</v>
      </c>
      <c r="AR392">
        <v>192.11173797210472</v>
      </c>
      <c r="AS392">
        <v>34.179526154979378</v>
      </c>
    </row>
    <row r="393" spans="1:45">
      <c r="A393">
        <v>11</v>
      </c>
      <c r="B393">
        <v>8</v>
      </c>
      <c r="C393">
        <v>2024</v>
      </c>
      <c r="D393">
        <v>99</v>
      </c>
      <c r="E393">
        <v>99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8</v>
      </c>
      <c r="M393">
        <v>99</v>
      </c>
      <c r="N393">
        <v>99</v>
      </c>
      <c r="O393">
        <v>99</v>
      </c>
      <c r="P393">
        <v>9999</v>
      </c>
      <c r="Q393">
        <v>1173</v>
      </c>
      <c r="R393">
        <v>4917</v>
      </c>
      <c r="S393">
        <v>8</v>
      </c>
      <c r="T393">
        <v>8.7065283709579013</v>
      </c>
      <c r="U393">
        <v>263.90207443563088</v>
      </c>
      <c r="V393">
        <v>100</v>
      </c>
      <c r="W393">
        <v>88.549928818385254</v>
      </c>
      <c r="X393">
        <v>1.5456579214968476</v>
      </c>
      <c r="Y393">
        <v>36.717201495627975</v>
      </c>
      <c r="Z393">
        <v>0</v>
      </c>
      <c r="AA393">
        <v>1.8992050850588336</v>
      </c>
      <c r="AC393">
        <v>28.9646551614392</v>
      </c>
      <c r="AE393">
        <v>13.336045565500404</v>
      </c>
      <c r="AF393">
        <v>15.584397007738682</v>
      </c>
      <c r="AG393">
        <v>499.85124143835617</v>
      </c>
      <c r="AH393">
        <v>94.590197274761053</v>
      </c>
      <c r="AI393">
        <v>94.468171649379684</v>
      </c>
      <c r="AJ393">
        <v>97.734532651477181</v>
      </c>
      <c r="AK393">
        <v>66.358687135165866</v>
      </c>
      <c r="AL393">
        <v>-4.9339132242134811</v>
      </c>
      <c r="AN393">
        <v>99</v>
      </c>
      <c r="AO393">
        <v>99</v>
      </c>
      <c r="AP393">
        <v>99</v>
      </c>
      <c r="AQ393">
        <v>99</v>
      </c>
      <c r="AR393">
        <v>192.12328767123284</v>
      </c>
      <c r="AS393">
        <v>37.023691578923874</v>
      </c>
    </row>
    <row r="394" spans="1:45">
      <c r="A394">
        <v>11</v>
      </c>
      <c r="B394">
        <v>9</v>
      </c>
      <c r="C394">
        <v>2024</v>
      </c>
      <c r="D394">
        <v>99</v>
      </c>
      <c r="E394">
        <v>99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</v>
      </c>
      <c r="M394">
        <v>99</v>
      </c>
      <c r="N394">
        <v>99</v>
      </c>
      <c r="O394">
        <v>99</v>
      </c>
      <c r="P394">
        <v>9999</v>
      </c>
      <c r="Q394">
        <v>544</v>
      </c>
      <c r="R394">
        <v>2033</v>
      </c>
      <c r="S394">
        <v>9</v>
      </c>
      <c r="T394">
        <v>8.988686669945892</v>
      </c>
      <c r="U394">
        <v>279.04328578455488</v>
      </c>
      <c r="V394">
        <v>100</v>
      </c>
      <c r="W394">
        <v>92.375799311362485</v>
      </c>
      <c r="X394">
        <v>4.2793900639449092</v>
      </c>
      <c r="Y394">
        <v>37.758669766997528</v>
      </c>
      <c r="Z394">
        <v>0</v>
      </c>
      <c r="AA394">
        <v>1.8670440050985175</v>
      </c>
      <c r="AC394">
        <v>35.934468225634426</v>
      </c>
      <c r="AE394">
        <v>5.5139679956604279</v>
      </c>
      <c r="AF394">
        <v>6.8132754425206192</v>
      </c>
      <c r="AG394">
        <v>482.2013285641288</v>
      </c>
      <c r="AH394">
        <v>95.622233152975909</v>
      </c>
      <c r="AI394">
        <v>96.163305459911484</v>
      </c>
      <c r="AJ394">
        <v>97.828687293192885</v>
      </c>
      <c r="AK394">
        <v>72.686506871937482</v>
      </c>
      <c r="AL394">
        <v>17.283131415186698</v>
      </c>
      <c r="AN394">
        <v>99</v>
      </c>
      <c r="AO394">
        <v>99</v>
      </c>
      <c r="AP394">
        <v>99</v>
      </c>
      <c r="AQ394">
        <v>99</v>
      </c>
      <c r="AR394">
        <v>190.8323965252938</v>
      </c>
      <c r="AS394">
        <v>40.012304756345891</v>
      </c>
    </row>
    <row r="395" spans="1:45">
      <c r="A395">
        <v>11</v>
      </c>
      <c r="B395">
        <v>10</v>
      </c>
      <c r="C395">
        <v>2024</v>
      </c>
      <c r="D395">
        <v>99</v>
      </c>
      <c r="E395">
        <v>99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10</v>
      </c>
      <c r="M395">
        <v>99</v>
      </c>
      <c r="N395">
        <v>99</v>
      </c>
      <c r="O395">
        <v>99</v>
      </c>
      <c r="P395">
        <v>9999</v>
      </c>
      <c r="Q395">
        <v>148</v>
      </c>
      <c r="R395">
        <v>339</v>
      </c>
      <c r="S395">
        <v>10</v>
      </c>
      <c r="T395">
        <v>8.9911504424778759</v>
      </c>
      <c r="U395">
        <v>297.58053097345118</v>
      </c>
      <c r="V395">
        <v>100</v>
      </c>
      <c r="W395">
        <v>96.165191740412979</v>
      </c>
      <c r="X395">
        <v>12.094395280235984</v>
      </c>
      <c r="Y395">
        <v>42.991772263003362</v>
      </c>
      <c r="Z395">
        <v>0</v>
      </c>
      <c r="AA395">
        <v>1.6801578898690404</v>
      </c>
      <c r="AC395">
        <v>48.391610100321373</v>
      </c>
      <c r="AE395">
        <v>0.91944670463791678</v>
      </c>
      <c r="AF395">
        <v>1.2115775107948976</v>
      </c>
      <c r="AG395">
        <v>483.41463414634143</v>
      </c>
      <c r="AH395">
        <v>96.755162241887874</v>
      </c>
      <c r="AI395">
        <v>96.755162241887874</v>
      </c>
      <c r="AJ395">
        <v>101.61227134692336</v>
      </c>
      <c r="AK395">
        <v>76.963971703746111</v>
      </c>
      <c r="AL395">
        <v>42.744953538270032</v>
      </c>
      <c r="AN395">
        <v>99</v>
      </c>
      <c r="AO395">
        <v>99</v>
      </c>
      <c r="AP395">
        <v>99</v>
      </c>
      <c r="AQ395">
        <v>99</v>
      </c>
      <c r="AR395">
        <v>189.94512195121953</v>
      </c>
      <c r="AS395">
        <v>43.13494061675955</v>
      </c>
    </row>
    <row r="396" spans="1:45">
      <c r="A396">
        <v>11</v>
      </c>
      <c r="B396">
        <v>11</v>
      </c>
      <c r="C396">
        <v>2024</v>
      </c>
      <c r="D396">
        <v>99</v>
      </c>
      <c r="E396">
        <v>99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11</v>
      </c>
      <c r="M396">
        <v>99</v>
      </c>
      <c r="N396">
        <v>99</v>
      </c>
      <c r="O396">
        <v>99</v>
      </c>
      <c r="P396">
        <v>9999</v>
      </c>
      <c r="Q396">
        <v>25</v>
      </c>
      <c r="R396">
        <v>31</v>
      </c>
      <c r="S396">
        <v>11</v>
      </c>
      <c r="T396">
        <v>9.4838709677419359</v>
      </c>
      <c r="U396">
        <v>312.10322580645175</v>
      </c>
      <c r="V396">
        <v>100</v>
      </c>
      <c r="W396">
        <v>96.774193548387117</v>
      </c>
      <c r="X396">
        <v>22.58064516129032</v>
      </c>
      <c r="Y396">
        <v>55.076541952678191</v>
      </c>
      <c r="Z396">
        <v>0</v>
      </c>
      <c r="AA396">
        <v>1.8116285267224457</v>
      </c>
      <c r="AC396">
        <v>42.974386627069187</v>
      </c>
      <c r="AE396">
        <v>8.4079197179278559E-2</v>
      </c>
      <c r="AF396">
        <v>0.11620021780815185</v>
      </c>
      <c r="AG396">
        <v>483.77419354838713</v>
      </c>
      <c r="AH396">
        <v>100</v>
      </c>
      <c r="AI396">
        <v>100</v>
      </c>
      <c r="AJ396">
        <v>114.57824757735672</v>
      </c>
      <c r="AK396">
        <v>75.046560357787598</v>
      </c>
      <c r="AL396">
        <v>66.23993053295959</v>
      </c>
      <c r="AN396">
        <v>99</v>
      </c>
      <c r="AO396">
        <v>99</v>
      </c>
      <c r="AP396">
        <v>99</v>
      </c>
      <c r="AQ396">
        <v>99</v>
      </c>
      <c r="AR396">
        <v>187.61290322580652</v>
      </c>
      <c r="AS396">
        <v>46.806025976716576</v>
      </c>
    </row>
    <row r="397" spans="1:45">
      <c r="A397">
        <v>11</v>
      </c>
      <c r="B397">
        <v>12</v>
      </c>
      <c r="C397">
        <v>2024</v>
      </c>
      <c r="D397">
        <v>99</v>
      </c>
      <c r="E397">
        <v>99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12</v>
      </c>
      <c r="M397">
        <v>99</v>
      </c>
      <c r="N397">
        <v>99</v>
      </c>
      <c r="O397">
        <v>99</v>
      </c>
      <c r="P397">
        <v>9999</v>
      </c>
      <c r="Q397">
        <v>2</v>
      </c>
      <c r="R397">
        <v>2</v>
      </c>
      <c r="S397">
        <v>12</v>
      </c>
      <c r="T397">
        <v>7</v>
      </c>
      <c r="U397">
        <v>434.25</v>
      </c>
      <c r="V397">
        <v>100</v>
      </c>
      <c r="W397">
        <v>100</v>
      </c>
      <c r="X397">
        <v>100</v>
      </c>
      <c r="Y397">
        <v>47.950000000000159</v>
      </c>
      <c r="Z397">
        <v>0</v>
      </c>
      <c r="AA397">
        <v>0</v>
      </c>
      <c r="AE397">
        <v>5.424464334147003E-3</v>
      </c>
      <c r="AF397">
        <v>1.043078067289357E-2</v>
      </c>
      <c r="AG397">
        <v>435</v>
      </c>
      <c r="AH397">
        <v>100</v>
      </c>
      <c r="AI397">
        <v>100</v>
      </c>
      <c r="AJ397">
        <v>35</v>
      </c>
      <c r="AK397">
        <v>99.999999999999645</v>
      </c>
      <c r="AN397">
        <v>99</v>
      </c>
      <c r="AO397">
        <v>99</v>
      </c>
      <c r="AP397">
        <v>99</v>
      </c>
      <c r="AQ397">
        <v>99</v>
      </c>
      <c r="AR397">
        <v>208.5</v>
      </c>
      <c r="AS397">
        <v>47.680910079081762</v>
      </c>
    </row>
    <row r="398" spans="1:45">
      <c r="A398">
        <v>11</v>
      </c>
      <c r="B398">
        <v>13</v>
      </c>
      <c r="C398">
        <v>2024</v>
      </c>
      <c r="D398">
        <v>99</v>
      </c>
      <c r="E398">
        <v>99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13</v>
      </c>
      <c r="M398">
        <v>99</v>
      </c>
      <c r="N398">
        <v>99</v>
      </c>
      <c r="O398">
        <v>99</v>
      </c>
      <c r="P398">
        <v>9999</v>
      </c>
      <c r="AN398">
        <v>99</v>
      </c>
      <c r="AO398">
        <v>99</v>
      </c>
      <c r="AP398">
        <v>99</v>
      </c>
      <c r="AQ398">
        <v>99</v>
      </c>
    </row>
    <row r="399" spans="1:45">
      <c r="A399">
        <v>11</v>
      </c>
      <c r="B399">
        <v>14</v>
      </c>
      <c r="C399">
        <v>2024</v>
      </c>
      <c r="D399">
        <v>99</v>
      </c>
      <c r="E399">
        <v>99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14</v>
      </c>
      <c r="M399">
        <v>99</v>
      </c>
      <c r="N399">
        <v>99</v>
      </c>
      <c r="O399">
        <v>99</v>
      </c>
      <c r="P399">
        <v>9999</v>
      </c>
      <c r="AN399">
        <v>99</v>
      </c>
      <c r="AO399">
        <v>99</v>
      </c>
      <c r="AP399">
        <v>99</v>
      </c>
      <c r="AQ399">
        <v>99</v>
      </c>
    </row>
    <row r="400" spans="1:45">
      <c r="A400">
        <v>11</v>
      </c>
      <c r="B400">
        <v>15</v>
      </c>
      <c r="C400">
        <v>2024</v>
      </c>
      <c r="D400">
        <v>99</v>
      </c>
      <c r="E400">
        <v>99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15</v>
      </c>
      <c r="M400">
        <v>99</v>
      </c>
      <c r="N400">
        <v>99</v>
      </c>
      <c r="O400">
        <v>99</v>
      </c>
      <c r="P400">
        <v>9999</v>
      </c>
      <c r="AN400">
        <v>99</v>
      </c>
      <c r="AO400">
        <v>99</v>
      </c>
      <c r="AP400">
        <v>99</v>
      </c>
      <c r="AQ400">
        <v>99</v>
      </c>
    </row>
    <row r="401" spans="1:45" s="507" customFormat="1">
      <c r="A401" s="507">
        <v>11</v>
      </c>
      <c r="B401" s="507">
        <v>16</v>
      </c>
      <c r="C401" s="507">
        <v>2024</v>
      </c>
      <c r="D401" s="507">
        <v>99</v>
      </c>
      <c r="E401" s="507">
        <v>99</v>
      </c>
      <c r="F401" s="507">
        <v>99</v>
      </c>
      <c r="G401" s="507">
        <v>99</v>
      </c>
      <c r="H401" s="507">
        <v>99</v>
      </c>
      <c r="I401" s="507">
        <v>99</v>
      </c>
      <c r="J401" s="507">
        <v>999</v>
      </c>
      <c r="K401" s="507">
        <v>99</v>
      </c>
      <c r="L401" s="507">
        <v>99</v>
      </c>
      <c r="M401" s="507">
        <v>99</v>
      </c>
      <c r="N401" s="507">
        <v>99</v>
      </c>
      <c r="O401" s="507">
        <v>99</v>
      </c>
      <c r="P401" s="507">
        <v>9999</v>
      </c>
      <c r="Q401" s="507">
        <v>32</v>
      </c>
      <c r="R401" s="507">
        <v>32</v>
      </c>
      <c r="T401" s="507">
        <v>6.125</v>
      </c>
      <c r="U401" s="507">
        <v>195.88437500000003</v>
      </c>
      <c r="V401" s="507">
        <v>100</v>
      </c>
      <c r="W401" s="507">
        <v>34.375</v>
      </c>
      <c r="X401" s="507">
        <v>0</v>
      </c>
      <c r="Y401" s="507">
        <v>47.219845598639594</v>
      </c>
      <c r="AA401" s="507">
        <v>1.9162137145944873</v>
      </c>
      <c r="AC401" s="507">
        <v>67.283208654571951</v>
      </c>
      <c r="AE401" s="507">
        <v>8.6791429346352048E-2</v>
      </c>
      <c r="AF401" s="507">
        <v>7.5282973508231182E-2</v>
      </c>
      <c r="AG401" s="507">
        <v>515.57142857142844</v>
      </c>
      <c r="AH401" s="507">
        <v>21.875</v>
      </c>
      <c r="AI401" s="507">
        <v>3.125</v>
      </c>
      <c r="AJ401" s="507">
        <v>106.34560524583068</v>
      </c>
      <c r="AK401" s="507">
        <v>-46.860516094484751</v>
      </c>
      <c r="AL401" s="507">
        <v>-328.09221173248358</v>
      </c>
      <c r="AN401" s="507">
        <v>99</v>
      </c>
      <c r="AO401" s="507">
        <v>99</v>
      </c>
      <c r="AP401" s="507">
        <v>99</v>
      </c>
      <c r="AQ401" s="507">
        <v>99</v>
      </c>
      <c r="AR401" s="507">
        <v>194.42857142857139</v>
      </c>
      <c r="AS401" s="507">
        <v>24.892524345593159</v>
      </c>
    </row>
    <row r="402" spans="1:45">
      <c r="A402">
        <v>11</v>
      </c>
      <c r="B402">
        <v>17</v>
      </c>
      <c r="C402">
        <v>2023</v>
      </c>
      <c r="D402">
        <v>99</v>
      </c>
      <c r="E402">
        <v>99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1</v>
      </c>
      <c r="M402">
        <v>99</v>
      </c>
      <c r="N402">
        <v>99</v>
      </c>
      <c r="O402">
        <v>99</v>
      </c>
      <c r="P402">
        <v>9999</v>
      </c>
      <c r="Q402">
        <v>31</v>
      </c>
      <c r="R402">
        <v>32</v>
      </c>
      <c r="S402">
        <v>1</v>
      </c>
      <c r="T402">
        <v>3.59375</v>
      </c>
      <c r="U402">
        <v>150.81874999999999</v>
      </c>
      <c r="V402">
        <v>0</v>
      </c>
      <c r="W402">
        <v>9.375</v>
      </c>
      <c r="X402">
        <v>0</v>
      </c>
      <c r="Y402">
        <v>49.169003431404946</v>
      </c>
      <c r="Z402">
        <v>0</v>
      </c>
      <c r="AA402">
        <v>1.7474870350019771</v>
      </c>
      <c r="AC402">
        <v>55.124134835058705</v>
      </c>
      <c r="AE402">
        <v>8.3357211701268613E-2</v>
      </c>
      <c r="AF402">
        <v>5.5612747863298943E-2</v>
      </c>
      <c r="AG402">
        <v>688.06896551724139</v>
      </c>
      <c r="AH402">
        <v>87.5</v>
      </c>
      <c r="AI402">
        <v>12.5</v>
      </c>
      <c r="AJ402">
        <v>383.61627118726256</v>
      </c>
      <c r="AK402">
        <v>13.616218890909648</v>
      </c>
      <c r="AL402">
        <v>0.43883745618657377</v>
      </c>
      <c r="AN402">
        <v>99</v>
      </c>
      <c r="AO402">
        <v>99</v>
      </c>
      <c r="AP402">
        <v>99</v>
      </c>
      <c r="AQ402">
        <v>99</v>
      </c>
      <c r="AR402">
        <v>215.48275862068968</v>
      </c>
      <c r="AS402">
        <v>15.960007377141659</v>
      </c>
    </row>
    <row r="403" spans="1:45">
      <c r="A403">
        <v>11</v>
      </c>
      <c r="B403">
        <v>18</v>
      </c>
      <c r="C403">
        <v>2023</v>
      </c>
      <c r="D403">
        <v>99</v>
      </c>
      <c r="E403">
        <v>99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2</v>
      </c>
      <c r="M403">
        <v>99</v>
      </c>
      <c r="N403">
        <v>99</v>
      </c>
      <c r="O403">
        <v>99</v>
      </c>
      <c r="P403">
        <v>9999</v>
      </c>
      <c r="Q403">
        <v>326</v>
      </c>
      <c r="R403">
        <v>473</v>
      </c>
      <c r="S403">
        <v>2</v>
      </c>
      <c r="T403">
        <v>4.3953488372093004</v>
      </c>
      <c r="U403">
        <v>149.67167019027494</v>
      </c>
      <c r="V403">
        <v>0</v>
      </c>
      <c r="W403">
        <v>5.7082452431289648</v>
      </c>
      <c r="X403">
        <v>0</v>
      </c>
      <c r="Y403">
        <v>39.110555621956991</v>
      </c>
      <c r="Z403">
        <v>0</v>
      </c>
      <c r="AA403">
        <v>1.3159211818948504</v>
      </c>
      <c r="AC403">
        <v>55.124104358935163</v>
      </c>
      <c r="AE403">
        <v>1.2321237854593763</v>
      </c>
      <c r="AF403">
        <v>0.81577385959096005</v>
      </c>
      <c r="AG403">
        <v>605.10489510489515</v>
      </c>
      <c r="AH403">
        <v>90.486257928118405</v>
      </c>
      <c r="AI403">
        <v>5.7082452431289648</v>
      </c>
      <c r="AJ403">
        <v>162.77835603304629</v>
      </c>
      <c r="AK403">
        <v>27.962925687231447</v>
      </c>
      <c r="AL403">
        <v>29.865503372154119</v>
      </c>
      <c r="AN403">
        <v>99</v>
      </c>
      <c r="AO403">
        <v>99</v>
      </c>
      <c r="AP403">
        <v>99</v>
      </c>
      <c r="AQ403">
        <v>99</v>
      </c>
      <c r="AR403">
        <v>192.1724941724942</v>
      </c>
      <c r="AS403">
        <v>20.269499738039094</v>
      </c>
    </row>
    <row r="404" spans="1:45">
      <c r="A404">
        <v>11</v>
      </c>
      <c r="B404">
        <v>19</v>
      </c>
      <c r="C404">
        <v>2023</v>
      </c>
      <c r="D404">
        <v>99</v>
      </c>
      <c r="E404">
        <v>99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3</v>
      </c>
      <c r="M404">
        <v>99</v>
      </c>
      <c r="N404">
        <v>99</v>
      </c>
      <c r="O404">
        <v>99</v>
      </c>
      <c r="P404">
        <v>9999</v>
      </c>
      <c r="Q404">
        <v>1692</v>
      </c>
      <c r="R404">
        <v>3129</v>
      </c>
      <c r="S404">
        <v>3</v>
      </c>
      <c r="T404">
        <v>5.5525727069351207</v>
      </c>
      <c r="U404">
        <v>164.69223394055609</v>
      </c>
      <c r="V404">
        <v>0</v>
      </c>
      <c r="W404">
        <v>26.877596676254392</v>
      </c>
      <c r="X404">
        <v>0</v>
      </c>
      <c r="Y404">
        <v>45.469567405180008</v>
      </c>
      <c r="Z404">
        <v>0</v>
      </c>
      <c r="AA404">
        <v>1.4797667871101547</v>
      </c>
      <c r="AC404">
        <v>66.844197996200734</v>
      </c>
      <c r="AE404">
        <v>8.150772356664671</v>
      </c>
      <c r="AF404">
        <v>5.9381029494034481</v>
      </c>
      <c r="AG404">
        <v>547.45970449966421</v>
      </c>
      <c r="AH404">
        <v>94.918504314477474</v>
      </c>
      <c r="AI404">
        <v>9.4918504314477445</v>
      </c>
      <c r="AJ404">
        <v>120.49417173153763</v>
      </c>
      <c r="AK404">
        <v>68.64715109457849</v>
      </c>
      <c r="AL404">
        <v>45.303427155130237</v>
      </c>
      <c r="AN404">
        <v>99</v>
      </c>
      <c r="AO404">
        <v>99</v>
      </c>
      <c r="AP404">
        <v>99</v>
      </c>
      <c r="AQ404">
        <v>99</v>
      </c>
      <c r="AR404">
        <v>190.50873069173952</v>
      </c>
      <c r="AS404">
        <v>23.038880106725784</v>
      </c>
    </row>
    <row r="405" spans="1:45">
      <c r="A405">
        <v>11</v>
      </c>
      <c r="B405">
        <v>20</v>
      </c>
      <c r="C405">
        <v>2023</v>
      </c>
      <c r="D405">
        <v>99</v>
      </c>
      <c r="E405">
        <v>99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4</v>
      </c>
      <c r="M405">
        <v>99</v>
      </c>
      <c r="N405">
        <v>99</v>
      </c>
      <c r="O405">
        <v>99</v>
      </c>
      <c r="P405">
        <v>9999</v>
      </c>
      <c r="Q405">
        <v>3380</v>
      </c>
      <c r="R405">
        <v>6871</v>
      </c>
      <c r="S405">
        <v>4</v>
      </c>
      <c r="T405">
        <v>6.9800611264735846</v>
      </c>
      <c r="U405">
        <v>196.48902634259912</v>
      </c>
      <c r="V405">
        <v>0</v>
      </c>
      <c r="W405">
        <v>67.253674865376226</v>
      </c>
      <c r="X405">
        <v>0</v>
      </c>
      <c r="Y405">
        <v>47.215953386507778</v>
      </c>
      <c r="Z405">
        <v>0</v>
      </c>
      <c r="AA405">
        <v>1.5709239705142339</v>
      </c>
      <c r="AC405">
        <v>66.679932093293004</v>
      </c>
      <c r="AE405">
        <v>17.898356299981764</v>
      </c>
      <c r="AF405">
        <v>15.557051457785818</v>
      </c>
      <c r="AG405">
        <v>559.72691252666868</v>
      </c>
      <c r="AH405">
        <v>95.138989957793598</v>
      </c>
      <c r="AI405">
        <v>21.117741231261828</v>
      </c>
      <c r="AJ405">
        <v>119.54586590404004</v>
      </c>
      <c r="AK405">
        <v>64.584601098682725</v>
      </c>
      <c r="AL405">
        <v>37.447532724016945</v>
      </c>
      <c r="AN405">
        <v>99</v>
      </c>
      <c r="AO405">
        <v>99</v>
      </c>
      <c r="AP405">
        <v>99</v>
      </c>
      <c r="AQ405">
        <v>99</v>
      </c>
      <c r="AR405">
        <v>194.19582444376724</v>
      </c>
      <c r="AS405">
        <v>26.191943886203248</v>
      </c>
    </row>
    <row r="406" spans="1:45">
      <c r="A406">
        <v>11</v>
      </c>
      <c r="B406">
        <v>21</v>
      </c>
      <c r="C406">
        <v>2023</v>
      </c>
      <c r="D406">
        <v>99</v>
      </c>
      <c r="E406">
        <v>99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5</v>
      </c>
      <c r="M406">
        <v>99</v>
      </c>
      <c r="N406">
        <v>99</v>
      </c>
      <c r="O406">
        <v>99</v>
      </c>
      <c r="P406">
        <v>9999</v>
      </c>
      <c r="Q406">
        <v>3352</v>
      </c>
      <c r="R406">
        <v>7067</v>
      </c>
      <c r="S406">
        <v>5</v>
      </c>
      <c r="T406">
        <v>7.7894438941559363</v>
      </c>
      <c r="U406">
        <v>217.56606763831823</v>
      </c>
      <c r="V406">
        <v>0</v>
      </c>
      <c r="W406">
        <v>77.486910994764401</v>
      </c>
      <c r="X406">
        <v>4.2450827791141933E-2</v>
      </c>
      <c r="Y406">
        <v>48.512057881242256</v>
      </c>
      <c r="Z406">
        <v>0</v>
      </c>
      <c r="AA406">
        <v>1.8150157655805057</v>
      </c>
      <c r="AC406">
        <v>64.457170736468015</v>
      </c>
      <c r="AE406">
        <v>18.408919221652035</v>
      </c>
      <c r="AF406">
        <v>17.717208358975515</v>
      </c>
      <c r="AG406">
        <v>561.81446771123137</v>
      </c>
      <c r="AH406">
        <v>96.349228809961829</v>
      </c>
      <c r="AI406">
        <v>48.634498372718276</v>
      </c>
      <c r="AJ406">
        <v>109.11258540532226</v>
      </c>
      <c r="AK406">
        <v>69.078956791745014</v>
      </c>
      <c r="AL406">
        <v>42.312008108868525</v>
      </c>
      <c r="AN406">
        <v>99</v>
      </c>
      <c r="AO406">
        <v>99</v>
      </c>
      <c r="AP406">
        <v>99</v>
      </c>
      <c r="AQ406">
        <v>99</v>
      </c>
      <c r="AR406">
        <v>194.68150534485281</v>
      </c>
      <c r="AS406">
        <v>28.928713158488119</v>
      </c>
    </row>
    <row r="407" spans="1:45">
      <c r="A407">
        <v>11</v>
      </c>
      <c r="B407">
        <v>22</v>
      </c>
      <c r="C407">
        <v>2023</v>
      </c>
      <c r="D407">
        <v>99</v>
      </c>
      <c r="E407">
        <v>99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6</v>
      </c>
      <c r="M407">
        <v>99</v>
      </c>
      <c r="N407">
        <v>99</v>
      </c>
      <c r="O407">
        <v>99</v>
      </c>
      <c r="P407">
        <v>9999</v>
      </c>
      <c r="Q407">
        <v>2600</v>
      </c>
      <c r="R407">
        <v>6888</v>
      </c>
      <c r="S407">
        <v>6</v>
      </c>
      <c r="T407">
        <v>8.0544425087108014</v>
      </c>
      <c r="U407">
        <v>229.29105691056941</v>
      </c>
      <c r="V407">
        <v>100</v>
      </c>
      <c r="W407">
        <v>78.992450638792093</v>
      </c>
      <c r="X407">
        <v>0.27584204413472713</v>
      </c>
      <c r="Y407">
        <v>40.757982176230655</v>
      </c>
      <c r="Z407">
        <v>0</v>
      </c>
      <c r="AA407">
        <v>1.9466827579375432</v>
      </c>
      <c r="AC407">
        <v>46.822721471579342</v>
      </c>
      <c r="AE407">
        <v>17.942639818698058</v>
      </c>
      <c r="AF407">
        <v>18.19907411723235</v>
      </c>
      <c r="AG407">
        <v>541.0029753049688</v>
      </c>
      <c r="AH407">
        <v>97.227061556329843</v>
      </c>
      <c r="AI407">
        <v>83.710801393728261</v>
      </c>
      <c r="AJ407">
        <v>112.12699340957198</v>
      </c>
      <c r="AK407">
        <v>57.610682187549187</v>
      </c>
      <c r="AL407">
        <v>24.951329795143796</v>
      </c>
      <c r="AN407">
        <v>99</v>
      </c>
      <c r="AO407">
        <v>99</v>
      </c>
      <c r="AP407">
        <v>99</v>
      </c>
      <c r="AQ407">
        <v>99</v>
      </c>
      <c r="AR407">
        <v>193.13835168104737</v>
      </c>
      <c r="AS407">
        <v>31.478487729145705</v>
      </c>
    </row>
    <row r="408" spans="1:45">
      <c r="A408">
        <v>11</v>
      </c>
      <c r="B408">
        <v>23</v>
      </c>
      <c r="C408">
        <v>2023</v>
      </c>
      <c r="D408">
        <v>99</v>
      </c>
      <c r="E408">
        <v>99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7</v>
      </c>
      <c r="M408">
        <v>99</v>
      </c>
      <c r="N408">
        <v>99</v>
      </c>
      <c r="O408">
        <v>99</v>
      </c>
      <c r="P408">
        <v>9999</v>
      </c>
      <c r="Q408">
        <v>1899</v>
      </c>
      <c r="R408">
        <v>6719</v>
      </c>
      <c r="S408">
        <v>7</v>
      </c>
      <c r="T408">
        <v>8.4808751302277106</v>
      </c>
      <c r="U408">
        <v>246.4974252120854</v>
      </c>
      <c r="V408">
        <v>100</v>
      </c>
      <c r="W408">
        <v>86.27771989879443</v>
      </c>
      <c r="X408">
        <v>0.50602768269087683</v>
      </c>
      <c r="Y408">
        <v>35.681505887479595</v>
      </c>
      <c r="Z408">
        <v>0</v>
      </c>
      <c r="AA408">
        <v>1.8705419773202481</v>
      </c>
      <c r="AC408">
        <v>31.128357345934521</v>
      </c>
      <c r="AE408">
        <v>17.502409544400741</v>
      </c>
      <c r="AF408">
        <v>19.084732074450123</v>
      </c>
      <c r="AG408">
        <v>519.23644417290348</v>
      </c>
      <c r="AH408">
        <v>96.874534901026948</v>
      </c>
      <c r="AI408">
        <v>95.162970680160768</v>
      </c>
      <c r="AJ408">
        <v>92.465109882904486</v>
      </c>
      <c r="AK408">
        <v>59.874829283387022</v>
      </c>
      <c r="AL408">
        <v>16.435939800093468</v>
      </c>
      <c r="AN408">
        <v>99</v>
      </c>
      <c r="AO408">
        <v>99</v>
      </c>
      <c r="AP408">
        <v>99</v>
      </c>
      <c r="AQ408">
        <v>99</v>
      </c>
      <c r="AR408">
        <v>192.74140827860089</v>
      </c>
      <c r="AS408">
        <v>34.190456448842049</v>
      </c>
    </row>
    <row r="409" spans="1:45">
      <c r="A409">
        <v>11</v>
      </c>
      <c r="B409">
        <v>24</v>
      </c>
      <c r="C409">
        <v>2023</v>
      </c>
      <c r="D409">
        <v>99</v>
      </c>
      <c r="E409">
        <v>99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8</v>
      </c>
      <c r="M409">
        <v>99</v>
      </c>
      <c r="N409">
        <v>99</v>
      </c>
      <c r="O409">
        <v>99</v>
      </c>
      <c r="P409">
        <v>9999</v>
      </c>
      <c r="Q409">
        <v>1164</v>
      </c>
      <c r="R409">
        <v>4762</v>
      </c>
      <c r="S409">
        <v>8</v>
      </c>
      <c r="T409">
        <v>8.8641327173456546</v>
      </c>
      <c r="U409">
        <v>265.63105837883279</v>
      </c>
      <c r="V409">
        <v>100</v>
      </c>
      <c r="W409">
        <v>91.033179336413269</v>
      </c>
      <c r="X409">
        <v>1.6799664006719861</v>
      </c>
      <c r="Y409">
        <v>36.396451753208225</v>
      </c>
      <c r="Z409">
        <v>0</v>
      </c>
      <c r="AA409">
        <v>1.814768261963178</v>
      </c>
      <c r="AC409">
        <v>29.2623906039939</v>
      </c>
      <c r="AE409">
        <v>12.40459506629503</v>
      </c>
      <c r="AF409">
        <v>14.575963859710939</v>
      </c>
      <c r="AG409">
        <v>503.69368398361718</v>
      </c>
      <c r="AH409">
        <v>97.039059218815609</v>
      </c>
      <c r="AI409">
        <v>97.039059218815609</v>
      </c>
      <c r="AJ409">
        <v>91.730252695203419</v>
      </c>
      <c r="AK409">
        <v>63.756423598691804</v>
      </c>
      <c r="AL409">
        <v>20.383705790317389</v>
      </c>
      <c r="AN409">
        <v>99</v>
      </c>
      <c r="AO409">
        <v>99</v>
      </c>
      <c r="AP409">
        <v>99</v>
      </c>
      <c r="AQ409">
        <v>99</v>
      </c>
      <c r="AR409">
        <v>192.49407199827547</v>
      </c>
      <c r="AS409">
        <v>37.038281311410152</v>
      </c>
    </row>
    <row r="410" spans="1:45">
      <c r="A410">
        <v>11</v>
      </c>
      <c r="B410">
        <v>25</v>
      </c>
      <c r="C410">
        <v>2023</v>
      </c>
      <c r="D410">
        <v>99</v>
      </c>
      <c r="E410">
        <v>99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</v>
      </c>
      <c r="M410">
        <v>99</v>
      </c>
      <c r="N410">
        <v>99</v>
      </c>
      <c r="O410">
        <v>99</v>
      </c>
      <c r="P410">
        <v>9999</v>
      </c>
      <c r="Q410">
        <v>557</v>
      </c>
      <c r="R410">
        <v>2020</v>
      </c>
      <c r="S410">
        <v>9</v>
      </c>
      <c r="T410">
        <v>8.9975247524752486</v>
      </c>
      <c r="U410">
        <v>284.30613861386126</v>
      </c>
      <c r="V410">
        <v>100</v>
      </c>
      <c r="W410">
        <v>94.653465346534645</v>
      </c>
      <c r="X410">
        <v>5.6930693069306946</v>
      </c>
      <c r="Y410">
        <v>39.76197561605472</v>
      </c>
      <c r="Z410">
        <v>0</v>
      </c>
      <c r="AA410">
        <v>1.7695146204430177</v>
      </c>
      <c r="AC410">
        <v>40.623698600921379</v>
      </c>
      <c r="AE410">
        <v>5.2619239886425788</v>
      </c>
      <c r="AF410">
        <v>6.6176934477427389</v>
      </c>
      <c r="AG410">
        <v>499.2007095793208</v>
      </c>
      <c r="AH410">
        <v>97.029702970297024</v>
      </c>
      <c r="AI410">
        <v>97.67326732673267</v>
      </c>
      <c r="AJ410">
        <v>96.979654987546553</v>
      </c>
      <c r="AK410">
        <v>71.128945956649389</v>
      </c>
      <c r="AL410">
        <v>33.337402937387658</v>
      </c>
      <c r="AN410">
        <v>99</v>
      </c>
      <c r="AO410">
        <v>99</v>
      </c>
      <c r="AP410">
        <v>99</v>
      </c>
      <c r="AQ410">
        <v>99</v>
      </c>
      <c r="AR410">
        <v>191.99797263051195</v>
      </c>
      <c r="AS410">
        <v>39.969620801008787</v>
      </c>
    </row>
    <row r="411" spans="1:45">
      <c r="A411">
        <v>11</v>
      </c>
      <c r="B411">
        <v>26</v>
      </c>
      <c r="C411">
        <v>2023</v>
      </c>
      <c r="D411">
        <v>99</v>
      </c>
      <c r="E411">
        <v>99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10</v>
      </c>
      <c r="M411">
        <v>99</v>
      </c>
      <c r="N411">
        <v>99</v>
      </c>
      <c r="O411">
        <v>99</v>
      </c>
      <c r="P411">
        <v>9999</v>
      </c>
      <c r="Q411">
        <v>167</v>
      </c>
      <c r="R411">
        <v>365</v>
      </c>
      <c r="S411">
        <v>10</v>
      </c>
      <c r="T411">
        <v>9.1643835616438363</v>
      </c>
      <c r="U411">
        <v>303.22602739726022</v>
      </c>
      <c r="V411">
        <v>100</v>
      </c>
      <c r="W411">
        <v>95.61643835616438</v>
      </c>
      <c r="X411">
        <v>14.794520547945204</v>
      </c>
      <c r="Y411">
        <v>46.328183757253939</v>
      </c>
      <c r="Z411">
        <v>0</v>
      </c>
      <c r="AA411">
        <v>1.7202556247617049</v>
      </c>
      <c r="AC411">
        <v>46.202915639371248</v>
      </c>
      <c r="AE411">
        <v>0.95079319596759504</v>
      </c>
      <c r="AF411">
        <v>1.2753470435622785</v>
      </c>
      <c r="AG411">
        <v>495.37950138504158</v>
      </c>
      <c r="AH411">
        <v>98.356164383561634</v>
      </c>
      <c r="AI411">
        <v>98.63013698630138</v>
      </c>
      <c r="AJ411">
        <v>102.71806084141222</v>
      </c>
      <c r="AK411">
        <v>77.28081157686114</v>
      </c>
      <c r="AL411">
        <v>45.589173859052579</v>
      </c>
      <c r="AN411">
        <v>99</v>
      </c>
      <c r="AO411">
        <v>99</v>
      </c>
      <c r="AP411">
        <v>99</v>
      </c>
      <c r="AQ411">
        <v>99</v>
      </c>
      <c r="AR411">
        <v>191.11911357340725</v>
      </c>
      <c r="AS411">
        <v>43.160385305459656</v>
      </c>
    </row>
    <row r="412" spans="1:45">
      <c r="A412">
        <v>11</v>
      </c>
      <c r="B412">
        <v>27</v>
      </c>
      <c r="C412">
        <v>2023</v>
      </c>
      <c r="D412">
        <v>99</v>
      </c>
      <c r="E412">
        <v>99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11</v>
      </c>
      <c r="M412">
        <v>99</v>
      </c>
      <c r="N412">
        <v>99</v>
      </c>
      <c r="O412">
        <v>99</v>
      </c>
      <c r="P412">
        <v>9999</v>
      </c>
      <c r="Q412">
        <v>20</v>
      </c>
      <c r="R412">
        <v>23</v>
      </c>
      <c r="S412">
        <v>11</v>
      </c>
      <c r="T412">
        <v>9.9565217391304355</v>
      </c>
      <c r="U412">
        <v>326.79130434782604</v>
      </c>
      <c r="V412">
        <v>100</v>
      </c>
      <c r="W412">
        <v>95.652173913043484</v>
      </c>
      <c r="X412">
        <v>26.086956521739129</v>
      </c>
      <c r="Y412">
        <v>44.740992904994449</v>
      </c>
      <c r="Z412">
        <v>0</v>
      </c>
      <c r="AA412">
        <v>1.9886255001789996</v>
      </c>
      <c r="AC412">
        <v>21.637776249053328</v>
      </c>
      <c r="AE412">
        <v>5.9912995910286801E-2</v>
      </c>
      <c r="AF412">
        <v>8.6609866041632677E-2</v>
      </c>
      <c r="AG412">
        <v>514.60869565217388</v>
      </c>
      <c r="AH412">
        <v>100</v>
      </c>
      <c r="AI412">
        <v>100</v>
      </c>
      <c r="AJ412">
        <v>95.876160672271709</v>
      </c>
      <c r="AK412">
        <v>52.755285751969055</v>
      </c>
      <c r="AL412">
        <v>24.368412028467063</v>
      </c>
      <c r="AN412">
        <v>99</v>
      </c>
      <c r="AO412">
        <v>99</v>
      </c>
      <c r="AP412">
        <v>99</v>
      </c>
      <c r="AQ412">
        <v>99</v>
      </c>
      <c r="AR412">
        <v>190.52173913043475</v>
      </c>
      <c r="AS412">
        <v>46.997750308599187</v>
      </c>
    </row>
    <row r="413" spans="1:45">
      <c r="A413">
        <v>11</v>
      </c>
      <c r="B413">
        <v>28</v>
      </c>
      <c r="C413">
        <v>2023</v>
      </c>
      <c r="D413">
        <v>99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12</v>
      </c>
      <c r="M413">
        <v>99</v>
      </c>
      <c r="N413">
        <v>99</v>
      </c>
      <c r="O413">
        <v>99</v>
      </c>
      <c r="P413">
        <v>9999</v>
      </c>
      <c r="Q413">
        <v>1</v>
      </c>
      <c r="R413">
        <v>1</v>
      </c>
      <c r="S413">
        <v>12</v>
      </c>
      <c r="T413">
        <v>12</v>
      </c>
      <c r="U413">
        <v>386.1</v>
      </c>
      <c r="V413">
        <v>100</v>
      </c>
      <c r="W413">
        <v>100</v>
      </c>
      <c r="X413">
        <v>100</v>
      </c>
      <c r="Y413">
        <v>0</v>
      </c>
      <c r="Z413">
        <v>0</v>
      </c>
      <c r="AA413">
        <v>0</v>
      </c>
      <c r="AE413">
        <v>2.6049128656646442E-3</v>
      </c>
      <c r="AF413">
        <v>4.4490659214329528E-3</v>
      </c>
      <c r="AG413">
        <v>615</v>
      </c>
      <c r="AH413">
        <v>100</v>
      </c>
      <c r="AI413">
        <v>100</v>
      </c>
      <c r="AJ413">
        <v>0</v>
      </c>
      <c r="AN413">
        <v>99</v>
      </c>
      <c r="AO413">
        <v>99</v>
      </c>
      <c r="AP413">
        <v>99</v>
      </c>
      <c r="AQ413">
        <v>99</v>
      </c>
      <c r="AR413">
        <v>198</v>
      </c>
      <c r="AS413">
        <v>49.726939840193594</v>
      </c>
    </row>
    <row r="414" spans="1:45">
      <c r="A414">
        <v>11</v>
      </c>
      <c r="B414">
        <v>29</v>
      </c>
      <c r="C414">
        <v>2023</v>
      </c>
      <c r="D414">
        <v>99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13</v>
      </c>
      <c r="M414">
        <v>99</v>
      </c>
      <c r="N414">
        <v>99</v>
      </c>
      <c r="O414">
        <v>99</v>
      </c>
      <c r="P414">
        <v>9999</v>
      </c>
      <c r="AN414">
        <v>99</v>
      </c>
      <c r="AO414">
        <v>99</v>
      </c>
      <c r="AP414">
        <v>99</v>
      </c>
      <c r="AQ414">
        <v>99</v>
      </c>
    </row>
    <row r="415" spans="1:45">
      <c r="A415">
        <v>11</v>
      </c>
      <c r="B415">
        <v>30</v>
      </c>
      <c r="C415">
        <v>2023</v>
      </c>
      <c r="D415">
        <v>99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14</v>
      </c>
      <c r="M415">
        <v>99</v>
      </c>
      <c r="N415">
        <v>99</v>
      </c>
      <c r="O415">
        <v>99</v>
      </c>
      <c r="P415">
        <v>9999</v>
      </c>
      <c r="AN415">
        <v>99</v>
      </c>
      <c r="AO415">
        <v>99</v>
      </c>
      <c r="AP415">
        <v>99</v>
      </c>
      <c r="AQ415">
        <v>99</v>
      </c>
    </row>
    <row r="416" spans="1:45">
      <c r="A416">
        <v>11</v>
      </c>
      <c r="B416">
        <v>31</v>
      </c>
      <c r="C416">
        <v>2023</v>
      </c>
      <c r="D416">
        <v>99</v>
      </c>
      <c r="E416">
        <v>99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15</v>
      </c>
      <c r="M416">
        <v>99</v>
      </c>
      <c r="N416">
        <v>99</v>
      </c>
      <c r="O416">
        <v>99</v>
      </c>
      <c r="P416">
        <v>9999</v>
      </c>
      <c r="AN416">
        <v>99</v>
      </c>
      <c r="AO416">
        <v>99</v>
      </c>
      <c r="AP416">
        <v>99</v>
      </c>
      <c r="AQ416">
        <v>99</v>
      </c>
    </row>
    <row r="417" spans="1:45" s="507" customFormat="1">
      <c r="A417" s="507">
        <v>11</v>
      </c>
      <c r="B417" s="507">
        <v>32</v>
      </c>
      <c r="C417" s="507">
        <v>2023</v>
      </c>
      <c r="D417" s="507">
        <v>99</v>
      </c>
      <c r="E417" s="507">
        <v>99</v>
      </c>
      <c r="F417" s="507">
        <v>99</v>
      </c>
      <c r="G417" s="507">
        <v>99</v>
      </c>
      <c r="H417" s="507">
        <v>99</v>
      </c>
      <c r="I417" s="507">
        <v>99</v>
      </c>
      <c r="J417" s="507">
        <v>999</v>
      </c>
      <c r="K417" s="507">
        <v>99</v>
      </c>
      <c r="L417" s="507">
        <v>99</v>
      </c>
      <c r="M417" s="507">
        <v>99</v>
      </c>
      <c r="N417" s="507">
        <v>99</v>
      </c>
      <c r="O417" s="507">
        <v>99</v>
      </c>
      <c r="P417" s="507">
        <v>9999</v>
      </c>
      <c r="Q417" s="507">
        <v>35</v>
      </c>
      <c r="R417" s="507">
        <v>39</v>
      </c>
      <c r="T417" s="507">
        <v>5.7179487179487198</v>
      </c>
      <c r="U417" s="507">
        <v>161.0615384615385</v>
      </c>
      <c r="V417" s="507">
        <v>100</v>
      </c>
      <c r="W417" s="507">
        <v>38.461538461538446</v>
      </c>
      <c r="X417" s="507">
        <v>0</v>
      </c>
      <c r="Y417" s="507">
        <v>75.479739565082042</v>
      </c>
      <c r="AA417" s="507">
        <v>2.3960300279433158</v>
      </c>
      <c r="AC417" s="507">
        <v>74.178588173748253</v>
      </c>
      <c r="AE417" s="507">
        <v>0.10159160176092109</v>
      </c>
      <c r="AF417" s="507">
        <v>7.238115171947411E-2</v>
      </c>
      <c r="AG417" s="507">
        <v>630.5</v>
      </c>
      <c r="AH417" s="507">
        <v>15.38461538461538</v>
      </c>
      <c r="AI417" s="507">
        <v>2.5641025641025639</v>
      </c>
      <c r="AJ417" s="507">
        <v>116.7343851085303</v>
      </c>
      <c r="AK417" s="507">
        <v>311.81436998980922</v>
      </c>
      <c r="AL417" s="507">
        <v>107.25812437942405</v>
      </c>
      <c r="AN417" s="507">
        <v>99</v>
      </c>
      <c r="AO417" s="507">
        <v>99</v>
      </c>
      <c r="AP417" s="507">
        <v>99</v>
      </c>
      <c r="AQ417" s="507">
        <v>99</v>
      </c>
      <c r="AR417" s="507">
        <v>198.66666666666663</v>
      </c>
      <c r="AS417" s="507">
        <v>26.038377778088535</v>
      </c>
    </row>
    <row r="418" spans="1:45">
      <c r="A418">
        <v>11</v>
      </c>
      <c r="B418">
        <v>33</v>
      </c>
      <c r="C418">
        <v>2022</v>
      </c>
      <c r="D418">
        <v>99</v>
      </c>
      <c r="E418">
        <v>99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1</v>
      </c>
      <c r="M418">
        <v>99</v>
      </c>
      <c r="N418">
        <v>99</v>
      </c>
      <c r="O418">
        <v>99</v>
      </c>
      <c r="P418">
        <v>9999</v>
      </c>
      <c r="Q418">
        <v>15</v>
      </c>
      <c r="R418">
        <v>16</v>
      </c>
      <c r="S418">
        <v>1</v>
      </c>
      <c r="T418">
        <v>3.6875</v>
      </c>
      <c r="U418">
        <v>144.90625</v>
      </c>
      <c r="V418">
        <v>0</v>
      </c>
      <c r="W418">
        <v>0</v>
      </c>
      <c r="X418">
        <v>0</v>
      </c>
      <c r="Y418">
        <v>25.641237995414823</v>
      </c>
      <c r="Z418">
        <v>0</v>
      </c>
      <c r="AA418">
        <v>1.3564084008881689</v>
      </c>
      <c r="AC418">
        <v>58.76785116103509</v>
      </c>
      <c r="AE418">
        <v>4.7510170145796837E-2</v>
      </c>
      <c r="AF418">
        <v>2.9906375039097401E-2</v>
      </c>
      <c r="AG418">
        <v>657.07692307692309</v>
      </c>
      <c r="AH418">
        <v>81.25</v>
      </c>
      <c r="AI418">
        <v>6.25</v>
      </c>
      <c r="AJ418">
        <v>45.158629022014438</v>
      </c>
      <c r="AK418">
        <v>297.9765462210151</v>
      </c>
      <c r="AL418">
        <v>-130.55759538733457</v>
      </c>
      <c r="AN418">
        <v>99</v>
      </c>
      <c r="AO418">
        <v>99</v>
      </c>
      <c r="AP418">
        <v>99</v>
      </c>
      <c r="AQ418">
        <v>99</v>
      </c>
      <c r="AR418">
        <v>204.92307692307696</v>
      </c>
      <c r="AS418">
        <v>17.203528237300532</v>
      </c>
    </row>
    <row r="419" spans="1:45">
      <c r="A419">
        <v>11</v>
      </c>
      <c r="B419">
        <v>34</v>
      </c>
      <c r="C419">
        <v>2022</v>
      </c>
      <c r="D419">
        <v>99</v>
      </c>
      <c r="E419">
        <v>99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2</v>
      </c>
      <c r="M419">
        <v>99</v>
      </c>
      <c r="N419">
        <v>99</v>
      </c>
      <c r="O419">
        <v>99</v>
      </c>
      <c r="P419">
        <v>9999</v>
      </c>
      <c r="Q419">
        <v>265</v>
      </c>
      <c r="R419">
        <v>339</v>
      </c>
      <c r="S419">
        <v>2</v>
      </c>
      <c r="T419">
        <v>4.4100294985250743</v>
      </c>
      <c r="U419">
        <v>155.27386430678479</v>
      </c>
      <c r="V419">
        <v>0</v>
      </c>
      <c r="W419">
        <v>6.1946902654867264</v>
      </c>
      <c r="X419">
        <v>0</v>
      </c>
      <c r="Y419">
        <v>47.808585059809879</v>
      </c>
      <c r="Z419">
        <v>0</v>
      </c>
      <c r="AA419">
        <v>1.3501948943827164</v>
      </c>
      <c r="AC419">
        <v>60.88818003761024</v>
      </c>
      <c r="AE419">
        <v>1.0066217299640703</v>
      </c>
      <c r="AF419">
        <v>0.67897648664567789</v>
      </c>
      <c r="AG419">
        <v>607.51960784313746</v>
      </c>
      <c r="AH419">
        <v>87.905604719764014</v>
      </c>
      <c r="AI419">
        <v>6.1946902654867264</v>
      </c>
      <c r="AJ419">
        <v>116.49393911627624</v>
      </c>
      <c r="AK419">
        <v>58.61646697591155</v>
      </c>
      <c r="AL419">
        <v>43.930698915627808</v>
      </c>
      <c r="AN419">
        <v>99</v>
      </c>
      <c r="AO419">
        <v>99</v>
      </c>
      <c r="AP419">
        <v>99</v>
      </c>
      <c r="AQ419">
        <v>99</v>
      </c>
      <c r="AR419">
        <v>194.95424836601313</v>
      </c>
      <c r="AS419">
        <v>20.209258603034502</v>
      </c>
    </row>
    <row r="420" spans="1:45">
      <c r="A420">
        <v>11</v>
      </c>
      <c r="B420">
        <v>35</v>
      </c>
      <c r="C420">
        <v>2022</v>
      </c>
      <c r="D420">
        <v>99</v>
      </c>
      <c r="E420">
        <v>99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3</v>
      </c>
      <c r="M420">
        <v>99</v>
      </c>
      <c r="N420">
        <v>99</v>
      </c>
      <c r="O420">
        <v>99</v>
      </c>
      <c r="P420">
        <v>9999</v>
      </c>
      <c r="Q420">
        <v>1432</v>
      </c>
      <c r="R420">
        <v>2397</v>
      </c>
      <c r="S420">
        <v>3</v>
      </c>
      <c r="T420">
        <v>5.4931163954943676</v>
      </c>
      <c r="U420">
        <v>166.87747183979951</v>
      </c>
      <c r="V420">
        <v>0</v>
      </c>
      <c r="W420">
        <v>25.490196078431367</v>
      </c>
      <c r="X420">
        <v>0</v>
      </c>
      <c r="Y420">
        <v>44.935540829654308</v>
      </c>
      <c r="Z420">
        <v>0</v>
      </c>
      <c r="AA420">
        <v>1.4918966797943281</v>
      </c>
      <c r="AC420">
        <v>66.677713813966704</v>
      </c>
      <c r="AE420">
        <v>7.117617364967189</v>
      </c>
      <c r="AF420">
        <v>5.15967587639709</v>
      </c>
      <c r="AG420">
        <v>546.13544926240513</v>
      </c>
      <c r="AH420">
        <v>89.695452649144769</v>
      </c>
      <c r="AI420">
        <v>7.1756362119315815</v>
      </c>
      <c r="AJ420">
        <v>128.71334313979742</v>
      </c>
      <c r="AK420">
        <v>61.515604254113022</v>
      </c>
      <c r="AL420">
        <v>32.175205321526505</v>
      </c>
      <c r="AN420">
        <v>99</v>
      </c>
      <c r="AO420">
        <v>99</v>
      </c>
      <c r="AP420">
        <v>99</v>
      </c>
      <c r="AQ420">
        <v>99</v>
      </c>
      <c r="AR420">
        <v>191.02860974519444</v>
      </c>
      <c r="AS420">
        <v>23.106155602783161</v>
      </c>
    </row>
    <row r="421" spans="1:45">
      <c r="A421">
        <v>11</v>
      </c>
      <c r="B421">
        <v>36</v>
      </c>
      <c r="C421">
        <v>2022</v>
      </c>
      <c r="D421">
        <v>99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4</v>
      </c>
      <c r="M421">
        <v>99</v>
      </c>
      <c r="N421">
        <v>99</v>
      </c>
      <c r="O421">
        <v>99</v>
      </c>
      <c r="P421">
        <v>9999</v>
      </c>
      <c r="Q421">
        <v>2949</v>
      </c>
      <c r="R421">
        <v>5611</v>
      </c>
      <c r="S421">
        <v>4</v>
      </c>
      <c r="T421">
        <v>6.898770272678667</v>
      </c>
      <c r="U421">
        <v>198.39239885938341</v>
      </c>
      <c r="V421">
        <v>0</v>
      </c>
      <c r="W421">
        <v>64.926038139369112</v>
      </c>
      <c r="X421">
        <v>0</v>
      </c>
      <c r="Y421">
        <v>44.862870885475687</v>
      </c>
      <c r="Z421">
        <v>0</v>
      </c>
      <c r="AA421">
        <v>1.5095786079218223</v>
      </c>
      <c r="AC421">
        <v>64.362798134839053</v>
      </c>
      <c r="AE421">
        <v>16.661222793004129</v>
      </c>
      <c r="AF421">
        <v>14.358926499645756</v>
      </c>
      <c r="AG421">
        <v>557.75160437901093</v>
      </c>
      <c r="AH421">
        <v>91.017643913740869</v>
      </c>
      <c r="AI421">
        <v>16.556763500267333</v>
      </c>
      <c r="AJ421">
        <v>113.94708055546079</v>
      </c>
      <c r="AK421">
        <v>72.448479395234386</v>
      </c>
      <c r="AL421">
        <v>40.991157363228552</v>
      </c>
      <c r="AN421">
        <v>99</v>
      </c>
      <c r="AO421">
        <v>99</v>
      </c>
      <c r="AP421">
        <v>99</v>
      </c>
      <c r="AQ421">
        <v>99</v>
      </c>
      <c r="AR421">
        <v>194.86183465458663</v>
      </c>
      <c r="AS421">
        <v>26.317134185116295</v>
      </c>
    </row>
    <row r="422" spans="1:45">
      <c r="A422">
        <v>11</v>
      </c>
      <c r="B422">
        <v>37</v>
      </c>
      <c r="C422">
        <v>2022</v>
      </c>
      <c r="D422">
        <v>99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5</v>
      </c>
      <c r="M422">
        <v>99</v>
      </c>
      <c r="N422">
        <v>99</v>
      </c>
      <c r="O422">
        <v>99</v>
      </c>
      <c r="P422">
        <v>9999</v>
      </c>
      <c r="Q422">
        <v>3289</v>
      </c>
      <c r="R422">
        <v>6494</v>
      </c>
      <c r="S422">
        <v>5</v>
      </c>
      <c r="T422">
        <v>7.7359100708346196</v>
      </c>
      <c r="U422">
        <v>220.44413150600553</v>
      </c>
      <c r="V422">
        <v>0</v>
      </c>
      <c r="W422">
        <v>77.57930397289806</v>
      </c>
      <c r="X422">
        <v>7.6994148444718219E-2</v>
      </c>
      <c r="Y422">
        <v>46.983920058341873</v>
      </c>
      <c r="Z422">
        <v>0</v>
      </c>
      <c r="AA422">
        <v>1.7816643791363105</v>
      </c>
      <c r="AC422">
        <v>63.911046702198782</v>
      </c>
      <c r="AE422">
        <v>19.283190307925295</v>
      </c>
      <c r="AF422">
        <v>18.465773370145222</v>
      </c>
      <c r="AG422">
        <v>564.69255404323485</v>
      </c>
      <c r="AH422">
        <v>91.946412072682492</v>
      </c>
      <c r="AI422">
        <v>43.594086849399446</v>
      </c>
      <c r="AJ422">
        <v>105.70090111725465</v>
      </c>
      <c r="AK422">
        <v>68.785565827824726</v>
      </c>
      <c r="AL422">
        <v>41.060325153317159</v>
      </c>
      <c r="AN422">
        <v>99</v>
      </c>
      <c r="AO422">
        <v>99</v>
      </c>
      <c r="AP422">
        <v>99</v>
      </c>
      <c r="AQ422">
        <v>99</v>
      </c>
      <c r="AR422">
        <v>195.27830264211369</v>
      </c>
      <c r="AS422">
        <v>29.103079399183848</v>
      </c>
    </row>
    <row r="423" spans="1:45">
      <c r="A423">
        <v>11</v>
      </c>
      <c r="B423">
        <v>38</v>
      </c>
      <c r="C423">
        <v>2022</v>
      </c>
      <c r="D423">
        <v>99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6</v>
      </c>
      <c r="M423">
        <v>99</v>
      </c>
      <c r="N423">
        <v>99</v>
      </c>
      <c r="O423">
        <v>99</v>
      </c>
      <c r="P423">
        <v>9999</v>
      </c>
      <c r="Q423">
        <v>2492</v>
      </c>
      <c r="R423">
        <v>5937</v>
      </c>
      <c r="S423">
        <v>6</v>
      </c>
      <c r="T423">
        <v>8.0596260737746359</v>
      </c>
      <c r="U423">
        <v>232.4492016169786</v>
      </c>
      <c r="V423">
        <v>100</v>
      </c>
      <c r="W423">
        <v>78.55819437426311</v>
      </c>
      <c r="X423">
        <v>0.35371399696816563</v>
      </c>
      <c r="Y423">
        <v>42.200816378568774</v>
      </c>
      <c r="Z423">
        <v>0</v>
      </c>
      <c r="AA423">
        <v>1.9836323839642664</v>
      </c>
      <c r="AC423">
        <v>49.513585020279315</v>
      </c>
      <c r="AE423">
        <v>17.629242509724737</v>
      </c>
      <c r="AF423">
        <v>17.801302604057671</v>
      </c>
      <c r="AG423">
        <v>544.22</v>
      </c>
      <c r="AH423">
        <v>92.083543877379142</v>
      </c>
      <c r="AI423">
        <v>79.366683510190313</v>
      </c>
      <c r="AJ423">
        <v>100.82287068008861</v>
      </c>
      <c r="AK423">
        <v>66.880566411426003</v>
      </c>
      <c r="AL423">
        <v>32.372223433178327</v>
      </c>
      <c r="AN423">
        <v>99</v>
      </c>
      <c r="AO423">
        <v>99</v>
      </c>
      <c r="AP423">
        <v>99</v>
      </c>
      <c r="AQ423">
        <v>99</v>
      </c>
      <c r="AR423">
        <v>193.85634782608687</v>
      </c>
      <c r="AS423">
        <v>31.55174522393996</v>
      </c>
    </row>
    <row r="424" spans="1:45">
      <c r="A424">
        <v>11</v>
      </c>
      <c r="B424">
        <v>39</v>
      </c>
      <c r="C424">
        <v>2022</v>
      </c>
      <c r="D424">
        <v>99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7</v>
      </c>
      <c r="M424">
        <v>99</v>
      </c>
      <c r="N424">
        <v>99</v>
      </c>
      <c r="O424">
        <v>99</v>
      </c>
      <c r="P424">
        <v>9999</v>
      </c>
      <c r="Q424">
        <v>1884</v>
      </c>
      <c r="R424">
        <v>5932</v>
      </c>
      <c r="S424">
        <v>7</v>
      </c>
      <c r="T424">
        <v>8.357889413351316</v>
      </c>
      <c r="U424">
        <v>248.62417060013536</v>
      </c>
      <c r="V424">
        <v>100</v>
      </c>
      <c r="W424">
        <v>84.676331759946052</v>
      </c>
      <c r="X424">
        <v>0.5225893459204316</v>
      </c>
      <c r="Y424">
        <v>35.580297978673158</v>
      </c>
      <c r="Z424">
        <v>0</v>
      </c>
      <c r="AA424">
        <v>1.9064960098690296</v>
      </c>
      <c r="AC424">
        <v>33.171658468209493</v>
      </c>
      <c r="AE424">
        <v>17.614395581554177</v>
      </c>
      <c r="AF424">
        <v>19.023970539404765</v>
      </c>
      <c r="AG424">
        <v>522.16819202210331</v>
      </c>
      <c r="AH424">
        <v>91.672285906945376</v>
      </c>
      <c r="AI424">
        <v>94.925826028320941</v>
      </c>
      <c r="AJ424">
        <v>96.609583022879391</v>
      </c>
      <c r="AK424">
        <v>65.123139215930863</v>
      </c>
      <c r="AL424">
        <v>22.805949641243544</v>
      </c>
      <c r="AN424">
        <v>99</v>
      </c>
      <c r="AO424">
        <v>99</v>
      </c>
      <c r="AP424">
        <v>99</v>
      </c>
      <c r="AQ424">
        <v>99</v>
      </c>
      <c r="AR424">
        <v>193.30581937489211</v>
      </c>
      <c r="AS424">
        <v>34.219440146568481</v>
      </c>
    </row>
    <row r="425" spans="1:45">
      <c r="A425">
        <v>11</v>
      </c>
      <c r="B425">
        <v>40</v>
      </c>
      <c r="C425">
        <v>2022</v>
      </c>
      <c r="D425">
        <v>99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8</v>
      </c>
      <c r="M425">
        <v>99</v>
      </c>
      <c r="N425">
        <v>99</v>
      </c>
      <c r="O425">
        <v>99</v>
      </c>
      <c r="P425">
        <v>9999</v>
      </c>
      <c r="Q425">
        <v>1220</v>
      </c>
      <c r="R425">
        <v>4471</v>
      </c>
      <c r="S425">
        <v>8</v>
      </c>
      <c r="T425">
        <v>8.67278013867144</v>
      </c>
      <c r="U425">
        <v>267.02909863565156</v>
      </c>
      <c r="V425">
        <v>100</v>
      </c>
      <c r="W425">
        <v>88.928651308432123</v>
      </c>
      <c r="X425">
        <v>1.4090807425631851</v>
      </c>
      <c r="Y425">
        <v>35.449868171254693</v>
      </c>
      <c r="Z425">
        <v>0</v>
      </c>
      <c r="AA425">
        <v>1.829959999396382</v>
      </c>
      <c r="AC425">
        <v>30.223550838568361</v>
      </c>
      <c r="AE425">
        <v>13.276123170116103</v>
      </c>
      <c r="AF425">
        <v>15.399972122898564</v>
      </c>
      <c r="AG425">
        <v>507.87130513869926</v>
      </c>
      <c r="AH425">
        <v>92.015209125475295</v>
      </c>
      <c r="AI425">
        <v>97.897562066651744</v>
      </c>
      <c r="AJ425">
        <v>96.506921949903358</v>
      </c>
      <c r="AK425">
        <v>63.571748434077008</v>
      </c>
      <c r="AL425">
        <v>19.388372009415946</v>
      </c>
      <c r="AN425">
        <v>99</v>
      </c>
      <c r="AO425">
        <v>99</v>
      </c>
      <c r="AP425">
        <v>99</v>
      </c>
      <c r="AQ425">
        <v>99</v>
      </c>
      <c r="AR425">
        <v>192.86084583901777</v>
      </c>
      <c r="AS425">
        <v>37.030795916755203</v>
      </c>
    </row>
    <row r="426" spans="1:45">
      <c r="A426">
        <v>11</v>
      </c>
      <c r="B426">
        <v>41</v>
      </c>
      <c r="C426">
        <v>2022</v>
      </c>
      <c r="D426">
        <v>99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</v>
      </c>
      <c r="M426">
        <v>99</v>
      </c>
      <c r="N426">
        <v>99</v>
      </c>
      <c r="O426">
        <v>99</v>
      </c>
      <c r="P426">
        <v>9999</v>
      </c>
      <c r="Q426">
        <v>599</v>
      </c>
      <c r="R426">
        <v>2001</v>
      </c>
      <c r="S426">
        <v>9</v>
      </c>
      <c r="T426">
        <v>8.9020489755122441</v>
      </c>
      <c r="U426">
        <v>283.16178910544755</v>
      </c>
      <c r="V426">
        <v>100</v>
      </c>
      <c r="W426">
        <v>93.553223388305838</v>
      </c>
      <c r="X426">
        <v>4.7476261869065475</v>
      </c>
      <c r="Y426">
        <v>38.23574486530525</v>
      </c>
      <c r="Z426">
        <v>0</v>
      </c>
      <c r="AA426">
        <v>1.7503910606397659</v>
      </c>
      <c r="AC426">
        <v>39.390028887015227</v>
      </c>
      <c r="AE426">
        <v>5.9417406538587185</v>
      </c>
      <c r="AF426">
        <v>7.308670979564531</v>
      </c>
      <c r="AG426">
        <v>495.90655154900969</v>
      </c>
      <c r="AH426">
        <v>92.103948025987023</v>
      </c>
      <c r="AI426">
        <v>98.150924537731115</v>
      </c>
      <c r="AJ426">
        <v>96.97705352742409</v>
      </c>
      <c r="AK426">
        <v>69.647241915692433</v>
      </c>
      <c r="AL426">
        <v>31.058928438507085</v>
      </c>
      <c r="AN426">
        <v>99</v>
      </c>
      <c r="AO426">
        <v>99</v>
      </c>
      <c r="AP426">
        <v>99</v>
      </c>
      <c r="AQ426">
        <v>99</v>
      </c>
      <c r="AR426">
        <v>191.69883189436263</v>
      </c>
      <c r="AS426">
        <v>39.98212612172815</v>
      </c>
    </row>
    <row r="427" spans="1:45">
      <c r="A427">
        <v>11</v>
      </c>
      <c r="B427">
        <v>42</v>
      </c>
      <c r="C427">
        <v>2022</v>
      </c>
      <c r="D427">
        <v>99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10</v>
      </c>
      <c r="M427">
        <v>99</v>
      </c>
      <c r="N427">
        <v>99</v>
      </c>
      <c r="O427">
        <v>99</v>
      </c>
      <c r="P427">
        <v>9999</v>
      </c>
      <c r="Q427">
        <v>165</v>
      </c>
      <c r="R427">
        <v>387</v>
      </c>
      <c r="S427">
        <v>10</v>
      </c>
      <c r="T427">
        <v>9.3100775193798437</v>
      </c>
      <c r="U427">
        <v>299.22248062015478</v>
      </c>
      <c r="V427">
        <v>100</v>
      </c>
      <c r="W427">
        <v>96.124031007751938</v>
      </c>
      <c r="X427">
        <v>13.178294573643416</v>
      </c>
      <c r="Y427">
        <v>41.598240695835926</v>
      </c>
      <c r="Z427">
        <v>0</v>
      </c>
      <c r="AA427">
        <v>1.6804013130208204</v>
      </c>
      <c r="AC427">
        <v>48.632321434084254</v>
      </c>
      <c r="AE427">
        <v>1.1491522404014611</v>
      </c>
      <c r="AF427">
        <v>1.4936947654905941</v>
      </c>
      <c r="AG427">
        <v>486.4615384615384</v>
      </c>
      <c r="AH427">
        <v>94.832041343669246</v>
      </c>
      <c r="AI427">
        <v>97.416020671834644</v>
      </c>
      <c r="AJ427">
        <v>93.0063414783789</v>
      </c>
      <c r="AK427">
        <v>67.999231735489943</v>
      </c>
      <c r="AL427">
        <v>38.568914202994151</v>
      </c>
      <c r="AN427">
        <v>99</v>
      </c>
      <c r="AO427">
        <v>99</v>
      </c>
      <c r="AP427">
        <v>99</v>
      </c>
      <c r="AQ427">
        <v>99</v>
      </c>
      <c r="AR427">
        <v>190.18832891246677</v>
      </c>
      <c r="AS427">
        <v>43.220076142482462</v>
      </c>
    </row>
    <row r="428" spans="1:45">
      <c r="A428">
        <v>11</v>
      </c>
      <c r="B428">
        <v>43</v>
      </c>
      <c r="C428">
        <v>2022</v>
      </c>
      <c r="D428">
        <v>99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11</v>
      </c>
      <c r="M428">
        <v>99</v>
      </c>
      <c r="N428">
        <v>99</v>
      </c>
      <c r="O428">
        <v>99</v>
      </c>
      <c r="P428">
        <v>9999</v>
      </c>
      <c r="Q428">
        <v>26</v>
      </c>
      <c r="R428">
        <v>33</v>
      </c>
      <c r="S428">
        <v>11</v>
      </c>
      <c r="T428">
        <v>10.515151515151516</v>
      </c>
      <c r="U428">
        <v>334.17575757575753</v>
      </c>
      <c r="V428">
        <v>100</v>
      </c>
      <c r="W428">
        <v>100</v>
      </c>
      <c r="X428">
        <v>33.333333333333343</v>
      </c>
      <c r="Y428">
        <v>45.963826556313442</v>
      </c>
      <c r="Z428">
        <v>0</v>
      </c>
      <c r="AA428">
        <v>1.9713279960352224</v>
      </c>
      <c r="AC428">
        <v>22.320559832311886</v>
      </c>
      <c r="AE428">
        <v>9.7989725925706012E-2</v>
      </c>
      <c r="AF428">
        <v>0.14224779929098913</v>
      </c>
      <c r="AG428">
        <v>518</v>
      </c>
      <c r="AH428">
        <v>100</v>
      </c>
      <c r="AI428">
        <v>100</v>
      </c>
      <c r="AJ428">
        <v>94.347520081105216</v>
      </c>
      <c r="AK428">
        <v>79.480997464705936</v>
      </c>
      <c r="AL428">
        <v>47.037417013801601</v>
      </c>
      <c r="AN428">
        <v>99</v>
      </c>
      <c r="AO428">
        <v>99</v>
      </c>
      <c r="AP428">
        <v>99</v>
      </c>
      <c r="AQ428">
        <v>99</v>
      </c>
      <c r="AR428">
        <v>191.57575757575756</v>
      </c>
      <c r="AS428">
        <v>47.260385317071837</v>
      </c>
    </row>
    <row r="429" spans="1:45">
      <c r="A429">
        <v>11</v>
      </c>
      <c r="B429">
        <v>44</v>
      </c>
      <c r="C429">
        <v>2022</v>
      </c>
      <c r="D429">
        <v>99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12</v>
      </c>
      <c r="M429">
        <v>99</v>
      </c>
      <c r="N429">
        <v>99</v>
      </c>
      <c r="O429">
        <v>99</v>
      </c>
      <c r="P429">
        <v>9999</v>
      </c>
      <c r="AN429">
        <v>99</v>
      </c>
      <c r="AO429">
        <v>99</v>
      </c>
      <c r="AP429">
        <v>99</v>
      </c>
      <c r="AQ429">
        <v>99</v>
      </c>
    </row>
    <row r="430" spans="1:45">
      <c r="A430">
        <v>11</v>
      </c>
      <c r="B430">
        <v>45</v>
      </c>
      <c r="C430">
        <v>2022</v>
      </c>
      <c r="D430">
        <v>99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13</v>
      </c>
      <c r="M430">
        <v>99</v>
      </c>
      <c r="N430">
        <v>99</v>
      </c>
      <c r="O430">
        <v>99</v>
      </c>
      <c r="P430">
        <v>9999</v>
      </c>
      <c r="AN430">
        <v>99</v>
      </c>
      <c r="AO430">
        <v>99</v>
      </c>
      <c r="AP430">
        <v>99</v>
      </c>
      <c r="AQ430">
        <v>99</v>
      </c>
    </row>
    <row r="431" spans="1:45">
      <c r="A431">
        <v>11</v>
      </c>
      <c r="B431">
        <v>46</v>
      </c>
      <c r="C431">
        <v>2022</v>
      </c>
      <c r="D431">
        <v>99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14</v>
      </c>
      <c r="M431">
        <v>99</v>
      </c>
      <c r="N431">
        <v>99</v>
      </c>
      <c r="O431">
        <v>99</v>
      </c>
      <c r="P431">
        <v>9999</v>
      </c>
      <c r="AN431">
        <v>99</v>
      </c>
      <c r="AO431">
        <v>99</v>
      </c>
      <c r="AP431">
        <v>99</v>
      </c>
      <c r="AQ431">
        <v>99</v>
      </c>
    </row>
    <row r="432" spans="1:45">
      <c r="A432">
        <v>11</v>
      </c>
      <c r="B432">
        <v>47</v>
      </c>
      <c r="C432">
        <v>2022</v>
      </c>
      <c r="D432">
        <v>99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15</v>
      </c>
      <c r="M432">
        <v>99</v>
      </c>
      <c r="N432">
        <v>99</v>
      </c>
      <c r="O432">
        <v>99</v>
      </c>
      <c r="P432">
        <v>9999</v>
      </c>
      <c r="AN432">
        <v>99</v>
      </c>
      <c r="AO432">
        <v>99</v>
      </c>
      <c r="AP432">
        <v>99</v>
      </c>
      <c r="AQ432">
        <v>99</v>
      </c>
    </row>
    <row r="433" spans="1:45">
      <c r="A433">
        <v>11</v>
      </c>
      <c r="B433">
        <v>48</v>
      </c>
      <c r="C433">
        <v>2021</v>
      </c>
      <c r="D433">
        <v>99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1</v>
      </c>
      <c r="M433">
        <v>99</v>
      </c>
      <c r="N433">
        <v>99</v>
      </c>
      <c r="O433">
        <v>99</v>
      </c>
      <c r="P433">
        <v>9999</v>
      </c>
      <c r="Q433">
        <v>19</v>
      </c>
      <c r="R433">
        <v>19</v>
      </c>
      <c r="S433">
        <v>1</v>
      </c>
      <c r="T433">
        <v>3.1052631578947358</v>
      </c>
      <c r="U433">
        <v>152.0526315789474</v>
      </c>
      <c r="V433">
        <v>0</v>
      </c>
      <c r="W433">
        <v>0</v>
      </c>
      <c r="X433">
        <v>0</v>
      </c>
      <c r="Y433">
        <v>30.231664794263096</v>
      </c>
      <c r="Z433">
        <v>0</v>
      </c>
      <c r="AA433">
        <v>1.1189627171299639</v>
      </c>
      <c r="AC433">
        <v>34.948319740340949</v>
      </c>
      <c r="AE433">
        <v>6.7299494439113622E-2</v>
      </c>
      <c r="AF433">
        <v>4.4575373877529925E-2</v>
      </c>
      <c r="AG433">
        <v>658.8421052631578</v>
      </c>
      <c r="AH433">
        <v>100</v>
      </c>
      <c r="AI433">
        <v>5.2631578947368443</v>
      </c>
      <c r="AJ433">
        <v>87.80136862492482</v>
      </c>
      <c r="AK433">
        <v>64.261847714204109</v>
      </c>
      <c r="AL433">
        <v>-8.8758636023993613</v>
      </c>
      <c r="AN433">
        <v>99</v>
      </c>
      <c r="AO433">
        <v>99</v>
      </c>
      <c r="AP433">
        <v>99</v>
      </c>
      <c r="AQ433">
        <v>99</v>
      </c>
      <c r="AR433">
        <v>202.42105263157899</v>
      </c>
      <c r="AS433">
        <v>17.541996271670723</v>
      </c>
    </row>
    <row r="434" spans="1:45">
      <c r="A434">
        <v>11</v>
      </c>
      <c r="B434">
        <v>49</v>
      </c>
      <c r="C434">
        <v>2021</v>
      </c>
      <c r="D434">
        <v>99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2</v>
      </c>
      <c r="M434">
        <v>99</v>
      </c>
      <c r="N434">
        <v>99</v>
      </c>
      <c r="O434">
        <v>99</v>
      </c>
      <c r="P434">
        <v>9999</v>
      </c>
      <c r="Q434">
        <v>222</v>
      </c>
      <c r="R434">
        <v>278</v>
      </c>
      <c r="S434">
        <v>2</v>
      </c>
      <c r="T434">
        <v>4.4460431654676258</v>
      </c>
      <c r="U434">
        <v>159.11791366906459</v>
      </c>
      <c r="V434">
        <v>0</v>
      </c>
      <c r="W434">
        <v>8.9928057553956808</v>
      </c>
      <c r="X434">
        <v>0</v>
      </c>
      <c r="Y434">
        <v>41.247593842617931</v>
      </c>
      <c r="Z434">
        <v>0</v>
      </c>
      <c r="AA434">
        <v>1.44028705107824</v>
      </c>
      <c r="AC434">
        <v>55.037650153195614</v>
      </c>
      <c r="AE434">
        <v>0.98469786600387332</v>
      </c>
      <c r="AF434">
        <v>0.68251362301498131</v>
      </c>
      <c r="AG434">
        <v>628.3653136531367</v>
      </c>
      <c r="AH434">
        <v>97.482014388489205</v>
      </c>
      <c r="AI434">
        <v>10.791366906474822</v>
      </c>
      <c r="AJ434">
        <v>174.85026629498043</v>
      </c>
      <c r="AK434">
        <v>37.550163384951183</v>
      </c>
      <c r="AL434">
        <v>17.228036765682418</v>
      </c>
      <c r="AN434">
        <v>99</v>
      </c>
      <c r="AO434">
        <v>99</v>
      </c>
      <c r="AP434">
        <v>99</v>
      </c>
      <c r="AQ434">
        <v>99</v>
      </c>
      <c r="AR434">
        <v>196.60211267605632</v>
      </c>
      <c r="AS434">
        <v>20.37769682959814</v>
      </c>
    </row>
    <row r="435" spans="1:45">
      <c r="A435">
        <v>11</v>
      </c>
      <c r="B435">
        <v>50</v>
      </c>
      <c r="C435">
        <v>2021</v>
      </c>
      <c r="D435">
        <v>99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3</v>
      </c>
      <c r="M435">
        <v>99</v>
      </c>
      <c r="N435">
        <v>99</v>
      </c>
      <c r="O435">
        <v>99</v>
      </c>
      <c r="P435">
        <v>9999</v>
      </c>
      <c r="Q435">
        <v>1217</v>
      </c>
      <c r="R435">
        <v>1853.71</v>
      </c>
      <c r="S435">
        <v>3.0000000000000009</v>
      </c>
      <c r="T435">
        <v>5.65676400299939</v>
      </c>
      <c r="U435">
        <v>175.17254586747652</v>
      </c>
      <c r="V435">
        <v>0</v>
      </c>
      <c r="W435">
        <v>27.836069288076359</v>
      </c>
      <c r="X435">
        <v>0</v>
      </c>
      <c r="Y435">
        <v>42.465883907560055</v>
      </c>
      <c r="AA435">
        <v>1.4667491949259803</v>
      </c>
      <c r="AC435">
        <v>60.127266321871986</v>
      </c>
      <c r="AE435">
        <v>6.5659866229857515</v>
      </c>
      <c r="AF435">
        <v>5.0102025917878237</v>
      </c>
      <c r="AG435">
        <v>570.42447767386761</v>
      </c>
      <c r="AH435">
        <v>96.940729671847279</v>
      </c>
      <c r="AI435">
        <v>11.480760205210096</v>
      </c>
      <c r="AJ435">
        <v>133.13503731803078</v>
      </c>
      <c r="AK435">
        <v>67.648828596708952</v>
      </c>
      <c r="AL435">
        <v>40.404873555867312</v>
      </c>
      <c r="AN435">
        <v>99</v>
      </c>
      <c r="AO435">
        <v>99</v>
      </c>
      <c r="AP435">
        <v>99</v>
      </c>
      <c r="AQ435">
        <v>99</v>
      </c>
      <c r="AR435">
        <v>194.11325818572192</v>
      </c>
      <c r="AS435">
        <v>23.397028004095223</v>
      </c>
    </row>
    <row r="436" spans="1:45">
      <c r="A436">
        <v>11</v>
      </c>
      <c r="B436">
        <v>51</v>
      </c>
      <c r="C436">
        <v>2021</v>
      </c>
      <c r="D436">
        <v>99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4</v>
      </c>
      <c r="M436">
        <v>99</v>
      </c>
      <c r="N436">
        <v>99</v>
      </c>
      <c r="O436">
        <v>99</v>
      </c>
      <c r="P436">
        <v>9999</v>
      </c>
      <c r="Q436">
        <v>2796</v>
      </c>
      <c r="R436">
        <v>4931.7600000000011</v>
      </c>
      <c r="S436">
        <v>4</v>
      </c>
      <c r="T436">
        <v>7.0131149934303361</v>
      </c>
      <c r="U436">
        <v>199.79618229597608</v>
      </c>
      <c r="V436">
        <v>0</v>
      </c>
      <c r="W436">
        <v>66.974061998150788</v>
      </c>
      <c r="X436">
        <v>0</v>
      </c>
      <c r="Y436">
        <v>44.483712793591074</v>
      </c>
      <c r="Z436">
        <v>0</v>
      </c>
      <c r="AA436">
        <v>1.5684182432550773</v>
      </c>
      <c r="AC436">
        <v>65.917063052421554</v>
      </c>
      <c r="AE436">
        <v>17.468681826054883</v>
      </c>
      <c r="AF436">
        <v>15.203254725003578</v>
      </c>
      <c r="AG436">
        <v>567.28126309906395</v>
      </c>
      <c r="AH436">
        <v>96.537544406053826</v>
      </c>
      <c r="AI436">
        <v>18.837088585008196</v>
      </c>
      <c r="AJ436">
        <v>119.4986514762283</v>
      </c>
      <c r="AK436">
        <v>70.812381828510141</v>
      </c>
      <c r="AL436">
        <v>45.002892577697352</v>
      </c>
      <c r="AN436">
        <v>99</v>
      </c>
      <c r="AO436">
        <v>99</v>
      </c>
      <c r="AP436">
        <v>99</v>
      </c>
      <c r="AQ436">
        <v>99</v>
      </c>
      <c r="AR436">
        <v>195.03954463750748</v>
      </c>
      <c r="AS436">
        <v>26.377169663624297</v>
      </c>
    </row>
    <row r="437" spans="1:45">
      <c r="A437">
        <v>11</v>
      </c>
      <c r="B437">
        <v>52</v>
      </c>
      <c r="C437">
        <v>2021</v>
      </c>
      <c r="D437">
        <v>99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5</v>
      </c>
      <c r="M437">
        <v>99</v>
      </c>
      <c r="N437">
        <v>99</v>
      </c>
      <c r="O437">
        <v>99</v>
      </c>
      <c r="P437">
        <v>9999</v>
      </c>
      <c r="Q437">
        <v>2864</v>
      </c>
      <c r="R437">
        <v>5328</v>
      </c>
      <c r="S437">
        <v>5</v>
      </c>
      <c r="T437">
        <v>7.8352102102102066</v>
      </c>
      <c r="U437">
        <v>219.86766141141172</v>
      </c>
      <c r="V437">
        <v>0</v>
      </c>
      <c r="W437">
        <v>78.997747747747781</v>
      </c>
      <c r="X437">
        <v>1.8768768768768766E-2</v>
      </c>
      <c r="Y437">
        <v>46.842291688061238</v>
      </c>
      <c r="Z437">
        <v>0</v>
      </c>
      <c r="AA437">
        <v>1.8313520500403628</v>
      </c>
      <c r="AC437">
        <v>63.495352011038321</v>
      </c>
      <c r="AE437">
        <v>18.872195072189328</v>
      </c>
      <c r="AF437">
        <v>18.074780252047251</v>
      </c>
      <c r="AG437">
        <v>567.21604115069522</v>
      </c>
      <c r="AH437">
        <v>96.358858858858881</v>
      </c>
      <c r="AI437">
        <v>44.050300300300307</v>
      </c>
      <c r="AJ437">
        <v>107.13031131507242</v>
      </c>
      <c r="AK437">
        <v>73.918749201708877</v>
      </c>
      <c r="AL437">
        <v>45.400752310890411</v>
      </c>
      <c r="AN437">
        <v>99</v>
      </c>
      <c r="AO437">
        <v>99</v>
      </c>
      <c r="AP437">
        <v>99</v>
      </c>
      <c r="AQ437">
        <v>99</v>
      </c>
      <c r="AR437">
        <v>194.89284396901516</v>
      </c>
      <c r="AS437">
        <v>29.194413468084235</v>
      </c>
    </row>
    <row r="438" spans="1:45">
      <c r="A438">
        <v>11</v>
      </c>
      <c r="B438">
        <v>53</v>
      </c>
      <c r="C438">
        <v>2021</v>
      </c>
      <c r="D438">
        <v>99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6</v>
      </c>
      <c r="M438">
        <v>99</v>
      </c>
      <c r="N438">
        <v>99</v>
      </c>
      <c r="O438">
        <v>99</v>
      </c>
      <c r="P438">
        <v>9999</v>
      </c>
      <c r="Q438">
        <v>2246</v>
      </c>
      <c r="R438">
        <v>4983.8999999999996</v>
      </c>
      <c r="S438">
        <v>6.0000000000000018</v>
      </c>
      <c r="T438">
        <v>8.1357972672003882</v>
      </c>
      <c r="U438">
        <v>231.03578121551399</v>
      </c>
      <c r="V438">
        <v>5.0562812255462593</v>
      </c>
      <c r="W438">
        <v>78.994361845141356</v>
      </c>
      <c r="X438">
        <v>0.34109833664399369</v>
      </c>
      <c r="Y438">
        <v>42.604504624016869</v>
      </c>
      <c r="AA438">
        <v>2.0082697624789327</v>
      </c>
      <c r="AC438">
        <v>49.313029689686438</v>
      </c>
      <c r="AE438">
        <v>17.653365807110436</v>
      </c>
      <c r="AF438">
        <v>17.766260187602196</v>
      </c>
      <c r="AG438">
        <v>547.19830150362066</v>
      </c>
      <c r="AH438">
        <v>95.08617749152269</v>
      </c>
      <c r="AI438">
        <v>79.455847830012644</v>
      </c>
      <c r="AJ438">
        <v>106.15884892237868</v>
      </c>
      <c r="AK438">
        <v>70.646678784306019</v>
      </c>
      <c r="AL438">
        <v>32.515770634863564</v>
      </c>
      <c r="AN438">
        <v>99</v>
      </c>
      <c r="AO438">
        <v>99</v>
      </c>
      <c r="AP438">
        <v>99</v>
      </c>
      <c r="AQ438">
        <v>99</v>
      </c>
      <c r="AR438">
        <v>193.21249753597473</v>
      </c>
      <c r="AS438">
        <v>31.672576370272537</v>
      </c>
    </row>
    <row r="439" spans="1:45">
      <c r="A439">
        <v>11</v>
      </c>
      <c r="B439">
        <v>54</v>
      </c>
      <c r="C439">
        <v>2021</v>
      </c>
      <c r="D439">
        <v>99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7</v>
      </c>
      <c r="M439">
        <v>99</v>
      </c>
      <c r="N439">
        <v>99</v>
      </c>
      <c r="O439">
        <v>99</v>
      </c>
      <c r="P439">
        <v>9999</v>
      </c>
      <c r="Q439">
        <v>1665</v>
      </c>
      <c r="R439">
        <v>4855.6399999999994</v>
      </c>
      <c r="S439">
        <v>7</v>
      </c>
      <c r="T439">
        <v>8.4827128864578114</v>
      </c>
      <c r="U439">
        <v>246.13308647263688</v>
      </c>
      <c r="V439">
        <v>9.3087625936024931</v>
      </c>
      <c r="W439">
        <v>84.767404502804993</v>
      </c>
      <c r="X439">
        <v>0.65902744025504389</v>
      </c>
      <c r="Y439">
        <v>37.082403684819184</v>
      </c>
      <c r="Z439">
        <v>0</v>
      </c>
      <c r="AA439">
        <v>1.970851076159212</v>
      </c>
      <c r="AC439">
        <v>32.334535791037204</v>
      </c>
      <c r="AE439">
        <v>17.19905879885987</v>
      </c>
      <c r="AF439">
        <v>18.440127977888714</v>
      </c>
      <c r="AG439">
        <v>525.9004940311595</v>
      </c>
      <c r="AH439">
        <v>93.767247983787939</v>
      </c>
      <c r="AI439">
        <v>94.480645187863999</v>
      </c>
      <c r="AJ439">
        <v>106.23018481615325</v>
      </c>
      <c r="AK439">
        <v>67.303559208720301</v>
      </c>
      <c r="AL439">
        <v>20.325390899074705</v>
      </c>
      <c r="AN439">
        <v>99</v>
      </c>
      <c r="AO439">
        <v>99</v>
      </c>
      <c r="AP439">
        <v>99</v>
      </c>
      <c r="AQ439">
        <v>99</v>
      </c>
      <c r="AR439">
        <v>192.46912590216519</v>
      </c>
      <c r="AS439">
        <v>34.29289938861907</v>
      </c>
    </row>
    <row r="440" spans="1:45">
      <c r="A440">
        <v>11</v>
      </c>
      <c r="B440">
        <v>55</v>
      </c>
      <c r="C440">
        <v>2021</v>
      </c>
      <c r="D440">
        <v>99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8</v>
      </c>
      <c r="M440">
        <v>99</v>
      </c>
      <c r="N440">
        <v>99</v>
      </c>
      <c r="O440">
        <v>99</v>
      </c>
      <c r="P440">
        <v>9999</v>
      </c>
      <c r="Q440">
        <v>1068</v>
      </c>
      <c r="R440">
        <v>3866</v>
      </c>
      <c r="S440">
        <v>8</v>
      </c>
      <c r="T440">
        <v>8.7115882048629096</v>
      </c>
      <c r="U440">
        <v>261.51124676668314</v>
      </c>
      <c r="V440">
        <v>10.812209001551992</v>
      </c>
      <c r="W440">
        <v>88.980858768753251</v>
      </c>
      <c r="X440">
        <v>0.82772891877909982</v>
      </c>
      <c r="Y440">
        <v>35.922119527356699</v>
      </c>
      <c r="Z440">
        <v>0</v>
      </c>
      <c r="AA440">
        <v>1.9117506899632064</v>
      </c>
      <c r="AC440">
        <v>30.13095437770318</v>
      </c>
      <c r="AE440">
        <v>13.693676079032276</v>
      </c>
      <c r="AF440">
        <v>15.599104720356481</v>
      </c>
      <c r="AG440">
        <v>502.54329869437777</v>
      </c>
      <c r="AH440">
        <v>93.171236420072447</v>
      </c>
      <c r="AI440">
        <v>96.637351267459906</v>
      </c>
      <c r="AJ440">
        <v>106.59198176502436</v>
      </c>
      <c r="AK440">
        <v>71.63666625453736</v>
      </c>
      <c r="AL440">
        <v>25.082060272396539</v>
      </c>
      <c r="AN440">
        <v>99</v>
      </c>
      <c r="AO440">
        <v>99</v>
      </c>
      <c r="AP440">
        <v>99</v>
      </c>
      <c r="AQ440">
        <v>99</v>
      </c>
      <c r="AR440">
        <v>191.51265347030821</v>
      </c>
      <c r="AS440">
        <v>37.016451778648246</v>
      </c>
    </row>
    <row r="441" spans="1:45">
      <c r="A441">
        <v>11</v>
      </c>
      <c r="B441">
        <v>56</v>
      </c>
      <c r="C441">
        <v>2021</v>
      </c>
      <c r="D441">
        <v>99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</v>
      </c>
      <c r="M441">
        <v>99</v>
      </c>
      <c r="N441">
        <v>99</v>
      </c>
      <c r="O441">
        <v>99</v>
      </c>
      <c r="P441">
        <v>9999</v>
      </c>
      <c r="Q441">
        <v>551</v>
      </c>
      <c r="R441">
        <v>1745</v>
      </c>
      <c r="S441">
        <v>9</v>
      </c>
      <c r="T441">
        <v>8.9404011461318049</v>
      </c>
      <c r="U441">
        <v>277.68941547277939</v>
      </c>
      <c r="V441">
        <v>11.060171919770774</v>
      </c>
      <c r="W441">
        <v>92.77936962750718</v>
      </c>
      <c r="X441">
        <v>3.9541547277936946</v>
      </c>
      <c r="Y441">
        <v>38.689495512856546</v>
      </c>
      <c r="Z441">
        <v>0</v>
      </c>
      <c r="AA441">
        <v>1.8687295102149644</v>
      </c>
      <c r="AC441">
        <v>41.264330615735886</v>
      </c>
      <c r="AE441">
        <v>6.1809272524343788</v>
      </c>
      <c r="AF441">
        <v>7.476566668864014</v>
      </c>
      <c r="AG441">
        <v>497.07524271844682</v>
      </c>
      <c r="AH441">
        <v>95.186246418338115</v>
      </c>
      <c r="AI441">
        <v>94.269340974212014</v>
      </c>
      <c r="AJ441">
        <v>115.18819728967028</v>
      </c>
      <c r="AK441">
        <v>81.511294813564746</v>
      </c>
      <c r="AL441">
        <v>40.178357761446826</v>
      </c>
      <c r="AN441">
        <v>99</v>
      </c>
      <c r="AO441">
        <v>99</v>
      </c>
      <c r="AP441">
        <v>99</v>
      </c>
      <c r="AQ441">
        <v>99</v>
      </c>
      <c r="AR441">
        <v>190.51171875</v>
      </c>
      <c r="AS441">
        <v>39.975095967901744</v>
      </c>
    </row>
    <row r="442" spans="1:45">
      <c r="A442">
        <v>11</v>
      </c>
      <c r="B442">
        <v>57</v>
      </c>
      <c r="C442">
        <v>2021</v>
      </c>
      <c r="D442">
        <v>99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10</v>
      </c>
      <c r="M442">
        <v>99</v>
      </c>
      <c r="N442">
        <v>99</v>
      </c>
      <c r="O442">
        <v>99</v>
      </c>
      <c r="P442">
        <v>9999</v>
      </c>
      <c r="Q442">
        <v>169</v>
      </c>
      <c r="R442">
        <v>327</v>
      </c>
      <c r="S442">
        <v>10</v>
      </c>
      <c r="T442">
        <v>9.1345565749235487</v>
      </c>
      <c r="U442">
        <v>296.2095412844036</v>
      </c>
      <c r="V442">
        <v>10.091743119266056</v>
      </c>
      <c r="W442">
        <v>93.577981651376163</v>
      </c>
      <c r="X442">
        <v>12.232415902140673</v>
      </c>
      <c r="Y442">
        <v>45.456699422853411</v>
      </c>
      <c r="Z442">
        <v>0</v>
      </c>
      <c r="AA442">
        <v>1.8424816321586757</v>
      </c>
      <c r="AC442">
        <v>38.546990475557038</v>
      </c>
      <c r="AE442">
        <v>1.1582597200836922</v>
      </c>
      <c r="AF442">
        <v>1.494494251634463</v>
      </c>
      <c r="AG442">
        <v>493.36741214057514</v>
      </c>
      <c r="AH442">
        <v>96.941896024464839</v>
      </c>
      <c r="AI442">
        <v>95.412844036697265</v>
      </c>
      <c r="AJ442">
        <v>107.19357467874843</v>
      </c>
      <c r="AK442">
        <v>93.320679151786635</v>
      </c>
      <c r="AL442">
        <v>45.480524726149071</v>
      </c>
      <c r="AN442">
        <v>99</v>
      </c>
      <c r="AO442">
        <v>99</v>
      </c>
      <c r="AP442">
        <v>99</v>
      </c>
      <c r="AQ442">
        <v>99</v>
      </c>
      <c r="AR442">
        <v>189.88358208955225</v>
      </c>
      <c r="AS442">
        <v>43.022223412706531</v>
      </c>
    </row>
    <row r="443" spans="1:45">
      <c r="A443">
        <v>11</v>
      </c>
      <c r="B443">
        <v>58</v>
      </c>
      <c r="C443">
        <v>2021</v>
      </c>
      <c r="D443">
        <v>99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11</v>
      </c>
      <c r="M443">
        <v>99</v>
      </c>
      <c r="N443">
        <v>99</v>
      </c>
      <c r="O443">
        <v>99</v>
      </c>
      <c r="P443">
        <v>9999</v>
      </c>
      <c r="Q443">
        <v>28</v>
      </c>
      <c r="R443">
        <v>41</v>
      </c>
      <c r="S443">
        <v>11</v>
      </c>
      <c r="T443">
        <v>8.6829268292682951</v>
      </c>
      <c r="U443">
        <v>303.50560975609761</v>
      </c>
      <c r="V443">
        <v>12.195121951219512</v>
      </c>
      <c r="W443">
        <v>92.682926829268283</v>
      </c>
      <c r="X443">
        <v>17.073170731707322</v>
      </c>
      <c r="Y443">
        <v>53.699848210203747</v>
      </c>
      <c r="Z443">
        <v>0</v>
      </c>
      <c r="AA443">
        <v>1.7866582021280404</v>
      </c>
      <c r="AC443">
        <v>29.634963506156531</v>
      </c>
      <c r="AE443">
        <v>0.1452252248422978</v>
      </c>
      <c r="AF443">
        <v>0.19199858677086723</v>
      </c>
      <c r="AG443">
        <v>445.47500000000002</v>
      </c>
      <c r="AH443">
        <v>92.682926829268283</v>
      </c>
      <c r="AI443">
        <v>97.560975609756099</v>
      </c>
      <c r="AJ443">
        <v>98.874664980469049</v>
      </c>
      <c r="AK443">
        <v>82.26316337546902</v>
      </c>
      <c r="AL443">
        <v>49.134220456891242</v>
      </c>
      <c r="AN443">
        <v>99</v>
      </c>
      <c r="AO443">
        <v>99</v>
      </c>
      <c r="AP443">
        <v>99</v>
      </c>
      <c r="AQ443">
        <v>99</v>
      </c>
      <c r="AR443">
        <v>187.25581395348831</v>
      </c>
      <c r="AS443">
        <v>46.444235221799026</v>
      </c>
    </row>
    <row r="444" spans="1:45">
      <c r="A444">
        <v>11</v>
      </c>
      <c r="B444">
        <v>59</v>
      </c>
      <c r="C444">
        <v>2021</v>
      </c>
      <c r="D444">
        <v>99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12</v>
      </c>
      <c r="M444">
        <v>99</v>
      </c>
      <c r="N444">
        <v>99</v>
      </c>
      <c r="O444">
        <v>99</v>
      </c>
      <c r="P444">
        <v>9999</v>
      </c>
      <c r="Q444">
        <v>2</v>
      </c>
      <c r="R444">
        <v>2</v>
      </c>
      <c r="S444">
        <v>12</v>
      </c>
      <c r="T444">
        <v>6</v>
      </c>
      <c r="U444">
        <v>416.01499999999999</v>
      </c>
      <c r="V444">
        <v>50</v>
      </c>
      <c r="W444">
        <v>50</v>
      </c>
      <c r="X444">
        <v>100</v>
      </c>
      <c r="Y444">
        <v>54.985000000000305</v>
      </c>
      <c r="Z444">
        <v>0</v>
      </c>
      <c r="AA444">
        <v>1</v>
      </c>
      <c r="AC444">
        <v>-99.999999999999673</v>
      </c>
      <c r="AE444">
        <v>7.0841573093803796E-3</v>
      </c>
      <c r="AF444">
        <v>1.2837676818041273E-2</v>
      </c>
      <c r="AG444">
        <v>636</v>
      </c>
      <c r="AH444">
        <v>100</v>
      </c>
      <c r="AI444">
        <v>100</v>
      </c>
      <c r="AJ444">
        <v>93</v>
      </c>
      <c r="AK444">
        <v>-99.999999999999119</v>
      </c>
      <c r="AL444">
        <v>100</v>
      </c>
      <c r="AN444">
        <v>99</v>
      </c>
      <c r="AO444">
        <v>99</v>
      </c>
      <c r="AP444">
        <v>99</v>
      </c>
      <c r="AQ444">
        <v>99</v>
      </c>
      <c r="AR444">
        <v>200</v>
      </c>
      <c r="AS444">
        <v>51.671787954497745</v>
      </c>
    </row>
    <row r="445" spans="1:45">
      <c r="A445">
        <v>11</v>
      </c>
      <c r="B445">
        <v>60</v>
      </c>
      <c r="C445">
        <v>2021</v>
      </c>
      <c r="D445">
        <v>99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13</v>
      </c>
      <c r="M445">
        <v>99</v>
      </c>
      <c r="N445">
        <v>99</v>
      </c>
      <c r="O445">
        <v>99</v>
      </c>
      <c r="P445">
        <v>9999</v>
      </c>
      <c r="AN445">
        <v>99</v>
      </c>
      <c r="AO445">
        <v>99</v>
      </c>
      <c r="AP445">
        <v>99</v>
      </c>
      <c r="AQ445">
        <v>99</v>
      </c>
    </row>
    <row r="446" spans="1:45">
      <c r="A446">
        <v>11</v>
      </c>
      <c r="B446">
        <v>61</v>
      </c>
      <c r="C446">
        <v>2021</v>
      </c>
      <c r="D446">
        <v>99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14</v>
      </c>
      <c r="M446">
        <v>99</v>
      </c>
      <c r="N446">
        <v>99</v>
      </c>
      <c r="O446">
        <v>99</v>
      </c>
      <c r="P446">
        <v>9999</v>
      </c>
      <c r="AN446">
        <v>99</v>
      </c>
      <c r="AO446">
        <v>99</v>
      </c>
      <c r="AP446">
        <v>99</v>
      </c>
      <c r="AQ446">
        <v>99</v>
      </c>
    </row>
    <row r="447" spans="1:45">
      <c r="A447">
        <v>11</v>
      </c>
      <c r="B447">
        <v>62</v>
      </c>
      <c r="C447">
        <v>2021</v>
      </c>
      <c r="D447">
        <v>99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15</v>
      </c>
      <c r="M447">
        <v>99</v>
      </c>
      <c r="N447">
        <v>99</v>
      </c>
      <c r="O447">
        <v>99</v>
      </c>
      <c r="P447">
        <v>9999</v>
      </c>
      <c r="Q447">
        <v>1</v>
      </c>
      <c r="R447">
        <v>1</v>
      </c>
      <c r="S447">
        <v>15</v>
      </c>
      <c r="T447">
        <v>7</v>
      </c>
      <c r="U447">
        <v>212.8</v>
      </c>
      <c r="V447">
        <v>0</v>
      </c>
      <c r="W447">
        <v>100</v>
      </c>
      <c r="X447">
        <v>0</v>
      </c>
      <c r="Y447">
        <v>0</v>
      </c>
      <c r="Z447">
        <v>0</v>
      </c>
      <c r="AA447">
        <v>0</v>
      </c>
      <c r="AE447">
        <v>3.5420786546901898E-3</v>
      </c>
      <c r="AF447">
        <v>3.2833643340735097E-3</v>
      </c>
      <c r="AG447">
        <v>0</v>
      </c>
      <c r="AH447">
        <v>0</v>
      </c>
      <c r="AI447">
        <v>0</v>
      </c>
      <c r="AN447">
        <v>99</v>
      </c>
      <c r="AO447">
        <v>99</v>
      </c>
      <c r="AP447">
        <v>99</v>
      </c>
      <c r="AQ447">
        <v>99</v>
      </c>
    </row>
    <row r="448" spans="1:45">
      <c r="A448">
        <v>12</v>
      </c>
      <c r="B448">
        <v>1</v>
      </c>
      <c r="C448">
        <v>2024</v>
      </c>
      <c r="D448">
        <v>99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1</v>
      </c>
      <c r="N448">
        <v>99</v>
      </c>
      <c r="O448">
        <v>99</v>
      </c>
      <c r="P448">
        <v>9999</v>
      </c>
      <c r="Q448">
        <v>5</v>
      </c>
      <c r="R448">
        <v>5</v>
      </c>
      <c r="S448">
        <v>4.2</v>
      </c>
      <c r="T448">
        <v>1</v>
      </c>
      <c r="U448">
        <v>111.12</v>
      </c>
      <c r="V448">
        <v>20</v>
      </c>
      <c r="W448">
        <v>0</v>
      </c>
      <c r="X448">
        <v>0</v>
      </c>
      <c r="Y448">
        <v>46.791853991907608</v>
      </c>
      <c r="Z448">
        <v>1.1661903789690597</v>
      </c>
      <c r="AA448">
        <v>0</v>
      </c>
      <c r="AB448">
        <v>80.112578456353958</v>
      </c>
      <c r="AE448">
        <v>1.3561160835367509E-2</v>
      </c>
      <c r="AF448">
        <v>6.672817204213778E-3</v>
      </c>
      <c r="AG448">
        <v>475.6666666666668</v>
      </c>
      <c r="AH448">
        <v>60</v>
      </c>
      <c r="AI448">
        <v>60</v>
      </c>
      <c r="AJ448">
        <v>132.93691068406162</v>
      </c>
      <c r="AK448">
        <v>-213.11473470174016</v>
      </c>
      <c r="AM448">
        <v>-299.59841766031394</v>
      </c>
      <c r="AN448">
        <v>99</v>
      </c>
      <c r="AO448">
        <v>99</v>
      </c>
      <c r="AP448">
        <v>99</v>
      </c>
      <c r="AQ448">
        <v>99</v>
      </c>
      <c r="AR448">
        <v>160.33333333333337</v>
      </c>
      <c r="AS448">
        <v>18.526749445366072</v>
      </c>
    </row>
    <row r="449" spans="1:45">
      <c r="A449">
        <v>12</v>
      </c>
      <c r="B449">
        <v>2</v>
      </c>
      <c r="C449">
        <v>2024</v>
      </c>
      <c r="D449">
        <v>99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2</v>
      </c>
      <c r="N449">
        <v>99</v>
      </c>
      <c r="O449">
        <v>99</v>
      </c>
      <c r="P449">
        <v>9999</v>
      </c>
      <c r="Q449">
        <v>50</v>
      </c>
      <c r="R449">
        <v>94</v>
      </c>
      <c r="S449">
        <v>3.7234042553191498</v>
      </c>
      <c r="T449">
        <v>2</v>
      </c>
      <c r="U449">
        <v>104.50744680851064</v>
      </c>
      <c r="V449">
        <v>8.5106382978723421</v>
      </c>
      <c r="W449">
        <v>0</v>
      </c>
      <c r="X449">
        <v>0</v>
      </c>
      <c r="Y449">
        <v>40.473306778249693</v>
      </c>
      <c r="Z449">
        <v>1.2997893063235129</v>
      </c>
      <c r="AA449">
        <v>0</v>
      </c>
      <c r="AB449">
        <v>47.445425612286051</v>
      </c>
      <c r="AE449">
        <v>0.2549498237049091</v>
      </c>
      <c r="AF449">
        <v>0.11798371916672948</v>
      </c>
      <c r="AG449">
        <v>489.24444444444441</v>
      </c>
      <c r="AH449">
        <v>95.744680851063833</v>
      </c>
      <c r="AI449">
        <v>68.085106382978736</v>
      </c>
      <c r="AJ449">
        <v>112.86356671378957</v>
      </c>
      <c r="AK449">
        <v>18.282990698601441</v>
      </c>
      <c r="AM449">
        <v>-3.4911744399533222</v>
      </c>
      <c r="AN449">
        <v>99</v>
      </c>
      <c r="AO449">
        <v>99</v>
      </c>
      <c r="AP449">
        <v>99</v>
      </c>
      <c r="AQ449">
        <v>99</v>
      </c>
      <c r="AR449">
        <v>164.21111111111111</v>
      </c>
      <c r="AS449">
        <v>22.223827407424395</v>
      </c>
    </row>
    <row r="450" spans="1:45">
      <c r="A450">
        <v>12</v>
      </c>
      <c r="B450">
        <v>3</v>
      </c>
      <c r="C450">
        <v>2024</v>
      </c>
      <c r="D450">
        <v>99</v>
      </c>
      <c r="E450">
        <v>99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3</v>
      </c>
      <c r="N450">
        <v>99</v>
      </c>
      <c r="O450">
        <v>99</v>
      </c>
      <c r="P450">
        <v>9999</v>
      </c>
      <c r="Q450">
        <v>396</v>
      </c>
      <c r="R450">
        <v>666</v>
      </c>
      <c r="S450">
        <v>4.3972809667673713</v>
      </c>
      <c r="T450">
        <v>3</v>
      </c>
      <c r="U450">
        <v>144.75690690690695</v>
      </c>
      <c r="V450">
        <v>22.672672672672661</v>
      </c>
      <c r="W450">
        <v>0</v>
      </c>
      <c r="X450">
        <v>0</v>
      </c>
      <c r="Y450">
        <v>46.161862260633605</v>
      </c>
      <c r="Z450">
        <v>1.4872686870076497</v>
      </c>
      <c r="AA450">
        <v>0</v>
      </c>
      <c r="AB450">
        <v>53.679775119437011</v>
      </c>
      <c r="AE450">
        <v>1.8063466232709515</v>
      </c>
      <c r="AF450">
        <v>1.1578719011979159</v>
      </c>
      <c r="AG450">
        <v>495.85400313971752</v>
      </c>
      <c r="AH450">
        <v>95.49549549549549</v>
      </c>
      <c r="AI450">
        <v>69.069069069069045</v>
      </c>
      <c r="AJ450">
        <v>115.02975809296569</v>
      </c>
      <c r="AK450">
        <v>35.918790750004376</v>
      </c>
      <c r="AM450">
        <v>-6.5506477814550061</v>
      </c>
      <c r="AN450">
        <v>99</v>
      </c>
      <c r="AO450">
        <v>99</v>
      </c>
      <c r="AP450">
        <v>99</v>
      </c>
      <c r="AQ450">
        <v>99</v>
      </c>
      <c r="AR450">
        <v>177.09890109890108</v>
      </c>
      <c r="AS450">
        <v>25.198605788511927</v>
      </c>
    </row>
    <row r="451" spans="1:45">
      <c r="A451">
        <v>12</v>
      </c>
      <c r="B451">
        <v>4</v>
      </c>
      <c r="C451">
        <v>2024</v>
      </c>
      <c r="D451">
        <v>99</v>
      </c>
      <c r="E451">
        <v>99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4</v>
      </c>
      <c r="N451">
        <v>99</v>
      </c>
      <c r="O451">
        <v>99</v>
      </c>
      <c r="P451">
        <v>9999</v>
      </c>
      <c r="Q451">
        <v>957</v>
      </c>
      <c r="R451">
        <v>1751</v>
      </c>
      <c r="S451">
        <v>4.6531428571428561</v>
      </c>
      <c r="T451">
        <v>4</v>
      </c>
      <c r="U451">
        <v>163.57030268418043</v>
      </c>
      <c r="V451">
        <v>30.097087378640776</v>
      </c>
      <c r="W451">
        <v>0</v>
      </c>
      <c r="X451">
        <v>0</v>
      </c>
      <c r="Y451">
        <v>49.804784389748811</v>
      </c>
      <c r="Z451">
        <v>1.5690477667212201</v>
      </c>
      <c r="AA451">
        <v>0</v>
      </c>
      <c r="AB451">
        <v>55.211220775815086</v>
      </c>
      <c r="AE451">
        <v>4.7491185245457004</v>
      </c>
      <c r="AF451">
        <v>3.4398348667501684</v>
      </c>
      <c r="AG451">
        <v>513.03573520796715</v>
      </c>
      <c r="AH451">
        <v>96.916047972587123</v>
      </c>
      <c r="AI451">
        <v>70.302684180468319</v>
      </c>
      <c r="AJ451">
        <v>117.08411253627852</v>
      </c>
      <c r="AK451">
        <v>46.993416894827511</v>
      </c>
      <c r="AM451">
        <v>-3.2281119945724339</v>
      </c>
      <c r="AN451">
        <v>99</v>
      </c>
      <c r="AO451">
        <v>99</v>
      </c>
      <c r="AP451">
        <v>99</v>
      </c>
      <c r="AQ451">
        <v>99</v>
      </c>
      <c r="AR451">
        <v>181.85998828353837</v>
      </c>
      <c r="AS451">
        <v>26.429486086519638</v>
      </c>
    </row>
    <row r="452" spans="1:45">
      <c r="A452">
        <v>12</v>
      </c>
      <c r="B452">
        <v>5</v>
      </c>
      <c r="C452">
        <v>2024</v>
      </c>
      <c r="D452">
        <v>99</v>
      </c>
      <c r="E452">
        <v>99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5</v>
      </c>
      <c r="N452">
        <v>99</v>
      </c>
      <c r="O452">
        <v>99</v>
      </c>
      <c r="P452">
        <v>9999</v>
      </c>
      <c r="Q452">
        <v>1560</v>
      </c>
      <c r="R452">
        <v>2654</v>
      </c>
      <c r="S452">
        <v>4.9225245653817069</v>
      </c>
      <c r="T452">
        <v>5</v>
      </c>
      <c r="U452">
        <v>180.33568198945019</v>
      </c>
      <c r="V452">
        <v>36.737000753579501</v>
      </c>
      <c r="W452">
        <v>0</v>
      </c>
      <c r="X452">
        <v>0.18839487565938204</v>
      </c>
      <c r="Y452">
        <v>47.980375803959035</v>
      </c>
      <c r="Z452">
        <v>1.6085757777702931</v>
      </c>
      <c r="AA452">
        <v>0</v>
      </c>
      <c r="AB452">
        <v>54.099151513353561</v>
      </c>
      <c r="AE452">
        <v>7.1982641714130766</v>
      </c>
      <c r="AF452">
        <v>5.7481696321890636</v>
      </c>
      <c r="AG452">
        <v>516.02955082742312</v>
      </c>
      <c r="AH452">
        <v>95.139412207987931</v>
      </c>
      <c r="AI452">
        <v>65.862848530519983</v>
      </c>
      <c r="AJ452">
        <v>109.74101395238296</v>
      </c>
      <c r="AK452">
        <v>49.355895914838321</v>
      </c>
      <c r="AM452">
        <v>-6.0085372209335404</v>
      </c>
      <c r="AN452">
        <v>99</v>
      </c>
      <c r="AO452">
        <v>99</v>
      </c>
      <c r="AP452">
        <v>99</v>
      </c>
      <c r="AQ452">
        <v>99</v>
      </c>
      <c r="AR452">
        <v>185.83884948778564</v>
      </c>
      <c r="AS452">
        <v>27.64448993930662</v>
      </c>
    </row>
    <row r="453" spans="1:45">
      <c r="A453">
        <v>12</v>
      </c>
      <c r="B453">
        <v>6</v>
      </c>
      <c r="C453">
        <v>2024</v>
      </c>
      <c r="D453">
        <v>99</v>
      </c>
      <c r="E453">
        <v>99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6</v>
      </c>
      <c r="N453">
        <v>99</v>
      </c>
      <c r="O453">
        <v>99</v>
      </c>
      <c r="P453">
        <v>9999</v>
      </c>
      <c r="Q453">
        <v>2351</v>
      </c>
      <c r="R453">
        <v>4353</v>
      </c>
      <c r="S453">
        <v>5.2023014959723826</v>
      </c>
      <c r="T453">
        <v>6</v>
      </c>
      <c r="U453">
        <v>197.32219159200548</v>
      </c>
      <c r="V453">
        <v>41.304847231794149</v>
      </c>
      <c r="W453">
        <v>0</v>
      </c>
      <c r="X453">
        <v>0.25269928784746154</v>
      </c>
      <c r="Y453">
        <v>46.132366951668381</v>
      </c>
      <c r="Z453">
        <v>1.6659083129879644</v>
      </c>
      <c r="AA453">
        <v>0</v>
      </c>
      <c r="AB453">
        <v>52.682991784066004</v>
      </c>
      <c r="AE453">
        <v>11.806346623270953</v>
      </c>
      <c r="AF453">
        <v>10.316006055161251</v>
      </c>
      <c r="AG453">
        <v>521.90558351306004</v>
      </c>
      <c r="AH453">
        <v>95.313576843556177</v>
      </c>
      <c r="AI453">
        <v>62.853204686423155</v>
      </c>
      <c r="AJ453">
        <v>109.83037790098862</v>
      </c>
      <c r="AK453">
        <v>46.988124297827966</v>
      </c>
      <c r="AM453">
        <v>-15.510980152302029</v>
      </c>
      <c r="AN453">
        <v>99</v>
      </c>
      <c r="AO453">
        <v>99</v>
      </c>
      <c r="AP453">
        <v>99</v>
      </c>
      <c r="AQ453">
        <v>99</v>
      </c>
      <c r="AR453">
        <v>189.34507548526244</v>
      </c>
      <c r="AS453">
        <v>28.853679117451019</v>
      </c>
    </row>
    <row r="454" spans="1:45">
      <c r="A454">
        <v>12</v>
      </c>
      <c r="B454">
        <v>7</v>
      </c>
      <c r="C454">
        <v>2024</v>
      </c>
      <c r="D454">
        <v>99</v>
      </c>
      <c r="E454">
        <v>99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7</v>
      </c>
      <c r="N454">
        <v>99</v>
      </c>
      <c r="O454">
        <v>99</v>
      </c>
      <c r="P454">
        <v>9999</v>
      </c>
      <c r="Q454">
        <v>3084</v>
      </c>
      <c r="R454">
        <v>6623</v>
      </c>
      <c r="S454">
        <v>5.5831445400996804</v>
      </c>
      <c r="T454">
        <v>7</v>
      </c>
      <c r="U454">
        <v>217.28635059640641</v>
      </c>
      <c r="V454">
        <v>48.860033217575115</v>
      </c>
      <c r="W454">
        <v>100</v>
      </c>
      <c r="X454">
        <v>0.18118677336554431</v>
      </c>
      <c r="Y454">
        <v>42.792599711623431</v>
      </c>
      <c r="Z454">
        <v>1.6765984381866055</v>
      </c>
      <c r="AA454">
        <v>0</v>
      </c>
      <c r="AB454">
        <v>50.328760405746841</v>
      </c>
      <c r="AE454">
        <v>17.963113642527805</v>
      </c>
      <c r="AF454">
        <v>17.283599403111936</v>
      </c>
      <c r="AG454">
        <v>528.62958320275777</v>
      </c>
      <c r="AH454">
        <v>95.983693190397105</v>
      </c>
      <c r="AI454">
        <v>62.781216971161115</v>
      </c>
      <c r="AJ454">
        <v>107.98810415256952</v>
      </c>
      <c r="AK454">
        <v>39.004345709072098</v>
      </c>
      <c r="AM454">
        <v>-25.503543640034472</v>
      </c>
      <c r="AN454">
        <v>99</v>
      </c>
      <c r="AO454">
        <v>99</v>
      </c>
      <c r="AP454">
        <v>99</v>
      </c>
      <c r="AQ454">
        <v>99</v>
      </c>
      <c r="AR454">
        <v>192.68865559385776</v>
      </c>
      <c r="AS454">
        <v>30.257070746226553</v>
      </c>
    </row>
    <row r="455" spans="1:45">
      <c r="A455">
        <v>12</v>
      </c>
      <c r="B455">
        <v>8</v>
      </c>
      <c r="C455">
        <v>2024</v>
      </c>
      <c r="D455">
        <v>99</v>
      </c>
      <c r="E455">
        <v>99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8</v>
      </c>
      <c r="N455">
        <v>99</v>
      </c>
      <c r="O455">
        <v>99</v>
      </c>
      <c r="P455">
        <v>9999</v>
      </c>
      <c r="Q455">
        <v>3199</v>
      </c>
      <c r="R455">
        <v>7383</v>
      </c>
      <c r="S455">
        <v>5.9884792626728114</v>
      </c>
      <c r="T455">
        <v>8</v>
      </c>
      <c r="U455">
        <v>234.37154273330671</v>
      </c>
      <c r="V455">
        <v>56.914533387511824</v>
      </c>
      <c r="W455">
        <v>100</v>
      </c>
      <c r="X455">
        <v>0.24380333197887041</v>
      </c>
      <c r="Y455">
        <v>39.582127506960063</v>
      </c>
      <c r="Z455">
        <v>1.6386530164251301</v>
      </c>
      <c r="AA455">
        <v>0</v>
      </c>
      <c r="AB455">
        <v>45.887419755592958</v>
      </c>
      <c r="AE455">
        <v>20.024410089503665</v>
      </c>
      <c r="AF455">
        <v>20.78187546589475</v>
      </c>
      <c r="AG455">
        <v>535.94564606741562</v>
      </c>
      <c r="AH455">
        <v>96.072057429229318</v>
      </c>
      <c r="AI455">
        <v>64.066097792225378</v>
      </c>
      <c r="AJ455">
        <v>107.13649277895875</v>
      </c>
      <c r="AK455">
        <v>35.266898428614283</v>
      </c>
      <c r="AM455">
        <v>-34.243372008315845</v>
      </c>
      <c r="AN455">
        <v>99</v>
      </c>
      <c r="AO455">
        <v>99</v>
      </c>
      <c r="AP455">
        <v>99</v>
      </c>
      <c r="AQ455">
        <v>99</v>
      </c>
      <c r="AR455">
        <v>194.73483146067412</v>
      </c>
      <c r="AS455">
        <v>31.723673328775774</v>
      </c>
    </row>
    <row r="456" spans="1:45">
      <c r="A456">
        <v>12</v>
      </c>
      <c r="B456">
        <v>9</v>
      </c>
      <c r="C456">
        <v>2024</v>
      </c>
      <c r="D456">
        <v>99</v>
      </c>
      <c r="E456">
        <v>99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</v>
      </c>
      <c r="N456">
        <v>99</v>
      </c>
      <c r="O456">
        <v>99</v>
      </c>
      <c r="P456">
        <v>9999</v>
      </c>
      <c r="Q456">
        <v>2704</v>
      </c>
      <c r="R456">
        <v>6493</v>
      </c>
      <c r="S456">
        <v>6.3598397287717683</v>
      </c>
      <c r="T456">
        <v>9</v>
      </c>
      <c r="U456">
        <v>247.295626058832</v>
      </c>
      <c r="V456">
        <v>66.379177575850917</v>
      </c>
      <c r="W456">
        <v>100</v>
      </c>
      <c r="X456">
        <v>0.67765285692283994</v>
      </c>
      <c r="Y456">
        <v>38.083339545384526</v>
      </c>
      <c r="Z456">
        <v>1.5179496893776787</v>
      </c>
      <c r="AA456">
        <v>0</v>
      </c>
      <c r="AB456">
        <v>38.02611183004985</v>
      </c>
      <c r="AE456">
        <v>17.610523460808245</v>
      </c>
      <c r="AF456">
        <v>19.284519785893796</v>
      </c>
      <c r="AG456">
        <v>539.2780109783663</v>
      </c>
      <c r="AH456">
        <v>95.087016787309409</v>
      </c>
      <c r="AI456">
        <v>66.964423225011558</v>
      </c>
      <c r="AJ456">
        <v>103.67976303041564</v>
      </c>
      <c r="AK456">
        <v>35.022160266184954</v>
      </c>
      <c r="AM456">
        <v>-41.96180590670312</v>
      </c>
      <c r="AN456">
        <v>99</v>
      </c>
      <c r="AO456">
        <v>99</v>
      </c>
      <c r="AP456">
        <v>99</v>
      </c>
      <c r="AQ456">
        <v>99</v>
      </c>
      <c r="AR456">
        <v>195.62286083306424</v>
      </c>
      <c r="AS456">
        <v>33.03849580841861</v>
      </c>
    </row>
    <row r="457" spans="1:45">
      <c r="A457">
        <v>12</v>
      </c>
      <c r="B457">
        <v>10</v>
      </c>
      <c r="C457">
        <v>2024</v>
      </c>
      <c r="D457">
        <v>99</v>
      </c>
      <c r="E457">
        <v>99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10</v>
      </c>
      <c r="N457">
        <v>99</v>
      </c>
      <c r="O457">
        <v>99</v>
      </c>
      <c r="P457">
        <v>9999</v>
      </c>
      <c r="Q457">
        <v>1741</v>
      </c>
      <c r="R457">
        <v>3907</v>
      </c>
      <c r="S457">
        <v>6.7130056323604723</v>
      </c>
      <c r="T457">
        <v>10</v>
      </c>
      <c r="U457">
        <v>259.6683388789354</v>
      </c>
      <c r="V457">
        <v>78.858459175838235</v>
      </c>
      <c r="W457">
        <v>100</v>
      </c>
      <c r="X457">
        <v>1.2541592014333249</v>
      </c>
      <c r="Y457">
        <v>37.917277011420438</v>
      </c>
      <c r="Z457">
        <v>1.3751436036657516</v>
      </c>
      <c r="AA457">
        <v>0</v>
      </c>
      <c r="AB457">
        <v>27.869916048146919</v>
      </c>
      <c r="AE457">
        <v>10.596691076756173</v>
      </c>
      <c r="AF457">
        <v>12.18454740074014</v>
      </c>
      <c r="AG457">
        <v>549.88063806380626</v>
      </c>
      <c r="AH457">
        <v>92.705400563091871</v>
      </c>
      <c r="AI457">
        <v>67.187100076785271</v>
      </c>
      <c r="AJ457">
        <v>102.78087197974826</v>
      </c>
      <c r="AK457">
        <v>52.265124947827822</v>
      </c>
      <c r="AM457">
        <v>-41.415152935679025</v>
      </c>
      <c r="AN457">
        <v>99</v>
      </c>
      <c r="AO457">
        <v>99</v>
      </c>
      <c r="AP457">
        <v>99</v>
      </c>
      <c r="AQ457">
        <v>99</v>
      </c>
      <c r="AR457">
        <v>196.33030803080311</v>
      </c>
      <c r="AS457">
        <v>34.375118963788559</v>
      </c>
    </row>
    <row r="458" spans="1:45">
      <c r="A458">
        <v>12</v>
      </c>
      <c r="B458">
        <v>11</v>
      </c>
      <c r="C458">
        <v>2024</v>
      </c>
      <c r="D458">
        <v>99</v>
      </c>
      <c r="E458">
        <v>99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11</v>
      </c>
      <c r="N458">
        <v>99</v>
      </c>
      <c r="O458">
        <v>99</v>
      </c>
      <c r="P458">
        <v>9999</v>
      </c>
      <c r="Q458">
        <v>930</v>
      </c>
      <c r="R458">
        <v>1948</v>
      </c>
      <c r="S458">
        <v>7.0605749486652956</v>
      </c>
      <c r="T458">
        <v>11</v>
      </c>
      <c r="U458">
        <v>268.2073408624226</v>
      </c>
      <c r="V458">
        <v>90.143737166324442</v>
      </c>
      <c r="W458">
        <v>100</v>
      </c>
      <c r="X458">
        <v>2.3613963039014374</v>
      </c>
      <c r="Y458">
        <v>37.574793072600499</v>
      </c>
      <c r="Z458">
        <v>1.2257613307105295</v>
      </c>
      <c r="AA458">
        <v>0</v>
      </c>
      <c r="AB458">
        <v>20.019441285776374</v>
      </c>
      <c r="AE458">
        <v>5.2834282614591812</v>
      </c>
      <c r="AF458">
        <v>6.2748970334223131</v>
      </c>
      <c r="AG458">
        <v>558.66629150253243</v>
      </c>
      <c r="AH458">
        <v>90.96509240246408</v>
      </c>
      <c r="AI458">
        <v>70.533880903490768</v>
      </c>
      <c r="AJ458">
        <v>97.592427975912003</v>
      </c>
      <c r="AK458">
        <v>62.620739112713203</v>
      </c>
      <c r="AM458">
        <v>-48.306914536902781</v>
      </c>
      <c r="AN458">
        <v>99</v>
      </c>
      <c r="AO458">
        <v>99</v>
      </c>
      <c r="AP458">
        <v>99</v>
      </c>
      <c r="AQ458">
        <v>99</v>
      </c>
      <c r="AR458">
        <v>196.18232976927405</v>
      </c>
      <c r="AS458">
        <v>35.633169889650155</v>
      </c>
    </row>
    <row r="459" spans="1:45">
      <c r="A459">
        <v>12</v>
      </c>
      <c r="B459">
        <v>12</v>
      </c>
      <c r="C459">
        <v>2024</v>
      </c>
      <c r="D459">
        <v>99</v>
      </c>
      <c r="E459">
        <v>99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12</v>
      </c>
      <c r="N459">
        <v>99</v>
      </c>
      <c r="O459">
        <v>99</v>
      </c>
      <c r="P459">
        <v>9999</v>
      </c>
      <c r="Q459">
        <v>388</v>
      </c>
      <c r="R459">
        <v>692</v>
      </c>
      <c r="S459">
        <v>7.5838150289017348</v>
      </c>
      <c r="T459">
        <v>12</v>
      </c>
      <c r="U459">
        <v>279.78063583815003</v>
      </c>
      <c r="V459">
        <v>96.387283236994236</v>
      </c>
      <c r="W459">
        <v>100</v>
      </c>
      <c r="X459">
        <v>4.9132947976878594</v>
      </c>
      <c r="Y459">
        <v>40.422696518359452</v>
      </c>
      <c r="Z459">
        <v>1.1417831153720512</v>
      </c>
      <c r="AA459">
        <v>0</v>
      </c>
      <c r="AB459">
        <v>19.060746257616845</v>
      </c>
      <c r="AE459">
        <v>1.8768646596148637</v>
      </c>
      <c r="AF459">
        <v>2.3252558096415785</v>
      </c>
      <c r="AG459">
        <v>570.72312703583043</v>
      </c>
      <c r="AH459">
        <v>88.583815028901725</v>
      </c>
      <c r="AI459">
        <v>74.27745664739885</v>
      </c>
      <c r="AJ459">
        <v>96.39815414789139</v>
      </c>
      <c r="AK459">
        <v>77.846727851219313</v>
      </c>
      <c r="AM459">
        <v>-50.69339900827228</v>
      </c>
      <c r="AN459">
        <v>99</v>
      </c>
      <c r="AO459">
        <v>99</v>
      </c>
      <c r="AP459">
        <v>99</v>
      </c>
      <c r="AQ459">
        <v>99</v>
      </c>
      <c r="AR459">
        <v>195.91368078175904</v>
      </c>
      <c r="AS459">
        <v>37.389251348143134</v>
      </c>
    </row>
    <row r="460" spans="1:45">
      <c r="A460">
        <v>12</v>
      </c>
      <c r="B460">
        <v>13</v>
      </c>
      <c r="C460">
        <v>2024</v>
      </c>
      <c r="D460">
        <v>99</v>
      </c>
      <c r="E460">
        <v>99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13</v>
      </c>
      <c r="N460">
        <v>99</v>
      </c>
      <c r="O460">
        <v>99</v>
      </c>
      <c r="P460">
        <v>9999</v>
      </c>
      <c r="Q460">
        <v>120</v>
      </c>
      <c r="R460">
        <v>183</v>
      </c>
      <c r="S460">
        <v>7.8907103825136611</v>
      </c>
      <c r="T460">
        <v>13</v>
      </c>
      <c r="U460">
        <v>295.40218579234983</v>
      </c>
      <c r="V460">
        <v>98.907103825136602</v>
      </c>
      <c r="W460">
        <v>100</v>
      </c>
      <c r="X460">
        <v>8.7431693989071064</v>
      </c>
      <c r="Y460">
        <v>42.841305787301131</v>
      </c>
      <c r="Z460">
        <v>0.97457909550198818</v>
      </c>
      <c r="AA460">
        <v>0</v>
      </c>
      <c r="AB460">
        <v>18.659954704357276</v>
      </c>
      <c r="AE460">
        <v>0.49633848657445079</v>
      </c>
      <c r="AF460">
        <v>0.64924974102899724</v>
      </c>
      <c r="AG460">
        <v>603.00657894736844</v>
      </c>
      <c r="AH460">
        <v>83.060109289617486</v>
      </c>
      <c r="AI460">
        <v>73.224043715847003</v>
      </c>
      <c r="AJ460">
        <v>89.172917229637505</v>
      </c>
      <c r="AK460">
        <v>52.004062882910922</v>
      </c>
      <c r="AM460">
        <v>-22.807760038463545</v>
      </c>
      <c r="AN460">
        <v>99</v>
      </c>
      <c r="AO460">
        <v>99</v>
      </c>
      <c r="AP460">
        <v>99</v>
      </c>
      <c r="AQ460">
        <v>99</v>
      </c>
      <c r="AR460">
        <v>196.68421052631575</v>
      </c>
      <c r="AS460">
        <v>38.783797389470095</v>
      </c>
    </row>
    <row r="461" spans="1:45">
      <c r="A461">
        <v>12</v>
      </c>
      <c r="B461">
        <v>14</v>
      </c>
      <c r="C461">
        <v>2024</v>
      </c>
      <c r="D461">
        <v>99</v>
      </c>
      <c r="E461">
        <v>99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14</v>
      </c>
      <c r="N461">
        <v>99</v>
      </c>
      <c r="O461">
        <v>99</v>
      </c>
      <c r="P461">
        <v>9999</v>
      </c>
      <c r="Q461">
        <v>63</v>
      </c>
      <c r="R461">
        <v>95</v>
      </c>
      <c r="S461">
        <v>7.8421052631578947</v>
      </c>
      <c r="T461">
        <v>14</v>
      </c>
      <c r="U461">
        <v>299.61999999999995</v>
      </c>
      <c r="V461">
        <v>98.94736842105263</v>
      </c>
      <c r="W461">
        <v>100</v>
      </c>
      <c r="X461">
        <v>15.789473684210527</v>
      </c>
      <c r="Y461">
        <v>42.839464343794162</v>
      </c>
      <c r="Z461">
        <v>1.1636221983524608</v>
      </c>
      <c r="AA461">
        <v>0</v>
      </c>
      <c r="AB461">
        <v>35.720542139421845</v>
      </c>
      <c r="AE461">
        <v>0.2576620558719826</v>
      </c>
      <c r="AF461">
        <v>0.34185457454827306</v>
      </c>
      <c r="AG461">
        <v>598.94117647058818</v>
      </c>
      <c r="AH461">
        <v>89.473684210526301</v>
      </c>
      <c r="AI461">
        <v>81.052631578947356</v>
      </c>
      <c r="AJ461">
        <v>78.103754966021498</v>
      </c>
      <c r="AK461">
        <v>49.925026015371344</v>
      </c>
      <c r="AM461">
        <v>-26.544445472020175</v>
      </c>
      <c r="AN461">
        <v>99</v>
      </c>
      <c r="AO461">
        <v>99</v>
      </c>
      <c r="AP461">
        <v>99</v>
      </c>
      <c r="AQ461">
        <v>99</v>
      </c>
      <c r="AR461">
        <v>197.94117647058823</v>
      </c>
      <c r="AS461">
        <v>38.5234174324154</v>
      </c>
    </row>
    <row r="462" spans="1:45">
      <c r="A462">
        <v>12</v>
      </c>
      <c r="B462">
        <v>15</v>
      </c>
      <c r="C462">
        <v>2024</v>
      </c>
      <c r="D462">
        <v>99</v>
      </c>
      <c r="E462">
        <v>99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15</v>
      </c>
      <c r="N462">
        <v>99</v>
      </c>
      <c r="O462">
        <v>99</v>
      </c>
      <c r="P462">
        <v>9999</v>
      </c>
      <c r="Q462">
        <v>15</v>
      </c>
      <c r="R462">
        <v>23</v>
      </c>
      <c r="S462">
        <v>8.0434782608695645</v>
      </c>
      <c r="T462">
        <v>15</v>
      </c>
      <c r="U462">
        <v>317.3478260869565</v>
      </c>
      <c r="V462">
        <v>95.652173913043484</v>
      </c>
      <c r="W462">
        <v>100</v>
      </c>
      <c r="X462">
        <v>30.434782608695649</v>
      </c>
      <c r="Y462">
        <v>40.830762801180697</v>
      </c>
      <c r="Z462">
        <v>1.0416650913661742</v>
      </c>
      <c r="AA462">
        <v>0</v>
      </c>
      <c r="AB462">
        <v>33.831542438136353</v>
      </c>
      <c r="AE462">
        <v>6.2381339842690543E-2</v>
      </c>
      <c r="AF462">
        <v>8.7661794048877514E-2</v>
      </c>
      <c r="AG462">
        <v>616.78260869565213</v>
      </c>
      <c r="AH462">
        <v>100</v>
      </c>
      <c r="AI462">
        <v>95.652173913043484</v>
      </c>
      <c r="AJ462">
        <v>74.582872798880089</v>
      </c>
      <c r="AK462">
        <v>58.494083622642002</v>
      </c>
      <c r="AM462">
        <v>16.969109542714875</v>
      </c>
      <c r="AN462">
        <v>99</v>
      </c>
      <c r="AO462">
        <v>99</v>
      </c>
      <c r="AP462">
        <v>99</v>
      </c>
      <c r="AQ462">
        <v>99</v>
      </c>
      <c r="AR462">
        <v>200.78260869565219</v>
      </c>
      <c r="AS462">
        <v>39.287266260118592</v>
      </c>
    </row>
    <row r="463" spans="1:45">
      <c r="A463">
        <v>12</v>
      </c>
      <c r="B463">
        <v>16</v>
      </c>
      <c r="C463">
        <v>2023</v>
      </c>
      <c r="D463">
        <v>99</v>
      </c>
      <c r="E463">
        <v>99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1</v>
      </c>
      <c r="N463">
        <v>99</v>
      </c>
      <c r="O463">
        <v>99</v>
      </c>
      <c r="P463">
        <v>9999</v>
      </c>
      <c r="Q463">
        <v>4</v>
      </c>
      <c r="R463">
        <v>6</v>
      </c>
      <c r="S463">
        <v>3.4</v>
      </c>
      <c r="T463">
        <v>1</v>
      </c>
      <c r="U463">
        <v>109.8666666666667</v>
      </c>
      <c r="V463">
        <v>16.666666666666671</v>
      </c>
      <c r="W463">
        <v>0</v>
      </c>
      <c r="X463">
        <v>0</v>
      </c>
      <c r="Y463">
        <v>50.630019641403315</v>
      </c>
      <c r="AA463">
        <v>0</v>
      </c>
      <c r="AE463">
        <v>1.5629477193987863E-2</v>
      </c>
      <c r="AF463">
        <v>7.5960224175307105E-3</v>
      </c>
      <c r="AG463">
        <v>470.6</v>
      </c>
      <c r="AH463">
        <v>83.333333333333314</v>
      </c>
      <c r="AI463">
        <v>66.666666666666686</v>
      </c>
      <c r="AJ463">
        <v>89.631690824172196</v>
      </c>
      <c r="AK463">
        <v>-125.33021860916357</v>
      </c>
      <c r="AN463">
        <v>99</v>
      </c>
      <c r="AO463">
        <v>99</v>
      </c>
      <c r="AP463">
        <v>99</v>
      </c>
      <c r="AQ463">
        <v>99</v>
      </c>
      <c r="AR463">
        <v>163</v>
      </c>
      <c r="AS463">
        <v>20.691155529267196</v>
      </c>
    </row>
    <row r="464" spans="1:45">
      <c r="A464">
        <v>12</v>
      </c>
      <c r="B464">
        <v>17</v>
      </c>
      <c r="C464">
        <v>2023</v>
      </c>
      <c r="D464">
        <v>99</v>
      </c>
      <c r="E464">
        <v>99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2</v>
      </c>
      <c r="N464">
        <v>99</v>
      </c>
      <c r="O464">
        <v>99</v>
      </c>
      <c r="P464">
        <v>9999</v>
      </c>
      <c r="Q464">
        <v>84</v>
      </c>
      <c r="R464">
        <v>145</v>
      </c>
      <c r="S464">
        <v>3.3928571428571446</v>
      </c>
      <c r="T464">
        <v>2</v>
      </c>
      <c r="U464">
        <v>102.7020689655172</v>
      </c>
      <c r="V464">
        <v>11.724137931034484</v>
      </c>
      <c r="W464">
        <v>0</v>
      </c>
      <c r="X464">
        <v>0</v>
      </c>
      <c r="Y464">
        <v>44.669034972501471</v>
      </c>
      <c r="Z464">
        <v>1.2200493466099092</v>
      </c>
      <c r="AA464">
        <v>0</v>
      </c>
      <c r="AB464">
        <v>42.120165440541555</v>
      </c>
      <c r="AE464">
        <v>0.37771236552137327</v>
      </c>
      <c r="AF464">
        <v>0.17159958531156524</v>
      </c>
      <c r="AG464">
        <v>451.91911764705878</v>
      </c>
      <c r="AH464">
        <v>93.793103448275872</v>
      </c>
      <c r="AI464">
        <v>47.586206896551715</v>
      </c>
      <c r="AJ464">
        <v>117.08839390587248</v>
      </c>
      <c r="AK464">
        <v>55.503741525634993</v>
      </c>
      <c r="AM464">
        <v>-11.54715987578693</v>
      </c>
      <c r="AN464">
        <v>99</v>
      </c>
      <c r="AO464">
        <v>99</v>
      </c>
      <c r="AP464">
        <v>99</v>
      </c>
      <c r="AQ464">
        <v>99</v>
      </c>
      <c r="AR464">
        <v>168.20588235294119</v>
      </c>
      <c r="AS464">
        <v>21.29603077192867</v>
      </c>
    </row>
    <row r="465" spans="1:45">
      <c r="A465">
        <v>12</v>
      </c>
      <c r="B465">
        <v>18</v>
      </c>
      <c r="C465">
        <v>2023</v>
      </c>
      <c r="D465">
        <v>99</v>
      </c>
      <c r="E465">
        <v>99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3</v>
      </c>
      <c r="N465">
        <v>99</v>
      </c>
      <c r="O465">
        <v>99</v>
      </c>
      <c r="P465">
        <v>9999</v>
      </c>
      <c r="Q465">
        <v>389</v>
      </c>
      <c r="R465">
        <v>644</v>
      </c>
      <c r="S465">
        <v>3.9314641744548289</v>
      </c>
      <c r="T465">
        <v>3</v>
      </c>
      <c r="U465">
        <v>133.77608695652177</v>
      </c>
      <c r="V465">
        <v>18.167701863354036</v>
      </c>
      <c r="W465">
        <v>0</v>
      </c>
      <c r="X465">
        <v>0</v>
      </c>
      <c r="Y465">
        <v>46.916554239486871</v>
      </c>
      <c r="Z465">
        <v>1.5046881203053837</v>
      </c>
      <c r="AA465">
        <v>0</v>
      </c>
      <c r="AB465">
        <v>49.756208540358337</v>
      </c>
      <c r="AE465">
        <v>1.6775638854880297</v>
      </c>
      <c r="AF465">
        <v>0.9927351397309202</v>
      </c>
      <c r="AG465">
        <v>480.37987012987026</v>
      </c>
      <c r="AH465">
        <v>95.186335403726687</v>
      </c>
      <c r="AI465">
        <v>55.12422360248447</v>
      </c>
      <c r="AJ465">
        <v>113.7915124079428</v>
      </c>
      <c r="AK465">
        <v>40.822185057029792</v>
      </c>
      <c r="AM465">
        <v>-2.5165829561459656</v>
      </c>
      <c r="AN465">
        <v>99</v>
      </c>
      <c r="AO465">
        <v>99</v>
      </c>
      <c r="AP465">
        <v>99</v>
      </c>
      <c r="AQ465">
        <v>99</v>
      </c>
      <c r="AR465">
        <v>175.59577922077921</v>
      </c>
      <c r="AS465">
        <v>23.739427368796967</v>
      </c>
    </row>
    <row r="466" spans="1:45">
      <c r="A466">
        <v>12</v>
      </c>
      <c r="B466">
        <v>19</v>
      </c>
      <c r="C466">
        <v>2023</v>
      </c>
      <c r="D466">
        <v>99</v>
      </c>
      <c r="E466">
        <v>99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4</v>
      </c>
      <c r="N466">
        <v>99</v>
      </c>
      <c r="O466">
        <v>99</v>
      </c>
      <c r="P466">
        <v>9999</v>
      </c>
      <c r="Q466">
        <v>1058</v>
      </c>
      <c r="R466">
        <v>1827</v>
      </c>
      <c r="S466">
        <v>4.2476712328767121</v>
      </c>
      <c r="T466">
        <v>4</v>
      </c>
      <c r="U466">
        <v>154.45216201423099</v>
      </c>
      <c r="V466">
        <v>22.112753147235903</v>
      </c>
      <c r="W466">
        <v>0</v>
      </c>
      <c r="X466">
        <v>5.4734537493158174E-2</v>
      </c>
      <c r="Y466">
        <v>48.17373502241503</v>
      </c>
      <c r="Z466">
        <v>1.520875928896622</v>
      </c>
      <c r="AA466">
        <v>0</v>
      </c>
      <c r="AB466">
        <v>58.042041838967293</v>
      </c>
      <c r="AE466">
        <v>4.7591758055693045</v>
      </c>
      <c r="AF466">
        <v>3.2516334184932139</v>
      </c>
      <c r="AG466">
        <v>495.37833238797487</v>
      </c>
      <c r="AH466">
        <v>95.894909688013115</v>
      </c>
      <c r="AI466">
        <v>58.018609742747671</v>
      </c>
      <c r="AJ466">
        <v>129.93465055918361</v>
      </c>
      <c r="AK466">
        <v>43.907773069791574</v>
      </c>
      <c r="AM466">
        <v>1.9936700395262523</v>
      </c>
      <c r="AN466">
        <v>99</v>
      </c>
      <c r="AO466">
        <v>99</v>
      </c>
      <c r="AP466">
        <v>99</v>
      </c>
      <c r="AQ466">
        <v>99</v>
      </c>
      <c r="AR466">
        <v>181.19171866137273</v>
      </c>
      <c r="AS466">
        <v>25.189884012016353</v>
      </c>
    </row>
    <row r="467" spans="1:45">
      <c r="A467">
        <v>12</v>
      </c>
      <c r="B467">
        <v>20</v>
      </c>
      <c r="C467">
        <v>2023</v>
      </c>
      <c r="D467">
        <v>99</v>
      </c>
      <c r="E467">
        <v>99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5</v>
      </c>
      <c r="N467">
        <v>99</v>
      </c>
      <c r="O467">
        <v>99</v>
      </c>
      <c r="P467">
        <v>9999</v>
      </c>
      <c r="Q467">
        <v>1521</v>
      </c>
      <c r="R467">
        <v>2568</v>
      </c>
      <c r="S467">
        <v>4.6658860265417639</v>
      </c>
      <c r="T467">
        <v>5</v>
      </c>
      <c r="U467">
        <v>177.22850467289723</v>
      </c>
      <c r="V467">
        <v>31.347352024922113</v>
      </c>
      <c r="W467">
        <v>0</v>
      </c>
      <c r="X467">
        <v>3.8940809968847342E-2</v>
      </c>
      <c r="Y467">
        <v>44.801366529776089</v>
      </c>
      <c r="Z467">
        <v>1.581308200416822</v>
      </c>
      <c r="AA467">
        <v>0</v>
      </c>
      <c r="AB467">
        <v>53.648726331393995</v>
      </c>
      <c r="AE467">
        <v>6.689416239026805</v>
      </c>
      <c r="AF467">
        <v>5.24442201384913</v>
      </c>
      <c r="AG467">
        <v>515.90406504065027</v>
      </c>
      <c r="AH467">
        <v>95.366043613707163</v>
      </c>
      <c r="AI467">
        <v>59.501557632398786</v>
      </c>
      <c r="AJ467">
        <v>128.61811085053304</v>
      </c>
      <c r="AK467">
        <v>40.945501292259209</v>
      </c>
      <c r="AM467">
        <v>-8.3239471678619328</v>
      </c>
      <c r="AN467">
        <v>99</v>
      </c>
      <c r="AO467">
        <v>99</v>
      </c>
      <c r="AP467">
        <v>99</v>
      </c>
      <c r="AQ467">
        <v>99</v>
      </c>
      <c r="AR467">
        <v>186.61056910569104</v>
      </c>
      <c r="AS467">
        <v>26.896665423416504</v>
      </c>
    </row>
    <row r="468" spans="1:45">
      <c r="A468">
        <v>12</v>
      </c>
      <c r="B468">
        <v>21</v>
      </c>
      <c r="C468">
        <v>2023</v>
      </c>
      <c r="D468">
        <v>99</v>
      </c>
      <c r="E468">
        <v>99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6</v>
      </c>
      <c r="N468">
        <v>99</v>
      </c>
      <c r="O468">
        <v>99</v>
      </c>
      <c r="P468">
        <v>9999</v>
      </c>
      <c r="Q468">
        <v>2440</v>
      </c>
      <c r="R468">
        <v>4359</v>
      </c>
      <c r="S468">
        <v>4.9903470466559412</v>
      </c>
      <c r="T468">
        <v>6</v>
      </c>
      <c r="U468">
        <v>193.36343197981171</v>
      </c>
      <c r="V468">
        <v>36.728607478779537</v>
      </c>
      <c r="W468">
        <v>0</v>
      </c>
      <c r="X468">
        <v>9.1764166093140628E-2</v>
      </c>
      <c r="Y468">
        <v>43.083287540570069</v>
      </c>
      <c r="Z468">
        <v>1.6461712560559956</v>
      </c>
      <c r="AA468">
        <v>0</v>
      </c>
      <c r="AB468">
        <v>49.644631299780038</v>
      </c>
      <c r="AE468">
        <v>11.35481518143218</v>
      </c>
      <c r="AF468">
        <v>9.7124826005628133</v>
      </c>
      <c r="AG468">
        <v>521.02101241642788</v>
      </c>
      <c r="AH468">
        <v>95.916494608855231</v>
      </c>
      <c r="AI468">
        <v>58.660243175040151</v>
      </c>
      <c r="AJ468">
        <v>115.1025954785121</v>
      </c>
      <c r="AK468">
        <v>39.339131850302813</v>
      </c>
      <c r="AM468">
        <v>-22.894214907137567</v>
      </c>
      <c r="AN468">
        <v>99</v>
      </c>
      <c r="AO468">
        <v>99</v>
      </c>
      <c r="AP468">
        <v>99</v>
      </c>
      <c r="AQ468">
        <v>99</v>
      </c>
      <c r="AR468">
        <v>189.53319006685763</v>
      </c>
      <c r="AS468">
        <v>28.180179383941287</v>
      </c>
    </row>
    <row r="469" spans="1:45">
      <c r="A469">
        <v>12</v>
      </c>
      <c r="B469">
        <v>22</v>
      </c>
      <c r="C469">
        <v>2023</v>
      </c>
      <c r="D469">
        <v>99</v>
      </c>
      <c r="E469">
        <v>99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7</v>
      </c>
      <c r="N469">
        <v>99</v>
      </c>
      <c r="O469">
        <v>99</v>
      </c>
      <c r="P469">
        <v>9999</v>
      </c>
      <c r="Q469">
        <v>3180</v>
      </c>
      <c r="R469">
        <v>6599</v>
      </c>
      <c r="S469">
        <v>5.485358822636929</v>
      </c>
      <c r="T469">
        <v>7</v>
      </c>
      <c r="U469">
        <v>216.42614032429157</v>
      </c>
      <c r="V469">
        <v>46.128201242612541</v>
      </c>
      <c r="W469">
        <v>100</v>
      </c>
      <c r="X469">
        <v>0.30307622367025305</v>
      </c>
      <c r="Y469">
        <v>41.477181381562254</v>
      </c>
      <c r="Z469">
        <v>1.682190743372288</v>
      </c>
      <c r="AA469">
        <v>0</v>
      </c>
      <c r="AB469">
        <v>48.501713987902406</v>
      </c>
      <c r="AE469">
        <v>17.189820000520974</v>
      </c>
      <c r="AF469">
        <v>16.457235425106091</v>
      </c>
      <c r="AG469">
        <v>531.35779671717182</v>
      </c>
      <c r="AH469">
        <v>95.393241400212176</v>
      </c>
      <c r="AI469">
        <v>60.281860888013327</v>
      </c>
      <c r="AJ469">
        <v>109.89227096397784</v>
      </c>
      <c r="AK469">
        <v>37.946376851860236</v>
      </c>
      <c r="AM469">
        <v>-24.165217903731392</v>
      </c>
      <c r="AN469">
        <v>99</v>
      </c>
      <c r="AO469">
        <v>99</v>
      </c>
      <c r="AP469">
        <v>99</v>
      </c>
      <c r="AQ469">
        <v>99</v>
      </c>
      <c r="AR469">
        <v>193.11994949494951</v>
      </c>
      <c r="AS469">
        <v>29.974247285691561</v>
      </c>
    </row>
    <row r="470" spans="1:45">
      <c r="A470">
        <v>12</v>
      </c>
      <c r="B470">
        <v>23</v>
      </c>
      <c r="C470">
        <v>2023</v>
      </c>
      <c r="D470">
        <v>99</v>
      </c>
      <c r="E470">
        <v>99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8</v>
      </c>
      <c r="N470">
        <v>99</v>
      </c>
      <c r="O470">
        <v>99</v>
      </c>
      <c r="P470">
        <v>9999</v>
      </c>
      <c r="Q470">
        <v>3351</v>
      </c>
      <c r="R470">
        <v>7850</v>
      </c>
      <c r="S470">
        <v>5.8960112144768706</v>
      </c>
      <c r="T470">
        <v>8</v>
      </c>
      <c r="U470">
        <v>234.98175796178279</v>
      </c>
      <c r="V470">
        <v>53.961783439490475</v>
      </c>
      <c r="W470">
        <v>100</v>
      </c>
      <c r="X470">
        <v>0.48407643312101933</v>
      </c>
      <c r="Y470">
        <v>39.923865071659954</v>
      </c>
      <c r="Z470">
        <v>1.6466470973531591</v>
      </c>
      <c r="AA470">
        <v>0</v>
      </c>
      <c r="AB470">
        <v>46.71427622191316</v>
      </c>
      <c r="AE470">
        <v>20.448565995467451</v>
      </c>
      <c r="AF470">
        <v>21.255574339092156</v>
      </c>
      <c r="AG470">
        <v>542.26281882724152</v>
      </c>
      <c r="AH470">
        <v>96.420382165605105</v>
      </c>
      <c r="AI470">
        <v>62.229299363057322</v>
      </c>
      <c r="AJ470">
        <v>106.49709523923406</v>
      </c>
      <c r="AK470">
        <v>30.778018014361496</v>
      </c>
      <c r="AM470">
        <v>-37.905143619758675</v>
      </c>
      <c r="AN470">
        <v>99</v>
      </c>
      <c r="AO470">
        <v>99</v>
      </c>
      <c r="AP470">
        <v>99</v>
      </c>
      <c r="AQ470">
        <v>99</v>
      </c>
      <c r="AR470">
        <v>195.51262161451484</v>
      </c>
      <c r="AS470">
        <v>31.39484105300393</v>
      </c>
    </row>
    <row r="471" spans="1:45">
      <c r="A471">
        <v>12</v>
      </c>
      <c r="B471">
        <v>24</v>
      </c>
      <c r="C471">
        <v>2023</v>
      </c>
      <c r="D471">
        <v>99</v>
      </c>
      <c r="E471">
        <v>99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</v>
      </c>
      <c r="N471">
        <v>99</v>
      </c>
      <c r="O471">
        <v>99</v>
      </c>
      <c r="P471">
        <v>9999</v>
      </c>
      <c r="Q471">
        <v>2925</v>
      </c>
      <c r="R471">
        <v>6863</v>
      </c>
      <c r="S471">
        <v>6.2950007287567402</v>
      </c>
      <c r="T471">
        <v>9</v>
      </c>
      <c r="U471">
        <v>249.36089173830595</v>
      </c>
      <c r="V471">
        <v>63.966195541308437</v>
      </c>
      <c r="W471">
        <v>100</v>
      </c>
      <c r="X471">
        <v>0.6119772694157074</v>
      </c>
      <c r="Y471">
        <v>38.374016939416649</v>
      </c>
      <c r="Z471">
        <v>1.5312407725305772</v>
      </c>
      <c r="AA471">
        <v>0</v>
      </c>
      <c r="AB471">
        <v>40.978122989184563</v>
      </c>
      <c r="AE471">
        <v>17.877516997056453</v>
      </c>
      <c r="AF471">
        <v>19.720202957145776</v>
      </c>
      <c r="AG471">
        <v>548.58003908011426</v>
      </c>
      <c r="AH471">
        <v>96.77983389188401</v>
      </c>
      <c r="AI471">
        <v>65.583564039050003</v>
      </c>
      <c r="AJ471">
        <v>99.259518036388499</v>
      </c>
      <c r="AK471">
        <v>34.457915270085792</v>
      </c>
      <c r="AM471">
        <v>-38.868825745173403</v>
      </c>
      <c r="AN471">
        <v>99</v>
      </c>
      <c r="AO471">
        <v>99</v>
      </c>
      <c r="AP471">
        <v>99</v>
      </c>
      <c r="AQ471">
        <v>99</v>
      </c>
      <c r="AR471">
        <v>196.53629941379828</v>
      </c>
      <c r="AS471">
        <v>32.837908471671817</v>
      </c>
    </row>
    <row r="472" spans="1:45">
      <c r="A472">
        <v>12</v>
      </c>
      <c r="B472">
        <v>25</v>
      </c>
      <c r="C472">
        <v>2023</v>
      </c>
      <c r="D472">
        <v>99</v>
      </c>
      <c r="E472">
        <v>99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10</v>
      </c>
      <c r="N472">
        <v>99</v>
      </c>
      <c r="O472">
        <v>99</v>
      </c>
      <c r="P472">
        <v>9999</v>
      </c>
      <c r="Q472">
        <v>1950</v>
      </c>
      <c r="R472">
        <v>4256</v>
      </c>
      <c r="S472">
        <v>6.6197414806110464</v>
      </c>
      <c r="T472">
        <v>10</v>
      </c>
      <c r="U472">
        <v>261.78371710526278</v>
      </c>
      <c r="V472">
        <v>76.174812030075188</v>
      </c>
      <c r="W472">
        <v>100</v>
      </c>
      <c r="X472">
        <v>1.6212406015037597</v>
      </c>
      <c r="Y472">
        <v>38.432433209042244</v>
      </c>
      <c r="Z472">
        <v>1.3818541349137501</v>
      </c>
      <c r="AA472">
        <v>0</v>
      </c>
      <c r="AB472">
        <v>30.017778343947182</v>
      </c>
      <c r="AE472">
        <v>11.086509156268722</v>
      </c>
      <c r="AF472">
        <v>12.838470525675753</v>
      </c>
      <c r="AG472">
        <v>562.24265060240953</v>
      </c>
      <c r="AH472">
        <v>97.086466165413526</v>
      </c>
      <c r="AI472">
        <v>68.820488721804495</v>
      </c>
      <c r="AJ472">
        <v>109.98226215238086</v>
      </c>
      <c r="AK472">
        <v>35.068189754703802</v>
      </c>
      <c r="AM472">
        <v>-34.758368224589589</v>
      </c>
      <c r="AN472">
        <v>99</v>
      </c>
      <c r="AO472">
        <v>99</v>
      </c>
      <c r="AP472">
        <v>99</v>
      </c>
      <c r="AQ472">
        <v>99</v>
      </c>
      <c r="AR472">
        <v>197.20216867469875</v>
      </c>
      <c r="AS472">
        <v>34.116617215560908</v>
      </c>
    </row>
    <row r="473" spans="1:45">
      <c r="A473">
        <v>12</v>
      </c>
      <c r="B473">
        <v>26</v>
      </c>
      <c r="C473">
        <v>2023</v>
      </c>
      <c r="D473">
        <v>99</v>
      </c>
      <c r="E473">
        <v>99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11</v>
      </c>
      <c r="N473">
        <v>99</v>
      </c>
      <c r="O473">
        <v>99</v>
      </c>
      <c r="P473">
        <v>9999</v>
      </c>
      <c r="Q473">
        <v>1092</v>
      </c>
      <c r="R473">
        <v>2222</v>
      </c>
      <c r="S473">
        <v>7.0148514851485162</v>
      </c>
      <c r="T473">
        <v>11</v>
      </c>
      <c r="U473">
        <v>269.9674167416739</v>
      </c>
      <c r="V473">
        <v>87.983798379837978</v>
      </c>
      <c r="W473">
        <v>100</v>
      </c>
      <c r="X473">
        <v>2.9702970297029703</v>
      </c>
      <c r="Y473">
        <v>39.18404771583743</v>
      </c>
      <c r="Z473">
        <v>1.2519130097830116</v>
      </c>
      <c r="AA473">
        <v>0</v>
      </c>
      <c r="AB473">
        <v>24.224875310145432</v>
      </c>
      <c r="AE473">
        <v>5.7881163875068395</v>
      </c>
      <c r="AF473">
        <v>6.9123296983469977</v>
      </c>
      <c r="AG473">
        <v>564.83325635103915</v>
      </c>
      <c r="AH473">
        <v>96.939693969396956</v>
      </c>
      <c r="AI473">
        <v>73.537353735373557</v>
      </c>
      <c r="AJ473">
        <v>93.506924582211681</v>
      </c>
      <c r="AK473">
        <v>47.398589206842594</v>
      </c>
      <c r="AM473">
        <v>-38.565023860200526</v>
      </c>
      <c r="AN473">
        <v>99</v>
      </c>
      <c r="AO473">
        <v>99</v>
      </c>
      <c r="AP473">
        <v>99</v>
      </c>
      <c r="AQ473">
        <v>99</v>
      </c>
      <c r="AR473">
        <v>196.46096997690529</v>
      </c>
      <c r="AS473">
        <v>35.542394959946776</v>
      </c>
    </row>
    <row r="474" spans="1:45">
      <c r="A474">
        <v>12</v>
      </c>
      <c r="B474">
        <v>27</v>
      </c>
      <c r="C474">
        <v>2023</v>
      </c>
      <c r="D474">
        <v>99</v>
      </c>
      <c r="E474">
        <v>99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12</v>
      </c>
      <c r="N474">
        <v>99</v>
      </c>
      <c r="O474">
        <v>99</v>
      </c>
      <c r="P474">
        <v>9999</v>
      </c>
      <c r="Q474">
        <v>445</v>
      </c>
      <c r="R474">
        <v>790</v>
      </c>
      <c r="S474">
        <v>7.4474017743979708</v>
      </c>
      <c r="T474">
        <v>12</v>
      </c>
      <c r="U474">
        <v>278.90873417721525</v>
      </c>
      <c r="V474">
        <v>95.189873417721515</v>
      </c>
      <c r="W474">
        <v>100</v>
      </c>
      <c r="X474">
        <v>5.0632911392405058</v>
      </c>
      <c r="Y474">
        <v>40.202163959234127</v>
      </c>
      <c r="Z474">
        <v>1.1304773162663089</v>
      </c>
      <c r="AA474">
        <v>0</v>
      </c>
      <c r="AB474">
        <v>17.503612766084753</v>
      </c>
      <c r="AE474">
        <v>2.0578811638750683</v>
      </c>
      <c r="AF474">
        <v>2.5389739499873167</v>
      </c>
      <c r="AG474">
        <v>571.49350649350652</v>
      </c>
      <c r="AH474">
        <v>97.341772151898752</v>
      </c>
      <c r="AI474">
        <v>80.886075949367054</v>
      </c>
      <c r="AJ474">
        <v>93.406877493197101</v>
      </c>
      <c r="AK474">
        <v>50.924956619260719</v>
      </c>
      <c r="AM474">
        <v>-35.140788504892775</v>
      </c>
      <c r="AN474">
        <v>99</v>
      </c>
      <c r="AO474">
        <v>99</v>
      </c>
      <c r="AP474">
        <v>99</v>
      </c>
      <c r="AQ474">
        <v>99</v>
      </c>
      <c r="AR474">
        <v>195.94025974025976</v>
      </c>
      <c r="AS474">
        <v>37.010749275533321</v>
      </c>
    </row>
    <row r="475" spans="1:45">
      <c r="A475">
        <v>12</v>
      </c>
      <c r="B475">
        <v>28</v>
      </c>
      <c r="C475">
        <v>2023</v>
      </c>
      <c r="D475">
        <v>99</v>
      </c>
      <c r="E475">
        <v>99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13</v>
      </c>
      <c r="N475">
        <v>99</v>
      </c>
      <c r="O475">
        <v>99</v>
      </c>
      <c r="P475">
        <v>9999</v>
      </c>
      <c r="Q475">
        <v>130</v>
      </c>
      <c r="R475">
        <v>191</v>
      </c>
      <c r="S475">
        <v>7.8481675392670143</v>
      </c>
      <c r="T475">
        <v>13</v>
      </c>
      <c r="U475">
        <v>298.09947643979058</v>
      </c>
      <c r="V475">
        <v>96.858638743455501</v>
      </c>
      <c r="W475">
        <v>100</v>
      </c>
      <c r="X475">
        <v>10.471204188481677</v>
      </c>
      <c r="Y475">
        <v>39.410352238977424</v>
      </c>
      <c r="Z475">
        <v>1.2503336908292664</v>
      </c>
      <c r="AA475">
        <v>0</v>
      </c>
      <c r="AB475">
        <v>24.725358384420975</v>
      </c>
      <c r="AE475">
        <v>0.49753835734194701</v>
      </c>
      <c r="AF475">
        <v>0.65609030398505197</v>
      </c>
      <c r="AG475">
        <v>602.87096774193549</v>
      </c>
      <c r="AH475">
        <v>97.382198952879548</v>
      </c>
      <c r="AI475">
        <v>80.6282722513089</v>
      </c>
      <c r="AJ475">
        <v>83.159029641353129</v>
      </c>
      <c r="AK475">
        <v>52.969987297686046</v>
      </c>
      <c r="AM475">
        <v>-32.939704347534203</v>
      </c>
      <c r="AN475">
        <v>99</v>
      </c>
      <c r="AO475">
        <v>99</v>
      </c>
      <c r="AP475">
        <v>99</v>
      </c>
      <c r="AQ475">
        <v>99</v>
      </c>
      <c r="AR475">
        <v>197.80107526881719</v>
      </c>
      <c r="AS475">
        <v>38.583593344422461</v>
      </c>
    </row>
    <row r="476" spans="1:45">
      <c r="A476">
        <v>12</v>
      </c>
      <c r="B476">
        <v>29</v>
      </c>
      <c r="C476">
        <v>2023</v>
      </c>
      <c r="D476">
        <v>99</v>
      </c>
      <c r="E476">
        <v>99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14</v>
      </c>
      <c r="N476">
        <v>99</v>
      </c>
      <c r="O476">
        <v>99</v>
      </c>
      <c r="P476">
        <v>9999</v>
      </c>
      <c r="Q476">
        <v>44</v>
      </c>
      <c r="R476">
        <v>57</v>
      </c>
      <c r="S476">
        <v>8.0877192982456148</v>
      </c>
      <c r="T476">
        <v>14</v>
      </c>
      <c r="U476">
        <v>298.64561403508782</v>
      </c>
      <c r="V476">
        <v>98.24561403508774</v>
      </c>
      <c r="W476">
        <v>100</v>
      </c>
      <c r="X476">
        <v>12.280701754385968</v>
      </c>
      <c r="Y476">
        <v>42.106681847444328</v>
      </c>
      <c r="Z476">
        <v>1.1739975455664251</v>
      </c>
      <c r="AA476">
        <v>0</v>
      </c>
      <c r="AB476">
        <v>48.375527179964486</v>
      </c>
      <c r="AE476">
        <v>0.14848003334288465</v>
      </c>
      <c r="AF476">
        <v>0.19615529491678063</v>
      </c>
      <c r="AG476">
        <v>597.27777777777771</v>
      </c>
      <c r="AH476">
        <v>94.736842105263179</v>
      </c>
      <c r="AI476">
        <v>89.473684210526301</v>
      </c>
      <c r="AJ476">
        <v>82.07774468660439</v>
      </c>
      <c r="AK476">
        <v>57.221711425086717</v>
      </c>
      <c r="AM476">
        <v>34.838625110436887</v>
      </c>
      <c r="AN476">
        <v>99</v>
      </c>
      <c r="AO476">
        <v>99</v>
      </c>
      <c r="AP476">
        <v>99</v>
      </c>
      <c r="AQ476">
        <v>99</v>
      </c>
      <c r="AR476">
        <v>195.88888888888889</v>
      </c>
      <c r="AS476">
        <v>39.677380632328749</v>
      </c>
    </row>
    <row r="477" spans="1:45">
      <c r="A477">
        <v>12</v>
      </c>
      <c r="B477">
        <v>30</v>
      </c>
      <c r="C477">
        <v>2023</v>
      </c>
      <c r="D477">
        <v>99</v>
      </c>
      <c r="E477">
        <v>99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15</v>
      </c>
      <c r="N477">
        <v>99</v>
      </c>
      <c r="O477">
        <v>99</v>
      </c>
      <c r="P477">
        <v>9999</v>
      </c>
      <c r="Q477">
        <v>8</v>
      </c>
      <c r="R477">
        <v>12</v>
      </c>
      <c r="S477">
        <v>8.4166666666666643</v>
      </c>
      <c r="T477">
        <v>15</v>
      </c>
      <c r="U477">
        <v>321.80833333333334</v>
      </c>
      <c r="V477">
        <v>100</v>
      </c>
      <c r="W477">
        <v>100</v>
      </c>
      <c r="X477">
        <v>33.333333333333343</v>
      </c>
      <c r="Y477">
        <v>55.334565121831808</v>
      </c>
      <c r="Z477">
        <v>0.75920279826202886</v>
      </c>
      <c r="AA477">
        <v>0</v>
      </c>
      <c r="AB477">
        <v>59.441643998934509</v>
      </c>
      <c r="AE477">
        <v>3.1258954387975726E-2</v>
      </c>
      <c r="AF477">
        <v>4.4498725378911322E-2</v>
      </c>
      <c r="AG477">
        <v>585.4545454545455</v>
      </c>
      <c r="AH477">
        <v>91.666666666666686</v>
      </c>
      <c r="AI477">
        <v>91.666666666666686</v>
      </c>
      <c r="AJ477">
        <v>103.83672816350877</v>
      </c>
      <c r="AK477">
        <v>5.6923132096619238</v>
      </c>
      <c r="AM477">
        <v>82.990791587056663</v>
      </c>
      <c r="AN477">
        <v>99</v>
      </c>
      <c r="AO477">
        <v>99</v>
      </c>
      <c r="AP477">
        <v>99</v>
      </c>
      <c r="AQ477">
        <v>99</v>
      </c>
      <c r="AR477">
        <v>200.18181818181819</v>
      </c>
      <c r="AS477">
        <v>40.101867968671776</v>
      </c>
    </row>
    <row r="478" spans="1:45">
      <c r="A478">
        <v>12</v>
      </c>
      <c r="B478">
        <v>31</v>
      </c>
      <c r="C478">
        <v>2022</v>
      </c>
      <c r="D478">
        <v>99</v>
      </c>
      <c r="E478">
        <v>99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1</v>
      </c>
      <c r="N478">
        <v>99</v>
      </c>
      <c r="O478">
        <v>99</v>
      </c>
      <c r="P478">
        <v>9999</v>
      </c>
      <c r="Q478">
        <v>2</v>
      </c>
      <c r="R478">
        <v>2</v>
      </c>
      <c r="S478">
        <v>2.5</v>
      </c>
      <c r="T478">
        <v>1</v>
      </c>
      <c r="U478">
        <v>104.45</v>
      </c>
      <c r="V478">
        <v>0</v>
      </c>
      <c r="W478">
        <v>0</v>
      </c>
      <c r="X478">
        <v>0</v>
      </c>
      <c r="Y478">
        <v>12.750000000000078</v>
      </c>
      <c r="Z478">
        <v>1.5</v>
      </c>
      <c r="AA478">
        <v>0</v>
      </c>
      <c r="AB478">
        <v>99.999999999999375</v>
      </c>
      <c r="AE478">
        <v>5.9387712682246038E-3</v>
      </c>
      <c r="AF478">
        <v>2.694605022931828E-3</v>
      </c>
      <c r="AG478">
        <v>580.5</v>
      </c>
      <c r="AH478">
        <v>100</v>
      </c>
      <c r="AI478">
        <v>50</v>
      </c>
      <c r="AJ478">
        <v>17.5</v>
      </c>
      <c r="AK478">
        <v>-99.999999999996177</v>
      </c>
      <c r="AM478">
        <v>-100</v>
      </c>
      <c r="AN478">
        <v>99</v>
      </c>
      <c r="AO478">
        <v>99</v>
      </c>
      <c r="AP478">
        <v>99</v>
      </c>
      <c r="AQ478">
        <v>99</v>
      </c>
      <c r="AR478">
        <v>181.5</v>
      </c>
      <c r="AS478">
        <v>17.918266878497249</v>
      </c>
    </row>
    <row r="479" spans="1:45">
      <c r="A479">
        <v>12</v>
      </c>
      <c r="B479">
        <v>32</v>
      </c>
      <c r="C479">
        <v>2022</v>
      </c>
      <c r="D479">
        <v>99</v>
      </c>
      <c r="E479">
        <v>99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2</v>
      </c>
      <c r="N479">
        <v>99</v>
      </c>
      <c r="O479">
        <v>99</v>
      </c>
      <c r="P479">
        <v>9999</v>
      </c>
      <c r="Q479">
        <v>65</v>
      </c>
      <c r="R479">
        <v>98</v>
      </c>
      <c r="S479">
        <v>3.4526315789473676</v>
      </c>
      <c r="T479">
        <v>2</v>
      </c>
      <c r="U479">
        <v>103.76122448979592</v>
      </c>
      <c r="V479">
        <v>10.204081632653063</v>
      </c>
      <c r="W479">
        <v>0</v>
      </c>
      <c r="X479">
        <v>0</v>
      </c>
      <c r="Y479">
        <v>40.646707406509805</v>
      </c>
      <c r="Z479">
        <v>1.0389105736565585</v>
      </c>
      <c r="AA479">
        <v>0</v>
      </c>
      <c r="AB479">
        <v>26.768263126163657</v>
      </c>
      <c r="AE479">
        <v>0.2909997921430057</v>
      </c>
      <c r="AF479">
        <v>0.1311649623560775</v>
      </c>
      <c r="AG479">
        <v>451.88888888888886</v>
      </c>
      <c r="AH479">
        <v>86.734693877551024</v>
      </c>
      <c r="AI479">
        <v>41.836734693877553</v>
      </c>
      <c r="AJ479">
        <v>118.59252781824398</v>
      </c>
      <c r="AK479">
        <v>26.563309848768519</v>
      </c>
      <c r="AM479">
        <v>-30.802050870532405</v>
      </c>
      <c r="AN479">
        <v>99</v>
      </c>
      <c r="AO479">
        <v>99</v>
      </c>
      <c r="AP479">
        <v>99</v>
      </c>
      <c r="AQ479">
        <v>99</v>
      </c>
      <c r="AR479">
        <v>166.8111111111111</v>
      </c>
      <c r="AS479">
        <v>21.186199271139188</v>
      </c>
    </row>
    <row r="480" spans="1:45">
      <c r="A480">
        <v>12</v>
      </c>
      <c r="B480">
        <v>33</v>
      </c>
      <c r="C480">
        <v>2022</v>
      </c>
      <c r="D480">
        <v>99</v>
      </c>
      <c r="E480">
        <v>99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3</v>
      </c>
      <c r="N480">
        <v>99</v>
      </c>
      <c r="O480">
        <v>99</v>
      </c>
      <c r="P480">
        <v>9999</v>
      </c>
      <c r="Q480">
        <v>363</v>
      </c>
      <c r="R480">
        <v>512</v>
      </c>
      <c r="S480">
        <v>3.9625984251968505</v>
      </c>
      <c r="T480">
        <v>3</v>
      </c>
      <c r="U480">
        <v>136.51347656250016</v>
      </c>
      <c r="V480">
        <v>18.75</v>
      </c>
      <c r="W480">
        <v>0</v>
      </c>
      <c r="X480">
        <v>0</v>
      </c>
      <c r="Y480">
        <v>47.045011774207723</v>
      </c>
      <c r="Z480">
        <v>1.4680720675864112</v>
      </c>
      <c r="AA480">
        <v>0</v>
      </c>
      <c r="AB480">
        <v>53.170846771283806</v>
      </c>
      <c r="AE480">
        <v>1.5203254446654988</v>
      </c>
      <c r="AF480">
        <v>0.90157562765590238</v>
      </c>
      <c r="AG480">
        <v>469.21237113402066</v>
      </c>
      <c r="AH480">
        <v>88.0859375</v>
      </c>
      <c r="AI480">
        <v>49.21875</v>
      </c>
      <c r="AJ480">
        <v>122.85048431503884</v>
      </c>
      <c r="AK480">
        <v>42.646357145854424</v>
      </c>
      <c r="AM480">
        <v>1.8296287792421448</v>
      </c>
      <c r="AN480">
        <v>99</v>
      </c>
      <c r="AO480">
        <v>99</v>
      </c>
      <c r="AP480">
        <v>99</v>
      </c>
      <c r="AQ480">
        <v>99</v>
      </c>
      <c r="AR480">
        <v>176.48865979381441</v>
      </c>
      <c r="AS480">
        <v>23.857206776404421</v>
      </c>
    </row>
    <row r="481" spans="1:45">
      <c r="A481">
        <v>12</v>
      </c>
      <c r="B481">
        <v>34</v>
      </c>
      <c r="C481">
        <v>2022</v>
      </c>
      <c r="D481">
        <v>99</v>
      </c>
      <c r="E481">
        <v>99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4</v>
      </c>
      <c r="N481">
        <v>99</v>
      </c>
      <c r="O481">
        <v>99</v>
      </c>
      <c r="P481">
        <v>9999</v>
      </c>
      <c r="Q481">
        <v>931</v>
      </c>
      <c r="R481">
        <v>1535</v>
      </c>
      <c r="S481">
        <v>4.4262402088772852</v>
      </c>
      <c r="T481">
        <v>4</v>
      </c>
      <c r="U481">
        <v>160.21084690553712</v>
      </c>
      <c r="V481">
        <v>25.667752442996751</v>
      </c>
      <c r="W481">
        <v>0</v>
      </c>
      <c r="X481">
        <v>0</v>
      </c>
      <c r="Y481">
        <v>47.329660297832802</v>
      </c>
      <c r="Z481">
        <v>1.5525308405027285</v>
      </c>
      <c r="AA481">
        <v>0</v>
      </c>
      <c r="AB481">
        <v>55.251064174526192</v>
      </c>
      <c r="AE481">
        <v>4.558006948362384</v>
      </c>
      <c r="AF481">
        <v>3.1721737795487193</v>
      </c>
      <c r="AG481">
        <v>492.63722826086962</v>
      </c>
      <c r="AH481">
        <v>89.771986970684068</v>
      </c>
      <c r="AI481">
        <v>56.872964169381113</v>
      </c>
      <c r="AJ481">
        <v>115.95702410869102</v>
      </c>
      <c r="AK481">
        <v>48.600133546781805</v>
      </c>
      <c r="AM481">
        <v>-6.1038607188112657</v>
      </c>
      <c r="AN481">
        <v>99</v>
      </c>
      <c r="AO481">
        <v>99</v>
      </c>
      <c r="AP481">
        <v>99</v>
      </c>
      <c r="AQ481">
        <v>99</v>
      </c>
      <c r="AR481">
        <v>182.47894021739128</v>
      </c>
      <c r="AS481">
        <v>25.749359903745944</v>
      </c>
    </row>
    <row r="482" spans="1:45">
      <c r="A482">
        <v>12</v>
      </c>
      <c r="B482">
        <v>35</v>
      </c>
      <c r="C482">
        <v>2022</v>
      </c>
      <c r="D482">
        <v>99</v>
      </c>
      <c r="E482">
        <v>99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5</v>
      </c>
      <c r="N482">
        <v>99</v>
      </c>
      <c r="O482">
        <v>99</v>
      </c>
      <c r="P482">
        <v>9999</v>
      </c>
      <c r="Q482">
        <v>1455</v>
      </c>
      <c r="R482">
        <v>2392</v>
      </c>
      <c r="S482">
        <v>4.8265605362379569</v>
      </c>
      <c r="T482">
        <v>4.9979096989966552</v>
      </c>
      <c r="U482">
        <v>181.96827341137129</v>
      </c>
      <c r="V482">
        <v>33.862876254180605</v>
      </c>
      <c r="W482">
        <v>0</v>
      </c>
      <c r="X482">
        <v>0.12541806020066887</v>
      </c>
      <c r="Y482">
        <v>46.357699790181584</v>
      </c>
      <c r="Z482">
        <v>1.6458772895443123</v>
      </c>
      <c r="AA482">
        <v>0.10221123058861963</v>
      </c>
      <c r="AB482">
        <v>53.91069136217731</v>
      </c>
      <c r="AC482">
        <v>15.677145370999217</v>
      </c>
      <c r="AD482">
        <v>-26.474003241056156</v>
      </c>
      <c r="AE482">
        <v>7.1027704367966287</v>
      </c>
      <c r="AF482">
        <v>5.6145315247871892</v>
      </c>
      <c r="AG482">
        <v>509.72949389179757</v>
      </c>
      <c r="AH482">
        <v>92.224080267558534</v>
      </c>
      <c r="AI482">
        <v>58.486622073578602</v>
      </c>
      <c r="AJ482">
        <v>113.46154772646008</v>
      </c>
      <c r="AK482">
        <v>48.665019076893763</v>
      </c>
      <c r="AL482">
        <v>9.1875829232704618</v>
      </c>
      <c r="AM482">
        <v>-9.9177600061301909</v>
      </c>
      <c r="AN482">
        <v>99</v>
      </c>
      <c r="AO482">
        <v>99</v>
      </c>
      <c r="AP482">
        <v>99</v>
      </c>
      <c r="AQ482">
        <v>99</v>
      </c>
      <c r="AR482">
        <v>187.15445026178003</v>
      </c>
      <c r="AS482">
        <v>27.440092973394488</v>
      </c>
    </row>
    <row r="483" spans="1:45">
      <c r="A483">
        <v>12</v>
      </c>
      <c r="B483">
        <v>36</v>
      </c>
      <c r="C483">
        <v>2022</v>
      </c>
      <c r="D483">
        <v>99</v>
      </c>
      <c r="E483">
        <v>99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6</v>
      </c>
      <c r="N483">
        <v>99</v>
      </c>
      <c r="O483">
        <v>99</v>
      </c>
      <c r="P483">
        <v>9999</v>
      </c>
      <c r="Q483">
        <v>2200</v>
      </c>
      <c r="R483">
        <v>3856</v>
      </c>
      <c r="S483">
        <v>5.1512626920072897</v>
      </c>
      <c r="T483">
        <v>6</v>
      </c>
      <c r="U483">
        <v>200.61065871369289</v>
      </c>
      <c r="V483">
        <v>39.963692946058096</v>
      </c>
      <c r="W483">
        <v>0</v>
      </c>
      <c r="X483">
        <v>0.1296680497925311</v>
      </c>
      <c r="Y483">
        <v>43.199845755758787</v>
      </c>
      <c r="Z483">
        <v>1.651502189799658</v>
      </c>
      <c r="AA483">
        <v>0</v>
      </c>
      <c r="AB483">
        <v>49.921523763716259</v>
      </c>
      <c r="AE483">
        <v>11.44995100513704</v>
      </c>
      <c r="AF483">
        <v>9.9780966018790007</v>
      </c>
      <c r="AG483">
        <v>519.41876367614907</v>
      </c>
      <c r="AH483">
        <v>90.689834024896243</v>
      </c>
      <c r="AI483">
        <v>57.598547717842301</v>
      </c>
      <c r="AJ483">
        <v>114.51336944393709</v>
      </c>
      <c r="AK483">
        <v>46.317723700173872</v>
      </c>
      <c r="AM483">
        <v>-15.210319844452293</v>
      </c>
      <c r="AN483">
        <v>99</v>
      </c>
      <c r="AO483">
        <v>99</v>
      </c>
      <c r="AP483">
        <v>99</v>
      </c>
      <c r="AQ483">
        <v>99</v>
      </c>
      <c r="AR483">
        <v>190.73960612691471</v>
      </c>
      <c r="AS483">
        <v>28.808270255325823</v>
      </c>
    </row>
    <row r="484" spans="1:45">
      <c r="A484">
        <v>12</v>
      </c>
      <c r="B484">
        <v>37</v>
      </c>
      <c r="C484">
        <v>2022</v>
      </c>
      <c r="D484">
        <v>99</v>
      </c>
      <c r="E484">
        <v>99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7</v>
      </c>
      <c r="N484">
        <v>99</v>
      </c>
      <c r="O484">
        <v>99</v>
      </c>
      <c r="P484">
        <v>9999</v>
      </c>
      <c r="Q484">
        <v>3019</v>
      </c>
      <c r="R484">
        <v>6024</v>
      </c>
      <c r="S484">
        <v>5.6161784287616499</v>
      </c>
      <c r="T484">
        <v>7</v>
      </c>
      <c r="U484">
        <v>221.41020086321441</v>
      </c>
      <c r="V484">
        <v>48.306772908366518</v>
      </c>
      <c r="W484">
        <v>100</v>
      </c>
      <c r="X484">
        <v>0.3320053120849934</v>
      </c>
      <c r="Y484">
        <v>41.141377225721556</v>
      </c>
      <c r="Z484">
        <v>1.6680063056221306</v>
      </c>
      <c r="AA484">
        <v>0</v>
      </c>
      <c r="AB484">
        <v>48.416591913261009</v>
      </c>
      <c r="AE484">
        <v>17.887579059892506</v>
      </c>
      <c r="AF484">
        <v>17.204389416903592</v>
      </c>
      <c r="AG484">
        <v>532.21571007456203</v>
      </c>
      <c r="AH484">
        <v>91.401062416998684</v>
      </c>
      <c r="AI484">
        <v>59.528552456839293</v>
      </c>
      <c r="AJ484">
        <v>107.38945881955564</v>
      </c>
      <c r="AK484">
        <v>37.780369149939574</v>
      </c>
      <c r="AM484">
        <v>-24.174336728500201</v>
      </c>
      <c r="AN484">
        <v>99</v>
      </c>
      <c r="AO484">
        <v>99</v>
      </c>
      <c r="AP484">
        <v>99</v>
      </c>
      <c r="AQ484">
        <v>99</v>
      </c>
      <c r="AR484">
        <v>193.68805271371596</v>
      </c>
      <c r="AS484">
        <v>30.419961500294846</v>
      </c>
    </row>
    <row r="485" spans="1:45">
      <c r="A485">
        <v>12</v>
      </c>
      <c r="B485">
        <v>38</v>
      </c>
      <c r="C485">
        <v>2022</v>
      </c>
      <c r="D485">
        <v>99</v>
      </c>
      <c r="E485">
        <v>99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8</v>
      </c>
      <c r="N485">
        <v>99</v>
      </c>
      <c r="O485">
        <v>99</v>
      </c>
      <c r="P485">
        <v>9999</v>
      </c>
      <c r="Q485">
        <v>3212</v>
      </c>
      <c r="R485">
        <v>6904</v>
      </c>
      <c r="S485">
        <v>6.0010152284263949</v>
      </c>
      <c r="T485">
        <v>8</v>
      </c>
      <c r="U485">
        <v>238.24966396292055</v>
      </c>
      <c r="V485">
        <v>56.09791425260719</v>
      </c>
      <c r="W485">
        <v>100</v>
      </c>
      <c r="X485">
        <v>0.37659327925840097</v>
      </c>
      <c r="Y485">
        <v>38.351236645048758</v>
      </c>
      <c r="Z485">
        <v>1.6193751584314537</v>
      </c>
      <c r="AA485">
        <v>0</v>
      </c>
      <c r="AB485">
        <v>44.505001108352346</v>
      </c>
      <c r="AE485">
        <v>20.500638417911329</v>
      </c>
      <c r="AF485">
        <v>21.217282285430425</v>
      </c>
      <c r="AG485">
        <v>540.73048160335043</v>
      </c>
      <c r="AH485">
        <v>91.164542294322118</v>
      </c>
      <c r="AI485">
        <v>62.268250289687153</v>
      </c>
      <c r="AJ485">
        <v>102.49829188646206</v>
      </c>
      <c r="AK485">
        <v>35.261746487242625</v>
      </c>
      <c r="AM485">
        <v>-33.604038026158378</v>
      </c>
      <c r="AN485">
        <v>99</v>
      </c>
      <c r="AO485">
        <v>99</v>
      </c>
      <c r="AP485">
        <v>99</v>
      </c>
      <c r="AQ485">
        <v>99</v>
      </c>
      <c r="AR485">
        <v>195.67304816033499</v>
      </c>
      <c r="AS485">
        <v>31.816069242097239</v>
      </c>
    </row>
    <row r="486" spans="1:45">
      <c r="A486">
        <v>12</v>
      </c>
      <c r="B486">
        <v>39</v>
      </c>
      <c r="C486">
        <v>2022</v>
      </c>
      <c r="D486">
        <v>99</v>
      </c>
      <c r="E486">
        <v>99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</v>
      </c>
      <c r="N486">
        <v>99</v>
      </c>
      <c r="O486">
        <v>99</v>
      </c>
      <c r="P486">
        <v>9999</v>
      </c>
      <c r="Q486">
        <v>2715</v>
      </c>
      <c r="R486">
        <v>6019</v>
      </c>
      <c r="S486">
        <v>6.3997008475984716</v>
      </c>
      <c r="T486">
        <v>9</v>
      </c>
      <c r="U486">
        <v>253.64562551918905</v>
      </c>
      <c r="V486">
        <v>64.661903970759283</v>
      </c>
      <c r="W486">
        <v>100</v>
      </c>
      <c r="X486">
        <v>0.56487788669214156</v>
      </c>
      <c r="Y486">
        <v>37.644518926446096</v>
      </c>
      <c r="Z486">
        <v>1.5602113207141612</v>
      </c>
      <c r="AA486">
        <v>0</v>
      </c>
      <c r="AB486">
        <v>40.297242532490799</v>
      </c>
      <c r="AE486">
        <v>17.872732131721946</v>
      </c>
      <c r="AF486">
        <v>19.692841934738912</v>
      </c>
      <c r="AG486">
        <v>552.11646174863392</v>
      </c>
      <c r="AH486">
        <v>92.45721880711082</v>
      </c>
      <c r="AI486">
        <v>64.894500747632492</v>
      </c>
      <c r="AJ486">
        <v>100.23141646458508</v>
      </c>
      <c r="AK486">
        <v>36.001117720977021</v>
      </c>
      <c r="AM486">
        <v>-37.199608406493205</v>
      </c>
      <c r="AN486">
        <v>99</v>
      </c>
      <c r="AO486">
        <v>99</v>
      </c>
      <c r="AP486">
        <v>99</v>
      </c>
      <c r="AQ486">
        <v>99</v>
      </c>
      <c r="AR486">
        <v>196.89378415300544</v>
      </c>
      <c r="AS486">
        <v>33.256985166393036</v>
      </c>
    </row>
    <row r="487" spans="1:45">
      <c r="A487">
        <v>12</v>
      </c>
      <c r="B487">
        <v>40</v>
      </c>
      <c r="C487">
        <v>2022</v>
      </c>
      <c r="D487">
        <v>99</v>
      </c>
      <c r="E487">
        <v>99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10</v>
      </c>
      <c r="N487">
        <v>99</v>
      </c>
      <c r="O487">
        <v>99</v>
      </c>
      <c r="P487">
        <v>9999</v>
      </c>
      <c r="Q487">
        <v>1803</v>
      </c>
      <c r="R487">
        <v>3507</v>
      </c>
      <c r="S487">
        <v>6.7097234103222121</v>
      </c>
      <c r="T487">
        <v>10</v>
      </c>
      <c r="U487">
        <v>263.95729968634168</v>
      </c>
      <c r="V487">
        <v>77.44510978043914</v>
      </c>
      <c r="W487">
        <v>100</v>
      </c>
      <c r="X487">
        <v>1.5112631879098943</v>
      </c>
      <c r="Y487">
        <v>37.878031811406281</v>
      </c>
      <c r="Z487">
        <v>1.4219047326162324</v>
      </c>
      <c r="AA487">
        <v>0</v>
      </c>
      <c r="AB487">
        <v>32.696583382627928</v>
      </c>
      <c r="AE487">
        <v>10.413635418831841</v>
      </c>
      <c r="AF487">
        <v>11.940599110431805</v>
      </c>
      <c r="AG487">
        <v>560.44117647058818</v>
      </c>
      <c r="AH487">
        <v>91.930424864556571</v>
      </c>
      <c r="AI487">
        <v>67.493584260051307</v>
      </c>
      <c r="AJ487">
        <v>97.583846655210493</v>
      </c>
      <c r="AK487">
        <v>45.629091695931891</v>
      </c>
      <c r="AM487">
        <v>-35.825108476955442</v>
      </c>
      <c r="AN487">
        <v>99</v>
      </c>
      <c r="AO487">
        <v>99</v>
      </c>
      <c r="AP487">
        <v>99</v>
      </c>
      <c r="AQ487">
        <v>99</v>
      </c>
      <c r="AR487">
        <v>197.16264705882352</v>
      </c>
      <c r="AS487">
        <v>34.486434004568999</v>
      </c>
    </row>
    <row r="488" spans="1:45">
      <c r="A488">
        <v>12</v>
      </c>
      <c r="B488">
        <v>41</v>
      </c>
      <c r="C488">
        <v>2022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11</v>
      </c>
      <c r="N488">
        <v>99</v>
      </c>
      <c r="O488">
        <v>99</v>
      </c>
      <c r="P488">
        <v>9999</v>
      </c>
      <c r="Q488">
        <v>1021</v>
      </c>
      <c r="R488">
        <v>1846</v>
      </c>
      <c r="S488">
        <v>7.0200650759219094</v>
      </c>
      <c r="T488">
        <v>11</v>
      </c>
      <c r="U488">
        <v>273.28263271939358</v>
      </c>
      <c r="V488">
        <v>88.028169014084497</v>
      </c>
      <c r="W488">
        <v>100</v>
      </c>
      <c r="X488">
        <v>3.52112676056338</v>
      </c>
      <c r="Y488">
        <v>38.874887357605218</v>
      </c>
      <c r="Z488">
        <v>1.287849493918948</v>
      </c>
      <c r="AA488">
        <v>0</v>
      </c>
      <c r="AB488">
        <v>23.871257667232207</v>
      </c>
      <c r="AE488">
        <v>5.4814858805713085</v>
      </c>
      <c r="AF488">
        <v>6.5072936398819756</v>
      </c>
      <c r="AG488">
        <v>574.55674157303372</v>
      </c>
      <c r="AH488">
        <v>92.199349945828786</v>
      </c>
      <c r="AI488">
        <v>72.318526543878662</v>
      </c>
      <c r="AJ488">
        <v>93.748597799554304</v>
      </c>
      <c r="AK488">
        <v>48.099486761436161</v>
      </c>
      <c r="AM488">
        <v>-30.858871845153299</v>
      </c>
      <c r="AN488">
        <v>99</v>
      </c>
      <c r="AO488">
        <v>99</v>
      </c>
      <c r="AP488">
        <v>99</v>
      </c>
      <c r="AQ488">
        <v>99</v>
      </c>
      <c r="AR488">
        <v>197.29157303370789</v>
      </c>
      <c r="AS488">
        <v>35.596453384746944</v>
      </c>
    </row>
    <row r="489" spans="1:45">
      <c r="A489">
        <v>12</v>
      </c>
      <c r="B489">
        <v>42</v>
      </c>
      <c r="C489">
        <v>2022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12</v>
      </c>
      <c r="N489">
        <v>99</v>
      </c>
      <c r="O489">
        <v>99</v>
      </c>
      <c r="P489">
        <v>9999</v>
      </c>
      <c r="Q489">
        <v>421</v>
      </c>
      <c r="R489">
        <v>747</v>
      </c>
      <c r="S489">
        <v>7.4551539491298513</v>
      </c>
      <c r="T489">
        <v>12</v>
      </c>
      <c r="U489">
        <v>283.88792503346741</v>
      </c>
      <c r="V489">
        <v>96.519410977242316</v>
      </c>
      <c r="W489">
        <v>100</v>
      </c>
      <c r="X489">
        <v>5.4886211512717527</v>
      </c>
      <c r="Y489">
        <v>38.712087321629745</v>
      </c>
      <c r="Z489">
        <v>1.1783679733925789</v>
      </c>
      <c r="AA489">
        <v>0</v>
      </c>
      <c r="AB489">
        <v>28.53778738654746</v>
      </c>
      <c r="AE489">
        <v>2.2181310686818905</v>
      </c>
      <c r="AF489">
        <v>2.7354211300738247</v>
      </c>
      <c r="AG489">
        <v>587.04999999999995</v>
      </c>
      <c r="AH489">
        <v>91.834002677376176</v>
      </c>
      <c r="AI489">
        <v>77.777777777777771</v>
      </c>
      <c r="AJ489">
        <v>86.427267109402592</v>
      </c>
      <c r="AK489">
        <v>47.777419078144405</v>
      </c>
      <c r="AM489">
        <v>-37.138615258021346</v>
      </c>
      <c r="AN489">
        <v>99</v>
      </c>
      <c r="AO489">
        <v>99</v>
      </c>
      <c r="AP489">
        <v>99</v>
      </c>
      <c r="AQ489">
        <v>99</v>
      </c>
      <c r="AR489">
        <v>197.00555555555556</v>
      </c>
      <c r="AS489">
        <v>37.10452575429187</v>
      </c>
    </row>
    <row r="490" spans="1:45">
      <c r="A490">
        <v>12</v>
      </c>
      <c r="B490">
        <v>43</v>
      </c>
      <c r="C490">
        <v>2022</v>
      </c>
      <c r="D490">
        <v>99</v>
      </c>
      <c r="E490">
        <v>99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13</v>
      </c>
      <c r="N490">
        <v>99</v>
      </c>
      <c r="O490">
        <v>99</v>
      </c>
      <c r="P490">
        <v>9999</v>
      </c>
      <c r="Q490">
        <v>127</v>
      </c>
      <c r="R490">
        <v>168</v>
      </c>
      <c r="S490">
        <v>7.7321428571428559</v>
      </c>
      <c r="T490">
        <v>13</v>
      </c>
      <c r="U490">
        <v>296.74898809523802</v>
      </c>
      <c r="V490">
        <v>98.809523809523824</v>
      </c>
      <c r="W490">
        <v>100</v>
      </c>
      <c r="X490">
        <v>11.90476190476191</v>
      </c>
      <c r="Y490">
        <v>42.370664234427032</v>
      </c>
      <c r="Z490">
        <v>1.162270019676779</v>
      </c>
      <c r="AA490">
        <v>0</v>
      </c>
      <c r="AB490">
        <v>26.390198622360295</v>
      </c>
      <c r="AE490">
        <v>0.49885678653086657</v>
      </c>
      <c r="AF490">
        <v>0.64306548937477004</v>
      </c>
      <c r="AG490">
        <v>615.80864197530866</v>
      </c>
      <c r="AH490">
        <v>94.047619047619023</v>
      </c>
      <c r="AI490">
        <v>77.976190476190496</v>
      </c>
      <c r="AJ490">
        <v>85.796020940757273</v>
      </c>
      <c r="AK490">
        <v>65.619977468835856</v>
      </c>
      <c r="AM490">
        <v>-16.938505158056724</v>
      </c>
      <c r="AN490">
        <v>99</v>
      </c>
      <c r="AO490">
        <v>99</v>
      </c>
      <c r="AP490">
        <v>99</v>
      </c>
      <c r="AQ490">
        <v>99</v>
      </c>
      <c r="AR490">
        <v>197.72222222222223</v>
      </c>
      <c r="AS490">
        <v>38.497058305135504</v>
      </c>
    </row>
    <row r="491" spans="1:45">
      <c r="A491">
        <v>12</v>
      </c>
      <c r="B491">
        <v>44</v>
      </c>
      <c r="C491">
        <v>2022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14</v>
      </c>
      <c r="N491">
        <v>99</v>
      </c>
      <c r="O491">
        <v>99</v>
      </c>
      <c r="P491">
        <v>9999</v>
      </c>
      <c r="Q491">
        <v>38</v>
      </c>
      <c r="R491">
        <v>61</v>
      </c>
      <c r="S491">
        <v>8.1475409836065591</v>
      </c>
      <c r="T491">
        <v>14</v>
      </c>
      <c r="U491">
        <v>297.98786885245897</v>
      </c>
      <c r="V491">
        <v>98.360655737704931</v>
      </c>
      <c r="W491">
        <v>100</v>
      </c>
      <c r="X491">
        <v>14.754098360655737</v>
      </c>
      <c r="Y491">
        <v>47.130317871528995</v>
      </c>
      <c r="Z491">
        <v>1.2523560167071641</v>
      </c>
      <c r="AA491">
        <v>0</v>
      </c>
      <c r="AB491">
        <v>50.132735729798192</v>
      </c>
      <c r="AE491">
        <v>0.18113252368085037</v>
      </c>
      <c r="AF491">
        <v>0.23446881809065495</v>
      </c>
      <c r="AG491">
        <v>596.65</v>
      </c>
      <c r="AH491">
        <v>95.081967213114751</v>
      </c>
      <c r="AI491">
        <v>93.442622950819683</v>
      </c>
      <c r="AJ491">
        <v>95.212188470454635</v>
      </c>
      <c r="AK491">
        <v>49.331986593081837</v>
      </c>
      <c r="AM491">
        <v>-4.5122004810648839</v>
      </c>
      <c r="AN491">
        <v>99</v>
      </c>
      <c r="AO491">
        <v>99</v>
      </c>
      <c r="AP491">
        <v>99</v>
      </c>
      <c r="AQ491">
        <v>99</v>
      </c>
      <c r="AR491">
        <v>195.65</v>
      </c>
      <c r="AS491">
        <v>39.568335770997194</v>
      </c>
    </row>
    <row r="492" spans="1:45">
      <c r="A492">
        <v>12</v>
      </c>
      <c r="B492">
        <v>45</v>
      </c>
      <c r="C492">
        <v>2022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15</v>
      </c>
      <c r="N492">
        <v>99</v>
      </c>
      <c r="O492">
        <v>99</v>
      </c>
      <c r="P492">
        <v>9999</v>
      </c>
      <c r="Q492">
        <v>5</v>
      </c>
      <c r="R492">
        <v>6</v>
      </c>
      <c r="S492">
        <v>9</v>
      </c>
      <c r="T492">
        <v>15</v>
      </c>
      <c r="U492">
        <v>315.28333333333336</v>
      </c>
      <c r="V492">
        <v>100</v>
      </c>
      <c r="W492">
        <v>100</v>
      </c>
      <c r="X492">
        <v>16.666666666666671</v>
      </c>
      <c r="Y492">
        <v>39.991391434768339</v>
      </c>
      <c r="Z492">
        <v>1</v>
      </c>
      <c r="AA492">
        <v>0</v>
      </c>
      <c r="AB492">
        <v>91.311318152632197</v>
      </c>
      <c r="AE492">
        <v>1.7816313804673811E-2</v>
      </c>
      <c r="AF492">
        <v>2.4401073824222796E-2</v>
      </c>
      <c r="AG492">
        <v>638.16666666666652</v>
      </c>
      <c r="AH492">
        <v>100</v>
      </c>
      <c r="AI492">
        <v>100</v>
      </c>
      <c r="AJ492">
        <v>70.749361991627353</v>
      </c>
      <c r="AK492">
        <v>10.494206276204494</v>
      </c>
      <c r="AM492">
        <v>-21.908324773069062</v>
      </c>
      <c r="AN492">
        <v>99</v>
      </c>
      <c r="AO492">
        <v>99</v>
      </c>
      <c r="AP492">
        <v>99</v>
      </c>
      <c r="AQ492">
        <v>99</v>
      </c>
      <c r="AR492">
        <v>196.16666666666663</v>
      </c>
      <c r="AS492">
        <v>41.602169330691041</v>
      </c>
    </row>
    <row r="493" spans="1:45">
      <c r="A493">
        <v>13</v>
      </c>
      <c r="B493">
        <v>1</v>
      </c>
      <c r="C493">
        <v>2024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50</v>
      </c>
      <c r="O493">
        <v>99</v>
      </c>
      <c r="P493">
        <v>9999</v>
      </c>
      <c r="Q493">
        <v>9</v>
      </c>
      <c r="R493">
        <v>15</v>
      </c>
      <c r="S493">
        <v>3</v>
      </c>
      <c r="T493">
        <v>3</v>
      </c>
      <c r="U493">
        <v>43.746666666666655</v>
      </c>
      <c r="V493">
        <v>0</v>
      </c>
      <c r="W493">
        <v>0</v>
      </c>
      <c r="X493">
        <v>0</v>
      </c>
      <c r="Y493">
        <v>4.7407266203493812</v>
      </c>
      <c r="Z493">
        <v>0.89442719099991597</v>
      </c>
      <c r="AA493">
        <v>0.89442719099991597</v>
      </c>
      <c r="AB493">
        <v>54.399503295123296</v>
      </c>
      <c r="AC493">
        <v>74.052503040471777</v>
      </c>
      <c r="AD493">
        <v>83.333333333333314</v>
      </c>
      <c r="AE493">
        <v>4.0683482506102514E-2</v>
      </c>
      <c r="AF493">
        <v>7.8810342861862503E-3</v>
      </c>
      <c r="AG493">
        <v>383.46666666666658</v>
      </c>
      <c r="AH493">
        <v>100</v>
      </c>
      <c r="AI493">
        <v>73.333333333333314</v>
      </c>
      <c r="AJ493">
        <v>78.549234383424945</v>
      </c>
      <c r="AK493">
        <v>-23.046800280743277</v>
      </c>
      <c r="AL493">
        <v>-54.65680920380187</v>
      </c>
      <c r="AM493">
        <v>-67.277218273429796</v>
      </c>
      <c r="AN493">
        <v>99</v>
      </c>
      <c r="AO493">
        <v>99</v>
      </c>
      <c r="AP493">
        <v>99</v>
      </c>
      <c r="AQ493">
        <v>99</v>
      </c>
      <c r="AR493">
        <v>131.80000000000001</v>
      </c>
      <c r="AS493">
        <v>19.172676565899778</v>
      </c>
    </row>
    <row r="494" spans="1:45">
      <c r="A494">
        <v>13</v>
      </c>
      <c r="B494">
        <v>2</v>
      </c>
      <c r="C494">
        <v>2024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75</v>
      </c>
      <c r="O494">
        <v>99</v>
      </c>
      <c r="P494">
        <v>9999</v>
      </c>
      <c r="Q494">
        <v>75</v>
      </c>
      <c r="R494">
        <v>128</v>
      </c>
      <c r="S494">
        <v>3.46875</v>
      </c>
      <c r="T494">
        <v>3.9609375</v>
      </c>
      <c r="U494">
        <v>64.344531250000045</v>
      </c>
      <c r="V494">
        <v>0.78125</v>
      </c>
      <c r="W494">
        <v>5.46875</v>
      </c>
      <c r="X494">
        <v>0</v>
      </c>
      <c r="Y494">
        <v>7.2420301948257011</v>
      </c>
      <c r="Z494">
        <v>0.72819876235819025</v>
      </c>
      <c r="AA494">
        <v>1.3252496448193261</v>
      </c>
      <c r="AB494">
        <v>25.232839677154203</v>
      </c>
      <c r="AC494">
        <v>21.109233509475988</v>
      </c>
      <c r="AD494">
        <v>53.708424548319357</v>
      </c>
      <c r="AE494">
        <v>0.34716571738540819</v>
      </c>
      <c r="AF494">
        <v>9.8916468278662947E-2</v>
      </c>
      <c r="AG494">
        <v>402.38888888888886</v>
      </c>
      <c r="AH494">
        <v>98.4375</v>
      </c>
      <c r="AI494">
        <v>69.53125</v>
      </c>
      <c r="AJ494">
        <v>92.844209179304812</v>
      </c>
      <c r="AK494">
        <v>10.946560928890589</v>
      </c>
      <c r="AL494">
        <v>-14.677506648506348</v>
      </c>
      <c r="AM494">
        <v>-30.932909285515318</v>
      </c>
      <c r="AN494">
        <v>99</v>
      </c>
      <c r="AO494">
        <v>99</v>
      </c>
      <c r="AP494">
        <v>99</v>
      </c>
      <c r="AQ494">
        <v>99</v>
      </c>
      <c r="AR494">
        <v>144.15873015873012</v>
      </c>
      <c r="AS494">
        <v>21.721694790401688</v>
      </c>
    </row>
    <row r="495" spans="1:45">
      <c r="A495">
        <v>13</v>
      </c>
      <c r="B495">
        <v>3</v>
      </c>
      <c r="C495">
        <v>2024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100</v>
      </c>
      <c r="O495">
        <v>99</v>
      </c>
      <c r="P495">
        <v>9999</v>
      </c>
      <c r="Q495">
        <v>255</v>
      </c>
      <c r="R495">
        <v>378</v>
      </c>
      <c r="S495">
        <v>3.592592592592593</v>
      </c>
      <c r="T495">
        <v>4.3862433862433852</v>
      </c>
      <c r="U495">
        <v>88.681746031746002</v>
      </c>
      <c r="V495">
        <v>0.52910052910052907</v>
      </c>
      <c r="W495">
        <v>6.0846560846560873</v>
      </c>
      <c r="X495">
        <v>0</v>
      </c>
      <c r="Y495">
        <v>7.0268991949004684</v>
      </c>
      <c r="Z495">
        <v>0.78554948122849477</v>
      </c>
      <c r="AA495">
        <v>1.3585010273430935</v>
      </c>
      <c r="AB495">
        <v>7.2698374576304543</v>
      </c>
      <c r="AC495">
        <v>15.357610928210224</v>
      </c>
      <c r="AD495">
        <v>27.140344025824877</v>
      </c>
      <c r="AE495">
        <v>1.0252237591537836</v>
      </c>
      <c r="AF495">
        <v>0.40259930970931057</v>
      </c>
      <c r="AG495">
        <v>437.57336956521743</v>
      </c>
      <c r="AH495">
        <v>97.089947089947103</v>
      </c>
      <c r="AI495">
        <v>61.111111111111121</v>
      </c>
      <c r="AJ495">
        <v>112.38506228855589</v>
      </c>
      <c r="AK495">
        <v>15.641677579418964</v>
      </c>
      <c r="AL495">
        <v>5.9881058418849396</v>
      </c>
      <c r="AM495">
        <v>-17.681344180841819</v>
      </c>
      <c r="AN495">
        <v>99</v>
      </c>
      <c r="AO495">
        <v>99</v>
      </c>
      <c r="AP495">
        <v>99</v>
      </c>
      <c r="AQ495">
        <v>99</v>
      </c>
      <c r="AR495">
        <v>157.8125</v>
      </c>
      <c r="AS495">
        <v>22.75157735794464</v>
      </c>
    </row>
    <row r="496" spans="1:45">
      <c r="A496">
        <v>13</v>
      </c>
      <c r="B496">
        <v>4</v>
      </c>
      <c r="C496">
        <v>2024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125</v>
      </c>
      <c r="O496">
        <v>99</v>
      </c>
      <c r="P496">
        <v>9999</v>
      </c>
      <c r="Q496">
        <v>571</v>
      </c>
      <c r="R496">
        <v>905</v>
      </c>
      <c r="S496">
        <v>3.9269911504424777</v>
      </c>
      <c r="T496">
        <v>4.8751381215469616</v>
      </c>
      <c r="U496">
        <v>114.28618784530391</v>
      </c>
      <c r="V496">
        <v>3.8674033149171265</v>
      </c>
      <c r="W496">
        <v>14.143646408839777</v>
      </c>
      <c r="X496">
        <v>0</v>
      </c>
      <c r="Y496">
        <v>7.0150491229030516</v>
      </c>
      <c r="Z496">
        <v>0.92584747287039548</v>
      </c>
      <c r="AA496">
        <v>1.523622684884552</v>
      </c>
      <c r="AB496">
        <v>5.0653237961802589</v>
      </c>
      <c r="AC496">
        <v>10.728314775032461</v>
      </c>
      <c r="AD496">
        <v>19.278476338190725</v>
      </c>
      <c r="AE496">
        <v>2.454570111201519</v>
      </c>
      <c r="AF496">
        <v>1.2421936836116405</v>
      </c>
      <c r="AG496">
        <v>444.77880184331798</v>
      </c>
      <c r="AH496">
        <v>95.58011049723757</v>
      </c>
      <c r="AI496">
        <v>53.259668508287277</v>
      </c>
      <c r="AJ496">
        <v>104.96778927681181</v>
      </c>
      <c r="AK496">
        <v>-0.49535196652944014</v>
      </c>
      <c r="AL496">
        <v>-6.9513026967816636</v>
      </c>
      <c r="AM496">
        <v>-22.808873108715328</v>
      </c>
      <c r="AN496">
        <v>99</v>
      </c>
      <c r="AO496">
        <v>99</v>
      </c>
      <c r="AP496">
        <v>99</v>
      </c>
      <c r="AQ496">
        <v>99</v>
      </c>
      <c r="AR496">
        <v>168.09907834101389</v>
      </c>
      <c r="AS496">
        <v>24.204195925803496</v>
      </c>
    </row>
    <row r="497" spans="1:45">
      <c r="A497">
        <v>13</v>
      </c>
      <c r="B497">
        <v>5</v>
      </c>
      <c r="C497">
        <v>2024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150</v>
      </c>
      <c r="O497">
        <v>99</v>
      </c>
      <c r="P497">
        <v>9999</v>
      </c>
      <c r="Q497">
        <v>1057</v>
      </c>
      <c r="R497">
        <v>1781</v>
      </c>
      <c r="S497">
        <v>4.2438063063063058</v>
      </c>
      <c r="T497">
        <v>5.5019651880965759</v>
      </c>
      <c r="U497">
        <v>138.81403705783279</v>
      </c>
      <c r="V497">
        <v>10.836608646827624</v>
      </c>
      <c r="W497">
        <v>25.154407636159458</v>
      </c>
      <c r="X497">
        <v>0</v>
      </c>
      <c r="Y497">
        <v>7.1351888770218252</v>
      </c>
      <c r="Z497">
        <v>1.0140457740455835</v>
      </c>
      <c r="AA497">
        <v>1.4678365524722197</v>
      </c>
      <c r="AB497">
        <v>-14.271762843234304</v>
      </c>
      <c r="AC497">
        <v>12.077730992659284</v>
      </c>
      <c r="AD497">
        <v>8.108156400246358</v>
      </c>
      <c r="AE497">
        <v>4.8304854895579057</v>
      </c>
      <c r="AF497">
        <v>2.9692331123108793</v>
      </c>
      <c r="AG497">
        <v>457.7163742690056</v>
      </c>
      <c r="AH497">
        <v>95.788882650196513</v>
      </c>
      <c r="AI497">
        <v>54.576080853453121</v>
      </c>
      <c r="AJ497">
        <v>104.53046630936888</v>
      </c>
      <c r="AK497">
        <v>11.60509850900775</v>
      </c>
      <c r="AL497">
        <v>-15.068572387608723</v>
      </c>
      <c r="AM497">
        <v>-35.773356419784655</v>
      </c>
      <c r="AN497">
        <v>99</v>
      </c>
      <c r="AO497">
        <v>99</v>
      </c>
      <c r="AP497">
        <v>99</v>
      </c>
      <c r="AQ497">
        <v>99</v>
      </c>
      <c r="AR497">
        <v>176.47836257309939</v>
      </c>
      <c r="AS497">
        <v>25.42628398941774</v>
      </c>
    </row>
    <row r="498" spans="1:45">
      <c r="A498">
        <v>13</v>
      </c>
      <c r="B498">
        <v>6</v>
      </c>
      <c r="C498">
        <v>2024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175</v>
      </c>
      <c r="O498">
        <v>99</v>
      </c>
      <c r="P498">
        <v>9999</v>
      </c>
      <c r="Q498">
        <v>1631</v>
      </c>
      <c r="R498">
        <v>2900</v>
      </c>
      <c r="S498">
        <v>4.6004834254143638</v>
      </c>
      <c r="T498">
        <v>6.1220689655172418</v>
      </c>
      <c r="U498">
        <v>163.23903448275851</v>
      </c>
      <c r="V498">
        <v>23.689655172413797</v>
      </c>
      <c r="W498">
        <v>41.103448275862064</v>
      </c>
      <c r="X498">
        <v>0</v>
      </c>
      <c r="Y498">
        <v>7.2505543497122895</v>
      </c>
      <c r="Z498">
        <v>1.2284138261798343</v>
      </c>
      <c r="AA498">
        <v>1.5320470401312061</v>
      </c>
      <c r="AB498">
        <v>-3.1130071399695725</v>
      </c>
      <c r="AC498">
        <v>10.849968043221619</v>
      </c>
      <c r="AD498">
        <v>13.027628110988138</v>
      </c>
      <c r="AE498">
        <v>7.865473284513155</v>
      </c>
      <c r="AF498">
        <v>5.6855044804136279</v>
      </c>
      <c r="AG498">
        <v>484.54648195406486</v>
      </c>
      <c r="AH498">
        <v>94.034482758620669</v>
      </c>
      <c r="AI498">
        <v>58.586206896551701</v>
      </c>
      <c r="AJ498">
        <v>105.62145972175971</v>
      </c>
      <c r="AK498">
        <v>10.595941859251448</v>
      </c>
      <c r="AL498">
        <v>-21.223656841189825</v>
      </c>
      <c r="AM498">
        <v>-40.089877368899536</v>
      </c>
      <c r="AN498">
        <v>99</v>
      </c>
      <c r="AO498">
        <v>99</v>
      </c>
      <c r="AP498">
        <v>99</v>
      </c>
      <c r="AQ498">
        <v>99</v>
      </c>
      <c r="AR498">
        <v>182.63543565439295</v>
      </c>
      <c r="AS498">
        <v>27.016494899750015</v>
      </c>
    </row>
    <row r="499" spans="1:45">
      <c r="A499">
        <v>13</v>
      </c>
      <c r="B499">
        <v>7</v>
      </c>
      <c r="C499">
        <v>2024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200</v>
      </c>
      <c r="O499">
        <v>99</v>
      </c>
      <c r="P499">
        <v>9999</v>
      </c>
      <c r="Q499">
        <v>2335</v>
      </c>
      <c r="R499">
        <v>4378</v>
      </c>
      <c r="S499">
        <v>4.9942752461644151</v>
      </c>
      <c r="T499">
        <v>6.8606669712197332</v>
      </c>
      <c r="U499">
        <v>188.39328460484191</v>
      </c>
      <c r="V499">
        <v>37.597076290543605</v>
      </c>
      <c r="W499">
        <v>59.844677935130221</v>
      </c>
      <c r="X499">
        <v>0</v>
      </c>
      <c r="Y499">
        <v>7.1851034061192429</v>
      </c>
      <c r="Z499">
        <v>1.3583982589661781</v>
      </c>
      <c r="AA499">
        <v>1.6055100739747943</v>
      </c>
      <c r="AB499">
        <v>-13.064277373642398</v>
      </c>
      <c r="AC499">
        <v>15.487832559803349</v>
      </c>
      <c r="AD499">
        <v>16.913863618689557</v>
      </c>
      <c r="AE499">
        <v>11.87415242744779</v>
      </c>
      <c r="AF499">
        <v>9.9057683153909437</v>
      </c>
      <c r="AG499">
        <v>512.58307285405158</v>
      </c>
      <c r="AH499">
        <v>94.495203289173119</v>
      </c>
      <c r="AI499">
        <v>59.936043855641842</v>
      </c>
      <c r="AJ499">
        <v>100.64216396076581</v>
      </c>
      <c r="AK499">
        <v>8.1396243264911856</v>
      </c>
      <c r="AL499">
        <v>-19.106326163880922</v>
      </c>
      <c r="AM499">
        <v>-52.591145490494718</v>
      </c>
      <c r="AN499">
        <v>99</v>
      </c>
      <c r="AO499">
        <v>99</v>
      </c>
      <c r="AP499">
        <v>99</v>
      </c>
      <c r="AQ499">
        <v>99</v>
      </c>
      <c r="AR499">
        <v>188.03991344073097</v>
      </c>
      <c r="AS499">
        <v>28.595395610206889</v>
      </c>
    </row>
    <row r="500" spans="1:45">
      <c r="A500">
        <v>13</v>
      </c>
      <c r="B500">
        <v>8</v>
      </c>
      <c r="C500">
        <v>2024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225</v>
      </c>
      <c r="O500">
        <v>99</v>
      </c>
      <c r="P500">
        <v>9999</v>
      </c>
      <c r="Q500">
        <v>2927</v>
      </c>
      <c r="R500">
        <v>6612</v>
      </c>
      <c r="S500">
        <v>5.661422087745839</v>
      </c>
      <c r="T500">
        <v>7.5884754990925565</v>
      </c>
      <c r="U500">
        <v>213.27924984875941</v>
      </c>
      <c r="V500">
        <v>56.079854809437393</v>
      </c>
      <c r="W500">
        <v>76.28554143980638</v>
      </c>
      <c r="X500">
        <v>0</v>
      </c>
      <c r="Y500">
        <v>7.1808455078878515</v>
      </c>
      <c r="Z500">
        <v>1.4805739081310965</v>
      </c>
      <c r="AA500">
        <v>1.6830370487172699</v>
      </c>
      <c r="AB500">
        <v>8.6172387739177214</v>
      </c>
      <c r="AC500">
        <v>12.08949715915954</v>
      </c>
      <c r="AD500">
        <v>19.465350105367111</v>
      </c>
      <c r="AE500">
        <v>17.933279088689996</v>
      </c>
      <c r="AF500">
        <v>16.936686170164762</v>
      </c>
      <c r="AG500">
        <v>525.41266825019773</v>
      </c>
      <c r="AH500">
        <v>95.009074410163322</v>
      </c>
      <c r="AI500">
        <v>66.470054446460949</v>
      </c>
      <c r="AJ500">
        <v>102.79992219939977</v>
      </c>
      <c r="AK500">
        <v>4.8079273224441188</v>
      </c>
      <c r="AL500">
        <v>-29.342077886506281</v>
      </c>
      <c r="AM500">
        <v>-61.438801111422571</v>
      </c>
      <c r="AN500">
        <v>99</v>
      </c>
      <c r="AO500">
        <v>99</v>
      </c>
      <c r="AP500">
        <v>99</v>
      </c>
      <c r="AQ500">
        <v>99</v>
      </c>
      <c r="AR500">
        <v>191.46349960411715</v>
      </c>
      <c r="AS500">
        <v>30.683340638443084</v>
      </c>
    </row>
    <row r="501" spans="1:45">
      <c r="A501">
        <v>13</v>
      </c>
      <c r="B501">
        <v>9</v>
      </c>
      <c r="C501">
        <v>2024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250</v>
      </c>
      <c r="O501">
        <v>99</v>
      </c>
      <c r="P501">
        <v>9999</v>
      </c>
      <c r="Q501">
        <v>3043</v>
      </c>
      <c r="R501">
        <v>7592</v>
      </c>
      <c r="S501">
        <v>6.1395624670532412</v>
      </c>
      <c r="T501">
        <v>8.1450210748155953</v>
      </c>
      <c r="U501">
        <v>237.41512118018903</v>
      </c>
      <c r="V501">
        <v>65.569020021074806</v>
      </c>
      <c r="W501">
        <v>86.090621707060009</v>
      </c>
      <c r="X501">
        <v>0</v>
      </c>
      <c r="Y501">
        <v>7.1476935945130391</v>
      </c>
      <c r="Z501">
        <v>1.5156553266872679</v>
      </c>
      <c r="AA501">
        <v>1.6375038427961901</v>
      </c>
      <c r="AB501">
        <v>4.3656655581182449</v>
      </c>
      <c r="AC501">
        <v>8.4871525849823737</v>
      </c>
      <c r="AD501">
        <v>12.39683314758244</v>
      </c>
      <c r="AE501">
        <v>20.591266612422025</v>
      </c>
      <c r="AF501">
        <v>21.647690312295602</v>
      </c>
      <c r="AG501">
        <v>541.14380992080044</v>
      </c>
      <c r="AH501">
        <v>94.533719704952631</v>
      </c>
      <c r="AI501">
        <v>66.491043203371987</v>
      </c>
      <c r="AJ501">
        <v>101.54072918167992</v>
      </c>
      <c r="AK501">
        <v>0.77978434310618305</v>
      </c>
      <c r="AL501">
        <v>-30.249447576315315</v>
      </c>
      <c r="AM501">
        <v>-71.42991574274869</v>
      </c>
      <c r="AN501">
        <v>99</v>
      </c>
      <c r="AO501">
        <v>99</v>
      </c>
      <c r="AP501">
        <v>99</v>
      </c>
      <c r="AQ501">
        <v>99</v>
      </c>
      <c r="AR501">
        <v>195.27553147144647</v>
      </c>
      <c r="AS501">
        <v>32.194539812384399</v>
      </c>
    </row>
    <row r="502" spans="1:45">
      <c r="A502">
        <v>13</v>
      </c>
      <c r="B502">
        <v>10</v>
      </c>
      <c r="C502">
        <v>2024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275</v>
      </c>
      <c r="O502">
        <v>99</v>
      </c>
      <c r="P502">
        <v>9999</v>
      </c>
      <c r="Q502">
        <v>2542</v>
      </c>
      <c r="R502">
        <v>6179</v>
      </c>
      <c r="S502">
        <v>6.6104274611398974</v>
      </c>
      <c r="T502">
        <v>8.6125586664508802</v>
      </c>
      <c r="U502">
        <v>261.72336947726274</v>
      </c>
      <c r="V502">
        <v>73.636510762259249</v>
      </c>
      <c r="W502">
        <v>91.244537951124784</v>
      </c>
      <c r="X502">
        <v>0</v>
      </c>
      <c r="Y502">
        <v>7.0977055738044648</v>
      </c>
      <c r="Z502">
        <v>1.4776533195837147</v>
      </c>
      <c r="AA502">
        <v>1.637799249262311</v>
      </c>
      <c r="AB502">
        <v>-0.15553163410933402</v>
      </c>
      <c r="AC502">
        <v>8.012482400751038</v>
      </c>
      <c r="AD502">
        <v>6.8670315100525618</v>
      </c>
      <c r="AE502">
        <v>16.758882560347164</v>
      </c>
      <c r="AF502">
        <v>19.42261443452152</v>
      </c>
      <c r="AG502">
        <v>559.26591760299618</v>
      </c>
      <c r="AH502">
        <v>94.610778443113773</v>
      </c>
      <c r="AI502">
        <v>69.202136268004523</v>
      </c>
      <c r="AJ502">
        <v>98.116111334941507</v>
      </c>
      <c r="AK502">
        <v>7.7508667104455853</v>
      </c>
      <c r="AL502">
        <v>-22.939841499751402</v>
      </c>
      <c r="AM502">
        <v>-67.819338789566885</v>
      </c>
      <c r="AN502">
        <v>99</v>
      </c>
      <c r="AO502">
        <v>99</v>
      </c>
      <c r="AP502">
        <v>99</v>
      </c>
      <c r="AQ502">
        <v>99</v>
      </c>
      <c r="AR502">
        <v>198.76029962546821</v>
      </c>
      <c r="AS502">
        <v>33.638845233658458</v>
      </c>
    </row>
    <row r="503" spans="1:45">
      <c r="A503">
        <v>13</v>
      </c>
      <c r="B503">
        <v>11</v>
      </c>
      <c r="C503">
        <v>2024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300</v>
      </c>
      <c r="O503">
        <v>99</v>
      </c>
      <c r="P503">
        <v>9999</v>
      </c>
      <c r="Q503">
        <v>1642</v>
      </c>
      <c r="R503">
        <v>3579</v>
      </c>
      <c r="S503">
        <v>7.1294380766005014</v>
      </c>
      <c r="T503">
        <v>9.1098072087175179</v>
      </c>
      <c r="U503">
        <v>286.10092204526404</v>
      </c>
      <c r="V503">
        <v>82.704666107851381</v>
      </c>
      <c r="W503">
        <v>94.635373009220487</v>
      </c>
      <c r="X503">
        <v>0</v>
      </c>
      <c r="Y503">
        <v>7.094001947932238</v>
      </c>
      <c r="Z503">
        <v>1.4281147384056203</v>
      </c>
      <c r="AA503">
        <v>1.6639972279995412</v>
      </c>
      <c r="AB503">
        <v>-4.9391611903872956</v>
      </c>
      <c r="AC503">
        <v>5.772440703492836</v>
      </c>
      <c r="AD503">
        <v>0.20929834532699887</v>
      </c>
      <c r="AE503">
        <v>9.707078925956063</v>
      </c>
      <c r="AF503">
        <v>12.297814749647513</v>
      </c>
      <c r="AG503">
        <v>578.11493582263722</v>
      </c>
      <c r="AH503">
        <v>95.557418273260723</v>
      </c>
      <c r="AI503">
        <v>72.226879016485057</v>
      </c>
      <c r="AJ503">
        <v>94.000730395269571</v>
      </c>
      <c r="AK503">
        <v>7.7394601276667805</v>
      </c>
      <c r="AL503">
        <v>-10.992503722136661</v>
      </c>
      <c r="AM503">
        <v>-61.78053945120832</v>
      </c>
      <c r="AN503">
        <v>99</v>
      </c>
      <c r="AO503">
        <v>99</v>
      </c>
      <c r="AP503">
        <v>99</v>
      </c>
      <c r="AQ503">
        <v>99</v>
      </c>
      <c r="AR503">
        <v>201.58459743290553</v>
      </c>
      <c r="AS503">
        <v>35.235815222373198</v>
      </c>
    </row>
    <row r="504" spans="1:45">
      <c r="A504">
        <v>13</v>
      </c>
      <c r="B504">
        <v>12</v>
      </c>
      <c r="C504">
        <v>2024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325</v>
      </c>
      <c r="O504">
        <v>99</v>
      </c>
      <c r="P504">
        <v>9999</v>
      </c>
      <c r="Q504">
        <v>854</v>
      </c>
      <c r="R504">
        <v>1610</v>
      </c>
      <c r="S504">
        <v>7.5139838408949693</v>
      </c>
      <c r="T504">
        <v>9.4167701863354072</v>
      </c>
      <c r="U504">
        <v>310.51086956521721</v>
      </c>
      <c r="V504">
        <v>90.869565217391283</v>
      </c>
      <c r="W504">
        <v>96.149068322981364</v>
      </c>
      <c r="X504">
        <v>0</v>
      </c>
      <c r="Y504">
        <v>7.1794686468784805</v>
      </c>
      <c r="Z504">
        <v>1.3530447400522267</v>
      </c>
      <c r="AA504">
        <v>1.6993508451793498</v>
      </c>
      <c r="AB504">
        <v>-7.0076910588040446</v>
      </c>
      <c r="AC504">
        <v>3.2816590970089239</v>
      </c>
      <c r="AD504">
        <v>-10.332860978190247</v>
      </c>
      <c r="AE504">
        <v>4.3666937889883375</v>
      </c>
      <c r="AF504">
        <v>6.0041242958487402</v>
      </c>
      <c r="AG504">
        <v>606.60272197018799</v>
      </c>
      <c r="AH504">
        <v>95.652173913043484</v>
      </c>
      <c r="AI504">
        <v>73.105590062111801</v>
      </c>
      <c r="AJ504">
        <v>83.192362602839893</v>
      </c>
      <c r="AK504">
        <v>4.7364795630401826</v>
      </c>
      <c r="AL504">
        <v>-5.0297816744553208</v>
      </c>
      <c r="AM504">
        <v>-53.744349307432998</v>
      </c>
      <c r="AN504">
        <v>99</v>
      </c>
      <c r="AO504">
        <v>99</v>
      </c>
      <c r="AP504">
        <v>99</v>
      </c>
      <c r="AQ504">
        <v>99</v>
      </c>
      <c r="AR504">
        <v>204.94491250810111</v>
      </c>
      <c r="AS504">
        <v>36.345919975279685</v>
      </c>
    </row>
    <row r="505" spans="1:45">
      <c r="A505">
        <v>13</v>
      </c>
      <c r="B505">
        <v>13</v>
      </c>
      <c r="C505">
        <v>2024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350</v>
      </c>
      <c r="O505">
        <v>99</v>
      </c>
      <c r="P505">
        <v>9999</v>
      </c>
      <c r="Q505">
        <v>358</v>
      </c>
      <c r="R505">
        <v>556</v>
      </c>
      <c r="S505">
        <v>7.890287769784174</v>
      </c>
      <c r="T505">
        <v>9.8093525179856105</v>
      </c>
      <c r="U505">
        <v>335.03291366906495</v>
      </c>
      <c r="V505">
        <v>95.683453237410021</v>
      </c>
      <c r="W505">
        <v>96.223021582733779</v>
      </c>
      <c r="X505">
        <v>0</v>
      </c>
      <c r="Y505">
        <v>6.849529690281952</v>
      </c>
      <c r="Z505">
        <v>1.2851584693294742</v>
      </c>
      <c r="AA505">
        <v>1.8860484398492188</v>
      </c>
      <c r="AB505">
        <v>2.0106524344012464</v>
      </c>
      <c r="AC505">
        <v>-1.4285852861289903</v>
      </c>
      <c r="AD505">
        <v>-7.6153151544313058</v>
      </c>
      <c r="AE505">
        <v>1.5080010848928662</v>
      </c>
      <c r="AF505">
        <v>2.2372229031887976</v>
      </c>
      <c r="AG505">
        <v>620.5746268656718</v>
      </c>
      <c r="AH505">
        <v>96.223021582733779</v>
      </c>
      <c r="AI505">
        <v>76.798561151079113</v>
      </c>
      <c r="AJ505">
        <v>79.184615842060651</v>
      </c>
      <c r="AK505">
        <v>5.6812456602577823</v>
      </c>
      <c r="AL505">
        <v>11.508746969664823</v>
      </c>
      <c r="AM505">
        <v>-46.8497724323542</v>
      </c>
      <c r="AN505">
        <v>99</v>
      </c>
      <c r="AO505">
        <v>99</v>
      </c>
      <c r="AP505">
        <v>99</v>
      </c>
      <c r="AQ505">
        <v>99</v>
      </c>
      <c r="AR505">
        <v>208.09701492537312</v>
      </c>
      <c r="AS505">
        <v>37.445267221162226</v>
      </c>
    </row>
    <row r="506" spans="1:45">
      <c r="A506">
        <v>13</v>
      </c>
      <c r="B506">
        <v>14</v>
      </c>
      <c r="C506">
        <v>2024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375</v>
      </c>
      <c r="O506">
        <v>99</v>
      </c>
      <c r="P506">
        <v>9999</v>
      </c>
      <c r="Q506">
        <v>120</v>
      </c>
      <c r="R506">
        <v>185</v>
      </c>
      <c r="S506">
        <v>8.3405405405405428</v>
      </c>
      <c r="T506">
        <v>10.178378378378376</v>
      </c>
      <c r="U506">
        <v>359.51891891891881</v>
      </c>
      <c r="V506">
        <v>98.378378378378372</v>
      </c>
      <c r="W506">
        <v>92.432432432432449</v>
      </c>
      <c r="X506">
        <v>100</v>
      </c>
      <c r="Y506">
        <v>6.8845238834384572</v>
      </c>
      <c r="Z506">
        <v>1.1520743827946123</v>
      </c>
      <c r="AA506">
        <v>2.2265152915074036</v>
      </c>
      <c r="AB506">
        <v>9.9370051693468504</v>
      </c>
      <c r="AC506">
        <v>4.1743720072112644</v>
      </c>
      <c r="AD506">
        <v>-7.2148681716337695</v>
      </c>
      <c r="AE506">
        <v>0.50176295090859779</v>
      </c>
      <c r="AF506">
        <v>0.79880443677009105</v>
      </c>
      <c r="AG506">
        <v>637.23888888888882</v>
      </c>
      <c r="AH506">
        <v>96.756756756756786</v>
      </c>
      <c r="AI506">
        <v>81.081081081081095</v>
      </c>
      <c r="AJ506">
        <v>71.23352549411625</v>
      </c>
      <c r="AK506">
        <v>8.7511361823621083</v>
      </c>
      <c r="AL506">
        <v>-11.487609438094216</v>
      </c>
      <c r="AM506">
        <v>-22.421037203232725</v>
      </c>
      <c r="AN506">
        <v>99</v>
      </c>
      <c r="AO506">
        <v>99</v>
      </c>
      <c r="AP506">
        <v>99</v>
      </c>
      <c r="AQ506">
        <v>99</v>
      </c>
      <c r="AR506">
        <v>210.26111111111112</v>
      </c>
      <c r="AS506">
        <v>38.91637624202145</v>
      </c>
    </row>
    <row r="507" spans="1:45">
      <c r="A507">
        <v>13</v>
      </c>
      <c r="B507">
        <v>15</v>
      </c>
      <c r="C507">
        <v>2024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400</v>
      </c>
      <c r="O507">
        <v>99</v>
      </c>
      <c r="P507">
        <v>9999</v>
      </c>
      <c r="Q507">
        <v>40</v>
      </c>
      <c r="R507">
        <v>48</v>
      </c>
      <c r="S507">
        <v>8.8541666666666643</v>
      </c>
      <c r="T507">
        <v>10.291666666666664</v>
      </c>
      <c r="U507">
        <v>384.54583333333346</v>
      </c>
      <c r="V507">
        <v>100</v>
      </c>
      <c r="W507">
        <v>95.833333333333314</v>
      </c>
      <c r="X507">
        <v>100</v>
      </c>
      <c r="Y507">
        <v>6.697666208381845</v>
      </c>
      <c r="Z507">
        <v>1.3068662156301851</v>
      </c>
      <c r="AA507">
        <v>2.1980894481849975</v>
      </c>
      <c r="AB507">
        <v>24.282477695393712</v>
      </c>
      <c r="AC507">
        <v>1.5082703713272347</v>
      </c>
      <c r="AD507">
        <v>3.6564227194734071</v>
      </c>
      <c r="AE507">
        <v>0.13018714401952811</v>
      </c>
      <c r="AF507">
        <v>0.22168501533264723</v>
      </c>
      <c r="AG507">
        <v>642.39130434782612</v>
      </c>
      <c r="AH507">
        <v>95.833333333333314</v>
      </c>
      <c r="AI507">
        <v>79.166666666666686</v>
      </c>
      <c r="AJ507">
        <v>63.944771775564369</v>
      </c>
      <c r="AK507">
        <v>-52.773059405844201</v>
      </c>
      <c r="AL507">
        <v>48.228382450994381</v>
      </c>
      <c r="AM507">
        <v>-38.152682580640111</v>
      </c>
      <c r="AN507">
        <v>99</v>
      </c>
      <c r="AO507">
        <v>99</v>
      </c>
      <c r="AP507">
        <v>99</v>
      </c>
      <c r="AQ507">
        <v>99</v>
      </c>
      <c r="AR507">
        <v>212.06521739130437</v>
      </c>
      <c r="AS507">
        <v>40.530448246942335</v>
      </c>
    </row>
    <row r="508" spans="1:45">
      <c r="A508">
        <v>13</v>
      </c>
      <c r="B508">
        <v>16</v>
      </c>
      <c r="C508">
        <v>2024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425</v>
      </c>
      <c r="O508">
        <v>99</v>
      </c>
      <c r="P508">
        <v>9999</v>
      </c>
      <c r="Q508">
        <v>11</v>
      </c>
      <c r="R508">
        <v>17</v>
      </c>
      <c r="S508">
        <v>8.7647058823529402</v>
      </c>
      <c r="T508">
        <v>11.352941176470589</v>
      </c>
      <c r="U508">
        <v>410.12941176470594</v>
      </c>
      <c r="V508">
        <v>100</v>
      </c>
      <c r="W508">
        <v>100</v>
      </c>
      <c r="X508">
        <v>100</v>
      </c>
      <c r="Y508">
        <v>6.0041911544117132</v>
      </c>
      <c r="Z508">
        <v>1.2141039670911868</v>
      </c>
      <c r="AA508">
        <v>1.4528340041445276</v>
      </c>
      <c r="AB508">
        <v>11.795549074347479</v>
      </c>
      <c r="AC508">
        <v>19.571801206426393</v>
      </c>
      <c r="AD508">
        <v>-8.6314341066353695</v>
      </c>
      <c r="AE508">
        <v>4.610794684024952E-2</v>
      </c>
      <c r="AF508">
        <v>8.373689004899082E-2</v>
      </c>
      <c r="AG508">
        <v>622.75</v>
      </c>
      <c r="AH508">
        <v>94.117647058823522</v>
      </c>
      <c r="AI508">
        <v>76.470588235294116</v>
      </c>
      <c r="AJ508">
        <v>70.318471968608634</v>
      </c>
      <c r="AK508">
        <v>81.769134883975852</v>
      </c>
      <c r="AL508">
        <v>-36.138147985883109</v>
      </c>
      <c r="AM508">
        <v>-2.5278068952270019</v>
      </c>
      <c r="AN508">
        <v>99</v>
      </c>
      <c r="AO508">
        <v>99</v>
      </c>
      <c r="AP508">
        <v>99</v>
      </c>
      <c r="AQ508">
        <v>99</v>
      </c>
      <c r="AR508">
        <v>217.6875</v>
      </c>
      <c r="AS508">
        <v>40.104953339428874</v>
      </c>
    </row>
    <row r="509" spans="1:45">
      <c r="A509">
        <v>13</v>
      </c>
      <c r="B509">
        <v>17</v>
      </c>
      <c r="C509">
        <v>2024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450</v>
      </c>
      <c r="O509">
        <v>99</v>
      </c>
      <c r="P509">
        <v>9999</v>
      </c>
      <c r="Q509">
        <v>3</v>
      </c>
      <c r="R509">
        <v>4</v>
      </c>
      <c r="S509">
        <v>9.5</v>
      </c>
      <c r="T509">
        <v>10.5</v>
      </c>
      <c r="U509">
        <v>432.57499999999999</v>
      </c>
      <c r="V509">
        <v>100</v>
      </c>
      <c r="W509">
        <v>100</v>
      </c>
      <c r="X509">
        <v>100</v>
      </c>
      <c r="Y509">
        <v>5.7655767274408012</v>
      </c>
      <c r="Z509">
        <v>1.1180339887498949</v>
      </c>
      <c r="AA509">
        <v>2.2912878474779204</v>
      </c>
      <c r="AB509">
        <v>-19.585453147519928</v>
      </c>
      <c r="AC509">
        <v>55.542536169401913</v>
      </c>
      <c r="AD509">
        <v>-68.313005106397327</v>
      </c>
      <c r="AE509">
        <v>1.0848928668294006E-2</v>
      </c>
      <c r="AF509">
        <v>2.0781093607723362E-2</v>
      </c>
      <c r="AG509">
        <v>659.25</v>
      </c>
      <c r="AH509">
        <v>100</v>
      </c>
      <c r="AI509">
        <v>100</v>
      </c>
      <c r="AJ509">
        <v>44.74580985969525</v>
      </c>
      <c r="AK509">
        <v>37.242902120975657</v>
      </c>
      <c r="AL509">
        <v>29.870608709205225</v>
      </c>
      <c r="AM509">
        <v>49.22308848009515</v>
      </c>
      <c r="AN509">
        <v>99</v>
      </c>
      <c r="AO509">
        <v>99</v>
      </c>
      <c r="AP509">
        <v>99</v>
      </c>
      <c r="AQ509">
        <v>99</v>
      </c>
      <c r="AR509">
        <v>217.5</v>
      </c>
      <c r="AS509">
        <v>42.235324788347121</v>
      </c>
    </row>
    <row r="510" spans="1:45">
      <c r="A510">
        <v>13</v>
      </c>
      <c r="B510">
        <v>18</v>
      </c>
      <c r="C510">
        <v>2024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475</v>
      </c>
      <c r="O510">
        <v>99</v>
      </c>
      <c r="P510">
        <v>9999</v>
      </c>
      <c r="Q510">
        <v>2</v>
      </c>
      <c r="R510">
        <v>2</v>
      </c>
      <c r="S510">
        <v>10.5</v>
      </c>
      <c r="T510">
        <v>11.5</v>
      </c>
      <c r="U510">
        <v>455.95</v>
      </c>
      <c r="V510">
        <v>100</v>
      </c>
      <c r="W510">
        <v>100</v>
      </c>
      <c r="X510">
        <v>100</v>
      </c>
      <c r="Y510">
        <v>2.6499999999929713</v>
      </c>
      <c r="Z510">
        <v>0.5</v>
      </c>
      <c r="AA510">
        <v>1.5</v>
      </c>
      <c r="AB510">
        <v>-100.00000000032014</v>
      </c>
      <c r="AC510">
        <v>100.00000000025156</v>
      </c>
      <c r="AD510">
        <v>-100</v>
      </c>
      <c r="AE510">
        <v>5.424464334147003E-3</v>
      </c>
      <c r="AF510">
        <v>1.095201945378428E-2</v>
      </c>
      <c r="AG510">
        <v>633.5</v>
      </c>
      <c r="AH510">
        <v>100</v>
      </c>
      <c r="AI510">
        <v>100</v>
      </c>
      <c r="AJ510">
        <v>0.5</v>
      </c>
      <c r="AK510">
        <v>100.00000000114382</v>
      </c>
      <c r="AL510">
        <v>100</v>
      </c>
      <c r="AM510">
        <v>-100</v>
      </c>
      <c r="AN510">
        <v>99</v>
      </c>
      <c r="AO510">
        <v>99</v>
      </c>
      <c r="AP510">
        <v>99</v>
      </c>
      <c r="AQ510">
        <v>99</v>
      </c>
      <c r="AR510">
        <v>216.5</v>
      </c>
      <c r="AS510">
        <v>45.03380687172875</v>
      </c>
    </row>
    <row r="511" spans="1:45">
      <c r="A511">
        <v>13</v>
      </c>
      <c r="B511">
        <v>19</v>
      </c>
      <c r="C511">
        <v>2024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500</v>
      </c>
      <c r="O511">
        <v>99</v>
      </c>
      <c r="P511">
        <v>9999</v>
      </c>
      <c r="Q511">
        <v>1</v>
      </c>
      <c r="R511">
        <v>1</v>
      </c>
      <c r="S511">
        <v>12</v>
      </c>
      <c r="T511">
        <v>7</v>
      </c>
      <c r="U511">
        <v>482.2</v>
      </c>
      <c r="V511">
        <v>100</v>
      </c>
      <c r="W511">
        <v>100</v>
      </c>
      <c r="X511">
        <v>100</v>
      </c>
      <c r="Y511">
        <v>0</v>
      </c>
      <c r="Z511">
        <v>0</v>
      </c>
      <c r="AA511">
        <v>0</v>
      </c>
      <c r="AE511">
        <v>2.7122321670735015E-3</v>
      </c>
      <c r="AF511">
        <v>5.7912751185599052E-3</v>
      </c>
      <c r="AG511">
        <v>470</v>
      </c>
      <c r="AH511">
        <v>100</v>
      </c>
      <c r="AI511">
        <v>100</v>
      </c>
      <c r="AJ511">
        <v>0</v>
      </c>
      <c r="AN511">
        <v>99</v>
      </c>
      <c r="AO511">
        <v>99</v>
      </c>
      <c r="AP511">
        <v>99</v>
      </c>
      <c r="AQ511">
        <v>99</v>
      </c>
      <c r="AR511">
        <v>216</v>
      </c>
      <c r="AS511">
        <v>47.828392521465219</v>
      </c>
    </row>
    <row r="512" spans="1:45">
      <c r="A512">
        <v>13</v>
      </c>
      <c r="B512">
        <v>20</v>
      </c>
      <c r="C512">
        <v>2024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525</v>
      </c>
      <c r="O512">
        <v>99</v>
      </c>
      <c r="P512">
        <v>9999</v>
      </c>
      <c r="AN512">
        <v>99</v>
      </c>
      <c r="AO512">
        <v>99</v>
      </c>
      <c r="AP512">
        <v>99</v>
      </c>
      <c r="AQ512">
        <v>99</v>
      </c>
    </row>
    <row r="513" spans="1:45">
      <c r="A513">
        <v>13</v>
      </c>
      <c r="B513">
        <v>21</v>
      </c>
      <c r="C513">
        <v>2024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550</v>
      </c>
      <c r="O513">
        <v>99</v>
      </c>
      <c r="P513">
        <v>9999</v>
      </c>
      <c r="AN513">
        <v>99</v>
      </c>
      <c r="AO513">
        <v>99</v>
      </c>
      <c r="AP513">
        <v>99</v>
      </c>
      <c r="AQ513">
        <v>99</v>
      </c>
    </row>
    <row r="514" spans="1:45">
      <c r="A514">
        <v>13</v>
      </c>
      <c r="B514">
        <v>22</v>
      </c>
      <c r="C514">
        <v>2024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575</v>
      </c>
      <c r="O514">
        <v>99</v>
      </c>
      <c r="P514">
        <v>9999</v>
      </c>
      <c r="AN514">
        <v>99</v>
      </c>
      <c r="AO514">
        <v>99</v>
      </c>
      <c r="AP514">
        <v>99</v>
      </c>
      <c r="AQ514">
        <v>99</v>
      </c>
    </row>
    <row r="515" spans="1:45">
      <c r="A515">
        <v>13</v>
      </c>
      <c r="B515">
        <v>23</v>
      </c>
      <c r="C515">
        <v>2023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50</v>
      </c>
      <c r="O515">
        <v>99</v>
      </c>
      <c r="P515">
        <v>9999</v>
      </c>
      <c r="Q515">
        <v>13</v>
      </c>
      <c r="R515">
        <v>19</v>
      </c>
      <c r="S515">
        <v>3.0769230769230762</v>
      </c>
      <c r="T515">
        <v>2.736842105263158</v>
      </c>
      <c r="U515">
        <v>32.742105263157903</v>
      </c>
      <c r="V515">
        <v>31.578947368421055</v>
      </c>
      <c r="W515">
        <v>0</v>
      </c>
      <c r="X515">
        <v>0</v>
      </c>
      <c r="Y515">
        <v>19.540142643165005</v>
      </c>
      <c r="AA515">
        <v>1.1164843913471798</v>
      </c>
      <c r="AC515">
        <v>32.836565527812809</v>
      </c>
      <c r="AE515">
        <v>4.9493344447628221E-2</v>
      </c>
      <c r="AF515">
        <v>7.1685156946994068E-3</v>
      </c>
      <c r="AG515">
        <v>421.69230769230791</v>
      </c>
      <c r="AH515">
        <v>68.421052631578959</v>
      </c>
      <c r="AI515">
        <v>47.368421052631589</v>
      </c>
      <c r="AJ515">
        <v>84.008593530556539</v>
      </c>
      <c r="AK515">
        <v>324.83232506234759</v>
      </c>
      <c r="AL515">
        <v>48.849260420296638</v>
      </c>
      <c r="AN515">
        <v>99</v>
      </c>
      <c r="AO515">
        <v>99</v>
      </c>
      <c r="AP515">
        <v>99</v>
      </c>
      <c r="AQ515">
        <v>99</v>
      </c>
      <c r="AR515">
        <v>133.76923076923077</v>
      </c>
      <c r="AS515">
        <v>19.068199644179369</v>
      </c>
    </row>
    <row r="516" spans="1:45">
      <c r="A516">
        <v>13</v>
      </c>
      <c r="B516">
        <v>24</v>
      </c>
      <c r="C516">
        <v>2023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75</v>
      </c>
      <c r="O516">
        <v>99</v>
      </c>
      <c r="P516">
        <v>9999</v>
      </c>
      <c r="Q516">
        <v>92</v>
      </c>
      <c r="R516">
        <v>157</v>
      </c>
      <c r="S516">
        <v>3.2738853503184706</v>
      </c>
      <c r="T516">
        <v>3.477707006369426</v>
      </c>
      <c r="U516">
        <v>65.712738853503211</v>
      </c>
      <c r="V516">
        <v>0</v>
      </c>
      <c r="W516">
        <v>0</v>
      </c>
      <c r="X516">
        <v>0</v>
      </c>
      <c r="Y516">
        <v>6.7000591889640084</v>
      </c>
      <c r="Z516">
        <v>0.71035529791494645</v>
      </c>
      <c r="AA516">
        <v>1.0502410233600485</v>
      </c>
      <c r="AB516">
        <v>4.4099217710956324</v>
      </c>
      <c r="AC516">
        <v>19.990308068643785</v>
      </c>
      <c r="AD516">
        <v>16.612971029017412</v>
      </c>
      <c r="AE516">
        <v>0.40897131990934904</v>
      </c>
      <c r="AF516">
        <v>0.11888259053310452</v>
      </c>
      <c r="AG516">
        <v>416.56209150326782</v>
      </c>
      <c r="AH516">
        <v>95.54140127388537</v>
      </c>
      <c r="AI516">
        <v>53.503184713375795</v>
      </c>
      <c r="AJ516">
        <v>91.970358258734564</v>
      </c>
      <c r="AK516">
        <v>-14.348481884993005</v>
      </c>
      <c r="AL516">
        <v>-3.8987792296638033</v>
      </c>
      <c r="AM516">
        <v>-29.870815394639223</v>
      </c>
      <c r="AN516">
        <v>99</v>
      </c>
      <c r="AO516">
        <v>99</v>
      </c>
      <c r="AP516">
        <v>99</v>
      </c>
      <c r="AQ516">
        <v>99</v>
      </c>
      <c r="AR516">
        <v>147.41830065359477</v>
      </c>
      <c r="AS516">
        <v>20.63593010400113</v>
      </c>
    </row>
    <row r="517" spans="1:45">
      <c r="A517">
        <v>13</v>
      </c>
      <c r="B517">
        <v>25</v>
      </c>
      <c r="C517">
        <v>2023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100</v>
      </c>
      <c r="O517">
        <v>99</v>
      </c>
      <c r="P517">
        <v>9999</v>
      </c>
      <c r="Q517">
        <v>285</v>
      </c>
      <c r="R517">
        <v>471</v>
      </c>
      <c r="S517">
        <v>3.4607218683651801</v>
      </c>
      <c r="T517">
        <v>4.2186836518046702</v>
      </c>
      <c r="U517">
        <v>89.648619957537107</v>
      </c>
      <c r="V517">
        <v>0</v>
      </c>
      <c r="W517">
        <v>7.8556263269639057</v>
      </c>
      <c r="X517">
        <v>0</v>
      </c>
      <c r="Y517">
        <v>7.0314393465662643</v>
      </c>
      <c r="Z517">
        <v>0.76414246313049572</v>
      </c>
      <c r="AA517">
        <v>1.4160706256033422</v>
      </c>
      <c r="AB517">
        <v>-3.3923723021893322</v>
      </c>
      <c r="AC517">
        <v>11.987668280854484</v>
      </c>
      <c r="AD517">
        <v>38.171687869706737</v>
      </c>
      <c r="AE517">
        <v>1.2269139597280472</v>
      </c>
      <c r="AF517">
        <v>0.48655680911563243</v>
      </c>
      <c r="AG517">
        <v>411.38478260869567</v>
      </c>
      <c r="AH517">
        <v>97.664543524416132</v>
      </c>
      <c r="AI517">
        <v>48.407643312101939</v>
      </c>
      <c r="AJ517">
        <v>96.334414067083983</v>
      </c>
      <c r="AK517">
        <v>2.585257808906011</v>
      </c>
      <c r="AL517">
        <v>0.17204650084258177</v>
      </c>
      <c r="AM517">
        <v>-17.995422259314747</v>
      </c>
      <c r="AN517">
        <v>99</v>
      </c>
      <c r="AO517">
        <v>99</v>
      </c>
      <c r="AP517">
        <v>99</v>
      </c>
      <c r="AQ517">
        <v>99</v>
      </c>
      <c r="AR517">
        <v>160.35652173913044</v>
      </c>
      <c r="AS517">
        <v>21.977615466338435</v>
      </c>
    </row>
    <row r="518" spans="1:45">
      <c r="A518">
        <v>13</v>
      </c>
      <c r="B518">
        <v>26</v>
      </c>
      <c r="C518">
        <v>2023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125</v>
      </c>
      <c r="O518">
        <v>99</v>
      </c>
      <c r="P518">
        <v>9999</v>
      </c>
      <c r="Q518">
        <v>621</v>
      </c>
      <c r="R518">
        <v>1003</v>
      </c>
      <c r="S518">
        <v>3.6626746506986025</v>
      </c>
      <c r="T518">
        <v>4.6739780658025927</v>
      </c>
      <c r="U518">
        <v>113.99860418743761</v>
      </c>
      <c r="V518">
        <v>2.6919242273180464</v>
      </c>
      <c r="W518">
        <v>10.069790628115657</v>
      </c>
      <c r="X518">
        <v>0</v>
      </c>
      <c r="Y518">
        <v>7.0944881956074095</v>
      </c>
      <c r="Z518">
        <v>0.95489965247682174</v>
      </c>
      <c r="AA518">
        <v>1.4304726740848783</v>
      </c>
      <c r="AB518">
        <v>4.3280267533685421</v>
      </c>
      <c r="AC518">
        <v>9.9395994460617789</v>
      </c>
      <c r="AD518">
        <v>27.617944907479774</v>
      </c>
      <c r="AE518">
        <v>2.6127276042616367</v>
      </c>
      <c r="AF518">
        <v>1.3175572828184321</v>
      </c>
      <c r="AG518">
        <v>433.99173553718998</v>
      </c>
      <c r="AH518">
        <v>96.111665004985028</v>
      </c>
      <c r="AI518">
        <v>44.16749750747757</v>
      </c>
      <c r="AJ518">
        <v>101.53595185192049</v>
      </c>
      <c r="AK518">
        <v>-0.31140549604130102</v>
      </c>
      <c r="AL518">
        <v>0.5826020967256702</v>
      </c>
      <c r="AM518">
        <v>-23.32374100040942</v>
      </c>
      <c r="AN518">
        <v>99</v>
      </c>
      <c r="AO518">
        <v>99</v>
      </c>
      <c r="AP518">
        <v>99</v>
      </c>
      <c r="AQ518">
        <v>99</v>
      </c>
      <c r="AR518">
        <v>170.27066115702476</v>
      </c>
      <c r="AS518">
        <v>23.309936018708981</v>
      </c>
    </row>
    <row r="519" spans="1:45">
      <c r="A519">
        <v>13</v>
      </c>
      <c r="B519">
        <v>27</v>
      </c>
      <c r="C519">
        <v>2023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150</v>
      </c>
      <c r="O519">
        <v>99</v>
      </c>
      <c r="P519">
        <v>9999</v>
      </c>
      <c r="Q519">
        <v>1073</v>
      </c>
      <c r="R519">
        <v>1809</v>
      </c>
      <c r="S519">
        <v>4.0354963948973932</v>
      </c>
      <c r="T519">
        <v>5.4472084024322811</v>
      </c>
      <c r="U519">
        <v>138.71807628524039</v>
      </c>
      <c r="V519">
        <v>8.2918739635157515</v>
      </c>
      <c r="W519">
        <v>22.443338861249313</v>
      </c>
      <c r="X519">
        <v>0</v>
      </c>
      <c r="Y519">
        <v>7.2078491590743372</v>
      </c>
      <c r="Z519">
        <v>1.0329071083213517</v>
      </c>
      <c r="AA519">
        <v>1.4066116488954359</v>
      </c>
      <c r="AB519">
        <v>-16.234694642965565</v>
      </c>
      <c r="AC519">
        <v>14.231522820952462</v>
      </c>
      <c r="AD519">
        <v>24.625037265244057</v>
      </c>
      <c r="AE519">
        <v>4.7122873739873397</v>
      </c>
      <c r="AF519">
        <v>2.891616294717188</v>
      </c>
      <c r="AG519">
        <v>456.32620011567377</v>
      </c>
      <c r="AH519">
        <v>95.301271420674425</v>
      </c>
      <c r="AI519">
        <v>46.434494195688238</v>
      </c>
      <c r="AJ519">
        <v>111.92821282147978</v>
      </c>
      <c r="AK519">
        <v>9.3307530036333759</v>
      </c>
      <c r="AL519">
        <v>-15.339484750267957</v>
      </c>
      <c r="AM519">
        <v>-31.770740627943798</v>
      </c>
      <c r="AN519">
        <v>99</v>
      </c>
      <c r="AO519">
        <v>99</v>
      </c>
      <c r="AP519">
        <v>99</v>
      </c>
      <c r="AQ519">
        <v>99</v>
      </c>
      <c r="AR519">
        <v>177.74840948525159</v>
      </c>
      <c r="AS519">
        <v>24.871212146861311</v>
      </c>
    </row>
    <row r="520" spans="1:45">
      <c r="A520">
        <v>13</v>
      </c>
      <c r="B520">
        <v>28</v>
      </c>
      <c r="C520">
        <v>2023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175</v>
      </c>
      <c r="O520">
        <v>99</v>
      </c>
      <c r="P520">
        <v>9999</v>
      </c>
      <c r="Q520">
        <v>1702</v>
      </c>
      <c r="R520">
        <v>2985</v>
      </c>
      <c r="S520">
        <v>4.4458235491445812</v>
      </c>
      <c r="T520">
        <v>6.1597989949748753</v>
      </c>
      <c r="U520">
        <v>163.44154103852603</v>
      </c>
      <c r="V520">
        <v>18.894472361809047</v>
      </c>
      <c r="W520">
        <v>40.971524288107219</v>
      </c>
      <c r="X520">
        <v>0</v>
      </c>
      <c r="Y520">
        <v>7.2460515190530446</v>
      </c>
      <c r="Z520">
        <v>1.2087674017415477</v>
      </c>
      <c r="AA520">
        <v>1.4793696742071669</v>
      </c>
      <c r="AB520">
        <v>-1.4514152848518922</v>
      </c>
      <c r="AC520">
        <v>13.512058881769915</v>
      </c>
      <c r="AD520">
        <v>23.523513358498494</v>
      </c>
      <c r="AE520">
        <v>7.7756649040089618</v>
      </c>
      <c r="AF520">
        <v>5.6218055899695987</v>
      </c>
      <c r="AG520">
        <v>487.60146699266511</v>
      </c>
      <c r="AH520">
        <v>95.510887772194323</v>
      </c>
      <c r="AI520">
        <v>53.969849246231185</v>
      </c>
      <c r="AJ520">
        <v>104.12874945515374</v>
      </c>
      <c r="AK520">
        <v>10.864289384693897</v>
      </c>
      <c r="AL520">
        <v>-18.546077841085875</v>
      </c>
      <c r="AM520">
        <v>-38.869909237383695</v>
      </c>
      <c r="AN520">
        <v>99</v>
      </c>
      <c r="AO520">
        <v>99</v>
      </c>
      <c r="AP520">
        <v>99</v>
      </c>
      <c r="AQ520">
        <v>99</v>
      </c>
      <c r="AR520">
        <v>183.55361508906745</v>
      </c>
      <c r="AS520">
        <v>26.64098880292158</v>
      </c>
    </row>
    <row r="521" spans="1:45">
      <c r="A521">
        <v>13</v>
      </c>
      <c r="B521">
        <v>29</v>
      </c>
      <c r="C521">
        <v>2023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200</v>
      </c>
      <c r="O521">
        <v>99</v>
      </c>
      <c r="P521">
        <v>9999</v>
      </c>
      <c r="Q521">
        <v>2402</v>
      </c>
      <c r="R521">
        <v>4499</v>
      </c>
      <c r="S521">
        <v>4.9215860993539762</v>
      </c>
      <c r="T521">
        <v>6.9168704156479217</v>
      </c>
      <c r="U521">
        <v>188.55512336074753</v>
      </c>
      <c r="V521">
        <v>35.274505445654597</v>
      </c>
      <c r="W521">
        <v>61.146921538119578</v>
      </c>
      <c r="X521">
        <v>0</v>
      </c>
      <c r="Y521">
        <v>7.1407226420043441</v>
      </c>
      <c r="Z521">
        <v>1.3379892396880551</v>
      </c>
      <c r="AA521">
        <v>1.6038482793827562</v>
      </c>
      <c r="AB521">
        <v>-8.0037033574420224</v>
      </c>
      <c r="AC521">
        <v>13.510841332910488</v>
      </c>
      <c r="AD521">
        <v>22.177759317560437</v>
      </c>
      <c r="AE521">
        <v>11.719502982625231</v>
      </c>
      <c r="AF521">
        <v>9.7751486331982438</v>
      </c>
      <c r="AG521">
        <v>514.31145251396651</v>
      </c>
      <c r="AH521">
        <v>95.087797288286325</v>
      </c>
      <c r="AI521">
        <v>58.768615247832855</v>
      </c>
      <c r="AJ521">
        <v>110.35343515705712</v>
      </c>
      <c r="AK521">
        <v>1.6966286690487062</v>
      </c>
      <c r="AL521">
        <v>-17.474679031899001</v>
      </c>
      <c r="AM521">
        <v>-47.701765300428967</v>
      </c>
      <c r="AN521">
        <v>99</v>
      </c>
      <c r="AO521">
        <v>99</v>
      </c>
      <c r="AP521">
        <v>99</v>
      </c>
      <c r="AQ521">
        <v>99</v>
      </c>
      <c r="AR521">
        <v>188.52374301675977</v>
      </c>
      <c r="AS521">
        <v>28.388179380308888</v>
      </c>
    </row>
    <row r="522" spans="1:45">
      <c r="A522">
        <v>13</v>
      </c>
      <c r="B522">
        <v>30</v>
      </c>
      <c r="C522">
        <v>2023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225</v>
      </c>
      <c r="O522">
        <v>99</v>
      </c>
      <c r="P522">
        <v>9999</v>
      </c>
      <c r="Q522">
        <v>3129</v>
      </c>
      <c r="R522">
        <v>6868</v>
      </c>
      <c r="S522">
        <v>5.4963567473039925</v>
      </c>
      <c r="T522">
        <v>7.5984274898078068</v>
      </c>
      <c r="U522">
        <v>213.20221316249183</v>
      </c>
      <c r="V522">
        <v>52.111240535818283</v>
      </c>
      <c r="W522">
        <v>76.368666278392567</v>
      </c>
      <c r="X522">
        <v>0</v>
      </c>
      <c r="Y522">
        <v>7.1914325114801025</v>
      </c>
      <c r="Z522">
        <v>1.4816952079435828</v>
      </c>
      <c r="AA522">
        <v>1.636991529083607</v>
      </c>
      <c r="AB522">
        <v>1.3984519755013749</v>
      </c>
      <c r="AC522">
        <v>10.115369173191027</v>
      </c>
      <c r="AD522">
        <v>17.625409261820504</v>
      </c>
      <c r="AE522">
        <v>17.890541561384772</v>
      </c>
      <c r="AF522">
        <v>16.872950567628038</v>
      </c>
      <c r="AG522">
        <v>532.09929184872681</v>
      </c>
      <c r="AH522">
        <v>96.214327315084446</v>
      </c>
      <c r="AI522">
        <v>63.147932440302846</v>
      </c>
      <c r="AJ522">
        <v>107.22024407401177</v>
      </c>
      <c r="AK522">
        <v>6.2417271267404644</v>
      </c>
      <c r="AL522">
        <v>-16.115001112849971</v>
      </c>
      <c r="AM522">
        <v>-56.474329787835238</v>
      </c>
      <c r="AN522">
        <v>99</v>
      </c>
      <c r="AO522">
        <v>99</v>
      </c>
      <c r="AP522">
        <v>99</v>
      </c>
      <c r="AQ522">
        <v>99</v>
      </c>
      <c r="AR522">
        <v>192.37064938978455</v>
      </c>
      <c r="AS522">
        <v>30.250060114666997</v>
      </c>
    </row>
    <row r="523" spans="1:45">
      <c r="A523">
        <v>13</v>
      </c>
      <c r="B523">
        <v>31</v>
      </c>
      <c r="C523">
        <v>2023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250</v>
      </c>
      <c r="O523">
        <v>99</v>
      </c>
      <c r="P523">
        <v>9999</v>
      </c>
      <c r="Q523">
        <v>3156</v>
      </c>
      <c r="R523">
        <v>7756</v>
      </c>
      <c r="S523">
        <v>6.0300567595459214</v>
      </c>
      <c r="T523">
        <v>8.2528365136668391</v>
      </c>
      <c r="U523">
        <v>237.6488782877764</v>
      </c>
      <c r="V523">
        <v>62.983496647756567</v>
      </c>
      <c r="W523">
        <v>88.525012893243911</v>
      </c>
      <c r="X523">
        <v>0</v>
      </c>
      <c r="Y523">
        <v>7.2281974660213182</v>
      </c>
      <c r="Z523">
        <v>1.5280829318928282</v>
      </c>
      <c r="AA523">
        <v>1.5968472191629819</v>
      </c>
      <c r="AB523">
        <v>2.3799526315677242</v>
      </c>
      <c r="AC523">
        <v>10.143227838369237</v>
      </c>
      <c r="AD523">
        <v>13.897083091996169</v>
      </c>
      <c r="AE523">
        <v>20.203704186094971</v>
      </c>
      <c r="AF523">
        <v>21.239417811434922</v>
      </c>
      <c r="AG523">
        <v>548.67862838915471</v>
      </c>
      <c r="AH523">
        <v>96.557503867973196</v>
      </c>
      <c r="AI523">
        <v>66.155234657039713</v>
      </c>
      <c r="AJ523">
        <v>97.251900103921187</v>
      </c>
      <c r="AK523">
        <v>5.2885456008357687</v>
      </c>
      <c r="AL523">
        <v>-6.1781283770606956</v>
      </c>
      <c r="AM523">
        <v>-63.074294645796201</v>
      </c>
      <c r="AN523">
        <v>99</v>
      </c>
      <c r="AO523">
        <v>99</v>
      </c>
      <c r="AP523">
        <v>99</v>
      </c>
      <c r="AQ523">
        <v>99</v>
      </c>
      <c r="AR523">
        <v>195.75624667729923</v>
      </c>
      <c r="AS523">
        <v>32.002858690109761</v>
      </c>
    </row>
    <row r="524" spans="1:45">
      <c r="A524">
        <v>13</v>
      </c>
      <c r="B524">
        <v>32</v>
      </c>
      <c r="C524">
        <v>2023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275</v>
      </c>
      <c r="O524">
        <v>99</v>
      </c>
      <c r="P524">
        <v>9999</v>
      </c>
      <c r="Q524">
        <v>2679</v>
      </c>
      <c r="R524">
        <v>6385</v>
      </c>
      <c r="S524">
        <v>6.5655647814507292</v>
      </c>
      <c r="T524">
        <v>8.7370399373531704</v>
      </c>
      <c r="U524">
        <v>261.87887235708831</v>
      </c>
      <c r="V524">
        <v>71.667971808927177</v>
      </c>
      <c r="W524">
        <v>93.453406421299917</v>
      </c>
      <c r="X524">
        <v>0</v>
      </c>
      <c r="Y524">
        <v>7.1766104021164123</v>
      </c>
      <c r="Z524">
        <v>1.4826640004797338</v>
      </c>
      <c r="AA524">
        <v>1.5598470928222561</v>
      </c>
      <c r="AB524">
        <v>4.6646604392348276</v>
      </c>
      <c r="AC524">
        <v>9.2910839926417843</v>
      </c>
      <c r="AD524">
        <v>4.871768396479041</v>
      </c>
      <c r="AE524">
        <v>16.632368647268748</v>
      </c>
      <c r="AF524">
        <v>19.267723388769625</v>
      </c>
      <c r="AG524">
        <v>565.64292620045126</v>
      </c>
      <c r="AH524">
        <v>96.805011746280314</v>
      </c>
      <c r="AI524">
        <v>68.723570869224758</v>
      </c>
      <c r="AJ524">
        <v>108.6891340662754</v>
      </c>
      <c r="AK524">
        <v>5.5017553963577939</v>
      </c>
      <c r="AL524">
        <v>-1.1514700384006045</v>
      </c>
      <c r="AM524">
        <v>-58.557449476148818</v>
      </c>
      <c r="AN524">
        <v>99</v>
      </c>
      <c r="AO524">
        <v>99</v>
      </c>
      <c r="AP524">
        <v>99</v>
      </c>
      <c r="AQ524">
        <v>99</v>
      </c>
      <c r="AR524">
        <v>198.99854979052529</v>
      </c>
      <c r="AS524">
        <v>33.531614213037528</v>
      </c>
    </row>
    <row r="525" spans="1:45">
      <c r="A525">
        <v>13</v>
      </c>
      <c r="B525">
        <v>33</v>
      </c>
      <c r="C525">
        <v>2023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300</v>
      </c>
      <c r="O525">
        <v>99</v>
      </c>
      <c r="P525">
        <v>9999</v>
      </c>
      <c r="Q525">
        <v>1810</v>
      </c>
      <c r="R525">
        <v>3722</v>
      </c>
      <c r="S525">
        <v>6.9723267060720042</v>
      </c>
      <c r="T525">
        <v>9.2068780225685121</v>
      </c>
      <c r="U525">
        <v>286.17058033315425</v>
      </c>
      <c r="V525">
        <v>79.043524986566368</v>
      </c>
      <c r="W525">
        <v>96.53412144008594</v>
      </c>
      <c r="X525">
        <v>0</v>
      </c>
      <c r="Y525">
        <v>7.0771845949542476</v>
      </c>
      <c r="Z525">
        <v>1.4744965762382671</v>
      </c>
      <c r="AA525">
        <v>1.5509183220781519</v>
      </c>
      <c r="AB525">
        <v>10.155398301278156</v>
      </c>
      <c r="AC525">
        <v>8.4393761499225786</v>
      </c>
      <c r="AD525">
        <v>0.14460849936356004</v>
      </c>
      <c r="AE525">
        <v>9.695485686003801</v>
      </c>
      <c r="AF525">
        <v>12.273555536885596</v>
      </c>
      <c r="AG525">
        <v>585.28286742319381</v>
      </c>
      <c r="AH525">
        <v>96.722192369693744</v>
      </c>
      <c r="AI525">
        <v>69.344438473938737</v>
      </c>
      <c r="AJ525">
        <v>89.07977577184387</v>
      </c>
      <c r="AK525">
        <v>5.2265524464374238</v>
      </c>
      <c r="AL525">
        <v>4.4719812647204442</v>
      </c>
      <c r="AM525">
        <v>-59.892003421705667</v>
      </c>
      <c r="AN525">
        <v>99</v>
      </c>
      <c r="AO525">
        <v>99</v>
      </c>
      <c r="AP525">
        <v>99</v>
      </c>
      <c r="AQ525">
        <v>99</v>
      </c>
      <c r="AR525">
        <v>202.52836977580955</v>
      </c>
      <c r="AS525">
        <v>34.787546328886563</v>
      </c>
    </row>
    <row r="526" spans="1:45">
      <c r="A526">
        <v>13</v>
      </c>
      <c r="B526">
        <v>34</v>
      </c>
      <c r="C526">
        <v>2023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325</v>
      </c>
      <c r="O526">
        <v>99</v>
      </c>
      <c r="P526">
        <v>9999</v>
      </c>
      <c r="Q526">
        <v>896</v>
      </c>
      <c r="R526">
        <v>1728</v>
      </c>
      <c r="S526">
        <v>7.4548611111111107</v>
      </c>
      <c r="T526">
        <v>9.5949074074074066</v>
      </c>
      <c r="U526">
        <v>310.67505787036993</v>
      </c>
      <c r="V526">
        <v>89.004629629629648</v>
      </c>
      <c r="W526">
        <v>97.395833333333314</v>
      </c>
      <c r="X526">
        <v>0</v>
      </c>
      <c r="Y526">
        <v>6.9568975146555285</v>
      </c>
      <c r="Z526">
        <v>1.38328295730452</v>
      </c>
      <c r="AA526">
        <v>1.5863339960368288</v>
      </c>
      <c r="AB526">
        <v>8.4352085518476088</v>
      </c>
      <c r="AC526">
        <v>6.1302132888815128</v>
      </c>
      <c r="AD526">
        <v>-7.4527832835530177</v>
      </c>
      <c r="AE526">
        <v>4.5012894318685044</v>
      </c>
      <c r="AF526">
        <v>6.1861317487452787</v>
      </c>
      <c r="AG526">
        <v>604.77751338488986</v>
      </c>
      <c r="AH526">
        <v>97.048611111111114</v>
      </c>
      <c r="AI526">
        <v>72.916666666666686</v>
      </c>
      <c r="AJ526">
        <v>83.990972823083055</v>
      </c>
      <c r="AK526">
        <v>12.86856906117848</v>
      </c>
      <c r="AL526">
        <v>11.33160203908845</v>
      </c>
      <c r="AM526">
        <v>-47.374278486631809</v>
      </c>
      <c r="AN526">
        <v>99</v>
      </c>
      <c r="AO526">
        <v>99</v>
      </c>
      <c r="AP526">
        <v>99</v>
      </c>
      <c r="AQ526">
        <v>99</v>
      </c>
      <c r="AR526">
        <v>205.17489589530044</v>
      </c>
      <c r="AS526">
        <v>36.251452661954112</v>
      </c>
    </row>
    <row r="527" spans="1:45">
      <c r="A527">
        <v>13</v>
      </c>
      <c r="B527">
        <v>35</v>
      </c>
      <c r="C527">
        <v>2023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350</v>
      </c>
      <c r="O527">
        <v>99</v>
      </c>
      <c r="P527">
        <v>9999</v>
      </c>
      <c r="Q527">
        <v>398</v>
      </c>
      <c r="R527">
        <v>675</v>
      </c>
      <c r="S527">
        <v>7.9970370370370372</v>
      </c>
      <c r="T527">
        <v>9.7807407407407396</v>
      </c>
      <c r="U527">
        <v>335.41318518518506</v>
      </c>
      <c r="V527">
        <v>96.888888888888886</v>
      </c>
      <c r="W527">
        <v>98.074074074074062</v>
      </c>
      <c r="X527">
        <v>0</v>
      </c>
      <c r="Y527">
        <v>6.9417633208571186</v>
      </c>
      <c r="Z527">
        <v>1.288118969703395</v>
      </c>
      <c r="AA527">
        <v>1.5886400564888563</v>
      </c>
      <c r="AB527">
        <v>18.173891293063779</v>
      </c>
      <c r="AC527">
        <v>1.5361811446357148</v>
      </c>
      <c r="AD527">
        <v>-1.9864397689095337</v>
      </c>
      <c r="AE527">
        <v>1.7583161843236348</v>
      </c>
      <c r="AF527">
        <v>2.6088730276340684</v>
      </c>
      <c r="AG527">
        <v>621.71822358346094</v>
      </c>
      <c r="AH527">
        <v>96.444444444444443</v>
      </c>
      <c r="AI527">
        <v>79.555555555555557</v>
      </c>
      <c r="AJ527">
        <v>76.17498346491162</v>
      </c>
      <c r="AK527">
        <v>3.6892812376994848</v>
      </c>
      <c r="AL527">
        <v>4.9179790132779964</v>
      </c>
      <c r="AM527">
        <v>-43.465540335208125</v>
      </c>
      <c r="AN527">
        <v>99</v>
      </c>
      <c r="AO527">
        <v>99</v>
      </c>
      <c r="AP527">
        <v>99</v>
      </c>
      <c r="AQ527">
        <v>99</v>
      </c>
      <c r="AR527">
        <v>207.62480857580397</v>
      </c>
      <c r="AS527">
        <v>37.737960695202347</v>
      </c>
    </row>
    <row r="528" spans="1:45">
      <c r="A528">
        <v>13</v>
      </c>
      <c r="B528">
        <v>36</v>
      </c>
      <c r="C528">
        <v>2023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375</v>
      </c>
      <c r="O528">
        <v>99</v>
      </c>
      <c r="P528">
        <v>9999</v>
      </c>
      <c r="Q528">
        <v>147</v>
      </c>
      <c r="R528">
        <v>213</v>
      </c>
      <c r="S528">
        <v>8.375586854460094</v>
      </c>
      <c r="T528">
        <v>10.150234741784036</v>
      </c>
      <c r="U528">
        <v>360.39014084507039</v>
      </c>
      <c r="V528">
        <v>98.591549295774627</v>
      </c>
      <c r="W528">
        <v>98.122065727699521</v>
      </c>
      <c r="X528">
        <v>100</v>
      </c>
      <c r="Y528">
        <v>6.849745307546165</v>
      </c>
      <c r="Z528">
        <v>1.2179276088079589</v>
      </c>
      <c r="AA528">
        <v>1.6772329216703297</v>
      </c>
      <c r="AB528">
        <v>20.489517733038781</v>
      </c>
      <c r="AC528">
        <v>4.0462782880840749</v>
      </c>
      <c r="AD528">
        <v>-11.495784971115688</v>
      </c>
      <c r="AE528">
        <v>0.55484644038656916</v>
      </c>
      <c r="AF528">
        <v>0.88454828343317804</v>
      </c>
      <c r="AG528">
        <v>632.46341463414637</v>
      </c>
      <c r="AH528">
        <v>96.244131455399042</v>
      </c>
      <c r="AI528">
        <v>82.159624413145522</v>
      </c>
      <c r="AJ528">
        <v>71.171005867172624</v>
      </c>
      <c r="AK528">
        <v>29.02793699271292</v>
      </c>
      <c r="AL528">
        <v>27.466535144463776</v>
      </c>
      <c r="AM528">
        <v>-34.517954699897274</v>
      </c>
      <c r="AN528">
        <v>99</v>
      </c>
      <c r="AO528">
        <v>99</v>
      </c>
      <c r="AP528">
        <v>99</v>
      </c>
      <c r="AQ528">
        <v>99</v>
      </c>
      <c r="AR528">
        <v>210.39024390243904</v>
      </c>
      <c r="AS528">
        <v>38.993879070995341</v>
      </c>
    </row>
    <row r="529" spans="1:45">
      <c r="A529">
        <v>13</v>
      </c>
      <c r="B529">
        <v>37</v>
      </c>
      <c r="C529">
        <v>2023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400</v>
      </c>
      <c r="O529">
        <v>99</v>
      </c>
      <c r="P529">
        <v>9999</v>
      </c>
      <c r="Q529">
        <v>52</v>
      </c>
      <c r="R529">
        <v>75</v>
      </c>
      <c r="S529">
        <v>8.64</v>
      </c>
      <c r="T529">
        <v>10.346666666666664</v>
      </c>
      <c r="U529">
        <v>384.41333333333341</v>
      </c>
      <c r="V529">
        <v>100</v>
      </c>
      <c r="W529">
        <v>98.666666666666686</v>
      </c>
      <c r="X529">
        <v>100</v>
      </c>
      <c r="Y529">
        <v>7.3065145969560188</v>
      </c>
      <c r="Z529">
        <v>1.1032074449833371</v>
      </c>
      <c r="AA529">
        <v>2.2180672267138903</v>
      </c>
      <c r="AB529">
        <v>3.8475210692209374</v>
      </c>
      <c r="AC529">
        <v>3.4186893832493546</v>
      </c>
      <c r="AD529">
        <v>4.5552595273763359</v>
      </c>
      <c r="AE529">
        <v>0.19536846492484827</v>
      </c>
      <c r="AF529">
        <v>0.33222227293663176</v>
      </c>
      <c r="AG529">
        <v>637.97333333333347</v>
      </c>
      <c r="AH529">
        <v>98.666666666666686</v>
      </c>
      <c r="AI529">
        <v>85.333333333333314</v>
      </c>
      <c r="AJ529">
        <v>69.77601752910671</v>
      </c>
      <c r="AK529">
        <v>7.9142434332165603</v>
      </c>
      <c r="AL529">
        <v>16.167808796877395</v>
      </c>
      <c r="AM529">
        <v>-13.315073083919984</v>
      </c>
      <c r="AN529">
        <v>99</v>
      </c>
      <c r="AO529">
        <v>99</v>
      </c>
      <c r="AP529">
        <v>99</v>
      </c>
      <c r="AQ529">
        <v>99</v>
      </c>
      <c r="AR529">
        <v>213.45333333333329</v>
      </c>
      <c r="AS529">
        <v>39.737747997256442</v>
      </c>
    </row>
    <row r="530" spans="1:45">
      <c r="A530">
        <v>13</v>
      </c>
      <c r="B530">
        <v>38</v>
      </c>
      <c r="C530">
        <v>2023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425</v>
      </c>
      <c r="O530">
        <v>99</v>
      </c>
      <c r="P530">
        <v>9999</v>
      </c>
      <c r="Q530">
        <v>12</v>
      </c>
      <c r="R530">
        <v>18</v>
      </c>
      <c r="S530">
        <v>9.3333333333333357</v>
      </c>
      <c r="T530">
        <v>9.7777777777777768</v>
      </c>
      <c r="U530">
        <v>410.71666666666658</v>
      </c>
      <c r="V530">
        <v>100</v>
      </c>
      <c r="W530">
        <v>94.444444444444443</v>
      </c>
      <c r="X530">
        <v>100</v>
      </c>
      <c r="Y530">
        <v>6.7291447368099826</v>
      </c>
      <c r="Z530">
        <v>0.8164965809277186</v>
      </c>
      <c r="AA530">
        <v>2.4620577562400343</v>
      </c>
      <c r="AB530">
        <v>20.526234810305738</v>
      </c>
      <c r="AC530">
        <v>6.76244130407499</v>
      </c>
      <c r="AD530">
        <v>14.739189947168349</v>
      </c>
      <c r="AE530">
        <v>4.688843158196359E-2</v>
      </c>
      <c r="AF530">
        <v>8.5189068766023515E-2</v>
      </c>
      <c r="AG530">
        <v>618.94117647058818</v>
      </c>
      <c r="AH530">
        <v>94.444444444444443</v>
      </c>
      <c r="AI530">
        <v>94.444444444444443</v>
      </c>
      <c r="AJ530">
        <v>82.558692554224194</v>
      </c>
      <c r="AK530">
        <v>67.774281390286703</v>
      </c>
      <c r="AL530">
        <v>-63.226232668148413</v>
      </c>
      <c r="AM530">
        <v>70.130971843909933</v>
      </c>
      <c r="AN530">
        <v>99</v>
      </c>
      <c r="AO530">
        <v>99</v>
      </c>
      <c r="AP530">
        <v>99</v>
      </c>
      <c r="AQ530">
        <v>99</v>
      </c>
      <c r="AR530">
        <v>213.94117647058823</v>
      </c>
      <c r="AS530">
        <v>42.160002726338355</v>
      </c>
    </row>
    <row r="531" spans="1:45">
      <c r="A531">
        <v>13</v>
      </c>
      <c r="B531">
        <v>39</v>
      </c>
      <c r="C531">
        <v>2023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450</v>
      </c>
      <c r="O531">
        <v>99</v>
      </c>
      <c r="P531">
        <v>9999</v>
      </c>
      <c r="Q531">
        <v>4</v>
      </c>
      <c r="R531">
        <v>5</v>
      </c>
      <c r="S531">
        <v>10</v>
      </c>
      <c r="T531">
        <v>9.4</v>
      </c>
      <c r="U531">
        <v>437</v>
      </c>
      <c r="V531">
        <v>100</v>
      </c>
      <c r="W531">
        <v>100</v>
      </c>
      <c r="X531">
        <v>100</v>
      </c>
      <c r="Y531">
        <v>6.6792215115244646</v>
      </c>
      <c r="Z531">
        <v>0.63245553203367599</v>
      </c>
      <c r="AA531">
        <v>1.9595917942265395</v>
      </c>
      <c r="AB531">
        <v>-31.721152362684791</v>
      </c>
      <c r="AC531">
        <v>-8.5570991419149767</v>
      </c>
      <c r="AD531">
        <v>0</v>
      </c>
      <c r="AE531">
        <v>1.302456432832322E-2</v>
      </c>
      <c r="AF531">
        <v>2.5177956587233888E-2</v>
      </c>
      <c r="AG531">
        <v>603.20000000000005</v>
      </c>
      <c r="AH531">
        <v>100</v>
      </c>
      <c r="AI531">
        <v>100</v>
      </c>
      <c r="AJ531">
        <v>53.945898824655451</v>
      </c>
      <c r="AK531">
        <v>4.5682046399366474</v>
      </c>
      <c r="AL531">
        <v>53.655244280884013</v>
      </c>
      <c r="AM531">
        <v>-69.757117734415772</v>
      </c>
      <c r="AN531">
        <v>99</v>
      </c>
      <c r="AO531">
        <v>99</v>
      </c>
      <c r="AP531">
        <v>99</v>
      </c>
      <c r="AQ531">
        <v>99</v>
      </c>
      <c r="AR531">
        <v>215.6</v>
      </c>
      <c r="AS531">
        <v>43.687483748395728</v>
      </c>
    </row>
    <row r="532" spans="1:45">
      <c r="A532">
        <v>13</v>
      </c>
      <c r="B532">
        <v>40</v>
      </c>
      <c r="C532">
        <v>2023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475</v>
      </c>
      <c r="O532">
        <v>99</v>
      </c>
      <c r="P532">
        <v>9999</v>
      </c>
      <c r="AN532">
        <v>99</v>
      </c>
      <c r="AO532">
        <v>99</v>
      </c>
      <c r="AP532">
        <v>99</v>
      </c>
      <c r="AQ532">
        <v>99</v>
      </c>
    </row>
    <row r="533" spans="1:45">
      <c r="A533">
        <v>13</v>
      </c>
      <c r="B533">
        <v>41</v>
      </c>
      <c r="C533">
        <v>2023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500</v>
      </c>
      <c r="O533">
        <v>99</v>
      </c>
      <c r="P533">
        <v>9999</v>
      </c>
      <c r="Q533">
        <v>1</v>
      </c>
      <c r="R533">
        <v>1</v>
      </c>
      <c r="S533">
        <v>10</v>
      </c>
      <c r="T533">
        <v>8</v>
      </c>
      <c r="U533">
        <v>475.1</v>
      </c>
      <c r="V533">
        <v>100</v>
      </c>
      <c r="W533">
        <v>100</v>
      </c>
      <c r="X533">
        <v>100</v>
      </c>
      <c r="Y533">
        <v>0</v>
      </c>
      <c r="Z533">
        <v>0</v>
      </c>
      <c r="AA533">
        <v>0</v>
      </c>
      <c r="AE533">
        <v>2.6049128656646442E-3</v>
      </c>
      <c r="AF533">
        <v>5.4746211325376751E-3</v>
      </c>
      <c r="AG533">
        <v>633</v>
      </c>
      <c r="AH533">
        <v>100</v>
      </c>
      <c r="AI533">
        <v>100</v>
      </c>
      <c r="AJ533">
        <v>0</v>
      </c>
      <c r="AN533">
        <v>99</v>
      </c>
      <c r="AO533">
        <v>99</v>
      </c>
      <c r="AP533">
        <v>99</v>
      </c>
      <c r="AQ533">
        <v>99</v>
      </c>
      <c r="AR533">
        <v>226</v>
      </c>
      <c r="AS533">
        <v>41.14985338523816</v>
      </c>
    </row>
    <row r="534" spans="1:45">
      <c r="A534">
        <v>13</v>
      </c>
      <c r="B534">
        <v>42</v>
      </c>
      <c r="C534">
        <v>2023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525</v>
      </c>
      <c r="O534">
        <v>99</v>
      </c>
      <c r="P534">
        <v>9999</v>
      </c>
      <c r="AN534">
        <v>99</v>
      </c>
      <c r="AO534">
        <v>99</v>
      </c>
      <c r="AP534">
        <v>99</v>
      </c>
      <c r="AQ534">
        <v>99</v>
      </c>
    </row>
    <row r="535" spans="1:45">
      <c r="A535">
        <v>13</v>
      </c>
      <c r="B535">
        <v>43</v>
      </c>
      <c r="C535">
        <v>2023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550</v>
      </c>
      <c r="O535">
        <v>99</v>
      </c>
      <c r="P535">
        <v>9999</v>
      </c>
      <c r="AN535">
        <v>99</v>
      </c>
      <c r="AO535">
        <v>99</v>
      </c>
      <c r="AP535">
        <v>99</v>
      </c>
      <c r="AQ535">
        <v>99</v>
      </c>
    </row>
    <row r="536" spans="1:45">
      <c r="A536">
        <v>13</v>
      </c>
      <c r="B536">
        <v>44</v>
      </c>
      <c r="C536">
        <v>2023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575</v>
      </c>
      <c r="O536">
        <v>99</v>
      </c>
      <c r="P536">
        <v>9999</v>
      </c>
      <c r="AN536">
        <v>99</v>
      </c>
      <c r="AO536">
        <v>99</v>
      </c>
      <c r="AP536">
        <v>99</v>
      </c>
      <c r="AQ536">
        <v>99</v>
      </c>
    </row>
    <row r="537" spans="1:45">
      <c r="A537">
        <v>14</v>
      </c>
      <c r="B537">
        <v>1</v>
      </c>
      <c r="C537">
        <v>2024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1</v>
      </c>
      <c r="P537">
        <v>9999</v>
      </c>
      <c r="Q537">
        <v>124</v>
      </c>
      <c r="R537">
        <v>853</v>
      </c>
      <c r="S537">
        <v>6.0961313012895637</v>
      </c>
      <c r="T537">
        <v>7.5908558030480657</v>
      </c>
      <c r="U537">
        <v>232.9698710433764</v>
      </c>
      <c r="V537">
        <v>63.540445486518166</v>
      </c>
      <c r="W537">
        <v>74.325908558030491</v>
      </c>
      <c r="X537">
        <v>2.8135990621336457</v>
      </c>
      <c r="Y537">
        <v>57.795129904372494</v>
      </c>
      <c r="Z537">
        <v>1.7472528205350899</v>
      </c>
      <c r="AA537">
        <v>2.0035749629591311</v>
      </c>
      <c r="AB537">
        <v>62.87819047616248</v>
      </c>
      <c r="AC537">
        <v>59.469241031388712</v>
      </c>
      <c r="AD537">
        <v>43.017045279851047</v>
      </c>
      <c r="AE537">
        <v>2.3135340385136969</v>
      </c>
      <c r="AF537">
        <v>2.3866887241147139</v>
      </c>
      <c r="AG537">
        <v>532.97156398104278</v>
      </c>
      <c r="AH537">
        <v>98.007033997655327</v>
      </c>
      <c r="AI537">
        <v>77.842907385697515</v>
      </c>
      <c r="AJ537">
        <v>110.10165120912463</v>
      </c>
      <c r="AK537">
        <v>54.832090895695792</v>
      </c>
      <c r="AL537">
        <v>26.692181359770434</v>
      </c>
      <c r="AM537">
        <v>8.9243667733845933E-4</v>
      </c>
      <c r="AN537">
        <v>99</v>
      </c>
      <c r="AO537">
        <v>99</v>
      </c>
      <c r="AP537">
        <v>99</v>
      </c>
      <c r="AQ537">
        <v>99</v>
      </c>
      <c r="AR537">
        <v>193.57938388625595</v>
      </c>
      <c r="AS537">
        <v>31.698745960016872</v>
      </c>
    </row>
    <row r="538" spans="1:45">
      <c r="A538">
        <v>14</v>
      </c>
      <c r="B538">
        <v>2</v>
      </c>
      <c r="C538">
        <v>2024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2</v>
      </c>
      <c r="P538">
        <v>9999</v>
      </c>
      <c r="Q538">
        <v>175</v>
      </c>
      <c r="R538">
        <v>1338</v>
      </c>
      <c r="S538">
        <v>6.5127055306427506</v>
      </c>
      <c r="T538">
        <v>7.220478325859494</v>
      </c>
      <c r="U538">
        <v>225.45635276532155</v>
      </c>
      <c r="V538">
        <v>71.300448430493262</v>
      </c>
      <c r="W538">
        <v>67.11509715994022</v>
      </c>
      <c r="X538">
        <v>0.97159940209267581</v>
      </c>
      <c r="Y538">
        <v>52.278648685402509</v>
      </c>
      <c r="Z538">
        <v>1.6303098841539339</v>
      </c>
      <c r="AA538">
        <v>2.1020238830674929</v>
      </c>
      <c r="AB538">
        <v>55.141700102794786</v>
      </c>
      <c r="AC538">
        <v>53.013734776991939</v>
      </c>
      <c r="AD538">
        <v>35.543285208639823</v>
      </c>
      <c r="AE538">
        <v>3.6289666395443447</v>
      </c>
      <c r="AF538">
        <v>3.622977036561287</v>
      </c>
      <c r="AG538">
        <v>498.19832826747745</v>
      </c>
      <c r="AH538">
        <v>97.982062780269061</v>
      </c>
      <c r="AI538">
        <v>85.799701046337802</v>
      </c>
      <c r="AJ538">
        <v>110.06147507224151</v>
      </c>
      <c r="AK538">
        <v>26.746583904706608</v>
      </c>
      <c r="AL538">
        <v>-5.8667939972898226</v>
      </c>
      <c r="AM538">
        <v>-27.836390393979958</v>
      </c>
      <c r="AN538">
        <v>99</v>
      </c>
      <c r="AO538">
        <v>99</v>
      </c>
      <c r="AP538">
        <v>99</v>
      </c>
      <c r="AQ538">
        <v>99</v>
      </c>
      <c r="AR538">
        <v>189.88905775075983</v>
      </c>
      <c r="AS538">
        <v>32.512758827780821</v>
      </c>
    </row>
    <row r="539" spans="1:45">
      <c r="A539">
        <v>14</v>
      </c>
      <c r="B539">
        <v>3</v>
      </c>
      <c r="C539">
        <v>2024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3</v>
      </c>
      <c r="P539">
        <v>9999</v>
      </c>
      <c r="Q539">
        <v>217</v>
      </c>
      <c r="R539">
        <v>1623</v>
      </c>
      <c r="S539">
        <v>6.4060382008626</v>
      </c>
      <c r="T539">
        <v>7.6142945163277886</v>
      </c>
      <c r="U539">
        <v>229.87104128157756</v>
      </c>
      <c r="V539">
        <v>72.643253234750475</v>
      </c>
      <c r="W539">
        <v>74.984596426370899</v>
      </c>
      <c r="X539">
        <v>0.49291435613062223</v>
      </c>
      <c r="Y539">
        <v>49.334132182880467</v>
      </c>
      <c r="Z539">
        <v>1.5203326859774731</v>
      </c>
      <c r="AA539">
        <v>1.9508041167485544</v>
      </c>
      <c r="AB539">
        <v>62.188334442860494</v>
      </c>
      <c r="AC539">
        <v>49.163579462693903</v>
      </c>
      <c r="AD539">
        <v>41.095566536251631</v>
      </c>
      <c r="AE539">
        <v>4.4019528071602929</v>
      </c>
      <c r="AF539">
        <v>4.4807403051118069</v>
      </c>
      <c r="AG539">
        <v>500.55354919053559</v>
      </c>
      <c r="AH539">
        <v>98.336414048059169</v>
      </c>
      <c r="AI539">
        <v>85.335797905114006</v>
      </c>
      <c r="AJ539">
        <v>106.65277775552718</v>
      </c>
      <c r="AK539">
        <v>32.158078516273385</v>
      </c>
      <c r="AL539">
        <v>-3.3149369397124575</v>
      </c>
      <c r="AM539">
        <v>-20.370878086508878</v>
      </c>
      <c r="AN539">
        <v>99</v>
      </c>
      <c r="AO539">
        <v>99</v>
      </c>
      <c r="AP539">
        <v>99</v>
      </c>
      <c r="AQ539">
        <v>99</v>
      </c>
      <c r="AR539">
        <v>191.54420921544212</v>
      </c>
      <c r="AS539">
        <v>32.356929844687606</v>
      </c>
    </row>
    <row r="540" spans="1:45">
      <c r="A540">
        <v>14</v>
      </c>
      <c r="B540">
        <v>4</v>
      </c>
      <c r="C540">
        <v>2024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4</v>
      </c>
      <c r="P540">
        <v>9999</v>
      </c>
      <c r="Q540">
        <v>1418</v>
      </c>
      <c r="R540">
        <v>9052</v>
      </c>
      <c r="S540">
        <v>6.0927481759893904</v>
      </c>
      <c r="T540">
        <v>7.6859257622624861</v>
      </c>
      <c r="U540">
        <v>231.14080866107031</v>
      </c>
      <c r="V540">
        <v>62.372956252761831</v>
      </c>
      <c r="W540">
        <v>76.380910296067185</v>
      </c>
      <c r="X540">
        <v>0.43084401237295622</v>
      </c>
      <c r="Y540">
        <v>49.485033473999103</v>
      </c>
      <c r="Z540">
        <v>1.7469895448993702</v>
      </c>
      <c r="AA540">
        <v>1.8701815961610659</v>
      </c>
      <c r="AB540">
        <v>62.957915057054016</v>
      </c>
      <c r="AC540">
        <v>57.683502566213015</v>
      </c>
      <c r="AD540">
        <v>45.651467487060067</v>
      </c>
      <c r="AE540">
        <v>24.551125576349339</v>
      </c>
      <c r="AF540">
        <v>25.128592549722807</v>
      </c>
      <c r="AG540">
        <v>529.18993469939198</v>
      </c>
      <c r="AH540">
        <v>97.591692443658815</v>
      </c>
      <c r="AI540">
        <v>73.740609809986736</v>
      </c>
      <c r="AJ540">
        <v>105.14986387542268</v>
      </c>
      <c r="AK540">
        <v>32.655704551019276</v>
      </c>
      <c r="AL540">
        <v>4.8148544630819989</v>
      </c>
      <c r="AM540">
        <v>-22.772269432521114</v>
      </c>
      <c r="AN540">
        <v>99</v>
      </c>
      <c r="AO540">
        <v>99</v>
      </c>
      <c r="AP540">
        <v>99</v>
      </c>
      <c r="AQ540">
        <v>99</v>
      </c>
      <c r="AR540">
        <v>193.1251970276964</v>
      </c>
      <c r="AS540">
        <v>31.869553953980802</v>
      </c>
    </row>
    <row r="541" spans="1:45">
      <c r="A541">
        <v>14</v>
      </c>
      <c r="B541">
        <v>5</v>
      </c>
      <c r="C541">
        <v>2024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7</v>
      </c>
      <c r="P541">
        <v>9999</v>
      </c>
      <c r="Q541">
        <v>98</v>
      </c>
      <c r="R541">
        <v>815</v>
      </c>
      <c r="S541">
        <v>6.3857493857493868</v>
      </c>
      <c r="T541">
        <v>7.6981595092024513</v>
      </c>
      <c r="U541">
        <v>241.71730061349683</v>
      </c>
      <c r="V541">
        <v>69.079754601227023</v>
      </c>
      <c r="W541">
        <v>76.073619631901849</v>
      </c>
      <c r="X541">
        <v>3.4355828220858879</v>
      </c>
      <c r="Y541">
        <v>59.150107333980081</v>
      </c>
      <c r="Z541">
        <v>1.6784805053801548</v>
      </c>
      <c r="AA541">
        <v>1.8287906222968724</v>
      </c>
      <c r="AB541">
        <v>65.194803988261938</v>
      </c>
      <c r="AC541">
        <v>54.537478986908809</v>
      </c>
      <c r="AD541">
        <v>34.448697282355639</v>
      </c>
      <c r="AE541">
        <v>2.2104692161649031</v>
      </c>
      <c r="AF541">
        <v>2.3659868972340377</v>
      </c>
      <c r="AG541">
        <v>523.02114427860693</v>
      </c>
      <c r="AH541">
        <v>98.036809815950946</v>
      </c>
      <c r="AI541">
        <v>76.564417177914109</v>
      </c>
      <c r="AJ541">
        <v>109.83546401281139</v>
      </c>
      <c r="AK541">
        <v>42.666362299165051</v>
      </c>
      <c r="AL541">
        <v>23.353871791709079</v>
      </c>
      <c r="AM541">
        <v>-8.7740149681314552</v>
      </c>
      <c r="AN541">
        <v>99</v>
      </c>
      <c r="AO541">
        <v>99</v>
      </c>
      <c r="AP541">
        <v>99</v>
      </c>
      <c r="AQ541">
        <v>99</v>
      </c>
      <c r="AR541">
        <v>194.16791044776124</v>
      </c>
      <c r="AS541">
        <v>32.518374476363761</v>
      </c>
    </row>
    <row r="542" spans="1:45">
      <c r="A542">
        <v>14</v>
      </c>
      <c r="B542">
        <v>6</v>
      </c>
      <c r="C542">
        <v>2024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8</v>
      </c>
      <c r="P542">
        <v>9999</v>
      </c>
      <c r="Q542">
        <v>136</v>
      </c>
      <c r="R542">
        <v>725</v>
      </c>
      <c r="S542">
        <v>6.1867219917012459</v>
      </c>
      <c r="T542">
        <v>7.5420689655172399</v>
      </c>
      <c r="U542">
        <v>227.48744827586225</v>
      </c>
      <c r="V542">
        <v>68.275862068965523</v>
      </c>
      <c r="W542">
        <v>72.13793103448279</v>
      </c>
      <c r="X542">
        <v>1.1034482758620687</v>
      </c>
      <c r="Y542">
        <v>57.796893792913771</v>
      </c>
      <c r="Z542">
        <v>1.4953912984002613</v>
      </c>
      <c r="AA542">
        <v>1.9637988858865527</v>
      </c>
      <c r="AB542">
        <v>63.41685842737246</v>
      </c>
      <c r="AC542">
        <v>63.084499985796583</v>
      </c>
      <c r="AD542">
        <v>42.413086757621038</v>
      </c>
      <c r="AE542">
        <v>1.9663683211282887</v>
      </c>
      <c r="AF542">
        <v>1.9808082523100281</v>
      </c>
      <c r="AG542">
        <v>537.36223776223756</v>
      </c>
      <c r="AH542">
        <v>97.931034482758619</v>
      </c>
      <c r="AI542">
        <v>84.551724137931004</v>
      </c>
      <c r="AJ542">
        <v>98.124533265431822</v>
      </c>
      <c r="AK542">
        <v>33.694431246981658</v>
      </c>
      <c r="AL542">
        <v>17.642490736120788</v>
      </c>
      <c r="AM542">
        <v>-15.200085691679361</v>
      </c>
      <c r="AN542">
        <v>99</v>
      </c>
      <c r="AO542">
        <v>99</v>
      </c>
      <c r="AP542">
        <v>99</v>
      </c>
      <c r="AQ542">
        <v>99</v>
      </c>
      <c r="AR542">
        <v>191.66853146853151</v>
      </c>
      <c r="AS542">
        <v>31.709053540692</v>
      </c>
    </row>
    <row r="543" spans="1:45">
      <c r="A543">
        <v>14</v>
      </c>
      <c r="B543">
        <v>7</v>
      </c>
      <c r="C543">
        <v>2024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</v>
      </c>
      <c r="P543">
        <v>9999</v>
      </c>
      <c r="Q543">
        <v>353</v>
      </c>
      <c r="R543">
        <v>2115</v>
      </c>
      <c r="S543">
        <v>6.4985808893093679</v>
      </c>
      <c r="T543">
        <v>8.1971631205673816</v>
      </c>
      <c r="U543">
        <v>225.77527186761256</v>
      </c>
      <c r="V543">
        <v>72.482269503546092</v>
      </c>
      <c r="W543">
        <v>76.737588652482273</v>
      </c>
      <c r="X543">
        <v>0.61465721040189125</v>
      </c>
      <c r="Y543">
        <v>53.82269269591999</v>
      </c>
      <c r="Z543">
        <v>1.6713783314252739</v>
      </c>
      <c r="AA543">
        <v>2.260440236073967</v>
      </c>
      <c r="AB543">
        <v>63.185875613465775</v>
      </c>
      <c r="AC543">
        <v>61.487576319087886</v>
      </c>
      <c r="AD543">
        <v>45.867812676737607</v>
      </c>
      <c r="AE543">
        <v>5.7363710333604541</v>
      </c>
      <c r="AF543">
        <v>5.7350041494330153</v>
      </c>
      <c r="AG543">
        <v>507.79054779806648</v>
      </c>
      <c r="AH543">
        <v>87.801418439716301</v>
      </c>
      <c r="AI543">
        <v>74.751773049645408</v>
      </c>
      <c r="AJ543">
        <v>100.0233708287459</v>
      </c>
      <c r="AK543">
        <v>11.217904914442823</v>
      </c>
      <c r="AL543">
        <v>-25.950808012117477</v>
      </c>
      <c r="AM543">
        <v>-33.351675587357498</v>
      </c>
      <c r="AN543">
        <v>99</v>
      </c>
      <c r="AO543">
        <v>99</v>
      </c>
      <c r="AP543">
        <v>99</v>
      </c>
      <c r="AQ543">
        <v>99</v>
      </c>
      <c r="AR543">
        <v>188.953276047261</v>
      </c>
      <c r="AS543">
        <v>32.591835140637258</v>
      </c>
    </row>
    <row r="544" spans="1:45">
      <c r="A544">
        <v>14</v>
      </c>
      <c r="B544">
        <v>8</v>
      </c>
      <c r="C544">
        <v>2024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11</v>
      </c>
      <c r="P544">
        <v>9999</v>
      </c>
      <c r="Q544">
        <v>1126</v>
      </c>
      <c r="R544">
        <v>6332</v>
      </c>
      <c r="S544">
        <v>6.0370136032900996</v>
      </c>
      <c r="T544">
        <v>8.2348389134554623</v>
      </c>
      <c r="U544">
        <v>229.69546746683471</v>
      </c>
      <c r="V544">
        <v>62.555274794693609</v>
      </c>
      <c r="W544">
        <v>80.337965887555285</v>
      </c>
      <c r="X544">
        <v>0.82122552116235004</v>
      </c>
      <c r="Y544">
        <v>51.853588313247677</v>
      </c>
      <c r="Z544">
        <v>1.6923373197960787</v>
      </c>
      <c r="AA544">
        <v>2.1000629647816123</v>
      </c>
      <c r="AB544">
        <v>53.015031702497282</v>
      </c>
      <c r="AC544">
        <v>60.172627450740798</v>
      </c>
      <c r="AD544">
        <v>44.800878018070009</v>
      </c>
      <c r="AE544">
        <v>17.173854081909411</v>
      </c>
      <c r="AF544">
        <v>17.467884935410137</v>
      </c>
      <c r="AG544">
        <v>536.64639915892781</v>
      </c>
      <c r="AH544">
        <v>89.955780164245127</v>
      </c>
      <c r="AI544">
        <v>67.229943145925475</v>
      </c>
      <c r="AJ544">
        <v>104.60300883541188</v>
      </c>
      <c r="AK544">
        <v>37.649607843180306</v>
      </c>
      <c r="AL544">
        <v>-9.2546668819002047</v>
      </c>
      <c r="AM544">
        <v>-24.956941610853359</v>
      </c>
      <c r="AN544">
        <v>99</v>
      </c>
      <c r="AO544">
        <v>99</v>
      </c>
      <c r="AP544">
        <v>99</v>
      </c>
      <c r="AQ544">
        <v>99</v>
      </c>
      <c r="AR544">
        <v>192.51936218678819</v>
      </c>
      <c r="AS544">
        <v>31.740176777468758</v>
      </c>
    </row>
    <row r="545" spans="1:45">
      <c r="A545">
        <v>14</v>
      </c>
      <c r="B545">
        <v>9</v>
      </c>
      <c r="C545">
        <v>2024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14</v>
      </c>
      <c r="P545">
        <v>9999</v>
      </c>
      <c r="Q545">
        <v>831</v>
      </c>
      <c r="R545">
        <v>2828</v>
      </c>
      <c r="S545">
        <v>5.2388535031847132</v>
      </c>
      <c r="T545">
        <v>7.5523338048090514</v>
      </c>
      <c r="U545">
        <v>214.09738330975924</v>
      </c>
      <c r="V545">
        <v>39.886845827439885</v>
      </c>
      <c r="W545">
        <v>71.676096181046674</v>
      </c>
      <c r="X545">
        <v>0.28288543140028283</v>
      </c>
      <c r="Y545">
        <v>52.840420337479195</v>
      </c>
      <c r="Z545">
        <v>1.5868183490483307</v>
      </c>
      <c r="AA545">
        <v>2.0140291722512402</v>
      </c>
      <c r="AB545">
        <v>52.584068032576887</v>
      </c>
      <c r="AC545">
        <v>64.280338901447649</v>
      </c>
      <c r="AD545">
        <v>54.420960839380946</v>
      </c>
      <c r="AE545">
        <v>7.6701925684838592</v>
      </c>
      <c r="AF545">
        <v>7.2717301715453182</v>
      </c>
      <c r="AG545">
        <v>547.67014388489213</v>
      </c>
      <c r="AH545">
        <v>97.949080622347964</v>
      </c>
      <c r="AI545">
        <v>49.681753889674681</v>
      </c>
      <c r="AJ545">
        <v>106.81133525440168</v>
      </c>
      <c r="AK545">
        <v>46.624012090579519</v>
      </c>
      <c r="AL545">
        <v>16.172596933108988</v>
      </c>
      <c r="AM545">
        <v>-18.968215224638392</v>
      </c>
      <c r="AN545">
        <v>99</v>
      </c>
      <c r="AO545">
        <v>99</v>
      </c>
      <c r="AP545">
        <v>99</v>
      </c>
      <c r="AQ545">
        <v>99</v>
      </c>
      <c r="AR545">
        <v>192.15791366906475</v>
      </c>
      <c r="AS545">
        <v>29.727968094317173</v>
      </c>
    </row>
    <row r="546" spans="1:45">
      <c r="A546">
        <v>14</v>
      </c>
      <c r="B546">
        <v>10</v>
      </c>
      <c r="C546">
        <v>2024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15</v>
      </c>
      <c r="P546">
        <v>9999</v>
      </c>
      <c r="Q546">
        <v>511</v>
      </c>
      <c r="R546">
        <v>2069</v>
      </c>
      <c r="S546">
        <v>5.1001451378809879</v>
      </c>
      <c r="T546">
        <v>7.5302078298695028</v>
      </c>
      <c r="U546">
        <v>216.10256162397312</v>
      </c>
      <c r="V546">
        <v>34.219429676172069</v>
      </c>
      <c r="W546">
        <v>69.260512324794576</v>
      </c>
      <c r="X546">
        <v>0.82165297245045954</v>
      </c>
      <c r="Y546">
        <v>56.473358845272251</v>
      </c>
      <c r="Z546">
        <v>1.4927320289969317</v>
      </c>
      <c r="AA546">
        <v>1.9775641057816955</v>
      </c>
      <c r="AB546">
        <v>56.924977702879296</v>
      </c>
      <c r="AC546">
        <v>69.421245207829514</v>
      </c>
      <c r="AD546">
        <v>44.431924409527774</v>
      </c>
      <c r="AE546">
        <v>5.6116083536750736</v>
      </c>
      <c r="AF546">
        <v>5.3699148157715797</v>
      </c>
      <c r="AG546">
        <v>555.11465603190436</v>
      </c>
      <c r="AH546">
        <v>96.906718221362979</v>
      </c>
      <c r="AI546">
        <v>46.399226679555355</v>
      </c>
      <c r="AJ546">
        <v>116.25112833876602</v>
      </c>
      <c r="AK546">
        <v>63.423671307311437</v>
      </c>
      <c r="AL546">
        <v>43.376815781942803</v>
      </c>
      <c r="AM546">
        <v>11.897102679912731</v>
      </c>
      <c r="AN546">
        <v>99</v>
      </c>
      <c r="AO546">
        <v>99</v>
      </c>
      <c r="AP546">
        <v>99</v>
      </c>
      <c r="AQ546">
        <v>99</v>
      </c>
      <c r="AR546">
        <v>193.70687936191425</v>
      </c>
      <c r="AS546">
        <v>29.260347323079944</v>
      </c>
    </row>
    <row r="547" spans="1:45" s="507" customFormat="1">
      <c r="A547" s="507">
        <v>14</v>
      </c>
      <c r="B547" s="507">
        <v>11</v>
      </c>
      <c r="C547" s="507">
        <v>2024</v>
      </c>
      <c r="D547" s="507">
        <v>99</v>
      </c>
      <c r="E547" s="507">
        <v>99</v>
      </c>
      <c r="F547" s="507">
        <v>99</v>
      </c>
      <c r="G547" s="507">
        <v>99</v>
      </c>
      <c r="H547" s="507">
        <v>99</v>
      </c>
      <c r="I547" s="507">
        <v>99</v>
      </c>
      <c r="J547" s="507">
        <v>999</v>
      </c>
      <c r="K547" s="507">
        <v>99</v>
      </c>
      <c r="L547" s="507">
        <v>99</v>
      </c>
      <c r="M547" s="507">
        <v>99</v>
      </c>
      <c r="N547" s="507">
        <v>99</v>
      </c>
      <c r="O547" s="507">
        <v>16</v>
      </c>
      <c r="P547" s="507">
        <v>9999</v>
      </c>
      <c r="Q547" s="507">
        <v>1305</v>
      </c>
      <c r="R547" s="507">
        <v>6563</v>
      </c>
      <c r="S547" s="507">
        <v>5.6990543014032955</v>
      </c>
      <c r="T547" s="507">
        <v>7.7504190156940451</v>
      </c>
      <c r="U547" s="507">
        <v>222.68863324699021</v>
      </c>
      <c r="V547" s="507">
        <v>50.358067956727112</v>
      </c>
      <c r="W547" s="507">
        <v>74.021026969373764</v>
      </c>
      <c r="X547" s="507">
        <v>0.56376657016608256</v>
      </c>
      <c r="Y547" s="507">
        <v>51.975042141819586</v>
      </c>
      <c r="Z547" s="507">
        <v>1.7329689583217651</v>
      </c>
      <c r="AA547" s="507">
        <v>2.0471803000267808</v>
      </c>
      <c r="AB547" s="507">
        <v>52.100133876342625</v>
      </c>
      <c r="AC547" s="507">
        <v>61.366694157952786</v>
      </c>
      <c r="AD547" s="507">
        <v>30.222635886480759</v>
      </c>
      <c r="AE547" s="507">
        <v>17.800379712503389</v>
      </c>
      <c r="AF547" s="507">
        <v>17.552842052651243</v>
      </c>
      <c r="AG547" s="507">
        <v>541.45620678300952</v>
      </c>
      <c r="AH547" s="507">
        <v>92.213926557976563</v>
      </c>
      <c r="AI547" s="507">
        <v>55.416730153893049</v>
      </c>
      <c r="AJ547" s="507">
        <v>109.55143435098277</v>
      </c>
      <c r="AK547" s="507">
        <v>45.843299239306518</v>
      </c>
      <c r="AL547" s="507">
        <v>23.155360842140222</v>
      </c>
      <c r="AM547" s="507">
        <v>-24.473718773096007</v>
      </c>
      <c r="AN547" s="507">
        <v>99</v>
      </c>
      <c r="AO547" s="507">
        <v>99</v>
      </c>
      <c r="AP547" s="507">
        <v>99</v>
      </c>
      <c r="AQ547" s="507">
        <v>99</v>
      </c>
      <c r="AR547" s="507">
        <v>192.63944682252225</v>
      </c>
      <c r="AS547" s="507">
        <v>30.836941631062423</v>
      </c>
    </row>
    <row r="548" spans="1:45" s="507" customFormat="1">
      <c r="A548" s="507">
        <v>14</v>
      </c>
      <c r="B548" s="507">
        <v>12</v>
      </c>
      <c r="C548" s="507">
        <v>2024</v>
      </c>
      <c r="D548" s="507">
        <v>99</v>
      </c>
      <c r="E548" s="507">
        <v>99</v>
      </c>
      <c r="F548" s="507">
        <v>99</v>
      </c>
      <c r="G548" s="507">
        <v>99</v>
      </c>
      <c r="H548" s="507">
        <v>99</v>
      </c>
      <c r="I548" s="507">
        <v>99</v>
      </c>
      <c r="J548" s="507">
        <v>999</v>
      </c>
      <c r="K548" s="507">
        <v>99</v>
      </c>
      <c r="L548" s="507">
        <v>99</v>
      </c>
      <c r="M548" s="507">
        <v>99</v>
      </c>
      <c r="N548" s="507">
        <v>99</v>
      </c>
      <c r="O548" s="507">
        <v>18</v>
      </c>
      <c r="P548" s="507">
        <v>9999</v>
      </c>
      <c r="Q548" s="507">
        <v>424</v>
      </c>
      <c r="R548" s="507">
        <v>1952</v>
      </c>
      <c r="S548" s="507">
        <v>5.3943589743589753</v>
      </c>
      <c r="T548" s="507">
        <v>7.2561475409836067</v>
      </c>
      <c r="U548" s="507">
        <v>221.59528688524605</v>
      </c>
      <c r="V548" s="507">
        <v>43.186475409836063</v>
      </c>
      <c r="W548" s="507">
        <v>61.321721311475407</v>
      </c>
      <c r="X548" s="507">
        <v>0.40983606557377056</v>
      </c>
      <c r="Y548" s="507">
        <v>49.496039110443917</v>
      </c>
      <c r="Z548" s="507">
        <v>1.54434779379899</v>
      </c>
      <c r="AA548" s="507">
        <v>2.1225185885074174</v>
      </c>
      <c r="AB548" s="507">
        <v>51.829370589824258</v>
      </c>
      <c r="AC548" s="507">
        <v>61.012855618960877</v>
      </c>
      <c r="AD548" s="507">
        <v>33.887758181828957</v>
      </c>
      <c r="AE548" s="507">
        <v>5.2942771901274757</v>
      </c>
      <c r="AF548" s="507">
        <v>5.1950211896175054</v>
      </c>
      <c r="AG548" s="507">
        <v>563.93798449612405</v>
      </c>
      <c r="AH548" s="507">
        <v>98.668032786885249</v>
      </c>
      <c r="AI548" s="507">
        <v>52.971311475409841</v>
      </c>
      <c r="AJ548" s="507">
        <v>99.339978338009303</v>
      </c>
      <c r="AK548" s="507">
        <v>44.794937494397274</v>
      </c>
      <c r="AL548" s="507">
        <v>21.230491277177094</v>
      </c>
      <c r="AM548" s="507">
        <v>-12.293515285091798</v>
      </c>
      <c r="AN548" s="507">
        <v>99</v>
      </c>
      <c r="AO548" s="507">
        <v>99</v>
      </c>
      <c r="AP548" s="507">
        <v>99</v>
      </c>
      <c r="AQ548" s="507">
        <v>99</v>
      </c>
      <c r="AR548" s="507">
        <v>193.76744186046503</v>
      </c>
      <c r="AS548" s="507">
        <v>30.103069460798643</v>
      </c>
    </row>
    <row r="549" spans="1:45" s="507" customFormat="1">
      <c r="A549" s="507">
        <v>14</v>
      </c>
      <c r="B549" s="507">
        <v>13</v>
      </c>
      <c r="C549" s="507">
        <v>2024</v>
      </c>
      <c r="D549" s="507">
        <v>99</v>
      </c>
      <c r="E549" s="507">
        <v>99</v>
      </c>
      <c r="F549" s="507">
        <v>99</v>
      </c>
      <c r="G549" s="507">
        <v>99</v>
      </c>
      <c r="H549" s="507">
        <v>99</v>
      </c>
      <c r="I549" s="507">
        <v>99</v>
      </c>
      <c r="J549" s="507">
        <v>999</v>
      </c>
      <c r="K549" s="507">
        <v>99</v>
      </c>
      <c r="L549" s="507">
        <v>99</v>
      </c>
      <c r="M549" s="507">
        <v>99</v>
      </c>
      <c r="N549" s="507">
        <v>99</v>
      </c>
      <c r="O549" s="507">
        <v>55</v>
      </c>
      <c r="P549" s="507">
        <v>9999</v>
      </c>
      <c r="Q549" s="507">
        <v>102</v>
      </c>
      <c r="R549" s="507">
        <v>406</v>
      </c>
      <c r="S549" s="507">
        <v>4.8251231527093594</v>
      </c>
      <c r="T549" s="507">
        <v>6.5689655172413772</v>
      </c>
      <c r="U549" s="507">
        <v>197.05689655172409</v>
      </c>
      <c r="V549" s="507">
        <v>29.556650246305409</v>
      </c>
      <c r="W549" s="507">
        <v>50.738916256157637</v>
      </c>
      <c r="X549" s="507">
        <v>0.2463054187192118</v>
      </c>
      <c r="Y549" s="507">
        <v>57.904716528793706</v>
      </c>
      <c r="Z549" s="507">
        <v>1.494310839922953</v>
      </c>
      <c r="AA549" s="507">
        <v>2.1018224355389976</v>
      </c>
      <c r="AB549" s="507">
        <v>53.122745806082847</v>
      </c>
      <c r="AC549" s="507">
        <v>72.824134982624628</v>
      </c>
      <c r="AD549" s="507">
        <v>44.182590993938966</v>
      </c>
      <c r="AE549" s="507">
        <v>1.1011662598318419</v>
      </c>
      <c r="AF549" s="507">
        <v>0.9608700642635768</v>
      </c>
      <c r="AG549" s="507">
        <v>519.76616915422892</v>
      </c>
      <c r="AH549" s="507">
        <v>98.768472906403943</v>
      </c>
      <c r="AI549" s="507">
        <v>47.044334975369445</v>
      </c>
      <c r="AJ549" s="507">
        <v>111.67614892428239</v>
      </c>
      <c r="AK549" s="507">
        <v>64.403571032154915</v>
      </c>
      <c r="AL549" s="507">
        <v>42.374343607406225</v>
      </c>
      <c r="AM549" s="507">
        <v>2.5129461890354938</v>
      </c>
      <c r="AN549" s="507">
        <v>99</v>
      </c>
      <c r="AO549" s="507">
        <v>99</v>
      </c>
      <c r="AP549" s="507">
        <v>99</v>
      </c>
      <c r="AQ549" s="507">
        <v>99</v>
      </c>
      <c r="AR549" s="507">
        <v>189.71641791044777</v>
      </c>
      <c r="AS549" s="507">
        <v>27.984703627976959</v>
      </c>
    </row>
    <row r="550" spans="1:45" s="507" customFormat="1">
      <c r="A550" s="507">
        <v>14</v>
      </c>
      <c r="B550" s="507">
        <v>14</v>
      </c>
      <c r="C550" s="507">
        <v>2024</v>
      </c>
      <c r="D550" s="507">
        <v>99</v>
      </c>
      <c r="E550" s="507">
        <v>99</v>
      </c>
      <c r="F550" s="507">
        <v>99</v>
      </c>
      <c r="G550" s="507">
        <v>99</v>
      </c>
      <c r="H550" s="507">
        <v>99</v>
      </c>
      <c r="I550" s="507">
        <v>99</v>
      </c>
      <c r="J550" s="507">
        <v>999</v>
      </c>
      <c r="K550" s="507">
        <v>99</v>
      </c>
      <c r="L550" s="507">
        <v>99</v>
      </c>
      <c r="M550" s="507">
        <v>99</v>
      </c>
      <c r="N550" s="507">
        <v>99</v>
      </c>
      <c r="O550" s="507">
        <v>56</v>
      </c>
      <c r="P550" s="507">
        <v>9999</v>
      </c>
      <c r="Q550" s="507">
        <v>57</v>
      </c>
      <c r="R550" s="507">
        <v>199</v>
      </c>
      <c r="S550" s="507">
        <v>4.4221105527638196</v>
      </c>
      <c r="T550" s="507">
        <v>6.9195979899497493</v>
      </c>
      <c r="U550" s="507">
        <v>201.22864321608029</v>
      </c>
      <c r="V550" s="507">
        <v>16.08040201005025</v>
      </c>
      <c r="W550" s="507">
        <v>55.276381909547744</v>
      </c>
      <c r="X550" s="507">
        <v>0.50251256281407031</v>
      </c>
      <c r="Y550" s="507">
        <v>50.945950605360352</v>
      </c>
      <c r="Z550" s="507">
        <v>1.212461911680353</v>
      </c>
      <c r="AA550" s="507">
        <v>1.8166089783154953</v>
      </c>
      <c r="AB550" s="507">
        <v>50.845871532918061</v>
      </c>
      <c r="AC550" s="507">
        <v>77.267655656167392</v>
      </c>
      <c r="AD550" s="507">
        <v>39.641638452777293</v>
      </c>
      <c r="AE550" s="507">
        <v>0.53973420124762683</v>
      </c>
      <c r="AF550" s="507">
        <v>0.4809388562529488</v>
      </c>
      <c r="AG550" s="507">
        <v>537.16161616161605</v>
      </c>
      <c r="AH550" s="507">
        <v>99.497487437185939</v>
      </c>
      <c r="AI550" s="507">
        <v>25.125628140703515</v>
      </c>
      <c r="AJ550" s="507">
        <v>112.11936343912278</v>
      </c>
      <c r="AK550" s="507">
        <v>54.579335670699486</v>
      </c>
      <c r="AL550" s="507">
        <v>40.570757109457126</v>
      </c>
      <c r="AM550" s="507">
        <v>-7.530161651090248</v>
      </c>
      <c r="AN550" s="507">
        <v>99</v>
      </c>
      <c r="AO550" s="507">
        <v>99</v>
      </c>
      <c r="AP550" s="507">
        <v>99</v>
      </c>
      <c r="AQ550" s="507">
        <v>99</v>
      </c>
      <c r="AR550" s="507">
        <v>193.66666666666663</v>
      </c>
      <c r="AS550" s="507">
        <v>27.194278864992405</v>
      </c>
    </row>
    <row r="551" spans="1:45">
      <c r="A551">
        <v>14</v>
      </c>
      <c r="B551">
        <v>15</v>
      </c>
      <c r="C551">
        <v>2023</v>
      </c>
      <c r="D551">
        <v>99</v>
      </c>
      <c r="E551">
        <v>99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1</v>
      </c>
      <c r="P551">
        <v>9999</v>
      </c>
      <c r="Q551">
        <v>150</v>
      </c>
      <c r="R551">
        <v>971</v>
      </c>
      <c r="S551">
        <v>6.157731958762886</v>
      </c>
      <c r="T551">
        <v>7.7672502574665296</v>
      </c>
      <c r="U551">
        <v>233.74459320288375</v>
      </c>
      <c r="V551">
        <v>66.632337796086503</v>
      </c>
      <c r="W551">
        <v>77.03398558187439</v>
      </c>
      <c r="X551">
        <v>1.7507723995880538</v>
      </c>
      <c r="Y551">
        <v>53.252151473672313</v>
      </c>
      <c r="Z551">
        <v>1.4986947109726965</v>
      </c>
      <c r="AA551">
        <v>1.8798619923783504</v>
      </c>
      <c r="AB551">
        <v>60.765926717255567</v>
      </c>
      <c r="AC551">
        <v>52.290838336986226</v>
      </c>
      <c r="AD551">
        <v>32.364884856715626</v>
      </c>
      <c r="AE551">
        <v>2.5293703925603679</v>
      </c>
      <c r="AF551">
        <v>2.615350157793197</v>
      </c>
      <c r="AG551">
        <v>543.37995824634652</v>
      </c>
      <c r="AH551">
        <v>98.24922760041197</v>
      </c>
      <c r="AI551">
        <v>80.020597322348095</v>
      </c>
      <c r="AJ551">
        <v>141.17073013617204</v>
      </c>
      <c r="AK551">
        <v>28.615050249227878</v>
      </c>
      <c r="AL551">
        <v>12.23776555931067</v>
      </c>
      <c r="AM551">
        <v>-6.7570753954899265</v>
      </c>
      <c r="AN551">
        <v>99</v>
      </c>
      <c r="AO551">
        <v>99</v>
      </c>
      <c r="AP551">
        <v>99</v>
      </c>
      <c r="AQ551">
        <v>99</v>
      </c>
      <c r="AR551">
        <v>193.55949895615873</v>
      </c>
      <c r="AS551">
        <v>31.79936002951052</v>
      </c>
    </row>
    <row r="552" spans="1:45">
      <c r="A552">
        <v>14</v>
      </c>
      <c r="B552">
        <v>16</v>
      </c>
      <c r="C552">
        <v>2023</v>
      </c>
      <c r="D552">
        <v>99</v>
      </c>
      <c r="E552">
        <v>99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2</v>
      </c>
      <c r="P552">
        <v>9999</v>
      </c>
      <c r="Q552">
        <v>198</v>
      </c>
      <c r="R552">
        <v>1428</v>
      </c>
      <c r="S552">
        <v>6.5332866152768014</v>
      </c>
      <c r="T552">
        <v>7.6897759103641503</v>
      </c>
      <c r="U552">
        <v>229.08956582633047</v>
      </c>
      <c r="V552">
        <v>71.49859943977593</v>
      </c>
      <c r="W552">
        <v>76.190476190476218</v>
      </c>
      <c r="X552">
        <v>1.6806722689075622</v>
      </c>
      <c r="Y552">
        <v>54.410981411207459</v>
      </c>
      <c r="Z552">
        <v>1.6957858980923179</v>
      </c>
      <c r="AA552">
        <v>1.9100153856221287</v>
      </c>
      <c r="AB552">
        <v>58.60790742048539</v>
      </c>
      <c r="AC552">
        <v>54.490010847468483</v>
      </c>
      <c r="AD552">
        <v>36.732635696149451</v>
      </c>
      <c r="AE552">
        <v>3.7198155721691113</v>
      </c>
      <c r="AF552">
        <v>3.7696632494975022</v>
      </c>
      <c r="AG552">
        <v>501.71571428571406</v>
      </c>
      <c r="AH552">
        <v>97.61904761904762</v>
      </c>
      <c r="AI552">
        <v>84.383753501400577</v>
      </c>
      <c r="AJ552">
        <v>112.57802010252304</v>
      </c>
      <c r="AK552">
        <v>39.034499907530972</v>
      </c>
      <c r="AL552">
        <v>8.0595068113570605</v>
      </c>
      <c r="AM552">
        <v>-19.039659637121169</v>
      </c>
      <c r="AN552">
        <v>99</v>
      </c>
      <c r="AO552">
        <v>99</v>
      </c>
      <c r="AP552">
        <v>99</v>
      </c>
      <c r="AQ552">
        <v>99</v>
      </c>
      <c r="AR552">
        <v>190.56428571428577</v>
      </c>
      <c r="AS552">
        <v>32.700514941004826</v>
      </c>
    </row>
    <row r="553" spans="1:45">
      <c r="A553">
        <v>14</v>
      </c>
      <c r="B553">
        <v>17</v>
      </c>
      <c r="C553">
        <v>2023</v>
      </c>
      <c r="D553">
        <v>99</v>
      </c>
      <c r="E553">
        <v>99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3</v>
      </c>
      <c r="P553">
        <v>9999</v>
      </c>
      <c r="Q553">
        <v>253</v>
      </c>
      <c r="R553">
        <v>1794</v>
      </c>
      <c r="S553">
        <v>5.9966517857142847</v>
      </c>
      <c r="T553">
        <v>7.5942028985507246</v>
      </c>
      <c r="U553">
        <v>223.28115942029001</v>
      </c>
      <c r="V553">
        <v>62.597547380156051</v>
      </c>
      <c r="W553">
        <v>74.303232998885207</v>
      </c>
      <c r="X553">
        <v>1.4492753623188404</v>
      </c>
      <c r="Y553">
        <v>57.301473008223134</v>
      </c>
      <c r="Z553">
        <v>1.5427863291569914</v>
      </c>
      <c r="AA553">
        <v>1.9161025843605453</v>
      </c>
      <c r="AB553">
        <v>67.911385792299527</v>
      </c>
      <c r="AC553">
        <v>63.952421013671191</v>
      </c>
      <c r="AD553">
        <v>45.360657324483157</v>
      </c>
      <c r="AE553">
        <v>4.6732136810023688</v>
      </c>
      <c r="AF553">
        <v>4.6157635832972899</v>
      </c>
      <c r="AG553">
        <v>501.52801358234302</v>
      </c>
      <c r="AH553">
        <v>98.160535117056867</v>
      </c>
      <c r="AI553">
        <v>77.090301003344493</v>
      </c>
      <c r="AJ553">
        <v>106.6544605087945</v>
      </c>
      <c r="AK553">
        <v>49.649717219275423</v>
      </c>
      <c r="AL553">
        <v>30.640999287039179</v>
      </c>
      <c r="AM553">
        <v>0.55449060862308963</v>
      </c>
      <c r="AN553">
        <v>99</v>
      </c>
      <c r="AO553">
        <v>99</v>
      </c>
      <c r="AP553">
        <v>99</v>
      </c>
      <c r="AQ553">
        <v>99</v>
      </c>
      <c r="AR553">
        <v>191.61629881154505</v>
      </c>
      <c r="AS553">
        <v>31.151803793239992</v>
      </c>
    </row>
    <row r="554" spans="1:45">
      <c r="A554">
        <v>14</v>
      </c>
      <c r="B554">
        <v>18</v>
      </c>
      <c r="C554">
        <v>2023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4</v>
      </c>
      <c r="P554">
        <v>9999</v>
      </c>
      <c r="Q554">
        <v>1505</v>
      </c>
      <c r="R554">
        <v>9801</v>
      </c>
      <c r="S554">
        <v>6.1374731896639769</v>
      </c>
      <c r="T554">
        <v>8.0540761146821751</v>
      </c>
      <c r="U554">
        <v>235.6258953168032</v>
      </c>
      <c r="V554">
        <v>62.748699112335451</v>
      </c>
      <c r="W554">
        <v>81.236608509335809</v>
      </c>
      <c r="X554">
        <v>0.90807060504030224</v>
      </c>
      <c r="Y554">
        <v>52.363251034963</v>
      </c>
      <c r="Z554">
        <v>1.7821993715795517</v>
      </c>
      <c r="AA554">
        <v>1.9316274325637113</v>
      </c>
      <c r="AB554">
        <v>62.901243398370738</v>
      </c>
      <c r="AC554">
        <v>63.530733460439151</v>
      </c>
      <c r="AD554">
        <v>49.893150655065376</v>
      </c>
      <c r="AE554">
        <v>25.530750996379176</v>
      </c>
      <c r="AF554">
        <v>26.611076657705329</v>
      </c>
      <c r="AG554">
        <v>534.17888043364951</v>
      </c>
      <c r="AH554">
        <v>97.439036832976242</v>
      </c>
      <c r="AI554">
        <v>70.758085909601078</v>
      </c>
      <c r="AJ554">
        <v>112.39961018419338</v>
      </c>
      <c r="AK554">
        <v>38.116025025895709</v>
      </c>
      <c r="AL554">
        <v>14.915166693001629</v>
      </c>
      <c r="AM554">
        <v>-14.151474453193069</v>
      </c>
      <c r="AN554">
        <v>99</v>
      </c>
      <c r="AO554">
        <v>99</v>
      </c>
      <c r="AP554">
        <v>99</v>
      </c>
      <c r="AQ554">
        <v>99</v>
      </c>
      <c r="AR554">
        <v>193.92546648597929</v>
      </c>
      <c r="AS554">
        <v>32.051958935360602</v>
      </c>
    </row>
    <row r="555" spans="1:45">
      <c r="A555">
        <v>14</v>
      </c>
      <c r="B555">
        <v>19</v>
      </c>
      <c r="C555">
        <v>2023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7</v>
      </c>
      <c r="P555">
        <v>9999</v>
      </c>
      <c r="Q555">
        <v>105</v>
      </c>
      <c r="R555">
        <v>809</v>
      </c>
      <c r="S555">
        <v>6.4709517923362192</v>
      </c>
      <c r="T555">
        <v>7.9666254635352285</v>
      </c>
      <c r="U555">
        <v>246.87391841779956</v>
      </c>
      <c r="V555">
        <v>68.974042027194088</v>
      </c>
      <c r="W555">
        <v>81.82941903584674</v>
      </c>
      <c r="X555">
        <v>4.4499381953028436</v>
      </c>
      <c r="Y555">
        <v>58.99251172523774</v>
      </c>
      <c r="Z555">
        <v>1.6406333634531303</v>
      </c>
      <c r="AA555">
        <v>1.7607514996879079</v>
      </c>
      <c r="AB555">
        <v>61.951691912332173</v>
      </c>
      <c r="AC555">
        <v>44.924555157995037</v>
      </c>
      <c r="AD555">
        <v>41.237355418479858</v>
      </c>
      <c r="AE555">
        <v>2.1073745083226965</v>
      </c>
      <c r="AF555">
        <v>2.3014035091802922</v>
      </c>
      <c r="AG555">
        <v>541.21151439299126</v>
      </c>
      <c r="AH555">
        <v>98.393077873918401</v>
      </c>
      <c r="AI555">
        <v>80.469715698393088</v>
      </c>
      <c r="AJ555">
        <v>125.23570395264724</v>
      </c>
      <c r="AK555">
        <v>38.67433384715445</v>
      </c>
      <c r="AL555">
        <v>-0.38477145156044912</v>
      </c>
      <c r="AM555">
        <v>-13.2966495157678</v>
      </c>
      <c r="AN555">
        <v>99</v>
      </c>
      <c r="AO555">
        <v>99</v>
      </c>
      <c r="AP555">
        <v>99</v>
      </c>
      <c r="AQ555">
        <v>99</v>
      </c>
      <c r="AR555">
        <v>195.29286608260327</v>
      </c>
      <c r="AS555">
        <v>32.729717388283255</v>
      </c>
    </row>
    <row r="556" spans="1:45">
      <c r="A556">
        <v>14</v>
      </c>
      <c r="B556">
        <v>20</v>
      </c>
      <c r="C556">
        <v>2023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8</v>
      </c>
      <c r="P556">
        <v>9999</v>
      </c>
      <c r="Q556">
        <v>160</v>
      </c>
      <c r="R556">
        <v>895</v>
      </c>
      <c r="S556">
        <v>6.1308724832214763</v>
      </c>
      <c r="T556">
        <v>7.9407821229050306</v>
      </c>
      <c r="U556">
        <v>228.28491620111751</v>
      </c>
      <c r="V556">
        <v>66.592178770949701</v>
      </c>
      <c r="W556">
        <v>77.094972067039109</v>
      </c>
      <c r="X556">
        <v>1.1173184357541901</v>
      </c>
      <c r="Y556">
        <v>56.779615572368805</v>
      </c>
      <c r="Z556">
        <v>1.6169839922983889</v>
      </c>
      <c r="AA556">
        <v>2.0959821773395646</v>
      </c>
      <c r="AB556">
        <v>62.735972841779798</v>
      </c>
      <c r="AC556">
        <v>61.138577315152361</v>
      </c>
      <c r="AD556">
        <v>45.952794934391186</v>
      </c>
      <c r="AE556">
        <v>2.3313970147698555</v>
      </c>
      <c r="AF556">
        <v>2.3543405950209157</v>
      </c>
      <c r="AG556">
        <v>529.19014891179836</v>
      </c>
      <c r="AH556">
        <v>97.094972067039109</v>
      </c>
      <c r="AI556">
        <v>78.659217877094989</v>
      </c>
      <c r="AJ556">
        <v>102.40550325320142</v>
      </c>
      <c r="AK556">
        <v>37.560697296610115</v>
      </c>
      <c r="AL556">
        <v>21.664785880723564</v>
      </c>
      <c r="AM556">
        <v>-15.39991181624873</v>
      </c>
      <c r="AN556">
        <v>99</v>
      </c>
      <c r="AO556">
        <v>99</v>
      </c>
      <c r="AP556">
        <v>99</v>
      </c>
      <c r="AQ556">
        <v>99</v>
      </c>
      <c r="AR556">
        <v>191.8384879725086</v>
      </c>
      <c r="AS556">
        <v>31.689690698593012</v>
      </c>
    </row>
    <row r="557" spans="1:45">
      <c r="A557">
        <v>14</v>
      </c>
      <c r="B557">
        <v>21</v>
      </c>
      <c r="C557">
        <v>2023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</v>
      </c>
      <c r="P557">
        <v>9999</v>
      </c>
      <c r="Q557">
        <v>349</v>
      </c>
      <c r="R557">
        <v>2216</v>
      </c>
      <c r="S557">
        <v>6.3717253839205084</v>
      </c>
      <c r="T557">
        <v>8.140794223826715</v>
      </c>
      <c r="U557">
        <v>226.81624548736423</v>
      </c>
      <c r="V557">
        <v>71.389891696750922</v>
      </c>
      <c r="W557">
        <v>78.971119133574007</v>
      </c>
      <c r="X557">
        <v>0.4512635379061371</v>
      </c>
      <c r="Y557">
        <v>52.330145618146659</v>
      </c>
      <c r="Z557">
        <v>1.6141679016058288</v>
      </c>
      <c r="AA557">
        <v>2.1260028640321167</v>
      </c>
      <c r="AB557">
        <v>62.54500901002848</v>
      </c>
      <c r="AC557">
        <v>61.971639983985689</v>
      </c>
      <c r="AD557">
        <v>47.918684633743283</v>
      </c>
      <c r="AE557">
        <v>5.7724869103128515</v>
      </c>
      <c r="AF557">
        <v>5.7917919423648092</v>
      </c>
      <c r="AG557">
        <v>518.54596360242658</v>
      </c>
      <c r="AH557">
        <v>96.254512635379058</v>
      </c>
      <c r="AI557">
        <v>79.016245487364628</v>
      </c>
      <c r="AJ557">
        <v>96.006506483956287</v>
      </c>
      <c r="AK557">
        <v>38.950421381778071</v>
      </c>
      <c r="AL557">
        <v>16.505246815302982</v>
      </c>
      <c r="AM557">
        <v>-9.5538715840975375</v>
      </c>
      <c r="AN557">
        <v>99</v>
      </c>
      <c r="AO557">
        <v>99</v>
      </c>
      <c r="AP557">
        <v>99</v>
      </c>
      <c r="AQ557">
        <v>99</v>
      </c>
      <c r="AR557">
        <v>190.11759216052263</v>
      </c>
      <c r="AS557">
        <v>32.528247293760202</v>
      </c>
    </row>
    <row r="558" spans="1:45">
      <c r="A558">
        <v>14</v>
      </c>
      <c r="B558">
        <v>22</v>
      </c>
      <c r="C558">
        <v>2023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11</v>
      </c>
      <c r="P558">
        <v>9999</v>
      </c>
      <c r="Q558">
        <v>1108</v>
      </c>
      <c r="R558">
        <v>5913</v>
      </c>
      <c r="S558">
        <v>5.8745762711864398</v>
      </c>
      <c r="T558">
        <v>8.0175883646203268</v>
      </c>
      <c r="U558">
        <v>230.6050904786062</v>
      </c>
      <c r="V558">
        <v>57.940131912734643</v>
      </c>
      <c r="W558">
        <v>78.504989007272115</v>
      </c>
      <c r="X558">
        <v>0.99780145442245916</v>
      </c>
      <c r="Y558">
        <v>52.269615588915762</v>
      </c>
      <c r="Z558">
        <v>1.7856820116028027</v>
      </c>
      <c r="AA558">
        <v>2.0402748001063902</v>
      </c>
      <c r="AB558">
        <v>53.592543486029491</v>
      </c>
      <c r="AC558">
        <v>64.036840582340844</v>
      </c>
      <c r="AD558">
        <v>48.750041576343349</v>
      </c>
      <c r="AE558">
        <v>15.402849774675037</v>
      </c>
      <c r="AF558">
        <v>15.712518713933948</v>
      </c>
      <c r="AG558">
        <v>547.72900017758843</v>
      </c>
      <c r="AH558">
        <v>94.909521393539649</v>
      </c>
      <c r="AI558">
        <v>66.277693218332502</v>
      </c>
      <c r="AJ558">
        <v>105.696918002724</v>
      </c>
      <c r="AK558">
        <v>44.386120419964655</v>
      </c>
      <c r="AL558">
        <v>22.956363474014889</v>
      </c>
      <c r="AM558">
        <v>-16.253875477027542</v>
      </c>
      <c r="AN558">
        <v>99</v>
      </c>
      <c r="AO558">
        <v>99</v>
      </c>
      <c r="AP558">
        <v>99</v>
      </c>
      <c r="AQ558">
        <v>99</v>
      </c>
      <c r="AR558">
        <v>194.09092523530455</v>
      </c>
      <c r="AS558">
        <v>31.390580273124577</v>
      </c>
    </row>
    <row r="559" spans="1:45">
      <c r="A559">
        <v>14</v>
      </c>
      <c r="B559">
        <v>23</v>
      </c>
      <c r="C559">
        <v>2023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14</v>
      </c>
      <c r="P559">
        <v>9999</v>
      </c>
      <c r="Q559">
        <v>874</v>
      </c>
      <c r="R559">
        <v>2964</v>
      </c>
      <c r="S559">
        <v>4.9713128585892683</v>
      </c>
      <c r="T559">
        <v>7.4838056680161982</v>
      </c>
      <c r="U559">
        <v>210.28967611336</v>
      </c>
      <c r="V559">
        <v>32.928475033738195</v>
      </c>
      <c r="W559">
        <v>67.847503373819151</v>
      </c>
      <c r="X559">
        <v>0.20242914979757079</v>
      </c>
      <c r="Y559">
        <v>52.106502595316336</v>
      </c>
      <c r="Z559">
        <v>1.5602873149551302</v>
      </c>
      <c r="AA559">
        <v>2.1232456973981666</v>
      </c>
      <c r="AB559">
        <v>53.641185937539994</v>
      </c>
      <c r="AC559">
        <v>67.998211709982741</v>
      </c>
      <c r="AD559">
        <v>56.77905823433936</v>
      </c>
      <c r="AE559">
        <v>7.7209617338300012</v>
      </c>
      <c r="AF559">
        <v>7.1823272730817616</v>
      </c>
      <c r="AG559">
        <v>539.65649640041124</v>
      </c>
      <c r="AH559">
        <v>98.144399460188893</v>
      </c>
      <c r="AI559">
        <v>43.151147098515509</v>
      </c>
      <c r="AJ559">
        <v>111.71593004665451</v>
      </c>
      <c r="AK559">
        <v>56.615406072222093</v>
      </c>
      <c r="AL559">
        <v>29.354213943591112</v>
      </c>
      <c r="AM559">
        <v>-8.2966996901290422</v>
      </c>
      <c r="AN559">
        <v>99</v>
      </c>
      <c r="AO559">
        <v>99</v>
      </c>
      <c r="AP559">
        <v>99</v>
      </c>
      <c r="AQ559">
        <v>99</v>
      </c>
      <c r="AR559">
        <v>192.82584847446003</v>
      </c>
      <c r="AS559">
        <v>28.941038968675393</v>
      </c>
    </row>
    <row r="560" spans="1:45">
      <c r="A560">
        <v>14</v>
      </c>
      <c r="B560">
        <v>24</v>
      </c>
      <c r="C560">
        <v>2023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15</v>
      </c>
      <c r="P560">
        <v>9999</v>
      </c>
      <c r="Q560">
        <v>513</v>
      </c>
      <c r="R560">
        <v>2186</v>
      </c>
      <c r="S560">
        <v>4.8602840128263836</v>
      </c>
      <c r="T560">
        <v>7.5585544373284543</v>
      </c>
      <c r="U560">
        <v>210.49286367795037</v>
      </c>
      <c r="V560">
        <v>30.009149130832576</v>
      </c>
      <c r="W560">
        <v>70.402561756633105</v>
      </c>
      <c r="X560">
        <v>0.18298261665141807</v>
      </c>
      <c r="Y560">
        <v>53.14170851794016</v>
      </c>
      <c r="Z560">
        <v>1.4439068972831952</v>
      </c>
      <c r="AA560">
        <v>2.0165151872642819</v>
      </c>
      <c r="AB560">
        <v>50.906979062679923</v>
      </c>
      <c r="AC560">
        <v>70.378715241137513</v>
      </c>
      <c r="AD560">
        <v>44.989428405969605</v>
      </c>
      <c r="AE560">
        <v>5.6943395243429107</v>
      </c>
      <c r="AF560">
        <v>5.3022057122941266</v>
      </c>
      <c r="AG560">
        <v>554.99150141643054</v>
      </c>
      <c r="AH560">
        <v>96.569075937785939</v>
      </c>
      <c r="AI560">
        <v>39.249771271729195</v>
      </c>
      <c r="AJ560">
        <v>109.09274291477507</v>
      </c>
      <c r="AK560">
        <v>59.897378905513854</v>
      </c>
      <c r="AL560">
        <v>40.450658423666191</v>
      </c>
      <c r="AM560">
        <v>0.34326698841641845</v>
      </c>
      <c r="AN560">
        <v>99</v>
      </c>
      <c r="AO560">
        <v>99</v>
      </c>
      <c r="AP560">
        <v>99</v>
      </c>
      <c r="AQ560">
        <v>99</v>
      </c>
      <c r="AR560">
        <v>193.24645892351276</v>
      </c>
      <c r="AS560">
        <v>28.656001077779759</v>
      </c>
    </row>
    <row r="561" spans="1:45" s="510" customFormat="1">
      <c r="A561" s="510">
        <v>14</v>
      </c>
      <c r="B561" s="510">
        <v>25</v>
      </c>
      <c r="C561" s="510">
        <v>2023</v>
      </c>
      <c r="D561" s="510">
        <v>99</v>
      </c>
      <c r="E561" s="510">
        <v>99</v>
      </c>
      <c r="F561" s="510">
        <v>99</v>
      </c>
      <c r="G561" s="510">
        <v>99</v>
      </c>
      <c r="H561" s="510">
        <v>99</v>
      </c>
      <c r="I561" s="510">
        <v>99</v>
      </c>
      <c r="J561" s="510">
        <v>999</v>
      </c>
      <c r="K561" s="510">
        <v>99</v>
      </c>
      <c r="L561" s="510">
        <v>99</v>
      </c>
      <c r="M561" s="510">
        <v>99</v>
      </c>
      <c r="N561" s="510">
        <v>99</v>
      </c>
      <c r="O561" s="510">
        <v>16</v>
      </c>
      <c r="P561" s="510">
        <v>9999</v>
      </c>
      <c r="Q561" s="510">
        <v>1372</v>
      </c>
      <c r="R561" s="510">
        <v>6671</v>
      </c>
      <c r="S561" s="510">
        <v>5.4862756862156887</v>
      </c>
      <c r="T561" s="510">
        <v>7.5753260380752492</v>
      </c>
      <c r="U561" s="510">
        <v>221.25245090691112</v>
      </c>
      <c r="V561" s="510">
        <v>45.285564383150941</v>
      </c>
      <c r="W561" s="510">
        <v>71.11377604557039</v>
      </c>
      <c r="X561" s="510">
        <v>0.34477589566781591</v>
      </c>
      <c r="Y561" s="510">
        <v>53.336186917246238</v>
      </c>
      <c r="Z561" s="510">
        <v>1.7352542699709068</v>
      </c>
      <c r="AA561" s="510">
        <v>2.117869049263597</v>
      </c>
      <c r="AB561" s="510">
        <v>57.101030725183293</v>
      </c>
      <c r="AC561" s="510">
        <v>64.462353798761441</v>
      </c>
      <c r="AD561" s="510">
        <v>32.831588928377712</v>
      </c>
      <c r="AE561" s="510">
        <v>17.377373726848838</v>
      </c>
      <c r="AF561" s="510">
        <v>17.007797250177731</v>
      </c>
      <c r="AG561" s="510">
        <v>547.67600644122388</v>
      </c>
      <c r="AH561" s="510">
        <v>92.654774396642182</v>
      </c>
      <c r="AI561" s="510">
        <v>51.341627941837807</v>
      </c>
      <c r="AJ561" s="510">
        <v>111.7061593765831</v>
      </c>
      <c r="AK561" s="510">
        <v>40.337961827576756</v>
      </c>
      <c r="AL561" s="510">
        <v>25.719807817999797</v>
      </c>
      <c r="AM561" s="510">
        <v>-22.627162728515042</v>
      </c>
      <c r="AN561" s="510">
        <v>99</v>
      </c>
      <c r="AO561" s="510">
        <v>99</v>
      </c>
      <c r="AP561" s="510">
        <v>99</v>
      </c>
      <c r="AQ561" s="510">
        <v>99</v>
      </c>
      <c r="AR561" s="510">
        <v>193.29677938808376</v>
      </c>
      <c r="AS561" s="510">
        <v>30.140719863383591</v>
      </c>
    </row>
    <row r="562" spans="1:45" s="510" customFormat="1">
      <c r="A562" s="510">
        <v>14</v>
      </c>
      <c r="B562" s="510">
        <v>26</v>
      </c>
      <c r="C562" s="510">
        <v>2023</v>
      </c>
      <c r="D562" s="510">
        <v>99</v>
      </c>
      <c r="E562" s="510">
        <v>99</v>
      </c>
      <c r="F562" s="510">
        <v>99</v>
      </c>
      <c r="G562" s="510">
        <v>99</v>
      </c>
      <c r="H562" s="510">
        <v>99</v>
      </c>
      <c r="I562" s="510">
        <v>99</v>
      </c>
      <c r="J562" s="510">
        <v>999</v>
      </c>
      <c r="K562" s="510">
        <v>99</v>
      </c>
      <c r="L562" s="510">
        <v>99</v>
      </c>
      <c r="M562" s="510">
        <v>99</v>
      </c>
      <c r="N562" s="510">
        <v>99</v>
      </c>
      <c r="O562" s="510">
        <v>18</v>
      </c>
      <c r="P562" s="510">
        <v>9999</v>
      </c>
      <c r="Q562" s="510">
        <v>450</v>
      </c>
      <c r="R562" s="510">
        <v>2123</v>
      </c>
      <c r="S562" s="510">
        <v>5.3685202639019778</v>
      </c>
      <c r="T562" s="510">
        <v>7.4116815826660387</v>
      </c>
      <c r="U562" s="510">
        <v>217.0545925577014</v>
      </c>
      <c r="V562" s="510">
        <v>43.146490814884608</v>
      </c>
      <c r="W562" s="510">
        <v>64.107395195478119</v>
      </c>
      <c r="X562" s="510">
        <v>0.2826189354686765</v>
      </c>
      <c r="Y562" s="510">
        <v>47.877115147413683</v>
      </c>
      <c r="Z562" s="510">
        <v>1.5546257148994496</v>
      </c>
      <c r="AA562" s="510">
        <v>2.1707808164703906</v>
      </c>
      <c r="AB562" s="510">
        <v>51.696664960029153</v>
      </c>
      <c r="AC562" s="510">
        <v>59.198182785496449</v>
      </c>
      <c r="AD562" s="510">
        <v>33.614359243445698</v>
      </c>
      <c r="AE562" s="510">
        <v>5.5302300138060385</v>
      </c>
      <c r="AF562" s="510">
        <v>5.3099204225619392</v>
      </c>
      <c r="AG562" s="510">
        <v>558.13160422670512</v>
      </c>
      <c r="AH562" s="510">
        <v>97.597739048516246</v>
      </c>
      <c r="AI562" s="510">
        <v>57.795572303344301</v>
      </c>
      <c r="AJ562" s="510">
        <v>100.85311396180779</v>
      </c>
      <c r="AK562" s="510">
        <v>46.377930074157085</v>
      </c>
      <c r="AL562" s="510">
        <v>23.327728840019684</v>
      </c>
      <c r="AM562" s="510">
        <v>-15.940907699240197</v>
      </c>
      <c r="AN562" s="510">
        <v>99</v>
      </c>
      <c r="AO562" s="510">
        <v>99</v>
      </c>
      <c r="AP562" s="510">
        <v>99</v>
      </c>
      <c r="AQ562" s="510">
        <v>99</v>
      </c>
      <c r="AR562" s="510">
        <v>193.15129682997124</v>
      </c>
      <c r="AS562" s="510">
        <v>29.866693330422603</v>
      </c>
    </row>
    <row r="563" spans="1:45" s="510" customFormat="1">
      <c r="A563" s="510">
        <v>14</v>
      </c>
      <c r="B563" s="510">
        <v>27</v>
      </c>
      <c r="C563" s="510">
        <v>2023</v>
      </c>
      <c r="D563" s="510">
        <v>99</v>
      </c>
      <c r="E563" s="510">
        <v>99</v>
      </c>
      <c r="F563" s="510">
        <v>99</v>
      </c>
      <c r="G563" s="510">
        <v>99</v>
      </c>
      <c r="H563" s="510">
        <v>99</v>
      </c>
      <c r="I563" s="510">
        <v>99</v>
      </c>
      <c r="J563" s="510">
        <v>999</v>
      </c>
      <c r="K563" s="510">
        <v>99</v>
      </c>
      <c r="L563" s="510">
        <v>99</v>
      </c>
      <c r="M563" s="510">
        <v>99</v>
      </c>
      <c r="N563" s="510">
        <v>99</v>
      </c>
      <c r="O563" s="510">
        <v>55</v>
      </c>
      <c r="P563" s="510">
        <v>9999</v>
      </c>
      <c r="Q563" s="510">
        <v>120</v>
      </c>
      <c r="R563" s="510">
        <v>474</v>
      </c>
      <c r="S563" s="510">
        <v>4.6603375527426163</v>
      </c>
      <c r="T563" s="510">
        <v>6.7468354430379751</v>
      </c>
      <c r="U563" s="510">
        <v>199.78649789029512</v>
      </c>
      <c r="V563" s="510">
        <v>26.371308016877624</v>
      </c>
      <c r="W563" s="510">
        <v>48.94514767932489</v>
      </c>
      <c r="X563" s="510">
        <v>0.21097046413502099</v>
      </c>
      <c r="Y563" s="510">
        <v>49.355812964526912</v>
      </c>
      <c r="Z563" s="510">
        <v>1.4439706932107019</v>
      </c>
      <c r="AA563" s="510">
        <v>1.9212449007613763</v>
      </c>
      <c r="AB563" s="510">
        <v>55.524753397621581</v>
      </c>
      <c r="AC563" s="510">
        <v>70.456041057151765</v>
      </c>
      <c r="AD563" s="510">
        <v>59.486833595672849</v>
      </c>
      <c r="AE563" s="510">
        <v>1.234728698325041</v>
      </c>
      <c r="AF563" s="510">
        <v>1.09122300927375</v>
      </c>
      <c r="AG563" s="510">
        <v>551.80860215053758</v>
      </c>
      <c r="AH563" s="510">
        <v>97.67932489451475</v>
      </c>
      <c r="AI563" s="510">
        <v>45.569620253164558</v>
      </c>
      <c r="AJ563" s="510">
        <v>104.87577870157185</v>
      </c>
      <c r="AK563" s="510">
        <v>50.052876260518318</v>
      </c>
      <c r="AL563" s="510">
        <v>25.865900826046431</v>
      </c>
      <c r="AM563" s="510">
        <v>-3.9289029472807808</v>
      </c>
      <c r="AN563" s="510">
        <v>99</v>
      </c>
      <c r="AO563" s="510">
        <v>99</v>
      </c>
      <c r="AP563" s="510">
        <v>99</v>
      </c>
      <c r="AQ563" s="510">
        <v>99</v>
      </c>
      <c r="AR563" s="510">
        <v>192.25376344086024</v>
      </c>
      <c r="AS563" s="510">
        <v>27.638798234953246</v>
      </c>
    </row>
    <row r="564" spans="1:45" s="510" customFormat="1">
      <c r="A564" s="510">
        <v>14</v>
      </c>
      <c r="B564" s="510">
        <v>28</v>
      </c>
      <c r="C564" s="510">
        <v>2023</v>
      </c>
      <c r="D564" s="510">
        <v>99</v>
      </c>
      <c r="E564" s="510">
        <v>99</v>
      </c>
      <c r="F564" s="510">
        <v>99</v>
      </c>
      <c r="G564" s="510">
        <v>99</v>
      </c>
      <c r="H564" s="510">
        <v>99</v>
      </c>
      <c r="I564" s="510">
        <v>99</v>
      </c>
      <c r="J564" s="510">
        <v>999</v>
      </c>
      <c r="K564" s="510">
        <v>99</v>
      </c>
      <c r="L564" s="510">
        <v>99</v>
      </c>
      <c r="M564" s="510">
        <v>99</v>
      </c>
      <c r="N564" s="510">
        <v>99</v>
      </c>
      <c r="O564" s="510">
        <v>56</v>
      </c>
      <c r="P564" s="510">
        <v>9999</v>
      </c>
      <c r="Q564" s="510">
        <v>57</v>
      </c>
      <c r="R564" s="510">
        <v>144</v>
      </c>
      <c r="S564" s="510">
        <v>4.1736111111111116</v>
      </c>
      <c r="T564" s="510">
        <v>6.7708333333333313</v>
      </c>
      <c r="U564" s="510">
        <v>201.65902777777777</v>
      </c>
      <c r="V564" s="510">
        <v>13.888888888888889</v>
      </c>
      <c r="W564" s="510">
        <v>54.16666666666665</v>
      </c>
      <c r="X564" s="510">
        <v>0.69444444444444442</v>
      </c>
      <c r="Y564" s="510">
        <v>55.527993957495504</v>
      </c>
      <c r="Z564" s="510">
        <v>1.1979720196551111</v>
      </c>
      <c r="AA564" s="510">
        <v>1.7862077691143468</v>
      </c>
      <c r="AB564" s="510">
        <v>70.637948373328086</v>
      </c>
      <c r="AC564" s="510">
        <v>84.221155241162691</v>
      </c>
      <c r="AD564" s="510">
        <v>76.826425738228394</v>
      </c>
      <c r="AE564" s="510">
        <v>0.37510745265570872</v>
      </c>
      <c r="AF564" s="510">
        <v>0.33461792381740357</v>
      </c>
      <c r="AG564" s="510">
        <v>554.76223776223765</v>
      </c>
      <c r="AH564" s="510">
        <v>99.305555555555557</v>
      </c>
      <c r="AI564" s="510">
        <v>17.361111111111111</v>
      </c>
      <c r="AJ564" s="510">
        <v>107.44717082394187</v>
      </c>
      <c r="AK564" s="510">
        <v>60.44418397272171</v>
      </c>
      <c r="AL564" s="510">
        <v>42.539724025778995</v>
      </c>
      <c r="AM564" s="510">
        <v>17.375433749354244</v>
      </c>
      <c r="AN564" s="510">
        <v>99</v>
      </c>
      <c r="AO564" s="510">
        <v>99</v>
      </c>
      <c r="AP564" s="510">
        <v>99</v>
      </c>
      <c r="AQ564" s="510">
        <v>99</v>
      </c>
      <c r="AR564" s="510">
        <v>194.79020979020976</v>
      </c>
      <c r="AS564" s="510">
        <v>26.672824844291515</v>
      </c>
    </row>
    <row r="565" spans="1:45">
      <c r="A565" s="510">
        <v>14</v>
      </c>
      <c r="B565">
        <v>29</v>
      </c>
      <c r="C565">
        <v>2022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1</v>
      </c>
      <c r="P565">
        <v>9999</v>
      </c>
      <c r="Q565">
        <v>151</v>
      </c>
      <c r="R565">
        <v>825</v>
      </c>
      <c r="S565">
        <v>6.0351941747572804</v>
      </c>
      <c r="T565">
        <v>7.4848484848484862</v>
      </c>
      <c r="U565">
        <v>230.70407272727277</v>
      </c>
      <c r="V565">
        <v>60.12121212121211</v>
      </c>
      <c r="W565">
        <v>67.030303030303017</v>
      </c>
      <c r="X565">
        <v>1.9393939393939397</v>
      </c>
      <c r="Y565">
        <v>58.483322267231792</v>
      </c>
      <c r="Z565">
        <v>1.6709843951196421</v>
      </c>
      <c r="AA565">
        <v>2.1495765914471896</v>
      </c>
      <c r="AB565">
        <v>65.855863544384661</v>
      </c>
      <c r="AC565">
        <v>67.145637559002481</v>
      </c>
      <c r="AD565">
        <v>44.061182137507856</v>
      </c>
      <c r="AE565">
        <v>2.4497431481426504</v>
      </c>
      <c r="AF565">
        <v>2.4550813373620626</v>
      </c>
      <c r="AG565">
        <v>544.12887236679057</v>
      </c>
      <c r="AH565">
        <v>91.636363636363654</v>
      </c>
      <c r="AI565">
        <v>76.363636363636346</v>
      </c>
      <c r="AJ565">
        <v>107.0509183949942</v>
      </c>
      <c r="AK565">
        <v>44.12541394485141</v>
      </c>
      <c r="AL565">
        <v>19.375768340737434</v>
      </c>
      <c r="AM565">
        <v>0.6884453238607684</v>
      </c>
      <c r="AN565">
        <v>99</v>
      </c>
      <c r="AO565">
        <v>99</v>
      </c>
      <c r="AP565">
        <v>99</v>
      </c>
      <c r="AQ565">
        <v>99</v>
      </c>
      <c r="AR565">
        <v>193.25278810408923</v>
      </c>
      <c r="AS565">
        <v>31.471832635920119</v>
      </c>
    </row>
    <row r="566" spans="1:45">
      <c r="A566">
        <v>14</v>
      </c>
      <c r="B566">
        <v>30</v>
      </c>
      <c r="C566">
        <v>2022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2</v>
      </c>
      <c r="P566">
        <v>9999</v>
      </c>
      <c r="Q566">
        <v>167</v>
      </c>
      <c r="R566">
        <v>1102</v>
      </c>
      <c r="S566">
        <v>6.6397459165154258</v>
      </c>
      <c r="T566">
        <v>7.5780399274047188</v>
      </c>
      <c r="U566">
        <v>236.34706896551725</v>
      </c>
      <c r="V566">
        <v>74.228675136116138</v>
      </c>
      <c r="W566">
        <v>73.230490018148814</v>
      </c>
      <c r="X566">
        <v>1.8148820326678756</v>
      </c>
      <c r="Y566">
        <v>50.194099698015087</v>
      </c>
      <c r="Z566">
        <v>1.6809974376935621</v>
      </c>
      <c r="AA566">
        <v>1.8639741918490953</v>
      </c>
      <c r="AB566">
        <v>58.128308460618257</v>
      </c>
      <c r="AC566">
        <v>50.448119834386489</v>
      </c>
      <c r="AD566">
        <v>29.930523542917896</v>
      </c>
      <c r="AE566">
        <v>3.2722629687917566</v>
      </c>
      <c r="AF566">
        <v>3.3596070996029095</v>
      </c>
      <c r="AG566">
        <v>509.08859566446762</v>
      </c>
      <c r="AH566">
        <v>90.834845735027216</v>
      </c>
      <c r="AI566">
        <v>81.125226860254074</v>
      </c>
      <c r="AJ566">
        <v>112.07666889105374</v>
      </c>
      <c r="AK566">
        <v>32.16633893540201</v>
      </c>
      <c r="AL566">
        <v>14.88047374610902</v>
      </c>
      <c r="AM566">
        <v>-27.536367198297139</v>
      </c>
      <c r="AN566">
        <v>99</v>
      </c>
      <c r="AO566">
        <v>99</v>
      </c>
      <c r="AP566">
        <v>99</v>
      </c>
      <c r="AQ566">
        <v>99</v>
      </c>
      <c r="AR566">
        <v>192.11781338360043</v>
      </c>
      <c r="AS566">
        <v>32.935780362304783</v>
      </c>
    </row>
    <row r="567" spans="1:45">
      <c r="A567">
        <v>14</v>
      </c>
      <c r="B567">
        <v>31</v>
      </c>
      <c r="C567">
        <v>2022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3</v>
      </c>
      <c r="P567">
        <v>9999</v>
      </c>
      <c r="Q567">
        <v>235</v>
      </c>
      <c r="R567">
        <v>1385</v>
      </c>
      <c r="S567">
        <v>6.1583514099783088</v>
      </c>
      <c r="T567">
        <v>7.5826714801444046</v>
      </c>
      <c r="U567">
        <v>233.94536462093905</v>
      </c>
      <c r="V567">
        <v>65.992779783393516</v>
      </c>
      <c r="W567">
        <v>71.985559566786989</v>
      </c>
      <c r="X567">
        <v>0.86642599277978305</v>
      </c>
      <c r="Y567">
        <v>52.471450769705562</v>
      </c>
      <c r="Z567">
        <v>1.5153773658853715</v>
      </c>
      <c r="AA567">
        <v>1.9581882357023124</v>
      </c>
      <c r="AB567">
        <v>64.984037979718167</v>
      </c>
      <c r="AC567">
        <v>53.396257678600705</v>
      </c>
      <c r="AD567">
        <v>39.685076471067624</v>
      </c>
      <c r="AE567">
        <v>4.1125991032455378</v>
      </c>
      <c r="AF567">
        <v>4.1794669273331406</v>
      </c>
      <c r="AG567">
        <v>523.4085138162809</v>
      </c>
      <c r="AH567">
        <v>90.902527075812245</v>
      </c>
      <c r="AI567">
        <v>78.050541516245488</v>
      </c>
      <c r="AJ567">
        <v>102.8334411152693</v>
      </c>
      <c r="AK567">
        <v>47.880965694570435</v>
      </c>
      <c r="AL567">
        <v>13.047915398668827</v>
      </c>
      <c r="AM567">
        <v>-3.3004363347027641</v>
      </c>
      <c r="AN567">
        <v>99</v>
      </c>
      <c r="AO567">
        <v>99</v>
      </c>
      <c r="AP567">
        <v>99</v>
      </c>
      <c r="AQ567">
        <v>99</v>
      </c>
      <c r="AR567">
        <v>193.87079910380879</v>
      </c>
      <c r="AS567">
        <v>31.750669575947654</v>
      </c>
    </row>
    <row r="568" spans="1:45">
      <c r="A568">
        <v>14</v>
      </c>
      <c r="B568">
        <v>32</v>
      </c>
      <c r="C568">
        <v>2022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4</v>
      </c>
      <c r="P568">
        <v>9999</v>
      </c>
      <c r="Q568">
        <v>1490</v>
      </c>
      <c r="R568">
        <v>8875</v>
      </c>
      <c r="S568">
        <v>6.2303002935199805</v>
      </c>
      <c r="T568">
        <v>7.9681126760563377</v>
      </c>
      <c r="U568">
        <v>237.32357746478803</v>
      </c>
      <c r="V568">
        <v>63.740845070422544</v>
      </c>
      <c r="W568">
        <v>80.225352112676077</v>
      </c>
      <c r="X568">
        <v>0.84507042253521103</v>
      </c>
      <c r="Y568">
        <v>49.401042745359504</v>
      </c>
      <c r="Z568">
        <v>1.7475714977902246</v>
      </c>
      <c r="AA568">
        <v>1.8801850639306901</v>
      </c>
      <c r="AB568">
        <v>61.569597564197778</v>
      </c>
      <c r="AC568">
        <v>60.829285356502446</v>
      </c>
      <c r="AD568">
        <v>44.740609298939752</v>
      </c>
      <c r="AE568">
        <v>26.353297502746688</v>
      </c>
      <c r="AF568">
        <v>27.168516381444839</v>
      </c>
      <c r="AG568">
        <v>528.67702655688288</v>
      </c>
      <c r="AH568">
        <v>91.414084507042219</v>
      </c>
      <c r="AI568">
        <v>70.039436619718316</v>
      </c>
      <c r="AJ568">
        <v>107.18610727744743</v>
      </c>
      <c r="AK568">
        <v>40.942014122659053</v>
      </c>
      <c r="AL568">
        <v>21.856967340476857</v>
      </c>
      <c r="AM568">
        <v>-15.408287681003898</v>
      </c>
      <c r="AN568">
        <v>99</v>
      </c>
      <c r="AO568">
        <v>99</v>
      </c>
      <c r="AP568">
        <v>99</v>
      </c>
      <c r="AQ568">
        <v>99</v>
      </c>
      <c r="AR568">
        <v>193.98944682825004</v>
      </c>
      <c r="AS568">
        <v>32.352002563481207</v>
      </c>
    </row>
    <row r="569" spans="1:45">
      <c r="A569">
        <v>14</v>
      </c>
      <c r="B569">
        <v>33</v>
      </c>
      <c r="C569">
        <v>2022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7</v>
      </c>
      <c r="P569">
        <v>9999</v>
      </c>
      <c r="Q569">
        <v>107</v>
      </c>
      <c r="R569">
        <v>741</v>
      </c>
      <c r="S569">
        <v>6.4270270270270249</v>
      </c>
      <c r="T569">
        <v>7.6450742240215916</v>
      </c>
      <c r="U569">
        <v>236.380269905533</v>
      </c>
      <c r="V569">
        <v>72.199730094466943</v>
      </c>
      <c r="W569">
        <v>74.224021592442639</v>
      </c>
      <c r="X569">
        <v>1.6194331983805663</v>
      </c>
      <c r="Y569">
        <v>57.47186365229561</v>
      </c>
      <c r="Z569">
        <v>1.6435999391141505</v>
      </c>
      <c r="AA569">
        <v>2.0779851528428837</v>
      </c>
      <c r="AB569">
        <v>66.014013444066677</v>
      </c>
      <c r="AC569">
        <v>58.891584382414067</v>
      </c>
      <c r="AD569">
        <v>45.27796315856812</v>
      </c>
      <c r="AE569">
        <v>2.2003147548772155</v>
      </c>
      <c r="AF569">
        <v>2.2593634935068847</v>
      </c>
      <c r="AG569">
        <v>515.20675105485236</v>
      </c>
      <c r="AH569">
        <v>90.958164642375181</v>
      </c>
      <c r="AI569">
        <v>75.978407557354913</v>
      </c>
      <c r="AJ569">
        <v>116.86103524185771</v>
      </c>
      <c r="AK569">
        <v>56.864796342144118</v>
      </c>
      <c r="AL569">
        <v>29.087063212559691</v>
      </c>
      <c r="AM569">
        <v>-1.8256120322258111</v>
      </c>
      <c r="AN569">
        <v>99</v>
      </c>
      <c r="AO569">
        <v>99</v>
      </c>
      <c r="AP569">
        <v>99</v>
      </c>
      <c r="AQ569">
        <v>99</v>
      </c>
      <c r="AR569">
        <v>192.985935302391</v>
      </c>
      <c r="AS569">
        <v>32.550920763716746</v>
      </c>
    </row>
    <row r="570" spans="1:45">
      <c r="A570">
        <v>14</v>
      </c>
      <c r="B570">
        <v>34</v>
      </c>
      <c r="C570">
        <v>2022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8</v>
      </c>
      <c r="P570">
        <v>9999</v>
      </c>
      <c r="Q570">
        <v>148</v>
      </c>
      <c r="R570">
        <v>745</v>
      </c>
      <c r="S570">
        <v>6.2456375838926181</v>
      </c>
      <c r="T570">
        <v>7.6080536912751695</v>
      </c>
      <c r="U570">
        <v>229.42645637583888</v>
      </c>
      <c r="V570">
        <v>68.187919463087255</v>
      </c>
      <c r="W570">
        <v>71.409395973154346</v>
      </c>
      <c r="X570">
        <v>0.53691275167785246</v>
      </c>
      <c r="Y570">
        <v>55.713102853731009</v>
      </c>
      <c r="Z570">
        <v>1.548347602505578</v>
      </c>
      <c r="AA570">
        <v>2.1617640316789619</v>
      </c>
      <c r="AB570">
        <v>63.761649296942416</v>
      </c>
      <c r="AC570">
        <v>61.829598528425919</v>
      </c>
      <c r="AD570">
        <v>42.737843752292598</v>
      </c>
      <c r="AE570">
        <v>2.2121922974136656</v>
      </c>
      <c r="AF570">
        <v>2.2047352460465315</v>
      </c>
      <c r="AG570">
        <v>534.41398601398612</v>
      </c>
      <c r="AH570">
        <v>89.664429530201318</v>
      </c>
      <c r="AI570">
        <v>80.671140939597308</v>
      </c>
      <c r="AJ570">
        <v>99.203988895523125</v>
      </c>
      <c r="AK570">
        <v>33.915358574725303</v>
      </c>
      <c r="AL570">
        <v>7.9701146460535597</v>
      </c>
      <c r="AM570">
        <v>-17.087629945706901</v>
      </c>
      <c r="AN570">
        <v>99</v>
      </c>
      <c r="AO570">
        <v>99</v>
      </c>
      <c r="AP570">
        <v>99</v>
      </c>
      <c r="AQ570">
        <v>99</v>
      </c>
      <c r="AR570">
        <v>191.79300699300697</v>
      </c>
      <c r="AS570">
        <v>31.845437170137675</v>
      </c>
    </row>
    <row r="571" spans="1:45">
      <c r="A571">
        <v>14</v>
      </c>
      <c r="B571">
        <v>35</v>
      </c>
      <c r="C571">
        <v>2022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</v>
      </c>
      <c r="P571">
        <v>9999</v>
      </c>
      <c r="Q571">
        <v>342</v>
      </c>
      <c r="R571">
        <v>1778</v>
      </c>
      <c r="S571">
        <v>6.4580281690140815</v>
      </c>
      <c r="T571">
        <v>8.0562429696287978</v>
      </c>
      <c r="U571">
        <v>230.88849831271088</v>
      </c>
      <c r="V571">
        <v>71.484814398200243</v>
      </c>
      <c r="W571">
        <v>78.121484814398187</v>
      </c>
      <c r="X571">
        <v>0.84364454443194592</v>
      </c>
      <c r="Y571">
        <v>54.303818143435088</v>
      </c>
      <c r="Z571">
        <v>1.6545782539945937</v>
      </c>
      <c r="AA571">
        <v>2.1074050840867846</v>
      </c>
      <c r="AB571">
        <v>59.885191326045693</v>
      </c>
      <c r="AC571">
        <v>62.931253825640681</v>
      </c>
      <c r="AD571">
        <v>47.183390122290945</v>
      </c>
      <c r="AE571">
        <v>5.2795676574516719</v>
      </c>
      <c r="AF571">
        <v>5.2953019643978889</v>
      </c>
      <c r="AG571">
        <v>517.07062978222484</v>
      </c>
      <c r="AH571">
        <v>90.77615298087737</v>
      </c>
      <c r="AI571">
        <v>78.683914510686179</v>
      </c>
      <c r="AJ571">
        <v>97.771121432877891</v>
      </c>
      <c r="AK571">
        <v>45.943749729566882</v>
      </c>
      <c r="AL571">
        <v>30.88928026975746</v>
      </c>
      <c r="AM571">
        <v>-4.8347305204205879</v>
      </c>
      <c r="AN571">
        <v>99</v>
      </c>
      <c r="AO571">
        <v>99</v>
      </c>
      <c r="AP571">
        <v>99</v>
      </c>
      <c r="AQ571">
        <v>99</v>
      </c>
      <c r="AR571">
        <v>190.83460859329017</v>
      </c>
      <c r="AS571">
        <v>32.906339316356089</v>
      </c>
    </row>
    <row r="572" spans="1:45">
      <c r="A572">
        <v>14</v>
      </c>
      <c r="B572">
        <v>36</v>
      </c>
      <c r="C572">
        <v>2022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11</v>
      </c>
      <c r="P572">
        <v>9999</v>
      </c>
      <c r="Q572">
        <v>1068</v>
      </c>
      <c r="R572">
        <v>4896</v>
      </c>
      <c r="S572">
        <v>6.0255728314238954</v>
      </c>
      <c r="T572">
        <v>8.0496323529411757</v>
      </c>
      <c r="U572">
        <v>235.51289215686359</v>
      </c>
      <c r="V572">
        <v>59.517973856209139</v>
      </c>
      <c r="W572">
        <v>79.493464052287607</v>
      </c>
      <c r="X572">
        <v>1.5114379084967322</v>
      </c>
      <c r="Y572">
        <v>53.026306349225528</v>
      </c>
      <c r="Z572">
        <v>1.8761349055772003</v>
      </c>
      <c r="AA572">
        <v>2.002191371890373</v>
      </c>
      <c r="AB572">
        <v>54.295837714094525</v>
      </c>
      <c r="AC572">
        <v>63.56139719663409</v>
      </c>
      <c r="AD572">
        <v>49.045894548973749</v>
      </c>
      <c r="AE572">
        <v>14.538112064613831</v>
      </c>
      <c r="AF572">
        <v>14.873486030395604</v>
      </c>
      <c r="AG572">
        <v>547.66210436270319</v>
      </c>
      <c r="AH572">
        <v>91.339869281045765</v>
      </c>
      <c r="AI572">
        <v>65.502450980392183</v>
      </c>
      <c r="AJ572">
        <v>108.4379468050325</v>
      </c>
      <c r="AK572">
        <v>48.905376682280121</v>
      </c>
      <c r="AL572">
        <v>22.545207773969206</v>
      </c>
      <c r="AM572">
        <v>-14.516755674026404</v>
      </c>
      <c r="AN572">
        <v>99</v>
      </c>
      <c r="AO572">
        <v>99</v>
      </c>
      <c r="AP572">
        <v>99</v>
      </c>
      <c r="AQ572">
        <v>99</v>
      </c>
      <c r="AR572">
        <v>194.37745936698033</v>
      </c>
      <c r="AS572">
        <v>31.974011519439767</v>
      </c>
    </row>
    <row r="573" spans="1:45">
      <c r="A573">
        <v>14</v>
      </c>
      <c r="B573">
        <v>37</v>
      </c>
      <c r="C573">
        <v>2022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14</v>
      </c>
      <c r="P573">
        <v>9999</v>
      </c>
      <c r="Q573">
        <v>858</v>
      </c>
      <c r="R573">
        <v>2750</v>
      </c>
      <c r="S573">
        <v>5.1615720524017448</v>
      </c>
      <c r="T573">
        <v>7.4763636363636348</v>
      </c>
      <c r="U573">
        <v>218.63155636363661</v>
      </c>
      <c r="V573">
        <v>36.4</v>
      </c>
      <c r="W573">
        <v>69.236363636363649</v>
      </c>
      <c r="X573">
        <v>0.3636363636363637</v>
      </c>
      <c r="Y573">
        <v>52.910084998946623</v>
      </c>
      <c r="Z573">
        <v>1.4902078386623387</v>
      </c>
      <c r="AA573">
        <v>2.0177362325468184</v>
      </c>
      <c r="AB573">
        <v>51.72652498504408</v>
      </c>
      <c r="AC573">
        <v>69.149484602289647</v>
      </c>
      <c r="AD573">
        <v>51.495555104969803</v>
      </c>
      <c r="AE573">
        <v>8.1658104938088307</v>
      </c>
      <c r="AF573">
        <v>7.7553645158418449</v>
      </c>
      <c r="AG573">
        <v>552.43118239462888</v>
      </c>
      <c r="AH573">
        <v>93.2</v>
      </c>
      <c r="AI573">
        <v>40.4</v>
      </c>
      <c r="AJ573">
        <v>109.5417390642575</v>
      </c>
      <c r="AK573">
        <v>55.114037336791213</v>
      </c>
      <c r="AL573">
        <v>32.858992850621803</v>
      </c>
      <c r="AM573">
        <v>-7.4121943754989745</v>
      </c>
      <c r="AN573">
        <v>99</v>
      </c>
      <c r="AO573">
        <v>99</v>
      </c>
      <c r="AP573">
        <v>99</v>
      </c>
      <c r="AQ573">
        <v>99</v>
      </c>
      <c r="AR573">
        <v>193.68743006340921</v>
      </c>
      <c r="AS573">
        <v>29.621831443025677</v>
      </c>
    </row>
    <row r="574" spans="1:45">
      <c r="A574">
        <v>14</v>
      </c>
      <c r="B574">
        <v>38</v>
      </c>
      <c r="C574">
        <v>2022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15</v>
      </c>
      <c r="P574">
        <v>9999</v>
      </c>
      <c r="Q574">
        <v>521</v>
      </c>
      <c r="R574">
        <v>1968</v>
      </c>
      <c r="S574">
        <v>4.9964376590330799</v>
      </c>
      <c r="T574">
        <v>7.4583333333333313</v>
      </c>
      <c r="U574">
        <v>215.53711890243929</v>
      </c>
      <c r="V574">
        <v>32.41869918699188</v>
      </c>
      <c r="W574">
        <v>69.613821138211378</v>
      </c>
      <c r="X574">
        <v>0.1524390243902439</v>
      </c>
      <c r="Y574">
        <v>51.777701112562951</v>
      </c>
      <c r="Z574">
        <v>1.4956036345205803</v>
      </c>
      <c r="AA574">
        <v>1.9512065442489139</v>
      </c>
      <c r="AB574">
        <v>55.157059579715998</v>
      </c>
      <c r="AC574">
        <v>66.137585873955302</v>
      </c>
      <c r="AD574">
        <v>41.341721317007114</v>
      </c>
      <c r="AE574">
        <v>5.8437509279330095</v>
      </c>
      <c r="AF574">
        <v>5.4714677335682511</v>
      </c>
      <c r="AG574">
        <v>547.59734042553191</v>
      </c>
      <c r="AH574">
        <v>91.51422764227641</v>
      </c>
      <c r="AI574">
        <v>38.668699186991873</v>
      </c>
      <c r="AJ574">
        <v>110.20868547727444</v>
      </c>
      <c r="AK574">
        <v>65.217370635254554</v>
      </c>
      <c r="AL574">
        <v>43.711981424498603</v>
      </c>
      <c r="AM574">
        <v>8.1033186904295906</v>
      </c>
      <c r="AN574">
        <v>99</v>
      </c>
      <c r="AO574">
        <v>99</v>
      </c>
      <c r="AP574">
        <v>99</v>
      </c>
      <c r="AQ574">
        <v>99</v>
      </c>
      <c r="AR574">
        <v>194.00106382978723</v>
      </c>
      <c r="AS574">
        <v>29.132057969832569</v>
      </c>
    </row>
    <row r="575" spans="1:45" s="512" customFormat="1">
      <c r="A575" s="512">
        <v>14</v>
      </c>
      <c r="B575" s="512">
        <v>39</v>
      </c>
      <c r="C575" s="512">
        <v>2022</v>
      </c>
      <c r="D575" s="512">
        <v>99</v>
      </c>
      <c r="E575" s="512">
        <v>99</v>
      </c>
      <c r="F575" s="512">
        <v>99</v>
      </c>
      <c r="G575" s="512">
        <v>99</v>
      </c>
      <c r="H575" s="512">
        <v>99</v>
      </c>
      <c r="I575" s="512">
        <v>99</v>
      </c>
      <c r="J575" s="512">
        <v>999</v>
      </c>
      <c r="K575" s="512">
        <v>99</v>
      </c>
      <c r="L575" s="512">
        <v>99</v>
      </c>
      <c r="M575" s="512">
        <v>99</v>
      </c>
      <c r="N575" s="512">
        <v>99</v>
      </c>
      <c r="O575" s="512">
        <v>16</v>
      </c>
      <c r="P575" s="512">
        <v>9999</v>
      </c>
      <c r="Q575" s="512">
        <v>1327</v>
      </c>
      <c r="R575" s="512">
        <v>5879</v>
      </c>
      <c r="S575" s="512">
        <v>5.6302864938608446</v>
      </c>
      <c r="T575" s="512">
        <v>7.7172988603504002</v>
      </c>
      <c r="U575" s="512">
        <v>226.73026194931151</v>
      </c>
      <c r="V575" s="512">
        <v>49.055961898282014</v>
      </c>
      <c r="W575" s="512">
        <v>74.281340364007505</v>
      </c>
      <c r="X575" s="512">
        <v>0.42524238816125198</v>
      </c>
      <c r="Y575" s="512">
        <v>51.75661214272629</v>
      </c>
      <c r="Z575" s="512">
        <v>1.6923106986322676</v>
      </c>
      <c r="AA575" s="512">
        <v>2.0431703577324436</v>
      </c>
      <c r="AB575" s="512">
        <v>53.671844497392335</v>
      </c>
      <c r="AC575" s="512">
        <v>63.22057403871996</v>
      </c>
      <c r="AD575" s="512">
        <v>28.35492034915168</v>
      </c>
      <c r="AE575" s="512">
        <v>17.457018142946225</v>
      </c>
      <c r="AF575" s="512">
        <v>17.193711093197582</v>
      </c>
      <c r="AG575" s="512">
        <v>546.36184328492004</v>
      </c>
      <c r="AH575" s="512">
        <v>91.103929239666599</v>
      </c>
      <c r="AI575" s="512">
        <v>53.325395475420997</v>
      </c>
      <c r="AJ575" s="512">
        <v>105.65403415300638</v>
      </c>
      <c r="AK575" s="512">
        <v>56.565679402207799</v>
      </c>
      <c r="AL575" s="512">
        <v>30.353732267213577</v>
      </c>
      <c r="AM575" s="512">
        <v>-5.4439123627517558</v>
      </c>
      <c r="AN575" s="512">
        <v>99</v>
      </c>
      <c r="AO575" s="512">
        <v>99</v>
      </c>
      <c r="AP575" s="512">
        <v>99</v>
      </c>
      <c r="AQ575" s="512">
        <v>99</v>
      </c>
      <c r="AR575" s="512">
        <v>194.06490944952483</v>
      </c>
      <c r="AS575" s="512">
        <v>30.781665812431861</v>
      </c>
    </row>
    <row r="576" spans="1:45" s="512" customFormat="1">
      <c r="A576" s="512">
        <v>14</v>
      </c>
      <c r="B576" s="512">
        <v>40</v>
      </c>
      <c r="C576" s="512">
        <v>2022</v>
      </c>
      <c r="D576" s="512">
        <v>99</v>
      </c>
      <c r="E576" s="512">
        <v>99</v>
      </c>
      <c r="F576" s="512">
        <v>99</v>
      </c>
      <c r="G576" s="512">
        <v>99</v>
      </c>
      <c r="H576" s="512">
        <v>99</v>
      </c>
      <c r="I576" s="512">
        <v>99</v>
      </c>
      <c r="J576" s="512">
        <v>999</v>
      </c>
      <c r="K576" s="512">
        <v>99</v>
      </c>
      <c r="L576" s="512">
        <v>99</v>
      </c>
      <c r="M576" s="512">
        <v>99</v>
      </c>
      <c r="N576" s="512">
        <v>99</v>
      </c>
      <c r="O576" s="512">
        <v>18</v>
      </c>
      <c r="P576" s="512">
        <v>9999</v>
      </c>
      <c r="Q576" s="512">
        <v>461</v>
      </c>
      <c r="R576" s="512">
        <v>2196</v>
      </c>
      <c r="S576" s="512">
        <v>5.5433789954337902</v>
      </c>
      <c r="T576" s="512">
        <v>7.7131147540983598</v>
      </c>
      <c r="U576" s="512">
        <v>223.57800546448064</v>
      </c>
      <c r="V576" s="512">
        <v>47.768670309653913</v>
      </c>
      <c r="W576" s="512">
        <v>68.397085610200349</v>
      </c>
      <c r="X576" s="512">
        <v>0.31876138433515477</v>
      </c>
      <c r="Y576" s="512">
        <v>50.678817653654967</v>
      </c>
      <c r="Z576" s="512">
        <v>1.5749352621083437</v>
      </c>
      <c r="AA576" s="512">
        <v>2.3398875838091624</v>
      </c>
      <c r="AB576" s="512">
        <v>56.666715468851763</v>
      </c>
      <c r="AC576" s="512">
        <v>59.499300589835691</v>
      </c>
      <c r="AD576" s="512">
        <v>41.373989303433127</v>
      </c>
      <c r="AE576" s="512">
        <v>6.5207708525106156</v>
      </c>
      <c r="AF576" s="512">
        <v>6.3331254127597285</v>
      </c>
      <c r="AG576" s="512">
        <v>556.04061624649876</v>
      </c>
      <c r="AH576" s="512">
        <v>92.850637522768679</v>
      </c>
      <c r="AI576" s="512">
        <v>58.060109289617486</v>
      </c>
      <c r="AJ576" s="512">
        <v>98.622310669096009</v>
      </c>
      <c r="AK576" s="512">
        <v>47.53395430830907</v>
      </c>
      <c r="AL576" s="512">
        <v>24.18526915865414</v>
      </c>
      <c r="AM576" s="512">
        <v>-14.024071819568203</v>
      </c>
      <c r="AN576" s="512">
        <v>99</v>
      </c>
      <c r="AO576" s="512">
        <v>99</v>
      </c>
      <c r="AP576" s="512">
        <v>99</v>
      </c>
      <c r="AQ576" s="512">
        <v>99</v>
      </c>
      <c r="AR576" s="512">
        <v>193.63958916900097</v>
      </c>
      <c r="AS576" s="512">
        <v>30.432306668346829</v>
      </c>
    </row>
    <row r="577" spans="1:45" s="512" customFormat="1">
      <c r="A577" s="512">
        <v>14</v>
      </c>
      <c r="B577" s="512">
        <v>41</v>
      </c>
      <c r="C577" s="512">
        <v>2022</v>
      </c>
      <c r="D577" s="512">
        <v>99</v>
      </c>
      <c r="E577" s="512">
        <v>99</v>
      </c>
      <c r="F577" s="512">
        <v>99</v>
      </c>
      <c r="G577" s="512">
        <v>99</v>
      </c>
      <c r="H577" s="512">
        <v>99</v>
      </c>
      <c r="I577" s="512">
        <v>99</v>
      </c>
      <c r="J577" s="512">
        <v>999</v>
      </c>
      <c r="K577" s="512">
        <v>99</v>
      </c>
      <c r="L577" s="512">
        <v>99</v>
      </c>
      <c r="M577" s="512">
        <v>99</v>
      </c>
      <c r="N577" s="512">
        <v>99</v>
      </c>
      <c r="O577" s="512">
        <v>55</v>
      </c>
      <c r="P577" s="512">
        <v>9999</v>
      </c>
      <c r="Q577" s="512">
        <v>125</v>
      </c>
      <c r="R577" s="512">
        <v>365</v>
      </c>
      <c r="S577" s="512">
        <v>4.7939560439560438</v>
      </c>
      <c r="T577" s="512">
        <v>6.8273972602739725</v>
      </c>
      <c r="U577" s="512">
        <v>211.16684931506839</v>
      </c>
      <c r="V577" s="512">
        <v>29.863013698630134</v>
      </c>
      <c r="W577" s="512">
        <v>54.794520547945197</v>
      </c>
      <c r="X577" s="512">
        <v>1.095890410958904</v>
      </c>
      <c r="Y577" s="512">
        <v>53.225365007768559</v>
      </c>
      <c r="Z577" s="512">
        <v>1.3774750463844481</v>
      </c>
      <c r="AA577" s="512">
        <v>1.8193224897297169</v>
      </c>
      <c r="AB577" s="512">
        <v>54.249991374178009</v>
      </c>
      <c r="AC577" s="512">
        <v>63.144632017690242</v>
      </c>
      <c r="AD577" s="512">
        <v>46.512963784936957</v>
      </c>
      <c r="AE577" s="512">
        <v>1.0838257564509901</v>
      </c>
      <c r="AF577" s="512">
        <v>0.99420348150785698</v>
      </c>
      <c r="AG577" s="512">
        <v>562.81564245810046</v>
      </c>
      <c r="AH577" s="512">
        <v>93.972602739726014</v>
      </c>
      <c r="AI577" s="512">
        <v>41.369863013698627</v>
      </c>
      <c r="AJ577" s="512">
        <v>110.34005123322862</v>
      </c>
      <c r="AK577" s="512">
        <v>55.710518990789069</v>
      </c>
      <c r="AL577" s="512">
        <v>25.133275889189623</v>
      </c>
      <c r="AM577" s="512">
        <v>-2.5832506887437399</v>
      </c>
      <c r="AN577" s="512">
        <v>99</v>
      </c>
      <c r="AO577" s="512">
        <v>99</v>
      </c>
      <c r="AP577" s="512">
        <v>99</v>
      </c>
      <c r="AQ577" s="512">
        <v>99</v>
      </c>
      <c r="AR577" s="512">
        <v>194.1843575418994</v>
      </c>
      <c r="AS577" s="512">
        <v>28.284847261873161</v>
      </c>
    </row>
    <row r="578" spans="1:45" s="512" customFormat="1">
      <c r="A578" s="512">
        <v>14</v>
      </c>
      <c r="B578" s="512">
        <v>42</v>
      </c>
      <c r="C578" s="512">
        <v>2022</v>
      </c>
      <c r="D578" s="512">
        <v>99</v>
      </c>
      <c r="E578" s="512">
        <v>99</v>
      </c>
      <c r="F578" s="512">
        <v>99</v>
      </c>
      <c r="G578" s="512">
        <v>99</v>
      </c>
      <c r="H578" s="512">
        <v>99</v>
      </c>
      <c r="I578" s="512">
        <v>99</v>
      </c>
      <c r="J578" s="512">
        <v>999</v>
      </c>
      <c r="K578" s="512">
        <v>99</v>
      </c>
      <c r="L578" s="512">
        <v>99</v>
      </c>
      <c r="M578" s="512">
        <v>99</v>
      </c>
      <c r="N578" s="512">
        <v>99</v>
      </c>
      <c r="O578" s="512">
        <v>56</v>
      </c>
      <c r="P578" s="512">
        <v>9999</v>
      </c>
      <c r="Q578" s="512">
        <v>49</v>
      </c>
      <c r="R578" s="512">
        <v>124</v>
      </c>
      <c r="S578" s="512">
        <v>4.1209677419354849</v>
      </c>
      <c r="T578" s="512">
        <v>6.540322580645161</v>
      </c>
      <c r="U578" s="512">
        <v>202.43999999999997</v>
      </c>
      <c r="V578" s="512">
        <v>15.322580645161286</v>
      </c>
      <c r="W578" s="512">
        <v>56.451612903225801</v>
      </c>
      <c r="X578" s="512">
        <v>0</v>
      </c>
      <c r="Y578" s="512">
        <v>62.630140082664859</v>
      </c>
      <c r="Z578" s="512">
        <v>1.388853913306868</v>
      </c>
      <c r="AA578" s="512">
        <v>2.0136597782131278</v>
      </c>
      <c r="AB578" s="512">
        <v>72.670109373075377</v>
      </c>
      <c r="AC578" s="512">
        <v>87.187859516240096</v>
      </c>
      <c r="AD578" s="512">
        <v>72.348234624610257</v>
      </c>
      <c r="AE578" s="512">
        <v>0.36820381862992552</v>
      </c>
      <c r="AF578" s="512">
        <v>0.32379839284082151</v>
      </c>
      <c r="AG578" s="512">
        <v>562.6611570247934</v>
      </c>
      <c r="AH578" s="512">
        <v>93.548387096774221</v>
      </c>
      <c r="AI578" s="512">
        <v>16.935483870967744</v>
      </c>
      <c r="AJ578" s="512">
        <v>109.62660545440016</v>
      </c>
      <c r="AK578" s="512">
        <v>40.748990519981</v>
      </c>
      <c r="AL578" s="512">
        <v>24.869153508820432</v>
      </c>
      <c r="AM578" s="512">
        <v>3.8771004741992119</v>
      </c>
      <c r="AN578" s="512">
        <v>99</v>
      </c>
      <c r="AO578" s="512">
        <v>99</v>
      </c>
      <c r="AP578" s="512">
        <v>99</v>
      </c>
      <c r="AQ578" s="512">
        <v>99</v>
      </c>
      <c r="AR578" s="512">
        <v>195.14876033057857</v>
      </c>
      <c r="AS578" s="512">
        <v>26.218194091755219</v>
      </c>
    </row>
    <row r="579" spans="1:45">
      <c r="A579">
        <v>16</v>
      </c>
      <c r="B579">
        <v>1</v>
      </c>
      <c r="C579">
        <v>2024</v>
      </c>
      <c r="D579">
        <v>1</v>
      </c>
      <c r="E579">
        <v>99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1</v>
      </c>
      <c r="M579">
        <v>99</v>
      </c>
      <c r="N579">
        <v>99</v>
      </c>
      <c r="O579">
        <v>99</v>
      </c>
      <c r="P579">
        <v>99</v>
      </c>
      <c r="Q579">
        <v>1</v>
      </c>
      <c r="R579">
        <v>1</v>
      </c>
      <c r="S579">
        <v>1</v>
      </c>
      <c r="T579">
        <v>6</v>
      </c>
      <c r="U579">
        <v>173.1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E579">
        <v>3.1094527363184077E-2</v>
      </c>
      <c r="AF579">
        <v>2.3766562108438676E-2</v>
      </c>
      <c r="AG579">
        <v>631</v>
      </c>
      <c r="AH579">
        <v>100</v>
      </c>
      <c r="AI579">
        <v>0</v>
      </c>
      <c r="AJ579">
        <v>0</v>
      </c>
      <c r="AN579">
        <v>99</v>
      </c>
      <c r="AO579">
        <v>99</v>
      </c>
      <c r="AP579">
        <v>99</v>
      </c>
      <c r="AQ579">
        <v>99</v>
      </c>
      <c r="AR579">
        <v>218</v>
      </c>
      <c r="AS579">
        <v>16.698467756320511</v>
      </c>
    </row>
    <row r="580" spans="1:45">
      <c r="A580">
        <v>16</v>
      </c>
      <c r="B580">
        <v>2</v>
      </c>
      <c r="C580">
        <v>2024</v>
      </c>
      <c r="D580">
        <v>2</v>
      </c>
      <c r="E580">
        <v>99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1</v>
      </c>
      <c r="M580">
        <v>99</v>
      </c>
      <c r="N580">
        <v>99</v>
      </c>
      <c r="O580">
        <v>99</v>
      </c>
      <c r="P580">
        <v>99</v>
      </c>
      <c r="Q580">
        <v>2</v>
      </c>
      <c r="R580">
        <v>2</v>
      </c>
      <c r="S580">
        <v>1</v>
      </c>
      <c r="T580">
        <v>4.5</v>
      </c>
      <c r="U580">
        <v>132.85000000000002</v>
      </c>
      <c r="V580">
        <v>0</v>
      </c>
      <c r="W580">
        <v>0</v>
      </c>
      <c r="X580">
        <v>0</v>
      </c>
      <c r="Y580">
        <v>51.349999999999994</v>
      </c>
      <c r="Z580">
        <v>0</v>
      </c>
      <c r="AA580">
        <v>0.5</v>
      </c>
      <c r="AC580">
        <v>-99.999999999999815</v>
      </c>
      <c r="AE580">
        <v>8.4388185654008394E-2</v>
      </c>
      <c r="AF580">
        <v>4.9568426348911371E-2</v>
      </c>
      <c r="AG580">
        <v>729</v>
      </c>
      <c r="AH580">
        <v>50</v>
      </c>
      <c r="AI580">
        <v>0</v>
      </c>
      <c r="AJ580">
        <v>0</v>
      </c>
      <c r="AN580">
        <v>99</v>
      </c>
      <c r="AO580">
        <v>99</v>
      </c>
      <c r="AP580">
        <v>99</v>
      </c>
      <c r="AQ580">
        <v>99</v>
      </c>
      <c r="AR580">
        <v>217</v>
      </c>
      <c r="AS580">
        <v>18.006886263906779</v>
      </c>
    </row>
    <row r="581" spans="1:45">
      <c r="A581">
        <v>16</v>
      </c>
      <c r="B581">
        <v>3</v>
      </c>
      <c r="C581">
        <v>2024</v>
      </c>
      <c r="D581">
        <v>3</v>
      </c>
      <c r="E581">
        <v>99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1</v>
      </c>
      <c r="M581">
        <v>99</v>
      </c>
      <c r="N581">
        <v>99</v>
      </c>
      <c r="O581">
        <v>99</v>
      </c>
      <c r="P581">
        <v>99</v>
      </c>
      <c r="Q581">
        <v>1</v>
      </c>
      <c r="R581">
        <v>1</v>
      </c>
      <c r="S581">
        <v>1</v>
      </c>
      <c r="T581">
        <v>3</v>
      </c>
      <c r="U581">
        <v>154.80000000000001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E581">
        <v>5.3821313240043057E-2</v>
      </c>
      <c r="AF581">
        <v>3.8554812215897995E-2</v>
      </c>
      <c r="AG581">
        <v>713</v>
      </c>
      <c r="AH581">
        <v>100</v>
      </c>
      <c r="AI581">
        <v>100</v>
      </c>
      <c r="AJ581">
        <v>0</v>
      </c>
      <c r="AN581">
        <v>99</v>
      </c>
      <c r="AO581">
        <v>99</v>
      </c>
      <c r="AP581">
        <v>99</v>
      </c>
      <c r="AQ581">
        <v>99</v>
      </c>
      <c r="AR581">
        <v>204</v>
      </c>
      <c r="AS581">
        <v>18.257495231848988</v>
      </c>
    </row>
    <row r="582" spans="1:45">
      <c r="A582">
        <v>16</v>
      </c>
      <c r="B582">
        <v>4</v>
      </c>
      <c r="C582">
        <v>2024</v>
      </c>
      <c r="D582">
        <v>4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1</v>
      </c>
      <c r="M582">
        <v>99</v>
      </c>
      <c r="N582">
        <v>99</v>
      </c>
      <c r="O582">
        <v>99</v>
      </c>
      <c r="P582">
        <v>99</v>
      </c>
      <c r="R582">
        <v>0</v>
      </c>
      <c r="AN582">
        <v>99</v>
      </c>
      <c r="AO582">
        <v>99</v>
      </c>
      <c r="AP582">
        <v>99</v>
      </c>
      <c r="AQ582">
        <v>99</v>
      </c>
    </row>
    <row r="583" spans="1:45">
      <c r="A583">
        <v>16</v>
      </c>
      <c r="B583">
        <v>5</v>
      </c>
      <c r="C583">
        <v>2024</v>
      </c>
      <c r="D583">
        <v>5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1</v>
      </c>
      <c r="M583">
        <v>99</v>
      </c>
      <c r="N583">
        <v>99</v>
      </c>
      <c r="O583">
        <v>99</v>
      </c>
      <c r="P583">
        <v>99</v>
      </c>
      <c r="Q583">
        <v>1</v>
      </c>
      <c r="R583">
        <v>1</v>
      </c>
      <c r="S583">
        <v>1</v>
      </c>
      <c r="T583">
        <v>4</v>
      </c>
      <c r="U583">
        <v>161.1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E583">
        <v>2.7693159789531983E-2</v>
      </c>
      <c r="AF583">
        <v>1.9416916388781374E-2</v>
      </c>
      <c r="AG583">
        <v>668</v>
      </c>
      <c r="AH583">
        <v>100</v>
      </c>
      <c r="AI583">
        <v>0</v>
      </c>
      <c r="AJ583">
        <v>0</v>
      </c>
      <c r="AN583">
        <v>99</v>
      </c>
      <c r="AO583">
        <v>99</v>
      </c>
      <c r="AP583">
        <v>99</v>
      </c>
      <c r="AQ583">
        <v>99</v>
      </c>
      <c r="AR583">
        <v>205</v>
      </c>
      <c r="AS583">
        <v>18.688063144759944</v>
      </c>
    </row>
    <row r="584" spans="1:45">
      <c r="A584">
        <v>16</v>
      </c>
      <c r="B584">
        <v>6</v>
      </c>
      <c r="C584">
        <v>2024</v>
      </c>
      <c r="D584">
        <v>6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1</v>
      </c>
      <c r="M584">
        <v>99</v>
      </c>
      <c r="N584">
        <v>99</v>
      </c>
      <c r="O584">
        <v>99</v>
      </c>
      <c r="P584">
        <v>99</v>
      </c>
      <c r="Q584">
        <v>4</v>
      </c>
      <c r="R584">
        <v>4</v>
      </c>
      <c r="S584">
        <v>1</v>
      </c>
      <c r="T584">
        <v>3.75</v>
      </c>
      <c r="U584">
        <v>157.35</v>
      </c>
      <c r="V584">
        <v>0</v>
      </c>
      <c r="W584">
        <v>0</v>
      </c>
      <c r="X584">
        <v>0</v>
      </c>
      <c r="Y584">
        <v>12.644860616076468</v>
      </c>
      <c r="Z584">
        <v>0</v>
      </c>
      <c r="AA584">
        <v>0.4330127018922193</v>
      </c>
      <c r="AC584">
        <v>85.610414191061579</v>
      </c>
      <c r="AE584">
        <v>0.11010184420589043</v>
      </c>
      <c r="AF584">
        <v>7.421193154297144E-2</v>
      </c>
      <c r="AG584">
        <v>669</v>
      </c>
      <c r="AH584">
        <v>75</v>
      </c>
      <c r="AI584">
        <v>0</v>
      </c>
      <c r="AJ584">
        <v>75.749587457622511</v>
      </c>
      <c r="AK584">
        <v>-300.25624324824219</v>
      </c>
      <c r="AL584">
        <v>-61.228678837158192</v>
      </c>
      <c r="AN584">
        <v>99</v>
      </c>
      <c r="AO584">
        <v>99</v>
      </c>
      <c r="AP584">
        <v>99</v>
      </c>
      <c r="AQ584">
        <v>99</v>
      </c>
      <c r="AR584">
        <v>201</v>
      </c>
      <c r="AS584">
        <v>18.693169571028736</v>
      </c>
    </row>
    <row r="585" spans="1:45">
      <c r="A585">
        <v>16</v>
      </c>
      <c r="B585">
        <v>7</v>
      </c>
      <c r="C585">
        <v>2024</v>
      </c>
      <c r="D585">
        <v>7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1</v>
      </c>
      <c r="M585">
        <v>99</v>
      </c>
      <c r="N585">
        <v>99</v>
      </c>
      <c r="O585">
        <v>99</v>
      </c>
      <c r="P585">
        <v>99</v>
      </c>
      <c r="Q585">
        <v>2</v>
      </c>
      <c r="R585">
        <v>2</v>
      </c>
      <c r="S585">
        <v>1</v>
      </c>
      <c r="T585">
        <v>3</v>
      </c>
      <c r="U585">
        <v>126.05</v>
      </c>
      <c r="V585">
        <v>0</v>
      </c>
      <c r="W585">
        <v>0</v>
      </c>
      <c r="X585">
        <v>0</v>
      </c>
      <c r="Y585">
        <v>33.85</v>
      </c>
      <c r="Z585">
        <v>0</v>
      </c>
      <c r="AA585">
        <v>1</v>
      </c>
      <c r="AC585">
        <v>-100.00000000000006</v>
      </c>
      <c r="AE585">
        <v>7.6716532412734975E-2</v>
      </c>
      <c r="AF585">
        <v>4.0962836259633206E-2</v>
      </c>
      <c r="AG585">
        <v>727</v>
      </c>
      <c r="AH585">
        <v>50</v>
      </c>
      <c r="AI585">
        <v>0</v>
      </c>
      <c r="AJ585">
        <v>0</v>
      </c>
      <c r="AN585">
        <v>99</v>
      </c>
      <c r="AO585">
        <v>99</v>
      </c>
      <c r="AP585">
        <v>99</v>
      </c>
      <c r="AQ585">
        <v>99</v>
      </c>
      <c r="AR585">
        <v>217</v>
      </c>
      <c r="AS585">
        <v>15.65816196861458</v>
      </c>
    </row>
    <row r="586" spans="1:45">
      <c r="A586">
        <v>16</v>
      </c>
      <c r="B586">
        <v>8</v>
      </c>
      <c r="C586">
        <v>2024</v>
      </c>
      <c r="D586">
        <v>8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1</v>
      </c>
      <c r="M586">
        <v>99</v>
      </c>
      <c r="N586">
        <v>99</v>
      </c>
      <c r="O586">
        <v>99</v>
      </c>
      <c r="P586">
        <v>99</v>
      </c>
      <c r="Q586">
        <v>2</v>
      </c>
      <c r="R586">
        <v>2</v>
      </c>
      <c r="S586">
        <v>1</v>
      </c>
      <c r="T586">
        <v>3.5</v>
      </c>
      <c r="U586">
        <v>151.4</v>
      </c>
      <c r="V586">
        <v>0</v>
      </c>
      <c r="W586">
        <v>0</v>
      </c>
      <c r="X586">
        <v>0</v>
      </c>
      <c r="Y586">
        <v>28.099999999999945</v>
      </c>
      <c r="Z586">
        <v>0</v>
      </c>
      <c r="AA586">
        <v>0.5</v>
      </c>
      <c r="AC586">
        <v>-99.999999999999858</v>
      </c>
      <c r="AE586">
        <v>6.3011972274732195E-2</v>
      </c>
      <c r="AF586">
        <v>4.0651940049397206E-2</v>
      </c>
      <c r="AG586">
        <v>708.5</v>
      </c>
      <c r="AH586">
        <v>100</v>
      </c>
      <c r="AI586">
        <v>0</v>
      </c>
      <c r="AJ586">
        <v>17.5</v>
      </c>
      <c r="AK586">
        <v>99.999999999997243</v>
      </c>
      <c r="AL586">
        <v>-100</v>
      </c>
      <c r="AN586">
        <v>99</v>
      </c>
      <c r="AO586">
        <v>99</v>
      </c>
      <c r="AP586">
        <v>99</v>
      </c>
      <c r="AQ586">
        <v>99</v>
      </c>
      <c r="AR586">
        <v>200</v>
      </c>
      <c r="AS586">
        <v>18.701252798035647</v>
      </c>
    </row>
    <row r="587" spans="1:45">
      <c r="A587">
        <v>16</v>
      </c>
      <c r="B587">
        <v>9</v>
      </c>
      <c r="C587">
        <v>2024</v>
      </c>
      <c r="D587">
        <v>9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1</v>
      </c>
      <c r="M587">
        <v>99</v>
      </c>
      <c r="N587">
        <v>99</v>
      </c>
      <c r="O587">
        <v>99</v>
      </c>
      <c r="P587">
        <v>99</v>
      </c>
      <c r="Q587">
        <v>6</v>
      </c>
      <c r="R587">
        <v>6</v>
      </c>
      <c r="S587">
        <v>1</v>
      </c>
      <c r="T587">
        <v>3.5</v>
      </c>
      <c r="U587">
        <v>149.20000000000005</v>
      </c>
      <c r="V587">
        <v>0</v>
      </c>
      <c r="W587">
        <v>0</v>
      </c>
      <c r="X587">
        <v>0</v>
      </c>
      <c r="Y587">
        <v>31.299893503546137</v>
      </c>
      <c r="Z587">
        <v>0</v>
      </c>
      <c r="AA587">
        <v>1.258305739211792</v>
      </c>
      <c r="AC587">
        <v>-26.321467387776114</v>
      </c>
      <c r="AE587">
        <v>0.19697964543663815</v>
      </c>
      <c r="AF587">
        <v>0.12815102351897678</v>
      </c>
      <c r="AG587">
        <v>500.75</v>
      </c>
      <c r="AH587">
        <v>66.666666666666686</v>
      </c>
      <c r="AI587">
        <v>16.666666666666671</v>
      </c>
      <c r="AJ587">
        <v>100.22318843461326</v>
      </c>
      <c r="AK587">
        <v>38.934003346932307</v>
      </c>
      <c r="AL587">
        <v>141.44239245329024</v>
      </c>
      <c r="AN587">
        <v>99</v>
      </c>
      <c r="AO587">
        <v>99</v>
      </c>
      <c r="AP587">
        <v>99</v>
      </c>
      <c r="AQ587">
        <v>99</v>
      </c>
      <c r="AR587">
        <v>213</v>
      </c>
      <c r="AS587">
        <v>15.394783627404804</v>
      </c>
    </row>
    <row r="588" spans="1:45">
      <c r="A588">
        <v>16</v>
      </c>
      <c r="B588">
        <v>10</v>
      </c>
      <c r="C588">
        <v>2024</v>
      </c>
      <c r="D588">
        <v>10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1</v>
      </c>
      <c r="M588">
        <v>99</v>
      </c>
      <c r="N588">
        <v>99</v>
      </c>
      <c r="O588">
        <v>99</v>
      </c>
      <c r="P588">
        <v>99</v>
      </c>
      <c r="Q588">
        <v>5</v>
      </c>
      <c r="R588">
        <v>5</v>
      </c>
      <c r="S588">
        <v>1</v>
      </c>
      <c r="T588">
        <v>4.4000000000000004</v>
      </c>
      <c r="U588">
        <v>144.6</v>
      </c>
      <c r="V588">
        <v>0</v>
      </c>
      <c r="W588">
        <v>0</v>
      </c>
      <c r="X588">
        <v>0</v>
      </c>
      <c r="Y588">
        <v>27.17859451848086</v>
      </c>
      <c r="Z588">
        <v>0</v>
      </c>
      <c r="AA588">
        <v>1.0198039027185559</v>
      </c>
      <c r="AC588">
        <v>-2.2369074990793369</v>
      </c>
      <c r="AE588">
        <v>0.1109139307897072</v>
      </c>
      <c r="AF588">
        <v>7.5940480309358141E-2</v>
      </c>
      <c r="AG588">
        <v>684</v>
      </c>
      <c r="AH588">
        <v>100</v>
      </c>
      <c r="AI588">
        <v>20</v>
      </c>
      <c r="AJ588">
        <v>19.421637418096335</v>
      </c>
      <c r="AK588">
        <v>-2.292305697799522</v>
      </c>
      <c r="AL588">
        <v>-12.117380069436191</v>
      </c>
      <c r="AN588">
        <v>99</v>
      </c>
      <c r="AO588">
        <v>99</v>
      </c>
      <c r="AP588">
        <v>99</v>
      </c>
      <c r="AQ588">
        <v>99</v>
      </c>
      <c r="AR588">
        <v>202.2</v>
      </c>
      <c r="AS588">
        <v>17.330495737348198</v>
      </c>
    </row>
    <row r="589" spans="1:45">
      <c r="A589">
        <v>16</v>
      </c>
      <c r="B589">
        <v>11</v>
      </c>
      <c r="C589">
        <v>2024</v>
      </c>
      <c r="D589">
        <v>11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1</v>
      </c>
      <c r="M589">
        <v>99</v>
      </c>
      <c r="N589">
        <v>99</v>
      </c>
      <c r="O589">
        <v>99</v>
      </c>
      <c r="P589">
        <v>99</v>
      </c>
      <c r="Q589">
        <v>6</v>
      </c>
      <c r="R589">
        <v>6</v>
      </c>
      <c r="S589">
        <v>1</v>
      </c>
      <c r="T589">
        <v>4.8333333333333321</v>
      </c>
      <c r="U589">
        <v>169.65</v>
      </c>
      <c r="V589">
        <v>0</v>
      </c>
      <c r="W589">
        <v>16.666666666666671</v>
      </c>
      <c r="X589">
        <v>0</v>
      </c>
      <c r="Y589">
        <v>12.140668570277889</v>
      </c>
      <c r="Z589">
        <v>0</v>
      </c>
      <c r="AA589">
        <v>1.4624940645653552</v>
      </c>
      <c r="AC589">
        <v>-20.979230831722205</v>
      </c>
      <c r="AE589">
        <v>0.13689253935660503</v>
      </c>
      <c r="AF589">
        <v>0.10669027359729644</v>
      </c>
      <c r="AG589">
        <v>697</v>
      </c>
      <c r="AH589">
        <v>100</v>
      </c>
      <c r="AI589">
        <v>16.666666666666671</v>
      </c>
      <c r="AJ589">
        <v>19.148542155126766</v>
      </c>
      <c r="AK589">
        <v>-46.506572008286312</v>
      </c>
      <c r="AL589">
        <v>-36.898661439904131</v>
      </c>
      <c r="AN589">
        <v>99</v>
      </c>
      <c r="AO589">
        <v>99</v>
      </c>
      <c r="AP589">
        <v>99</v>
      </c>
      <c r="AQ589">
        <v>99</v>
      </c>
      <c r="AR589">
        <v>208.83333333333337</v>
      </c>
      <c r="AS589">
        <v>18.610625094581547</v>
      </c>
    </row>
    <row r="590" spans="1:45">
      <c r="A590">
        <v>16</v>
      </c>
      <c r="B590">
        <v>12</v>
      </c>
      <c r="C590">
        <v>2024</v>
      </c>
      <c r="D590">
        <v>12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1</v>
      </c>
      <c r="M590">
        <v>99</v>
      </c>
      <c r="N590">
        <v>99</v>
      </c>
      <c r="O590">
        <v>99</v>
      </c>
      <c r="P590">
        <v>99</v>
      </c>
      <c r="R590">
        <v>0</v>
      </c>
      <c r="AN590">
        <v>99</v>
      </c>
      <c r="AO590">
        <v>99</v>
      </c>
      <c r="AP590">
        <v>99</v>
      </c>
      <c r="AQ590">
        <v>99</v>
      </c>
    </row>
    <row r="591" spans="1:45">
      <c r="A591">
        <v>16</v>
      </c>
      <c r="B591">
        <v>13</v>
      </c>
      <c r="C591">
        <v>2024</v>
      </c>
      <c r="D591">
        <v>1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2</v>
      </c>
      <c r="M591">
        <v>99</v>
      </c>
      <c r="N591">
        <v>99</v>
      </c>
      <c r="O591">
        <v>99</v>
      </c>
      <c r="P591">
        <v>99</v>
      </c>
      <c r="Q591">
        <v>38</v>
      </c>
      <c r="R591">
        <v>40</v>
      </c>
      <c r="S591">
        <v>2</v>
      </c>
      <c r="T591">
        <v>4.875</v>
      </c>
      <c r="U591">
        <v>155.79499999999996</v>
      </c>
      <c r="V591">
        <v>0</v>
      </c>
      <c r="W591">
        <v>12.5</v>
      </c>
      <c r="X591">
        <v>0</v>
      </c>
      <c r="Y591">
        <v>35.662423852004281</v>
      </c>
      <c r="Z591">
        <v>0</v>
      </c>
      <c r="AA591">
        <v>1.144279249134581</v>
      </c>
      <c r="AC591">
        <v>41.185476065225515</v>
      </c>
      <c r="AE591">
        <v>1.2437810945273631</v>
      </c>
      <c r="AF591">
        <v>0.85562369582535025</v>
      </c>
      <c r="AG591">
        <v>591.9142857142856</v>
      </c>
      <c r="AH591">
        <v>87.5</v>
      </c>
      <c r="AI591">
        <v>7.5</v>
      </c>
      <c r="AJ591">
        <v>90.989597970182643</v>
      </c>
      <c r="AK591">
        <v>3.4552448277702847</v>
      </c>
      <c r="AL591">
        <v>-33.18709006015294</v>
      </c>
      <c r="AN591">
        <v>99</v>
      </c>
      <c r="AO591">
        <v>99</v>
      </c>
      <c r="AP591">
        <v>99</v>
      </c>
      <c r="AQ591">
        <v>99</v>
      </c>
      <c r="AR591">
        <v>194.5428571428572</v>
      </c>
      <c r="AS591">
        <v>20.439872116688157</v>
      </c>
    </row>
    <row r="592" spans="1:45">
      <c r="A592">
        <v>16</v>
      </c>
      <c r="B592">
        <v>14</v>
      </c>
      <c r="C592">
        <v>2024</v>
      </c>
      <c r="D592">
        <v>2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2</v>
      </c>
      <c r="M592">
        <v>99</v>
      </c>
      <c r="N592">
        <v>99</v>
      </c>
      <c r="O592">
        <v>99</v>
      </c>
      <c r="P592">
        <v>99</v>
      </c>
      <c r="Q592">
        <v>15</v>
      </c>
      <c r="R592">
        <v>18</v>
      </c>
      <c r="S592">
        <v>2</v>
      </c>
      <c r="T592">
        <v>4.8333333333333321</v>
      </c>
      <c r="U592">
        <v>143.12777777777779</v>
      </c>
      <c r="V592">
        <v>0</v>
      </c>
      <c r="W592">
        <v>11.111111111111112</v>
      </c>
      <c r="X592">
        <v>0</v>
      </c>
      <c r="Y592">
        <v>50.912690030805088</v>
      </c>
      <c r="Z592">
        <v>0</v>
      </c>
      <c r="AA592">
        <v>1.301708279317777</v>
      </c>
      <c r="AC592">
        <v>42.97708773842681</v>
      </c>
      <c r="AE592">
        <v>0.75949367088607611</v>
      </c>
      <c r="AF592">
        <v>0.48062904329205985</v>
      </c>
      <c r="AG592">
        <v>627.5333333333333</v>
      </c>
      <c r="AH592">
        <v>83.333333333333314</v>
      </c>
      <c r="AI592">
        <v>0</v>
      </c>
      <c r="AJ592">
        <v>96.74011003140815</v>
      </c>
      <c r="AK592">
        <v>24.451614563568089</v>
      </c>
      <c r="AL592">
        <v>104.91935825362532</v>
      </c>
      <c r="AN592">
        <v>99</v>
      </c>
      <c r="AO592">
        <v>99</v>
      </c>
      <c r="AP592">
        <v>99</v>
      </c>
      <c r="AQ592">
        <v>99</v>
      </c>
      <c r="AR592">
        <v>187.4</v>
      </c>
      <c r="AS592">
        <v>20.085481398585568</v>
      </c>
    </row>
    <row r="593" spans="1:45">
      <c r="A593">
        <v>16</v>
      </c>
      <c r="B593">
        <v>15</v>
      </c>
      <c r="C593">
        <v>2024</v>
      </c>
      <c r="D593">
        <v>3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2</v>
      </c>
      <c r="M593">
        <v>99</v>
      </c>
      <c r="N593">
        <v>99</v>
      </c>
      <c r="O593">
        <v>99</v>
      </c>
      <c r="P593">
        <v>99</v>
      </c>
      <c r="Q593">
        <v>21</v>
      </c>
      <c r="R593">
        <v>23</v>
      </c>
      <c r="S593">
        <v>2</v>
      </c>
      <c r="T593">
        <v>5.608695652173914</v>
      </c>
      <c r="U593">
        <v>156.29565217391303</v>
      </c>
      <c r="V593">
        <v>0</v>
      </c>
      <c r="W593">
        <v>26.086956521739129</v>
      </c>
      <c r="X593">
        <v>0</v>
      </c>
      <c r="Y593">
        <v>27.688915978292155</v>
      </c>
      <c r="Z593">
        <v>0</v>
      </c>
      <c r="AA593">
        <v>1.2064727761314444</v>
      </c>
      <c r="AC593">
        <v>22.263803453108689</v>
      </c>
      <c r="AE593">
        <v>1.2378902045209903</v>
      </c>
      <c r="AF593">
        <v>0.89532841701363108</v>
      </c>
      <c r="AG593">
        <v>656.15</v>
      </c>
      <c r="AH593">
        <v>86.956521739130437</v>
      </c>
      <c r="AI593">
        <v>4.3478260869565215</v>
      </c>
      <c r="AJ593">
        <v>93.613714273070229</v>
      </c>
      <c r="AK593">
        <v>56.796584084329879</v>
      </c>
      <c r="AL593">
        <v>4.1209925759481774</v>
      </c>
      <c r="AN593">
        <v>99</v>
      </c>
      <c r="AO593">
        <v>99</v>
      </c>
      <c r="AP593">
        <v>99</v>
      </c>
      <c r="AQ593">
        <v>99</v>
      </c>
      <c r="AR593">
        <v>195.5</v>
      </c>
      <c r="AS593">
        <v>20.628104925138103</v>
      </c>
    </row>
    <row r="594" spans="1:45">
      <c r="A594">
        <v>16</v>
      </c>
      <c r="B594">
        <v>16</v>
      </c>
      <c r="C594">
        <v>2024</v>
      </c>
      <c r="D594">
        <v>4</v>
      </c>
      <c r="E594">
        <v>99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2</v>
      </c>
      <c r="M594">
        <v>99</v>
      </c>
      <c r="N594">
        <v>99</v>
      </c>
      <c r="O594">
        <v>99</v>
      </c>
      <c r="P594">
        <v>99</v>
      </c>
      <c r="Q594">
        <v>11</v>
      </c>
      <c r="R594">
        <v>11</v>
      </c>
      <c r="S594">
        <v>2</v>
      </c>
      <c r="T594">
        <v>4.7272727272727284</v>
      </c>
      <c r="U594">
        <v>160.6272727272727</v>
      </c>
      <c r="V594">
        <v>0</v>
      </c>
      <c r="W594">
        <v>9.0909090909090917</v>
      </c>
      <c r="X594">
        <v>0</v>
      </c>
      <c r="Y594">
        <v>32.672398440192744</v>
      </c>
      <c r="Z594">
        <v>0</v>
      </c>
      <c r="AA594">
        <v>1.3545149477955742</v>
      </c>
      <c r="AC594">
        <v>11.047855271238006</v>
      </c>
      <c r="AE594">
        <v>0.32239155920281354</v>
      </c>
      <c r="AF594">
        <v>0.22560632417850127</v>
      </c>
      <c r="AG594">
        <v>666.36363636363649</v>
      </c>
      <c r="AH594">
        <v>100</v>
      </c>
      <c r="AI594">
        <v>9.0909090909090917</v>
      </c>
      <c r="AJ594">
        <v>50.416939302134161</v>
      </c>
      <c r="AK594">
        <v>-25.405596260242444</v>
      </c>
      <c r="AL594">
        <v>30.896206940093752</v>
      </c>
      <c r="AN594">
        <v>99</v>
      </c>
      <c r="AO594">
        <v>99</v>
      </c>
      <c r="AP594">
        <v>99</v>
      </c>
      <c r="AQ594">
        <v>99</v>
      </c>
      <c r="AR594">
        <v>198</v>
      </c>
      <c r="AS594">
        <v>20.414324132103935</v>
      </c>
    </row>
    <row r="595" spans="1:45">
      <c r="A595">
        <v>16</v>
      </c>
      <c r="B595">
        <v>17</v>
      </c>
      <c r="C595">
        <v>2024</v>
      </c>
      <c r="D595">
        <v>5</v>
      </c>
      <c r="E595">
        <v>99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2</v>
      </c>
      <c r="M595">
        <v>99</v>
      </c>
      <c r="N595">
        <v>99</v>
      </c>
      <c r="O595">
        <v>99</v>
      </c>
      <c r="P595">
        <v>99</v>
      </c>
      <c r="Q595">
        <v>19</v>
      </c>
      <c r="R595">
        <v>21</v>
      </c>
      <c r="S595">
        <v>2</v>
      </c>
      <c r="T595">
        <v>4.7619047619047636</v>
      </c>
      <c r="U595">
        <v>140.5428571428572</v>
      </c>
      <c r="V595">
        <v>0</v>
      </c>
      <c r="W595">
        <v>9.5238095238095273</v>
      </c>
      <c r="X595">
        <v>0</v>
      </c>
      <c r="Y595">
        <v>67.743856312046546</v>
      </c>
      <c r="Z595">
        <v>0</v>
      </c>
      <c r="AA595">
        <v>1.50885519216713</v>
      </c>
      <c r="AC595">
        <v>78.52277988011889</v>
      </c>
      <c r="AE595">
        <v>0.58155635558017171</v>
      </c>
      <c r="AF595">
        <v>0.35572369354344724</v>
      </c>
      <c r="AG595">
        <v>561.83333333333348</v>
      </c>
      <c r="AH595">
        <v>85.714285714285694</v>
      </c>
      <c r="AI595">
        <v>23.809523809523821</v>
      </c>
      <c r="AJ595">
        <v>96.559854782179031</v>
      </c>
      <c r="AK595">
        <v>17.649624859581937</v>
      </c>
      <c r="AL595">
        <v>-9.9958874584169255</v>
      </c>
      <c r="AN595">
        <v>99</v>
      </c>
      <c r="AO595">
        <v>99</v>
      </c>
      <c r="AP595">
        <v>99</v>
      </c>
      <c r="AQ595">
        <v>99</v>
      </c>
      <c r="AR595">
        <v>183.05555555555557</v>
      </c>
      <c r="AS595">
        <v>19.465158079452088</v>
      </c>
    </row>
    <row r="596" spans="1:45">
      <c r="A596">
        <v>16</v>
      </c>
      <c r="B596">
        <v>18</v>
      </c>
      <c r="C596">
        <v>2024</v>
      </c>
      <c r="D596">
        <v>6</v>
      </c>
      <c r="E596">
        <v>99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2</v>
      </c>
      <c r="M596">
        <v>99</v>
      </c>
      <c r="N596">
        <v>99</v>
      </c>
      <c r="O596">
        <v>99</v>
      </c>
      <c r="P596">
        <v>99</v>
      </c>
      <c r="Q596">
        <v>16</v>
      </c>
      <c r="R596">
        <v>17</v>
      </c>
      <c r="S596">
        <v>2</v>
      </c>
      <c r="T596">
        <v>4.7058823529411757</v>
      </c>
      <c r="U596">
        <v>158.39999999999995</v>
      </c>
      <c r="V596">
        <v>0</v>
      </c>
      <c r="W596">
        <v>5.882352941176471</v>
      </c>
      <c r="X596">
        <v>0</v>
      </c>
      <c r="Y596">
        <v>31.957453332977241</v>
      </c>
      <c r="Z596">
        <v>0</v>
      </c>
      <c r="AA596">
        <v>1.4043925160368611</v>
      </c>
      <c r="AC596">
        <v>47.406611863146402</v>
      </c>
      <c r="AE596">
        <v>0.46793283787503442</v>
      </c>
      <c r="AF596">
        <v>0.31750538490453367</v>
      </c>
      <c r="AG596">
        <v>573</v>
      </c>
      <c r="AH596">
        <v>88.235294117647058</v>
      </c>
      <c r="AI596">
        <v>5.882352941176471</v>
      </c>
      <c r="AJ596">
        <v>103.96473761168572</v>
      </c>
      <c r="AK596">
        <v>71.831567769551938</v>
      </c>
      <c r="AL596">
        <v>8.4443803923063179</v>
      </c>
      <c r="AN596">
        <v>99</v>
      </c>
      <c r="AO596">
        <v>99</v>
      </c>
      <c r="AP596">
        <v>99</v>
      </c>
      <c r="AQ596">
        <v>99</v>
      </c>
      <c r="AR596">
        <v>197.26666666666671</v>
      </c>
      <c r="AS596">
        <v>20.472501059993064</v>
      </c>
    </row>
    <row r="597" spans="1:45">
      <c r="A597">
        <v>16</v>
      </c>
      <c r="B597">
        <v>19</v>
      </c>
      <c r="C597">
        <v>2024</v>
      </c>
      <c r="D597">
        <v>7</v>
      </c>
      <c r="E597">
        <v>99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2</v>
      </c>
      <c r="M597">
        <v>99</v>
      </c>
      <c r="N597">
        <v>99</v>
      </c>
      <c r="O597">
        <v>99</v>
      </c>
      <c r="P597">
        <v>99</v>
      </c>
      <c r="Q597">
        <v>17</v>
      </c>
      <c r="R597">
        <v>17</v>
      </c>
      <c r="S597">
        <v>2</v>
      </c>
      <c r="T597">
        <v>4.9411764705882355</v>
      </c>
      <c r="U597">
        <v>164.98823529411763</v>
      </c>
      <c r="V597">
        <v>0</v>
      </c>
      <c r="W597">
        <v>23.52941176470588</v>
      </c>
      <c r="X597">
        <v>0</v>
      </c>
      <c r="Y597">
        <v>43.037806667721362</v>
      </c>
      <c r="Z597">
        <v>0</v>
      </c>
      <c r="AA597">
        <v>1.7647058823529411</v>
      </c>
      <c r="AC597">
        <v>76.807525915572015</v>
      </c>
      <c r="AE597">
        <v>0.65209052550824709</v>
      </c>
      <c r="AF597">
        <v>0.45574201959944161</v>
      </c>
      <c r="AG597">
        <v>642.72727272727275</v>
      </c>
      <c r="AH597">
        <v>64.705882352941188</v>
      </c>
      <c r="AI597">
        <v>0</v>
      </c>
      <c r="AJ597">
        <v>64.320350108006366</v>
      </c>
      <c r="AK597">
        <v>-174.09341628759077</v>
      </c>
      <c r="AL597">
        <v>-121.18790509938812</v>
      </c>
      <c r="AN597">
        <v>99</v>
      </c>
      <c r="AO597">
        <v>99</v>
      </c>
      <c r="AP597">
        <v>99</v>
      </c>
      <c r="AQ597">
        <v>99</v>
      </c>
      <c r="AR597">
        <v>193.45454545454547</v>
      </c>
      <c r="AS597">
        <v>20.549893963197437</v>
      </c>
    </row>
    <row r="598" spans="1:45">
      <c r="A598">
        <v>16</v>
      </c>
      <c r="B598">
        <v>20</v>
      </c>
      <c r="C598">
        <v>2024</v>
      </c>
      <c r="D598">
        <v>8</v>
      </c>
      <c r="E598">
        <v>99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2</v>
      </c>
      <c r="M598">
        <v>99</v>
      </c>
      <c r="N598">
        <v>99</v>
      </c>
      <c r="O598">
        <v>99</v>
      </c>
      <c r="P598">
        <v>99</v>
      </c>
      <c r="Q598">
        <v>19</v>
      </c>
      <c r="R598">
        <v>20</v>
      </c>
      <c r="S598">
        <v>2</v>
      </c>
      <c r="T598">
        <v>5.45</v>
      </c>
      <c r="U598">
        <v>180.24</v>
      </c>
      <c r="V598">
        <v>0</v>
      </c>
      <c r="W598">
        <v>20</v>
      </c>
      <c r="X598">
        <v>0</v>
      </c>
      <c r="Y598">
        <v>38.616232338228031</v>
      </c>
      <c r="Z598">
        <v>0</v>
      </c>
      <c r="AA598">
        <v>1.5321553446044569</v>
      </c>
      <c r="AC598">
        <v>84.485927040100108</v>
      </c>
      <c r="AE598">
        <v>0.63011972274732198</v>
      </c>
      <c r="AF598">
        <v>0.48395678167129152</v>
      </c>
      <c r="AG598">
        <v>638.78571428571445</v>
      </c>
      <c r="AH598">
        <v>70</v>
      </c>
      <c r="AI598">
        <v>10</v>
      </c>
      <c r="AJ598">
        <v>69.377001717765822</v>
      </c>
      <c r="AK598">
        <v>-156.32273189327867</v>
      </c>
      <c r="AL598">
        <v>-249.52813596100461</v>
      </c>
      <c r="AN598">
        <v>99</v>
      </c>
      <c r="AO598">
        <v>99</v>
      </c>
      <c r="AP598">
        <v>99</v>
      </c>
      <c r="AQ598">
        <v>99</v>
      </c>
      <c r="AR598">
        <v>200.21428571428575</v>
      </c>
      <c r="AS598">
        <v>20.622100752136522</v>
      </c>
    </row>
    <row r="599" spans="1:45">
      <c r="A599">
        <v>16</v>
      </c>
      <c r="B599">
        <v>21</v>
      </c>
      <c r="C599">
        <v>2024</v>
      </c>
      <c r="D599">
        <v>9</v>
      </c>
      <c r="E599">
        <v>99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2</v>
      </c>
      <c r="M599">
        <v>99</v>
      </c>
      <c r="N599">
        <v>99</v>
      </c>
      <c r="O599">
        <v>99</v>
      </c>
      <c r="P599">
        <v>99</v>
      </c>
      <c r="Q599">
        <v>22</v>
      </c>
      <c r="R599">
        <v>23</v>
      </c>
      <c r="S599">
        <v>2</v>
      </c>
      <c r="T599">
        <v>4.3913043478260869</v>
      </c>
      <c r="U599">
        <v>163.52173913043475</v>
      </c>
      <c r="V599">
        <v>0</v>
      </c>
      <c r="W599">
        <v>4.3478260869565215</v>
      </c>
      <c r="X599">
        <v>0</v>
      </c>
      <c r="Y599">
        <v>39.256513793717097</v>
      </c>
      <c r="Z599">
        <v>0</v>
      </c>
      <c r="AA599">
        <v>1.3429082792591749</v>
      </c>
      <c r="AC599">
        <v>26.795977632328235</v>
      </c>
      <c r="AE599">
        <v>0.75508864084044658</v>
      </c>
      <c r="AF599">
        <v>0.53840035685307364</v>
      </c>
      <c r="AG599">
        <v>605.31578947368405</v>
      </c>
      <c r="AH599">
        <v>82.608695652173907</v>
      </c>
      <c r="AI599">
        <v>4.3478260869565215</v>
      </c>
      <c r="AJ599">
        <v>102.06605324189248</v>
      </c>
      <c r="AK599">
        <v>26.016940554628903</v>
      </c>
      <c r="AL599">
        <v>73.63405483567999</v>
      </c>
      <c r="AN599">
        <v>99</v>
      </c>
      <c r="AO599">
        <v>99</v>
      </c>
      <c r="AP599">
        <v>99</v>
      </c>
      <c r="AQ599">
        <v>99</v>
      </c>
      <c r="AR599">
        <v>196.63157894736841</v>
      </c>
      <c r="AS599">
        <v>20.4254254398139</v>
      </c>
    </row>
    <row r="600" spans="1:45">
      <c r="A600">
        <v>16</v>
      </c>
      <c r="B600">
        <v>22</v>
      </c>
      <c r="C600">
        <v>2024</v>
      </c>
      <c r="D600">
        <v>10</v>
      </c>
      <c r="E600">
        <v>99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2</v>
      </c>
      <c r="M600">
        <v>99</v>
      </c>
      <c r="N600">
        <v>99</v>
      </c>
      <c r="O600">
        <v>99</v>
      </c>
      <c r="P600">
        <v>99</v>
      </c>
      <c r="Q600">
        <v>52</v>
      </c>
      <c r="R600">
        <v>66</v>
      </c>
      <c r="S600">
        <v>2</v>
      </c>
      <c r="T600">
        <v>4.5757575757575761</v>
      </c>
      <c r="U600">
        <v>157.880303030303</v>
      </c>
      <c r="V600">
        <v>0</v>
      </c>
      <c r="W600">
        <v>9.0909090909090917</v>
      </c>
      <c r="X600">
        <v>0</v>
      </c>
      <c r="Y600">
        <v>42.659526697913471</v>
      </c>
      <c r="Z600">
        <v>0</v>
      </c>
      <c r="AA600">
        <v>1.2917055446028547</v>
      </c>
      <c r="AC600">
        <v>41.559456326829931</v>
      </c>
      <c r="AE600">
        <v>1.4640638864241351</v>
      </c>
      <c r="AF600">
        <v>1.0944777301127837</v>
      </c>
      <c r="AG600">
        <v>608.31147540983602</v>
      </c>
      <c r="AH600">
        <v>92.424242424242422</v>
      </c>
      <c r="AI600">
        <v>4.5454545454545459</v>
      </c>
      <c r="AJ600">
        <v>96.339825614657187</v>
      </c>
      <c r="AK600">
        <v>-7.6827165192445299E-2</v>
      </c>
      <c r="AL600">
        <v>25.021244369895392</v>
      </c>
      <c r="AN600">
        <v>99</v>
      </c>
      <c r="AO600">
        <v>99</v>
      </c>
      <c r="AP600">
        <v>99</v>
      </c>
      <c r="AQ600">
        <v>99</v>
      </c>
      <c r="AR600">
        <v>194.03278688524597</v>
      </c>
      <c r="AS600">
        <v>20.459667938888455</v>
      </c>
    </row>
    <row r="601" spans="1:45">
      <c r="A601">
        <v>16</v>
      </c>
      <c r="B601">
        <v>23</v>
      </c>
      <c r="C601">
        <v>2024</v>
      </c>
      <c r="D601">
        <v>11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2</v>
      </c>
      <c r="M601">
        <v>99</v>
      </c>
      <c r="N601">
        <v>99</v>
      </c>
      <c r="O601">
        <v>99</v>
      </c>
      <c r="P601">
        <v>99</v>
      </c>
      <c r="Q601">
        <v>37</v>
      </c>
      <c r="R601">
        <v>43</v>
      </c>
      <c r="S601">
        <v>2</v>
      </c>
      <c r="T601">
        <v>4.232558139534885</v>
      </c>
      <c r="U601">
        <v>141.93720930232556</v>
      </c>
      <c r="V601">
        <v>0</v>
      </c>
      <c r="W601">
        <v>4.6511627906976756</v>
      </c>
      <c r="X601">
        <v>0</v>
      </c>
      <c r="Y601">
        <v>32.783596460168511</v>
      </c>
      <c r="Z601">
        <v>0</v>
      </c>
      <c r="AA601">
        <v>1.2358446749382712</v>
      </c>
      <c r="AC601">
        <v>54.146917896410123</v>
      </c>
      <c r="AE601">
        <v>0.98106319872233605</v>
      </c>
      <c r="AF601">
        <v>0.63971190376891585</v>
      </c>
      <c r="AG601">
        <v>595.21052631578959</v>
      </c>
      <c r="AH601">
        <v>88.372093023255857</v>
      </c>
      <c r="AI601">
        <v>0</v>
      </c>
      <c r="AJ601">
        <v>101.21580849450686</v>
      </c>
      <c r="AK601">
        <v>61.860482123733377</v>
      </c>
      <c r="AL601">
        <v>16.998692784937429</v>
      </c>
      <c r="AN601">
        <v>99</v>
      </c>
      <c r="AO601">
        <v>99</v>
      </c>
      <c r="AP601">
        <v>99</v>
      </c>
      <c r="AQ601">
        <v>99</v>
      </c>
      <c r="AR601">
        <v>190.94736842105263</v>
      </c>
      <c r="AS601">
        <v>20.085442117366359</v>
      </c>
    </row>
    <row r="602" spans="1:45">
      <c r="A602">
        <v>16</v>
      </c>
      <c r="B602">
        <v>24</v>
      </c>
      <c r="C602">
        <v>2024</v>
      </c>
      <c r="D602">
        <v>12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2</v>
      </c>
      <c r="M602">
        <v>99</v>
      </c>
      <c r="N602">
        <v>99</v>
      </c>
      <c r="O602">
        <v>99</v>
      </c>
      <c r="P602">
        <v>99</v>
      </c>
      <c r="Q602">
        <v>12</v>
      </c>
      <c r="R602">
        <v>12</v>
      </c>
      <c r="S602">
        <v>2</v>
      </c>
      <c r="T602">
        <v>4.5833333333333321</v>
      </c>
      <c r="U602">
        <v>163.14166666666668</v>
      </c>
      <c r="V602">
        <v>0</v>
      </c>
      <c r="W602">
        <v>16.666666666666671</v>
      </c>
      <c r="X602">
        <v>0</v>
      </c>
      <c r="Y602">
        <v>40.544450058615375</v>
      </c>
      <c r="Z602">
        <v>0</v>
      </c>
      <c r="AA602">
        <v>1.4409680388158823</v>
      </c>
      <c r="AC602">
        <v>37.215250132374202</v>
      </c>
      <c r="AE602">
        <v>1.1406844106463883</v>
      </c>
      <c r="AF602">
        <v>0.83486109032167588</v>
      </c>
      <c r="AG602">
        <v>657</v>
      </c>
      <c r="AH602">
        <v>91.666666666666686</v>
      </c>
      <c r="AI602">
        <v>16.666666666666671</v>
      </c>
      <c r="AJ602">
        <v>69.431457371477322</v>
      </c>
      <c r="AK602">
        <v>-56.298245912709277</v>
      </c>
      <c r="AL602">
        <v>-35.323773189177338</v>
      </c>
      <c r="AN602">
        <v>99</v>
      </c>
      <c r="AO602">
        <v>99</v>
      </c>
      <c r="AP602">
        <v>99</v>
      </c>
      <c r="AQ602">
        <v>99</v>
      </c>
      <c r="AR602">
        <v>195.81818181818181</v>
      </c>
      <c r="AS602">
        <v>20.819976523964431</v>
      </c>
    </row>
    <row r="603" spans="1:45">
      <c r="A603">
        <v>16</v>
      </c>
      <c r="B603">
        <v>25</v>
      </c>
      <c r="C603">
        <v>2024</v>
      </c>
      <c r="D603">
        <v>1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3</v>
      </c>
      <c r="M603">
        <v>99</v>
      </c>
      <c r="N603">
        <v>99</v>
      </c>
      <c r="O603">
        <v>99</v>
      </c>
      <c r="P603">
        <v>99</v>
      </c>
      <c r="Q603">
        <v>213</v>
      </c>
      <c r="R603">
        <v>281</v>
      </c>
      <c r="S603">
        <v>3</v>
      </c>
      <c r="T603">
        <v>6.1174377224199299</v>
      </c>
      <c r="U603">
        <v>172.67366548042699</v>
      </c>
      <c r="V603">
        <v>0</v>
      </c>
      <c r="W603">
        <v>38.790035587188598</v>
      </c>
      <c r="X603">
        <v>0</v>
      </c>
      <c r="Y603">
        <v>40.195246134725245</v>
      </c>
      <c r="Z603">
        <v>0</v>
      </c>
      <c r="AA603">
        <v>1.3591976845792608</v>
      </c>
      <c r="AC603">
        <v>64.751168123313519</v>
      </c>
      <c r="AE603">
        <v>8.7375621890547261</v>
      </c>
      <c r="AF603">
        <v>6.6619554594580315</v>
      </c>
      <c r="AG603">
        <v>557.65168539325828</v>
      </c>
      <c r="AH603">
        <v>95.017793594306013</v>
      </c>
      <c r="AI603">
        <v>9.2526690391459034</v>
      </c>
      <c r="AJ603">
        <v>106.09151951094297</v>
      </c>
      <c r="AK603">
        <v>71.878254975402058</v>
      </c>
      <c r="AL603">
        <v>45.199457474908009</v>
      </c>
      <c r="AN603">
        <v>99</v>
      </c>
      <c r="AO603">
        <v>99</v>
      </c>
      <c r="AP603">
        <v>99</v>
      </c>
      <c r="AQ603">
        <v>99</v>
      </c>
      <c r="AR603">
        <v>192.76029962546821</v>
      </c>
      <c r="AS603">
        <v>23.607432059942631</v>
      </c>
    </row>
    <row r="604" spans="1:45">
      <c r="A604">
        <v>16</v>
      </c>
      <c r="B604">
        <v>26</v>
      </c>
      <c r="C604">
        <v>2024</v>
      </c>
      <c r="D604">
        <v>2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3</v>
      </c>
      <c r="M604">
        <v>99</v>
      </c>
      <c r="N604">
        <v>99</v>
      </c>
      <c r="O604">
        <v>99</v>
      </c>
      <c r="P604">
        <v>99</v>
      </c>
      <c r="Q604">
        <v>119</v>
      </c>
      <c r="R604">
        <v>172</v>
      </c>
      <c r="S604">
        <v>3</v>
      </c>
      <c r="T604">
        <v>5.924418604651164</v>
      </c>
      <c r="U604">
        <v>160.35581395348848</v>
      </c>
      <c r="V604">
        <v>0</v>
      </c>
      <c r="W604">
        <v>39.534883720930225</v>
      </c>
      <c r="X604">
        <v>0</v>
      </c>
      <c r="Y604">
        <v>49.230799833482543</v>
      </c>
      <c r="Z604">
        <v>0</v>
      </c>
      <c r="AA604">
        <v>1.7817182748169405</v>
      </c>
      <c r="AC604">
        <v>77.426829058041108</v>
      </c>
      <c r="AE604">
        <v>7.257383966244725</v>
      </c>
      <c r="AF604">
        <v>5.1454899541384806</v>
      </c>
      <c r="AG604">
        <v>538.74213836477986</v>
      </c>
      <c r="AH604">
        <v>92.44186046511625</v>
      </c>
      <c r="AI604">
        <v>7.5581395348837201</v>
      </c>
      <c r="AJ604">
        <v>115.8964628931819</v>
      </c>
      <c r="AK604">
        <v>68.857287680065383</v>
      </c>
      <c r="AL604">
        <v>47.605928260145312</v>
      </c>
      <c r="AN604">
        <v>99</v>
      </c>
      <c r="AO604">
        <v>99</v>
      </c>
      <c r="AP604">
        <v>99</v>
      </c>
      <c r="AQ604">
        <v>99</v>
      </c>
      <c r="AR604">
        <v>188.05660377358495</v>
      </c>
      <c r="AS604">
        <v>22.939333373896023</v>
      </c>
    </row>
    <row r="605" spans="1:45">
      <c r="A605">
        <v>16</v>
      </c>
      <c r="B605">
        <v>27</v>
      </c>
      <c r="C605">
        <v>2024</v>
      </c>
      <c r="D605">
        <v>3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3</v>
      </c>
      <c r="M605">
        <v>99</v>
      </c>
      <c r="N605">
        <v>99</v>
      </c>
      <c r="O605">
        <v>99</v>
      </c>
      <c r="P605">
        <v>99</v>
      </c>
      <c r="Q605">
        <v>114</v>
      </c>
      <c r="R605">
        <v>142</v>
      </c>
      <c r="S605">
        <v>3</v>
      </c>
      <c r="T605">
        <v>6.3028169014084501</v>
      </c>
      <c r="U605">
        <v>172.04859154929565</v>
      </c>
      <c r="V605">
        <v>0</v>
      </c>
      <c r="W605">
        <v>47.887323943661968</v>
      </c>
      <c r="X605">
        <v>0</v>
      </c>
      <c r="Y605">
        <v>46.097471342943429</v>
      </c>
      <c r="Z605">
        <v>0</v>
      </c>
      <c r="AA605">
        <v>1.5654250047026022</v>
      </c>
      <c r="AC605">
        <v>78.265760785480566</v>
      </c>
      <c r="AE605">
        <v>7.6426264800861103</v>
      </c>
      <c r="AF605">
        <v>6.0848111225153856</v>
      </c>
      <c r="AG605">
        <v>580.65079365079362</v>
      </c>
      <c r="AH605">
        <v>88.732394366197184</v>
      </c>
      <c r="AI605">
        <v>8.4507042253521103</v>
      </c>
      <c r="AJ605">
        <v>117.97318214628008</v>
      </c>
      <c r="AK605">
        <v>85.994718224839701</v>
      </c>
      <c r="AL605">
        <v>42.765558057599698</v>
      </c>
      <c r="AN605">
        <v>99</v>
      </c>
      <c r="AO605">
        <v>99</v>
      </c>
      <c r="AP605">
        <v>99</v>
      </c>
      <c r="AQ605">
        <v>99</v>
      </c>
      <c r="AR605">
        <v>192.78571428571425</v>
      </c>
      <c r="AS605">
        <v>23.398250259863676</v>
      </c>
    </row>
    <row r="606" spans="1:45">
      <c r="A606">
        <v>16</v>
      </c>
      <c r="B606">
        <v>28</v>
      </c>
      <c r="C606">
        <v>2024</v>
      </c>
      <c r="D606">
        <v>4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3</v>
      </c>
      <c r="M606">
        <v>99</v>
      </c>
      <c r="N606">
        <v>99</v>
      </c>
      <c r="O606">
        <v>99</v>
      </c>
      <c r="P606">
        <v>99</v>
      </c>
      <c r="Q606">
        <v>145</v>
      </c>
      <c r="R606">
        <v>192</v>
      </c>
      <c r="S606">
        <v>3</v>
      </c>
      <c r="T606">
        <v>6</v>
      </c>
      <c r="U606">
        <v>163.35520833333328</v>
      </c>
      <c r="V606">
        <v>0</v>
      </c>
      <c r="W606">
        <v>39.583333333333343</v>
      </c>
      <c r="X606">
        <v>0</v>
      </c>
      <c r="Y606">
        <v>47.142043491345881</v>
      </c>
      <c r="Z606">
        <v>0</v>
      </c>
      <c r="AA606">
        <v>1.5206906325745548</v>
      </c>
      <c r="AC606">
        <v>64.06045800233025</v>
      </c>
      <c r="AE606">
        <v>5.6271981242672915</v>
      </c>
      <c r="AF606">
        <v>4.0047325104982452</v>
      </c>
      <c r="AG606">
        <v>573</v>
      </c>
      <c r="AH606">
        <v>95.3125</v>
      </c>
      <c r="AI606">
        <v>15.625</v>
      </c>
      <c r="AJ606">
        <v>112.93085074141752</v>
      </c>
      <c r="AK606">
        <v>51.987462247283283</v>
      </c>
      <c r="AL606">
        <v>37.43900376108013</v>
      </c>
      <c r="AN606">
        <v>99</v>
      </c>
      <c r="AO606">
        <v>99</v>
      </c>
      <c r="AP606">
        <v>99</v>
      </c>
      <c r="AQ606">
        <v>99</v>
      </c>
      <c r="AR606">
        <v>189.01092896174873</v>
      </c>
      <c r="AS606">
        <v>23.379900203437099</v>
      </c>
    </row>
    <row r="607" spans="1:45">
      <c r="A607">
        <v>16</v>
      </c>
      <c r="B607">
        <v>29</v>
      </c>
      <c r="C607">
        <v>2024</v>
      </c>
      <c r="D607">
        <v>5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3</v>
      </c>
      <c r="M607">
        <v>99</v>
      </c>
      <c r="N607">
        <v>99</v>
      </c>
      <c r="O607">
        <v>99</v>
      </c>
      <c r="P607">
        <v>99</v>
      </c>
      <c r="Q607">
        <v>116</v>
      </c>
      <c r="R607">
        <v>145</v>
      </c>
      <c r="S607">
        <v>3</v>
      </c>
      <c r="T607">
        <v>5.9931034482758641</v>
      </c>
      <c r="U607">
        <v>169.54413793103456</v>
      </c>
      <c r="V607">
        <v>0</v>
      </c>
      <c r="W607">
        <v>40.689655172413801</v>
      </c>
      <c r="X607">
        <v>0</v>
      </c>
      <c r="Y607">
        <v>47.934726992474118</v>
      </c>
      <c r="Z607">
        <v>0</v>
      </c>
      <c r="AA607">
        <v>1.4214929098475049</v>
      </c>
      <c r="AC607">
        <v>67.257612575351558</v>
      </c>
      <c r="AE607">
        <v>4.0155081694821391</v>
      </c>
      <c r="AF607">
        <v>2.9630262620121814</v>
      </c>
      <c r="AG607">
        <v>563.35074626865685</v>
      </c>
      <c r="AH607">
        <v>92.413793103448256</v>
      </c>
      <c r="AI607">
        <v>8.9655172413793096</v>
      </c>
      <c r="AJ607">
        <v>116.26329212807438</v>
      </c>
      <c r="AK607">
        <v>43.703770622589111</v>
      </c>
      <c r="AL607">
        <v>30.92506090523899</v>
      </c>
      <c r="AN607">
        <v>99</v>
      </c>
      <c r="AO607">
        <v>99</v>
      </c>
      <c r="AP607">
        <v>99</v>
      </c>
      <c r="AQ607">
        <v>99</v>
      </c>
      <c r="AR607">
        <v>190.75373134328365</v>
      </c>
      <c r="AS607">
        <v>23.38486976760672</v>
      </c>
    </row>
    <row r="608" spans="1:45">
      <c r="A608">
        <v>16</v>
      </c>
      <c r="B608">
        <v>30</v>
      </c>
      <c r="C608">
        <v>2024</v>
      </c>
      <c r="D608">
        <v>6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3</v>
      </c>
      <c r="M608">
        <v>99</v>
      </c>
      <c r="N608">
        <v>99</v>
      </c>
      <c r="O608">
        <v>99</v>
      </c>
      <c r="P608">
        <v>99</v>
      </c>
      <c r="Q608">
        <v>91</v>
      </c>
      <c r="R608">
        <v>117</v>
      </c>
      <c r="S608">
        <v>3</v>
      </c>
      <c r="T608">
        <v>5.9316239316239292</v>
      </c>
      <c r="U608">
        <v>167.50256410256409</v>
      </c>
      <c r="V608">
        <v>0</v>
      </c>
      <c r="W608">
        <v>40.170940170940177</v>
      </c>
      <c r="X608">
        <v>0</v>
      </c>
      <c r="Y608">
        <v>41.689875508582304</v>
      </c>
      <c r="Z608">
        <v>0</v>
      </c>
      <c r="AA608">
        <v>1.6882018741768663</v>
      </c>
      <c r="AC608">
        <v>62.602194809493781</v>
      </c>
      <c r="AE608">
        <v>3.2204789430222953</v>
      </c>
      <c r="AF608">
        <v>2.3107572163852024</v>
      </c>
      <c r="AG608">
        <v>578.95495495495504</v>
      </c>
      <c r="AH608">
        <v>94.01709401709401</v>
      </c>
      <c r="AI608">
        <v>6.8376068376068373</v>
      </c>
      <c r="AJ608">
        <v>99.922707731993881</v>
      </c>
      <c r="AK608">
        <v>53.415236016531686</v>
      </c>
      <c r="AL608">
        <v>-7.2144849342821411</v>
      </c>
      <c r="AN608">
        <v>99</v>
      </c>
      <c r="AO608">
        <v>99</v>
      </c>
      <c r="AP608">
        <v>99</v>
      </c>
      <c r="AQ608">
        <v>99</v>
      </c>
      <c r="AR608">
        <v>190.92792792792795</v>
      </c>
      <c r="AS608">
        <v>23.42042223512269</v>
      </c>
    </row>
    <row r="609" spans="1:45">
      <c r="A609">
        <v>16</v>
      </c>
      <c r="B609">
        <v>31</v>
      </c>
      <c r="C609">
        <v>2024</v>
      </c>
      <c r="D609">
        <v>7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3</v>
      </c>
      <c r="M609">
        <v>99</v>
      </c>
      <c r="N609">
        <v>99</v>
      </c>
      <c r="O609">
        <v>99</v>
      </c>
      <c r="P609">
        <v>99</v>
      </c>
      <c r="Q609">
        <v>69</v>
      </c>
      <c r="R609">
        <v>85</v>
      </c>
      <c r="S609">
        <v>3</v>
      </c>
      <c r="T609">
        <v>5.9176470588235288</v>
      </c>
      <c r="U609">
        <v>174.98470588235296</v>
      </c>
      <c r="V609">
        <v>0</v>
      </c>
      <c r="W609">
        <v>36.470588235294123</v>
      </c>
      <c r="X609">
        <v>0</v>
      </c>
      <c r="Y609">
        <v>46.903709889347716</v>
      </c>
      <c r="Z609">
        <v>0</v>
      </c>
      <c r="AA609">
        <v>1.5123940095551835</v>
      </c>
      <c r="AC609">
        <v>75.14206849222488</v>
      </c>
      <c r="AE609">
        <v>3.2604526275412362</v>
      </c>
      <c r="AF609">
        <v>2.416774842026602</v>
      </c>
      <c r="AG609">
        <v>582.73684210526324</v>
      </c>
      <c r="AH609">
        <v>89.411764705882348</v>
      </c>
      <c r="AI609">
        <v>10.588235294117649</v>
      </c>
      <c r="AJ609">
        <v>115.14503079309836</v>
      </c>
      <c r="AK609">
        <v>73.561423788786115</v>
      </c>
      <c r="AL609">
        <v>46.250471798860623</v>
      </c>
      <c r="AN609">
        <v>99</v>
      </c>
      <c r="AO609">
        <v>99</v>
      </c>
      <c r="AP609">
        <v>99</v>
      </c>
      <c r="AQ609">
        <v>99</v>
      </c>
      <c r="AR609">
        <v>193.73684210526312</v>
      </c>
      <c r="AS609">
        <v>23.374228816156609</v>
      </c>
    </row>
    <row r="610" spans="1:45">
      <c r="A610">
        <v>16</v>
      </c>
      <c r="B610">
        <v>32</v>
      </c>
      <c r="C610">
        <v>2024</v>
      </c>
      <c r="D610">
        <v>8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3</v>
      </c>
      <c r="M610">
        <v>99</v>
      </c>
      <c r="N610">
        <v>99</v>
      </c>
      <c r="O610">
        <v>99</v>
      </c>
      <c r="P610">
        <v>99</v>
      </c>
      <c r="Q610">
        <v>88</v>
      </c>
      <c r="R610">
        <v>123</v>
      </c>
      <c r="S610">
        <v>3</v>
      </c>
      <c r="T610">
        <v>5.4308943089430892</v>
      </c>
      <c r="U610">
        <v>166.11138211382112</v>
      </c>
      <c r="V610">
        <v>0</v>
      </c>
      <c r="W610">
        <v>31.707317073170728</v>
      </c>
      <c r="X610">
        <v>0</v>
      </c>
      <c r="Y610">
        <v>54.298211806714626</v>
      </c>
      <c r="Z610">
        <v>0</v>
      </c>
      <c r="AA610">
        <v>1.776455321463112</v>
      </c>
      <c r="AC610">
        <v>76.038522389669438</v>
      </c>
      <c r="AE610">
        <v>3.8752362948960304</v>
      </c>
      <c r="AF610">
        <v>2.7430259032604658</v>
      </c>
      <c r="AG610">
        <v>560.69642857142844</v>
      </c>
      <c r="AH610">
        <v>91.056910569105682</v>
      </c>
      <c r="AI610">
        <v>17.886178861788618</v>
      </c>
      <c r="AJ610">
        <v>114.91058941052169</v>
      </c>
      <c r="AK610">
        <v>44.314996004196054</v>
      </c>
      <c r="AL610">
        <v>50.740156358175433</v>
      </c>
      <c r="AN610">
        <v>99</v>
      </c>
      <c r="AO610">
        <v>99</v>
      </c>
      <c r="AP610">
        <v>99</v>
      </c>
      <c r="AQ610">
        <v>99</v>
      </c>
      <c r="AR610">
        <v>189.04464285714289</v>
      </c>
      <c r="AS610">
        <v>22.982335719554538</v>
      </c>
    </row>
    <row r="611" spans="1:45">
      <c r="A611">
        <v>16</v>
      </c>
      <c r="B611">
        <v>33</v>
      </c>
      <c r="C611">
        <v>2024</v>
      </c>
      <c r="D611">
        <v>9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3</v>
      </c>
      <c r="M611">
        <v>99</v>
      </c>
      <c r="N611">
        <v>99</v>
      </c>
      <c r="O611">
        <v>99</v>
      </c>
      <c r="P611">
        <v>99</v>
      </c>
      <c r="Q611">
        <v>147</v>
      </c>
      <c r="R611">
        <v>213</v>
      </c>
      <c r="S611">
        <v>3</v>
      </c>
      <c r="T611">
        <v>5.7699530516431921</v>
      </c>
      <c r="U611">
        <v>181.09624413145556</v>
      </c>
      <c r="V611">
        <v>0</v>
      </c>
      <c r="W611">
        <v>34.741784037558688</v>
      </c>
      <c r="X611">
        <v>0</v>
      </c>
      <c r="Y611">
        <v>39.107044440363126</v>
      </c>
      <c r="Z611">
        <v>0</v>
      </c>
      <c r="AA611">
        <v>1.5469608240750912</v>
      </c>
      <c r="AC611">
        <v>64.093559552293456</v>
      </c>
      <c r="AE611">
        <v>6.9927774130006553</v>
      </c>
      <c r="AF611">
        <v>5.5219319768870143</v>
      </c>
      <c r="AG611">
        <v>585.64179104477603</v>
      </c>
      <c r="AH611">
        <v>93.896713615023486</v>
      </c>
      <c r="AI611">
        <v>10.798122065727696</v>
      </c>
      <c r="AJ611">
        <v>107.44120708497594</v>
      </c>
      <c r="AK611">
        <v>53.694926893296334</v>
      </c>
      <c r="AL611">
        <v>19.428908120921047</v>
      </c>
      <c r="AN611">
        <v>99</v>
      </c>
      <c r="AO611">
        <v>99</v>
      </c>
      <c r="AP611">
        <v>99</v>
      </c>
      <c r="AQ611">
        <v>99</v>
      </c>
      <c r="AR611">
        <v>195.88557213930343</v>
      </c>
      <c r="AS611">
        <v>23.572685069846781</v>
      </c>
    </row>
    <row r="612" spans="1:45">
      <c r="A612">
        <v>16</v>
      </c>
      <c r="B612">
        <v>34</v>
      </c>
      <c r="C612">
        <v>2024</v>
      </c>
      <c r="D612">
        <v>10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3</v>
      </c>
      <c r="M612">
        <v>99</v>
      </c>
      <c r="N612">
        <v>99</v>
      </c>
      <c r="O612">
        <v>99</v>
      </c>
      <c r="P612">
        <v>99</v>
      </c>
      <c r="Q612">
        <v>339</v>
      </c>
      <c r="R612">
        <v>546</v>
      </c>
      <c r="S612">
        <v>3</v>
      </c>
      <c r="T612">
        <v>5.2619047619047619</v>
      </c>
      <c r="U612">
        <v>166.1194139194138</v>
      </c>
      <c r="V612">
        <v>0</v>
      </c>
      <c r="W612">
        <v>20.512820512820511</v>
      </c>
      <c r="X612">
        <v>0</v>
      </c>
      <c r="Y612">
        <v>45.649018425077514</v>
      </c>
      <c r="Z612">
        <v>0</v>
      </c>
      <c r="AA612">
        <v>1.4408658995132939</v>
      </c>
      <c r="AC612">
        <v>56.217557543357913</v>
      </c>
      <c r="AE612">
        <v>12.111801242236025</v>
      </c>
      <c r="AF612">
        <v>9.5268225347650759</v>
      </c>
      <c r="AG612">
        <v>550.7419962335216</v>
      </c>
      <c r="AH612">
        <v>96.886446886446876</v>
      </c>
      <c r="AI612">
        <v>8.0586080586080566</v>
      </c>
      <c r="AJ612">
        <v>120.58346581842578</v>
      </c>
      <c r="AK612">
        <v>71.332861959020718</v>
      </c>
      <c r="AL612">
        <v>40.518294281479598</v>
      </c>
      <c r="AN612">
        <v>99</v>
      </c>
      <c r="AO612">
        <v>99</v>
      </c>
      <c r="AP612">
        <v>99</v>
      </c>
      <c r="AQ612">
        <v>99</v>
      </c>
      <c r="AR612">
        <v>191.04143126177024</v>
      </c>
      <c r="AS612">
        <v>23.106104621007219</v>
      </c>
    </row>
    <row r="613" spans="1:45">
      <c r="A613">
        <v>16</v>
      </c>
      <c r="B613">
        <v>35</v>
      </c>
      <c r="C613">
        <v>2024</v>
      </c>
      <c r="D613">
        <v>11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3</v>
      </c>
      <c r="M613">
        <v>99</v>
      </c>
      <c r="N613">
        <v>99</v>
      </c>
      <c r="O613">
        <v>99</v>
      </c>
      <c r="P613">
        <v>99</v>
      </c>
      <c r="Q613">
        <v>282</v>
      </c>
      <c r="R613">
        <v>472</v>
      </c>
      <c r="S613">
        <v>3</v>
      </c>
      <c r="T613">
        <v>5.468220338983051</v>
      </c>
      <c r="U613">
        <v>166.06758474576279</v>
      </c>
      <c r="V613">
        <v>0</v>
      </c>
      <c r="W613">
        <v>20.974576271186436</v>
      </c>
      <c r="X613">
        <v>0</v>
      </c>
      <c r="Y613">
        <v>41.712817453742545</v>
      </c>
      <c r="Z613">
        <v>0</v>
      </c>
      <c r="AA613">
        <v>1.344734950480559</v>
      </c>
      <c r="AC613">
        <v>59.273356848107994</v>
      </c>
      <c r="AE613">
        <v>10.768879762719598</v>
      </c>
      <c r="AF613">
        <v>8.2157380259584691</v>
      </c>
      <c r="AG613">
        <v>561.62582056892779</v>
      </c>
      <c r="AH613">
        <v>95.762711864406796</v>
      </c>
      <c r="AI613">
        <v>14.406779661016945</v>
      </c>
      <c r="AJ613">
        <v>108.4551053678165</v>
      </c>
      <c r="AK613">
        <v>60.522297990731921</v>
      </c>
      <c r="AL613">
        <v>25.110363936745244</v>
      </c>
      <c r="AN613">
        <v>99</v>
      </c>
      <c r="AO613">
        <v>99</v>
      </c>
      <c r="AP613">
        <v>99</v>
      </c>
      <c r="AQ613">
        <v>99</v>
      </c>
      <c r="AR613">
        <v>190.94967177242887</v>
      </c>
      <c r="AS613">
        <v>23.19679792409439</v>
      </c>
    </row>
    <row r="614" spans="1:45">
      <c r="A614">
        <v>16</v>
      </c>
      <c r="B614">
        <v>36</v>
      </c>
      <c r="C614">
        <v>2024</v>
      </c>
      <c r="D614">
        <v>12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3</v>
      </c>
      <c r="M614">
        <v>99</v>
      </c>
      <c r="N614">
        <v>99</v>
      </c>
      <c r="O614">
        <v>99</v>
      </c>
      <c r="P614">
        <v>99</v>
      </c>
      <c r="Q614">
        <v>58</v>
      </c>
      <c r="R614">
        <v>96</v>
      </c>
      <c r="S614">
        <v>3</v>
      </c>
      <c r="T614">
        <v>5.791666666666667</v>
      </c>
      <c r="U614">
        <v>169.48854166666661</v>
      </c>
      <c r="V614">
        <v>0</v>
      </c>
      <c r="W614">
        <v>33.333333333333343</v>
      </c>
      <c r="X614">
        <v>0</v>
      </c>
      <c r="Y614">
        <v>45.317973508016337</v>
      </c>
      <c r="Z614">
        <v>0</v>
      </c>
      <c r="AA614">
        <v>1.6577888553398121</v>
      </c>
      <c r="AC614">
        <v>63.94910270329445</v>
      </c>
      <c r="AE614">
        <v>9.1254752851711061</v>
      </c>
      <c r="AF614">
        <v>6.9387246843310786</v>
      </c>
      <c r="AG614">
        <v>566.96511627906989</v>
      </c>
      <c r="AH614">
        <v>89.583333333333314</v>
      </c>
      <c r="AI614">
        <v>14.583333333333337</v>
      </c>
      <c r="AJ614">
        <v>111.33267220095414</v>
      </c>
      <c r="AK614">
        <v>73.075731374624453</v>
      </c>
      <c r="AL614">
        <v>24.754009055300088</v>
      </c>
      <c r="AN614">
        <v>99</v>
      </c>
      <c r="AO614">
        <v>99</v>
      </c>
      <c r="AP614">
        <v>99</v>
      </c>
      <c r="AQ614">
        <v>99</v>
      </c>
      <c r="AR614">
        <v>192.52325581395343</v>
      </c>
      <c r="AS614">
        <v>23.337075409438754</v>
      </c>
    </row>
    <row r="615" spans="1:45">
      <c r="A615">
        <v>16</v>
      </c>
      <c r="B615">
        <v>37</v>
      </c>
      <c r="C615">
        <v>2024</v>
      </c>
      <c r="D615">
        <v>1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4</v>
      </c>
      <c r="M615">
        <v>99</v>
      </c>
      <c r="N615">
        <v>99</v>
      </c>
      <c r="O615">
        <v>99</v>
      </c>
      <c r="P615">
        <v>99</v>
      </c>
      <c r="Q615">
        <v>450</v>
      </c>
      <c r="R615">
        <v>680</v>
      </c>
      <c r="S615">
        <v>4</v>
      </c>
      <c r="T615">
        <v>7.1705882352941188</v>
      </c>
      <c r="U615">
        <v>198.23382352941181</v>
      </c>
      <c r="V615">
        <v>0</v>
      </c>
      <c r="W615">
        <v>71.764705882352942</v>
      </c>
      <c r="X615">
        <v>0</v>
      </c>
      <c r="Y615">
        <v>45.807842926903561</v>
      </c>
      <c r="Z615">
        <v>0</v>
      </c>
      <c r="AA615">
        <v>1.479373756967038</v>
      </c>
      <c r="AC615">
        <v>65.031677623300396</v>
      </c>
      <c r="AE615">
        <v>21.144278606965173</v>
      </c>
      <c r="AF615">
        <v>18.507849830476175</v>
      </c>
      <c r="AG615">
        <v>567.00153846153819</v>
      </c>
      <c r="AH615">
        <v>95.441176470588246</v>
      </c>
      <c r="AI615">
        <v>17.352941176470587</v>
      </c>
      <c r="AJ615">
        <v>110.2272547509954</v>
      </c>
      <c r="AK615">
        <v>50.196200486869685</v>
      </c>
      <c r="AL615">
        <v>25.294449197834151</v>
      </c>
      <c r="AN615">
        <v>99</v>
      </c>
      <c r="AO615">
        <v>99</v>
      </c>
      <c r="AP615">
        <v>99</v>
      </c>
      <c r="AQ615">
        <v>99</v>
      </c>
      <c r="AR615">
        <v>194.37384615384619</v>
      </c>
      <c r="AS615">
        <v>26.339331392940402</v>
      </c>
    </row>
    <row r="616" spans="1:45">
      <c r="A616">
        <v>16</v>
      </c>
      <c r="B616">
        <v>38</v>
      </c>
      <c r="C616">
        <v>2024</v>
      </c>
      <c r="D616">
        <v>2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4</v>
      </c>
      <c r="M616">
        <v>99</v>
      </c>
      <c r="N616">
        <v>99</v>
      </c>
      <c r="O616">
        <v>99</v>
      </c>
      <c r="P616">
        <v>99</v>
      </c>
      <c r="Q616">
        <v>307</v>
      </c>
      <c r="R616">
        <v>463</v>
      </c>
      <c r="S616">
        <v>4</v>
      </c>
      <c r="T616">
        <v>7.1598272138228944</v>
      </c>
      <c r="U616">
        <v>188.91749460043181</v>
      </c>
      <c r="V616">
        <v>0</v>
      </c>
      <c r="W616">
        <v>70.842332613390923</v>
      </c>
      <c r="X616">
        <v>0</v>
      </c>
      <c r="Y616">
        <v>52.10057494809184</v>
      </c>
      <c r="Z616">
        <v>0</v>
      </c>
      <c r="AA616">
        <v>1.5484771214425164</v>
      </c>
      <c r="AC616">
        <v>65.601817060733708</v>
      </c>
      <c r="AE616">
        <v>19.535864978902953</v>
      </c>
      <c r="AF616">
        <v>16.317993114895192</v>
      </c>
      <c r="AG616">
        <v>545.9103448275863</v>
      </c>
      <c r="AH616">
        <v>93.736501079913594</v>
      </c>
      <c r="AI616">
        <v>18.790496760259181</v>
      </c>
      <c r="AJ616">
        <v>122.20389503591979</v>
      </c>
      <c r="AK616">
        <v>82.426839409902513</v>
      </c>
      <c r="AL616">
        <v>61.255734962973101</v>
      </c>
      <c r="AN616">
        <v>99</v>
      </c>
      <c r="AO616">
        <v>99</v>
      </c>
      <c r="AP616">
        <v>99</v>
      </c>
      <c r="AQ616">
        <v>99</v>
      </c>
      <c r="AR616">
        <v>191.46896551724137</v>
      </c>
      <c r="AS616">
        <v>26.161454768178501</v>
      </c>
    </row>
    <row r="617" spans="1:45">
      <c r="A617">
        <v>16</v>
      </c>
      <c r="B617">
        <v>39</v>
      </c>
      <c r="C617">
        <v>2024</v>
      </c>
      <c r="D617">
        <v>3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4</v>
      </c>
      <c r="M617">
        <v>99</v>
      </c>
      <c r="N617">
        <v>99</v>
      </c>
      <c r="O617">
        <v>99</v>
      </c>
      <c r="P617">
        <v>99</v>
      </c>
      <c r="Q617">
        <v>282</v>
      </c>
      <c r="R617">
        <v>396</v>
      </c>
      <c r="S617">
        <v>4</v>
      </c>
      <c r="T617">
        <v>7.2474747474747492</v>
      </c>
      <c r="U617">
        <v>192.72752525252517</v>
      </c>
      <c r="V617">
        <v>0</v>
      </c>
      <c r="W617">
        <v>70.454545454545453</v>
      </c>
      <c r="X617">
        <v>0</v>
      </c>
      <c r="Y617">
        <v>50.758413990641294</v>
      </c>
      <c r="Z617">
        <v>0</v>
      </c>
      <c r="AA617">
        <v>1.5123627533919088</v>
      </c>
      <c r="AC617">
        <v>67.028214670636416</v>
      </c>
      <c r="AE617">
        <v>21.313240043057046</v>
      </c>
      <c r="AF617">
        <v>19.008443952187047</v>
      </c>
      <c r="AG617">
        <v>544.77932960893861</v>
      </c>
      <c r="AH617">
        <v>89.898989898989882</v>
      </c>
      <c r="AI617">
        <v>14.898989898989894</v>
      </c>
      <c r="AJ617">
        <v>113.4649500065881</v>
      </c>
      <c r="AK617">
        <v>69.006659750181882</v>
      </c>
      <c r="AL617">
        <v>30.370965789471352</v>
      </c>
      <c r="AN617">
        <v>99</v>
      </c>
      <c r="AO617">
        <v>99</v>
      </c>
      <c r="AP617">
        <v>99</v>
      </c>
      <c r="AQ617">
        <v>99</v>
      </c>
      <c r="AR617">
        <v>191.70391061452517</v>
      </c>
      <c r="AS617">
        <v>26.349773915067129</v>
      </c>
    </row>
    <row r="618" spans="1:45">
      <c r="A618">
        <v>16</v>
      </c>
      <c r="B618">
        <v>40</v>
      </c>
      <c r="C618">
        <v>2024</v>
      </c>
      <c r="D618">
        <v>4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4</v>
      </c>
      <c r="M618">
        <v>99</v>
      </c>
      <c r="N618">
        <v>99</v>
      </c>
      <c r="O618">
        <v>99</v>
      </c>
      <c r="P618">
        <v>99</v>
      </c>
      <c r="Q618">
        <v>377</v>
      </c>
      <c r="R618">
        <v>555</v>
      </c>
      <c r="S618">
        <v>4</v>
      </c>
      <c r="T618">
        <v>7.2018018018017997</v>
      </c>
      <c r="U618">
        <v>193.92594594594576</v>
      </c>
      <c r="V618">
        <v>0</v>
      </c>
      <c r="W618">
        <v>71.35135135135134</v>
      </c>
      <c r="X618">
        <v>0</v>
      </c>
      <c r="Y618">
        <v>47.384561031049216</v>
      </c>
      <c r="Z618">
        <v>0</v>
      </c>
      <c r="AA618">
        <v>1.4639193340390502</v>
      </c>
      <c r="AC618">
        <v>70.705338040472853</v>
      </c>
      <c r="AE618">
        <v>16.266119577960136</v>
      </c>
      <c r="AF618">
        <v>13.742577680896195</v>
      </c>
      <c r="AG618">
        <v>553.8276515151515</v>
      </c>
      <c r="AH618">
        <v>94.414414414414395</v>
      </c>
      <c r="AI618">
        <v>19.099099099099096</v>
      </c>
      <c r="AJ618">
        <v>112.162839180227</v>
      </c>
      <c r="AK618">
        <v>74.923154246459518</v>
      </c>
      <c r="AL618">
        <v>53.155634522134967</v>
      </c>
      <c r="AN618">
        <v>99</v>
      </c>
      <c r="AO618">
        <v>99</v>
      </c>
      <c r="AP618">
        <v>99</v>
      </c>
      <c r="AQ618">
        <v>99</v>
      </c>
      <c r="AR618">
        <v>193.02272727272728</v>
      </c>
      <c r="AS618">
        <v>26.325717153373152</v>
      </c>
    </row>
    <row r="619" spans="1:45">
      <c r="A619">
        <v>16</v>
      </c>
      <c r="B619">
        <v>41</v>
      </c>
      <c r="C619">
        <v>2024</v>
      </c>
      <c r="D619">
        <v>5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4</v>
      </c>
      <c r="M619">
        <v>99</v>
      </c>
      <c r="N619">
        <v>99</v>
      </c>
      <c r="O619">
        <v>99</v>
      </c>
      <c r="P619">
        <v>99</v>
      </c>
      <c r="Q619">
        <v>332</v>
      </c>
      <c r="R619">
        <v>508</v>
      </c>
      <c r="S619">
        <v>4</v>
      </c>
      <c r="T619">
        <v>7.100393700787401</v>
      </c>
      <c r="U619">
        <v>197.45649606299236</v>
      </c>
      <c r="V619">
        <v>0</v>
      </c>
      <c r="W619">
        <v>71.850393700787407</v>
      </c>
      <c r="X619">
        <v>0</v>
      </c>
      <c r="Y619">
        <v>49.111684317902096</v>
      </c>
      <c r="Z619">
        <v>0</v>
      </c>
      <c r="AA619">
        <v>1.4979513051885958</v>
      </c>
      <c r="AC619">
        <v>66.096341057632245</v>
      </c>
      <c r="AE619">
        <v>14.068125173082249</v>
      </c>
      <c r="AF619">
        <v>12.089820654464591</v>
      </c>
      <c r="AG619">
        <v>557.33472803347286</v>
      </c>
      <c r="AH619">
        <v>93.8976377952756</v>
      </c>
      <c r="AI619">
        <v>17.125984251968504</v>
      </c>
      <c r="AJ619">
        <v>107.74404471028858</v>
      </c>
      <c r="AK619">
        <v>78.155875679143691</v>
      </c>
      <c r="AL619">
        <v>53.171908552868736</v>
      </c>
      <c r="AN619">
        <v>99</v>
      </c>
      <c r="AO619">
        <v>99</v>
      </c>
      <c r="AP619">
        <v>99</v>
      </c>
      <c r="AQ619">
        <v>99</v>
      </c>
      <c r="AR619">
        <v>194.20292887029296</v>
      </c>
      <c r="AS619">
        <v>26.325161351947461</v>
      </c>
    </row>
    <row r="620" spans="1:45">
      <c r="A620">
        <v>16</v>
      </c>
      <c r="B620">
        <v>42</v>
      </c>
      <c r="C620">
        <v>2024</v>
      </c>
      <c r="D620">
        <v>6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4</v>
      </c>
      <c r="M620">
        <v>99</v>
      </c>
      <c r="N620">
        <v>99</v>
      </c>
      <c r="O620">
        <v>99</v>
      </c>
      <c r="P620">
        <v>99</v>
      </c>
      <c r="Q620">
        <v>300</v>
      </c>
      <c r="R620">
        <v>444</v>
      </c>
      <c r="S620">
        <v>4</v>
      </c>
      <c r="T620">
        <v>7.1711711711711699</v>
      </c>
      <c r="U620">
        <v>202.98626126126112</v>
      </c>
      <c r="V620">
        <v>0</v>
      </c>
      <c r="W620">
        <v>74.549549549549567</v>
      </c>
      <c r="X620">
        <v>0</v>
      </c>
      <c r="Y620">
        <v>44.065523136178967</v>
      </c>
      <c r="Z620">
        <v>0</v>
      </c>
      <c r="AA620">
        <v>1.3828021809359905</v>
      </c>
      <c r="AC620">
        <v>64.482603485486763</v>
      </c>
      <c r="AE620">
        <v>12.221304706853838</v>
      </c>
      <c r="AF620">
        <v>10.62665573728739</v>
      </c>
      <c r="AG620">
        <v>566.73747016706443</v>
      </c>
      <c r="AH620">
        <v>94.369369369369366</v>
      </c>
      <c r="AI620">
        <v>14.86486486486486</v>
      </c>
      <c r="AJ620">
        <v>103.32174094580724</v>
      </c>
      <c r="AK620">
        <v>67.165435159241838</v>
      </c>
      <c r="AL620">
        <v>39.715316035248051</v>
      </c>
      <c r="AN620">
        <v>99</v>
      </c>
      <c r="AO620">
        <v>99</v>
      </c>
      <c r="AP620">
        <v>99</v>
      </c>
      <c r="AQ620">
        <v>99</v>
      </c>
      <c r="AR620">
        <v>195.66348448687347</v>
      </c>
      <c r="AS620">
        <v>26.542138405111277</v>
      </c>
    </row>
    <row r="621" spans="1:45">
      <c r="A621">
        <v>16</v>
      </c>
      <c r="B621">
        <v>43</v>
      </c>
      <c r="C621">
        <v>2024</v>
      </c>
      <c r="D621">
        <v>7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4</v>
      </c>
      <c r="M621">
        <v>99</v>
      </c>
      <c r="N621">
        <v>99</v>
      </c>
      <c r="O621">
        <v>99</v>
      </c>
      <c r="P621">
        <v>99</v>
      </c>
      <c r="Q621">
        <v>227</v>
      </c>
      <c r="R621">
        <v>326</v>
      </c>
      <c r="S621">
        <v>4</v>
      </c>
      <c r="T621">
        <v>6.9815950920245404</v>
      </c>
      <c r="U621">
        <v>198.35828220858889</v>
      </c>
      <c r="V621">
        <v>0</v>
      </c>
      <c r="W621">
        <v>69.325153374233111</v>
      </c>
      <c r="X621">
        <v>0</v>
      </c>
      <c r="Y621">
        <v>51.220672369960546</v>
      </c>
      <c r="Z621">
        <v>0</v>
      </c>
      <c r="AA621">
        <v>1.5878078133075364</v>
      </c>
      <c r="AC621">
        <v>71.036720270566363</v>
      </c>
      <c r="AE621">
        <v>12.504794783275798</v>
      </c>
      <c r="AF621">
        <v>10.507154360023517</v>
      </c>
      <c r="AG621">
        <v>564.62126245847185</v>
      </c>
      <c r="AH621">
        <v>92.024539877300626</v>
      </c>
      <c r="AI621">
        <v>16.871165644171779</v>
      </c>
      <c r="AJ621">
        <v>109.14394810695174</v>
      </c>
      <c r="AK621">
        <v>70.205687207520469</v>
      </c>
      <c r="AL621">
        <v>50.399401755994816</v>
      </c>
      <c r="AN621">
        <v>99</v>
      </c>
      <c r="AO621">
        <v>99</v>
      </c>
      <c r="AP621">
        <v>99</v>
      </c>
      <c r="AQ621">
        <v>99</v>
      </c>
      <c r="AR621">
        <v>193.687707641196</v>
      </c>
      <c r="AS621">
        <v>26.418996969642311</v>
      </c>
    </row>
    <row r="622" spans="1:45">
      <c r="A622">
        <v>16</v>
      </c>
      <c r="B622">
        <v>44</v>
      </c>
      <c r="C622">
        <v>2024</v>
      </c>
      <c r="D622">
        <v>8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4</v>
      </c>
      <c r="M622">
        <v>99</v>
      </c>
      <c r="N622">
        <v>99</v>
      </c>
      <c r="O622">
        <v>99</v>
      </c>
      <c r="P622">
        <v>99</v>
      </c>
      <c r="Q622">
        <v>217</v>
      </c>
      <c r="R622">
        <v>339</v>
      </c>
      <c r="S622">
        <v>4</v>
      </c>
      <c r="T622">
        <v>6.7522123893805315</v>
      </c>
      <c r="U622">
        <v>193.72654867256637</v>
      </c>
      <c r="V622">
        <v>0</v>
      </c>
      <c r="W622">
        <v>59.292035398230098</v>
      </c>
      <c r="X622">
        <v>0</v>
      </c>
      <c r="Y622">
        <v>46.269460900059848</v>
      </c>
      <c r="Z622">
        <v>0</v>
      </c>
      <c r="AA622">
        <v>1.6159107870501139</v>
      </c>
      <c r="AC622">
        <v>65.250732286209683</v>
      </c>
      <c r="AE622">
        <v>10.680529300567107</v>
      </c>
      <c r="AF622">
        <v>8.8168660979064679</v>
      </c>
      <c r="AG622">
        <v>547.93902439024396</v>
      </c>
      <c r="AH622">
        <v>96.165191740412979</v>
      </c>
      <c r="AI622">
        <v>28.613569321533923</v>
      </c>
      <c r="AJ622">
        <v>112.23704744227878</v>
      </c>
      <c r="AK622">
        <v>64.556291555210194</v>
      </c>
      <c r="AL622">
        <v>36.65020921779729</v>
      </c>
      <c r="AN622">
        <v>99</v>
      </c>
      <c r="AO622">
        <v>99</v>
      </c>
      <c r="AP622">
        <v>99</v>
      </c>
      <c r="AQ622">
        <v>99</v>
      </c>
      <c r="AR622">
        <v>193.11280487804876</v>
      </c>
      <c r="AS622">
        <v>26.169794275921003</v>
      </c>
    </row>
    <row r="623" spans="1:45">
      <c r="A623">
        <v>16</v>
      </c>
      <c r="B623">
        <v>45</v>
      </c>
      <c r="C623">
        <v>2024</v>
      </c>
      <c r="D623">
        <v>9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4</v>
      </c>
      <c r="M623">
        <v>99</v>
      </c>
      <c r="N623">
        <v>99</v>
      </c>
      <c r="O623">
        <v>99</v>
      </c>
      <c r="P623">
        <v>99</v>
      </c>
      <c r="Q623">
        <v>245</v>
      </c>
      <c r="R623">
        <v>379</v>
      </c>
      <c r="S623">
        <v>4</v>
      </c>
      <c r="T623">
        <v>6.6807387862796812</v>
      </c>
      <c r="U623">
        <v>193.07994722955135</v>
      </c>
      <c r="V623">
        <v>0</v>
      </c>
      <c r="W623">
        <v>57.783641160949848</v>
      </c>
      <c r="X623">
        <v>0</v>
      </c>
      <c r="Y623">
        <v>50.030140456398122</v>
      </c>
      <c r="Z623">
        <v>0</v>
      </c>
      <c r="AA623">
        <v>1.529282682435273</v>
      </c>
      <c r="AC623">
        <v>61.764462759705715</v>
      </c>
      <c r="AE623">
        <v>12.442547603414315</v>
      </c>
      <c r="AF623">
        <v>10.475587459065252</v>
      </c>
      <c r="AG623">
        <v>559.4038997214484</v>
      </c>
      <c r="AH623">
        <v>94.722955145118732</v>
      </c>
      <c r="AI623">
        <v>28.759894459102902</v>
      </c>
      <c r="AJ623">
        <v>112.40300596874094</v>
      </c>
      <c r="AK623">
        <v>58.907110322151119</v>
      </c>
      <c r="AL623">
        <v>27.732573814859578</v>
      </c>
      <c r="AN623">
        <v>99</v>
      </c>
      <c r="AO623">
        <v>99</v>
      </c>
      <c r="AP623">
        <v>99</v>
      </c>
      <c r="AQ623">
        <v>99</v>
      </c>
      <c r="AR623">
        <v>192.91643454038999</v>
      </c>
      <c r="AS623">
        <v>26.064922751900781</v>
      </c>
    </row>
    <row r="624" spans="1:45">
      <c r="A624">
        <v>16</v>
      </c>
      <c r="B624">
        <v>46</v>
      </c>
      <c r="C624">
        <v>2024</v>
      </c>
      <c r="D624">
        <v>10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4</v>
      </c>
      <c r="M624">
        <v>99</v>
      </c>
      <c r="N624">
        <v>99</v>
      </c>
      <c r="O624">
        <v>99</v>
      </c>
      <c r="P624">
        <v>99</v>
      </c>
      <c r="Q624">
        <v>551</v>
      </c>
      <c r="R624">
        <v>908</v>
      </c>
      <c r="S624">
        <v>4</v>
      </c>
      <c r="T624">
        <v>6.3623348017621133</v>
      </c>
      <c r="U624">
        <v>187.60440528634379</v>
      </c>
      <c r="V624">
        <v>0</v>
      </c>
      <c r="W624">
        <v>50.440528634361243</v>
      </c>
      <c r="X624">
        <v>0</v>
      </c>
      <c r="Y624">
        <v>47.989669436908969</v>
      </c>
      <c r="Z624">
        <v>0</v>
      </c>
      <c r="AA624">
        <v>1.5740852354419748</v>
      </c>
      <c r="AC624">
        <v>59.747268746704179</v>
      </c>
      <c r="AE624">
        <v>20.141969831410822</v>
      </c>
      <c r="AF624">
        <v>17.892207372339652</v>
      </c>
      <c r="AG624">
        <v>560.05915813424338</v>
      </c>
      <c r="AH624">
        <v>96.475770925110112</v>
      </c>
      <c r="AI624">
        <v>30.947136563876647</v>
      </c>
      <c r="AJ624">
        <v>123.80765534461344</v>
      </c>
      <c r="AK624">
        <v>63.437502205982398</v>
      </c>
      <c r="AL624">
        <v>34.000877166760745</v>
      </c>
      <c r="AN624">
        <v>99</v>
      </c>
      <c r="AO624">
        <v>99</v>
      </c>
      <c r="AP624">
        <v>99</v>
      </c>
      <c r="AQ624">
        <v>99</v>
      </c>
      <c r="AR624">
        <v>191.60523321956765</v>
      </c>
      <c r="AS624">
        <v>26.020346453843381</v>
      </c>
    </row>
    <row r="625" spans="1:45">
      <c r="A625">
        <v>16</v>
      </c>
      <c r="B625">
        <v>47</v>
      </c>
      <c r="C625">
        <v>2024</v>
      </c>
      <c r="D625">
        <v>11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4</v>
      </c>
      <c r="M625">
        <v>99</v>
      </c>
      <c r="N625">
        <v>99</v>
      </c>
      <c r="O625">
        <v>99</v>
      </c>
      <c r="P625">
        <v>99</v>
      </c>
      <c r="Q625">
        <v>542</v>
      </c>
      <c r="R625">
        <v>849</v>
      </c>
      <c r="S625">
        <v>4</v>
      </c>
      <c r="T625">
        <v>6.4240282685512398</v>
      </c>
      <c r="U625">
        <v>190.03722025912873</v>
      </c>
      <c r="V625">
        <v>0</v>
      </c>
      <c r="W625">
        <v>52.296819787985882</v>
      </c>
      <c r="X625">
        <v>0</v>
      </c>
      <c r="Y625">
        <v>45.972938266057959</v>
      </c>
      <c r="Z625">
        <v>0</v>
      </c>
      <c r="AA625">
        <v>1.6262531901709787</v>
      </c>
      <c r="AC625">
        <v>56.732385672400078</v>
      </c>
      <c r="AE625">
        <v>19.370294318959619</v>
      </c>
      <c r="AF625">
        <v>16.910874787921788</v>
      </c>
      <c r="AG625">
        <v>567.57334963325195</v>
      </c>
      <c r="AH625">
        <v>96.230859835100134</v>
      </c>
      <c r="AI625">
        <v>34.040047114252054</v>
      </c>
      <c r="AJ625">
        <v>104.57761181854332</v>
      </c>
      <c r="AK625">
        <v>59.208433785518736</v>
      </c>
      <c r="AL625">
        <v>21.203934017044876</v>
      </c>
      <c r="AN625">
        <v>99</v>
      </c>
      <c r="AO625">
        <v>99</v>
      </c>
      <c r="AP625">
        <v>99</v>
      </c>
      <c r="AQ625">
        <v>99</v>
      </c>
      <c r="AR625">
        <v>192.75061124694372</v>
      </c>
      <c r="AS625">
        <v>25.942994967635563</v>
      </c>
    </row>
    <row r="626" spans="1:45">
      <c r="A626">
        <v>16</v>
      </c>
      <c r="B626">
        <v>48</v>
      </c>
      <c r="C626">
        <v>2024</v>
      </c>
      <c r="D626">
        <v>12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4</v>
      </c>
      <c r="M626">
        <v>99</v>
      </c>
      <c r="N626">
        <v>99</v>
      </c>
      <c r="O626">
        <v>99</v>
      </c>
      <c r="P626">
        <v>99</v>
      </c>
      <c r="Q626">
        <v>135</v>
      </c>
      <c r="R626">
        <v>195</v>
      </c>
      <c r="S626">
        <v>4</v>
      </c>
      <c r="T626">
        <v>6.7076923076923114</v>
      </c>
      <c r="U626">
        <v>186.40820512820503</v>
      </c>
      <c r="V626">
        <v>0</v>
      </c>
      <c r="W626">
        <v>60</v>
      </c>
      <c r="X626">
        <v>0</v>
      </c>
      <c r="Y626">
        <v>46.203666569556837</v>
      </c>
      <c r="Z626">
        <v>0</v>
      </c>
      <c r="AA626">
        <v>1.3593710112956945</v>
      </c>
      <c r="AC626">
        <v>59.770080240333925</v>
      </c>
      <c r="AE626">
        <v>18.536121673003805</v>
      </c>
      <c r="AF626">
        <v>15.501285533410003</v>
      </c>
      <c r="AG626">
        <v>563.04712041884795</v>
      </c>
      <c r="AH626">
        <v>97.435897435897445</v>
      </c>
      <c r="AI626">
        <v>35.897435897435905</v>
      </c>
      <c r="AJ626">
        <v>105.11889493739844</v>
      </c>
      <c r="AK626">
        <v>57.332939138363358</v>
      </c>
      <c r="AL626">
        <v>3.8630846820247191</v>
      </c>
      <c r="AN626">
        <v>99</v>
      </c>
      <c r="AO626">
        <v>99</v>
      </c>
      <c r="AP626">
        <v>99</v>
      </c>
      <c r="AQ626">
        <v>99</v>
      </c>
      <c r="AR626">
        <v>191.37696335078536</v>
      </c>
      <c r="AS626">
        <v>25.990487537700655</v>
      </c>
    </row>
    <row r="627" spans="1:45">
      <c r="A627">
        <v>16</v>
      </c>
      <c r="B627">
        <v>49</v>
      </c>
      <c r="C627">
        <v>2024</v>
      </c>
      <c r="D627">
        <v>1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5</v>
      </c>
      <c r="M627">
        <v>99</v>
      </c>
      <c r="N627">
        <v>99</v>
      </c>
      <c r="O627">
        <v>99</v>
      </c>
      <c r="P627">
        <v>99</v>
      </c>
      <c r="Q627">
        <v>414</v>
      </c>
      <c r="R627">
        <v>579</v>
      </c>
      <c r="S627">
        <v>5</v>
      </c>
      <c r="T627">
        <v>7.9827288428324703</v>
      </c>
      <c r="U627">
        <v>222.27841105354071</v>
      </c>
      <c r="V627">
        <v>0</v>
      </c>
      <c r="W627">
        <v>81.00172711571679</v>
      </c>
      <c r="X627">
        <v>0</v>
      </c>
      <c r="Y627">
        <v>49.496867892361607</v>
      </c>
      <c r="Z627">
        <v>0</v>
      </c>
      <c r="AA627">
        <v>1.7324632240965043</v>
      </c>
      <c r="AC627">
        <v>61.915829901240976</v>
      </c>
      <c r="AE627">
        <v>18.003731343283579</v>
      </c>
      <c r="AF627">
        <v>17.670349682879102</v>
      </c>
      <c r="AG627">
        <v>580.41814946619218</v>
      </c>
      <c r="AH627">
        <v>96.891191709844563</v>
      </c>
      <c r="AI627">
        <v>42.314335060449054</v>
      </c>
      <c r="AJ627">
        <v>115.86710646679812</v>
      </c>
      <c r="AK627">
        <v>70.920378572945097</v>
      </c>
      <c r="AL627">
        <v>34.942464343650371</v>
      </c>
      <c r="AN627">
        <v>99</v>
      </c>
      <c r="AO627">
        <v>99</v>
      </c>
      <c r="AP627">
        <v>99</v>
      </c>
      <c r="AQ627">
        <v>99</v>
      </c>
      <c r="AR627">
        <v>196.14768683274019</v>
      </c>
      <c r="AS627">
        <v>28.955401645149607</v>
      </c>
    </row>
    <row r="628" spans="1:45">
      <c r="A628">
        <v>16</v>
      </c>
      <c r="B628">
        <v>50</v>
      </c>
      <c r="C628">
        <v>2024</v>
      </c>
      <c r="D628">
        <v>2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5</v>
      </c>
      <c r="M628">
        <v>99</v>
      </c>
      <c r="N628">
        <v>99</v>
      </c>
      <c r="O628">
        <v>99</v>
      </c>
      <c r="P628">
        <v>99</v>
      </c>
      <c r="Q628">
        <v>298</v>
      </c>
      <c r="R628">
        <v>492</v>
      </c>
      <c r="S628">
        <v>5</v>
      </c>
      <c r="T628">
        <v>8.1483739837398392</v>
      </c>
      <c r="U628">
        <v>221.47093495934965</v>
      </c>
      <c r="V628">
        <v>0</v>
      </c>
      <c r="W628">
        <v>82.317073170731717</v>
      </c>
      <c r="X628">
        <v>0.20325203252032517</v>
      </c>
      <c r="Y628">
        <v>49.163759340180974</v>
      </c>
      <c r="Z628">
        <v>0</v>
      </c>
      <c r="AA628">
        <v>1.7623943773846362</v>
      </c>
      <c r="AC628">
        <v>66.790419803136714</v>
      </c>
      <c r="AE628">
        <v>20.759493670886076</v>
      </c>
      <c r="AF628">
        <v>20.328035898211787</v>
      </c>
      <c r="AG628">
        <v>560.07399577167007</v>
      </c>
      <c r="AH628">
        <v>96.138211382113823</v>
      </c>
      <c r="AI628">
        <v>40.447154471544721</v>
      </c>
      <c r="AJ628">
        <v>117.46093237567273</v>
      </c>
      <c r="AK628">
        <v>72.634189381157057</v>
      </c>
      <c r="AL628">
        <v>46.507296689340627</v>
      </c>
      <c r="AN628">
        <v>99</v>
      </c>
      <c r="AO628">
        <v>99</v>
      </c>
      <c r="AP628">
        <v>99</v>
      </c>
      <c r="AQ628">
        <v>99</v>
      </c>
      <c r="AR628">
        <v>195.30232558139528</v>
      </c>
      <c r="AS628">
        <v>29.145639251858697</v>
      </c>
    </row>
    <row r="629" spans="1:45">
      <c r="A629">
        <v>16</v>
      </c>
      <c r="B629">
        <v>51</v>
      </c>
      <c r="C629">
        <v>2024</v>
      </c>
      <c r="D629">
        <v>3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5</v>
      </c>
      <c r="M629">
        <v>99</v>
      </c>
      <c r="N629">
        <v>99</v>
      </c>
      <c r="O629">
        <v>99</v>
      </c>
      <c r="P629">
        <v>99</v>
      </c>
      <c r="Q629">
        <v>271</v>
      </c>
      <c r="R629">
        <v>409</v>
      </c>
      <c r="S629">
        <v>5</v>
      </c>
      <c r="T629">
        <v>7.7530562347188257</v>
      </c>
      <c r="U629">
        <v>209.76821515892411</v>
      </c>
      <c r="V629">
        <v>0</v>
      </c>
      <c r="W629">
        <v>74.572127139364298</v>
      </c>
      <c r="X629">
        <v>0</v>
      </c>
      <c r="Y629">
        <v>53.688070977396912</v>
      </c>
      <c r="Z629">
        <v>0</v>
      </c>
      <c r="AA629">
        <v>2.0146521232626604</v>
      </c>
      <c r="AC629">
        <v>67.808663920609987</v>
      </c>
      <c r="AE629">
        <v>22.012917115177608</v>
      </c>
      <c r="AF629">
        <v>21.368332203006528</v>
      </c>
      <c r="AG629">
        <v>545.98955613577027</v>
      </c>
      <c r="AH629">
        <v>92.909535452322743</v>
      </c>
      <c r="AI629">
        <v>41.564792176039127</v>
      </c>
      <c r="AJ629">
        <v>127.9600945283682</v>
      </c>
      <c r="AK629">
        <v>64.943303956573473</v>
      </c>
      <c r="AL629">
        <v>30.586156146634185</v>
      </c>
      <c r="AN629">
        <v>99</v>
      </c>
      <c r="AO629">
        <v>99</v>
      </c>
      <c r="AP629">
        <v>99</v>
      </c>
      <c r="AQ629">
        <v>99</v>
      </c>
      <c r="AR629">
        <v>191.50652741514361</v>
      </c>
      <c r="AS629">
        <v>28.945345361423847</v>
      </c>
    </row>
    <row r="630" spans="1:45">
      <c r="A630">
        <v>16</v>
      </c>
      <c r="B630">
        <v>52</v>
      </c>
      <c r="C630">
        <v>2024</v>
      </c>
      <c r="D630">
        <v>4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5</v>
      </c>
      <c r="M630">
        <v>99</v>
      </c>
      <c r="N630">
        <v>99</v>
      </c>
      <c r="O630">
        <v>99</v>
      </c>
      <c r="P630">
        <v>99</v>
      </c>
      <c r="Q630">
        <v>381</v>
      </c>
      <c r="R630">
        <v>567</v>
      </c>
      <c r="S630">
        <v>5</v>
      </c>
      <c r="T630">
        <v>8.0282186948853624</v>
      </c>
      <c r="U630">
        <v>214.97495590828936</v>
      </c>
      <c r="V630">
        <v>0</v>
      </c>
      <c r="W630">
        <v>82.18694885361549</v>
      </c>
      <c r="X630">
        <v>0</v>
      </c>
      <c r="Y630">
        <v>51.654581013076566</v>
      </c>
      <c r="Z630">
        <v>0</v>
      </c>
      <c r="AA630">
        <v>1.696322664933126</v>
      </c>
      <c r="AC630">
        <v>68.466646199240444</v>
      </c>
      <c r="AE630">
        <v>16.617819460726842</v>
      </c>
      <c r="AF630">
        <v>15.563605942145498</v>
      </c>
      <c r="AG630">
        <v>543.74953959484333</v>
      </c>
      <c r="AH630">
        <v>95.238095238095283</v>
      </c>
      <c r="AI630">
        <v>39.329805996472658</v>
      </c>
      <c r="AJ630">
        <v>113.76996869944522</v>
      </c>
      <c r="AK630">
        <v>78.207552059185488</v>
      </c>
      <c r="AL630">
        <v>56.473965186100315</v>
      </c>
      <c r="AN630">
        <v>99</v>
      </c>
      <c r="AO630">
        <v>99</v>
      </c>
      <c r="AP630">
        <v>99</v>
      </c>
      <c r="AQ630">
        <v>99</v>
      </c>
      <c r="AR630">
        <v>193.24493554327807</v>
      </c>
      <c r="AS630">
        <v>29.131651491721342</v>
      </c>
    </row>
    <row r="631" spans="1:45">
      <c r="A631">
        <v>16</v>
      </c>
      <c r="B631">
        <v>53</v>
      </c>
      <c r="C631">
        <v>2024</v>
      </c>
      <c r="D631">
        <v>5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5</v>
      </c>
      <c r="M631">
        <v>99</v>
      </c>
      <c r="N631">
        <v>99</v>
      </c>
      <c r="O631">
        <v>99</v>
      </c>
      <c r="P631">
        <v>99</v>
      </c>
      <c r="Q631">
        <v>372</v>
      </c>
      <c r="R631">
        <v>641</v>
      </c>
      <c r="S631">
        <v>5</v>
      </c>
      <c r="T631">
        <v>7.7363494539781597</v>
      </c>
      <c r="U631">
        <v>215.44243369734795</v>
      </c>
      <c r="V631">
        <v>0</v>
      </c>
      <c r="W631">
        <v>77.69110764430576</v>
      </c>
      <c r="X631">
        <v>0</v>
      </c>
      <c r="Y631">
        <v>49.153335266978758</v>
      </c>
      <c r="Z631">
        <v>0</v>
      </c>
      <c r="AA631">
        <v>1.7946197358902138</v>
      </c>
      <c r="AC631">
        <v>71.368591307868982</v>
      </c>
      <c r="AE631">
        <v>17.751315425089999</v>
      </c>
      <c r="AF631">
        <v>16.644624268204623</v>
      </c>
      <c r="AG631">
        <v>551.14695945945937</v>
      </c>
      <c r="AH631">
        <v>92.0436817472699</v>
      </c>
      <c r="AI631">
        <v>39.313572542901717</v>
      </c>
      <c r="AJ631">
        <v>104.6332899338292</v>
      </c>
      <c r="AK631">
        <v>99.751370257881476</v>
      </c>
      <c r="AL631">
        <v>63.073170149047847</v>
      </c>
      <c r="AN631">
        <v>99</v>
      </c>
      <c r="AO631">
        <v>99</v>
      </c>
      <c r="AP631">
        <v>99</v>
      </c>
      <c r="AQ631">
        <v>99</v>
      </c>
      <c r="AR631">
        <v>194.59628378378375</v>
      </c>
      <c r="AS631">
        <v>29.016224566651253</v>
      </c>
    </row>
    <row r="632" spans="1:45">
      <c r="A632">
        <v>16</v>
      </c>
      <c r="B632">
        <v>54</v>
      </c>
      <c r="C632">
        <v>2024</v>
      </c>
      <c r="D632">
        <v>6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5</v>
      </c>
      <c r="M632">
        <v>99</v>
      </c>
      <c r="N632">
        <v>99</v>
      </c>
      <c r="O632">
        <v>99</v>
      </c>
      <c r="P632">
        <v>99</v>
      </c>
      <c r="Q632">
        <v>384</v>
      </c>
      <c r="R632">
        <v>613</v>
      </c>
      <c r="S632">
        <v>5</v>
      </c>
      <c r="T632">
        <v>7.6737357259380099</v>
      </c>
      <c r="U632">
        <v>220.04094616639497</v>
      </c>
      <c r="V632">
        <v>0</v>
      </c>
      <c r="W632">
        <v>78.303425774877653</v>
      </c>
      <c r="X632">
        <v>0</v>
      </c>
      <c r="Y632">
        <v>48.314628546311262</v>
      </c>
      <c r="Z632">
        <v>0</v>
      </c>
      <c r="AA632">
        <v>1.7738112740280028</v>
      </c>
      <c r="AC632">
        <v>68.016124026498801</v>
      </c>
      <c r="AE632">
        <v>16.873107624552709</v>
      </c>
      <c r="AF632">
        <v>15.904168743830413</v>
      </c>
      <c r="AG632">
        <v>553.08291032148907</v>
      </c>
      <c r="AH632">
        <v>96.247960848287121</v>
      </c>
      <c r="AI632">
        <v>37.520391517128871</v>
      </c>
      <c r="AJ632">
        <v>105.90922059686444</v>
      </c>
      <c r="AK632">
        <v>80.161291450587214</v>
      </c>
      <c r="AL632">
        <v>59.182583445933162</v>
      </c>
      <c r="AN632">
        <v>99</v>
      </c>
      <c r="AO632">
        <v>99</v>
      </c>
      <c r="AP632">
        <v>99</v>
      </c>
      <c r="AQ632">
        <v>99</v>
      </c>
      <c r="AR632">
        <v>195.19966159052444</v>
      </c>
      <c r="AS632">
        <v>29.075197188396153</v>
      </c>
    </row>
    <row r="633" spans="1:45">
      <c r="A633">
        <v>16</v>
      </c>
      <c r="B633">
        <v>55</v>
      </c>
      <c r="C633">
        <v>2024</v>
      </c>
      <c r="D633">
        <v>7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5</v>
      </c>
      <c r="M633">
        <v>99</v>
      </c>
      <c r="N633">
        <v>99</v>
      </c>
      <c r="O633">
        <v>99</v>
      </c>
      <c r="P633">
        <v>99</v>
      </c>
      <c r="Q633">
        <v>229</v>
      </c>
      <c r="R633">
        <v>373</v>
      </c>
      <c r="S633">
        <v>5</v>
      </c>
      <c r="T633">
        <v>8.0723860589812393</v>
      </c>
      <c r="U633">
        <v>223.96058981233236</v>
      </c>
      <c r="V633">
        <v>0</v>
      </c>
      <c r="W633">
        <v>84.718498659517437</v>
      </c>
      <c r="X633">
        <v>0</v>
      </c>
      <c r="Y633">
        <v>48.860795061297779</v>
      </c>
      <c r="Z633">
        <v>0</v>
      </c>
      <c r="AA633">
        <v>1.6480108868360157</v>
      </c>
      <c r="AC633">
        <v>65.51617264693958</v>
      </c>
      <c r="AE633">
        <v>14.307633294975069</v>
      </c>
      <c r="AF633">
        <v>13.57368005343854</v>
      </c>
      <c r="AG633">
        <v>561.14958448753475</v>
      </c>
      <c r="AH633">
        <v>96.782841823056316</v>
      </c>
      <c r="AI633">
        <v>39.410187667560329</v>
      </c>
      <c r="AJ633">
        <v>104.92331882016174</v>
      </c>
      <c r="AK633">
        <v>71.807484626810123</v>
      </c>
      <c r="AL633">
        <v>46.60742318548624</v>
      </c>
      <c r="AN633">
        <v>99</v>
      </c>
      <c r="AO633">
        <v>99</v>
      </c>
      <c r="AP633">
        <v>99</v>
      </c>
      <c r="AQ633">
        <v>99</v>
      </c>
      <c r="AR633">
        <v>195.85318559556788</v>
      </c>
      <c r="AS633">
        <v>29.247091981616919</v>
      </c>
    </row>
    <row r="634" spans="1:45">
      <c r="A634">
        <v>16</v>
      </c>
      <c r="B634">
        <v>56</v>
      </c>
      <c r="C634">
        <v>2024</v>
      </c>
      <c r="D634">
        <v>8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5</v>
      </c>
      <c r="M634">
        <v>99</v>
      </c>
      <c r="N634">
        <v>99</v>
      </c>
      <c r="O634">
        <v>99</v>
      </c>
      <c r="P634">
        <v>99</v>
      </c>
      <c r="Q634">
        <v>279</v>
      </c>
      <c r="R634">
        <v>461</v>
      </c>
      <c r="S634">
        <v>5</v>
      </c>
      <c r="T634">
        <v>7.4707158351409984</v>
      </c>
      <c r="U634">
        <v>213.16572668112812</v>
      </c>
      <c r="V634">
        <v>0</v>
      </c>
      <c r="W634">
        <v>75.271149674620389</v>
      </c>
      <c r="X634">
        <v>0</v>
      </c>
      <c r="Y634">
        <v>46.813751026908811</v>
      </c>
      <c r="Z634">
        <v>0</v>
      </c>
      <c r="AA634">
        <v>1.8388756018021608</v>
      </c>
      <c r="AC634">
        <v>62.055735062403315</v>
      </c>
      <c r="AE634">
        <v>14.524259609325769</v>
      </c>
      <c r="AF634">
        <v>13.193004483124955</v>
      </c>
      <c r="AG634">
        <v>538.42058165548087</v>
      </c>
      <c r="AH634">
        <v>96.746203904555301</v>
      </c>
      <c r="AI634">
        <v>55.748373101952282</v>
      </c>
      <c r="AJ634">
        <v>102.22849052187971</v>
      </c>
      <c r="AK634">
        <v>68.018352467137618</v>
      </c>
      <c r="AL634">
        <v>35.577903193993528</v>
      </c>
      <c r="AN634">
        <v>99</v>
      </c>
      <c r="AO634">
        <v>99</v>
      </c>
      <c r="AP634">
        <v>99</v>
      </c>
      <c r="AQ634">
        <v>99</v>
      </c>
      <c r="AR634">
        <v>193.69351230425065</v>
      </c>
      <c r="AS634">
        <v>28.77887849748306</v>
      </c>
    </row>
    <row r="635" spans="1:45">
      <c r="A635">
        <v>16</v>
      </c>
      <c r="B635">
        <v>57</v>
      </c>
      <c r="C635">
        <v>2024</v>
      </c>
      <c r="D635">
        <v>9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5</v>
      </c>
      <c r="M635">
        <v>99</v>
      </c>
      <c r="N635">
        <v>99</v>
      </c>
      <c r="O635">
        <v>99</v>
      </c>
      <c r="P635">
        <v>99</v>
      </c>
      <c r="Q635">
        <v>282</v>
      </c>
      <c r="R635">
        <v>510</v>
      </c>
      <c r="S635">
        <v>5</v>
      </c>
      <c r="T635">
        <v>7.3901960784313729</v>
      </c>
      <c r="U635">
        <v>209.88254901960784</v>
      </c>
      <c r="V635">
        <v>0</v>
      </c>
      <c r="W635">
        <v>74.313725490196063</v>
      </c>
      <c r="X635">
        <v>0.19607843137254899</v>
      </c>
      <c r="Y635">
        <v>48.157590867986066</v>
      </c>
      <c r="Z635">
        <v>0</v>
      </c>
      <c r="AA635">
        <v>1.8253933126498989</v>
      </c>
      <c r="AC635">
        <v>55.044581798213358</v>
      </c>
      <c r="AE635">
        <v>16.743269862114246</v>
      </c>
      <c r="AF635">
        <v>15.323166189201997</v>
      </c>
      <c r="AG635">
        <v>540.60083160083161</v>
      </c>
      <c r="AH635">
        <v>93.529411764705884</v>
      </c>
      <c r="AI635">
        <v>59.2156862745098</v>
      </c>
      <c r="AJ635">
        <v>98.951439818407323</v>
      </c>
      <c r="AK635">
        <v>58.0968286794796</v>
      </c>
      <c r="AL635">
        <v>21.110200131210817</v>
      </c>
      <c r="AN635">
        <v>99</v>
      </c>
      <c r="AO635">
        <v>99</v>
      </c>
      <c r="AP635">
        <v>99</v>
      </c>
      <c r="AQ635">
        <v>99</v>
      </c>
      <c r="AR635">
        <v>192.61122661122656</v>
      </c>
      <c r="AS635">
        <v>28.681030645788553</v>
      </c>
    </row>
    <row r="636" spans="1:45">
      <c r="A636">
        <v>16</v>
      </c>
      <c r="B636">
        <v>58</v>
      </c>
      <c r="C636">
        <v>2024</v>
      </c>
      <c r="D636">
        <v>10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5</v>
      </c>
      <c r="M636">
        <v>99</v>
      </c>
      <c r="N636">
        <v>99</v>
      </c>
      <c r="O636">
        <v>99</v>
      </c>
      <c r="P636">
        <v>99</v>
      </c>
      <c r="Q636">
        <v>585</v>
      </c>
      <c r="R636">
        <v>1065</v>
      </c>
      <c r="S636">
        <v>5</v>
      </c>
      <c r="T636">
        <v>6.854460093896714</v>
      </c>
      <c r="U636">
        <v>204.47934272300512</v>
      </c>
      <c r="V636">
        <v>0</v>
      </c>
      <c r="W636">
        <v>59.342723004694832</v>
      </c>
      <c r="X636">
        <v>9.3896713615023497E-2</v>
      </c>
      <c r="Y636">
        <v>45.520882537421265</v>
      </c>
      <c r="Z636">
        <v>0</v>
      </c>
      <c r="AA636">
        <v>1.8945043611005752</v>
      </c>
      <c r="AC636">
        <v>53.091029838676278</v>
      </c>
      <c r="AE636">
        <v>23.624667258207623</v>
      </c>
      <c r="AF636">
        <v>22.873577271381897</v>
      </c>
      <c r="AG636">
        <v>561.45158197507192</v>
      </c>
      <c r="AH636">
        <v>97.370892018779358</v>
      </c>
      <c r="AI636">
        <v>69.014084507042256</v>
      </c>
      <c r="AJ636">
        <v>94.713365356086314</v>
      </c>
      <c r="AK636">
        <v>61.180873384047182</v>
      </c>
      <c r="AL636">
        <v>21.081043398361597</v>
      </c>
      <c r="AN636">
        <v>99</v>
      </c>
      <c r="AO636">
        <v>99</v>
      </c>
      <c r="AP636">
        <v>99</v>
      </c>
      <c r="AQ636">
        <v>99</v>
      </c>
      <c r="AR636">
        <v>191.4256951102588</v>
      </c>
      <c r="AS636">
        <v>28.641077544805857</v>
      </c>
    </row>
    <row r="637" spans="1:45">
      <c r="A637">
        <v>16</v>
      </c>
      <c r="B637">
        <v>59</v>
      </c>
      <c r="C637">
        <v>2024</v>
      </c>
      <c r="D637">
        <v>11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5</v>
      </c>
      <c r="M637">
        <v>99</v>
      </c>
      <c r="N637">
        <v>99</v>
      </c>
      <c r="O637">
        <v>99</v>
      </c>
      <c r="P637">
        <v>99</v>
      </c>
      <c r="Q637">
        <v>558</v>
      </c>
      <c r="R637">
        <v>986</v>
      </c>
      <c r="S637">
        <v>5</v>
      </c>
      <c r="T637">
        <v>7.1531440162271771</v>
      </c>
      <c r="U637">
        <v>209.36389452332665</v>
      </c>
      <c r="V637">
        <v>0</v>
      </c>
      <c r="W637">
        <v>67.038539553752557</v>
      </c>
      <c r="X637">
        <v>0</v>
      </c>
      <c r="Y637">
        <v>44.881821772331726</v>
      </c>
      <c r="Z637">
        <v>0</v>
      </c>
      <c r="AA637">
        <v>1.8936949012060105</v>
      </c>
      <c r="AC637">
        <v>55.79858114800259</v>
      </c>
      <c r="AE637">
        <v>22.496007300935432</v>
      </c>
      <c r="AF637">
        <v>21.637068387322905</v>
      </c>
      <c r="AG637">
        <v>573.55543933054389</v>
      </c>
      <c r="AH637">
        <v>96.653144016227174</v>
      </c>
      <c r="AI637">
        <v>67.038539553752557</v>
      </c>
      <c r="AJ637">
        <v>100.24933383743202</v>
      </c>
      <c r="AK637">
        <v>46.680249757090067</v>
      </c>
      <c r="AL637">
        <v>10.067422521111952</v>
      </c>
      <c r="AN637">
        <v>99</v>
      </c>
      <c r="AO637">
        <v>99</v>
      </c>
      <c r="AP637">
        <v>99</v>
      </c>
      <c r="AQ637">
        <v>99</v>
      </c>
      <c r="AR637">
        <v>192.62656903765688</v>
      </c>
      <c r="AS637">
        <v>28.6988292552989</v>
      </c>
    </row>
    <row r="638" spans="1:45">
      <c r="A638">
        <v>16</v>
      </c>
      <c r="B638">
        <v>60</v>
      </c>
      <c r="C638">
        <v>2024</v>
      </c>
      <c r="D638">
        <v>12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5</v>
      </c>
      <c r="M638">
        <v>99</v>
      </c>
      <c r="N638">
        <v>99</v>
      </c>
      <c r="O638">
        <v>99</v>
      </c>
      <c r="P638">
        <v>99</v>
      </c>
      <c r="Q638">
        <v>115</v>
      </c>
      <c r="R638">
        <v>198</v>
      </c>
      <c r="S638">
        <v>5</v>
      </c>
      <c r="T638">
        <v>7.2626262626262621</v>
      </c>
      <c r="U638">
        <v>203.67171717171735</v>
      </c>
      <c r="V638">
        <v>0</v>
      </c>
      <c r="W638">
        <v>69.191919191919197</v>
      </c>
      <c r="X638">
        <v>0</v>
      </c>
      <c r="Y638">
        <v>48.980168199478733</v>
      </c>
      <c r="Z638">
        <v>0</v>
      </c>
      <c r="AA638">
        <v>1.8591073049803979</v>
      </c>
      <c r="AC638">
        <v>63.239174499850414</v>
      </c>
      <c r="AE638">
        <v>18.821292775665398</v>
      </c>
      <c r="AF638">
        <v>17.197447611688329</v>
      </c>
      <c r="AG638">
        <v>551.02083333333348</v>
      </c>
      <c r="AH638">
        <v>96.464646464646478</v>
      </c>
      <c r="AI638">
        <v>63.636363636363633</v>
      </c>
      <c r="AJ638">
        <v>114.58125566298156</v>
      </c>
      <c r="AK638">
        <v>50.401898081480525</v>
      </c>
      <c r="AL638">
        <v>29.025189436698778</v>
      </c>
      <c r="AN638">
        <v>99</v>
      </c>
      <c r="AO638">
        <v>99</v>
      </c>
      <c r="AP638">
        <v>99</v>
      </c>
      <c r="AQ638">
        <v>99</v>
      </c>
      <c r="AR638">
        <v>190.640625</v>
      </c>
      <c r="AS638">
        <v>28.561229069748393</v>
      </c>
    </row>
    <row r="639" spans="1:45">
      <c r="A639">
        <v>16</v>
      </c>
      <c r="B639">
        <v>61</v>
      </c>
      <c r="C639">
        <v>2024</v>
      </c>
      <c r="D639">
        <v>1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6</v>
      </c>
      <c r="M639">
        <v>99</v>
      </c>
      <c r="N639">
        <v>99</v>
      </c>
      <c r="O639">
        <v>99</v>
      </c>
      <c r="P639">
        <v>99</v>
      </c>
      <c r="Q639">
        <v>330</v>
      </c>
      <c r="R639">
        <v>584</v>
      </c>
      <c r="S639">
        <v>6</v>
      </c>
      <c r="T639">
        <v>8.2808219178082183</v>
      </c>
      <c r="U639">
        <v>232.17414383561649</v>
      </c>
      <c r="V639">
        <v>100</v>
      </c>
      <c r="W639">
        <v>83.219178082191775</v>
      </c>
      <c r="X639">
        <v>0.51369863013698636</v>
      </c>
      <c r="Y639">
        <v>45.513985122517582</v>
      </c>
      <c r="Z639">
        <v>0</v>
      </c>
      <c r="AA639">
        <v>1.8533315085584432</v>
      </c>
      <c r="AC639">
        <v>54.214232986119129</v>
      </c>
      <c r="AE639">
        <v>18.159203980099502</v>
      </c>
      <c r="AF639">
        <v>18.616412630355686</v>
      </c>
      <c r="AG639">
        <v>554.74159292035404</v>
      </c>
      <c r="AH639">
        <v>96.575342465753423</v>
      </c>
      <c r="AI639">
        <v>80.993150684931507</v>
      </c>
      <c r="AJ639">
        <v>117.68080626777753</v>
      </c>
      <c r="AK639">
        <v>68.94228847424705</v>
      </c>
      <c r="AL639">
        <v>33.108931829639474</v>
      </c>
      <c r="AN639">
        <v>99</v>
      </c>
      <c r="AO639">
        <v>99</v>
      </c>
      <c r="AP639">
        <v>99</v>
      </c>
      <c r="AQ639">
        <v>99</v>
      </c>
      <c r="AR639">
        <v>193.6407079646018</v>
      </c>
      <c r="AS639">
        <v>31.590318295656587</v>
      </c>
    </row>
    <row r="640" spans="1:45">
      <c r="A640">
        <v>16</v>
      </c>
      <c r="B640">
        <v>62</v>
      </c>
      <c r="C640">
        <v>2024</v>
      </c>
      <c r="D640">
        <v>2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6</v>
      </c>
      <c r="M640">
        <v>99</v>
      </c>
      <c r="N640">
        <v>99</v>
      </c>
      <c r="O640">
        <v>99</v>
      </c>
      <c r="P640">
        <v>99</v>
      </c>
      <c r="Q640">
        <v>243</v>
      </c>
      <c r="R640">
        <v>399</v>
      </c>
      <c r="S640">
        <v>6</v>
      </c>
      <c r="T640">
        <v>8.4736842105263133</v>
      </c>
      <c r="U640">
        <v>235.26315789473705</v>
      </c>
      <c r="V640">
        <v>100</v>
      </c>
      <c r="W640">
        <v>83.208020050125299</v>
      </c>
      <c r="X640">
        <v>0.75187969924812015</v>
      </c>
      <c r="Y640">
        <v>47.051812437851559</v>
      </c>
      <c r="Z640">
        <v>0</v>
      </c>
      <c r="AA640">
        <v>2.0134097341127246</v>
      </c>
      <c r="AC640">
        <v>58.222723074016486</v>
      </c>
      <c r="AE640">
        <v>16.835443037974684</v>
      </c>
      <c r="AF640">
        <v>17.512187359323725</v>
      </c>
      <c r="AG640">
        <v>552.85602094240835</v>
      </c>
      <c r="AH640">
        <v>95.238095238095283</v>
      </c>
      <c r="AI640">
        <v>75.939849624060145</v>
      </c>
      <c r="AJ640">
        <v>119.56155812394621</v>
      </c>
      <c r="AK640">
        <v>65.331805629368418</v>
      </c>
      <c r="AL640">
        <v>23.996042833016311</v>
      </c>
      <c r="AN640">
        <v>99</v>
      </c>
      <c r="AO640">
        <v>99</v>
      </c>
      <c r="AP640">
        <v>99</v>
      </c>
      <c r="AQ640">
        <v>99</v>
      </c>
      <c r="AR640">
        <v>194.17539267015701</v>
      </c>
      <c r="AS640">
        <v>31.649549074632471</v>
      </c>
    </row>
    <row r="641" spans="1:45">
      <c r="A641">
        <v>16</v>
      </c>
      <c r="B641">
        <v>63</v>
      </c>
      <c r="C641">
        <v>2024</v>
      </c>
      <c r="D641">
        <v>3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6</v>
      </c>
      <c r="M641">
        <v>99</v>
      </c>
      <c r="N641">
        <v>99</v>
      </c>
      <c r="O641">
        <v>99</v>
      </c>
      <c r="P641">
        <v>99</v>
      </c>
      <c r="Q641">
        <v>204</v>
      </c>
      <c r="R641">
        <v>329</v>
      </c>
      <c r="S641">
        <v>6</v>
      </c>
      <c r="T641">
        <v>7.9118541033434688</v>
      </c>
      <c r="U641">
        <v>217.80547112462</v>
      </c>
      <c r="V641">
        <v>100</v>
      </c>
      <c r="W641">
        <v>75.37993920972643</v>
      </c>
      <c r="X641">
        <v>0.60790273556231011</v>
      </c>
      <c r="Y641">
        <v>51.836983492529839</v>
      </c>
      <c r="Z641">
        <v>0</v>
      </c>
      <c r="AA641">
        <v>2.2787799814019296</v>
      </c>
      <c r="AC641">
        <v>67.97173595806521</v>
      </c>
      <c r="AE641">
        <v>17.707212055974164</v>
      </c>
      <c r="AF641">
        <v>17.847291561801139</v>
      </c>
      <c r="AG641">
        <v>515.18954248366015</v>
      </c>
      <c r="AH641">
        <v>93.009118541033445</v>
      </c>
      <c r="AI641">
        <v>78.419452887538</v>
      </c>
      <c r="AJ641">
        <v>134.31935662384242</v>
      </c>
      <c r="AK641">
        <v>66.829147186962942</v>
      </c>
      <c r="AL641">
        <v>50.616187692525592</v>
      </c>
      <c r="AN641">
        <v>99</v>
      </c>
      <c r="AO641">
        <v>99</v>
      </c>
      <c r="AP641">
        <v>99</v>
      </c>
      <c r="AQ641">
        <v>99</v>
      </c>
      <c r="AR641">
        <v>189.74183006535944</v>
      </c>
      <c r="AS641">
        <v>31.119922882291071</v>
      </c>
    </row>
    <row r="642" spans="1:45">
      <c r="A642">
        <v>16</v>
      </c>
      <c r="B642">
        <v>64</v>
      </c>
      <c r="C642">
        <v>2024</v>
      </c>
      <c r="D642">
        <v>4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6</v>
      </c>
      <c r="M642">
        <v>99</v>
      </c>
      <c r="N642">
        <v>99</v>
      </c>
      <c r="O642">
        <v>99</v>
      </c>
      <c r="P642">
        <v>99</v>
      </c>
      <c r="Q642">
        <v>303</v>
      </c>
      <c r="R642">
        <v>520</v>
      </c>
      <c r="S642">
        <v>6</v>
      </c>
      <c r="T642">
        <v>8.3980769230769212</v>
      </c>
      <c r="U642">
        <v>228.5542307692308</v>
      </c>
      <c r="V642">
        <v>100</v>
      </c>
      <c r="W642">
        <v>84.230769230769212</v>
      </c>
      <c r="X642">
        <v>0</v>
      </c>
      <c r="Y642">
        <v>43.492134361645135</v>
      </c>
      <c r="Z642">
        <v>0</v>
      </c>
      <c r="AA642">
        <v>1.8515056642776075</v>
      </c>
      <c r="AC642">
        <v>52.708710805818733</v>
      </c>
      <c r="AE642">
        <v>15.240328253223909</v>
      </c>
      <c r="AF642">
        <v>15.175112081742803</v>
      </c>
      <c r="AG642">
        <v>523.27419354838707</v>
      </c>
      <c r="AH642">
        <v>95.192307692307679</v>
      </c>
      <c r="AI642">
        <v>77.307692307692292</v>
      </c>
      <c r="AJ642">
        <v>112.84138801945041</v>
      </c>
      <c r="AK642">
        <v>77.912037632386145</v>
      </c>
      <c r="AL642">
        <v>40.745469491374344</v>
      </c>
      <c r="AN642">
        <v>99</v>
      </c>
      <c r="AO642">
        <v>99</v>
      </c>
      <c r="AP642">
        <v>99</v>
      </c>
      <c r="AQ642">
        <v>99</v>
      </c>
      <c r="AR642">
        <v>192.76008064516128</v>
      </c>
      <c r="AS642">
        <v>31.629138221537954</v>
      </c>
    </row>
    <row r="643" spans="1:45">
      <c r="A643">
        <v>16</v>
      </c>
      <c r="B643">
        <v>65</v>
      </c>
      <c r="C643">
        <v>2024</v>
      </c>
      <c r="D643">
        <v>5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6</v>
      </c>
      <c r="M643">
        <v>99</v>
      </c>
      <c r="N643">
        <v>99</v>
      </c>
      <c r="O643">
        <v>99</v>
      </c>
      <c r="P643">
        <v>99</v>
      </c>
      <c r="Q643">
        <v>339</v>
      </c>
      <c r="R643">
        <v>677</v>
      </c>
      <c r="S643">
        <v>6</v>
      </c>
      <c r="T643">
        <v>7.9423929098966015</v>
      </c>
      <c r="U643">
        <v>223.88508124076813</v>
      </c>
      <c r="V643">
        <v>100</v>
      </c>
      <c r="W643">
        <v>76.809453471196477</v>
      </c>
      <c r="X643">
        <v>0.2954209748892172</v>
      </c>
      <c r="Y643">
        <v>43.719990582619374</v>
      </c>
      <c r="Z643">
        <v>0</v>
      </c>
      <c r="AA643">
        <v>1.9876848774546725</v>
      </c>
      <c r="AC643">
        <v>60.227430658714624</v>
      </c>
      <c r="AE643">
        <v>18.748269177513155</v>
      </c>
      <c r="AF643">
        <v>18.268317196963821</v>
      </c>
      <c r="AG643">
        <v>515.40160000000003</v>
      </c>
      <c r="AH643">
        <v>91.875923190546501</v>
      </c>
      <c r="AI643">
        <v>77.843426883308709</v>
      </c>
      <c r="AJ643">
        <v>99.710606845209725</v>
      </c>
      <c r="AK643">
        <v>72.311197585272126</v>
      </c>
      <c r="AL643">
        <v>34.488147864458647</v>
      </c>
      <c r="AN643">
        <v>99</v>
      </c>
      <c r="AO643">
        <v>99</v>
      </c>
      <c r="AP643">
        <v>99</v>
      </c>
      <c r="AQ643">
        <v>99</v>
      </c>
      <c r="AR643">
        <v>191.624</v>
      </c>
      <c r="AS643">
        <v>31.414578820174999</v>
      </c>
    </row>
    <row r="644" spans="1:45">
      <c r="A644">
        <v>16</v>
      </c>
      <c r="B644">
        <v>66</v>
      </c>
      <c r="C644">
        <v>2024</v>
      </c>
      <c r="D644">
        <v>6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6</v>
      </c>
      <c r="M644">
        <v>99</v>
      </c>
      <c r="N644">
        <v>99</v>
      </c>
      <c r="O644">
        <v>99</v>
      </c>
      <c r="P644">
        <v>99</v>
      </c>
      <c r="Q644">
        <v>307</v>
      </c>
      <c r="R644">
        <v>669</v>
      </c>
      <c r="S644">
        <v>6</v>
      </c>
      <c r="T644">
        <v>7.9028400597907327</v>
      </c>
      <c r="U644">
        <v>221.32002989536647</v>
      </c>
      <c r="V644">
        <v>100</v>
      </c>
      <c r="W644">
        <v>79.970104633781744</v>
      </c>
      <c r="X644">
        <v>0</v>
      </c>
      <c r="Y644">
        <v>41.753716510634405</v>
      </c>
      <c r="Z644">
        <v>0</v>
      </c>
      <c r="AA644">
        <v>1.8990535774733139</v>
      </c>
      <c r="AC644">
        <v>51.114575644812739</v>
      </c>
      <c r="AE644">
        <v>18.414533443435179</v>
      </c>
      <c r="AF644">
        <v>17.457973691198205</v>
      </c>
      <c r="AG644">
        <v>495.85139318885439</v>
      </c>
      <c r="AH644">
        <v>95.964125560538108</v>
      </c>
      <c r="AI644">
        <v>81.165919282511211</v>
      </c>
      <c r="AJ644">
        <v>89.004954585592898</v>
      </c>
      <c r="AK644">
        <v>65.642633520219803</v>
      </c>
      <c r="AL644">
        <v>27.151021341565777</v>
      </c>
      <c r="AN644">
        <v>99</v>
      </c>
      <c r="AO644">
        <v>99</v>
      </c>
      <c r="AP644">
        <v>99</v>
      </c>
      <c r="AQ644">
        <v>99</v>
      </c>
      <c r="AR644">
        <v>190.94272445820437</v>
      </c>
      <c r="AS644">
        <v>31.343165620215348</v>
      </c>
    </row>
    <row r="645" spans="1:45">
      <c r="A645">
        <v>16</v>
      </c>
      <c r="B645">
        <v>67</v>
      </c>
      <c r="C645">
        <v>2024</v>
      </c>
      <c r="D645">
        <v>7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6</v>
      </c>
      <c r="M645">
        <v>99</v>
      </c>
      <c r="N645">
        <v>99</v>
      </c>
      <c r="O645">
        <v>99</v>
      </c>
      <c r="P645">
        <v>99</v>
      </c>
      <c r="Q645">
        <v>215</v>
      </c>
      <c r="R645">
        <v>457</v>
      </c>
      <c r="S645">
        <v>6</v>
      </c>
      <c r="T645">
        <v>8.0897155361050306</v>
      </c>
      <c r="U645">
        <v>227.26783369803081</v>
      </c>
      <c r="V645">
        <v>100</v>
      </c>
      <c r="W645">
        <v>82.494529540481395</v>
      </c>
      <c r="X645">
        <v>0.21881838074398249</v>
      </c>
      <c r="Y645">
        <v>38.12317010438889</v>
      </c>
      <c r="Z645">
        <v>0</v>
      </c>
      <c r="AA645">
        <v>1.6705203417788499</v>
      </c>
      <c r="AC645">
        <v>40.644247766528075</v>
      </c>
      <c r="AE645">
        <v>17.529727656309937</v>
      </c>
      <c r="AF645">
        <v>16.876071090425508</v>
      </c>
      <c r="AG645">
        <v>518.3011235955056</v>
      </c>
      <c r="AH645">
        <v>96.717724288840287</v>
      </c>
      <c r="AI645">
        <v>85.776805251641122</v>
      </c>
      <c r="AJ645">
        <v>87.150646396207875</v>
      </c>
      <c r="AK645">
        <v>60.051351816663654</v>
      </c>
      <c r="AL645">
        <v>0.91014760440341613</v>
      </c>
      <c r="AN645">
        <v>99</v>
      </c>
      <c r="AO645">
        <v>99</v>
      </c>
      <c r="AP645">
        <v>99</v>
      </c>
      <c r="AQ645">
        <v>99</v>
      </c>
      <c r="AR645">
        <v>192.69438202247193</v>
      </c>
      <c r="AS645">
        <v>31.467306290977099</v>
      </c>
    </row>
    <row r="646" spans="1:45">
      <c r="A646">
        <v>16</v>
      </c>
      <c r="B646">
        <v>68</v>
      </c>
      <c r="C646">
        <v>2024</v>
      </c>
      <c r="D646">
        <v>8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6</v>
      </c>
      <c r="M646">
        <v>99</v>
      </c>
      <c r="N646">
        <v>99</v>
      </c>
      <c r="O646">
        <v>99</v>
      </c>
      <c r="P646">
        <v>99</v>
      </c>
      <c r="Q646">
        <v>275</v>
      </c>
      <c r="R646">
        <v>641</v>
      </c>
      <c r="S646">
        <v>6</v>
      </c>
      <c r="T646">
        <v>7.9297971918876753</v>
      </c>
      <c r="U646">
        <v>225.81014040561621</v>
      </c>
      <c r="V646">
        <v>100</v>
      </c>
      <c r="W646">
        <v>79.719188767550705</v>
      </c>
      <c r="X646">
        <v>0</v>
      </c>
      <c r="Y646">
        <v>35.857949596682801</v>
      </c>
      <c r="Z646">
        <v>0</v>
      </c>
      <c r="AA646">
        <v>1.7243058580478687</v>
      </c>
      <c r="AC646">
        <v>38.756659017371341</v>
      </c>
      <c r="AE646">
        <v>20.195337114051672</v>
      </c>
      <c r="AF646">
        <v>19.432419438877037</v>
      </c>
      <c r="AG646">
        <v>518.99165275459109</v>
      </c>
      <c r="AH646">
        <v>92.979719188767547</v>
      </c>
      <c r="AI646">
        <v>82.371294851794062</v>
      </c>
      <c r="AJ646">
        <v>85.288442717687857</v>
      </c>
      <c r="AK646">
        <v>41.637134525766193</v>
      </c>
      <c r="AL646">
        <v>-5.1839963638532245</v>
      </c>
      <c r="AN646">
        <v>99</v>
      </c>
      <c r="AO646">
        <v>99</v>
      </c>
      <c r="AP646">
        <v>99</v>
      </c>
      <c r="AQ646">
        <v>99</v>
      </c>
      <c r="AR646">
        <v>192.11352253756257</v>
      </c>
      <c r="AS646">
        <v>31.410217429852633</v>
      </c>
    </row>
    <row r="647" spans="1:45">
      <c r="A647">
        <v>16</v>
      </c>
      <c r="B647">
        <v>69</v>
      </c>
      <c r="C647">
        <v>2024</v>
      </c>
      <c r="D647">
        <v>9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6</v>
      </c>
      <c r="M647">
        <v>99</v>
      </c>
      <c r="N647">
        <v>99</v>
      </c>
      <c r="O647">
        <v>99</v>
      </c>
      <c r="P647">
        <v>99</v>
      </c>
      <c r="Q647">
        <v>297</v>
      </c>
      <c r="R647">
        <v>644</v>
      </c>
      <c r="S647">
        <v>6</v>
      </c>
      <c r="T647">
        <v>7.9503105590062111</v>
      </c>
      <c r="U647">
        <v>229.86257763975155</v>
      </c>
      <c r="V647">
        <v>100</v>
      </c>
      <c r="W647">
        <v>78.726708074534145</v>
      </c>
      <c r="X647">
        <v>0.15527950310559005</v>
      </c>
      <c r="Y647">
        <v>40.749375030856754</v>
      </c>
      <c r="Z647">
        <v>0</v>
      </c>
      <c r="AA647">
        <v>2.0086806715351924</v>
      </c>
      <c r="AC647">
        <v>41.861406390203747</v>
      </c>
      <c r="AE647">
        <v>21.142481943532498</v>
      </c>
      <c r="AF647">
        <v>21.191229041610157</v>
      </c>
      <c r="AG647">
        <v>540.84057971014488</v>
      </c>
      <c r="AH647">
        <v>95.496894409937894</v>
      </c>
      <c r="AI647">
        <v>84.161490683229815</v>
      </c>
      <c r="AJ647">
        <v>90.131959239298439</v>
      </c>
      <c r="AK647">
        <v>51.390543738096248</v>
      </c>
      <c r="AL647">
        <v>3.1528972363390526</v>
      </c>
      <c r="AN647">
        <v>99</v>
      </c>
      <c r="AO647">
        <v>99</v>
      </c>
      <c r="AP647">
        <v>99</v>
      </c>
      <c r="AQ647">
        <v>99</v>
      </c>
      <c r="AR647">
        <v>193.22383252818037</v>
      </c>
      <c r="AS647">
        <v>31.459022026276521</v>
      </c>
    </row>
    <row r="648" spans="1:45">
      <c r="A648">
        <v>16</v>
      </c>
      <c r="B648">
        <v>70</v>
      </c>
      <c r="C648">
        <v>2024</v>
      </c>
      <c r="D648">
        <v>10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6</v>
      </c>
      <c r="M648">
        <v>99</v>
      </c>
      <c r="N648">
        <v>99</v>
      </c>
      <c r="O648">
        <v>99</v>
      </c>
      <c r="P648">
        <v>99</v>
      </c>
      <c r="Q648">
        <v>444</v>
      </c>
      <c r="R648">
        <v>922</v>
      </c>
      <c r="S648">
        <v>6</v>
      </c>
      <c r="T648">
        <v>7.27874186550976</v>
      </c>
      <c r="U648">
        <v>224.81789587852484</v>
      </c>
      <c r="V648">
        <v>100</v>
      </c>
      <c r="W648">
        <v>65.618221258134483</v>
      </c>
      <c r="X648">
        <v>0.21691973969631231</v>
      </c>
      <c r="Y648">
        <v>38.048913814028914</v>
      </c>
      <c r="Z648">
        <v>0</v>
      </c>
      <c r="AA648">
        <v>1.9884054754169496</v>
      </c>
      <c r="AC648">
        <v>32.690064042004842</v>
      </c>
      <c r="AE648">
        <v>20.452528837622001</v>
      </c>
      <c r="AF648">
        <v>21.771925634208024</v>
      </c>
      <c r="AG648">
        <v>552.41675977653631</v>
      </c>
      <c r="AH648">
        <v>96.746203904555301</v>
      </c>
      <c r="AI648">
        <v>87.635574837310187</v>
      </c>
      <c r="AJ648">
        <v>92.566253178411557</v>
      </c>
      <c r="AK648">
        <v>62.898238799315237</v>
      </c>
      <c r="AL648">
        <v>-1.4942977995305498</v>
      </c>
      <c r="AN648">
        <v>99</v>
      </c>
      <c r="AO648">
        <v>99</v>
      </c>
      <c r="AP648">
        <v>99</v>
      </c>
      <c r="AQ648">
        <v>99</v>
      </c>
      <c r="AR648">
        <v>192.48044692737423</v>
      </c>
      <c r="AS648">
        <v>31.243518533365101</v>
      </c>
    </row>
    <row r="649" spans="1:45">
      <c r="A649">
        <v>16</v>
      </c>
      <c r="B649">
        <v>71</v>
      </c>
      <c r="C649">
        <v>2024</v>
      </c>
      <c r="D649">
        <v>11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6</v>
      </c>
      <c r="M649">
        <v>99</v>
      </c>
      <c r="N649">
        <v>99</v>
      </c>
      <c r="O649">
        <v>99</v>
      </c>
      <c r="P649">
        <v>99</v>
      </c>
      <c r="Q649">
        <v>454</v>
      </c>
      <c r="R649">
        <v>890</v>
      </c>
      <c r="S649">
        <v>6</v>
      </c>
      <c r="T649">
        <v>7.6943820224719106</v>
      </c>
      <c r="U649">
        <v>230.73325842696619</v>
      </c>
      <c r="V649">
        <v>100</v>
      </c>
      <c r="W649">
        <v>73.595505617977523</v>
      </c>
      <c r="X649">
        <v>0.11235955056179776</v>
      </c>
      <c r="Y649">
        <v>36.436069848597221</v>
      </c>
      <c r="Z649">
        <v>0</v>
      </c>
      <c r="AA649">
        <v>1.8875320996191152</v>
      </c>
      <c r="AC649">
        <v>29.696974980767394</v>
      </c>
      <c r="AE649">
        <v>20.305726671229753</v>
      </c>
      <c r="AF649">
        <v>21.523848195221703</v>
      </c>
      <c r="AG649">
        <v>566.35829493087533</v>
      </c>
      <c r="AH649">
        <v>97.078651685393254</v>
      </c>
      <c r="AI649">
        <v>88.089887640449433</v>
      </c>
      <c r="AJ649">
        <v>90.139788842533932</v>
      </c>
      <c r="AK649">
        <v>53.571174497522449</v>
      </c>
      <c r="AL649">
        <v>7.2848531087913377</v>
      </c>
      <c r="AN649">
        <v>99</v>
      </c>
      <c r="AO649">
        <v>99</v>
      </c>
      <c r="AP649">
        <v>99</v>
      </c>
      <c r="AQ649">
        <v>99</v>
      </c>
      <c r="AR649">
        <v>193.78456221198155</v>
      </c>
      <c r="AS649">
        <v>31.421942986603593</v>
      </c>
    </row>
    <row r="650" spans="1:45">
      <c r="A650">
        <v>16</v>
      </c>
      <c r="B650">
        <v>72</v>
      </c>
      <c r="C650">
        <v>2024</v>
      </c>
      <c r="D650">
        <v>12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6</v>
      </c>
      <c r="M650">
        <v>99</v>
      </c>
      <c r="N650">
        <v>99</v>
      </c>
      <c r="O650">
        <v>99</v>
      </c>
      <c r="P650">
        <v>99</v>
      </c>
      <c r="Q650">
        <v>109</v>
      </c>
      <c r="R650">
        <v>207</v>
      </c>
      <c r="S650">
        <v>6</v>
      </c>
      <c r="T650">
        <v>7.6086956521739122</v>
      </c>
      <c r="U650">
        <v>230.49855072463757</v>
      </c>
      <c r="V650">
        <v>100</v>
      </c>
      <c r="W650">
        <v>70.531400966183583</v>
      </c>
      <c r="X650">
        <v>0.48309178743961345</v>
      </c>
      <c r="Y650">
        <v>43.702597760771091</v>
      </c>
      <c r="Z650">
        <v>0</v>
      </c>
      <c r="AA650">
        <v>1.9870405589053095</v>
      </c>
      <c r="AC650">
        <v>49.069091551446952</v>
      </c>
      <c r="AE650">
        <v>19.676806083650195</v>
      </c>
      <c r="AF650">
        <v>20.347292319934695</v>
      </c>
      <c r="AG650">
        <v>564.3681592039801</v>
      </c>
      <c r="AH650">
        <v>97.101449275362313</v>
      </c>
      <c r="AI650">
        <v>84.541062801932355</v>
      </c>
      <c r="AJ650">
        <v>97.488990479800833</v>
      </c>
      <c r="AK650">
        <v>53.043110082870719</v>
      </c>
      <c r="AL650">
        <v>-3.6269635659272224</v>
      </c>
      <c r="AN650">
        <v>99</v>
      </c>
      <c r="AO650">
        <v>99</v>
      </c>
      <c r="AP650">
        <v>99</v>
      </c>
      <c r="AQ650">
        <v>99</v>
      </c>
      <c r="AR650">
        <v>193.76616915422889</v>
      </c>
      <c r="AS650">
        <v>31.232505404598943</v>
      </c>
    </row>
    <row r="651" spans="1:45">
      <c r="A651">
        <v>16</v>
      </c>
      <c r="B651">
        <v>73</v>
      </c>
      <c r="C651">
        <v>2024</v>
      </c>
      <c r="D651">
        <v>1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7</v>
      </c>
      <c r="M651">
        <v>99</v>
      </c>
      <c r="N651">
        <v>99</v>
      </c>
      <c r="O651">
        <v>99</v>
      </c>
      <c r="P651">
        <v>99</v>
      </c>
      <c r="Q651">
        <v>225</v>
      </c>
      <c r="R651">
        <v>505</v>
      </c>
      <c r="S651">
        <v>7</v>
      </c>
      <c r="T651">
        <v>8.764356435643565</v>
      </c>
      <c r="U651">
        <v>246.5516831683168</v>
      </c>
      <c r="V651">
        <v>100</v>
      </c>
      <c r="W651">
        <v>88.316831683168303</v>
      </c>
      <c r="X651">
        <v>0.59405940594059403</v>
      </c>
      <c r="Y651">
        <v>38.524543316709753</v>
      </c>
      <c r="Z651">
        <v>0</v>
      </c>
      <c r="AA651">
        <v>1.9134533685840651</v>
      </c>
      <c r="AC651">
        <v>38.243264409273429</v>
      </c>
      <c r="AE651">
        <v>15.702736318407961</v>
      </c>
      <c r="AF651">
        <v>17.094981946474572</v>
      </c>
      <c r="AG651">
        <v>533.94747899159665</v>
      </c>
      <c r="AH651">
        <v>93.861386138613895</v>
      </c>
      <c r="AI651">
        <v>91.485148514851488</v>
      </c>
      <c r="AJ651">
        <v>127.521391243732</v>
      </c>
      <c r="AK651">
        <v>68.768755304151995</v>
      </c>
      <c r="AL651">
        <v>6.8705475479093554</v>
      </c>
      <c r="AN651">
        <v>99</v>
      </c>
      <c r="AO651">
        <v>99</v>
      </c>
      <c r="AP651">
        <v>99</v>
      </c>
      <c r="AQ651">
        <v>99</v>
      </c>
      <c r="AR651">
        <v>192.60294117647061</v>
      </c>
      <c r="AS651">
        <v>34.231395562221678</v>
      </c>
    </row>
    <row r="652" spans="1:45">
      <c r="A652">
        <v>16</v>
      </c>
      <c r="B652">
        <v>74</v>
      </c>
      <c r="C652">
        <v>2024</v>
      </c>
      <c r="D652">
        <v>2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7</v>
      </c>
      <c r="M652">
        <v>99</v>
      </c>
      <c r="N652">
        <v>99</v>
      </c>
      <c r="O652">
        <v>99</v>
      </c>
      <c r="P652">
        <v>99</v>
      </c>
      <c r="Q652">
        <v>196</v>
      </c>
      <c r="R652">
        <v>373</v>
      </c>
      <c r="S652">
        <v>7</v>
      </c>
      <c r="T652">
        <v>8.5683646112600513</v>
      </c>
      <c r="U652">
        <v>249.66300268096529</v>
      </c>
      <c r="V652">
        <v>100</v>
      </c>
      <c r="W652">
        <v>83.109919571045594</v>
      </c>
      <c r="X652">
        <v>1.0723860589812333</v>
      </c>
      <c r="Y652">
        <v>41.583390471458685</v>
      </c>
      <c r="Z652">
        <v>0</v>
      </c>
      <c r="AA652">
        <v>2.2158983813558844</v>
      </c>
      <c r="AC652">
        <v>56.180349959776393</v>
      </c>
      <c r="AE652">
        <v>15.738396624472569</v>
      </c>
      <c r="AF652">
        <v>17.373071154851068</v>
      </c>
      <c r="AG652">
        <v>541.51540616246484</v>
      </c>
      <c r="AH652">
        <v>95.174262734584445</v>
      </c>
      <c r="AI652">
        <v>90.884718498659524</v>
      </c>
      <c r="AJ652">
        <v>123.41702624716</v>
      </c>
      <c r="AK652">
        <v>71.08998557763006</v>
      </c>
      <c r="AL652">
        <v>31.364837479780505</v>
      </c>
      <c r="AN652">
        <v>99</v>
      </c>
      <c r="AO652">
        <v>99</v>
      </c>
      <c r="AP652">
        <v>99</v>
      </c>
      <c r="AQ652">
        <v>99</v>
      </c>
      <c r="AR652">
        <v>193.33893557422971</v>
      </c>
      <c r="AS652">
        <v>34.252644726794955</v>
      </c>
    </row>
    <row r="653" spans="1:45">
      <c r="A653">
        <v>16</v>
      </c>
      <c r="B653">
        <v>75</v>
      </c>
      <c r="C653">
        <v>2024</v>
      </c>
      <c r="D653">
        <v>3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7</v>
      </c>
      <c r="M653">
        <v>99</v>
      </c>
      <c r="N653">
        <v>99</v>
      </c>
      <c r="O653">
        <v>99</v>
      </c>
      <c r="P653">
        <v>99</v>
      </c>
      <c r="Q653">
        <v>138</v>
      </c>
      <c r="R653">
        <v>278</v>
      </c>
      <c r="S653">
        <v>7</v>
      </c>
      <c r="T653">
        <v>8.3417266187050352</v>
      </c>
      <c r="U653">
        <v>237.23381294964031</v>
      </c>
      <c r="V653">
        <v>100</v>
      </c>
      <c r="W653">
        <v>80.93525179856114</v>
      </c>
      <c r="X653">
        <v>0.35971223021582727</v>
      </c>
      <c r="Y653">
        <v>40.149464556410379</v>
      </c>
      <c r="Z653">
        <v>0</v>
      </c>
      <c r="AA653">
        <v>2.1209268803373473</v>
      </c>
      <c r="AC653">
        <v>49.430870179380001</v>
      </c>
      <c r="AE653">
        <v>14.962325080731972</v>
      </c>
      <c r="AF653">
        <v>16.42589418895794</v>
      </c>
      <c r="AG653">
        <v>498.15116279069775</v>
      </c>
      <c r="AH653">
        <v>92.805755395683434</v>
      </c>
      <c r="AI653">
        <v>90.647482014388501</v>
      </c>
      <c r="AJ653">
        <v>128.53221935910301</v>
      </c>
      <c r="AK653">
        <v>44.204709652327807</v>
      </c>
      <c r="AL653">
        <v>13.391021820322244</v>
      </c>
      <c r="AN653">
        <v>99</v>
      </c>
      <c r="AO653">
        <v>99</v>
      </c>
      <c r="AP653">
        <v>99</v>
      </c>
      <c r="AQ653">
        <v>99</v>
      </c>
      <c r="AR653">
        <v>189.98062015503876</v>
      </c>
      <c r="AS653">
        <v>34.005987688950441</v>
      </c>
    </row>
    <row r="654" spans="1:45">
      <c r="A654">
        <v>16</v>
      </c>
      <c r="B654">
        <v>76</v>
      </c>
      <c r="C654">
        <v>2024</v>
      </c>
      <c r="D654">
        <v>4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7</v>
      </c>
      <c r="M654">
        <v>99</v>
      </c>
      <c r="N654">
        <v>99</v>
      </c>
      <c r="O654">
        <v>99</v>
      </c>
      <c r="P654">
        <v>99</v>
      </c>
      <c r="Q654">
        <v>245</v>
      </c>
      <c r="R654">
        <v>627</v>
      </c>
      <c r="S654">
        <v>7</v>
      </c>
      <c r="T654">
        <v>8.807017543859649</v>
      </c>
      <c r="U654">
        <v>241.37384370015943</v>
      </c>
      <c r="V654">
        <v>100</v>
      </c>
      <c r="W654">
        <v>92.663476874003166</v>
      </c>
      <c r="X654">
        <v>0.15948963317384365</v>
      </c>
      <c r="Y654">
        <v>33.659489919211353</v>
      </c>
      <c r="Z654">
        <v>0</v>
      </c>
      <c r="AA654">
        <v>1.711975421840882</v>
      </c>
      <c r="AC654">
        <v>30.592629735320877</v>
      </c>
      <c r="AE654">
        <v>18.376318874560376</v>
      </c>
      <c r="AF654">
        <v>19.32400076406601</v>
      </c>
      <c r="AG654">
        <v>486.29885057471262</v>
      </c>
      <c r="AH654">
        <v>96.650717703349301</v>
      </c>
      <c r="AI654">
        <v>96.012759170653908</v>
      </c>
      <c r="AJ654">
        <v>100.81767191700185</v>
      </c>
      <c r="AK654">
        <v>63.464722573741454</v>
      </c>
      <c r="AL654">
        <v>23.360756602988111</v>
      </c>
      <c r="AN654">
        <v>99</v>
      </c>
      <c r="AO654">
        <v>99</v>
      </c>
      <c r="AP654">
        <v>99</v>
      </c>
      <c r="AQ654">
        <v>99</v>
      </c>
      <c r="AR654">
        <v>191.192118226601</v>
      </c>
      <c r="AS654">
        <v>34.345723383034453</v>
      </c>
    </row>
    <row r="655" spans="1:45">
      <c r="A655">
        <v>16</v>
      </c>
      <c r="B655">
        <v>77</v>
      </c>
      <c r="C655">
        <v>2024</v>
      </c>
      <c r="D655">
        <v>5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7</v>
      </c>
      <c r="M655">
        <v>99</v>
      </c>
      <c r="N655">
        <v>99</v>
      </c>
      <c r="O655">
        <v>99</v>
      </c>
      <c r="P655">
        <v>99</v>
      </c>
      <c r="Q655">
        <v>300</v>
      </c>
      <c r="R655">
        <v>717</v>
      </c>
      <c r="S655">
        <v>7</v>
      </c>
      <c r="T655">
        <v>8.4365411436541144</v>
      </c>
      <c r="U655">
        <v>239.06820083682024</v>
      </c>
      <c r="V655">
        <v>100</v>
      </c>
      <c r="W655">
        <v>86.750348675034886</v>
      </c>
      <c r="X655">
        <v>0.69735006973500724</v>
      </c>
      <c r="Y655">
        <v>37.708276747375152</v>
      </c>
      <c r="Z655">
        <v>0</v>
      </c>
      <c r="AA655">
        <v>1.8035926575168313</v>
      </c>
      <c r="AC655">
        <v>35.897907435720555</v>
      </c>
      <c r="AE655">
        <v>19.855995569094436</v>
      </c>
      <c r="AF655">
        <v>20.659779828318786</v>
      </c>
      <c r="AG655">
        <v>482.22254758418734</v>
      </c>
      <c r="AH655">
        <v>95.11854951185498</v>
      </c>
      <c r="AI655">
        <v>91.073919107391902</v>
      </c>
      <c r="AJ655">
        <v>91.630921248208281</v>
      </c>
      <c r="AK655">
        <v>65.614592950527751</v>
      </c>
      <c r="AL655">
        <v>11.327202998062376</v>
      </c>
      <c r="AN655">
        <v>99</v>
      </c>
      <c r="AO655">
        <v>99</v>
      </c>
      <c r="AP655">
        <v>99</v>
      </c>
      <c r="AQ655">
        <v>99</v>
      </c>
      <c r="AR655">
        <v>190.62225475841876</v>
      </c>
      <c r="AS655">
        <v>34.19993019492258</v>
      </c>
    </row>
    <row r="656" spans="1:45">
      <c r="A656">
        <v>16</v>
      </c>
      <c r="B656">
        <v>78</v>
      </c>
      <c r="C656">
        <v>2024</v>
      </c>
      <c r="D656">
        <v>6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7</v>
      </c>
      <c r="M656">
        <v>99</v>
      </c>
      <c r="N656">
        <v>99</v>
      </c>
      <c r="O656">
        <v>99</v>
      </c>
      <c r="P656">
        <v>99</v>
      </c>
      <c r="Q656">
        <v>283</v>
      </c>
      <c r="R656">
        <v>778</v>
      </c>
      <c r="S656">
        <v>7</v>
      </c>
      <c r="T656">
        <v>8.3946015424164546</v>
      </c>
      <c r="U656">
        <v>241.09035989717196</v>
      </c>
      <c r="V656">
        <v>100</v>
      </c>
      <c r="W656">
        <v>87.660668380462752</v>
      </c>
      <c r="X656">
        <v>0.25706940874035983</v>
      </c>
      <c r="Y656">
        <v>32.143344545725391</v>
      </c>
      <c r="Z656">
        <v>0</v>
      </c>
      <c r="AA656">
        <v>1.6876450052821115</v>
      </c>
      <c r="AC656">
        <v>26.227387928439981</v>
      </c>
      <c r="AE656">
        <v>21.41480869804569</v>
      </c>
      <c r="AF656">
        <v>22.115992753783797</v>
      </c>
      <c r="AG656">
        <v>481.05220883534128</v>
      </c>
      <c r="AH656">
        <v>95.501285347043705</v>
      </c>
      <c r="AI656">
        <v>94.344473007712068</v>
      </c>
      <c r="AJ656">
        <v>74.096783229415351</v>
      </c>
      <c r="AK656">
        <v>57.472532989705797</v>
      </c>
      <c r="AL656">
        <v>5.6775723401046738</v>
      </c>
      <c r="AN656">
        <v>99</v>
      </c>
      <c r="AO656">
        <v>99</v>
      </c>
      <c r="AP656">
        <v>99</v>
      </c>
      <c r="AQ656">
        <v>99</v>
      </c>
      <c r="AR656">
        <v>191.30388219544847</v>
      </c>
      <c r="AS656">
        <v>34.225554382067351</v>
      </c>
    </row>
    <row r="657" spans="1:45">
      <c r="A657">
        <v>16</v>
      </c>
      <c r="B657">
        <v>79</v>
      </c>
      <c r="C657">
        <v>2024</v>
      </c>
      <c r="D657">
        <v>7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7</v>
      </c>
      <c r="M657">
        <v>99</v>
      </c>
      <c r="N657">
        <v>99</v>
      </c>
      <c r="O657">
        <v>99</v>
      </c>
      <c r="P657">
        <v>99</v>
      </c>
      <c r="Q657">
        <v>222</v>
      </c>
      <c r="R657">
        <v>628</v>
      </c>
      <c r="S657">
        <v>7</v>
      </c>
      <c r="T657">
        <v>8.3152866242038233</v>
      </c>
      <c r="U657">
        <v>240.62085987261159</v>
      </c>
      <c r="V657">
        <v>100</v>
      </c>
      <c r="W657">
        <v>83.598726114649679</v>
      </c>
      <c r="X657">
        <v>0.15923566878980891</v>
      </c>
      <c r="Y657">
        <v>31.821231764033321</v>
      </c>
      <c r="Z657">
        <v>0</v>
      </c>
      <c r="AA657">
        <v>1.8578346962555381</v>
      </c>
      <c r="AC657">
        <v>32.318905081041009</v>
      </c>
      <c r="AE657">
        <v>24.088991177598768</v>
      </c>
      <c r="AF657">
        <v>24.553312538316352</v>
      </c>
      <c r="AG657">
        <v>493.71078431372541</v>
      </c>
      <c r="AH657">
        <v>96.815286624203878</v>
      </c>
      <c r="AI657">
        <v>96.496815286624198</v>
      </c>
      <c r="AJ657">
        <v>72.818534064525508</v>
      </c>
      <c r="AK657">
        <v>64.275316083283627</v>
      </c>
      <c r="AL657">
        <v>2.6920105482758641</v>
      </c>
      <c r="AN657">
        <v>99</v>
      </c>
      <c r="AO657">
        <v>99</v>
      </c>
      <c r="AP657">
        <v>99</v>
      </c>
      <c r="AQ657">
        <v>99</v>
      </c>
      <c r="AR657">
        <v>191.44281045751632</v>
      </c>
      <c r="AS657">
        <v>34.172884888910311</v>
      </c>
    </row>
    <row r="658" spans="1:45">
      <c r="A658">
        <v>16</v>
      </c>
      <c r="B658">
        <v>80</v>
      </c>
      <c r="C658">
        <v>2024</v>
      </c>
      <c r="D658">
        <v>8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7</v>
      </c>
      <c r="M658">
        <v>99</v>
      </c>
      <c r="N658">
        <v>99</v>
      </c>
      <c r="O658">
        <v>99</v>
      </c>
      <c r="P658">
        <v>99</v>
      </c>
      <c r="Q658">
        <v>268</v>
      </c>
      <c r="R658">
        <v>725</v>
      </c>
      <c r="S658">
        <v>7</v>
      </c>
      <c r="T658">
        <v>8.3848275862068942</v>
      </c>
      <c r="U658">
        <v>243.38855172413767</v>
      </c>
      <c r="V658">
        <v>100</v>
      </c>
      <c r="W658">
        <v>83.172413793103459</v>
      </c>
      <c r="X658">
        <v>0.68965517241379304</v>
      </c>
      <c r="Y658">
        <v>32.687062398561288</v>
      </c>
      <c r="Z658">
        <v>0</v>
      </c>
      <c r="AA658">
        <v>1.9424950551388835</v>
      </c>
      <c r="AC658">
        <v>28.480127237539104</v>
      </c>
      <c r="AE658">
        <v>22.841839949590419</v>
      </c>
      <c r="AF658">
        <v>23.689918063786209</v>
      </c>
      <c r="AG658">
        <v>511.1155555555556</v>
      </c>
      <c r="AH658">
        <v>93.10344827586205</v>
      </c>
      <c r="AI658">
        <v>91.724137931034491</v>
      </c>
      <c r="AJ658">
        <v>75.934425771740493</v>
      </c>
      <c r="AK658">
        <v>50.789151862054212</v>
      </c>
      <c r="AL658">
        <v>-31.25795125308084</v>
      </c>
      <c r="AN658">
        <v>99</v>
      </c>
      <c r="AO658">
        <v>99</v>
      </c>
      <c r="AP658">
        <v>99</v>
      </c>
      <c r="AQ658">
        <v>99</v>
      </c>
      <c r="AR658">
        <v>191.89629629629633</v>
      </c>
      <c r="AS658">
        <v>34.234201817659141</v>
      </c>
    </row>
    <row r="659" spans="1:45">
      <c r="A659">
        <v>16</v>
      </c>
      <c r="B659">
        <v>81</v>
      </c>
      <c r="C659">
        <v>2024</v>
      </c>
      <c r="D659">
        <v>9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7</v>
      </c>
      <c r="M659">
        <v>99</v>
      </c>
      <c r="N659">
        <v>99</v>
      </c>
      <c r="O659">
        <v>99</v>
      </c>
      <c r="P659">
        <v>99</v>
      </c>
      <c r="Q659">
        <v>227</v>
      </c>
      <c r="R659">
        <v>650</v>
      </c>
      <c r="S659">
        <v>7</v>
      </c>
      <c r="T659">
        <v>8.1323076923076947</v>
      </c>
      <c r="U659">
        <v>244.46061538461504</v>
      </c>
      <c r="V659">
        <v>100</v>
      </c>
      <c r="W659">
        <v>80.153846153846175</v>
      </c>
      <c r="X659">
        <v>0.1538461538461538</v>
      </c>
      <c r="Y659">
        <v>34.968897647744924</v>
      </c>
      <c r="Z659">
        <v>0</v>
      </c>
      <c r="AA659">
        <v>2.0147996802360466</v>
      </c>
      <c r="AC659">
        <v>29.208443146208179</v>
      </c>
      <c r="AE659">
        <v>21.33946158896914</v>
      </c>
      <c r="AF659">
        <v>22.747007089534485</v>
      </c>
      <c r="AG659">
        <v>524.23424878836818</v>
      </c>
      <c r="AH659">
        <v>94.461538461538439</v>
      </c>
      <c r="AI659">
        <v>94</v>
      </c>
      <c r="AJ659">
        <v>89.354723511257987</v>
      </c>
      <c r="AK659">
        <v>59.988949642091441</v>
      </c>
      <c r="AL659">
        <v>-2.7700879732153472</v>
      </c>
      <c r="AN659">
        <v>99</v>
      </c>
      <c r="AO659">
        <v>99</v>
      </c>
      <c r="AP659">
        <v>99</v>
      </c>
      <c r="AQ659">
        <v>99</v>
      </c>
      <c r="AR659">
        <v>192.28432956381255</v>
      </c>
      <c r="AS659">
        <v>34.165927473468443</v>
      </c>
    </row>
    <row r="660" spans="1:45">
      <c r="A660">
        <v>16</v>
      </c>
      <c r="B660">
        <v>82</v>
      </c>
      <c r="C660">
        <v>2024</v>
      </c>
      <c r="D660">
        <v>10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7</v>
      </c>
      <c r="M660">
        <v>99</v>
      </c>
      <c r="N660">
        <v>99</v>
      </c>
      <c r="O660">
        <v>99</v>
      </c>
      <c r="P660">
        <v>99</v>
      </c>
      <c r="Q660">
        <v>292</v>
      </c>
      <c r="R660">
        <v>626</v>
      </c>
      <c r="S660">
        <v>7</v>
      </c>
      <c r="T660">
        <v>7.7348242811501597</v>
      </c>
      <c r="U660">
        <v>248.56916932907376</v>
      </c>
      <c r="V660">
        <v>100</v>
      </c>
      <c r="W660">
        <v>72.683706070287514</v>
      </c>
      <c r="X660">
        <v>0</v>
      </c>
      <c r="Y660">
        <v>33.638406444535299</v>
      </c>
      <c r="Z660">
        <v>0</v>
      </c>
      <c r="AA660">
        <v>2.114147095253518</v>
      </c>
      <c r="AC660">
        <v>29.757173162745929</v>
      </c>
      <c r="AE660">
        <v>13.886424134871341</v>
      </c>
      <c r="AF660">
        <v>16.343935380638268</v>
      </c>
      <c r="AG660">
        <v>553.32941176470592</v>
      </c>
      <c r="AH660">
        <v>94.888178913738003</v>
      </c>
      <c r="AI660">
        <v>93.929712460063868</v>
      </c>
      <c r="AJ660">
        <v>83.929276302505684</v>
      </c>
      <c r="AK660">
        <v>60.941843855608241</v>
      </c>
      <c r="AL660">
        <v>-21.095618591233595</v>
      </c>
      <c r="AN660">
        <v>99</v>
      </c>
      <c r="AO660">
        <v>99</v>
      </c>
      <c r="AP660">
        <v>99</v>
      </c>
      <c r="AQ660">
        <v>99</v>
      </c>
      <c r="AR660">
        <v>193.56302521008399</v>
      </c>
      <c r="AS660">
        <v>34.127373532476831</v>
      </c>
    </row>
    <row r="661" spans="1:45">
      <c r="A661">
        <v>16</v>
      </c>
      <c r="B661">
        <v>83</v>
      </c>
      <c r="C661">
        <v>2024</v>
      </c>
      <c r="D661">
        <v>11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7</v>
      </c>
      <c r="M661">
        <v>99</v>
      </c>
      <c r="N661">
        <v>99</v>
      </c>
      <c r="O661">
        <v>99</v>
      </c>
      <c r="P661">
        <v>99</v>
      </c>
      <c r="Q661">
        <v>303</v>
      </c>
      <c r="R661">
        <v>638</v>
      </c>
      <c r="S661">
        <v>7</v>
      </c>
      <c r="T661">
        <v>7.9686520376175549</v>
      </c>
      <c r="U661">
        <v>251.80203761755476</v>
      </c>
      <c r="V661">
        <v>100</v>
      </c>
      <c r="W661">
        <v>76.175548589341702</v>
      </c>
      <c r="X661">
        <v>0.31347962382445155</v>
      </c>
      <c r="Y661">
        <v>34.835240672533125</v>
      </c>
      <c r="Z661">
        <v>0</v>
      </c>
      <c r="AA661">
        <v>2.0871952655212538</v>
      </c>
      <c r="AC661">
        <v>24.107786266487555</v>
      </c>
      <c r="AE661">
        <v>14.556240018252341</v>
      </c>
      <c r="AF661">
        <v>16.838353911311124</v>
      </c>
      <c r="AG661">
        <v>556.38294314381267</v>
      </c>
      <c r="AH661">
        <v>93.26018808777431</v>
      </c>
      <c r="AI661">
        <v>92.163009404388731</v>
      </c>
      <c r="AJ661">
        <v>96.058696050852959</v>
      </c>
      <c r="AK661">
        <v>54.914361114003711</v>
      </c>
      <c r="AL661">
        <v>-31.5109140868746</v>
      </c>
      <c r="AN661">
        <v>99</v>
      </c>
      <c r="AO661">
        <v>99</v>
      </c>
      <c r="AP661">
        <v>99</v>
      </c>
      <c r="AQ661">
        <v>99</v>
      </c>
      <c r="AR661">
        <v>194.59866220735785</v>
      </c>
      <c r="AS661">
        <v>34.00449218092588</v>
      </c>
    </row>
    <row r="662" spans="1:45">
      <c r="A662">
        <v>16</v>
      </c>
      <c r="B662">
        <v>84</v>
      </c>
      <c r="C662">
        <v>2024</v>
      </c>
      <c r="D662">
        <v>12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7</v>
      </c>
      <c r="M662">
        <v>99</v>
      </c>
      <c r="N662">
        <v>99</v>
      </c>
      <c r="O662">
        <v>99</v>
      </c>
      <c r="P662">
        <v>99</v>
      </c>
      <c r="Q662">
        <v>71</v>
      </c>
      <c r="R662">
        <v>170</v>
      </c>
      <c r="S662">
        <v>7</v>
      </c>
      <c r="T662">
        <v>7.9</v>
      </c>
      <c r="U662">
        <v>246.90176470588236</v>
      </c>
      <c r="V662">
        <v>100</v>
      </c>
      <c r="W662">
        <v>77.058823529411754</v>
      </c>
      <c r="X662">
        <v>0</v>
      </c>
      <c r="Y662">
        <v>36.16550594717549</v>
      </c>
      <c r="Z662">
        <v>0</v>
      </c>
      <c r="AA662">
        <v>1.9752885120615544</v>
      </c>
      <c r="AC662">
        <v>33.851400540016407</v>
      </c>
      <c r="AE662">
        <v>16.159695817490501</v>
      </c>
      <c r="AF662">
        <v>17.899512183888643</v>
      </c>
      <c r="AG662">
        <v>542.82894736842115</v>
      </c>
      <c r="AH662">
        <v>89.411764705882348</v>
      </c>
      <c r="AI662">
        <v>88.82352941176471</v>
      </c>
      <c r="AJ662">
        <v>105.6350953640701</v>
      </c>
      <c r="AK662">
        <v>51.866365349964923</v>
      </c>
      <c r="AL662">
        <v>-66.126905874372895</v>
      </c>
      <c r="AN662">
        <v>99</v>
      </c>
      <c r="AO662">
        <v>99</v>
      </c>
      <c r="AP662">
        <v>99</v>
      </c>
      <c r="AQ662">
        <v>99</v>
      </c>
      <c r="AR662">
        <v>193.13815789473688</v>
      </c>
      <c r="AS662">
        <v>33.888234659597401</v>
      </c>
    </row>
    <row r="663" spans="1:45">
      <c r="A663">
        <v>16</v>
      </c>
      <c r="B663">
        <v>85</v>
      </c>
      <c r="C663">
        <v>2024</v>
      </c>
      <c r="D663">
        <v>1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8</v>
      </c>
      <c r="M663">
        <v>99</v>
      </c>
      <c r="N663">
        <v>99</v>
      </c>
      <c r="O663">
        <v>99</v>
      </c>
      <c r="P663">
        <v>99</v>
      </c>
      <c r="Q663">
        <v>163</v>
      </c>
      <c r="R663">
        <v>375</v>
      </c>
      <c r="S663">
        <v>8</v>
      </c>
      <c r="T663">
        <v>8.8079999999999998</v>
      </c>
      <c r="U663">
        <v>266.95839999999998</v>
      </c>
      <c r="V663">
        <v>100</v>
      </c>
      <c r="W663">
        <v>90.666666666666686</v>
      </c>
      <c r="X663">
        <v>1.6</v>
      </c>
      <c r="Y663">
        <v>40.261335995054012</v>
      </c>
      <c r="Z663">
        <v>0</v>
      </c>
      <c r="AA663">
        <v>1.9045041349390683</v>
      </c>
      <c r="AC663">
        <v>36.780028098577347</v>
      </c>
      <c r="AE663">
        <v>11.660447761194032</v>
      </c>
      <c r="AF663">
        <v>13.744981356086251</v>
      </c>
      <c r="AG663">
        <v>524.80501392757662</v>
      </c>
      <c r="AH663">
        <v>95.466666666666683</v>
      </c>
      <c r="AI663">
        <v>94.933333333333366</v>
      </c>
      <c r="AJ663">
        <v>131.02737759566077</v>
      </c>
      <c r="AK663">
        <v>63.970692229767472</v>
      </c>
      <c r="AL663">
        <v>24.045995720952725</v>
      </c>
      <c r="AN663">
        <v>99</v>
      </c>
      <c r="AO663">
        <v>99</v>
      </c>
      <c r="AP663">
        <v>99</v>
      </c>
      <c r="AQ663">
        <v>99</v>
      </c>
      <c r="AR663">
        <v>192.32311977715875</v>
      </c>
      <c r="AS663">
        <v>37.129541156434925</v>
      </c>
    </row>
    <row r="664" spans="1:45">
      <c r="A664">
        <v>16</v>
      </c>
      <c r="B664">
        <v>86</v>
      </c>
      <c r="C664">
        <v>2024</v>
      </c>
      <c r="D664">
        <v>2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8</v>
      </c>
      <c r="M664">
        <v>99</v>
      </c>
      <c r="N664">
        <v>99</v>
      </c>
      <c r="O664">
        <v>99</v>
      </c>
      <c r="P664">
        <v>99</v>
      </c>
      <c r="Q664">
        <v>134</v>
      </c>
      <c r="R664">
        <v>292</v>
      </c>
      <c r="S664">
        <v>8</v>
      </c>
      <c r="T664">
        <v>8.7328767123287676</v>
      </c>
      <c r="U664">
        <v>266.37294520547943</v>
      </c>
      <c r="V664">
        <v>100</v>
      </c>
      <c r="W664">
        <v>89.041095890410944</v>
      </c>
      <c r="X664">
        <v>2.3972602739726026</v>
      </c>
      <c r="Y664">
        <v>40.43364750093491</v>
      </c>
      <c r="Z664">
        <v>0</v>
      </c>
      <c r="AA664">
        <v>1.9259976809414705</v>
      </c>
      <c r="AC664">
        <v>39.49285115697333</v>
      </c>
      <c r="AE664">
        <v>12.320675105485233</v>
      </c>
      <c r="AF664">
        <v>14.51063911555152</v>
      </c>
      <c r="AG664">
        <v>516.3115942028985</v>
      </c>
      <c r="AH664">
        <v>94.520547945205479</v>
      </c>
      <c r="AI664">
        <v>93.150684931506845</v>
      </c>
      <c r="AJ664">
        <v>126.30893233383628</v>
      </c>
      <c r="AK664">
        <v>58.347330251094228</v>
      </c>
      <c r="AL664">
        <v>-1.0208065734920748</v>
      </c>
      <c r="AN664">
        <v>99</v>
      </c>
      <c r="AO664">
        <v>99</v>
      </c>
      <c r="AP664">
        <v>99</v>
      </c>
      <c r="AQ664">
        <v>99</v>
      </c>
      <c r="AR664">
        <v>192.37318840579712</v>
      </c>
      <c r="AS664">
        <v>37.034220674314795</v>
      </c>
    </row>
    <row r="665" spans="1:45">
      <c r="A665">
        <v>16</v>
      </c>
      <c r="B665">
        <v>87</v>
      </c>
      <c r="C665">
        <v>2024</v>
      </c>
      <c r="D665">
        <v>3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8</v>
      </c>
      <c r="M665">
        <v>99</v>
      </c>
      <c r="N665">
        <v>99</v>
      </c>
      <c r="O665">
        <v>99</v>
      </c>
      <c r="P665">
        <v>99</v>
      </c>
      <c r="Q665">
        <v>79</v>
      </c>
      <c r="R665">
        <v>203</v>
      </c>
      <c r="S665">
        <v>8</v>
      </c>
      <c r="T665">
        <v>8.7586206896551744</v>
      </c>
      <c r="U665">
        <v>259.63103448275871</v>
      </c>
      <c r="V665">
        <v>100</v>
      </c>
      <c r="W665">
        <v>93.10344827586205</v>
      </c>
      <c r="X665">
        <v>1.4778325123152705</v>
      </c>
      <c r="Y665">
        <v>38.878101430638054</v>
      </c>
      <c r="Z665">
        <v>0</v>
      </c>
      <c r="AA665">
        <v>1.6267051134346389</v>
      </c>
      <c r="AC665">
        <v>34.058999573508245</v>
      </c>
      <c r="AE665">
        <v>10.925726587728741</v>
      </c>
      <c r="AF665">
        <v>13.12684259250727</v>
      </c>
      <c r="AG665">
        <v>479.0261780104712</v>
      </c>
      <c r="AH665">
        <v>94.08866995073889</v>
      </c>
      <c r="AI665">
        <v>93.596059113300498</v>
      </c>
      <c r="AJ665">
        <v>127.13411455760117</v>
      </c>
      <c r="AK665">
        <v>76.401732999212896</v>
      </c>
      <c r="AL665">
        <v>20.193990544708253</v>
      </c>
      <c r="AN665">
        <v>99</v>
      </c>
      <c r="AO665">
        <v>99</v>
      </c>
      <c r="AP665">
        <v>99</v>
      </c>
      <c r="AQ665">
        <v>99</v>
      </c>
      <c r="AR665">
        <v>191.51832460732984</v>
      </c>
      <c r="AS665">
        <v>36.712789930861661</v>
      </c>
    </row>
    <row r="666" spans="1:45">
      <c r="A666">
        <v>16</v>
      </c>
      <c r="B666">
        <v>88</v>
      </c>
      <c r="C666">
        <v>2024</v>
      </c>
      <c r="D666">
        <v>4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8</v>
      </c>
      <c r="M666">
        <v>99</v>
      </c>
      <c r="N666">
        <v>99</v>
      </c>
      <c r="O666">
        <v>99</v>
      </c>
      <c r="P666">
        <v>99</v>
      </c>
      <c r="Q666">
        <v>185</v>
      </c>
      <c r="R666">
        <v>588</v>
      </c>
      <c r="S666">
        <v>8</v>
      </c>
      <c r="T666">
        <v>8.8588435374149697</v>
      </c>
      <c r="U666">
        <v>259.45289115646273</v>
      </c>
      <c r="V666">
        <v>100</v>
      </c>
      <c r="W666">
        <v>90.476190476190439</v>
      </c>
      <c r="X666">
        <v>1.1904761904761909</v>
      </c>
      <c r="Y666">
        <v>38.326727878498282</v>
      </c>
      <c r="Z666">
        <v>0</v>
      </c>
      <c r="AA666">
        <v>1.8439476349076096</v>
      </c>
      <c r="AC666">
        <v>38.15288309267941</v>
      </c>
      <c r="AE666">
        <v>17.233294255568577</v>
      </c>
      <c r="AF666">
        <v>19.479380432351046</v>
      </c>
      <c r="AG666">
        <v>472.00523560209422</v>
      </c>
      <c r="AH666">
        <v>96.258503401360514</v>
      </c>
      <c r="AI666">
        <v>96.938775510204081</v>
      </c>
      <c r="AJ666">
        <v>99.508223451849062</v>
      </c>
      <c r="AK666">
        <v>68.456454248925482</v>
      </c>
      <c r="AL666">
        <v>28.001168446991265</v>
      </c>
      <c r="AN666">
        <v>99</v>
      </c>
      <c r="AO666">
        <v>99</v>
      </c>
      <c r="AP666">
        <v>99</v>
      </c>
      <c r="AQ666">
        <v>99</v>
      </c>
      <c r="AR666">
        <v>190.86561954624781</v>
      </c>
      <c r="AS666">
        <v>37.048479455584527</v>
      </c>
    </row>
    <row r="667" spans="1:45">
      <c r="A667">
        <v>16</v>
      </c>
      <c r="B667">
        <v>89</v>
      </c>
      <c r="C667">
        <v>2024</v>
      </c>
      <c r="D667">
        <v>5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8</v>
      </c>
      <c r="M667">
        <v>99</v>
      </c>
      <c r="N667">
        <v>99</v>
      </c>
      <c r="O667">
        <v>99</v>
      </c>
      <c r="P667">
        <v>99</v>
      </c>
      <c r="Q667">
        <v>208</v>
      </c>
      <c r="R667">
        <v>556</v>
      </c>
      <c r="S667">
        <v>8</v>
      </c>
      <c r="T667">
        <v>8.7050359712230225</v>
      </c>
      <c r="U667">
        <v>259.96906474820111</v>
      </c>
      <c r="V667">
        <v>100</v>
      </c>
      <c r="W667">
        <v>90.647482014388501</v>
      </c>
      <c r="X667">
        <v>0.89928057553956819</v>
      </c>
      <c r="Y667">
        <v>34.933190807436823</v>
      </c>
      <c r="Z667">
        <v>0</v>
      </c>
      <c r="AA667">
        <v>1.7453050584088539</v>
      </c>
      <c r="AC667">
        <v>31.172858352709241</v>
      </c>
      <c r="AE667">
        <v>15.397396842979783</v>
      </c>
      <c r="AF667">
        <v>17.421325029176565</v>
      </c>
      <c r="AG667">
        <v>472.78333333333342</v>
      </c>
      <c r="AH667">
        <v>96.942446043165447</v>
      </c>
      <c r="AI667">
        <v>96.223021582733779</v>
      </c>
      <c r="AJ667">
        <v>82.263371647500506</v>
      </c>
      <c r="AK667">
        <v>64.106689566498247</v>
      </c>
      <c r="AL667">
        <v>10.762500066985764</v>
      </c>
      <c r="AN667">
        <v>99</v>
      </c>
      <c r="AO667">
        <v>99</v>
      </c>
      <c r="AP667">
        <v>99</v>
      </c>
      <c r="AQ667">
        <v>99</v>
      </c>
      <c r="AR667">
        <v>191.35925925925929</v>
      </c>
      <c r="AS667">
        <v>36.948224551889155</v>
      </c>
    </row>
    <row r="668" spans="1:45">
      <c r="A668">
        <v>16</v>
      </c>
      <c r="B668">
        <v>90</v>
      </c>
      <c r="C668">
        <v>2024</v>
      </c>
      <c r="D668">
        <v>6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8</v>
      </c>
      <c r="M668">
        <v>99</v>
      </c>
      <c r="N668">
        <v>99</v>
      </c>
      <c r="O668">
        <v>99</v>
      </c>
      <c r="P668">
        <v>99</v>
      </c>
      <c r="Q668">
        <v>216</v>
      </c>
      <c r="R668">
        <v>654</v>
      </c>
      <c r="S668">
        <v>8</v>
      </c>
      <c r="T668">
        <v>8.6544342507645258</v>
      </c>
      <c r="U668">
        <v>259.58409785932758</v>
      </c>
      <c r="V668">
        <v>100</v>
      </c>
      <c r="W668">
        <v>90.366972477064238</v>
      </c>
      <c r="X668">
        <v>1.8348623853211012</v>
      </c>
      <c r="Y668">
        <v>34.914136587720826</v>
      </c>
      <c r="Z668">
        <v>0</v>
      </c>
      <c r="AA668">
        <v>1.6954256412489039</v>
      </c>
      <c r="AC668">
        <v>17.220032441879876</v>
      </c>
      <c r="AE668">
        <v>18.001651527663089</v>
      </c>
      <c r="AF668">
        <v>20.01717698472703</v>
      </c>
      <c r="AG668">
        <v>481.19391025641022</v>
      </c>
      <c r="AH668">
        <v>95.259938837920501</v>
      </c>
      <c r="AI668">
        <v>95.412844036697265</v>
      </c>
      <c r="AJ668">
        <v>78.718273389849742</v>
      </c>
      <c r="AK668">
        <v>77.200658378411546</v>
      </c>
      <c r="AL668">
        <v>-2.5837047590896445</v>
      </c>
      <c r="AN668">
        <v>99</v>
      </c>
      <c r="AO668">
        <v>99</v>
      </c>
      <c r="AP668">
        <v>99</v>
      </c>
      <c r="AQ668">
        <v>99</v>
      </c>
      <c r="AR668">
        <v>191.05929487179489</v>
      </c>
      <c r="AS668">
        <v>37.151602496198208</v>
      </c>
    </row>
    <row r="669" spans="1:45">
      <c r="A669">
        <v>16</v>
      </c>
      <c r="B669">
        <v>91</v>
      </c>
      <c r="C669">
        <v>2024</v>
      </c>
      <c r="D669">
        <v>7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8</v>
      </c>
      <c r="M669">
        <v>99</v>
      </c>
      <c r="N669">
        <v>99</v>
      </c>
      <c r="O669">
        <v>99</v>
      </c>
      <c r="P669">
        <v>99</v>
      </c>
      <c r="Q669">
        <v>167</v>
      </c>
      <c r="R669">
        <v>494</v>
      </c>
      <c r="S669">
        <v>8</v>
      </c>
      <c r="T669">
        <v>8.9210526315789451</v>
      </c>
      <c r="U669">
        <v>264.76801619433195</v>
      </c>
      <c r="V669">
        <v>100</v>
      </c>
      <c r="W669">
        <v>90.283400809716582</v>
      </c>
      <c r="X669">
        <v>1.214574898785425</v>
      </c>
      <c r="Y669">
        <v>32.440386143656475</v>
      </c>
      <c r="Z669">
        <v>0</v>
      </c>
      <c r="AA669">
        <v>1.7928789937691723</v>
      </c>
      <c r="AC669">
        <v>26.593297793583737</v>
      </c>
      <c r="AE669">
        <v>18.948983505945527</v>
      </c>
      <c r="AF669">
        <v>21.252481371333715</v>
      </c>
      <c r="AG669">
        <v>496.76129032258063</v>
      </c>
      <c r="AH669">
        <v>93.319838056680183</v>
      </c>
      <c r="AI669">
        <v>93.927125506072883</v>
      </c>
      <c r="AJ669">
        <v>70.370211550086154</v>
      </c>
      <c r="AK669">
        <v>83.699807499420999</v>
      </c>
      <c r="AL669">
        <v>-16.27772955418385</v>
      </c>
      <c r="AN669">
        <v>99</v>
      </c>
      <c r="AO669">
        <v>99</v>
      </c>
      <c r="AP669">
        <v>99</v>
      </c>
      <c r="AQ669">
        <v>99</v>
      </c>
      <c r="AR669">
        <v>192.52043010752689</v>
      </c>
      <c r="AS669">
        <v>37.104097734708887</v>
      </c>
    </row>
    <row r="670" spans="1:45">
      <c r="A670">
        <v>16</v>
      </c>
      <c r="B670">
        <v>92</v>
      </c>
      <c r="C670">
        <v>2024</v>
      </c>
      <c r="D670">
        <v>8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8</v>
      </c>
      <c r="M670">
        <v>99</v>
      </c>
      <c r="N670">
        <v>99</v>
      </c>
      <c r="O670">
        <v>99</v>
      </c>
      <c r="P670">
        <v>99</v>
      </c>
      <c r="Q670">
        <v>191</v>
      </c>
      <c r="R670">
        <v>565</v>
      </c>
      <c r="S670">
        <v>8</v>
      </c>
      <c r="T670">
        <v>8.9398230088495616</v>
      </c>
      <c r="U670">
        <v>265.78424778761047</v>
      </c>
      <c r="V670">
        <v>100</v>
      </c>
      <c r="W670">
        <v>90.088495575221245</v>
      </c>
      <c r="X670">
        <v>1.2389380530973453</v>
      </c>
      <c r="Y670">
        <v>32.540195696073098</v>
      </c>
      <c r="Z670">
        <v>0</v>
      </c>
      <c r="AA670">
        <v>1.9982089246941179</v>
      </c>
      <c r="AC670">
        <v>23.627264655416369</v>
      </c>
      <c r="AE670">
        <v>17.800882167611849</v>
      </c>
      <c r="AF670">
        <v>20.1605832184012</v>
      </c>
      <c r="AG670">
        <v>507.41984732824409</v>
      </c>
      <c r="AH670">
        <v>92.38938053097344</v>
      </c>
      <c r="AI670">
        <v>92.035398230088489</v>
      </c>
      <c r="AJ670">
        <v>72.529483786232348</v>
      </c>
      <c r="AK670">
        <v>67.218494518106866</v>
      </c>
      <c r="AL670">
        <v>-34.422816127102998</v>
      </c>
      <c r="AN670">
        <v>99</v>
      </c>
      <c r="AO670">
        <v>99</v>
      </c>
      <c r="AP670">
        <v>99</v>
      </c>
      <c r="AQ670">
        <v>99</v>
      </c>
      <c r="AR670">
        <v>192.71183206106872</v>
      </c>
      <c r="AS670">
        <v>37.041549862009049</v>
      </c>
    </row>
    <row r="671" spans="1:45">
      <c r="A671">
        <v>16</v>
      </c>
      <c r="B671">
        <v>93</v>
      </c>
      <c r="C671">
        <v>2024</v>
      </c>
      <c r="D671">
        <v>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8</v>
      </c>
      <c r="M671">
        <v>99</v>
      </c>
      <c r="N671">
        <v>99</v>
      </c>
      <c r="O671">
        <v>99</v>
      </c>
      <c r="P671">
        <v>99</v>
      </c>
      <c r="Q671">
        <v>147</v>
      </c>
      <c r="R671">
        <v>432</v>
      </c>
      <c r="S671">
        <v>8</v>
      </c>
      <c r="T671">
        <v>8.7314814814814792</v>
      </c>
      <c r="U671">
        <v>266.06874999999997</v>
      </c>
      <c r="V671">
        <v>100</v>
      </c>
      <c r="W671">
        <v>88.657407407407391</v>
      </c>
      <c r="X671">
        <v>1.3888888888888891</v>
      </c>
      <c r="Y671">
        <v>37.074657166224362</v>
      </c>
      <c r="Z671">
        <v>0</v>
      </c>
      <c r="AA671">
        <v>1.9020285539464019</v>
      </c>
      <c r="AC671">
        <v>27.006452087158941</v>
      </c>
      <c r="AE671">
        <v>14.18253447143795</v>
      </c>
      <c r="AF671">
        <v>16.454307975883786</v>
      </c>
      <c r="AG671">
        <v>511.92118226600991</v>
      </c>
      <c r="AH671">
        <v>93.287037037037038</v>
      </c>
      <c r="AI671">
        <v>93.75</v>
      </c>
      <c r="AJ671">
        <v>88.89094272812531</v>
      </c>
      <c r="AK671">
        <v>71.396601976184684</v>
      </c>
      <c r="AL671">
        <v>-19.766001013542265</v>
      </c>
      <c r="AN671">
        <v>99</v>
      </c>
      <c r="AO671">
        <v>99</v>
      </c>
      <c r="AP671">
        <v>99</v>
      </c>
      <c r="AQ671">
        <v>99</v>
      </c>
      <c r="AR671">
        <v>192.63300492610841</v>
      </c>
      <c r="AS671">
        <v>37.055002738378448</v>
      </c>
    </row>
    <row r="672" spans="1:45">
      <c r="A672">
        <v>16</v>
      </c>
      <c r="B672">
        <v>94</v>
      </c>
      <c r="C672">
        <v>2024</v>
      </c>
      <c r="D672">
        <v>10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8</v>
      </c>
      <c r="M672">
        <v>99</v>
      </c>
      <c r="N672">
        <v>99</v>
      </c>
      <c r="O672">
        <v>99</v>
      </c>
      <c r="P672">
        <v>99</v>
      </c>
      <c r="Q672">
        <v>135</v>
      </c>
      <c r="R672">
        <v>279</v>
      </c>
      <c r="S672">
        <v>8</v>
      </c>
      <c r="T672">
        <v>7.7419354838709697</v>
      </c>
      <c r="U672">
        <v>266.20286738351223</v>
      </c>
      <c r="V672">
        <v>100</v>
      </c>
      <c r="W672">
        <v>72.401433691756253</v>
      </c>
      <c r="X672">
        <v>1.4336917562724012</v>
      </c>
      <c r="Y672">
        <v>39.528608473302654</v>
      </c>
      <c r="Z672">
        <v>0</v>
      </c>
      <c r="AA672">
        <v>2.1828751508396156</v>
      </c>
      <c r="AC672">
        <v>32.758878310065342</v>
      </c>
      <c r="AE672">
        <v>6.1889973380656622</v>
      </c>
      <c r="AF672">
        <v>7.8010304797568608</v>
      </c>
      <c r="AG672">
        <v>533.75925925925924</v>
      </c>
      <c r="AH672">
        <v>96.774193548387117</v>
      </c>
      <c r="AI672">
        <v>96.057347670250905</v>
      </c>
      <c r="AJ672">
        <v>94.596635909408946</v>
      </c>
      <c r="AK672">
        <v>55.020500074861758</v>
      </c>
      <c r="AL672">
        <v>-21.00878739336509</v>
      </c>
      <c r="AN672">
        <v>99</v>
      </c>
      <c r="AO672">
        <v>99</v>
      </c>
      <c r="AP672">
        <v>99</v>
      </c>
      <c r="AQ672">
        <v>99</v>
      </c>
      <c r="AR672">
        <v>193.22222222222223</v>
      </c>
      <c r="AS672">
        <v>36.65847689130041</v>
      </c>
    </row>
    <row r="673" spans="1:45">
      <c r="A673">
        <v>16</v>
      </c>
      <c r="B673">
        <v>95</v>
      </c>
      <c r="C673">
        <v>2024</v>
      </c>
      <c r="D673">
        <v>11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8</v>
      </c>
      <c r="M673">
        <v>99</v>
      </c>
      <c r="N673">
        <v>99</v>
      </c>
      <c r="O673">
        <v>99</v>
      </c>
      <c r="P673">
        <v>99</v>
      </c>
      <c r="Q673">
        <v>159</v>
      </c>
      <c r="R673">
        <v>348</v>
      </c>
      <c r="S673">
        <v>8</v>
      </c>
      <c r="T673">
        <v>8.3678160919540243</v>
      </c>
      <c r="U673">
        <v>267.12327586206919</v>
      </c>
      <c r="V673">
        <v>100</v>
      </c>
      <c r="W673">
        <v>84.195402298850595</v>
      </c>
      <c r="X673">
        <v>2.5862068965517242</v>
      </c>
      <c r="Y673">
        <v>37.180516521544334</v>
      </c>
      <c r="Z673">
        <v>0</v>
      </c>
      <c r="AA673">
        <v>1.9570969735501087</v>
      </c>
      <c r="AC673">
        <v>28.74997930657463</v>
      </c>
      <c r="AE673">
        <v>7.9397672826830945</v>
      </c>
      <c r="AF673">
        <v>9.7434035507453824</v>
      </c>
      <c r="AG673">
        <v>528.1753846153847</v>
      </c>
      <c r="AH673">
        <v>93.10344827586205</v>
      </c>
      <c r="AI673">
        <v>92.816091954023008</v>
      </c>
      <c r="AJ673">
        <v>102.02233545917498</v>
      </c>
      <c r="AK673">
        <v>75.554461417311074</v>
      </c>
      <c r="AL673">
        <v>-21.719492591924705</v>
      </c>
      <c r="AN673">
        <v>99</v>
      </c>
      <c r="AO673">
        <v>99</v>
      </c>
      <c r="AP673">
        <v>99</v>
      </c>
      <c r="AQ673">
        <v>99</v>
      </c>
      <c r="AR673">
        <v>193.35076923076929</v>
      </c>
      <c r="AS673">
        <v>36.915708484757609</v>
      </c>
    </row>
    <row r="674" spans="1:45">
      <c r="A674">
        <v>16</v>
      </c>
      <c r="B674">
        <v>96</v>
      </c>
      <c r="C674">
        <v>2024</v>
      </c>
      <c r="D674">
        <v>12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8</v>
      </c>
      <c r="M674">
        <v>99</v>
      </c>
      <c r="N674">
        <v>99</v>
      </c>
      <c r="O674">
        <v>99</v>
      </c>
      <c r="P674">
        <v>99</v>
      </c>
      <c r="Q674">
        <v>35</v>
      </c>
      <c r="R674">
        <v>131</v>
      </c>
      <c r="S674">
        <v>8</v>
      </c>
      <c r="T674">
        <v>8.9160305343511492</v>
      </c>
      <c r="U674">
        <v>282.49847328244277</v>
      </c>
      <c r="V674">
        <v>100</v>
      </c>
      <c r="W674">
        <v>80.15267175572518</v>
      </c>
      <c r="X674">
        <v>3.0534351145038183</v>
      </c>
      <c r="Y674">
        <v>36.252165999480354</v>
      </c>
      <c r="Z674">
        <v>0</v>
      </c>
      <c r="AA674">
        <v>2.3672000658455978</v>
      </c>
      <c r="AC674">
        <v>25.490174199958535</v>
      </c>
      <c r="AE674">
        <v>12.452471482889729</v>
      </c>
      <c r="AF674">
        <v>15.781761673321425</v>
      </c>
      <c r="AG674">
        <v>557.84033613445376</v>
      </c>
      <c r="AH674">
        <v>90.076335877862576</v>
      </c>
      <c r="AI674">
        <v>90.076335877862576</v>
      </c>
      <c r="AJ674">
        <v>100.80290972134878</v>
      </c>
      <c r="AK674">
        <v>20.798694992876296</v>
      </c>
      <c r="AL674">
        <v>-65.220269217419158</v>
      </c>
      <c r="AN674">
        <v>99</v>
      </c>
      <c r="AO674">
        <v>99</v>
      </c>
      <c r="AP674">
        <v>99</v>
      </c>
      <c r="AQ674">
        <v>99</v>
      </c>
      <c r="AR674">
        <v>195.28571428571425</v>
      </c>
      <c r="AS674">
        <v>37.355221434098034</v>
      </c>
    </row>
    <row r="675" spans="1:45">
      <c r="A675">
        <v>16</v>
      </c>
      <c r="B675">
        <v>97</v>
      </c>
      <c r="C675">
        <v>2024</v>
      </c>
      <c r="D675">
        <v>1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</v>
      </c>
      <c r="M675">
        <v>99</v>
      </c>
      <c r="N675">
        <v>99</v>
      </c>
      <c r="O675">
        <v>99</v>
      </c>
      <c r="P675">
        <v>99</v>
      </c>
      <c r="Q675">
        <v>77</v>
      </c>
      <c r="R675">
        <v>144</v>
      </c>
      <c r="S675">
        <v>9</v>
      </c>
      <c r="T675">
        <v>9.0625</v>
      </c>
      <c r="U675">
        <v>286.85833333333341</v>
      </c>
      <c r="V675">
        <v>100</v>
      </c>
      <c r="W675">
        <v>94.444444444444443</v>
      </c>
      <c r="X675">
        <v>5.5555555555555562</v>
      </c>
      <c r="Y675">
        <v>37.077558539124752</v>
      </c>
      <c r="Z675">
        <v>0</v>
      </c>
      <c r="AA675">
        <v>1.8151321883298512</v>
      </c>
      <c r="AC675">
        <v>44.54280199655215</v>
      </c>
      <c r="AE675">
        <v>4.4776119402985071</v>
      </c>
      <c r="AF675">
        <v>5.6715172787437398</v>
      </c>
      <c r="AG675">
        <v>542.83211678832117</v>
      </c>
      <c r="AH675">
        <v>94.444444444444443</v>
      </c>
      <c r="AI675">
        <v>94.444444444444443</v>
      </c>
      <c r="AJ675">
        <v>119.33089426538371</v>
      </c>
      <c r="AK675">
        <v>74.192662758159557</v>
      </c>
      <c r="AL675">
        <v>42.639468964078851</v>
      </c>
      <c r="AN675">
        <v>99</v>
      </c>
      <c r="AO675">
        <v>99</v>
      </c>
      <c r="AP675">
        <v>99</v>
      </c>
      <c r="AQ675">
        <v>99</v>
      </c>
      <c r="AR675">
        <v>192.66423357664232</v>
      </c>
      <c r="AS675">
        <v>39.946365462742449</v>
      </c>
    </row>
    <row r="676" spans="1:45">
      <c r="A676">
        <v>16</v>
      </c>
      <c r="B676">
        <v>98</v>
      </c>
      <c r="C676">
        <v>2024</v>
      </c>
      <c r="D676">
        <v>2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</v>
      </c>
      <c r="M676">
        <v>99</v>
      </c>
      <c r="N676">
        <v>99</v>
      </c>
      <c r="O676">
        <v>99</v>
      </c>
      <c r="P676">
        <v>99</v>
      </c>
      <c r="Q676">
        <v>69</v>
      </c>
      <c r="R676">
        <v>141</v>
      </c>
      <c r="S676">
        <v>9</v>
      </c>
      <c r="T676">
        <v>8.9432624113475185</v>
      </c>
      <c r="U676">
        <v>274.80709219858159</v>
      </c>
      <c r="V676">
        <v>100</v>
      </c>
      <c r="W676">
        <v>92.907801418439689</v>
      </c>
      <c r="X676">
        <v>5.6737588652482254</v>
      </c>
      <c r="Y676">
        <v>45.933608649892435</v>
      </c>
      <c r="Z676">
        <v>0</v>
      </c>
      <c r="AA676">
        <v>1.7696136920479359</v>
      </c>
      <c r="AC676">
        <v>39.962457900327259</v>
      </c>
      <c r="AE676">
        <v>5.9493670886075956</v>
      </c>
      <c r="AF676">
        <v>7.2287070774646116</v>
      </c>
      <c r="AG676">
        <v>499.54014598540118</v>
      </c>
      <c r="AH676">
        <v>97.16312056737587</v>
      </c>
      <c r="AI676">
        <v>97.16312056737587</v>
      </c>
      <c r="AJ676">
        <v>135.60763573653105</v>
      </c>
      <c r="AK676">
        <v>82.914426645084149</v>
      </c>
      <c r="AL676">
        <v>43.998084158271595</v>
      </c>
      <c r="AN676">
        <v>99</v>
      </c>
      <c r="AO676">
        <v>99</v>
      </c>
      <c r="AP676">
        <v>99</v>
      </c>
      <c r="AQ676">
        <v>99</v>
      </c>
      <c r="AR676">
        <v>189.66423357664232</v>
      </c>
      <c r="AS676">
        <v>40.037267178236995</v>
      </c>
    </row>
    <row r="677" spans="1:45">
      <c r="A677">
        <v>16</v>
      </c>
      <c r="B677">
        <v>99</v>
      </c>
      <c r="C677">
        <v>2024</v>
      </c>
      <c r="D677">
        <v>3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</v>
      </c>
      <c r="M677">
        <v>99</v>
      </c>
      <c r="N677">
        <v>99</v>
      </c>
      <c r="O677">
        <v>99</v>
      </c>
      <c r="P677">
        <v>99</v>
      </c>
      <c r="Q677">
        <v>34</v>
      </c>
      <c r="R677">
        <v>71</v>
      </c>
      <c r="S677">
        <v>9</v>
      </c>
      <c r="T677">
        <v>9.126760563380282</v>
      </c>
      <c r="U677">
        <v>273.06619718309872</v>
      </c>
      <c r="V677">
        <v>100</v>
      </c>
      <c r="W677">
        <v>98.591549295774627</v>
      </c>
      <c r="X677">
        <v>8.4507042253521103</v>
      </c>
      <c r="Y677">
        <v>44.759309185665806</v>
      </c>
      <c r="Z677">
        <v>0</v>
      </c>
      <c r="AA677">
        <v>1.7192331853146043</v>
      </c>
      <c r="AC677">
        <v>38.366932925884093</v>
      </c>
      <c r="AE677">
        <v>3.8213132400430552</v>
      </c>
      <c r="AF677">
        <v>4.8287411679468049</v>
      </c>
      <c r="AG677">
        <v>448.49275362318838</v>
      </c>
      <c r="AH677">
        <v>94.366197183098592</v>
      </c>
      <c r="AI677">
        <v>97.183098591549296</v>
      </c>
      <c r="AJ677">
        <v>118.9013259379764</v>
      </c>
      <c r="AK677">
        <v>61.718942316696641</v>
      </c>
      <c r="AL677">
        <v>23.943900570789264</v>
      </c>
      <c r="AN677">
        <v>99</v>
      </c>
      <c r="AO677">
        <v>99</v>
      </c>
      <c r="AP677">
        <v>99</v>
      </c>
      <c r="AQ677">
        <v>99</v>
      </c>
      <c r="AR677">
        <v>189.30434782608697</v>
      </c>
      <c r="AS677">
        <v>39.632739997177595</v>
      </c>
    </row>
    <row r="678" spans="1:45">
      <c r="A678">
        <v>16</v>
      </c>
      <c r="B678">
        <v>100</v>
      </c>
      <c r="C678">
        <v>2024</v>
      </c>
      <c r="D678">
        <v>4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</v>
      </c>
      <c r="M678">
        <v>99</v>
      </c>
      <c r="N678">
        <v>99</v>
      </c>
      <c r="O678">
        <v>99</v>
      </c>
      <c r="P678">
        <v>99</v>
      </c>
      <c r="Q678">
        <v>110</v>
      </c>
      <c r="R678">
        <v>289</v>
      </c>
      <c r="S678">
        <v>9</v>
      </c>
      <c r="T678">
        <v>8.9411764705882355</v>
      </c>
      <c r="U678">
        <v>274.46851211072658</v>
      </c>
      <c r="V678">
        <v>100</v>
      </c>
      <c r="W678">
        <v>92.733564013840819</v>
      </c>
      <c r="X678">
        <v>4.8442906574394451</v>
      </c>
      <c r="Y678">
        <v>37.954073661134146</v>
      </c>
      <c r="Z678">
        <v>0</v>
      </c>
      <c r="AA678">
        <v>1.9061002054140777</v>
      </c>
      <c r="AC678">
        <v>45.553833510329696</v>
      </c>
      <c r="AE678">
        <v>8.4701055099648297</v>
      </c>
      <c r="AF678">
        <v>10.128139386888092</v>
      </c>
      <c r="AG678">
        <v>464.63571428571441</v>
      </c>
      <c r="AH678">
        <v>96.193771626297519</v>
      </c>
      <c r="AI678">
        <v>96.885813148788941</v>
      </c>
      <c r="AJ678">
        <v>100.7983638411914</v>
      </c>
      <c r="AK678">
        <v>85.349942852721185</v>
      </c>
      <c r="AL678">
        <v>43.842347760812494</v>
      </c>
      <c r="AN678">
        <v>99</v>
      </c>
      <c r="AO678">
        <v>99</v>
      </c>
      <c r="AP678">
        <v>99</v>
      </c>
      <c r="AQ678">
        <v>99</v>
      </c>
      <c r="AR678">
        <v>190.06785714285721</v>
      </c>
      <c r="AS678">
        <v>39.906651226767423</v>
      </c>
    </row>
    <row r="679" spans="1:45">
      <c r="A679">
        <v>16</v>
      </c>
      <c r="B679">
        <v>101</v>
      </c>
      <c r="C679">
        <v>2024</v>
      </c>
      <c r="D679">
        <v>5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</v>
      </c>
      <c r="M679">
        <v>99</v>
      </c>
      <c r="N679">
        <v>99</v>
      </c>
      <c r="O679">
        <v>99</v>
      </c>
      <c r="P679">
        <v>99</v>
      </c>
      <c r="Q679">
        <v>98</v>
      </c>
      <c r="R679">
        <v>276</v>
      </c>
      <c r="S679">
        <v>9</v>
      </c>
      <c r="T679">
        <v>8.7898550724637694</v>
      </c>
      <c r="U679">
        <v>275.7170289855074</v>
      </c>
      <c r="V679">
        <v>100</v>
      </c>
      <c r="W679">
        <v>92.391304347826093</v>
      </c>
      <c r="X679">
        <v>1.4492753623188404</v>
      </c>
      <c r="Y679">
        <v>34.187978328463224</v>
      </c>
      <c r="Z679">
        <v>0</v>
      </c>
      <c r="AA679">
        <v>1.6394276950819795</v>
      </c>
      <c r="AC679">
        <v>34.923600840501074</v>
      </c>
      <c r="AE679">
        <v>7.6433121019108308</v>
      </c>
      <c r="AF679">
        <v>9.1718594764857038</v>
      </c>
      <c r="AG679">
        <v>447.47955390334573</v>
      </c>
      <c r="AH679">
        <v>97.463768115942017</v>
      </c>
      <c r="AI679">
        <v>97.463768115942017</v>
      </c>
      <c r="AJ679">
        <v>68.258124168795106</v>
      </c>
      <c r="AK679">
        <v>74.555313003899357</v>
      </c>
      <c r="AL679">
        <v>18.309481853707005</v>
      </c>
      <c r="AN679">
        <v>99</v>
      </c>
      <c r="AO679">
        <v>99</v>
      </c>
      <c r="AP679">
        <v>99</v>
      </c>
      <c r="AQ679">
        <v>99</v>
      </c>
      <c r="AR679">
        <v>190.25278810408923</v>
      </c>
      <c r="AS679">
        <v>39.92006852112025</v>
      </c>
    </row>
    <row r="680" spans="1:45">
      <c r="A680">
        <v>16</v>
      </c>
      <c r="B680">
        <v>102</v>
      </c>
      <c r="C680">
        <v>2024</v>
      </c>
      <c r="D680">
        <v>6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</v>
      </c>
      <c r="M680">
        <v>99</v>
      </c>
      <c r="N680">
        <v>99</v>
      </c>
      <c r="O680">
        <v>99</v>
      </c>
      <c r="P680">
        <v>99</v>
      </c>
      <c r="Q680">
        <v>114</v>
      </c>
      <c r="R680">
        <v>291</v>
      </c>
      <c r="S680">
        <v>9</v>
      </c>
      <c r="T680">
        <v>8.9587628865979383</v>
      </c>
      <c r="U680">
        <v>279.37835051546381</v>
      </c>
      <c r="V680">
        <v>100</v>
      </c>
      <c r="W680">
        <v>90.721649484536087</v>
      </c>
      <c r="X680">
        <v>3.0927835051546393</v>
      </c>
      <c r="Y680">
        <v>34.995469201501102</v>
      </c>
      <c r="Z680">
        <v>0</v>
      </c>
      <c r="AA680">
        <v>1.8421423679820996</v>
      </c>
      <c r="AC680">
        <v>37.152546760862172</v>
      </c>
      <c r="AE680">
        <v>8.0099091659785291</v>
      </c>
      <c r="AF680">
        <v>9.5858964787181247</v>
      </c>
      <c r="AG680">
        <v>474.65371024734992</v>
      </c>
      <c r="AH680">
        <v>96.563573883161524</v>
      </c>
      <c r="AI680">
        <v>96.907216494845315</v>
      </c>
      <c r="AJ680">
        <v>64.9943749565047</v>
      </c>
      <c r="AK680">
        <v>73.757119047689926</v>
      </c>
      <c r="AL680">
        <v>21.737147406387411</v>
      </c>
      <c r="AN680">
        <v>99</v>
      </c>
      <c r="AO680">
        <v>99</v>
      </c>
      <c r="AP680">
        <v>99</v>
      </c>
      <c r="AQ680">
        <v>99</v>
      </c>
      <c r="AR680">
        <v>190.55830388692581</v>
      </c>
      <c r="AS680">
        <v>40.279886418702382</v>
      </c>
    </row>
    <row r="681" spans="1:45">
      <c r="A681">
        <v>16</v>
      </c>
      <c r="B681">
        <v>103</v>
      </c>
      <c r="C681">
        <v>2024</v>
      </c>
      <c r="D681">
        <v>7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</v>
      </c>
      <c r="M681">
        <v>99</v>
      </c>
      <c r="N681">
        <v>99</v>
      </c>
      <c r="O681">
        <v>99</v>
      </c>
      <c r="P681">
        <v>99</v>
      </c>
      <c r="Q681">
        <v>79</v>
      </c>
      <c r="R681">
        <v>197</v>
      </c>
      <c r="S681">
        <v>9</v>
      </c>
      <c r="T681">
        <v>9.5685279187817258</v>
      </c>
      <c r="U681">
        <v>279.95939086294402</v>
      </c>
      <c r="V681">
        <v>100</v>
      </c>
      <c r="W681">
        <v>94.416243654822324</v>
      </c>
      <c r="X681">
        <v>2.030456852791878</v>
      </c>
      <c r="Y681">
        <v>32.191064681279435</v>
      </c>
      <c r="Z681">
        <v>0</v>
      </c>
      <c r="AA681">
        <v>1.8335907922388153</v>
      </c>
      <c r="AC681">
        <v>23.089565129351701</v>
      </c>
      <c r="AE681">
        <v>7.5565784426543923</v>
      </c>
      <c r="AF681">
        <v>8.9614531748960324</v>
      </c>
      <c r="AG681">
        <v>490.65934065934073</v>
      </c>
      <c r="AH681">
        <v>91.370558375634531</v>
      </c>
      <c r="AI681">
        <v>92.385786802030481</v>
      </c>
      <c r="AJ681">
        <v>76.61825160290563</v>
      </c>
      <c r="AK681">
        <v>91.772307460088498</v>
      </c>
      <c r="AL681">
        <v>-39.597648010446093</v>
      </c>
      <c r="AN681">
        <v>99</v>
      </c>
      <c r="AO681">
        <v>99</v>
      </c>
      <c r="AP681">
        <v>99</v>
      </c>
      <c r="AQ681">
        <v>99</v>
      </c>
      <c r="AR681">
        <v>191.53296703296704</v>
      </c>
      <c r="AS681">
        <v>40.122212802166189</v>
      </c>
    </row>
    <row r="682" spans="1:45">
      <c r="A682">
        <v>16</v>
      </c>
      <c r="B682">
        <v>104</v>
      </c>
      <c r="C682">
        <v>2024</v>
      </c>
      <c r="D682">
        <v>8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</v>
      </c>
      <c r="M682">
        <v>99</v>
      </c>
      <c r="N682">
        <v>99</v>
      </c>
      <c r="O682">
        <v>99</v>
      </c>
      <c r="P682">
        <v>99</v>
      </c>
      <c r="Q682">
        <v>90</v>
      </c>
      <c r="R682">
        <v>244</v>
      </c>
      <c r="S682">
        <v>9</v>
      </c>
      <c r="T682">
        <v>9.0245901639344233</v>
      </c>
      <c r="U682">
        <v>283.4418032786885</v>
      </c>
      <c r="V682">
        <v>100</v>
      </c>
      <c r="W682">
        <v>90.98360655737703</v>
      </c>
      <c r="X682">
        <v>4.918032786885246</v>
      </c>
      <c r="Y682">
        <v>37.526584762822203</v>
      </c>
      <c r="Z682">
        <v>0</v>
      </c>
      <c r="AA682">
        <v>2.014143086530348</v>
      </c>
      <c r="AC682">
        <v>27.188592407874783</v>
      </c>
      <c r="AE682">
        <v>7.6874606175173277</v>
      </c>
      <c r="AF682">
        <v>9.2849406982440641</v>
      </c>
      <c r="AG682">
        <v>490.5407725321889</v>
      </c>
      <c r="AH682">
        <v>94.672131147540995</v>
      </c>
      <c r="AI682">
        <v>95.491803278688494</v>
      </c>
      <c r="AJ682">
        <v>85.802344542657622</v>
      </c>
      <c r="AK682">
        <v>37.489270281102513</v>
      </c>
      <c r="AL682">
        <v>-22.06927941472868</v>
      </c>
      <c r="AN682">
        <v>99</v>
      </c>
      <c r="AO682">
        <v>99</v>
      </c>
      <c r="AP682">
        <v>99</v>
      </c>
      <c r="AQ682">
        <v>99</v>
      </c>
      <c r="AR682">
        <v>191.48497854077257</v>
      </c>
      <c r="AS682">
        <v>39.970593785877654</v>
      </c>
    </row>
    <row r="683" spans="1:45">
      <c r="A683">
        <v>16</v>
      </c>
      <c r="B683">
        <v>105</v>
      </c>
      <c r="C683">
        <v>2024</v>
      </c>
      <c r="D683">
        <v>9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</v>
      </c>
      <c r="M683">
        <v>99</v>
      </c>
      <c r="N683">
        <v>99</v>
      </c>
      <c r="O683">
        <v>99</v>
      </c>
      <c r="P683">
        <v>99</v>
      </c>
      <c r="Q683">
        <v>67</v>
      </c>
      <c r="R683">
        <v>159</v>
      </c>
      <c r="S683">
        <v>9</v>
      </c>
      <c r="T683">
        <v>8.6855345911949691</v>
      </c>
      <c r="U683">
        <v>281.60377358490553</v>
      </c>
      <c r="V683">
        <v>100</v>
      </c>
      <c r="W683">
        <v>93.081761006289298</v>
      </c>
      <c r="X683">
        <v>6.2893081761006258</v>
      </c>
      <c r="Y683">
        <v>38.876103615215825</v>
      </c>
      <c r="Z683">
        <v>0</v>
      </c>
      <c r="AA683">
        <v>1.7631388704456581</v>
      </c>
      <c r="AC683">
        <v>28.376301272841577</v>
      </c>
      <c r="AE683">
        <v>5.2199606040709119</v>
      </c>
      <c r="AF683">
        <v>6.4096984786217392</v>
      </c>
      <c r="AG683">
        <v>497.81045751633985</v>
      </c>
      <c r="AH683">
        <v>94.968553459119505</v>
      </c>
      <c r="AI683">
        <v>96.226415094339615</v>
      </c>
      <c r="AJ683">
        <v>99.553102828576939</v>
      </c>
      <c r="AK683">
        <v>76.814875872528447</v>
      </c>
      <c r="AL683">
        <v>10.051054400413401</v>
      </c>
      <c r="AN683">
        <v>99</v>
      </c>
      <c r="AO683">
        <v>99</v>
      </c>
      <c r="AP683">
        <v>99</v>
      </c>
      <c r="AQ683">
        <v>99</v>
      </c>
      <c r="AR683">
        <v>191.38562091503263</v>
      </c>
      <c r="AS683">
        <v>40.00648436817832</v>
      </c>
    </row>
    <row r="684" spans="1:45">
      <c r="A684">
        <v>16</v>
      </c>
      <c r="B684">
        <v>106</v>
      </c>
      <c r="C684">
        <v>2024</v>
      </c>
      <c r="D684">
        <v>10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</v>
      </c>
      <c r="M684">
        <v>99</v>
      </c>
      <c r="N684">
        <v>99</v>
      </c>
      <c r="O684">
        <v>99</v>
      </c>
      <c r="P684">
        <v>99</v>
      </c>
      <c r="Q684">
        <v>40</v>
      </c>
      <c r="R684">
        <v>69</v>
      </c>
      <c r="S684">
        <v>9</v>
      </c>
      <c r="T684">
        <v>8.6376811594202874</v>
      </c>
      <c r="U684">
        <v>278.30869565217392</v>
      </c>
      <c r="V684">
        <v>100</v>
      </c>
      <c r="W684">
        <v>85.507246376811594</v>
      </c>
      <c r="X684">
        <v>2.8985507246376807</v>
      </c>
      <c r="Y684">
        <v>39.917036205837057</v>
      </c>
      <c r="Z684">
        <v>0</v>
      </c>
      <c r="AA684">
        <v>1.9184158205820587</v>
      </c>
      <c r="AC684">
        <v>51.296301033870549</v>
      </c>
      <c r="AE684">
        <v>1.5306122448979591</v>
      </c>
      <c r="AF684">
        <v>2.0170232718183914</v>
      </c>
      <c r="AG684">
        <v>478.20289855072463</v>
      </c>
      <c r="AH684">
        <v>100</v>
      </c>
      <c r="AI684">
        <v>100</v>
      </c>
      <c r="AJ684">
        <v>103.96593362211136</v>
      </c>
      <c r="AK684">
        <v>75.495776657996117</v>
      </c>
      <c r="AL684">
        <v>53.866077241314862</v>
      </c>
      <c r="AN684">
        <v>99</v>
      </c>
      <c r="AO684">
        <v>99</v>
      </c>
      <c r="AP684">
        <v>99</v>
      </c>
      <c r="AQ684">
        <v>99</v>
      </c>
      <c r="AR684">
        <v>190.94202898550725</v>
      </c>
      <c r="AS684">
        <v>39.722526703337152</v>
      </c>
    </row>
    <row r="685" spans="1:45">
      <c r="A685">
        <v>16</v>
      </c>
      <c r="B685">
        <v>107</v>
      </c>
      <c r="C685">
        <v>2024</v>
      </c>
      <c r="D685">
        <v>11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</v>
      </c>
      <c r="M685">
        <v>99</v>
      </c>
      <c r="N685">
        <v>99</v>
      </c>
      <c r="O685">
        <v>99</v>
      </c>
      <c r="P685">
        <v>99</v>
      </c>
      <c r="Q685">
        <v>63</v>
      </c>
      <c r="R685">
        <v>114</v>
      </c>
      <c r="S685">
        <v>9</v>
      </c>
      <c r="T685">
        <v>8.8596491228070136</v>
      </c>
      <c r="U685">
        <v>277.57105263157888</v>
      </c>
      <c r="V685">
        <v>100</v>
      </c>
      <c r="W685">
        <v>90.350877192982438</v>
      </c>
      <c r="X685">
        <v>7.0175438596491215</v>
      </c>
      <c r="Y685">
        <v>38.64176842890376</v>
      </c>
      <c r="Z685">
        <v>0</v>
      </c>
      <c r="AA685">
        <v>2.064219800713365</v>
      </c>
      <c r="AC685">
        <v>31.254454185957695</v>
      </c>
      <c r="AE685">
        <v>2.6009582477754969</v>
      </c>
      <c r="AF685">
        <v>3.3166430852408002</v>
      </c>
      <c r="AG685">
        <v>489.84545454545457</v>
      </c>
      <c r="AH685">
        <v>96.491228070175438</v>
      </c>
      <c r="AI685">
        <v>96.491228070175438</v>
      </c>
      <c r="AJ685">
        <v>112.4677882259171</v>
      </c>
      <c r="AK685">
        <v>85.470563191951655</v>
      </c>
      <c r="AL685">
        <v>17.631102918244359</v>
      </c>
      <c r="AN685">
        <v>99</v>
      </c>
      <c r="AO685">
        <v>99</v>
      </c>
      <c r="AP685">
        <v>99</v>
      </c>
      <c r="AQ685">
        <v>99</v>
      </c>
      <c r="AR685">
        <v>190.61818181818185</v>
      </c>
      <c r="AS685">
        <v>40.045866402752786</v>
      </c>
    </row>
    <row r="686" spans="1:45">
      <c r="A686">
        <v>16</v>
      </c>
      <c r="B686">
        <v>108</v>
      </c>
      <c r="C686">
        <v>2024</v>
      </c>
      <c r="D686">
        <v>12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</v>
      </c>
      <c r="M686">
        <v>99</v>
      </c>
      <c r="N686">
        <v>99</v>
      </c>
      <c r="O686">
        <v>99</v>
      </c>
      <c r="P686">
        <v>99</v>
      </c>
      <c r="Q686">
        <v>13</v>
      </c>
      <c r="R686">
        <v>38</v>
      </c>
      <c r="S686">
        <v>9</v>
      </c>
      <c r="T686">
        <v>9.7105263157894726</v>
      </c>
      <c r="U686">
        <v>294.74473684210523</v>
      </c>
      <c r="V686">
        <v>100</v>
      </c>
      <c r="W686">
        <v>94.736842105263179</v>
      </c>
      <c r="X686">
        <v>5.2631578947368443</v>
      </c>
      <c r="Y686">
        <v>39.301464398647347</v>
      </c>
      <c r="Z686">
        <v>0</v>
      </c>
      <c r="AA686">
        <v>2.1139622903677675</v>
      </c>
      <c r="AC686">
        <v>47.001612635872384</v>
      </c>
      <c r="AE686">
        <v>3.6121673003802304</v>
      </c>
      <c r="AF686">
        <v>4.7763675077539265</v>
      </c>
      <c r="AG686">
        <v>528</v>
      </c>
      <c r="AH686">
        <v>92.105263157894726</v>
      </c>
      <c r="AI686">
        <v>92.105263157894726</v>
      </c>
      <c r="AJ686">
        <v>100.73955103561433</v>
      </c>
      <c r="AK686">
        <v>85.670703303865309</v>
      </c>
      <c r="AL686">
        <v>-12.095201756970949</v>
      </c>
      <c r="AN686">
        <v>99</v>
      </c>
      <c r="AO686">
        <v>99</v>
      </c>
      <c r="AP686">
        <v>99</v>
      </c>
      <c r="AQ686">
        <v>99</v>
      </c>
      <c r="AR686">
        <v>194.08571428571423</v>
      </c>
      <c r="AS686">
        <v>40.508920203215673</v>
      </c>
    </row>
    <row r="687" spans="1:45">
      <c r="A687">
        <v>16</v>
      </c>
      <c r="B687">
        <v>109</v>
      </c>
      <c r="C687">
        <v>2024</v>
      </c>
      <c r="D687">
        <v>1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10</v>
      </c>
      <c r="M687">
        <v>99</v>
      </c>
      <c r="N687">
        <v>99</v>
      </c>
      <c r="O687">
        <v>99</v>
      </c>
      <c r="P687">
        <v>99</v>
      </c>
      <c r="Q687">
        <v>13</v>
      </c>
      <c r="R687">
        <v>23</v>
      </c>
      <c r="S687">
        <v>10</v>
      </c>
      <c r="T687">
        <v>9.2608695652173907</v>
      </c>
      <c r="U687">
        <v>311.84347826086963</v>
      </c>
      <c r="V687">
        <v>100</v>
      </c>
      <c r="W687">
        <v>100</v>
      </c>
      <c r="X687">
        <v>21.739130434782609</v>
      </c>
      <c r="Y687">
        <v>39.914373852981903</v>
      </c>
      <c r="Z687">
        <v>0</v>
      </c>
      <c r="AA687">
        <v>1.111887987177782</v>
      </c>
      <c r="AC687">
        <v>35.830530068342377</v>
      </c>
      <c r="AE687">
        <v>0.71517412935323377</v>
      </c>
      <c r="AF687">
        <v>0.98476770691256832</v>
      </c>
      <c r="AG687">
        <v>525.61904761904759</v>
      </c>
      <c r="AH687">
        <v>91.304347826086953</v>
      </c>
      <c r="AI687">
        <v>91.304347826086953</v>
      </c>
      <c r="AJ687">
        <v>110.206937898654</v>
      </c>
      <c r="AK687">
        <v>33.673466779140938</v>
      </c>
      <c r="AL687">
        <v>-46.22396978737639</v>
      </c>
      <c r="AN687">
        <v>99</v>
      </c>
      <c r="AO687">
        <v>99</v>
      </c>
      <c r="AP687">
        <v>99</v>
      </c>
      <c r="AQ687">
        <v>99</v>
      </c>
      <c r="AR687">
        <v>192.19047619047623</v>
      </c>
      <c r="AS687">
        <v>43.272066212135975</v>
      </c>
    </row>
    <row r="688" spans="1:45">
      <c r="A688">
        <v>16</v>
      </c>
      <c r="B688">
        <v>110</v>
      </c>
      <c r="C688">
        <v>2024</v>
      </c>
      <c r="D688">
        <v>2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10</v>
      </c>
      <c r="M688">
        <v>99</v>
      </c>
      <c r="N688">
        <v>99</v>
      </c>
      <c r="O688">
        <v>99</v>
      </c>
      <c r="P688">
        <v>99</v>
      </c>
      <c r="Q688">
        <v>13</v>
      </c>
      <c r="R688">
        <v>15</v>
      </c>
      <c r="S688">
        <v>10</v>
      </c>
      <c r="T688">
        <v>9.8000000000000007</v>
      </c>
      <c r="U688">
        <v>315.98000000000008</v>
      </c>
      <c r="V688">
        <v>100</v>
      </c>
      <c r="W688">
        <v>100</v>
      </c>
      <c r="X688">
        <v>33.333333333333343</v>
      </c>
      <c r="Y688">
        <v>50.064987100101078</v>
      </c>
      <c r="Z688">
        <v>0</v>
      </c>
      <c r="AA688">
        <v>1.9731531449264927</v>
      </c>
      <c r="AC688">
        <v>23.980483562331941</v>
      </c>
      <c r="AE688">
        <v>0.63291139240506322</v>
      </c>
      <c r="AF688">
        <v>0.88422834161059549</v>
      </c>
      <c r="AG688">
        <v>555.28571428571445</v>
      </c>
      <c r="AH688">
        <v>93.333333333333314</v>
      </c>
      <c r="AI688">
        <v>93.333333333333314</v>
      </c>
      <c r="AJ688">
        <v>117.4633247148282</v>
      </c>
      <c r="AK688">
        <v>98.01883398093706</v>
      </c>
      <c r="AL688">
        <v>-47.743732648253911</v>
      </c>
      <c r="AN688">
        <v>99</v>
      </c>
      <c r="AO688">
        <v>99</v>
      </c>
      <c r="AP688">
        <v>99</v>
      </c>
      <c r="AQ688">
        <v>99</v>
      </c>
      <c r="AR688">
        <v>192.92857142857139</v>
      </c>
      <c r="AS688">
        <v>43.676057153325928</v>
      </c>
    </row>
    <row r="689" spans="1:45">
      <c r="A689">
        <v>16</v>
      </c>
      <c r="B689">
        <v>111</v>
      </c>
      <c r="C689">
        <v>2024</v>
      </c>
      <c r="D689">
        <v>3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10</v>
      </c>
      <c r="M689">
        <v>99</v>
      </c>
      <c r="N689">
        <v>99</v>
      </c>
      <c r="O689">
        <v>99</v>
      </c>
      <c r="P689">
        <v>99</v>
      </c>
      <c r="Q689">
        <v>5</v>
      </c>
      <c r="R689">
        <v>5</v>
      </c>
      <c r="S689">
        <v>10</v>
      </c>
      <c r="T689">
        <v>9</v>
      </c>
      <c r="U689">
        <v>247.5</v>
      </c>
      <c r="V689">
        <v>100</v>
      </c>
      <c r="W689">
        <v>100</v>
      </c>
      <c r="X689">
        <v>0</v>
      </c>
      <c r="Y689">
        <v>35.134142938173511</v>
      </c>
      <c r="Z689">
        <v>0</v>
      </c>
      <c r="AA689">
        <v>1.0954451150103319</v>
      </c>
      <c r="AC689">
        <v>86.209751817017676</v>
      </c>
      <c r="AE689">
        <v>0.26910656620021528</v>
      </c>
      <c r="AF689">
        <v>0.30821434184220792</v>
      </c>
      <c r="AG689">
        <v>404.8</v>
      </c>
      <c r="AH689">
        <v>100</v>
      </c>
      <c r="AI689">
        <v>100</v>
      </c>
      <c r="AJ689">
        <v>66.212989662149994</v>
      </c>
      <c r="AK689">
        <v>78.828659875894388</v>
      </c>
      <c r="AL689">
        <v>92.096397368637369</v>
      </c>
      <c r="AN689">
        <v>99</v>
      </c>
      <c r="AO689">
        <v>99</v>
      </c>
      <c r="AP689">
        <v>99</v>
      </c>
      <c r="AQ689">
        <v>99</v>
      </c>
      <c r="AR689">
        <v>180</v>
      </c>
      <c r="AS689">
        <v>42.19117171996124</v>
      </c>
    </row>
    <row r="690" spans="1:45">
      <c r="A690">
        <v>16</v>
      </c>
      <c r="B690">
        <v>112</v>
      </c>
      <c r="C690">
        <v>2024</v>
      </c>
      <c r="D690">
        <v>4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10</v>
      </c>
      <c r="M690">
        <v>99</v>
      </c>
      <c r="N690">
        <v>99</v>
      </c>
      <c r="O690">
        <v>99</v>
      </c>
      <c r="P690">
        <v>99</v>
      </c>
      <c r="Q690">
        <v>35</v>
      </c>
      <c r="R690">
        <v>53</v>
      </c>
      <c r="S690">
        <v>10</v>
      </c>
      <c r="T690">
        <v>9.5094339622641559</v>
      </c>
      <c r="U690">
        <v>298.71320754716982</v>
      </c>
      <c r="V690">
        <v>100</v>
      </c>
      <c r="W690">
        <v>92.452830188679215</v>
      </c>
      <c r="X690">
        <v>16.981132075471692</v>
      </c>
      <c r="Y690">
        <v>49.577901489744129</v>
      </c>
      <c r="Z690">
        <v>0</v>
      </c>
      <c r="AA690">
        <v>2.5374377323668518</v>
      </c>
      <c r="AC690">
        <v>64.646109227668489</v>
      </c>
      <c r="AE690">
        <v>1.5533411488862838</v>
      </c>
      <c r="AF690">
        <v>2.0214806741350366</v>
      </c>
      <c r="AG690">
        <v>490.82692307692321</v>
      </c>
      <c r="AH690">
        <v>98.113207547169822</v>
      </c>
      <c r="AI690">
        <v>98.113207547169822</v>
      </c>
      <c r="AJ690">
        <v>123.13824644149516</v>
      </c>
      <c r="AK690">
        <v>84.779257785323381</v>
      </c>
      <c r="AL690">
        <v>75.812098689848852</v>
      </c>
      <c r="AN690">
        <v>99</v>
      </c>
      <c r="AO690">
        <v>99</v>
      </c>
      <c r="AP690">
        <v>99</v>
      </c>
      <c r="AQ690">
        <v>99</v>
      </c>
      <c r="AR690">
        <v>189.78846153846155</v>
      </c>
      <c r="AS690">
        <v>43.288215421750401</v>
      </c>
    </row>
    <row r="691" spans="1:45">
      <c r="A691">
        <v>16</v>
      </c>
      <c r="B691">
        <v>113</v>
      </c>
      <c r="C691">
        <v>2024</v>
      </c>
      <c r="D691">
        <v>5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10</v>
      </c>
      <c r="M691">
        <v>99</v>
      </c>
      <c r="N691">
        <v>99</v>
      </c>
      <c r="O691">
        <v>99</v>
      </c>
      <c r="P691">
        <v>99</v>
      </c>
      <c r="Q691">
        <v>30</v>
      </c>
      <c r="R691">
        <v>60</v>
      </c>
      <c r="S691">
        <v>10</v>
      </c>
      <c r="T691">
        <v>8.85</v>
      </c>
      <c r="U691">
        <v>289.75333333333322</v>
      </c>
      <c r="V691">
        <v>100</v>
      </c>
      <c r="W691">
        <v>100</v>
      </c>
      <c r="X691">
        <v>6.6666666666666687</v>
      </c>
      <c r="Y691">
        <v>39.862398600964944</v>
      </c>
      <c r="Z691">
        <v>0</v>
      </c>
      <c r="AA691">
        <v>1.4121496615680211</v>
      </c>
      <c r="AC691">
        <v>45.630787120374222</v>
      </c>
      <c r="AE691">
        <v>1.6615895873719189</v>
      </c>
      <c r="AF691">
        <v>2.0953878013795282</v>
      </c>
      <c r="AG691">
        <v>434.89655172413774</v>
      </c>
      <c r="AH691">
        <v>96.666666666666686</v>
      </c>
      <c r="AI691">
        <v>96.666666666666686</v>
      </c>
      <c r="AJ691">
        <v>62.454311481211541</v>
      </c>
      <c r="AK691">
        <v>62.320904208705322</v>
      </c>
      <c r="AL691">
        <v>71.385836616132522</v>
      </c>
      <c r="AN691">
        <v>99</v>
      </c>
      <c r="AO691">
        <v>99</v>
      </c>
      <c r="AP691">
        <v>99</v>
      </c>
      <c r="AQ691">
        <v>99</v>
      </c>
      <c r="AR691">
        <v>188.37931034482764</v>
      </c>
      <c r="AS691">
        <v>43.082970688686999</v>
      </c>
    </row>
    <row r="692" spans="1:45">
      <c r="A692">
        <v>16</v>
      </c>
      <c r="B692">
        <v>114</v>
      </c>
      <c r="C692">
        <v>2024</v>
      </c>
      <c r="D692">
        <v>6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10</v>
      </c>
      <c r="M692">
        <v>99</v>
      </c>
      <c r="N692">
        <v>99</v>
      </c>
      <c r="O692">
        <v>99</v>
      </c>
      <c r="P692">
        <v>99</v>
      </c>
      <c r="Q692">
        <v>17</v>
      </c>
      <c r="R692">
        <v>39</v>
      </c>
      <c r="S692">
        <v>10</v>
      </c>
      <c r="T692">
        <v>8.9230769230769216</v>
      </c>
      <c r="U692">
        <v>292.5461538461538</v>
      </c>
      <c r="V692">
        <v>100</v>
      </c>
      <c r="W692">
        <v>94.871794871794876</v>
      </c>
      <c r="X692">
        <v>7.6923076923076898</v>
      </c>
      <c r="Y692">
        <v>34.033135031597034</v>
      </c>
      <c r="Z692">
        <v>0</v>
      </c>
      <c r="AA692">
        <v>1.4390989949130562</v>
      </c>
      <c r="AC692">
        <v>39.957932941278763</v>
      </c>
      <c r="AE692">
        <v>1.0734929810074318</v>
      </c>
      <c r="AF692">
        <v>1.3452592795570764</v>
      </c>
      <c r="AG692">
        <v>472.56410256410243</v>
      </c>
      <c r="AH692">
        <v>100</v>
      </c>
      <c r="AI692">
        <v>100</v>
      </c>
      <c r="AJ692">
        <v>69.893250058083893</v>
      </c>
      <c r="AK692">
        <v>73.585199438528491</v>
      </c>
      <c r="AL692">
        <v>52.735781574430632</v>
      </c>
      <c r="AN692">
        <v>99</v>
      </c>
      <c r="AO692">
        <v>99</v>
      </c>
      <c r="AP692">
        <v>99</v>
      </c>
      <c r="AQ692">
        <v>99</v>
      </c>
      <c r="AR692">
        <v>189.15384615384619</v>
      </c>
      <c r="AS692">
        <v>43.07079297372475</v>
      </c>
    </row>
    <row r="693" spans="1:45">
      <c r="A693">
        <v>16</v>
      </c>
      <c r="B693">
        <v>115</v>
      </c>
      <c r="C693">
        <v>2024</v>
      </c>
      <c r="D693">
        <v>7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10</v>
      </c>
      <c r="M693">
        <v>99</v>
      </c>
      <c r="N693">
        <v>99</v>
      </c>
      <c r="O693">
        <v>99</v>
      </c>
      <c r="P693">
        <v>99</v>
      </c>
      <c r="Q693">
        <v>15</v>
      </c>
      <c r="R693">
        <v>26</v>
      </c>
      <c r="S693">
        <v>10</v>
      </c>
      <c r="T693">
        <v>9.0769230769230784</v>
      </c>
      <c r="U693">
        <v>305.88076923076915</v>
      </c>
      <c r="V693">
        <v>100</v>
      </c>
      <c r="W693">
        <v>96.153846153846175</v>
      </c>
      <c r="X693">
        <v>11.53846153846154</v>
      </c>
      <c r="Y693">
        <v>36.925028193633125</v>
      </c>
      <c r="Z693">
        <v>0</v>
      </c>
      <c r="AA693">
        <v>1.3565532375806522</v>
      </c>
      <c r="AC693">
        <v>0.64793620743103764</v>
      </c>
      <c r="AE693">
        <v>0.99731492136555444</v>
      </c>
      <c r="AF693">
        <v>1.2922385580691671</v>
      </c>
      <c r="AG693">
        <v>510.23076923076945</v>
      </c>
      <c r="AH693">
        <v>100</v>
      </c>
      <c r="AI693">
        <v>100</v>
      </c>
      <c r="AJ693">
        <v>89.923603341224066</v>
      </c>
      <c r="AK693">
        <v>63.371529508927104</v>
      </c>
      <c r="AL693">
        <v>-6.5096144609674598</v>
      </c>
      <c r="AN693">
        <v>99</v>
      </c>
      <c r="AO693">
        <v>99</v>
      </c>
      <c r="AP693">
        <v>99</v>
      </c>
      <c r="AQ693">
        <v>99</v>
      </c>
      <c r="AR693">
        <v>191.92307692307688</v>
      </c>
      <c r="AS693">
        <v>43.098028871000885</v>
      </c>
    </row>
    <row r="694" spans="1:45">
      <c r="A694">
        <v>16</v>
      </c>
      <c r="B694">
        <v>116</v>
      </c>
      <c r="C694">
        <v>2024</v>
      </c>
      <c r="D694">
        <v>8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10</v>
      </c>
      <c r="M694">
        <v>99</v>
      </c>
      <c r="N694">
        <v>99</v>
      </c>
      <c r="O694">
        <v>99</v>
      </c>
      <c r="P694">
        <v>99</v>
      </c>
      <c r="Q694">
        <v>26</v>
      </c>
      <c r="R694">
        <v>43</v>
      </c>
      <c r="S694">
        <v>10</v>
      </c>
      <c r="T694">
        <v>9</v>
      </c>
      <c r="U694">
        <v>301.90930232558134</v>
      </c>
      <c r="V694">
        <v>100</v>
      </c>
      <c r="W694">
        <v>97.67441860465118</v>
      </c>
      <c r="X694">
        <v>6.9767441860465107</v>
      </c>
      <c r="Y694">
        <v>36.976106766482673</v>
      </c>
      <c r="Z694">
        <v>0</v>
      </c>
      <c r="AA694">
        <v>1.3468309056344423</v>
      </c>
      <c r="AC694">
        <v>47.706567818608789</v>
      </c>
      <c r="AE694">
        <v>1.3547574039067423</v>
      </c>
      <c r="AF694">
        <v>1.7428915155722571</v>
      </c>
      <c r="AG694">
        <v>519.63414634146318</v>
      </c>
      <c r="AH694">
        <v>95.348837209302374</v>
      </c>
      <c r="AI694">
        <v>95.348837209302374</v>
      </c>
      <c r="AJ694">
        <v>101.91645456979032</v>
      </c>
      <c r="AK694">
        <v>88.735746313856254</v>
      </c>
      <c r="AL694">
        <v>37.474456446314754</v>
      </c>
      <c r="AN694">
        <v>99</v>
      </c>
      <c r="AO694">
        <v>99</v>
      </c>
      <c r="AP694">
        <v>99</v>
      </c>
      <c r="AQ694">
        <v>99</v>
      </c>
      <c r="AR694">
        <v>190.92682926829272</v>
      </c>
      <c r="AS694">
        <v>43.213560252419263</v>
      </c>
    </row>
    <row r="695" spans="1:45">
      <c r="A695">
        <v>16</v>
      </c>
      <c r="B695">
        <v>117</v>
      </c>
      <c r="C695">
        <v>2024</v>
      </c>
      <c r="D695">
        <v>9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10</v>
      </c>
      <c r="M695">
        <v>99</v>
      </c>
      <c r="N695">
        <v>99</v>
      </c>
      <c r="O695">
        <v>99</v>
      </c>
      <c r="P695">
        <v>99</v>
      </c>
      <c r="Q695">
        <v>17</v>
      </c>
      <c r="R695">
        <v>26</v>
      </c>
      <c r="S695">
        <v>10</v>
      </c>
      <c r="T695">
        <v>8.7307692307692282</v>
      </c>
      <c r="U695">
        <v>297.46153846153845</v>
      </c>
      <c r="V695">
        <v>100</v>
      </c>
      <c r="W695">
        <v>92.307692307692321</v>
      </c>
      <c r="X695">
        <v>11.53846153846154</v>
      </c>
      <c r="Y695">
        <v>52.27372539683688</v>
      </c>
      <c r="Z695">
        <v>0</v>
      </c>
      <c r="AA695">
        <v>1.7879445075645359</v>
      </c>
      <c r="AC695">
        <v>66.560237834086635</v>
      </c>
      <c r="AE695">
        <v>0.85357846355876543</v>
      </c>
      <c r="AF695">
        <v>1.1071492581498732</v>
      </c>
      <c r="AG695">
        <v>464.8</v>
      </c>
      <c r="AH695">
        <v>96.153846153846175</v>
      </c>
      <c r="AI695">
        <v>96.153846153846175</v>
      </c>
      <c r="AJ695">
        <v>99.481053472508037</v>
      </c>
      <c r="AK695">
        <v>75.927205679788713</v>
      </c>
      <c r="AL695">
        <v>28.616086793901896</v>
      </c>
      <c r="AN695">
        <v>99</v>
      </c>
      <c r="AO695">
        <v>99</v>
      </c>
      <c r="AP695">
        <v>99</v>
      </c>
      <c r="AQ695">
        <v>99</v>
      </c>
      <c r="AR695">
        <v>190</v>
      </c>
      <c r="AS695">
        <v>42.978227644536609</v>
      </c>
    </row>
    <row r="696" spans="1:45">
      <c r="A696">
        <v>16</v>
      </c>
      <c r="B696">
        <v>118</v>
      </c>
      <c r="C696">
        <v>2024</v>
      </c>
      <c r="D696">
        <v>10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10</v>
      </c>
      <c r="M696">
        <v>99</v>
      </c>
      <c r="N696">
        <v>99</v>
      </c>
      <c r="O696">
        <v>99</v>
      </c>
      <c r="P696">
        <v>99</v>
      </c>
      <c r="Q696">
        <v>9</v>
      </c>
      <c r="R696">
        <v>16</v>
      </c>
      <c r="S696">
        <v>10</v>
      </c>
      <c r="T696">
        <v>8.3125</v>
      </c>
      <c r="U696">
        <v>281.99374999999998</v>
      </c>
      <c r="V696">
        <v>100</v>
      </c>
      <c r="W696">
        <v>93.75</v>
      </c>
      <c r="X696">
        <v>6.25</v>
      </c>
      <c r="Y696">
        <v>35.035044397538925</v>
      </c>
      <c r="Z696">
        <v>0</v>
      </c>
      <c r="AA696">
        <v>0.98226460284385675</v>
      </c>
      <c r="AC696">
        <v>30.952667357696896</v>
      </c>
      <c r="AE696">
        <v>0.35492457852706305</v>
      </c>
      <c r="AF696">
        <v>0.4739085105225353</v>
      </c>
      <c r="AG696">
        <v>451.2</v>
      </c>
      <c r="AH696">
        <v>93.75</v>
      </c>
      <c r="AI696">
        <v>93.75</v>
      </c>
      <c r="AJ696">
        <v>97.052013546001845</v>
      </c>
      <c r="AK696">
        <v>76.26228431794074</v>
      </c>
      <c r="AL696">
        <v>31.81904153053668</v>
      </c>
      <c r="AN696">
        <v>99</v>
      </c>
      <c r="AO696">
        <v>99</v>
      </c>
      <c r="AP696">
        <v>99</v>
      </c>
      <c r="AQ696">
        <v>99</v>
      </c>
      <c r="AR696">
        <v>187.26666666666671</v>
      </c>
      <c r="AS696">
        <v>42.572996536863975</v>
      </c>
    </row>
    <row r="697" spans="1:45">
      <c r="A697">
        <v>16</v>
      </c>
      <c r="B697">
        <v>119</v>
      </c>
      <c r="C697">
        <v>2024</v>
      </c>
      <c r="D697">
        <v>11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10</v>
      </c>
      <c r="M697">
        <v>99</v>
      </c>
      <c r="N697">
        <v>99</v>
      </c>
      <c r="O697">
        <v>99</v>
      </c>
      <c r="P697">
        <v>99</v>
      </c>
      <c r="Q697">
        <v>14</v>
      </c>
      <c r="R697">
        <v>28</v>
      </c>
      <c r="S697">
        <v>10</v>
      </c>
      <c r="T697">
        <v>8.2857142857142883</v>
      </c>
      <c r="U697">
        <v>293.86428571428598</v>
      </c>
      <c r="V697">
        <v>100</v>
      </c>
      <c r="W697">
        <v>92.857142857142875</v>
      </c>
      <c r="X697">
        <v>7.1428571428571441</v>
      </c>
      <c r="Y697">
        <v>38.426611075861238</v>
      </c>
      <c r="Z697">
        <v>0</v>
      </c>
      <c r="AA697">
        <v>1.220571963616788</v>
      </c>
      <c r="AC697">
        <v>59.788668704472016</v>
      </c>
      <c r="AE697">
        <v>0.63883185033082379</v>
      </c>
      <c r="AF697">
        <v>0.86243138737918701</v>
      </c>
      <c r="AG697">
        <v>467.37037037037032</v>
      </c>
      <c r="AH697">
        <v>96.428571428571445</v>
      </c>
      <c r="AI697">
        <v>96.428571428571445</v>
      </c>
      <c r="AJ697">
        <v>90.049430108278685</v>
      </c>
      <c r="AK697">
        <v>114.39657946878101</v>
      </c>
      <c r="AL697">
        <v>75.399555404209252</v>
      </c>
      <c r="AN697">
        <v>99</v>
      </c>
      <c r="AO697">
        <v>99</v>
      </c>
      <c r="AP697">
        <v>99</v>
      </c>
      <c r="AQ697">
        <v>99</v>
      </c>
      <c r="AR697">
        <v>190.11111111111111</v>
      </c>
      <c r="AS697">
        <v>42.956095253466671</v>
      </c>
    </row>
    <row r="698" spans="1:45">
      <c r="A698">
        <v>16</v>
      </c>
      <c r="B698">
        <v>120</v>
      </c>
      <c r="C698">
        <v>2024</v>
      </c>
      <c r="D698">
        <v>12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10</v>
      </c>
      <c r="M698">
        <v>99</v>
      </c>
      <c r="N698">
        <v>99</v>
      </c>
      <c r="O698">
        <v>99</v>
      </c>
      <c r="P698">
        <v>99</v>
      </c>
      <c r="Q698">
        <v>3</v>
      </c>
      <c r="R698">
        <v>5</v>
      </c>
      <c r="S698">
        <v>10</v>
      </c>
      <c r="T698">
        <v>9</v>
      </c>
      <c r="U698">
        <v>338.96</v>
      </c>
      <c r="V698">
        <v>100</v>
      </c>
      <c r="W698">
        <v>100</v>
      </c>
      <c r="X698">
        <v>60</v>
      </c>
      <c r="Y698">
        <v>36.443578309491009</v>
      </c>
      <c r="Z698">
        <v>0</v>
      </c>
      <c r="AA698">
        <v>1.0954451150103319</v>
      </c>
      <c r="AC698">
        <v>29.657877471984076</v>
      </c>
      <c r="AE698">
        <v>0.47528517110266161</v>
      </c>
      <c r="AF698">
        <v>0.72274739535024557</v>
      </c>
      <c r="AG698">
        <v>593.79999999999995</v>
      </c>
      <c r="AH698">
        <v>100</v>
      </c>
      <c r="AI698">
        <v>100</v>
      </c>
      <c r="AJ698">
        <v>60.512478052051854</v>
      </c>
      <c r="AK698">
        <v>80.751783423519115</v>
      </c>
      <c r="AL698">
        <v>-28.05933557712634</v>
      </c>
      <c r="AN698">
        <v>99</v>
      </c>
      <c r="AO698">
        <v>99</v>
      </c>
      <c r="AP698">
        <v>99</v>
      </c>
      <c r="AQ698">
        <v>99</v>
      </c>
      <c r="AR698">
        <v>196.6</v>
      </c>
      <c r="AS698">
        <v>44.479222648119851</v>
      </c>
    </row>
    <row r="699" spans="1:45">
      <c r="A699">
        <v>16</v>
      </c>
      <c r="B699">
        <v>121</v>
      </c>
      <c r="C699">
        <v>2024</v>
      </c>
      <c r="D699">
        <v>1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11</v>
      </c>
      <c r="M699">
        <v>99</v>
      </c>
      <c r="N699">
        <v>99</v>
      </c>
      <c r="O699">
        <v>99</v>
      </c>
      <c r="P699">
        <v>99</v>
      </c>
      <c r="Q699">
        <v>3</v>
      </c>
      <c r="R699">
        <v>3</v>
      </c>
      <c r="S699">
        <v>11</v>
      </c>
      <c r="T699">
        <v>9.3333333333333357</v>
      </c>
      <c r="U699">
        <v>348.7000000000001</v>
      </c>
      <c r="V699">
        <v>100</v>
      </c>
      <c r="W699">
        <v>100</v>
      </c>
      <c r="X699">
        <v>33.333333333333343</v>
      </c>
      <c r="Y699">
        <v>59.412512711268818</v>
      </c>
      <c r="Z699">
        <v>0</v>
      </c>
      <c r="AA699">
        <v>0.47140452079101841</v>
      </c>
      <c r="AC699">
        <v>98.902690418373098</v>
      </c>
      <c r="AE699">
        <v>9.3283582089552258E-2</v>
      </c>
      <c r="AF699">
        <v>0.14362911970905662</v>
      </c>
      <c r="AG699">
        <v>529.33333333333348</v>
      </c>
      <c r="AH699">
        <v>100</v>
      </c>
      <c r="AI699">
        <v>100</v>
      </c>
      <c r="AJ699">
        <v>140.973598789119</v>
      </c>
      <c r="AK699">
        <v>99.984529697305774</v>
      </c>
      <c r="AL699">
        <v>99.147245736150794</v>
      </c>
      <c r="AN699">
        <v>99</v>
      </c>
      <c r="AO699">
        <v>99</v>
      </c>
      <c r="AP699">
        <v>99</v>
      </c>
      <c r="AQ699">
        <v>99</v>
      </c>
      <c r="AR699">
        <v>196.33333333333337</v>
      </c>
      <c r="AS699">
        <v>45.598547554769915</v>
      </c>
    </row>
    <row r="700" spans="1:45">
      <c r="A700">
        <v>16</v>
      </c>
      <c r="B700">
        <v>122</v>
      </c>
      <c r="C700">
        <v>2024</v>
      </c>
      <c r="D700">
        <v>2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11</v>
      </c>
      <c r="M700">
        <v>99</v>
      </c>
      <c r="N700">
        <v>99</v>
      </c>
      <c r="O700">
        <v>99</v>
      </c>
      <c r="P700">
        <v>99</v>
      </c>
      <c r="Q700">
        <v>1</v>
      </c>
      <c r="R700">
        <v>2</v>
      </c>
      <c r="S700">
        <v>11</v>
      </c>
      <c r="T700">
        <v>9.5</v>
      </c>
      <c r="U700">
        <v>338.8</v>
      </c>
      <c r="V700">
        <v>100</v>
      </c>
      <c r="W700">
        <v>100</v>
      </c>
      <c r="X700">
        <v>50</v>
      </c>
      <c r="Y700">
        <v>38.100000000000009</v>
      </c>
      <c r="Z700">
        <v>0</v>
      </c>
      <c r="AA700">
        <v>0.5</v>
      </c>
      <c r="AC700">
        <v>100.00000000000094</v>
      </c>
      <c r="AE700">
        <v>8.4388185654008394E-2</v>
      </c>
      <c r="AF700">
        <v>0.12641161345134491</v>
      </c>
      <c r="AG700">
        <v>604</v>
      </c>
      <c r="AH700">
        <v>100</v>
      </c>
      <c r="AI700">
        <v>100</v>
      </c>
      <c r="AJ700">
        <v>87</v>
      </c>
      <c r="AK700">
        <v>100.00000000000036</v>
      </c>
      <c r="AL700">
        <v>100</v>
      </c>
      <c r="AN700">
        <v>99</v>
      </c>
      <c r="AO700">
        <v>99</v>
      </c>
      <c r="AP700">
        <v>99</v>
      </c>
      <c r="AQ700">
        <v>99</v>
      </c>
      <c r="AR700">
        <v>193</v>
      </c>
      <c r="AS700">
        <v>46.934538704190409</v>
      </c>
    </row>
    <row r="701" spans="1:45">
      <c r="A701">
        <v>16</v>
      </c>
      <c r="B701">
        <v>123</v>
      </c>
      <c r="C701">
        <v>2024</v>
      </c>
      <c r="D701">
        <v>3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11</v>
      </c>
      <c r="M701">
        <v>99</v>
      </c>
      <c r="N701">
        <v>99</v>
      </c>
      <c r="O701">
        <v>99</v>
      </c>
      <c r="P701">
        <v>99</v>
      </c>
      <c r="R701">
        <v>0</v>
      </c>
      <c r="AN701">
        <v>99</v>
      </c>
      <c r="AO701">
        <v>99</v>
      </c>
      <c r="AP701">
        <v>99</v>
      </c>
      <c r="AQ701">
        <v>99</v>
      </c>
    </row>
    <row r="702" spans="1:45">
      <c r="A702">
        <v>16</v>
      </c>
      <c r="B702">
        <v>124</v>
      </c>
      <c r="C702">
        <v>2024</v>
      </c>
      <c r="D702">
        <v>4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11</v>
      </c>
      <c r="M702">
        <v>99</v>
      </c>
      <c r="N702">
        <v>99</v>
      </c>
      <c r="O702">
        <v>99</v>
      </c>
      <c r="P702">
        <v>99</v>
      </c>
      <c r="Q702">
        <v>5</v>
      </c>
      <c r="R702">
        <v>7</v>
      </c>
      <c r="S702">
        <v>11</v>
      </c>
      <c r="T702">
        <v>10.285714285714288</v>
      </c>
      <c r="U702">
        <v>294.40000000000009</v>
      </c>
      <c r="V702">
        <v>100</v>
      </c>
      <c r="W702">
        <v>100</v>
      </c>
      <c r="X702">
        <v>14.285714285714288</v>
      </c>
      <c r="Y702">
        <v>35.630725103884011</v>
      </c>
      <c r="Z702">
        <v>0</v>
      </c>
      <c r="AA702">
        <v>2.4327694808466256</v>
      </c>
      <c r="AC702">
        <v>71.081371467537508</v>
      </c>
      <c r="AE702">
        <v>0.20515826494724504</v>
      </c>
      <c r="AF702">
        <v>0.26313289539139484</v>
      </c>
      <c r="AG702">
        <v>462.14285714285722</v>
      </c>
      <c r="AH702">
        <v>100</v>
      </c>
      <c r="AI702">
        <v>100</v>
      </c>
      <c r="AJ702">
        <v>111.42380942205502</v>
      </c>
      <c r="AK702">
        <v>88.902873176794444</v>
      </c>
      <c r="AL702">
        <v>76.033210850395619</v>
      </c>
      <c r="AN702">
        <v>99</v>
      </c>
      <c r="AO702">
        <v>99</v>
      </c>
      <c r="AP702">
        <v>99</v>
      </c>
      <c r="AQ702">
        <v>99</v>
      </c>
      <c r="AR702">
        <v>184.14285714285711</v>
      </c>
      <c r="AS702">
        <v>46.983630150922195</v>
      </c>
    </row>
    <row r="703" spans="1:45">
      <c r="A703">
        <v>16</v>
      </c>
      <c r="B703">
        <v>125</v>
      </c>
      <c r="C703">
        <v>2024</v>
      </c>
      <c r="D703">
        <v>5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11</v>
      </c>
      <c r="M703">
        <v>99</v>
      </c>
      <c r="N703">
        <v>99</v>
      </c>
      <c r="O703">
        <v>99</v>
      </c>
      <c r="P703">
        <v>99</v>
      </c>
      <c r="Q703">
        <v>5</v>
      </c>
      <c r="R703">
        <v>5</v>
      </c>
      <c r="S703">
        <v>11</v>
      </c>
      <c r="T703">
        <v>8.8000000000000007</v>
      </c>
      <c r="U703">
        <v>299.06</v>
      </c>
      <c r="V703">
        <v>100</v>
      </c>
      <c r="W703">
        <v>100</v>
      </c>
      <c r="X703">
        <v>0</v>
      </c>
      <c r="Y703">
        <v>50.065421200665071</v>
      </c>
      <c r="Z703">
        <v>0</v>
      </c>
      <c r="AA703">
        <v>1.3266499161421563</v>
      </c>
      <c r="AC703">
        <v>28.142428035604301</v>
      </c>
      <c r="AE703">
        <v>0.13846579894765992</v>
      </c>
      <c r="AF703">
        <v>0.18022417800214027</v>
      </c>
      <c r="AG703">
        <v>414.4</v>
      </c>
      <c r="AH703">
        <v>100</v>
      </c>
      <c r="AI703">
        <v>100</v>
      </c>
      <c r="AJ703">
        <v>56.144812761287319</v>
      </c>
      <c r="AK703">
        <v>21.081970612765783</v>
      </c>
      <c r="AL703">
        <v>83.614699278375852</v>
      </c>
      <c r="AN703">
        <v>99</v>
      </c>
      <c r="AO703">
        <v>99</v>
      </c>
      <c r="AP703">
        <v>99</v>
      </c>
      <c r="AQ703">
        <v>99</v>
      </c>
      <c r="AR703">
        <v>185.2</v>
      </c>
      <c r="AS703">
        <v>46.609302770827775</v>
      </c>
    </row>
    <row r="704" spans="1:45">
      <c r="A704">
        <v>16</v>
      </c>
      <c r="B704">
        <v>126</v>
      </c>
      <c r="C704">
        <v>2024</v>
      </c>
      <c r="D704">
        <v>6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11</v>
      </c>
      <c r="M704">
        <v>99</v>
      </c>
      <c r="N704">
        <v>99</v>
      </c>
      <c r="O704">
        <v>99</v>
      </c>
      <c r="P704">
        <v>99</v>
      </c>
      <c r="Q704">
        <v>3</v>
      </c>
      <c r="R704">
        <v>3</v>
      </c>
      <c r="S704">
        <v>11</v>
      </c>
      <c r="T704">
        <v>10.666666666666664</v>
      </c>
      <c r="U704">
        <v>342.06666666666655</v>
      </c>
      <c r="V704">
        <v>100</v>
      </c>
      <c r="W704">
        <v>100</v>
      </c>
      <c r="X704">
        <v>66.666666666666686</v>
      </c>
      <c r="Y704">
        <v>64.517405059065581</v>
      </c>
      <c r="Z704">
        <v>0</v>
      </c>
      <c r="AA704">
        <v>1.2472191289246499</v>
      </c>
      <c r="AC704">
        <v>97.334173753370777</v>
      </c>
      <c r="AE704">
        <v>8.2576383154417857E-2</v>
      </c>
      <c r="AF704">
        <v>0.12099822712011007</v>
      </c>
      <c r="AG704">
        <v>556.33333333333348</v>
      </c>
      <c r="AH704">
        <v>100</v>
      </c>
      <c r="AI704">
        <v>100</v>
      </c>
      <c r="AJ704">
        <v>108.93831077979638</v>
      </c>
      <c r="AK704">
        <v>95.808833291627366</v>
      </c>
      <c r="AL704">
        <v>86.684202095445102</v>
      </c>
      <c r="AN704">
        <v>99</v>
      </c>
      <c r="AO704">
        <v>99</v>
      </c>
      <c r="AP704">
        <v>99</v>
      </c>
      <c r="AQ704">
        <v>99</v>
      </c>
      <c r="AR704">
        <v>192.66666666666663</v>
      </c>
      <c r="AS704">
        <v>47.198515883947685</v>
      </c>
    </row>
    <row r="705" spans="1:45">
      <c r="A705">
        <v>16</v>
      </c>
      <c r="B705">
        <v>127</v>
      </c>
      <c r="C705">
        <v>2024</v>
      </c>
      <c r="D705">
        <v>7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11</v>
      </c>
      <c r="M705">
        <v>99</v>
      </c>
      <c r="N705">
        <v>99</v>
      </c>
      <c r="O705">
        <v>99</v>
      </c>
      <c r="P705">
        <v>99</v>
      </c>
      <c r="Q705">
        <v>1</v>
      </c>
      <c r="R705">
        <v>1</v>
      </c>
      <c r="S705">
        <v>11</v>
      </c>
      <c r="T705">
        <v>10</v>
      </c>
      <c r="U705">
        <v>252.1</v>
      </c>
      <c r="V705">
        <v>100</v>
      </c>
      <c r="W705">
        <v>100</v>
      </c>
      <c r="X705">
        <v>0</v>
      </c>
      <c r="Y705">
        <v>0</v>
      </c>
      <c r="Z705">
        <v>0</v>
      </c>
      <c r="AA705">
        <v>0</v>
      </c>
      <c r="AE705">
        <v>3.8358266206367488E-2</v>
      </c>
      <c r="AF705">
        <v>4.0962836259633192E-2</v>
      </c>
      <c r="AG705">
        <v>394</v>
      </c>
      <c r="AH705">
        <v>100</v>
      </c>
      <c r="AI705">
        <v>100</v>
      </c>
      <c r="AJ705">
        <v>0</v>
      </c>
      <c r="AN705">
        <v>99</v>
      </c>
      <c r="AO705">
        <v>99</v>
      </c>
      <c r="AP705">
        <v>99</v>
      </c>
      <c r="AQ705">
        <v>99</v>
      </c>
      <c r="AR705">
        <v>176</v>
      </c>
      <c r="AS705">
        <v>46.223469196093184</v>
      </c>
    </row>
    <row r="706" spans="1:45">
      <c r="A706">
        <v>16</v>
      </c>
      <c r="B706">
        <v>128</v>
      </c>
      <c r="C706">
        <v>2024</v>
      </c>
      <c r="D706">
        <v>8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11</v>
      </c>
      <c r="M706">
        <v>99</v>
      </c>
      <c r="N706">
        <v>99</v>
      </c>
      <c r="O706">
        <v>99</v>
      </c>
      <c r="P706">
        <v>99</v>
      </c>
      <c r="Q706">
        <v>5</v>
      </c>
      <c r="R706">
        <v>6</v>
      </c>
      <c r="S706">
        <v>11</v>
      </c>
      <c r="T706">
        <v>9.1666666666666643</v>
      </c>
      <c r="U706">
        <v>316.45</v>
      </c>
      <c r="V706">
        <v>100</v>
      </c>
      <c r="W706">
        <v>83.333333333333314</v>
      </c>
      <c r="X706">
        <v>16.666666666666671</v>
      </c>
      <c r="Y706">
        <v>67.887253344546792</v>
      </c>
      <c r="Z706">
        <v>0</v>
      </c>
      <c r="AA706">
        <v>1.8633899812498276</v>
      </c>
      <c r="AC706">
        <v>51.48203936156024</v>
      </c>
      <c r="AE706">
        <v>0.18903591682419657</v>
      </c>
      <c r="AF706">
        <v>0.25490699660432803</v>
      </c>
      <c r="AG706">
        <v>517.83333333333348</v>
      </c>
      <c r="AH706">
        <v>100</v>
      </c>
      <c r="AI706">
        <v>100</v>
      </c>
      <c r="AJ706">
        <v>103.41569298494082</v>
      </c>
      <c r="AK706">
        <v>77.643923504867431</v>
      </c>
      <c r="AL706">
        <v>82.092035643085694</v>
      </c>
      <c r="AN706">
        <v>99</v>
      </c>
      <c r="AO706">
        <v>99</v>
      </c>
      <c r="AP706">
        <v>99</v>
      </c>
      <c r="AQ706">
        <v>99</v>
      </c>
      <c r="AR706">
        <v>188.5</v>
      </c>
      <c r="AS706">
        <v>46.575883575587184</v>
      </c>
    </row>
    <row r="707" spans="1:45">
      <c r="A707">
        <v>16</v>
      </c>
      <c r="B707">
        <v>129</v>
      </c>
      <c r="C707">
        <v>2024</v>
      </c>
      <c r="D707">
        <v>9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11</v>
      </c>
      <c r="M707">
        <v>99</v>
      </c>
      <c r="N707">
        <v>99</v>
      </c>
      <c r="O707">
        <v>99</v>
      </c>
      <c r="P707">
        <v>99</v>
      </c>
      <c r="R707">
        <v>0</v>
      </c>
      <c r="AN707">
        <v>99</v>
      </c>
      <c r="AO707">
        <v>99</v>
      </c>
      <c r="AP707">
        <v>99</v>
      </c>
      <c r="AQ707">
        <v>99</v>
      </c>
    </row>
    <row r="708" spans="1:45">
      <c r="A708">
        <v>16</v>
      </c>
      <c r="B708">
        <v>130</v>
      </c>
      <c r="C708">
        <v>2024</v>
      </c>
      <c r="D708">
        <v>10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11</v>
      </c>
      <c r="M708">
        <v>99</v>
      </c>
      <c r="N708">
        <v>99</v>
      </c>
      <c r="O708">
        <v>99</v>
      </c>
      <c r="P708">
        <v>99</v>
      </c>
      <c r="Q708">
        <v>1</v>
      </c>
      <c r="R708">
        <v>1</v>
      </c>
      <c r="S708">
        <v>11</v>
      </c>
      <c r="T708">
        <v>8</v>
      </c>
      <c r="U708">
        <v>354.40000000000009</v>
      </c>
      <c r="V708">
        <v>100</v>
      </c>
      <c r="W708">
        <v>100</v>
      </c>
      <c r="X708">
        <v>100</v>
      </c>
      <c r="Y708">
        <v>0</v>
      </c>
      <c r="Z708">
        <v>0</v>
      </c>
      <c r="AA708">
        <v>0</v>
      </c>
      <c r="AE708">
        <v>2.2182786157941441E-2</v>
      </c>
      <c r="AF708">
        <v>3.7224489933107237E-2</v>
      </c>
      <c r="AG708">
        <v>399</v>
      </c>
      <c r="AH708">
        <v>100</v>
      </c>
      <c r="AI708">
        <v>100</v>
      </c>
      <c r="AJ708">
        <v>0</v>
      </c>
      <c r="AN708">
        <v>99</v>
      </c>
      <c r="AO708">
        <v>99</v>
      </c>
      <c r="AP708">
        <v>99</v>
      </c>
      <c r="AQ708">
        <v>99</v>
      </c>
      <c r="AR708">
        <v>197</v>
      </c>
      <c r="AS708">
        <v>46.302515259883322</v>
      </c>
    </row>
    <row r="709" spans="1:45">
      <c r="A709">
        <v>16</v>
      </c>
      <c r="B709">
        <v>131</v>
      </c>
      <c r="C709">
        <v>2024</v>
      </c>
      <c r="D709">
        <v>11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11</v>
      </c>
      <c r="M709">
        <v>99</v>
      </c>
      <c r="N709">
        <v>99</v>
      </c>
      <c r="O709">
        <v>99</v>
      </c>
      <c r="P709">
        <v>99</v>
      </c>
      <c r="Q709">
        <v>2</v>
      </c>
      <c r="R709">
        <v>3</v>
      </c>
      <c r="S709">
        <v>11</v>
      </c>
      <c r="T709">
        <v>8.6666666666666643</v>
      </c>
      <c r="U709">
        <v>288</v>
      </c>
      <c r="V709">
        <v>100</v>
      </c>
      <c r="W709">
        <v>100</v>
      </c>
      <c r="X709">
        <v>0</v>
      </c>
      <c r="Y709">
        <v>13.630113719261796</v>
      </c>
      <c r="Z709">
        <v>0</v>
      </c>
      <c r="AA709">
        <v>1.6996731711975963</v>
      </c>
      <c r="AC709">
        <v>92.949351640573894</v>
      </c>
      <c r="AE709">
        <v>6.8446269678302515E-2</v>
      </c>
      <c r="AF709">
        <v>9.0559383424760886E-2</v>
      </c>
      <c r="AG709">
        <v>441.6666666666668</v>
      </c>
      <c r="AH709">
        <v>100</v>
      </c>
      <c r="AI709">
        <v>100</v>
      </c>
      <c r="AJ709">
        <v>89.406686302286943</v>
      </c>
      <c r="AK709">
        <v>98.449892743312986</v>
      </c>
      <c r="AL709">
        <v>97.97761664664371</v>
      </c>
      <c r="AN709">
        <v>99</v>
      </c>
      <c r="AO709">
        <v>99</v>
      </c>
      <c r="AP709">
        <v>99</v>
      </c>
      <c r="AQ709">
        <v>99</v>
      </c>
      <c r="AR709">
        <v>181.33333333333337</v>
      </c>
      <c r="AS709">
        <v>48.271108911195554</v>
      </c>
    </row>
    <row r="710" spans="1:45">
      <c r="A710">
        <v>16</v>
      </c>
      <c r="B710">
        <v>132</v>
      </c>
      <c r="C710">
        <v>2024</v>
      </c>
      <c r="D710">
        <v>12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11</v>
      </c>
      <c r="M710">
        <v>99</v>
      </c>
      <c r="N710">
        <v>99</v>
      </c>
      <c r="O710">
        <v>99</v>
      </c>
      <c r="P710">
        <v>99</v>
      </c>
      <c r="R710">
        <v>0</v>
      </c>
      <c r="AN710">
        <v>99</v>
      </c>
      <c r="AO710">
        <v>99</v>
      </c>
      <c r="AP710">
        <v>99</v>
      </c>
      <c r="AQ710">
        <v>99</v>
      </c>
    </row>
    <row r="711" spans="1:45">
      <c r="A711">
        <v>16</v>
      </c>
      <c r="B711">
        <v>133</v>
      </c>
      <c r="C711">
        <v>2024</v>
      </c>
      <c r="D711">
        <v>1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12</v>
      </c>
      <c r="M711">
        <v>99</v>
      </c>
      <c r="N711">
        <v>99</v>
      </c>
      <c r="O711">
        <v>99</v>
      </c>
      <c r="P711">
        <v>99</v>
      </c>
      <c r="R711">
        <v>0</v>
      </c>
      <c r="AN711">
        <v>99</v>
      </c>
      <c r="AO711">
        <v>99</v>
      </c>
      <c r="AP711">
        <v>99</v>
      </c>
      <c r="AQ711">
        <v>99</v>
      </c>
    </row>
    <row r="712" spans="1:45">
      <c r="A712">
        <v>16</v>
      </c>
      <c r="B712">
        <v>134</v>
      </c>
      <c r="C712">
        <v>2024</v>
      </c>
      <c r="D712">
        <v>2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12</v>
      </c>
      <c r="M712">
        <v>99</v>
      </c>
      <c r="N712">
        <v>99</v>
      </c>
      <c r="O712">
        <v>99</v>
      </c>
      <c r="P712">
        <v>99</v>
      </c>
      <c r="R712">
        <v>0</v>
      </c>
      <c r="AN712">
        <v>99</v>
      </c>
      <c r="AO712">
        <v>99</v>
      </c>
      <c r="AP712">
        <v>99</v>
      </c>
      <c r="AQ712">
        <v>99</v>
      </c>
    </row>
    <row r="713" spans="1:45">
      <c r="A713">
        <v>16</v>
      </c>
      <c r="B713">
        <v>135</v>
      </c>
      <c r="C713">
        <v>2024</v>
      </c>
      <c r="D713">
        <v>3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12</v>
      </c>
      <c r="M713">
        <v>99</v>
      </c>
      <c r="N713">
        <v>99</v>
      </c>
      <c r="O713">
        <v>99</v>
      </c>
      <c r="P713">
        <v>99</v>
      </c>
      <c r="R713">
        <v>0</v>
      </c>
      <c r="AN713">
        <v>99</v>
      </c>
      <c r="AO713">
        <v>99</v>
      </c>
      <c r="AP713">
        <v>99</v>
      </c>
      <c r="AQ713">
        <v>99</v>
      </c>
    </row>
    <row r="714" spans="1:45">
      <c r="A714">
        <v>16</v>
      </c>
      <c r="B714">
        <v>136</v>
      </c>
      <c r="C714">
        <v>2024</v>
      </c>
      <c r="D714">
        <v>4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12</v>
      </c>
      <c r="M714">
        <v>99</v>
      </c>
      <c r="N714">
        <v>99</v>
      </c>
      <c r="O714">
        <v>99</v>
      </c>
      <c r="P714">
        <v>99</v>
      </c>
      <c r="R714">
        <v>0</v>
      </c>
      <c r="AN714">
        <v>99</v>
      </c>
      <c r="AO714">
        <v>99</v>
      </c>
      <c r="AP714">
        <v>99</v>
      </c>
      <c r="AQ714">
        <v>99</v>
      </c>
    </row>
    <row r="715" spans="1:45">
      <c r="A715">
        <v>16</v>
      </c>
      <c r="B715">
        <v>137</v>
      </c>
      <c r="C715">
        <v>2024</v>
      </c>
      <c r="D715">
        <v>5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12</v>
      </c>
      <c r="M715">
        <v>99</v>
      </c>
      <c r="N715">
        <v>99</v>
      </c>
      <c r="O715">
        <v>99</v>
      </c>
      <c r="P715">
        <v>99</v>
      </c>
      <c r="Q715">
        <v>1</v>
      </c>
      <c r="R715">
        <v>1</v>
      </c>
      <c r="S715">
        <v>12</v>
      </c>
      <c r="T715">
        <v>7</v>
      </c>
      <c r="U715">
        <v>386.3</v>
      </c>
      <c r="V715">
        <v>100</v>
      </c>
      <c r="W715">
        <v>100</v>
      </c>
      <c r="X715">
        <v>100</v>
      </c>
      <c r="Y715">
        <v>0</v>
      </c>
      <c r="Z715">
        <v>0</v>
      </c>
      <c r="AA715">
        <v>0</v>
      </c>
      <c r="AE715">
        <v>2.7693159789531983E-2</v>
      </c>
      <c r="AF715">
        <v>4.6559620117853827E-2</v>
      </c>
      <c r="AG715">
        <v>400</v>
      </c>
      <c r="AH715">
        <v>100</v>
      </c>
      <c r="AI715">
        <v>100</v>
      </c>
      <c r="AJ715">
        <v>0</v>
      </c>
      <c r="AN715">
        <v>99</v>
      </c>
      <c r="AO715">
        <v>99</v>
      </c>
      <c r="AP715">
        <v>99</v>
      </c>
      <c r="AQ715">
        <v>99</v>
      </c>
      <c r="AR715">
        <v>201</v>
      </c>
      <c r="AS715">
        <v>47.53342763669832</v>
      </c>
    </row>
    <row r="716" spans="1:45">
      <c r="A716">
        <v>16</v>
      </c>
      <c r="B716">
        <v>138</v>
      </c>
      <c r="C716">
        <v>2024</v>
      </c>
      <c r="D716">
        <v>6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12</v>
      </c>
      <c r="M716">
        <v>99</v>
      </c>
      <c r="N716">
        <v>99</v>
      </c>
      <c r="O716">
        <v>99</v>
      </c>
      <c r="P716">
        <v>99</v>
      </c>
      <c r="Q716">
        <v>1</v>
      </c>
      <c r="R716">
        <v>1</v>
      </c>
      <c r="S716">
        <v>12</v>
      </c>
      <c r="T716">
        <v>7</v>
      </c>
      <c r="U716">
        <v>482.2</v>
      </c>
      <c r="V716">
        <v>100</v>
      </c>
      <c r="W716">
        <v>100</v>
      </c>
      <c r="X716">
        <v>100</v>
      </c>
      <c r="Y716">
        <v>0</v>
      </c>
      <c r="Z716">
        <v>0</v>
      </c>
      <c r="AA716">
        <v>0</v>
      </c>
      <c r="AE716">
        <v>2.7525461051472608E-2</v>
      </c>
      <c r="AF716">
        <v>5.6855725119194227E-2</v>
      </c>
      <c r="AG716">
        <v>470</v>
      </c>
      <c r="AH716">
        <v>100</v>
      </c>
      <c r="AI716">
        <v>100</v>
      </c>
      <c r="AJ716">
        <v>0</v>
      </c>
      <c r="AN716">
        <v>99</v>
      </c>
      <c r="AO716">
        <v>99</v>
      </c>
      <c r="AP716">
        <v>99</v>
      </c>
      <c r="AQ716">
        <v>99</v>
      </c>
      <c r="AR716">
        <v>216</v>
      </c>
      <c r="AS716">
        <v>47.828392521465219</v>
      </c>
    </row>
    <row r="717" spans="1:45">
      <c r="A717">
        <v>16</v>
      </c>
      <c r="B717">
        <v>139</v>
      </c>
      <c r="C717">
        <v>2024</v>
      </c>
      <c r="D717">
        <v>7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12</v>
      </c>
      <c r="M717">
        <v>99</v>
      </c>
      <c r="N717">
        <v>99</v>
      </c>
      <c r="O717">
        <v>99</v>
      </c>
      <c r="P717">
        <v>99</v>
      </c>
      <c r="R717">
        <v>0</v>
      </c>
      <c r="AN717">
        <v>99</v>
      </c>
      <c r="AO717">
        <v>99</v>
      </c>
      <c r="AP717">
        <v>99</v>
      </c>
      <c r="AQ717">
        <v>99</v>
      </c>
    </row>
    <row r="718" spans="1:45">
      <c r="A718">
        <v>16</v>
      </c>
      <c r="B718">
        <v>140</v>
      </c>
      <c r="C718">
        <v>2024</v>
      </c>
      <c r="D718">
        <v>8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12</v>
      </c>
      <c r="M718">
        <v>99</v>
      </c>
      <c r="N718">
        <v>99</v>
      </c>
      <c r="O718">
        <v>99</v>
      </c>
      <c r="P718">
        <v>99</v>
      </c>
      <c r="R718">
        <v>0</v>
      </c>
      <c r="AN718">
        <v>99</v>
      </c>
      <c r="AO718">
        <v>99</v>
      </c>
      <c r="AP718">
        <v>99</v>
      </c>
      <c r="AQ718">
        <v>99</v>
      </c>
    </row>
    <row r="719" spans="1:45">
      <c r="A719">
        <v>16</v>
      </c>
      <c r="B719">
        <v>141</v>
      </c>
      <c r="C719">
        <v>2024</v>
      </c>
      <c r="D719">
        <v>9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12</v>
      </c>
      <c r="M719">
        <v>99</v>
      </c>
      <c r="N719">
        <v>99</v>
      </c>
      <c r="O719">
        <v>99</v>
      </c>
      <c r="P719">
        <v>99</v>
      </c>
      <c r="R719">
        <v>0</v>
      </c>
      <c r="AN719">
        <v>99</v>
      </c>
      <c r="AO719">
        <v>99</v>
      </c>
      <c r="AP719">
        <v>99</v>
      </c>
      <c r="AQ719">
        <v>99</v>
      </c>
    </row>
    <row r="720" spans="1:45">
      <c r="A720">
        <v>16</v>
      </c>
      <c r="B720">
        <v>142</v>
      </c>
      <c r="C720">
        <v>2024</v>
      </c>
      <c r="D720">
        <v>10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12</v>
      </c>
      <c r="M720">
        <v>99</v>
      </c>
      <c r="N720">
        <v>99</v>
      </c>
      <c r="O720">
        <v>99</v>
      </c>
      <c r="P720">
        <v>99</v>
      </c>
      <c r="R720">
        <v>0</v>
      </c>
      <c r="AN720">
        <v>99</v>
      </c>
      <c r="AO720">
        <v>99</v>
      </c>
      <c r="AP720">
        <v>99</v>
      </c>
      <c r="AQ720">
        <v>99</v>
      </c>
    </row>
    <row r="721" spans="1:43">
      <c r="A721">
        <v>16</v>
      </c>
      <c r="B721">
        <v>143</v>
      </c>
      <c r="C721">
        <v>2024</v>
      </c>
      <c r="D721">
        <v>11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12</v>
      </c>
      <c r="M721">
        <v>99</v>
      </c>
      <c r="N721">
        <v>99</v>
      </c>
      <c r="O721">
        <v>99</v>
      </c>
      <c r="P721">
        <v>99</v>
      </c>
      <c r="R721">
        <v>0</v>
      </c>
      <c r="AN721">
        <v>99</v>
      </c>
      <c r="AO721">
        <v>99</v>
      </c>
      <c r="AP721">
        <v>99</v>
      </c>
      <c r="AQ721">
        <v>99</v>
      </c>
    </row>
    <row r="722" spans="1:43">
      <c r="A722">
        <v>16</v>
      </c>
      <c r="B722">
        <v>144</v>
      </c>
      <c r="C722">
        <v>2024</v>
      </c>
      <c r="D722">
        <v>12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12</v>
      </c>
      <c r="M722">
        <v>99</v>
      </c>
      <c r="N722">
        <v>99</v>
      </c>
      <c r="O722">
        <v>99</v>
      </c>
      <c r="P722">
        <v>99</v>
      </c>
      <c r="R722">
        <v>0</v>
      </c>
      <c r="AN722">
        <v>99</v>
      </c>
      <c r="AO722">
        <v>99</v>
      </c>
      <c r="AP722">
        <v>99</v>
      </c>
      <c r="AQ722">
        <v>99</v>
      </c>
    </row>
    <row r="723" spans="1:43">
      <c r="A723">
        <v>16</v>
      </c>
      <c r="B723">
        <v>145</v>
      </c>
      <c r="C723">
        <v>2024</v>
      </c>
      <c r="D723">
        <v>1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13</v>
      </c>
      <c r="M723">
        <v>99</v>
      </c>
      <c r="N723">
        <v>99</v>
      </c>
      <c r="O723">
        <v>99</v>
      </c>
      <c r="P723">
        <v>99</v>
      </c>
      <c r="R723">
        <v>0</v>
      </c>
      <c r="AN723">
        <v>99</v>
      </c>
      <c r="AO723">
        <v>99</v>
      </c>
      <c r="AP723">
        <v>99</v>
      </c>
      <c r="AQ723">
        <v>99</v>
      </c>
    </row>
    <row r="724" spans="1:43">
      <c r="A724">
        <v>16</v>
      </c>
      <c r="B724">
        <v>146</v>
      </c>
      <c r="C724">
        <v>2024</v>
      </c>
      <c r="D724">
        <v>2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13</v>
      </c>
      <c r="M724">
        <v>99</v>
      </c>
      <c r="N724">
        <v>99</v>
      </c>
      <c r="O724">
        <v>99</v>
      </c>
      <c r="P724">
        <v>99</v>
      </c>
      <c r="R724">
        <v>0</v>
      </c>
      <c r="AN724">
        <v>99</v>
      </c>
      <c r="AO724">
        <v>99</v>
      </c>
      <c r="AP724">
        <v>99</v>
      </c>
      <c r="AQ724">
        <v>99</v>
      </c>
    </row>
    <row r="725" spans="1:43">
      <c r="A725">
        <v>16</v>
      </c>
      <c r="B725">
        <v>147</v>
      </c>
      <c r="C725">
        <v>2024</v>
      </c>
      <c r="D725">
        <v>3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13</v>
      </c>
      <c r="M725">
        <v>99</v>
      </c>
      <c r="N725">
        <v>99</v>
      </c>
      <c r="O725">
        <v>99</v>
      </c>
      <c r="P725">
        <v>99</v>
      </c>
      <c r="R725">
        <v>0</v>
      </c>
      <c r="AN725">
        <v>99</v>
      </c>
      <c r="AO725">
        <v>99</v>
      </c>
      <c r="AP725">
        <v>99</v>
      </c>
      <c r="AQ725">
        <v>99</v>
      </c>
    </row>
    <row r="726" spans="1:43">
      <c r="A726">
        <v>16</v>
      </c>
      <c r="B726">
        <v>148</v>
      </c>
      <c r="C726">
        <v>2024</v>
      </c>
      <c r="D726">
        <v>4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13</v>
      </c>
      <c r="M726">
        <v>99</v>
      </c>
      <c r="N726">
        <v>99</v>
      </c>
      <c r="O726">
        <v>99</v>
      </c>
      <c r="P726">
        <v>99</v>
      </c>
      <c r="R726">
        <v>0</v>
      </c>
      <c r="AN726">
        <v>99</v>
      </c>
      <c r="AO726">
        <v>99</v>
      </c>
      <c r="AP726">
        <v>99</v>
      </c>
      <c r="AQ726">
        <v>99</v>
      </c>
    </row>
    <row r="727" spans="1:43">
      <c r="A727">
        <v>16</v>
      </c>
      <c r="B727">
        <v>149</v>
      </c>
      <c r="C727">
        <v>2024</v>
      </c>
      <c r="D727">
        <v>5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13</v>
      </c>
      <c r="M727">
        <v>99</v>
      </c>
      <c r="N727">
        <v>99</v>
      </c>
      <c r="O727">
        <v>99</v>
      </c>
      <c r="P727">
        <v>99</v>
      </c>
      <c r="R727">
        <v>0</v>
      </c>
      <c r="AN727">
        <v>99</v>
      </c>
      <c r="AO727">
        <v>99</v>
      </c>
      <c r="AP727">
        <v>99</v>
      </c>
      <c r="AQ727">
        <v>99</v>
      </c>
    </row>
    <row r="728" spans="1:43">
      <c r="A728">
        <v>16</v>
      </c>
      <c r="B728">
        <v>150</v>
      </c>
      <c r="C728">
        <v>2024</v>
      </c>
      <c r="D728">
        <v>6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13</v>
      </c>
      <c r="M728">
        <v>99</v>
      </c>
      <c r="N728">
        <v>99</v>
      </c>
      <c r="O728">
        <v>99</v>
      </c>
      <c r="P728">
        <v>99</v>
      </c>
      <c r="R728">
        <v>0</v>
      </c>
      <c r="AN728">
        <v>99</v>
      </c>
      <c r="AO728">
        <v>99</v>
      </c>
      <c r="AP728">
        <v>99</v>
      </c>
      <c r="AQ728">
        <v>99</v>
      </c>
    </row>
    <row r="729" spans="1:43">
      <c r="A729">
        <v>16</v>
      </c>
      <c r="B729">
        <v>151</v>
      </c>
      <c r="C729">
        <v>2024</v>
      </c>
      <c r="D729">
        <v>7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13</v>
      </c>
      <c r="M729">
        <v>99</v>
      </c>
      <c r="N729">
        <v>99</v>
      </c>
      <c r="O729">
        <v>99</v>
      </c>
      <c r="P729">
        <v>99</v>
      </c>
      <c r="R729">
        <v>0</v>
      </c>
      <c r="AN729">
        <v>99</v>
      </c>
      <c r="AO729">
        <v>99</v>
      </c>
      <c r="AP729">
        <v>99</v>
      </c>
      <c r="AQ729">
        <v>99</v>
      </c>
    </row>
    <row r="730" spans="1:43">
      <c r="A730">
        <v>16</v>
      </c>
      <c r="B730">
        <v>152</v>
      </c>
      <c r="C730">
        <v>2024</v>
      </c>
      <c r="D730">
        <v>8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13</v>
      </c>
      <c r="M730">
        <v>99</v>
      </c>
      <c r="N730">
        <v>99</v>
      </c>
      <c r="O730">
        <v>99</v>
      </c>
      <c r="P730">
        <v>99</v>
      </c>
      <c r="R730">
        <v>0</v>
      </c>
      <c r="AN730">
        <v>99</v>
      </c>
      <c r="AO730">
        <v>99</v>
      </c>
      <c r="AP730">
        <v>99</v>
      </c>
      <c r="AQ730">
        <v>99</v>
      </c>
    </row>
    <row r="731" spans="1:43">
      <c r="A731">
        <v>16</v>
      </c>
      <c r="B731">
        <v>153</v>
      </c>
      <c r="C731">
        <v>2024</v>
      </c>
      <c r="D731">
        <v>9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13</v>
      </c>
      <c r="M731">
        <v>99</v>
      </c>
      <c r="N731">
        <v>99</v>
      </c>
      <c r="O731">
        <v>99</v>
      </c>
      <c r="P731">
        <v>99</v>
      </c>
      <c r="R731">
        <v>0</v>
      </c>
      <c r="AN731">
        <v>99</v>
      </c>
      <c r="AO731">
        <v>99</v>
      </c>
      <c r="AP731">
        <v>99</v>
      </c>
      <c r="AQ731">
        <v>99</v>
      </c>
    </row>
    <row r="732" spans="1:43">
      <c r="A732">
        <v>16</v>
      </c>
      <c r="B732">
        <v>154</v>
      </c>
      <c r="C732">
        <v>2024</v>
      </c>
      <c r="D732">
        <v>10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13</v>
      </c>
      <c r="M732">
        <v>99</v>
      </c>
      <c r="N732">
        <v>99</v>
      </c>
      <c r="O732">
        <v>99</v>
      </c>
      <c r="P732">
        <v>99</v>
      </c>
      <c r="R732">
        <v>0</v>
      </c>
      <c r="AN732">
        <v>99</v>
      </c>
      <c r="AO732">
        <v>99</v>
      </c>
      <c r="AP732">
        <v>99</v>
      </c>
      <c r="AQ732">
        <v>99</v>
      </c>
    </row>
    <row r="733" spans="1:43">
      <c r="A733">
        <v>16</v>
      </c>
      <c r="B733">
        <v>155</v>
      </c>
      <c r="C733">
        <v>2024</v>
      </c>
      <c r="D733">
        <v>11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13</v>
      </c>
      <c r="M733">
        <v>99</v>
      </c>
      <c r="N733">
        <v>99</v>
      </c>
      <c r="O733">
        <v>99</v>
      </c>
      <c r="P733">
        <v>99</v>
      </c>
      <c r="R733">
        <v>0</v>
      </c>
      <c r="AN733">
        <v>99</v>
      </c>
      <c r="AO733">
        <v>99</v>
      </c>
      <c r="AP733">
        <v>99</v>
      </c>
      <c r="AQ733">
        <v>99</v>
      </c>
    </row>
    <row r="734" spans="1:43">
      <c r="A734">
        <v>16</v>
      </c>
      <c r="B734">
        <v>156</v>
      </c>
      <c r="C734">
        <v>2024</v>
      </c>
      <c r="D734">
        <v>12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13</v>
      </c>
      <c r="M734">
        <v>99</v>
      </c>
      <c r="N734">
        <v>99</v>
      </c>
      <c r="O734">
        <v>99</v>
      </c>
      <c r="P734">
        <v>99</v>
      </c>
      <c r="R734">
        <v>0</v>
      </c>
      <c r="AN734">
        <v>99</v>
      </c>
      <c r="AO734">
        <v>99</v>
      </c>
      <c r="AP734">
        <v>99</v>
      </c>
      <c r="AQ734">
        <v>99</v>
      </c>
    </row>
    <row r="735" spans="1:43">
      <c r="A735">
        <v>16</v>
      </c>
      <c r="B735">
        <v>157</v>
      </c>
      <c r="C735">
        <v>2024</v>
      </c>
      <c r="D735">
        <v>1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14</v>
      </c>
      <c r="M735">
        <v>99</v>
      </c>
      <c r="N735">
        <v>99</v>
      </c>
      <c r="O735">
        <v>99</v>
      </c>
      <c r="P735">
        <v>99</v>
      </c>
      <c r="R735">
        <v>0</v>
      </c>
      <c r="AN735">
        <v>99</v>
      </c>
      <c r="AO735">
        <v>99</v>
      </c>
      <c r="AP735">
        <v>99</v>
      </c>
      <c r="AQ735">
        <v>99</v>
      </c>
    </row>
    <row r="736" spans="1:43">
      <c r="A736">
        <v>16</v>
      </c>
      <c r="B736">
        <v>158</v>
      </c>
      <c r="C736">
        <v>2024</v>
      </c>
      <c r="D736">
        <v>2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14</v>
      </c>
      <c r="M736">
        <v>99</v>
      </c>
      <c r="N736">
        <v>99</v>
      </c>
      <c r="O736">
        <v>99</v>
      </c>
      <c r="P736">
        <v>99</v>
      </c>
      <c r="R736">
        <v>0</v>
      </c>
      <c r="AN736">
        <v>99</v>
      </c>
      <c r="AO736">
        <v>99</v>
      </c>
      <c r="AP736">
        <v>99</v>
      </c>
      <c r="AQ736">
        <v>99</v>
      </c>
    </row>
    <row r="737" spans="1:43">
      <c r="A737">
        <v>16</v>
      </c>
      <c r="B737">
        <v>159</v>
      </c>
      <c r="C737">
        <v>2024</v>
      </c>
      <c r="D737">
        <v>3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14</v>
      </c>
      <c r="M737">
        <v>99</v>
      </c>
      <c r="N737">
        <v>99</v>
      </c>
      <c r="O737">
        <v>99</v>
      </c>
      <c r="P737">
        <v>99</v>
      </c>
      <c r="R737">
        <v>0</v>
      </c>
      <c r="AN737">
        <v>99</v>
      </c>
      <c r="AO737">
        <v>99</v>
      </c>
      <c r="AP737">
        <v>99</v>
      </c>
      <c r="AQ737">
        <v>99</v>
      </c>
    </row>
    <row r="738" spans="1:43">
      <c r="A738">
        <v>16</v>
      </c>
      <c r="B738">
        <v>160</v>
      </c>
      <c r="C738">
        <v>2024</v>
      </c>
      <c r="D738">
        <v>4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14</v>
      </c>
      <c r="M738">
        <v>99</v>
      </c>
      <c r="N738">
        <v>99</v>
      </c>
      <c r="O738">
        <v>99</v>
      </c>
      <c r="P738">
        <v>99</v>
      </c>
      <c r="R738">
        <v>0</v>
      </c>
      <c r="AN738">
        <v>99</v>
      </c>
      <c r="AO738">
        <v>99</v>
      </c>
      <c r="AP738">
        <v>99</v>
      </c>
      <c r="AQ738">
        <v>99</v>
      </c>
    </row>
    <row r="739" spans="1:43">
      <c r="A739">
        <v>16</v>
      </c>
      <c r="B739">
        <v>161</v>
      </c>
      <c r="C739">
        <v>2024</v>
      </c>
      <c r="D739">
        <v>5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14</v>
      </c>
      <c r="M739">
        <v>99</v>
      </c>
      <c r="N739">
        <v>99</v>
      </c>
      <c r="O739">
        <v>99</v>
      </c>
      <c r="P739">
        <v>99</v>
      </c>
      <c r="R739">
        <v>0</v>
      </c>
      <c r="AN739">
        <v>99</v>
      </c>
      <c r="AO739">
        <v>99</v>
      </c>
      <c r="AP739">
        <v>99</v>
      </c>
      <c r="AQ739">
        <v>99</v>
      </c>
    </row>
    <row r="740" spans="1:43">
      <c r="A740">
        <v>16</v>
      </c>
      <c r="B740">
        <v>162</v>
      </c>
      <c r="C740">
        <v>2024</v>
      </c>
      <c r="D740">
        <v>6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14</v>
      </c>
      <c r="M740">
        <v>99</v>
      </c>
      <c r="N740">
        <v>99</v>
      </c>
      <c r="O740">
        <v>99</v>
      </c>
      <c r="P740">
        <v>99</v>
      </c>
      <c r="R740">
        <v>0</v>
      </c>
      <c r="AN740">
        <v>99</v>
      </c>
      <c r="AO740">
        <v>99</v>
      </c>
      <c r="AP740">
        <v>99</v>
      </c>
      <c r="AQ740">
        <v>99</v>
      </c>
    </row>
    <row r="741" spans="1:43">
      <c r="A741">
        <v>16</v>
      </c>
      <c r="B741">
        <v>163</v>
      </c>
      <c r="C741">
        <v>2024</v>
      </c>
      <c r="D741">
        <v>7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14</v>
      </c>
      <c r="M741">
        <v>99</v>
      </c>
      <c r="N741">
        <v>99</v>
      </c>
      <c r="O741">
        <v>99</v>
      </c>
      <c r="P741">
        <v>99</v>
      </c>
      <c r="R741">
        <v>0</v>
      </c>
      <c r="AN741">
        <v>99</v>
      </c>
      <c r="AO741">
        <v>99</v>
      </c>
      <c r="AP741">
        <v>99</v>
      </c>
      <c r="AQ741">
        <v>99</v>
      </c>
    </row>
    <row r="742" spans="1:43">
      <c r="A742">
        <v>16</v>
      </c>
      <c r="B742">
        <v>164</v>
      </c>
      <c r="C742">
        <v>2024</v>
      </c>
      <c r="D742">
        <v>8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14</v>
      </c>
      <c r="M742">
        <v>99</v>
      </c>
      <c r="N742">
        <v>99</v>
      </c>
      <c r="O742">
        <v>99</v>
      </c>
      <c r="P742">
        <v>99</v>
      </c>
      <c r="R742">
        <v>0</v>
      </c>
      <c r="AN742">
        <v>99</v>
      </c>
      <c r="AO742">
        <v>99</v>
      </c>
      <c r="AP742">
        <v>99</v>
      </c>
      <c r="AQ742">
        <v>99</v>
      </c>
    </row>
    <row r="743" spans="1:43">
      <c r="A743">
        <v>16</v>
      </c>
      <c r="B743">
        <v>165</v>
      </c>
      <c r="C743">
        <v>2024</v>
      </c>
      <c r="D743">
        <v>9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14</v>
      </c>
      <c r="M743">
        <v>99</v>
      </c>
      <c r="N743">
        <v>99</v>
      </c>
      <c r="O743">
        <v>99</v>
      </c>
      <c r="P743">
        <v>99</v>
      </c>
      <c r="R743">
        <v>0</v>
      </c>
      <c r="AN743">
        <v>99</v>
      </c>
      <c r="AO743">
        <v>99</v>
      </c>
      <c r="AP743">
        <v>99</v>
      </c>
      <c r="AQ743">
        <v>99</v>
      </c>
    </row>
    <row r="744" spans="1:43">
      <c r="A744">
        <v>16</v>
      </c>
      <c r="B744">
        <v>166</v>
      </c>
      <c r="C744">
        <v>2024</v>
      </c>
      <c r="D744">
        <v>10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14</v>
      </c>
      <c r="M744">
        <v>99</v>
      </c>
      <c r="N744">
        <v>99</v>
      </c>
      <c r="O744">
        <v>99</v>
      </c>
      <c r="P744">
        <v>99</v>
      </c>
      <c r="R744">
        <v>0</v>
      </c>
      <c r="AN744">
        <v>99</v>
      </c>
      <c r="AO744">
        <v>99</v>
      </c>
      <c r="AP744">
        <v>99</v>
      </c>
      <c r="AQ744">
        <v>99</v>
      </c>
    </row>
    <row r="745" spans="1:43">
      <c r="A745">
        <v>16</v>
      </c>
      <c r="B745">
        <v>167</v>
      </c>
      <c r="C745">
        <v>2024</v>
      </c>
      <c r="D745">
        <v>11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14</v>
      </c>
      <c r="M745">
        <v>99</v>
      </c>
      <c r="N745">
        <v>99</v>
      </c>
      <c r="O745">
        <v>99</v>
      </c>
      <c r="P745">
        <v>99</v>
      </c>
      <c r="R745">
        <v>0</v>
      </c>
      <c r="AN745">
        <v>99</v>
      </c>
      <c r="AO745">
        <v>99</v>
      </c>
      <c r="AP745">
        <v>99</v>
      </c>
      <c r="AQ745">
        <v>99</v>
      </c>
    </row>
    <row r="746" spans="1:43">
      <c r="A746">
        <v>16</v>
      </c>
      <c r="B746">
        <v>168</v>
      </c>
      <c r="C746">
        <v>2024</v>
      </c>
      <c r="D746">
        <v>12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14</v>
      </c>
      <c r="M746">
        <v>99</v>
      </c>
      <c r="N746">
        <v>99</v>
      </c>
      <c r="O746">
        <v>99</v>
      </c>
      <c r="P746">
        <v>99</v>
      </c>
      <c r="R746">
        <v>0</v>
      </c>
      <c r="AN746">
        <v>99</v>
      </c>
      <c r="AO746">
        <v>99</v>
      </c>
      <c r="AP746">
        <v>99</v>
      </c>
      <c r="AQ746">
        <v>99</v>
      </c>
    </row>
    <row r="747" spans="1:43">
      <c r="A747">
        <v>16</v>
      </c>
      <c r="B747">
        <v>169</v>
      </c>
      <c r="C747">
        <v>2024</v>
      </c>
      <c r="D747">
        <v>1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15</v>
      </c>
      <c r="M747">
        <v>99</v>
      </c>
      <c r="N747">
        <v>99</v>
      </c>
      <c r="O747">
        <v>99</v>
      </c>
      <c r="P747">
        <v>99</v>
      </c>
      <c r="R747">
        <v>0</v>
      </c>
      <c r="AN747">
        <v>99</v>
      </c>
      <c r="AO747">
        <v>99</v>
      </c>
      <c r="AP747">
        <v>99</v>
      </c>
      <c r="AQ747">
        <v>99</v>
      </c>
    </row>
    <row r="748" spans="1:43">
      <c r="A748">
        <v>16</v>
      </c>
      <c r="B748">
        <v>170</v>
      </c>
      <c r="C748">
        <v>2024</v>
      </c>
      <c r="D748">
        <v>2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15</v>
      </c>
      <c r="M748">
        <v>99</v>
      </c>
      <c r="N748">
        <v>99</v>
      </c>
      <c r="O748">
        <v>99</v>
      </c>
      <c r="P748">
        <v>99</v>
      </c>
      <c r="R748">
        <v>0</v>
      </c>
      <c r="AN748">
        <v>99</v>
      </c>
      <c r="AO748">
        <v>99</v>
      </c>
      <c r="AP748">
        <v>99</v>
      </c>
      <c r="AQ748">
        <v>99</v>
      </c>
    </row>
    <row r="749" spans="1:43">
      <c r="A749">
        <v>16</v>
      </c>
      <c r="B749">
        <v>171</v>
      </c>
      <c r="C749">
        <v>2024</v>
      </c>
      <c r="D749">
        <v>3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15</v>
      </c>
      <c r="M749">
        <v>99</v>
      </c>
      <c r="N749">
        <v>99</v>
      </c>
      <c r="O749">
        <v>99</v>
      </c>
      <c r="P749">
        <v>99</v>
      </c>
      <c r="R749">
        <v>0</v>
      </c>
      <c r="AN749">
        <v>99</v>
      </c>
      <c r="AO749">
        <v>99</v>
      </c>
      <c r="AP749">
        <v>99</v>
      </c>
      <c r="AQ749">
        <v>99</v>
      </c>
    </row>
    <row r="750" spans="1:43">
      <c r="A750">
        <v>16</v>
      </c>
      <c r="B750">
        <v>172</v>
      </c>
      <c r="C750">
        <v>2024</v>
      </c>
      <c r="D750">
        <v>4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15</v>
      </c>
      <c r="M750">
        <v>99</v>
      </c>
      <c r="N750">
        <v>99</v>
      </c>
      <c r="O750">
        <v>99</v>
      </c>
      <c r="P750">
        <v>99</v>
      </c>
      <c r="R750">
        <v>0</v>
      </c>
      <c r="AN750">
        <v>99</v>
      </c>
      <c r="AO750">
        <v>99</v>
      </c>
      <c r="AP750">
        <v>99</v>
      </c>
      <c r="AQ750">
        <v>99</v>
      </c>
    </row>
    <row r="751" spans="1:43">
      <c r="A751">
        <v>16</v>
      </c>
      <c r="B751">
        <v>173</v>
      </c>
      <c r="C751">
        <v>2024</v>
      </c>
      <c r="D751">
        <v>5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15</v>
      </c>
      <c r="M751">
        <v>99</v>
      </c>
      <c r="N751">
        <v>99</v>
      </c>
      <c r="O751">
        <v>99</v>
      </c>
      <c r="P751">
        <v>99</v>
      </c>
      <c r="R751">
        <v>0</v>
      </c>
      <c r="AN751">
        <v>99</v>
      </c>
      <c r="AO751">
        <v>99</v>
      </c>
      <c r="AP751">
        <v>99</v>
      </c>
      <c r="AQ751">
        <v>99</v>
      </c>
    </row>
    <row r="752" spans="1:43">
      <c r="A752">
        <v>16</v>
      </c>
      <c r="B752">
        <v>174</v>
      </c>
      <c r="C752">
        <v>2024</v>
      </c>
      <c r="D752">
        <v>6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15</v>
      </c>
      <c r="M752">
        <v>99</v>
      </c>
      <c r="N752">
        <v>99</v>
      </c>
      <c r="O752">
        <v>99</v>
      </c>
      <c r="P752">
        <v>99</v>
      </c>
      <c r="R752">
        <v>0</v>
      </c>
      <c r="AN752">
        <v>99</v>
      </c>
      <c r="AO752">
        <v>99</v>
      </c>
      <c r="AP752">
        <v>99</v>
      </c>
      <c r="AQ752">
        <v>99</v>
      </c>
    </row>
    <row r="753" spans="1:45">
      <c r="A753">
        <v>16</v>
      </c>
      <c r="B753">
        <v>175</v>
      </c>
      <c r="C753">
        <v>2024</v>
      </c>
      <c r="D753">
        <v>7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15</v>
      </c>
      <c r="M753">
        <v>99</v>
      </c>
      <c r="N753">
        <v>99</v>
      </c>
      <c r="O753">
        <v>99</v>
      </c>
      <c r="P753">
        <v>99</v>
      </c>
      <c r="R753">
        <v>0</v>
      </c>
      <c r="AN753">
        <v>99</v>
      </c>
      <c r="AO753">
        <v>99</v>
      </c>
      <c r="AP753">
        <v>99</v>
      </c>
      <c r="AQ753">
        <v>99</v>
      </c>
    </row>
    <row r="754" spans="1:45">
      <c r="A754">
        <v>16</v>
      </c>
      <c r="B754">
        <v>176</v>
      </c>
      <c r="C754">
        <v>2024</v>
      </c>
      <c r="D754">
        <v>8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15</v>
      </c>
      <c r="M754">
        <v>99</v>
      </c>
      <c r="N754">
        <v>99</v>
      </c>
      <c r="O754">
        <v>99</v>
      </c>
      <c r="P754">
        <v>99</v>
      </c>
      <c r="R754">
        <v>0</v>
      </c>
      <c r="AN754">
        <v>99</v>
      </c>
      <c r="AO754">
        <v>99</v>
      </c>
      <c r="AP754">
        <v>99</v>
      </c>
      <c r="AQ754">
        <v>99</v>
      </c>
    </row>
    <row r="755" spans="1:45">
      <c r="A755">
        <v>16</v>
      </c>
      <c r="B755">
        <v>177</v>
      </c>
      <c r="C755">
        <v>2024</v>
      </c>
      <c r="D755">
        <v>9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15</v>
      </c>
      <c r="M755">
        <v>99</v>
      </c>
      <c r="N755">
        <v>99</v>
      </c>
      <c r="O755">
        <v>99</v>
      </c>
      <c r="P755">
        <v>99</v>
      </c>
      <c r="R755">
        <v>0</v>
      </c>
      <c r="AN755">
        <v>99</v>
      </c>
      <c r="AO755">
        <v>99</v>
      </c>
      <c r="AP755">
        <v>99</v>
      </c>
      <c r="AQ755">
        <v>99</v>
      </c>
    </row>
    <row r="756" spans="1:45">
      <c r="A756">
        <v>16</v>
      </c>
      <c r="B756">
        <v>178</v>
      </c>
      <c r="C756">
        <v>2024</v>
      </c>
      <c r="D756">
        <v>10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15</v>
      </c>
      <c r="M756">
        <v>99</v>
      </c>
      <c r="N756">
        <v>99</v>
      </c>
      <c r="O756">
        <v>99</v>
      </c>
      <c r="P756">
        <v>99</v>
      </c>
      <c r="R756">
        <v>0</v>
      </c>
      <c r="AN756">
        <v>99</v>
      </c>
      <c r="AO756">
        <v>99</v>
      </c>
      <c r="AP756">
        <v>99</v>
      </c>
      <c r="AQ756">
        <v>99</v>
      </c>
    </row>
    <row r="757" spans="1:45">
      <c r="A757">
        <v>16</v>
      </c>
      <c r="B757">
        <v>179</v>
      </c>
      <c r="C757">
        <v>2024</v>
      </c>
      <c r="D757">
        <v>11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15</v>
      </c>
      <c r="M757">
        <v>99</v>
      </c>
      <c r="N757">
        <v>99</v>
      </c>
      <c r="O757">
        <v>99</v>
      </c>
      <c r="P757">
        <v>99</v>
      </c>
      <c r="R757">
        <v>0</v>
      </c>
      <c r="AN757">
        <v>99</v>
      </c>
      <c r="AO757">
        <v>99</v>
      </c>
      <c r="AP757">
        <v>99</v>
      </c>
      <c r="AQ757">
        <v>99</v>
      </c>
    </row>
    <row r="758" spans="1:45">
      <c r="A758">
        <v>16</v>
      </c>
      <c r="B758">
        <v>180</v>
      </c>
      <c r="C758">
        <v>2024</v>
      </c>
      <c r="D758">
        <v>12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15</v>
      </c>
      <c r="M758">
        <v>99</v>
      </c>
      <c r="N758">
        <v>99</v>
      </c>
      <c r="O758">
        <v>99</v>
      </c>
      <c r="P758">
        <v>99</v>
      </c>
      <c r="R758">
        <v>0</v>
      </c>
      <c r="AN758">
        <v>99</v>
      </c>
      <c r="AO758">
        <v>99</v>
      </c>
      <c r="AP758">
        <v>99</v>
      </c>
      <c r="AQ758">
        <v>99</v>
      </c>
    </row>
    <row r="759" spans="1:45">
      <c r="A759">
        <v>16</v>
      </c>
      <c r="B759">
        <v>181</v>
      </c>
      <c r="C759">
        <v>2023</v>
      </c>
      <c r="D759">
        <v>1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1</v>
      </c>
      <c r="M759">
        <v>99</v>
      </c>
      <c r="N759">
        <v>99</v>
      </c>
      <c r="O759">
        <v>99</v>
      </c>
      <c r="P759">
        <v>99</v>
      </c>
      <c r="Q759">
        <v>1</v>
      </c>
      <c r="R759">
        <v>1</v>
      </c>
      <c r="S759">
        <v>1</v>
      </c>
      <c r="T759">
        <v>4</v>
      </c>
      <c r="U759">
        <v>178.6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E759">
        <v>3.4843205574912883E-2</v>
      </c>
      <c r="AF759">
        <v>2.6976464016931441E-2</v>
      </c>
      <c r="AG759">
        <v>716</v>
      </c>
      <c r="AH759">
        <v>100</v>
      </c>
      <c r="AI759">
        <v>0</v>
      </c>
      <c r="AJ759">
        <v>0</v>
      </c>
      <c r="AN759">
        <v>99</v>
      </c>
      <c r="AO759">
        <v>99</v>
      </c>
      <c r="AP759">
        <v>99</v>
      </c>
      <c r="AQ759">
        <v>99</v>
      </c>
      <c r="AR759">
        <v>211</v>
      </c>
      <c r="AS759">
        <v>19.054855736113037</v>
      </c>
    </row>
    <row r="760" spans="1:45">
      <c r="A760">
        <v>16</v>
      </c>
      <c r="B760">
        <v>182</v>
      </c>
      <c r="C760">
        <v>2023</v>
      </c>
      <c r="D760">
        <v>2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1</v>
      </c>
      <c r="M760">
        <v>99</v>
      </c>
      <c r="N760">
        <v>99</v>
      </c>
      <c r="O760">
        <v>99</v>
      </c>
      <c r="P760">
        <v>99</v>
      </c>
      <c r="Q760">
        <v>3</v>
      </c>
      <c r="R760">
        <v>3</v>
      </c>
      <c r="S760">
        <v>1</v>
      </c>
      <c r="T760">
        <v>3.3333333333333344</v>
      </c>
      <c r="U760">
        <v>149.16666666666663</v>
      </c>
      <c r="V760">
        <v>0</v>
      </c>
      <c r="W760">
        <v>0</v>
      </c>
      <c r="X760">
        <v>0</v>
      </c>
      <c r="Y760">
        <v>38.08248357914119</v>
      </c>
      <c r="Z760">
        <v>0</v>
      </c>
      <c r="AA760">
        <v>1.2472191289246464</v>
      </c>
      <c r="AC760">
        <v>98.906410910014813</v>
      </c>
      <c r="AE760">
        <v>0.12647554806070821</v>
      </c>
      <c r="AF760">
        <v>8.2376735410896074E-2</v>
      </c>
      <c r="AG760">
        <v>631.66666666666652</v>
      </c>
      <c r="AH760">
        <v>100</v>
      </c>
      <c r="AI760">
        <v>0</v>
      </c>
      <c r="AJ760">
        <v>88.15642662651193</v>
      </c>
      <c r="AK760">
        <v>34.046732017861942</v>
      </c>
      <c r="AL760">
        <v>19.806914224100122</v>
      </c>
      <c r="AN760">
        <v>99</v>
      </c>
      <c r="AO760">
        <v>99</v>
      </c>
      <c r="AP760">
        <v>99</v>
      </c>
      <c r="AQ760">
        <v>99</v>
      </c>
      <c r="AR760">
        <v>202</v>
      </c>
      <c r="AS760">
        <v>17.667343100111545</v>
      </c>
    </row>
    <row r="761" spans="1:45">
      <c r="A761">
        <v>16</v>
      </c>
      <c r="B761">
        <v>183</v>
      </c>
      <c r="C761">
        <v>2023</v>
      </c>
      <c r="D761">
        <v>3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1</v>
      </c>
      <c r="M761">
        <v>99</v>
      </c>
      <c r="N761">
        <v>99</v>
      </c>
      <c r="O761">
        <v>99</v>
      </c>
      <c r="P761">
        <v>99</v>
      </c>
      <c r="Q761">
        <v>3</v>
      </c>
      <c r="R761">
        <v>3</v>
      </c>
      <c r="S761">
        <v>1</v>
      </c>
      <c r="T761">
        <v>2.6666666666666661</v>
      </c>
      <c r="U761">
        <v>150.93333333333339</v>
      </c>
      <c r="V761">
        <v>0</v>
      </c>
      <c r="W761">
        <v>0</v>
      </c>
      <c r="X761">
        <v>0</v>
      </c>
      <c r="Y761">
        <v>29.220578745504422</v>
      </c>
      <c r="Z761">
        <v>0</v>
      </c>
      <c r="AA761">
        <v>0.47140452079103218</v>
      </c>
      <c r="AC761">
        <v>93.004559766921474</v>
      </c>
      <c r="AE761">
        <v>0.12695725772323321</v>
      </c>
      <c r="AF761">
        <v>8.7395530205018612E-2</v>
      </c>
      <c r="AG761">
        <v>716</v>
      </c>
      <c r="AH761">
        <v>33.333333333333343</v>
      </c>
      <c r="AI761">
        <v>0</v>
      </c>
      <c r="AJ761">
        <v>0</v>
      </c>
      <c r="AN761">
        <v>99</v>
      </c>
      <c r="AO761">
        <v>99</v>
      </c>
      <c r="AP761">
        <v>99</v>
      </c>
      <c r="AQ761">
        <v>99</v>
      </c>
      <c r="AR761">
        <v>213</v>
      </c>
      <c r="AS761">
        <v>18.937047974993163</v>
      </c>
    </row>
    <row r="762" spans="1:45">
      <c r="A762">
        <v>16</v>
      </c>
      <c r="B762">
        <v>184</v>
      </c>
      <c r="C762">
        <v>2023</v>
      </c>
      <c r="D762">
        <v>4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1</v>
      </c>
      <c r="M762">
        <v>99</v>
      </c>
      <c r="N762">
        <v>99</v>
      </c>
      <c r="O762">
        <v>99</v>
      </c>
      <c r="P762">
        <v>99</v>
      </c>
      <c r="Q762">
        <v>1</v>
      </c>
      <c r="R762">
        <v>1</v>
      </c>
      <c r="S762">
        <v>1</v>
      </c>
      <c r="T762">
        <v>4</v>
      </c>
      <c r="U762">
        <v>153.5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E762">
        <v>4.5310376076121442E-2</v>
      </c>
      <c r="AF762">
        <v>2.9959538033682342E-2</v>
      </c>
      <c r="AG762">
        <v>704</v>
      </c>
      <c r="AH762">
        <v>0</v>
      </c>
      <c r="AI762">
        <v>0</v>
      </c>
      <c r="AJ762">
        <v>0</v>
      </c>
      <c r="AN762">
        <v>99</v>
      </c>
      <c r="AO762">
        <v>99</v>
      </c>
      <c r="AP762">
        <v>99</v>
      </c>
      <c r="AQ762">
        <v>99</v>
      </c>
      <c r="AR762">
        <v>198</v>
      </c>
      <c r="AS762">
        <v>19.839245428471017</v>
      </c>
    </row>
    <row r="763" spans="1:45">
      <c r="A763">
        <v>16</v>
      </c>
      <c r="B763">
        <v>185</v>
      </c>
      <c r="C763">
        <v>2023</v>
      </c>
      <c r="D763">
        <v>5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1</v>
      </c>
      <c r="M763">
        <v>99</v>
      </c>
      <c r="N763">
        <v>99</v>
      </c>
      <c r="O763">
        <v>99</v>
      </c>
      <c r="P763">
        <v>99</v>
      </c>
      <c r="Q763">
        <v>2</v>
      </c>
      <c r="R763">
        <v>2</v>
      </c>
      <c r="S763">
        <v>1</v>
      </c>
      <c r="T763">
        <v>5</v>
      </c>
      <c r="U763">
        <v>237.8</v>
      </c>
      <c r="V763">
        <v>0</v>
      </c>
      <c r="W763">
        <v>50</v>
      </c>
      <c r="X763">
        <v>0</v>
      </c>
      <c r="Y763">
        <v>52.600000000000087</v>
      </c>
      <c r="Z763">
        <v>0</v>
      </c>
      <c r="AA763">
        <v>2</v>
      </c>
      <c r="AC763">
        <v>99.999999999999858</v>
      </c>
      <c r="AE763">
        <v>6.1804697156983938E-2</v>
      </c>
      <c r="AF763">
        <v>6.2183858947761766E-2</v>
      </c>
      <c r="AG763">
        <v>656</v>
      </c>
      <c r="AH763">
        <v>50</v>
      </c>
      <c r="AI763">
        <v>0</v>
      </c>
      <c r="AJ763">
        <v>0</v>
      </c>
      <c r="AN763">
        <v>99</v>
      </c>
      <c r="AO763">
        <v>99</v>
      </c>
      <c r="AP763">
        <v>99</v>
      </c>
      <c r="AQ763">
        <v>99</v>
      </c>
      <c r="AR763">
        <v>213</v>
      </c>
      <c r="AS763">
        <v>19.14401024794391</v>
      </c>
    </row>
    <row r="764" spans="1:45">
      <c r="A764">
        <v>16</v>
      </c>
      <c r="B764">
        <v>186</v>
      </c>
      <c r="C764">
        <v>2023</v>
      </c>
      <c r="D764">
        <v>6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1</v>
      </c>
      <c r="M764">
        <v>99</v>
      </c>
      <c r="N764">
        <v>99</v>
      </c>
      <c r="O764">
        <v>99</v>
      </c>
      <c r="P764">
        <v>99</v>
      </c>
      <c r="Q764">
        <v>3</v>
      </c>
      <c r="R764">
        <v>4</v>
      </c>
      <c r="S764">
        <v>1</v>
      </c>
      <c r="T764">
        <v>3</v>
      </c>
      <c r="U764">
        <v>129.97500000000002</v>
      </c>
      <c r="V764">
        <v>0</v>
      </c>
      <c r="W764">
        <v>0</v>
      </c>
      <c r="X764">
        <v>0</v>
      </c>
      <c r="Y764">
        <v>35.557163483607624</v>
      </c>
      <c r="Z764">
        <v>0</v>
      </c>
      <c r="AA764">
        <v>1.2247448713915889</v>
      </c>
      <c r="AC764">
        <v>85.709128336902054</v>
      </c>
      <c r="AE764">
        <v>8.102086287218957E-2</v>
      </c>
      <c r="AF764">
        <v>4.4631402050125744E-2</v>
      </c>
      <c r="AG764">
        <v>632</v>
      </c>
      <c r="AH764">
        <v>100</v>
      </c>
      <c r="AI764">
        <v>25</v>
      </c>
      <c r="AJ764">
        <v>144.62537813260852</v>
      </c>
      <c r="AK764">
        <v>45.772280974492332</v>
      </c>
      <c r="AL764">
        <v>-6.069016626476869</v>
      </c>
      <c r="AN764">
        <v>99</v>
      </c>
      <c r="AO764">
        <v>99</v>
      </c>
      <c r="AP764">
        <v>99</v>
      </c>
      <c r="AQ764">
        <v>99</v>
      </c>
      <c r="AR764">
        <v>202.75</v>
      </c>
      <c r="AS764">
        <v>15.624751076657573</v>
      </c>
    </row>
    <row r="765" spans="1:45">
      <c r="A765">
        <v>16</v>
      </c>
      <c r="B765">
        <v>187</v>
      </c>
      <c r="C765">
        <v>2023</v>
      </c>
      <c r="D765">
        <v>7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1</v>
      </c>
      <c r="M765">
        <v>99</v>
      </c>
      <c r="N765">
        <v>99</v>
      </c>
      <c r="O765">
        <v>99</v>
      </c>
      <c r="P765">
        <v>99</v>
      </c>
      <c r="Q765">
        <v>2</v>
      </c>
      <c r="R765">
        <v>2</v>
      </c>
      <c r="S765">
        <v>1</v>
      </c>
      <c r="T765">
        <v>4</v>
      </c>
      <c r="U765">
        <v>110.25</v>
      </c>
      <c r="V765">
        <v>0</v>
      </c>
      <c r="W765">
        <v>0</v>
      </c>
      <c r="X765">
        <v>0</v>
      </c>
      <c r="Y765">
        <v>1.0500000000004155</v>
      </c>
      <c r="Z765">
        <v>0</v>
      </c>
      <c r="AA765">
        <v>1</v>
      </c>
      <c r="AC765">
        <v>-99.999999999961474</v>
      </c>
      <c r="AE765">
        <v>7.1428571428571411E-2</v>
      </c>
      <c r="AF765">
        <v>3.3247909075940343E-2</v>
      </c>
      <c r="AG765">
        <v>505.5</v>
      </c>
      <c r="AH765">
        <v>100</v>
      </c>
      <c r="AI765">
        <v>0</v>
      </c>
      <c r="AJ765">
        <v>142.5</v>
      </c>
      <c r="AK765">
        <v>99.99999999996038</v>
      </c>
      <c r="AL765">
        <v>-100</v>
      </c>
      <c r="AN765">
        <v>99</v>
      </c>
      <c r="AO765">
        <v>99</v>
      </c>
      <c r="AP765">
        <v>99</v>
      </c>
      <c r="AQ765">
        <v>99</v>
      </c>
      <c r="AR765">
        <v>192.5</v>
      </c>
      <c r="AS765">
        <v>15.481051336217652</v>
      </c>
    </row>
    <row r="766" spans="1:45">
      <c r="A766">
        <v>16</v>
      </c>
      <c r="B766">
        <v>188</v>
      </c>
      <c r="C766">
        <v>2023</v>
      </c>
      <c r="D766">
        <v>8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1</v>
      </c>
      <c r="M766">
        <v>99</v>
      </c>
      <c r="N766">
        <v>99</v>
      </c>
      <c r="O766">
        <v>99</v>
      </c>
      <c r="P766">
        <v>99</v>
      </c>
      <c r="Q766">
        <v>2</v>
      </c>
      <c r="R766">
        <v>2</v>
      </c>
      <c r="S766">
        <v>1</v>
      </c>
      <c r="T766">
        <v>3.5</v>
      </c>
      <c r="U766">
        <v>131.69999999999999</v>
      </c>
      <c r="V766">
        <v>0</v>
      </c>
      <c r="W766">
        <v>0</v>
      </c>
      <c r="X766">
        <v>0</v>
      </c>
      <c r="Y766">
        <v>1.000000000001819</v>
      </c>
      <c r="Z766">
        <v>0</v>
      </c>
      <c r="AA766">
        <v>1.5</v>
      </c>
      <c r="AC766">
        <v>99.999999999821881</v>
      </c>
      <c r="AE766">
        <v>5.9101654846335699E-2</v>
      </c>
      <c r="AF766">
        <v>3.3573895263977603E-2</v>
      </c>
      <c r="AG766">
        <v>535.5</v>
      </c>
      <c r="AH766">
        <v>100</v>
      </c>
      <c r="AI766">
        <v>0</v>
      </c>
      <c r="AJ766">
        <v>182.5</v>
      </c>
      <c r="AK766">
        <v>-99.999999999818101</v>
      </c>
      <c r="AL766">
        <v>-100</v>
      </c>
      <c r="AN766">
        <v>99</v>
      </c>
      <c r="AO766">
        <v>99</v>
      </c>
      <c r="AP766">
        <v>99</v>
      </c>
      <c r="AQ766">
        <v>99</v>
      </c>
      <c r="AR766">
        <v>207.5</v>
      </c>
      <c r="AS766">
        <v>14.87873473404858</v>
      </c>
    </row>
    <row r="767" spans="1:45">
      <c r="A767">
        <v>16</v>
      </c>
      <c r="B767">
        <v>189</v>
      </c>
      <c r="C767">
        <v>2023</v>
      </c>
      <c r="D767">
        <v>9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1</v>
      </c>
      <c r="M767">
        <v>99</v>
      </c>
      <c r="N767">
        <v>99</v>
      </c>
      <c r="O767">
        <v>99</v>
      </c>
      <c r="P767">
        <v>99</v>
      </c>
      <c r="Q767">
        <v>2</v>
      </c>
      <c r="R767">
        <v>2</v>
      </c>
      <c r="S767">
        <v>1</v>
      </c>
      <c r="T767">
        <v>3.5</v>
      </c>
      <c r="U767">
        <v>138.75</v>
      </c>
      <c r="V767">
        <v>0</v>
      </c>
      <c r="W767">
        <v>0</v>
      </c>
      <c r="X767">
        <v>0</v>
      </c>
      <c r="Y767">
        <v>42.950000000000038</v>
      </c>
      <c r="Z767">
        <v>0</v>
      </c>
      <c r="AA767">
        <v>0.5</v>
      </c>
      <c r="AC767">
        <v>100.00000000000001</v>
      </c>
      <c r="AE767">
        <v>5.1853772361939346E-2</v>
      </c>
      <c r="AF767">
        <v>3.1408126476394162E-2</v>
      </c>
      <c r="AG767">
        <v>1627</v>
      </c>
      <c r="AH767">
        <v>100</v>
      </c>
      <c r="AI767">
        <v>50</v>
      </c>
      <c r="AJ767">
        <v>961</v>
      </c>
      <c r="AK767">
        <v>99.999999999999943</v>
      </c>
      <c r="AL767">
        <v>100</v>
      </c>
      <c r="AN767">
        <v>99</v>
      </c>
      <c r="AO767">
        <v>99</v>
      </c>
      <c r="AP767">
        <v>99</v>
      </c>
      <c r="AQ767">
        <v>99</v>
      </c>
      <c r="AR767">
        <v>200</v>
      </c>
      <c r="AS767">
        <v>16.735110090416796</v>
      </c>
    </row>
    <row r="768" spans="1:45">
      <c r="A768">
        <v>16</v>
      </c>
      <c r="B768">
        <v>190</v>
      </c>
      <c r="C768">
        <v>2023</v>
      </c>
      <c r="D768">
        <v>10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1</v>
      </c>
      <c r="M768">
        <v>99</v>
      </c>
      <c r="N768">
        <v>99</v>
      </c>
      <c r="O768">
        <v>99</v>
      </c>
      <c r="P768">
        <v>99</v>
      </c>
      <c r="Q768">
        <v>6</v>
      </c>
      <c r="R768">
        <v>6</v>
      </c>
      <c r="S768">
        <v>1</v>
      </c>
      <c r="T768">
        <v>4</v>
      </c>
      <c r="U768">
        <v>170.75000000000003</v>
      </c>
      <c r="V768">
        <v>0</v>
      </c>
      <c r="W768">
        <v>16.666666666666671</v>
      </c>
      <c r="X768">
        <v>0</v>
      </c>
      <c r="Y768">
        <v>50.188204125405086</v>
      </c>
      <c r="Z768">
        <v>0</v>
      </c>
      <c r="AA768">
        <v>2.3094010767585038</v>
      </c>
      <c r="AC768">
        <v>88.607283841463598</v>
      </c>
      <c r="AE768">
        <v>0.13799448022079111</v>
      </c>
      <c r="AF768">
        <v>0.11289426628258742</v>
      </c>
      <c r="AG768">
        <v>651.33333333333348</v>
      </c>
      <c r="AH768">
        <v>100</v>
      </c>
      <c r="AI768">
        <v>16.666666666666671</v>
      </c>
      <c r="AJ768">
        <v>147.42418013639701</v>
      </c>
      <c r="AK768">
        <v>43.987518974460151</v>
      </c>
      <c r="AL768">
        <v>22.077871754451408</v>
      </c>
      <c r="AN768">
        <v>99</v>
      </c>
      <c r="AO768">
        <v>99</v>
      </c>
      <c r="AP768">
        <v>99</v>
      </c>
      <c r="AQ768">
        <v>99</v>
      </c>
      <c r="AR768">
        <v>260.66666666666674</v>
      </c>
      <c r="AS768">
        <v>14.35670479597205</v>
      </c>
    </row>
    <row r="769" spans="1:45">
      <c r="A769">
        <v>16</v>
      </c>
      <c r="B769">
        <v>191</v>
      </c>
      <c r="C769">
        <v>2023</v>
      </c>
      <c r="D769">
        <v>11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1</v>
      </c>
      <c r="M769">
        <v>99</v>
      </c>
      <c r="N769">
        <v>99</v>
      </c>
      <c r="O769">
        <v>99</v>
      </c>
      <c r="P769">
        <v>99</v>
      </c>
      <c r="Q769">
        <v>5</v>
      </c>
      <c r="R769">
        <v>5</v>
      </c>
      <c r="S769">
        <v>1</v>
      </c>
      <c r="T769">
        <v>3.8</v>
      </c>
      <c r="U769">
        <v>143.42000000000002</v>
      </c>
      <c r="V769">
        <v>0</v>
      </c>
      <c r="W769">
        <v>20</v>
      </c>
      <c r="X769">
        <v>0</v>
      </c>
      <c r="Y769">
        <v>51.658354600199921</v>
      </c>
      <c r="Z769">
        <v>0</v>
      </c>
      <c r="AA769">
        <v>2.3151673805580444</v>
      </c>
      <c r="AC769">
        <v>-15.598957295848058</v>
      </c>
      <c r="AE769">
        <v>0.10636034886194425</v>
      </c>
      <c r="AF769">
        <v>7.2300514451784981E-2</v>
      </c>
      <c r="AG769">
        <v>576.20000000000005</v>
      </c>
      <c r="AH769">
        <v>100</v>
      </c>
      <c r="AI769">
        <v>0</v>
      </c>
      <c r="AJ769">
        <v>140.36580780232757</v>
      </c>
      <c r="AK769">
        <v>72.083959996137509</v>
      </c>
      <c r="AL769">
        <v>31.21515647684684</v>
      </c>
      <c r="AN769">
        <v>99</v>
      </c>
      <c r="AO769">
        <v>99</v>
      </c>
      <c r="AP769">
        <v>99</v>
      </c>
      <c r="AQ769">
        <v>99</v>
      </c>
      <c r="AR769">
        <v>208</v>
      </c>
      <c r="AS769">
        <v>15.36389423054359</v>
      </c>
    </row>
    <row r="770" spans="1:45">
      <c r="A770">
        <v>16</v>
      </c>
      <c r="B770">
        <v>192</v>
      </c>
      <c r="C770">
        <v>2023</v>
      </c>
      <c r="D770">
        <v>12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1</v>
      </c>
      <c r="M770">
        <v>99</v>
      </c>
      <c r="N770">
        <v>99</v>
      </c>
      <c r="O770">
        <v>99</v>
      </c>
      <c r="P770">
        <v>99</v>
      </c>
      <c r="Q770">
        <v>1</v>
      </c>
      <c r="R770">
        <v>1</v>
      </c>
      <c r="S770">
        <v>1</v>
      </c>
      <c r="T770">
        <v>2</v>
      </c>
      <c r="U770">
        <v>95.3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E770">
        <v>7.610350076103499E-2</v>
      </c>
      <c r="AF770">
        <v>3.3772745217417813E-2</v>
      </c>
      <c r="AG770">
        <v>614</v>
      </c>
      <c r="AH770">
        <v>100</v>
      </c>
      <c r="AI770">
        <v>100</v>
      </c>
      <c r="AJ770">
        <v>0</v>
      </c>
      <c r="AN770">
        <v>99</v>
      </c>
      <c r="AO770">
        <v>99</v>
      </c>
      <c r="AP770">
        <v>99</v>
      </c>
      <c r="AQ770">
        <v>99</v>
      </c>
      <c r="AR770">
        <v>193</v>
      </c>
      <c r="AS770">
        <v>13.21452869270615</v>
      </c>
    </row>
    <row r="771" spans="1:45">
      <c r="A771">
        <v>16</v>
      </c>
      <c r="B771">
        <v>193</v>
      </c>
      <c r="C771">
        <v>2023</v>
      </c>
      <c r="D771">
        <v>1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2</v>
      </c>
      <c r="M771">
        <v>99</v>
      </c>
      <c r="N771">
        <v>99</v>
      </c>
      <c r="O771">
        <v>99</v>
      </c>
      <c r="P771">
        <v>99</v>
      </c>
      <c r="Q771">
        <v>23</v>
      </c>
      <c r="R771">
        <v>25</v>
      </c>
      <c r="S771">
        <v>2</v>
      </c>
      <c r="T771">
        <v>4.8</v>
      </c>
      <c r="U771">
        <v>168.976</v>
      </c>
      <c r="V771">
        <v>0</v>
      </c>
      <c r="W771">
        <v>0</v>
      </c>
      <c r="X771">
        <v>0</v>
      </c>
      <c r="Y771">
        <v>31.064053566783624</v>
      </c>
      <c r="Z771">
        <v>0</v>
      </c>
      <c r="AA771">
        <v>1.019803902718557</v>
      </c>
      <c r="AC771">
        <v>63.193429088669745</v>
      </c>
      <c r="AE771">
        <v>0.87108013937282203</v>
      </c>
      <c r="AF771">
        <v>0.63807040645646784</v>
      </c>
      <c r="AG771">
        <v>632.91304347826087</v>
      </c>
      <c r="AH771">
        <v>92</v>
      </c>
      <c r="AI771">
        <v>4</v>
      </c>
      <c r="AJ771">
        <v>80.455179552495053</v>
      </c>
      <c r="AK771">
        <v>-1.8847844402191665</v>
      </c>
      <c r="AL771">
        <v>-59.275646711345985</v>
      </c>
      <c r="AN771">
        <v>99</v>
      </c>
      <c r="AO771">
        <v>99</v>
      </c>
      <c r="AP771">
        <v>99</v>
      </c>
      <c r="AQ771">
        <v>99</v>
      </c>
      <c r="AR771">
        <v>199.95652173913044</v>
      </c>
      <c r="AS771">
        <v>20.689709310556953</v>
      </c>
    </row>
    <row r="772" spans="1:45">
      <c r="A772">
        <v>16</v>
      </c>
      <c r="B772">
        <v>194</v>
      </c>
      <c r="C772">
        <v>2023</v>
      </c>
      <c r="D772">
        <v>2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2</v>
      </c>
      <c r="M772">
        <v>99</v>
      </c>
      <c r="N772">
        <v>99</v>
      </c>
      <c r="O772">
        <v>99</v>
      </c>
      <c r="P772">
        <v>99</v>
      </c>
      <c r="Q772">
        <v>22</v>
      </c>
      <c r="R772">
        <v>28</v>
      </c>
      <c r="S772">
        <v>2</v>
      </c>
      <c r="T772">
        <v>5.2142857142857153</v>
      </c>
      <c r="U772">
        <v>167.65357142857147</v>
      </c>
      <c r="V772">
        <v>0</v>
      </c>
      <c r="W772">
        <v>10.714285714285712</v>
      </c>
      <c r="X772">
        <v>0</v>
      </c>
      <c r="Y772">
        <v>28.514388374779376</v>
      </c>
      <c r="Z772">
        <v>0</v>
      </c>
      <c r="AA772">
        <v>1.1758626880824528</v>
      </c>
      <c r="AC772">
        <v>1.6274364819123412</v>
      </c>
      <c r="AE772">
        <v>1.1804384485666102</v>
      </c>
      <c r="AF772">
        <v>0.86413655651255761</v>
      </c>
      <c r="AG772">
        <v>647.304347826087</v>
      </c>
      <c r="AH772">
        <v>82.142857142857125</v>
      </c>
      <c r="AI772">
        <v>0</v>
      </c>
      <c r="AJ772">
        <v>69.606618115264084</v>
      </c>
      <c r="AK772">
        <v>100.72300995307758</v>
      </c>
      <c r="AL772">
        <v>-42.564978703397053</v>
      </c>
      <c r="AN772">
        <v>99</v>
      </c>
      <c r="AO772">
        <v>99</v>
      </c>
      <c r="AP772">
        <v>99</v>
      </c>
      <c r="AQ772">
        <v>99</v>
      </c>
      <c r="AR772">
        <v>200.13043478260872</v>
      </c>
      <c r="AS772">
        <v>21.002558410835192</v>
      </c>
    </row>
    <row r="773" spans="1:45">
      <c r="A773">
        <v>16</v>
      </c>
      <c r="B773">
        <v>195</v>
      </c>
      <c r="C773">
        <v>2023</v>
      </c>
      <c r="D773">
        <v>3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2</v>
      </c>
      <c r="M773">
        <v>99</v>
      </c>
      <c r="N773">
        <v>99</v>
      </c>
      <c r="O773">
        <v>99</v>
      </c>
      <c r="P773">
        <v>99</v>
      </c>
      <c r="Q773">
        <v>33</v>
      </c>
      <c r="R773">
        <v>50</v>
      </c>
      <c r="S773">
        <v>2</v>
      </c>
      <c r="T773">
        <v>4.2199999999999989</v>
      </c>
      <c r="U773">
        <v>150.18799999999999</v>
      </c>
      <c r="V773">
        <v>0</v>
      </c>
      <c r="W773">
        <v>6</v>
      </c>
      <c r="X773">
        <v>0</v>
      </c>
      <c r="Y773">
        <v>34.315755215352745</v>
      </c>
      <c r="Z773">
        <v>0</v>
      </c>
      <c r="AA773">
        <v>1.345956908671299</v>
      </c>
      <c r="AC773">
        <v>63.234906447412882</v>
      </c>
      <c r="AE773">
        <v>2.115954295387219</v>
      </c>
      <c r="AF773">
        <v>1.4493992811872047</v>
      </c>
      <c r="AG773">
        <v>603.08695652173913</v>
      </c>
      <c r="AH773">
        <v>92</v>
      </c>
      <c r="AI773">
        <v>2</v>
      </c>
      <c r="AJ773">
        <v>88.188983361808781</v>
      </c>
      <c r="AK773">
        <v>85.24523344432049</v>
      </c>
      <c r="AL773">
        <v>58.199301222728657</v>
      </c>
      <c r="AN773">
        <v>99</v>
      </c>
      <c r="AO773">
        <v>99</v>
      </c>
      <c r="AP773">
        <v>99</v>
      </c>
      <c r="AQ773">
        <v>99</v>
      </c>
      <c r="AR773">
        <v>192.28260869565219</v>
      </c>
      <c r="AS773">
        <v>20.622432840154453</v>
      </c>
    </row>
    <row r="774" spans="1:45">
      <c r="A774">
        <v>16</v>
      </c>
      <c r="B774">
        <v>196</v>
      </c>
      <c r="C774">
        <v>2023</v>
      </c>
      <c r="D774">
        <v>4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2</v>
      </c>
      <c r="M774">
        <v>99</v>
      </c>
      <c r="N774">
        <v>99</v>
      </c>
      <c r="O774">
        <v>99</v>
      </c>
      <c r="P774">
        <v>99</v>
      </c>
      <c r="Q774">
        <v>17</v>
      </c>
      <c r="R774">
        <v>25</v>
      </c>
      <c r="S774">
        <v>2</v>
      </c>
      <c r="T774">
        <v>4.5599999999999996</v>
      </c>
      <c r="U774">
        <v>142.15600000000001</v>
      </c>
      <c r="V774">
        <v>0</v>
      </c>
      <c r="W774">
        <v>8</v>
      </c>
      <c r="X774">
        <v>0</v>
      </c>
      <c r="Y774">
        <v>40.098559375618336</v>
      </c>
      <c r="Z774">
        <v>0</v>
      </c>
      <c r="AA774">
        <v>1.471869559437929</v>
      </c>
      <c r="AC774">
        <v>46.439698678472894</v>
      </c>
      <c r="AE774">
        <v>1.132759401903036</v>
      </c>
      <c r="AF774">
        <v>0.6936364965335744</v>
      </c>
      <c r="AG774">
        <v>677.21739130434787</v>
      </c>
      <c r="AH774">
        <v>92</v>
      </c>
      <c r="AI774">
        <v>8</v>
      </c>
      <c r="AJ774">
        <v>431.37010806536551</v>
      </c>
      <c r="AK774">
        <v>34.355019174190453</v>
      </c>
      <c r="AL774">
        <v>36.043127643436051</v>
      </c>
      <c r="AN774">
        <v>99</v>
      </c>
      <c r="AO774">
        <v>99</v>
      </c>
      <c r="AP774">
        <v>99</v>
      </c>
      <c r="AQ774">
        <v>99</v>
      </c>
      <c r="AR774">
        <v>188.78260869565219</v>
      </c>
      <c r="AS774">
        <v>20.497277440084233</v>
      </c>
    </row>
    <row r="775" spans="1:45">
      <c r="A775">
        <v>16</v>
      </c>
      <c r="B775">
        <v>197</v>
      </c>
      <c r="C775">
        <v>2023</v>
      </c>
      <c r="D775">
        <v>5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2</v>
      </c>
      <c r="M775">
        <v>99</v>
      </c>
      <c r="N775">
        <v>99</v>
      </c>
      <c r="O775">
        <v>99</v>
      </c>
      <c r="P775">
        <v>99</v>
      </c>
      <c r="Q775">
        <v>21</v>
      </c>
      <c r="R775">
        <v>28</v>
      </c>
      <c r="S775">
        <v>2</v>
      </c>
      <c r="T775">
        <v>4.5357142857142847</v>
      </c>
      <c r="U775">
        <v>136.91428571428571</v>
      </c>
      <c r="V775">
        <v>0</v>
      </c>
      <c r="W775">
        <v>3.5714285714285721</v>
      </c>
      <c r="X775">
        <v>0</v>
      </c>
      <c r="Y775">
        <v>40.627117213275504</v>
      </c>
      <c r="Z775">
        <v>0</v>
      </c>
      <c r="AA775">
        <v>1.2387246568589021</v>
      </c>
      <c r="AC775">
        <v>67.885195029073301</v>
      </c>
      <c r="AE775">
        <v>0.86526576019777501</v>
      </c>
      <c r="AF775">
        <v>0.50123642065210161</v>
      </c>
      <c r="AG775">
        <v>612.34782608695662</v>
      </c>
      <c r="AH775">
        <v>82.142857142857125</v>
      </c>
      <c r="AI775">
        <v>0</v>
      </c>
      <c r="AJ775">
        <v>99.031224191359613</v>
      </c>
      <c r="AK775">
        <v>-39.891233912587779</v>
      </c>
      <c r="AL775">
        <v>14.425126926351956</v>
      </c>
      <c r="AN775">
        <v>99</v>
      </c>
      <c r="AO775">
        <v>99</v>
      </c>
      <c r="AP775">
        <v>99</v>
      </c>
      <c r="AQ775">
        <v>99</v>
      </c>
      <c r="AR775">
        <v>185.91304347826087</v>
      </c>
      <c r="AS775">
        <v>19.540820664074925</v>
      </c>
    </row>
    <row r="776" spans="1:45">
      <c r="A776">
        <v>16</v>
      </c>
      <c r="B776">
        <v>198</v>
      </c>
      <c r="C776">
        <v>2023</v>
      </c>
      <c r="D776">
        <v>6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2</v>
      </c>
      <c r="M776">
        <v>99</v>
      </c>
      <c r="N776">
        <v>99</v>
      </c>
      <c r="O776">
        <v>99</v>
      </c>
      <c r="P776">
        <v>99</v>
      </c>
      <c r="Q776">
        <v>27</v>
      </c>
      <c r="R776">
        <v>27</v>
      </c>
      <c r="S776">
        <v>2</v>
      </c>
      <c r="T776">
        <v>4.6296296296296306</v>
      </c>
      <c r="U776">
        <v>158.70740740740743</v>
      </c>
      <c r="V776">
        <v>0</v>
      </c>
      <c r="W776">
        <v>7.4074074074074083</v>
      </c>
      <c r="X776">
        <v>0</v>
      </c>
      <c r="Y776">
        <v>39.99599911404033</v>
      </c>
      <c r="Z776">
        <v>0</v>
      </c>
      <c r="AA776">
        <v>1.3917254983745122</v>
      </c>
      <c r="AC776">
        <v>58.531262809716146</v>
      </c>
      <c r="AE776">
        <v>0.54689082438727965</v>
      </c>
      <c r="AF776">
        <v>0.36785924394113056</v>
      </c>
      <c r="AG776">
        <v>613.86363636363637</v>
      </c>
      <c r="AH776">
        <v>81.481481481481467</v>
      </c>
      <c r="AI776">
        <v>7.4074074074074083</v>
      </c>
      <c r="AJ776">
        <v>81.25061983234643</v>
      </c>
      <c r="AK776">
        <v>59.965069044484174</v>
      </c>
      <c r="AL776">
        <v>96.105826578890841</v>
      </c>
      <c r="AN776">
        <v>99</v>
      </c>
      <c r="AO776">
        <v>99</v>
      </c>
      <c r="AP776">
        <v>99</v>
      </c>
      <c r="AQ776">
        <v>99</v>
      </c>
      <c r="AR776">
        <v>195.63636363636363</v>
      </c>
      <c r="AS776">
        <v>20.631956881777828</v>
      </c>
    </row>
    <row r="777" spans="1:45">
      <c r="A777">
        <v>16</v>
      </c>
      <c r="B777">
        <v>199</v>
      </c>
      <c r="C777">
        <v>2023</v>
      </c>
      <c r="D777">
        <v>7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2</v>
      </c>
      <c r="M777">
        <v>99</v>
      </c>
      <c r="N777">
        <v>99</v>
      </c>
      <c r="O777">
        <v>99</v>
      </c>
      <c r="P777">
        <v>99</v>
      </c>
      <c r="Q777">
        <v>19</v>
      </c>
      <c r="R777">
        <v>21</v>
      </c>
      <c r="S777">
        <v>2</v>
      </c>
      <c r="T777">
        <v>5</v>
      </c>
      <c r="U777">
        <v>162.72380952380956</v>
      </c>
      <c r="V777">
        <v>0</v>
      </c>
      <c r="W777">
        <v>19.047619047619055</v>
      </c>
      <c r="X777">
        <v>0</v>
      </c>
      <c r="Y777">
        <v>32.26962163902158</v>
      </c>
      <c r="Z777">
        <v>0</v>
      </c>
      <c r="AA777">
        <v>1.4800257398019101</v>
      </c>
      <c r="AC777">
        <v>24.218379387986719</v>
      </c>
      <c r="AE777">
        <v>0.75</v>
      </c>
      <c r="AF777">
        <v>0.51525965938459561</v>
      </c>
      <c r="AG777">
        <v>621.4666666666667</v>
      </c>
      <c r="AH777">
        <v>71.428571428571445</v>
      </c>
      <c r="AI777">
        <v>0</v>
      </c>
      <c r="AJ777">
        <v>107.745915106895</v>
      </c>
      <c r="AK777">
        <v>11.83259469551504</v>
      </c>
      <c r="AL777">
        <v>127.38289437668064</v>
      </c>
      <c r="AN777">
        <v>99</v>
      </c>
      <c r="AO777">
        <v>99</v>
      </c>
      <c r="AP777">
        <v>99</v>
      </c>
      <c r="AQ777">
        <v>99</v>
      </c>
      <c r="AR777">
        <v>198.13333333333327</v>
      </c>
      <c r="AS777">
        <v>20.057477032714488</v>
      </c>
    </row>
    <row r="778" spans="1:45">
      <c r="A778">
        <v>16</v>
      </c>
      <c r="B778">
        <v>200</v>
      </c>
      <c r="C778">
        <v>2023</v>
      </c>
      <c r="D778">
        <v>8</v>
      </c>
      <c r="E778">
        <v>99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2</v>
      </c>
      <c r="M778">
        <v>99</v>
      </c>
      <c r="N778">
        <v>99</v>
      </c>
      <c r="O778">
        <v>99</v>
      </c>
      <c r="P778">
        <v>99</v>
      </c>
      <c r="Q778">
        <v>17</v>
      </c>
      <c r="R778">
        <v>22</v>
      </c>
      <c r="S778">
        <v>2</v>
      </c>
      <c r="T778">
        <v>4.7727272727272716</v>
      </c>
      <c r="U778">
        <v>167.38636363636363</v>
      </c>
      <c r="V778">
        <v>0</v>
      </c>
      <c r="W778">
        <v>18.181818181818183</v>
      </c>
      <c r="X778">
        <v>0</v>
      </c>
      <c r="Y778">
        <v>45.291061685447779</v>
      </c>
      <c r="Z778">
        <v>0</v>
      </c>
      <c r="AA778">
        <v>1.443852743115327</v>
      </c>
      <c r="AC778">
        <v>62.782866955509583</v>
      </c>
      <c r="AE778">
        <v>0.65011820330969294</v>
      </c>
      <c r="AF778">
        <v>0.4693844696643793</v>
      </c>
      <c r="AG778">
        <v>598.52941176470597</v>
      </c>
      <c r="AH778">
        <v>77.272727272727266</v>
      </c>
      <c r="AI778">
        <v>0</v>
      </c>
      <c r="AJ778">
        <v>139.8752038938992</v>
      </c>
      <c r="AK778">
        <v>51.72830818903855</v>
      </c>
      <c r="AL778">
        <v>95.636674065579996</v>
      </c>
      <c r="AN778">
        <v>99</v>
      </c>
      <c r="AO778">
        <v>99</v>
      </c>
      <c r="AP778">
        <v>99</v>
      </c>
      <c r="AQ778">
        <v>99</v>
      </c>
      <c r="AR778">
        <v>197.88235294117649</v>
      </c>
      <c r="AS778">
        <v>20.155615545116873</v>
      </c>
    </row>
    <row r="779" spans="1:45">
      <c r="A779">
        <v>16</v>
      </c>
      <c r="B779">
        <v>201</v>
      </c>
      <c r="C779">
        <v>2023</v>
      </c>
      <c r="D779">
        <v>9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2</v>
      </c>
      <c r="M779">
        <v>99</v>
      </c>
      <c r="N779">
        <v>99</v>
      </c>
      <c r="O779">
        <v>99</v>
      </c>
      <c r="P779">
        <v>99</v>
      </c>
      <c r="Q779">
        <v>33</v>
      </c>
      <c r="R779">
        <v>42</v>
      </c>
      <c r="S779">
        <v>2</v>
      </c>
      <c r="T779">
        <v>4.0952380952380949</v>
      </c>
      <c r="U779">
        <v>153.35952380952381</v>
      </c>
      <c r="V779">
        <v>0</v>
      </c>
      <c r="W779">
        <v>0</v>
      </c>
      <c r="X779">
        <v>0</v>
      </c>
      <c r="Y779">
        <v>40.451511594122621</v>
      </c>
      <c r="Z779">
        <v>0</v>
      </c>
      <c r="AA779">
        <v>1.0421937442018721</v>
      </c>
      <c r="AC779">
        <v>58.066948130302229</v>
      </c>
      <c r="AE779">
        <v>1.0889292196007263</v>
      </c>
      <c r="AF779">
        <v>0.72901939980937813</v>
      </c>
      <c r="AG779">
        <v>624.57894736842115</v>
      </c>
      <c r="AH779">
        <v>90.476190476190439</v>
      </c>
      <c r="AI779">
        <v>4.7619047619047636</v>
      </c>
      <c r="AJ779">
        <v>175.86577291531898</v>
      </c>
      <c r="AK779">
        <v>38.888228071680032</v>
      </c>
      <c r="AL779">
        <v>33.204023661856155</v>
      </c>
      <c r="AN779">
        <v>99</v>
      </c>
      <c r="AO779">
        <v>99</v>
      </c>
      <c r="AP779">
        <v>99</v>
      </c>
      <c r="AQ779">
        <v>99</v>
      </c>
      <c r="AR779">
        <v>193.57894736842101</v>
      </c>
      <c r="AS779">
        <v>20.48820884278279</v>
      </c>
    </row>
    <row r="780" spans="1:45">
      <c r="A780">
        <v>16</v>
      </c>
      <c r="B780">
        <v>202</v>
      </c>
      <c r="C780">
        <v>2023</v>
      </c>
      <c r="D780">
        <v>10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2</v>
      </c>
      <c r="M780">
        <v>99</v>
      </c>
      <c r="N780">
        <v>99</v>
      </c>
      <c r="O780">
        <v>99</v>
      </c>
      <c r="P780">
        <v>99</v>
      </c>
      <c r="Q780">
        <v>75</v>
      </c>
      <c r="R780">
        <v>99</v>
      </c>
      <c r="S780">
        <v>2</v>
      </c>
      <c r="T780">
        <v>4.1111111111111116</v>
      </c>
      <c r="U780">
        <v>143.21515151515155</v>
      </c>
      <c r="V780">
        <v>0</v>
      </c>
      <c r="W780">
        <v>2.0202020202020203</v>
      </c>
      <c r="X780">
        <v>0</v>
      </c>
      <c r="Y780">
        <v>38.727218428377491</v>
      </c>
      <c r="Z780">
        <v>0</v>
      </c>
      <c r="AA780">
        <v>1.2704003098434311</v>
      </c>
      <c r="AC780">
        <v>68.046233963866129</v>
      </c>
      <c r="AE780">
        <v>2.2769089236430542</v>
      </c>
      <c r="AF780">
        <v>1.5623706936402235</v>
      </c>
      <c r="AG780">
        <v>581.15306122448976</v>
      </c>
      <c r="AH780">
        <v>98.989898989898975</v>
      </c>
      <c r="AI780">
        <v>8.0808080808080813</v>
      </c>
      <c r="AJ780">
        <v>110.46722221775332</v>
      </c>
      <c r="AK780">
        <v>58.524585826563481</v>
      </c>
      <c r="AL780">
        <v>45.421731026191878</v>
      </c>
      <c r="AN780">
        <v>99</v>
      </c>
      <c r="AO780">
        <v>99</v>
      </c>
      <c r="AP780">
        <v>99</v>
      </c>
      <c r="AQ780">
        <v>99</v>
      </c>
      <c r="AR780">
        <v>190.32653061224488</v>
      </c>
      <c r="AS780">
        <v>20.128514855960049</v>
      </c>
    </row>
    <row r="781" spans="1:45">
      <c r="A781">
        <v>16</v>
      </c>
      <c r="B781">
        <v>203</v>
      </c>
      <c r="C781">
        <v>2023</v>
      </c>
      <c r="D781">
        <v>11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2</v>
      </c>
      <c r="M781">
        <v>99</v>
      </c>
      <c r="N781">
        <v>99</v>
      </c>
      <c r="O781">
        <v>99</v>
      </c>
      <c r="P781">
        <v>99</v>
      </c>
      <c r="Q781">
        <v>57</v>
      </c>
      <c r="R781">
        <v>80</v>
      </c>
      <c r="S781">
        <v>2</v>
      </c>
      <c r="T781">
        <v>4.3624999999999998</v>
      </c>
      <c r="U781">
        <v>146.71874999999997</v>
      </c>
      <c r="V781">
        <v>0</v>
      </c>
      <c r="W781">
        <v>7.5</v>
      </c>
      <c r="X781">
        <v>0</v>
      </c>
      <c r="Y781">
        <v>35.539643687542934</v>
      </c>
      <c r="Z781">
        <v>0</v>
      </c>
      <c r="AA781">
        <v>1.2474348680392096</v>
      </c>
      <c r="AC781">
        <v>39.610557267207376</v>
      </c>
      <c r="AE781">
        <v>1.7017655817911077</v>
      </c>
      <c r="AF781">
        <v>1.183415546475842</v>
      </c>
      <c r="AG781">
        <v>591.05263157894763</v>
      </c>
      <c r="AH781">
        <v>93.75</v>
      </c>
      <c r="AI781">
        <v>6.25</v>
      </c>
      <c r="AJ781">
        <v>182.87959043681695</v>
      </c>
      <c r="AK781">
        <v>19.11861767755714</v>
      </c>
      <c r="AL781">
        <v>40.486428423384638</v>
      </c>
      <c r="AN781">
        <v>99</v>
      </c>
      <c r="AO781">
        <v>99</v>
      </c>
      <c r="AP781">
        <v>99</v>
      </c>
      <c r="AQ781">
        <v>99</v>
      </c>
      <c r="AR781">
        <v>191.76315789473688</v>
      </c>
      <c r="AS781">
        <v>20.223855413419464</v>
      </c>
    </row>
    <row r="782" spans="1:45">
      <c r="A782">
        <v>16</v>
      </c>
      <c r="B782">
        <v>204</v>
      </c>
      <c r="C782">
        <v>2023</v>
      </c>
      <c r="D782">
        <v>12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2</v>
      </c>
      <c r="M782">
        <v>99</v>
      </c>
      <c r="N782">
        <v>99</v>
      </c>
      <c r="O782">
        <v>99</v>
      </c>
      <c r="P782">
        <v>99</v>
      </c>
      <c r="Q782">
        <v>21</v>
      </c>
      <c r="R782">
        <v>26</v>
      </c>
      <c r="S782">
        <v>2</v>
      </c>
      <c r="T782">
        <v>3.7692307692307687</v>
      </c>
      <c r="U782">
        <v>124.5153846153846</v>
      </c>
      <c r="V782">
        <v>0</v>
      </c>
      <c r="W782">
        <v>0</v>
      </c>
      <c r="X782">
        <v>0</v>
      </c>
      <c r="Y782">
        <v>41.142002609234126</v>
      </c>
      <c r="Z782">
        <v>0</v>
      </c>
      <c r="AA782">
        <v>1.1200169060431573</v>
      </c>
      <c r="AC782">
        <v>48.719252511016393</v>
      </c>
      <c r="AE782">
        <v>1.9786910197869103</v>
      </c>
      <c r="AF782">
        <v>1.1472810636607389</v>
      </c>
      <c r="AG782">
        <v>565.36</v>
      </c>
      <c r="AH782">
        <v>96.153846153846175</v>
      </c>
      <c r="AI782">
        <v>23.07692307692308</v>
      </c>
      <c r="AJ782">
        <v>121.21811085807248</v>
      </c>
      <c r="AK782">
        <v>23.128576535855061</v>
      </c>
      <c r="AL782">
        <v>-16.154452381668285</v>
      </c>
      <c r="AN782">
        <v>99</v>
      </c>
      <c r="AO782">
        <v>99</v>
      </c>
      <c r="AP782">
        <v>99</v>
      </c>
      <c r="AQ782">
        <v>99</v>
      </c>
      <c r="AR782">
        <v>182.2</v>
      </c>
      <c r="AS782">
        <v>19.264599539898622</v>
      </c>
    </row>
    <row r="783" spans="1:45">
      <c r="A783">
        <v>16</v>
      </c>
      <c r="B783">
        <v>205</v>
      </c>
      <c r="C783">
        <v>2023</v>
      </c>
      <c r="D783">
        <v>1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3</v>
      </c>
      <c r="M783">
        <v>99</v>
      </c>
      <c r="N783">
        <v>99</v>
      </c>
      <c r="O783">
        <v>99</v>
      </c>
      <c r="P783">
        <v>99</v>
      </c>
      <c r="Q783">
        <v>183</v>
      </c>
      <c r="R783">
        <v>272</v>
      </c>
      <c r="S783">
        <v>3</v>
      </c>
      <c r="T783">
        <v>5.6875</v>
      </c>
      <c r="U783">
        <v>166.95992647058813</v>
      </c>
      <c r="V783">
        <v>0</v>
      </c>
      <c r="W783">
        <v>25.367647058823529</v>
      </c>
      <c r="X783">
        <v>0</v>
      </c>
      <c r="Y783">
        <v>43.955044430383211</v>
      </c>
      <c r="Z783">
        <v>0</v>
      </c>
      <c r="AA783">
        <v>1.2550449663844956</v>
      </c>
      <c r="AC783">
        <v>64.260402932587823</v>
      </c>
      <c r="AE783">
        <v>9.4773519163763051</v>
      </c>
      <c r="AF783">
        <v>6.8593777046321884</v>
      </c>
      <c r="AG783">
        <v>547.96414342629487</v>
      </c>
      <c r="AH783">
        <v>92.279411764705884</v>
      </c>
      <c r="AI783">
        <v>13.970588235294121</v>
      </c>
      <c r="AJ783">
        <v>120.09048177898038</v>
      </c>
      <c r="AK783">
        <v>62.740726933608322</v>
      </c>
      <c r="AL783">
        <v>28.085670034180872</v>
      </c>
      <c r="AN783">
        <v>99</v>
      </c>
      <c r="AO783">
        <v>99</v>
      </c>
      <c r="AP783">
        <v>99</v>
      </c>
      <c r="AQ783">
        <v>99</v>
      </c>
      <c r="AR783">
        <v>191.05577689243032</v>
      </c>
      <c r="AS783">
        <v>23.215231185745559</v>
      </c>
    </row>
    <row r="784" spans="1:45">
      <c r="A784">
        <v>16</v>
      </c>
      <c r="B784">
        <v>206</v>
      </c>
      <c r="C784">
        <v>2023</v>
      </c>
      <c r="D784">
        <v>2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3</v>
      </c>
      <c r="M784">
        <v>99</v>
      </c>
      <c r="N784">
        <v>99</v>
      </c>
      <c r="O784">
        <v>99</v>
      </c>
      <c r="P784">
        <v>99</v>
      </c>
      <c r="Q784">
        <v>151</v>
      </c>
      <c r="R784">
        <v>212</v>
      </c>
      <c r="S784">
        <v>3</v>
      </c>
      <c r="T784">
        <v>5.8066037735849028</v>
      </c>
      <c r="U784">
        <v>170.99198113207547</v>
      </c>
      <c r="V784">
        <v>0</v>
      </c>
      <c r="W784">
        <v>34.433962264150935</v>
      </c>
      <c r="X784">
        <v>0</v>
      </c>
      <c r="Y784">
        <v>43.601264498709675</v>
      </c>
      <c r="Z784">
        <v>0</v>
      </c>
      <c r="AA784">
        <v>1.4651143858959783</v>
      </c>
      <c r="AC784">
        <v>72.815195787778819</v>
      </c>
      <c r="AE784">
        <v>8.9376053962900492</v>
      </c>
      <c r="AF784">
        <v>6.6730309981354354</v>
      </c>
      <c r="AG784">
        <v>550.01554404145088</v>
      </c>
      <c r="AH784">
        <v>90.566037735849022</v>
      </c>
      <c r="AI784">
        <v>8.4905660377358441</v>
      </c>
      <c r="AJ784">
        <v>113.6276291240457</v>
      </c>
      <c r="AK784">
        <v>53.901432378186946</v>
      </c>
      <c r="AL784">
        <v>16.61551286926322</v>
      </c>
      <c r="AN784">
        <v>99</v>
      </c>
      <c r="AO784">
        <v>99</v>
      </c>
      <c r="AP784">
        <v>99</v>
      </c>
      <c r="AQ784">
        <v>99</v>
      </c>
      <c r="AR784">
        <v>193.33678756476684</v>
      </c>
      <c r="AS784">
        <v>22.904828936051345</v>
      </c>
    </row>
    <row r="785" spans="1:45">
      <c r="A785">
        <v>16</v>
      </c>
      <c r="B785">
        <v>207</v>
      </c>
      <c r="C785">
        <v>2023</v>
      </c>
      <c r="D785">
        <v>3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3</v>
      </c>
      <c r="M785">
        <v>99</v>
      </c>
      <c r="N785">
        <v>99</v>
      </c>
      <c r="O785">
        <v>99</v>
      </c>
      <c r="P785">
        <v>99</v>
      </c>
      <c r="Q785">
        <v>167</v>
      </c>
      <c r="R785">
        <v>225</v>
      </c>
      <c r="S785">
        <v>3</v>
      </c>
      <c r="T785">
        <v>5.8044444444444441</v>
      </c>
      <c r="U785">
        <v>168.30000000000004</v>
      </c>
      <c r="V785">
        <v>0</v>
      </c>
      <c r="W785">
        <v>35.111111111111114</v>
      </c>
      <c r="X785">
        <v>0</v>
      </c>
      <c r="Y785">
        <v>43.969790639584239</v>
      </c>
      <c r="Z785">
        <v>0</v>
      </c>
      <c r="AA785">
        <v>1.6157496444623611</v>
      </c>
      <c r="AC785">
        <v>65.230777307876522</v>
      </c>
      <c r="AE785">
        <v>9.5217943292424927</v>
      </c>
      <c r="AF785">
        <v>7.3088565371875918</v>
      </c>
      <c r="AG785">
        <v>549.93867924528308</v>
      </c>
      <c r="AH785">
        <v>94.222222222222229</v>
      </c>
      <c r="AI785">
        <v>8.8888888888888893</v>
      </c>
      <c r="AJ785">
        <v>113.87481132743716</v>
      </c>
      <c r="AK785">
        <v>63.600237108092912</v>
      </c>
      <c r="AL785">
        <v>43.767606173674686</v>
      </c>
      <c r="AN785">
        <v>99</v>
      </c>
      <c r="AO785">
        <v>99</v>
      </c>
      <c r="AP785">
        <v>99</v>
      </c>
      <c r="AQ785">
        <v>99</v>
      </c>
      <c r="AR785">
        <v>191.70754716981128</v>
      </c>
      <c r="AS785">
        <v>23.145900915134003</v>
      </c>
    </row>
    <row r="786" spans="1:45">
      <c r="A786">
        <v>16</v>
      </c>
      <c r="B786">
        <v>208</v>
      </c>
      <c r="C786">
        <v>2023</v>
      </c>
      <c r="D786">
        <v>4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3</v>
      </c>
      <c r="M786">
        <v>99</v>
      </c>
      <c r="N786">
        <v>99</v>
      </c>
      <c r="O786">
        <v>99</v>
      </c>
      <c r="P786">
        <v>99</v>
      </c>
      <c r="Q786">
        <v>120</v>
      </c>
      <c r="R786">
        <v>185</v>
      </c>
      <c r="S786">
        <v>3</v>
      </c>
      <c r="T786">
        <v>5.9351351351351322</v>
      </c>
      <c r="U786">
        <v>171.11513513513503</v>
      </c>
      <c r="V786">
        <v>0</v>
      </c>
      <c r="W786">
        <v>35.13513513513513</v>
      </c>
      <c r="X786">
        <v>0</v>
      </c>
      <c r="Y786">
        <v>44.889712155617424</v>
      </c>
      <c r="Z786">
        <v>0</v>
      </c>
      <c r="AA786">
        <v>1.4203570575484483</v>
      </c>
      <c r="AC786">
        <v>64.661832098266885</v>
      </c>
      <c r="AE786">
        <v>8.3824195740824656</v>
      </c>
      <c r="AF786">
        <v>6.178554552805589</v>
      </c>
      <c r="AG786">
        <v>557.5795454545455</v>
      </c>
      <c r="AH786">
        <v>95.135135135135116</v>
      </c>
      <c r="AI786">
        <v>6.4864864864864877</v>
      </c>
      <c r="AJ786">
        <v>111.22645017249802</v>
      </c>
      <c r="AK786">
        <v>76.49586132229318</v>
      </c>
      <c r="AL786">
        <v>51.072108446894639</v>
      </c>
      <c r="AN786">
        <v>99</v>
      </c>
      <c r="AO786">
        <v>99</v>
      </c>
      <c r="AP786">
        <v>99</v>
      </c>
      <c r="AQ786">
        <v>99</v>
      </c>
      <c r="AR786">
        <v>192.6875</v>
      </c>
      <c r="AS786">
        <v>23.24612851278766</v>
      </c>
    </row>
    <row r="787" spans="1:45">
      <c r="A787">
        <v>16</v>
      </c>
      <c r="B787">
        <v>209</v>
      </c>
      <c r="C787">
        <v>2023</v>
      </c>
      <c r="D787">
        <v>5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3</v>
      </c>
      <c r="M787">
        <v>99</v>
      </c>
      <c r="N787">
        <v>99</v>
      </c>
      <c r="O787">
        <v>99</v>
      </c>
      <c r="P787">
        <v>99</v>
      </c>
      <c r="Q787">
        <v>135</v>
      </c>
      <c r="R787">
        <v>195</v>
      </c>
      <c r="S787">
        <v>3</v>
      </c>
      <c r="T787">
        <v>5.9179487179487209</v>
      </c>
      <c r="U787">
        <v>167.10769230769222</v>
      </c>
      <c r="V787">
        <v>0</v>
      </c>
      <c r="W787">
        <v>35.897435897435905</v>
      </c>
      <c r="X787">
        <v>0</v>
      </c>
      <c r="Y787">
        <v>47.869797686767264</v>
      </c>
      <c r="Z787">
        <v>0</v>
      </c>
      <c r="AA787">
        <v>1.4441520970526023</v>
      </c>
      <c r="AC787">
        <v>77.220784572891489</v>
      </c>
      <c r="AE787">
        <v>6.0259579728059345</v>
      </c>
      <c r="AF787">
        <v>4.260561874835501</v>
      </c>
      <c r="AG787">
        <v>546.52197802197804</v>
      </c>
      <c r="AH787">
        <v>92.307692307692321</v>
      </c>
      <c r="AI787">
        <v>2.5641025641025639</v>
      </c>
      <c r="AJ787">
        <v>116.34576670018748</v>
      </c>
      <c r="AK787">
        <v>81.05897548167998</v>
      </c>
      <c r="AL787">
        <v>70.639381295612623</v>
      </c>
      <c r="AN787">
        <v>99</v>
      </c>
      <c r="AO787">
        <v>99</v>
      </c>
      <c r="AP787">
        <v>99</v>
      </c>
      <c r="AQ787">
        <v>99</v>
      </c>
      <c r="AR787">
        <v>190.96703296703296</v>
      </c>
      <c r="AS787">
        <v>23.138068022571716</v>
      </c>
    </row>
    <row r="788" spans="1:45">
      <c r="A788">
        <v>16</v>
      </c>
      <c r="B788">
        <v>210</v>
      </c>
      <c r="C788">
        <v>2023</v>
      </c>
      <c r="D788">
        <v>6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3</v>
      </c>
      <c r="M788">
        <v>99</v>
      </c>
      <c r="N788">
        <v>99</v>
      </c>
      <c r="O788">
        <v>99</v>
      </c>
      <c r="P788">
        <v>99</v>
      </c>
      <c r="Q788">
        <v>164</v>
      </c>
      <c r="R788">
        <v>216</v>
      </c>
      <c r="S788">
        <v>3</v>
      </c>
      <c r="T788">
        <v>6.0185185185185173</v>
      </c>
      <c r="U788">
        <v>171.70740740740743</v>
      </c>
      <c r="V788">
        <v>0</v>
      </c>
      <c r="W788">
        <v>36.574074074074069</v>
      </c>
      <c r="X788">
        <v>0</v>
      </c>
      <c r="Y788">
        <v>47.707303392480497</v>
      </c>
      <c r="Z788">
        <v>0</v>
      </c>
      <c r="AA788">
        <v>1.4686948191776577</v>
      </c>
      <c r="AC788">
        <v>67.158618339703949</v>
      </c>
      <c r="AE788">
        <v>4.3751265950982372</v>
      </c>
      <c r="AF788">
        <v>3.1839298795089506</v>
      </c>
      <c r="AG788">
        <v>576.82587064676625</v>
      </c>
      <c r="AH788">
        <v>93.055555555555557</v>
      </c>
      <c r="AI788">
        <v>7.4074074074074083</v>
      </c>
      <c r="AJ788">
        <v>113.31585112763048</v>
      </c>
      <c r="AK788">
        <v>87.6984006022237</v>
      </c>
      <c r="AL788">
        <v>60.274729375513495</v>
      </c>
      <c r="AN788">
        <v>99</v>
      </c>
      <c r="AO788">
        <v>99</v>
      </c>
      <c r="AP788">
        <v>99</v>
      </c>
      <c r="AQ788">
        <v>99</v>
      </c>
      <c r="AR788">
        <v>192.41293532338312</v>
      </c>
      <c r="AS788">
        <v>23.462179695172047</v>
      </c>
    </row>
    <row r="789" spans="1:45">
      <c r="A789">
        <v>16</v>
      </c>
      <c r="B789">
        <v>211</v>
      </c>
      <c r="C789">
        <v>2023</v>
      </c>
      <c r="D789">
        <v>7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3</v>
      </c>
      <c r="M789">
        <v>99</v>
      </c>
      <c r="N789">
        <v>99</v>
      </c>
      <c r="O789">
        <v>99</v>
      </c>
      <c r="P789">
        <v>99</v>
      </c>
      <c r="Q789">
        <v>78</v>
      </c>
      <c r="R789">
        <v>103</v>
      </c>
      <c r="S789">
        <v>3</v>
      </c>
      <c r="T789">
        <v>5.9417475728155313</v>
      </c>
      <c r="U789">
        <v>169.07572815533973</v>
      </c>
      <c r="V789">
        <v>0</v>
      </c>
      <c r="W789">
        <v>36.893203883495154</v>
      </c>
      <c r="X789">
        <v>0</v>
      </c>
      <c r="Y789">
        <v>44.194783916664541</v>
      </c>
      <c r="Z789">
        <v>0</v>
      </c>
      <c r="AA789">
        <v>1.4130133243275225</v>
      </c>
      <c r="AC789">
        <v>69.503533493730956</v>
      </c>
      <c r="AE789">
        <v>3.6785714285714279</v>
      </c>
      <c r="AF789">
        <v>2.6258761314090044</v>
      </c>
      <c r="AG789">
        <v>552.95698924731187</v>
      </c>
      <c r="AH789">
        <v>90.291262135922324</v>
      </c>
      <c r="AI789">
        <v>3.8834951456310689</v>
      </c>
      <c r="AJ789">
        <v>106.04279050879586</v>
      </c>
      <c r="AK789">
        <v>68.385754402574889</v>
      </c>
      <c r="AL789">
        <v>51.995512540196032</v>
      </c>
      <c r="AN789">
        <v>99</v>
      </c>
      <c r="AO789">
        <v>99</v>
      </c>
      <c r="AP789">
        <v>99</v>
      </c>
      <c r="AQ789">
        <v>99</v>
      </c>
      <c r="AR789">
        <v>191.56989247311827</v>
      </c>
      <c r="AS789">
        <v>23.430324387124475</v>
      </c>
    </row>
    <row r="790" spans="1:45">
      <c r="A790">
        <v>16</v>
      </c>
      <c r="B790">
        <v>212</v>
      </c>
      <c r="C790">
        <v>2023</v>
      </c>
      <c r="D790">
        <v>8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3</v>
      </c>
      <c r="M790">
        <v>99</v>
      </c>
      <c r="N790">
        <v>99</v>
      </c>
      <c r="O790">
        <v>99</v>
      </c>
      <c r="P790">
        <v>99</v>
      </c>
      <c r="Q790">
        <v>110</v>
      </c>
      <c r="R790">
        <v>159</v>
      </c>
      <c r="S790">
        <v>3</v>
      </c>
      <c r="T790">
        <v>5.7106918238993742</v>
      </c>
      <c r="U790">
        <v>167.61823899371061</v>
      </c>
      <c r="V790">
        <v>0</v>
      </c>
      <c r="W790">
        <v>35.84905660377359</v>
      </c>
      <c r="X790">
        <v>0</v>
      </c>
      <c r="Y790">
        <v>47.729972724378818</v>
      </c>
      <c r="Z790">
        <v>0</v>
      </c>
      <c r="AA790">
        <v>1.6071613005258667</v>
      </c>
      <c r="AC790">
        <v>73.481571496392618</v>
      </c>
      <c r="AE790">
        <v>4.6985815602836913</v>
      </c>
      <c r="AF790">
        <v>3.3970689250146004</v>
      </c>
      <c r="AG790">
        <v>541.46308724832204</v>
      </c>
      <c r="AH790">
        <v>93.710691823899381</v>
      </c>
      <c r="AI790">
        <v>4.4025157232704411</v>
      </c>
      <c r="AJ790">
        <v>129.55232797765015</v>
      </c>
      <c r="AK790">
        <v>62.965598113813037</v>
      </c>
      <c r="AL790">
        <v>53.210626801820005</v>
      </c>
      <c r="AN790">
        <v>99</v>
      </c>
      <c r="AO790">
        <v>99</v>
      </c>
      <c r="AP790">
        <v>99</v>
      </c>
      <c r="AQ790">
        <v>99</v>
      </c>
      <c r="AR790">
        <v>190.51677852348996</v>
      </c>
      <c r="AS790">
        <v>23.159154698699766</v>
      </c>
    </row>
    <row r="791" spans="1:45">
      <c r="A791">
        <v>16</v>
      </c>
      <c r="B791">
        <v>213</v>
      </c>
      <c r="C791">
        <v>2023</v>
      </c>
      <c r="D791">
        <v>9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3</v>
      </c>
      <c r="M791">
        <v>99</v>
      </c>
      <c r="N791">
        <v>99</v>
      </c>
      <c r="O791">
        <v>99</v>
      </c>
      <c r="P791">
        <v>99</v>
      </c>
      <c r="Q791">
        <v>155</v>
      </c>
      <c r="R791">
        <v>250</v>
      </c>
      <c r="S791">
        <v>3</v>
      </c>
      <c r="T791">
        <v>5.3840000000000012</v>
      </c>
      <c r="U791">
        <v>165.76719999999997</v>
      </c>
      <c r="V791">
        <v>0</v>
      </c>
      <c r="W791">
        <v>24</v>
      </c>
      <c r="X791">
        <v>0</v>
      </c>
      <c r="Y791">
        <v>44.217918134620511</v>
      </c>
      <c r="Z791">
        <v>0</v>
      </c>
      <c r="AA791">
        <v>1.5913968706768262</v>
      </c>
      <c r="AC791">
        <v>67.764355036935825</v>
      </c>
      <c r="AE791">
        <v>6.4817215452424177</v>
      </c>
      <c r="AF791">
        <v>4.6904839488628145</v>
      </c>
      <c r="AG791">
        <v>544.08264462809916</v>
      </c>
      <c r="AH791">
        <v>96.8</v>
      </c>
      <c r="AI791">
        <v>9.1999999999999993</v>
      </c>
      <c r="AJ791">
        <v>127.49383953853882</v>
      </c>
      <c r="AK791">
        <v>71.176787375903899</v>
      </c>
      <c r="AL791">
        <v>49.220774779258065</v>
      </c>
      <c r="AN791">
        <v>99</v>
      </c>
      <c r="AO791">
        <v>99</v>
      </c>
      <c r="AP791">
        <v>99</v>
      </c>
      <c r="AQ791">
        <v>99</v>
      </c>
      <c r="AR791">
        <v>191.55371900826449</v>
      </c>
      <c r="AS791">
        <v>22.91064060731512</v>
      </c>
    </row>
    <row r="792" spans="1:45">
      <c r="A792">
        <v>16</v>
      </c>
      <c r="B792">
        <v>214</v>
      </c>
      <c r="C792">
        <v>2023</v>
      </c>
      <c r="D792">
        <v>10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3</v>
      </c>
      <c r="M792">
        <v>99</v>
      </c>
      <c r="N792">
        <v>99</v>
      </c>
      <c r="O792">
        <v>99</v>
      </c>
      <c r="P792">
        <v>99</v>
      </c>
      <c r="Q792">
        <v>345</v>
      </c>
      <c r="R792">
        <v>611</v>
      </c>
      <c r="S792">
        <v>3</v>
      </c>
      <c r="T792">
        <v>5.0736497545008179</v>
      </c>
      <c r="U792">
        <v>157.35368248772502</v>
      </c>
      <c r="V792">
        <v>0</v>
      </c>
      <c r="W792">
        <v>17.184942716857606</v>
      </c>
      <c r="X792">
        <v>0</v>
      </c>
      <c r="Y792">
        <v>44.907893721681681</v>
      </c>
      <c r="Z792">
        <v>0</v>
      </c>
      <c r="AA792">
        <v>1.4209594054120311</v>
      </c>
      <c r="AC792">
        <v>63.728194374030082</v>
      </c>
      <c r="AE792">
        <v>14.052437902483899</v>
      </c>
      <c r="AF792">
        <v>10.594440929852052</v>
      </c>
      <c r="AG792">
        <v>532.27166666666653</v>
      </c>
      <c r="AH792">
        <v>97.708674304418977</v>
      </c>
      <c r="AI792">
        <v>8.5106382978723421</v>
      </c>
      <c r="AJ792">
        <v>129.5058088680025</v>
      </c>
      <c r="AK792">
        <v>76.857016959977884</v>
      </c>
      <c r="AL792">
        <v>56.46410485430512</v>
      </c>
      <c r="AN792">
        <v>99</v>
      </c>
      <c r="AO792">
        <v>99</v>
      </c>
      <c r="AP792">
        <v>99</v>
      </c>
      <c r="AQ792">
        <v>99</v>
      </c>
      <c r="AR792">
        <v>188.25</v>
      </c>
      <c r="AS792">
        <v>22.867876953605538</v>
      </c>
    </row>
    <row r="793" spans="1:45">
      <c r="A793">
        <v>16</v>
      </c>
      <c r="B793">
        <v>215</v>
      </c>
      <c r="C793">
        <v>2023</v>
      </c>
      <c r="D793">
        <v>11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3</v>
      </c>
      <c r="M793">
        <v>99</v>
      </c>
      <c r="N793">
        <v>99</v>
      </c>
      <c r="O793">
        <v>99</v>
      </c>
      <c r="P793">
        <v>99</v>
      </c>
      <c r="Q793">
        <v>329</v>
      </c>
      <c r="R793">
        <v>525</v>
      </c>
      <c r="S793">
        <v>3</v>
      </c>
      <c r="T793">
        <v>5.3980952380952383</v>
      </c>
      <c r="U793">
        <v>163.2855238095238</v>
      </c>
      <c r="V793">
        <v>0</v>
      </c>
      <c r="W793">
        <v>21.142857142857139</v>
      </c>
      <c r="X793">
        <v>0</v>
      </c>
      <c r="Y793">
        <v>44.578733558480657</v>
      </c>
      <c r="Z793">
        <v>0</v>
      </c>
      <c r="AA793">
        <v>1.3882487050669921</v>
      </c>
      <c r="AC793">
        <v>61.907395162773589</v>
      </c>
      <c r="AE793">
        <v>11.16783663050415</v>
      </c>
      <c r="AF793">
        <v>8.6430823753002688</v>
      </c>
      <c r="AG793">
        <v>548.53634577603134</v>
      </c>
      <c r="AH793">
        <v>96.571428571428555</v>
      </c>
      <c r="AI793">
        <v>13.904761904761903</v>
      </c>
      <c r="AJ793">
        <v>119.82126979256078</v>
      </c>
      <c r="AK793">
        <v>61.771121523863791</v>
      </c>
      <c r="AL793">
        <v>41.023580298424754</v>
      </c>
      <c r="AN793">
        <v>99</v>
      </c>
      <c r="AO793">
        <v>99</v>
      </c>
      <c r="AP793">
        <v>99</v>
      </c>
      <c r="AQ793">
        <v>99</v>
      </c>
      <c r="AR793">
        <v>190.12573673870327</v>
      </c>
      <c r="AS793">
        <v>22.941112188453442</v>
      </c>
    </row>
    <row r="794" spans="1:45">
      <c r="A794">
        <v>16</v>
      </c>
      <c r="B794">
        <v>216</v>
      </c>
      <c r="C794">
        <v>2023</v>
      </c>
      <c r="D794">
        <v>12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3</v>
      </c>
      <c r="M794">
        <v>99</v>
      </c>
      <c r="N794">
        <v>99</v>
      </c>
      <c r="O794">
        <v>99</v>
      </c>
      <c r="P794">
        <v>99</v>
      </c>
      <c r="Q794">
        <v>102</v>
      </c>
      <c r="R794">
        <v>176</v>
      </c>
      <c r="S794">
        <v>3</v>
      </c>
      <c r="T794">
        <v>5.3295454545454541</v>
      </c>
      <c r="U794">
        <v>153.88693181818181</v>
      </c>
      <c r="V794">
        <v>0</v>
      </c>
      <c r="W794">
        <v>19.886363636363637</v>
      </c>
      <c r="X794">
        <v>0</v>
      </c>
      <c r="Y794">
        <v>46.242555908490658</v>
      </c>
      <c r="Z794">
        <v>0</v>
      </c>
      <c r="AA794">
        <v>1.3460513878908844</v>
      </c>
      <c r="AC794">
        <v>67.846587556189391</v>
      </c>
      <c r="AE794">
        <v>13.394216133942155</v>
      </c>
      <c r="AF794">
        <v>9.5981574894340618</v>
      </c>
      <c r="AG794">
        <v>553.96470588235297</v>
      </c>
      <c r="AH794">
        <v>96.590909090909108</v>
      </c>
      <c r="AI794">
        <v>16.477272727272723</v>
      </c>
      <c r="AJ794">
        <v>107.15793150176523</v>
      </c>
      <c r="AK794">
        <v>69.688262477423393</v>
      </c>
      <c r="AL794">
        <v>41.880283251435209</v>
      </c>
      <c r="AN794">
        <v>99</v>
      </c>
      <c r="AO794">
        <v>99</v>
      </c>
      <c r="AP794">
        <v>99</v>
      </c>
      <c r="AQ794">
        <v>99</v>
      </c>
      <c r="AR794">
        <v>187.04117647058823</v>
      </c>
      <c r="AS794">
        <v>22.735248901691055</v>
      </c>
    </row>
    <row r="795" spans="1:45">
      <c r="A795">
        <v>16</v>
      </c>
      <c r="B795">
        <v>217</v>
      </c>
      <c r="C795">
        <v>2023</v>
      </c>
      <c r="D795">
        <v>1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4</v>
      </c>
      <c r="M795">
        <v>99</v>
      </c>
      <c r="N795">
        <v>99</v>
      </c>
      <c r="O795">
        <v>99</v>
      </c>
      <c r="P795">
        <v>99</v>
      </c>
      <c r="Q795">
        <v>402</v>
      </c>
      <c r="R795">
        <v>617</v>
      </c>
      <c r="S795">
        <v>4</v>
      </c>
      <c r="T795">
        <v>7.0956239870340356</v>
      </c>
      <c r="U795">
        <v>202.59351701782819</v>
      </c>
      <c r="V795">
        <v>0</v>
      </c>
      <c r="W795">
        <v>70.178282009724484</v>
      </c>
      <c r="X795">
        <v>0</v>
      </c>
      <c r="Y795">
        <v>41.735833087186258</v>
      </c>
      <c r="Z795">
        <v>0</v>
      </c>
      <c r="AA795">
        <v>1.3648505981281203</v>
      </c>
      <c r="AC795">
        <v>62.627346224762093</v>
      </c>
      <c r="AE795">
        <v>21.498257839721251</v>
      </c>
      <c r="AF795">
        <v>18.880534140029312</v>
      </c>
      <c r="AG795">
        <v>574.48628884826314</v>
      </c>
      <c r="AH795">
        <v>88.654781199351717</v>
      </c>
      <c r="AI795">
        <v>12.641815235008101</v>
      </c>
      <c r="AJ795">
        <v>176.16258199874639</v>
      </c>
      <c r="AK795">
        <v>47.863396692690891</v>
      </c>
      <c r="AL795">
        <v>22.351825675562726</v>
      </c>
      <c r="AN795">
        <v>99</v>
      </c>
      <c r="AO795">
        <v>99</v>
      </c>
      <c r="AP795">
        <v>99</v>
      </c>
      <c r="AQ795">
        <v>99</v>
      </c>
      <c r="AR795">
        <v>196.50822669104204</v>
      </c>
      <c r="AS795">
        <v>26.331815151827456</v>
      </c>
    </row>
    <row r="796" spans="1:45">
      <c r="A796">
        <v>16</v>
      </c>
      <c r="B796">
        <v>218</v>
      </c>
      <c r="C796">
        <v>2023</v>
      </c>
      <c r="D796">
        <v>2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4</v>
      </c>
      <c r="M796">
        <v>99</v>
      </c>
      <c r="N796">
        <v>99</v>
      </c>
      <c r="O796">
        <v>99</v>
      </c>
      <c r="P796">
        <v>99</v>
      </c>
      <c r="Q796">
        <v>331</v>
      </c>
      <c r="R796">
        <v>534</v>
      </c>
      <c r="S796">
        <v>4</v>
      </c>
      <c r="T796">
        <v>7.0880149812734095</v>
      </c>
      <c r="U796">
        <v>198.40636704119839</v>
      </c>
      <c r="V796">
        <v>0</v>
      </c>
      <c r="W796">
        <v>71.535580524344553</v>
      </c>
      <c r="X796">
        <v>0</v>
      </c>
      <c r="Y796">
        <v>41.838284135297449</v>
      </c>
      <c r="Z796">
        <v>0</v>
      </c>
      <c r="AA796">
        <v>1.4693263863887109</v>
      </c>
      <c r="AC796">
        <v>63.190956969443953</v>
      </c>
      <c r="AE796">
        <v>22.512647554806065</v>
      </c>
      <c r="AF796">
        <v>19.503313385584413</v>
      </c>
      <c r="AG796">
        <v>563.30177514792888</v>
      </c>
      <c r="AH796">
        <v>94.75655430711609</v>
      </c>
      <c r="AI796">
        <v>14.606741573033702</v>
      </c>
      <c r="AJ796">
        <v>116.28812775011031</v>
      </c>
      <c r="AK796">
        <v>59.419450225363597</v>
      </c>
      <c r="AL796">
        <v>13.244403110387298</v>
      </c>
      <c r="AN796">
        <v>99</v>
      </c>
      <c r="AO796">
        <v>99</v>
      </c>
      <c r="AP796">
        <v>99</v>
      </c>
      <c r="AQ796">
        <v>99</v>
      </c>
      <c r="AR796">
        <v>195.28007889546353</v>
      </c>
      <c r="AS796">
        <v>26.218746013875919</v>
      </c>
    </row>
    <row r="797" spans="1:45">
      <c r="A797">
        <v>16</v>
      </c>
      <c r="B797">
        <v>219</v>
      </c>
      <c r="C797">
        <v>2023</v>
      </c>
      <c r="D797">
        <v>3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4</v>
      </c>
      <c r="M797">
        <v>99</v>
      </c>
      <c r="N797">
        <v>99</v>
      </c>
      <c r="O797">
        <v>99</v>
      </c>
      <c r="P797">
        <v>99</v>
      </c>
      <c r="Q797">
        <v>365</v>
      </c>
      <c r="R797">
        <v>541</v>
      </c>
      <c r="S797">
        <v>4</v>
      </c>
      <c r="T797">
        <v>7.3068391866913132</v>
      </c>
      <c r="U797">
        <v>201.44565619223656</v>
      </c>
      <c r="V797">
        <v>0</v>
      </c>
      <c r="W797">
        <v>77.079482439926082</v>
      </c>
      <c r="X797">
        <v>0</v>
      </c>
      <c r="Y797">
        <v>44.430618039745859</v>
      </c>
      <c r="Z797">
        <v>0</v>
      </c>
      <c r="AA797">
        <v>1.4548438406772231</v>
      </c>
      <c r="AC797">
        <v>59.275960988905858</v>
      </c>
      <c r="AE797">
        <v>22.894625476089718</v>
      </c>
      <c r="AF797">
        <v>21.034780062624456</v>
      </c>
      <c r="AG797">
        <v>552.75882352941187</v>
      </c>
      <c r="AH797">
        <v>93.160813308687622</v>
      </c>
      <c r="AI797">
        <v>13.67837338262477</v>
      </c>
      <c r="AJ797">
        <v>111.43123559075616</v>
      </c>
      <c r="AK797">
        <v>63.087730300048818</v>
      </c>
      <c r="AL797">
        <v>37.387979220279199</v>
      </c>
      <c r="AN797">
        <v>99</v>
      </c>
      <c r="AO797">
        <v>99</v>
      </c>
      <c r="AP797">
        <v>99</v>
      </c>
      <c r="AQ797">
        <v>99</v>
      </c>
      <c r="AR797">
        <v>195.33725490196079</v>
      </c>
      <c r="AS797">
        <v>26.367198443346599</v>
      </c>
    </row>
    <row r="798" spans="1:45">
      <c r="A798">
        <v>16</v>
      </c>
      <c r="B798">
        <v>220</v>
      </c>
      <c r="C798">
        <v>2023</v>
      </c>
      <c r="D798">
        <v>4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4</v>
      </c>
      <c r="M798">
        <v>99</v>
      </c>
      <c r="N798">
        <v>99</v>
      </c>
      <c r="O798">
        <v>99</v>
      </c>
      <c r="P798">
        <v>99</v>
      </c>
      <c r="Q798">
        <v>283</v>
      </c>
      <c r="R798">
        <v>374</v>
      </c>
      <c r="S798">
        <v>4</v>
      </c>
      <c r="T798">
        <v>7.4839572192513373</v>
      </c>
      <c r="U798">
        <v>205.90080213903744</v>
      </c>
      <c r="V798">
        <v>0</v>
      </c>
      <c r="W798">
        <v>81.28342245989306</v>
      </c>
      <c r="X798">
        <v>0</v>
      </c>
      <c r="Y798">
        <v>41.808812677931968</v>
      </c>
      <c r="Z798">
        <v>0</v>
      </c>
      <c r="AA798">
        <v>1.4155399409317322</v>
      </c>
      <c r="AC798">
        <v>64.166443325090029</v>
      </c>
      <c r="AE798">
        <v>16.946080652469419</v>
      </c>
      <c r="AF798">
        <v>15.029909768117083</v>
      </c>
      <c r="AG798">
        <v>562.237142857143</v>
      </c>
      <c r="AH798">
        <v>93.582887700534755</v>
      </c>
      <c r="AI798">
        <v>10.962566844919788</v>
      </c>
      <c r="AJ798">
        <v>103.99836972819531</v>
      </c>
      <c r="AK798">
        <v>88.149207051944614</v>
      </c>
      <c r="AL798">
        <v>55.065562819191754</v>
      </c>
      <c r="AN798">
        <v>99</v>
      </c>
      <c r="AO798">
        <v>99</v>
      </c>
      <c r="AP798">
        <v>99</v>
      </c>
      <c r="AQ798">
        <v>99</v>
      </c>
      <c r="AR798">
        <v>196.98571428571424</v>
      </c>
      <c r="AS798">
        <v>26.629076176734031</v>
      </c>
    </row>
    <row r="799" spans="1:45">
      <c r="A799">
        <v>16</v>
      </c>
      <c r="B799">
        <v>221</v>
      </c>
      <c r="C799">
        <v>2023</v>
      </c>
      <c r="D799">
        <v>5</v>
      </c>
      <c r="E799">
        <v>99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4</v>
      </c>
      <c r="M799">
        <v>99</v>
      </c>
      <c r="N799">
        <v>99</v>
      </c>
      <c r="O799">
        <v>99</v>
      </c>
      <c r="P799">
        <v>99</v>
      </c>
      <c r="Q799">
        <v>343</v>
      </c>
      <c r="R799">
        <v>510</v>
      </c>
      <c r="S799">
        <v>4</v>
      </c>
      <c r="T799">
        <v>7.3235294117647056</v>
      </c>
      <c r="U799">
        <v>202.72431372549028</v>
      </c>
      <c r="V799">
        <v>0</v>
      </c>
      <c r="W799">
        <v>77.058823529411754</v>
      </c>
      <c r="X799">
        <v>0</v>
      </c>
      <c r="Y799">
        <v>52.392167475342248</v>
      </c>
      <c r="Z799">
        <v>0</v>
      </c>
      <c r="AA799">
        <v>1.6836105268136381</v>
      </c>
      <c r="AC799">
        <v>74.765319514931932</v>
      </c>
      <c r="AE799">
        <v>15.760197775030901</v>
      </c>
      <c r="AF799">
        <v>13.517981215924561</v>
      </c>
      <c r="AG799">
        <v>562.43967280163588</v>
      </c>
      <c r="AH799">
        <v>95.686274509803923</v>
      </c>
      <c r="AI799">
        <v>15.294117647058822</v>
      </c>
      <c r="AJ799">
        <v>101.95199630616936</v>
      </c>
      <c r="AK799">
        <v>76.093597030351276</v>
      </c>
      <c r="AL799">
        <v>53.706332652933405</v>
      </c>
      <c r="AN799">
        <v>99</v>
      </c>
      <c r="AO799">
        <v>99</v>
      </c>
      <c r="AP799">
        <v>99</v>
      </c>
      <c r="AQ799">
        <v>99</v>
      </c>
      <c r="AR799">
        <v>195.22494887525565</v>
      </c>
      <c r="AS799">
        <v>26.395452289822391</v>
      </c>
    </row>
    <row r="800" spans="1:45">
      <c r="A800">
        <v>16</v>
      </c>
      <c r="B800">
        <v>222</v>
      </c>
      <c r="C800">
        <v>2023</v>
      </c>
      <c r="D800">
        <v>6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4</v>
      </c>
      <c r="M800">
        <v>99</v>
      </c>
      <c r="N800">
        <v>99</v>
      </c>
      <c r="O800">
        <v>99</v>
      </c>
      <c r="P800">
        <v>99</v>
      </c>
      <c r="Q800">
        <v>476</v>
      </c>
      <c r="R800">
        <v>734</v>
      </c>
      <c r="S800">
        <v>4</v>
      </c>
      <c r="T800">
        <v>7.2493188010899186</v>
      </c>
      <c r="U800">
        <v>201.1798365122616</v>
      </c>
      <c r="V800">
        <v>0</v>
      </c>
      <c r="W800">
        <v>74.659400544959126</v>
      </c>
      <c r="X800">
        <v>0</v>
      </c>
      <c r="Y800">
        <v>48.248257039298394</v>
      </c>
      <c r="Z800">
        <v>0</v>
      </c>
      <c r="AA800">
        <v>1.6137077397977082</v>
      </c>
      <c r="AC800">
        <v>72.890289577755382</v>
      </c>
      <c r="AE800">
        <v>14.867328337046787</v>
      </c>
      <c r="AF800">
        <v>12.67655436648176</v>
      </c>
      <c r="AG800">
        <v>564.75949367088606</v>
      </c>
      <c r="AH800">
        <v>96.185286103542225</v>
      </c>
      <c r="AI800">
        <v>14.85013623978201</v>
      </c>
      <c r="AJ800">
        <v>104.35876042200861</v>
      </c>
      <c r="AK800">
        <v>75.380713787852144</v>
      </c>
      <c r="AL800">
        <v>55.407511289237512</v>
      </c>
      <c r="AN800">
        <v>99</v>
      </c>
      <c r="AO800">
        <v>99</v>
      </c>
      <c r="AP800">
        <v>99</v>
      </c>
      <c r="AQ800">
        <v>99</v>
      </c>
      <c r="AR800">
        <v>195.38537271448672</v>
      </c>
      <c r="AS800">
        <v>26.389706853125901</v>
      </c>
    </row>
    <row r="801" spans="1:45">
      <c r="A801">
        <v>16</v>
      </c>
      <c r="B801">
        <v>223</v>
      </c>
      <c r="C801">
        <v>2023</v>
      </c>
      <c r="D801">
        <v>7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4</v>
      </c>
      <c r="M801">
        <v>99</v>
      </c>
      <c r="N801">
        <v>99</v>
      </c>
      <c r="O801">
        <v>99</v>
      </c>
      <c r="P801">
        <v>99</v>
      </c>
      <c r="Q801">
        <v>230</v>
      </c>
      <c r="R801">
        <v>316</v>
      </c>
      <c r="S801">
        <v>4</v>
      </c>
      <c r="T801">
        <v>7.1297468354430382</v>
      </c>
      <c r="U801">
        <v>201.47151898734165</v>
      </c>
      <c r="V801">
        <v>0</v>
      </c>
      <c r="W801">
        <v>73.101265822784782</v>
      </c>
      <c r="X801">
        <v>0</v>
      </c>
      <c r="Y801">
        <v>51.208734040166291</v>
      </c>
      <c r="Z801">
        <v>0</v>
      </c>
      <c r="AA801">
        <v>1.5586430926732662</v>
      </c>
      <c r="AC801">
        <v>75.8894755597657</v>
      </c>
      <c r="AE801">
        <v>11.285714285714288</v>
      </c>
      <c r="AF801">
        <v>9.5996740649421373</v>
      </c>
      <c r="AG801">
        <v>563.28082191780811</v>
      </c>
      <c r="AH801">
        <v>92.405063291139228</v>
      </c>
      <c r="AI801">
        <v>17.405063291139239</v>
      </c>
      <c r="AJ801">
        <v>118.57653115937488</v>
      </c>
      <c r="AK801">
        <v>80.440164177086871</v>
      </c>
      <c r="AL801">
        <v>53.283488607010739</v>
      </c>
      <c r="AN801">
        <v>99</v>
      </c>
      <c r="AO801">
        <v>99</v>
      </c>
      <c r="AP801">
        <v>99</v>
      </c>
      <c r="AQ801">
        <v>99</v>
      </c>
      <c r="AR801">
        <v>195.50342465753425</v>
      </c>
      <c r="AS801">
        <v>26.283774931294474</v>
      </c>
    </row>
    <row r="802" spans="1:45">
      <c r="A802">
        <v>16</v>
      </c>
      <c r="B802">
        <v>224</v>
      </c>
      <c r="C802">
        <v>2023</v>
      </c>
      <c r="D802">
        <v>8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4</v>
      </c>
      <c r="M802">
        <v>99</v>
      </c>
      <c r="N802">
        <v>99</v>
      </c>
      <c r="O802">
        <v>99</v>
      </c>
      <c r="P802">
        <v>99</v>
      </c>
      <c r="Q802">
        <v>313</v>
      </c>
      <c r="R802">
        <v>486</v>
      </c>
      <c r="S802">
        <v>4</v>
      </c>
      <c r="T802">
        <v>7.0946502057613161</v>
      </c>
      <c r="U802">
        <v>200.30576131687235</v>
      </c>
      <c r="V802">
        <v>0</v>
      </c>
      <c r="W802">
        <v>68.518518518518519</v>
      </c>
      <c r="X802">
        <v>0</v>
      </c>
      <c r="Y802">
        <v>45.689560447497122</v>
      </c>
      <c r="Z802">
        <v>0</v>
      </c>
      <c r="AA802">
        <v>1.5110335563805939</v>
      </c>
      <c r="AC802">
        <v>69.764106025289678</v>
      </c>
      <c r="AE802">
        <v>14.361702127659573</v>
      </c>
      <c r="AF802">
        <v>12.408396736882493</v>
      </c>
      <c r="AG802">
        <v>547.9083155650319</v>
      </c>
      <c r="AH802">
        <v>95.473251028806573</v>
      </c>
      <c r="AI802">
        <v>17.489711934156379</v>
      </c>
      <c r="AJ802">
        <v>119.43781832754163</v>
      </c>
      <c r="AK802">
        <v>75.021765801546749</v>
      </c>
      <c r="AL802">
        <v>42.253955138499137</v>
      </c>
      <c r="AN802">
        <v>99</v>
      </c>
      <c r="AO802">
        <v>99</v>
      </c>
      <c r="AP802">
        <v>99</v>
      </c>
      <c r="AQ802">
        <v>99</v>
      </c>
      <c r="AR802">
        <v>195.55010660980807</v>
      </c>
      <c r="AS802">
        <v>26.200246544607477</v>
      </c>
    </row>
    <row r="803" spans="1:45">
      <c r="A803">
        <v>16</v>
      </c>
      <c r="B803">
        <v>225</v>
      </c>
      <c r="C803">
        <v>2023</v>
      </c>
      <c r="D803">
        <v>9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4</v>
      </c>
      <c r="M803">
        <v>99</v>
      </c>
      <c r="N803">
        <v>99</v>
      </c>
      <c r="O803">
        <v>99</v>
      </c>
      <c r="P803">
        <v>99</v>
      </c>
      <c r="Q803">
        <v>304</v>
      </c>
      <c r="R803">
        <v>507</v>
      </c>
      <c r="S803">
        <v>4</v>
      </c>
      <c r="T803">
        <v>6.7672583826429999</v>
      </c>
      <c r="U803">
        <v>193.17573964497024</v>
      </c>
      <c r="V803">
        <v>0</v>
      </c>
      <c r="W803">
        <v>61.538461538461519</v>
      </c>
      <c r="X803">
        <v>0</v>
      </c>
      <c r="Y803">
        <v>47.001856768008309</v>
      </c>
      <c r="Z803">
        <v>0</v>
      </c>
      <c r="AA803">
        <v>1.6065303672238427</v>
      </c>
      <c r="AC803">
        <v>65.639821882954706</v>
      </c>
      <c r="AE803">
        <v>13.14493129375162</v>
      </c>
      <c r="AF803">
        <v>11.085099271750233</v>
      </c>
      <c r="AG803">
        <v>553.78323108384473</v>
      </c>
      <c r="AH803">
        <v>96.055226824457577</v>
      </c>
      <c r="AI803">
        <v>28.599605522682445</v>
      </c>
      <c r="AJ803">
        <v>119.31523285137604</v>
      </c>
      <c r="AK803">
        <v>67.427369485517332</v>
      </c>
      <c r="AL803">
        <v>43.896299844838673</v>
      </c>
      <c r="AN803">
        <v>99</v>
      </c>
      <c r="AO803">
        <v>99</v>
      </c>
      <c r="AP803">
        <v>99</v>
      </c>
      <c r="AQ803">
        <v>99</v>
      </c>
      <c r="AR803">
        <v>193.41104294478529</v>
      </c>
      <c r="AS803">
        <v>26.021668393782505</v>
      </c>
    </row>
    <row r="804" spans="1:45">
      <c r="A804">
        <v>16</v>
      </c>
      <c r="B804">
        <v>226</v>
      </c>
      <c r="C804">
        <v>2023</v>
      </c>
      <c r="D804">
        <v>10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4</v>
      </c>
      <c r="M804">
        <v>99</v>
      </c>
      <c r="N804">
        <v>99</v>
      </c>
      <c r="O804">
        <v>99</v>
      </c>
      <c r="P804">
        <v>99</v>
      </c>
      <c r="Q804">
        <v>575</v>
      </c>
      <c r="R804">
        <v>935</v>
      </c>
      <c r="S804">
        <v>4</v>
      </c>
      <c r="T804">
        <v>6.6064171122994644</v>
      </c>
      <c r="U804">
        <v>189.25454545454537</v>
      </c>
      <c r="V804">
        <v>0</v>
      </c>
      <c r="W804">
        <v>55.828877005347593</v>
      </c>
      <c r="X804">
        <v>0</v>
      </c>
      <c r="Y804">
        <v>47.171877534618368</v>
      </c>
      <c r="Z804">
        <v>0</v>
      </c>
      <c r="AA804">
        <v>1.5495942188617091</v>
      </c>
      <c r="AC804">
        <v>62.482524667632106</v>
      </c>
      <c r="AE804">
        <v>21.504139834406629</v>
      </c>
      <c r="AF804">
        <v>19.499247536849857</v>
      </c>
      <c r="AG804">
        <v>554.86214442013124</v>
      </c>
      <c r="AH804">
        <v>97.540106951871678</v>
      </c>
      <c r="AI804">
        <v>27.914438502673796</v>
      </c>
      <c r="AJ804">
        <v>115.71252308210782</v>
      </c>
      <c r="AK804">
        <v>69.884463131665512</v>
      </c>
      <c r="AL804">
        <v>46.06966558948961</v>
      </c>
      <c r="AN804">
        <v>99</v>
      </c>
      <c r="AO804">
        <v>99</v>
      </c>
      <c r="AP804">
        <v>99</v>
      </c>
      <c r="AQ804">
        <v>99</v>
      </c>
      <c r="AR804">
        <v>192.20350109409185</v>
      </c>
      <c r="AS804">
        <v>25.996285312567895</v>
      </c>
    </row>
    <row r="805" spans="1:45">
      <c r="A805">
        <v>16</v>
      </c>
      <c r="B805">
        <v>227</v>
      </c>
      <c r="C805">
        <v>2023</v>
      </c>
      <c r="D805">
        <v>11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4</v>
      </c>
      <c r="M805">
        <v>99</v>
      </c>
      <c r="N805">
        <v>99</v>
      </c>
      <c r="O805">
        <v>99</v>
      </c>
      <c r="P805">
        <v>99</v>
      </c>
      <c r="Q805">
        <v>640</v>
      </c>
      <c r="R805">
        <v>1033</v>
      </c>
      <c r="S805">
        <v>4</v>
      </c>
      <c r="T805">
        <v>6.5275895450145196</v>
      </c>
      <c r="U805">
        <v>186.020619554695</v>
      </c>
      <c r="V805">
        <v>0</v>
      </c>
      <c r="W805">
        <v>54.598257502420147</v>
      </c>
      <c r="X805">
        <v>0</v>
      </c>
      <c r="Y805">
        <v>48.729382025708809</v>
      </c>
      <c r="Z805">
        <v>0</v>
      </c>
      <c r="AA805">
        <v>1.6231218047325195</v>
      </c>
      <c r="AC805">
        <v>60.466775189658392</v>
      </c>
      <c r="AE805">
        <v>21.97404807487769</v>
      </c>
      <c r="AF805">
        <v>19.374168521398516</v>
      </c>
      <c r="AG805">
        <v>556.14257425742574</v>
      </c>
      <c r="AH805">
        <v>97.483059051306881</v>
      </c>
      <c r="AI805">
        <v>36.205227492739589</v>
      </c>
      <c r="AJ805">
        <v>114.50301336043844</v>
      </c>
      <c r="AK805">
        <v>64.554588331807025</v>
      </c>
      <c r="AL805">
        <v>37.415971461041011</v>
      </c>
      <c r="AN805">
        <v>99</v>
      </c>
      <c r="AO805">
        <v>99</v>
      </c>
      <c r="AP805">
        <v>99</v>
      </c>
      <c r="AQ805">
        <v>99</v>
      </c>
      <c r="AR805">
        <v>191.24059405940591</v>
      </c>
      <c r="AS805">
        <v>25.880376035364986</v>
      </c>
    </row>
    <row r="806" spans="1:45">
      <c r="A806">
        <v>16</v>
      </c>
      <c r="B806">
        <v>228</v>
      </c>
      <c r="C806">
        <v>2023</v>
      </c>
      <c r="D806">
        <v>12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4</v>
      </c>
      <c r="M806">
        <v>99</v>
      </c>
      <c r="N806">
        <v>99</v>
      </c>
      <c r="O806">
        <v>99</v>
      </c>
      <c r="P806">
        <v>99</v>
      </c>
      <c r="Q806">
        <v>172</v>
      </c>
      <c r="R806">
        <v>284</v>
      </c>
      <c r="S806">
        <v>4</v>
      </c>
      <c r="T806">
        <v>6.8204225352112653</v>
      </c>
      <c r="U806">
        <v>190.19894366197181</v>
      </c>
      <c r="V806">
        <v>0</v>
      </c>
      <c r="W806">
        <v>64.08450704225352</v>
      </c>
      <c r="X806">
        <v>0</v>
      </c>
      <c r="Y806">
        <v>48.936328626568589</v>
      </c>
      <c r="Z806">
        <v>0</v>
      </c>
      <c r="AA806">
        <v>1.4337991850862979</v>
      </c>
      <c r="AC806">
        <v>66.944672682236046</v>
      </c>
      <c r="AE806">
        <v>21.613394216133937</v>
      </c>
      <c r="AF806">
        <v>19.142555005631152</v>
      </c>
      <c r="AG806">
        <v>572</v>
      </c>
      <c r="AH806">
        <v>96.478873239436638</v>
      </c>
      <c r="AI806">
        <v>25.704225352112676</v>
      </c>
      <c r="AJ806">
        <v>111.87431033918652</v>
      </c>
      <c r="AK806">
        <v>60.564967002736488</v>
      </c>
      <c r="AL806">
        <v>22.108269809542119</v>
      </c>
      <c r="AN806">
        <v>99</v>
      </c>
      <c r="AO806">
        <v>99</v>
      </c>
      <c r="AP806">
        <v>99</v>
      </c>
      <c r="AQ806">
        <v>99</v>
      </c>
      <c r="AR806">
        <v>192.1897810218978</v>
      </c>
      <c r="AS806">
        <v>26.095126746703858</v>
      </c>
    </row>
    <row r="807" spans="1:45">
      <c r="A807">
        <v>16</v>
      </c>
      <c r="B807">
        <v>229</v>
      </c>
      <c r="C807">
        <v>2023</v>
      </c>
      <c r="D807">
        <v>1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5</v>
      </c>
      <c r="M807">
        <v>99</v>
      </c>
      <c r="N807">
        <v>99</v>
      </c>
      <c r="O807">
        <v>99</v>
      </c>
      <c r="P807">
        <v>99</v>
      </c>
      <c r="Q807">
        <v>395</v>
      </c>
      <c r="R807">
        <v>587</v>
      </c>
      <c r="S807">
        <v>5</v>
      </c>
      <c r="T807">
        <v>7.9829642248722301</v>
      </c>
      <c r="U807">
        <v>225.01839863713795</v>
      </c>
      <c r="V807">
        <v>0</v>
      </c>
      <c r="W807">
        <v>82.45315161839865</v>
      </c>
      <c r="X807">
        <v>0</v>
      </c>
      <c r="Y807">
        <v>46.319513648404474</v>
      </c>
      <c r="Z807">
        <v>0</v>
      </c>
      <c r="AA807">
        <v>1.6693599352053126</v>
      </c>
      <c r="AC807">
        <v>62.122075758069123</v>
      </c>
      <c r="AE807">
        <v>20.452961672473865</v>
      </c>
      <c r="AF807">
        <v>19.950771729269889</v>
      </c>
      <c r="AG807">
        <v>581.80733944954125</v>
      </c>
      <c r="AH807">
        <v>92.674616695059612</v>
      </c>
      <c r="AI807">
        <v>41.056218057921633</v>
      </c>
      <c r="AJ807">
        <v>114.36135206097852</v>
      </c>
      <c r="AK807">
        <v>63.432907027067181</v>
      </c>
      <c r="AL807">
        <v>36.100143971770024</v>
      </c>
      <c r="AN807">
        <v>99</v>
      </c>
      <c r="AO807">
        <v>99</v>
      </c>
      <c r="AP807">
        <v>99</v>
      </c>
      <c r="AQ807">
        <v>99</v>
      </c>
      <c r="AR807">
        <v>196.55045871559631</v>
      </c>
      <c r="AS807">
        <v>29.114107374242359</v>
      </c>
    </row>
    <row r="808" spans="1:45">
      <c r="A808">
        <v>16</v>
      </c>
      <c r="B808">
        <v>230</v>
      </c>
      <c r="C808">
        <v>2023</v>
      </c>
      <c r="D808">
        <v>2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5</v>
      </c>
      <c r="M808">
        <v>99</v>
      </c>
      <c r="N808">
        <v>99</v>
      </c>
      <c r="O808">
        <v>99</v>
      </c>
      <c r="P808">
        <v>99</v>
      </c>
      <c r="Q808">
        <v>295</v>
      </c>
      <c r="R808">
        <v>451</v>
      </c>
      <c r="S808">
        <v>5</v>
      </c>
      <c r="T808">
        <v>8.1042128603104224</v>
      </c>
      <c r="U808">
        <v>228.55166297117503</v>
      </c>
      <c r="V808">
        <v>0</v>
      </c>
      <c r="W808">
        <v>81.596452328159643</v>
      </c>
      <c r="X808">
        <v>0</v>
      </c>
      <c r="Y808">
        <v>50.691926922399929</v>
      </c>
      <c r="Z808">
        <v>0</v>
      </c>
      <c r="AA808">
        <v>1.8054499875579424</v>
      </c>
      <c r="AC808">
        <v>70.765957363021741</v>
      </c>
      <c r="AE808">
        <v>19.013490725126474</v>
      </c>
      <c r="AF808">
        <v>18.974592805814204</v>
      </c>
      <c r="AG808">
        <v>585.33886255924176</v>
      </c>
      <c r="AH808">
        <v>93.569844789356992</v>
      </c>
      <c r="AI808">
        <v>34.368070953436806</v>
      </c>
      <c r="AJ808">
        <v>141.29020035794949</v>
      </c>
      <c r="AK808">
        <v>51.457640387220998</v>
      </c>
      <c r="AL808">
        <v>33.900057166440043</v>
      </c>
      <c r="AN808">
        <v>99</v>
      </c>
      <c r="AO808">
        <v>99</v>
      </c>
      <c r="AP808">
        <v>99</v>
      </c>
      <c r="AQ808">
        <v>99</v>
      </c>
      <c r="AR808">
        <v>196.96919431279625</v>
      </c>
      <c r="AS808">
        <v>29.150024615911367</v>
      </c>
    </row>
    <row r="809" spans="1:45">
      <c r="A809">
        <v>16</v>
      </c>
      <c r="B809">
        <v>231</v>
      </c>
      <c r="C809">
        <v>2023</v>
      </c>
      <c r="D809">
        <v>3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5</v>
      </c>
      <c r="M809">
        <v>99</v>
      </c>
      <c r="N809">
        <v>99</v>
      </c>
      <c r="O809">
        <v>99</v>
      </c>
      <c r="P809">
        <v>99</v>
      </c>
      <c r="Q809">
        <v>339</v>
      </c>
      <c r="R809">
        <v>497</v>
      </c>
      <c r="S809">
        <v>5</v>
      </c>
      <c r="T809">
        <v>8.0100603621730375</v>
      </c>
      <c r="U809">
        <v>216.31126760563379</v>
      </c>
      <c r="V809">
        <v>0</v>
      </c>
      <c r="W809">
        <v>82.293762575452689</v>
      </c>
      <c r="X809">
        <v>0</v>
      </c>
      <c r="Y809">
        <v>53.330311140295613</v>
      </c>
      <c r="Z809">
        <v>0</v>
      </c>
      <c r="AA809">
        <v>1.6956268157136705</v>
      </c>
      <c r="AC809">
        <v>60.860254211984781</v>
      </c>
      <c r="AE809">
        <v>21.032585696148963</v>
      </c>
      <c r="AF809">
        <v>20.750011146404319</v>
      </c>
      <c r="AG809">
        <v>546.83720930232562</v>
      </c>
      <c r="AH809">
        <v>95.171026156941636</v>
      </c>
      <c r="AI809">
        <v>37.826961770623747</v>
      </c>
      <c r="AJ809">
        <v>126.08920350791573</v>
      </c>
      <c r="AK809">
        <v>78.607949972894147</v>
      </c>
      <c r="AL809">
        <v>44.453627548775977</v>
      </c>
      <c r="AN809">
        <v>99</v>
      </c>
      <c r="AO809">
        <v>99</v>
      </c>
      <c r="AP809">
        <v>99</v>
      </c>
      <c r="AQ809">
        <v>99</v>
      </c>
      <c r="AR809">
        <v>193.84989429175477</v>
      </c>
      <c r="AS809">
        <v>28.980184228530881</v>
      </c>
    </row>
    <row r="810" spans="1:45">
      <c r="A810">
        <v>16</v>
      </c>
      <c r="B810">
        <v>232</v>
      </c>
      <c r="C810">
        <v>2023</v>
      </c>
      <c r="D810">
        <v>4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5</v>
      </c>
      <c r="M810">
        <v>99</v>
      </c>
      <c r="N810">
        <v>99</v>
      </c>
      <c r="O810">
        <v>99</v>
      </c>
      <c r="P810">
        <v>99</v>
      </c>
      <c r="Q810">
        <v>287</v>
      </c>
      <c r="R810">
        <v>396</v>
      </c>
      <c r="S810">
        <v>5</v>
      </c>
      <c r="T810">
        <v>8.2979797979797976</v>
      </c>
      <c r="U810">
        <v>229.6381313131314</v>
      </c>
      <c r="V810">
        <v>0</v>
      </c>
      <c r="W810">
        <v>87.878787878787875</v>
      </c>
      <c r="X810">
        <v>0</v>
      </c>
      <c r="Y810">
        <v>46.179090720155294</v>
      </c>
      <c r="Z810">
        <v>0</v>
      </c>
      <c r="AA810">
        <v>1.5849978362780253</v>
      </c>
      <c r="AC810">
        <v>59.094224384443585</v>
      </c>
      <c r="AE810">
        <v>17.942908926144089</v>
      </c>
      <c r="AF810">
        <v>17.748674412427103</v>
      </c>
      <c r="AG810">
        <v>566.38251366120221</v>
      </c>
      <c r="AH810">
        <v>92.171717171717191</v>
      </c>
      <c r="AI810">
        <v>29.797979797979789</v>
      </c>
      <c r="AJ810">
        <v>109.76948584236327</v>
      </c>
      <c r="AK810">
        <v>77.24831039307665</v>
      </c>
      <c r="AL810">
        <v>65.073952396212107</v>
      </c>
      <c r="AN810">
        <v>99</v>
      </c>
      <c r="AO810">
        <v>99</v>
      </c>
      <c r="AP810">
        <v>99</v>
      </c>
      <c r="AQ810">
        <v>99</v>
      </c>
      <c r="AR810">
        <v>197.68852459016395</v>
      </c>
      <c r="AS810">
        <v>29.234335212201689</v>
      </c>
    </row>
    <row r="811" spans="1:45">
      <c r="A811">
        <v>16</v>
      </c>
      <c r="B811">
        <v>233</v>
      </c>
      <c r="C811">
        <v>2023</v>
      </c>
      <c r="D811">
        <v>5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5</v>
      </c>
      <c r="M811">
        <v>99</v>
      </c>
      <c r="N811">
        <v>99</v>
      </c>
      <c r="O811">
        <v>99</v>
      </c>
      <c r="P811">
        <v>99</v>
      </c>
      <c r="Q811">
        <v>390</v>
      </c>
      <c r="R811">
        <v>576</v>
      </c>
      <c r="S811">
        <v>5</v>
      </c>
      <c r="T811">
        <v>8.4079861111111107</v>
      </c>
      <c r="U811">
        <v>234.37013888888887</v>
      </c>
      <c r="V811">
        <v>0</v>
      </c>
      <c r="W811">
        <v>88.541666666666686</v>
      </c>
      <c r="X811">
        <v>0.1736111111111111</v>
      </c>
      <c r="Y811">
        <v>45.269234831206738</v>
      </c>
      <c r="Z811">
        <v>0</v>
      </c>
      <c r="AA811">
        <v>1.5518376561091092</v>
      </c>
      <c r="AC811">
        <v>62.715093808896818</v>
      </c>
      <c r="AE811">
        <v>17.799752781211371</v>
      </c>
      <c r="AF811">
        <v>17.650645170611412</v>
      </c>
      <c r="AG811">
        <v>579.72101449275397</v>
      </c>
      <c r="AH811">
        <v>95.486111111111114</v>
      </c>
      <c r="AI811">
        <v>28.125</v>
      </c>
      <c r="AJ811">
        <v>99.956122948586156</v>
      </c>
      <c r="AK811">
        <v>86.717971606772124</v>
      </c>
      <c r="AL811">
        <v>55.68190978437616</v>
      </c>
      <c r="AN811">
        <v>99</v>
      </c>
      <c r="AO811">
        <v>99</v>
      </c>
      <c r="AP811">
        <v>99</v>
      </c>
      <c r="AQ811">
        <v>99</v>
      </c>
      <c r="AR811">
        <v>199.11050724637681</v>
      </c>
      <c r="AS811">
        <v>29.376083950832054</v>
      </c>
    </row>
    <row r="812" spans="1:45">
      <c r="A812">
        <v>16</v>
      </c>
      <c r="B812">
        <v>234</v>
      </c>
      <c r="C812">
        <v>2023</v>
      </c>
      <c r="D812">
        <v>6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5</v>
      </c>
      <c r="M812">
        <v>99</v>
      </c>
      <c r="N812">
        <v>99</v>
      </c>
      <c r="O812">
        <v>99</v>
      </c>
      <c r="P812">
        <v>99</v>
      </c>
      <c r="Q812">
        <v>486</v>
      </c>
      <c r="R812">
        <v>809</v>
      </c>
      <c r="S812">
        <v>5</v>
      </c>
      <c r="T812">
        <v>8.1520395550061799</v>
      </c>
      <c r="U812">
        <v>225.66711990111273</v>
      </c>
      <c r="V812">
        <v>0</v>
      </c>
      <c r="W812">
        <v>84.919653893695923</v>
      </c>
      <c r="X812">
        <v>0.12360939431396788</v>
      </c>
      <c r="Y812">
        <v>48.841837845136048</v>
      </c>
      <c r="Z812">
        <v>0</v>
      </c>
      <c r="AA812">
        <v>1.7551968165813381</v>
      </c>
      <c r="AC812">
        <v>60.866492225154126</v>
      </c>
      <c r="AE812">
        <v>16.386469515900348</v>
      </c>
      <c r="AF812">
        <v>15.67247264062434</v>
      </c>
      <c r="AG812">
        <v>561.62405063291123</v>
      </c>
      <c r="AH812">
        <v>97.527812113720643</v>
      </c>
      <c r="AI812">
        <v>37.700865265760193</v>
      </c>
      <c r="AJ812">
        <v>102.44834044308281</v>
      </c>
      <c r="AK812">
        <v>78.900342388125893</v>
      </c>
      <c r="AL812">
        <v>51.504989077390917</v>
      </c>
      <c r="AN812">
        <v>99</v>
      </c>
      <c r="AO812">
        <v>99</v>
      </c>
      <c r="AP812">
        <v>99</v>
      </c>
      <c r="AQ812">
        <v>99</v>
      </c>
      <c r="AR812">
        <v>196.57594936708864</v>
      </c>
      <c r="AS812">
        <v>29.210228369768096</v>
      </c>
    </row>
    <row r="813" spans="1:45">
      <c r="A813">
        <v>16</v>
      </c>
      <c r="B813">
        <v>235</v>
      </c>
      <c r="C813">
        <v>2023</v>
      </c>
      <c r="D813">
        <v>7</v>
      </c>
      <c r="E813">
        <v>99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5</v>
      </c>
      <c r="M813">
        <v>99</v>
      </c>
      <c r="N813">
        <v>99</v>
      </c>
      <c r="O813">
        <v>99</v>
      </c>
      <c r="P813">
        <v>99</v>
      </c>
      <c r="Q813">
        <v>240</v>
      </c>
      <c r="R813">
        <v>361</v>
      </c>
      <c r="S813">
        <v>5</v>
      </c>
      <c r="T813">
        <v>7.8864265927977852</v>
      </c>
      <c r="U813">
        <v>220.04293628808864</v>
      </c>
      <c r="V813">
        <v>0</v>
      </c>
      <c r="W813">
        <v>75.62326869806094</v>
      </c>
      <c r="X813">
        <v>0.27700831024930744</v>
      </c>
      <c r="Y813">
        <v>52.715492697361761</v>
      </c>
      <c r="Z813">
        <v>0</v>
      </c>
      <c r="AA813">
        <v>1.9877348919924056</v>
      </c>
      <c r="AC813">
        <v>72.155689265242401</v>
      </c>
      <c r="AE813">
        <v>12.892857142857141</v>
      </c>
      <c r="AF813">
        <v>11.97761578867056</v>
      </c>
      <c r="AG813">
        <v>545.25072046109483</v>
      </c>
      <c r="AH813">
        <v>96.121883656509681</v>
      </c>
      <c r="AI813">
        <v>41.828254847645439</v>
      </c>
      <c r="AJ813">
        <v>108.0492361261054</v>
      </c>
      <c r="AK813">
        <v>74.007270501522171</v>
      </c>
      <c r="AL813">
        <v>53.879380449970817</v>
      </c>
      <c r="AN813">
        <v>99</v>
      </c>
      <c r="AO813">
        <v>99</v>
      </c>
      <c r="AP813">
        <v>99</v>
      </c>
      <c r="AQ813">
        <v>99</v>
      </c>
      <c r="AR813">
        <v>194.95100864553316</v>
      </c>
      <c r="AS813">
        <v>29.042697905676327</v>
      </c>
    </row>
    <row r="814" spans="1:45">
      <c r="A814">
        <v>16</v>
      </c>
      <c r="B814">
        <v>236</v>
      </c>
      <c r="C814">
        <v>2023</v>
      </c>
      <c r="D814">
        <v>8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5</v>
      </c>
      <c r="M814">
        <v>99</v>
      </c>
      <c r="N814">
        <v>99</v>
      </c>
      <c r="O814">
        <v>99</v>
      </c>
      <c r="P814">
        <v>99</v>
      </c>
      <c r="Q814">
        <v>289</v>
      </c>
      <c r="R814">
        <v>527</v>
      </c>
      <c r="S814">
        <v>5</v>
      </c>
      <c r="T814">
        <v>7.7267552182163186</v>
      </c>
      <c r="U814">
        <v>212.01423149905111</v>
      </c>
      <c r="V814">
        <v>0</v>
      </c>
      <c r="W814">
        <v>78.368121442125243</v>
      </c>
      <c r="X814">
        <v>0</v>
      </c>
      <c r="Y814">
        <v>48.272263168327797</v>
      </c>
      <c r="Z814">
        <v>0</v>
      </c>
      <c r="AA814">
        <v>1.6829611291094244</v>
      </c>
      <c r="AC814">
        <v>69.50293196237574</v>
      </c>
      <c r="AE814">
        <v>15.573286052009461</v>
      </c>
      <c r="AF814">
        <v>14.241692022350463</v>
      </c>
      <c r="AG814">
        <v>538.24277456647371</v>
      </c>
      <c r="AH814">
        <v>97.722960151802639</v>
      </c>
      <c r="AI814">
        <v>55.787476280834909</v>
      </c>
      <c r="AJ814">
        <v>106.88366724845802</v>
      </c>
      <c r="AK814">
        <v>78.040163136552309</v>
      </c>
      <c r="AL814">
        <v>47.62661508028345</v>
      </c>
      <c r="AN814">
        <v>99</v>
      </c>
      <c r="AO814">
        <v>99</v>
      </c>
      <c r="AP814">
        <v>99</v>
      </c>
      <c r="AQ814">
        <v>99</v>
      </c>
      <c r="AR814">
        <v>193.23892100192677</v>
      </c>
      <c r="AS814">
        <v>28.846592929184407</v>
      </c>
    </row>
    <row r="815" spans="1:45">
      <c r="A815">
        <v>16</v>
      </c>
      <c r="B815">
        <v>237</v>
      </c>
      <c r="C815">
        <v>2023</v>
      </c>
      <c r="D815">
        <v>9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5</v>
      </c>
      <c r="M815">
        <v>99</v>
      </c>
      <c r="N815">
        <v>99</v>
      </c>
      <c r="O815">
        <v>99</v>
      </c>
      <c r="P815">
        <v>99</v>
      </c>
      <c r="Q815">
        <v>333</v>
      </c>
      <c r="R815">
        <v>630</v>
      </c>
      <c r="S815">
        <v>5</v>
      </c>
      <c r="T815">
        <v>7.4698412698412708</v>
      </c>
      <c r="U815">
        <v>210.86047619047639</v>
      </c>
      <c r="V815">
        <v>0</v>
      </c>
      <c r="W815">
        <v>70.952380952380949</v>
      </c>
      <c r="X815">
        <v>0</v>
      </c>
      <c r="Y815">
        <v>44.507189821475777</v>
      </c>
      <c r="Z815">
        <v>0</v>
      </c>
      <c r="AA815">
        <v>1.9317427710580113</v>
      </c>
      <c r="AC815">
        <v>62.676635561968752</v>
      </c>
      <c r="AE815">
        <v>16.333938294010885</v>
      </c>
      <c r="AF815">
        <v>15.035392714197492</v>
      </c>
      <c r="AG815">
        <v>548.05920000000003</v>
      </c>
      <c r="AH815">
        <v>98.73015873015872</v>
      </c>
      <c r="AI815">
        <v>61.111111111111121</v>
      </c>
      <c r="AJ815">
        <v>102.81121191465424</v>
      </c>
      <c r="AK815">
        <v>68.33929396915326</v>
      </c>
      <c r="AL815">
        <v>35.847655244649239</v>
      </c>
      <c r="AN815">
        <v>99</v>
      </c>
      <c r="AO815">
        <v>99</v>
      </c>
      <c r="AP815">
        <v>99</v>
      </c>
      <c r="AQ815">
        <v>99</v>
      </c>
      <c r="AR815">
        <v>193.34399999999999</v>
      </c>
      <c r="AS815">
        <v>28.728498364251713</v>
      </c>
    </row>
    <row r="816" spans="1:45">
      <c r="A816">
        <v>16</v>
      </c>
      <c r="B816">
        <v>238</v>
      </c>
      <c r="C816">
        <v>2023</v>
      </c>
      <c r="D816">
        <v>10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5</v>
      </c>
      <c r="M816">
        <v>99</v>
      </c>
      <c r="N816">
        <v>99</v>
      </c>
      <c r="O816">
        <v>99</v>
      </c>
      <c r="P816">
        <v>99</v>
      </c>
      <c r="Q816">
        <v>518</v>
      </c>
      <c r="R816">
        <v>908</v>
      </c>
      <c r="S816">
        <v>5</v>
      </c>
      <c r="T816">
        <v>7.1762114537444948</v>
      </c>
      <c r="U816">
        <v>207.63491189427319</v>
      </c>
      <c r="V816">
        <v>0</v>
      </c>
      <c r="W816">
        <v>65.308370044052879</v>
      </c>
      <c r="X816">
        <v>0</v>
      </c>
      <c r="Y816">
        <v>45.427072107703758</v>
      </c>
      <c r="Z816">
        <v>0</v>
      </c>
      <c r="AA816">
        <v>1.9022957864780328</v>
      </c>
      <c r="AC816">
        <v>57.36702761659275</v>
      </c>
      <c r="AE816">
        <v>20.883164673413063</v>
      </c>
      <c r="AF816">
        <v>20.775244761270784</v>
      </c>
      <c r="AG816">
        <v>560.85360360360357</v>
      </c>
      <c r="AH816">
        <v>97.466960352422873</v>
      </c>
      <c r="AI816">
        <v>64.867841409691636</v>
      </c>
      <c r="AJ816">
        <v>93.596249109536885</v>
      </c>
      <c r="AK816">
        <v>74.10050044639091</v>
      </c>
      <c r="AL816">
        <v>45.324540289481696</v>
      </c>
      <c r="AN816">
        <v>99</v>
      </c>
      <c r="AO816">
        <v>99</v>
      </c>
      <c r="AP816">
        <v>99</v>
      </c>
      <c r="AQ816">
        <v>99</v>
      </c>
      <c r="AR816">
        <v>192.61824324324328</v>
      </c>
      <c r="AS816">
        <v>28.632191989092679</v>
      </c>
    </row>
    <row r="817" spans="1:45">
      <c r="A817">
        <v>16</v>
      </c>
      <c r="B817">
        <v>239</v>
      </c>
      <c r="C817">
        <v>2023</v>
      </c>
      <c r="D817">
        <v>11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5</v>
      </c>
      <c r="M817">
        <v>99</v>
      </c>
      <c r="N817">
        <v>99</v>
      </c>
      <c r="O817">
        <v>99</v>
      </c>
      <c r="P817">
        <v>99</v>
      </c>
      <c r="Q817">
        <v>583</v>
      </c>
      <c r="R817">
        <v>1078</v>
      </c>
      <c r="S817">
        <v>5</v>
      </c>
      <c r="T817">
        <v>7.3237476808905377</v>
      </c>
      <c r="U817">
        <v>204.46410018552857</v>
      </c>
      <c r="V817">
        <v>0</v>
      </c>
      <c r="W817">
        <v>68.460111317254174</v>
      </c>
      <c r="X817">
        <v>0</v>
      </c>
      <c r="Y817">
        <v>46.144389229895665</v>
      </c>
      <c r="Z817">
        <v>0</v>
      </c>
      <c r="AA817">
        <v>1.8136802495622877</v>
      </c>
      <c r="AC817">
        <v>64.989168650197811</v>
      </c>
      <c r="AE817">
        <v>22.931291214635191</v>
      </c>
      <c r="AF817">
        <v>22.222734181426787</v>
      </c>
      <c r="AG817">
        <v>560.53145539906109</v>
      </c>
      <c r="AH817">
        <v>98.423005565862724</v>
      </c>
      <c r="AI817">
        <v>67.346938775510225</v>
      </c>
      <c r="AJ817">
        <v>104.39221454000862</v>
      </c>
      <c r="AK817">
        <v>65.516316747495296</v>
      </c>
      <c r="AL817">
        <v>42.670747152998111</v>
      </c>
      <c r="AN817">
        <v>99</v>
      </c>
      <c r="AO817">
        <v>99</v>
      </c>
      <c r="AP817">
        <v>99</v>
      </c>
      <c r="AQ817">
        <v>99</v>
      </c>
      <c r="AR817">
        <v>191.65539906103285</v>
      </c>
      <c r="AS817">
        <v>28.526592326850679</v>
      </c>
    </row>
    <row r="818" spans="1:45">
      <c r="A818">
        <v>16</v>
      </c>
      <c r="B818">
        <v>240</v>
      </c>
      <c r="C818">
        <v>2023</v>
      </c>
      <c r="D818">
        <v>12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5</v>
      </c>
      <c r="M818">
        <v>99</v>
      </c>
      <c r="N818">
        <v>99</v>
      </c>
      <c r="O818">
        <v>99</v>
      </c>
      <c r="P818">
        <v>99</v>
      </c>
      <c r="Q818">
        <v>152</v>
      </c>
      <c r="R818">
        <v>247</v>
      </c>
      <c r="S818">
        <v>5</v>
      </c>
      <c r="T818">
        <v>7.9595141700404879</v>
      </c>
      <c r="U818">
        <v>216.26558704453436</v>
      </c>
      <c r="V818">
        <v>0</v>
      </c>
      <c r="W818">
        <v>83.400809716599184</v>
      </c>
      <c r="X818">
        <v>0</v>
      </c>
      <c r="Y818">
        <v>45.599721991565453</v>
      </c>
      <c r="Z818">
        <v>0</v>
      </c>
      <c r="AA818">
        <v>1.5554464083186641</v>
      </c>
      <c r="AC818">
        <v>58.371144335735984</v>
      </c>
      <c r="AE818">
        <v>18.797564687975648</v>
      </c>
      <c r="AF818">
        <v>18.930314742139952</v>
      </c>
      <c r="AG818">
        <v>577.22784810126575</v>
      </c>
      <c r="AH818">
        <v>95.546558704453474</v>
      </c>
      <c r="AI818">
        <v>49.79757085020244</v>
      </c>
      <c r="AJ818">
        <v>107.5136277536634</v>
      </c>
      <c r="AK818">
        <v>68.696733344618707</v>
      </c>
      <c r="AL818">
        <v>31.56535178541376</v>
      </c>
      <c r="AN818">
        <v>99</v>
      </c>
      <c r="AO818">
        <v>99</v>
      </c>
      <c r="AP818">
        <v>99</v>
      </c>
      <c r="AQ818">
        <v>99</v>
      </c>
      <c r="AR818">
        <v>194.31645569620247</v>
      </c>
      <c r="AS818">
        <v>29.012210869692939</v>
      </c>
    </row>
    <row r="819" spans="1:45">
      <c r="A819">
        <v>16</v>
      </c>
      <c r="B819">
        <v>241</v>
      </c>
      <c r="C819">
        <v>2023</v>
      </c>
      <c r="D819">
        <v>1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6</v>
      </c>
      <c r="M819">
        <v>99</v>
      </c>
      <c r="N819">
        <v>99</v>
      </c>
      <c r="O819">
        <v>99</v>
      </c>
      <c r="P819">
        <v>99</v>
      </c>
      <c r="Q819">
        <v>281</v>
      </c>
      <c r="R819">
        <v>501</v>
      </c>
      <c r="S819">
        <v>6</v>
      </c>
      <c r="T819">
        <v>8.2714570858283416</v>
      </c>
      <c r="U819">
        <v>237.90359281437119</v>
      </c>
      <c r="V819">
        <v>100</v>
      </c>
      <c r="W819">
        <v>82.834331337325338</v>
      </c>
      <c r="X819">
        <v>0.39920159680638728</v>
      </c>
      <c r="Y819">
        <v>45.396519020597822</v>
      </c>
      <c r="Z819">
        <v>0</v>
      </c>
      <c r="AA819">
        <v>1.9107228864377928</v>
      </c>
      <c r="AC819">
        <v>52.682200904542562</v>
      </c>
      <c r="AE819">
        <v>17.456445993031355</v>
      </c>
      <c r="AF819">
        <v>18.002892795290329</v>
      </c>
      <c r="AG819">
        <v>582.31380753138069</v>
      </c>
      <c r="AH819">
        <v>95.209580838323362</v>
      </c>
      <c r="AI819">
        <v>77.44510978043914</v>
      </c>
      <c r="AJ819">
        <v>224.35597708486284</v>
      </c>
      <c r="AK819">
        <v>38.775157304462702</v>
      </c>
      <c r="AL819">
        <v>19.389974859018277</v>
      </c>
      <c r="AN819">
        <v>99</v>
      </c>
      <c r="AO819">
        <v>99</v>
      </c>
      <c r="AP819">
        <v>99</v>
      </c>
      <c r="AQ819">
        <v>99</v>
      </c>
      <c r="AR819">
        <v>194.84937238493723</v>
      </c>
      <c r="AS819">
        <v>31.728787985390696</v>
      </c>
    </row>
    <row r="820" spans="1:45">
      <c r="A820">
        <v>16</v>
      </c>
      <c r="B820">
        <v>242</v>
      </c>
      <c r="C820">
        <v>2023</v>
      </c>
      <c r="D820">
        <v>2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6</v>
      </c>
      <c r="M820">
        <v>99</v>
      </c>
      <c r="N820">
        <v>99</v>
      </c>
      <c r="O820">
        <v>99</v>
      </c>
      <c r="P820">
        <v>99</v>
      </c>
      <c r="Q820">
        <v>223</v>
      </c>
      <c r="R820">
        <v>403</v>
      </c>
      <c r="S820">
        <v>6</v>
      </c>
      <c r="T820">
        <v>8.2928039702233267</v>
      </c>
      <c r="U820">
        <v>236.50272952853624</v>
      </c>
      <c r="V820">
        <v>100</v>
      </c>
      <c r="W820">
        <v>83.622828784119122</v>
      </c>
      <c r="X820">
        <v>0.24813895781637724</v>
      </c>
      <c r="Y820">
        <v>42.585451301175354</v>
      </c>
      <c r="Z820">
        <v>0</v>
      </c>
      <c r="AA820">
        <v>1.8393608850071841</v>
      </c>
      <c r="AC820">
        <v>48.462888922122488</v>
      </c>
      <c r="AE820">
        <v>16.989881956155148</v>
      </c>
      <c r="AF820">
        <v>17.544974476097785</v>
      </c>
      <c r="AG820">
        <v>563.48691099476412</v>
      </c>
      <c r="AH820">
        <v>94.540942928039684</v>
      </c>
      <c r="AI820">
        <v>78.660049627791579</v>
      </c>
      <c r="AJ820">
        <v>118.98664004545329</v>
      </c>
      <c r="AK820">
        <v>56.762804134368551</v>
      </c>
      <c r="AL820">
        <v>38.472145001870437</v>
      </c>
      <c r="AN820">
        <v>99</v>
      </c>
      <c r="AO820">
        <v>99</v>
      </c>
      <c r="AP820">
        <v>99</v>
      </c>
      <c r="AQ820">
        <v>99</v>
      </c>
      <c r="AR820">
        <v>194.35602094240841</v>
      </c>
      <c r="AS820">
        <v>31.692348743964875</v>
      </c>
    </row>
    <row r="821" spans="1:45">
      <c r="A821">
        <v>16</v>
      </c>
      <c r="B821">
        <v>243</v>
      </c>
      <c r="C821">
        <v>2023</v>
      </c>
      <c r="D821">
        <v>3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6</v>
      </c>
      <c r="M821">
        <v>99</v>
      </c>
      <c r="N821">
        <v>99</v>
      </c>
      <c r="O821">
        <v>99</v>
      </c>
      <c r="P821">
        <v>99</v>
      </c>
      <c r="Q821">
        <v>229</v>
      </c>
      <c r="R821">
        <v>395</v>
      </c>
      <c r="S821">
        <v>6</v>
      </c>
      <c r="T821">
        <v>8.5620253164556939</v>
      </c>
      <c r="U821">
        <v>233.79569620253159</v>
      </c>
      <c r="V821">
        <v>100</v>
      </c>
      <c r="W821">
        <v>84.303797468354432</v>
      </c>
      <c r="X821">
        <v>0.25316455696202528</v>
      </c>
      <c r="Y821">
        <v>47.098006694996158</v>
      </c>
      <c r="Z821">
        <v>0</v>
      </c>
      <c r="AA821">
        <v>1.9364788479281192</v>
      </c>
      <c r="AC821">
        <v>55.214354295880781</v>
      </c>
      <c r="AE821">
        <v>16.716038933559037</v>
      </c>
      <c r="AF821">
        <v>17.824461213697703</v>
      </c>
      <c r="AG821">
        <v>538.66489361702145</v>
      </c>
      <c r="AH821">
        <v>94.683544303797476</v>
      </c>
      <c r="AI821">
        <v>70.886075949367054</v>
      </c>
      <c r="AJ821">
        <v>130.23577000508939</v>
      </c>
      <c r="AK821">
        <v>66.015906934565805</v>
      </c>
      <c r="AL821">
        <v>46.354551428275691</v>
      </c>
      <c r="AN821">
        <v>99</v>
      </c>
      <c r="AO821">
        <v>99</v>
      </c>
      <c r="AP821">
        <v>99</v>
      </c>
      <c r="AQ821">
        <v>99</v>
      </c>
      <c r="AR821">
        <v>193.57180851063836</v>
      </c>
      <c r="AS821">
        <v>31.716706569966441</v>
      </c>
    </row>
    <row r="822" spans="1:45">
      <c r="A822">
        <v>16</v>
      </c>
      <c r="B822">
        <v>244</v>
      </c>
      <c r="C822">
        <v>2023</v>
      </c>
      <c r="D822">
        <v>4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6</v>
      </c>
      <c r="M822">
        <v>99</v>
      </c>
      <c r="N822">
        <v>99</v>
      </c>
      <c r="O822">
        <v>99</v>
      </c>
      <c r="P822">
        <v>99</v>
      </c>
      <c r="Q822">
        <v>212</v>
      </c>
      <c r="R822">
        <v>360</v>
      </c>
      <c r="S822">
        <v>6</v>
      </c>
      <c r="T822">
        <v>8.3777777777777782</v>
      </c>
      <c r="U822">
        <v>236.25361111111113</v>
      </c>
      <c r="V822">
        <v>100</v>
      </c>
      <c r="W822">
        <v>82.5</v>
      </c>
      <c r="X822">
        <v>0.27777777777777779</v>
      </c>
      <c r="Y822">
        <v>43.258216795115807</v>
      </c>
      <c r="Z822">
        <v>0</v>
      </c>
      <c r="AA822">
        <v>1.9822982048217423</v>
      </c>
      <c r="AC822">
        <v>44.101393119492123</v>
      </c>
      <c r="AE822">
        <v>16.311735387403711</v>
      </c>
      <c r="AF822">
        <v>16.599984737225576</v>
      </c>
      <c r="AG822">
        <v>543.94940476190482</v>
      </c>
      <c r="AH822">
        <v>93.333333333333314</v>
      </c>
      <c r="AI822">
        <v>75</v>
      </c>
      <c r="AJ822">
        <v>116.009904901952</v>
      </c>
      <c r="AK822">
        <v>69.226759457497963</v>
      </c>
      <c r="AL822">
        <v>45.139507394401583</v>
      </c>
      <c r="AN822">
        <v>99</v>
      </c>
      <c r="AO822">
        <v>99</v>
      </c>
      <c r="AP822">
        <v>99</v>
      </c>
      <c r="AQ822">
        <v>99</v>
      </c>
      <c r="AR822">
        <v>194.56547619047623</v>
      </c>
      <c r="AS822">
        <v>31.731408127373363</v>
      </c>
    </row>
    <row r="823" spans="1:45">
      <c r="A823">
        <v>16</v>
      </c>
      <c r="B823">
        <v>245</v>
      </c>
      <c r="C823">
        <v>2023</v>
      </c>
      <c r="D823">
        <v>5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6</v>
      </c>
      <c r="M823">
        <v>99</v>
      </c>
      <c r="N823">
        <v>99</v>
      </c>
      <c r="O823">
        <v>99</v>
      </c>
      <c r="P823">
        <v>99</v>
      </c>
      <c r="Q823">
        <v>258</v>
      </c>
      <c r="R823">
        <v>463</v>
      </c>
      <c r="S823">
        <v>6</v>
      </c>
      <c r="T823">
        <v>8.6717062634989208</v>
      </c>
      <c r="U823">
        <v>238.17969762419025</v>
      </c>
      <c r="V823">
        <v>100</v>
      </c>
      <c r="W823">
        <v>88.984881209503243</v>
      </c>
      <c r="X823">
        <v>1.2958963282937361</v>
      </c>
      <c r="Y823">
        <v>44.189299476744878</v>
      </c>
      <c r="Z823">
        <v>0</v>
      </c>
      <c r="AA823">
        <v>1.8107546199992</v>
      </c>
      <c r="AC823">
        <v>52.022045088809648</v>
      </c>
      <c r="AE823">
        <v>14.30778739184178</v>
      </c>
      <c r="AF823">
        <v>14.418548885521696</v>
      </c>
      <c r="AG823">
        <v>529.87885462555062</v>
      </c>
      <c r="AH823">
        <v>97.624190064794846</v>
      </c>
      <c r="AI823">
        <v>73.002159827213802</v>
      </c>
      <c r="AJ823">
        <v>104.4622303538189</v>
      </c>
      <c r="AK823">
        <v>74.536770982985956</v>
      </c>
      <c r="AL823">
        <v>43.273709781724754</v>
      </c>
      <c r="AN823">
        <v>99</v>
      </c>
      <c r="AO823">
        <v>99</v>
      </c>
      <c r="AP823">
        <v>99</v>
      </c>
      <c r="AQ823">
        <v>99</v>
      </c>
      <c r="AR823">
        <v>194.94713656387671</v>
      </c>
      <c r="AS823">
        <v>31.772974253875979</v>
      </c>
    </row>
    <row r="824" spans="1:45">
      <c r="A824">
        <v>16</v>
      </c>
      <c r="B824">
        <v>246</v>
      </c>
      <c r="C824">
        <v>2023</v>
      </c>
      <c r="D824">
        <v>6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6</v>
      </c>
      <c r="M824">
        <v>99</v>
      </c>
      <c r="N824">
        <v>99</v>
      </c>
      <c r="O824">
        <v>99</v>
      </c>
      <c r="P824">
        <v>99</v>
      </c>
      <c r="Q824">
        <v>393</v>
      </c>
      <c r="R824">
        <v>790</v>
      </c>
      <c r="S824">
        <v>6</v>
      </c>
      <c r="T824">
        <v>8.2696202531645575</v>
      </c>
      <c r="U824">
        <v>229.41759493670887</v>
      </c>
      <c r="V824">
        <v>100</v>
      </c>
      <c r="W824">
        <v>82.405063291139228</v>
      </c>
      <c r="X824">
        <v>0.25316455696202528</v>
      </c>
      <c r="Y824">
        <v>41.757872681980722</v>
      </c>
      <c r="Z824">
        <v>0</v>
      </c>
      <c r="AA824">
        <v>1.9177950439178535</v>
      </c>
      <c r="AC824">
        <v>53.429432244127469</v>
      </c>
      <c r="AE824">
        <v>16.001620417257445</v>
      </c>
      <c r="AF824">
        <v>15.55874368998766</v>
      </c>
      <c r="AG824">
        <v>515.94709677419371</v>
      </c>
      <c r="AH824">
        <v>97.974683544303829</v>
      </c>
      <c r="AI824">
        <v>79.873417721519004</v>
      </c>
      <c r="AJ824">
        <v>91.494874391729255</v>
      </c>
      <c r="AK824">
        <v>71.898285073085034</v>
      </c>
      <c r="AL824">
        <v>38.020197724160191</v>
      </c>
      <c r="AN824">
        <v>99</v>
      </c>
      <c r="AO824">
        <v>99</v>
      </c>
      <c r="AP824">
        <v>99</v>
      </c>
      <c r="AQ824">
        <v>99</v>
      </c>
      <c r="AR824">
        <v>192.98967741935485</v>
      </c>
      <c r="AS824">
        <v>31.562768783408782</v>
      </c>
    </row>
    <row r="825" spans="1:45">
      <c r="A825">
        <v>16</v>
      </c>
      <c r="B825">
        <v>247</v>
      </c>
      <c r="C825">
        <v>2023</v>
      </c>
      <c r="D825">
        <v>7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6</v>
      </c>
      <c r="M825">
        <v>99</v>
      </c>
      <c r="N825">
        <v>99</v>
      </c>
      <c r="O825">
        <v>99</v>
      </c>
      <c r="P825">
        <v>99</v>
      </c>
      <c r="Q825">
        <v>222</v>
      </c>
      <c r="R825">
        <v>500</v>
      </c>
      <c r="S825">
        <v>6</v>
      </c>
      <c r="T825">
        <v>8.0280000000000005</v>
      </c>
      <c r="U825">
        <v>226.87420000000017</v>
      </c>
      <c r="V825">
        <v>100</v>
      </c>
      <c r="W825">
        <v>81.599999999999994</v>
      </c>
      <c r="X825">
        <v>0.6</v>
      </c>
      <c r="Y825">
        <v>40.766503828019779</v>
      </c>
      <c r="Z825">
        <v>0</v>
      </c>
      <c r="AA825">
        <v>1.7479176181960039</v>
      </c>
      <c r="AC825">
        <v>48.99388429899313</v>
      </c>
      <c r="AE825">
        <v>17.857142857142861</v>
      </c>
      <c r="AF825">
        <v>17.104518760264643</v>
      </c>
      <c r="AG825">
        <v>515.65102040816316</v>
      </c>
      <c r="AH825">
        <v>97.8</v>
      </c>
      <c r="AI825">
        <v>84.6</v>
      </c>
      <c r="AJ825">
        <v>88.709791978317156</v>
      </c>
      <c r="AK825">
        <v>73.205665012052634</v>
      </c>
      <c r="AL825">
        <v>40.08293961970756</v>
      </c>
      <c r="AN825">
        <v>99</v>
      </c>
      <c r="AO825">
        <v>99</v>
      </c>
      <c r="AP825">
        <v>99</v>
      </c>
      <c r="AQ825">
        <v>99</v>
      </c>
      <c r="AR825">
        <v>192.60612244897965</v>
      </c>
      <c r="AS825">
        <v>31.482292862971526</v>
      </c>
    </row>
    <row r="826" spans="1:45">
      <c r="A826">
        <v>16</v>
      </c>
      <c r="B826">
        <v>248</v>
      </c>
      <c r="C826">
        <v>2023</v>
      </c>
      <c r="D826">
        <v>8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6</v>
      </c>
      <c r="M826">
        <v>99</v>
      </c>
      <c r="N826">
        <v>99</v>
      </c>
      <c r="O826">
        <v>99</v>
      </c>
      <c r="P826">
        <v>99</v>
      </c>
      <c r="Q826">
        <v>279</v>
      </c>
      <c r="R826">
        <v>635</v>
      </c>
      <c r="S826">
        <v>6</v>
      </c>
      <c r="T826">
        <v>8.0960629921259848</v>
      </c>
      <c r="U826">
        <v>224.74062992126005</v>
      </c>
      <c r="V826">
        <v>100</v>
      </c>
      <c r="W826">
        <v>79.685039370078741</v>
      </c>
      <c r="X826">
        <v>0.15748031496062989</v>
      </c>
      <c r="Y826">
        <v>37.291334235340777</v>
      </c>
      <c r="Z826">
        <v>0</v>
      </c>
      <c r="AA826">
        <v>1.8276701564441011</v>
      </c>
      <c r="AC826">
        <v>42.979332215843506</v>
      </c>
      <c r="AE826">
        <v>18.764775413711579</v>
      </c>
      <c r="AF826">
        <v>18.190359397459478</v>
      </c>
      <c r="AG826">
        <v>517.18387096774177</v>
      </c>
      <c r="AH826">
        <v>97.165354330708666</v>
      </c>
      <c r="AI826">
        <v>88.346456692913407</v>
      </c>
      <c r="AJ826">
        <v>80.847636854862017</v>
      </c>
      <c r="AK826">
        <v>65.050994047305707</v>
      </c>
      <c r="AL826">
        <v>14.421561766818037</v>
      </c>
      <c r="AN826">
        <v>99</v>
      </c>
      <c r="AO826">
        <v>99</v>
      </c>
      <c r="AP826">
        <v>99</v>
      </c>
      <c r="AQ826">
        <v>99</v>
      </c>
      <c r="AR826">
        <v>191.97419354838712</v>
      </c>
      <c r="AS826">
        <v>31.476826681036375</v>
      </c>
    </row>
    <row r="827" spans="1:45">
      <c r="A827">
        <v>16</v>
      </c>
      <c r="B827">
        <v>249</v>
      </c>
      <c r="C827">
        <v>2023</v>
      </c>
      <c r="D827">
        <v>9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6</v>
      </c>
      <c r="M827">
        <v>99</v>
      </c>
      <c r="N827">
        <v>99</v>
      </c>
      <c r="O827">
        <v>99</v>
      </c>
      <c r="P827">
        <v>99</v>
      </c>
      <c r="Q827">
        <v>328</v>
      </c>
      <c r="R827">
        <v>814</v>
      </c>
      <c r="S827">
        <v>6</v>
      </c>
      <c r="T827">
        <v>7.6990171990171987</v>
      </c>
      <c r="U827">
        <v>221.29729729729743</v>
      </c>
      <c r="V827">
        <v>100</v>
      </c>
      <c r="W827">
        <v>76.167076167076175</v>
      </c>
      <c r="X827">
        <v>0</v>
      </c>
      <c r="Y827">
        <v>34.626938676848873</v>
      </c>
      <c r="Z827">
        <v>0</v>
      </c>
      <c r="AA827">
        <v>1.8761594985708625</v>
      </c>
      <c r="AC827">
        <v>37.461178038173976</v>
      </c>
      <c r="AE827">
        <v>21.104485351309311</v>
      </c>
      <c r="AF827">
        <v>20.388231607033305</v>
      </c>
      <c r="AG827">
        <v>526.02224969097665</v>
      </c>
      <c r="AH827">
        <v>98.771498771498784</v>
      </c>
      <c r="AI827">
        <v>93.120393120393132</v>
      </c>
      <c r="AJ827">
        <v>82.128510348093883</v>
      </c>
      <c r="AK827">
        <v>62.332514371446095</v>
      </c>
      <c r="AL827">
        <v>13.1625187062923</v>
      </c>
      <c r="AN827">
        <v>99</v>
      </c>
      <c r="AO827">
        <v>99</v>
      </c>
      <c r="AP827">
        <v>99</v>
      </c>
      <c r="AQ827">
        <v>99</v>
      </c>
      <c r="AR827">
        <v>191.65389369592089</v>
      </c>
      <c r="AS827">
        <v>31.203734340646925</v>
      </c>
    </row>
    <row r="828" spans="1:45">
      <c r="A828">
        <v>16</v>
      </c>
      <c r="B828">
        <v>250</v>
      </c>
      <c r="C828">
        <v>2023</v>
      </c>
      <c r="D828">
        <v>10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6</v>
      </c>
      <c r="M828">
        <v>99</v>
      </c>
      <c r="N828">
        <v>99</v>
      </c>
      <c r="O828">
        <v>99</v>
      </c>
      <c r="P828">
        <v>99</v>
      </c>
      <c r="Q828">
        <v>407</v>
      </c>
      <c r="R828">
        <v>829</v>
      </c>
      <c r="S828">
        <v>6</v>
      </c>
      <c r="T828">
        <v>7.4451145958986737</v>
      </c>
      <c r="U828">
        <v>224.90108564535564</v>
      </c>
      <c r="V828">
        <v>100</v>
      </c>
      <c r="W828">
        <v>67.551266586248516</v>
      </c>
      <c r="X828">
        <v>0</v>
      </c>
      <c r="Y828">
        <v>35.220714533286646</v>
      </c>
      <c r="Z828">
        <v>0</v>
      </c>
      <c r="AA828">
        <v>2.0649153515491152</v>
      </c>
      <c r="AC828">
        <v>32.501349219883444</v>
      </c>
      <c r="AE828">
        <v>19.066237350505979</v>
      </c>
      <c r="AF828">
        <v>20.544993351414757</v>
      </c>
      <c r="AG828">
        <v>557.34963325183378</v>
      </c>
      <c r="AH828">
        <v>98.190591073582638</v>
      </c>
      <c r="AI828">
        <v>90.470446320868518</v>
      </c>
      <c r="AJ828">
        <v>84.464370209152719</v>
      </c>
      <c r="AK828">
        <v>62.846462072153109</v>
      </c>
      <c r="AL828">
        <v>18.468584931448287</v>
      </c>
      <c r="AN828">
        <v>99</v>
      </c>
      <c r="AO828">
        <v>99</v>
      </c>
      <c r="AP828">
        <v>99</v>
      </c>
      <c r="AQ828">
        <v>99</v>
      </c>
      <c r="AR828">
        <v>192.65281173594127</v>
      </c>
      <c r="AS828">
        <v>31.240070592493321</v>
      </c>
    </row>
    <row r="829" spans="1:45">
      <c r="A829">
        <v>16</v>
      </c>
      <c r="B829">
        <v>251</v>
      </c>
      <c r="C829">
        <v>2023</v>
      </c>
      <c r="D829">
        <v>11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6</v>
      </c>
      <c r="M829">
        <v>99</v>
      </c>
      <c r="N829">
        <v>99</v>
      </c>
      <c r="O829">
        <v>99</v>
      </c>
      <c r="P829">
        <v>99</v>
      </c>
      <c r="Q829">
        <v>469</v>
      </c>
      <c r="R829">
        <v>962</v>
      </c>
      <c r="S829">
        <v>6</v>
      </c>
      <c r="T829">
        <v>7.7629937629937631</v>
      </c>
      <c r="U829">
        <v>227.48503118503095</v>
      </c>
      <c r="V829">
        <v>100</v>
      </c>
      <c r="W829">
        <v>72.765072765072773</v>
      </c>
      <c r="X829">
        <v>0.20790020790020788</v>
      </c>
      <c r="Y829">
        <v>40.192103987226723</v>
      </c>
      <c r="Z829">
        <v>0</v>
      </c>
      <c r="AA829">
        <v>2.0077714339381938</v>
      </c>
      <c r="AC829">
        <v>46.985630907349297</v>
      </c>
      <c r="AE829">
        <v>20.46373112103808</v>
      </c>
      <c r="AF829">
        <v>22.064269924609249</v>
      </c>
      <c r="AG829">
        <v>558.08499475341023</v>
      </c>
      <c r="AH829">
        <v>98.544698544698562</v>
      </c>
      <c r="AI829">
        <v>88.877338877338886</v>
      </c>
      <c r="AJ829">
        <v>93.843141855271867</v>
      </c>
      <c r="AK829">
        <v>64.244150876014828</v>
      </c>
      <c r="AL829">
        <v>25.88267985790058</v>
      </c>
      <c r="AN829">
        <v>99</v>
      </c>
      <c r="AO829">
        <v>99</v>
      </c>
      <c r="AP829">
        <v>99</v>
      </c>
      <c r="AQ829">
        <v>99</v>
      </c>
      <c r="AR829">
        <v>193.09338929695704</v>
      </c>
      <c r="AS829">
        <v>31.267650539181865</v>
      </c>
    </row>
    <row r="830" spans="1:45">
      <c r="A830">
        <v>16</v>
      </c>
      <c r="B830">
        <v>252</v>
      </c>
      <c r="C830">
        <v>2023</v>
      </c>
      <c r="D830">
        <v>12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6</v>
      </c>
      <c r="M830">
        <v>99</v>
      </c>
      <c r="N830">
        <v>99</v>
      </c>
      <c r="O830">
        <v>99</v>
      </c>
      <c r="P830">
        <v>99</v>
      </c>
      <c r="Q830">
        <v>126</v>
      </c>
      <c r="R830">
        <v>236</v>
      </c>
      <c r="S830">
        <v>6</v>
      </c>
      <c r="T830">
        <v>8.4110169491525415</v>
      </c>
      <c r="U830">
        <v>230.38898305084729</v>
      </c>
      <c r="V830">
        <v>100</v>
      </c>
      <c r="W830">
        <v>85.593220338983059</v>
      </c>
      <c r="X830">
        <v>0</v>
      </c>
      <c r="Y830">
        <v>39.463324067080848</v>
      </c>
      <c r="Z830">
        <v>0</v>
      </c>
      <c r="AA830">
        <v>1.7721137382819596</v>
      </c>
      <c r="AC830">
        <v>49.906180803712253</v>
      </c>
      <c r="AE830">
        <v>17.960426179604262</v>
      </c>
      <c r="AF830">
        <v>19.268467454484753</v>
      </c>
      <c r="AG830">
        <v>565.59740259740249</v>
      </c>
      <c r="AH830">
        <v>97.881355932203377</v>
      </c>
      <c r="AI830">
        <v>82.627118644067778</v>
      </c>
      <c r="AJ830">
        <v>94.594178967588817</v>
      </c>
      <c r="AK830">
        <v>59.327525314474002</v>
      </c>
      <c r="AL830">
        <v>42.007180325133362</v>
      </c>
      <c r="AN830">
        <v>99</v>
      </c>
      <c r="AO830">
        <v>99</v>
      </c>
      <c r="AP830">
        <v>99</v>
      </c>
      <c r="AQ830">
        <v>99</v>
      </c>
      <c r="AR830">
        <v>193.10389610389612</v>
      </c>
      <c r="AS830">
        <v>31.662423737743001</v>
      </c>
    </row>
    <row r="831" spans="1:45">
      <c r="A831">
        <v>16</v>
      </c>
      <c r="B831">
        <v>253</v>
      </c>
      <c r="C831">
        <v>2023</v>
      </c>
      <c r="D831">
        <v>1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7</v>
      </c>
      <c r="M831">
        <v>99</v>
      </c>
      <c r="N831">
        <v>99</v>
      </c>
      <c r="O831">
        <v>99</v>
      </c>
      <c r="P831">
        <v>99</v>
      </c>
      <c r="Q831">
        <v>207</v>
      </c>
      <c r="R831">
        <v>420</v>
      </c>
      <c r="S831">
        <v>7</v>
      </c>
      <c r="T831">
        <v>8.4142857142857128</v>
      </c>
      <c r="U831">
        <v>258.58</v>
      </c>
      <c r="V831">
        <v>100</v>
      </c>
      <c r="W831">
        <v>87.142857142857125</v>
      </c>
      <c r="X831">
        <v>0.71428571428571441</v>
      </c>
      <c r="Y831">
        <v>38.083056224896488</v>
      </c>
      <c r="Z831">
        <v>0</v>
      </c>
      <c r="AA831">
        <v>1.7807932192694118</v>
      </c>
      <c r="AC831">
        <v>37.109028762355507</v>
      </c>
      <c r="AE831">
        <v>14.634146341463419</v>
      </c>
      <c r="AF831">
        <v>16.403925573959764</v>
      </c>
      <c r="AG831">
        <v>558.85101010101005</v>
      </c>
      <c r="AH831">
        <v>93.333333333333314</v>
      </c>
      <c r="AI831">
        <v>91.428571428571445</v>
      </c>
      <c r="AJ831">
        <v>107.71108251688673</v>
      </c>
      <c r="AK831">
        <v>54.934137374226559</v>
      </c>
      <c r="AL831">
        <v>18.970546469155977</v>
      </c>
      <c r="AN831">
        <v>99</v>
      </c>
      <c r="AO831">
        <v>99</v>
      </c>
      <c r="AP831">
        <v>99</v>
      </c>
      <c r="AQ831">
        <v>99</v>
      </c>
      <c r="AR831">
        <v>195.65656565656565</v>
      </c>
      <c r="AS831">
        <v>34.206794552784629</v>
      </c>
    </row>
    <row r="832" spans="1:45">
      <c r="A832">
        <v>16</v>
      </c>
      <c r="B832">
        <v>254</v>
      </c>
      <c r="C832">
        <v>2023</v>
      </c>
      <c r="D832">
        <v>2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7</v>
      </c>
      <c r="M832">
        <v>99</v>
      </c>
      <c r="N832">
        <v>99</v>
      </c>
      <c r="O832">
        <v>99</v>
      </c>
      <c r="P832">
        <v>99</v>
      </c>
      <c r="Q832">
        <v>167</v>
      </c>
      <c r="R832">
        <v>361</v>
      </c>
      <c r="S832">
        <v>7</v>
      </c>
      <c r="T832">
        <v>8.5069252077562325</v>
      </c>
      <c r="U832">
        <v>252.40747922437671</v>
      </c>
      <c r="V832">
        <v>100</v>
      </c>
      <c r="W832">
        <v>86.703601108033212</v>
      </c>
      <c r="X832">
        <v>1.1080332409972298</v>
      </c>
      <c r="Y832">
        <v>37.065323402188874</v>
      </c>
      <c r="Z832">
        <v>0</v>
      </c>
      <c r="AA832">
        <v>1.8831757574544896</v>
      </c>
      <c r="AC832">
        <v>47.433277991045955</v>
      </c>
      <c r="AE832">
        <v>15.219224283305222</v>
      </c>
      <c r="AF832">
        <v>16.7733943945899</v>
      </c>
      <c r="AG832">
        <v>544.14868804664718</v>
      </c>
      <c r="AH832">
        <v>94.459833795013836</v>
      </c>
      <c r="AI832">
        <v>91.689750692520775</v>
      </c>
      <c r="AJ832">
        <v>118.20688264518616</v>
      </c>
      <c r="AK832">
        <v>54.863875847521882</v>
      </c>
      <c r="AL832">
        <v>41.118018115437621</v>
      </c>
      <c r="AN832">
        <v>99</v>
      </c>
      <c r="AO832">
        <v>99</v>
      </c>
      <c r="AP832">
        <v>99</v>
      </c>
      <c r="AQ832">
        <v>99</v>
      </c>
      <c r="AR832">
        <v>194.32361516034985</v>
      </c>
      <c r="AS832">
        <v>34.088195672026607</v>
      </c>
    </row>
    <row r="833" spans="1:45">
      <c r="A833">
        <v>16</v>
      </c>
      <c r="B833">
        <v>255</v>
      </c>
      <c r="C833">
        <v>2023</v>
      </c>
      <c r="D833">
        <v>3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7</v>
      </c>
      <c r="M833">
        <v>99</v>
      </c>
      <c r="N833">
        <v>99</v>
      </c>
      <c r="O833">
        <v>99</v>
      </c>
      <c r="P833">
        <v>99</v>
      </c>
      <c r="Q833">
        <v>149</v>
      </c>
      <c r="R833">
        <v>283</v>
      </c>
      <c r="S833">
        <v>7</v>
      </c>
      <c r="T833">
        <v>8.5017667844522951</v>
      </c>
      <c r="U833">
        <v>239.27314487632515</v>
      </c>
      <c r="V833">
        <v>100</v>
      </c>
      <c r="W833">
        <v>88.339222614840992</v>
      </c>
      <c r="X833">
        <v>0</v>
      </c>
      <c r="Y833">
        <v>42.56034567981505</v>
      </c>
      <c r="Z833">
        <v>0</v>
      </c>
      <c r="AA833">
        <v>1.8577971649333889</v>
      </c>
      <c r="AC833">
        <v>27.76638903229675</v>
      </c>
      <c r="AE833">
        <v>11.976301311891662</v>
      </c>
      <c r="AF833">
        <v>13.069627100180416</v>
      </c>
      <c r="AG833">
        <v>483.80303030303043</v>
      </c>
      <c r="AH833">
        <v>92.932862190812671</v>
      </c>
      <c r="AI833">
        <v>91.872791519434585</v>
      </c>
      <c r="AJ833">
        <v>123.9296256430616</v>
      </c>
      <c r="AK833">
        <v>68.062400903997798</v>
      </c>
      <c r="AL833">
        <v>25.672491715786126</v>
      </c>
      <c r="AN833">
        <v>99</v>
      </c>
      <c r="AO833">
        <v>99</v>
      </c>
      <c r="AP833">
        <v>99</v>
      </c>
      <c r="AQ833">
        <v>99</v>
      </c>
      <c r="AR833">
        <v>190.66287878787875</v>
      </c>
      <c r="AS833">
        <v>34.010597964511447</v>
      </c>
    </row>
    <row r="834" spans="1:45">
      <c r="A834">
        <v>16</v>
      </c>
      <c r="B834">
        <v>256</v>
      </c>
      <c r="C834">
        <v>2023</v>
      </c>
      <c r="D834">
        <v>4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7</v>
      </c>
      <c r="M834">
        <v>99</v>
      </c>
      <c r="N834">
        <v>99</v>
      </c>
      <c r="O834">
        <v>99</v>
      </c>
      <c r="P834">
        <v>99</v>
      </c>
      <c r="Q834">
        <v>186</v>
      </c>
      <c r="R834">
        <v>387</v>
      </c>
      <c r="S834">
        <v>7</v>
      </c>
      <c r="T834">
        <v>8.6692506459948344</v>
      </c>
      <c r="U834">
        <v>249.92945736434103</v>
      </c>
      <c r="V834">
        <v>100</v>
      </c>
      <c r="W834">
        <v>86.304909560723516</v>
      </c>
      <c r="X834">
        <v>1.5503875968992249</v>
      </c>
      <c r="Y834">
        <v>43.792402683347319</v>
      </c>
      <c r="Z834">
        <v>0</v>
      </c>
      <c r="AA834">
        <v>1.8826448509612748</v>
      </c>
      <c r="AC834">
        <v>47.173479209954358</v>
      </c>
      <c r="AE834">
        <v>17.535115541458989</v>
      </c>
      <c r="AF834">
        <v>18.877963578960557</v>
      </c>
      <c r="AG834">
        <v>513.74739583333348</v>
      </c>
      <c r="AH834">
        <v>98.966408268733886</v>
      </c>
      <c r="AI834">
        <v>95.607235142118881</v>
      </c>
      <c r="AJ834">
        <v>114.77523888874404</v>
      </c>
      <c r="AK834">
        <v>75.71712811547755</v>
      </c>
      <c r="AL834">
        <v>35.558738317896193</v>
      </c>
      <c r="AN834">
        <v>99</v>
      </c>
      <c r="AO834">
        <v>99</v>
      </c>
      <c r="AP834">
        <v>99</v>
      </c>
      <c r="AQ834">
        <v>99</v>
      </c>
      <c r="AR834">
        <v>193.21354166666663</v>
      </c>
      <c r="AS834">
        <v>34.309595161299569</v>
      </c>
    </row>
    <row r="835" spans="1:45">
      <c r="A835">
        <v>16</v>
      </c>
      <c r="B835">
        <v>257</v>
      </c>
      <c r="C835">
        <v>2023</v>
      </c>
      <c r="D835">
        <v>5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7</v>
      </c>
      <c r="M835">
        <v>99</v>
      </c>
      <c r="N835">
        <v>99</v>
      </c>
      <c r="O835">
        <v>99</v>
      </c>
      <c r="P835">
        <v>99</v>
      </c>
      <c r="Q835">
        <v>228</v>
      </c>
      <c r="R835">
        <v>612</v>
      </c>
      <c r="S835">
        <v>7</v>
      </c>
      <c r="T835">
        <v>8.6944444444444446</v>
      </c>
      <c r="U835">
        <v>246.0112745098038</v>
      </c>
      <c r="V835">
        <v>100</v>
      </c>
      <c r="W835">
        <v>89.542483660130699</v>
      </c>
      <c r="X835">
        <v>0.16339869281045749</v>
      </c>
      <c r="Y835">
        <v>36.036588890994253</v>
      </c>
      <c r="Z835">
        <v>0</v>
      </c>
      <c r="AA835">
        <v>1.7572729871846116</v>
      </c>
      <c r="AC835">
        <v>28.276718002412007</v>
      </c>
      <c r="AE835">
        <v>18.91223733003708</v>
      </c>
      <c r="AF835">
        <v>19.685309926261905</v>
      </c>
      <c r="AG835">
        <v>498.92346089850241</v>
      </c>
      <c r="AH835">
        <v>97.712418300653567</v>
      </c>
      <c r="AI835">
        <v>95.098039215686313</v>
      </c>
      <c r="AJ835">
        <v>96.666489101154752</v>
      </c>
      <c r="AK835">
        <v>71.594210075671569</v>
      </c>
      <c r="AL835">
        <v>18.895546721316112</v>
      </c>
      <c r="AN835">
        <v>99</v>
      </c>
      <c r="AO835">
        <v>99</v>
      </c>
      <c r="AP835">
        <v>99</v>
      </c>
      <c r="AQ835">
        <v>99</v>
      </c>
      <c r="AR835">
        <v>192.47420965058237</v>
      </c>
      <c r="AS835">
        <v>34.284562782400499</v>
      </c>
    </row>
    <row r="836" spans="1:45">
      <c r="A836">
        <v>16</v>
      </c>
      <c r="B836">
        <v>258</v>
      </c>
      <c r="C836">
        <v>2023</v>
      </c>
      <c r="D836">
        <v>6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7</v>
      </c>
      <c r="M836">
        <v>99</v>
      </c>
      <c r="N836">
        <v>99</v>
      </c>
      <c r="O836">
        <v>99</v>
      </c>
      <c r="P836">
        <v>99</v>
      </c>
      <c r="Q836">
        <v>379</v>
      </c>
      <c r="R836">
        <v>1027</v>
      </c>
      <c r="S836">
        <v>7</v>
      </c>
      <c r="T836">
        <v>8.6845180136319353</v>
      </c>
      <c r="U836">
        <v>243.37370983446957</v>
      </c>
      <c r="V836">
        <v>100</v>
      </c>
      <c r="W836">
        <v>90.847127555988308</v>
      </c>
      <c r="X836">
        <v>0.19474196689386564</v>
      </c>
      <c r="Y836">
        <v>32.877309770216648</v>
      </c>
      <c r="Z836">
        <v>0</v>
      </c>
      <c r="AA836">
        <v>1.767879545681686</v>
      </c>
      <c r="AC836">
        <v>29.832051867016023</v>
      </c>
      <c r="AE836">
        <v>20.802106542434672</v>
      </c>
      <c r="AF836">
        <v>21.456793343216525</v>
      </c>
      <c r="AG836">
        <v>493.51324828263006</v>
      </c>
      <c r="AH836">
        <v>98.636806231742966</v>
      </c>
      <c r="AI836">
        <v>96.007789678675763</v>
      </c>
      <c r="AJ836">
        <v>75.29417981740086</v>
      </c>
      <c r="AK836">
        <v>63.141864515986839</v>
      </c>
      <c r="AL836">
        <v>22.375923415961623</v>
      </c>
      <c r="AN836">
        <v>99</v>
      </c>
      <c r="AO836">
        <v>99</v>
      </c>
      <c r="AP836">
        <v>99</v>
      </c>
      <c r="AQ836">
        <v>99</v>
      </c>
      <c r="AR836">
        <v>191.72129538763497</v>
      </c>
      <c r="AS836">
        <v>34.353399532560154</v>
      </c>
    </row>
    <row r="837" spans="1:45">
      <c r="A837">
        <v>16</v>
      </c>
      <c r="B837">
        <v>259</v>
      </c>
      <c r="C837">
        <v>2023</v>
      </c>
      <c r="D837">
        <v>7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7</v>
      </c>
      <c r="M837">
        <v>99</v>
      </c>
      <c r="N837">
        <v>99</v>
      </c>
      <c r="O837">
        <v>99</v>
      </c>
      <c r="P837">
        <v>99</v>
      </c>
      <c r="Q837">
        <v>207</v>
      </c>
      <c r="R837">
        <v>705</v>
      </c>
      <c r="S837">
        <v>7</v>
      </c>
      <c r="T837">
        <v>8.5602836879432616</v>
      </c>
      <c r="U837">
        <v>242.50978723404245</v>
      </c>
      <c r="V837">
        <v>100</v>
      </c>
      <c r="W837">
        <v>90.212765957446777</v>
      </c>
      <c r="X837">
        <v>0.28368794326241126</v>
      </c>
      <c r="Y837">
        <v>32.185044376464681</v>
      </c>
      <c r="Z837">
        <v>0</v>
      </c>
      <c r="AA837">
        <v>1.7100818873273702</v>
      </c>
      <c r="AC837">
        <v>28.065262009070921</v>
      </c>
      <c r="AE837">
        <v>25.178571428571423</v>
      </c>
      <c r="AF837">
        <v>25.779478757224823</v>
      </c>
      <c r="AG837">
        <v>495.6405325443788</v>
      </c>
      <c r="AH837">
        <v>95.177304964539005</v>
      </c>
      <c r="AI837">
        <v>93.475177304964518</v>
      </c>
      <c r="AJ837">
        <v>71.46722724529468</v>
      </c>
      <c r="AK837">
        <v>49.966982863962706</v>
      </c>
      <c r="AL837">
        <v>7.3498842997376705</v>
      </c>
      <c r="AN837">
        <v>99</v>
      </c>
      <c r="AO837">
        <v>99</v>
      </c>
      <c r="AP837">
        <v>99</v>
      </c>
      <c r="AQ837">
        <v>99</v>
      </c>
      <c r="AR837">
        <v>191.77662721893495</v>
      </c>
      <c r="AS837">
        <v>34.176553280780595</v>
      </c>
    </row>
    <row r="838" spans="1:45">
      <c r="A838">
        <v>16</v>
      </c>
      <c r="B838">
        <v>260</v>
      </c>
      <c r="C838">
        <v>2023</v>
      </c>
      <c r="D838">
        <v>8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7</v>
      </c>
      <c r="M838">
        <v>99</v>
      </c>
      <c r="N838">
        <v>99</v>
      </c>
      <c r="O838">
        <v>99</v>
      </c>
      <c r="P838">
        <v>99</v>
      </c>
      <c r="Q838">
        <v>261</v>
      </c>
      <c r="R838">
        <v>730</v>
      </c>
      <c r="S838">
        <v>7</v>
      </c>
      <c r="T838">
        <v>8.5191780821917789</v>
      </c>
      <c r="U838">
        <v>242.07917808219196</v>
      </c>
      <c r="V838">
        <v>100</v>
      </c>
      <c r="W838">
        <v>87.671232876712324</v>
      </c>
      <c r="X838">
        <v>0.13698630136986301</v>
      </c>
      <c r="Y838">
        <v>33.537822923494531</v>
      </c>
      <c r="Z838">
        <v>0</v>
      </c>
      <c r="AA838">
        <v>1.7471038684608444</v>
      </c>
      <c r="AC838">
        <v>33.628616740712069</v>
      </c>
      <c r="AE838">
        <v>21.57210401891253</v>
      </c>
      <c r="AF838">
        <v>22.525075582690004</v>
      </c>
      <c r="AG838">
        <v>508.31526390870175</v>
      </c>
      <c r="AH838">
        <v>95.61643835616438</v>
      </c>
      <c r="AI838">
        <v>94.931506849315056</v>
      </c>
      <c r="AJ838">
        <v>72.330645593533887</v>
      </c>
      <c r="AK838">
        <v>62.023885692236014</v>
      </c>
      <c r="AL838">
        <v>31.966885122189257</v>
      </c>
      <c r="AN838">
        <v>99</v>
      </c>
      <c r="AO838">
        <v>99</v>
      </c>
      <c r="AP838">
        <v>99</v>
      </c>
      <c r="AQ838">
        <v>99</v>
      </c>
      <c r="AR838">
        <v>191.68901569186875</v>
      </c>
      <c r="AS838">
        <v>34.218854056445991</v>
      </c>
    </row>
    <row r="839" spans="1:45">
      <c r="A839">
        <v>16</v>
      </c>
      <c r="B839">
        <v>261</v>
      </c>
      <c r="C839">
        <v>2023</v>
      </c>
      <c r="D839">
        <v>9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7</v>
      </c>
      <c r="M839">
        <v>99</v>
      </c>
      <c r="N839">
        <v>99</v>
      </c>
      <c r="O839">
        <v>99</v>
      </c>
      <c r="P839">
        <v>99</v>
      </c>
      <c r="Q839">
        <v>295</v>
      </c>
      <c r="R839">
        <v>808</v>
      </c>
      <c r="S839">
        <v>7</v>
      </c>
      <c r="T839">
        <v>8.435643564356436</v>
      </c>
      <c r="U839">
        <v>247.9160891089108</v>
      </c>
      <c r="V839">
        <v>100</v>
      </c>
      <c r="W839">
        <v>83.787128712871308</v>
      </c>
      <c r="X839">
        <v>0.74257425742574257</v>
      </c>
      <c r="Y839">
        <v>34.463459104069393</v>
      </c>
      <c r="Z839">
        <v>0</v>
      </c>
      <c r="AA839">
        <v>1.8934009506922556</v>
      </c>
      <c r="AC839">
        <v>28.083006562778063</v>
      </c>
      <c r="AE839">
        <v>20.948924034223484</v>
      </c>
      <c r="AF839">
        <v>22.672275837371764</v>
      </c>
      <c r="AG839">
        <v>524.07615480649179</v>
      </c>
      <c r="AH839">
        <v>98.267326732673283</v>
      </c>
      <c r="AI839">
        <v>98.143564356435647</v>
      </c>
      <c r="AJ839">
        <v>77.746333211195648</v>
      </c>
      <c r="AK839">
        <v>54.332432331524132</v>
      </c>
      <c r="AL839">
        <v>10.632889331042543</v>
      </c>
      <c r="AN839">
        <v>99</v>
      </c>
      <c r="AO839">
        <v>99</v>
      </c>
      <c r="AP839">
        <v>99</v>
      </c>
      <c r="AQ839">
        <v>99</v>
      </c>
      <c r="AR839">
        <v>193.12484394506873</v>
      </c>
      <c r="AS839">
        <v>34.197126161230202</v>
      </c>
    </row>
    <row r="840" spans="1:45">
      <c r="A840">
        <v>16</v>
      </c>
      <c r="B840">
        <v>262</v>
      </c>
      <c r="C840">
        <v>2023</v>
      </c>
      <c r="D840">
        <v>10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7</v>
      </c>
      <c r="M840">
        <v>99</v>
      </c>
      <c r="N840">
        <v>99</v>
      </c>
      <c r="O840">
        <v>99</v>
      </c>
      <c r="P840">
        <v>99</v>
      </c>
      <c r="Q840">
        <v>287</v>
      </c>
      <c r="R840">
        <v>607</v>
      </c>
      <c r="S840">
        <v>7</v>
      </c>
      <c r="T840">
        <v>7.986820428336082</v>
      </c>
      <c r="U840">
        <v>246.46985172981903</v>
      </c>
      <c r="V840">
        <v>100</v>
      </c>
      <c r="W840">
        <v>78.088962108731494</v>
      </c>
      <c r="X840">
        <v>0.49423393739703447</v>
      </c>
      <c r="Y840">
        <v>32.282790777336842</v>
      </c>
      <c r="Z840">
        <v>0</v>
      </c>
      <c r="AA840">
        <v>2.0695862121847082</v>
      </c>
      <c r="AC840">
        <v>29.894686478438945</v>
      </c>
      <c r="AE840">
        <v>13.960441582336705</v>
      </c>
      <c r="AF840">
        <v>16.485890751188212</v>
      </c>
      <c r="AG840">
        <v>548.14666666666653</v>
      </c>
      <c r="AH840">
        <v>98.352553542009886</v>
      </c>
      <c r="AI840">
        <v>97.528830313014822</v>
      </c>
      <c r="AJ840">
        <v>81.128099255984608</v>
      </c>
      <c r="AK840">
        <v>44.957287909317408</v>
      </c>
      <c r="AL840">
        <v>4.711691340478259</v>
      </c>
      <c r="AN840">
        <v>99</v>
      </c>
      <c r="AO840">
        <v>99</v>
      </c>
      <c r="AP840">
        <v>99</v>
      </c>
      <c r="AQ840">
        <v>99</v>
      </c>
      <c r="AR840">
        <v>193.1</v>
      </c>
      <c r="AS840">
        <v>34.031271029684056</v>
      </c>
    </row>
    <row r="841" spans="1:45">
      <c r="A841">
        <v>16</v>
      </c>
      <c r="B841">
        <v>263</v>
      </c>
      <c r="C841">
        <v>2023</v>
      </c>
      <c r="D841">
        <v>11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7</v>
      </c>
      <c r="M841">
        <v>99</v>
      </c>
      <c r="N841">
        <v>99</v>
      </c>
      <c r="O841">
        <v>99</v>
      </c>
      <c r="P841">
        <v>99</v>
      </c>
      <c r="Q841">
        <v>279</v>
      </c>
      <c r="R841">
        <v>592</v>
      </c>
      <c r="S841">
        <v>7</v>
      </c>
      <c r="T841">
        <v>8.2415540540540508</v>
      </c>
      <c r="U841">
        <v>248.19256756756755</v>
      </c>
      <c r="V841">
        <v>100</v>
      </c>
      <c r="W841">
        <v>78.547297297297277</v>
      </c>
      <c r="X841">
        <v>0.67567567567567588</v>
      </c>
      <c r="Y841">
        <v>36.181586124556034</v>
      </c>
      <c r="Z841">
        <v>0</v>
      </c>
      <c r="AA841">
        <v>2.1718631349161717</v>
      </c>
      <c r="AC841">
        <v>28.717969897720025</v>
      </c>
      <c r="AE841">
        <v>12.593065305254202</v>
      </c>
      <c r="AF841">
        <v>14.813993290197701</v>
      </c>
      <c r="AG841">
        <v>556.80138169257339</v>
      </c>
      <c r="AH841">
        <v>97.297297297297305</v>
      </c>
      <c r="AI841">
        <v>95.945945945945937</v>
      </c>
      <c r="AJ841">
        <v>86.129377708661494</v>
      </c>
      <c r="AK841">
        <v>60.300668814926638</v>
      </c>
      <c r="AL841">
        <v>11.770893248618078</v>
      </c>
      <c r="AN841">
        <v>99</v>
      </c>
      <c r="AO841">
        <v>99</v>
      </c>
      <c r="AP841">
        <v>99</v>
      </c>
      <c r="AQ841">
        <v>99</v>
      </c>
      <c r="AR841">
        <v>193.65803108808288</v>
      </c>
      <c r="AS841">
        <v>33.9729372973461</v>
      </c>
    </row>
    <row r="842" spans="1:45">
      <c r="A842">
        <v>16</v>
      </c>
      <c r="B842">
        <v>264</v>
      </c>
      <c r="C842">
        <v>2023</v>
      </c>
      <c r="D842">
        <v>12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7</v>
      </c>
      <c r="M842">
        <v>99</v>
      </c>
      <c r="N842">
        <v>99</v>
      </c>
      <c r="O842">
        <v>99</v>
      </c>
      <c r="P842">
        <v>99</v>
      </c>
      <c r="Q842">
        <v>79</v>
      </c>
      <c r="R842">
        <v>187</v>
      </c>
      <c r="S842">
        <v>7</v>
      </c>
      <c r="T842">
        <v>8.4491978609625686</v>
      </c>
      <c r="U842">
        <v>251.40213903743319</v>
      </c>
      <c r="V842">
        <v>100</v>
      </c>
      <c r="W842">
        <v>86.096256684492005</v>
      </c>
      <c r="X842">
        <v>1.0695187165775402</v>
      </c>
      <c r="Y842">
        <v>35.396857707025781</v>
      </c>
      <c r="Z842">
        <v>0</v>
      </c>
      <c r="AA842">
        <v>1.78266666151911</v>
      </c>
      <c r="AC842">
        <v>24.826760558250474</v>
      </c>
      <c r="AE842">
        <v>14.231354642313539</v>
      </c>
      <c r="AF842">
        <v>16.660346828019836</v>
      </c>
      <c r="AG842">
        <v>553.5737704918032</v>
      </c>
      <c r="AH842">
        <v>97.860962566844933</v>
      </c>
      <c r="AI842">
        <v>94.117647058823522</v>
      </c>
      <c r="AJ842">
        <v>98.17361542474022</v>
      </c>
      <c r="AK842">
        <v>61.210112337350381</v>
      </c>
      <c r="AL842">
        <v>19.722307488485075</v>
      </c>
      <c r="AN842">
        <v>99</v>
      </c>
      <c r="AO842">
        <v>99</v>
      </c>
      <c r="AP842">
        <v>99</v>
      </c>
      <c r="AQ842">
        <v>99</v>
      </c>
      <c r="AR842">
        <v>193.87431693989072</v>
      </c>
      <c r="AS842">
        <v>34.263386733302383</v>
      </c>
    </row>
    <row r="843" spans="1:45">
      <c r="A843">
        <v>16</v>
      </c>
      <c r="B843">
        <v>265</v>
      </c>
      <c r="C843">
        <v>2023</v>
      </c>
      <c r="D843">
        <v>1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8</v>
      </c>
      <c r="M843">
        <v>99</v>
      </c>
      <c r="N843">
        <v>99</v>
      </c>
      <c r="O843">
        <v>99</v>
      </c>
      <c r="P843">
        <v>99</v>
      </c>
      <c r="Q843">
        <v>120</v>
      </c>
      <c r="R843">
        <v>263</v>
      </c>
      <c r="S843">
        <v>8</v>
      </c>
      <c r="T843">
        <v>8.650190114068435</v>
      </c>
      <c r="U843">
        <v>274.36311787072236</v>
      </c>
      <c r="V843">
        <v>100</v>
      </c>
      <c r="W843">
        <v>87.832699619771859</v>
      </c>
      <c r="X843">
        <v>3.0418250950570345</v>
      </c>
      <c r="Y843">
        <v>40.568941099243006</v>
      </c>
      <c r="Z843">
        <v>0</v>
      </c>
      <c r="AA843">
        <v>1.91632717712509</v>
      </c>
      <c r="AC843">
        <v>40.732667578278949</v>
      </c>
      <c r="AE843">
        <v>9.1637630662020886</v>
      </c>
      <c r="AF843">
        <v>10.898959699337796</v>
      </c>
      <c r="AG843">
        <v>546.30799999999999</v>
      </c>
      <c r="AH843">
        <v>94.676806083650177</v>
      </c>
      <c r="AI843">
        <v>94.296577946768068</v>
      </c>
      <c r="AJ843">
        <v>106.45538565990906</v>
      </c>
      <c r="AK843">
        <v>85.56077085646865</v>
      </c>
      <c r="AL843">
        <v>26.756393712960278</v>
      </c>
      <c r="AN843">
        <v>99</v>
      </c>
      <c r="AO843">
        <v>99</v>
      </c>
      <c r="AP843">
        <v>99</v>
      </c>
      <c r="AQ843">
        <v>99</v>
      </c>
      <c r="AR843">
        <v>194.892</v>
      </c>
      <c r="AS843">
        <v>37.056630921213511</v>
      </c>
    </row>
    <row r="844" spans="1:45">
      <c r="A844">
        <v>16</v>
      </c>
      <c r="B844">
        <v>266</v>
      </c>
      <c r="C844">
        <v>2023</v>
      </c>
      <c r="D844">
        <v>2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8</v>
      </c>
      <c r="M844">
        <v>99</v>
      </c>
      <c r="N844">
        <v>99</v>
      </c>
      <c r="O844">
        <v>99</v>
      </c>
      <c r="P844">
        <v>99</v>
      </c>
      <c r="Q844">
        <v>87</v>
      </c>
      <c r="R844">
        <v>224</v>
      </c>
      <c r="S844">
        <v>8</v>
      </c>
      <c r="T844">
        <v>9.0089285714285694</v>
      </c>
      <c r="U844">
        <v>278.28705357142849</v>
      </c>
      <c r="V844">
        <v>100</v>
      </c>
      <c r="W844">
        <v>96.428571428571445</v>
      </c>
      <c r="X844">
        <v>3.5714285714285721</v>
      </c>
      <c r="Y844">
        <v>38.053637688381485</v>
      </c>
      <c r="Z844">
        <v>0</v>
      </c>
      <c r="AA844">
        <v>1.5754564855162172</v>
      </c>
      <c r="AC844">
        <v>26.478286588682057</v>
      </c>
      <c r="AE844">
        <v>9.4435075885328814</v>
      </c>
      <c r="AF844">
        <v>11.47499640579719</v>
      </c>
      <c r="AG844">
        <v>521.68269230769215</v>
      </c>
      <c r="AH844">
        <v>92.857142857142875</v>
      </c>
      <c r="AI844">
        <v>91.964285714285694</v>
      </c>
      <c r="AJ844">
        <v>121.28171785169944</v>
      </c>
      <c r="AK844">
        <v>51.09019943190507</v>
      </c>
      <c r="AL844">
        <v>32.675006771477875</v>
      </c>
      <c r="AN844">
        <v>99</v>
      </c>
      <c r="AO844">
        <v>99</v>
      </c>
      <c r="AP844">
        <v>99</v>
      </c>
      <c r="AQ844">
        <v>99</v>
      </c>
      <c r="AR844">
        <v>195.13461538461536</v>
      </c>
      <c r="AS844">
        <v>37.149353286516359</v>
      </c>
    </row>
    <row r="845" spans="1:45">
      <c r="A845">
        <v>16</v>
      </c>
      <c r="B845">
        <v>267</v>
      </c>
      <c r="C845">
        <v>2023</v>
      </c>
      <c r="D845">
        <v>3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8</v>
      </c>
      <c r="M845">
        <v>99</v>
      </c>
      <c r="N845">
        <v>99</v>
      </c>
      <c r="O845">
        <v>99</v>
      </c>
      <c r="P845">
        <v>99</v>
      </c>
      <c r="Q845">
        <v>109</v>
      </c>
      <c r="R845">
        <v>256</v>
      </c>
      <c r="S845">
        <v>8</v>
      </c>
      <c r="T845">
        <v>8.6796875</v>
      </c>
      <c r="U845">
        <v>255.48906249999996</v>
      </c>
      <c r="V845">
        <v>100</v>
      </c>
      <c r="W845">
        <v>90.234375</v>
      </c>
      <c r="X845">
        <v>2.734375</v>
      </c>
      <c r="Y845">
        <v>42.745243219230247</v>
      </c>
      <c r="Z845">
        <v>0</v>
      </c>
      <c r="AA845">
        <v>1.7894377335754796</v>
      </c>
      <c r="AC845">
        <v>33.365305604480682</v>
      </c>
      <c r="AE845">
        <v>10.833685992382563</v>
      </c>
      <c r="AF845">
        <v>12.623944638174201</v>
      </c>
      <c r="AG845">
        <v>468.90873015873029</v>
      </c>
      <c r="AH845">
        <v>98.4375</v>
      </c>
      <c r="AI845">
        <v>98.4375</v>
      </c>
      <c r="AJ845">
        <v>124.87509475016898</v>
      </c>
      <c r="AK845">
        <v>77.119539059023978</v>
      </c>
      <c r="AL845">
        <v>29.610088985560839</v>
      </c>
      <c r="AN845">
        <v>99</v>
      </c>
      <c r="AO845">
        <v>99</v>
      </c>
      <c r="AP845">
        <v>99</v>
      </c>
      <c r="AQ845">
        <v>99</v>
      </c>
      <c r="AR845">
        <v>190.22222222222223</v>
      </c>
      <c r="AS845">
        <v>36.788929937972227</v>
      </c>
    </row>
    <row r="846" spans="1:45">
      <c r="A846">
        <v>16</v>
      </c>
      <c r="B846">
        <v>268</v>
      </c>
      <c r="C846">
        <v>2023</v>
      </c>
      <c r="D846">
        <v>4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8</v>
      </c>
      <c r="M846">
        <v>99</v>
      </c>
      <c r="N846">
        <v>99</v>
      </c>
      <c r="O846">
        <v>99</v>
      </c>
      <c r="P846">
        <v>99</v>
      </c>
      <c r="Q846">
        <v>136</v>
      </c>
      <c r="R846">
        <v>315</v>
      </c>
      <c r="S846">
        <v>8</v>
      </c>
      <c r="T846">
        <v>8.6761904761904738</v>
      </c>
      <c r="U846">
        <v>259.45746031746035</v>
      </c>
      <c r="V846">
        <v>100</v>
      </c>
      <c r="W846">
        <v>90.158730158730165</v>
      </c>
      <c r="X846">
        <v>2.2222222222222223</v>
      </c>
      <c r="Y846">
        <v>42.609559623724799</v>
      </c>
      <c r="Z846">
        <v>0</v>
      </c>
      <c r="AA846">
        <v>1.8038507563045287</v>
      </c>
      <c r="AC846">
        <v>50.0628150843092</v>
      </c>
      <c r="AE846">
        <v>14.272768463978249</v>
      </c>
      <c r="AF846">
        <v>15.951570553150662</v>
      </c>
      <c r="AG846">
        <v>479.27009646302258</v>
      </c>
      <c r="AH846">
        <v>97.777777777777771</v>
      </c>
      <c r="AI846">
        <v>98.412698412698433</v>
      </c>
      <c r="AJ846">
        <v>102.69518020946424</v>
      </c>
      <c r="AK846">
        <v>72.008387005904396</v>
      </c>
      <c r="AL846">
        <v>39.396098359889741</v>
      </c>
      <c r="AN846">
        <v>99</v>
      </c>
      <c r="AO846">
        <v>99</v>
      </c>
      <c r="AP846">
        <v>99</v>
      </c>
      <c r="AQ846">
        <v>99</v>
      </c>
      <c r="AR846">
        <v>190.99678456591641</v>
      </c>
      <c r="AS846">
        <v>36.958289921139773</v>
      </c>
    </row>
    <row r="847" spans="1:45">
      <c r="A847">
        <v>16</v>
      </c>
      <c r="B847">
        <v>269</v>
      </c>
      <c r="C847">
        <v>2023</v>
      </c>
      <c r="D847">
        <v>5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8</v>
      </c>
      <c r="M847">
        <v>99</v>
      </c>
      <c r="N847">
        <v>99</v>
      </c>
      <c r="O847">
        <v>99</v>
      </c>
      <c r="P847">
        <v>99</v>
      </c>
      <c r="Q847">
        <v>175</v>
      </c>
      <c r="R847">
        <v>548</v>
      </c>
      <c r="S847">
        <v>8</v>
      </c>
      <c r="T847">
        <v>8.9580291970802897</v>
      </c>
      <c r="U847">
        <v>261.3109489051094</v>
      </c>
      <c r="V847">
        <v>100</v>
      </c>
      <c r="W847">
        <v>89.963503649635001</v>
      </c>
      <c r="X847">
        <v>1.6423357664233573</v>
      </c>
      <c r="Y847">
        <v>36.986014675568896</v>
      </c>
      <c r="Z847">
        <v>0</v>
      </c>
      <c r="AA847">
        <v>1.8512348766406177</v>
      </c>
      <c r="AC847">
        <v>33.24991873810459</v>
      </c>
      <c r="AE847">
        <v>16.934487021013595</v>
      </c>
      <c r="AF847">
        <v>18.722937567588652</v>
      </c>
      <c r="AG847">
        <v>486.33823529411762</v>
      </c>
      <c r="AH847">
        <v>98.540145985401466</v>
      </c>
      <c r="AI847">
        <v>98.9051094890511</v>
      </c>
      <c r="AJ847">
        <v>94.821908968419621</v>
      </c>
      <c r="AK847">
        <v>69.45860563755781</v>
      </c>
      <c r="AL847">
        <v>17.470625422965821</v>
      </c>
      <c r="AN847">
        <v>99</v>
      </c>
      <c r="AO847">
        <v>99</v>
      </c>
      <c r="AP847">
        <v>99</v>
      </c>
      <c r="AQ847">
        <v>99</v>
      </c>
      <c r="AR847">
        <v>191.42463235294119</v>
      </c>
      <c r="AS847">
        <v>37.035362806625251</v>
      </c>
    </row>
    <row r="848" spans="1:45">
      <c r="A848">
        <v>16</v>
      </c>
      <c r="B848">
        <v>270</v>
      </c>
      <c r="C848">
        <v>2023</v>
      </c>
      <c r="D848">
        <v>6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8</v>
      </c>
      <c r="M848">
        <v>99</v>
      </c>
      <c r="N848">
        <v>99</v>
      </c>
      <c r="O848">
        <v>99</v>
      </c>
      <c r="P848">
        <v>99</v>
      </c>
      <c r="Q848">
        <v>294</v>
      </c>
      <c r="R848">
        <v>901</v>
      </c>
      <c r="S848">
        <v>8</v>
      </c>
      <c r="T848">
        <v>9.1620421753607122</v>
      </c>
      <c r="U848">
        <v>264.90854605993314</v>
      </c>
      <c r="V848">
        <v>100</v>
      </c>
      <c r="W848">
        <v>94.6725860155383</v>
      </c>
      <c r="X848">
        <v>0.99889012208657035</v>
      </c>
      <c r="Y848">
        <v>31.858789502827445</v>
      </c>
      <c r="Z848">
        <v>0</v>
      </c>
      <c r="AA848">
        <v>1.7228444340210229</v>
      </c>
      <c r="AC848">
        <v>16.875636421460204</v>
      </c>
      <c r="AE848">
        <v>18.249949361960702</v>
      </c>
      <c r="AF848">
        <v>20.489977078225294</v>
      </c>
      <c r="AG848">
        <v>487.81313703284258</v>
      </c>
      <c r="AH848">
        <v>97.336293007769143</v>
      </c>
      <c r="AI848">
        <v>98.002219755826857</v>
      </c>
      <c r="AJ848">
        <v>67.625795432951023</v>
      </c>
      <c r="AK848">
        <v>66.034696452042922</v>
      </c>
      <c r="AL848">
        <v>10.847024364715944</v>
      </c>
      <c r="AN848">
        <v>99</v>
      </c>
      <c r="AO848">
        <v>99</v>
      </c>
      <c r="AP848">
        <v>99</v>
      </c>
      <c r="AQ848">
        <v>99</v>
      </c>
      <c r="AR848">
        <v>192.27293318233296</v>
      </c>
      <c r="AS848">
        <v>37.163772768702003</v>
      </c>
    </row>
    <row r="849" spans="1:45">
      <c r="A849">
        <v>16</v>
      </c>
      <c r="B849">
        <v>271</v>
      </c>
      <c r="C849">
        <v>2023</v>
      </c>
      <c r="D849">
        <v>7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8</v>
      </c>
      <c r="M849">
        <v>99</v>
      </c>
      <c r="N849">
        <v>99</v>
      </c>
      <c r="O849">
        <v>99</v>
      </c>
      <c r="P849">
        <v>99</v>
      </c>
      <c r="Q849">
        <v>154</v>
      </c>
      <c r="R849">
        <v>553</v>
      </c>
      <c r="S849">
        <v>8</v>
      </c>
      <c r="T849">
        <v>8.978300180831825</v>
      </c>
      <c r="U849">
        <v>263.81555153707046</v>
      </c>
      <c r="V849">
        <v>100</v>
      </c>
      <c r="W849">
        <v>91.681735985533436</v>
      </c>
      <c r="X849">
        <v>0.72332730560578684</v>
      </c>
      <c r="Y849">
        <v>32.149023092730793</v>
      </c>
      <c r="Z849">
        <v>0</v>
      </c>
      <c r="AA849">
        <v>1.7272099621852373</v>
      </c>
      <c r="AC849">
        <v>27.684155907244872</v>
      </c>
      <c r="AE849">
        <v>19.75</v>
      </c>
      <c r="AF849">
        <v>21.997902290652775</v>
      </c>
      <c r="AG849">
        <v>495.59160305343511</v>
      </c>
      <c r="AH849">
        <v>94.575045207956606</v>
      </c>
      <c r="AI849">
        <v>94.213381555153674</v>
      </c>
      <c r="AJ849">
        <v>69.543585693942163</v>
      </c>
      <c r="AK849">
        <v>48.356111819644688</v>
      </c>
      <c r="AL849">
        <v>28.080633704894833</v>
      </c>
      <c r="AN849">
        <v>99</v>
      </c>
      <c r="AO849">
        <v>99</v>
      </c>
      <c r="AP849">
        <v>99</v>
      </c>
      <c r="AQ849">
        <v>99</v>
      </c>
      <c r="AR849">
        <v>191.99236641221376</v>
      </c>
      <c r="AS849">
        <v>37.115382150389955</v>
      </c>
    </row>
    <row r="850" spans="1:45">
      <c r="A850">
        <v>16</v>
      </c>
      <c r="B850">
        <v>272</v>
      </c>
      <c r="C850">
        <v>2023</v>
      </c>
      <c r="D850">
        <v>8</v>
      </c>
      <c r="E850">
        <v>99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8</v>
      </c>
      <c r="M850">
        <v>99</v>
      </c>
      <c r="N850">
        <v>99</v>
      </c>
      <c r="O850">
        <v>99</v>
      </c>
      <c r="P850">
        <v>99</v>
      </c>
      <c r="Q850">
        <v>190</v>
      </c>
      <c r="R850">
        <v>540</v>
      </c>
      <c r="S850">
        <v>8</v>
      </c>
      <c r="T850">
        <v>8.6481481481481506</v>
      </c>
      <c r="U850">
        <v>268.41203703703707</v>
      </c>
      <c r="V850">
        <v>100</v>
      </c>
      <c r="W850">
        <v>90.370370370370367</v>
      </c>
      <c r="X850">
        <v>1.8518518518518521</v>
      </c>
      <c r="Y850">
        <v>35.95608462800709</v>
      </c>
      <c r="Z850">
        <v>0</v>
      </c>
      <c r="AA850">
        <v>1.6595113895741109</v>
      </c>
      <c r="AC850">
        <v>31.41496264927472</v>
      </c>
      <c r="AE850">
        <v>15.957446808510644</v>
      </c>
      <c r="AF850">
        <v>18.474883501515087</v>
      </c>
      <c r="AG850">
        <v>509.72519083969451</v>
      </c>
      <c r="AH850">
        <v>96.851851851851833</v>
      </c>
      <c r="AI850">
        <v>96.666666666666686</v>
      </c>
      <c r="AJ850">
        <v>78.998483262579072</v>
      </c>
      <c r="AK850">
        <v>54.711949515685987</v>
      </c>
      <c r="AL850">
        <v>31.389426506932821</v>
      </c>
      <c r="AN850">
        <v>99</v>
      </c>
      <c r="AO850">
        <v>99</v>
      </c>
      <c r="AP850">
        <v>99</v>
      </c>
      <c r="AQ850">
        <v>99</v>
      </c>
      <c r="AR850">
        <v>193.38358778625965</v>
      </c>
      <c r="AS850">
        <v>36.872778344926111</v>
      </c>
    </row>
    <row r="851" spans="1:45">
      <c r="A851">
        <v>16</v>
      </c>
      <c r="B851">
        <v>273</v>
      </c>
      <c r="C851">
        <v>2023</v>
      </c>
      <c r="D851">
        <v>9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8</v>
      </c>
      <c r="M851">
        <v>99</v>
      </c>
      <c r="N851">
        <v>99</v>
      </c>
      <c r="O851">
        <v>99</v>
      </c>
      <c r="P851">
        <v>99</v>
      </c>
      <c r="Q851">
        <v>173</v>
      </c>
      <c r="R851">
        <v>534</v>
      </c>
      <c r="S851">
        <v>8</v>
      </c>
      <c r="T851">
        <v>8.93071161048689</v>
      </c>
      <c r="U851">
        <v>269.04625468164818</v>
      </c>
      <c r="V851">
        <v>100</v>
      </c>
      <c r="W851">
        <v>93.071161048689106</v>
      </c>
      <c r="X851">
        <v>1.6853932584269657</v>
      </c>
      <c r="Y851">
        <v>35.019755994902248</v>
      </c>
      <c r="Z851">
        <v>0</v>
      </c>
      <c r="AA851">
        <v>1.8208305352722405</v>
      </c>
      <c r="AC851">
        <v>24.734448913746036</v>
      </c>
      <c r="AE851">
        <v>13.844957220637799</v>
      </c>
      <c r="AF851">
        <v>16.261000059647163</v>
      </c>
      <c r="AG851">
        <v>524.42065009560235</v>
      </c>
      <c r="AH851">
        <v>97.752808988764031</v>
      </c>
      <c r="AI851">
        <v>97.752808988764031</v>
      </c>
      <c r="AJ851">
        <v>76.97464826849999</v>
      </c>
      <c r="AK851">
        <v>61.095843148754405</v>
      </c>
      <c r="AL851">
        <v>19.379776247089151</v>
      </c>
      <c r="AN851">
        <v>99</v>
      </c>
      <c r="AO851">
        <v>99</v>
      </c>
      <c r="AP851">
        <v>99</v>
      </c>
      <c r="AQ851">
        <v>99</v>
      </c>
      <c r="AR851">
        <v>193.03059273422565</v>
      </c>
      <c r="AS851">
        <v>37.183342176794959</v>
      </c>
    </row>
    <row r="852" spans="1:45">
      <c r="A852">
        <v>16</v>
      </c>
      <c r="B852">
        <v>274</v>
      </c>
      <c r="C852">
        <v>2023</v>
      </c>
      <c r="D852">
        <v>10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8</v>
      </c>
      <c r="M852">
        <v>99</v>
      </c>
      <c r="N852">
        <v>99</v>
      </c>
      <c r="O852">
        <v>99</v>
      </c>
      <c r="P852">
        <v>99</v>
      </c>
      <c r="Q852">
        <v>122</v>
      </c>
      <c r="R852">
        <v>246</v>
      </c>
      <c r="S852">
        <v>8</v>
      </c>
      <c r="T852">
        <v>8.4878048780487809</v>
      </c>
      <c r="U852">
        <v>262.00813008130081</v>
      </c>
      <c r="V852">
        <v>100</v>
      </c>
      <c r="W852">
        <v>82.113821138211378</v>
      </c>
      <c r="X852">
        <v>0.81300813008130068</v>
      </c>
      <c r="Y852">
        <v>34.636115587743554</v>
      </c>
      <c r="Z852">
        <v>0</v>
      </c>
      <c r="AA852">
        <v>2.211815476427637</v>
      </c>
      <c r="AC852">
        <v>29.951196335081601</v>
      </c>
      <c r="AE852">
        <v>5.6577736890524388</v>
      </c>
      <c r="AF852">
        <v>7.1024763679627991</v>
      </c>
      <c r="AG852">
        <v>527.58024691358037</v>
      </c>
      <c r="AH852">
        <v>98.373983739837428</v>
      </c>
      <c r="AI852">
        <v>97.967479674796763</v>
      </c>
      <c r="AJ852">
        <v>93.284448952651871</v>
      </c>
      <c r="AK852">
        <v>58.009924796045773</v>
      </c>
      <c r="AL852">
        <v>22.405173725105136</v>
      </c>
      <c r="AN852">
        <v>99</v>
      </c>
      <c r="AO852">
        <v>99</v>
      </c>
      <c r="AP852">
        <v>99</v>
      </c>
      <c r="AQ852">
        <v>99</v>
      </c>
      <c r="AR852">
        <v>191.65020576131687</v>
      </c>
      <c r="AS852">
        <v>37.052357769327173</v>
      </c>
    </row>
    <row r="853" spans="1:45">
      <c r="A853">
        <v>16</v>
      </c>
      <c r="B853">
        <v>275</v>
      </c>
      <c r="C853">
        <v>2023</v>
      </c>
      <c r="D853">
        <v>11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8</v>
      </c>
      <c r="M853">
        <v>99</v>
      </c>
      <c r="N853">
        <v>99</v>
      </c>
      <c r="O853">
        <v>99</v>
      </c>
      <c r="P853">
        <v>99</v>
      </c>
      <c r="Q853">
        <v>146</v>
      </c>
      <c r="R853">
        <v>280</v>
      </c>
      <c r="S853">
        <v>8</v>
      </c>
      <c r="T853">
        <v>8.6642857142857128</v>
      </c>
      <c r="U853">
        <v>269.03892857142841</v>
      </c>
      <c r="V853">
        <v>100</v>
      </c>
      <c r="W853">
        <v>86.071428571428555</v>
      </c>
      <c r="X853">
        <v>2.1428571428571423</v>
      </c>
      <c r="Y853">
        <v>37.104222212504489</v>
      </c>
      <c r="Z853">
        <v>0</v>
      </c>
      <c r="AA853">
        <v>2.0549964000167096</v>
      </c>
      <c r="AC853">
        <v>29.141627015147019</v>
      </c>
      <c r="AE853">
        <v>5.9561795362688796</v>
      </c>
      <c r="AF853">
        <v>7.5951231684785503</v>
      </c>
      <c r="AG853">
        <v>536</v>
      </c>
      <c r="AH853">
        <v>98.571428571428555</v>
      </c>
      <c r="AI853">
        <v>98.214285714285694</v>
      </c>
      <c r="AJ853">
        <v>97.074377580331117</v>
      </c>
      <c r="AK853">
        <v>65.243906624454013</v>
      </c>
      <c r="AL853">
        <v>11.962226917084717</v>
      </c>
      <c r="AN853">
        <v>99</v>
      </c>
      <c r="AO853">
        <v>99</v>
      </c>
      <c r="AP853">
        <v>99</v>
      </c>
      <c r="AQ853">
        <v>99</v>
      </c>
      <c r="AR853">
        <v>193.66304347826087</v>
      </c>
      <c r="AS853">
        <v>36.861345814691454</v>
      </c>
    </row>
    <row r="854" spans="1:45">
      <c r="A854">
        <v>16</v>
      </c>
      <c r="B854">
        <v>276</v>
      </c>
      <c r="C854">
        <v>2023</v>
      </c>
      <c r="D854">
        <v>12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8</v>
      </c>
      <c r="M854">
        <v>99</v>
      </c>
      <c r="N854">
        <v>99</v>
      </c>
      <c r="O854">
        <v>99</v>
      </c>
      <c r="P854">
        <v>99</v>
      </c>
      <c r="Q854">
        <v>44</v>
      </c>
      <c r="R854">
        <v>102</v>
      </c>
      <c r="S854">
        <v>8</v>
      </c>
      <c r="T854">
        <v>8.6372549019607856</v>
      </c>
      <c r="U854">
        <v>266.05784313725496</v>
      </c>
      <c r="V854">
        <v>100</v>
      </c>
      <c r="W854">
        <v>90.196078431372513</v>
      </c>
      <c r="X854">
        <v>0.98039215686274495</v>
      </c>
      <c r="Y854">
        <v>34.059833270390634</v>
      </c>
      <c r="Z854">
        <v>0</v>
      </c>
      <c r="AA854">
        <v>1.607514313578057</v>
      </c>
      <c r="AC854">
        <v>28.72578170337794</v>
      </c>
      <c r="AE854">
        <v>7.762557077625571</v>
      </c>
      <c r="AF854">
        <v>9.617223320417235</v>
      </c>
      <c r="AG854">
        <v>513.13861386138603</v>
      </c>
      <c r="AH854">
        <v>99.019607843137223</v>
      </c>
      <c r="AI854">
        <v>97.058823529411754</v>
      </c>
      <c r="AJ854">
        <v>112.22952345400158</v>
      </c>
      <c r="AK854">
        <v>65.400933279832657</v>
      </c>
      <c r="AL854">
        <v>9.9168205613919689</v>
      </c>
      <c r="AN854">
        <v>99</v>
      </c>
      <c r="AO854">
        <v>99</v>
      </c>
      <c r="AP854">
        <v>99</v>
      </c>
      <c r="AQ854">
        <v>99</v>
      </c>
      <c r="AR854">
        <v>193.13861386138612</v>
      </c>
      <c r="AS854">
        <v>36.708298193173938</v>
      </c>
    </row>
    <row r="855" spans="1:45">
      <c r="A855">
        <v>16</v>
      </c>
      <c r="B855">
        <v>277</v>
      </c>
      <c r="C855">
        <v>2023</v>
      </c>
      <c r="D855">
        <v>1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9</v>
      </c>
      <c r="M855">
        <v>99</v>
      </c>
      <c r="N855">
        <v>99</v>
      </c>
      <c r="O855">
        <v>99</v>
      </c>
      <c r="P855">
        <v>99</v>
      </c>
      <c r="Q855">
        <v>63</v>
      </c>
      <c r="R855">
        <v>146</v>
      </c>
      <c r="S855">
        <v>9</v>
      </c>
      <c r="T855">
        <v>9.0821917808219172</v>
      </c>
      <c r="U855">
        <v>300.15479452054791</v>
      </c>
      <c r="V855">
        <v>100</v>
      </c>
      <c r="W855">
        <v>93.835616438356169</v>
      </c>
      <c r="X855">
        <v>10.273972602739724</v>
      </c>
      <c r="Y855">
        <v>44.533998221140799</v>
      </c>
      <c r="Z855">
        <v>0</v>
      </c>
      <c r="AA855">
        <v>1.9178571422331352</v>
      </c>
      <c r="AC855">
        <v>41.74827799402415</v>
      </c>
      <c r="AE855">
        <v>5.0871080139372813</v>
      </c>
      <c r="AF855">
        <v>6.6191421726113049</v>
      </c>
      <c r="AG855">
        <v>566.01428571428562</v>
      </c>
      <c r="AH855">
        <v>95.205479452054789</v>
      </c>
      <c r="AI855">
        <v>95.890410958904098</v>
      </c>
      <c r="AJ855">
        <v>120.35299187415821</v>
      </c>
      <c r="AK855">
        <v>89.947890102141187</v>
      </c>
      <c r="AL855">
        <v>60.67180383360256</v>
      </c>
      <c r="AN855">
        <v>99</v>
      </c>
      <c r="AO855">
        <v>99</v>
      </c>
      <c r="AP855">
        <v>99</v>
      </c>
      <c r="AQ855">
        <v>99</v>
      </c>
      <c r="AR855">
        <v>195.40714285714279</v>
      </c>
      <c r="AS855">
        <v>40.198586189815778</v>
      </c>
    </row>
    <row r="856" spans="1:45">
      <c r="A856">
        <v>16</v>
      </c>
      <c r="B856">
        <v>278</v>
      </c>
      <c r="C856">
        <v>2023</v>
      </c>
      <c r="D856">
        <v>2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</v>
      </c>
      <c r="M856">
        <v>99</v>
      </c>
      <c r="N856">
        <v>99</v>
      </c>
      <c r="O856">
        <v>99</v>
      </c>
      <c r="P856">
        <v>99</v>
      </c>
      <c r="Q856">
        <v>47</v>
      </c>
      <c r="R856">
        <v>122</v>
      </c>
      <c r="S856">
        <v>9</v>
      </c>
      <c r="T856">
        <v>8.9344262295081975</v>
      </c>
      <c r="U856">
        <v>286.8877049180328</v>
      </c>
      <c r="V856">
        <v>100</v>
      </c>
      <c r="W856">
        <v>93.442622950819683</v>
      </c>
      <c r="X856">
        <v>9.8360655737704921</v>
      </c>
      <c r="Y856">
        <v>40.972200847325659</v>
      </c>
      <c r="Z856">
        <v>0</v>
      </c>
      <c r="AA856">
        <v>1.6973349646616089</v>
      </c>
      <c r="AC856">
        <v>42.303974931871934</v>
      </c>
      <c r="AE856">
        <v>5.1433389544688008</v>
      </c>
      <c r="AF856">
        <v>6.4429283852558363</v>
      </c>
      <c r="AG856">
        <v>499.19819819819821</v>
      </c>
      <c r="AH856">
        <v>90.98360655737703</v>
      </c>
      <c r="AI856">
        <v>90.98360655737703</v>
      </c>
      <c r="AJ856">
        <v>116.55357348553925</v>
      </c>
      <c r="AK856">
        <v>34.526011210036152</v>
      </c>
      <c r="AL856">
        <v>24.452224804221956</v>
      </c>
      <c r="AN856">
        <v>99</v>
      </c>
      <c r="AO856">
        <v>99</v>
      </c>
      <c r="AP856">
        <v>99</v>
      </c>
      <c r="AQ856">
        <v>99</v>
      </c>
      <c r="AR856">
        <v>191.72072072072072</v>
      </c>
      <c r="AS856">
        <v>40.061510180480639</v>
      </c>
    </row>
    <row r="857" spans="1:45">
      <c r="A857">
        <v>16</v>
      </c>
      <c r="B857">
        <v>279</v>
      </c>
      <c r="C857">
        <v>2023</v>
      </c>
      <c r="D857">
        <v>3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9</v>
      </c>
      <c r="M857">
        <v>99</v>
      </c>
      <c r="N857">
        <v>99</v>
      </c>
      <c r="O857">
        <v>99</v>
      </c>
      <c r="P857">
        <v>99</v>
      </c>
      <c r="Q857">
        <v>42</v>
      </c>
      <c r="R857">
        <v>99</v>
      </c>
      <c r="S857">
        <v>9</v>
      </c>
      <c r="T857">
        <v>8.7474747474747492</v>
      </c>
      <c r="U857">
        <v>271.23838383838392</v>
      </c>
      <c r="V857">
        <v>100</v>
      </c>
      <c r="W857">
        <v>96.969696969696983</v>
      </c>
      <c r="X857">
        <v>3.0303030303030303</v>
      </c>
      <c r="Y857">
        <v>42.140030411054191</v>
      </c>
      <c r="Z857">
        <v>0</v>
      </c>
      <c r="AA857">
        <v>1.5131973930629172</v>
      </c>
      <c r="AC857">
        <v>44.781019609970592</v>
      </c>
      <c r="AE857">
        <v>4.1895895048666949</v>
      </c>
      <c r="AF857">
        <v>5.1828560388323366</v>
      </c>
      <c r="AG857">
        <v>468.44329896907215</v>
      </c>
      <c r="AH857">
        <v>97.979797979797993</v>
      </c>
      <c r="AI857">
        <v>97.979797979797993</v>
      </c>
      <c r="AJ857">
        <v>124.16002054815742</v>
      </c>
      <c r="AK857">
        <v>88.999995242413888</v>
      </c>
      <c r="AL857">
        <v>34.160544985657403</v>
      </c>
      <c r="AN857">
        <v>99</v>
      </c>
      <c r="AO857">
        <v>99</v>
      </c>
      <c r="AP857">
        <v>99</v>
      </c>
      <c r="AQ857">
        <v>99</v>
      </c>
      <c r="AR857">
        <v>189.59793814432987</v>
      </c>
      <c r="AS857">
        <v>39.669250564374025</v>
      </c>
    </row>
    <row r="858" spans="1:45">
      <c r="A858">
        <v>16</v>
      </c>
      <c r="B858">
        <v>280</v>
      </c>
      <c r="C858">
        <v>2023</v>
      </c>
      <c r="D858">
        <v>4</v>
      </c>
      <c r="E858">
        <v>99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</v>
      </c>
      <c r="M858">
        <v>99</v>
      </c>
      <c r="N858">
        <v>99</v>
      </c>
      <c r="O858">
        <v>99</v>
      </c>
      <c r="P858">
        <v>99</v>
      </c>
      <c r="Q858">
        <v>67</v>
      </c>
      <c r="R858">
        <v>129</v>
      </c>
      <c r="S858">
        <v>9</v>
      </c>
      <c r="T858">
        <v>8.6124031007751931</v>
      </c>
      <c r="U858">
        <v>273.59689922480618</v>
      </c>
      <c r="V858">
        <v>100</v>
      </c>
      <c r="W858">
        <v>90.697674418604677</v>
      </c>
      <c r="X858">
        <v>5.4263565891472867</v>
      </c>
      <c r="Y858">
        <v>43.139948819900589</v>
      </c>
      <c r="Z858">
        <v>0</v>
      </c>
      <c r="AA858">
        <v>1.8648527074424712</v>
      </c>
      <c r="AC858">
        <v>65.864730550943094</v>
      </c>
      <c r="AE858">
        <v>5.845038513819663</v>
      </c>
      <c r="AF858">
        <v>6.888546810167977</v>
      </c>
      <c r="AG858">
        <v>459.92</v>
      </c>
      <c r="AH858">
        <v>96.124031007751938</v>
      </c>
      <c r="AI858">
        <v>96.899224806201573</v>
      </c>
      <c r="AJ858">
        <v>98.745296596850622</v>
      </c>
      <c r="AK858">
        <v>71.315045258618355</v>
      </c>
      <c r="AL858">
        <v>50.346926353639716</v>
      </c>
      <c r="AN858">
        <v>99</v>
      </c>
      <c r="AO858">
        <v>99</v>
      </c>
      <c r="AP858">
        <v>99</v>
      </c>
      <c r="AQ858">
        <v>99</v>
      </c>
      <c r="AR858">
        <v>189.864</v>
      </c>
      <c r="AS858">
        <v>39.593084803202387</v>
      </c>
    </row>
    <row r="859" spans="1:45">
      <c r="A859">
        <v>16</v>
      </c>
      <c r="B859">
        <v>281</v>
      </c>
      <c r="C859">
        <v>2023</v>
      </c>
      <c r="D859">
        <v>5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</v>
      </c>
      <c r="M859">
        <v>99</v>
      </c>
      <c r="N859">
        <v>99</v>
      </c>
      <c r="O859">
        <v>99</v>
      </c>
      <c r="P859">
        <v>99</v>
      </c>
      <c r="Q859">
        <v>111</v>
      </c>
      <c r="R859">
        <v>257</v>
      </c>
      <c r="S859">
        <v>9</v>
      </c>
      <c r="T859">
        <v>8.9338521400778212</v>
      </c>
      <c r="U859">
        <v>281.18093385214019</v>
      </c>
      <c r="V859">
        <v>100</v>
      </c>
      <c r="W859">
        <v>91.828793774319053</v>
      </c>
      <c r="X859">
        <v>5.4474708171206236</v>
      </c>
      <c r="Y859">
        <v>40.56262855049625</v>
      </c>
      <c r="Z859">
        <v>0</v>
      </c>
      <c r="AA859">
        <v>1.8206291792914997</v>
      </c>
      <c r="AC859">
        <v>49.148096404770691</v>
      </c>
      <c r="AE859">
        <v>7.9419035846724348</v>
      </c>
      <c r="AF859">
        <v>9.4483248340445414</v>
      </c>
      <c r="AG859">
        <v>479.53125</v>
      </c>
      <c r="AH859">
        <v>99.221789883268443</v>
      </c>
      <c r="AI859">
        <v>99.610894941634228</v>
      </c>
      <c r="AJ859">
        <v>89.393174506991869</v>
      </c>
      <c r="AK859">
        <v>72.267549651606231</v>
      </c>
      <c r="AL859">
        <v>33.715327453951687</v>
      </c>
      <c r="AN859">
        <v>99</v>
      </c>
      <c r="AO859">
        <v>99</v>
      </c>
      <c r="AP859">
        <v>99</v>
      </c>
      <c r="AQ859">
        <v>99</v>
      </c>
      <c r="AR859">
        <v>191.578125</v>
      </c>
      <c r="AS859">
        <v>39.799431791134957</v>
      </c>
    </row>
    <row r="860" spans="1:45">
      <c r="A860">
        <v>16</v>
      </c>
      <c r="B860">
        <v>282</v>
      </c>
      <c r="C860">
        <v>2023</v>
      </c>
      <c r="D860">
        <v>6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</v>
      </c>
      <c r="M860">
        <v>99</v>
      </c>
      <c r="N860">
        <v>99</v>
      </c>
      <c r="O860">
        <v>99</v>
      </c>
      <c r="P860">
        <v>99</v>
      </c>
      <c r="Q860">
        <v>133</v>
      </c>
      <c r="R860">
        <v>369</v>
      </c>
      <c r="S860">
        <v>9</v>
      </c>
      <c r="T860">
        <v>9.4336043360433592</v>
      </c>
      <c r="U860">
        <v>283.22140921409198</v>
      </c>
      <c r="V860">
        <v>100</v>
      </c>
      <c r="W860">
        <v>98.102981029810323</v>
      </c>
      <c r="X860">
        <v>3.523035230352304</v>
      </c>
      <c r="Y860">
        <v>33.661218301278801</v>
      </c>
      <c r="Z860">
        <v>0</v>
      </c>
      <c r="AA860">
        <v>1.6760898701036619</v>
      </c>
      <c r="AC860">
        <v>27.831113288637944</v>
      </c>
      <c r="AE860">
        <v>7.4741745999594897</v>
      </c>
      <c r="AF860">
        <v>8.9716672580034142</v>
      </c>
      <c r="AG860">
        <v>490.28055555555562</v>
      </c>
      <c r="AH860">
        <v>96.47696476964768</v>
      </c>
      <c r="AI860">
        <v>97.560975609756099</v>
      </c>
      <c r="AJ860">
        <v>72.374271515982315</v>
      </c>
      <c r="AK860">
        <v>68.774723033392917</v>
      </c>
      <c r="AL860">
        <v>24.443281519521634</v>
      </c>
      <c r="AN860">
        <v>99</v>
      </c>
      <c r="AO860">
        <v>99</v>
      </c>
      <c r="AP860">
        <v>99</v>
      </c>
      <c r="AQ860">
        <v>99</v>
      </c>
      <c r="AR860">
        <v>191.51388888888889</v>
      </c>
      <c r="AS860">
        <v>40.216531489811928</v>
      </c>
    </row>
    <row r="861" spans="1:45">
      <c r="A861">
        <v>16</v>
      </c>
      <c r="B861">
        <v>283</v>
      </c>
      <c r="C861">
        <v>2023</v>
      </c>
      <c r="D861">
        <v>7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</v>
      </c>
      <c r="M861">
        <v>99</v>
      </c>
      <c r="N861">
        <v>99</v>
      </c>
      <c r="O861">
        <v>99</v>
      </c>
      <c r="P861">
        <v>99</v>
      </c>
      <c r="Q861">
        <v>78</v>
      </c>
      <c r="R861">
        <v>202</v>
      </c>
      <c r="S861">
        <v>9</v>
      </c>
      <c r="T861">
        <v>9.2277227722772288</v>
      </c>
      <c r="U861">
        <v>284.9331683168316</v>
      </c>
      <c r="V861">
        <v>100</v>
      </c>
      <c r="W861">
        <v>95.544554455445564</v>
      </c>
      <c r="X861">
        <v>4.4554455445544567</v>
      </c>
      <c r="Y861">
        <v>32.321348106585589</v>
      </c>
      <c r="Z861">
        <v>0</v>
      </c>
      <c r="AA861">
        <v>1.7427711409928404</v>
      </c>
      <c r="AC861">
        <v>40.754185738183445</v>
      </c>
      <c r="AE861">
        <v>7.2142857142857117</v>
      </c>
      <c r="AF861">
        <v>8.6786089738292986</v>
      </c>
      <c r="AG861">
        <v>495.78787878787881</v>
      </c>
      <c r="AH861">
        <v>97.52475247524751</v>
      </c>
      <c r="AI861">
        <v>98.019801980198011</v>
      </c>
      <c r="AJ861">
        <v>82.460982230688558</v>
      </c>
      <c r="AK861">
        <v>65.35682015364614</v>
      </c>
      <c r="AL861">
        <v>14.666701561540956</v>
      </c>
      <c r="AN861">
        <v>99</v>
      </c>
      <c r="AO861">
        <v>99</v>
      </c>
      <c r="AP861">
        <v>99</v>
      </c>
      <c r="AQ861">
        <v>99</v>
      </c>
      <c r="AR861">
        <v>192.12121212121215</v>
      </c>
      <c r="AS861">
        <v>40.041050528711345</v>
      </c>
    </row>
    <row r="862" spans="1:45">
      <c r="A862">
        <v>16</v>
      </c>
      <c r="B862">
        <v>284</v>
      </c>
      <c r="C862">
        <v>2023</v>
      </c>
      <c r="D862">
        <v>8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</v>
      </c>
      <c r="M862">
        <v>99</v>
      </c>
      <c r="N862">
        <v>99</v>
      </c>
      <c r="O862">
        <v>99</v>
      </c>
      <c r="P862">
        <v>99</v>
      </c>
      <c r="Q862">
        <v>97</v>
      </c>
      <c r="R862">
        <v>244</v>
      </c>
      <c r="S862">
        <v>9</v>
      </c>
      <c r="T862">
        <v>8.8483606557377055</v>
      </c>
      <c r="U862">
        <v>283.20655737704885</v>
      </c>
      <c r="V862">
        <v>100</v>
      </c>
      <c r="W862">
        <v>96.311475409836063</v>
      </c>
      <c r="X862">
        <v>2.459016393442623</v>
      </c>
      <c r="Y862">
        <v>34.001960497251893</v>
      </c>
      <c r="Z862">
        <v>0</v>
      </c>
      <c r="AA862">
        <v>1.5568323033477649</v>
      </c>
      <c r="AC862">
        <v>42.907601881688066</v>
      </c>
      <c r="AE862">
        <v>7.2104018912529568</v>
      </c>
      <c r="AF862">
        <v>8.8080362190185451</v>
      </c>
      <c r="AG862">
        <v>502.94583333333321</v>
      </c>
      <c r="AH862">
        <v>96.721311475409834</v>
      </c>
      <c r="AI862">
        <v>98.360655737704931</v>
      </c>
      <c r="AJ862">
        <v>81.17415166976221</v>
      </c>
      <c r="AK862">
        <v>75.70431600696925</v>
      </c>
      <c r="AL862">
        <v>36.234652815892041</v>
      </c>
      <c r="AN862">
        <v>99</v>
      </c>
      <c r="AO862">
        <v>99</v>
      </c>
      <c r="AP862">
        <v>99</v>
      </c>
      <c r="AQ862">
        <v>99</v>
      </c>
      <c r="AR862">
        <v>191.75416666666663</v>
      </c>
      <c r="AS862">
        <v>40.103381325530968</v>
      </c>
    </row>
    <row r="863" spans="1:45">
      <c r="A863">
        <v>16</v>
      </c>
      <c r="B863">
        <v>285</v>
      </c>
      <c r="C863">
        <v>2023</v>
      </c>
      <c r="D863">
        <v>9</v>
      </c>
      <c r="E863">
        <v>99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</v>
      </c>
      <c r="M863">
        <v>99</v>
      </c>
      <c r="N863">
        <v>99</v>
      </c>
      <c r="O863">
        <v>99</v>
      </c>
      <c r="P863">
        <v>99</v>
      </c>
      <c r="Q863">
        <v>84</v>
      </c>
      <c r="R863">
        <v>210</v>
      </c>
      <c r="S863">
        <v>9</v>
      </c>
      <c r="T863">
        <v>9.0523809523809575</v>
      </c>
      <c r="U863">
        <v>296.86047619047622</v>
      </c>
      <c r="V863">
        <v>100</v>
      </c>
      <c r="W863">
        <v>95.714285714285694</v>
      </c>
      <c r="X863">
        <v>11.428571428571431</v>
      </c>
      <c r="Y863">
        <v>43.594515925983799</v>
      </c>
      <c r="Z863">
        <v>0</v>
      </c>
      <c r="AA863">
        <v>1.8079504438054277</v>
      </c>
      <c r="AC863">
        <v>20.000195368484057</v>
      </c>
      <c r="AE863">
        <v>5.4446460980036315</v>
      </c>
      <c r="AF863">
        <v>7.0558723972142188</v>
      </c>
      <c r="AG863">
        <v>523.03846153846155</v>
      </c>
      <c r="AH863">
        <v>98.571428571428555</v>
      </c>
      <c r="AI863">
        <v>99.047619047619023</v>
      </c>
      <c r="AJ863">
        <v>85.892309931247397</v>
      </c>
      <c r="AK863">
        <v>73.022657393692143</v>
      </c>
      <c r="AL863">
        <v>45.651134719662117</v>
      </c>
      <c r="AN863">
        <v>99</v>
      </c>
      <c r="AO863">
        <v>99</v>
      </c>
      <c r="AP863">
        <v>99</v>
      </c>
      <c r="AQ863">
        <v>99</v>
      </c>
      <c r="AR863">
        <v>194.65865384615381</v>
      </c>
      <c r="AS863">
        <v>40.016337474604512</v>
      </c>
    </row>
    <row r="864" spans="1:45">
      <c r="A864">
        <v>16</v>
      </c>
      <c r="B864">
        <v>286</v>
      </c>
      <c r="C864">
        <v>2023</v>
      </c>
      <c r="D864">
        <v>10</v>
      </c>
      <c r="E864">
        <v>99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</v>
      </c>
      <c r="M864">
        <v>99</v>
      </c>
      <c r="N864">
        <v>99</v>
      </c>
      <c r="O864">
        <v>99</v>
      </c>
      <c r="P864">
        <v>99</v>
      </c>
      <c r="Q864">
        <v>44</v>
      </c>
      <c r="R864">
        <v>85</v>
      </c>
      <c r="S864">
        <v>9</v>
      </c>
      <c r="T864">
        <v>8.8941176470588257</v>
      </c>
      <c r="U864">
        <v>281.9964705882353</v>
      </c>
      <c r="V864">
        <v>100</v>
      </c>
      <c r="W864">
        <v>91.764705882352942</v>
      </c>
      <c r="X864">
        <v>9.4117647058823515</v>
      </c>
      <c r="Y864">
        <v>49.874259415545453</v>
      </c>
      <c r="Z864">
        <v>0</v>
      </c>
      <c r="AA864">
        <v>2.185640460243468</v>
      </c>
      <c r="AC864">
        <v>53.605398834305795</v>
      </c>
      <c r="AE864">
        <v>1.9549218031278748</v>
      </c>
      <c r="AF864">
        <v>2.641329130808916</v>
      </c>
      <c r="AG864">
        <v>489.79518072289159</v>
      </c>
      <c r="AH864">
        <v>97.647058823529406</v>
      </c>
      <c r="AI864">
        <v>97.647058823529406</v>
      </c>
      <c r="AJ864">
        <v>111.38436210417002</v>
      </c>
      <c r="AK864">
        <v>64.92620910751657</v>
      </c>
      <c r="AL864">
        <v>28.864822640200885</v>
      </c>
      <c r="AN864">
        <v>99</v>
      </c>
      <c r="AO864">
        <v>99</v>
      </c>
      <c r="AP864">
        <v>99</v>
      </c>
      <c r="AQ864">
        <v>99</v>
      </c>
      <c r="AR864">
        <v>191.59036144578317</v>
      </c>
      <c r="AS864">
        <v>39.851417332746088</v>
      </c>
    </row>
    <row r="865" spans="1:45">
      <c r="A865">
        <v>16</v>
      </c>
      <c r="B865">
        <v>287</v>
      </c>
      <c r="C865">
        <v>2023</v>
      </c>
      <c r="D865">
        <v>11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</v>
      </c>
      <c r="M865">
        <v>99</v>
      </c>
      <c r="N865">
        <v>99</v>
      </c>
      <c r="O865">
        <v>99</v>
      </c>
      <c r="P865">
        <v>99</v>
      </c>
      <c r="Q865">
        <v>61</v>
      </c>
      <c r="R865">
        <v>115</v>
      </c>
      <c r="S865">
        <v>9</v>
      </c>
      <c r="T865">
        <v>8.3565217391304358</v>
      </c>
      <c r="U865">
        <v>274.7634782608697</v>
      </c>
      <c r="V865">
        <v>100</v>
      </c>
      <c r="W865">
        <v>90.434782608695642</v>
      </c>
      <c r="X865">
        <v>1.7391304347826086</v>
      </c>
      <c r="Y865">
        <v>36.023522099086904</v>
      </c>
      <c r="Z865">
        <v>0</v>
      </c>
      <c r="AA865">
        <v>1.6898227555514789</v>
      </c>
      <c r="AC865">
        <v>50.15825821541376</v>
      </c>
      <c r="AE865">
        <v>2.4462880238247182</v>
      </c>
      <c r="AF865">
        <v>3.1858000216770503</v>
      </c>
      <c r="AG865">
        <v>509.06194690265488</v>
      </c>
      <c r="AH865">
        <v>98.260869565217376</v>
      </c>
      <c r="AI865">
        <v>98.260869565217376</v>
      </c>
      <c r="AJ865">
        <v>103.43039069878517</v>
      </c>
      <c r="AK865">
        <v>76.173353253049854</v>
      </c>
      <c r="AL865">
        <v>36.776872873075391</v>
      </c>
      <c r="AN865">
        <v>99</v>
      </c>
      <c r="AO865">
        <v>99</v>
      </c>
      <c r="AP865">
        <v>99</v>
      </c>
      <c r="AQ865">
        <v>99</v>
      </c>
      <c r="AR865">
        <v>190.56637168141592</v>
      </c>
      <c r="AS865">
        <v>39.487863068127282</v>
      </c>
    </row>
    <row r="866" spans="1:45">
      <c r="A866">
        <v>16</v>
      </c>
      <c r="B866">
        <v>288</v>
      </c>
      <c r="C866">
        <v>2023</v>
      </c>
      <c r="D866">
        <v>12</v>
      </c>
      <c r="E866">
        <v>99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</v>
      </c>
      <c r="M866">
        <v>99</v>
      </c>
      <c r="N866">
        <v>99</v>
      </c>
      <c r="O866">
        <v>99</v>
      </c>
      <c r="P866">
        <v>99</v>
      </c>
      <c r="Q866">
        <v>20</v>
      </c>
      <c r="R866">
        <v>42</v>
      </c>
      <c r="S866">
        <v>9</v>
      </c>
      <c r="T866">
        <v>8.6666666666666643</v>
      </c>
      <c r="U866">
        <v>285.46666666666675</v>
      </c>
      <c r="V866">
        <v>100</v>
      </c>
      <c r="W866">
        <v>92.857142857142875</v>
      </c>
      <c r="X866">
        <v>4.7619047619047636</v>
      </c>
      <c r="Y866">
        <v>41.684916003540422</v>
      </c>
      <c r="Z866">
        <v>0</v>
      </c>
      <c r="AA866">
        <v>1.3743685418725589</v>
      </c>
      <c r="AC866">
        <v>14.95858939957858</v>
      </c>
      <c r="AE866">
        <v>3.1963470319634695</v>
      </c>
      <c r="AF866">
        <v>4.2489161181401132</v>
      </c>
      <c r="AG866">
        <v>529.47619047619037</v>
      </c>
      <c r="AH866">
        <v>100</v>
      </c>
      <c r="AI866">
        <v>100</v>
      </c>
      <c r="AJ866">
        <v>104.18967092924623</v>
      </c>
      <c r="AK866">
        <v>66.328975539508804</v>
      </c>
      <c r="AL866">
        <v>22.773916490725419</v>
      </c>
      <c r="AN866">
        <v>99</v>
      </c>
      <c r="AO866">
        <v>99</v>
      </c>
      <c r="AP866">
        <v>99</v>
      </c>
      <c r="AQ866">
        <v>99</v>
      </c>
      <c r="AR866">
        <v>192.26190476190476</v>
      </c>
      <c r="AS866">
        <v>39.896178117357202</v>
      </c>
    </row>
    <row r="867" spans="1:45">
      <c r="A867">
        <v>16</v>
      </c>
      <c r="B867">
        <v>289</v>
      </c>
      <c r="C867">
        <v>2023</v>
      </c>
      <c r="D867">
        <v>1</v>
      </c>
      <c r="E867">
        <v>99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10</v>
      </c>
      <c r="M867">
        <v>99</v>
      </c>
      <c r="N867">
        <v>99</v>
      </c>
      <c r="O867">
        <v>99</v>
      </c>
      <c r="P867">
        <v>99</v>
      </c>
      <c r="Q867">
        <v>21</v>
      </c>
      <c r="R867">
        <v>30</v>
      </c>
      <c r="S867">
        <v>10</v>
      </c>
      <c r="T867">
        <v>8.9333333333333353</v>
      </c>
      <c r="U867">
        <v>320.80333333333323</v>
      </c>
      <c r="V867">
        <v>100</v>
      </c>
      <c r="W867">
        <v>100</v>
      </c>
      <c r="X867">
        <v>30</v>
      </c>
      <c r="Y867">
        <v>69.547602323077584</v>
      </c>
      <c r="Z867">
        <v>0</v>
      </c>
      <c r="AA867">
        <v>1.7688665548562139</v>
      </c>
      <c r="AC867">
        <v>38.809453389583858</v>
      </c>
      <c r="AE867">
        <v>1.0452961672473868</v>
      </c>
      <c r="AF867">
        <v>1.4536628630758668</v>
      </c>
      <c r="AG867">
        <v>547.48275862068976</v>
      </c>
      <c r="AH867">
        <v>96.666666666666686</v>
      </c>
      <c r="AI867">
        <v>96.666666666666686</v>
      </c>
      <c r="AJ867">
        <v>116.17039230183596</v>
      </c>
      <c r="AK867">
        <v>73.186838615000994</v>
      </c>
      <c r="AL867">
        <v>17.325569337956296</v>
      </c>
      <c r="AN867">
        <v>99</v>
      </c>
      <c r="AO867">
        <v>99</v>
      </c>
      <c r="AP867">
        <v>99</v>
      </c>
      <c r="AQ867">
        <v>99</v>
      </c>
      <c r="AR867">
        <v>193.89655172413796</v>
      </c>
      <c r="AS867">
        <v>43.193362047773043</v>
      </c>
    </row>
    <row r="868" spans="1:45">
      <c r="A868">
        <v>16</v>
      </c>
      <c r="B868">
        <v>290</v>
      </c>
      <c r="C868">
        <v>2023</v>
      </c>
      <c r="D868">
        <v>2</v>
      </c>
      <c r="E868">
        <v>99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10</v>
      </c>
      <c r="M868">
        <v>99</v>
      </c>
      <c r="N868">
        <v>99</v>
      </c>
      <c r="O868">
        <v>99</v>
      </c>
      <c r="P868">
        <v>99</v>
      </c>
      <c r="Q868">
        <v>14</v>
      </c>
      <c r="R868">
        <v>25</v>
      </c>
      <c r="S868">
        <v>10</v>
      </c>
      <c r="T868">
        <v>10.08</v>
      </c>
      <c r="U868">
        <v>319.78399999999999</v>
      </c>
      <c r="V868">
        <v>100</v>
      </c>
      <c r="W868">
        <v>100</v>
      </c>
      <c r="X868">
        <v>12</v>
      </c>
      <c r="Y868">
        <v>41.077630700906035</v>
      </c>
      <c r="Z868">
        <v>0</v>
      </c>
      <c r="AA868">
        <v>1.8529975715040721</v>
      </c>
      <c r="AC868">
        <v>53.992426156869115</v>
      </c>
      <c r="AE868">
        <v>1.0539629005059021</v>
      </c>
      <c r="AF868">
        <v>1.4716626791417873</v>
      </c>
      <c r="AG868">
        <v>525.72</v>
      </c>
      <c r="AH868">
        <v>100</v>
      </c>
      <c r="AI868">
        <v>100</v>
      </c>
      <c r="AJ868">
        <v>84.281205496836606</v>
      </c>
      <c r="AK868">
        <v>72.743009084482395</v>
      </c>
      <c r="AL868">
        <v>41.916627627734627</v>
      </c>
      <c r="AN868">
        <v>99</v>
      </c>
      <c r="AO868">
        <v>99</v>
      </c>
      <c r="AP868">
        <v>99</v>
      </c>
      <c r="AQ868">
        <v>99</v>
      </c>
      <c r="AR868">
        <v>193.32</v>
      </c>
      <c r="AS868">
        <v>44.042724059176209</v>
      </c>
    </row>
    <row r="869" spans="1:45">
      <c r="A869">
        <v>16</v>
      </c>
      <c r="B869">
        <v>291</v>
      </c>
      <c r="C869">
        <v>2023</v>
      </c>
      <c r="D869">
        <v>3</v>
      </c>
      <c r="E869">
        <v>99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10</v>
      </c>
      <c r="M869">
        <v>99</v>
      </c>
      <c r="N869">
        <v>99</v>
      </c>
      <c r="O869">
        <v>99</v>
      </c>
      <c r="P869">
        <v>99</v>
      </c>
      <c r="Q869">
        <v>10</v>
      </c>
      <c r="R869">
        <v>10</v>
      </c>
      <c r="S869">
        <v>10</v>
      </c>
      <c r="T869">
        <v>8.8000000000000007</v>
      </c>
      <c r="U869">
        <v>267.86</v>
      </c>
      <c r="V869">
        <v>100</v>
      </c>
      <c r="W869">
        <v>100</v>
      </c>
      <c r="X869">
        <v>0</v>
      </c>
      <c r="Y869">
        <v>35.169736990770808</v>
      </c>
      <c r="Z869">
        <v>0</v>
      </c>
      <c r="AA869">
        <v>1.3999999999999964</v>
      </c>
      <c r="AC869">
        <v>40.339064408886657</v>
      </c>
      <c r="AE869">
        <v>0.42319085907744386</v>
      </c>
      <c r="AF869">
        <v>0.51700014842571285</v>
      </c>
      <c r="AG869">
        <v>423.7</v>
      </c>
      <c r="AH869">
        <v>100</v>
      </c>
      <c r="AI869">
        <v>100</v>
      </c>
      <c r="AJ869">
        <v>110.94056967584044</v>
      </c>
      <c r="AK869">
        <v>85.687894840521054</v>
      </c>
      <c r="AL869">
        <v>43.807238544028621</v>
      </c>
      <c r="AN869">
        <v>99</v>
      </c>
      <c r="AO869">
        <v>99</v>
      </c>
      <c r="AP869">
        <v>99</v>
      </c>
      <c r="AQ869">
        <v>99</v>
      </c>
      <c r="AR869">
        <v>183.6</v>
      </c>
      <c r="AS869">
        <v>43.076532664286283</v>
      </c>
    </row>
    <row r="870" spans="1:45">
      <c r="A870">
        <v>16</v>
      </c>
      <c r="B870">
        <v>292</v>
      </c>
      <c r="C870">
        <v>2023</v>
      </c>
      <c r="D870">
        <v>4</v>
      </c>
      <c r="E870">
        <v>99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10</v>
      </c>
      <c r="M870">
        <v>99</v>
      </c>
      <c r="N870">
        <v>99</v>
      </c>
      <c r="O870">
        <v>99</v>
      </c>
      <c r="P870">
        <v>99</v>
      </c>
      <c r="Q870">
        <v>21</v>
      </c>
      <c r="R870">
        <v>34</v>
      </c>
      <c r="S870">
        <v>10</v>
      </c>
      <c r="T870">
        <v>8.1470588235294112</v>
      </c>
      <c r="U870">
        <v>292.00882352941193</v>
      </c>
      <c r="V870">
        <v>100</v>
      </c>
      <c r="W870">
        <v>91.17647058823529</v>
      </c>
      <c r="X870">
        <v>20.588235294117652</v>
      </c>
      <c r="Y870">
        <v>51.778705409753137</v>
      </c>
      <c r="Z870">
        <v>0</v>
      </c>
      <c r="AA870">
        <v>1.5742851401261946</v>
      </c>
      <c r="AC870">
        <v>43.130423453086323</v>
      </c>
      <c r="AE870">
        <v>1.5405527865881286</v>
      </c>
      <c r="AF870">
        <v>1.9377673059270903</v>
      </c>
      <c r="AG870">
        <v>470.64705882352945</v>
      </c>
      <c r="AH870">
        <v>100</v>
      </c>
      <c r="AI870">
        <v>100</v>
      </c>
      <c r="AJ870">
        <v>115.46093873558476</v>
      </c>
      <c r="AK870">
        <v>84.570429149984605</v>
      </c>
      <c r="AL870">
        <v>57.87526254300235</v>
      </c>
      <c r="AN870">
        <v>99</v>
      </c>
      <c r="AO870">
        <v>99</v>
      </c>
      <c r="AP870">
        <v>99</v>
      </c>
      <c r="AQ870">
        <v>99</v>
      </c>
      <c r="AR870">
        <v>188.61764705882351</v>
      </c>
      <c r="AS870">
        <v>43.076579523085215</v>
      </c>
    </row>
    <row r="871" spans="1:45">
      <c r="A871">
        <v>16</v>
      </c>
      <c r="B871">
        <v>293</v>
      </c>
      <c r="C871">
        <v>2023</v>
      </c>
      <c r="D871">
        <v>5</v>
      </c>
      <c r="E871">
        <v>99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10</v>
      </c>
      <c r="M871">
        <v>99</v>
      </c>
      <c r="N871">
        <v>99</v>
      </c>
      <c r="O871">
        <v>99</v>
      </c>
      <c r="P871">
        <v>99</v>
      </c>
      <c r="Q871">
        <v>25</v>
      </c>
      <c r="R871">
        <v>40</v>
      </c>
      <c r="S871">
        <v>10</v>
      </c>
      <c r="T871">
        <v>8.875</v>
      </c>
      <c r="U871">
        <v>296.50750000000011</v>
      </c>
      <c r="V871">
        <v>100</v>
      </c>
      <c r="W871">
        <v>95</v>
      </c>
      <c r="X871">
        <v>10</v>
      </c>
      <c r="Y871">
        <v>40.423992798213114</v>
      </c>
      <c r="Z871">
        <v>0</v>
      </c>
      <c r="AA871">
        <v>1.8053739224880812</v>
      </c>
      <c r="AC871">
        <v>53.008651096000762</v>
      </c>
      <c r="AE871">
        <v>1.2360939431396789</v>
      </c>
      <c r="AF871">
        <v>1.5507132512155988</v>
      </c>
      <c r="AG871">
        <v>446.77499999999998</v>
      </c>
      <c r="AH871">
        <v>95</v>
      </c>
      <c r="AI871">
        <v>100</v>
      </c>
      <c r="AJ871">
        <v>79.691745965313189</v>
      </c>
      <c r="AK871">
        <v>75.013356178798148</v>
      </c>
      <c r="AL871">
        <v>66.966426731957327</v>
      </c>
      <c r="AN871">
        <v>99</v>
      </c>
      <c r="AO871">
        <v>99</v>
      </c>
      <c r="AP871">
        <v>99</v>
      </c>
      <c r="AQ871">
        <v>99</v>
      </c>
      <c r="AR871">
        <v>189.97499999999999</v>
      </c>
      <c r="AS871">
        <v>42.998997817727997</v>
      </c>
    </row>
    <row r="872" spans="1:45">
      <c r="A872">
        <v>16</v>
      </c>
      <c r="B872">
        <v>294</v>
      </c>
      <c r="C872">
        <v>2023</v>
      </c>
      <c r="D872">
        <v>6</v>
      </c>
      <c r="E872">
        <v>99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10</v>
      </c>
      <c r="M872">
        <v>99</v>
      </c>
      <c r="N872">
        <v>99</v>
      </c>
      <c r="O872">
        <v>99</v>
      </c>
      <c r="P872">
        <v>99</v>
      </c>
      <c r="Q872">
        <v>28</v>
      </c>
      <c r="R872">
        <v>55</v>
      </c>
      <c r="S872">
        <v>10</v>
      </c>
      <c r="T872">
        <v>9.4727272727272727</v>
      </c>
      <c r="U872">
        <v>302.68545454545449</v>
      </c>
      <c r="V872">
        <v>100</v>
      </c>
      <c r="W872">
        <v>96.363636363636346</v>
      </c>
      <c r="X872">
        <v>12.727272727272728</v>
      </c>
      <c r="Y872">
        <v>38.814947533987237</v>
      </c>
      <c r="Z872">
        <v>0</v>
      </c>
      <c r="AA872">
        <v>1.5591902963286084</v>
      </c>
      <c r="AC872">
        <v>46.661690093838473</v>
      </c>
      <c r="AE872">
        <v>1.1140368644926071</v>
      </c>
      <c r="AF872">
        <v>1.4291405884013804</v>
      </c>
      <c r="AG872">
        <v>484.81481481481489</v>
      </c>
      <c r="AH872">
        <v>98.181818181818173</v>
      </c>
      <c r="AI872">
        <v>98.181818181818173</v>
      </c>
      <c r="AJ872">
        <v>85.755050401770148</v>
      </c>
      <c r="AK872">
        <v>81.422440353302633</v>
      </c>
      <c r="AL872">
        <v>25.428461642069632</v>
      </c>
      <c r="AN872">
        <v>99</v>
      </c>
      <c r="AO872">
        <v>99</v>
      </c>
      <c r="AP872">
        <v>99</v>
      </c>
      <c r="AQ872">
        <v>99</v>
      </c>
      <c r="AR872">
        <v>191.51851851851848</v>
      </c>
      <c r="AS872">
        <v>43.008698031766819</v>
      </c>
    </row>
    <row r="873" spans="1:45">
      <c r="A873">
        <v>16</v>
      </c>
      <c r="B873">
        <v>295</v>
      </c>
      <c r="C873">
        <v>2023</v>
      </c>
      <c r="D873">
        <v>7</v>
      </c>
      <c r="E873">
        <v>99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10</v>
      </c>
      <c r="M873">
        <v>99</v>
      </c>
      <c r="N873">
        <v>99</v>
      </c>
      <c r="O873">
        <v>99</v>
      </c>
      <c r="P873">
        <v>99</v>
      </c>
      <c r="Q873">
        <v>25</v>
      </c>
      <c r="R873">
        <v>34</v>
      </c>
      <c r="S873">
        <v>10</v>
      </c>
      <c r="T873">
        <v>9.8235294117647047</v>
      </c>
      <c r="U873">
        <v>313.75588235294111</v>
      </c>
      <c r="V873">
        <v>100</v>
      </c>
      <c r="W873">
        <v>91.17647058823529</v>
      </c>
      <c r="X873">
        <v>17.647058823529413</v>
      </c>
      <c r="Y873">
        <v>40.182365104582864</v>
      </c>
      <c r="Z873">
        <v>0</v>
      </c>
      <c r="AA873">
        <v>1.9169612631529764</v>
      </c>
      <c r="AC873">
        <v>35.05733777166116</v>
      </c>
      <c r="AE873">
        <v>1.214285714285714</v>
      </c>
      <c r="AF873">
        <v>1.6085202705188602</v>
      </c>
      <c r="AG873">
        <v>513.05882352941182</v>
      </c>
      <c r="AH873">
        <v>100</v>
      </c>
      <c r="AI873">
        <v>100</v>
      </c>
      <c r="AJ873">
        <v>95.201007525708832</v>
      </c>
      <c r="AK873">
        <v>78.903585757759501</v>
      </c>
      <c r="AL873">
        <v>21.214780832993913</v>
      </c>
      <c r="AN873">
        <v>99</v>
      </c>
      <c r="AO873">
        <v>99</v>
      </c>
      <c r="AP873">
        <v>99</v>
      </c>
      <c r="AQ873">
        <v>99</v>
      </c>
      <c r="AR873">
        <v>193.35294117647061</v>
      </c>
      <c r="AS873">
        <v>43.183136872174288</v>
      </c>
    </row>
    <row r="874" spans="1:45">
      <c r="A874">
        <v>16</v>
      </c>
      <c r="B874">
        <v>296</v>
      </c>
      <c r="C874">
        <v>2023</v>
      </c>
      <c r="D874">
        <v>8</v>
      </c>
      <c r="E874">
        <v>99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10</v>
      </c>
      <c r="M874">
        <v>99</v>
      </c>
      <c r="N874">
        <v>99</v>
      </c>
      <c r="O874">
        <v>99</v>
      </c>
      <c r="P874">
        <v>99</v>
      </c>
      <c r="Q874">
        <v>19</v>
      </c>
      <c r="R874">
        <v>35</v>
      </c>
      <c r="S874">
        <v>10</v>
      </c>
      <c r="T874">
        <v>9</v>
      </c>
      <c r="U874">
        <v>292.57142857142873</v>
      </c>
      <c r="V874">
        <v>100</v>
      </c>
      <c r="W874">
        <v>94.285714285714306</v>
      </c>
      <c r="X874">
        <v>8.5714285714285694</v>
      </c>
      <c r="Y874">
        <v>38.841844677604541</v>
      </c>
      <c r="Z874">
        <v>0</v>
      </c>
      <c r="AA874">
        <v>1.5306394555404421</v>
      </c>
      <c r="AC874">
        <v>53.915464655424415</v>
      </c>
      <c r="AE874">
        <v>1.0342789598108748</v>
      </c>
      <c r="AF874">
        <v>1.3052266040361837</v>
      </c>
      <c r="AG874">
        <v>483.87878787878793</v>
      </c>
      <c r="AH874">
        <v>94.285714285714306</v>
      </c>
      <c r="AI874">
        <v>91.428571428571445</v>
      </c>
      <c r="AJ874">
        <v>91.120219482454843</v>
      </c>
      <c r="AK874">
        <v>94.957003465638053</v>
      </c>
      <c r="AL874">
        <v>86.929453694100118</v>
      </c>
      <c r="AN874">
        <v>99</v>
      </c>
      <c r="AO874">
        <v>99</v>
      </c>
      <c r="AP874">
        <v>99</v>
      </c>
      <c r="AQ874">
        <v>99</v>
      </c>
      <c r="AR874">
        <v>190</v>
      </c>
      <c r="AS874">
        <v>42.729740607579593</v>
      </c>
    </row>
    <row r="875" spans="1:45">
      <c r="A875">
        <v>16</v>
      </c>
      <c r="B875">
        <v>297</v>
      </c>
      <c r="C875">
        <v>2023</v>
      </c>
      <c r="D875">
        <v>9</v>
      </c>
      <c r="E875">
        <v>99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10</v>
      </c>
      <c r="M875">
        <v>99</v>
      </c>
      <c r="N875">
        <v>99</v>
      </c>
      <c r="O875">
        <v>99</v>
      </c>
      <c r="P875">
        <v>99</v>
      </c>
      <c r="Q875">
        <v>30</v>
      </c>
      <c r="R875">
        <v>51</v>
      </c>
      <c r="S875">
        <v>10</v>
      </c>
      <c r="T875">
        <v>9.3921568627450966</v>
      </c>
      <c r="U875">
        <v>313.31568627450986</v>
      </c>
      <c r="V875">
        <v>100</v>
      </c>
      <c r="W875">
        <v>94.117647058823522</v>
      </c>
      <c r="X875">
        <v>21.568627450980397</v>
      </c>
      <c r="Y875">
        <v>42.654408652215579</v>
      </c>
      <c r="Z875">
        <v>0</v>
      </c>
      <c r="AA875">
        <v>1.6928735446391661</v>
      </c>
      <c r="AC875">
        <v>30.358328226962239</v>
      </c>
      <c r="AE875">
        <v>1.322271195229453</v>
      </c>
      <c r="AF875">
        <v>1.808553491095314</v>
      </c>
      <c r="AG875">
        <v>535.43137254901956</v>
      </c>
      <c r="AH875">
        <v>100</v>
      </c>
      <c r="AI875">
        <v>100</v>
      </c>
      <c r="AJ875">
        <v>87.368333407647739</v>
      </c>
      <c r="AK875">
        <v>58.971439899943363</v>
      </c>
      <c r="AL875">
        <v>52.649213021707041</v>
      </c>
      <c r="AN875">
        <v>99</v>
      </c>
      <c r="AO875">
        <v>99</v>
      </c>
      <c r="AP875">
        <v>99</v>
      </c>
      <c r="AQ875">
        <v>99</v>
      </c>
      <c r="AR875">
        <v>192.68627450980395</v>
      </c>
      <c r="AS875">
        <v>43.556635463125055</v>
      </c>
    </row>
    <row r="876" spans="1:45">
      <c r="A876">
        <v>16</v>
      </c>
      <c r="B876">
        <v>298</v>
      </c>
      <c r="C876">
        <v>2023</v>
      </c>
      <c r="D876">
        <v>10</v>
      </c>
      <c r="E876">
        <v>99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10</v>
      </c>
      <c r="M876">
        <v>99</v>
      </c>
      <c r="N876">
        <v>99</v>
      </c>
      <c r="O876">
        <v>99</v>
      </c>
      <c r="P876">
        <v>99</v>
      </c>
      <c r="Q876">
        <v>13</v>
      </c>
      <c r="R876">
        <v>20</v>
      </c>
      <c r="S876">
        <v>10</v>
      </c>
      <c r="T876">
        <v>9.1</v>
      </c>
      <c r="U876">
        <v>290.07</v>
      </c>
      <c r="V876">
        <v>100</v>
      </c>
      <c r="W876">
        <v>95</v>
      </c>
      <c r="X876">
        <v>10</v>
      </c>
      <c r="Y876">
        <v>50.335515294869374</v>
      </c>
      <c r="Z876">
        <v>0</v>
      </c>
      <c r="AA876">
        <v>1.8681541692269437</v>
      </c>
      <c r="AC876">
        <v>80.782051025731775</v>
      </c>
      <c r="AE876">
        <v>0.45998160073597055</v>
      </c>
      <c r="AF876">
        <v>0.63928237814719602</v>
      </c>
      <c r="AG876">
        <v>449.1</v>
      </c>
      <c r="AH876">
        <v>100</v>
      </c>
      <c r="AI876">
        <v>100</v>
      </c>
      <c r="AJ876">
        <v>110.78172231916226</v>
      </c>
      <c r="AK876">
        <v>84.483635234468224</v>
      </c>
      <c r="AL876">
        <v>68.439226386905887</v>
      </c>
      <c r="AN876">
        <v>99</v>
      </c>
      <c r="AO876">
        <v>99</v>
      </c>
      <c r="AP876">
        <v>99</v>
      </c>
      <c r="AQ876">
        <v>99</v>
      </c>
      <c r="AR876">
        <v>188.6</v>
      </c>
      <c r="AS876">
        <v>42.841172766230621</v>
      </c>
    </row>
    <row r="877" spans="1:45">
      <c r="A877">
        <v>16</v>
      </c>
      <c r="B877">
        <v>299</v>
      </c>
      <c r="C877">
        <v>2023</v>
      </c>
      <c r="D877">
        <v>11</v>
      </c>
      <c r="E877">
        <v>99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10</v>
      </c>
      <c r="M877">
        <v>99</v>
      </c>
      <c r="N877">
        <v>99</v>
      </c>
      <c r="O877">
        <v>99</v>
      </c>
      <c r="P877">
        <v>99</v>
      </c>
      <c r="Q877">
        <v>11</v>
      </c>
      <c r="R877">
        <v>19</v>
      </c>
      <c r="S877">
        <v>10</v>
      </c>
      <c r="T877">
        <v>8.8947368421052619</v>
      </c>
      <c r="U877">
        <v>293.942105263158</v>
      </c>
      <c r="V877">
        <v>100</v>
      </c>
      <c r="W877">
        <v>100</v>
      </c>
      <c r="X877">
        <v>10.526315789473689</v>
      </c>
      <c r="Y877">
        <v>39.42219940711243</v>
      </c>
      <c r="Z877">
        <v>0</v>
      </c>
      <c r="AA877">
        <v>0.78771734458398357</v>
      </c>
      <c r="AC877">
        <v>53.182191163233355</v>
      </c>
      <c r="AE877">
        <v>0.40416932567538816</v>
      </c>
      <c r="AF877">
        <v>0.5630890296496639</v>
      </c>
      <c r="AG877">
        <v>506.68421052631561</v>
      </c>
      <c r="AH877">
        <v>100</v>
      </c>
      <c r="AI877">
        <v>100</v>
      </c>
      <c r="AJ877">
        <v>102.79926921283324</v>
      </c>
      <c r="AK877">
        <v>78.895878439394821</v>
      </c>
      <c r="AL877">
        <v>65.994784614506443</v>
      </c>
      <c r="AN877">
        <v>99</v>
      </c>
      <c r="AO877">
        <v>99</v>
      </c>
      <c r="AP877">
        <v>99</v>
      </c>
      <c r="AQ877">
        <v>99</v>
      </c>
      <c r="AR877">
        <v>189.05263157894737</v>
      </c>
      <c r="AS877">
        <v>43.250586816652898</v>
      </c>
    </row>
    <row r="878" spans="1:45">
      <c r="A878">
        <v>16</v>
      </c>
      <c r="B878">
        <v>300</v>
      </c>
      <c r="C878">
        <v>2023</v>
      </c>
      <c r="D878">
        <v>12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10</v>
      </c>
      <c r="M878">
        <v>99</v>
      </c>
      <c r="N878">
        <v>99</v>
      </c>
      <c r="O878">
        <v>99</v>
      </c>
      <c r="P878">
        <v>99</v>
      </c>
      <c r="Q878">
        <v>4</v>
      </c>
      <c r="R878">
        <v>12</v>
      </c>
      <c r="S878">
        <v>10</v>
      </c>
      <c r="T878">
        <v>8.75</v>
      </c>
      <c r="U878">
        <v>305.89999999999998</v>
      </c>
      <c r="V878">
        <v>100</v>
      </c>
      <c r="W878">
        <v>100</v>
      </c>
      <c r="X878">
        <v>0</v>
      </c>
      <c r="Y878">
        <v>30.022075211417867</v>
      </c>
      <c r="Z878">
        <v>0</v>
      </c>
      <c r="AA878">
        <v>0.82915619758885006</v>
      </c>
      <c r="AC878">
        <v>62.366956202809192</v>
      </c>
      <c r="AE878">
        <v>0.91324200913242015</v>
      </c>
      <c r="AF878">
        <v>1.300870861952752</v>
      </c>
      <c r="AG878">
        <v>516.16666666666652</v>
      </c>
      <c r="AH878">
        <v>100</v>
      </c>
      <c r="AI878">
        <v>100</v>
      </c>
      <c r="AJ878">
        <v>120.10469969526137</v>
      </c>
      <c r="AK878">
        <v>76.317715591913583</v>
      </c>
      <c r="AL878">
        <v>44.559674848980592</v>
      </c>
      <c r="AN878">
        <v>99</v>
      </c>
      <c r="AO878">
        <v>99</v>
      </c>
      <c r="AP878">
        <v>99</v>
      </c>
      <c r="AQ878">
        <v>99</v>
      </c>
      <c r="AR878">
        <v>192.75</v>
      </c>
      <c r="AS878">
        <v>42.59531253244765</v>
      </c>
    </row>
    <row r="879" spans="1:45">
      <c r="A879">
        <v>16</v>
      </c>
      <c r="B879">
        <v>301</v>
      </c>
      <c r="C879">
        <v>2023</v>
      </c>
      <c r="D879">
        <v>1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11</v>
      </c>
      <c r="M879">
        <v>99</v>
      </c>
      <c r="N879">
        <v>99</v>
      </c>
      <c r="O879">
        <v>99</v>
      </c>
      <c r="P879">
        <v>99</v>
      </c>
      <c r="Q879">
        <v>2</v>
      </c>
      <c r="R879">
        <v>2</v>
      </c>
      <c r="S879">
        <v>11</v>
      </c>
      <c r="T879">
        <v>9</v>
      </c>
      <c r="U879">
        <v>323.5</v>
      </c>
      <c r="V879">
        <v>100</v>
      </c>
      <c r="W879">
        <v>100</v>
      </c>
      <c r="X879">
        <v>50</v>
      </c>
      <c r="Y879">
        <v>42.400000000000119</v>
      </c>
      <c r="Z879">
        <v>0</v>
      </c>
      <c r="AA879">
        <v>0</v>
      </c>
      <c r="AE879">
        <v>6.9686411149825767E-2</v>
      </c>
      <c r="AF879">
        <v>9.7725488348010273E-2</v>
      </c>
      <c r="AG879">
        <v>516</v>
      </c>
      <c r="AH879">
        <v>100</v>
      </c>
      <c r="AI879">
        <v>100</v>
      </c>
      <c r="AJ879">
        <v>133</v>
      </c>
      <c r="AK879">
        <v>99.999999999999986</v>
      </c>
      <c r="AN879">
        <v>99</v>
      </c>
      <c r="AO879">
        <v>99</v>
      </c>
      <c r="AP879">
        <v>99</v>
      </c>
      <c r="AQ879">
        <v>99</v>
      </c>
      <c r="AR879">
        <v>191</v>
      </c>
      <c r="AS879">
        <v>46.129169792605857</v>
      </c>
    </row>
    <row r="880" spans="1:45">
      <c r="A880">
        <v>16</v>
      </c>
      <c r="B880">
        <v>302</v>
      </c>
      <c r="C880">
        <v>2023</v>
      </c>
      <c r="D880">
        <v>2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11</v>
      </c>
      <c r="M880">
        <v>99</v>
      </c>
      <c r="N880">
        <v>99</v>
      </c>
      <c r="O880">
        <v>99</v>
      </c>
      <c r="P880">
        <v>99</v>
      </c>
      <c r="Q880">
        <v>1</v>
      </c>
      <c r="R880">
        <v>1</v>
      </c>
      <c r="S880">
        <v>11</v>
      </c>
      <c r="T880">
        <v>10</v>
      </c>
      <c r="U880">
        <v>330.7</v>
      </c>
      <c r="V880">
        <v>100</v>
      </c>
      <c r="W880">
        <v>100</v>
      </c>
      <c r="X880">
        <v>0</v>
      </c>
      <c r="Y880">
        <v>0</v>
      </c>
      <c r="Z880">
        <v>0</v>
      </c>
      <c r="AA880">
        <v>0</v>
      </c>
      <c r="AE880">
        <v>4.2158516020236091E-2</v>
      </c>
      <c r="AF880">
        <v>6.0875947263426447E-2</v>
      </c>
      <c r="AG880">
        <v>559</v>
      </c>
      <c r="AH880">
        <v>100</v>
      </c>
      <c r="AI880">
        <v>100</v>
      </c>
      <c r="AJ880">
        <v>0</v>
      </c>
      <c r="AN880">
        <v>99</v>
      </c>
      <c r="AO880">
        <v>99</v>
      </c>
      <c r="AP880">
        <v>99</v>
      </c>
      <c r="AQ880">
        <v>99</v>
      </c>
      <c r="AR880">
        <v>194</v>
      </c>
      <c r="AS880">
        <v>45.333870948302383</v>
      </c>
    </row>
    <row r="881" spans="1:45">
      <c r="A881">
        <v>16</v>
      </c>
      <c r="B881">
        <v>303</v>
      </c>
      <c r="C881">
        <v>2023</v>
      </c>
      <c r="D881">
        <v>3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11</v>
      </c>
      <c r="M881">
        <v>99</v>
      </c>
      <c r="N881">
        <v>99</v>
      </c>
      <c r="O881">
        <v>99</v>
      </c>
      <c r="P881">
        <v>99</v>
      </c>
      <c r="Q881">
        <v>1</v>
      </c>
      <c r="R881">
        <v>1</v>
      </c>
      <c r="S881">
        <v>11</v>
      </c>
      <c r="T881">
        <v>13</v>
      </c>
      <c r="U881">
        <v>293.2</v>
      </c>
      <c r="V881">
        <v>100</v>
      </c>
      <c r="W881">
        <v>100</v>
      </c>
      <c r="X881">
        <v>0</v>
      </c>
      <c r="Y881">
        <v>0</v>
      </c>
      <c r="Z881">
        <v>0</v>
      </c>
      <c r="AA881">
        <v>0</v>
      </c>
      <c r="AE881">
        <v>4.2319085907744386E-2</v>
      </c>
      <c r="AF881">
        <v>5.6590921943709023E-2</v>
      </c>
      <c r="AG881">
        <v>386</v>
      </c>
      <c r="AH881">
        <v>100</v>
      </c>
      <c r="AI881">
        <v>100</v>
      </c>
      <c r="AJ881">
        <v>0</v>
      </c>
      <c r="AN881">
        <v>99</v>
      </c>
      <c r="AO881">
        <v>99</v>
      </c>
      <c r="AP881">
        <v>99</v>
      </c>
      <c r="AQ881">
        <v>99</v>
      </c>
      <c r="AR881">
        <v>182</v>
      </c>
      <c r="AS881">
        <v>48.601923375501443</v>
      </c>
    </row>
    <row r="882" spans="1:45">
      <c r="A882">
        <v>16</v>
      </c>
      <c r="B882">
        <v>304</v>
      </c>
      <c r="C882">
        <v>2023</v>
      </c>
      <c r="D882">
        <v>4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11</v>
      </c>
      <c r="M882">
        <v>99</v>
      </c>
      <c r="N882">
        <v>99</v>
      </c>
      <c r="O882">
        <v>99</v>
      </c>
      <c r="P882">
        <v>99</v>
      </c>
      <c r="Q882">
        <v>1</v>
      </c>
      <c r="R882">
        <v>1</v>
      </c>
      <c r="S882">
        <v>11</v>
      </c>
      <c r="T882">
        <v>13</v>
      </c>
      <c r="U882">
        <v>325</v>
      </c>
      <c r="V882">
        <v>100</v>
      </c>
      <c r="W882">
        <v>100</v>
      </c>
      <c r="X882">
        <v>0</v>
      </c>
      <c r="Y882">
        <v>0</v>
      </c>
      <c r="Z882">
        <v>0</v>
      </c>
      <c r="AA882">
        <v>0</v>
      </c>
      <c r="AE882">
        <v>4.5310376076121442E-2</v>
      </c>
      <c r="AF882">
        <v>6.3432246651118948E-2</v>
      </c>
      <c r="AG882">
        <v>633</v>
      </c>
      <c r="AH882">
        <v>100</v>
      </c>
      <c r="AI882">
        <v>100</v>
      </c>
      <c r="AJ882">
        <v>0</v>
      </c>
      <c r="AN882">
        <v>99</v>
      </c>
      <c r="AO882">
        <v>99</v>
      </c>
      <c r="AP882">
        <v>99</v>
      </c>
      <c r="AQ882">
        <v>99</v>
      </c>
      <c r="AR882">
        <v>187</v>
      </c>
      <c r="AS882">
        <v>49.700246345005638</v>
      </c>
    </row>
    <row r="883" spans="1:45">
      <c r="A883">
        <v>16</v>
      </c>
      <c r="B883">
        <v>305</v>
      </c>
      <c r="C883">
        <v>2023</v>
      </c>
      <c r="D883">
        <v>5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11</v>
      </c>
      <c r="M883">
        <v>99</v>
      </c>
      <c r="N883">
        <v>99</v>
      </c>
      <c r="O883">
        <v>99</v>
      </c>
      <c r="P883">
        <v>99</v>
      </c>
      <c r="Q883">
        <v>3</v>
      </c>
      <c r="R883">
        <v>3</v>
      </c>
      <c r="S883">
        <v>11</v>
      </c>
      <c r="T883">
        <v>9.3333333333333357</v>
      </c>
      <c r="U883">
        <v>316.13333333333338</v>
      </c>
      <c r="V883">
        <v>100</v>
      </c>
      <c r="W883">
        <v>100</v>
      </c>
      <c r="X883">
        <v>0</v>
      </c>
      <c r="Y883">
        <v>18.411288807563871</v>
      </c>
      <c r="Z883">
        <v>0</v>
      </c>
      <c r="AA883">
        <v>1.2472191289246417</v>
      </c>
      <c r="AC883">
        <v>82.113086933750495</v>
      </c>
      <c r="AE883">
        <v>9.2707045735475904E-2</v>
      </c>
      <c r="AF883">
        <v>0.12400162284705062</v>
      </c>
      <c r="AG883">
        <v>434</v>
      </c>
      <c r="AH883">
        <v>100</v>
      </c>
      <c r="AI883">
        <v>100</v>
      </c>
      <c r="AJ883">
        <v>60.420746988651729</v>
      </c>
      <c r="AK883">
        <v>-57.17844706696156</v>
      </c>
      <c r="AL883">
        <v>-93.774714993305253</v>
      </c>
      <c r="AN883">
        <v>99</v>
      </c>
      <c r="AO883">
        <v>99</v>
      </c>
      <c r="AP883">
        <v>99</v>
      </c>
      <c r="AQ883">
        <v>99</v>
      </c>
      <c r="AR883">
        <v>190</v>
      </c>
      <c r="AS883">
        <v>46.080996307848679</v>
      </c>
    </row>
    <row r="884" spans="1:45">
      <c r="A884">
        <v>16</v>
      </c>
      <c r="B884">
        <v>306</v>
      </c>
      <c r="C884">
        <v>2023</v>
      </c>
      <c r="D884">
        <v>6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11</v>
      </c>
      <c r="M884">
        <v>99</v>
      </c>
      <c r="N884">
        <v>99</v>
      </c>
      <c r="O884">
        <v>99</v>
      </c>
      <c r="P884">
        <v>99</v>
      </c>
      <c r="Q884">
        <v>3</v>
      </c>
      <c r="R884">
        <v>4</v>
      </c>
      <c r="S884">
        <v>11</v>
      </c>
      <c r="T884">
        <v>10.25</v>
      </c>
      <c r="U884">
        <v>386.1</v>
      </c>
      <c r="V884">
        <v>100</v>
      </c>
      <c r="W884">
        <v>100</v>
      </c>
      <c r="X884">
        <v>75</v>
      </c>
      <c r="Y884">
        <v>39.117003975253326</v>
      </c>
      <c r="Z884">
        <v>0</v>
      </c>
      <c r="AA884">
        <v>2.2776083947860744</v>
      </c>
      <c r="AC884">
        <v>-79.691813454816582</v>
      </c>
      <c r="AE884">
        <v>8.102086287218957E-2</v>
      </c>
      <c r="AF884">
        <v>0.13258076038894823</v>
      </c>
      <c r="AG884">
        <v>508.5</v>
      </c>
      <c r="AH884">
        <v>100</v>
      </c>
      <c r="AI884">
        <v>100</v>
      </c>
      <c r="AJ884">
        <v>24.763884994079593</v>
      </c>
      <c r="AK884">
        <v>40.627074837673966</v>
      </c>
      <c r="AL884">
        <v>-62.275683045041106</v>
      </c>
      <c r="AN884">
        <v>99</v>
      </c>
      <c r="AO884">
        <v>99</v>
      </c>
      <c r="AP884">
        <v>99</v>
      </c>
      <c r="AQ884">
        <v>99</v>
      </c>
      <c r="AR884">
        <v>201.25</v>
      </c>
      <c r="AS884">
        <v>47.273883942433613</v>
      </c>
    </row>
    <row r="885" spans="1:45">
      <c r="A885">
        <v>16</v>
      </c>
      <c r="B885">
        <v>307</v>
      </c>
      <c r="C885">
        <v>2023</v>
      </c>
      <c r="D885">
        <v>7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11</v>
      </c>
      <c r="M885">
        <v>99</v>
      </c>
      <c r="N885">
        <v>99</v>
      </c>
      <c r="O885">
        <v>99</v>
      </c>
      <c r="P885">
        <v>99</v>
      </c>
      <c r="R885">
        <v>0</v>
      </c>
      <c r="AN885">
        <v>99</v>
      </c>
      <c r="AO885">
        <v>99</v>
      </c>
      <c r="AP885">
        <v>99</v>
      </c>
      <c r="AQ885">
        <v>99</v>
      </c>
    </row>
    <row r="886" spans="1:45">
      <c r="A886">
        <v>16</v>
      </c>
      <c r="B886">
        <v>308</v>
      </c>
      <c r="C886">
        <v>2023</v>
      </c>
      <c r="D886">
        <v>8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11</v>
      </c>
      <c r="M886">
        <v>99</v>
      </c>
      <c r="N886">
        <v>99</v>
      </c>
      <c r="O886">
        <v>99</v>
      </c>
      <c r="P886">
        <v>99</v>
      </c>
      <c r="Q886">
        <v>4</v>
      </c>
      <c r="R886">
        <v>4</v>
      </c>
      <c r="S886">
        <v>11</v>
      </c>
      <c r="T886">
        <v>8.5</v>
      </c>
      <c r="U886">
        <v>286.95</v>
      </c>
      <c r="V886">
        <v>100</v>
      </c>
      <c r="W886">
        <v>75</v>
      </c>
      <c r="X886">
        <v>0</v>
      </c>
      <c r="Y886">
        <v>20.977189992942581</v>
      </c>
      <c r="Z886">
        <v>0</v>
      </c>
      <c r="AA886">
        <v>1.6583123951777001</v>
      </c>
      <c r="AC886">
        <v>72.657007318586111</v>
      </c>
      <c r="AE886">
        <v>0.1182033096926714</v>
      </c>
      <c r="AF886">
        <v>0.14630264610475888</v>
      </c>
      <c r="AG886">
        <v>461</v>
      </c>
      <c r="AH886">
        <v>100</v>
      </c>
      <c r="AI886">
        <v>100</v>
      </c>
      <c r="AJ886">
        <v>84.288196089369492</v>
      </c>
      <c r="AK886">
        <v>87.427136808398146</v>
      </c>
      <c r="AL886">
        <v>30.405757244984152</v>
      </c>
      <c r="AN886">
        <v>99</v>
      </c>
      <c r="AO886">
        <v>99</v>
      </c>
      <c r="AP886">
        <v>99</v>
      </c>
      <c r="AQ886">
        <v>99</v>
      </c>
      <c r="AR886">
        <v>184.75</v>
      </c>
      <c r="AS886">
        <v>45.42628836995511</v>
      </c>
    </row>
    <row r="887" spans="1:45">
      <c r="A887">
        <v>16</v>
      </c>
      <c r="B887">
        <v>309</v>
      </c>
      <c r="C887">
        <v>2023</v>
      </c>
      <c r="D887">
        <v>9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11</v>
      </c>
      <c r="M887">
        <v>99</v>
      </c>
      <c r="N887">
        <v>99</v>
      </c>
      <c r="O887">
        <v>99</v>
      </c>
      <c r="P887">
        <v>99</v>
      </c>
      <c r="Q887">
        <v>4</v>
      </c>
      <c r="R887">
        <v>4</v>
      </c>
      <c r="S887">
        <v>11</v>
      </c>
      <c r="T887">
        <v>11</v>
      </c>
      <c r="U887">
        <v>337.52500000000009</v>
      </c>
      <c r="V887">
        <v>100</v>
      </c>
      <c r="W887">
        <v>100</v>
      </c>
      <c r="X887">
        <v>25</v>
      </c>
      <c r="Y887">
        <v>27.598403486433504</v>
      </c>
      <c r="Z887">
        <v>0</v>
      </c>
      <c r="AA887">
        <v>2.1213203435596424</v>
      </c>
      <c r="AC887">
        <v>98.257658533885987</v>
      </c>
      <c r="AE887">
        <v>0.10370754472387868</v>
      </c>
      <c r="AF887">
        <v>0.15280760921001713</v>
      </c>
      <c r="AG887">
        <v>602.25</v>
      </c>
      <c r="AH887">
        <v>100</v>
      </c>
      <c r="AI887">
        <v>100</v>
      </c>
      <c r="AJ887">
        <v>56.077513318619971</v>
      </c>
      <c r="AK887">
        <v>88.906981104662478</v>
      </c>
      <c r="AL887">
        <v>93.309953867783619</v>
      </c>
      <c r="AN887">
        <v>99</v>
      </c>
      <c r="AO887">
        <v>99</v>
      </c>
      <c r="AP887">
        <v>99</v>
      </c>
      <c r="AQ887">
        <v>99</v>
      </c>
      <c r="AR887">
        <v>190.25</v>
      </c>
      <c r="AS887">
        <v>48.93578878180957</v>
      </c>
    </row>
    <row r="888" spans="1:45">
      <c r="A888">
        <v>16</v>
      </c>
      <c r="B888">
        <v>310</v>
      </c>
      <c r="C888">
        <v>2023</v>
      </c>
      <c r="D888">
        <v>10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11</v>
      </c>
      <c r="M888">
        <v>99</v>
      </c>
      <c r="N888">
        <v>99</v>
      </c>
      <c r="O888">
        <v>99</v>
      </c>
      <c r="P888">
        <v>99</v>
      </c>
      <c r="R888">
        <v>0</v>
      </c>
      <c r="AN888">
        <v>99</v>
      </c>
      <c r="AO888">
        <v>99</v>
      </c>
      <c r="AP888">
        <v>99</v>
      </c>
      <c r="AQ888">
        <v>99</v>
      </c>
    </row>
    <row r="889" spans="1:45">
      <c r="A889">
        <v>16</v>
      </c>
      <c r="B889">
        <v>311</v>
      </c>
      <c r="C889">
        <v>2023</v>
      </c>
      <c r="D889">
        <v>11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11</v>
      </c>
      <c r="M889">
        <v>99</v>
      </c>
      <c r="N889">
        <v>99</v>
      </c>
      <c r="O889">
        <v>99</v>
      </c>
      <c r="P889">
        <v>99</v>
      </c>
      <c r="Q889">
        <v>3</v>
      </c>
      <c r="R889">
        <v>3</v>
      </c>
      <c r="S889">
        <v>11</v>
      </c>
      <c r="T889">
        <v>9.3333333333333357</v>
      </c>
      <c r="U889">
        <v>309.86666666666662</v>
      </c>
      <c r="V889">
        <v>100</v>
      </c>
      <c r="W889">
        <v>100</v>
      </c>
      <c r="X889">
        <v>33.333333333333343</v>
      </c>
      <c r="Y889">
        <v>49.165186418395614</v>
      </c>
      <c r="Z889">
        <v>0</v>
      </c>
      <c r="AA889">
        <v>0.47140452079101841</v>
      </c>
      <c r="AC889">
        <v>60.597280076307634</v>
      </c>
      <c r="AE889">
        <v>6.381620931716657E-2</v>
      </c>
      <c r="AF889">
        <v>9.3725503046129283E-2</v>
      </c>
      <c r="AG889">
        <v>545.66666666666652</v>
      </c>
      <c r="AH889">
        <v>100</v>
      </c>
      <c r="AI889">
        <v>100</v>
      </c>
      <c r="AJ889">
        <v>90.101177696089252</v>
      </c>
      <c r="AK889">
        <v>99.983017245479118</v>
      </c>
      <c r="AL889">
        <v>59.120992878765229</v>
      </c>
      <c r="AN889">
        <v>99</v>
      </c>
      <c r="AO889">
        <v>99</v>
      </c>
      <c r="AP889">
        <v>99</v>
      </c>
      <c r="AQ889">
        <v>99</v>
      </c>
      <c r="AR889">
        <v>187.33333333333337</v>
      </c>
      <c r="AS889">
        <v>46.755681181140382</v>
      </c>
    </row>
    <row r="890" spans="1:45">
      <c r="A890">
        <v>16</v>
      </c>
      <c r="B890">
        <v>312</v>
      </c>
      <c r="C890">
        <v>2023</v>
      </c>
      <c r="D890">
        <v>12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11</v>
      </c>
      <c r="M890">
        <v>99</v>
      </c>
      <c r="N890">
        <v>99</v>
      </c>
      <c r="O890">
        <v>99</v>
      </c>
      <c r="P890">
        <v>99</v>
      </c>
      <c r="R890">
        <v>0</v>
      </c>
      <c r="AN890">
        <v>99</v>
      </c>
      <c r="AO890">
        <v>99</v>
      </c>
      <c r="AP890">
        <v>99</v>
      </c>
      <c r="AQ890">
        <v>99</v>
      </c>
    </row>
    <row r="891" spans="1:45">
      <c r="A891">
        <v>16</v>
      </c>
      <c r="B891">
        <v>313</v>
      </c>
      <c r="C891">
        <v>2023</v>
      </c>
      <c r="D891">
        <v>1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12</v>
      </c>
      <c r="M891">
        <v>99</v>
      </c>
      <c r="N891">
        <v>99</v>
      </c>
      <c r="O891">
        <v>99</v>
      </c>
      <c r="P891">
        <v>99</v>
      </c>
      <c r="Q891">
        <v>1</v>
      </c>
      <c r="R891">
        <v>1</v>
      </c>
      <c r="S891">
        <v>12</v>
      </c>
      <c r="T891">
        <v>12</v>
      </c>
      <c r="U891">
        <v>386.1</v>
      </c>
      <c r="V891">
        <v>100</v>
      </c>
      <c r="W891">
        <v>100</v>
      </c>
      <c r="X891">
        <v>100</v>
      </c>
      <c r="Y891">
        <v>0</v>
      </c>
      <c r="Z891">
        <v>0</v>
      </c>
      <c r="AA891">
        <v>0</v>
      </c>
      <c r="AE891">
        <v>3.4843205574912883E-2</v>
      </c>
      <c r="AF891">
        <v>5.8318100542761618E-2</v>
      </c>
      <c r="AG891">
        <v>615</v>
      </c>
      <c r="AH891">
        <v>100</v>
      </c>
      <c r="AI891">
        <v>100</v>
      </c>
      <c r="AJ891">
        <v>0</v>
      </c>
      <c r="AN891">
        <v>99</v>
      </c>
      <c r="AO891">
        <v>99</v>
      </c>
      <c r="AP891">
        <v>99</v>
      </c>
      <c r="AQ891">
        <v>99</v>
      </c>
      <c r="AR891">
        <v>198</v>
      </c>
      <c r="AS891">
        <v>49.726939840193594</v>
      </c>
    </row>
    <row r="892" spans="1:45">
      <c r="A892">
        <v>16</v>
      </c>
      <c r="B892">
        <v>314</v>
      </c>
      <c r="C892">
        <v>2023</v>
      </c>
      <c r="D892">
        <v>2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12</v>
      </c>
      <c r="M892">
        <v>99</v>
      </c>
      <c r="N892">
        <v>99</v>
      </c>
      <c r="O892">
        <v>99</v>
      </c>
      <c r="P892">
        <v>99</v>
      </c>
      <c r="R892">
        <v>0</v>
      </c>
      <c r="AN892">
        <v>99</v>
      </c>
      <c r="AO892">
        <v>99</v>
      </c>
      <c r="AP892">
        <v>99</v>
      </c>
      <c r="AQ892">
        <v>99</v>
      </c>
    </row>
    <row r="893" spans="1:45">
      <c r="A893">
        <v>16</v>
      </c>
      <c r="B893">
        <v>315</v>
      </c>
      <c r="C893">
        <v>2023</v>
      </c>
      <c r="D893">
        <v>3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12</v>
      </c>
      <c r="M893">
        <v>99</v>
      </c>
      <c r="N893">
        <v>99</v>
      </c>
      <c r="O893">
        <v>99</v>
      </c>
      <c r="P893">
        <v>99</v>
      </c>
      <c r="R893">
        <v>0</v>
      </c>
      <c r="AN893">
        <v>99</v>
      </c>
      <c r="AO893">
        <v>99</v>
      </c>
      <c r="AP893">
        <v>99</v>
      </c>
      <c r="AQ893">
        <v>99</v>
      </c>
    </row>
    <row r="894" spans="1:45">
      <c r="A894">
        <v>16</v>
      </c>
      <c r="B894">
        <v>316</v>
      </c>
      <c r="C894">
        <v>2023</v>
      </c>
      <c r="D894">
        <v>4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12</v>
      </c>
      <c r="M894">
        <v>99</v>
      </c>
      <c r="N894">
        <v>99</v>
      </c>
      <c r="O894">
        <v>99</v>
      </c>
      <c r="P894">
        <v>99</v>
      </c>
      <c r="R894">
        <v>0</v>
      </c>
      <c r="AN894">
        <v>99</v>
      </c>
      <c r="AO894">
        <v>99</v>
      </c>
      <c r="AP894">
        <v>99</v>
      </c>
      <c r="AQ894">
        <v>99</v>
      </c>
    </row>
    <row r="895" spans="1:45">
      <c r="A895">
        <v>16</v>
      </c>
      <c r="B895">
        <v>317</v>
      </c>
      <c r="C895">
        <v>2023</v>
      </c>
      <c r="D895">
        <v>5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12</v>
      </c>
      <c r="M895">
        <v>99</v>
      </c>
      <c r="N895">
        <v>99</v>
      </c>
      <c r="O895">
        <v>99</v>
      </c>
      <c r="P895">
        <v>99</v>
      </c>
      <c r="R895">
        <v>0</v>
      </c>
      <c r="AN895">
        <v>99</v>
      </c>
      <c r="AO895">
        <v>99</v>
      </c>
      <c r="AP895">
        <v>99</v>
      </c>
      <c r="AQ895">
        <v>99</v>
      </c>
    </row>
    <row r="896" spans="1:45">
      <c r="A896">
        <v>16</v>
      </c>
      <c r="B896">
        <v>318</v>
      </c>
      <c r="C896">
        <v>2023</v>
      </c>
      <c r="D896">
        <v>6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12</v>
      </c>
      <c r="M896">
        <v>99</v>
      </c>
      <c r="N896">
        <v>99</v>
      </c>
      <c r="O896">
        <v>99</v>
      </c>
      <c r="P896">
        <v>99</v>
      </c>
      <c r="R896">
        <v>0</v>
      </c>
      <c r="AN896">
        <v>99</v>
      </c>
      <c r="AO896">
        <v>99</v>
      </c>
      <c r="AP896">
        <v>99</v>
      </c>
      <c r="AQ896">
        <v>99</v>
      </c>
    </row>
    <row r="897" spans="1:43">
      <c r="A897">
        <v>16</v>
      </c>
      <c r="B897">
        <v>319</v>
      </c>
      <c r="C897">
        <v>2023</v>
      </c>
      <c r="D897">
        <v>7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12</v>
      </c>
      <c r="M897">
        <v>99</v>
      </c>
      <c r="N897">
        <v>99</v>
      </c>
      <c r="O897">
        <v>99</v>
      </c>
      <c r="P897">
        <v>99</v>
      </c>
      <c r="R897">
        <v>0</v>
      </c>
      <c r="AN897">
        <v>99</v>
      </c>
      <c r="AO897">
        <v>99</v>
      </c>
      <c r="AP897">
        <v>99</v>
      </c>
      <c r="AQ897">
        <v>99</v>
      </c>
    </row>
    <row r="898" spans="1:43">
      <c r="A898">
        <v>16</v>
      </c>
      <c r="B898">
        <v>320</v>
      </c>
      <c r="C898">
        <v>2023</v>
      </c>
      <c r="D898">
        <v>8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12</v>
      </c>
      <c r="M898">
        <v>99</v>
      </c>
      <c r="N898">
        <v>99</v>
      </c>
      <c r="O898">
        <v>99</v>
      </c>
      <c r="P898">
        <v>99</v>
      </c>
      <c r="R898">
        <v>0</v>
      </c>
      <c r="AN898">
        <v>99</v>
      </c>
      <c r="AO898">
        <v>99</v>
      </c>
      <c r="AP898">
        <v>99</v>
      </c>
      <c r="AQ898">
        <v>99</v>
      </c>
    </row>
    <row r="899" spans="1:43">
      <c r="A899">
        <v>16</v>
      </c>
      <c r="B899">
        <v>321</v>
      </c>
      <c r="C899">
        <v>2023</v>
      </c>
      <c r="D899">
        <v>9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12</v>
      </c>
      <c r="M899">
        <v>99</v>
      </c>
      <c r="N899">
        <v>99</v>
      </c>
      <c r="O899">
        <v>99</v>
      </c>
      <c r="P899">
        <v>99</v>
      </c>
      <c r="R899">
        <v>0</v>
      </c>
      <c r="AN899">
        <v>99</v>
      </c>
      <c r="AO899">
        <v>99</v>
      </c>
      <c r="AP899">
        <v>99</v>
      </c>
      <c r="AQ899">
        <v>99</v>
      </c>
    </row>
    <row r="900" spans="1:43">
      <c r="A900">
        <v>16</v>
      </c>
      <c r="B900">
        <v>322</v>
      </c>
      <c r="C900">
        <v>2023</v>
      </c>
      <c r="D900">
        <v>10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12</v>
      </c>
      <c r="M900">
        <v>99</v>
      </c>
      <c r="N900">
        <v>99</v>
      </c>
      <c r="O900">
        <v>99</v>
      </c>
      <c r="P900">
        <v>99</v>
      </c>
      <c r="R900">
        <v>0</v>
      </c>
      <c r="AN900">
        <v>99</v>
      </c>
      <c r="AO900">
        <v>99</v>
      </c>
      <c r="AP900">
        <v>99</v>
      </c>
      <c r="AQ900">
        <v>99</v>
      </c>
    </row>
    <row r="901" spans="1:43">
      <c r="A901">
        <v>16</v>
      </c>
      <c r="B901">
        <v>323</v>
      </c>
      <c r="C901">
        <v>2023</v>
      </c>
      <c r="D901">
        <v>11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12</v>
      </c>
      <c r="M901">
        <v>99</v>
      </c>
      <c r="N901">
        <v>99</v>
      </c>
      <c r="O901">
        <v>99</v>
      </c>
      <c r="P901">
        <v>99</v>
      </c>
      <c r="R901">
        <v>0</v>
      </c>
      <c r="AN901">
        <v>99</v>
      </c>
      <c r="AO901">
        <v>99</v>
      </c>
      <c r="AP901">
        <v>99</v>
      </c>
      <c r="AQ901">
        <v>99</v>
      </c>
    </row>
    <row r="902" spans="1:43">
      <c r="A902">
        <v>16</v>
      </c>
      <c r="B902">
        <v>324</v>
      </c>
      <c r="C902">
        <v>2023</v>
      </c>
      <c r="D902">
        <v>12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12</v>
      </c>
      <c r="M902">
        <v>99</v>
      </c>
      <c r="N902">
        <v>99</v>
      </c>
      <c r="O902">
        <v>99</v>
      </c>
      <c r="P902">
        <v>99</v>
      </c>
      <c r="R902">
        <v>0</v>
      </c>
      <c r="AN902">
        <v>99</v>
      </c>
      <c r="AO902">
        <v>99</v>
      </c>
      <c r="AP902">
        <v>99</v>
      </c>
      <c r="AQ902">
        <v>99</v>
      </c>
    </row>
    <row r="903" spans="1:43">
      <c r="A903">
        <v>16</v>
      </c>
      <c r="B903">
        <v>325</v>
      </c>
      <c r="C903">
        <v>2023</v>
      </c>
      <c r="D903">
        <v>1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13</v>
      </c>
      <c r="M903">
        <v>99</v>
      </c>
      <c r="N903">
        <v>99</v>
      </c>
      <c r="O903">
        <v>99</v>
      </c>
      <c r="P903">
        <v>99</v>
      </c>
      <c r="R903">
        <v>0</v>
      </c>
      <c r="AN903">
        <v>99</v>
      </c>
      <c r="AO903">
        <v>99</v>
      </c>
      <c r="AP903">
        <v>99</v>
      </c>
      <c r="AQ903">
        <v>99</v>
      </c>
    </row>
    <row r="904" spans="1:43">
      <c r="A904">
        <v>16</v>
      </c>
      <c r="B904">
        <v>326</v>
      </c>
      <c r="C904">
        <v>2023</v>
      </c>
      <c r="D904">
        <v>2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13</v>
      </c>
      <c r="M904">
        <v>99</v>
      </c>
      <c r="N904">
        <v>99</v>
      </c>
      <c r="O904">
        <v>99</v>
      </c>
      <c r="P904">
        <v>99</v>
      </c>
      <c r="R904">
        <v>0</v>
      </c>
      <c r="AN904">
        <v>99</v>
      </c>
      <c r="AO904">
        <v>99</v>
      </c>
      <c r="AP904">
        <v>99</v>
      </c>
      <c r="AQ904">
        <v>99</v>
      </c>
    </row>
    <row r="905" spans="1:43">
      <c r="A905">
        <v>16</v>
      </c>
      <c r="B905">
        <v>327</v>
      </c>
      <c r="C905">
        <v>2023</v>
      </c>
      <c r="D905">
        <v>3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13</v>
      </c>
      <c r="M905">
        <v>99</v>
      </c>
      <c r="N905">
        <v>99</v>
      </c>
      <c r="O905">
        <v>99</v>
      </c>
      <c r="P905">
        <v>99</v>
      </c>
      <c r="R905">
        <v>0</v>
      </c>
      <c r="AN905">
        <v>99</v>
      </c>
      <c r="AO905">
        <v>99</v>
      </c>
      <c r="AP905">
        <v>99</v>
      </c>
      <c r="AQ905">
        <v>99</v>
      </c>
    </row>
    <row r="906" spans="1:43">
      <c r="A906">
        <v>16</v>
      </c>
      <c r="B906">
        <v>328</v>
      </c>
      <c r="C906">
        <v>2023</v>
      </c>
      <c r="D906">
        <v>4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13</v>
      </c>
      <c r="M906">
        <v>99</v>
      </c>
      <c r="N906">
        <v>99</v>
      </c>
      <c r="O906">
        <v>99</v>
      </c>
      <c r="P906">
        <v>99</v>
      </c>
      <c r="R906">
        <v>0</v>
      </c>
      <c r="AN906">
        <v>99</v>
      </c>
      <c r="AO906">
        <v>99</v>
      </c>
      <c r="AP906">
        <v>99</v>
      </c>
      <c r="AQ906">
        <v>99</v>
      </c>
    </row>
    <row r="907" spans="1:43">
      <c r="A907">
        <v>16</v>
      </c>
      <c r="B907">
        <v>329</v>
      </c>
      <c r="C907">
        <v>2023</v>
      </c>
      <c r="D907">
        <v>5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13</v>
      </c>
      <c r="M907">
        <v>99</v>
      </c>
      <c r="N907">
        <v>99</v>
      </c>
      <c r="O907">
        <v>99</v>
      </c>
      <c r="P907">
        <v>99</v>
      </c>
      <c r="R907">
        <v>0</v>
      </c>
      <c r="AN907">
        <v>99</v>
      </c>
      <c r="AO907">
        <v>99</v>
      </c>
      <c r="AP907">
        <v>99</v>
      </c>
      <c r="AQ907">
        <v>99</v>
      </c>
    </row>
    <row r="908" spans="1:43">
      <c r="A908">
        <v>16</v>
      </c>
      <c r="B908">
        <v>330</v>
      </c>
      <c r="C908">
        <v>2023</v>
      </c>
      <c r="D908">
        <v>6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13</v>
      </c>
      <c r="M908">
        <v>99</v>
      </c>
      <c r="N908">
        <v>99</v>
      </c>
      <c r="O908">
        <v>99</v>
      </c>
      <c r="P908">
        <v>99</v>
      </c>
      <c r="R908">
        <v>0</v>
      </c>
      <c r="AN908">
        <v>99</v>
      </c>
      <c r="AO908">
        <v>99</v>
      </c>
      <c r="AP908">
        <v>99</v>
      </c>
      <c r="AQ908">
        <v>99</v>
      </c>
    </row>
    <row r="909" spans="1:43">
      <c r="A909">
        <v>16</v>
      </c>
      <c r="B909">
        <v>331</v>
      </c>
      <c r="C909">
        <v>2023</v>
      </c>
      <c r="D909">
        <v>7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13</v>
      </c>
      <c r="M909">
        <v>99</v>
      </c>
      <c r="N909">
        <v>99</v>
      </c>
      <c r="O909">
        <v>99</v>
      </c>
      <c r="P909">
        <v>99</v>
      </c>
      <c r="R909">
        <v>0</v>
      </c>
      <c r="AN909">
        <v>99</v>
      </c>
      <c r="AO909">
        <v>99</v>
      </c>
      <c r="AP909">
        <v>99</v>
      </c>
      <c r="AQ909">
        <v>99</v>
      </c>
    </row>
    <row r="910" spans="1:43">
      <c r="A910">
        <v>16</v>
      </c>
      <c r="B910">
        <v>332</v>
      </c>
      <c r="C910">
        <v>2023</v>
      </c>
      <c r="D910">
        <v>8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13</v>
      </c>
      <c r="M910">
        <v>99</v>
      </c>
      <c r="N910">
        <v>99</v>
      </c>
      <c r="O910">
        <v>99</v>
      </c>
      <c r="P910">
        <v>99</v>
      </c>
      <c r="R910">
        <v>0</v>
      </c>
      <c r="AN910">
        <v>99</v>
      </c>
      <c r="AO910">
        <v>99</v>
      </c>
      <c r="AP910">
        <v>99</v>
      </c>
      <c r="AQ910">
        <v>99</v>
      </c>
    </row>
    <row r="911" spans="1:43">
      <c r="A911">
        <v>16</v>
      </c>
      <c r="B911">
        <v>333</v>
      </c>
      <c r="C911">
        <v>2023</v>
      </c>
      <c r="D911">
        <v>9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13</v>
      </c>
      <c r="M911">
        <v>99</v>
      </c>
      <c r="N911">
        <v>99</v>
      </c>
      <c r="O911">
        <v>99</v>
      </c>
      <c r="P911">
        <v>99</v>
      </c>
      <c r="R911">
        <v>0</v>
      </c>
      <c r="AN911">
        <v>99</v>
      </c>
      <c r="AO911">
        <v>99</v>
      </c>
      <c r="AP911">
        <v>99</v>
      </c>
      <c r="AQ911">
        <v>99</v>
      </c>
    </row>
    <row r="912" spans="1:43">
      <c r="A912">
        <v>16</v>
      </c>
      <c r="B912">
        <v>334</v>
      </c>
      <c r="C912">
        <v>2023</v>
      </c>
      <c r="D912">
        <v>10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13</v>
      </c>
      <c r="M912">
        <v>99</v>
      </c>
      <c r="N912">
        <v>99</v>
      </c>
      <c r="O912">
        <v>99</v>
      </c>
      <c r="P912">
        <v>99</v>
      </c>
      <c r="R912">
        <v>0</v>
      </c>
      <c r="AN912">
        <v>99</v>
      </c>
      <c r="AO912">
        <v>99</v>
      </c>
      <c r="AP912">
        <v>99</v>
      </c>
      <c r="AQ912">
        <v>99</v>
      </c>
    </row>
    <row r="913" spans="1:43">
      <c r="A913">
        <v>16</v>
      </c>
      <c r="B913">
        <v>335</v>
      </c>
      <c r="C913">
        <v>2023</v>
      </c>
      <c r="D913">
        <v>11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13</v>
      </c>
      <c r="M913">
        <v>99</v>
      </c>
      <c r="N913">
        <v>99</v>
      </c>
      <c r="O913">
        <v>99</v>
      </c>
      <c r="P913">
        <v>99</v>
      </c>
      <c r="R913">
        <v>0</v>
      </c>
      <c r="AN913">
        <v>99</v>
      </c>
      <c r="AO913">
        <v>99</v>
      </c>
      <c r="AP913">
        <v>99</v>
      </c>
      <c r="AQ913">
        <v>99</v>
      </c>
    </row>
    <row r="914" spans="1:43">
      <c r="A914">
        <v>16</v>
      </c>
      <c r="B914">
        <v>336</v>
      </c>
      <c r="C914">
        <v>2023</v>
      </c>
      <c r="D914">
        <v>12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13</v>
      </c>
      <c r="M914">
        <v>99</v>
      </c>
      <c r="N914">
        <v>99</v>
      </c>
      <c r="O914">
        <v>99</v>
      </c>
      <c r="P914">
        <v>99</v>
      </c>
      <c r="R914">
        <v>0</v>
      </c>
      <c r="AN914">
        <v>99</v>
      </c>
      <c r="AO914">
        <v>99</v>
      </c>
      <c r="AP914">
        <v>99</v>
      </c>
      <c r="AQ914">
        <v>99</v>
      </c>
    </row>
    <row r="915" spans="1:43">
      <c r="A915">
        <v>16</v>
      </c>
      <c r="B915">
        <v>337</v>
      </c>
      <c r="C915">
        <v>2023</v>
      </c>
      <c r="D915">
        <v>1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14</v>
      </c>
      <c r="M915">
        <v>99</v>
      </c>
      <c r="N915">
        <v>99</v>
      </c>
      <c r="O915">
        <v>99</v>
      </c>
      <c r="P915">
        <v>99</v>
      </c>
      <c r="R915">
        <v>0</v>
      </c>
      <c r="AN915">
        <v>99</v>
      </c>
      <c r="AO915">
        <v>99</v>
      </c>
      <c r="AP915">
        <v>99</v>
      </c>
      <c r="AQ915">
        <v>99</v>
      </c>
    </row>
    <row r="916" spans="1:43">
      <c r="A916">
        <v>16</v>
      </c>
      <c r="B916">
        <v>338</v>
      </c>
      <c r="C916">
        <v>2023</v>
      </c>
      <c r="D916">
        <v>2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14</v>
      </c>
      <c r="M916">
        <v>99</v>
      </c>
      <c r="N916">
        <v>99</v>
      </c>
      <c r="O916">
        <v>99</v>
      </c>
      <c r="P916">
        <v>99</v>
      </c>
      <c r="R916">
        <v>0</v>
      </c>
      <c r="AN916">
        <v>99</v>
      </c>
      <c r="AO916">
        <v>99</v>
      </c>
      <c r="AP916">
        <v>99</v>
      </c>
      <c r="AQ916">
        <v>99</v>
      </c>
    </row>
    <row r="917" spans="1:43">
      <c r="A917">
        <v>16</v>
      </c>
      <c r="B917">
        <v>339</v>
      </c>
      <c r="C917">
        <v>2023</v>
      </c>
      <c r="D917">
        <v>3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14</v>
      </c>
      <c r="M917">
        <v>99</v>
      </c>
      <c r="N917">
        <v>99</v>
      </c>
      <c r="O917">
        <v>99</v>
      </c>
      <c r="P917">
        <v>99</v>
      </c>
      <c r="R917">
        <v>0</v>
      </c>
      <c r="AN917">
        <v>99</v>
      </c>
      <c r="AO917">
        <v>99</v>
      </c>
      <c r="AP917">
        <v>99</v>
      </c>
      <c r="AQ917">
        <v>99</v>
      </c>
    </row>
    <row r="918" spans="1:43">
      <c r="A918">
        <v>16</v>
      </c>
      <c r="B918">
        <v>340</v>
      </c>
      <c r="C918">
        <v>2023</v>
      </c>
      <c r="D918">
        <v>4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14</v>
      </c>
      <c r="M918">
        <v>99</v>
      </c>
      <c r="N918">
        <v>99</v>
      </c>
      <c r="O918">
        <v>99</v>
      </c>
      <c r="P918">
        <v>99</v>
      </c>
      <c r="R918">
        <v>0</v>
      </c>
      <c r="AN918">
        <v>99</v>
      </c>
      <c r="AO918">
        <v>99</v>
      </c>
      <c r="AP918">
        <v>99</v>
      </c>
      <c r="AQ918">
        <v>99</v>
      </c>
    </row>
    <row r="919" spans="1:43">
      <c r="A919">
        <v>16</v>
      </c>
      <c r="B919">
        <v>341</v>
      </c>
      <c r="C919">
        <v>2023</v>
      </c>
      <c r="D919">
        <v>5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14</v>
      </c>
      <c r="M919">
        <v>99</v>
      </c>
      <c r="N919">
        <v>99</v>
      </c>
      <c r="O919">
        <v>99</v>
      </c>
      <c r="P919">
        <v>99</v>
      </c>
      <c r="R919">
        <v>0</v>
      </c>
      <c r="AN919">
        <v>99</v>
      </c>
      <c r="AO919">
        <v>99</v>
      </c>
      <c r="AP919">
        <v>99</v>
      </c>
      <c r="AQ919">
        <v>99</v>
      </c>
    </row>
    <row r="920" spans="1:43">
      <c r="A920">
        <v>16</v>
      </c>
      <c r="B920">
        <v>342</v>
      </c>
      <c r="C920">
        <v>2023</v>
      </c>
      <c r="D920">
        <v>6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14</v>
      </c>
      <c r="M920">
        <v>99</v>
      </c>
      <c r="N920">
        <v>99</v>
      </c>
      <c r="O920">
        <v>99</v>
      </c>
      <c r="P920">
        <v>99</v>
      </c>
      <c r="R920">
        <v>0</v>
      </c>
      <c r="AN920">
        <v>99</v>
      </c>
      <c r="AO920">
        <v>99</v>
      </c>
      <c r="AP920">
        <v>99</v>
      </c>
      <c r="AQ920">
        <v>99</v>
      </c>
    </row>
    <row r="921" spans="1:43">
      <c r="A921">
        <v>16</v>
      </c>
      <c r="B921">
        <v>343</v>
      </c>
      <c r="C921">
        <v>2023</v>
      </c>
      <c r="D921">
        <v>7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14</v>
      </c>
      <c r="M921">
        <v>99</v>
      </c>
      <c r="N921">
        <v>99</v>
      </c>
      <c r="O921">
        <v>99</v>
      </c>
      <c r="P921">
        <v>99</v>
      </c>
      <c r="R921">
        <v>0</v>
      </c>
      <c r="AN921">
        <v>99</v>
      </c>
      <c r="AO921">
        <v>99</v>
      </c>
      <c r="AP921">
        <v>99</v>
      </c>
      <c r="AQ921">
        <v>99</v>
      </c>
    </row>
    <row r="922" spans="1:43">
      <c r="A922">
        <v>16</v>
      </c>
      <c r="B922">
        <v>344</v>
      </c>
      <c r="C922">
        <v>2023</v>
      </c>
      <c r="D922">
        <v>8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14</v>
      </c>
      <c r="M922">
        <v>99</v>
      </c>
      <c r="N922">
        <v>99</v>
      </c>
      <c r="O922">
        <v>99</v>
      </c>
      <c r="P922">
        <v>99</v>
      </c>
      <c r="R922">
        <v>0</v>
      </c>
      <c r="AN922">
        <v>99</v>
      </c>
      <c r="AO922">
        <v>99</v>
      </c>
      <c r="AP922">
        <v>99</v>
      </c>
      <c r="AQ922">
        <v>99</v>
      </c>
    </row>
    <row r="923" spans="1:43">
      <c r="A923">
        <v>16</v>
      </c>
      <c r="B923">
        <v>345</v>
      </c>
      <c r="C923">
        <v>2023</v>
      </c>
      <c r="D923">
        <v>9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14</v>
      </c>
      <c r="M923">
        <v>99</v>
      </c>
      <c r="N923">
        <v>99</v>
      </c>
      <c r="O923">
        <v>99</v>
      </c>
      <c r="P923">
        <v>99</v>
      </c>
      <c r="R923">
        <v>0</v>
      </c>
      <c r="AN923">
        <v>99</v>
      </c>
      <c r="AO923">
        <v>99</v>
      </c>
      <c r="AP923">
        <v>99</v>
      </c>
      <c r="AQ923">
        <v>99</v>
      </c>
    </row>
    <row r="924" spans="1:43">
      <c r="A924">
        <v>16</v>
      </c>
      <c r="B924">
        <v>346</v>
      </c>
      <c r="C924">
        <v>2023</v>
      </c>
      <c r="D924">
        <v>10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14</v>
      </c>
      <c r="M924">
        <v>99</v>
      </c>
      <c r="N924">
        <v>99</v>
      </c>
      <c r="O924">
        <v>99</v>
      </c>
      <c r="P924">
        <v>99</v>
      </c>
      <c r="R924">
        <v>0</v>
      </c>
      <c r="AN924">
        <v>99</v>
      </c>
      <c r="AO924">
        <v>99</v>
      </c>
      <c r="AP924">
        <v>99</v>
      </c>
      <c r="AQ924">
        <v>99</v>
      </c>
    </row>
    <row r="925" spans="1:43">
      <c r="A925">
        <v>16</v>
      </c>
      <c r="B925">
        <v>347</v>
      </c>
      <c r="C925">
        <v>2023</v>
      </c>
      <c r="D925">
        <v>11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14</v>
      </c>
      <c r="M925">
        <v>99</v>
      </c>
      <c r="N925">
        <v>99</v>
      </c>
      <c r="O925">
        <v>99</v>
      </c>
      <c r="P925">
        <v>99</v>
      </c>
      <c r="R925">
        <v>0</v>
      </c>
      <c r="AN925">
        <v>99</v>
      </c>
      <c r="AO925">
        <v>99</v>
      </c>
      <c r="AP925">
        <v>99</v>
      </c>
      <c r="AQ925">
        <v>99</v>
      </c>
    </row>
    <row r="926" spans="1:43">
      <c r="A926">
        <v>16</v>
      </c>
      <c r="B926">
        <v>348</v>
      </c>
      <c r="C926">
        <v>2023</v>
      </c>
      <c r="D926">
        <v>12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14</v>
      </c>
      <c r="M926">
        <v>99</v>
      </c>
      <c r="N926">
        <v>99</v>
      </c>
      <c r="O926">
        <v>99</v>
      </c>
      <c r="P926">
        <v>99</v>
      </c>
      <c r="R926">
        <v>0</v>
      </c>
      <c r="AN926">
        <v>99</v>
      </c>
      <c r="AO926">
        <v>99</v>
      </c>
      <c r="AP926">
        <v>99</v>
      </c>
      <c r="AQ926">
        <v>99</v>
      </c>
    </row>
    <row r="927" spans="1:43">
      <c r="A927">
        <v>16</v>
      </c>
      <c r="B927">
        <v>349</v>
      </c>
      <c r="C927">
        <v>2023</v>
      </c>
      <c r="D927">
        <v>1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15</v>
      </c>
      <c r="M927">
        <v>99</v>
      </c>
      <c r="N927">
        <v>99</v>
      </c>
      <c r="O927">
        <v>99</v>
      </c>
      <c r="P927">
        <v>99</v>
      </c>
      <c r="R927">
        <v>0</v>
      </c>
      <c r="AN927">
        <v>99</v>
      </c>
      <c r="AO927">
        <v>99</v>
      </c>
      <c r="AP927">
        <v>99</v>
      </c>
      <c r="AQ927">
        <v>99</v>
      </c>
    </row>
    <row r="928" spans="1:43">
      <c r="A928">
        <v>16</v>
      </c>
      <c r="B928">
        <v>350</v>
      </c>
      <c r="C928">
        <v>2023</v>
      </c>
      <c r="D928">
        <v>2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15</v>
      </c>
      <c r="M928">
        <v>99</v>
      </c>
      <c r="N928">
        <v>99</v>
      </c>
      <c r="O928">
        <v>99</v>
      </c>
      <c r="P928">
        <v>99</v>
      </c>
      <c r="R928">
        <v>0</v>
      </c>
      <c r="AN928">
        <v>99</v>
      </c>
      <c r="AO928">
        <v>99</v>
      </c>
      <c r="AP928">
        <v>99</v>
      </c>
      <c r="AQ928">
        <v>99</v>
      </c>
    </row>
    <row r="929" spans="1:45">
      <c r="A929">
        <v>16</v>
      </c>
      <c r="B929">
        <v>351</v>
      </c>
      <c r="C929">
        <v>2023</v>
      </c>
      <c r="D929">
        <v>3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15</v>
      </c>
      <c r="M929">
        <v>99</v>
      </c>
      <c r="N929">
        <v>99</v>
      </c>
      <c r="O929">
        <v>99</v>
      </c>
      <c r="P929">
        <v>99</v>
      </c>
      <c r="R929">
        <v>0</v>
      </c>
      <c r="AN929">
        <v>99</v>
      </c>
      <c r="AO929">
        <v>99</v>
      </c>
      <c r="AP929">
        <v>99</v>
      </c>
      <c r="AQ929">
        <v>99</v>
      </c>
    </row>
    <row r="930" spans="1:45">
      <c r="A930">
        <v>16</v>
      </c>
      <c r="B930">
        <v>352</v>
      </c>
      <c r="C930">
        <v>2023</v>
      </c>
      <c r="D930">
        <v>4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15</v>
      </c>
      <c r="M930">
        <v>99</v>
      </c>
      <c r="N930">
        <v>99</v>
      </c>
      <c r="O930">
        <v>99</v>
      </c>
      <c r="P930">
        <v>99</v>
      </c>
      <c r="R930">
        <v>0</v>
      </c>
      <c r="AN930">
        <v>99</v>
      </c>
      <c r="AO930">
        <v>99</v>
      </c>
      <c r="AP930">
        <v>99</v>
      </c>
      <c r="AQ930">
        <v>99</v>
      </c>
    </row>
    <row r="931" spans="1:45">
      <c r="A931">
        <v>16</v>
      </c>
      <c r="B931">
        <v>353</v>
      </c>
      <c r="C931">
        <v>2023</v>
      </c>
      <c r="D931">
        <v>5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15</v>
      </c>
      <c r="M931">
        <v>99</v>
      </c>
      <c r="N931">
        <v>99</v>
      </c>
      <c r="O931">
        <v>99</v>
      </c>
      <c r="P931">
        <v>99</v>
      </c>
      <c r="R931">
        <v>0</v>
      </c>
      <c r="AN931">
        <v>99</v>
      </c>
      <c r="AO931">
        <v>99</v>
      </c>
      <c r="AP931">
        <v>99</v>
      </c>
      <c r="AQ931">
        <v>99</v>
      </c>
    </row>
    <row r="932" spans="1:45">
      <c r="A932">
        <v>16</v>
      </c>
      <c r="B932">
        <v>354</v>
      </c>
      <c r="C932">
        <v>2023</v>
      </c>
      <c r="D932">
        <v>6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15</v>
      </c>
      <c r="M932">
        <v>99</v>
      </c>
      <c r="N932">
        <v>99</v>
      </c>
      <c r="O932">
        <v>99</v>
      </c>
      <c r="P932">
        <v>99</v>
      </c>
      <c r="R932">
        <v>0</v>
      </c>
      <c r="AN932">
        <v>99</v>
      </c>
      <c r="AO932">
        <v>99</v>
      </c>
      <c r="AP932">
        <v>99</v>
      </c>
      <c r="AQ932">
        <v>99</v>
      </c>
    </row>
    <row r="933" spans="1:45">
      <c r="A933">
        <v>16</v>
      </c>
      <c r="B933">
        <v>355</v>
      </c>
      <c r="C933">
        <v>2023</v>
      </c>
      <c r="D933">
        <v>7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15</v>
      </c>
      <c r="M933">
        <v>99</v>
      </c>
      <c r="N933">
        <v>99</v>
      </c>
      <c r="O933">
        <v>99</v>
      </c>
      <c r="P933">
        <v>99</v>
      </c>
      <c r="R933">
        <v>0</v>
      </c>
      <c r="AN933">
        <v>99</v>
      </c>
      <c r="AO933">
        <v>99</v>
      </c>
      <c r="AP933">
        <v>99</v>
      </c>
      <c r="AQ933">
        <v>99</v>
      </c>
    </row>
    <row r="934" spans="1:45">
      <c r="A934">
        <v>16</v>
      </c>
      <c r="B934">
        <v>356</v>
      </c>
      <c r="C934">
        <v>2023</v>
      </c>
      <c r="D934">
        <v>8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15</v>
      </c>
      <c r="M934">
        <v>99</v>
      </c>
      <c r="N934">
        <v>99</v>
      </c>
      <c r="O934">
        <v>99</v>
      </c>
      <c r="P934">
        <v>99</v>
      </c>
      <c r="R934">
        <v>0</v>
      </c>
      <c r="AN934">
        <v>99</v>
      </c>
      <c r="AO934">
        <v>99</v>
      </c>
      <c r="AP934">
        <v>99</v>
      </c>
      <c r="AQ934">
        <v>99</v>
      </c>
    </row>
    <row r="935" spans="1:45">
      <c r="A935">
        <v>16</v>
      </c>
      <c r="B935">
        <v>357</v>
      </c>
      <c r="C935">
        <v>2023</v>
      </c>
      <c r="D935">
        <v>9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15</v>
      </c>
      <c r="M935">
        <v>99</v>
      </c>
      <c r="N935">
        <v>99</v>
      </c>
      <c r="O935">
        <v>99</v>
      </c>
      <c r="P935">
        <v>99</v>
      </c>
      <c r="R935">
        <v>0</v>
      </c>
      <c r="AN935">
        <v>99</v>
      </c>
      <c r="AO935">
        <v>99</v>
      </c>
      <c r="AP935">
        <v>99</v>
      </c>
      <c r="AQ935">
        <v>99</v>
      </c>
    </row>
    <row r="936" spans="1:45">
      <c r="A936">
        <v>16</v>
      </c>
      <c r="B936">
        <v>358</v>
      </c>
      <c r="C936">
        <v>2023</v>
      </c>
      <c r="D936">
        <v>10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15</v>
      </c>
      <c r="M936">
        <v>99</v>
      </c>
      <c r="N936">
        <v>99</v>
      </c>
      <c r="O936">
        <v>99</v>
      </c>
      <c r="P936">
        <v>99</v>
      </c>
      <c r="R936">
        <v>0</v>
      </c>
      <c r="AN936">
        <v>99</v>
      </c>
      <c r="AO936">
        <v>99</v>
      </c>
      <c r="AP936">
        <v>99</v>
      </c>
      <c r="AQ936">
        <v>99</v>
      </c>
    </row>
    <row r="937" spans="1:45">
      <c r="A937">
        <v>16</v>
      </c>
      <c r="B937">
        <v>359</v>
      </c>
      <c r="C937">
        <v>2023</v>
      </c>
      <c r="D937">
        <v>11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15</v>
      </c>
      <c r="M937">
        <v>99</v>
      </c>
      <c r="N937">
        <v>99</v>
      </c>
      <c r="O937">
        <v>99</v>
      </c>
      <c r="P937">
        <v>99</v>
      </c>
      <c r="R937">
        <v>0</v>
      </c>
      <c r="AN937">
        <v>99</v>
      </c>
      <c r="AO937">
        <v>99</v>
      </c>
      <c r="AP937">
        <v>99</v>
      </c>
      <c r="AQ937">
        <v>99</v>
      </c>
    </row>
    <row r="938" spans="1:45">
      <c r="A938">
        <v>16</v>
      </c>
      <c r="B938">
        <v>360</v>
      </c>
      <c r="C938">
        <v>2023</v>
      </c>
      <c r="D938">
        <v>12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15</v>
      </c>
      <c r="M938">
        <v>99</v>
      </c>
      <c r="N938">
        <v>99</v>
      </c>
      <c r="O938">
        <v>99</v>
      </c>
      <c r="P938">
        <v>99</v>
      </c>
      <c r="R938">
        <v>0</v>
      </c>
      <c r="AN938">
        <v>99</v>
      </c>
      <c r="AO938">
        <v>99</v>
      </c>
      <c r="AP938">
        <v>99</v>
      </c>
      <c r="AQ938">
        <v>99</v>
      </c>
    </row>
    <row r="939" spans="1:45">
      <c r="A939">
        <v>17</v>
      </c>
      <c r="B939">
        <v>1</v>
      </c>
      <c r="C939">
        <v>2024</v>
      </c>
      <c r="D939">
        <v>1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1</v>
      </c>
      <c r="N939">
        <v>99</v>
      </c>
      <c r="O939">
        <v>99</v>
      </c>
      <c r="P939">
        <v>99</v>
      </c>
      <c r="R939">
        <v>0</v>
      </c>
      <c r="AN939">
        <v>99</v>
      </c>
      <c r="AO939">
        <v>99</v>
      </c>
      <c r="AP939">
        <v>99</v>
      </c>
      <c r="AQ939">
        <v>99</v>
      </c>
    </row>
    <row r="940" spans="1:45">
      <c r="A940">
        <v>17</v>
      </c>
      <c r="B940">
        <v>2</v>
      </c>
      <c r="C940">
        <v>2024</v>
      </c>
      <c r="D940">
        <v>2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1</v>
      </c>
      <c r="N940">
        <v>99</v>
      </c>
      <c r="O940">
        <v>99</v>
      </c>
      <c r="P940">
        <v>99</v>
      </c>
      <c r="R940">
        <v>0</v>
      </c>
      <c r="AN940">
        <v>99</v>
      </c>
      <c r="AO940">
        <v>99</v>
      </c>
      <c r="AP940">
        <v>99</v>
      </c>
      <c r="AQ940">
        <v>99</v>
      </c>
    </row>
    <row r="941" spans="1:45">
      <c r="A941">
        <v>17</v>
      </c>
      <c r="B941">
        <v>3</v>
      </c>
      <c r="C941">
        <v>2024</v>
      </c>
      <c r="D941">
        <v>3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1</v>
      </c>
      <c r="N941">
        <v>99</v>
      </c>
      <c r="O941">
        <v>99</v>
      </c>
      <c r="P941">
        <v>99</v>
      </c>
      <c r="Q941">
        <v>1</v>
      </c>
      <c r="R941">
        <v>1</v>
      </c>
      <c r="S941">
        <v>3</v>
      </c>
      <c r="T941">
        <v>1</v>
      </c>
      <c r="U941">
        <v>77.400000000000006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E941">
        <v>5.3821313240043057E-2</v>
      </c>
      <c r="AF941">
        <v>1.9277406107948997E-2</v>
      </c>
      <c r="AG941">
        <v>464</v>
      </c>
      <c r="AH941">
        <v>100</v>
      </c>
      <c r="AI941">
        <v>100</v>
      </c>
      <c r="AJ941">
        <v>0</v>
      </c>
      <c r="AN941">
        <v>99</v>
      </c>
      <c r="AO941">
        <v>99</v>
      </c>
      <c r="AP941">
        <v>99</v>
      </c>
      <c r="AQ941">
        <v>99</v>
      </c>
      <c r="AR941">
        <v>169</v>
      </c>
      <c r="AS941">
        <v>15.95256824954126</v>
      </c>
    </row>
    <row r="942" spans="1:45">
      <c r="A942">
        <v>17</v>
      </c>
      <c r="B942">
        <v>4</v>
      </c>
      <c r="C942">
        <v>2024</v>
      </c>
      <c r="D942">
        <v>4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1</v>
      </c>
      <c r="N942">
        <v>99</v>
      </c>
      <c r="O942">
        <v>99</v>
      </c>
      <c r="P942">
        <v>99</v>
      </c>
      <c r="R942">
        <v>0</v>
      </c>
      <c r="AN942">
        <v>99</v>
      </c>
      <c r="AO942">
        <v>99</v>
      </c>
      <c r="AP942">
        <v>99</v>
      </c>
      <c r="AQ942">
        <v>99</v>
      </c>
    </row>
    <row r="943" spans="1:45">
      <c r="A943">
        <v>17</v>
      </c>
      <c r="B943">
        <v>5</v>
      </c>
      <c r="C943">
        <v>2024</v>
      </c>
      <c r="D943">
        <v>5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1</v>
      </c>
      <c r="N943">
        <v>99</v>
      </c>
      <c r="O943">
        <v>99</v>
      </c>
      <c r="P943">
        <v>99</v>
      </c>
      <c r="Q943">
        <v>1</v>
      </c>
      <c r="R943">
        <v>1</v>
      </c>
      <c r="S943">
        <v>4</v>
      </c>
      <c r="T943">
        <v>1</v>
      </c>
      <c r="U943">
        <v>52.9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E943">
        <v>2.7693159789531983E-2</v>
      </c>
      <c r="AF943">
        <v>6.3758837800529811E-3</v>
      </c>
      <c r="AG943">
        <v>319</v>
      </c>
      <c r="AH943">
        <v>100</v>
      </c>
      <c r="AI943">
        <v>100</v>
      </c>
      <c r="AJ943">
        <v>0</v>
      </c>
      <c r="AN943">
        <v>99</v>
      </c>
      <c r="AO943">
        <v>99</v>
      </c>
      <c r="AP943">
        <v>99</v>
      </c>
      <c r="AQ943">
        <v>99</v>
      </c>
      <c r="AR943">
        <v>139</v>
      </c>
      <c r="AS943">
        <v>19.734742716669796</v>
      </c>
    </row>
    <row r="944" spans="1:45">
      <c r="A944">
        <v>17</v>
      </c>
      <c r="B944">
        <v>6</v>
      </c>
      <c r="C944">
        <v>2024</v>
      </c>
      <c r="D944">
        <v>6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1</v>
      </c>
      <c r="N944">
        <v>99</v>
      </c>
      <c r="O944">
        <v>99</v>
      </c>
      <c r="P944">
        <v>99</v>
      </c>
      <c r="Q944">
        <v>1</v>
      </c>
      <c r="R944">
        <v>1</v>
      </c>
      <c r="S944">
        <v>3</v>
      </c>
      <c r="T944">
        <v>1</v>
      </c>
      <c r="U944">
        <v>102.5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E944">
        <v>2.7525461051472608E-2</v>
      </c>
      <c r="AF944">
        <v>1.2085673630687278E-2</v>
      </c>
      <c r="AG944">
        <v>644</v>
      </c>
      <c r="AH944">
        <v>100</v>
      </c>
      <c r="AI944">
        <v>100</v>
      </c>
      <c r="AJ944">
        <v>0</v>
      </c>
      <c r="AN944">
        <v>99</v>
      </c>
      <c r="AO944">
        <v>99</v>
      </c>
      <c r="AP944">
        <v>99</v>
      </c>
      <c r="AQ944">
        <v>99</v>
      </c>
      <c r="AR944">
        <v>173</v>
      </c>
      <c r="AS944">
        <v>19.892937369887157</v>
      </c>
    </row>
    <row r="945" spans="1:45">
      <c r="A945">
        <v>17</v>
      </c>
      <c r="B945">
        <v>7</v>
      </c>
      <c r="C945">
        <v>2024</v>
      </c>
      <c r="D945">
        <v>7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1</v>
      </c>
      <c r="N945">
        <v>99</v>
      </c>
      <c r="O945">
        <v>99</v>
      </c>
      <c r="P945">
        <v>99</v>
      </c>
      <c r="R945">
        <v>0</v>
      </c>
      <c r="AN945">
        <v>99</v>
      </c>
      <c r="AO945">
        <v>99</v>
      </c>
      <c r="AP945">
        <v>99</v>
      </c>
      <c r="AQ945">
        <v>99</v>
      </c>
    </row>
    <row r="946" spans="1:45">
      <c r="A946">
        <v>17</v>
      </c>
      <c r="B946">
        <v>8</v>
      </c>
      <c r="C946">
        <v>2024</v>
      </c>
      <c r="D946">
        <v>8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1</v>
      </c>
      <c r="N946">
        <v>99</v>
      </c>
      <c r="O946">
        <v>99</v>
      </c>
      <c r="P946">
        <v>99</v>
      </c>
      <c r="R946">
        <v>0</v>
      </c>
      <c r="AN946">
        <v>99</v>
      </c>
      <c r="AO946">
        <v>99</v>
      </c>
      <c r="AP946">
        <v>99</v>
      </c>
      <c r="AQ946">
        <v>99</v>
      </c>
    </row>
    <row r="947" spans="1:45">
      <c r="A947">
        <v>17</v>
      </c>
      <c r="B947">
        <v>9</v>
      </c>
      <c r="C947">
        <v>2024</v>
      </c>
      <c r="D947">
        <v>9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1</v>
      </c>
      <c r="N947">
        <v>99</v>
      </c>
      <c r="O947">
        <v>99</v>
      </c>
      <c r="P947">
        <v>99</v>
      </c>
      <c r="Q947">
        <v>1</v>
      </c>
      <c r="R947">
        <v>1</v>
      </c>
      <c r="S947">
        <v>5</v>
      </c>
      <c r="T947">
        <v>1</v>
      </c>
      <c r="U947">
        <v>136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E947">
        <v>3.2829940906106365E-2</v>
      </c>
      <c r="AF947">
        <v>1.9468877567672963E-2</v>
      </c>
      <c r="AG947">
        <v>0</v>
      </c>
      <c r="AH947">
        <v>0</v>
      </c>
      <c r="AI947">
        <v>0</v>
      </c>
      <c r="AN947">
        <v>99</v>
      </c>
      <c r="AO947">
        <v>99</v>
      </c>
      <c r="AP947">
        <v>99</v>
      </c>
      <c r="AQ947">
        <v>99</v>
      </c>
    </row>
    <row r="948" spans="1:45">
      <c r="A948">
        <v>17</v>
      </c>
      <c r="B948">
        <v>10</v>
      </c>
      <c r="C948">
        <v>2024</v>
      </c>
      <c r="D948">
        <v>10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1</v>
      </c>
      <c r="N948">
        <v>99</v>
      </c>
      <c r="O948">
        <v>99</v>
      </c>
      <c r="P948">
        <v>99</v>
      </c>
      <c r="R948">
        <v>0</v>
      </c>
      <c r="AN948">
        <v>99</v>
      </c>
      <c r="AO948">
        <v>99</v>
      </c>
      <c r="AP948">
        <v>99</v>
      </c>
      <c r="AQ948">
        <v>99</v>
      </c>
    </row>
    <row r="949" spans="1:45">
      <c r="A949">
        <v>17</v>
      </c>
      <c r="B949">
        <v>11</v>
      </c>
      <c r="C949">
        <v>2024</v>
      </c>
      <c r="D949">
        <v>11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1</v>
      </c>
      <c r="N949">
        <v>99</v>
      </c>
      <c r="O949">
        <v>99</v>
      </c>
      <c r="P949">
        <v>99</v>
      </c>
      <c r="Q949">
        <v>1</v>
      </c>
      <c r="R949">
        <v>1</v>
      </c>
      <c r="S949">
        <v>6</v>
      </c>
      <c r="T949">
        <v>1</v>
      </c>
      <c r="U949">
        <v>186.8</v>
      </c>
      <c r="V949">
        <v>100</v>
      </c>
      <c r="W949">
        <v>0</v>
      </c>
      <c r="X949">
        <v>0</v>
      </c>
      <c r="Y949">
        <v>0</v>
      </c>
      <c r="Z949">
        <v>0</v>
      </c>
      <c r="AA949">
        <v>0</v>
      </c>
      <c r="AE949">
        <v>2.2815423226100844E-2</v>
      </c>
      <c r="AF949">
        <v>1.9579274101557124E-2</v>
      </c>
      <c r="AG949">
        <v>0</v>
      </c>
      <c r="AH949">
        <v>0</v>
      </c>
      <c r="AI949">
        <v>0</v>
      </c>
      <c r="AN949">
        <v>99</v>
      </c>
      <c r="AO949">
        <v>99</v>
      </c>
      <c r="AP949">
        <v>99</v>
      </c>
      <c r="AQ949">
        <v>99</v>
      </c>
    </row>
    <row r="950" spans="1:45">
      <c r="A950">
        <v>17</v>
      </c>
      <c r="B950">
        <v>12</v>
      </c>
      <c r="C950">
        <v>2024</v>
      </c>
      <c r="D950">
        <v>12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1</v>
      </c>
      <c r="N950">
        <v>99</v>
      </c>
      <c r="O950">
        <v>99</v>
      </c>
      <c r="P950">
        <v>99</v>
      </c>
      <c r="R950">
        <v>0</v>
      </c>
      <c r="AN950">
        <v>99</v>
      </c>
      <c r="AO950">
        <v>99</v>
      </c>
      <c r="AP950">
        <v>99</v>
      </c>
      <c r="AQ950">
        <v>99</v>
      </c>
    </row>
    <row r="951" spans="1:45">
      <c r="A951">
        <v>17</v>
      </c>
      <c r="B951">
        <v>13</v>
      </c>
      <c r="C951">
        <v>2024</v>
      </c>
      <c r="D951">
        <v>1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2</v>
      </c>
      <c r="N951">
        <v>99</v>
      </c>
      <c r="O951">
        <v>99</v>
      </c>
      <c r="P951">
        <v>99</v>
      </c>
      <c r="Q951">
        <v>2</v>
      </c>
      <c r="R951">
        <v>2</v>
      </c>
      <c r="S951">
        <v>3.5</v>
      </c>
      <c r="T951">
        <v>2</v>
      </c>
      <c r="U951">
        <v>81.099999999999994</v>
      </c>
      <c r="V951">
        <v>0</v>
      </c>
      <c r="W951">
        <v>0</v>
      </c>
      <c r="X951">
        <v>0</v>
      </c>
      <c r="Y951">
        <v>0.20000000000218277</v>
      </c>
      <c r="Z951">
        <v>0.5</v>
      </c>
      <c r="AA951">
        <v>0</v>
      </c>
      <c r="AB951">
        <v>-99.9999999988745</v>
      </c>
      <c r="AE951">
        <v>6.2189054726368154E-2</v>
      </c>
      <c r="AF951">
        <v>2.226999638352832E-2</v>
      </c>
      <c r="AG951">
        <v>611.5</v>
      </c>
      <c r="AH951">
        <v>100</v>
      </c>
      <c r="AI951">
        <v>100</v>
      </c>
      <c r="AJ951">
        <v>45.5</v>
      </c>
      <c r="AK951">
        <v>-99.99999999881264</v>
      </c>
      <c r="AM951">
        <v>100</v>
      </c>
      <c r="AN951">
        <v>99</v>
      </c>
      <c r="AO951">
        <v>99</v>
      </c>
      <c r="AP951">
        <v>99</v>
      </c>
      <c r="AQ951">
        <v>99</v>
      </c>
      <c r="AR951">
        <v>154.5</v>
      </c>
      <c r="AS951">
        <v>22.031115202256736</v>
      </c>
    </row>
    <row r="952" spans="1:45">
      <c r="A952">
        <v>17</v>
      </c>
      <c r="B952">
        <v>14</v>
      </c>
      <c r="C952">
        <v>2024</v>
      </c>
      <c r="D952">
        <v>2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2</v>
      </c>
      <c r="N952">
        <v>99</v>
      </c>
      <c r="O952">
        <v>99</v>
      </c>
      <c r="P952">
        <v>99</v>
      </c>
      <c r="Q952">
        <v>2</v>
      </c>
      <c r="R952">
        <v>9</v>
      </c>
      <c r="S952">
        <v>2.8888888888888888</v>
      </c>
      <c r="T952">
        <v>2</v>
      </c>
      <c r="U952">
        <v>61.044444444444437</v>
      </c>
      <c r="V952">
        <v>0</v>
      </c>
      <c r="W952">
        <v>0</v>
      </c>
      <c r="X952">
        <v>0</v>
      </c>
      <c r="Y952">
        <v>16.846042140588075</v>
      </c>
      <c r="Z952">
        <v>0.31426968052735393</v>
      </c>
      <c r="AA952">
        <v>0</v>
      </c>
      <c r="AB952">
        <v>33.463126516093389</v>
      </c>
      <c r="AE952">
        <v>0.37974683544303806</v>
      </c>
      <c r="AF952">
        <v>0.10249489437746288</v>
      </c>
      <c r="AG952">
        <v>348.77777777777783</v>
      </c>
      <c r="AH952">
        <v>100</v>
      </c>
      <c r="AI952">
        <v>0</v>
      </c>
      <c r="AJ952">
        <v>23.049597623761329</v>
      </c>
      <c r="AK952">
        <v>72.36171214175728</v>
      </c>
      <c r="AM952">
        <v>14.997947218987676</v>
      </c>
      <c r="AN952">
        <v>99</v>
      </c>
      <c r="AO952">
        <v>99</v>
      </c>
      <c r="AP952">
        <v>99</v>
      </c>
      <c r="AQ952">
        <v>99</v>
      </c>
      <c r="AR952">
        <v>148.44444444444443</v>
      </c>
      <c r="AS952">
        <v>18.195474276819184</v>
      </c>
    </row>
    <row r="953" spans="1:45">
      <c r="A953">
        <v>17</v>
      </c>
      <c r="B953">
        <v>15</v>
      </c>
      <c r="C953">
        <v>2024</v>
      </c>
      <c r="D953">
        <v>3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2</v>
      </c>
      <c r="N953">
        <v>99</v>
      </c>
      <c r="O953">
        <v>99</v>
      </c>
      <c r="P953">
        <v>99</v>
      </c>
      <c r="Q953">
        <v>1</v>
      </c>
      <c r="R953">
        <v>1</v>
      </c>
      <c r="S953">
        <v>5</v>
      </c>
      <c r="T953">
        <v>2</v>
      </c>
      <c r="U953">
        <v>101.7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E953">
        <v>5.3821313240043057E-2</v>
      </c>
      <c r="AF953">
        <v>2.5329615002305073E-2</v>
      </c>
      <c r="AG953">
        <v>311</v>
      </c>
      <c r="AH953">
        <v>100</v>
      </c>
      <c r="AI953">
        <v>100</v>
      </c>
      <c r="AJ953">
        <v>0</v>
      </c>
      <c r="AN953">
        <v>99</v>
      </c>
      <c r="AO953">
        <v>99</v>
      </c>
      <c r="AP953">
        <v>99</v>
      </c>
      <c r="AQ953">
        <v>99</v>
      </c>
      <c r="AR953">
        <v>159</v>
      </c>
      <c r="AS953">
        <v>25.375160553865129</v>
      </c>
    </row>
    <row r="954" spans="1:45">
      <c r="A954">
        <v>17</v>
      </c>
      <c r="B954">
        <v>16</v>
      </c>
      <c r="C954">
        <v>2024</v>
      </c>
      <c r="D954">
        <v>4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2</v>
      </c>
      <c r="N954">
        <v>99</v>
      </c>
      <c r="O954">
        <v>99</v>
      </c>
      <c r="P954">
        <v>99</v>
      </c>
      <c r="Q954">
        <v>2</v>
      </c>
      <c r="R954">
        <v>2</v>
      </c>
      <c r="S954">
        <v>3.5</v>
      </c>
      <c r="T954">
        <v>2</v>
      </c>
      <c r="U954">
        <v>126.45</v>
      </c>
      <c r="V954">
        <v>0</v>
      </c>
      <c r="W954">
        <v>0</v>
      </c>
      <c r="X954">
        <v>0</v>
      </c>
      <c r="Y954">
        <v>36.65</v>
      </c>
      <c r="Z954">
        <v>1.5</v>
      </c>
      <c r="AA954">
        <v>0</v>
      </c>
      <c r="AB954">
        <v>-99.999999999999815</v>
      </c>
      <c r="AE954">
        <v>5.8616647127784305E-2</v>
      </c>
      <c r="AF954">
        <v>3.2291493228107405E-2</v>
      </c>
      <c r="AG954">
        <v>513</v>
      </c>
      <c r="AH954">
        <v>100</v>
      </c>
      <c r="AI954">
        <v>50</v>
      </c>
      <c r="AJ954">
        <v>142</v>
      </c>
      <c r="AK954">
        <v>100.00000000000006</v>
      </c>
      <c r="AM954">
        <v>-100</v>
      </c>
      <c r="AN954">
        <v>99</v>
      </c>
      <c r="AO954">
        <v>99</v>
      </c>
      <c r="AP954">
        <v>99</v>
      </c>
      <c r="AQ954">
        <v>99</v>
      </c>
      <c r="AR954">
        <v>176.5</v>
      </c>
      <c r="AS954">
        <v>22.583527424086014</v>
      </c>
    </row>
    <row r="955" spans="1:45">
      <c r="A955">
        <v>17</v>
      </c>
      <c r="B955">
        <v>17</v>
      </c>
      <c r="C955">
        <v>2024</v>
      </c>
      <c r="D955">
        <v>5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2</v>
      </c>
      <c r="N955">
        <v>99</v>
      </c>
      <c r="O955">
        <v>99</v>
      </c>
      <c r="P955">
        <v>99</v>
      </c>
      <c r="Q955">
        <v>4</v>
      </c>
      <c r="R955">
        <v>5</v>
      </c>
      <c r="S955">
        <v>3.8</v>
      </c>
      <c r="T955">
        <v>2</v>
      </c>
      <c r="U955">
        <v>100.24</v>
      </c>
      <c r="V955">
        <v>20</v>
      </c>
      <c r="W955">
        <v>0</v>
      </c>
      <c r="X955">
        <v>0</v>
      </c>
      <c r="Y955">
        <v>74.68184786144495</v>
      </c>
      <c r="Z955">
        <v>1.9390719429665313</v>
      </c>
      <c r="AA955">
        <v>0</v>
      </c>
      <c r="AB955">
        <v>91.295370983837515</v>
      </c>
      <c r="AE955">
        <v>0.13846579894765992</v>
      </c>
      <c r="AF955">
        <v>6.0408184320653202E-2</v>
      </c>
      <c r="AG955">
        <v>484</v>
      </c>
      <c r="AH955">
        <v>100</v>
      </c>
      <c r="AI955">
        <v>100</v>
      </c>
      <c r="AJ955">
        <v>91.020876726166534</v>
      </c>
      <c r="AK955">
        <v>-40.268875387002744</v>
      </c>
      <c r="AM955">
        <v>-64.024103600914842</v>
      </c>
      <c r="AN955">
        <v>99</v>
      </c>
      <c r="AO955">
        <v>99</v>
      </c>
      <c r="AP955">
        <v>99</v>
      </c>
      <c r="AQ955">
        <v>99</v>
      </c>
      <c r="AR955">
        <v>154.80000000000001</v>
      </c>
      <c r="AS955">
        <v>22.582743608642716</v>
      </c>
    </row>
    <row r="956" spans="1:45">
      <c r="A956">
        <v>17</v>
      </c>
      <c r="B956">
        <v>18</v>
      </c>
      <c r="C956">
        <v>2024</v>
      </c>
      <c r="D956">
        <v>6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2</v>
      </c>
      <c r="N956">
        <v>99</v>
      </c>
      <c r="O956">
        <v>99</v>
      </c>
      <c r="P956">
        <v>99</v>
      </c>
      <c r="Q956">
        <v>3</v>
      </c>
      <c r="R956">
        <v>6</v>
      </c>
      <c r="S956">
        <v>4.3333333333333321</v>
      </c>
      <c r="T956">
        <v>2</v>
      </c>
      <c r="U956">
        <v>134.45000000000002</v>
      </c>
      <c r="V956">
        <v>33.333333333333343</v>
      </c>
      <c r="W956">
        <v>0</v>
      </c>
      <c r="X956">
        <v>0</v>
      </c>
      <c r="Y956">
        <v>15.413927684618949</v>
      </c>
      <c r="Z956">
        <v>1.2472191289246479</v>
      </c>
      <c r="AA956">
        <v>0</v>
      </c>
      <c r="AB956">
        <v>13.177598079438985</v>
      </c>
      <c r="AE956">
        <v>0.16515276630883571</v>
      </c>
      <c r="AF956">
        <v>9.5117199198784641E-2</v>
      </c>
      <c r="AG956">
        <v>560.33333333333348</v>
      </c>
      <c r="AH956">
        <v>100</v>
      </c>
      <c r="AI956">
        <v>100</v>
      </c>
      <c r="AJ956">
        <v>106.00733727226388</v>
      </c>
      <c r="AK956">
        <v>-70.729751668809385</v>
      </c>
      <c r="AM956">
        <v>-57.9446137221396</v>
      </c>
      <c r="AN956">
        <v>99</v>
      </c>
      <c r="AO956">
        <v>99</v>
      </c>
      <c r="AP956">
        <v>99</v>
      </c>
      <c r="AQ956">
        <v>99</v>
      </c>
      <c r="AR956">
        <v>179.5</v>
      </c>
      <c r="AS956">
        <v>23.479507833057234</v>
      </c>
    </row>
    <row r="957" spans="1:45">
      <c r="A957">
        <v>17</v>
      </c>
      <c r="B957">
        <v>19</v>
      </c>
      <c r="C957">
        <v>2024</v>
      </c>
      <c r="D957">
        <v>7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2</v>
      </c>
      <c r="N957">
        <v>99</v>
      </c>
      <c r="O957">
        <v>99</v>
      </c>
      <c r="P957">
        <v>99</v>
      </c>
      <c r="Q957">
        <v>5</v>
      </c>
      <c r="R957">
        <v>7</v>
      </c>
      <c r="S957">
        <v>3.4285714285714279</v>
      </c>
      <c r="T957">
        <v>2</v>
      </c>
      <c r="U957">
        <v>97.142857142857125</v>
      </c>
      <c r="V957">
        <v>0</v>
      </c>
      <c r="W957">
        <v>0</v>
      </c>
      <c r="X957">
        <v>0</v>
      </c>
      <c r="Y957">
        <v>38.468274763307313</v>
      </c>
      <c r="Z957">
        <v>1.3997084244475311</v>
      </c>
      <c r="AA957">
        <v>0</v>
      </c>
      <c r="AB957">
        <v>-2.9260445520859961</v>
      </c>
      <c r="AE957">
        <v>0.26850786344457234</v>
      </c>
      <c r="AF957">
        <v>0.11049079197362383</v>
      </c>
      <c r="AG957">
        <v>499.4285714285715</v>
      </c>
      <c r="AH957">
        <v>100</v>
      </c>
      <c r="AI957">
        <v>71.428571428571445</v>
      </c>
      <c r="AJ957">
        <v>105.05489332841601</v>
      </c>
      <c r="AK957">
        <v>51.191240789597217</v>
      </c>
      <c r="AM957">
        <v>-75.417076189381859</v>
      </c>
      <c r="AN957">
        <v>99</v>
      </c>
      <c r="AO957">
        <v>99</v>
      </c>
      <c r="AP957">
        <v>99</v>
      </c>
      <c r="AQ957">
        <v>99</v>
      </c>
      <c r="AR957">
        <v>163.85714285714289</v>
      </c>
      <c r="AS957">
        <v>21.276259047613664</v>
      </c>
    </row>
    <row r="958" spans="1:45">
      <c r="A958">
        <v>17</v>
      </c>
      <c r="B958">
        <v>20</v>
      </c>
      <c r="C958">
        <v>2024</v>
      </c>
      <c r="D958">
        <v>8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2</v>
      </c>
      <c r="N958">
        <v>99</v>
      </c>
      <c r="O958">
        <v>99</v>
      </c>
      <c r="P958">
        <v>99</v>
      </c>
      <c r="Q958">
        <v>4</v>
      </c>
      <c r="R958">
        <v>11</v>
      </c>
      <c r="S958">
        <v>3.0909090909090904</v>
      </c>
      <c r="T958">
        <v>2</v>
      </c>
      <c r="U958">
        <v>84.354545454545473</v>
      </c>
      <c r="V958">
        <v>0</v>
      </c>
      <c r="W958">
        <v>0</v>
      </c>
      <c r="X958">
        <v>0</v>
      </c>
      <c r="Y958">
        <v>23.809675788574356</v>
      </c>
      <c r="Z958">
        <v>0.66804265712268573</v>
      </c>
      <c r="AA958">
        <v>0</v>
      </c>
      <c r="AB958">
        <v>46.321039902506243</v>
      </c>
      <c r="AE958">
        <v>0.34656584751102715</v>
      </c>
      <c r="AF958">
        <v>0.12457376212627368</v>
      </c>
      <c r="AG958">
        <v>457</v>
      </c>
      <c r="AH958">
        <v>90.909090909090892</v>
      </c>
      <c r="AI958">
        <v>72.727272727272734</v>
      </c>
      <c r="AJ958">
        <v>68.410525505948286</v>
      </c>
      <c r="AK958">
        <v>-23.791721291779513</v>
      </c>
      <c r="AM958">
        <v>20.031324393269955</v>
      </c>
      <c r="AN958">
        <v>99</v>
      </c>
      <c r="AO958">
        <v>99</v>
      </c>
      <c r="AP958">
        <v>99</v>
      </c>
      <c r="AQ958">
        <v>99</v>
      </c>
      <c r="AR958">
        <v>156</v>
      </c>
      <c r="AS958">
        <v>20.819391190360697</v>
      </c>
    </row>
    <row r="959" spans="1:45">
      <c r="A959">
        <v>17</v>
      </c>
      <c r="B959">
        <v>21</v>
      </c>
      <c r="C959">
        <v>2024</v>
      </c>
      <c r="D959">
        <v>9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2</v>
      </c>
      <c r="N959">
        <v>99</v>
      </c>
      <c r="O959">
        <v>99</v>
      </c>
      <c r="P959">
        <v>99</v>
      </c>
      <c r="Q959">
        <v>7</v>
      </c>
      <c r="R959">
        <v>14</v>
      </c>
      <c r="S959">
        <v>4.1428571428571441</v>
      </c>
      <c r="T959">
        <v>2</v>
      </c>
      <c r="U959">
        <v>129.4785714285714</v>
      </c>
      <c r="V959">
        <v>21.428571428571423</v>
      </c>
      <c r="W959">
        <v>0</v>
      </c>
      <c r="X959">
        <v>0</v>
      </c>
      <c r="Y959">
        <v>38.011110754834903</v>
      </c>
      <c r="Z959">
        <v>1.6842608746502277</v>
      </c>
      <c r="AA959">
        <v>0</v>
      </c>
      <c r="AB959">
        <v>9.4660180618160972</v>
      </c>
      <c r="AE959">
        <v>0.45961917268548913</v>
      </c>
      <c r="AF959">
        <v>0.25949437034500578</v>
      </c>
      <c r="AG959">
        <v>481.7272727272728</v>
      </c>
      <c r="AH959">
        <v>78.571428571428555</v>
      </c>
      <c r="AI959">
        <v>50</v>
      </c>
      <c r="AJ959">
        <v>105.55488956341053</v>
      </c>
      <c r="AK959">
        <v>-13.950541933501389</v>
      </c>
      <c r="AM959">
        <v>16.209844967817972</v>
      </c>
      <c r="AN959">
        <v>99</v>
      </c>
      <c r="AO959">
        <v>99</v>
      </c>
      <c r="AP959">
        <v>99</v>
      </c>
      <c r="AQ959">
        <v>99</v>
      </c>
      <c r="AR959">
        <v>173.45454545454547</v>
      </c>
      <c r="AS959">
        <v>23.790382499565961</v>
      </c>
    </row>
    <row r="960" spans="1:45">
      <c r="A960">
        <v>17</v>
      </c>
      <c r="B960">
        <v>22</v>
      </c>
      <c r="C960">
        <v>2024</v>
      </c>
      <c r="D960">
        <v>10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2</v>
      </c>
      <c r="N960">
        <v>99</v>
      </c>
      <c r="O960">
        <v>99</v>
      </c>
      <c r="P960">
        <v>99</v>
      </c>
      <c r="Q960">
        <v>12</v>
      </c>
      <c r="R960">
        <v>15</v>
      </c>
      <c r="S960">
        <v>3.6</v>
      </c>
      <c r="T960">
        <v>2</v>
      </c>
      <c r="U960">
        <v>107.64</v>
      </c>
      <c r="V960">
        <v>13.333333333333337</v>
      </c>
      <c r="W960">
        <v>0</v>
      </c>
      <c r="X960">
        <v>0</v>
      </c>
      <c r="Y960">
        <v>39.428564941338351</v>
      </c>
      <c r="Z960">
        <v>1.254325848148452</v>
      </c>
      <c r="AA960">
        <v>0</v>
      </c>
      <c r="AB960">
        <v>73.349650810028479</v>
      </c>
      <c r="AE960">
        <v>0.33274179236912155</v>
      </c>
      <c r="AF960">
        <v>0.16958990249998571</v>
      </c>
      <c r="AG960">
        <v>457.86666666666679</v>
      </c>
      <c r="AH960">
        <v>100</v>
      </c>
      <c r="AI960">
        <v>53.33333333333335</v>
      </c>
      <c r="AJ960">
        <v>106.33774285527956</v>
      </c>
      <c r="AK960">
        <v>30.34333802973924</v>
      </c>
      <c r="AM960">
        <v>10.60611448995685</v>
      </c>
      <c r="AN960">
        <v>99</v>
      </c>
      <c r="AO960">
        <v>99</v>
      </c>
      <c r="AP960">
        <v>99</v>
      </c>
      <c r="AQ960">
        <v>99</v>
      </c>
      <c r="AR960">
        <v>167.13333333333333</v>
      </c>
      <c r="AS960">
        <v>22.132343404013401</v>
      </c>
    </row>
    <row r="961" spans="1:45">
      <c r="A961">
        <v>17</v>
      </c>
      <c r="B961">
        <v>23</v>
      </c>
      <c r="C961">
        <v>2024</v>
      </c>
      <c r="D961">
        <v>11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2</v>
      </c>
      <c r="N961">
        <v>99</v>
      </c>
      <c r="O961">
        <v>99</v>
      </c>
      <c r="P961">
        <v>99</v>
      </c>
      <c r="Q961">
        <v>9</v>
      </c>
      <c r="R961">
        <v>18</v>
      </c>
      <c r="S961">
        <v>4.2222222222222223</v>
      </c>
      <c r="T961">
        <v>2</v>
      </c>
      <c r="U961">
        <v>109.63888888888889</v>
      </c>
      <c r="V961">
        <v>0</v>
      </c>
      <c r="W961">
        <v>0</v>
      </c>
      <c r="X961">
        <v>0</v>
      </c>
      <c r="Y961">
        <v>31.425363763277581</v>
      </c>
      <c r="Z961">
        <v>0.91624569458170158</v>
      </c>
      <c r="AA961">
        <v>0</v>
      </c>
      <c r="AB961">
        <v>36.764742230714965</v>
      </c>
      <c r="AE961">
        <v>0.41067761806981512</v>
      </c>
      <c r="AF961">
        <v>0.20685062869070112</v>
      </c>
      <c r="AG961">
        <v>551.61111111111109</v>
      </c>
      <c r="AH961">
        <v>100</v>
      </c>
      <c r="AI961">
        <v>94.444444444444443</v>
      </c>
      <c r="AJ961">
        <v>88.823257020075189</v>
      </c>
      <c r="AK961">
        <v>19.801329030944952</v>
      </c>
      <c r="AM961">
        <v>-17.983652350543824</v>
      </c>
      <c r="AN961">
        <v>99</v>
      </c>
      <c r="AO961">
        <v>99</v>
      </c>
      <c r="AP961">
        <v>99</v>
      </c>
      <c r="AQ961">
        <v>99</v>
      </c>
      <c r="AR961">
        <v>164.5</v>
      </c>
      <c r="AS961">
        <v>23.978428401945379</v>
      </c>
    </row>
    <row r="962" spans="1:45">
      <c r="A962">
        <v>17</v>
      </c>
      <c r="B962">
        <v>24</v>
      </c>
      <c r="C962">
        <v>2024</v>
      </c>
      <c r="D962">
        <v>12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2</v>
      </c>
      <c r="N962">
        <v>99</v>
      </c>
      <c r="O962">
        <v>99</v>
      </c>
      <c r="P962">
        <v>99</v>
      </c>
      <c r="Q962">
        <v>3</v>
      </c>
      <c r="R962">
        <v>4</v>
      </c>
      <c r="S962">
        <v>3.5</v>
      </c>
      <c r="T962">
        <v>2</v>
      </c>
      <c r="U962">
        <v>110.22499999999999</v>
      </c>
      <c r="V962">
        <v>0</v>
      </c>
      <c r="W962">
        <v>0</v>
      </c>
      <c r="X962">
        <v>0</v>
      </c>
      <c r="Y962">
        <v>25.702565533424913</v>
      </c>
      <c r="Z962">
        <v>1.1180339887498949</v>
      </c>
      <c r="AA962">
        <v>0</v>
      </c>
      <c r="AB962">
        <v>92.174223584027743</v>
      </c>
      <c r="AE962">
        <v>0.38022813688212925</v>
      </c>
      <c r="AF962">
        <v>0.18802178818145096</v>
      </c>
      <c r="AG962">
        <v>597.25</v>
      </c>
      <c r="AH962">
        <v>100</v>
      </c>
      <c r="AI962">
        <v>100</v>
      </c>
      <c r="AJ962">
        <v>63.397062234775525</v>
      </c>
      <c r="AK962">
        <v>28.576442976373361</v>
      </c>
      <c r="AM962">
        <v>-10.757607830656456</v>
      </c>
      <c r="AN962">
        <v>99</v>
      </c>
      <c r="AO962">
        <v>99</v>
      </c>
      <c r="AP962">
        <v>99</v>
      </c>
      <c r="AQ962">
        <v>99</v>
      </c>
      <c r="AR962">
        <v>172</v>
      </c>
      <c r="AS962">
        <v>21.392798075342224</v>
      </c>
    </row>
    <row r="963" spans="1:45">
      <c r="A963">
        <v>17</v>
      </c>
      <c r="B963">
        <v>25</v>
      </c>
      <c r="C963">
        <v>2024</v>
      </c>
      <c r="D963">
        <v>1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3</v>
      </c>
      <c r="N963">
        <v>99</v>
      </c>
      <c r="O963">
        <v>99</v>
      </c>
      <c r="P963">
        <v>99</v>
      </c>
      <c r="Q963">
        <v>18</v>
      </c>
      <c r="R963">
        <v>23</v>
      </c>
      <c r="S963">
        <v>3.7391304347826089</v>
      </c>
      <c r="T963">
        <v>3</v>
      </c>
      <c r="U963">
        <v>129.15652173913043</v>
      </c>
      <c r="V963">
        <v>8.695652173913043</v>
      </c>
      <c r="W963">
        <v>0</v>
      </c>
      <c r="X963">
        <v>0</v>
      </c>
      <c r="Y963">
        <v>37.575973198504734</v>
      </c>
      <c r="Z963">
        <v>1.0720720005163431</v>
      </c>
      <c r="AA963">
        <v>0</v>
      </c>
      <c r="AB963">
        <v>17.834086707439386</v>
      </c>
      <c r="AE963">
        <v>0.71517412935323377</v>
      </c>
      <c r="AF963">
        <v>0.40786221490079649</v>
      </c>
      <c r="AG963">
        <v>533.09523809523807</v>
      </c>
      <c r="AH963">
        <v>91.304347826086953</v>
      </c>
      <c r="AI963">
        <v>56.521739130434781</v>
      </c>
      <c r="AJ963">
        <v>148.51516028495919</v>
      </c>
      <c r="AK963">
        <v>-14.769068739384668</v>
      </c>
      <c r="AM963">
        <v>-44.041337676168872</v>
      </c>
      <c r="AN963">
        <v>99</v>
      </c>
      <c r="AO963">
        <v>99</v>
      </c>
      <c r="AP963">
        <v>99</v>
      </c>
      <c r="AQ963">
        <v>99</v>
      </c>
      <c r="AR963">
        <v>172.95238095238091</v>
      </c>
      <c r="AS963">
        <v>23.190932527931778</v>
      </c>
    </row>
    <row r="964" spans="1:45">
      <c r="A964">
        <v>17</v>
      </c>
      <c r="B964">
        <v>26</v>
      </c>
      <c r="C964">
        <v>2024</v>
      </c>
      <c r="D964">
        <v>2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3</v>
      </c>
      <c r="N964">
        <v>99</v>
      </c>
      <c r="O964">
        <v>99</v>
      </c>
      <c r="P964">
        <v>99</v>
      </c>
      <c r="Q964">
        <v>14</v>
      </c>
      <c r="R964">
        <v>19</v>
      </c>
      <c r="S964">
        <v>3.9473684210526319</v>
      </c>
      <c r="T964">
        <v>3</v>
      </c>
      <c r="U964">
        <v>94.957894736842107</v>
      </c>
      <c r="V964">
        <v>21.052631578947377</v>
      </c>
      <c r="W964">
        <v>0</v>
      </c>
      <c r="X964">
        <v>0</v>
      </c>
      <c r="Y964">
        <v>34.116400065988891</v>
      </c>
      <c r="Z964">
        <v>1.4680342822085644</v>
      </c>
      <c r="AA964">
        <v>0</v>
      </c>
      <c r="AB964">
        <v>79.724716673007137</v>
      </c>
      <c r="AE964">
        <v>0.80168776371308015</v>
      </c>
      <c r="AF964">
        <v>0.33658771102260376</v>
      </c>
      <c r="AG964">
        <v>394.61111111111114</v>
      </c>
      <c r="AH964">
        <v>94.736842105263179</v>
      </c>
      <c r="AI964">
        <v>47.368421052631589</v>
      </c>
      <c r="AJ964">
        <v>85.572671448105851</v>
      </c>
      <c r="AK964">
        <v>30.425394118211219</v>
      </c>
      <c r="AM964">
        <v>51.159971547872807</v>
      </c>
      <c r="AN964">
        <v>99</v>
      </c>
      <c r="AO964">
        <v>99</v>
      </c>
      <c r="AP964">
        <v>99</v>
      </c>
      <c r="AQ964">
        <v>99</v>
      </c>
      <c r="AR964">
        <v>156.94444444444443</v>
      </c>
      <c r="AS964">
        <v>23.56500151400915</v>
      </c>
    </row>
    <row r="965" spans="1:45">
      <c r="A965">
        <v>17</v>
      </c>
      <c r="B965">
        <v>27</v>
      </c>
      <c r="C965">
        <v>2024</v>
      </c>
      <c r="D965">
        <v>3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3</v>
      </c>
      <c r="N965">
        <v>99</v>
      </c>
      <c r="O965">
        <v>99</v>
      </c>
      <c r="P965">
        <v>99</v>
      </c>
      <c r="Q965">
        <v>21</v>
      </c>
      <c r="R965">
        <v>37</v>
      </c>
      <c r="S965">
        <v>5.1351351351351342</v>
      </c>
      <c r="T965">
        <v>3</v>
      </c>
      <c r="U965">
        <v>135.71891891891889</v>
      </c>
      <c r="V965">
        <v>45.945945945945937</v>
      </c>
      <c r="W965">
        <v>0</v>
      </c>
      <c r="X965">
        <v>0</v>
      </c>
      <c r="Y965">
        <v>34.375925248189326</v>
      </c>
      <c r="Z965">
        <v>1.4362519195228576</v>
      </c>
      <c r="AA965">
        <v>0</v>
      </c>
      <c r="AB965">
        <v>34.010920762211562</v>
      </c>
      <c r="AE965">
        <v>1.9913885898815928</v>
      </c>
      <c r="AF965">
        <v>1.250690213329156</v>
      </c>
      <c r="AG965">
        <v>445.34285714285721</v>
      </c>
      <c r="AH965">
        <v>94.594594594594625</v>
      </c>
      <c r="AI965">
        <v>83.783783783783804</v>
      </c>
      <c r="AJ965">
        <v>136.05417888413689</v>
      </c>
      <c r="AK965">
        <v>2.9395661845501322</v>
      </c>
      <c r="AM965">
        <v>-25.855801595705113</v>
      </c>
      <c r="AN965">
        <v>99</v>
      </c>
      <c r="AO965">
        <v>99</v>
      </c>
      <c r="AP965">
        <v>99</v>
      </c>
      <c r="AQ965">
        <v>99</v>
      </c>
      <c r="AR965">
        <v>170.2</v>
      </c>
      <c r="AS965">
        <v>26.346926790363081</v>
      </c>
    </row>
    <row r="966" spans="1:45">
      <c r="A966">
        <v>17</v>
      </c>
      <c r="B966">
        <v>28</v>
      </c>
      <c r="C966">
        <v>2024</v>
      </c>
      <c r="D966">
        <v>4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3</v>
      </c>
      <c r="N966">
        <v>99</v>
      </c>
      <c r="O966">
        <v>99</v>
      </c>
      <c r="P966">
        <v>99</v>
      </c>
      <c r="Q966">
        <v>21</v>
      </c>
      <c r="R966">
        <v>27</v>
      </c>
      <c r="S966">
        <v>4.4074074074074074</v>
      </c>
      <c r="T966">
        <v>3</v>
      </c>
      <c r="U966">
        <v>131.69629629629631</v>
      </c>
      <c r="V966">
        <v>22.222222222222225</v>
      </c>
      <c r="W966">
        <v>0</v>
      </c>
      <c r="X966">
        <v>0</v>
      </c>
      <c r="Y966">
        <v>63.55320594810761</v>
      </c>
      <c r="Z966">
        <v>1.9485846574764305</v>
      </c>
      <c r="AA966">
        <v>0</v>
      </c>
      <c r="AB966">
        <v>77.057782590955597</v>
      </c>
      <c r="AE966">
        <v>0.79132473622508781</v>
      </c>
      <c r="AF966">
        <v>0.45402171459274143</v>
      </c>
      <c r="AG966">
        <v>443</v>
      </c>
      <c r="AH966">
        <v>88.8888888888889</v>
      </c>
      <c r="AI966">
        <v>66.666666666666686</v>
      </c>
      <c r="AJ966">
        <v>111.20626481153538</v>
      </c>
      <c r="AK966">
        <v>15.959746293013652</v>
      </c>
      <c r="AM966">
        <v>-5.5291960382711407</v>
      </c>
      <c r="AN966">
        <v>99</v>
      </c>
      <c r="AO966">
        <v>99</v>
      </c>
      <c r="AP966">
        <v>99</v>
      </c>
      <c r="AQ966">
        <v>99</v>
      </c>
      <c r="AR966">
        <v>168.70833333333337</v>
      </c>
      <c r="AS966">
        <v>25.141649759161592</v>
      </c>
    </row>
    <row r="967" spans="1:45">
      <c r="A967">
        <v>17</v>
      </c>
      <c r="B967">
        <v>29</v>
      </c>
      <c r="C967">
        <v>2024</v>
      </c>
      <c r="D967">
        <v>5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3</v>
      </c>
      <c r="N967">
        <v>99</v>
      </c>
      <c r="O967">
        <v>99</v>
      </c>
      <c r="P967">
        <v>99</v>
      </c>
      <c r="Q967">
        <v>27</v>
      </c>
      <c r="R967">
        <v>44</v>
      </c>
      <c r="S967">
        <v>4.7045454545454541</v>
      </c>
      <c r="T967">
        <v>3</v>
      </c>
      <c r="U967">
        <v>130.48863636363637</v>
      </c>
      <c r="V967">
        <v>27.272727272727277</v>
      </c>
      <c r="W967">
        <v>0</v>
      </c>
      <c r="X967">
        <v>0</v>
      </c>
      <c r="Y967">
        <v>46.741038109941883</v>
      </c>
      <c r="Z967">
        <v>1.4706143653487995</v>
      </c>
      <c r="AA967">
        <v>0</v>
      </c>
      <c r="AB967">
        <v>79.979275435153852</v>
      </c>
      <c r="AE967">
        <v>1.2184990307394072</v>
      </c>
      <c r="AF967">
        <v>0.69200636527739501</v>
      </c>
      <c r="AG967">
        <v>455.04878048780489</v>
      </c>
      <c r="AH967">
        <v>93.181818181818173</v>
      </c>
      <c r="AI967">
        <v>84.090909090909108</v>
      </c>
      <c r="AJ967">
        <v>84.392506666407385</v>
      </c>
      <c r="AK967">
        <v>-35.451048855157751</v>
      </c>
      <c r="AM967">
        <v>-50.539917086264914</v>
      </c>
      <c r="AN967">
        <v>99</v>
      </c>
      <c r="AO967">
        <v>99</v>
      </c>
      <c r="AP967">
        <v>99</v>
      </c>
      <c r="AQ967">
        <v>99</v>
      </c>
      <c r="AR967">
        <v>168.70731707317077</v>
      </c>
      <c r="AS967">
        <v>25.507454368303311</v>
      </c>
    </row>
    <row r="968" spans="1:45">
      <c r="A968">
        <v>17</v>
      </c>
      <c r="B968">
        <v>30</v>
      </c>
      <c r="C968">
        <v>2024</v>
      </c>
      <c r="D968">
        <v>6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3</v>
      </c>
      <c r="N968">
        <v>99</v>
      </c>
      <c r="O968">
        <v>99</v>
      </c>
      <c r="P968">
        <v>99</v>
      </c>
      <c r="Q968">
        <v>25</v>
      </c>
      <c r="R968">
        <v>39</v>
      </c>
      <c r="S968">
        <v>4.4871794871794881</v>
      </c>
      <c r="T968">
        <v>3</v>
      </c>
      <c r="U968">
        <v>142.26666666666662</v>
      </c>
      <c r="V968">
        <v>20.512820512820511</v>
      </c>
      <c r="W968">
        <v>0</v>
      </c>
      <c r="X968">
        <v>0</v>
      </c>
      <c r="Y968">
        <v>47.982669592224568</v>
      </c>
      <c r="Z968">
        <v>1.6151811023613971</v>
      </c>
      <c r="AA968">
        <v>0</v>
      </c>
      <c r="AB968">
        <v>58.541516124844733</v>
      </c>
      <c r="AE968">
        <v>1.0734929810074318</v>
      </c>
      <c r="AF968">
        <v>0.65420635680492978</v>
      </c>
      <c r="AG968">
        <v>504.43243243243251</v>
      </c>
      <c r="AH968">
        <v>94.871794871794876</v>
      </c>
      <c r="AI968">
        <v>71.79487179487181</v>
      </c>
      <c r="AJ968">
        <v>105.49408604931639</v>
      </c>
      <c r="AK968">
        <v>35.298246461352747</v>
      </c>
      <c r="AM968">
        <v>-21.139133622747096</v>
      </c>
      <c r="AN968">
        <v>99</v>
      </c>
      <c r="AO968">
        <v>99</v>
      </c>
      <c r="AP968">
        <v>99</v>
      </c>
      <c r="AQ968">
        <v>99</v>
      </c>
      <c r="AR968">
        <v>176.64864864864859</v>
      </c>
      <c r="AS968">
        <v>25.200864662150799</v>
      </c>
    </row>
    <row r="969" spans="1:45">
      <c r="A969">
        <v>17</v>
      </c>
      <c r="B969">
        <v>31</v>
      </c>
      <c r="C969">
        <v>2024</v>
      </c>
      <c r="D969">
        <v>7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3</v>
      </c>
      <c r="N969">
        <v>99</v>
      </c>
      <c r="O969">
        <v>99</v>
      </c>
      <c r="P969">
        <v>99</v>
      </c>
      <c r="Q969">
        <v>15</v>
      </c>
      <c r="R969">
        <v>21</v>
      </c>
      <c r="S969">
        <v>4</v>
      </c>
      <c r="T969">
        <v>3</v>
      </c>
      <c r="U969">
        <v>121.65714285714289</v>
      </c>
      <c r="V969">
        <v>9.5238095238095273</v>
      </c>
      <c r="W969">
        <v>0</v>
      </c>
      <c r="X969">
        <v>0</v>
      </c>
      <c r="Y969">
        <v>39.714272010960251</v>
      </c>
      <c r="Z969">
        <v>1.309307341415954</v>
      </c>
      <c r="AA969">
        <v>0</v>
      </c>
      <c r="AB969">
        <v>41.091175535865872</v>
      </c>
      <c r="AE969">
        <v>0.80552359033371701</v>
      </c>
      <c r="AF969">
        <v>0.4151204049032563</v>
      </c>
      <c r="AG969">
        <v>444.85</v>
      </c>
      <c r="AH969">
        <v>95.238095238095283</v>
      </c>
      <c r="AI969">
        <v>76.190476190476218</v>
      </c>
      <c r="AJ969">
        <v>110.91991480342922</v>
      </c>
      <c r="AK969">
        <v>18.13203638801691</v>
      </c>
      <c r="AM969">
        <v>-42.174987514410354</v>
      </c>
      <c r="AN969">
        <v>99</v>
      </c>
      <c r="AO969">
        <v>99</v>
      </c>
      <c r="AP969">
        <v>99</v>
      </c>
      <c r="AQ969">
        <v>99</v>
      </c>
      <c r="AR969">
        <v>169.95</v>
      </c>
      <c r="AS969">
        <v>23.588818376198887</v>
      </c>
    </row>
    <row r="970" spans="1:45">
      <c r="A970">
        <v>17</v>
      </c>
      <c r="B970">
        <v>32</v>
      </c>
      <c r="C970">
        <v>2024</v>
      </c>
      <c r="D970">
        <v>8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3</v>
      </c>
      <c r="N970">
        <v>99</v>
      </c>
      <c r="O970">
        <v>99</v>
      </c>
      <c r="P970">
        <v>99</v>
      </c>
      <c r="Q970">
        <v>40</v>
      </c>
      <c r="R970">
        <v>53</v>
      </c>
      <c r="S970">
        <v>4.5961538461538449</v>
      </c>
      <c r="T970">
        <v>3</v>
      </c>
      <c r="U970">
        <v>149.29622641509437</v>
      </c>
      <c r="V970">
        <v>20.754716981132077</v>
      </c>
      <c r="W970">
        <v>0</v>
      </c>
      <c r="X970">
        <v>0</v>
      </c>
      <c r="Y970">
        <v>46.84180910361686</v>
      </c>
      <c r="Z970">
        <v>1.23925267035249</v>
      </c>
      <c r="AA970">
        <v>0</v>
      </c>
      <c r="AB970">
        <v>38.829161429481474</v>
      </c>
      <c r="AE970">
        <v>1.6698172652804029</v>
      </c>
      <c r="AF970">
        <v>1.0623071533317878</v>
      </c>
      <c r="AG970">
        <v>486.25</v>
      </c>
      <c r="AH970">
        <v>98.113207547169822</v>
      </c>
      <c r="AI970">
        <v>77.358490566037744</v>
      </c>
      <c r="AJ970">
        <v>92.734292677852153</v>
      </c>
      <c r="AK970">
        <v>21.561254327304535</v>
      </c>
      <c r="AM970">
        <v>-37.412753162291189</v>
      </c>
      <c r="AN970">
        <v>99</v>
      </c>
      <c r="AO970">
        <v>99</v>
      </c>
      <c r="AP970">
        <v>99</v>
      </c>
      <c r="AQ970">
        <v>99</v>
      </c>
      <c r="AR970">
        <v>177.05769230769235</v>
      </c>
      <c r="AS970">
        <v>25.960787813004526</v>
      </c>
    </row>
    <row r="971" spans="1:45">
      <c r="A971">
        <v>17</v>
      </c>
      <c r="B971">
        <v>33</v>
      </c>
      <c r="C971">
        <v>2024</v>
      </c>
      <c r="D971">
        <v>9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3</v>
      </c>
      <c r="N971">
        <v>99</v>
      </c>
      <c r="O971">
        <v>99</v>
      </c>
      <c r="P971">
        <v>99</v>
      </c>
      <c r="Q971">
        <v>37</v>
      </c>
      <c r="R971">
        <v>60</v>
      </c>
      <c r="S971">
        <v>4.8</v>
      </c>
      <c r="T971">
        <v>3</v>
      </c>
      <c r="U971">
        <v>164.98833333333343</v>
      </c>
      <c r="V971">
        <v>45</v>
      </c>
      <c r="W971">
        <v>0</v>
      </c>
      <c r="X971">
        <v>0</v>
      </c>
      <c r="Y971">
        <v>46.397360167961487</v>
      </c>
      <c r="Z971">
        <v>1.860107523773828</v>
      </c>
      <c r="AA971">
        <v>0</v>
      </c>
      <c r="AB971">
        <v>54.268582306079473</v>
      </c>
      <c r="AE971">
        <v>1.9697964543663824</v>
      </c>
      <c r="AF971">
        <v>1.417119556659302</v>
      </c>
      <c r="AG971">
        <v>515.125</v>
      </c>
      <c r="AH971">
        <v>93.333333333333314</v>
      </c>
      <c r="AI971">
        <v>68.333333333333314</v>
      </c>
      <c r="AJ971">
        <v>101.77918368774064</v>
      </c>
      <c r="AK971">
        <v>11.177225779876336</v>
      </c>
      <c r="AM971">
        <v>-0.35465232001433972</v>
      </c>
      <c r="AN971">
        <v>99</v>
      </c>
      <c r="AO971">
        <v>99</v>
      </c>
      <c r="AP971">
        <v>99</v>
      </c>
      <c r="AQ971">
        <v>99</v>
      </c>
      <c r="AR971">
        <v>182.48214285714289</v>
      </c>
      <c r="AS971">
        <v>26.542683607658088</v>
      </c>
    </row>
    <row r="972" spans="1:45">
      <c r="A972">
        <v>17</v>
      </c>
      <c r="B972">
        <v>34</v>
      </c>
      <c r="C972">
        <v>2024</v>
      </c>
      <c r="D972">
        <v>10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3</v>
      </c>
      <c r="N972">
        <v>99</v>
      </c>
      <c r="O972">
        <v>99</v>
      </c>
      <c r="P972">
        <v>99</v>
      </c>
      <c r="Q972">
        <v>113</v>
      </c>
      <c r="R972">
        <v>193</v>
      </c>
      <c r="S972">
        <v>4.371727748691101</v>
      </c>
      <c r="T972">
        <v>3</v>
      </c>
      <c r="U972">
        <v>152.00984455958556</v>
      </c>
      <c r="V972">
        <v>22.279792746113984</v>
      </c>
      <c r="W972">
        <v>0</v>
      </c>
      <c r="X972">
        <v>0</v>
      </c>
      <c r="Y972">
        <v>42.965692501112741</v>
      </c>
      <c r="Z972">
        <v>1.3927706066782295</v>
      </c>
      <c r="AA972">
        <v>0</v>
      </c>
      <c r="AB972">
        <v>59.299180927859027</v>
      </c>
      <c r="AE972">
        <v>4.2812777284826975</v>
      </c>
      <c r="AF972">
        <v>3.0815134402045898</v>
      </c>
      <c r="AG972">
        <v>491.34594594594608</v>
      </c>
      <c r="AH972">
        <v>95.854922279792731</v>
      </c>
      <c r="AI972">
        <v>62.176165803108816</v>
      </c>
      <c r="AJ972">
        <v>114.54034718042922</v>
      </c>
      <c r="AK972">
        <v>55.846987044936718</v>
      </c>
      <c r="AM972">
        <v>23.817899547147423</v>
      </c>
      <c r="AN972">
        <v>99</v>
      </c>
      <c r="AO972">
        <v>99</v>
      </c>
      <c r="AP972">
        <v>99</v>
      </c>
      <c r="AQ972">
        <v>99</v>
      </c>
      <c r="AR972">
        <v>180.372972972973</v>
      </c>
      <c r="AS972">
        <v>25.324696436206978</v>
      </c>
    </row>
    <row r="973" spans="1:45">
      <c r="A973">
        <v>17</v>
      </c>
      <c r="B973">
        <v>35</v>
      </c>
      <c r="C973">
        <v>2024</v>
      </c>
      <c r="D973">
        <v>11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3</v>
      </c>
      <c r="N973">
        <v>99</v>
      </c>
      <c r="O973">
        <v>99</v>
      </c>
      <c r="P973">
        <v>99</v>
      </c>
      <c r="Q973">
        <v>73</v>
      </c>
      <c r="R973">
        <v>134</v>
      </c>
      <c r="S973">
        <v>4.0751879699248121</v>
      </c>
      <c r="T973">
        <v>3</v>
      </c>
      <c r="U973">
        <v>145.08358208955227</v>
      </c>
      <c r="V973">
        <v>10.447761194029852</v>
      </c>
      <c r="W973">
        <v>0</v>
      </c>
      <c r="X973">
        <v>0</v>
      </c>
      <c r="Y973">
        <v>41.176377436710247</v>
      </c>
      <c r="Z973">
        <v>1.2418118783146552</v>
      </c>
      <c r="AA973">
        <v>0</v>
      </c>
      <c r="AB973">
        <v>45.903648509100194</v>
      </c>
      <c r="AE973">
        <v>3.0572667122975146</v>
      </c>
      <c r="AF973">
        <v>2.0377119039785465</v>
      </c>
      <c r="AG973">
        <v>539.7348484848485</v>
      </c>
      <c r="AH973">
        <v>97.761194029850756</v>
      </c>
      <c r="AI973">
        <v>70.149253731343279</v>
      </c>
      <c r="AJ973">
        <v>106.33565067165816</v>
      </c>
      <c r="AK973">
        <v>56.43200350724225</v>
      </c>
      <c r="AM973">
        <v>1.3897120471704361</v>
      </c>
      <c r="AN973">
        <v>99</v>
      </c>
      <c r="AO973">
        <v>99</v>
      </c>
      <c r="AP973">
        <v>99</v>
      </c>
      <c r="AQ973">
        <v>99</v>
      </c>
      <c r="AR973">
        <v>180.03030303030303</v>
      </c>
      <c r="AS973">
        <v>24.461798474843128</v>
      </c>
    </row>
    <row r="974" spans="1:45">
      <c r="A974">
        <v>17</v>
      </c>
      <c r="B974">
        <v>36</v>
      </c>
      <c r="C974">
        <v>2024</v>
      </c>
      <c r="D974">
        <v>12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3</v>
      </c>
      <c r="N974">
        <v>99</v>
      </c>
      <c r="O974">
        <v>99</v>
      </c>
      <c r="P974">
        <v>99</v>
      </c>
      <c r="Q974">
        <v>11</v>
      </c>
      <c r="R974">
        <v>16</v>
      </c>
      <c r="S974">
        <v>4.4375</v>
      </c>
      <c r="T974">
        <v>3</v>
      </c>
      <c r="U974">
        <v>163.75624999999999</v>
      </c>
      <c r="V974">
        <v>31.25</v>
      </c>
      <c r="W974">
        <v>0</v>
      </c>
      <c r="X974">
        <v>0</v>
      </c>
      <c r="Y974">
        <v>50.931559086066656</v>
      </c>
      <c r="Z974">
        <v>1.9029171684547912</v>
      </c>
      <c r="AA974">
        <v>0</v>
      </c>
      <c r="AB974">
        <v>58.728847629674448</v>
      </c>
      <c r="AE974">
        <v>1.5209125475285172</v>
      </c>
      <c r="AF974">
        <v>1.1173415450537987</v>
      </c>
      <c r="AG974">
        <v>553</v>
      </c>
      <c r="AH974">
        <v>100</v>
      </c>
      <c r="AI974">
        <v>75</v>
      </c>
      <c r="AJ974">
        <v>101.07175668800856</v>
      </c>
      <c r="AK974">
        <v>29.14008135923762</v>
      </c>
      <c r="AM974">
        <v>-41.854887783442805</v>
      </c>
      <c r="AN974">
        <v>99</v>
      </c>
      <c r="AO974">
        <v>99</v>
      </c>
      <c r="AP974">
        <v>99</v>
      </c>
      <c r="AQ974">
        <v>99</v>
      </c>
      <c r="AR974">
        <v>183.625</v>
      </c>
      <c r="AS974">
        <v>25.899923015882525</v>
      </c>
    </row>
    <row r="975" spans="1:45">
      <c r="A975">
        <v>17</v>
      </c>
      <c r="B975">
        <v>37</v>
      </c>
      <c r="C975">
        <v>2024</v>
      </c>
      <c r="D975">
        <v>1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4</v>
      </c>
      <c r="N975">
        <v>99</v>
      </c>
      <c r="O975">
        <v>99</v>
      </c>
      <c r="P975">
        <v>99</v>
      </c>
      <c r="Q975">
        <v>80</v>
      </c>
      <c r="R975">
        <v>112</v>
      </c>
      <c r="S975">
        <v>4.2321428571428559</v>
      </c>
      <c r="T975">
        <v>4</v>
      </c>
      <c r="U975">
        <v>147.93125000000003</v>
      </c>
      <c r="V975">
        <v>17.857142857142861</v>
      </c>
      <c r="W975">
        <v>0</v>
      </c>
      <c r="X975">
        <v>0</v>
      </c>
      <c r="Y975">
        <v>46.973949907007615</v>
      </c>
      <c r="Z975">
        <v>1.5922925008186375</v>
      </c>
      <c r="AA975">
        <v>0</v>
      </c>
      <c r="AB975">
        <v>54.660236351563299</v>
      </c>
      <c r="AE975">
        <v>3.4825870646766157</v>
      </c>
      <c r="AF975">
        <v>2.2748210917460678</v>
      </c>
      <c r="AG975">
        <v>508.58715596330279</v>
      </c>
      <c r="AH975">
        <v>97.321428571428555</v>
      </c>
      <c r="AI975">
        <v>63.392857142857153</v>
      </c>
      <c r="AJ975">
        <v>130.12465519676351</v>
      </c>
      <c r="AK975">
        <v>36.805968709686333</v>
      </c>
      <c r="AM975">
        <v>-9.3076175519879225</v>
      </c>
      <c r="AN975">
        <v>99</v>
      </c>
      <c r="AO975">
        <v>99</v>
      </c>
      <c r="AP975">
        <v>99</v>
      </c>
      <c r="AQ975">
        <v>99</v>
      </c>
      <c r="AR975">
        <v>178.57798165137621</v>
      </c>
      <c r="AS975">
        <v>25.157015326005357</v>
      </c>
    </row>
    <row r="976" spans="1:45">
      <c r="A976">
        <v>17</v>
      </c>
      <c r="B976">
        <v>38</v>
      </c>
      <c r="C976">
        <v>2024</v>
      </c>
      <c r="D976">
        <v>2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4</v>
      </c>
      <c r="N976">
        <v>99</v>
      </c>
      <c r="O976">
        <v>99</v>
      </c>
      <c r="P976">
        <v>99</v>
      </c>
      <c r="Q976">
        <v>65</v>
      </c>
      <c r="R976">
        <v>111</v>
      </c>
      <c r="S976">
        <v>4.8108108108108087</v>
      </c>
      <c r="T976">
        <v>4</v>
      </c>
      <c r="U976">
        <v>142.8585585585586</v>
      </c>
      <c r="V976">
        <v>32.432432432432442</v>
      </c>
      <c r="W976">
        <v>0</v>
      </c>
      <c r="X976">
        <v>0</v>
      </c>
      <c r="Y976">
        <v>47.948693428766475</v>
      </c>
      <c r="Z976">
        <v>1.6247717151555841</v>
      </c>
      <c r="AA976">
        <v>0</v>
      </c>
      <c r="AB976">
        <v>46.440191157428913</v>
      </c>
      <c r="AE976">
        <v>4.6835443037974684</v>
      </c>
      <c r="AF976">
        <v>2.9583041292532619</v>
      </c>
      <c r="AG976">
        <v>451.05660377358487</v>
      </c>
      <c r="AH976">
        <v>95.49549549549549</v>
      </c>
      <c r="AI976">
        <v>63.963963963963984</v>
      </c>
      <c r="AJ976">
        <v>127.70454035077016</v>
      </c>
      <c r="AK976">
        <v>54.466910888813608</v>
      </c>
      <c r="AM976">
        <v>-12.505612342049371</v>
      </c>
      <c r="AN976">
        <v>99</v>
      </c>
      <c r="AO976">
        <v>99</v>
      </c>
      <c r="AP976">
        <v>99</v>
      </c>
      <c r="AQ976">
        <v>99</v>
      </c>
      <c r="AR976">
        <v>173.32075471698118</v>
      </c>
      <c r="AS976">
        <v>26.474362301985529</v>
      </c>
    </row>
    <row r="977" spans="1:45">
      <c r="A977">
        <v>17</v>
      </c>
      <c r="B977">
        <v>39</v>
      </c>
      <c r="C977">
        <v>2024</v>
      </c>
      <c r="D977">
        <v>3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4</v>
      </c>
      <c r="N977">
        <v>99</v>
      </c>
      <c r="O977">
        <v>99</v>
      </c>
      <c r="P977">
        <v>99</v>
      </c>
      <c r="Q977">
        <v>57</v>
      </c>
      <c r="R977">
        <v>87</v>
      </c>
      <c r="S977">
        <v>4.7241379310344804</v>
      </c>
      <c r="T977">
        <v>4</v>
      </c>
      <c r="U977">
        <v>147.14712643678163</v>
      </c>
      <c r="V977">
        <v>31.03448275862068</v>
      </c>
      <c r="W977">
        <v>0</v>
      </c>
      <c r="X977">
        <v>0</v>
      </c>
      <c r="Y977">
        <v>45.106731253620197</v>
      </c>
      <c r="Z977">
        <v>1.2837593426887077</v>
      </c>
      <c r="AA977">
        <v>0</v>
      </c>
      <c r="AB977">
        <v>42.844388693013471</v>
      </c>
      <c r="AE977">
        <v>4.6824542518837458</v>
      </c>
      <c r="AF977">
        <v>3.1884431203196568</v>
      </c>
      <c r="AG977">
        <v>490.4939759036144</v>
      </c>
      <c r="AH977">
        <v>94.252873563218387</v>
      </c>
      <c r="AI977">
        <v>74.71264367816093</v>
      </c>
      <c r="AJ977">
        <v>157.11283440506901</v>
      </c>
      <c r="AK977">
        <v>61.510057874225112</v>
      </c>
      <c r="AM977">
        <v>1.6941994464078038</v>
      </c>
      <c r="AN977">
        <v>99</v>
      </c>
      <c r="AO977">
        <v>99</v>
      </c>
      <c r="AP977">
        <v>99</v>
      </c>
      <c r="AQ977">
        <v>99</v>
      </c>
      <c r="AR977">
        <v>175.34939759036138</v>
      </c>
      <c r="AS977">
        <v>26.264588619559781</v>
      </c>
    </row>
    <row r="978" spans="1:45">
      <c r="A978">
        <v>17</v>
      </c>
      <c r="B978">
        <v>40</v>
      </c>
      <c r="C978">
        <v>2024</v>
      </c>
      <c r="D978">
        <v>4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4</v>
      </c>
      <c r="N978">
        <v>99</v>
      </c>
      <c r="O978">
        <v>99</v>
      </c>
      <c r="P978">
        <v>99</v>
      </c>
      <c r="Q978">
        <v>69</v>
      </c>
      <c r="R978">
        <v>98</v>
      </c>
      <c r="S978">
        <v>4.8659793814432994</v>
      </c>
      <c r="T978">
        <v>4</v>
      </c>
      <c r="U978">
        <v>152.86122448979589</v>
      </c>
      <c r="V978">
        <v>29.591836734693874</v>
      </c>
      <c r="W978">
        <v>0</v>
      </c>
      <c r="X978">
        <v>0</v>
      </c>
      <c r="Y978">
        <v>62.840045779762669</v>
      </c>
      <c r="Z978">
        <v>1.7773517809500288</v>
      </c>
      <c r="AA978">
        <v>0</v>
      </c>
      <c r="AB978">
        <v>64.224354283903367</v>
      </c>
      <c r="AE978">
        <v>2.8722157092614302</v>
      </c>
      <c r="AF978">
        <v>1.9127698108119433</v>
      </c>
      <c r="AG978">
        <v>492.12765957446805</v>
      </c>
      <c r="AH978">
        <v>95.91836734693878</v>
      </c>
      <c r="AI978">
        <v>74.489795918367335</v>
      </c>
      <c r="AJ978">
        <v>134.52281575387929</v>
      </c>
      <c r="AK978">
        <v>2.3640256142309957</v>
      </c>
      <c r="AM978">
        <v>-56.423934595412462</v>
      </c>
      <c r="AN978">
        <v>99</v>
      </c>
      <c r="AO978">
        <v>99</v>
      </c>
      <c r="AP978">
        <v>99</v>
      </c>
      <c r="AQ978">
        <v>99</v>
      </c>
      <c r="AR978">
        <v>174.74468085106378</v>
      </c>
      <c r="AS978">
        <v>26.808625283737086</v>
      </c>
    </row>
    <row r="979" spans="1:45">
      <c r="A979">
        <v>17</v>
      </c>
      <c r="B979">
        <v>41</v>
      </c>
      <c r="C979">
        <v>2024</v>
      </c>
      <c r="D979">
        <v>5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4</v>
      </c>
      <c r="N979">
        <v>99</v>
      </c>
      <c r="O979">
        <v>99</v>
      </c>
      <c r="P979">
        <v>99</v>
      </c>
      <c r="Q979">
        <v>59</v>
      </c>
      <c r="R979">
        <v>110</v>
      </c>
      <c r="S979">
        <v>5.0090909090909088</v>
      </c>
      <c r="T979">
        <v>4</v>
      </c>
      <c r="U979">
        <v>152.43636363636364</v>
      </c>
      <c r="V979">
        <v>40</v>
      </c>
      <c r="W979">
        <v>0</v>
      </c>
      <c r="X979">
        <v>0</v>
      </c>
      <c r="Y979">
        <v>47.875198983251721</v>
      </c>
      <c r="Z979">
        <v>1.4739893582041823</v>
      </c>
      <c r="AA979">
        <v>0</v>
      </c>
      <c r="AB979">
        <v>58.72986149672689</v>
      </c>
      <c r="AE979">
        <v>3.0462475768485175</v>
      </c>
      <c r="AF979">
        <v>2.0209984730421242</v>
      </c>
      <c r="AG979">
        <v>465.3653846153847</v>
      </c>
      <c r="AH979">
        <v>93.636363636363654</v>
      </c>
      <c r="AI979">
        <v>72.727272727272734</v>
      </c>
      <c r="AJ979">
        <v>111.73612955498751</v>
      </c>
      <c r="AK979">
        <v>32.210446787553877</v>
      </c>
      <c r="AM979">
        <v>-10.783042308026589</v>
      </c>
      <c r="AN979">
        <v>99</v>
      </c>
      <c r="AO979">
        <v>99</v>
      </c>
      <c r="AP979">
        <v>99</v>
      </c>
      <c r="AQ979">
        <v>99</v>
      </c>
      <c r="AR979">
        <v>175.99038461538464</v>
      </c>
      <c r="AS979">
        <v>26.916921307122575</v>
      </c>
    </row>
    <row r="980" spans="1:45">
      <c r="A980">
        <v>17</v>
      </c>
      <c r="B980">
        <v>42</v>
      </c>
      <c r="C980">
        <v>2024</v>
      </c>
      <c r="D980">
        <v>6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4</v>
      </c>
      <c r="N980">
        <v>99</v>
      </c>
      <c r="O980">
        <v>99</v>
      </c>
      <c r="P980">
        <v>99</v>
      </c>
      <c r="Q980">
        <v>58</v>
      </c>
      <c r="R980">
        <v>98</v>
      </c>
      <c r="S980">
        <v>4.8163265306122449</v>
      </c>
      <c r="T980">
        <v>4</v>
      </c>
      <c r="U980">
        <v>158.9020408163266</v>
      </c>
      <c r="V980">
        <v>36.734693877551024</v>
      </c>
      <c r="W980">
        <v>0</v>
      </c>
      <c r="X980">
        <v>0</v>
      </c>
      <c r="Y980">
        <v>42.064622247378558</v>
      </c>
      <c r="Z980">
        <v>1.554105417428238</v>
      </c>
      <c r="AA980">
        <v>0</v>
      </c>
      <c r="AB980">
        <v>43.88853776321929</v>
      </c>
      <c r="AE980">
        <v>2.6974951830443161</v>
      </c>
      <c r="AF980">
        <v>1.8361262833806311</v>
      </c>
      <c r="AG980">
        <v>480.7684210526316</v>
      </c>
      <c r="AH980">
        <v>96.938775510204081</v>
      </c>
      <c r="AI980">
        <v>75.510204081632665</v>
      </c>
      <c r="AJ980">
        <v>109.76543916164599</v>
      </c>
      <c r="AK980">
        <v>35.204451554000201</v>
      </c>
      <c r="AM980">
        <v>-11.551944225794063</v>
      </c>
      <c r="AN980">
        <v>99</v>
      </c>
      <c r="AO980">
        <v>99</v>
      </c>
      <c r="AP980">
        <v>99</v>
      </c>
      <c r="AQ980">
        <v>99</v>
      </c>
      <c r="AR980">
        <v>179.82105263157891</v>
      </c>
      <c r="AS980">
        <v>26.722902647247377</v>
      </c>
    </row>
    <row r="981" spans="1:45">
      <c r="A981">
        <v>17</v>
      </c>
      <c r="B981">
        <v>43</v>
      </c>
      <c r="C981">
        <v>2024</v>
      </c>
      <c r="D981">
        <v>7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4</v>
      </c>
      <c r="N981">
        <v>99</v>
      </c>
      <c r="O981">
        <v>99</v>
      </c>
      <c r="P981">
        <v>99</v>
      </c>
      <c r="Q981">
        <v>41</v>
      </c>
      <c r="R981">
        <v>66</v>
      </c>
      <c r="S981">
        <v>4.6666666666666679</v>
      </c>
      <c r="T981">
        <v>4</v>
      </c>
      <c r="U981">
        <v>151.21818181818182</v>
      </c>
      <c r="V981">
        <v>33.333333333333343</v>
      </c>
      <c r="W981">
        <v>0</v>
      </c>
      <c r="X981">
        <v>0</v>
      </c>
      <c r="Y981">
        <v>50.985282811424014</v>
      </c>
      <c r="Z981">
        <v>1.6907353011591884</v>
      </c>
      <c r="AA981">
        <v>0</v>
      </c>
      <c r="AB981">
        <v>65.77174956931799</v>
      </c>
      <c r="AE981">
        <v>2.5316455696202529</v>
      </c>
      <c r="AF981">
        <v>1.6216798532552288</v>
      </c>
      <c r="AG981">
        <v>485.4262295081968</v>
      </c>
      <c r="AH981">
        <v>92.424242424242422</v>
      </c>
      <c r="AI981">
        <v>71.212121212121218</v>
      </c>
      <c r="AJ981">
        <v>105.09877618048571</v>
      </c>
      <c r="AK981">
        <v>83.699862954797851</v>
      </c>
      <c r="AM981">
        <v>65.173053483081446</v>
      </c>
      <c r="AN981">
        <v>99</v>
      </c>
      <c r="AO981">
        <v>99</v>
      </c>
      <c r="AP981">
        <v>99</v>
      </c>
      <c r="AQ981">
        <v>99</v>
      </c>
      <c r="AR981">
        <v>176.80327868852461</v>
      </c>
      <c r="AS981">
        <v>26.852849625436168</v>
      </c>
    </row>
    <row r="982" spans="1:45">
      <c r="A982">
        <v>17</v>
      </c>
      <c r="B982">
        <v>44</v>
      </c>
      <c r="C982">
        <v>2024</v>
      </c>
      <c r="D982">
        <v>8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4</v>
      </c>
      <c r="N982">
        <v>99</v>
      </c>
      <c r="O982">
        <v>99</v>
      </c>
      <c r="P982">
        <v>99</v>
      </c>
      <c r="Q982">
        <v>64</v>
      </c>
      <c r="R982">
        <v>109</v>
      </c>
      <c r="S982">
        <v>4.9541284403669721</v>
      </c>
      <c r="T982">
        <v>4</v>
      </c>
      <c r="U982">
        <v>170.14220183486236</v>
      </c>
      <c r="V982">
        <v>39.449541284403672</v>
      </c>
      <c r="W982">
        <v>0</v>
      </c>
      <c r="X982">
        <v>0</v>
      </c>
      <c r="Y982">
        <v>49.813100766725618</v>
      </c>
      <c r="Z982">
        <v>1.6444810179401468</v>
      </c>
      <c r="AA982">
        <v>0</v>
      </c>
      <c r="AB982">
        <v>68.532486616551267</v>
      </c>
      <c r="AE982">
        <v>3.4341524889729058</v>
      </c>
      <c r="AF982">
        <v>2.4897970745908049</v>
      </c>
      <c r="AG982">
        <v>508.85185185185185</v>
      </c>
      <c r="AH982">
        <v>99.082568807339442</v>
      </c>
      <c r="AI982">
        <v>80.733944954128447</v>
      </c>
      <c r="AJ982">
        <v>84.858031202318259</v>
      </c>
      <c r="AK982">
        <v>26.177018595198561</v>
      </c>
      <c r="AM982">
        <v>-19.700475268497165</v>
      </c>
      <c r="AN982">
        <v>99</v>
      </c>
      <c r="AO982">
        <v>99</v>
      </c>
      <c r="AP982">
        <v>99</v>
      </c>
      <c r="AQ982">
        <v>99</v>
      </c>
      <c r="AR982">
        <v>182.88888888888889</v>
      </c>
      <c r="AS982">
        <v>27.133982581013555</v>
      </c>
    </row>
    <row r="983" spans="1:45">
      <c r="A983">
        <v>17</v>
      </c>
      <c r="B983">
        <v>45</v>
      </c>
      <c r="C983">
        <v>2024</v>
      </c>
      <c r="D983">
        <v>9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4</v>
      </c>
      <c r="N983">
        <v>99</v>
      </c>
      <c r="O983">
        <v>99</v>
      </c>
      <c r="P983">
        <v>99</v>
      </c>
      <c r="Q983">
        <v>89</v>
      </c>
      <c r="R983">
        <v>161</v>
      </c>
      <c r="S983">
        <v>4.8074534161490687</v>
      </c>
      <c r="T983">
        <v>4</v>
      </c>
      <c r="U983">
        <v>172.48571428571424</v>
      </c>
      <c r="V983">
        <v>37.267080745341623</v>
      </c>
      <c r="W983">
        <v>0</v>
      </c>
      <c r="X983">
        <v>0</v>
      </c>
      <c r="Y983">
        <v>46.855574129171266</v>
      </c>
      <c r="Z983">
        <v>1.6286088563053296</v>
      </c>
      <c r="AA983">
        <v>0</v>
      </c>
      <c r="AB983">
        <v>46.62985454493819</v>
      </c>
      <c r="AE983">
        <v>5.2856204858831246</v>
      </c>
      <c r="AF983">
        <v>3.9754016458072927</v>
      </c>
      <c r="AG983">
        <v>510.68354430379759</v>
      </c>
      <c r="AH983">
        <v>96.273291925465841</v>
      </c>
      <c r="AI983">
        <v>71.428571428571445</v>
      </c>
      <c r="AJ983">
        <v>108.12581095664827</v>
      </c>
      <c r="AK983">
        <v>39.644163546398559</v>
      </c>
      <c r="AM983">
        <v>-1.9545056872987061</v>
      </c>
      <c r="AN983">
        <v>99</v>
      </c>
      <c r="AO983">
        <v>99</v>
      </c>
      <c r="AP983">
        <v>99</v>
      </c>
      <c r="AQ983">
        <v>99</v>
      </c>
      <c r="AR983">
        <v>184.23417721518987</v>
      </c>
      <c r="AS983">
        <v>26.887906889636621</v>
      </c>
    </row>
    <row r="984" spans="1:45">
      <c r="A984">
        <v>17</v>
      </c>
      <c r="B984">
        <v>46</v>
      </c>
      <c r="C984">
        <v>2024</v>
      </c>
      <c r="D984">
        <v>10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4</v>
      </c>
      <c r="N984">
        <v>99</v>
      </c>
      <c r="O984">
        <v>99</v>
      </c>
      <c r="P984">
        <v>99</v>
      </c>
      <c r="Q984">
        <v>246</v>
      </c>
      <c r="R984">
        <v>431</v>
      </c>
      <c r="S984">
        <v>4.533642691415313</v>
      </c>
      <c r="T984">
        <v>4</v>
      </c>
      <c r="U984">
        <v>172.04245939675161</v>
      </c>
      <c r="V984">
        <v>26.218097447795824</v>
      </c>
      <c r="W984">
        <v>0</v>
      </c>
      <c r="X984">
        <v>0</v>
      </c>
      <c r="Y984">
        <v>47.531320068507775</v>
      </c>
      <c r="Z984">
        <v>1.5226535186180121</v>
      </c>
      <c r="AA984">
        <v>0</v>
      </c>
      <c r="AB984">
        <v>58.565025594783215</v>
      </c>
      <c r="AE984">
        <v>9.5607808340727551</v>
      </c>
      <c r="AF984">
        <v>7.7883947400871278</v>
      </c>
      <c r="AG984">
        <v>528.85813953488389</v>
      </c>
      <c r="AH984">
        <v>98.839907192575396</v>
      </c>
      <c r="AI984">
        <v>65.429234338747108</v>
      </c>
      <c r="AJ984">
        <v>108.26458059075502</v>
      </c>
      <c r="AK984">
        <v>56.443796487193502</v>
      </c>
      <c r="AM984">
        <v>13.926518750421423</v>
      </c>
      <c r="AN984">
        <v>99</v>
      </c>
      <c r="AO984">
        <v>99</v>
      </c>
      <c r="AP984">
        <v>99</v>
      </c>
      <c r="AQ984">
        <v>99</v>
      </c>
      <c r="AR984">
        <v>185.5651162790698</v>
      </c>
      <c r="AS984">
        <v>26.342870927348844</v>
      </c>
    </row>
    <row r="985" spans="1:45">
      <c r="A985">
        <v>17</v>
      </c>
      <c r="B985">
        <v>47</v>
      </c>
      <c r="C985">
        <v>2024</v>
      </c>
      <c r="D985">
        <v>11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4</v>
      </c>
      <c r="N985">
        <v>99</v>
      </c>
      <c r="O985">
        <v>99</v>
      </c>
      <c r="P985">
        <v>99</v>
      </c>
      <c r="Q985">
        <v>193</v>
      </c>
      <c r="R985">
        <v>299</v>
      </c>
      <c r="S985">
        <v>4.4515050167224075</v>
      </c>
      <c r="T985">
        <v>4</v>
      </c>
      <c r="U985">
        <v>174.21337792642137</v>
      </c>
      <c r="V985">
        <v>25.418060200668904</v>
      </c>
      <c r="W985">
        <v>0</v>
      </c>
      <c r="X985">
        <v>0</v>
      </c>
      <c r="Y985">
        <v>49.226644173825079</v>
      </c>
      <c r="Z985">
        <v>1.494747574065769</v>
      </c>
      <c r="AA985">
        <v>0</v>
      </c>
      <c r="AB985">
        <v>68.503264028837847</v>
      </c>
      <c r="AE985">
        <v>6.8218115446041496</v>
      </c>
      <c r="AF985">
        <v>5.4597455679619378</v>
      </c>
      <c r="AG985">
        <v>551.64505119453918</v>
      </c>
      <c r="AH985">
        <v>97.658862876254148</v>
      </c>
      <c r="AI985">
        <v>70.234113712374608</v>
      </c>
      <c r="AJ985">
        <v>102.1172966285886</v>
      </c>
      <c r="AK985">
        <v>46.821514618796243</v>
      </c>
      <c r="AM985">
        <v>9.4454835438524007</v>
      </c>
      <c r="AN985">
        <v>99</v>
      </c>
      <c r="AO985">
        <v>99</v>
      </c>
      <c r="AP985">
        <v>99</v>
      </c>
      <c r="AQ985">
        <v>99</v>
      </c>
      <c r="AR985">
        <v>186.92491467576795</v>
      </c>
      <c r="AS985">
        <v>26.060756651675678</v>
      </c>
    </row>
    <row r="986" spans="1:45">
      <c r="A986">
        <v>17</v>
      </c>
      <c r="B986">
        <v>48</v>
      </c>
      <c r="C986">
        <v>2024</v>
      </c>
      <c r="D986">
        <v>12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4</v>
      </c>
      <c r="N986">
        <v>99</v>
      </c>
      <c r="O986">
        <v>99</v>
      </c>
      <c r="P986">
        <v>99</v>
      </c>
      <c r="Q986">
        <v>38</v>
      </c>
      <c r="R986">
        <v>69</v>
      </c>
      <c r="S986">
        <v>4.6666666666666679</v>
      </c>
      <c r="T986">
        <v>4</v>
      </c>
      <c r="U986">
        <v>164.16231884057973</v>
      </c>
      <c r="V986">
        <v>30.434782608695649</v>
      </c>
      <c r="W986">
        <v>0</v>
      </c>
      <c r="X986">
        <v>0</v>
      </c>
      <c r="Y986">
        <v>45.020372526768945</v>
      </c>
      <c r="Z986">
        <v>1.4711394249796539</v>
      </c>
      <c r="AA986">
        <v>0</v>
      </c>
      <c r="AB986">
        <v>55.611769304329449</v>
      </c>
      <c r="AE986">
        <v>6.5589353612167294</v>
      </c>
      <c r="AF986">
        <v>4.8304840079132045</v>
      </c>
      <c r="AG986">
        <v>563.12121212121201</v>
      </c>
      <c r="AH986">
        <v>95.652173913043484</v>
      </c>
      <c r="AI986">
        <v>79.710144927536234</v>
      </c>
      <c r="AJ986">
        <v>99.405736550446534</v>
      </c>
      <c r="AK986">
        <v>35.693273855022923</v>
      </c>
      <c r="AM986">
        <v>15.061062632193252</v>
      </c>
      <c r="AN986">
        <v>99</v>
      </c>
      <c r="AO986">
        <v>99</v>
      </c>
      <c r="AP986">
        <v>99</v>
      </c>
      <c r="AQ986">
        <v>99</v>
      </c>
      <c r="AR986">
        <v>182.18181818181819</v>
      </c>
      <c r="AS986">
        <v>26.49559156750551</v>
      </c>
    </row>
    <row r="987" spans="1:45">
      <c r="A987">
        <v>17</v>
      </c>
      <c r="B987">
        <v>49</v>
      </c>
      <c r="C987">
        <v>2024</v>
      </c>
      <c r="D987">
        <v>1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5</v>
      </c>
      <c r="N987">
        <v>99</v>
      </c>
      <c r="O987">
        <v>99</v>
      </c>
      <c r="P987">
        <v>99</v>
      </c>
      <c r="Q987">
        <v>147</v>
      </c>
      <c r="R987">
        <v>190</v>
      </c>
      <c r="S987">
        <v>4.4526315789473685</v>
      </c>
      <c r="T987">
        <v>5</v>
      </c>
      <c r="U987">
        <v>170.77157894736851</v>
      </c>
      <c r="V987">
        <v>27.368421052631579</v>
      </c>
      <c r="W987">
        <v>0</v>
      </c>
      <c r="X987">
        <v>0</v>
      </c>
      <c r="Y987">
        <v>42.609006122767568</v>
      </c>
      <c r="Z987">
        <v>1.5945197003462339</v>
      </c>
      <c r="AA987">
        <v>0</v>
      </c>
      <c r="AB987">
        <v>42.715485749255457</v>
      </c>
      <c r="AE987">
        <v>5.9079601990049753</v>
      </c>
      <c r="AF987">
        <v>4.4549054541170783</v>
      </c>
      <c r="AG987">
        <v>521.79558011049721</v>
      </c>
      <c r="AH987">
        <v>95.263157894736821</v>
      </c>
      <c r="AI987">
        <v>51.578947368421055</v>
      </c>
      <c r="AJ987">
        <v>117.66004584949142</v>
      </c>
      <c r="AK987">
        <v>57.531699842491491</v>
      </c>
      <c r="AM987">
        <v>-7.7531583742315808</v>
      </c>
      <c r="AN987">
        <v>99</v>
      </c>
      <c r="AO987">
        <v>99</v>
      </c>
      <c r="AP987">
        <v>99</v>
      </c>
      <c r="AQ987">
        <v>99</v>
      </c>
      <c r="AR987">
        <v>185.66298342541435</v>
      </c>
      <c r="AS987">
        <v>26.329921107972361</v>
      </c>
    </row>
    <row r="988" spans="1:45">
      <c r="A988">
        <v>17</v>
      </c>
      <c r="B988">
        <v>50</v>
      </c>
      <c r="C988">
        <v>2024</v>
      </c>
      <c r="D988">
        <v>2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5</v>
      </c>
      <c r="N988">
        <v>99</v>
      </c>
      <c r="O988">
        <v>99</v>
      </c>
      <c r="P988">
        <v>99</v>
      </c>
      <c r="Q988">
        <v>101</v>
      </c>
      <c r="R988">
        <v>145</v>
      </c>
      <c r="S988">
        <v>4.820689655172413</v>
      </c>
      <c r="T988">
        <v>5</v>
      </c>
      <c r="U988">
        <v>167.02482758620701</v>
      </c>
      <c r="V988">
        <v>33.793103448275851</v>
      </c>
      <c r="W988">
        <v>0</v>
      </c>
      <c r="X988">
        <v>0</v>
      </c>
      <c r="Y988">
        <v>48.283975397047151</v>
      </c>
      <c r="Z988">
        <v>1.6965236891431899</v>
      </c>
      <c r="AA988">
        <v>0</v>
      </c>
      <c r="AB988">
        <v>51.199012788348654</v>
      </c>
      <c r="AE988">
        <v>6.1181434599156113</v>
      </c>
      <c r="AF988">
        <v>4.5181704568074705</v>
      </c>
      <c r="AG988">
        <v>507.72592592592594</v>
      </c>
      <c r="AH988">
        <v>92.413793103448256</v>
      </c>
      <c r="AI988">
        <v>66.206896551724142</v>
      </c>
      <c r="AJ988">
        <v>132.59291247633655</v>
      </c>
      <c r="AK988">
        <v>68.293823869668316</v>
      </c>
      <c r="AM988">
        <v>4.7993818961671444</v>
      </c>
      <c r="AN988">
        <v>99</v>
      </c>
      <c r="AO988">
        <v>99</v>
      </c>
      <c r="AP988">
        <v>99</v>
      </c>
      <c r="AQ988">
        <v>99</v>
      </c>
      <c r="AR988">
        <v>181.75555555555556</v>
      </c>
      <c r="AS988">
        <v>27.282188029925113</v>
      </c>
    </row>
    <row r="989" spans="1:45">
      <c r="A989">
        <v>17</v>
      </c>
      <c r="B989">
        <v>51</v>
      </c>
      <c r="C989">
        <v>2024</v>
      </c>
      <c r="D989">
        <v>3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5</v>
      </c>
      <c r="N989">
        <v>99</v>
      </c>
      <c r="O989">
        <v>99</v>
      </c>
      <c r="P989">
        <v>99</v>
      </c>
      <c r="Q989">
        <v>74</v>
      </c>
      <c r="R989">
        <v>116</v>
      </c>
      <c r="S989">
        <v>4.6896551724137936</v>
      </c>
      <c r="T989">
        <v>5</v>
      </c>
      <c r="U989">
        <v>154.49655172413787</v>
      </c>
      <c r="V989">
        <v>31.03448275862068</v>
      </c>
      <c r="W989">
        <v>0</v>
      </c>
      <c r="X989">
        <v>0</v>
      </c>
      <c r="Y989">
        <v>44.60187086503371</v>
      </c>
      <c r="Z989">
        <v>1.4348722945905663</v>
      </c>
      <c r="AA989">
        <v>0</v>
      </c>
      <c r="AB989">
        <v>48.854927811511935</v>
      </c>
      <c r="AE989">
        <v>6.2432723358449937</v>
      </c>
      <c r="AF989">
        <v>4.4635912313206525</v>
      </c>
      <c r="AG989">
        <v>489.85849056603757</v>
      </c>
      <c r="AH989">
        <v>90.517241379310377</v>
      </c>
      <c r="AI989">
        <v>61.206896551724142</v>
      </c>
      <c r="AJ989">
        <v>144.27132710326293</v>
      </c>
      <c r="AK989">
        <v>43.347402799039777</v>
      </c>
      <c r="AM989">
        <v>-13.755288757480368</v>
      </c>
      <c r="AN989">
        <v>99</v>
      </c>
      <c r="AO989">
        <v>99</v>
      </c>
      <c r="AP989">
        <v>99</v>
      </c>
      <c r="AQ989">
        <v>99</v>
      </c>
      <c r="AR989">
        <v>177.87735849056605</v>
      </c>
      <c r="AS989">
        <v>26.373507659757248</v>
      </c>
    </row>
    <row r="990" spans="1:45">
      <c r="A990">
        <v>17</v>
      </c>
      <c r="B990">
        <v>52</v>
      </c>
      <c r="C990">
        <v>2024</v>
      </c>
      <c r="D990">
        <v>4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5</v>
      </c>
      <c r="N990">
        <v>99</v>
      </c>
      <c r="O990">
        <v>99</v>
      </c>
      <c r="P990">
        <v>99</v>
      </c>
      <c r="Q990">
        <v>111</v>
      </c>
      <c r="R990">
        <v>152</v>
      </c>
      <c r="S990">
        <v>5.0986842105263159</v>
      </c>
      <c r="T990">
        <v>5</v>
      </c>
      <c r="U990">
        <v>169.09013157894748</v>
      </c>
      <c r="V990">
        <v>40.131578947368411</v>
      </c>
      <c r="W990">
        <v>0</v>
      </c>
      <c r="X990">
        <v>0</v>
      </c>
      <c r="Y990">
        <v>51.142294732530118</v>
      </c>
      <c r="Z990">
        <v>1.80918660271264</v>
      </c>
      <c r="AA990">
        <v>0</v>
      </c>
      <c r="AB990">
        <v>54.693387833400443</v>
      </c>
      <c r="AE990">
        <v>4.4548651817116074</v>
      </c>
      <c r="AF990">
        <v>3.281717166867729</v>
      </c>
      <c r="AG990">
        <v>471.58620689655191</v>
      </c>
      <c r="AH990">
        <v>95.394736842105274</v>
      </c>
      <c r="AI990">
        <v>67.763157894736821</v>
      </c>
      <c r="AJ990">
        <v>121.43728826914761</v>
      </c>
      <c r="AK990">
        <v>18.569853142461486</v>
      </c>
      <c r="AM990">
        <v>-35.163586348845577</v>
      </c>
      <c r="AN990">
        <v>99</v>
      </c>
      <c r="AO990">
        <v>99</v>
      </c>
      <c r="AP990">
        <v>99</v>
      </c>
      <c r="AQ990">
        <v>99</v>
      </c>
      <c r="AR990">
        <v>180.55172413793099</v>
      </c>
      <c r="AS990">
        <v>27.976874122120478</v>
      </c>
    </row>
    <row r="991" spans="1:45">
      <c r="A991">
        <v>17</v>
      </c>
      <c r="B991">
        <v>53</v>
      </c>
      <c r="C991">
        <v>2024</v>
      </c>
      <c r="D991">
        <v>5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5</v>
      </c>
      <c r="N991">
        <v>99</v>
      </c>
      <c r="O991">
        <v>99</v>
      </c>
      <c r="P991">
        <v>99</v>
      </c>
      <c r="Q991">
        <v>112</v>
      </c>
      <c r="R991">
        <v>189</v>
      </c>
      <c r="S991">
        <v>5.0265957446808516</v>
      </c>
      <c r="T991">
        <v>5</v>
      </c>
      <c r="U991">
        <v>167.63968253968261</v>
      </c>
      <c r="V991">
        <v>42.857142857142847</v>
      </c>
      <c r="W991">
        <v>0</v>
      </c>
      <c r="X991">
        <v>0</v>
      </c>
      <c r="Y991">
        <v>40.471023822129347</v>
      </c>
      <c r="Z991">
        <v>1.4935493687558044</v>
      </c>
      <c r="AA991">
        <v>0</v>
      </c>
      <c r="AB991">
        <v>41.697847496967405</v>
      </c>
      <c r="AE991">
        <v>5.2340072002215452</v>
      </c>
      <c r="AF991">
        <v>3.8187686975202406</v>
      </c>
      <c r="AG991">
        <v>473.84615384615392</v>
      </c>
      <c r="AH991">
        <v>88.8888888888889</v>
      </c>
      <c r="AI991">
        <v>68.253968253968253</v>
      </c>
      <c r="AJ991">
        <v>107.84275205871572</v>
      </c>
      <c r="AK991">
        <v>44.814980913669849</v>
      </c>
      <c r="AM991">
        <v>-14.131911749690628</v>
      </c>
      <c r="AN991">
        <v>99</v>
      </c>
      <c r="AO991">
        <v>99</v>
      </c>
      <c r="AP991">
        <v>99</v>
      </c>
      <c r="AQ991">
        <v>99</v>
      </c>
      <c r="AR991">
        <v>181.71005917159763</v>
      </c>
      <c r="AS991">
        <v>27.566165661557221</v>
      </c>
    </row>
    <row r="992" spans="1:45">
      <c r="A992">
        <v>17</v>
      </c>
      <c r="B992">
        <v>54</v>
      </c>
      <c r="C992">
        <v>2024</v>
      </c>
      <c r="D992">
        <v>6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5</v>
      </c>
      <c r="N992">
        <v>99</v>
      </c>
      <c r="O992">
        <v>99</v>
      </c>
      <c r="P992">
        <v>99</v>
      </c>
      <c r="Q992">
        <v>118</v>
      </c>
      <c r="R992">
        <v>185</v>
      </c>
      <c r="S992">
        <v>5.4378378378378391</v>
      </c>
      <c r="T992">
        <v>5</v>
      </c>
      <c r="U992">
        <v>182.19081081081072</v>
      </c>
      <c r="V992">
        <v>48.108108108108091</v>
      </c>
      <c r="W992">
        <v>0</v>
      </c>
      <c r="X992">
        <v>0.54054054054054068</v>
      </c>
      <c r="Y992">
        <v>44.076844100151611</v>
      </c>
      <c r="Z992">
        <v>1.6432254622082076</v>
      </c>
      <c r="AA992">
        <v>0</v>
      </c>
      <c r="AB992">
        <v>60.798665815710741</v>
      </c>
      <c r="AE992">
        <v>5.0922102945224337</v>
      </c>
      <c r="AF992">
        <v>3.9741585895063793</v>
      </c>
      <c r="AG992">
        <v>458.24719101123594</v>
      </c>
      <c r="AH992">
        <v>95.135135135135116</v>
      </c>
      <c r="AI992">
        <v>70.810810810810807</v>
      </c>
      <c r="AJ992">
        <v>86.004870635380314</v>
      </c>
      <c r="AK992">
        <v>29.046141341672953</v>
      </c>
      <c r="AM992">
        <v>-23.646746988079141</v>
      </c>
      <c r="AN992">
        <v>99</v>
      </c>
      <c r="AO992">
        <v>99</v>
      </c>
      <c r="AP992">
        <v>99</v>
      </c>
      <c r="AQ992">
        <v>99</v>
      </c>
      <c r="AR992">
        <v>183.76404494382024</v>
      </c>
      <c r="AS992">
        <v>28.919358780076877</v>
      </c>
    </row>
    <row r="993" spans="1:45">
      <c r="A993">
        <v>17</v>
      </c>
      <c r="B993">
        <v>55</v>
      </c>
      <c r="C993">
        <v>2024</v>
      </c>
      <c r="D993">
        <v>7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5</v>
      </c>
      <c r="N993">
        <v>99</v>
      </c>
      <c r="O993">
        <v>99</v>
      </c>
      <c r="P993">
        <v>99</v>
      </c>
      <c r="Q993">
        <v>73</v>
      </c>
      <c r="R993">
        <v>108</v>
      </c>
      <c r="S993">
        <v>5.2429906542056068</v>
      </c>
      <c r="T993">
        <v>5</v>
      </c>
      <c r="U993">
        <v>183.73148148148152</v>
      </c>
      <c r="V993">
        <v>46.296296296296305</v>
      </c>
      <c r="W993">
        <v>0</v>
      </c>
      <c r="X993">
        <v>0</v>
      </c>
      <c r="Y993">
        <v>40.954563007539278</v>
      </c>
      <c r="Z993">
        <v>1.5640441761976671</v>
      </c>
      <c r="AA993">
        <v>0</v>
      </c>
      <c r="AB993">
        <v>48.191364494487409</v>
      </c>
      <c r="AE993">
        <v>4.1426927502876882</v>
      </c>
      <c r="AF993">
        <v>3.2242188016656153</v>
      </c>
      <c r="AG993">
        <v>495.0594059405941</v>
      </c>
      <c r="AH993">
        <v>92.592592592592609</v>
      </c>
      <c r="AI993">
        <v>72.222222222222229</v>
      </c>
      <c r="AJ993">
        <v>88.498567620805275</v>
      </c>
      <c r="AK993">
        <v>43.884901321595606</v>
      </c>
      <c r="AM993">
        <v>24.722665245014351</v>
      </c>
      <c r="AN993">
        <v>99</v>
      </c>
      <c r="AO993">
        <v>99</v>
      </c>
      <c r="AP993">
        <v>99</v>
      </c>
      <c r="AQ993">
        <v>99</v>
      </c>
      <c r="AR993">
        <v>185.34653465346537</v>
      </c>
      <c r="AS993">
        <v>28.629411926050658</v>
      </c>
    </row>
    <row r="994" spans="1:45">
      <c r="A994">
        <v>17</v>
      </c>
      <c r="B994">
        <v>56</v>
      </c>
      <c r="C994">
        <v>2024</v>
      </c>
      <c r="D994">
        <v>8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5</v>
      </c>
      <c r="N994">
        <v>99</v>
      </c>
      <c r="O994">
        <v>99</v>
      </c>
      <c r="P994">
        <v>99</v>
      </c>
      <c r="Q994">
        <v>128</v>
      </c>
      <c r="R994">
        <v>205</v>
      </c>
      <c r="S994">
        <v>5.5931372549019587</v>
      </c>
      <c r="T994">
        <v>5</v>
      </c>
      <c r="U994">
        <v>195.85609756097548</v>
      </c>
      <c r="V994">
        <v>53.170731707317081</v>
      </c>
      <c r="W994">
        <v>0</v>
      </c>
      <c r="X994">
        <v>0.97560975609756095</v>
      </c>
      <c r="Y994">
        <v>49.050059291282359</v>
      </c>
      <c r="Z994">
        <v>1.6259289394436778</v>
      </c>
      <c r="AA994">
        <v>0</v>
      </c>
      <c r="AB994">
        <v>60.757578657474411</v>
      </c>
      <c r="AE994">
        <v>6.4587271581600492</v>
      </c>
      <c r="AF994">
        <v>5.3903425328709451</v>
      </c>
      <c r="AG994">
        <v>495.86294416243663</v>
      </c>
      <c r="AH994">
        <v>95.609756097560975</v>
      </c>
      <c r="AI994">
        <v>77.560975609756113</v>
      </c>
      <c r="AJ994">
        <v>80.57091020354278</v>
      </c>
      <c r="AK994">
        <v>41.608959845607224</v>
      </c>
      <c r="AM994">
        <v>8.5803996428315052</v>
      </c>
      <c r="AN994">
        <v>99</v>
      </c>
      <c r="AO994">
        <v>99</v>
      </c>
      <c r="AP994">
        <v>99</v>
      </c>
      <c r="AQ994">
        <v>99</v>
      </c>
      <c r="AR994">
        <v>187.253807106599</v>
      </c>
      <c r="AS994">
        <v>29.381287437011359</v>
      </c>
    </row>
    <row r="995" spans="1:45">
      <c r="A995">
        <v>17</v>
      </c>
      <c r="B995">
        <v>57</v>
      </c>
      <c r="C995">
        <v>2024</v>
      </c>
      <c r="D995">
        <v>9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5</v>
      </c>
      <c r="N995">
        <v>99</v>
      </c>
      <c r="O995">
        <v>99</v>
      </c>
      <c r="P995">
        <v>99</v>
      </c>
      <c r="Q995">
        <v>140</v>
      </c>
      <c r="R995">
        <v>198</v>
      </c>
      <c r="S995">
        <v>4.9438775510204076</v>
      </c>
      <c r="T995">
        <v>5</v>
      </c>
      <c r="U995">
        <v>187.02373737373736</v>
      </c>
      <c r="V995">
        <v>35.858585858585869</v>
      </c>
      <c r="W995">
        <v>0</v>
      </c>
      <c r="X995">
        <v>0.50505050505050508</v>
      </c>
      <c r="Y995">
        <v>51.077254739155762</v>
      </c>
      <c r="Z995">
        <v>1.565890850109241</v>
      </c>
      <c r="AA995">
        <v>0</v>
      </c>
      <c r="AB995">
        <v>55.461461264464475</v>
      </c>
      <c r="AE995">
        <v>6.5003282994090608</v>
      </c>
      <c r="AF995">
        <v>5.3010747393031412</v>
      </c>
      <c r="AG995">
        <v>530.3650793650794</v>
      </c>
      <c r="AH995">
        <v>95.454545454545439</v>
      </c>
      <c r="AI995">
        <v>69.191919191919197</v>
      </c>
      <c r="AJ995">
        <v>97.65585317253705</v>
      </c>
      <c r="AK995">
        <v>51.111925372433603</v>
      </c>
      <c r="AM995">
        <v>2.621511321470658</v>
      </c>
      <c r="AN995">
        <v>99</v>
      </c>
      <c r="AO995">
        <v>99</v>
      </c>
      <c r="AP995">
        <v>99</v>
      </c>
      <c r="AQ995">
        <v>99</v>
      </c>
      <c r="AR995">
        <v>187.23280423280423</v>
      </c>
      <c r="AS995">
        <v>28.0185813829879</v>
      </c>
    </row>
    <row r="996" spans="1:45">
      <c r="A996">
        <v>17</v>
      </c>
      <c r="B996">
        <v>58</v>
      </c>
      <c r="C996">
        <v>2024</v>
      </c>
      <c r="D996">
        <v>10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5</v>
      </c>
      <c r="N996">
        <v>99</v>
      </c>
      <c r="O996">
        <v>99</v>
      </c>
      <c r="P996">
        <v>99</v>
      </c>
      <c r="Q996">
        <v>385</v>
      </c>
      <c r="R996">
        <v>598</v>
      </c>
      <c r="S996">
        <v>4.7319932998324949</v>
      </c>
      <c r="T996">
        <v>5</v>
      </c>
      <c r="U996">
        <v>184.31571906354512</v>
      </c>
      <c r="V996">
        <v>30.936454849498343</v>
      </c>
      <c r="W996">
        <v>0</v>
      </c>
      <c r="X996">
        <v>0</v>
      </c>
      <c r="Y996">
        <v>47.273318859457937</v>
      </c>
      <c r="Z996">
        <v>1.5260980297128828</v>
      </c>
      <c r="AA996">
        <v>0</v>
      </c>
      <c r="AB996">
        <v>57.590619929229447</v>
      </c>
      <c r="AE996">
        <v>13.26530612244898</v>
      </c>
      <c r="AF996">
        <v>11.57706845377829</v>
      </c>
      <c r="AG996">
        <v>540.65470085470088</v>
      </c>
      <c r="AH996">
        <v>96.98996655518394</v>
      </c>
      <c r="AI996">
        <v>62.876254180601997</v>
      </c>
      <c r="AJ996">
        <v>102.07811864920788</v>
      </c>
      <c r="AK996">
        <v>49.037084164087688</v>
      </c>
      <c r="AM996">
        <v>3.1437505997838113</v>
      </c>
      <c r="AN996">
        <v>99</v>
      </c>
      <c r="AO996">
        <v>99</v>
      </c>
      <c r="AP996">
        <v>99</v>
      </c>
      <c r="AQ996">
        <v>99</v>
      </c>
      <c r="AR996">
        <v>187.98632478632476</v>
      </c>
      <c r="AS996">
        <v>27.300244280211857</v>
      </c>
    </row>
    <row r="997" spans="1:45">
      <c r="A997">
        <v>17</v>
      </c>
      <c r="B997">
        <v>59</v>
      </c>
      <c r="C997">
        <v>2024</v>
      </c>
      <c r="D997">
        <v>11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5</v>
      </c>
      <c r="N997">
        <v>99</v>
      </c>
      <c r="O997">
        <v>99</v>
      </c>
      <c r="P997">
        <v>99</v>
      </c>
      <c r="Q997">
        <v>319</v>
      </c>
      <c r="R997">
        <v>468</v>
      </c>
      <c r="S997">
        <v>4.7081545064377677</v>
      </c>
      <c r="T997">
        <v>5</v>
      </c>
      <c r="U997">
        <v>185.68333333333317</v>
      </c>
      <c r="V997">
        <v>30.555555555555561</v>
      </c>
      <c r="W997">
        <v>0</v>
      </c>
      <c r="X997">
        <v>0.21367521367521369</v>
      </c>
      <c r="Y997">
        <v>48.608288440638333</v>
      </c>
      <c r="Z997">
        <v>1.5233058230996224</v>
      </c>
      <c r="AA997">
        <v>0</v>
      </c>
      <c r="AB997">
        <v>59.87994733961235</v>
      </c>
      <c r="AE997">
        <v>10.677618069815196</v>
      </c>
      <c r="AF997">
        <v>9.1083244302488886</v>
      </c>
      <c r="AG997">
        <v>545.47045951859957</v>
      </c>
      <c r="AH997">
        <v>97.435897435897445</v>
      </c>
      <c r="AI997">
        <v>64.102564102564102</v>
      </c>
      <c r="AJ997">
        <v>102.68920042765723</v>
      </c>
      <c r="AK997">
        <v>52.177083213679722</v>
      </c>
      <c r="AM997">
        <v>2.5714331155214021</v>
      </c>
      <c r="AN997">
        <v>99</v>
      </c>
      <c r="AO997">
        <v>99</v>
      </c>
      <c r="AP997">
        <v>99</v>
      </c>
      <c r="AQ997">
        <v>99</v>
      </c>
      <c r="AR997">
        <v>188.86214442013127</v>
      </c>
      <c r="AS997">
        <v>27.126875527683485</v>
      </c>
    </row>
    <row r="998" spans="1:45">
      <c r="A998">
        <v>17</v>
      </c>
      <c r="B998">
        <v>60</v>
      </c>
      <c r="C998">
        <v>2024</v>
      </c>
      <c r="D998">
        <v>12</v>
      </c>
      <c r="E998">
        <v>99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5</v>
      </c>
      <c r="N998">
        <v>99</v>
      </c>
      <c r="O998">
        <v>99</v>
      </c>
      <c r="P998">
        <v>99</v>
      </c>
      <c r="Q998">
        <v>71</v>
      </c>
      <c r="R998">
        <v>100</v>
      </c>
      <c r="S998">
        <v>5.2</v>
      </c>
      <c r="T998">
        <v>5</v>
      </c>
      <c r="U998">
        <v>187.88400000000004</v>
      </c>
      <c r="V998">
        <v>49</v>
      </c>
      <c r="W998">
        <v>0</v>
      </c>
      <c r="X998">
        <v>0</v>
      </c>
      <c r="Y998">
        <v>48.740335903643249</v>
      </c>
      <c r="Z998">
        <v>1.6552945357246829</v>
      </c>
      <c r="AA998">
        <v>0</v>
      </c>
      <c r="AB998">
        <v>54.250632945289915</v>
      </c>
      <c r="AE998">
        <v>9.5057034220532319</v>
      </c>
      <c r="AF998">
        <v>8.0123124632986489</v>
      </c>
      <c r="AG998">
        <v>539.51578947368409</v>
      </c>
      <c r="AH998">
        <v>95</v>
      </c>
      <c r="AI998">
        <v>70</v>
      </c>
      <c r="AJ998">
        <v>104.44730357638122</v>
      </c>
      <c r="AK998">
        <v>84.701098103270397</v>
      </c>
      <c r="AM998">
        <v>24.251354155659445</v>
      </c>
      <c r="AN998">
        <v>99</v>
      </c>
      <c r="AO998">
        <v>99</v>
      </c>
      <c r="AP998">
        <v>99</v>
      </c>
      <c r="AQ998">
        <v>99</v>
      </c>
      <c r="AR998">
        <v>187.21052631578945</v>
      </c>
      <c r="AS998">
        <v>28.542282221015313</v>
      </c>
    </row>
    <row r="999" spans="1:45">
      <c r="A999">
        <v>17</v>
      </c>
      <c r="B999">
        <v>61</v>
      </c>
      <c r="C999">
        <v>2024</v>
      </c>
      <c r="D999">
        <v>1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6</v>
      </c>
      <c r="N999">
        <v>99</v>
      </c>
      <c r="O999">
        <v>99</v>
      </c>
      <c r="P999">
        <v>99</v>
      </c>
      <c r="Q999">
        <v>272</v>
      </c>
      <c r="R999">
        <v>384</v>
      </c>
      <c r="S999">
        <v>4.8172323759791116</v>
      </c>
      <c r="T999">
        <v>6</v>
      </c>
      <c r="U999">
        <v>189.41223958333345</v>
      </c>
      <c r="V999">
        <v>33.072916666666657</v>
      </c>
      <c r="W999">
        <v>0</v>
      </c>
      <c r="X999">
        <v>0</v>
      </c>
      <c r="Y999">
        <v>42.700868223814645</v>
      </c>
      <c r="Z999">
        <v>1.6088949838792987</v>
      </c>
      <c r="AA999">
        <v>0</v>
      </c>
      <c r="AB999">
        <v>45.14709545411111</v>
      </c>
      <c r="AE999">
        <v>11.940298507462691</v>
      </c>
      <c r="AF999">
        <v>9.9863908628758615</v>
      </c>
      <c r="AG999">
        <v>522.10136986301359</v>
      </c>
      <c r="AH999">
        <v>94.53125</v>
      </c>
      <c r="AI999">
        <v>50.520833333333343</v>
      </c>
      <c r="AJ999">
        <v>123.68558513717844</v>
      </c>
      <c r="AK999">
        <v>46.506413132440429</v>
      </c>
      <c r="AM999">
        <v>-11.64541160021194</v>
      </c>
      <c r="AN999">
        <v>99</v>
      </c>
      <c r="AO999">
        <v>99</v>
      </c>
      <c r="AP999">
        <v>99</v>
      </c>
      <c r="AQ999">
        <v>99</v>
      </c>
      <c r="AR999">
        <v>189.10684931506847</v>
      </c>
      <c r="AS999">
        <v>27.798888961867281</v>
      </c>
    </row>
    <row r="1000" spans="1:45">
      <c r="A1000">
        <v>17</v>
      </c>
      <c r="B1000">
        <v>62</v>
      </c>
      <c r="C1000">
        <v>2024</v>
      </c>
      <c r="D1000">
        <v>2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6</v>
      </c>
      <c r="N1000">
        <v>99</v>
      </c>
      <c r="O1000">
        <v>99</v>
      </c>
      <c r="P1000">
        <v>99</v>
      </c>
      <c r="Q1000">
        <v>172</v>
      </c>
      <c r="R1000">
        <v>233</v>
      </c>
      <c r="S1000">
        <v>5.0689655172413772</v>
      </c>
      <c r="T1000">
        <v>6</v>
      </c>
      <c r="U1000">
        <v>190.0974248927038</v>
      </c>
      <c r="V1000">
        <v>36.051502145922747</v>
      </c>
      <c r="W1000">
        <v>0</v>
      </c>
      <c r="X1000">
        <v>0.42918454935622319</v>
      </c>
      <c r="Y1000">
        <v>51.783067578016791</v>
      </c>
      <c r="Z1000">
        <v>1.6640636701528455</v>
      </c>
      <c r="AA1000">
        <v>0</v>
      </c>
      <c r="AB1000">
        <v>53.313572179833194</v>
      </c>
      <c r="AE1000">
        <v>9.8312236286919852</v>
      </c>
      <c r="AF1000">
        <v>8.2631518168777749</v>
      </c>
      <c r="AG1000">
        <v>500.51162790697663</v>
      </c>
      <c r="AH1000">
        <v>92.274678111588003</v>
      </c>
      <c r="AI1000">
        <v>54.935622317596568</v>
      </c>
      <c r="AJ1000">
        <v>124.1254376966963</v>
      </c>
      <c r="AK1000">
        <v>53.132397959241686</v>
      </c>
      <c r="AM1000">
        <v>0.20180833047225832</v>
      </c>
      <c r="AN1000">
        <v>99</v>
      </c>
      <c r="AO1000">
        <v>99</v>
      </c>
      <c r="AP1000">
        <v>99</v>
      </c>
      <c r="AQ1000">
        <v>99</v>
      </c>
      <c r="AR1000">
        <v>187.08837209302325</v>
      </c>
      <c r="AS1000">
        <v>28.464298731578975</v>
      </c>
    </row>
    <row r="1001" spans="1:45">
      <c r="A1001">
        <v>17</v>
      </c>
      <c r="B1001">
        <v>63</v>
      </c>
      <c r="C1001">
        <v>2024</v>
      </c>
      <c r="D1001">
        <v>3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6</v>
      </c>
      <c r="N1001">
        <v>99</v>
      </c>
      <c r="O1001">
        <v>99</v>
      </c>
      <c r="P1001">
        <v>99</v>
      </c>
      <c r="Q1001">
        <v>159</v>
      </c>
      <c r="R1001">
        <v>220</v>
      </c>
      <c r="S1001">
        <v>4.8636363636363633</v>
      </c>
      <c r="T1001">
        <v>6</v>
      </c>
      <c r="U1001">
        <v>178.30181818181825</v>
      </c>
      <c r="V1001">
        <v>31.36363636363636</v>
      </c>
      <c r="W1001">
        <v>0</v>
      </c>
      <c r="X1001">
        <v>0</v>
      </c>
      <c r="Y1001">
        <v>45.544160351781194</v>
      </c>
      <c r="Z1001">
        <v>1.5549175524899472</v>
      </c>
      <c r="AA1001">
        <v>0</v>
      </c>
      <c r="AB1001">
        <v>46.607402049836658</v>
      </c>
      <c r="AE1001">
        <v>11.840688912809471</v>
      </c>
      <c r="AF1001">
        <v>9.7698093404761028</v>
      </c>
      <c r="AG1001">
        <v>481.19211822660088</v>
      </c>
      <c r="AH1001">
        <v>91.818181818181827</v>
      </c>
      <c r="AI1001">
        <v>49.545454545454554</v>
      </c>
      <c r="AJ1001">
        <v>128.80786293406621</v>
      </c>
      <c r="AK1001">
        <v>53.937390427806967</v>
      </c>
      <c r="AM1001">
        <v>-22.017148086388595</v>
      </c>
      <c r="AN1001">
        <v>99</v>
      </c>
      <c r="AO1001">
        <v>99</v>
      </c>
      <c r="AP1001">
        <v>99</v>
      </c>
      <c r="AQ1001">
        <v>99</v>
      </c>
      <c r="AR1001">
        <v>184.44827586206901</v>
      </c>
      <c r="AS1001">
        <v>27.873835981010433</v>
      </c>
    </row>
    <row r="1002" spans="1:45">
      <c r="A1002">
        <v>17</v>
      </c>
      <c r="B1002">
        <v>64</v>
      </c>
      <c r="C1002">
        <v>2024</v>
      </c>
      <c r="D1002">
        <v>4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6</v>
      </c>
      <c r="N1002">
        <v>99</v>
      </c>
      <c r="O1002">
        <v>99</v>
      </c>
      <c r="P1002">
        <v>99</v>
      </c>
      <c r="Q1002">
        <v>217</v>
      </c>
      <c r="R1002">
        <v>318</v>
      </c>
      <c r="S1002">
        <v>5.1324921135646706</v>
      </c>
      <c r="T1002">
        <v>6</v>
      </c>
      <c r="U1002">
        <v>184.68396226415101</v>
      </c>
      <c r="V1002">
        <v>36.163522012578625</v>
      </c>
      <c r="W1002">
        <v>0</v>
      </c>
      <c r="X1002">
        <v>0.31446540880503127</v>
      </c>
      <c r="Y1002">
        <v>46.8853367875722</v>
      </c>
      <c r="Z1002">
        <v>1.7120483666815196</v>
      </c>
      <c r="AA1002">
        <v>0</v>
      </c>
      <c r="AB1002">
        <v>53.061132692653757</v>
      </c>
      <c r="AE1002">
        <v>9.3200468933177021</v>
      </c>
      <c r="AF1002">
        <v>7.4988661587193937</v>
      </c>
      <c r="AG1002">
        <v>488.62706270627069</v>
      </c>
      <c r="AH1002">
        <v>94.654088050314485</v>
      </c>
      <c r="AI1002">
        <v>59.119496855345922</v>
      </c>
      <c r="AJ1002">
        <v>116.16397392723373</v>
      </c>
      <c r="AK1002">
        <v>42.268657600104056</v>
      </c>
      <c r="AM1002">
        <v>-27.331479888172581</v>
      </c>
      <c r="AN1002">
        <v>99</v>
      </c>
      <c r="AO1002">
        <v>99</v>
      </c>
      <c r="AP1002">
        <v>99</v>
      </c>
      <c r="AQ1002">
        <v>99</v>
      </c>
      <c r="AR1002">
        <v>185.47524752475249</v>
      </c>
      <c r="AS1002">
        <v>28.64951133386521</v>
      </c>
    </row>
    <row r="1003" spans="1:45">
      <c r="A1003">
        <v>17</v>
      </c>
      <c r="B1003">
        <v>65</v>
      </c>
      <c r="C1003">
        <v>2024</v>
      </c>
      <c r="D1003">
        <v>5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6</v>
      </c>
      <c r="N1003">
        <v>99</v>
      </c>
      <c r="O1003">
        <v>99</v>
      </c>
      <c r="P1003">
        <v>99</v>
      </c>
      <c r="Q1003">
        <v>230</v>
      </c>
      <c r="R1003">
        <v>369</v>
      </c>
      <c r="S1003">
        <v>5.6097560975609762</v>
      </c>
      <c r="T1003">
        <v>6</v>
      </c>
      <c r="U1003">
        <v>196.63197831978323</v>
      </c>
      <c r="V1003">
        <v>50.948509485094839</v>
      </c>
      <c r="W1003">
        <v>0</v>
      </c>
      <c r="X1003">
        <v>0.54200542005420072</v>
      </c>
      <c r="Y1003">
        <v>44.549289491406867</v>
      </c>
      <c r="Z1003">
        <v>1.6995176089447355</v>
      </c>
      <c r="AA1003">
        <v>0</v>
      </c>
      <c r="AB1003">
        <v>52.047349325808483</v>
      </c>
      <c r="AE1003">
        <v>10.218775962337302</v>
      </c>
      <c r="AF1003">
        <v>8.7451091607950904</v>
      </c>
      <c r="AG1003">
        <v>491.00890207715122</v>
      </c>
      <c r="AH1003">
        <v>90.785907859078591</v>
      </c>
      <c r="AI1003">
        <v>65.582655826558252</v>
      </c>
      <c r="AJ1003">
        <v>106.74169400126848</v>
      </c>
      <c r="AK1003">
        <v>55.223433547917473</v>
      </c>
      <c r="AM1003">
        <v>-20.234479036161098</v>
      </c>
      <c r="AN1003">
        <v>99</v>
      </c>
      <c r="AO1003">
        <v>99</v>
      </c>
      <c r="AP1003">
        <v>99</v>
      </c>
      <c r="AQ1003">
        <v>99</v>
      </c>
      <c r="AR1003">
        <v>187.69139465875372</v>
      </c>
      <c r="AS1003">
        <v>29.827956030439207</v>
      </c>
    </row>
    <row r="1004" spans="1:45">
      <c r="A1004">
        <v>17</v>
      </c>
      <c r="B1004">
        <v>66</v>
      </c>
      <c r="C1004">
        <v>2024</v>
      </c>
      <c r="D1004">
        <v>6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6</v>
      </c>
      <c r="N1004">
        <v>99</v>
      </c>
      <c r="O1004">
        <v>99</v>
      </c>
      <c r="P1004">
        <v>99</v>
      </c>
      <c r="Q1004">
        <v>206</v>
      </c>
      <c r="R1004">
        <v>330</v>
      </c>
      <c r="S1004">
        <v>5.8480243161094245</v>
      </c>
      <c r="T1004">
        <v>6</v>
      </c>
      <c r="U1004">
        <v>205.51090909090919</v>
      </c>
      <c r="V1004">
        <v>56.969696969696976</v>
      </c>
      <c r="W1004">
        <v>0</v>
      </c>
      <c r="X1004">
        <v>0.60606060606060608</v>
      </c>
      <c r="Y1004">
        <v>47.332356180500639</v>
      </c>
      <c r="Z1004">
        <v>1.735722561446422</v>
      </c>
      <c r="AA1004">
        <v>0</v>
      </c>
      <c r="AB1004">
        <v>57.123065791905553</v>
      </c>
      <c r="AE1004">
        <v>9.0834021469859607</v>
      </c>
      <c r="AF1004">
        <v>7.99642405551345</v>
      </c>
      <c r="AG1004">
        <v>490.51746031746018</v>
      </c>
      <c r="AH1004">
        <v>95.454545454545439</v>
      </c>
      <c r="AI1004">
        <v>69.696969696969703</v>
      </c>
      <c r="AJ1004">
        <v>99.984104355186219</v>
      </c>
      <c r="AK1004">
        <v>46.706658248531241</v>
      </c>
      <c r="AM1004">
        <v>-16.77219039950295</v>
      </c>
      <c r="AN1004">
        <v>99</v>
      </c>
      <c r="AO1004">
        <v>99</v>
      </c>
      <c r="AP1004">
        <v>99</v>
      </c>
      <c r="AQ1004">
        <v>99</v>
      </c>
      <c r="AR1004">
        <v>188.39365079365081</v>
      </c>
      <c r="AS1004">
        <v>30.557935131151559</v>
      </c>
    </row>
    <row r="1005" spans="1:45">
      <c r="A1005">
        <v>17</v>
      </c>
      <c r="B1005">
        <v>67</v>
      </c>
      <c r="C1005">
        <v>2024</v>
      </c>
      <c r="D1005">
        <v>7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6</v>
      </c>
      <c r="N1005">
        <v>99</v>
      </c>
      <c r="O1005">
        <v>99</v>
      </c>
      <c r="P1005">
        <v>99</v>
      </c>
      <c r="Q1005">
        <v>156</v>
      </c>
      <c r="R1005">
        <v>268</v>
      </c>
      <c r="S1005">
        <v>5.9402985074626837</v>
      </c>
      <c r="T1005">
        <v>6</v>
      </c>
      <c r="U1005">
        <v>209.39477611940296</v>
      </c>
      <c r="V1005">
        <v>63.432835820895512</v>
      </c>
      <c r="W1005">
        <v>0</v>
      </c>
      <c r="X1005">
        <v>0.37313432835820903</v>
      </c>
      <c r="Y1005">
        <v>41.074600527966155</v>
      </c>
      <c r="Z1005">
        <v>1.6961818141679845</v>
      </c>
      <c r="AA1005">
        <v>0</v>
      </c>
      <c r="AB1005">
        <v>61.272962665218643</v>
      </c>
      <c r="AE1005">
        <v>10.280015343306482</v>
      </c>
      <c r="AF1005">
        <v>9.1183825967903367</v>
      </c>
      <c r="AG1005">
        <v>504.3774319066149</v>
      </c>
      <c r="AH1005">
        <v>94.776119402985088</v>
      </c>
      <c r="AI1005">
        <v>73.50746268656718</v>
      </c>
      <c r="AJ1005">
        <v>91.16352069904589</v>
      </c>
      <c r="AK1005">
        <v>35.584909268537551</v>
      </c>
      <c r="AM1005">
        <v>-10.720196954888491</v>
      </c>
      <c r="AN1005">
        <v>99</v>
      </c>
      <c r="AO1005">
        <v>99</v>
      </c>
      <c r="AP1005">
        <v>99</v>
      </c>
      <c r="AQ1005">
        <v>99</v>
      </c>
      <c r="AR1005">
        <v>189.74708171206225</v>
      </c>
      <c r="AS1005">
        <v>30.63708403089796</v>
      </c>
    </row>
    <row r="1006" spans="1:45">
      <c r="A1006">
        <v>17</v>
      </c>
      <c r="B1006">
        <v>68</v>
      </c>
      <c r="C1006">
        <v>2024</v>
      </c>
      <c r="D1006">
        <v>8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6</v>
      </c>
      <c r="N1006">
        <v>99</v>
      </c>
      <c r="O1006">
        <v>99</v>
      </c>
      <c r="P1006">
        <v>99</v>
      </c>
      <c r="Q1006">
        <v>193</v>
      </c>
      <c r="R1006">
        <v>310</v>
      </c>
      <c r="S1006">
        <v>5.661290322580645</v>
      </c>
      <c r="T1006">
        <v>6</v>
      </c>
      <c r="U1006">
        <v>208.67096774193553</v>
      </c>
      <c r="V1006">
        <v>55.161290322580641</v>
      </c>
      <c r="W1006">
        <v>0</v>
      </c>
      <c r="X1006">
        <v>0.64516129032258052</v>
      </c>
      <c r="Y1006">
        <v>44.124569949825393</v>
      </c>
      <c r="Z1006">
        <v>1.7537383884341577</v>
      </c>
      <c r="AA1006">
        <v>0</v>
      </c>
      <c r="AB1006">
        <v>60.22228162029365</v>
      </c>
      <c r="AE1006">
        <v>9.7668557025834897</v>
      </c>
      <c r="AF1006">
        <v>8.6845861886242002</v>
      </c>
      <c r="AG1006">
        <v>507.30921052631561</v>
      </c>
      <c r="AH1006">
        <v>96.774193548387117</v>
      </c>
      <c r="AI1006">
        <v>73.548387096774206</v>
      </c>
      <c r="AJ1006">
        <v>91.970978943348356</v>
      </c>
      <c r="AK1006">
        <v>36.787939549748927</v>
      </c>
      <c r="AM1006">
        <v>-2.7502168837138234</v>
      </c>
      <c r="AN1006">
        <v>99</v>
      </c>
      <c r="AO1006">
        <v>99</v>
      </c>
      <c r="AP1006">
        <v>99</v>
      </c>
      <c r="AQ1006">
        <v>99</v>
      </c>
      <c r="AR1006">
        <v>190.23684210526312</v>
      </c>
      <c r="AS1006">
        <v>30.120947884954035</v>
      </c>
    </row>
    <row r="1007" spans="1:45">
      <c r="A1007">
        <v>17</v>
      </c>
      <c r="B1007">
        <v>69</v>
      </c>
      <c r="C1007">
        <v>2024</v>
      </c>
      <c r="D1007">
        <v>9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6</v>
      </c>
      <c r="N1007">
        <v>99</v>
      </c>
      <c r="O1007">
        <v>99</v>
      </c>
      <c r="P1007">
        <v>99</v>
      </c>
      <c r="Q1007">
        <v>211</v>
      </c>
      <c r="R1007">
        <v>356</v>
      </c>
      <c r="S1007">
        <v>5.3785310734463287</v>
      </c>
      <c r="T1007">
        <v>6</v>
      </c>
      <c r="U1007">
        <v>205.84522471910111</v>
      </c>
      <c r="V1007">
        <v>48.03370786516853</v>
      </c>
      <c r="W1007">
        <v>0</v>
      </c>
      <c r="X1007">
        <v>0.5617977528089888</v>
      </c>
      <c r="Y1007">
        <v>45.140123345241939</v>
      </c>
      <c r="Z1007">
        <v>1.6704803547386589</v>
      </c>
      <c r="AA1007">
        <v>0</v>
      </c>
      <c r="AB1007">
        <v>45.891100618807982</v>
      </c>
      <c r="AE1007">
        <v>11.687458962573873</v>
      </c>
      <c r="AF1007">
        <v>10.490418162859452</v>
      </c>
      <c r="AG1007">
        <v>541.61449275362315</v>
      </c>
      <c r="AH1007">
        <v>96.067415730337061</v>
      </c>
      <c r="AI1007">
        <v>68.258426966292149</v>
      </c>
      <c r="AJ1007">
        <v>98.480774663717625</v>
      </c>
      <c r="AK1007">
        <v>39.722145088254891</v>
      </c>
      <c r="AM1007">
        <v>-19.247616417780719</v>
      </c>
      <c r="AN1007">
        <v>99</v>
      </c>
      <c r="AO1007">
        <v>99</v>
      </c>
      <c r="AP1007">
        <v>99</v>
      </c>
      <c r="AQ1007">
        <v>99</v>
      </c>
      <c r="AR1007">
        <v>191.05797101449275</v>
      </c>
      <c r="AS1007">
        <v>29.386542378926759</v>
      </c>
    </row>
    <row r="1008" spans="1:45">
      <c r="A1008">
        <v>17</v>
      </c>
      <c r="B1008">
        <v>70</v>
      </c>
      <c r="C1008">
        <v>2024</v>
      </c>
      <c r="D1008">
        <v>10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6</v>
      </c>
      <c r="N1008">
        <v>99</v>
      </c>
      <c r="O1008">
        <v>99</v>
      </c>
      <c r="P1008">
        <v>99</v>
      </c>
      <c r="Q1008">
        <v>488</v>
      </c>
      <c r="R1008">
        <v>724</v>
      </c>
      <c r="S1008">
        <v>4.8881215469613268</v>
      </c>
      <c r="T1008">
        <v>6</v>
      </c>
      <c r="U1008">
        <v>198.22596685082911</v>
      </c>
      <c r="V1008">
        <v>32.596685082872931</v>
      </c>
      <c r="W1008">
        <v>0</v>
      </c>
      <c r="X1008">
        <v>0</v>
      </c>
      <c r="Y1008">
        <v>45.08169674015312</v>
      </c>
      <c r="Z1008">
        <v>1.4791076549188689</v>
      </c>
      <c r="AA1008">
        <v>0</v>
      </c>
      <c r="AB1008">
        <v>49.672298512076956</v>
      </c>
      <c r="AE1008">
        <v>16.060337178349599</v>
      </c>
      <c r="AF1008">
        <v>15.074195844931872</v>
      </c>
      <c r="AG1008">
        <v>550.64598025387875</v>
      </c>
      <c r="AH1008">
        <v>97.65193370165747</v>
      </c>
      <c r="AI1008">
        <v>61.464088397790057</v>
      </c>
      <c r="AJ1008">
        <v>100.65064873278068</v>
      </c>
      <c r="AK1008">
        <v>46.926652155785192</v>
      </c>
      <c r="AM1008">
        <v>-12.094390078630337</v>
      </c>
      <c r="AN1008">
        <v>99</v>
      </c>
      <c r="AO1008">
        <v>99</v>
      </c>
      <c r="AP1008">
        <v>99</v>
      </c>
      <c r="AQ1008">
        <v>99</v>
      </c>
      <c r="AR1008">
        <v>191.21720733427364</v>
      </c>
      <c r="AS1008">
        <v>28.111707855889694</v>
      </c>
    </row>
    <row r="1009" spans="1:45">
      <c r="A1009">
        <v>17</v>
      </c>
      <c r="B1009">
        <v>71</v>
      </c>
      <c r="C1009">
        <v>2024</v>
      </c>
      <c r="D1009">
        <v>11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6</v>
      </c>
      <c r="N1009">
        <v>99</v>
      </c>
      <c r="O1009">
        <v>99</v>
      </c>
      <c r="P1009">
        <v>99</v>
      </c>
      <c r="Q1009">
        <v>431</v>
      </c>
      <c r="R1009">
        <v>689</v>
      </c>
      <c r="S1009">
        <v>4.8544395924308592</v>
      </c>
      <c r="T1009">
        <v>6</v>
      </c>
      <c r="U1009">
        <v>197.99085631349789</v>
      </c>
      <c r="V1009">
        <v>32.801161103047896</v>
      </c>
      <c r="W1009">
        <v>0</v>
      </c>
      <c r="X1009">
        <v>0</v>
      </c>
      <c r="Y1009">
        <v>44.18099356233391</v>
      </c>
      <c r="Z1009">
        <v>1.5029302736472903</v>
      </c>
      <c r="AA1009">
        <v>0</v>
      </c>
      <c r="AB1009">
        <v>50.891791001923238</v>
      </c>
      <c r="AE1009">
        <v>15.719826602783485</v>
      </c>
      <c r="AF1009">
        <v>14.298288983168019</v>
      </c>
      <c r="AG1009">
        <v>553.86904761904759</v>
      </c>
      <c r="AH1009">
        <v>96.952104499274299</v>
      </c>
      <c r="AI1009">
        <v>61.973875181422351</v>
      </c>
      <c r="AJ1009">
        <v>99.885399185874718</v>
      </c>
      <c r="AK1009">
        <v>50.575392923370195</v>
      </c>
      <c r="AM1009">
        <v>-10.054816168234824</v>
      </c>
      <c r="AN1009">
        <v>99</v>
      </c>
      <c r="AO1009">
        <v>99</v>
      </c>
      <c r="AP1009">
        <v>99</v>
      </c>
      <c r="AQ1009">
        <v>99</v>
      </c>
      <c r="AR1009">
        <v>191.38690476190476</v>
      </c>
      <c r="AS1009">
        <v>27.992174249350544</v>
      </c>
    </row>
    <row r="1010" spans="1:45">
      <c r="A1010">
        <v>17</v>
      </c>
      <c r="B1010">
        <v>72</v>
      </c>
      <c r="C1010">
        <v>2024</v>
      </c>
      <c r="D1010">
        <v>12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6</v>
      </c>
      <c r="N1010">
        <v>99</v>
      </c>
      <c r="O1010">
        <v>99</v>
      </c>
      <c r="P1010">
        <v>99</v>
      </c>
      <c r="Q1010">
        <v>99</v>
      </c>
      <c r="R1010">
        <v>152</v>
      </c>
      <c r="S1010">
        <v>5.0460526315789487</v>
      </c>
      <c r="T1010">
        <v>6</v>
      </c>
      <c r="U1010">
        <v>194.51842105263168</v>
      </c>
      <c r="V1010">
        <v>34.868421052631597</v>
      </c>
      <c r="W1010">
        <v>0</v>
      </c>
      <c r="X1010">
        <v>0</v>
      </c>
      <c r="Y1010">
        <v>52.490364305035357</v>
      </c>
      <c r="Z1010">
        <v>1.6113855422123429</v>
      </c>
      <c r="AA1010">
        <v>0</v>
      </c>
      <c r="AB1010">
        <v>65.433619646923404</v>
      </c>
      <c r="AE1010">
        <v>14.448669201520921</v>
      </c>
      <c r="AF1010">
        <v>12.608760732146351</v>
      </c>
      <c r="AG1010">
        <v>545.29729729729718</v>
      </c>
      <c r="AH1010">
        <v>96.710526315789508</v>
      </c>
      <c r="AI1010">
        <v>69.078947368421041</v>
      </c>
      <c r="AJ1010">
        <v>116.88510525525999</v>
      </c>
      <c r="AK1010">
        <v>60.318733690133442</v>
      </c>
      <c r="AM1010">
        <v>20.2988236674937</v>
      </c>
      <c r="AN1010">
        <v>99</v>
      </c>
      <c r="AO1010">
        <v>99</v>
      </c>
      <c r="AP1010">
        <v>99</v>
      </c>
      <c r="AQ1010">
        <v>99</v>
      </c>
      <c r="AR1010">
        <v>188.87837837837836</v>
      </c>
      <c r="AS1010">
        <v>28.460979951277821</v>
      </c>
    </row>
    <row r="1011" spans="1:45">
      <c r="A1011">
        <v>17</v>
      </c>
      <c r="B1011">
        <v>73</v>
      </c>
      <c r="C1011">
        <v>2024</v>
      </c>
      <c r="D1011">
        <v>1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7</v>
      </c>
      <c r="N1011">
        <v>99</v>
      </c>
      <c r="O1011">
        <v>99</v>
      </c>
      <c r="P1011">
        <v>99</v>
      </c>
      <c r="Q1011">
        <v>386</v>
      </c>
      <c r="R1011">
        <v>594</v>
      </c>
      <c r="S1011">
        <v>5.2340067340067344</v>
      </c>
      <c r="T1011">
        <v>7</v>
      </c>
      <c r="U1011">
        <v>210.77138047138047</v>
      </c>
      <c r="V1011">
        <v>41.414141414141405</v>
      </c>
      <c r="W1011">
        <v>100</v>
      </c>
      <c r="X1011">
        <v>0</v>
      </c>
      <c r="Y1011">
        <v>43.423538075990969</v>
      </c>
      <c r="Z1011">
        <v>1.6598208211140775</v>
      </c>
      <c r="AA1011">
        <v>0</v>
      </c>
      <c r="AB1011">
        <v>51.735269654878302</v>
      </c>
      <c r="AE1011">
        <v>18.470149253731343</v>
      </c>
      <c r="AF1011">
        <v>17.189663756006514</v>
      </c>
      <c r="AG1011">
        <v>542.62847222222229</v>
      </c>
      <c r="AH1011">
        <v>96.969696969696983</v>
      </c>
      <c r="AI1011">
        <v>54.882154882154865</v>
      </c>
      <c r="AJ1011">
        <v>117.1810423632279</v>
      </c>
      <c r="AK1011">
        <v>38.263332133371748</v>
      </c>
      <c r="AM1011">
        <v>-17.456429949642182</v>
      </c>
      <c r="AN1011">
        <v>99</v>
      </c>
      <c r="AO1011">
        <v>99</v>
      </c>
      <c r="AP1011">
        <v>99</v>
      </c>
      <c r="AQ1011">
        <v>99</v>
      </c>
      <c r="AR1011">
        <v>192.54861111111111</v>
      </c>
      <c r="AS1011">
        <v>29.301472714712396</v>
      </c>
    </row>
    <row r="1012" spans="1:45">
      <c r="A1012">
        <v>17</v>
      </c>
      <c r="B1012">
        <v>74</v>
      </c>
      <c r="C1012">
        <v>2024</v>
      </c>
      <c r="D1012">
        <v>2</v>
      </c>
      <c r="E1012">
        <v>99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7</v>
      </c>
      <c r="N1012">
        <v>99</v>
      </c>
      <c r="O1012">
        <v>99</v>
      </c>
      <c r="P1012">
        <v>99</v>
      </c>
      <c r="Q1012">
        <v>262</v>
      </c>
      <c r="R1012">
        <v>387</v>
      </c>
      <c r="S1012">
        <v>5.4341085271317837</v>
      </c>
      <c r="T1012">
        <v>7</v>
      </c>
      <c r="U1012">
        <v>208.77054263565901</v>
      </c>
      <c r="V1012">
        <v>43.152454780361758</v>
      </c>
      <c r="W1012">
        <v>100</v>
      </c>
      <c r="X1012">
        <v>0</v>
      </c>
      <c r="Y1012">
        <v>44.258331503316512</v>
      </c>
      <c r="Z1012">
        <v>1.7261252686297799</v>
      </c>
      <c r="AA1012">
        <v>0</v>
      </c>
      <c r="AB1012">
        <v>53.908449457809056</v>
      </c>
      <c r="AE1012">
        <v>16.329113924050631</v>
      </c>
      <c r="AF1012">
        <v>15.072793948510403</v>
      </c>
      <c r="AG1012">
        <v>517.25136612021856</v>
      </c>
      <c r="AH1012">
        <v>94.315245478036175</v>
      </c>
      <c r="AI1012">
        <v>54.780361757105936</v>
      </c>
      <c r="AJ1012">
        <v>114.96607808460544</v>
      </c>
      <c r="AK1012">
        <v>51.948948387716207</v>
      </c>
      <c r="AM1012">
        <v>-13.398958187795738</v>
      </c>
      <c r="AN1012">
        <v>99</v>
      </c>
      <c r="AO1012">
        <v>99</v>
      </c>
      <c r="AP1012">
        <v>99</v>
      </c>
      <c r="AQ1012">
        <v>99</v>
      </c>
      <c r="AR1012">
        <v>191.11202185792351</v>
      </c>
      <c r="AS1012">
        <v>29.803146472507201</v>
      </c>
    </row>
    <row r="1013" spans="1:45">
      <c r="A1013">
        <v>17</v>
      </c>
      <c r="B1013">
        <v>75</v>
      </c>
      <c r="C1013">
        <v>2024</v>
      </c>
      <c r="D1013">
        <v>3</v>
      </c>
      <c r="E1013">
        <v>99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7</v>
      </c>
      <c r="N1013">
        <v>99</v>
      </c>
      <c r="O1013">
        <v>99</v>
      </c>
      <c r="P1013">
        <v>99</v>
      </c>
      <c r="Q1013">
        <v>228</v>
      </c>
      <c r="R1013">
        <v>325</v>
      </c>
      <c r="S1013">
        <v>5.2153846153846164</v>
      </c>
      <c r="T1013">
        <v>7</v>
      </c>
      <c r="U1013">
        <v>203.47384615384604</v>
      </c>
      <c r="V1013">
        <v>39.384615384615373</v>
      </c>
      <c r="W1013">
        <v>100</v>
      </c>
      <c r="X1013">
        <v>0</v>
      </c>
      <c r="Y1013">
        <v>40.413823518209263</v>
      </c>
      <c r="Z1013">
        <v>1.6888075692384723</v>
      </c>
      <c r="AA1013">
        <v>0</v>
      </c>
      <c r="AB1013">
        <v>42.405497329141802</v>
      </c>
      <c r="AE1013">
        <v>17.491926803013996</v>
      </c>
      <c r="AF1013">
        <v>16.470227241764313</v>
      </c>
      <c r="AG1013">
        <v>510.95205479452051</v>
      </c>
      <c r="AH1013">
        <v>89.230769230769212</v>
      </c>
      <c r="AI1013">
        <v>48.923076923076913</v>
      </c>
      <c r="AJ1013">
        <v>124.15193587177492</v>
      </c>
      <c r="AK1013">
        <v>36.655758241232448</v>
      </c>
      <c r="AM1013">
        <v>-35.187526312775795</v>
      </c>
      <c r="AN1013">
        <v>99</v>
      </c>
      <c r="AO1013">
        <v>99</v>
      </c>
      <c r="AP1013">
        <v>99</v>
      </c>
      <c r="AQ1013">
        <v>99</v>
      </c>
      <c r="AR1013">
        <v>190.60616438356163</v>
      </c>
      <c r="AS1013">
        <v>29.260645851610253</v>
      </c>
    </row>
    <row r="1014" spans="1:45">
      <c r="A1014">
        <v>17</v>
      </c>
      <c r="B1014">
        <v>76</v>
      </c>
      <c r="C1014">
        <v>2024</v>
      </c>
      <c r="D1014">
        <v>4</v>
      </c>
      <c r="E1014">
        <v>99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7</v>
      </c>
      <c r="N1014">
        <v>99</v>
      </c>
      <c r="O1014">
        <v>99</v>
      </c>
      <c r="P1014">
        <v>99</v>
      </c>
      <c r="Q1014">
        <v>345</v>
      </c>
      <c r="R1014">
        <v>552</v>
      </c>
      <c r="S1014">
        <v>5.6630434782608692</v>
      </c>
      <c r="T1014">
        <v>7</v>
      </c>
      <c r="U1014">
        <v>209.35181159420296</v>
      </c>
      <c r="V1014">
        <v>48.188405797101439</v>
      </c>
      <c r="W1014">
        <v>100</v>
      </c>
      <c r="X1014">
        <v>0.18115942028985504</v>
      </c>
      <c r="Y1014">
        <v>41.194695868917989</v>
      </c>
      <c r="Z1014">
        <v>1.8234215364415649</v>
      </c>
      <c r="AA1014">
        <v>0</v>
      </c>
      <c r="AB1014">
        <v>53.207425250319282</v>
      </c>
      <c r="AE1014">
        <v>16.178194607268459</v>
      </c>
      <c r="AF1014">
        <v>14.755539733986534</v>
      </c>
      <c r="AG1014">
        <v>500.98084291187752</v>
      </c>
      <c r="AH1014">
        <v>93.659420289855078</v>
      </c>
      <c r="AI1014">
        <v>59.239130434782609</v>
      </c>
      <c r="AJ1014">
        <v>110.22582017736242</v>
      </c>
      <c r="AK1014">
        <v>33.174410212938383</v>
      </c>
      <c r="AM1014">
        <v>-33.229336328734966</v>
      </c>
      <c r="AN1014">
        <v>99</v>
      </c>
      <c r="AO1014">
        <v>99</v>
      </c>
      <c r="AP1014">
        <v>99</v>
      </c>
      <c r="AQ1014">
        <v>99</v>
      </c>
      <c r="AR1014">
        <v>190.21839080459768</v>
      </c>
      <c r="AS1014">
        <v>30.344602322491713</v>
      </c>
    </row>
    <row r="1015" spans="1:45">
      <c r="A1015">
        <v>17</v>
      </c>
      <c r="B1015">
        <v>77</v>
      </c>
      <c r="C1015">
        <v>2024</v>
      </c>
      <c r="D1015">
        <v>5</v>
      </c>
      <c r="E1015">
        <v>99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7</v>
      </c>
      <c r="N1015">
        <v>99</v>
      </c>
      <c r="O1015">
        <v>99</v>
      </c>
      <c r="P1015">
        <v>99</v>
      </c>
      <c r="Q1015">
        <v>396</v>
      </c>
      <c r="R1015">
        <v>661</v>
      </c>
      <c r="S1015">
        <v>5.86232980332829</v>
      </c>
      <c r="T1015">
        <v>7</v>
      </c>
      <c r="U1015">
        <v>218.14326777609679</v>
      </c>
      <c r="V1015">
        <v>54.462934947049924</v>
      </c>
      <c r="W1015">
        <v>100</v>
      </c>
      <c r="X1015">
        <v>0.30257186081694409</v>
      </c>
      <c r="Y1015">
        <v>41.132810291952943</v>
      </c>
      <c r="Z1015">
        <v>1.7629881163784089</v>
      </c>
      <c r="AA1015">
        <v>0</v>
      </c>
      <c r="AB1015">
        <v>48.088983334582814</v>
      </c>
      <c r="AE1015">
        <v>18.305178620880643</v>
      </c>
      <c r="AF1015">
        <v>17.379128490208799</v>
      </c>
      <c r="AG1015">
        <v>503.49447077409184</v>
      </c>
      <c r="AH1015">
        <v>95.763993948562785</v>
      </c>
      <c r="AI1015">
        <v>66.263237518910742</v>
      </c>
      <c r="AJ1015">
        <v>106.51782835627711</v>
      </c>
      <c r="AK1015">
        <v>34.052507443963947</v>
      </c>
      <c r="AM1015">
        <v>-37.743360245499176</v>
      </c>
      <c r="AN1015">
        <v>99</v>
      </c>
      <c r="AO1015">
        <v>99</v>
      </c>
      <c r="AP1015">
        <v>99</v>
      </c>
      <c r="AQ1015">
        <v>99</v>
      </c>
      <c r="AR1015">
        <v>191.87993680884671</v>
      </c>
      <c r="AS1015">
        <v>30.907222637662965</v>
      </c>
    </row>
    <row r="1016" spans="1:45">
      <c r="A1016">
        <v>17</v>
      </c>
      <c r="B1016">
        <v>78</v>
      </c>
      <c r="C1016">
        <v>2024</v>
      </c>
      <c r="D1016">
        <v>6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7</v>
      </c>
      <c r="N1016">
        <v>99</v>
      </c>
      <c r="O1016">
        <v>99</v>
      </c>
      <c r="P1016">
        <v>99</v>
      </c>
      <c r="Q1016">
        <v>371</v>
      </c>
      <c r="R1016">
        <v>710</v>
      </c>
      <c r="S1016">
        <v>6.025352112676055</v>
      </c>
      <c r="T1016">
        <v>7</v>
      </c>
      <c r="U1016">
        <v>224.53873239436649</v>
      </c>
      <c r="V1016">
        <v>61.830985915492974</v>
      </c>
      <c r="W1016">
        <v>100</v>
      </c>
      <c r="X1016">
        <v>0.56338028169014076</v>
      </c>
      <c r="Y1016">
        <v>40.270642941231152</v>
      </c>
      <c r="Z1016">
        <v>1.6330838631820699</v>
      </c>
      <c r="AA1016">
        <v>0</v>
      </c>
      <c r="AB1016">
        <v>54.969671640234559</v>
      </c>
      <c r="AE1016">
        <v>19.543077346545555</v>
      </c>
      <c r="AF1016">
        <v>18.797349311104831</v>
      </c>
      <c r="AG1016">
        <v>500.49271137026238</v>
      </c>
      <c r="AH1016">
        <v>96.338028169014095</v>
      </c>
      <c r="AI1016">
        <v>68.732394366197198</v>
      </c>
      <c r="AJ1016">
        <v>91.276671197482742</v>
      </c>
      <c r="AK1016">
        <v>25.716499716036139</v>
      </c>
      <c r="AM1016">
        <v>-37.262388655061592</v>
      </c>
      <c r="AN1016">
        <v>99</v>
      </c>
      <c r="AO1016">
        <v>99</v>
      </c>
      <c r="AP1016">
        <v>99</v>
      </c>
      <c r="AQ1016">
        <v>99</v>
      </c>
      <c r="AR1016">
        <v>192.37317784256561</v>
      </c>
      <c r="AS1016">
        <v>31.441887985643319</v>
      </c>
    </row>
    <row r="1017" spans="1:45">
      <c r="A1017">
        <v>17</v>
      </c>
      <c r="B1017">
        <v>79</v>
      </c>
      <c r="C1017">
        <v>2024</v>
      </c>
      <c r="D1017">
        <v>7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7</v>
      </c>
      <c r="N1017">
        <v>99</v>
      </c>
      <c r="O1017">
        <v>99</v>
      </c>
      <c r="P1017">
        <v>99</v>
      </c>
      <c r="Q1017">
        <v>233</v>
      </c>
      <c r="R1017">
        <v>415</v>
      </c>
      <c r="S1017">
        <v>5.934939759036145</v>
      </c>
      <c r="T1017">
        <v>7</v>
      </c>
      <c r="U1017">
        <v>225.54096385542181</v>
      </c>
      <c r="V1017">
        <v>61.686746987951793</v>
      </c>
      <c r="W1017">
        <v>100</v>
      </c>
      <c r="X1017">
        <v>0.48192771084337344</v>
      </c>
      <c r="Y1017">
        <v>39.878505356048819</v>
      </c>
      <c r="Z1017">
        <v>1.5976212539490753</v>
      </c>
      <c r="AA1017">
        <v>0</v>
      </c>
      <c r="AB1017">
        <v>49.115452036712625</v>
      </c>
      <c r="AE1017">
        <v>15.9186804756425</v>
      </c>
      <c r="AF1017">
        <v>15.208651299022373</v>
      </c>
      <c r="AG1017">
        <v>529.48148148148141</v>
      </c>
      <c r="AH1017">
        <v>97.108433734939766</v>
      </c>
      <c r="AI1017">
        <v>68.915662650602414</v>
      </c>
      <c r="AJ1017">
        <v>93.586839729978578</v>
      </c>
      <c r="AK1017">
        <v>27.311294107898473</v>
      </c>
      <c r="AM1017">
        <v>-33.010940946124741</v>
      </c>
      <c r="AN1017">
        <v>99</v>
      </c>
      <c r="AO1017">
        <v>99</v>
      </c>
      <c r="AP1017">
        <v>99</v>
      </c>
      <c r="AQ1017">
        <v>99</v>
      </c>
      <c r="AR1017">
        <v>193.02716049382721</v>
      </c>
      <c r="AS1017">
        <v>31.26721215176492</v>
      </c>
    </row>
    <row r="1018" spans="1:45">
      <c r="A1018">
        <v>17</v>
      </c>
      <c r="B1018">
        <v>80</v>
      </c>
      <c r="C1018">
        <v>2024</v>
      </c>
      <c r="D1018">
        <v>8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7</v>
      </c>
      <c r="N1018">
        <v>99</v>
      </c>
      <c r="O1018">
        <v>99</v>
      </c>
      <c r="P1018">
        <v>99</v>
      </c>
      <c r="Q1018">
        <v>277</v>
      </c>
      <c r="R1018">
        <v>508</v>
      </c>
      <c r="S1018">
        <v>6.0767716535433092</v>
      </c>
      <c r="T1018">
        <v>7</v>
      </c>
      <c r="U1018">
        <v>225.203937007874</v>
      </c>
      <c r="V1018">
        <v>61.417322834645645</v>
      </c>
      <c r="W1018">
        <v>100</v>
      </c>
      <c r="X1018">
        <v>0.59055118110236227</v>
      </c>
      <c r="Y1018">
        <v>40.415930342439005</v>
      </c>
      <c r="Z1018">
        <v>1.6929717532512785</v>
      </c>
      <c r="AA1018">
        <v>0</v>
      </c>
      <c r="AB1018">
        <v>53.274836892895742</v>
      </c>
      <c r="AE1018">
        <v>16.005040957781979</v>
      </c>
      <c r="AF1018">
        <v>15.359076250446559</v>
      </c>
      <c r="AG1018">
        <v>510.71399594320491</v>
      </c>
      <c r="AH1018">
        <v>96.850393700787421</v>
      </c>
      <c r="AI1018">
        <v>72.834645669291305</v>
      </c>
      <c r="AJ1018">
        <v>95.939241606214779</v>
      </c>
      <c r="AK1018">
        <v>39.235795968754971</v>
      </c>
      <c r="AM1018">
        <v>-9.7356139873977039</v>
      </c>
      <c r="AN1018">
        <v>99</v>
      </c>
      <c r="AO1018">
        <v>99</v>
      </c>
      <c r="AP1018">
        <v>99</v>
      </c>
      <c r="AQ1018">
        <v>99</v>
      </c>
      <c r="AR1018">
        <v>192.30020283975659</v>
      </c>
      <c r="AS1018">
        <v>31.565689530203361</v>
      </c>
    </row>
    <row r="1019" spans="1:45">
      <c r="A1019">
        <v>17</v>
      </c>
      <c r="B1019">
        <v>81</v>
      </c>
      <c r="C1019">
        <v>2024</v>
      </c>
      <c r="D1019">
        <v>9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7</v>
      </c>
      <c r="N1019">
        <v>99</v>
      </c>
      <c r="O1019">
        <v>99</v>
      </c>
      <c r="P1019">
        <v>99</v>
      </c>
      <c r="Q1019">
        <v>308</v>
      </c>
      <c r="R1019">
        <v>563</v>
      </c>
      <c r="S1019">
        <v>5.7655417406749523</v>
      </c>
      <c r="T1019">
        <v>7</v>
      </c>
      <c r="U1019">
        <v>224.10301953818819</v>
      </c>
      <c r="V1019">
        <v>53.285968028419198</v>
      </c>
      <c r="W1019">
        <v>100</v>
      </c>
      <c r="X1019">
        <v>0</v>
      </c>
      <c r="Y1019">
        <v>43.30999385992812</v>
      </c>
      <c r="Z1019">
        <v>1.667286065360762</v>
      </c>
      <c r="AA1019">
        <v>0</v>
      </c>
      <c r="AB1019">
        <v>48.900095976291006</v>
      </c>
      <c r="AE1019">
        <v>18.483256730137889</v>
      </c>
      <c r="AF1019">
        <v>18.06167854936248</v>
      </c>
      <c r="AG1019">
        <v>532.83029197080305</v>
      </c>
      <c r="AH1019">
        <v>96.092362344582583</v>
      </c>
      <c r="AI1019">
        <v>70.337477797513301</v>
      </c>
      <c r="AJ1019">
        <v>107.16331776143072</v>
      </c>
      <c r="AK1019">
        <v>45.297137121726649</v>
      </c>
      <c r="AM1019">
        <v>-18.749754899417663</v>
      </c>
      <c r="AN1019">
        <v>99</v>
      </c>
      <c r="AO1019">
        <v>99</v>
      </c>
      <c r="AP1019">
        <v>99</v>
      </c>
      <c r="AQ1019">
        <v>99</v>
      </c>
      <c r="AR1019">
        <v>193.60036496350361</v>
      </c>
      <c r="AS1019">
        <v>30.796849364074291</v>
      </c>
    </row>
    <row r="1020" spans="1:45">
      <c r="A1020">
        <v>17</v>
      </c>
      <c r="B1020">
        <v>82</v>
      </c>
      <c r="C1020">
        <v>2024</v>
      </c>
      <c r="D1020">
        <v>10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7</v>
      </c>
      <c r="N1020">
        <v>99</v>
      </c>
      <c r="O1020">
        <v>99</v>
      </c>
      <c r="P1020">
        <v>99</v>
      </c>
      <c r="Q1020">
        <v>559</v>
      </c>
      <c r="R1020">
        <v>859</v>
      </c>
      <c r="S1020">
        <v>5.1911421911421938</v>
      </c>
      <c r="T1020">
        <v>7</v>
      </c>
      <c r="U1020">
        <v>217.36938300349263</v>
      </c>
      <c r="V1020">
        <v>39.580908032596049</v>
      </c>
      <c r="W1020">
        <v>100</v>
      </c>
      <c r="X1020">
        <v>0</v>
      </c>
      <c r="Y1020">
        <v>43.454468226133265</v>
      </c>
      <c r="Z1020">
        <v>1.465833118986311</v>
      </c>
      <c r="AA1020">
        <v>0</v>
      </c>
      <c r="AB1020">
        <v>45.90832737853632</v>
      </c>
      <c r="AE1020">
        <v>19.0550133096717</v>
      </c>
      <c r="AF1020">
        <v>19.612211985487505</v>
      </c>
      <c r="AG1020">
        <v>561.43601895734594</v>
      </c>
      <c r="AH1020">
        <v>98.253783469150221</v>
      </c>
      <c r="AI1020">
        <v>59.371362048894056</v>
      </c>
      <c r="AJ1020">
        <v>101.67448491499501</v>
      </c>
      <c r="AK1020">
        <v>47.072827481784913</v>
      </c>
      <c r="AM1020">
        <v>-19.98690200316403</v>
      </c>
      <c r="AN1020">
        <v>99</v>
      </c>
      <c r="AO1020">
        <v>99</v>
      </c>
      <c r="AP1020">
        <v>99</v>
      </c>
      <c r="AQ1020">
        <v>99</v>
      </c>
      <c r="AR1020">
        <v>194.56516587677723</v>
      </c>
      <c r="AS1020">
        <v>29.331309104579219</v>
      </c>
    </row>
    <row r="1021" spans="1:45">
      <c r="A1021">
        <v>17</v>
      </c>
      <c r="B1021">
        <v>83</v>
      </c>
      <c r="C1021">
        <v>2024</v>
      </c>
      <c r="D1021">
        <v>11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7</v>
      </c>
      <c r="N1021">
        <v>99</v>
      </c>
      <c r="O1021">
        <v>99</v>
      </c>
      <c r="P1021">
        <v>99</v>
      </c>
      <c r="Q1021">
        <v>513</v>
      </c>
      <c r="R1021">
        <v>838</v>
      </c>
      <c r="S1021">
        <v>5.3261648745519699</v>
      </c>
      <c r="T1021">
        <v>7</v>
      </c>
      <c r="U1021">
        <v>218.36217183770873</v>
      </c>
      <c r="V1021">
        <v>41.527446300716001</v>
      </c>
      <c r="W1021">
        <v>100</v>
      </c>
      <c r="X1021">
        <v>0</v>
      </c>
      <c r="Y1021">
        <v>42.718887558467344</v>
      </c>
      <c r="Z1021">
        <v>1.5454872936754196</v>
      </c>
      <c r="AA1021">
        <v>0</v>
      </c>
      <c r="AB1021">
        <v>46.577554695794589</v>
      </c>
      <c r="AE1021">
        <v>19.119324663472504</v>
      </c>
      <c r="AF1021">
        <v>19.179670340785233</v>
      </c>
      <c r="AG1021">
        <v>558.47095179233634</v>
      </c>
      <c r="AH1021">
        <v>96.181384248209994</v>
      </c>
      <c r="AI1021">
        <v>62.410501193317401</v>
      </c>
      <c r="AJ1021">
        <v>103.78967254872452</v>
      </c>
      <c r="AK1021">
        <v>42.330383851511925</v>
      </c>
      <c r="AM1021">
        <v>-14.58082688201822</v>
      </c>
      <c r="AN1021">
        <v>99</v>
      </c>
      <c r="AO1021">
        <v>99</v>
      </c>
      <c r="AP1021">
        <v>99</v>
      </c>
      <c r="AQ1021">
        <v>99</v>
      </c>
      <c r="AR1021">
        <v>194.23485784919652</v>
      </c>
      <c r="AS1021">
        <v>29.623715320747799</v>
      </c>
    </row>
    <row r="1022" spans="1:45">
      <c r="A1022">
        <v>17</v>
      </c>
      <c r="B1022">
        <v>84</v>
      </c>
      <c r="C1022">
        <v>2024</v>
      </c>
      <c r="D1022">
        <v>12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7</v>
      </c>
      <c r="N1022">
        <v>99</v>
      </c>
      <c r="O1022">
        <v>99</v>
      </c>
      <c r="P1022">
        <v>99</v>
      </c>
      <c r="Q1022">
        <v>132</v>
      </c>
      <c r="R1022">
        <v>211</v>
      </c>
      <c r="S1022">
        <v>5.080568720379147</v>
      </c>
      <c r="T1022">
        <v>7</v>
      </c>
      <c r="U1022">
        <v>208.09383886255935</v>
      </c>
      <c r="V1022">
        <v>35.071090047393369</v>
      </c>
      <c r="W1022">
        <v>100</v>
      </c>
      <c r="X1022">
        <v>0</v>
      </c>
      <c r="Y1022">
        <v>49.765422339397006</v>
      </c>
      <c r="Z1022">
        <v>1.4500046277970828</v>
      </c>
      <c r="AA1022">
        <v>0</v>
      </c>
      <c r="AB1022">
        <v>56.222439752252882</v>
      </c>
      <c r="AE1022">
        <v>20.057034220532319</v>
      </c>
      <c r="AF1022">
        <v>18.7244796350953</v>
      </c>
      <c r="AG1022">
        <v>553.93269230769215</v>
      </c>
      <c r="AH1022">
        <v>97.630331753554529</v>
      </c>
      <c r="AI1022">
        <v>58.293838862559248</v>
      </c>
      <c r="AJ1022">
        <v>111.68342660111618</v>
      </c>
      <c r="AK1022">
        <v>61.425737438341606</v>
      </c>
      <c r="AM1022">
        <v>4.3523352905557218</v>
      </c>
      <c r="AN1022">
        <v>99</v>
      </c>
      <c r="AO1022">
        <v>99</v>
      </c>
      <c r="AP1022">
        <v>99</v>
      </c>
      <c r="AQ1022">
        <v>99</v>
      </c>
      <c r="AR1022">
        <v>192.70673076923072</v>
      </c>
      <c r="AS1022">
        <v>28.724219379256297</v>
      </c>
    </row>
    <row r="1023" spans="1:45">
      <c r="A1023">
        <v>17</v>
      </c>
      <c r="B1023">
        <v>85</v>
      </c>
      <c r="C1023">
        <v>2024</v>
      </c>
      <c r="D1023">
        <v>1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8</v>
      </c>
      <c r="N1023">
        <v>99</v>
      </c>
      <c r="O1023">
        <v>99</v>
      </c>
      <c r="P1023">
        <v>99</v>
      </c>
      <c r="Q1023">
        <v>448</v>
      </c>
      <c r="R1023">
        <v>705</v>
      </c>
      <c r="S1023">
        <v>5.6936170212765935</v>
      </c>
      <c r="T1023">
        <v>8</v>
      </c>
      <c r="U1023">
        <v>233.87985815602872</v>
      </c>
      <c r="V1023">
        <v>48.794326241134762</v>
      </c>
      <c r="W1023">
        <v>100</v>
      </c>
      <c r="X1023">
        <v>0.28368794326241126</v>
      </c>
      <c r="Y1023">
        <v>40.974277590865277</v>
      </c>
      <c r="Z1023">
        <v>1.6690003278795527</v>
      </c>
      <c r="AA1023">
        <v>0</v>
      </c>
      <c r="AB1023">
        <v>46.603048194290949</v>
      </c>
      <c r="AE1023">
        <v>21.921641791044777</v>
      </c>
      <c r="AF1023">
        <v>22.638687020326671</v>
      </c>
      <c r="AG1023">
        <v>554.27876106194685</v>
      </c>
      <c r="AH1023">
        <v>96.02836879432617</v>
      </c>
      <c r="AI1023">
        <v>54.751773049645422</v>
      </c>
      <c r="AJ1023">
        <v>117.84655986833616</v>
      </c>
      <c r="AK1023">
        <v>47.317095274254946</v>
      </c>
      <c r="AM1023">
        <v>-21.550287337823807</v>
      </c>
      <c r="AN1023">
        <v>99</v>
      </c>
      <c r="AO1023">
        <v>99</v>
      </c>
      <c r="AP1023">
        <v>99</v>
      </c>
      <c r="AQ1023">
        <v>99</v>
      </c>
      <c r="AR1023">
        <v>196.10766961651919</v>
      </c>
      <c r="AS1023">
        <v>30.982525518764746</v>
      </c>
    </row>
    <row r="1024" spans="1:45">
      <c r="A1024">
        <v>17</v>
      </c>
      <c r="B1024">
        <v>86</v>
      </c>
      <c r="C1024">
        <v>2024</v>
      </c>
      <c r="D1024">
        <v>2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8</v>
      </c>
      <c r="N1024">
        <v>99</v>
      </c>
      <c r="O1024">
        <v>99</v>
      </c>
      <c r="P1024">
        <v>99</v>
      </c>
      <c r="Q1024">
        <v>325</v>
      </c>
      <c r="R1024">
        <v>484</v>
      </c>
      <c r="S1024">
        <v>5.7334710743801649</v>
      </c>
      <c r="T1024">
        <v>8</v>
      </c>
      <c r="U1024">
        <v>233.36735537190089</v>
      </c>
      <c r="V1024">
        <v>47.314049586776875</v>
      </c>
      <c r="W1024">
        <v>100</v>
      </c>
      <c r="X1024">
        <v>0.41322314049586795</v>
      </c>
      <c r="Y1024">
        <v>40.337890648019346</v>
      </c>
      <c r="Z1024">
        <v>1.738372094351353</v>
      </c>
      <c r="AA1024">
        <v>0</v>
      </c>
      <c r="AB1024">
        <v>49.80730553897348</v>
      </c>
      <c r="AE1024">
        <v>20.421940928270043</v>
      </c>
      <c r="AF1024">
        <v>21.071674228168124</v>
      </c>
      <c r="AG1024">
        <v>554.2004310344829</v>
      </c>
      <c r="AH1024">
        <v>95.661157024793411</v>
      </c>
      <c r="AI1024">
        <v>53.512396694214878</v>
      </c>
      <c r="AJ1024">
        <v>115.82094868799268</v>
      </c>
      <c r="AK1024">
        <v>39.443839970349117</v>
      </c>
      <c r="AM1024">
        <v>-30.689174356772423</v>
      </c>
      <c r="AN1024">
        <v>99</v>
      </c>
      <c r="AO1024">
        <v>99</v>
      </c>
      <c r="AP1024">
        <v>99</v>
      </c>
      <c r="AQ1024">
        <v>99</v>
      </c>
      <c r="AR1024">
        <v>196.05387931034488</v>
      </c>
      <c r="AS1024">
        <v>31.048511708662502</v>
      </c>
    </row>
    <row r="1025" spans="1:45">
      <c r="A1025">
        <v>17</v>
      </c>
      <c r="B1025">
        <v>87</v>
      </c>
      <c r="C1025">
        <v>2024</v>
      </c>
      <c r="D1025">
        <v>3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8</v>
      </c>
      <c r="N1025">
        <v>99</v>
      </c>
      <c r="O1025">
        <v>99</v>
      </c>
      <c r="P1025">
        <v>99</v>
      </c>
      <c r="Q1025">
        <v>251</v>
      </c>
      <c r="R1025">
        <v>379</v>
      </c>
      <c r="S1025">
        <v>5.674603174603174</v>
      </c>
      <c r="T1025">
        <v>8</v>
      </c>
      <c r="U1025">
        <v>226.06992084432721</v>
      </c>
      <c r="V1025">
        <v>49.60422163588391</v>
      </c>
      <c r="W1025">
        <v>100</v>
      </c>
      <c r="X1025">
        <v>0.79155672823219003</v>
      </c>
      <c r="Y1025">
        <v>40.002880407425344</v>
      </c>
      <c r="Z1025">
        <v>1.6603199848054964</v>
      </c>
      <c r="AA1025">
        <v>0</v>
      </c>
      <c r="AB1025">
        <v>34.491386517269682</v>
      </c>
      <c r="AE1025">
        <v>20.39827771797632</v>
      </c>
      <c r="AF1025">
        <v>21.3397647807768</v>
      </c>
      <c r="AG1025">
        <v>529.64722222222224</v>
      </c>
      <c r="AH1025">
        <v>94.986807387862797</v>
      </c>
      <c r="AI1025">
        <v>52.506596306068602</v>
      </c>
      <c r="AJ1025">
        <v>122.96747760216719</v>
      </c>
      <c r="AK1025">
        <v>22.023359364253977</v>
      </c>
      <c r="AM1025">
        <v>-48.410664952478442</v>
      </c>
      <c r="AN1025">
        <v>99</v>
      </c>
      <c r="AO1025">
        <v>99</v>
      </c>
      <c r="AP1025">
        <v>99</v>
      </c>
      <c r="AQ1025">
        <v>99</v>
      </c>
      <c r="AR1025">
        <v>194.04444444444445</v>
      </c>
      <c r="AS1025">
        <v>30.806613332052201</v>
      </c>
    </row>
    <row r="1026" spans="1:45">
      <c r="A1026">
        <v>17</v>
      </c>
      <c r="B1026">
        <v>88</v>
      </c>
      <c r="C1026">
        <v>2024</v>
      </c>
      <c r="D1026">
        <v>4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8</v>
      </c>
      <c r="N1026">
        <v>99</v>
      </c>
      <c r="O1026">
        <v>99</v>
      </c>
      <c r="P1026">
        <v>99</v>
      </c>
      <c r="Q1026">
        <v>418</v>
      </c>
      <c r="R1026">
        <v>725</v>
      </c>
      <c r="S1026">
        <v>6.1393103448275852</v>
      </c>
      <c r="T1026">
        <v>8</v>
      </c>
      <c r="U1026">
        <v>231.10786206896543</v>
      </c>
      <c r="V1026">
        <v>58.758620689655153</v>
      </c>
      <c r="W1026">
        <v>100</v>
      </c>
      <c r="X1026">
        <v>0</v>
      </c>
      <c r="Y1026">
        <v>37.524457958569947</v>
      </c>
      <c r="Z1026">
        <v>1.7604582691672057</v>
      </c>
      <c r="AA1026">
        <v>0</v>
      </c>
      <c r="AB1026">
        <v>47.563077192105041</v>
      </c>
      <c r="AE1026">
        <v>21.248534583821801</v>
      </c>
      <c r="AF1026">
        <v>21.39400167318199</v>
      </c>
      <c r="AG1026">
        <v>505.01566951566946</v>
      </c>
      <c r="AH1026">
        <v>96.413793103448256</v>
      </c>
      <c r="AI1026">
        <v>64.13793103448279</v>
      </c>
      <c r="AJ1026">
        <v>108.6168730473844</v>
      </c>
      <c r="AK1026">
        <v>28.689880511728077</v>
      </c>
      <c r="AM1026">
        <v>-48.590373201026878</v>
      </c>
      <c r="AN1026">
        <v>99</v>
      </c>
      <c r="AO1026">
        <v>99</v>
      </c>
      <c r="AP1026">
        <v>99</v>
      </c>
      <c r="AQ1026">
        <v>99</v>
      </c>
      <c r="AR1026">
        <v>193.36324786324781</v>
      </c>
      <c r="AS1026">
        <v>31.996728599642207</v>
      </c>
    </row>
    <row r="1027" spans="1:45">
      <c r="A1027">
        <v>17</v>
      </c>
      <c r="B1027">
        <v>89</v>
      </c>
      <c r="C1027">
        <v>2024</v>
      </c>
      <c r="D1027">
        <v>5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8</v>
      </c>
      <c r="N1027">
        <v>99</v>
      </c>
      <c r="O1027">
        <v>99</v>
      </c>
      <c r="P1027">
        <v>99</v>
      </c>
      <c r="Q1027">
        <v>418</v>
      </c>
      <c r="R1027">
        <v>788</v>
      </c>
      <c r="S1027">
        <v>6.2576142131979671</v>
      </c>
      <c r="T1027">
        <v>8</v>
      </c>
      <c r="U1027">
        <v>235.2644670050764</v>
      </c>
      <c r="V1027">
        <v>61.802030456852819</v>
      </c>
      <c r="W1027">
        <v>100</v>
      </c>
      <c r="X1027">
        <v>0.12690355329949238</v>
      </c>
      <c r="Y1027">
        <v>39.840120600813563</v>
      </c>
      <c r="Z1027">
        <v>1.7381594774171449</v>
      </c>
      <c r="AA1027">
        <v>0</v>
      </c>
      <c r="AB1027">
        <v>47.619861766633775</v>
      </c>
      <c r="AE1027">
        <v>21.822209914151198</v>
      </c>
      <c r="AF1027">
        <v>22.344326891681952</v>
      </c>
      <c r="AG1027">
        <v>510.98416886543549</v>
      </c>
      <c r="AH1027">
        <v>96.065989847715755</v>
      </c>
      <c r="AI1027">
        <v>63.324873096446694</v>
      </c>
      <c r="AJ1027">
        <v>99.347952070033614</v>
      </c>
      <c r="AK1027">
        <v>32.261017819167719</v>
      </c>
      <c r="AM1027">
        <v>-43.442742849544437</v>
      </c>
      <c r="AN1027">
        <v>99</v>
      </c>
      <c r="AO1027">
        <v>99</v>
      </c>
      <c r="AP1027">
        <v>99</v>
      </c>
      <c r="AQ1027">
        <v>99</v>
      </c>
      <c r="AR1027">
        <v>193.51978891820576</v>
      </c>
      <c r="AS1027">
        <v>32.488443936762167</v>
      </c>
    </row>
    <row r="1028" spans="1:45">
      <c r="A1028">
        <v>17</v>
      </c>
      <c r="B1028">
        <v>90</v>
      </c>
      <c r="C1028">
        <v>2024</v>
      </c>
      <c r="D1028">
        <v>6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8</v>
      </c>
      <c r="N1028">
        <v>99</v>
      </c>
      <c r="O1028">
        <v>99</v>
      </c>
      <c r="P1028">
        <v>99</v>
      </c>
      <c r="Q1028">
        <v>426</v>
      </c>
      <c r="R1028">
        <v>769</v>
      </c>
      <c r="S1028">
        <v>6.252604166666667</v>
      </c>
      <c r="T1028">
        <v>8</v>
      </c>
      <c r="U1028">
        <v>237.0687906371912</v>
      </c>
      <c r="V1028">
        <v>62.548764629388813</v>
      </c>
      <c r="W1028">
        <v>100</v>
      </c>
      <c r="X1028">
        <v>0.13003901170351101</v>
      </c>
      <c r="Y1028">
        <v>35.814793620800202</v>
      </c>
      <c r="Z1028">
        <v>1.6239029437972596</v>
      </c>
      <c r="AA1028">
        <v>0</v>
      </c>
      <c r="AB1028">
        <v>40.157029768820003</v>
      </c>
      <c r="AE1028">
        <v>21.167079548582436</v>
      </c>
      <c r="AF1028">
        <v>21.495508374133784</v>
      </c>
      <c r="AG1028">
        <v>513.47994652406419</v>
      </c>
      <c r="AH1028">
        <v>96.879063719115763</v>
      </c>
      <c r="AI1028">
        <v>65.669700910273093</v>
      </c>
      <c r="AJ1028">
        <v>95.322718807494951</v>
      </c>
      <c r="AK1028">
        <v>30.245663618327125</v>
      </c>
      <c r="AM1028">
        <v>-49.615408337183055</v>
      </c>
      <c r="AN1028">
        <v>99</v>
      </c>
      <c r="AO1028">
        <v>99</v>
      </c>
      <c r="AP1028">
        <v>99</v>
      </c>
      <c r="AQ1028">
        <v>99</v>
      </c>
      <c r="AR1028">
        <v>194.15374331550805</v>
      </c>
      <c r="AS1028">
        <v>32.449507897450196</v>
      </c>
    </row>
    <row r="1029" spans="1:45">
      <c r="A1029">
        <v>17</v>
      </c>
      <c r="B1029">
        <v>91</v>
      </c>
      <c r="C1029">
        <v>2024</v>
      </c>
      <c r="D1029">
        <v>7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8</v>
      </c>
      <c r="N1029">
        <v>99</v>
      </c>
      <c r="O1029">
        <v>99</v>
      </c>
      <c r="P1029">
        <v>99</v>
      </c>
      <c r="Q1029">
        <v>312</v>
      </c>
      <c r="R1029">
        <v>567</v>
      </c>
      <c r="S1029">
        <v>6.1940035273368599</v>
      </c>
      <c r="T1029">
        <v>8</v>
      </c>
      <c r="U1029">
        <v>238.1982363315696</v>
      </c>
      <c r="V1029">
        <v>64.550264550264558</v>
      </c>
      <c r="W1029">
        <v>100</v>
      </c>
      <c r="X1029">
        <v>0.17636684303350969</v>
      </c>
      <c r="Y1029">
        <v>37.989981001593847</v>
      </c>
      <c r="Z1029">
        <v>1.6061278224344848</v>
      </c>
      <c r="AA1029">
        <v>0</v>
      </c>
      <c r="AB1029">
        <v>47.018603543309197</v>
      </c>
      <c r="AE1029">
        <v>21.749136939010352</v>
      </c>
      <c r="AF1029">
        <v>21.94516114513306</v>
      </c>
      <c r="AG1029">
        <v>524.31021897810228</v>
      </c>
      <c r="AH1029">
        <v>95.94356261022925</v>
      </c>
      <c r="AI1029">
        <v>72.134038800705454</v>
      </c>
      <c r="AJ1029">
        <v>96.111090517120147</v>
      </c>
      <c r="AK1029">
        <v>39.884935030804542</v>
      </c>
      <c r="AM1029">
        <v>-21.222195875860965</v>
      </c>
      <c r="AN1029">
        <v>99</v>
      </c>
      <c r="AO1029">
        <v>99</v>
      </c>
      <c r="AP1029">
        <v>99</v>
      </c>
      <c r="AQ1029">
        <v>99</v>
      </c>
      <c r="AR1029">
        <v>194.65328467153284</v>
      </c>
      <c r="AS1029">
        <v>32.333048290602392</v>
      </c>
    </row>
    <row r="1030" spans="1:45">
      <c r="A1030">
        <v>17</v>
      </c>
      <c r="B1030">
        <v>92</v>
      </c>
      <c r="C1030">
        <v>2024</v>
      </c>
      <c r="D1030">
        <v>8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8</v>
      </c>
      <c r="N1030">
        <v>99</v>
      </c>
      <c r="O1030">
        <v>99</v>
      </c>
      <c r="P1030">
        <v>99</v>
      </c>
      <c r="Q1030">
        <v>342</v>
      </c>
      <c r="R1030">
        <v>657</v>
      </c>
      <c r="S1030">
        <v>6.3470948012232409</v>
      </c>
      <c r="T1030">
        <v>8</v>
      </c>
      <c r="U1030">
        <v>241.06940639269408</v>
      </c>
      <c r="V1030">
        <v>69.863013698630141</v>
      </c>
      <c r="W1030">
        <v>100</v>
      </c>
      <c r="X1030">
        <v>0.15220700152206998</v>
      </c>
      <c r="Y1030">
        <v>37.818861212659655</v>
      </c>
      <c r="Z1030">
        <v>1.5005593289363162</v>
      </c>
      <c r="AA1030">
        <v>0</v>
      </c>
      <c r="AB1030">
        <v>37.911642626804777</v>
      </c>
      <c r="AE1030">
        <v>20.699432892249526</v>
      </c>
      <c r="AF1030">
        <v>21.263408058347625</v>
      </c>
      <c r="AG1030">
        <v>531.70236220472452</v>
      </c>
      <c r="AH1030">
        <v>96.347031963470315</v>
      </c>
      <c r="AI1030">
        <v>74.277016742770215</v>
      </c>
      <c r="AJ1030">
        <v>91.879146455956416</v>
      </c>
      <c r="AK1030">
        <v>37.40951673521559</v>
      </c>
      <c r="AM1030">
        <v>-23.724218361394406</v>
      </c>
      <c r="AN1030">
        <v>99</v>
      </c>
      <c r="AO1030">
        <v>99</v>
      </c>
      <c r="AP1030">
        <v>99</v>
      </c>
      <c r="AQ1030">
        <v>99</v>
      </c>
      <c r="AR1030">
        <v>194.6645669291338</v>
      </c>
      <c r="AS1030">
        <v>32.630822701706023</v>
      </c>
    </row>
    <row r="1031" spans="1:45">
      <c r="A1031">
        <v>17</v>
      </c>
      <c r="B1031">
        <v>93</v>
      </c>
      <c r="C1031">
        <v>2024</v>
      </c>
      <c r="D1031">
        <v>9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8</v>
      </c>
      <c r="N1031">
        <v>99</v>
      </c>
      <c r="O1031">
        <v>99</v>
      </c>
      <c r="P1031">
        <v>99</v>
      </c>
      <c r="Q1031">
        <v>328</v>
      </c>
      <c r="R1031">
        <v>612</v>
      </c>
      <c r="S1031">
        <v>6.1699346405228752</v>
      </c>
      <c r="T1031">
        <v>8</v>
      </c>
      <c r="U1031">
        <v>237.39885620915041</v>
      </c>
      <c r="V1031">
        <v>63.235294117647058</v>
      </c>
      <c r="W1031">
        <v>100</v>
      </c>
      <c r="X1031">
        <v>0.32679738562091498</v>
      </c>
      <c r="Y1031">
        <v>40.349194118495475</v>
      </c>
      <c r="Z1031">
        <v>1.6371537938592529</v>
      </c>
      <c r="AA1031">
        <v>0</v>
      </c>
      <c r="AB1031">
        <v>49.567672047953913</v>
      </c>
      <c r="AE1031">
        <v>20.091923834537095</v>
      </c>
      <c r="AF1031">
        <v>20.798501698086962</v>
      </c>
      <c r="AG1031">
        <v>531.86734693877554</v>
      </c>
      <c r="AH1031">
        <v>95.42483660130722</v>
      </c>
      <c r="AI1031">
        <v>71.241830065359494</v>
      </c>
      <c r="AJ1031">
        <v>102.83059886546037</v>
      </c>
      <c r="AK1031">
        <v>48.990550195142198</v>
      </c>
      <c r="AM1031">
        <v>-21.910422460620179</v>
      </c>
      <c r="AN1031">
        <v>99</v>
      </c>
      <c r="AO1031">
        <v>99</v>
      </c>
      <c r="AP1031">
        <v>99</v>
      </c>
      <c r="AQ1031">
        <v>99</v>
      </c>
      <c r="AR1031">
        <v>194.88605442176876</v>
      </c>
      <c r="AS1031">
        <v>32.090609448188914</v>
      </c>
    </row>
    <row r="1032" spans="1:45">
      <c r="A1032">
        <v>17</v>
      </c>
      <c r="B1032">
        <v>94</v>
      </c>
      <c r="C1032">
        <v>2024</v>
      </c>
      <c r="D1032">
        <v>10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8</v>
      </c>
      <c r="N1032">
        <v>99</v>
      </c>
      <c r="O1032">
        <v>99</v>
      </c>
      <c r="P1032">
        <v>99</v>
      </c>
      <c r="Q1032">
        <v>439</v>
      </c>
      <c r="R1032">
        <v>736</v>
      </c>
      <c r="S1032">
        <v>5.5842391304347823</v>
      </c>
      <c r="T1032">
        <v>8</v>
      </c>
      <c r="U1032">
        <v>229.09877717391328</v>
      </c>
      <c r="V1032">
        <v>47.010869565217391</v>
      </c>
      <c r="W1032">
        <v>100</v>
      </c>
      <c r="X1032">
        <v>0.1358695652173913</v>
      </c>
      <c r="Y1032">
        <v>39.970977054067269</v>
      </c>
      <c r="Z1032">
        <v>1.3776048320369016</v>
      </c>
      <c r="AA1032">
        <v>0</v>
      </c>
      <c r="AB1032">
        <v>41.171364818126754</v>
      </c>
      <c r="AE1032">
        <v>16.326530612244898</v>
      </c>
      <c r="AF1032">
        <v>17.710695969818772</v>
      </c>
      <c r="AG1032">
        <v>565.55555555555554</v>
      </c>
      <c r="AH1032">
        <v>96.195652173913047</v>
      </c>
      <c r="AI1032">
        <v>62.228260869565212</v>
      </c>
      <c r="AJ1032">
        <v>111.65010618152304</v>
      </c>
      <c r="AK1032">
        <v>38.141088654407568</v>
      </c>
      <c r="AM1032">
        <v>-30.232978443163699</v>
      </c>
      <c r="AN1032">
        <v>99</v>
      </c>
      <c r="AO1032">
        <v>99</v>
      </c>
      <c r="AP1032">
        <v>99</v>
      </c>
      <c r="AQ1032">
        <v>99</v>
      </c>
      <c r="AR1032">
        <v>195.12095639943743</v>
      </c>
      <c r="AS1032">
        <v>30.756812293665138</v>
      </c>
    </row>
    <row r="1033" spans="1:45">
      <c r="A1033">
        <v>17</v>
      </c>
      <c r="B1033">
        <v>95</v>
      </c>
      <c r="C1033">
        <v>2024</v>
      </c>
      <c r="D1033">
        <v>11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8</v>
      </c>
      <c r="N1033">
        <v>99</v>
      </c>
      <c r="O1033">
        <v>99</v>
      </c>
      <c r="P1033">
        <v>99</v>
      </c>
      <c r="Q1033">
        <v>497</v>
      </c>
      <c r="R1033">
        <v>796</v>
      </c>
      <c r="S1033">
        <v>5.7361809045226124</v>
      </c>
      <c r="T1033">
        <v>8</v>
      </c>
      <c r="U1033">
        <v>232.54195979899495</v>
      </c>
      <c r="V1033">
        <v>50.502512562814061</v>
      </c>
      <c r="W1033">
        <v>100</v>
      </c>
      <c r="X1033">
        <v>0.37688442211055279</v>
      </c>
      <c r="Y1033">
        <v>41.648840050668369</v>
      </c>
      <c r="Z1033">
        <v>1.4778932062509105</v>
      </c>
      <c r="AA1033">
        <v>0</v>
      </c>
      <c r="AB1033">
        <v>51.409102917081057</v>
      </c>
      <c r="AE1033">
        <v>18.161076887976265</v>
      </c>
      <c r="AF1033">
        <v>19.401446497484837</v>
      </c>
      <c r="AG1033">
        <v>567.58409387222957</v>
      </c>
      <c r="AH1033">
        <v>95.728643216080386</v>
      </c>
      <c r="AI1033">
        <v>65.326633165829151</v>
      </c>
      <c r="AJ1033">
        <v>97.819901604241053</v>
      </c>
      <c r="AK1033">
        <v>33.98287093883684</v>
      </c>
      <c r="AM1033">
        <v>-24.765513213474001</v>
      </c>
      <c r="AN1033">
        <v>99</v>
      </c>
      <c r="AO1033">
        <v>99</v>
      </c>
      <c r="AP1033">
        <v>99</v>
      </c>
      <c r="AQ1033">
        <v>99</v>
      </c>
      <c r="AR1033">
        <v>195.38722294654497</v>
      </c>
      <c r="AS1033">
        <v>31.041501534113593</v>
      </c>
    </row>
    <row r="1034" spans="1:45">
      <c r="A1034">
        <v>17</v>
      </c>
      <c r="B1034">
        <v>96</v>
      </c>
      <c r="C1034">
        <v>2024</v>
      </c>
      <c r="D1034">
        <v>12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8</v>
      </c>
      <c r="N1034">
        <v>99</v>
      </c>
      <c r="O1034">
        <v>99</v>
      </c>
      <c r="P1034">
        <v>99</v>
      </c>
      <c r="Q1034">
        <v>104</v>
      </c>
      <c r="R1034">
        <v>165</v>
      </c>
      <c r="S1034">
        <v>5.7575757575757587</v>
      </c>
      <c r="T1034">
        <v>8</v>
      </c>
      <c r="U1034">
        <v>237.28969696969705</v>
      </c>
      <c r="V1034">
        <v>52.72727272727272</v>
      </c>
      <c r="W1034">
        <v>100</v>
      </c>
      <c r="X1034">
        <v>0.60606060606060608</v>
      </c>
      <c r="Y1034">
        <v>43.482274513620595</v>
      </c>
      <c r="Z1034">
        <v>1.5614737217304437</v>
      </c>
      <c r="AA1034">
        <v>0</v>
      </c>
      <c r="AB1034">
        <v>59.158624080864151</v>
      </c>
      <c r="AE1034">
        <v>15.684410646387835</v>
      </c>
      <c r="AF1034">
        <v>16.69671006647928</v>
      </c>
      <c r="AG1034">
        <v>566.72049689440996</v>
      </c>
      <c r="AH1034">
        <v>97.575757575757578</v>
      </c>
      <c r="AI1034">
        <v>64.242424242424235</v>
      </c>
      <c r="AJ1034">
        <v>102.19292503741814</v>
      </c>
      <c r="AK1034">
        <v>48.389904802017512</v>
      </c>
      <c r="AM1034">
        <v>-3.6305572520636953</v>
      </c>
      <c r="AN1034">
        <v>99</v>
      </c>
      <c r="AO1034">
        <v>99</v>
      </c>
      <c r="AP1034">
        <v>99</v>
      </c>
      <c r="AQ1034">
        <v>99</v>
      </c>
      <c r="AR1034">
        <v>196.28571428571425</v>
      </c>
      <c r="AS1034">
        <v>31.205274699786113</v>
      </c>
    </row>
    <row r="1035" spans="1:45">
      <c r="A1035">
        <v>17</v>
      </c>
      <c r="B1035">
        <v>97</v>
      </c>
      <c r="C1035">
        <v>2024</v>
      </c>
      <c r="D1035">
        <v>1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9</v>
      </c>
      <c r="N1035">
        <v>99</v>
      </c>
      <c r="O1035">
        <v>99</v>
      </c>
      <c r="P1035">
        <v>99</v>
      </c>
      <c r="Q1035">
        <v>358</v>
      </c>
      <c r="R1035">
        <v>558</v>
      </c>
      <c r="S1035">
        <v>6.1146953405017923</v>
      </c>
      <c r="T1035">
        <v>9</v>
      </c>
      <c r="U1035">
        <v>244.85161290322591</v>
      </c>
      <c r="V1035">
        <v>58.602150537634408</v>
      </c>
      <c r="W1035">
        <v>100</v>
      </c>
      <c r="X1035">
        <v>0.53763440860215062</v>
      </c>
      <c r="Y1035">
        <v>38.366180726824446</v>
      </c>
      <c r="Z1035">
        <v>1.5627034624277463</v>
      </c>
      <c r="AA1035">
        <v>0</v>
      </c>
      <c r="AB1035">
        <v>37.022702279010744</v>
      </c>
      <c r="AE1035">
        <v>17.350746268656717</v>
      </c>
      <c r="AF1035">
        <v>18.758860973437727</v>
      </c>
      <c r="AG1035">
        <v>563.87150837988816</v>
      </c>
      <c r="AH1035">
        <v>95.878136200716867</v>
      </c>
      <c r="AI1035">
        <v>62.007168458781358</v>
      </c>
      <c r="AJ1035">
        <v>117.99187339120172</v>
      </c>
      <c r="AK1035">
        <v>38.70052016399859</v>
      </c>
      <c r="AM1035">
        <v>-35.160810882537177</v>
      </c>
      <c r="AN1035">
        <v>99</v>
      </c>
      <c r="AO1035">
        <v>99</v>
      </c>
      <c r="AP1035">
        <v>99</v>
      </c>
      <c r="AQ1035">
        <v>99</v>
      </c>
      <c r="AR1035">
        <v>196.38733705772816</v>
      </c>
      <c r="AS1035">
        <v>32.315590623635202</v>
      </c>
    </row>
    <row r="1036" spans="1:45">
      <c r="A1036">
        <v>17</v>
      </c>
      <c r="B1036">
        <v>98</v>
      </c>
      <c r="C1036">
        <v>2024</v>
      </c>
      <c r="D1036">
        <v>2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9</v>
      </c>
      <c r="N1036">
        <v>99</v>
      </c>
      <c r="O1036">
        <v>99</v>
      </c>
      <c r="P1036">
        <v>99</v>
      </c>
      <c r="Q1036">
        <v>266</v>
      </c>
      <c r="R1036">
        <v>423</v>
      </c>
      <c r="S1036">
        <v>6.0378250591016549</v>
      </c>
      <c r="T1036">
        <v>9</v>
      </c>
      <c r="U1036">
        <v>246.13498817966897</v>
      </c>
      <c r="V1036">
        <v>54.137115839243506</v>
      </c>
      <c r="W1036">
        <v>100</v>
      </c>
      <c r="X1036">
        <v>1.6548463356973997</v>
      </c>
      <c r="Y1036">
        <v>41.68337770350319</v>
      </c>
      <c r="Z1036">
        <v>1.6033319318894901</v>
      </c>
      <c r="AA1036">
        <v>0</v>
      </c>
      <c r="AB1036">
        <v>46.079989587316227</v>
      </c>
      <c r="AE1036">
        <v>17.84810126582278</v>
      </c>
      <c r="AF1036">
        <v>19.423491404439368</v>
      </c>
      <c r="AG1036">
        <v>560.6231884057969</v>
      </c>
      <c r="AH1036">
        <v>97.872340425531874</v>
      </c>
      <c r="AI1036">
        <v>58.392434988179687</v>
      </c>
      <c r="AJ1036">
        <v>115.97075278252323</v>
      </c>
      <c r="AK1036">
        <v>33.8333259918832</v>
      </c>
      <c r="AM1036">
        <v>-34.961640081562805</v>
      </c>
      <c r="AN1036">
        <v>99</v>
      </c>
      <c r="AO1036">
        <v>99</v>
      </c>
      <c r="AP1036">
        <v>99</v>
      </c>
      <c r="AQ1036">
        <v>99</v>
      </c>
      <c r="AR1036">
        <v>196.85265700483089</v>
      </c>
      <c r="AS1036">
        <v>32.210775690904342</v>
      </c>
    </row>
    <row r="1037" spans="1:45">
      <c r="A1037">
        <v>17</v>
      </c>
      <c r="B1037">
        <v>99</v>
      </c>
      <c r="C1037">
        <v>2024</v>
      </c>
      <c r="D1037">
        <v>3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9</v>
      </c>
      <c r="N1037">
        <v>99</v>
      </c>
      <c r="O1037">
        <v>99</v>
      </c>
      <c r="P1037">
        <v>99</v>
      </c>
      <c r="Q1037">
        <v>240</v>
      </c>
      <c r="R1037">
        <v>351</v>
      </c>
      <c r="S1037">
        <v>5.9116809116809108</v>
      </c>
      <c r="T1037">
        <v>9</v>
      </c>
      <c r="U1037">
        <v>239.10028490028483</v>
      </c>
      <c r="V1037">
        <v>50.427350427350433</v>
      </c>
      <c r="W1037">
        <v>100</v>
      </c>
      <c r="X1037">
        <v>0.56980056980056992</v>
      </c>
      <c r="Y1037">
        <v>38.528523861108525</v>
      </c>
      <c r="Z1037">
        <v>1.5746044664670464</v>
      </c>
      <c r="AA1037">
        <v>0</v>
      </c>
      <c r="AB1037">
        <v>27.618383163871041</v>
      </c>
      <c r="AE1037">
        <v>18.891280947255112</v>
      </c>
      <c r="AF1037">
        <v>20.902337024350551</v>
      </c>
      <c r="AG1037">
        <v>540.21021021021022</v>
      </c>
      <c r="AH1037">
        <v>94.586894586894559</v>
      </c>
      <c r="AI1037">
        <v>54.700854700854705</v>
      </c>
      <c r="AJ1037">
        <v>117.91215854605018</v>
      </c>
      <c r="AK1037">
        <v>49.775454297573162</v>
      </c>
      <c r="AM1037">
        <v>-35.917119004895603</v>
      </c>
      <c r="AN1037">
        <v>99</v>
      </c>
      <c r="AO1037">
        <v>99</v>
      </c>
      <c r="AP1037">
        <v>99</v>
      </c>
      <c r="AQ1037">
        <v>99</v>
      </c>
      <c r="AR1037">
        <v>195.7627627627628</v>
      </c>
      <c r="AS1037">
        <v>31.880591993786304</v>
      </c>
    </row>
    <row r="1038" spans="1:45">
      <c r="A1038">
        <v>17</v>
      </c>
      <c r="B1038">
        <v>100</v>
      </c>
      <c r="C1038">
        <v>2024</v>
      </c>
      <c r="D1038">
        <v>4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</v>
      </c>
      <c r="N1038">
        <v>99</v>
      </c>
      <c r="O1038">
        <v>99</v>
      </c>
      <c r="P1038">
        <v>99</v>
      </c>
      <c r="Q1038">
        <v>376</v>
      </c>
      <c r="R1038">
        <v>725</v>
      </c>
      <c r="S1038">
        <v>6.5787292817679548</v>
      </c>
      <c r="T1038">
        <v>9</v>
      </c>
      <c r="U1038">
        <v>248.9710344827588</v>
      </c>
      <c r="V1038">
        <v>68.413793103448299</v>
      </c>
      <c r="W1038">
        <v>100</v>
      </c>
      <c r="X1038">
        <v>0.55172413793103436</v>
      </c>
      <c r="Y1038">
        <v>36.216466282124706</v>
      </c>
      <c r="Z1038">
        <v>1.6065524244111338</v>
      </c>
      <c r="AA1038">
        <v>0</v>
      </c>
      <c r="AB1038">
        <v>37.502535171971438</v>
      </c>
      <c r="AE1038">
        <v>21.248534583821801</v>
      </c>
      <c r="AF1038">
        <v>23.047622355264146</v>
      </c>
      <c r="AG1038">
        <v>522.33238636363637</v>
      </c>
      <c r="AH1038">
        <v>96.275862068965509</v>
      </c>
      <c r="AI1038">
        <v>68.13793103448279</v>
      </c>
      <c r="AJ1038">
        <v>110.32651837010403</v>
      </c>
      <c r="AK1038">
        <v>26.458473442493496</v>
      </c>
      <c r="AM1038">
        <v>-54.439092031735605</v>
      </c>
      <c r="AN1038">
        <v>99</v>
      </c>
      <c r="AO1038">
        <v>99</v>
      </c>
      <c r="AP1038">
        <v>99</v>
      </c>
      <c r="AQ1038">
        <v>99</v>
      </c>
      <c r="AR1038">
        <v>195.04403409090912</v>
      </c>
      <c r="AS1038">
        <v>33.611135441190278</v>
      </c>
    </row>
    <row r="1039" spans="1:45">
      <c r="A1039">
        <v>17</v>
      </c>
      <c r="B1039">
        <v>101</v>
      </c>
      <c r="C1039">
        <v>2024</v>
      </c>
      <c r="D1039">
        <v>5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</v>
      </c>
      <c r="N1039">
        <v>99</v>
      </c>
      <c r="O1039">
        <v>99</v>
      </c>
      <c r="P1039">
        <v>99</v>
      </c>
      <c r="Q1039">
        <v>384</v>
      </c>
      <c r="R1039">
        <v>704</v>
      </c>
      <c r="S1039">
        <v>6.5391180654338541</v>
      </c>
      <c r="T1039">
        <v>9</v>
      </c>
      <c r="U1039">
        <v>251.274289772727</v>
      </c>
      <c r="V1039">
        <v>68.75</v>
      </c>
      <c r="W1039">
        <v>100</v>
      </c>
      <c r="X1039">
        <v>0.4261363636363637</v>
      </c>
      <c r="Y1039">
        <v>36.082952579094957</v>
      </c>
      <c r="Z1039">
        <v>1.5584785468084108</v>
      </c>
      <c r="AA1039">
        <v>0</v>
      </c>
      <c r="AB1039">
        <v>35.812079773744337</v>
      </c>
      <c r="AE1039">
        <v>19.495984491830516</v>
      </c>
      <c r="AF1039">
        <v>21.32089509694535</v>
      </c>
      <c r="AG1039">
        <v>517.16442451420005</v>
      </c>
      <c r="AH1039">
        <v>94.602272727272734</v>
      </c>
      <c r="AI1039">
        <v>66.335227272727266</v>
      </c>
      <c r="AJ1039">
        <v>96.322452305222313</v>
      </c>
      <c r="AK1039">
        <v>35.725141762309882</v>
      </c>
      <c r="AM1039">
        <v>-45.467121768328241</v>
      </c>
      <c r="AN1039">
        <v>99</v>
      </c>
      <c r="AO1039">
        <v>99</v>
      </c>
      <c r="AP1039">
        <v>99</v>
      </c>
      <c r="AQ1039">
        <v>99</v>
      </c>
      <c r="AR1039">
        <v>195.75485799701048</v>
      </c>
      <c r="AS1039">
        <v>33.596945186699273</v>
      </c>
    </row>
    <row r="1040" spans="1:45">
      <c r="A1040">
        <v>17</v>
      </c>
      <c r="B1040">
        <v>102</v>
      </c>
      <c r="C1040">
        <v>2024</v>
      </c>
      <c r="D1040">
        <v>6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</v>
      </c>
      <c r="N1040">
        <v>99</v>
      </c>
      <c r="O1040">
        <v>99</v>
      </c>
      <c r="P1040">
        <v>99</v>
      </c>
      <c r="Q1040">
        <v>409</v>
      </c>
      <c r="R1040">
        <v>740</v>
      </c>
      <c r="S1040">
        <v>6.5723951285520998</v>
      </c>
      <c r="T1040">
        <v>9</v>
      </c>
      <c r="U1040">
        <v>249.27378378378393</v>
      </c>
      <c r="V1040">
        <v>70.405405405405418</v>
      </c>
      <c r="W1040">
        <v>100</v>
      </c>
      <c r="X1040">
        <v>0.40540540540540554</v>
      </c>
      <c r="Y1040">
        <v>36.974377384618172</v>
      </c>
      <c r="Z1040">
        <v>1.518213959076919</v>
      </c>
      <c r="AA1040">
        <v>0</v>
      </c>
      <c r="AB1040">
        <v>35.361428906310927</v>
      </c>
      <c r="AE1040">
        <v>20.368841178089735</v>
      </c>
      <c r="AF1040">
        <v>21.749802738224549</v>
      </c>
      <c r="AG1040">
        <v>522.2811188811188</v>
      </c>
      <c r="AH1040">
        <v>96.351351351351354</v>
      </c>
      <c r="AI1040">
        <v>68.648648648648646</v>
      </c>
      <c r="AJ1040">
        <v>92.076317502938437</v>
      </c>
      <c r="AK1040">
        <v>27.887463797804298</v>
      </c>
      <c r="AM1040">
        <v>-53.053103218266969</v>
      </c>
      <c r="AN1040">
        <v>99</v>
      </c>
      <c r="AO1040">
        <v>99</v>
      </c>
      <c r="AP1040">
        <v>99</v>
      </c>
      <c r="AQ1040">
        <v>99</v>
      </c>
      <c r="AR1040">
        <v>194.95524475524476</v>
      </c>
      <c r="AS1040">
        <v>33.635608158114202</v>
      </c>
    </row>
    <row r="1041" spans="1:45">
      <c r="A1041">
        <v>17</v>
      </c>
      <c r="B1041">
        <v>103</v>
      </c>
      <c r="C1041">
        <v>2024</v>
      </c>
      <c r="D1041">
        <v>7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</v>
      </c>
      <c r="N1041">
        <v>99</v>
      </c>
      <c r="O1041">
        <v>99</v>
      </c>
      <c r="P1041">
        <v>99</v>
      </c>
      <c r="Q1041">
        <v>287</v>
      </c>
      <c r="R1041">
        <v>556</v>
      </c>
      <c r="S1041">
        <v>6.6133093525179856</v>
      </c>
      <c r="T1041">
        <v>9</v>
      </c>
      <c r="U1041">
        <v>249.95881294964033</v>
      </c>
      <c r="V1041">
        <v>72.661870503597157</v>
      </c>
      <c r="W1041">
        <v>100</v>
      </c>
      <c r="X1041">
        <v>0.53956834532374109</v>
      </c>
      <c r="Y1041">
        <v>37.455019229702323</v>
      </c>
      <c r="Z1041">
        <v>1.4641160509931723</v>
      </c>
      <c r="AA1041">
        <v>0</v>
      </c>
      <c r="AB1041">
        <v>38.161257021536066</v>
      </c>
      <c r="AE1041">
        <v>21.327196010740312</v>
      </c>
      <c r="AF1041">
        <v>22.581896831172841</v>
      </c>
      <c r="AG1041">
        <v>522.9212007504691</v>
      </c>
      <c r="AH1041">
        <v>95.683453237410021</v>
      </c>
      <c r="AI1041">
        <v>70.323741007194243</v>
      </c>
      <c r="AJ1041">
        <v>92.397325912097315</v>
      </c>
      <c r="AK1041">
        <v>53.031734454230467</v>
      </c>
      <c r="AM1041">
        <v>-31.515031962795724</v>
      </c>
      <c r="AN1041">
        <v>99</v>
      </c>
      <c r="AO1041">
        <v>99</v>
      </c>
      <c r="AP1041">
        <v>99</v>
      </c>
      <c r="AQ1041">
        <v>99</v>
      </c>
      <c r="AR1041">
        <v>195.11257035647276</v>
      </c>
      <c r="AS1041">
        <v>33.725352665574263</v>
      </c>
    </row>
    <row r="1042" spans="1:45">
      <c r="A1042">
        <v>17</v>
      </c>
      <c r="B1042">
        <v>104</v>
      </c>
      <c r="C1042">
        <v>2024</v>
      </c>
      <c r="D1042">
        <v>8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</v>
      </c>
      <c r="N1042">
        <v>99</v>
      </c>
      <c r="O1042">
        <v>99</v>
      </c>
      <c r="P1042">
        <v>99</v>
      </c>
      <c r="Q1042">
        <v>310</v>
      </c>
      <c r="R1042">
        <v>594</v>
      </c>
      <c r="S1042">
        <v>6.6178451178451185</v>
      </c>
      <c r="T1042">
        <v>9</v>
      </c>
      <c r="U1042">
        <v>247.81212121212127</v>
      </c>
      <c r="V1042">
        <v>75.925925925925924</v>
      </c>
      <c r="W1042">
        <v>100</v>
      </c>
      <c r="X1042">
        <v>0.84175084175084181</v>
      </c>
      <c r="Y1042">
        <v>39.01596221576041</v>
      </c>
      <c r="Z1042">
        <v>1.4438134840362595</v>
      </c>
      <c r="AA1042">
        <v>0</v>
      </c>
      <c r="AB1042">
        <v>44.705534750947152</v>
      </c>
      <c r="AE1042">
        <v>18.714555765595463</v>
      </c>
      <c r="AF1042">
        <v>19.762159300024088</v>
      </c>
      <c r="AG1042">
        <v>525.3768115942031</v>
      </c>
      <c r="AH1042">
        <v>92.929292929292941</v>
      </c>
      <c r="AI1042">
        <v>73.905723905723903</v>
      </c>
      <c r="AJ1042">
        <v>92.655173635519517</v>
      </c>
      <c r="AK1042">
        <v>44.509080303740561</v>
      </c>
      <c r="AM1042">
        <v>-34.751304436559671</v>
      </c>
      <c r="AN1042">
        <v>99</v>
      </c>
      <c r="AO1042">
        <v>99</v>
      </c>
      <c r="AP1042">
        <v>99</v>
      </c>
      <c r="AQ1042">
        <v>99</v>
      </c>
      <c r="AR1042">
        <v>194.77173913043475</v>
      </c>
      <c r="AS1042">
        <v>33.548144342490197</v>
      </c>
    </row>
    <row r="1043" spans="1:45">
      <c r="A1043">
        <v>17</v>
      </c>
      <c r="B1043">
        <v>105</v>
      </c>
      <c r="C1043">
        <v>2024</v>
      </c>
      <c r="D1043">
        <v>9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</v>
      </c>
      <c r="N1043">
        <v>99</v>
      </c>
      <c r="O1043">
        <v>99</v>
      </c>
      <c r="P1043">
        <v>99</v>
      </c>
      <c r="Q1043">
        <v>250</v>
      </c>
      <c r="R1043">
        <v>513</v>
      </c>
      <c r="S1043">
        <v>6.5165692007797267</v>
      </c>
      <c r="T1043">
        <v>9</v>
      </c>
      <c r="U1043">
        <v>249.61033138401544</v>
      </c>
      <c r="V1043">
        <v>75.633528265107202</v>
      </c>
      <c r="W1043">
        <v>100</v>
      </c>
      <c r="X1043">
        <v>1.5594541910331381</v>
      </c>
      <c r="Y1043">
        <v>38.637226018351924</v>
      </c>
      <c r="Z1043">
        <v>1.3906602704835265</v>
      </c>
      <c r="AA1043">
        <v>0</v>
      </c>
      <c r="AB1043">
        <v>41.708410722154753</v>
      </c>
      <c r="AE1043">
        <v>16.841759684832571</v>
      </c>
      <c r="AF1043">
        <v>18.3308214663844</v>
      </c>
      <c r="AG1043">
        <v>533.04602510460256</v>
      </c>
      <c r="AH1043">
        <v>92.592592592592609</v>
      </c>
      <c r="AI1043">
        <v>74.853801169590639</v>
      </c>
      <c r="AJ1043">
        <v>91.284682609839777</v>
      </c>
      <c r="AK1043">
        <v>32.151668942302663</v>
      </c>
      <c r="AM1043">
        <v>-27.618188223369476</v>
      </c>
      <c r="AN1043">
        <v>99</v>
      </c>
      <c r="AO1043">
        <v>99</v>
      </c>
      <c r="AP1043">
        <v>99</v>
      </c>
      <c r="AQ1043">
        <v>99</v>
      </c>
      <c r="AR1043">
        <v>195.09623430962341</v>
      </c>
      <c r="AS1043">
        <v>33.46803971499908</v>
      </c>
    </row>
    <row r="1044" spans="1:45">
      <c r="A1044">
        <v>17</v>
      </c>
      <c r="B1044">
        <v>106</v>
      </c>
      <c r="C1044">
        <v>2024</v>
      </c>
      <c r="D1044">
        <v>10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</v>
      </c>
      <c r="N1044">
        <v>99</v>
      </c>
      <c r="O1044">
        <v>99</v>
      </c>
      <c r="P1044">
        <v>99</v>
      </c>
      <c r="Q1044">
        <v>340</v>
      </c>
      <c r="R1044">
        <v>551</v>
      </c>
      <c r="S1044">
        <v>5.950909090909092</v>
      </c>
      <c r="T1044">
        <v>9</v>
      </c>
      <c r="U1044">
        <v>240.27168784029004</v>
      </c>
      <c r="V1044">
        <v>59.709618874773135</v>
      </c>
      <c r="W1044">
        <v>100</v>
      </c>
      <c r="X1044">
        <v>0.3629764065335751</v>
      </c>
      <c r="Y1044">
        <v>39.740852874208379</v>
      </c>
      <c r="Z1044">
        <v>1.3160059096937851</v>
      </c>
      <c r="AA1044">
        <v>0</v>
      </c>
      <c r="AB1044">
        <v>28.78534092719736</v>
      </c>
      <c r="AE1044">
        <v>12.22271517302573</v>
      </c>
      <c r="AF1044">
        <v>13.905584240680252</v>
      </c>
      <c r="AG1044">
        <v>569.85106382978711</v>
      </c>
      <c r="AH1044">
        <v>93.647912885662478</v>
      </c>
      <c r="AI1044">
        <v>63.339382940108877</v>
      </c>
      <c r="AJ1044">
        <v>96.054460816640244</v>
      </c>
      <c r="AK1044">
        <v>52.69662792450368</v>
      </c>
      <c r="AM1044">
        <v>-35.195261430613094</v>
      </c>
      <c r="AN1044">
        <v>99</v>
      </c>
      <c r="AO1044">
        <v>99</v>
      </c>
      <c r="AP1044">
        <v>99</v>
      </c>
      <c r="AQ1044">
        <v>99</v>
      </c>
      <c r="AR1044">
        <v>195.74274661508704</v>
      </c>
      <c r="AS1044">
        <v>31.996949973523705</v>
      </c>
    </row>
    <row r="1045" spans="1:45">
      <c r="A1045">
        <v>17</v>
      </c>
      <c r="B1045">
        <v>107</v>
      </c>
      <c r="C1045">
        <v>2024</v>
      </c>
      <c r="D1045">
        <v>11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</v>
      </c>
      <c r="N1045">
        <v>99</v>
      </c>
      <c r="O1045">
        <v>99</v>
      </c>
      <c r="P1045">
        <v>99</v>
      </c>
      <c r="Q1045">
        <v>373</v>
      </c>
      <c r="R1045">
        <v>617</v>
      </c>
      <c r="S1045">
        <v>6.1053484602917356</v>
      </c>
      <c r="T1045">
        <v>9</v>
      </c>
      <c r="U1045">
        <v>245.12576985413284</v>
      </c>
      <c r="V1045">
        <v>63.209076175040529</v>
      </c>
      <c r="W1045">
        <v>100</v>
      </c>
      <c r="X1045">
        <v>0.32414910858995144</v>
      </c>
      <c r="Y1045">
        <v>35.919724568294157</v>
      </c>
      <c r="Z1045">
        <v>1.3806678381217283</v>
      </c>
      <c r="AA1045">
        <v>0</v>
      </c>
      <c r="AB1045">
        <v>33.618163091297312</v>
      </c>
      <c r="AE1045">
        <v>14.077116130504219</v>
      </c>
      <c r="AF1045">
        <v>15.852357180043697</v>
      </c>
      <c r="AG1045">
        <v>565.38991596638652</v>
      </c>
      <c r="AH1045">
        <v>96.272285251215607</v>
      </c>
      <c r="AI1045">
        <v>68.071312803889811</v>
      </c>
      <c r="AJ1045">
        <v>100.40452247586452</v>
      </c>
      <c r="AK1045">
        <v>33.91268459769401</v>
      </c>
      <c r="AM1045">
        <v>-39.705559302409718</v>
      </c>
      <c r="AN1045">
        <v>99</v>
      </c>
      <c r="AO1045">
        <v>99</v>
      </c>
      <c r="AP1045">
        <v>99</v>
      </c>
      <c r="AQ1045">
        <v>99</v>
      </c>
      <c r="AR1045">
        <v>196.37815126050421</v>
      </c>
      <c r="AS1045">
        <v>32.386688001615113</v>
      </c>
    </row>
    <row r="1046" spans="1:45">
      <c r="A1046">
        <v>17</v>
      </c>
      <c r="B1046">
        <v>108</v>
      </c>
      <c r="C1046">
        <v>2024</v>
      </c>
      <c r="D1046">
        <v>12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9</v>
      </c>
      <c r="N1046">
        <v>99</v>
      </c>
      <c r="O1046">
        <v>99</v>
      </c>
      <c r="P1046">
        <v>99</v>
      </c>
      <c r="Q1046">
        <v>92</v>
      </c>
      <c r="R1046">
        <v>161</v>
      </c>
      <c r="S1046">
        <v>6.3354037267080727</v>
      </c>
      <c r="T1046">
        <v>9</v>
      </c>
      <c r="U1046">
        <v>256.52422360248443</v>
      </c>
      <c r="V1046">
        <v>70.807453416149073</v>
      </c>
      <c r="W1046">
        <v>100</v>
      </c>
      <c r="X1046">
        <v>1.2422360248447204</v>
      </c>
      <c r="Y1046">
        <v>39.404832721236026</v>
      </c>
      <c r="Z1046">
        <v>1.4529648394171075</v>
      </c>
      <c r="AA1046">
        <v>0</v>
      </c>
      <c r="AB1046">
        <v>50.33693357938732</v>
      </c>
      <c r="AE1046">
        <v>15.304182509505701</v>
      </c>
      <c r="AF1046">
        <v>17.612554004557037</v>
      </c>
      <c r="AG1046">
        <v>570.23129251700675</v>
      </c>
      <c r="AH1046">
        <v>91.304347826086953</v>
      </c>
      <c r="AI1046">
        <v>68.944099378882001</v>
      </c>
      <c r="AJ1046">
        <v>100.4307774618657</v>
      </c>
      <c r="AK1046">
        <v>10.43880781826628</v>
      </c>
      <c r="AM1046">
        <v>-33.443749654925355</v>
      </c>
      <c r="AN1046">
        <v>99</v>
      </c>
      <c r="AO1046">
        <v>99</v>
      </c>
      <c r="AP1046">
        <v>99</v>
      </c>
      <c r="AQ1046">
        <v>99</v>
      </c>
      <c r="AR1046">
        <v>197.74829931972781</v>
      </c>
      <c r="AS1046">
        <v>32.945598367946488</v>
      </c>
    </row>
    <row r="1047" spans="1:45">
      <c r="A1047">
        <v>17</v>
      </c>
      <c r="B1047">
        <v>109</v>
      </c>
      <c r="C1047">
        <v>2024</v>
      </c>
      <c r="D1047">
        <v>1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10</v>
      </c>
      <c r="N1047">
        <v>99</v>
      </c>
      <c r="O1047">
        <v>99</v>
      </c>
      <c r="P1047">
        <v>99</v>
      </c>
      <c r="Q1047">
        <v>239</v>
      </c>
      <c r="R1047">
        <v>343</v>
      </c>
      <c r="S1047">
        <v>6.4723032069970836</v>
      </c>
      <c r="T1047">
        <v>10</v>
      </c>
      <c r="U1047">
        <v>267.69416909620975</v>
      </c>
      <c r="V1047">
        <v>71.137026239067055</v>
      </c>
      <c r="W1047">
        <v>100</v>
      </c>
      <c r="X1047">
        <v>3.2069970845481057</v>
      </c>
      <c r="Y1047">
        <v>40.879462589758845</v>
      </c>
      <c r="Z1047">
        <v>1.5190595529992317</v>
      </c>
      <c r="AA1047">
        <v>0</v>
      </c>
      <c r="AB1047">
        <v>42.310604922661838</v>
      </c>
      <c r="AE1047">
        <v>10.665422885572143</v>
      </c>
      <c r="AF1047">
        <v>12.606726417625302</v>
      </c>
      <c r="AG1047">
        <v>592.44272445820411</v>
      </c>
      <c r="AH1047">
        <v>93.877551020408163</v>
      </c>
      <c r="AI1047">
        <v>59.475218658892146</v>
      </c>
      <c r="AJ1047">
        <v>104.60649676445888</v>
      </c>
      <c r="AK1047">
        <v>43.54746157057636</v>
      </c>
      <c r="AM1047">
        <v>-38.622793663967258</v>
      </c>
      <c r="AN1047">
        <v>99</v>
      </c>
      <c r="AO1047">
        <v>99</v>
      </c>
      <c r="AP1047">
        <v>99</v>
      </c>
      <c r="AQ1047">
        <v>99</v>
      </c>
      <c r="AR1047">
        <v>199.24458204334368</v>
      </c>
      <c r="AS1047">
        <v>33.79603593052078</v>
      </c>
    </row>
    <row r="1048" spans="1:45">
      <c r="A1048">
        <v>17</v>
      </c>
      <c r="B1048">
        <v>110</v>
      </c>
      <c r="C1048">
        <v>2024</v>
      </c>
      <c r="D1048">
        <v>2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10</v>
      </c>
      <c r="N1048">
        <v>99</v>
      </c>
      <c r="O1048">
        <v>99</v>
      </c>
      <c r="P1048">
        <v>99</v>
      </c>
      <c r="Q1048">
        <v>191</v>
      </c>
      <c r="R1048">
        <v>306</v>
      </c>
      <c r="S1048">
        <v>6.3594771241830079</v>
      </c>
      <c r="T1048">
        <v>10</v>
      </c>
      <c r="U1048">
        <v>263.57124183006528</v>
      </c>
      <c r="V1048">
        <v>66.339869281045765</v>
      </c>
      <c r="W1048">
        <v>100</v>
      </c>
      <c r="X1048">
        <v>1.9607843137254899</v>
      </c>
      <c r="Y1048">
        <v>37.964382470499906</v>
      </c>
      <c r="Z1048">
        <v>1.4534807403431911</v>
      </c>
      <c r="AA1048">
        <v>0</v>
      </c>
      <c r="AB1048">
        <v>38.262803635764605</v>
      </c>
      <c r="AE1048">
        <v>12.911392405063291</v>
      </c>
      <c r="AF1048">
        <v>15.046414665538116</v>
      </c>
      <c r="AG1048">
        <v>580.06802721088411</v>
      </c>
      <c r="AH1048">
        <v>95.751633986928127</v>
      </c>
      <c r="AI1048">
        <v>60.457516339869287</v>
      </c>
      <c r="AJ1048">
        <v>110.99602615084093</v>
      </c>
      <c r="AK1048">
        <v>51.216663609169011</v>
      </c>
      <c r="AM1048">
        <v>-17.417290915103308</v>
      </c>
      <c r="AN1048">
        <v>99</v>
      </c>
      <c r="AO1048">
        <v>99</v>
      </c>
      <c r="AP1048">
        <v>99</v>
      </c>
      <c r="AQ1048">
        <v>99</v>
      </c>
      <c r="AR1048">
        <v>198.92517006802723</v>
      </c>
      <c r="AS1048">
        <v>33.494737390589449</v>
      </c>
    </row>
    <row r="1049" spans="1:45">
      <c r="A1049">
        <v>17</v>
      </c>
      <c r="B1049">
        <v>111</v>
      </c>
      <c r="C1049">
        <v>2024</v>
      </c>
      <c r="D1049">
        <v>3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10</v>
      </c>
      <c r="N1049">
        <v>99</v>
      </c>
      <c r="O1049">
        <v>99</v>
      </c>
      <c r="P1049">
        <v>99</v>
      </c>
      <c r="Q1049">
        <v>142</v>
      </c>
      <c r="R1049">
        <v>184</v>
      </c>
      <c r="S1049">
        <v>6.1793478260869552</v>
      </c>
      <c r="T1049">
        <v>10</v>
      </c>
      <c r="U1049">
        <v>260.74021739130444</v>
      </c>
      <c r="V1049">
        <v>60.326086956521742</v>
      </c>
      <c r="W1049">
        <v>100</v>
      </c>
      <c r="X1049">
        <v>2.1739130434782608</v>
      </c>
      <c r="Y1049">
        <v>38.31597197838407</v>
      </c>
      <c r="Z1049">
        <v>1.3654938622024899</v>
      </c>
      <c r="AA1049">
        <v>0</v>
      </c>
      <c r="AB1049">
        <v>24.890333541115755</v>
      </c>
      <c r="AE1049">
        <v>9.9031216361679224</v>
      </c>
      <c r="AF1049">
        <v>11.949052854214248</v>
      </c>
      <c r="AG1049">
        <v>570.03726708074555</v>
      </c>
      <c r="AH1049">
        <v>86.956521739130437</v>
      </c>
      <c r="AI1049">
        <v>47.826086956521742</v>
      </c>
      <c r="AJ1049">
        <v>111.31740128369852</v>
      </c>
      <c r="AK1049">
        <v>71.155010477011743</v>
      </c>
      <c r="AM1049">
        <v>-2.6716745715516232</v>
      </c>
      <c r="AN1049">
        <v>99</v>
      </c>
      <c r="AO1049">
        <v>99</v>
      </c>
      <c r="AP1049">
        <v>99</v>
      </c>
      <c r="AQ1049">
        <v>99</v>
      </c>
      <c r="AR1049">
        <v>199.03726708074535</v>
      </c>
      <c r="AS1049">
        <v>33.216665813177457</v>
      </c>
    </row>
    <row r="1050" spans="1:45">
      <c r="A1050">
        <v>17</v>
      </c>
      <c r="B1050">
        <v>112</v>
      </c>
      <c r="C1050">
        <v>2024</v>
      </c>
      <c r="D1050">
        <v>4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10</v>
      </c>
      <c r="N1050">
        <v>99</v>
      </c>
      <c r="O1050">
        <v>99</v>
      </c>
      <c r="P1050">
        <v>99</v>
      </c>
      <c r="Q1050">
        <v>249</v>
      </c>
      <c r="R1050">
        <v>461</v>
      </c>
      <c r="S1050">
        <v>6.7830802603036879</v>
      </c>
      <c r="T1050">
        <v>10</v>
      </c>
      <c r="U1050">
        <v>257.31670281995662</v>
      </c>
      <c r="V1050">
        <v>78.091106290672442</v>
      </c>
      <c r="W1050">
        <v>100</v>
      </c>
      <c r="X1050">
        <v>1.0845986984815617</v>
      </c>
      <c r="Y1050">
        <v>36.947623753891449</v>
      </c>
      <c r="Z1050">
        <v>1.409841475089127</v>
      </c>
      <c r="AA1050">
        <v>0</v>
      </c>
      <c r="AB1050">
        <v>26.113384956518875</v>
      </c>
      <c r="AE1050">
        <v>13.511137162954277</v>
      </c>
      <c r="AF1050">
        <v>15.146357458275148</v>
      </c>
      <c r="AG1050">
        <v>527.27616926503356</v>
      </c>
      <c r="AH1050">
        <v>96.529284164859007</v>
      </c>
      <c r="AI1050">
        <v>71.800433839479396</v>
      </c>
      <c r="AJ1050">
        <v>107.74979012387757</v>
      </c>
      <c r="AK1050">
        <v>41.680274476462813</v>
      </c>
      <c r="AM1050">
        <v>-49.160035159921321</v>
      </c>
      <c r="AN1050">
        <v>99</v>
      </c>
      <c r="AO1050">
        <v>99</v>
      </c>
      <c r="AP1050">
        <v>99</v>
      </c>
      <c r="AQ1050">
        <v>99</v>
      </c>
      <c r="AR1050">
        <v>195.43207126948775</v>
      </c>
      <c r="AS1050">
        <v>34.496342239725806</v>
      </c>
    </row>
    <row r="1051" spans="1:45">
      <c r="A1051">
        <v>17</v>
      </c>
      <c r="B1051">
        <v>113</v>
      </c>
      <c r="C1051">
        <v>2024</v>
      </c>
      <c r="D1051">
        <v>5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10</v>
      </c>
      <c r="N1051">
        <v>99</v>
      </c>
      <c r="O1051">
        <v>99</v>
      </c>
      <c r="P1051">
        <v>99</v>
      </c>
      <c r="Q1051">
        <v>239</v>
      </c>
      <c r="R1051">
        <v>432</v>
      </c>
      <c r="S1051">
        <v>6.870069605568446</v>
      </c>
      <c r="T1051">
        <v>10</v>
      </c>
      <c r="U1051">
        <v>261.47013888888887</v>
      </c>
      <c r="V1051">
        <v>82.870370370370367</v>
      </c>
      <c r="W1051">
        <v>100</v>
      </c>
      <c r="X1051">
        <v>1.3888888888888891</v>
      </c>
      <c r="Y1051">
        <v>37.991821268715626</v>
      </c>
      <c r="Z1051">
        <v>1.3329218475520848</v>
      </c>
      <c r="AA1051">
        <v>0</v>
      </c>
      <c r="AB1051">
        <v>19.635653394205502</v>
      </c>
      <c r="AE1051">
        <v>11.963445029077816</v>
      </c>
      <c r="AF1051">
        <v>13.614151039021973</v>
      </c>
      <c r="AG1051">
        <v>527.16296296296309</v>
      </c>
      <c r="AH1051">
        <v>93.75</v>
      </c>
      <c r="AI1051">
        <v>66.666666666666686</v>
      </c>
      <c r="AJ1051">
        <v>100.24046698240424</v>
      </c>
      <c r="AK1051">
        <v>51.443967351981136</v>
      </c>
      <c r="AM1051">
        <v>-47.034283360198387</v>
      </c>
      <c r="AN1051">
        <v>99</v>
      </c>
      <c r="AO1051">
        <v>99</v>
      </c>
      <c r="AP1051">
        <v>99</v>
      </c>
      <c r="AQ1051">
        <v>99</v>
      </c>
      <c r="AR1051">
        <v>195.84444444444443</v>
      </c>
      <c r="AS1051">
        <v>34.864903326579224</v>
      </c>
    </row>
    <row r="1052" spans="1:45">
      <c r="A1052">
        <v>17</v>
      </c>
      <c r="B1052">
        <v>114</v>
      </c>
      <c r="C1052">
        <v>2024</v>
      </c>
      <c r="D1052">
        <v>6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10</v>
      </c>
      <c r="N1052">
        <v>99</v>
      </c>
      <c r="O1052">
        <v>99</v>
      </c>
      <c r="P1052">
        <v>99</v>
      </c>
      <c r="Q1052">
        <v>251</v>
      </c>
      <c r="R1052">
        <v>447</v>
      </c>
      <c r="S1052">
        <v>6.914988814317673</v>
      </c>
      <c r="T1052">
        <v>10</v>
      </c>
      <c r="U1052">
        <v>257.33467561521235</v>
      </c>
      <c r="V1052">
        <v>84.56375838926175</v>
      </c>
      <c r="W1052">
        <v>100</v>
      </c>
      <c r="X1052">
        <v>0.89485458612975344</v>
      </c>
      <c r="Y1052">
        <v>38.541188419152725</v>
      </c>
      <c r="Z1052">
        <v>1.3266917147231865</v>
      </c>
      <c r="AA1052">
        <v>0</v>
      </c>
      <c r="AB1052">
        <v>28.270396162005927</v>
      </c>
      <c r="AE1052">
        <v>12.303881090008257</v>
      </c>
      <c r="AF1052">
        <v>13.56290846629145</v>
      </c>
      <c r="AG1052">
        <v>524.30548926014308</v>
      </c>
      <c r="AH1052">
        <v>93.288590604026851</v>
      </c>
      <c r="AI1052">
        <v>71.588366890380271</v>
      </c>
      <c r="AJ1052">
        <v>94.876743271373471</v>
      </c>
      <c r="AK1052">
        <v>71.165853680069148</v>
      </c>
      <c r="AM1052">
        <v>-27.376337191952764</v>
      </c>
      <c r="AN1052">
        <v>99</v>
      </c>
      <c r="AO1052">
        <v>99</v>
      </c>
      <c r="AP1052">
        <v>99</v>
      </c>
      <c r="AQ1052">
        <v>99</v>
      </c>
      <c r="AR1052">
        <v>194.68973747016713</v>
      </c>
      <c r="AS1052">
        <v>35.037226052994519</v>
      </c>
    </row>
    <row r="1053" spans="1:45">
      <c r="A1053">
        <v>17</v>
      </c>
      <c r="B1053">
        <v>115</v>
      </c>
      <c r="C1053">
        <v>2024</v>
      </c>
      <c r="D1053">
        <v>7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10</v>
      </c>
      <c r="N1053">
        <v>99</v>
      </c>
      <c r="O1053">
        <v>99</v>
      </c>
      <c r="P1053">
        <v>99</v>
      </c>
      <c r="Q1053">
        <v>180</v>
      </c>
      <c r="R1053">
        <v>325</v>
      </c>
      <c r="S1053">
        <v>7.0461538461538451</v>
      </c>
      <c r="T1053">
        <v>10</v>
      </c>
      <c r="U1053">
        <v>257.9855384615384</v>
      </c>
      <c r="V1053">
        <v>84</v>
      </c>
      <c r="W1053">
        <v>100</v>
      </c>
      <c r="X1053">
        <v>0.6153846153846152</v>
      </c>
      <c r="Y1053">
        <v>36.123721676856398</v>
      </c>
      <c r="Z1053">
        <v>1.3703539041011303</v>
      </c>
      <c r="AA1053">
        <v>0</v>
      </c>
      <c r="AB1053">
        <v>26.319326418908311</v>
      </c>
      <c r="AE1053">
        <v>12.466436517069431</v>
      </c>
      <c r="AF1053">
        <v>13.623725882744248</v>
      </c>
      <c r="AG1053">
        <v>524.68211920529802</v>
      </c>
      <c r="AH1053">
        <v>92.307692307692321</v>
      </c>
      <c r="AI1053">
        <v>73.230769230769255</v>
      </c>
      <c r="AJ1053">
        <v>88.521660525907052</v>
      </c>
      <c r="AK1053">
        <v>66.627129198732973</v>
      </c>
      <c r="AM1053">
        <v>-56.092782418502722</v>
      </c>
      <c r="AN1053">
        <v>99</v>
      </c>
      <c r="AO1053">
        <v>99</v>
      </c>
      <c r="AP1053">
        <v>99</v>
      </c>
      <c r="AQ1053">
        <v>99</v>
      </c>
      <c r="AR1053">
        <v>194.5827814569536</v>
      </c>
      <c r="AS1053">
        <v>35.140344484088374</v>
      </c>
    </row>
    <row r="1054" spans="1:45">
      <c r="A1054">
        <v>17</v>
      </c>
      <c r="B1054">
        <v>116</v>
      </c>
      <c r="C1054">
        <v>2024</v>
      </c>
      <c r="D1054">
        <v>8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10</v>
      </c>
      <c r="N1054">
        <v>99</v>
      </c>
      <c r="O1054">
        <v>99</v>
      </c>
      <c r="P1054">
        <v>99</v>
      </c>
      <c r="Q1054">
        <v>199</v>
      </c>
      <c r="R1054">
        <v>416</v>
      </c>
      <c r="S1054">
        <v>7.108173076923074</v>
      </c>
      <c r="T1054">
        <v>10</v>
      </c>
      <c r="U1054">
        <v>260.51490384615391</v>
      </c>
      <c r="V1054">
        <v>88.701923076923109</v>
      </c>
      <c r="W1054">
        <v>100</v>
      </c>
      <c r="X1054">
        <v>0.96153846153846112</v>
      </c>
      <c r="Y1054">
        <v>37.799799284550147</v>
      </c>
      <c r="Z1054">
        <v>1.3535318930224705</v>
      </c>
      <c r="AA1054">
        <v>0</v>
      </c>
      <c r="AB1054">
        <v>37.696227340954785</v>
      </c>
      <c r="AE1054">
        <v>13.106490233144296</v>
      </c>
      <c r="AF1054">
        <v>14.549608590823595</v>
      </c>
      <c r="AG1054">
        <v>531.95978552278814</v>
      </c>
      <c r="AH1054">
        <v>89.423076923076891</v>
      </c>
      <c r="AI1054">
        <v>75</v>
      </c>
      <c r="AJ1054">
        <v>88.794463948131394</v>
      </c>
      <c r="AK1054">
        <v>51.896649765077754</v>
      </c>
      <c r="AM1054">
        <v>-26.214498262029071</v>
      </c>
      <c r="AN1054">
        <v>99</v>
      </c>
      <c r="AO1054">
        <v>99</v>
      </c>
      <c r="AP1054">
        <v>99</v>
      </c>
      <c r="AQ1054">
        <v>99</v>
      </c>
      <c r="AR1054">
        <v>194.39678284182312</v>
      </c>
      <c r="AS1054">
        <v>35.479844052359347</v>
      </c>
    </row>
    <row r="1055" spans="1:45">
      <c r="A1055">
        <v>17</v>
      </c>
      <c r="B1055">
        <v>117</v>
      </c>
      <c r="C1055">
        <v>2024</v>
      </c>
      <c r="D1055">
        <v>9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10</v>
      </c>
      <c r="N1055">
        <v>99</v>
      </c>
      <c r="O1055">
        <v>99</v>
      </c>
      <c r="P1055">
        <v>99</v>
      </c>
      <c r="Q1055">
        <v>179</v>
      </c>
      <c r="R1055">
        <v>329</v>
      </c>
      <c r="S1055">
        <v>6.7537993920972648</v>
      </c>
      <c r="T1055">
        <v>10</v>
      </c>
      <c r="U1055">
        <v>254.73434650455903</v>
      </c>
      <c r="V1055">
        <v>85.714285714285694</v>
      </c>
      <c r="W1055">
        <v>100</v>
      </c>
      <c r="X1055">
        <v>0.30395136778115506</v>
      </c>
      <c r="Y1055">
        <v>36.558982691733974</v>
      </c>
      <c r="Z1055">
        <v>1.1525810216328389</v>
      </c>
      <c r="AA1055">
        <v>0</v>
      </c>
      <c r="AB1055">
        <v>19.236500205537482</v>
      </c>
      <c r="AE1055">
        <v>10.801050558108997</v>
      </c>
      <c r="AF1055">
        <v>11.997352232650783</v>
      </c>
      <c r="AG1055">
        <v>549.66996699669971</v>
      </c>
      <c r="AH1055">
        <v>91.79331306990882</v>
      </c>
      <c r="AI1055">
        <v>72.03647416413375</v>
      </c>
      <c r="AJ1055">
        <v>89.669782848540947</v>
      </c>
      <c r="AK1055">
        <v>53.680048988608817</v>
      </c>
      <c r="AM1055">
        <v>-50.477423109669182</v>
      </c>
      <c r="AN1055">
        <v>99</v>
      </c>
      <c r="AO1055">
        <v>99</v>
      </c>
      <c r="AP1055">
        <v>99</v>
      </c>
      <c r="AQ1055">
        <v>99</v>
      </c>
      <c r="AR1055">
        <v>195.00660066006597</v>
      </c>
      <c r="AS1055">
        <v>34.2788664858072</v>
      </c>
    </row>
    <row r="1056" spans="1:45">
      <c r="A1056">
        <v>17</v>
      </c>
      <c r="B1056">
        <v>118</v>
      </c>
      <c r="C1056">
        <v>2024</v>
      </c>
      <c r="D1056">
        <v>10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10</v>
      </c>
      <c r="N1056">
        <v>99</v>
      </c>
      <c r="O1056">
        <v>99</v>
      </c>
      <c r="P1056">
        <v>99</v>
      </c>
      <c r="Q1056">
        <v>181</v>
      </c>
      <c r="R1056">
        <v>243</v>
      </c>
      <c r="S1056">
        <v>6.3004115226337429</v>
      </c>
      <c r="T1056">
        <v>10</v>
      </c>
      <c r="U1056">
        <v>256.73127572016449</v>
      </c>
      <c r="V1056">
        <v>72.839506172839506</v>
      </c>
      <c r="W1056">
        <v>100</v>
      </c>
      <c r="X1056">
        <v>0.41152263374485593</v>
      </c>
      <c r="Y1056">
        <v>39.222063912415216</v>
      </c>
      <c r="Z1056">
        <v>1.2223399923861484</v>
      </c>
      <c r="AA1056">
        <v>0</v>
      </c>
      <c r="AB1056">
        <v>25.556202502827976</v>
      </c>
      <c r="AE1056">
        <v>5.3904170363797679</v>
      </c>
      <c r="AF1056">
        <v>6.5526971264668372</v>
      </c>
      <c r="AG1056">
        <v>585.86403508771957</v>
      </c>
      <c r="AH1056">
        <v>93.827160493827179</v>
      </c>
      <c r="AI1056">
        <v>62.139917695473237</v>
      </c>
      <c r="AJ1056">
        <v>83.088168798236978</v>
      </c>
      <c r="AK1056">
        <v>64.644530199609861</v>
      </c>
      <c r="AM1056">
        <v>-49.771131548995321</v>
      </c>
      <c r="AN1056">
        <v>99</v>
      </c>
      <c r="AO1056">
        <v>99</v>
      </c>
      <c r="AP1056">
        <v>99</v>
      </c>
      <c r="AQ1056">
        <v>99</v>
      </c>
      <c r="AR1056">
        <v>197.85087719298247</v>
      </c>
      <c r="AS1056">
        <v>33.221131614813125</v>
      </c>
    </row>
    <row r="1057" spans="1:45">
      <c r="A1057">
        <v>17</v>
      </c>
      <c r="B1057">
        <v>119</v>
      </c>
      <c r="C1057">
        <v>2024</v>
      </c>
      <c r="D1057">
        <v>11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10</v>
      </c>
      <c r="N1057">
        <v>99</v>
      </c>
      <c r="O1057">
        <v>99</v>
      </c>
      <c r="P1057">
        <v>99</v>
      </c>
      <c r="Q1057">
        <v>221</v>
      </c>
      <c r="R1057">
        <v>329</v>
      </c>
      <c r="S1057">
        <v>6.4468085106382995</v>
      </c>
      <c r="T1057">
        <v>10</v>
      </c>
      <c r="U1057">
        <v>258.08936170212746</v>
      </c>
      <c r="V1057">
        <v>76.291793313069917</v>
      </c>
      <c r="W1057">
        <v>100</v>
      </c>
      <c r="X1057">
        <v>1.2158054711246202</v>
      </c>
      <c r="Y1057">
        <v>36.538784522268074</v>
      </c>
      <c r="Z1057">
        <v>1.2393241968313142</v>
      </c>
      <c r="AA1057">
        <v>0</v>
      </c>
      <c r="AB1057">
        <v>30.38724223181983</v>
      </c>
      <c r="AE1057">
        <v>7.5062742413871772</v>
      </c>
      <c r="AF1057">
        <v>8.8999120714505136</v>
      </c>
      <c r="AG1057">
        <v>585.44444444444434</v>
      </c>
      <c r="AH1057">
        <v>89.969604863221889</v>
      </c>
      <c r="AI1057">
        <v>64.437689969604875</v>
      </c>
      <c r="AJ1057">
        <v>107.07062607201048</v>
      </c>
      <c r="AK1057">
        <v>33.665386398937038</v>
      </c>
      <c r="AM1057">
        <v>-54.84765371749782</v>
      </c>
      <c r="AN1057">
        <v>99</v>
      </c>
      <c r="AO1057">
        <v>99</v>
      </c>
      <c r="AP1057">
        <v>99</v>
      </c>
      <c r="AQ1057">
        <v>99</v>
      </c>
      <c r="AR1057">
        <v>197.55555555555557</v>
      </c>
      <c r="AS1057">
        <v>33.52552673956675</v>
      </c>
    </row>
    <row r="1058" spans="1:45">
      <c r="A1058">
        <v>17</v>
      </c>
      <c r="B1058">
        <v>120</v>
      </c>
      <c r="C1058">
        <v>2024</v>
      </c>
      <c r="D1058">
        <v>12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10</v>
      </c>
      <c r="N1058">
        <v>99</v>
      </c>
      <c r="O1058">
        <v>99</v>
      </c>
      <c r="P1058">
        <v>99</v>
      </c>
      <c r="Q1058">
        <v>47</v>
      </c>
      <c r="R1058">
        <v>92</v>
      </c>
      <c r="S1058">
        <v>6.7173913043478253</v>
      </c>
      <c r="T1058">
        <v>10</v>
      </c>
      <c r="U1058">
        <v>262.44782608695647</v>
      </c>
      <c r="V1058">
        <v>81.521739130434781</v>
      </c>
      <c r="W1058">
        <v>100</v>
      </c>
      <c r="X1058">
        <v>1.0869565217391304</v>
      </c>
      <c r="Y1058">
        <v>32.714933029126314</v>
      </c>
      <c r="Z1058">
        <v>1.271135122264669</v>
      </c>
      <c r="AA1058">
        <v>0</v>
      </c>
      <c r="AB1058">
        <v>11.483614430008055</v>
      </c>
      <c r="AE1058">
        <v>8.7452471482889749</v>
      </c>
      <c r="AF1058">
        <v>10.296719618958422</v>
      </c>
      <c r="AG1058">
        <v>547.31707317073187</v>
      </c>
      <c r="AH1058">
        <v>89.130434782608717</v>
      </c>
      <c r="AI1058">
        <v>64.130434782608702</v>
      </c>
      <c r="AJ1058">
        <v>102.89692664693548</v>
      </c>
      <c r="AK1058">
        <v>73.24633888111191</v>
      </c>
      <c r="AM1058">
        <v>-50.20409702897399</v>
      </c>
      <c r="AN1058">
        <v>99</v>
      </c>
      <c r="AO1058">
        <v>99</v>
      </c>
      <c r="AP1058">
        <v>99</v>
      </c>
      <c r="AQ1058">
        <v>99</v>
      </c>
      <c r="AR1058">
        <v>197.39024390243901</v>
      </c>
      <c r="AS1058">
        <v>34.41919351417485</v>
      </c>
    </row>
    <row r="1059" spans="1:45">
      <c r="A1059">
        <v>17</v>
      </c>
      <c r="B1059">
        <v>121</v>
      </c>
      <c r="C1059">
        <v>2024</v>
      </c>
      <c r="D1059">
        <v>1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11</v>
      </c>
      <c r="N1059">
        <v>99</v>
      </c>
      <c r="O1059">
        <v>99</v>
      </c>
      <c r="P1059">
        <v>99</v>
      </c>
      <c r="Q1059">
        <v>127</v>
      </c>
      <c r="R1059">
        <v>196</v>
      </c>
      <c r="S1059">
        <v>6.6887755102040813</v>
      </c>
      <c r="T1059">
        <v>11</v>
      </c>
      <c r="U1059">
        <v>271.45510204081648</v>
      </c>
      <c r="V1059">
        <v>85.2040816326531</v>
      </c>
      <c r="W1059">
        <v>100</v>
      </c>
      <c r="X1059">
        <v>2.0408163265306123</v>
      </c>
      <c r="Y1059">
        <v>37.708858165862914</v>
      </c>
      <c r="Z1059">
        <v>1.1909850710232499</v>
      </c>
      <c r="AA1059">
        <v>0</v>
      </c>
      <c r="AB1059">
        <v>13.202634790553056</v>
      </c>
      <c r="AE1059">
        <v>6.0945273631840804</v>
      </c>
      <c r="AF1059">
        <v>7.3050530923853341</v>
      </c>
      <c r="AG1059">
        <v>596.64444444444439</v>
      </c>
      <c r="AH1059">
        <v>91.326530612244895</v>
      </c>
      <c r="AI1059">
        <v>61.224489795918359</v>
      </c>
      <c r="AJ1059">
        <v>108.80143086386671</v>
      </c>
      <c r="AK1059">
        <v>78.724464285368569</v>
      </c>
      <c r="AM1059">
        <v>-51.271001582399649</v>
      </c>
      <c r="AN1059">
        <v>99</v>
      </c>
      <c r="AO1059">
        <v>99</v>
      </c>
      <c r="AP1059">
        <v>99</v>
      </c>
      <c r="AQ1059">
        <v>99</v>
      </c>
      <c r="AR1059">
        <v>199.13333333333327</v>
      </c>
      <c r="AS1059">
        <v>34.520271211183243</v>
      </c>
    </row>
    <row r="1060" spans="1:45">
      <c r="A1060">
        <v>17</v>
      </c>
      <c r="B1060">
        <v>122</v>
      </c>
      <c r="C1060">
        <v>2024</v>
      </c>
      <c r="D1060">
        <v>2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11</v>
      </c>
      <c r="N1060">
        <v>99</v>
      </c>
      <c r="O1060">
        <v>99</v>
      </c>
      <c r="P1060">
        <v>99</v>
      </c>
      <c r="Q1060">
        <v>111</v>
      </c>
      <c r="R1060">
        <v>159</v>
      </c>
      <c r="S1060">
        <v>6.7232704402515724</v>
      </c>
      <c r="T1060">
        <v>11</v>
      </c>
      <c r="U1060">
        <v>275.39371069182403</v>
      </c>
      <c r="V1060">
        <v>83.647798742138377</v>
      </c>
      <c r="W1060">
        <v>100</v>
      </c>
      <c r="X1060">
        <v>2.5157232704402506</v>
      </c>
      <c r="Y1060">
        <v>37.520006714295363</v>
      </c>
      <c r="Z1060">
        <v>1.2534829447981357</v>
      </c>
      <c r="AA1060">
        <v>0</v>
      </c>
      <c r="AB1060">
        <v>27.078843379847672</v>
      </c>
      <c r="AE1060">
        <v>6.708860759493672</v>
      </c>
      <c r="AF1060">
        <v>8.168921436189656</v>
      </c>
      <c r="AG1060">
        <v>601.26530612244892</v>
      </c>
      <c r="AH1060">
        <v>91.823899371069189</v>
      </c>
      <c r="AI1060">
        <v>61.006289308176108</v>
      </c>
      <c r="AJ1060">
        <v>103.48435265929999</v>
      </c>
      <c r="AK1060">
        <v>58.354266762647846</v>
      </c>
      <c r="AM1060">
        <v>-21.464920848210905</v>
      </c>
      <c r="AN1060">
        <v>99</v>
      </c>
      <c r="AO1060">
        <v>99</v>
      </c>
      <c r="AP1060">
        <v>99</v>
      </c>
      <c r="AQ1060">
        <v>99</v>
      </c>
      <c r="AR1060">
        <v>199.38095238095235</v>
      </c>
      <c r="AS1060">
        <v>34.745569318351045</v>
      </c>
    </row>
    <row r="1061" spans="1:45">
      <c r="A1061">
        <v>17</v>
      </c>
      <c r="B1061">
        <v>123</v>
      </c>
      <c r="C1061">
        <v>2024</v>
      </c>
      <c r="D1061">
        <v>3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11</v>
      </c>
      <c r="N1061">
        <v>99</v>
      </c>
      <c r="O1061">
        <v>99</v>
      </c>
      <c r="P1061">
        <v>99</v>
      </c>
      <c r="Q1061">
        <v>73</v>
      </c>
      <c r="R1061">
        <v>104</v>
      </c>
      <c r="S1061">
        <v>6.4903846153846141</v>
      </c>
      <c r="T1061">
        <v>11</v>
      </c>
      <c r="U1061">
        <v>265.9644230769232</v>
      </c>
      <c r="V1061">
        <v>79.807692307692292</v>
      </c>
      <c r="W1061">
        <v>100</v>
      </c>
      <c r="X1061">
        <v>0</v>
      </c>
      <c r="Y1061">
        <v>37.753323639395745</v>
      </c>
      <c r="Z1061">
        <v>1.3008517350898956</v>
      </c>
      <c r="AA1061">
        <v>0</v>
      </c>
      <c r="AB1061">
        <v>14.024499293512964</v>
      </c>
      <c r="AE1061">
        <v>5.5974165769644788</v>
      </c>
      <c r="AF1061">
        <v>6.8891322502287053</v>
      </c>
      <c r="AG1061">
        <v>580.17708333333348</v>
      </c>
      <c r="AH1061">
        <v>92.307692307692321</v>
      </c>
      <c r="AI1061">
        <v>60.576923076923087</v>
      </c>
      <c r="AJ1061">
        <v>116.91743835499044</v>
      </c>
      <c r="AK1061">
        <v>37.643043173178093</v>
      </c>
      <c r="AM1061">
        <v>-22.224394711853748</v>
      </c>
      <c r="AN1061">
        <v>99</v>
      </c>
      <c r="AO1061">
        <v>99</v>
      </c>
      <c r="AP1061">
        <v>99</v>
      </c>
      <c r="AQ1061">
        <v>99</v>
      </c>
      <c r="AR1061">
        <v>198.125</v>
      </c>
      <c r="AS1061">
        <v>34.086971131691826</v>
      </c>
    </row>
    <row r="1062" spans="1:45">
      <c r="A1062">
        <v>17</v>
      </c>
      <c r="B1062">
        <v>124</v>
      </c>
      <c r="C1062">
        <v>2024</v>
      </c>
      <c r="D1062">
        <v>4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11</v>
      </c>
      <c r="N1062">
        <v>99</v>
      </c>
      <c r="O1062">
        <v>99</v>
      </c>
      <c r="P1062">
        <v>99</v>
      </c>
      <c r="Q1062">
        <v>130</v>
      </c>
      <c r="R1062">
        <v>207</v>
      </c>
      <c r="S1062">
        <v>7.091787439613527</v>
      </c>
      <c r="T1062">
        <v>11</v>
      </c>
      <c r="U1062">
        <v>267.65893719806758</v>
      </c>
      <c r="V1062">
        <v>91.787439613526573</v>
      </c>
      <c r="W1062">
        <v>100</v>
      </c>
      <c r="X1062">
        <v>2.4154589371980673</v>
      </c>
      <c r="Y1062">
        <v>38.113129400338451</v>
      </c>
      <c r="Z1062">
        <v>1.1821049730791515</v>
      </c>
      <c r="AA1062">
        <v>0</v>
      </c>
      <c r="AB1062">
        <v>14.473116294096704</v>
      </c>
      <c r="AE1062">
        <v>6.066822977725673</v>
      </c>
      <c r="AF1062">
        <v>7.0744290189821353</v>
      </c>
      <c r="AG1062">
        <v>544.93499999999995</v>
      </c>
      <c r="AH1062">
        <v>96.618357487922694</v>
      </c>
      <c r="AI1062">
        <v>75.36231884057969</v>
      </c>
      <c r="AJ1062">
        <v>106.70956271581306</v>
      </c>
      <c r="AK1062">
        <v>69.7408750725331</v>
      </c>
      <c r="AM1062">
        <v>-36.255349475084493</v>
      </c>
      <c r="AN1062">
        <v>99</v>
      </c>
      <c r="AO1062">
        <v>99</v>
      </c>
      <c r="AP1062">
        <v>99</v>
      </c>
      <c r="AQ1062">
        <v>99</v>
      </c>
      <c r="AR1062">
        <v>195.85499999999999</v>
      </c>
      <c r="AS1062">
        <v>35.696771659797022</v>
      </c>
    </row>
    <row r="1063" spans="1:45">
      <c r="A1063">
        <v>17</v>
      </c>
      <c r="B1063">
        <v>125</v>
      </c>
      <c r="C1063">
        <v>2024</v>
      </c>
      <c r="D1063">
        <v>5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11</v>
      </c>
      <c r="N1063">
        <v>99</v>
      </c>
      <c r="O1063">
        <v>99</v>
      </c>
      <c r="P1063">
        <v>99</v>
      </c>
      <c r="Q1063">
        <v>124</v>
      </c>
      <c r="R1063">
        <v>215</v>
      </c>
      <c r="S1063">
        <v>7.0790697674418626</v>
      </c>
      <c r="T1063">
        <v>11</v>
      </c>
      <c r="U1063">
        <v>266.48744186046503</v>
      </c>
      <c r="V1063">
        <v>87.44186046511625</v>
      </c>
      <c r="W1063">
        <v>100</v>
      </c>
      <c r="X1063">
        <v>1.3953488372093019</v>
      </c>
      <c r="Y1063">
        <v>33.688065383306011</v>
      </c>
      <c r="Z1063">
        <v>1.3041183673511878</v>
      </c>
      <c r="AA1063">
        <v>0</v>
      </c>
      <c r="AB1063">
        <v>20.054891134783755</v>
      </c>
      <c r="AE1063">
        <v>5.9540293547493759</v>
      </c>
      <c r="AF1063">
        <v>6.905576294922108</v>
      </c>
      <c r="AG1063">
        <v>536.85858585858591</v>
      </c>
      <c r="AH1063">
        <v>92.093023255813989</v>
      </c>
      <c r="AI1063">
        <v>67.906976744186053</v>
      </c>
      <c r="AJ1063">
        <v>99.529449486932606</v>
      </c>
      <c r="AK1063">
        <v>55.121112686383874</v>
      </c>
      <c r="AM1063">
        <v>-62.466665314730001</v>
      </c>
      <c r="AN1063">
        <v>99</v>
      </c>
      <c r="AO1063">
        <v>99</v>
      </c>
      <c r="AP1063">
        <v>99</v>
      </c>
      <c r="AQ1063">
        <v>99</v>
      </c>
      <c r="AR1063">
        <v>195.66161616161619</v>
      </c>
      <c r="AS1063">
        <v>35.839347706820405</v>
      </c>
    </row>
    <row r="1064" spans="1:45">
      <c r="A1064">
        <v>17</v>
      </c>
      <c r="B1064">
        <v>126</v>
      </c>
      <c r="C1064">
        <v>2024</v>
      </c>
      <c r="D1064">
        <v>6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11</v>
      </c>
      <c r="N1064">
        <v>99</v>
      </c>
      <c r="O1064">
        <v>99</v>
      </c>
      <c r="P1064">
        <v>99</v>
      </c>
      <c r="Q1064">
        <v>119</v>
      </c>
      <c r="R1064">
        <v>223</v>
      </c>
      <c r="S1064">
        <v>7.5022421524663692</v>
      </c>
      <c r="T1064">
        <v>11</v>
      </c>
      <c r="U1064">
        <v>266.77937219730944</v>
      </c>
      <c r="V1064">
        <v>95.067264573991011</v>
      </c>
      <c r="W1064">
        <v>100</v>
      </c>
      <c r="X1064">
        <v>3.1390134529147993</v>
      </c>
      <c r="Y1064">
        <v>36.349693290266394</v>
      </c>
      <c r="Z1064">
        <v>1.163242874985805</v>
      </c>
      <c r="AA1064">
        <v>0</v>
      </c>
      <c r="AB1064">
        <v>16.84772879770323</v>
      </c>
      <c r="AE1064">
        <v>6.1381778144783938</v>
      </c>
      <c r="AF1064">
        <v>7.0146193024597228</v>
      </c>
      <c r="AG1064">
        <v>523.81773399014787</v>
      </c>
      <c r="AH1064">
        <v>90.13452914798205</v>
      </c>
      <c r="AI1064">
        <v>75.784753363228702</v>
      </c>
      <c r="AJ1064">
        <v>89.092696956725007</v>
      </c>
      <c r="AK1064">
        <v>80.223971937940306</v>
      </c>
      <c r="AM1064">
        <v>-39.494443175976073</v>
      </c>
      <c r="AN1064">
        <v>99</v>
      </c>
      <c r="AO1064">
        <v>99</v>
      </c>
      <c r="AP1064">
        <v>99</v>
      </c>
      <c r="AQ1064">
        <v>99</v>
      </c>
      <c r="AR1064">
        <v>193.31527093596057</v>
      </c>
      <c r="AS1064">
        <v>37.09041006651325</v>
      </c>
    </row>
    <row r="1065" spans="1:45">
      <c r="A1065">
        <v>17</v>
      </c>
      <c r="B1065">
        <v>127</v>
      </c>
      <c r="C1065">
        <v>2024</v>
      </c>
      <c r="D1065">
        <v>7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11</v>
      </c>
      <c r="N1065">
        <v>99</v>
      </c>
      <c r="O1065">
        <v>99</v>
      </c>
      <c r="P1065">
        <v>99</v>
      </c>
      <c r="Q1065">
        <v>95</v>
      </c>
      <c r="R1065">
        <v>180</v>
      </c>
      <c r="S1065">
        <v>7.4444444444444446</v>
      </c>
      <c r="T1065">
        <v>11</v>
      </c>
      <c r="U1065">
        <v>268.25888888888898</v>
      </c>
      <c r="V1065">
        <v>94.444444444444443</v>
      </c>
      <c r="W1065">
        <v>100</v>
      </c>
      <c r="X1065">
        <v>1.6666666666666672</v>
      </c>
      <c r="Y1065">
        <v>35.926146140981643</v>
      </c>
      <c r="Z1065">
        <v>1.1461152851757908</v>
      </c>
      <c r="AA1065">
        <v>0</v>
      </c>
      <c r="AB1065">
        <v>12.754196722011898</v>
      </c>
      <c r="AE1065">
        <v>6.9044879171461453</v>
      </c>
      <c r="AF1065">
        <v>7.8459186407552801</v>
      </c>
      <c r="AG1065">
        <v>526.27607361963192</v>
      </c>
      <c r="AH1065">
        <v>90</v>
      </c>
      <c r="AI1065">
        <v>75</v>
      </c>
      <c r="AJ1065">
        <v>81.770386913567918</v>
      </c>
      <c r="AK1065">
        <v>82.264164819501758</v>
      </c>
      <c r="AM1065">
        <v>-87.200228235031105</v>
      </c>
      <c r="AN1065">
        <v>99</v>
      </c>
      <c r="AO1065">
        <v>99</v>
      </c>
      <c r="AP1065">
        <v>99</v>
      </c>
      <c r="AQ1065">
        <v>99</v>
      </c>
      <c r="AR1065">
        <v>194.77300613496936</v>
      </c>
      <c r="AS1065">
        <v>36.519227437203121</v>
      </c>
    </row>
    <row r="1066" spans="1:45">
      <c r="A1066">
        <v>17</v>
      </c>
      <c r="B1066">
        <v>128</v>
      </c>
      <c r="C1066">
        <v>2024</v>
      </c>
      <c r="D1066">
        <v>8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11</v>
      </c>
      <c r="N1066">
        <v>99</v>
      </c>
      <c r="O1066">
        <v>99</v>
      </c>
      <c r="P1066">
        <v>99</v>
      </c>
      <c r="Q1066">
        <v>105</v>
      </c>
      <c r="R1066">
        <v>211</v>
      </c>
      <c r="S1066">
        <v>7.4123222748815181</v>
      </c>
      <c r="T1066">
        <v>11</v>
      </c>
      <c r="U1066">
        <v>264.37582938388618</v>
      </c>
      <c r="V1066">
        <v>97.156398104265406</v>
      </c>
      <c r="W1066">
        <v>100</v>
      </c>
      <c r="X1066">
        <v>1.4218009478672984</v>
      </c>
      <c r="Y1066">
        <v>35.469386488444805</v>
      </c>
      <c r="Z1066">
        <v>1.019078577600246</v>
      </c>
      <c r="AA1066">
        <v>0</v>
      </c>
      <c r="AB1066">
        <v>39.484355372977824</v>
      </c>
      <c r="AE1066">
        <v>6.6477630749842458</v>
      </c>
      <c r="AF1066">
        <v>7.4890996279971587</v>
      </c>
      <c r="AG1066">
        <v>536.56521739130449</v>
      </c>
      <c r="AH1066">
        <v>87.203791469194314</v>
      </c>
      <c r="AI1066">
        <v>80.094786729857788</v>
      </c>
      <c r="AJ1066">
        <v>76.841423999975461</v>
      </c>
      <c r="AK1066">
        <v>64.003169987286142</v>
      </c>
      <c r="AM1066">
        <v>-24.969538250104339</v>
      </c>
      <c r="AN1066">
        <v>99</v>
      </c>
      <c r="AO1066">
        <v>99</v>
      </c>
      <c r="AP1066">
        <v>99</v>
      </c>
      <c r="AQ1066">
        <v>99</v>
      </c>
      <c r="AR1066">
        <v>193.60869565217391</v>
      </c>
      <c r="AS1066">
        <v>36.500903898987097</v>
      </c>
    </row>
    <row r="1067" spans="1:45">
      <c r="A1067">
        <v>17</v>
      </c>
      <c r="B1067">
        <v>129</v>
      </c>
      <c r="C1067">
        <v>2024</v>
      </c>
      <c r="D1067">
        <v>9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11</v>
      </c>
      <c r="N1067">
        <v>99</v>
      </c>
      <c r="O1067">
        <v>99</v>
      </c>
      <c r="P1067">
        <v>99</v>
      </c>
      <c r="Q1067">
        <v>103</v>
      </c>
      <c r="R1067">
        <v>162</v>
      </c>
      <c r="S1067">
        <v>7.0679012345679002</v>
      </c>
      <c r="T1067">
        <v>11</v>
      </c>
      <c r="U1067">
        <v>267.04506172839513</v>
      </c>
      <c r="V1067">
        <v>93.209876543209845</v>
      </c>
      <c r="W1067">
        <v>100</v>
      </c>
      <c r="X1067">
        <v>1.8518518518518521</v>
      </c>
      <c r="Y1067">
        <v>41.085580740075009</v>
      </c>
      <c r="Z1067">
        <v>1.1338046035954696</v>
      </c>
      <c r="AA1067">
        <v>0</v>
      </c>
      <c r="AB1067">
        <v>28.541956958314778</v>
      </c>
      <c r="AE1067">
        <v>5.3184504267892319</v>
      </c>
      <c r="AF1067">
        <v>6.1930070082233115</v>
      </c>
      <c r="AG1067">
        <v>564.61224489795916</v>
      </c>
      <c r="AH1067">
        <v>90.740740740740762</v>
      </c>
      <c r="AI1067">
        <v>74.69135802469134</v>
      </c>
      <c r="AJ1067">
        <v>73.807568236422171</v>
      </c>
      <c r="AK1067">
        <v>65.375865983890449</v>
      </c>
      <c r="AM1067">
        <v>-38.269188836577072</v>
      </c>
      <c r="AN1067">
        <v>99</v>
      </c>
      <c r="AO1067">
        <v>99</v>
      </c>
      <c r="AP1067">
        <v>99</v>
      </c>
      <c r="AQ1067">
        <v>99</v>
      </c>
      <c r="AR1067">
        <v>195.74829931972781</v>
      </c>
      <c r="AS1067">
        <v>35.625707207578508</v>
      </c>
    </row>
    <row r="1068" spans="1:45">
      <c r="A1068">
        <v>17</v>
      </c>
      <c r="B1068">
        <v>130</v>
      </c>
      <c r="C1068">
        <v>2024</v>
      </c>
      <c r="D1068">
        <v>10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11</v>
      </c>
      <c r="N1068">
        <v>99</v>
      </c>
      <c r="O1068">
        <v>99</v>
      </c>
      <c r="P1068">
        <v>99</v>
      </c>
      <c r="Q1068">
        <v>82</v>
      </c>
      <c r="R1068">
        <v>112</v>
      </c>
      <c r="S1068">
        <v>6.7589285714285694</v>
      </c>
      <c r="T1068">
        <v>11</v>
      </c>
      <c r="U1068">
        <v>269.19553571428594</v>
      </c>
      <c r="V1068">
        <v>91.071428571428555</v>
      </c>
      <c r="W1068">
        <v>100</v>
      </c>
      <c r="X1068">
        <v>6.25</v>
      </c>
      <c r="Y1068">
        <v>42.570306108988447</v>
      </c>
      <c r="Z1068">
        <v>0.95660799287943743</v>
      </c>
      <c r="AA1068">
        <v>0</v>
      </c>
      <c r="AB1068">
        <v>19.319930796502735</v>
      </c>
      <c r="AE1068">
        <v>2.4844720496894408</v>
      </c>
      <c r="AF1068">
        <v>3.1668020570942157</v>
      </c>
      <c r="AG1068">
        <v>592.59595959595947</v>
      </c>
      <c r="AH1068">
        <v>88.392857142857125</v>
      </c>
      <c r="AI1068">
        <v>68.75</v>
      </c>
      <c r="AJ1068">
        <v>67.763689092557428</v>
      </c>
      <c r="AK1068">
        <v>59.125164269726</v>
      </c>
      <c r="AM1068">
        <v>-34.60943731754125</v>
      </c>
      <c r="AN1068">
        <v>99</v>
      </c>
      <c r="AO1068">
        <v>99</v>
      </c>
      <c r="AP1068">
        <v>99</v>
      </c>
      <c r="AQ1068">
        <v>99</v>
      </c>
      <c r="AR1068">
        <v>197.77777777777777</v>
      </c>
      <c r="AS1068">
        <v>34.744215360403921</v>
      </c>
    </row>
    <row r="1069" spans="1:45">
      <c r="A1069">
        <v>17</v>
      </c>
      <c r="B1069">
        <v>131</v>
      </c>
      <c r="C1069">
        <v>2024</v>
      </c>
      <c r="D1069">
        <v>11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11</v>
      </c>
      <c r="N1069">
        <v>99</v>
      </c>
      <c r="O1069">
        <v>99</v>
      </c>
      <c r="P1069">
        <v>99</v>
      </c>
      <c r="Q1069">
        <v>87</v>
      </c>
      <c r="R1069">
        <v>119</v>
      </c>
      <c r="S1069">
        <v>6.8067226890756301</v>
      </c>
      <c r="T1069">
        <v>11</v>
      </c>
      <c r="U1069">
        <v>266.89579831932792</v>
      </c>
      <c r="V1069">
        <v>87.394957983193279</v>
      </c>
      <c r="W1069">
        <v>100</v>
      </c>
      <c r="X1069">
        <v>5.042016806722688</v>
      </c>
      <c r="Y1069">
        <v>40.778609887569623</v>
      </c>
      <c r="Z1069">
        <v>1.2520726408194411</v>
      </c>
      <c r="AA1069">
        <v>0</v>
      </c>
      <c r="AB1069">
        <v>40.662504449517435</v>
      </c>
      <c r="AE1069">
        <v>2.7150353639059999</v>
      </c>
      <c r="AF1069">
        <v>3.3289587421301685</v>
      </c>
      <c r="AG1069">
        <v>588.96330275229354</v>
      </c>
      <c r="AH1069">
        <v>91.596638655462172</v>
      </c>
      <c r="AI1069">
        <v>70.588235294117652</v>
      </c>
      <c r="AJ1069">
        <v>83.183551501892694</v>
      </c>
      <c r="AK1069">
        <v>44.293681841379488</v>
      </c>
      <c r="AM1069">
        <v>-48.070043556196417</v>
      </c>
      <c r="AN1069">
        <v>99</v>
      </c>
      <c r="AO1069">
        <v>99</v>
      </c>
      <c r="AP1069">
        <v>99</v>
      </c>
      <c r="AQ1069">
        <v>99</v>
      </c>
      <c r="AR1069">
        <v>196.88990825688077</v>
      </c>
      <c r="AS1069">
        <v>34.977784332993579</v>
      </c>
    </row>
    <row r="1070" spans="1:45">
      <c r="A1070">
        <v>17</v>
      </c>
      <c r="B1070">
        <v>132</v>
      </c>
      <c r="C1070">
        <v>2024</v>
      </c>
      <c r="D1070">
        <v>12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11</v>
      </c>
      <c r="N1070">
        <v>99</v>
      </c>
      <c r="O1070">
        <v>99</v>
      </c>
      <c r="P1070">
        <v>99</v>
      </c>
      <c r="Q1070">
        <v>33</v>
      </c>
      <c r="R1070">
        <v>60</v>
      </c>
      <c r="S1070">
        <v>7</v>
      </c>
      <c r="T1070">
        <v>11</v>
      </c>
      <c r="U1070">
        <v>273.0183333333332</v>
      </c>
      <c r="V1070">
        <v>85</v>
      </c>
      <c r="W1070">
        <v>100</v>
      </c>
      <c r="X1070">
        <v>1.6666666666666672</v>
      </c>
      <c r="Y1070">
        <v>34.43264193400865</v>
      </c>
      <c r="Z1070">
        <v>1.4142135623730951</v>
      </c>
      <c r="AA1070">
        <v>0</v>
      </c>
      <c r="AB1070">
        <v>23.842230129509204</v>
      </c>
      <c r="AE1070">
        <v>5.7034220532319404</v>
      </c>
      <c r="AF1070">
        <v>6.9857194701273855</v>
      </c>
      <c r="AG1070">
        <v>574.07843137254895</v>
      </c>
      <c r="AH1070">
        <v>85</v>
      </c>
      <c r="AI1070">
        <v>61.66666666666665</v>
      </c>
      <c r="AJ1070">
        <v>91.807950259618906</v>
      </c>
      <c r="AK1070">
        <v>60.851884481803182</v>
      </c>
      <c r="AM1070">
        <v>-59.003523356358933</v>
      </c>
      <c r="AN1070">
        <v>99</v>
      </c>
      <c r="AO1070">
        <v>99</v>
      </c>
      <c r="AP1070">
        <v>99</v>
      </c>
      <c r="AQ1070">
        <v>99</v>
      </c>
      <c r="AR1070">
        <v>198.03921568627445</v>
      </c>
      <c r="AS1070">
        <v>35.364952428926699</v>
      </c>
    </row>
    <row r="1071" spans="1:45">
      <c r="A1071">
        <v>17</v>
      </c>
      <c r="B1071">
        <v>133</v>
      </c>
      <c r="C1071">
        <v>2024</v>
      </c>
      <c r="D1071">
        <v>1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12</v>
      </c>
      <c r="N1071">
        <v>99</v>
      </c>
      <c r="O1071">
        <v>99</v>
      </c>
      <c r="P1071">
        <v>99</v>
      </c>
      <c r="Q1071">
        <v>54</v>
      </c>
      <c r="R1071">
        <v>78</v>
      </c>
      <c r="S1071">
        <v>7.3974358974359005</v>
      </c>
      <c r="T1071">
        <v>12</v>
      </c>
      <c r="U1071">
        <v>288.38076923076915</v>
      </c>
      <c r="V1071">
        <v>97.435897435897445</v>
      </c>
      <c r="W1071">
        <v>100</v>
      </c>
      <c r="X1071">
        <v>3.8461538461538449</v>
      </c>
      <c r="Y1071">
        <v>36.032638543881248</v>
      </c>
      <c r="Z1071">
        <v>0.92458921703090691</v>
      </c>
      <c r="AA1071">
        <v>0</v>
      </c>
      <c r="AB1071">
        <v>-12.937881986932972</v>
      </c>
      <c r="AE1071">
        <v>2.4253731343283591</v>
      </c>
      <c r="AF1071">
        <v>3.0883761877445801</v>
      </c>
      <c r="AG1071">
        <v>618.87671232876698</v>
      </c>
      <c r="AH1071">
        <v>93.589743589743605</v>
      </c>
      <c r="AI1071">
        <v>74.358974358974365</v>
      </c>
      <c r="AJ1071">
        <v>88.549180701404083</v>
      </c>
      <c r="AK1071">
        <v>60.985698935250838</v>
      </c>
      <c r="AM1071">
        <v>-44.93100347729041</v>
      </c>
      <c r="AN1071">
        <v>99</v>
      </c>
      <c r="AO1071">
        <v>99</v>
      </c>
      <c r="AP1071">
        <v>99</v>
      </c>
      <c r="AQ1071">
        <v>99</v>
      </c>
      <c r="AR1071">
        <v>198.35616438356163</v>
      </c>
      <c r="AS1071">
        <v>36.94241851772729</v>
      </c>
    </row>
    <row r="1072" spans="1:45">
      <c r="A1072">
        <v>17</v>
      </c>
      <c r="B1072">
        <v>134</v>
      </c>
      <c r="C1072">
        <v>2024</v>
      </c>
      <c r="D1072">
        <v>2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12</v>
      </c>
      <c r="N1072">
        <v>99</v>
      </c>
      <c r="O1072">
        <v>99</v>
      </c>
      <c r="P1072">
        <v>99</v>
      </c>
      <c r="Q1072">
        <v>50</v>
      </c>
      <c r="R1072">
        <v>68</v>
      </c>
      <c r="S1072">
        <v>7.2058823529411757</v>
      </c>
      <c r="T1072">
        <v>12</v>
      </c>
      <c r="U1072">
        <v>281.86176470588242</v>
      </c>
      <c r="V1072">
        <v>92.647058823529406</v>
      </c>
      <c r="W1072">
        <v>100</v>
      </c>
      <c r="X1072">
        <v>7.3529411764705888</v>
      </c>
      <c r="Y1072">
        <v>42.41808725411407</v>
      </c>
      <c r="Z1072">
        <v>1.1702038978869265</v>
      </c>
      <c r="AA1072">
        <v>0</v>
      </c>
      <c r="AB1072">
        <v>12.49448653904583</v>
      </c>
      <c r="AE1072">
        <v>2.8691983122362874</v>
      </c>
      <c r="AF1072">
        <v>3.5756800920551157</v>
      </c>
      <c r="AG1072">
        <v>607.61290322580635</v>
      </c>
      <c r="AH1072">
        <v>91.17647058823529</v>
      </c>
      <c r="AI1072">
        <v>66.17647058823529</v>
      </c>
      <c r="AJ1072">
        <v>102.59430828058299</v>
      </c>
      <c r="AK1072">
        <v>76.50680080225645</v>
      </c>
      <c r="AM1072">
        <v>-35.829976070371558</v>
      </c>
      <c r="AN1072">
        <v>99</v>
      </c>
      <c r="AO1072">
        <v>99</v>
      </c>
      <c r="AP1072">
        <v>99</v>
      </c>
      <c r="AQ1072">
        <v>99</v>
      </c>
      <c r="AR1072">
        <v>197.93548387096777</v>
      </c>
      <c r="AS1072">
        <v>36.426818921908811</v>
      </c>
    </row>
    <row r="1073" spans="1:45">
      <c r="A1073">
        <v>17</v>
      </c>
      <c r="B1073">
        <v>135</v>
      </c>
      <c r="C1073">
        <v>2024</v>
      </c>
      <c r="D1073">
        <v>3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12</v>
      </c>
      <c r="N1073">
        <v>99</v>
      </c>
      <c r="O1073">
        <v>99</v>
      </c>
      <c r="P1073">
        <v>99</v>
      </c>
      <c r="Q1073">
        <v>29</v>
      </c>
      <c r="R1073">
        <v>37</v>
      </c>
      <c r="S1073">
        <v>7.1891891891891904</v>
      </c>
      <c r="T1073">
        <v>12</v>
      </c>
      <c r="U1073">
        <v>277.61621621621634</v>
      </c>
      <c r="V1073">
        <v>97.297297297297305</v>
      </c>
      <c r="W1073">
        <v>100</v>
      </c>
      <c r="X1073">
        <v>8.1081081081081106</v>
      </c>
      <c r="Y1073">
        <v>44.486946239126759</v>
      </c>
      <c r="Z1073">
        <v>1.181795195085156</v>
      </c>
      <c r="AA1073">
        <v>0</v>
      </c>
      <c r="AB1073">
        <v>14.542385820564325</v>
      </c>
      <c r="AE1073">
        <v>1.9913885898815928</v>
      </c>
      <c r="AF1073">
        <v>2.5583160214422542</v>
      </c>
      <c r="AG1073">
        <v>587.97058823529403</v>
      </c>
      <c r="AH1073">
        <v>91.891891891891873</v>
      </c>
      <c r="AI1073">
        <v>70.27027027027026</v>
      </c>
      <c r="AJ1073">
        <v>138.39893005666767</v>
      </c>
      <c r="AK1073">
        <v>38.537786883977802</v>
      </c>
      <c r="AM1073">
        <v>-80.706186119598101</v>
      </c>
      <c r="AN1073">
        <v>99</v>
      </c>
      <c r="AO1073">
        <v>99</v>
      </c>
      <c r="AP1073">
        <v>99</v>
      </c>
      <c r="AQ1073">
        <v>99</v>
      </c>
      <c r="AR1073">
        <v>197.67647058823528</v>
      </c>
      <c r="AS1073">
        <v>35.894153083355398</v>
      </c>
    </row>
    <row r="1074" spans="1:45">
      <c r="A1074">
        <v>17</v>
      </c>
      <c r="B1074">
        <v>136</v>
      </c>
      <c r="C1074">
        <v>2024</v>
      </c>
      <c r="D1074">
        <v>4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12</v>
      </c>
      <c r="N1074">
        <v>99</v>
      </c>
      <c r="O1074">
        <v>99</v>
      </c>
      <c r="P1074">
        <v>99</v>
      </c>
      <c r="Q1074">
        <v>65</v>
      </c>
      <c r="R1074">
        <v>100</v>
      </c>
      <c r="S1074">
        <v>7.65</v>
      </c>
      <c r="T1074">
        <v>12</v>
      </c>
      <c r="U1074">
        <v>282.42799999999994</v>
      </c>
      <c r="V1074">
        <v>94</v>
      </c>
      <c r="W1074">
        <v>100</v>
      </c>
      <c r="X1074">
        <v>6</v>
      </c>
      <c r="Y1074">
        <v>44.540096721942639</v>
      </c>
      <c r="Z1074">
        <v>1.3665650368716415</v>
      </c>
      <c r="AA1074">
        <v>0</v>
      </c>
      <c r="AB1074">
        <v>35.659424287547239</v>
      </c>
      <c r="AE1074">
        <v>2.9308323563892151</v>
      </c>
      <c r="AF1074">
        <v>3.6061770855784561</v>
      </c>
      <c r="AG1074">
        <v>572.97872340425511</v>
      </c>
      <c r="AH1074">
        <v>94</v>
      </c>
      <c r="AI1074">
        <v>78</v>
      </c>
      <c r="AJ1074">
        <v>108.21943612779123</v>
      </c>
      <c r="AK1074">
        <v>86.277229889706007</v>
      </c>
      <c r="AM1074">
        <v>-34.14006222222865</v>
      </c>
      <c r="AN1074">
        <v>99</v>
      </c>
      <c r="AO1074">
        <v>99</v>
      </c>
      <c r="AP1074">
        <v>99</v>
      </c>
      <c r="AQ1074">
        <v>99</v>
      </c>
      <c r="AR1074">
        <v>196.07446808510645</v>
      </c>
      <c r="AS1074">
        <v>37.70310880836297</v>
      </c>
    </row>
    <row r="1075" spans="1:45">
      <c r="A1075">
        <v>17</v>
      </c>
      <c r="B1075">
        <v>137</v>
      </c>
      <c r="C1075">
        <v>2024</v>
      </c>
      <c r="D1075">
        <v>5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12</v>
      </c>
      <c r="N1075">
        <v>99</v>
      </c>
      <c r="O1075">
        <v>99</v>
      </c>
      <c r="P1075">
        <v>99</v>
      </c>
      <c r="Q1075">
        <v>53</v>
      </c>
      <c r="R1075">
        <v>73</v>
      </c>
      <c r="S1075">
        <v>7.6575342465753424</v>
      </c>
      <c r="T1075">
        <v>12</v>
      </c>
      <c r="U1075">
        <v>272.97671232876718</v>
      </c>
      <c r="V1075">
        <v>98.63013698630138</v>
      </c>
      <c r="W1075">
        <v>100</v>
      </c>
      <c r="X1075">
        <v>5.4794520547945202</v>
      </c>
      <c r="Y1075">
        <v>42.953707226893137</v>
      </c>
      <c r="Z1075">
        <v>1.0754951466515352</v>
      </c>
      <c r="AA1075">
        <v>0</v>
      </c>
      <c r="AB1075">
        <v>27.625224366814404</v>
      </c>
      <c r="AE1075">
        <v>2.0216006646358342</v>
      </c>
      <c r="AF1075">
        <v>2.4017797514224912</v>
      </c>
      <c r="AG1075">
        <v>537.53846153846155</v>
      </c>
      <c r="AH1075">
        <v>89.041095890410944</v>
      </c>
      <c r="AI1075">
        <v>76.712328767123282</v>
      </c>
      <c r="AJ1075">
        <v>93.170988704074091</v>
      </c>
      <c r="AK1075">
        <v>82.041007080289475</v>
      </c>
      <c r="AM1075">
        <v>-46.339591484290089</v>
      </c>
      <c r="AN1075">
        <v>99</v>
      </c>
      <c r="AO1075">
        <v>99</v>
      </c>
      <c r="AP1075">
        <v>99</v>
      </c>
      <c r="AQ1075">
        <v>99</v>
      </c>
      <c r="AR1075">
        <v>193.96923076923073</v>
      </c>
      <c r="AS1075">
        <v>37.534712237605468</v>
      </c>
    </row>
    <row r="1076" spans="1:45">
      <c r="A1076">
        <v>17</v>
      </c>
      <c r="B1076">
        <v>138</v>
      </c>
      <c r="C1076">
        <v>2024</v>
      </c>
      <c r="D1076">
        <v>6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12</v>
      </c>
      <c r="N1076">
        <v>99</v>
      </c>
      <c r="O1076">
        <v>99</v>
      </c>
      <c r="P1076">
        <v>99</v>
      </c>
      <c r="Q1076">
        <v>41</v>
      </c>
      <c r="R1076">
        <v>70</v>
      </c>
      <c r="S1076">
        <v>7.8857142857142879</v>
      </c>
      <c r="T1076">
        <v>12</v>
      </c>
      <c r="U1076">
        <v>280.75999999999993</v>
      </c>
      <c r="V1076">
        <v>98.571428571428555</v>
      </c>
      <c r="W1076">
        <v>100</v>
      </c>
      <c r="X1076">
        <v>7.1428571428571441</v>
      </c>
      <c r="Y1076">
        <v>43.703816113208973</v>
      </c>
      <c r="Z1076">
        <v>1.115384074053891</v>
      </c>
      <c r="AA1076">
        <v>0</v>
      </c>
      <c r="AB1076">
        <v>29.5370411439186</v>
      </c>
      <c r="AE1076">
        <v>1.9267822736030829</v>
      </c>
      <c r="AF1076">
        <v>2.3172893755963249</v>
      </c>
      <c r="AG1076">
        <v>540.06060606060612</v>
      </c>
      <c r="AH1076">
        <v>94.285714285714306</v>
      </c>
      <c r="AI1076">
        <v>85.714285714285694</v>
      </c>
      <c r="AJ1076">
        <v>81.324430484154902</v>
      </c>
      <c r="AK1076">
        <v>95.59378316274416</v>
      </c>
      <c r="AM1076">
        <v>-38.692264769710505</v>
      </c>
      <c r="AN1076">
        <v>99</v>
      </c>
      <c r="AO1076">
        <v>99</v>
      </c>
      <c r="AP1076">
        <v>99</v>
      </c>
      <c r="AQ1076">
        <v>99</v>
      </c>
      <c r="AR1076">
        <v>194.96969696969697</v>
      </c>
      <c r="AS1076">
        <v>38.085121867247906</v>
      </c>
    </row>
    <row r="1077" spans="1:45">
      <c r="A1077">
        <v>17</v>
      </c>
      <c r="B1077">
        <v>139</v>
      </c>
      <c r="C1077">
        <v>2024</v>
      </c>
      <c r="D1077">
        <v>7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12</v>
      </c>
      <c r="N1077">
        <v>99</v>
      </c>
      <c r="O1077">
        <v>99</v>
      </c>
      <c r="P1077">
        <v>99</v>
      </c>
      <c r="Q1077">
        <v>30</v>
      </c>
      <c r="R1077">
        <v>60</v>
      </c>
      <c r="S1077">
        <v>7.8833333333333346</v>
      </c>
      <c r="T1077">
        <v>12</v>
      </c>
      <c r="U1077">
        <v>274.67666666666662</v>
      </c>
      <c r="V1077">
        <v>95</v>
      </c>
      <c r="W1077">
        <v>100</v>
      </c>
      <c r="X1077">
        <v>1.6666666666666672</v>
      </c>
      <c r="Y1077">
        <v>31.00696892993988</v>
      </c>
      <c r="Z1077">
        <v>1.170351324270714</v>
      </c>
      <c r="AA1077">
        <v>0</v>
      </c>
      <c r="AB1077">
        <v>18.345143509791598</v>
      </c>
      <c r="AE1077">
        <v>2.3014959723820487</v>
      </c>
      <c r="AF1077">
        <v>2.6778743326478023</v>
      </c>
      <c r="AG1077">
        <v>528.03703703703695</v>
      </c>
      <c r="AH1077">
        <v>90</v>
      </c>
      <c r="AI1077">
        <v>83.333333333333314</v>
      </c>
      <c r="AJ1077">
        <v>79.042877010111738</v>
      </c>
      <c r="AK1077">
        <v>70.830284888278115</v>
      </c>
      <c r="AM1077">
        <v>-80.38082500270464</v>
      </c>
      <c r="AN1077">
        <v>99</v>
      </c>
      <c r="AO1077">
        <v>99</v>
      </c>
      <c r="AP1077">
        <v>99</v>
      </c>
      <c r="AQ1077">
        <v>99</v>
      </c>
      <c r="AR1077">
        <v>193.40740740740745</v>
      </c>
      <c r="AS1077">
        <v>38.252354671927151</v>
      </c>
    </row>
    <row r="1078" spans="1:45">
      <c r="A1078">
        <v>17</v>
      </c>
      <c r="B1078">
        <v>140</v>
      </c>
      <c r="C1078">
        <v>2024</v>
      </c>
      <c r="D1078">
        <v>8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12</v>
      </c>
      <c r="N1078">
        <v>99</v>
      </c>
      <c r="O1078">
        <v>99</v>
      </c>
      <c r="P1078">
        <v>99</v>
      </c>
      <c r="Q1078">
        <v>29</v>
      </c>
      <c r="R1078">
        <v>59</v>
      </c>
      <c r="S1078">
        <v>7.9661016949152561</v>
      </c>
      <c r="T1078">
        <v>12</v>
      </c>
      <c r="U1078">
        <v>274.7186440677965</v>
      </c>
      <c r="V1078">
        <v>98.305084745762727</v>
      </c>
      <c r="W1078">
        <v>100</v>
      </c>
      <c r="X1078">
        <v>3.3898305084745752</v>
      </c>
      <c r="Y1078">
        <v>33.696328193954542</v>
      </c>
      <c r="Z1078">
        <v>0.82268888810247809</v>
      </c>
      <c r="AA1078">
        <v>0</v>
      </c>
      <c r="AB1078">
        <v>10.041568215494472</v>
      </c>
      <c r="AE1078">
        <v>1.8588531821045997</v>
      </c>
      <c r="AF1078">
        <v>2.1760333721818026</v>
      </c>
      <c r="AG1078">
        <v>547.76744186046517</v>
      </c>
      <c r="AH1078">
        <v>71.186440677966104</v>
      </c>
      <c r="AI1078">
        <v>67.796610169491515</v>
      </c>
      <c r="AJ1078">
        <v>66.028125511573805</v>
      </c>
      <c r="AK1078">
        <v>122.96959546116284</v>
      </c>
      <c r="AM1078">
        <v>-52.89693963600488</v>
      </c>
      <c r="AN1078">
        <v>99</v>
      </c>
      <c r="AO1078">
        <v>99</v>
      </c>
      <c r="AP1078">
        <v>99</v>
      </c>
      <c r="AQ1078">
        <v>99</v>
      </c>
      <c r="AR1078">
        <v>192.93023255813964</v>
      </c>
      <c r="AS1078">
        <v>38.589947645165552</v>
      </c>
    </row>
    <row r="1079" spans="1:45">
      <c r="A1079">
        <v>17</v>
      </c>
      <c r="B1079">
        <v>141</v>
      </c>
      <c r="C1079">
        <v>2024</v>
      </c>
      <c r="D1079">
        <v>9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12</v>
      </c>
      <c r="N1079">
        <v>99</v>
      </c>
      <c r="O1079">
        <v>99</v>
      </c>
      <c r="P1079">
        <v>99</v>
      </c>
      <c r="Q1079">
        <v>37</v>
      </c>
      <c r="R1079">
        <v>54</v>
      </c>
      <c r="S1079">
        <v>7.5185185185185182</v>
      </c>
      <c r="T1079">
        <v>12</v>
      </c>
      <c r="U1079">
        <v>282.91481481481475</v>
      </c>
      <c r="V1079">
        <v>96.296296296296291</v>
      </c>
      <c r="W1079">
        <v>100</v>
      </c>
      <c r="X1079">
        <v>5.5555555555555562</v>
      </c>
      <c r="Y1079">
        <v>48.292156434704061</v>
      </c>
      <c r="Z1079">
        <v>1.1978490095404632</v>
      </c>
      <c r="AA1079">
        <v>0</v>
      </c>
      <c r="AB1079">
        <v>30.8537395792914</v>
      </c>
      <c r="AE1079">
        <v>1.7728168089297436</v>
      </c>
      <c r="AF1079">
        <v>2.1870134570026978</v>
      </c>
      <c r="AG1079">
        <v>569.86956521739125</v>
      </c>
      <c r="AH1079">
        <v>85.18518518518519</v>
      </c>
      <c r="AI1079">
        <v>64.814814814814824</v>
      </c>
      <c r="AJ1079">
        <v>74.480113685423589</v>
      </c>
      <c r="AK1079">
        <v>67.287456214214444</v>
      </c>
      <c r="AM1079">
        <v>-9.1971399861958911</v>
      </c>
      <c r="AN1079">
        <v>99</v>
      </c>
      <c r="AO1079">
        <v>99</v>
      </c>
      <c r="AP1079">
        <v>99</v>
      </c>
      <c r="AQ1079">
        <v>99</v>
      </c>
      <c r="AR1079">
        <v>196.34782608695653</v>
      </c>
      <c r="AS1079">
        <v>37.412823345170253</v>
      </c>
    </row>
    <row r="1080" spans="1:45">
      <c r="A1080">
        <v>17</v>
      </c>
      <c r="B1080">
        <v>142</v>
      </c>
      <c r="C1080">
        <v>2024</v>
      </c>
      <c r="D1080">
        <v>10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12</v>
      </c>
      <c r="N1080">
        <v>99</v>
      </c>
      <c r="O1080">
        <v>99</v>
      </c>
      <c r="P1080">
        <v>99</v>
      </c>
      <c r="Q1080">
        <v>29</v>
      </c>
      <c r="R1080">
        <v>39</v>
      </c>
      <c r="S1080">
        <v>7.2564102564102546</v>
      </c>
      <c r="T1080">
        <v>12</v>
      </c>
      <c r="U1080">
        <v>277.82820512820501</v>
      </c>
      <c r="V1080">
        <v>97.435897435897445</v>
      </c>
      <c r="W1080">
        <v>100</v>
      </c>
      <c r="X1080">
        <v>0</v>
      </c>
      <c r="Y1080">
        <v>33.131733558226763</v>
      </c>
      <c r="Z1080">
        <v>0.95321181002262112</v>
      </c>
      <c r="AA1080">
        <v>0</v>
      </c>
      <c r="AB1080">
        <v>8.8105575872978399</v>
      </c>
      <c r="AE1080">
        <v>0.86512866015971601</v>
      </c>
      <c r="AF1080">
        <v>1.138088362788366</v>
      </c>
      <c r="AG1080">
        <v>583.44444444444434</v>
      </c>
      <c r="AH1080">
        <v>92.307692307692321</v>
      </c>
      <c r="AI1080">
        <v>79.487179487179503</v>
      </c>
      <c r="AJ1080">
        <v>58.081094860951886</v>
      </c>
      <c r="AK1080">
        <v>56.527803352691393</v>
      </c>
      <c r="AM1080">
        <v>-73.686672625277055</v>
      </c>
      <c r="AN1080">
        <v>99</v>
      </c>
      <c r="AO1080">
        <v>99</v>
      </c>
      <c r="AP1080">
        <v>99</v>
      </c>
      <c r="AQ1080">
        <v>99</v>
      </c>
      <c r="AR1080">
        <v>196.80555555555557</v>
      </c>
      <c r="AS1080">
        <v>36.446820138242757</v>
      </c>
    </row>
    <row r="1081" spans="1:45">
      <c r="A1081">
        <v>17</v>
      </c>
      <c r="B1081">
        <v>143</v>
      </c>
      <c r="C1081">
        <v>2024</v>
      </c>
      <c r="D1081">
        <v>11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12</v>
      </c>
      <c r="N1081">
        <v>99</v>
      </c>
      <c r="O1081">
        <v>99</v>
      </c>
      <c r="P1081">
        <v>99</v>
      </c>
      <c r="Q1081">
        <v>36</v>
      </c>
      <c r="R1081">
        <v>44</v>
      </c>
      <c r="S1081">
        <v>7.4318181818181808</v>
      </c>
      <c r="T1081">
        <v>12</v>
      </c>
      <c r="U1081">
        <v>277.8068181818183</v>
      </c>
      <c r="V1081">
        <v>95.454545454545439</v>
      </c>
      <c r="W1081">
        <v>100</v>
      </c>
      <c r="X1081">
        <v>2.2727272727272729</v>
      </c>
      <c r="Y1081">
        <v>33.003838604066871</v>
      </c>
      <c r="Z1081">
        <v>1.0312773913216797</v>
      </c>
      <c r="AA1081">
        <v>0</v>
      </c>
      <c r="AB1081">
        <v>12.645022127384378</v>
      </c>
      <c r="AE1081">
        <v>1.0038786219484375</v>
      </c>
      <c r="AF1081">
        <v>1.281195165847878</v>
      </c>
      <c r="AG1081">
        <v>583.62857142857115</v>
      </c>
      <c r="AH1081">
        <v>79.545454545454547</v>
      </c>
      <c r="AI1081">
        <v>65.909090909090892</v>
      </c>
      <c r="AJ1081">
        <v>84.116954538406546</v>
      </c>
      <c r="AK1081">
        <v>199.51326540767505</v>
      </c>
      <c r="AM1081">
        <v>-28.053371337746849</v>
      </c>
      <c r="AN1081">
        <v>99</v>
      </c>
      <c r="AO1081">
        <v>99</v>
      </c>
      <c r="AP1081">
        <v>99</v>
      </c>
      <c r="AQ1081">
        <v>99</v>
      </c>
      <c r="AR1081">
        <v>197.68571428571423</v>
      </c>
      <c r="AS1081">
        <v>36.922188924249312</v>
      </c>
    </row>
    <row r="1082" spans="1:45">
      <c r="A1082">
        <v>17</v>
      </c>
      <c r="B1082">
        <v>144</v>
      </c>
      <c r="C1082">
        <v>2024</v>
      </c>
      <c r="D1082">
        <v>12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12</v>
      </c>
      <c r="N1082">
        <v>99</v>
      </c>
      <c r="O1082">
        <v>99</v>
      </c>
      <c r="P1082">
        <v>99</v>
      </c>
      <c r="Q1082">
        <v>4</v>
      </c>
      <c r="R1082">
        <v>10</v>
      </c>
      <c r="S1082">
        <v>8</v>
      </c>
      <c r="T1082">
        <v>12</v>
      </c>
      <c r="U1082">
        <v>282.76</v>
      </c>
      <c r="V1082">
        <v>100</v>
      </c>
      <c r="W1082">
        <v>100</v>
      </c>
      <c r="X1082">
        <v>10</v>
      </c>
      <c r="Y1082">
        <v>33.698255147707819</v>
      </c>
      <c r="Z1082">
        <v>0.63245553203367599</v>
      </c>
      <c r="AA1082">
        <v>0</v>
      </c>
      <c r="AB1082">
        <v>44.902914223839474</v>
      </c>
      <c r="AE1082">
        <v>0.95057034220532322</v>
      </c>
      <c r="AF1082">
        <v>1.2058299121385141</v>
      </c>
      <c r="AG1082">
        <v>571</v>
      </c>
      <c r="AH1082">
        <v>60</v>
      </c>
      <c r="AI1082">
        <v>60</v>
      </c>
      <c r="AJ1082">
        <v>89.519085488328514</v>
      </c>
      <c r="AK1082">
        <v>-335.00031289898612</v>
      </c>
      <c r="AM1082">
        <v>-6.1819062103982105</v>
      </c>
      <c r="AN1082">
        <v>99</v>
      </c>
      <c r="AO1082">
        <v>99</v>
      </c>
      <c r="AP1082">
        <v>99</v>
      </c>
      <c r="AQ1082">
        <v>99</v>
      </c>
      <c r="AR1082">
        <v>189.16666666666663</v>
      </c>
      <c r="AS1082">
        <v>38.921053179175445</v>
      </c>
    </row>
    <row r="1083" spans="1:45">
      <c r="A1083">
        <v>17</v>
      </c>
      <c r="B1083">
        <v>145</v>
      </c>
      <c r="C1083">
        <v>2024</v>
      </c>
      <c r="D1083">
        <v>1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13</v>
      </c>
      <c r="N1083">
        <v>99</v>
      </c>
      <c r="O1083">
        <v>99</v>
      </c>
      <c r="P1083">
        <v>99</v>
      </c>
      <c r="Q1083">
        <v>14</v>
      </c>
      <c r="R1083">
        <v>20</v>
      </c>
      <c r="S1083">
        <v>7.85</v>
      </c>
      <c r="T1083">
        <v>13</v>
      </c>
      <c r="U1083">
        <v>292.84000000000009</v>
      </c>
      <c r="V1083">
        <v>100</v>
      </c>
      <c r="W1083">
        <v>100</v>
      </c>
      <c r="X1083">
        <v>0</v>
      </c>
      <c r="Y1083">
        <v>27.888786276924861</v>
      </c>
      <c r="Z1083">
        <v>0.79214897588774869</v>
      </c>
      <c r="AA1083">
        <v>0</v>
      </c>
      <c r="AB1083">
        <v>-9.3879825319474755</v>
      </c>
      <c r="AE1083">
        <v>0.62189054726368154</v>
      </c>
      <c r="AF1083">
        <v>0.80413634290412261</v>
      </c>
      <c r="AG1083">
        <v>636</v>
      </c>
      <c r="AH1083">
        <v>100</v>
      </c>
      <c r="AI1083">
        <v>85</v>
      </c>
      <c r="AJ1083">
        <v>50.221509336140009</v>
      </c>
      <c r="AK1083">
        <v>21.577277218850288</v>
      </c>
      <c r="AM1083">
        <v>-7.2895609597536817</v>
      </c>
      <c r="AN1083">
        <v>99</v>
      </c>
      <c r="AO1083">
        <v>99</v>
      </c>
      <c r="AP1083">
        <v>99</v>
      </c>
      <c r="AQ1083">
        <v>99</v>
      </c>
      <c r="AR1083">
        <v>196.15</v>
      </c>
      <c r="AS1083">
        <v>38.80139089327001</v>
      </c>
    </row>
    <row r="1084" spans="1:45">
      <c r="A1084">
        <v>17</v>
      </c>
      <c r="B1084">
        <v>146</v>
      </c>
      <c r="C1084">
        <v>2024</v>
      </c>
      <c r="D1084">
        <v>2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13</v>
      </c>
      <c r="N1084">
        <v>99</v>
      </c>
      <c r="O1084">
        <v>99</v>
      </c>
      <c r="P1084">
        <v>99</v>
      </c>
      <c r="Q1084">
        <v>10</v>
      </c>
      <c r="R1084">
        <v>20</v>
      </c>
      <c r="S1084">
        <v>7.65</v>
      </c>
      <c r="T1084">
        <v>13</v>
      </c>
      <c r="U1084">
        <v>296.57499999999999</v>
      </c>
      <c r="V1084">
        <v>100</v>
      </c>
      <c r="W1084">
        <v>100</v>
      </c>
      <c r="X1084">
        <v>10</v>
      </c>
      <c r="Y1084">
        <v>38.938912093175055</v>
      </c>
      <c r="Z1084">
        <v>0.85293610546159115</v>
      </c>
      <c r="AA1084">
        <v>0</v>
      </c>
      <c r="AB1084">
        <v>-30.2259059308955</v>
      </c>
      <c r="AE1084">
        <v>0.84388185654008396</v>
      </c>
      <c r="AF1084">
        <v>1.1065680123769952</v>
      </c>
      <c r="AG1084">
        <v>639.5625</v>
      </c>
      <c r="AH1084">
        <v>80</v>
      </c>
      <c r="AI1084">
        <v>70</v>
      </c>
      <c r="AJ1084">
        <v>79.458297828168938</v>
      </c>
      <c r="AK1084">
        <v>11.729533122419189</v>
      </c>
      <c r="AM1084">
        <v>-33.60951270543277</v>
      </c>
      <c r="AN1084">
        <v>99</v>
      </c>
      <c r="AO1084">
        <v>99</v>
      </c>
      <c r="AP1084">
        <v>99</v>
      </c>
      <c r="AQ1084">
        <v>99</v>
      </c>
      <c r="AR1084">
        <v>199</v>
      </c>
      <c r="AS1084">
        <v>37.781392249744599</v>
      </c>
    </row>
    <row r="1085" spans="1:45">
      <c r="A1085">
        <v>17</v>
      </c>
      <c r="B1085">
        <v>147</v>
      </c>
      <c r="C1085">
        <v>2024</v>
      </c>
      <c r="D1085">
        <v>3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13</v>
      </c>
      <c r="N1085">
        <v>99</v>
      </c>
      <c r="O1085">
        <v>99</v>
      </c>
      <c r="P1085">
        <v>99</v>
      </c>
      <c r="Q1085">
        <v>8</v>
      </c>
      <c r="R1085">
        <v>11</v>
      </c>
      <c r="S1085">
        <v>7.4545454545454541</v>
      </c>
      <c r="T1085">
        <v>13</v>
      </c>
      <c r="U1085">
        <v>296.67272727272729</v>
      </c>
      <c r="V1085">
        <v>90.909090909090892</v>
      </c>
      <c r="W1085">
        <v>100</v>
      </c>
      <c r="X1085">
        <v>0</v>
      </c>
      <c r="Y1085">
        <v>25.521829904082193</v>
      </c>
      <c r="Z1085">
        <v>1.1570838237598098</v>
      </c>
      <c r="AA1085">
        <v>0</v>
      </c>
      <c r="AB1085">
        <v>-11.379033394928879</v>
      </c>
      <c r="AE1085">
        <v>0.59203444564047347</v>
      </c>
      <c r="AF1085">
        <v>0.8127892389235235</v>
      </c>
      <c r="AG1085">
        <v>660.5</v>
      </c>
      <c r="AH1085">
        <v>72.727272727272734</v>
      </c>
      <c r="AI1085">
        <v>72.727272727272734</v>
      </c>
      <c r="AJ1085">
        <v>68.053287944080978</v>
      </c>
      <c r="AK1085">
        <v>234.75122722875361</v>
      </c>
      <c r="AM1085">
        <v>138.7707219613979</v>
      </c>
      <c r="AN1085">
        <v>99</v>
      </c>
      <c r="AO1085">
        <v>99</v>
      </c>
      <c r="AP1085">
        <v>99</v>
      </c>
      <c r="AQ1085">
        <v>99</v>
      </c>
      <c r="AR1085">
        <v>199</v>
      </c>
      <c r="AS1085">
        <v>38.428904056179114</v>
      </c>
    </row>
    <row r="1086" spans="1:45">
      <c r="A1086">
        <v>17</v>
      </c>
      <c r="B1086">
        <v>148</v>
      </c>
      <c r="C1086">
        <v>2024</v>
      </c>
      <c r="D1086">
        <v>4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13</v>
      </c>
      <c r="N1086">
        <v>99</v>
      </c>
      <c r="O1086">
        <v>99</v>
      </c>
      <c r="P1086">
        <v>99</v>
      </c>
      <c r="Q1086">
        <v>17</v>
      </c>
      <c r="R1086">
        <v>25</v>
      </c>
      <c r="S1086">
        <v>7.92</v>
      </c>
      <c r="T1086">
        <v>13</v>
      </c>
      <c r="U1086">
        <v>314.69600000000008</v>
      </c>
      <c r="V1086">
        <v>96</v>
      </c>
      <c r="W1086">
        <v>100</v>
      </c>
      <c r="X1086">
        <v>20</v>
      </c>
      <c r="Y1086">
        <v>40.677654602987552</v>
      </c>
      <c r="Z1086">
        <v>1.3833293172632481</v>
      </c>
      <c r="AA1086">
        <v>0</v>
      </c>
      <c r="AB1086">
        <v>45.948832246101752</v>
      </c>
      <c r="AE1086">
        <v>0.73270808909730389</v>
      </c>
      <c r="AF1086">
        <v>1.0045476228660035</v>
      </c>
      <c r="AG1086">
        <v>649.08000000000004</v>
      </c>
      <c r="AH1086">
        <v>100</v>
      </c>
      <c r="AI1086">
        <v>76</v>
      </c>
      <c r="AJ1086">
        <v>90.998426360020019</v>
      </c>
      <c r="AK1086">
        <v>52.661415968941505</v>
      </c>
      <c r="AM1086">
        <v>-23.255017517320351</v>
      </c>
      <c r="AN1086">
        <v>99</v>
      </c>
      <c r="AO1086">
        <v>99</v>
      </c>
      <c r="AP1086">
        <v>99</v>
      </c>
      <c r="AQ1086">
        <v>99</v>
      </c>
      <c r="AR1086">
        <v>200.44</v>
      </c>
      <c r="AS1086">
        <v>39.078265610474546</v>
      </c>
    </row>
    <row r="1087" spans="1:45">
      <c r="A1087">
        <v>17</v>
      </c>
      <c r="B1087">
        <v>149</v>
      </c>
      <c r="C1087">
        <v>2024</v>
      </c>
      <c r="D1087">
        <v>5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13</v>
      </c>
      <c r="N1087">
        <v>99</v>
      </c>
      <c r="O1087">
        <v>99</v>
      </c>
      <c r="P1087">
        <v>99</v>
      </c>
      <c r="Q1087">
        <v>13</v>
      </c>
      <c r="R1087">
        <v>14</v>
      </c>
      <c r="S1087">
        <v>7.7857142857142883</v>
      </c>
      <c r="T1087">
        <v>13</v>
      </c>
      <c r="U1087">
        <v>278.59285714285704</v>
      </c>
      <c r="V1087">
        <v>100</v>
      </c>
      <c r="W1087">
        <v>100</v>
      </c>
      <c r="X1087">
        <v>0</v>
      </c>
      <c r="Y1087">
        <v>31.338234618108554</v>
      </c>
      <c r="Z1087">
        <v>1.0126747770541318</v>
      </c>
      <c r="AA1087">
        <v>0</v>
      </c>
      <c r="AB1087">
        <v>-7.7924213521280992</v>
      </c>
      <c r="AE1087">
        <v>0.38770423705344786</v>
      </c>
      <c r="AF1087">
        <v>0.47009186214254511</v>
      </c>
      <c r="AG1087">
        <v>586.69230769230785</v>
      </c>
      <c r="AH1087">
        <v>92.857142857142875</v>
      </c>
      <c r="AI1087">
        <v>78.571428571428555</v>
      </c>
      <c r="AJ1087">
        <v>95.500611850947365</v>
      </c>
      <c r="AK1087">
        <v>115.8307339473553</v>
      </c>
      <c r="AM1087">
        <v>-109.09919519253252</v>
      </c>
      <c r="AN1087">
        <v>99</v>
      </c>
      <c r="AO1087">
        <v>99</v>
      </c>
      <c r="AP1087">
        <v>99</v>
      </c>
      <c r="AQ1087">
        <v>99</v>
      </c>
      <c r="AR1087">
        <v>195.07692307692312</v>
      </c>
      <c r="AS1087">
        <v>37.840922902840127</v>
      </c>
    </row>
    <row r="1088" spans="1:45">
      <c r="A1088">
        <v>17</v>
      </c>
      <c r="B1088">
        <v>150</v>
      </c>
      <c r="C1088">
        <v>2024</v>
      </c>
      <c r="D1088">
        <v>6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13</v>
      </c>
      <c r="N1088">
        <v>99</v>
      </c>
      <c r="O1088">
        <v>99</v>
      </c>
      <c r="P1088">
        <v>99</v>
      </c>
      <c r="Q1088">
        <v>11</v>
      </c>
      <c r="R1088">
        <v>11</v>
      </c>
      <c r="S1088">
        <v>8</v>
      </c>
      <c r="T1088">
        <v>13</v>
      </c>
      <c r="U1088">
        <v>288.24545454545461</v>
      </c>
      <c r="V1088">
        <v>100</v>
      </c>
      <c r="W1088">
        <v>100</v>
      </c>
      <c r="X1088">
        <v>9.0909090909090917</v>
      </c>
      <c r="Y1088">
        <v>51.792160930823187</v>
      </c>
      <c r="Z1088">
        <v>0.95346258924559213</v>
      </c>
      <c r="AA1088">
        <v>0</v>
      </c>
      <c r="AB1088">
        <v>50.239251641317438</v>
      </c>
      <c r="AE1088">
        <v>0.30278007156619879</v>
      </c>
      <c r="AF1088">
        <v>0.37385410127629426</v>
      </c>
      <c r="AG1088">
        <v>559.66666666666652</v>
      </c>
      <c r="AH1088">
        <v>81.818181818181813</v>
      </c>
      <c r="AI1088">
        <v>63.636363636363633</v>
      </c>
      <c r="AJ1088">
        <v>103.94656747045038</v>
      </c>
      <c r="AK1088">
        <v>-12.173670521111422</v>
      </c>
      <c r="AM1088">
        <v>-2.2421965303756326</v>
      </c>
      <c r="AN1088">
        <v>99</v>
      </c>
      <c r="AO1088">
        <v>99</v>
      </c>
      <c r="AP1088">
        <v>99</v>
      </c>
      <c r="AQ1088">
        <v>99</v>
      </c>
      <c r="AR1088">
        <v>191.11111111111111</v>
      </c>
      <c r="AS1088">
        <v>40.652664926176151</v>
      </c>
    </row>
    <row r="1089" spans="1:45">
      <c r="A1089">
        <v>17</v>
      </c>
      <c r="B1089">
        <v>151</v>
      </c>
      <c r="C1089">
        <v>2024</v>
      </c>
      <c r="D1089">
        <v>7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13</v>
      </c>
      <c r="N1089">
        <v>99</v>
      </c>
      <c r="O1089">
        <v>99</v>
      </c>
      <c r="P1089">
        <v>99</v>
      </c>
      <c r="Q1089">
        <v>13</v>
      </c>
      <c r="R1089">
        <v>19</v>
      </c>
      <c r="S1089">
        <v>8.1052631578947363</v>
      </c>
      <c r="T1089">
        <v>13</v>
      </c>
      <c r="U1089">
        <v>300.33157894736826</v>
      </c>
      <c r="V1089">
        <v>100</v>
      </c>
      <c r="W1089">
        <v>100</v>
      </c>
      <c r="X1089">
        <v>5.2631578947368443</v>
      </c>
      <c r="Y1089">
        <v>34.712413260231109</v>
      </c>
      <c r="Z1089">
        <v>0.78771734458399101</v>
      </c>
      <c r="AA1089">
        <v>0</v>
      </c>
      <c r="AB1089">
        <v>-23.398776905956939</v>
      </c>
      <c r="AE1089">
        <v>0.72880705792098188</v>
      </c>
      <c r="AF1089">
        <v>0.92719647976336705</v>
      </c>
      <c r="AG1089">
        <v>552.8125</v>
      </c>
      <c r="AH1089">
        <v>84.210526315789508</v>
      </c>
      <c r="AI1089">
        <v>84.210526315789508</v>
      </c>
      <c r="AJ1089">
        <v>73.765861641751314</v>
      </c>
      <c r="AK1089">
        <v>106.7677904967025</v>
      </c>
      <c r="AM1089">
        <v>-127.4652577461332</v>
      </c>
      <c r="AN1089">
        <v>99</v>
      </c>
      <c r="AO1089">
        <v>99</v>
      </c>
      <c r="AP1089">
        <v>99</v>
      </c>
      <c r="AQ1089">
        <v>99</v>
      </c>
      <c r="AR1089">
        <v>197.1875</v>
      </c>
      <c r="AS1089">
        <v>39.293198274652653</v>
      </c>
    </row>
    <row r="1090" spans="1:45">
      <c r="A1090">
        <v>17</v>
      </c>
      <c r="B1090">
        <v>152</v>
      </c>
      <c r="C1090">
        <v>2024</v>
      </c>
      <c r="D1090">
        <v>8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13</v>
      </c>
      <c r="N1090">
        <v>99</v>
      </c>
      <c r="O1090">
        <v>99</v>
      </c>
      <c r="P1090">
        <v>99</v>
      </c>
      <c r="Q1090">
        <v>11</v>
      </c>
      <c r="R1090">
        <v>21</v>
      </c>
      <c r="S1090">
        <v>8.0952380952380949</v>
      </c>
      <c r="T1090">
        <v>13</v>
      </c>
      <c r="U1090">
        <v>294.43333333333334</v>
      </c>
      <c r="V1090">
        <v>100</v>
      </c>
      <c r="W1090">
        <v>100</v>
      </c>
      <c r="X1090">
        <v>9.5238095238095273</v>
      </c>
      <c r="Y1090">
        <v>44.652577735363607</v>
      </c>
      <c r="Z1090">
        <v>0.60982135594598741</v>
      </c>
      <c r="AA1090">
        <v>0</v>
      </c>
      <c r="AB1090">
        <v>28.773019303640499</v>
      </c>
      <c r="AE1090">
        <v>0.66162570888468786</v>
      </c>
      <c r="AF1090">
        <v>0.83010241254764816</v>
      </c>
      <c r="AG1090">
        <v>573.642857142857</v>
      </c>
      <c r="AH1090">
        <v>66.666666666666686</v>
      </c>
      <c r="AI1090">
        <v>61.904761904761877</v>
      </c>
      <c r="AJ1090">
        <v>70.441066697992582</v>
      </c>
      <c r="AK1090">
        <v>54.407772017001719</v>
      </c>
      <c r="AM1090">
        <v>-48.69666641907579</v>
      </c>
      <c r="AN1090">
        <v>99</v>
      </c>
      <c r="AO1090">
        <v>99</v>
      </c>
      <c r="AP1090">
        <v>99</v>
      </c>
      <c r="AQ1090">
        <v>99</v>
      </c>
      <c r="AR1090">
        <v>195.78571428571425</v>
      </c>
      <c r="AS1090">
        <v>39.025951256510247</v>
      </c>
    </row>
    <row r="1091" spans="1:45">
      <c r="A1091">
        <v>17</v>
      </c>
      <c r="B1091">
        <v>153</v>
      </c>
      <c r="C1091">
        <v>2024</v>
      </c>
      <c r="D1091">
        <v>9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13</v>
      </c>
      <c r="N1091">
        <v>99</v>
      </c>
      <c r="O1091">
        <v>99</v>
      </c>
      <c r="P1091">
        <v>99</v>
      </c>
      <c r="Q1091">
        <v>11</v>
      </c>
      <c r="R1091">
        <v>15</v>
      </c>
      <c r="S1091">
        <v>8.1333333333333311</v>
      </c>
      <c r="T1091">
        <v>13</v>
      </c>
      <c r="U1091">
        <v>301.75333333333322</v>
      </c>
      <c r="V1091">
        <v>100</v>
      </c>
      <c r="W1091">
        <v>100</v>
      </c>
      <c r="X1091">
        <v>13.333333333333337</v>
      </c>
      <c r="Y1091">
        <v>60.658375257576168</v>
      </c>
      <c r="Z1091">
        <v>0.95684667296048831</v>
      </c>
      <c r="AA1091">
        <v>0</v>
      </c>
      <c r="AB1091">
        <v>43.773066082350027</v>
      </c>
      <c r="AE1091">
        <v>0.4924491135915956</v>
      </c>
      <c r="AF1091">
        <v>0.64795573922469196</v>
      </c>
      <c r="AG1091">
        <v>560.21428571428555</v>
      </c>
      <c r="AH1091">
        <v>93.333333333333314</v>
      </c>
      <c r="AI1091">
        <v>93.333333333333314</v>
      </c>
      <c r="AJ1091">
        <v>69.777379236119927</v>
      </c>
      <c r="AK1091">
        <v>59.153529360795758</v>
      </c>
      <c r="AM1091">
        <v>74.595711965387892</v>
      </c>
      <c r="AN1091">
        <v>99</v>
      </c>
      <c r="AO1091">
        <v>99</v>
      </c>
      <c r="AP1091">
        <v>99</v>
      </c>
      <c r="AQ1091">
        <v>99</v>
      </c>
      <c r="AR1091">
        <v>196.78571428571425</v>
      </c>
      <c r="AS1091">
        <v>39.186792614891999</v>
      </c>
    </row>
    <row r="1092" spans="1:45">
      <c r="A1092">
        <v>17</v>
      </c>
      <c r="B1092">
        <v>154</v>
      </c>
      <c r="C1092">
        <v>2024</v>
      </c>
      <c r="D1092">
        <v>10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13</v>
      </c>
      <c r="N1092">
        <v>99</v>
      </c>
      <c r="O1092">
        <v>99</v>
      </c>
      <c r="P1092">
        <v>99</v>
      </c>
      <c r="Q1092">
        <v>4</v>
      </c>
      <c r="R1092">
        <v>4</v>
      </c>
      <c r="S1092">
        <v>7.75</v>
      </c>
      <c r="T1092">
        <v>13</v>
      </c>
      <c r="U1092">
        <v>277.60000000000002</v>
      </c>
      <c r="V1092">
        <v>100</v>
      </c>
      <c r="W1092">
        <v>100</v>
      </c>
      <c r="X1092">
        <v>0</v>
      </c>
      <c r="Y1092">
        <v>44.962706769054599</v>
      </c>
      <c r="Z1092">
        <v>0.82915619758885006</v>
      </c>
      <c r="AA1092">
        <v>0</v>
      </c>
      <c r="AB1092">
        <v>40.905437730234524</v>
      </c>
      <c r="AE1092">
        <v>8.8731144631765763E-2</v>
      </c>
      <c r="AF1092">
        <v>0.1166311332441374</v>
      </c>
      <c r="AG1092">
        <v>533.66666666666652</v>
      </c>
      <c r="AH1092">
        <v>75</v>
      </c>
      <c r="AI1092">
        <v>75</v>
      </c>
      <c r="AJ1092">
        <v>90.827064003828625</v>
      </c>
      <c r="AK1092">
        <v>79.521743559889615</v>
      </c>
      <c r="AM1092">
        <v>206.36971435952472</v>
      </c>
      <c r="AN1092">
        <v>99</v>
      </c>
      <c r="AO1092">
        <v>99</v>
      </c>
      <c r="AP1092">
        <v>99</v>
      </c>
      <c r="AQ1092">
        <v>99</v>
      </c>
      <c r="AR1092">
        <v>192</v>
      </c>
      <c r="AS1092">
        <v>38.463609018174466</v>
      </c>
    </row>
    <row r="1093" spans="1:45">
      <c r="A1093">
        <v>17</v>
      </c>
      <c r="B1093">
        <v>155</v>
      </c>
      <c r="C1093">
        <v>2024</v>
      </c>
      <c r="D1093">
        <v>11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13</v>
      </c>
      <c r="N1093">
        <v>99</v>
      </c>
      <c r="O1093">
        <v>99</v>
      </c>
      <c r="P1093">
        <v>99</v>
      </c>
      <c r="Q1093">
        <v>16</v>
      </c>
      <c r="R1093">
        <v>18</v>
      </c>
      <c r="S1093">
        <v>7.6666666666666687</v>
      </c>
      <c r="T1093">
        <v>13</v>
      </c>
      <c r="U1093">
        <v>269.28888888888906</v>
      </c>
      <c r="V1093">
        <v>100</v>
      </c>
      <c r="W1093">
        <v>100</v>
      </c>
      <c r="X1093">
        <v>5.5555555555555562</v>
      </c>
      <c r="Y1093">
        <v>39.960923814380529</v>
      </c>
      <c r="Z1093">
        <v>0.88191710368818976</v>
      </c>
      <c r="AA1093">
        <v>0</v>
      </c>
      <c r="AB1093">
        <v>7.587699945749069</v>
      </c>
      <c r="AE1093">
        <v>0.41067761806981512</v>
      </c>
      <c r="AF1093">
        <v>0.50805491126909885</v>
      </c>
      <c r="AG1093">
        <v>581.25</v>
      </c>
      <c r="AH1093">
        <v>66.666666666666686</v>
      </c>
      <c r="AI1093">
        <v>55.555555555555557</v>
      </c>
      <c r="AJ1093">
        <v>93.229220204826362</v>
      </c>
      <c r="AK1093">
        <v>-4.2461568274613279</v>
      </c>
      <c r="AM1093">
        <v>-41.04818511632628</v>
      </c>
      <c r="AN1093">
        <v>99</v>
      </c>
      <c r="AO1093">
        <v>99</v>
      </c>
      <c r="AP1093">
        <v>99</v>
      </c>
      <c r="AQ1093">
        <v>99</v>
      </c>
      <c r="AR1093">
        <v>191.66666666666663</v>
      </c>
      <c r="AS1093">
        <v>37.670142125977392</v>
      </c>
    </row>
    <row r="1094" spans="1:45">
      <c r="A1094">
        <v>17</v>
      </c>
      <c r="B1094">
        <v>156</v>
      </c>
      <c r="C1094">
        <v>2024</v>
      </c>
      <c r="D1094">
        <v>12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13</v>
      </c>
      <c r="N1094">
        <v>99</v>
      </c>
      <c r="O1094">
        <v>99</v>
      </c>
      <c r="P1094">
        <v>99</v>
      </c>
      <c r="Q1094">
        <v>3</v>
      </c>
      <c r="R1094">
        <v>5</v>
      </c>
      <c r="S1094">
        <v>8.4</v>
      </c>
      <c r="T1094">
        <v>13</v>
      </c>
      <c r="U1094">
        <v>339.04000000000008</v>
      </c>
      <c r="V1094">
        <v>100</v>
      </c>
      <c r="W1094">
        <v>100</v>
      </c>
      <c r="X1094">
        <v>40</v>
      </c>
      <c r="Y1094">
        <v>25.562988870630221</v>
      </c>
      <c r="Z1094">
        <v>0.48989794855663321</v>
      </c>
      <c r="AA1094">
        <v>0</v>
      </c>
      <c r="AB1094">
        <v>1.6289693602701525</v>
      </c>
      <c r="AE1094">
        <v>0.47528517110266161</v>
      </c>
      <c r="AF1094">
        <v>0.72291797533498725</v>
      </c>
      <c r="AG1094">
        <v>617</v>
      </c>
      <c r="AH1094">
        <v>40</v>
      </c>
      <c r="AI1094">
        <v>40</v>
      </c>
      <c r="AJ1094">
        <v>32</v>
      </c>
      <c r="AK1094">
        <v>-292.07020891747914</v>
      </c>
      <c r="AM1094">
        <v>495.63894014128493</v>
      </c>
      <c r="AN1094">
        <v>99</v>
      </c>
      <c r="AO1094">
        <v>99</v>
      </c>
      <c r="AP1094">
        <v>99</v>
      </c>
      <c r="AQ1094">
        <v>99</v>
      </c>
      <c r="AR1094">
        <v>201.5</v>
      </c>
      <c r="AS1094">
        <v>40.655567697006269</v>
      </c>
    </row>
    <row r="1095" spans="1:45">
      <c r="A1095">
        <v>17</v>
      </c>
      <c r="B1095">
        <v>157</v>
      </c>
      <c r="C1095">
        <v>2024</v>
      </c>
      <c r="D1095">
        <v>1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14</v>
      </c>
      <c r="N1095">
        <v>99</v>
      </c>
      <c r="O1095">
        <v>99</v>
      </c>
      <c r="P1095">
        <v>99</v>
      </c>
      <c r="Q1095">
        <v>6</v>
      </c>
      <c r="R1095">
        <v>7</v>
      </c>
      <c r="S1095">
        <v>7.1428571428571441</v>
      </c>
      <c r="T1095">
        <v>14</v>
      </c>
      <c r="U1095">
        <v>296.61428571428559</v>
      </c>
      <c r="V1095">
        <v>100</v>
      </c>
      <c r="W1095">
        <v>100</v>
      </c>
      <c r="X1095">
        <v>14.285714285714288</v>
      </c>
      <c r="Y1095">
        <v>30.520364563046048</v>
      </c>
      <c r="Z1095">
        <v>0.98974331861078524</v>
      </c>
      <c r="AA1095">
        <v>0</v>
      </c>
      <c r="AB1095">
        <v>-15.471310659208564</v>
      </c>
      <c r="AE1095">
        <v>0.21766169154228848</v>
      </c>
      <c r="AF1095">
        <v>0.285075175654253</v>
      </c>
      <c r="AG1095">
        <v>669.71428571428555</v>
      </c>
      <c r="AH1095">
        <v>100</v>
      </c>
      <c r="AI1095">
        <v>71.428571428571445</v>
      </c>
      <c r="AJ1095">
        <v>39.026417008096871</v>
      </c>
      <c r="AK1095">
        <v>-11.911810604518816</v>
      </c>
      <c r="AM1095">
        <v>71.48591116512921</v>
      </c>
      <c r="AN1095">
        <v>99</v>
      </c>
      <c r="AO1095">
        <v>99</v>
      </c>
      <c r="AP1095">
        <v>99</v>
      </c>
      <c r="AQ1095">
        <v>99</v>
      </c>
      <c r="AR1095">
        <v>202.28571428571425</v>
      </c>
      <c r="AS1095">
        <v>35.885895846739317</v>
      </c>
    </row>
    <row r="1096" spans="1:45">
      <c r="A1096">
        <v>17</v>
      </c>
      <c r="B1096">
        <v>158</v>
      </c>
      <c r="C1096">
        <v>2024</v>
      </c>
      <c r="D1096">
        <v>2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14</v>
      </c>
      <c r="N1096">
        <v>99</v>
      </c>
      <c r="O1096">
        <v>99</v>
      </c>
      <c r="P1096">
        <v>99</v>
      </c>
      <c r="Q1096">
        <v>6</v>
      </c>
      <c r="R1096">
        <v>6</v>
      </c>
      <c r="S1096">
        <v>8</v>
      </c>
      <c r="T1096">
        <v>14</v>
      </c>
      <c r="U1096">
        <v>317.81666666666666</v>
      </c>
      <c r="V1096">
        <v>100</v>
      </c>
      <c r="W1096">
        <v>100</v>
      </c>
      <c r="X1096">
        <v>33.333333333333343</v>
      </c>
      <c r="Y1096">
        <v>41.736850890097607</v>
      </c>
      <c r="Z1096">
        <v>1.5275252316519472</v>
      </c>
      <c r="AA1096">
        <v>0</v>
      </c>
      <c r="AB1096">
        <v>10.848976685663056</v>
      </c>
      <c r="AE1096">
        <v>0.25316455696202528</v>
      </c>
      <c r="AF1096">
        <v>0.3557472043836622</v>
      </c>
      <c r="AG1096">
        <v>604.4</v>
      </c>
      <c r="AH1096">
        <v>83.333333333333314</v>
      </c>
      <c r="AI1096">
        <v>50</v>
      </c>
      <c r="AJ1096">
        <v>87.568487482655755</v>
      </c>
      <c r="AK1096">
        <v>133.34417177739823</v>
      </c>
      <c r="AM1096">
        <v>-164.17086810588796</v>
      </c>
      <c r="AN1096">
        <v>99</v>
      </c>
      <c r="AO1096">
        <v>99</v>
      </c>
      <c r="AP1096">
        <v>99</v>
      </c>
      <c r="AQ1096">
        <v>99</v>
      </c>
      <c r="AR1096">
        <v>200.6</v>
      </c>
      <c r="AS1096">
        <v>39.619916875735008</v>
      </c>
    </row>
    <row r="1097" spans="1:45">
      <c r="A1097">
        <v>17</v>
      </c>
      <c r="B1097">
        <v>159</v>
      </c>
      <c r="C1097">
        <v>2024</v>
      </c>
      <c r="D1097">
        <v>3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14</v>
      </c>
      <c r="N1097">
        <v>99</v>
      </c>
      <c r="O1097">
        <v>99</v>
      </c>
      <c r="P1097">
        <v>99</v>
      </c>
      <c r="Q1097">
        <v>5</v>
      </c>
      <c r="R1097">
        <v>5</v>
      </c>
      <c r="S1097">
        <v>7.4</v>
      </c>
      <c r="T1097">
        <v>14</v>
      </c>
      <c r="U1097">
        <v>290.08</v>
      </c>
      <c r="V1097">
        <v>100</v>
      </c>
      <c r="W1097">
        <v>100</v>
      </c>
      <c r="X1097">
        <v>0</v>
      </c>
      <c r="Y1097">
        <v>30.725325059305355</v>
      </c>
      <c r="Z1097">
        <v>0.48989794855663321</v>
      </c>
      <c r="AA1097">
        <v>0</v>
      </c>
      <c r="AB1097">
        <v>74.460511494784186</v>
      </c>
      <c r="AE1097">
        <v>0.26910656620021528</v>
      </c>
      <c r="AF1097">
        <v>0.36123966174378846</v>
      </c>
      <c r="AG1097">
        <v>647.25</v>
      </c>
      <c r="AH1097">
        <v>80</v>
      </c>
      <c r="AI1097">
        <v>80</v>
      </c>
      <c r="AJ1097">
        <v>62.798785816287889</v>
      </c>
      <c r="AK1097">
        <v>117.96473375128583</v>
      </c>
      <c r="AM1097">
        <v>268.4869488636582</v>
      </c>
      <c r="AN1097">
        <v>99</v>
      </c>
      <c r="AO1097">
        <v>99</v>
      </c>
      <c r="AP1097">
        <v>99</v>
      </c>
      <c r="AQ1097">
        <v>99</v>
      </c>
      <c r="AR1097">
        <v>195.75</v>
      </c>
      <c r="AS1097">
        <v>39.020390117605125</v>
      </c>
    </row>
    <row r="1098" spans="1:45">
      <c r="A1098">
        <v>17</v>
      </c>
      <c r="B1098">
        <v>160</v>
      </c>
      <c r="C1098">
        <v>2024</v>
      </c>
      <c r="D1098">
        <v>4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14</v>
      </c>
      <c r="N1098">
        <v>99</v>
      </c>
      <c r="O1098">
        <v>99</v>
      </c>
      <c r="P1098">
        <v>99</v>
      </c>
      <c r="Q1098">
        <v>7</v>
      </c>
      <c r="R1098">
        <v>16</v>
      </c>
      <c r="S1098">
        <v>8.8125</v>
      </c>
      <c r="T1098">
        <v>14</v>
      </c>
      <c r="U1098">
        <v>310.07499999999999</v>
      </c>
      <c r="V1098">
        <v>100</v>
      </c>
      <c r="W1098">
        <v>100</v>
      </c>
      <c r="X1098">
        <v>25</v>
      </c>
      <c r="Y1098">
        <v>49.511229786786799</v>
      </c>
      <c r="Z1098">
        <v>1.1842059575935258</v>
      </c>
      <c r="AA1098">
        <v>0</v>
      </c>
      <c r="AB1098">
        <v>62.085340936750185</v>
      </c>
      <c r="AE1098">
        <v>0.46893317702227438</v>
      </c>
      <c r="AF1098">
        <v>0.63346997312489706</v>
      </c>
      <c r="AG1098">
        <v>609.125</v>
      </c>
      <c r="AH1098">
        <v>100</v>
      </c>
      <c r="AI1098">
        <v>100</v>
      </c>
      <c r="AJ1098">
        <v>78.769342862562979</v>
      </c>
      <c r="AK1098">
        <v>84.558166664584945</v>
      </c>
      <c r="AM1098">
        <v>52.957655263645883</v>
      </c>
      <c r="AN1098">
        <v>99</v>
      </c>
      <c r="AO1098">
        <v>99</v>
      </c>
      <c r="AP1098">
        <v>99</v>
      </c>
      <c r="AQ1098">
        <v>99</v>
      </c>
      <c r="AR1098">
        <v>194.6875</v>
      </c>
      <c r="AS1098">
        <v>41.806552106402677</v>
      </c>
    </row>
    <row r="1099" spans="1:45">
      <c r="A1099">
        <v>17</v>
      </c>
      <c r="B1099">
        <v>161</v>
      </c>
      <c r="C1099">
        <v>2024</v>
      </c>
      <c r="D1099">
        <v>5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14</v>
      </c>
      <c r="N1099">
        <v>99</v>
      </c>
      <c r="O1099">
        <v>99</v>
      </c>
      <c r="P1099">
        <v>99</v>
      </c>
      <c r="Q1099">
        <v>5</v>
      </c>
      <c r="R1099">
        <v>5</v>
      </c>
      <c r="S1099">
        <v>7.8</v>
      </c>
      <c r="T1099">
        <v>14</v>
      </c>
      <c r="U1099">
        <v>300.16000000000008</v>
      </c>
      <c r="V1099">
        <v>100</v>
      </c>
      <c r="W1099">
        <v>100</v>
      </c>
      <c r="X1099">
        <v>0</v>
      </c>
      <c r="Y1099">
        <v>19.153756811654443</v>
      </c>
      <c r="Z1099">
        <v>0.40000000000000302</v>
      </c>
      <c r="AA1099">
        <v>0</v>
      </c>
      <c r="AB1099">
        <v>-82.072671980643108</v>
      </c>
      <c r="AE1099">
        <v>0.13846579894765992</v>
      </c>
      <c r="AF1099">
        <v>0.18088707707190005</v>
      </c>
      <c r="AG1099">
        <v>673.2</v>
      </c>
      <c r="AH1099">
        <v>100</v>
      </c>
      <c r="AI1099">
        <v>100</v>
      </c>
      <c r="AJ1099">
        <v>35.851917661402197</v>
      </c>
      <c r="AK1099">
        <v>26.554287007324159</v>
      </c>
      <c r="AM1099">
        <v>1.673550647044783</v>
      </c>
      <c r="AN1099">
        <v>99</v>
      </c>
      <c r="AO1099">
        <v>99</v>
      </c>
      <c r="AP1099">
        <v>99</v>
      </c>
      <c r="AQ1099">
        <v>99</v>
      </c>
      <c r="AR1099">
        <v>199.4</v>
      </c>
      <c r="AS1099">
        <v>37.941465256725742</v>
      </c>
    </row>
    <row r="1100" spans="1:45">
      <c r="A1100">
        <v>17</v>
      </c>
      <c r="B1100">
        <v>162</v>
      </c>
      <c r="C1100">
        <v>2024</v>
      </c>
      <c r="D1100">
        <v>6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14</v>
      </c>
      <c r="N1100">
        <v>99</v>
      </c>
      <c r="O1100">
        <v>99</v>
      </c>
      <c r="P1100">
        <v>99</v>
      </c>
      <c r="Q1100">
        <v>3</v>
      </c>
      <c r="R1100">
        <v>3</v>
      </c>
      <c r="S1100">
        <v>7.3333333333333313</v>
      </c>
      <c r="T1100">
        <v>14</v>
      </c>
      <c r="U1100">
        <v>268.40000000000003</v>
      </c>
      <c r="V1100">
        <v>100</v>
      </c>
      <c r="W1100">
        <v>100</v>
      </c>
      <c r="X1100">
        <v>33.333333333333343</v>
      </c>
      <c r="Y1100">
        <v>79.114389757278985</v>
      </c>
      <c r="Z1100">
        <v>1.2472191289246499</v>
      </c>
      <c r="AA1100">
        <v>0</v>
      </c>
      <c r="AB1100">
        <v>98.642336593700563</v>
      </c>
      <c r="AE1100">
        <v>8.2576383154417857E-2</v>
      </c>
      <c r="AF1100">
        <v>9.4940335682238003E-2</v>
      </c>
      <c r="AG1100">
        <v>531</v>
      </c>
      <c r="AH1100">
        <v>100</v>
      </c>
      <c r="AI1100">
        <v>100</v>
      </c>
      <c r="AJ1100">
        <v>68.644009206922064</v>
      </c>
      <c r="AK1100">
        <v>95.1143041046939</v>
      </c>
      <c r="AM1100">
        <v>98.893342958922375</v>
      </c>
      <c r="AN1100">
        <v>99</v>
      </c>
      <c r="AO1100">
        <v>99</v>
      </c>
      <c r="AP1100">
        <v>99</v>
      </c>
      <c r="AQ1100">
        <v>99</v>
      </c>
      <c r="AR1100">
        <v>191</v>
      </c>
      <c r="AS1100">
        <v>37.406979944985359</v>
      </c>
    </row>
    <row r="1101" spans="1:45">
      <c r="A1101">
        <v>17</v>
      </c>
      <c r="B1101">
        <v>163</v>
      </c>
      <c r="C1101">
        <v>2024</v>
      </c>
      <c r="D1101">
        <v>7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14</v>
      </c>
      <c r="N1101">
        <v>99</v>
      </c>
      <c r="O1101">
        <v>99</v>
      </c>
      <c r="P1101">
        <v>99</v>
      </c>
      <c r="Q1101">
        <v>7</v>
      </c>
      <c r="R1101">
        <v>14</v>
      </c>
      <c r="S1101">
        <v>7.7142857142857117</v>
      </c>
      <c r="T1101">
        <v>14</v>
      </c>
      <c r="U1101">
        <v>286.25714285714281</v>
      </c>
      <c r="V1101">
        <v>100</v>
      </c>
      <c r="W1101">
        <v>100</v>
      </c>
      <c r="X1101">
        <v>7.1428571428571441</v>
      </c>
      <c r="Y1101">
        <v>33.567176022454717</v>
      </c>
      <c r="Z1101">
        <v>0.88063057185270754</v>
      </c>
      <c r="AA1101">
        <v>0</v>
      </c>
      <c r="AB1101">
        <v>22.165015021642365</v>
      </c>
      <c r="AE1101">
        <v>0.53701572688914467</v>
      </c>
      <c r="AF1101">
        <v>0.65118073222572803</v>
      </c>
      <c r="AG1101">
        <v>544.69230769230785</v>
      </c>
      <c r="AH1101">
        <v>92.857142857142875</v>
      </c>
      <c r="AI1101">
        <v>92.857142857142875</v>
      </c>
      <c r="AJ1101">
        <v>32.128072113829475</v>
      </c>
      <c r="AK1101">
        <v>105.96896543010951</v>
      </c>
      <c r="AM1101">
        <v>-235.40976156782381</v>
      </c>
      <c r="AN1101">
        <v>99</v>
      </c>
      <c r="AO1101">
        <v>99</v>
      </c>
      <c r="AP1101">
        <v>99</v>
      </c>
      <c r="AQ1101">
        <v>99</v>
      </c>
      <c r="AR1101">
        <v>197.15384615384619</v>
      </c>
      <c r="AS1101">
        <v>37.657917823659126</v>
      </c>
    </row>
    <row r="1102" spans="1:45">
      <c r="A1102">
        <v>17</v>
      </c>
      <c r="B1102">
        <v>164</v>
      </c>
      <c r="C1102">
        <v>2024</v>
      </c>
      <c r="D1102">
        <v>8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14</v>
      </c>
      <c r="N1102">
        <v>99</v>
      </c>
      <c r="O1102">
        <v>99</v>
      </c>
      <c r="P1102">
        <v>99</v>
      </c>
      <c r="Q1102">
        <v>10</v>
      </c>
      <c r="R1102">
        <v>16</v>
      </c>
      <c r="S1102">
        <v>8.3125</v>
      </c>
      <c r="T1102">
        <v>14</v>
      </c>
      <c r="U1102">
        <v>308.0750000000001</v>
      </c>
      <c r="V1102">
        <v>100</v>
      </c>
      <c r="W1102">
        <v>100</v>
      </c>
      <c r="X1102">
        <v>25</v>
      </c>
      <c r="Y1102">
        <v>38.429049884169409</v>
      </c>
      <c r="Z1102">
        <v>0.681794507164732</v>
      </c>
      <c r="AA1102">
        <v>0</v>
      </c>
      <c r="AB1102">
        <v>4.5382826165423245</v>
      </c>
      <c r="AE1102">
        <v>0.50409577819785756</v>
      </c>
      <c r="AF1102">
        <v>0.66176203068523387</v>
      </c>
      <c r="AG1102">
        <v>571.30769230769215</v>
      </c>
      <c r="AH1102">
        <v>81.25</v>
      </c>
      <c r="AI1102">
        <v>75</v>
      </c>
      <c r="AJ1102">
        <v>73.137788417989597</v>
      </c>
      <c r="AK1102">
        <v>-142.62882147366338</v>
      </c>
      <c r="AM1102">
        <v>-67.094694493852259</v>
      </c>
      <c r="AN1102">
        <v>99</v>
      </c>
      <c r="AO1102">
        <v>99</v>
      </c>
      <c r="AP1102">
        <v>99</v>
      </c>
      <c r="AQ1102">
        <v>99</v>
      </c>
      <c r="AR1102">
        <v>195.46153846153845</v>
      </c>
      <c r="AS1102">
        <v>39.827961260258974</v>
      </c>
    </row>
    <row r="1103" spans="1:45">
      <c r="A1103">
        <v>17</v>
      </c>
      <c r="B1103">
        <v>165</v>
      </c>
      <c r="C1103">
        <v>2024</v>
      </c>
      <c r="D1103">
        <v>9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14</v>
      </c>
      <c r="N1103">
        <v>99</v>
      </c>
      <c r="O1103">
        <v>99</v>
      </c>
      <c r="P1103">
        <v>99</v>
      </c>
      <c r="Q1103">
        <v>6</v>
      </c>
      <c r="R1103">
        <v>8</v>
      </c>
      <c r="S1103">
        <v>7.5</v>
      </c>
      <c r="T1103">
        <v>14</v>
      </c>
      <c r="U1103">
        <v>280.02500000000003</v>
      </c>
      <c r="V1103">
        <v>100</v>
      </c>
      <c r="W1103">
        <v>100</v>
      </c>
      <c r="X1103">
        <v>0</v>
      </c>
      <c r="Y1103">
        <v>25.819263641707408</v>
      </c>
      <c r="Z1103">
        <v>0.70710678118654757</v>
      </c>
      <c r="AA1103">
        <v>0</v>
      </c>
      <c r="AB1103">
        <v>51.692568309096991</v>
      </c>
      <c r="AE1103">
        <v>0.26263952724885098</v>
      </c>
      <c r="AF1103">
        <v>0.32069249652280118</v>
      </c>
      <c r="AG1103">
        <v>576.5</v>
      </c>
      <c r="AH1103">
        <v>75</v>
      </c>
      <c r="AI1103">
        <v>75</v>
      </c>
      <c r="AJ1103">
        <v>98.008077898371866</v>
      </c>
      <c r="AK1103">
        <v>-6.7106398510327194</v>
      </c>
      <c r="AM1103">
        <v>-129.9862975334328</v>
      </c>
      <c r="AN1103">
        <v>99</v>
      </c>
      <c r="AO1103">
        <v>99</v>
      </c>
      <c r="AP1103">
        <v>99</v>
      </c>
      <c r="AQ1103">
        <v>99</v>
      </c>
      <c r="AR1103">
        <v>195.5</v>
      </c>
      <c r="AS1103">
        <v>36.911682027234022</v>
      </c>
    </row>
    <row r="1104" spans="1:45">
      <c r="A1104">
        <v>17</v>
      </c>
      <c r="B1104">
        <v>166</v>
      </c>
      <c r="C1104">
        <v>2024</v>
      </c>
      <c r="D1104">
        <v>10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14</v>
      </c>
      <c r="N1104">
        <v>99</v>
      </c>
      <c r="O1104">
        <v>99</v>
      </c>
      <c r="P1104">
        <v>99</v>
      </c>
      <c r="Q1104">
        <v>2</v>
      </c>
      <c r="R1104">
        <v>3</v>
      </c>
      <c r="S1104">
        <v>8</v>
      </c>
      <c r="T1104">
        <v>14</v>
      </c>
      <c r="U1104">
        <v>338.06666666666655</v>
      </c>
      <c r="V1104">
        <v>100</v>
      </c>
      <c r="W1104">
        <v>100</v>
      </c>
      <c r="X1104">
        <v>0</v>
      </c>
      <c r="Y1104">
        <v>6.7598487820051139</v>
      </c>
      <c r="Z1104">
        <v>0.81649658092772603</v>
      </c>
      <c r="AA1104">
        <v>0</v>
      </c>
      <c r="AB1104">
        <v>-97.232906954446875</v>
      </c>
      <c r="AE1104">
        <v>6.6548358473824315E-2</v>
      </c>
      <c r="AF1104">
        <v>0.10652674291805124</v>
      </c>
      <c r="AG1104">
        <v>600.33333333333348</v>
      </c>
      <c r="AH1104">
        <v>100</v>
      </c>
      <c r="AI1104">
        <v>100</v>
      </c>
      <c r="AJ1104">
        <v>45.908120801830947</v>
      </c>
      <c r="AK1104">
        <v>66.115581979736675</v>
      </c>
      <c r="AM1104">
        <v>-81.813069380041881</v>
      </c>
      <c r="AN1104">
        <v>99</v>
      </c>
      <c r="AO1104">
        <v>99</v>
      </c>
      <c r="AP1104">
        <v>99</v>
      </c>
      <c r="AQ1104">
        <v>99</v>
      </c>
      <c r="AR1104">
        <v>208.33333333333337</v>
      </c>
      <c r="AS1104">
        <v>37.536573154110698</v>
      </c>
    </row>
    <row r="1105" spans="1:45">
      <c r="A1105">
        <v>17</v>
      </c>
      <c r="B1105">
        <v>167</v>
      </c>
      <c r="C1105">
        <v>2024</v>
      </c>
      <c r="D1105">
        <v>11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14</v>
      </c>
      <c r="N1105">
        <v>99</v>
      </c>
      <c r="O1105">
        <v>99</v>
      </c>
      <c r="P1105">
        <v>99</v>
      </c>
      <c r="Q1105">
        <v>9</v>
      </c>
      <c r="R1105">
        <v>9</v>
      </c>
      <c r="S1105">
        <v>6.4444444444444438</v>
      </c>
      <c r="T1105">
        <v>14</v>
      </c>
      <c r="U1105">
        <v>290.88888888888886</v>
      </c>
      <c r="V1105">
        <v>88.8888888888889</v>
      </c>
      <c r="W1105">
        <v>100</v>
      </c>
      <c r="X1105">
        <v>22.222222222222225</v>
      </c>
      <c r="Y1105">
        <v>54.462493606853293</v>
      </c>
      <c r="Z1105">
        <v>1.065740338513935</v>
      </c>
      <c r="AA1105">
        <v>0</v>
      </c>
      <c r="AB1105">
        <v>5.0431003367618317</v>
      </c>
      <c r="AE1105">
        <v>0.20533880903490756</v>
      </c>
      <c r="AF1105">
        <v>0.27440331690512082</v>
      </c>
      <c r="AG1105">
        <v>617.875</v>
      </c>
      <c r="AH1105">
        <v>88.8888888888889</v>
      </c>
      <c r="AI1105">
        <v>55.555555555555557</v>
      </c>
      <c r="AJ1105">
        <v>73.565340854236496</v>
      </c>
      <c r="AK1105">
        <v>147.23359178257141</v>
      </c>
      <c r="AM1105">
        <v>-119.08069369148322</v>
      </c>
      <c r="AN1105">
        <v>99</v>
      </c>
      <c r="AO1105">
        <v>99</v>
      </c>
      <c r="AP1105">
        <v>99</v>
      </c>
      <c r="AQ1105">
        <v>99</v>
      </c>
      <c r="AR1105">
        <v>204.5</v>
      </c>
      <c r="AS1105">
        <v>34.404026528078198</v>
      </c>
    </row>
    <row r="1106" spans="1:45">
      <c r="A1106">
        <v>17</v>
      </c>
      <c r="B1106">
        <v>168</v>
      </c>
      <c r="C1106">
        <v>2024</v>
      </c>
      <c r="D1106">
        <v>12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14</v>
      </c>
      <c r="N1106">
        <v>99</v>
      </c>
      <c r="O1106">
        <v>99</v>
      </c>
      <c r="P1106">
        <v>99</v>
      </c>
      <c r="Q1106">
        <v>2</v>
      </c>
      <c r="R1106">
        <v>3</v>
      </c>
      <c r="S1106">
        <v>8.3333333333333357</v>
      </c>
      <c r="T1106">
        <v>14</v>
      </c>
      <c r="U1106">
        <v>317.96666666666675</v>
      </c>
      <c r="V1106">
        <v>100</v>
      </c>
      <c r="W1106">
        <v>100</v>
      </c>
      <c r="X1106">
        <v>0</v>
      </c>
      <c r="Y1106">
        <v>20.215065888808901</v>
      </c>
      <c r="Z1106">
        <v>0.47140452079101841</v>
      </c>
      <c r="AA1106">
        <v>0</v>
      </c>
      <c r="AB1106">
        <v>98.408142158931483</v>
      </c>
      <c r="AE1106">
        <v>0.28517110266159706</v>
      </c>
      <c r="AF1106">
        <v>0.40679061861257904</v>
      </c>
      <c r="AG1106">
        <v>597.5</v>
      </c>
      <c r="AH1106">
        <v>66.666666666666686</v>
      </c>
      <c r="AI1106">
        <v>66.666666666666686</v>
      </c>
      <c r="AJ1106">
        <v>31.5</v>
      </c>
      <c r="AK1106">
        <v>959.87919459433203</v>
      </c>
      <c r="AM1106">
        <v>776.69506758905311</v>
      </c>
      <c r="AN1106">
        <v>99</v>
      </c>
      <c r="AO1106">
        <v>99</v>
      </c>
      <c r="AP1106">
        <v>99</v>
      </c>
      <c r="AQ1106">
        <v>99</v>
      </c>
      <c r="AR1106">
        <v>200</v>
      </c>
      <c r="AS1106">
        <v>40.823257108355968</v>
      </c>
    </row>
    <row r="1107" spans="1:45">
      <c r="A1107">
        <v>17</v>
      </c>
      <c r="B1107">
        <v>169</v>
      </c>
      <c r="C1107">
        <v>2024</v>
      </c>
      <c r="D1107">
        <v>1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15</v>
      </c>
      <c r="N1107">
        <v>99</v>
      </c>
      <c r="O1107">
        <v>99</v>
      </c>
      <c r="P1107">
        <v>99</v>
      </c>
      <c r="Q1107">
        <v>4</v>
      </c>
      <c r="R1107">
        <v>4</v>
      </c>
      <c r="S1107">
        <v>7.25</v>
      </c>
      <c r="T1107">
        <v>15</v>
      </c>
      <c r="U1107">
        <v>322.60000000000002</v>
      </c>
      <c r="V1107">
        <v>75</v>
      </c>
      <c r="W1107">
        <v>100</v>
      </c>
      <c r="X1107">
        <v>50</v>
      </c>
      <c r="Y1107">
        <v>31.478325876704353</v>
      </c>
      <c r="Z1107">
        <v>1.4790199457749036</v>
      </c>
      <c r="AA1107">
        <v>0</v>
      </c>
      <c r="AB1107">
        <v>28.191205940899302</v>
      </c>
      <c r="AE1107">
        <v>0.12437810945273629</v>
      </c>
      <c r="AF1107">
        <v>0.177171413892139</v>
      </c>
      <c r="AG1107">
        <v>653.25</v>
      </c>
      <c r="AH1107">
        <v>100</v>
      </c>
      <c r="AI1107">
        <v>75</v>
      </c>
      <c r="AJ1107">
        <v>67.432836956485829</v>
      </c>
      <c r="AK1107">
        <v>49.208007559018625</v>
      </c>
      <c r="AM1107">
        <v>80.150290317409286</v>
      </c>
      <c r="AN1107">
        <v>99</v>
      </c>
      <c r="AO1107">
        <v>99</v>
      </c>
      <c r="AP1107">
        <v>99</v>
      </c>
      <c r="AQ1107">
        <v>99</v>
      </c>
      <c r="AR1107">
        <v>209.75</v>
      </c>
      <c r="AS1107">
        <v>35.639123267974796</v>
      </c>
    </row>
    <row r="1108" spans="1:45">
      <c r="A1108">
        <v>17</v>
      </c>
      <c r="B1108">
        <v>170</v>
      </c>
      <c r="C1108">
        <v>2024</v>
      </c>
      <c r="D1108">
        <v>2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15</v>
      </c>
      <c r="N1108">
        <v>99</v>
      </c>
      <c r="O1108">
        <v>99</v>
      </c>
      <c r="P1108">
        <v>99</v>
      </c>
      <c r="R1108">
        <v>0</v>
      </c>
      <c r="AN1108">
        <v>99</v>
      </c>
      <c r="AO1108">
        <v>99</v>
      </c>
      <c r="AP1108">
        <v>99</v>
      </c>
      <c r="AQ1108">
        <v>99</v>
      </c>
    </row>
    <row r="1109" spans="1:45">
      <c r="A1109">
        <v>17</v>
      </c>
      <c r="B1109">
        <v>171</v>
      </c>
      <c r="C1109">
        <v>2024</v>
      </c>
      <c r="D1109">
        <v>3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15</v>
      </c>
      <c r="N1109">
        <v>99</v>
      </c>
      <c r="O1109">
        <v>99</v>
      </c>
      <c r="P1109">
        <v>99</v>
      </c>
      <c r="R1109">
        <v>0</v>
      </c>
      <c r="AN1109">
        <v>99</v>
      </c>
      <c r="AO1109">
        <v>99</v>
      </c>
      <c r="AP1109">
        <v>99</v>
      </c>
      <c r="AQ1109">
        <v>99</v>
      </c>
    </row>
    <row r="1110" spans="1:45">
      <c r="A1110">
        <v>17</v>
      </c>
      <c r="B1110">
        <v>172</v>
      </c>
      <c r="C1110">
        <v>2024</v>
      </c>
      <c r="D1110">
        <v>4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15</v>
      </c>
      <c r="N1110">
        <v>99</v>
      </c>
      <c r="O1110">
        <v>99</v>
      </c>
      <c r="P1110">
        <v>99</v>
      </c>
      <c r="Q1110">
        <v>3</v>
      </c>
      <c r="R1110">
        <v>4</v>
      </c>
      <c r="S1110">
        <v>8.75</v>
      </c>
      <c r="T1110">
        <v>15</v>
      </c>
      <c r="U1110">
        <v>309.72500000000002</v>
      </c>
      <c r="V1110">
        <v>100</v>
      </c>
      <c r="W1110">
        <v>100</v>
      </c>
      <c r="X1110">
        <v>25</v>
      </c>
      <c r="Y1110">
        <v>39.751249980346422</v>
      </c>
      <c r="Z1110">
        <v>0.4330127018922193</v>
      </c>
      <c r="AA1110">
        <v>0</v>
      </c>
      <c r="AB1110">
        <v>28.50350376012921</v>
      </c>
      <c r="AE1110">
        <v>0.1172332942555686</v>
      </c>
      <c r="AF1110">
        <v>0.1581887345207682</v>
      </c>
      <c r="AG1110">
        <v>614.25</v>
      </c>
      <c r="AH1110">
        <v>100</v>
      </c>
      <c r="AI1110">
        <v>100</v>
      </c>
      <c r="AJ1110">
        <v>48.007160924178791</v>
      </c>
      <c r="AK1110">
        <v>39.247037904719654</v>
      </c>
      <c r="AM1110">
        <v>-49.007321025784449</v>
      </c>
      <c r="AN1110">
        <v>99</v>
      </c>
      <c r="AO1110">
        <v>99</v>
      </c>
      <c r="AP1110">
        <v>99</v>
      </c>
      <c r="AQ1110">
        <v>99</v>
      </c>
      <c r="AR1110">
        <v>193.5</v>
      </c>
      <c r="AS1110">
        <v>42.594725535792122</v>
      </c>
    </row>
    <row r="1111" spans="1:45">
      <c r="A1111">
        <v>17</v>
      </c>
      <c r="B1111">
        <v>173</v>
      </c>
      <c r="C1111">
        <v>2024</v>
      </c>
      <c r="D1111">
        <v>5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15</v>
      </c>
      <c r="N1111">
        <v>99</v>
      </c>
      <c r="O1111">
        <v>99</v>
      </c>
      <c r="P1111">
        <v>99</v>
      </c>
      <c r="Q1111">
        <v>1</v>
      </c>
      <c r="R1111">
        <v>1</v>
      </c>
      <c r="S1111">
        <v>6</v>
      </c>
      <c r="T1111">
        <v>15</v>
      </c>
      <c r="U1111">
        <v>327.7</v>
      </c>
      <c r="V1111">
        <v>100</v>
      </c>
      <c r="W1111">
        <v>100</v>
      </c>
      <c r="X1111">
        <v>0</v>
      </c>
      <c r="Y1111">
        <v>0</v>
      </c>
      <c r="Z1111">
        <v>0</v>
      </c>
      <c r="AA1111">
        <v>0</v>
      </c>
      <c r="AE1111">
        <v>2.7693159789531983E-2</v>
      </c>
      <c r="AF1111">
        <v>3.9496731847322511E-2</v>
      </c>
      <c r="AG1111">
        <v>713</v>
      </c>
      <c r="AH1111">
        <v>100</v>
      </c>
      <c r="AI1111">
        <v>100</v>
      </c>
      <c r="AJ1111">
        <v>0</v>
      </c>
      <c r="AN1111">
        <v>99</v>
      </c>
      <c r="AO1111">
        <v>99</v>
      </c>
      <c r="AP1111">
        <v>99</v>
      </c>
      <c r="AQ1111">
        <v>99</v>
      </c>
      <c r="AR1111">
        <v>215</v>
      </c>
      <c r="AS1111">
        <v>33.003383349893717</v>
      </c>
    </row>
    <row r="1112" spans="1:45">
      <c r="A1112">
        <v>17</v>
      </c>
      <c r="B1112">
        <v>174</v>
      </c>
      <c r="C1112">
        <v>2024</v>
      </c>
      <c r="D1112">
        <v>6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15</v>
      </c>
      <c r="N1112">
        <v>99</v>
      </c>
      <c r="O1112">
        <v>99</v>
      </c>
      <c r="P1112">
        <v>99</v>
      </c>
      <c r="Q1112">
        <v>1</v>
      </c>
      <c r="R1112">
        <v>1</v>
      </c>
      <c r="S1112">
        <v>7</v>
      </c>
      <c r="T1112">
        <v>15</v>
      </c>
      <c r="U1112">
        <v>217.2</v>
      </c>
      <c r="V1112">
        <v>100</v>
      </c>
      <c r="W1112">
        <v>100</v>
      </c>
      <c r="X1112">
        <v>0</v>
      </c>
      <c r="Y1112">
        <v>0</v>
      </c>
      <c r="Z1112">
        <v>0</v>
      </c>
      <c r="AA1112">
        <v>0</v>
      </c>
      <c r="AE1112">
        <v>2.7525461051472608E-2</v>
      </c>
      <c r="AF1112">
        <v>2.560983719595394E-2</v>
      </c>
      <c r="AG1112">
        <v>459</v>
      </c>
      <c r="AH1112">
        <v>100</v>
      </c>
      <c r="AI1112">
        <v>100</v>
      </c>
      <c r="AJ1112">
        <v>0</v>
      </c>
      <c r="AN1112">
        <v>99</v>
      </c>
      <c r="AO1112">
        <v>99</v>
      </c>
      <c r="AP1112">
        <v>99</v>
      </c>
      <c r="AQ1112">
        <v>99</v>
      </c>
      <c r="AR1112">
        <v>184</v>
      </c>
      <c r="AS1112">
        <v>34.834233993589223</v>
      </c>
    </row>
    <row r="1113" spans="1:45">
      <c r="A1113">
        <v>17</v>
      </c>
      <c r="B1113">
        <v>175</v>
      </c>
      <c r="C1113">
        <v>2024</v>
      </c>
      <c r="D1113">
        <v>7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15</v>
      </c>
      <c r="N1113">
        <v>99</v>
      </c>
      <c r="O1113">
        <v>99</v>
      </c>
      <c r="P1113">
        <v>99</v>
      </c>
      <c r="Q1113">
        <v>1</v>
      </c>
      <c r="R1113">
        <v>1</v>
      </c>
      <c r="S1113">
        <v>8</v>
      </c>
      <c r="T1113">
        <v>15</v>
      </c>
      <c r="U1113">
        <v>298.5</v>
      </c>
      <c r="V1113">
        <v>100</v>
      </c>
      <c r="W1113">
        <v>100</v>
      </c>
      <c r="X1113">
        <v>0</v>
      </c>
      <c r="Y1113">
        <v>0</v>
      </c>
      <c r="Z1113">
        <v>0</v>
      </c>
      <c r="AA1113">
        <v>0</v>
      </c>
      <c r="AE1113">
        <v>3.8358266206367488E-2</v>
      </c>
      <c r="AF1113">
        <v>4.8502207947245184E-2</v>
      </c>
      <c r="AG1113">
        <v>574</v>
      </c>
      <c r="AH1113">
        <v>100</v>
      </c>
      <c r="AI1113">
        <v>100</v>
      </c>
      <c r="AJ1113">
        <v>0</v>
      </c>
      <c r="AN1113">
        <v>99</v>
      </c>
      <c r="AO1113">
        <v>99</v>
      </c>
      <c r="AP1113">
        <v>99</v>
      </c>
      <c r="AQ1113">
        <v>99</v>
      </c>
      <c r="AR1113">
        <v>200</v>
      </c>
      <c r="AS1113">
        <v>37.375</v>
      </c>
    </row>
    <row r="1114" spans="1:45">
      <c r="A1114">
        <v>17</v>
      </c>
      <c r="B1114">
        <v>176</v>
      </c>
      <c r="C1114">
        <v>2024</v>
      </c>
      <c r="D1114">
        <v>8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15</v>
      </c>
      <c r="N1114">
        <v>99</v>
      </c>
      <c r="O1114">
        <v>99</v>
      </c>
      <c r="P1114">
        <v>99</v>
      </c>
      <c r="Q1114">
        <v>2</v>
      </c>
      <c r="R1114">
        <v>4</v>
      </c>
      <c r="S1114">
        <v>8.25</v>
      </c>
      <c r="T1114">
        <v>15</v>
      </c>
      <c r="U1114">
        <v>292.625</v>
      </c>
      <c r="V1114">
        <v>100</v>
      </c>
      <c r="W1114">
        <v>100</v>
      </c>
      <c r="X1114">
        <v>0</v>
      </c>
      <c r="Y1114">
        <v>26.67314895170804</v>
      </c>
      <c r="Z1114">
        <v>0.82915619758885006</v>
      </c>
      <c r="AA1114">
        <v>0</v>
      </c>
      <c r="AB1114">
        <v>92.324828661865567</v>
      </c>
      <c r="AE1114">
        <v>0.12602394454946439</v>
      </c>
      <c r="AF1114">
        <v>0.15714364540230996</v>
      </c>
      <c r="AG1114">
        <v>547</v>
      </c>
      <c r="AH1114">
        <v>100</v>
      </c>
      <c r="AI1114">
        <v>100</v>
      </c>
      <c r="AJ1114">
        <v>65.810333535091587</v>
      </c>
      <c r="AK1114">
        <v>22.412668694639596</v>
      </c>
      <c r="AM1114">
        <v>40.775526009319151</v>
      </c>
      <c r="AN1114">
        <v>99</v>
      </c>
      <c r="AO1114">
        <v>99</v>
      </c>
      <c r="AP1114">
        <v>99</v>
      </c>
      <c r="AQ1114">
        <v>99</v>
      </c>
      <c r="AR1114">
        <v>194.5</v>
      </c>
      <c r="AS1114">
        <v>39.685106216165501</v>
      </c>
    </row>
    <row r="1115" spans="1:45">
      <c r="A1115">
        <v>17</v>
      </c>
      <c r="B1115">
        <v>177</v>
      </c>
      <c r="C1115">
        <v>2024</v>
      </c>
      <c r="D1115">
        <v>9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15</v>
      </c>
      <c r="N1115">
        <v>99</v>
      </c>
      <c r="O1115">
        <v>99</v>
      </c>
      <c r="P1115">
        <v>99</v>
      </c>
      <c r="R1115">
        <v>0</v>
      </c>
      <c r="AN1115">
        <v>99</v>
      </c>
      <c r="AO1115">
        <v>99</v>
      </c>
      <c r="AP1115">
        <v>99</v>
      </c>
      <c r="AQ1115">
        <v>99</v>
      </c>
    </row>
    <row r="1116" spans="1:45">
      <c r="A1116">
        <v>17</v>
      </c>
      <c r="B1116">
        <v>178</v>
      </c>
      <c r="C1116">
        <v>2024</v>
      </c>
      <c r="D1116">
        <v>10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15</v>
      </c>
      <c r="N1116">
        <v>99</v>
      </c>
      <c r="O1116">
        <v>99</v>
      </c>
      <c r="P1116">
        <v>99</v>
      </c>
      <c r="R1116">
        <v>0</v>
      </c>
      <c r="AN1116">
        <v>99</v>
      </c>
      <c r="AO1116">
        <v>99</v>
      </c>
      <c r="AP1116">
        <v>99</v>
      </c>
      <c r="AQ1116">
        <v>99</v>
      </c>
    </row>
    <row r="1117" spans="1:45">
      <c r="A1117">
        <v>17</v>
      </c>
      <c r="B1117">
        <v>179</v>
      </c>
      <c r="C1117">
        <v>2024</v>
      </c>
      <c r="D1117">
        <v>11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15</v>
      </c>
      <c r="N1117">
        <v>99</v>
      </c>
      <c r="O1117">
        <v>99</v>
      </c>
      <c r="P1117">
        <v>99</v>
      </c>
      <c r="Q1117">
        <v>4</v>
      </c>
      <c r="R1117">
        <v>4</v>
      </c>
      <c r="S1117">
        <v>8.5</v>
      </c>
      <c r="T1117">
        <v>15</v>
      </c>
      <c r="U1117">
        <v>342.27500000000009</v>
      </c>
      <c r="V1117">
        <v>100</v>
      </c>
      <c r="W1117">
        <v>100</v>
      </c>
      <c r="X1117">
        <v>50</v>
      </c>
      <c r="Y1117">
        <v>28.480903690016408</v>
      </c>
      <c r="Z1117">
        <v>0.5</v>
      </c>
      <c r="AA1117">
        <v>0</v>
      </c>
      <c r="AB1117">
        <v>83.125873594731218</v>
      </c>
      <c r="AE1117">
        <v>9.1261692904403377E-2</v>
      </c>
      <c r="AF1117">
        <v>0.14350098593384289</v>
      </c>
      <c r="AG1117">
        <v>684</v>
      </c>
      <c r="AH1117">
        <v>100</v>
      </c>
      <c r="AI1117">
        <v>100</v>
      </c>
      <c r="AJ1117">
        <v>15.394804318340652</v>
      </c>
      <c r="AK1117">
        <v>66.522914509697358</v>
      </c>
      <c r="AM1117">
        <v>25.982792098465236</v>
      </c>
      <c r="AN1117">
        <v>99</v>
      </c>
      <c r="AO1117">
        <v>99</v>
      </c>
      <c r="AP1117">
        <v>99</v>
      </c>
      <c r="AQ1117">
        <v>99</v>
      </c>
      <c r="AR1117">
        <v>202.25</v>
      </c>
      <c r="AS1117">
        <v>41.281877264115749</v>
      </c>
    </row>
    <row r="1118" spans="1:45">
      <c r="A1118">
        <v>17</v>
      </c>
      <c r="B1118">
        <v>180</v>
      </c>
      <c r="C1118">
        <v>2024</v>
      </c>
      <c r="D1118">
        <v>12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15</v>
      </c>
      <c r="N1118">
        <v>99</v>
      </c>
      <c r="O1118">
        <v>99</v>
      </c>
      <c r="P1118">
        <v>99</v>
      </c>
      <c r="Q1118">
        <v>2</v>
      </c>
      <c r="R1118">
        <v>4</v>
      </c>
      <c r="S1118">
        <v>8.25</v>
      </c>
      <c r="T1118">
        <v>15</v>
      </c>
      <c r="U1118">
        <v>346.67500000000001</v>
      </c>
      <c r="V1118">
        <v>100</v>
      </c>
      <c r="W1118">
        <v>100</v>
      </c>
      <c r="X1118">
        <v>50</v>
      </c>
      <c r="Y1118">
        <v>26.288721440952639</v>
      </c>
      <c r="Z1118">
        <v>0.4330127018922193</v>
      </c>
      <c r="AA1118">
        <v>0</v>
      </c>
      <c r="AB1118">
        <v>75.823459457864345</v>
      </c>
      <c r="AE1118">
        <v>0.38022813688212925</v>
      </c>
      <c r="AF1118">
        <v>0.59135816210301206</v>
      </c>
      <c r="AG1118">
        <v>611.5</v>
      </c>
      <c r="AH1118">
        <v>100</v>
      </c>
      <c r="AI1118">
        <v>100</v>
      </c>
      <c r="AJ1118">
        <v>28.587584717845608</v>
      </c>
      <c r="AK1118">
        <v>-12.476197734703097</v>
      </c>
      <c r="AM1118">
        <v>39.381886788672155</v>
      </c>
      <c r="AN1118">
        <v>99</v>
      </c>
      <c r="AO1118">
        <v>99</v>
      </c>
      <c r="AP1118">
        <v>99</v>
      </c>
      <c r="AQ1118">
        <v>99</v>
      </c>
      <c r="AR1118">
        <v>204.75</v>
      </c>
      <c r="AS1118">
        <v>40.397794375762992</v>
      </c>
    </row>
    <row r="1119" spans="1:45">
      <c r="A1119">
        <v>17</v>
      </c>
      <c r="B1119">
        <v>181</v>
      </c>
      <c r="C1119">
        <v>2023</v>
      </c>
      <c r="D1119">
        <v>1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1</v>
      </c>
      <c r="N1119">
        <v>99</v>
      </c>
      <c r="O1119">
        <v>99</v>
      </c>
      <c r="P1119">
        <v>99</v>
      </c>
      <c r="R1119">
        <v>0</v>
      </c>
      <c r="AN1119">
        <v>99</v>
      </c>
      <c r="AO1119">
        <v>99</v>
      </c>
      <c r="AP1119">
        <v>99</v>
      </c>
      <c r="AQ1119">
        <v>99</v>
      </c>
    </row>
    <row r="1120" spans="1:45">
      <c r="A1120">
        <v>17</v>
      </c>
      <c r="B1120">
        <v>182</v>
      </c>
      <c r="C1120">
        <v>2023</v>
      </c>
      <c r="D1120">
        <v>2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1</v>
      </c>
      <c r="N1120">
        <v>99</v>
      </c>
      <c r="O1120">
        <v>99</v>
      </c>
      <c r="P1120">
        <v>99</v>
      </c>
      <c r="R1120">
        <v>0</v>
      </c>
      <c r="AN1120">
        <v>99</v>
      </c>
      <c r="AO1120">
        <v>99</v>
      </c>
      <c r="AP1120">
        <v>99</v>
      </c>
      <c r="AQ1120">
        <v>99</v>
      </c>
    </row>
    <row r="1121" spans="1:45">
      <c r="A1121">
        <v>17</v>
      </c>
      <c r="B1121">
        <v>183</v>
      </c>
      <c r="C1121">
        <v>2023</v>
      </c>
      <c r="D1121">
        <v>3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1</v>
      </c>
      <c r="N1121">
        <v>99</v>
      </c>
      <c r="O1121">
        <v>99</v>
      </c>
      <c r="P1121">
        <v>99</v>
      </c>
      <c r="Q1121">
        <v>1</v>
      </c>
      <c r="R1121">
        <v>1</v>
      </c>
      <c r="T1121">
        <v>1</v>
      </c>
      <c r="U1121">
        <v>199</v>
      </c>
      <c r="V1121">
        <v>100</v>
      </c>
      <c r="W1121">
        <v>0</v>
      </c>
      <c r="X1121">
        <v>0</v>
      </c>
      <c r="Y1121">
        <v>0</v>
      </c>
      <c r="AA1121">
        <v>0</v>
      </c>
      <c r="AE1121">
        <v>4.2319085907744386E-2</v>
      </c>
      <c r="AF1121">
        <v>3.8409254661657906E-2</v>
      </c>
      <c r="AG1121">
        <v>0</v>
      </c>
      <c r="AH1121">
        <v>0</v>
      </c>
      <c r="AI1121">
        <v>0</v>
      </c>
      <c r="AN1121">
        <v>99</v>
      </c>
      <c r="AO1121">
        <v>99</v>
      </c>
      <c r="AP1121">
        <v>99</v>
      </c>
      <c r="AQ1121">
        <v>99</v>
      </c>
    </row>
    <row r="1122" spans="1:45">
      <c r="A1122">
        <v>17</v>
      </c>
      <c r="B1122">
        <v>184</v>
      </c>
      <c r="C1122">
        <v>2023</v>
      </c>
      <c r="D1122">
        <v>4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1</v>
      </c>
      <c r="N1122">
        <v>99</v>
      </c>
      <c r="O1122">
        <v>99</v>
      </c>
      <c r="P1122">
        <v>99</v>
      </c>
      <c r="R1122">
        <v>0</v>
      </c>
      <c r="AN1122">
        <v>99</v>
      </c>
      <c r="AO1122">
        <v>99</v>
      </c>
      <c r="AP1122">
        <v>99</v>
      </c>
      <c r="AQ1122">
        <v>99</v>
      </c>
    </row>
    <row r="1123" spans="1:45">
      <c r="A1123">
        <v>17</v>
      </c>
      <c r="B1123">
        <v>185</v>
      </c>
      <c r="C1123">
        <v>2023</v>
      </c>
      <c r="D1123">
        <v>5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1</v>
      </c>
      <c r="N1123">
        <v>99</v>
      </c>
      <c r="O1123">
        <v>99</v>
      </c>
      <c r="P1123">
        <v>99</v>
      </c>
      <c r="Q1123">
        <v>1</v>
      </c>
      <c r="R1123">
        <v>3</v>
      </c>
      <c r="S1123">
        <v>4</v>
      </c>
      <c r="T1123">
        <v>1</v>
      </c>
      <c r="U1123">
        <v>79.5</v>
      </c>
      <c r="V1123">
        <v>0</v>
      </c>
      <c r="W1123">
        <v>0</v>
      </c>
      <c r="X1123">
        <v>0</v>
      </c>
      <c r="Y1123">
        <v>24.196831748529984</v>
      </c>
      <c r="Z1123">
        <v>0</v>
      </c>
      <c r="AA1123">
        <v>0</v>
      </c>
      <c r="AE1123">
        <v>9.2707045735475904E-2</v>
      </c>
      <c r="AF1123">
        <v>3.1183453235999112E-2</v>
      </c>
      <c r="AG1123">
        <v>417.66666666666674</v>
      </c>
      <c r="AH1123">
        <v>100</v>
      </c>
      <c r="AI1123">
        <v>100</v>
      </c>
      <c r="AJ1123">
        <v>40.998644964057974</v>
      </c>
      <c r="AK1123">
        <v>71.260760384340756</v>
      </c>
      <c r="AN1123">
        <v>99</v>
      </c>
      <c r="AO1123">
        <v>99</v>
      </c>
      <c r="AP1123">
        <v>99</v>
      </c>
      <c r="AQ1123">
        <v>99</v>
      </c>
      <c r="AR1123">
        <v>150.66666666666663</v>
      </c>
      <c r="AS1123">
        <v>22.328239761902257</v>
      </c>
    </row>
    <row r="1124" spans="1:45">
      <c r="A1124">
        <v>17</v>
      </c>
      <c r="B1124">
        <v>186</v>
      </c>
      <c r="C1124">
        <v>2023</v>
      </c>
      <c r="D1124">
        <v>6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1</v>
      </c>
      <c r="N1124">
        <v>99</v>
      </c>
      <c r="O1124">
        <v>99</v>
      </c>
      <c r="P1124">
        <v>99</v>
      </c>
      <c r="R1124">
        <v>0</v>
      </c>
      <c r="AN1124">
        <v>99</v>
      </c>
      <c r="AO1124">
        <v>99</v>
      </c>
      <c r="AP1124">
        <v>99</v>
      </c>
      <c r="AQ1124">
        <v>99</v>
      </c>
    </row>
    <row r="1125" spans="1:45">
      <c r="A1125">
        <v>17</v>
      </c>
      <c r="B1125">
        <v>187</v>
      </c>
      <c r="C1125">
        <v>2023</v>
      </c>
      <c r="D1125">
        <v>7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1</v>
      </c>
      <c r="N1125">
        <v>99</v>
      </c>
      <c r="O1125">
        <v>99</v>
      </c>
      <c r="P1125">
        <v>99</v>
      </c>
      <c r="R1125">
        <v>0</v>
      </c>
      <c r="AN1125">
        <v>99</v>
      </c>
      <c r="AO1125">
        <v>99</v>
      </c>
      <c r="AP1125">
        <v>99</v>
      </c>
      <c r="AQ1125">
        <v>99</v>
      </c>
    </row>
    <row r="1126" spans="1:45">
      <c r="A1126">
        <v>17</v>
      </c>
      <c r="B1126">
        <v>188</v>
      </c>
      <c r="C1126">
        <v>2023</v>
      </c>
      <c r="D1126">
        <v>8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1</v>
      </c>
      <c r="N1126">
        <v>99</v>
      </c>
      <c r="O1126">
        <v>99</v>
      </c>
      <c r="P1126">
        <v>99</v>
      </c>
      <c r="R1126">
        <v>0</v>
      </c>
      <c r="AN1126">
        <v>99</v>
      </c>
      <c r="AO1126">
        <v>99</v>
      </c>
      <c r="AP1126">
        <v>99</v>
      </c>
      <c r="AQ1126">
        <v>99</v>
      </c>
    </row>
    <row r="1127" spans="1:45">
      <c r="A1127">
        <v>17</v>
      </c>
      <c r="B1127">
        <v>189</v>
      </c>
      <c r="C1127">
        <v>2023</v>
      </c>
      <c r="D1127">
        <v>9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99</v>
      </c>
      <c r="M1127">
        <v>1</v>
      </c>
      <c r="N1127">
        <v>99</v>
      </c>
      <c r="O1127">
        <v>99</v>
      </c>
      <c r="P1127">
        <v>99</v>
      </c>
      <c r="R1127">
        <v>0</v>
      </c>
      <c r="AN1127">
        <v>99</v>
      </c>
      <c r="AO1127">
        <v>99</v>
      </c>
      <c r="AP1127">
        <v>99</v>
      </c>
      <c r="AQ1127">
        <v>99</v>
      </c>
    </row>
    <row r="1128" spans="1:45">
      <c r="A1128">
        <v>17</v>
      </c>
      <c r="B1128">
        <v>190</v>
      </c>
      <c r="C1128">
        <v>2023</v>
      </c>
      <c r="D1128">
        <v>10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99</v>
      </c>
      <c r="M1128">
        <v>1</v>
      </c>
      <c r="N1128">
        <v>99</v>
      </c>
      <c r="O1128">
        <v>99</v>
      </c>
      <c r="P1128">
        <v>99</v>
      </c>
      <c r="R1128">
        <v>0</v>
      </c>
      <c r="AN1128">
        <v>99</v>
      </c>
      <c r="AO1128">
        <v>99</v>
      </c>
      <c r="AP1128">
        <v>99</v>
      </c>
      <c r="AQ1128">
        <v>99</v>
      </c>
    </row>
    <row r="1129" spans="1:45">
      <c r="A1129">
        <v>17</v>
      </c>
      <c r="B1129">
        <v>191</v>
      </c>
      <c r="C1129">
        <v>2023</v>
      </c>
      <c r="D1129">
        <v>11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99</v>
      </c>
      <c r="M1129">
        <v>1</v>
      </c>
      <c r="N1129">
        <v>99</v>
      </c>
      <c r="O1129">
        <v>99</v>
      </c>
      <c r="P1129">
        <v>99</v>
      </c>
      <c r="Q1129">
        <v>2</v>
      </c>
      <c r="R1129">
        <v>2</v>
      </c>
      <c r="S1129">
        <v>2.5</v>
      </c>
      <c r="T1129">
        <v>1</v>
      </c>
      <c r="U1129">
        <v>110.85</v>
      </c>
      <c r="V1129">
        <v>0</v>
      </c>
      <c r="W1129">
        <v>0</v>
      </c>
      <c r="X1129">
        <v>0</v>
      </c>
      <c r="Y1129">
        <v>38.150000000000041</v>
      </c>
      <c r="Z1129">
        <v>1.5</v>
      </c>
      <c r="AA1129">
        <v>0</v>
      </c>
      <c r="AB1129">
        <v>-99.999999999999886</v>
      </c>
      <c r="AE1129">
        <v>4.2544139544777697E-2</v>
      </c>
      <c r="AF1129">
        <v>2.2352564571134752E-2</v>
      </c>
      <c r="AG1129">
        <v>550</v>
      </c>
      <c r="AH1129">
        <v>100</v>
      </c>
      <c r="AI1129">
        <v>50</v>
      </c>
      <c r="AJ1129">
        <v>84</v>
      </c>
      <c r="AK1129">
        <v>100.00000000000011</v>
      </c>
      <c r="AM1129">
        <v>-100</v>
      </c>
      <c r="AN1129">
        <v>99</v>
      </c>
      <c r="AO1129">
        <v>99</v>
      </c>
      <c r="AP1129">
        <v>99</v>
      </c>
      <c r="AQ1129">
        <v>99</v>
      </c>
      <c r="AR1129">
        <v>181.5</v>
      </c>
      <c r="AS1129">
        <v>18.235529180314629</v>
      </c>
    </row>
    <row r="1130" spans="1:45">
      <c r="A1130">
        <v>17</v>
      </c>
      <c r="B1130">
        <v>192</v>
      </c>
      <c r="C1130">
        <v>2023</v>
      </c>
      <c r="D1130">
        <v>12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99</v>
      </c>
      <c r="M1130">
        <v>1</v>
      </c>
      <c r="N1130">
        <v>99</v>
      </c>
      <c r="O1130">
        <v>99</v>
      </c>
      <c r="P1130">
        <v>99</v>
      </c>
      <c r="R1130">
        <v>0</v>
      </c>
      <c r="AN1130">
        <v>99</v>
      </c>
      <c r="AO1130">
        <v>99</v>
      </c>
      <c r="AP1130">
        <v>99</v>
      </c>
      <c r="AQ1130">
        <v>99</v>
      </c>
    </row>
    <row r="1131" spans="1:45">
      <c r="A1131">
        <v>17</v>
      </c>
      <c r="B1131">
        <v>193</v>
      </c>
      <c r="C1131">
        <v>2023</v>
      </c>
      <c r="D1131">
        <v>1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99</v>
      </c>
      <c r="M1131">
        <v>2</v>
      </c>
      <c r="N1131">
        <v>99</v>
      </c>
      <c r="O1131">
        <v>99</v>
      </c>
      <c r="P1131">
        <v>99</v>
      </c>
      <c r="Q1131">
        <v>1</v>
      </c>
      <c r="R1131">
        <v>1</v>
      </c>
      <c r="S1131">
        <v>3</v>
      </c>
      <c r="T1131">
        <v>2</v>
      </c>
      <c r="U1131">
        <v>129.19999999999999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E1131">
        <v>3.4843205574912883E-2</v>
      </c>
      <c r="AF1131">
        <v>1.9514888863312096E-2</v>
      </c>
      <c r="AG1131">
        <v>0</v>
      </c>
      <c r="AH1131">
        <v>0</v>
      </c>
      <c r="AI1131">
        <v>0</v>
      </c>
      <c r="AN1131">
        <v>99</v>
      </c>
      <c r="AO1131">
        <v>99</v>
      </c>
      <c r="AP1131">
        <v>99</v>
      </c>
      <c r="AQ1131">
        <v>99</v>
      </c>
    </row>
    <row r="1132" spans="1:45">
      <c r="A1132">
        <v>17</v>
      </c>
      <c r="B1132">
        <v>194</v>
      </c>
      <c r="C1132">
        <v>2023</v>
      </c>
      <c r="D1132">
        <v>2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99</v>
      </c>
      <c r="M1132">
        <v>2</v>
      </c>
      <c r="N1132">
        <v>99</v>
      </c>
      <c r="O1132">
        <v>99</v>
      </c>
      <c r="P1132">
        <v>99</v>
      </c>
      <c r="Q1132">
        <v>6</v>
      </c>
      <c r="R1132">
        <v>12</v>
      </c>
      <c r="S1132">
        <v>3.8571428571428559</v>
      </c>
      <c r="T1132">
        <v>2</v>
      </c>
      <c r="U1132">
        <v>47.308333333333323</v>
      </c>
      <c r="V1132">
        <v>41.666666666666657</v>
      </c>
      <c r="W1132">
        <v>0</v>
      </c>
      <c r="X1132">
        <v>0</v>
      </c>
      <c r="Y1132">
        <v>42.022542726758253</v>
      </c>
      <c r="AA1132">
        <v>0</v>
      </c>
      <c r="AE1132">
        <v>0.50590219224283284</v>
      </c>
      <c r="AF1132">
        <v>0.10450340266539825</v>
      </c>
      <c r="AG1132">
        <v>426.28571428571439</v>
      </c>
      <c r="AH1132">
        <v>58.33333333333335</v>
      </c>
      <c r="AI1132">
        <v>41.666666666666657</v>
      </c>
      <c r="AJ1132">
        <v>139.98133986429798</v>
      </c>
      <c r="AK1132">
        <v>263.93054748859072</v>
      </c>
      <c r="AN1132">
        <v>99</v>
      </c>
      <c r="AO1132">
        <v>99</v>
      </c>
      <c r="AP1132">
        <v>99</v>
      </c>
      <c r="AQ1132">
        <v>99</v>
      </c>
      <c r="AR1132">
        <v>154.14285714285711</v>
      </c>
      <c r="AS1132">
        <v>21.920368709389624</v>
      </c>
    </row>
    <row r="1133" spans="1:45">
      <c r="A1133">
        <v>17</v>
      </c>
      <c r="B1133">
        <v>195</v>
      </c>
      <c r="C1133">
        <v>2023</v>
      </c>
      <c r="D1133">
        <v>3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99</v>
      </c>
      <c r="M1133">
        <v>2</v>
      </c>
      <c r="N1133">
        <v>99</v>
      </c>
      <c r="O1133">
        <v>99</v>
      </c>
      <c r="P1133">
        <v>99</v>
      </c>
      <c r="Q1133">
        <v>6</v>
      </c>
      <c r="R1133">
        <v>10</v>
      </c>
      <c r="S1133">
        <v>2.7</v>
      </c>
      <c r="T1133">
        <v>2</v>
      </c>
      <c r="U1133">
        <v>82.15</v>
      </c>
      <c r="V1133">
        <v>0</v>
      </c>
      <c r="W1133">
        <v>0</v>
      </c>
      <c r="X1133">
        <v>0</v>
      </c>
      <c r="Y1133">
        <v>25.915989273033738</v>
      </c>
      <c r="Z1133">
        <v>0.78102496759066498</v>
      </c>
      <c r="AA1133">
        <v>0</v>
      </c>
      <c r="AB1133">
        <v>-38.757900093697096</v>
      </c>
      <c r="AE1133">
        <v>0.42319085907744386</v>
      </c>
      <c r="AF1133">
        <v>0.15855880756056262</v>
      </c>
      <c r="AG1133">
        <v>461.11111111111114</v>
      </c>
      <c r="AH1133">
        <v>90</v>
      </c>
      <c r="AI1133">
        <v>30</v>
      </c>
      <c r="AJ1133">
        <v>119.49750759320337</v>
      </c>
      <c r="AK1133">
        <v>28.594938926884122</v>
      </c>
      <c r="AM1133">
        <v>111.90811475763331</v>
      </c>
      <c r="AN1133">
        <v>99</v>
      </c>
      <c r="AO1133">
        <v>99</v>
      </c>
      <c r="AP1133">
        <v>99</v>
      </c>
      <c r="AQ1133">
        <v>99</v>
      </c>
      <c r="AR1133">
        <v>157</v>
      </c>
      <c r="AS1133">
        <v>19.624354373858775</v>
      </c>
    </row>
    <row r="1134" spans="1:45">
      <c r="A1134">
        <v>17</v>
      </c>
      <c r="B1134">
        <v>196</v>
      </c>
      <c r="C1134">
        <v>2023</v>
      </c>
      <c r="D1134">
        <v>4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99</v>
      </c>
      <c r="M1134">
        <v>2</v>
      </c>
      <c r="N1134">
        <v>99</v>
      </c>
      <c r="O1134">
        <v>99</v>
      </c>
      <c r="P1134">
        <v>99</v>
      </c>
      <c r="Q1134">
        <v>4</v>
      </c>
      <c r="R1134">
        <v>6</v>
      </c>
      <c r="S1134">
        <v>3.3333333333333344</v>
      </c>
      <c r="T1134">
        <v>2</v>
      </c>
      <c r="U1134">
        <v>130.91666666666663</v>
      </c>
      <c r="V1134">
        <v>16.666666666666671</v>
      </c>
      <c r="W1134">
        <v>0</v>
      </c>
      <c r="X1134">
        <v>0</v>
      </c>
      <c r="Y1134">
        <v>60.559899181627557</v>
      </c>
      <c r="Z1134">
        <v>1.5986105077709061</v>
      </c>
      <c r="AA1134">
        <v>0</v>
      </c>
      <c r="AB1134">
        <v>70.595238664365183</v>
      </c>
      <c r="AE1134">
        <v>0.27186225645672857</v>
      </c>
      <c r="AF1134">
        <v>0.15331086075216588</v>
      </c>
      <c r="AG1134">
        <v>441.4</v>
      </c>
      <c r="AH1134">
        <v>83.333333333333314</v>
      </c>
      <c r="AI1134">
        <v>16.666666666666671</v>
      </c>
      <c r="AJ1134">
        <v>90.067974330502309</v>
      </c>
      <c r="AK1134">
        <v>-129.34360687691935</v>
      </c>
      <c r="AM1134">
        <v>-42.319631559344117</v>
      </c>
      <c r="AN1134">
        <v>99</v>
      </c>
      <c r="AO1134">
        <v>99</v>
      </c>
      <c r="AP1134">
        <v>99</v>
      </c>
      <c r="AQ1134">
        <v>99</v>
      </c>
      <c r="AR1134">
        <v>171.2</v>
      </c>
      <c r="AS1134">
        <v>20.8671306380771</v>
      </c>
    </row>
    <row r="1135" spans="1:45">
      <c r="A1135">
        <v>17</v>
      </c>
      <c r="B1135">
        <v>197</v>
      </c>
      <c r="C1135">
        <v>2023</v>
      </c>
      <c r="D1135">
        <v>5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99</v>
      </c>
      <c r="M1135">
        <v>2</v>
      </c>
      <c r="N1135">
        <v>99</v>
      </c>
      <c r="O1135">
        <v>99</v>
      </c>
      <c r="P1135">
        <v>99</v>
      </c>
      <c r="Q1135">
        <v>2</v>
      </c>
      <c r="R1135">
        <v>7</v>
      </c>
      <c r="S1135">
        <v>4</v>
      </c>
      <c r="T1135">
        <v>2</v>
      </c>
      <c r="U1135">
        <v>96.071428571428612</v>
      </c>
      <c r="V1135">
        <v>14.285714285714288</v>
      </c>
      <c r="W1135">
        <v>0</v>
      </c>
      <c r="X1135">
        <v>0</v>
      </c>
      <c r="Y1135">
        <v>19.528566203364282</v>
      </c>
      <c r="Z1135">
        <v>1.1952286093343936</v>
      </c>
      <c r="AA1135">
        <v>0</v>
      </c>
      <c r="AB1135">
        <v>32.315772656153179</v>
      </c>
      <c r="AE1135">
        <v>0.21631644004944375</v>
      </c>
      <c r="AF1135">
        <v>8.7928185749305734E-2</v>
      </c>
      <c r="AG1135">
        <v>447.85714285714278</v>
      </c>
      <c r="AH1135">
        <v>100</v>
      </c>
      <c r="AI1135">
        <v>71.428571428571445</v>
      </c>
      <c r="AJ1135">
        <v>75.315391277383185</v>
      </c>
      <c r="AK1135">
        <v>7.981764365280938</v>
      </c>
      <c r="AM1135">
        <v>-76.967783834810618</v>
      </c>
      <c r="AN1135">
        <v>99</v>
      </c>
      <c r="AO1135">
        <v>99</v>
      </c>
      <c r="AP1135">
        <v>99</v>
      </c>
      <c r="AQ1135">
        <v>99</v>
      </c>
      <c r="AR1135">
        <v>160.85714285714289</v>
      </c>
      <c r="AS1135">
        <v>22.929793108333552</v>
      </c>
    </row>
    <row r="1136" spans="1:45">
      <c r="A1136">
        <v>17</v>
      </c>
      <c r="B1136">
        <v>198</v>
      </c>
      <c r="C1136">
        <v>2023</v>
      </c>
      <c r="D1136">
        <v>6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99</v>
      </c>
      <c r="M1136">
        <v>2</v>
      </c>
      <c r="N1136">
        <v>99</v>
      </c>
      <c r="O1136">
        <v>99</v>
      </c>
      <c r="P1136">
        <v>99</v>
      </c>
      <c r="Q1136">
        <v>11</v>
      </c>
      <c r="R1136">
        <v>14</v>
      </c>
      <c r="S1136">
        <v>3.6428571428571441</v>
      </c>
      <c r="T1136">
        <v>2</v>
      </c>
      <c r="U1136">
        <v>101.86428571428576</v>
      </c>
      <c r="V1136">
        <v>7.1428571428571441</v>
      </c>
      <c r="W1136">
        <v>0</v>
      </c>
      <c r="X1136">
        <v>0</v>
      </c>
      <c r="Y1136">
        <v>47.090302416024528</v>
      </c>
      <c r="Z1136">
        <v>1.7157731642091876</v>
      </c>
      <c r="AA1136">
        <v>0</v>
      </c>
      <c r="AB1136">
        <v>42.861011979184397</v>
      </c>
      <c r="AE1136">
        <v>0.2835730200526636</v>
      </c>
      <c r="AF1136">
        <v>0.12242516342312811</v>
      </c>
      <c r="AG1136">
        <v>475.64285714285722</v>
      </c>
      <c r="AH1136">
        <v>100</v>
      </c>
      <c r="AI1136">
        <v>64.285714285714306</v>
      </c>
      <c r="AJ1136">
        <v>151.24417681487148</v>
      </c>
      <c r="AK1136">
        <v>22.946996091599154</v>
      </c>
      <c r="AM1136">
        <v>-43.016281303686277</v>
      </c>
      <c r="AN1136">
        <v>99</v>
      </c>
      <c r="AO1136">
        <v>99</v>
      </c>
      <c r="AP1136">
        <v>99</v>
      </c>
      <c r="AQ1136">
        <v>99</v>
      </c>
      <c r="AR1136">
        <v>162.28571428571425</v>
      </c>
      <c r="AS1136">
        <v>22.24901237279915</v>
      </c>
    </row>
    <row r="1137" spans="1:45">
      <c r="A1137">
        <v>17</v>
      </c>
      <c r="B1137">
        <v>199</v>
      </c>
      <c r="C1137">
        <v>2023</v>
      </c>
      <c r="D1137">
        <v>7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99</v>
      </c>
      <c r="M1137">
        <v>2</v>
      </c>
      <c r="N1137">
        <v>99</v>
      </c>
      <c r="O1137">
        <v>99</v>
      </c>
      <c r="P1137">
        <v>99</v>
      </c>
      <c r="Q1137">
        <v>2</v>
      </c>
      <c r="R1137">
        <v>4</v>
      </c>
      <c r="S1137">
        <v>4.5</v>
      </c>
      <c r="T1137">
        <v>2</v>
      </c>
      <c r="U1137">
        <v>98.55</v>
      </c>
      <c r="V1137">
        <v>0</v>
      </c>
      <c r="W1137">
        <v>0</v>
      </c>
      <c r="X1137">
        <v>0</v>
      </c>
      <c r="Y1137">
        <v>21.941911949508864</v>
      </c>
      <c r="Z1137">
        <v>0.5</v>
      </c>
      <c r="AA1137">
        <v>0</v>
      </c>
      <c r="AB1137">
        <v>84.997150854110259</v>
      </c>
      <c r="AE1137">
        <v>0.14285714285714279</v>
      </c>
      <c r="AF1137">
        <v>5.9439119082701483E-2</v>
      </c>
      <c r="AG1137">
        <v>479.25</v>
      </c>
      <c r="AH1137">
        <v>100</v>
      </c>
      <c r="AI1137">
        <v>100</v>
      </c>
      <c r="AJ1137">
        <v>56.667340682266008</v>
      </c>
      <c r="AK1137">
        <v>-34.937756455594446</v>
      </c>
      <c r="AM1137">
        <v>-62.20514246053451</v>
      </c>
      <c r="AN1137">
        <v>99</v>
      </c>
      <c r="AO1137">
        <v>99</v>
      </c>
      <c r="AP1137">
        <v>99</v>
      </c>
      <c r="AQ1137">
        <v>99</v>
      </c>
      <c r="AR1137">
        <v>159.25</v>
      </c>
      <c r="AS1137">
        <v>23.997363466978641</v>
      </c>
    </row>
    <row r="1138" spans="1:45">
      <c r="A1138">
        <v>17</v>
      </c>
      <c r="B1138">
        <v>200</v>
      </c>
      <c r="C1138">
        <v>2023</v>
      </c>
      <c r="D1138">
        <v>8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99</v>
      </c>
      <c r="M1138">
        <v>2</v>
      </c>
      <c r="N1138">
        <v>99</v>
      </c>
      <c r="O1138">
        <v>99</v>
      </c>
      <c r="P1138">
        <v>99</v>
      </c>
      <c r="Q1138">
        <v>8</v>
      </c>
      <c r="R1138">
        <v>8</v>
      </c>
      <c r="S1138">
        <v>3.25</v>
      </c>
      <c r="T1138">
        <v>2</v>
      </c>
      <c r="U1138">
        <v>118.83749999999998</v>
      </c>
      <c r="V1138">
        <v>12.5</v>
      </c>
      <c r="W1138">
        <v>0</v>
      </c>
      <c r="X1138">
        <v>0</v>
      </c>
      <c r="Y1138">
        <v>59.05569272940587</v>
      </c>
      <c r="Z1138">
        <v>1.6393596310755001</v>
      </c>
      <c r="AA1138">
        <v>0</v>
      </c>
      <c r="AB1138">
        <v>64.573239227805487</v>
      </c>
      <c r="AE1138">
        <v>0.2364066193853428</v>
      </c>
      <c r="AF1138">
        <v>0.12117958324777336</v>
      </c>
      <c r="AG1138">
        <v>455.75</v>
      </c>
      <c r="AH1138">
        <v>100</v>
      </c>
      <c r="AI1138">
        <v>25</v>
      </c>
      <c r="AJ1138">
        <v>143.19894378102097</v>
      </c>
      <c r="AK1138">
        <v>66.564686453802992</v>
      </c>
      <c r="AM1138">
        <v>21.165722353339188</v>
      </c>
      <c r="AN1138">
        <v>99</v>
      </c>
      <c r="AO1138">
        <v>99</v>
      </c>
      <c r="AP1138">
        <v>99</v>
      </c>
      <c r="AQ1138">
        <v>99</v>
      </c>
      <c r="AR1138">
        <v>174.625</v>
      </c>
      <c r="AS1138">
        <v>21.022214507634704</v>
      </c>
    </row>
    <row r="1139" spans="1:45">
      <c r="A1139">
        <v>17</v>
      </c>
      <c r="B1139">
        <v>201</v>
      </c>
      <c r="C1139">
        <v>2023</v>
      </c>
      <c r="D1139">
        <v>9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99</v>
      </c>
      <c r="M1139">
        <v>2</v>
      </c>
      <c r="N1139">
        <v>99</v>
      </c>
      <c r="O1139">
        <v>99</v>
      </c>
      <c r="P1139">
        <v>99</v>
      </c>
      <c r="Q1139">
        <v>11</v>
      </c>
      <c r="R1139">
        <v>15</v>
      </c>
      <c r="S1139">
        <v>4.0666666666666655</v>
      </c>
      <c r="T1139">
        <v>2</v>
      </c>
      <c r="U1139">
        <v>121.1466666666667</v>
      </c>
      <c r="V1139">
        <v>33.333333333333343</v>
      </c>
      <c r="W1139">
        <v>0</v>
      </c>
      <c r="X1139">
        <v>0</v>
      </c>
      <c r="Y1139">
        <v>45.033215395848551</v>
      </c>
      <c r="Z1139">
        <v>1.5691469727919756</v>
      </c>
      <c r="AA1139">
        <v>0</v>
      </c>
      <c r="AB1139">
        <v>86.018035627764149</v>
      </c>
      <c r="AE1139">
        <v>0.38890329271454493</v>
      </c>
      <c r="AF1139">
        <v>0.20567512588433681</v>
      </c>
      <c r="AG1139">
        <v>458.8</v>
      </c>
      <c r="AH1139">
        <v>100</v>
      </c>
      <c r="AI1139">
        <v>66.666666666666686</v>
      </c>
      <c r="AJ1139">
        <v>105.77157778281776</v>
      </c>
      <c r="AK1139">
        <v>59.080361267621377</v>
      </c>
      <c r="AM1139">
        <v>43.670239994137361</v>
      </c>
      <c r="AN1139">
        <v>99</v>
      </c>
      <c r="AO1139">
        <v>99</v>
      </c>
      <c r="AP1139">
        <v>99</v>
      </c>
      <c r="AQ1139">
        <v>99</v>
      </c>
      <c r="AR1139">
        <v>177.8</v>
      </c>
      <c r="AS1139">
        <v>21.419394205985032</v>
      </c>
    </row>
    <row r="1140" spans="1:45">
      <c r="A1140">
        <v>17</v>
      </c>
      <c r="B1140">
        <v>202</v>
      </c>
      <c r="C1140">
        <v>2023</v>
      </c>
      <c r="D1140">
        <v>10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99</v>
      </c>
      <c r="M1140">
        <v>2</v>
      </c>
      <c r="N1140">
        <v>99</v>
      </c>
      <c r="O1140">
        <v>99</v>
      </c>
      <c r="P1140">
        <v>99</v>
      </c>
      <c r="Q1140">
        <v>20</v>
      </c>
      <c r="R1140">
        <v>38</v>
      </c>
      <c r="S1140">
        <v>3.0789473684210522</v>
      </c>
      <c r="T1140">
        <v>2</v>
      </c>
      <c r="U1140">
        <v>104.98421052631581</v>
      </c>
      <c r="V1140">
        <v>2.6315789473684221</v>
      </c>
      <c r="W1140">
        <v>0</v>
      </c>
      <c r="X1140">
        <v>0</v>
      </c>
      <c r="Y1140">
        <v>34.12848421631184</v>
      </c>
      <c r="Z1140">
        <v>1.1093283635977893</v>
      </c>
      <c r="AA1140">
        <v>0</v>
      </c>
      <c r="AB1140">
        <v>38.246989829996473</v>
      </c>
      <c r="AE1140">
        <v>0.87396504139834419</v>
      </c>
      <c r="AF1140">
        <v>0.43960994232089218</v>
      </c>
      <c r="AG1140">
        <v>439.02631578947359</v>
      </c>
      <c r="AH1140">
        <v>100</v>
      </c>
      <c r="AI1140">
        <v>23.684210526315795</v>
      </c>
      <c r="AJ1140">
        <v>108.66086470300856</v>
      </c>
      <c r="AK1140">
        <v>43.210941614050242</v>
      </c>
      <c r="AM1140">
        <v>-7.249774079028426</v>
      </c>
      <c r="AN1140">
        <v>99</v>
      </c>
      <c r="AO1140">
        <v>99</v>
      </c>
      <c r="AP1140">
        <v>99</v>
      </c>
      <c r="AQ1140">
        <v>99</v>
      </c>
      <c r="AR1140">
        <v>168.76315789473691</v>
      </c>
      <c r="AS1140">
        <v>21.207748972760463</v>
      </c>
    </row>
    <row r="1141" spans="1:45">
      <c r="A1141">
        <v>17</v>
      </c>
      <c r="B1141">
        <v>203</v>
      </c>
      <c r="C1141">
        <v>2023</v>
      </c>
      <c r="D1141">
        <v>11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99</v>
      </c>
      <c r="M1141">
        <v>2</v>
      </c>
      <c r="N1141">
        <v>99</v>
      </c>
      <c r="O1141">
        <v>99</v>
      </c>
      <c r="P1141">
        <v>99</v>
      </c>
      <c r="Q1141">
        <v>16</v>
      </c>
      <c r="R1141">
        <v>24</v>
      </c>
      <c r="S1141">
        <v>3.5416666666666656</v>
      </c>
      <c r="T1141">
        <v>2</v>
      </c>
      <c r="U1141">
        <v>118.25000000000001</v>
      </c>
      <c r="V1141">
        <v>8.3333333333333357</v>
      </c>
      <c r="W1141">
        <v>0</v>
      </c>
      <c r="X1141">
        <v>0</v>
      </c>
      <c r="Y1141">
        <v>39.742336787528352</v>
      </c>
      <c r="Z1141">
        <v>1.2903218806001691</v>
      </c>
      <c r="AA1141">
        <v>0</v>
      </c>
      <c r="AB1141">
        <v>17.839009570438677</v>
      </c>
      <c r="AE1141">
        <v>0.51052967453733245</v>
      </c>
      <c r="AF1141">
        <v>0.2861370241447021</v>
      </c>
      <c r="AG1141">
        <v>444.43478260869563</v>
      </c>
      <c r="AH1141">
        <v>95.833333333333314</v>
      </c>
      <c r="AI1141">
        <v>62.5</v>
      </c>
      <c r="AJ1141">
        <v>119.43920632506499</v>
      </c>
      <c r="AK1141">
        <v>36.397570566666808</v>
      </c>
      <c r="AM1141">
        <v>-17.093857998034004</v>
      </c>
      <c r="AN1141">
        <v>99</v>
      </c>
      <c r="AO1141">
        <v>99</v>
      </c>
      <c r="AP1141">
        <v>99</v>
      </c>
      <c r="AQ1141">
        <v>99</v>
      </c>
      <c r="AR1141">
        <v>173.34782608695653</v>
      </c>
      <c r="AS1141">
        <v>21.703770250535374</v>
      </c>
    </row>
    <row r="1142" spans="1:45">
      <c r="A1142">
        <v>17</v>
      </c>
      <c r="B1142">
        <v>204</v>
      </c>
      <c r="C1142">
        <v>2023</v>
      </c>
      <c r="D1142">
        <v>12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99</v>
      </c>
      <c r="M1142">
        <v>2</v>
      </c>
      <c r="N1142">
        <v>99</v>
      </c>
      <c r="O1142">
        <v>99</v>
      </c>
      <c r="P1142">
        <v>99</v>
      </c>
      <c r="Q1142">
        <v>2</v>
      </c>
      <c r="R1142">
        <v>6</v>
      </c>
      <c r="S1142">
        <v>2</v>
      </c>
      <c r="T1142">
        <v>2</v>
      </c>
      <c r="U1142">
        <v>83.300000000000011</v>
      </c>
      <c r="V1142">
        <v>0</v>
      </c>
      <c r="W1142">
        <v>0</v>
      </c>
      <c r="X1142">
        <v>0</v>
      </c>
      <c r="Y1142">
        <v>12.428059650108908</v>
      </c>
      <c r="Z1142">
        <v>0.57735026918962584</v>
      </c>
      <c r="AA1142">
        <v>0</v>
      </c>
      <c r="AB1142">
        <v>-5.1100921140416009</v>
      </c>
      <c r="AE1142">
        <v>0.45662100456621008</v>
      </c>
      <c r="AF1142">
        <v>0.17712086106679348</v>
      </c>
      <c r="AG1142">
        <v>496</v>
      </c>
      <c r="AH1142">
        <v>100</v>
      </c>
      <c r="AI1142">
        <v>100</v>
      </c>
      <c r="AJ1142">
        <v>81.490285719628346</v>
      </c>
      <c r="AK1142">
        <v>19.813722078608123</v>
      </c>
      <c r="AM1142">
        <v>-73.682927315173615</v>
      </c>
      <c r="AN1142">
        <v>99</v>
      </c>
      <c r="AO1142">
        <v>99</v>
      </c>
      <c r="AP1142">
        <v>99</v>
      </c>
      <c r="AQ1142">
        <v>99</v>
      </c>
      <c r="AR1142">
        <v>171.5</v>
      </c>
      <c r="AS1142">
        <v>16.554796122992688</v>
      </c>
    </row>
    <row r="1143" spans="1:45">
      <c r="A1143">
        <v>17</v>
      </c>
      <c r="B1143">
        <v>205</v>
      </c>
      <c r="C1143">
        <v>2023</v>
      </c>
      <c r="D1143">
        <v>1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99</v>
      </c>
      <c r="M1143">
        <v>3</v>
      </c>
      <c r="N1143">
        <v>99</v>
      </c>
      <c r="O1143">
        <v>99</v>
      </c>
      <c r="P1143">
        <v>99</v>
      </c>
      <c r="Q1143">
        <v>19</v>
      </c>
      <c r="R1143">
        <v>30</v>
      </c>
      <c r="S1143">
        <v>3.8965517241379306</v>
      </c>
      <c r="T1143">
        <v>3</v>
      </c>
      <c r="U1143">
        <v>129.46</v>
      </c>
      <c r="V1143">
        <v>16.666666666666671</v>
      </c>
      <c r="W1143">
        <v>0</v>
      </c>
      <c r="X1143">
        <v>0</v>
      </c>
      <c r="Y1143">
        <v>45.469789237837283</v>
      </c>
      <c r="Z1143">
        <v>1.0248014414758844</v>
      </c>
      <c r="AA1143">
        <v>0</v>
      </c>
      <c r="AB1143">
        <v>34.677994599639447</v>
      </c>
      <c r="AE1143">
        <v>1.0452961672473868</v>
      </c>
      <c r="AF1143">
        <v>0.58662480934467121</v>
      </c>
      <c r="AG1143">
        <v>532.42307692307691</v>
      </c>
      <c r="AH1143">
        <v>86.666666666666686</v>
      </c>
      <c r="AI1143">
        <v>63.33333333333335</v>
      </c>
      <c r="AJ1143">
        <v>119.78993571341827</v>
      </c>
      <c r="AK1143">
        <v>-27.353827725002219</v>
      </c>
      <c r="AM1143">
        <v>-40.289874616203683</v>
      </c>
      <c r="AN1143">
        <v>99</v>
      </c>
      <c r="AO1143">
        <v>99</v>
      </c>
      <c r="AP1143">
        <v>99</v>
      </c>
      <c r="AQ1143">
        <v>99</v>
      </c>
      <c r="AR1143">
        <v>171.26923076923077</v>
      </c>
      <c r="AS1143">
        <v>23.548015552760123</v>
      </c>
    </row>
    <row r="1144" spans="1:45">
      <c r="A1144">
        <v>17</v>
      </c>
      <c r="B1144">
        <v>206</v>
      </c>
      <c r="C1144">
        <v>2023</v>
      </c>
      <c r="D1144">
        <v>2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99</v>
      </c>
      <c r="M1144">
        <v>3</v>
      </c>
      <c r="N1144">
        <v>99</v>
      </c>
      <c r="O1144">
        <v>99</v>
      </c>
      <c r="P1144">
        <v>99</v>
      </c>
      <c r="Q1144">
        <v>18</v>
      </c>
      <c r="R1144">
        <v>28</v>
      </c>
      <c r="S1144">
        <v>4.2857142857142847</v>
      </c>
      <c r="T1144">
        <v>3</v>
      </c>
      <c r="U1144">
        <v>120.8928571428572</v>
      </c>
      <c r="V1144">
        <v>25</v>
      </c>
      <c r="W1144">
        <v>0</v>
      </c>
      <c r="X1144">
        <v>0</v>
      </c>
      <c r="Y1144">
        <v>38.41309234187343</v>
      </c>
      <c r="Z1144">
        <v>1.5319721849662304</v>
      </c>
      <c r="AA1144">
        <v>0</v>
      </c>
      <c r="AB1144">
        <v>23.326349295569031</v>
      </c>
      <c r="AE1144">
        <v>1.1804384485666102</v>
      </c>
      <c r="AF1144">
        <v>0.62311787567795163</v>
      </c>
      <c r="AG1144">
        <v>441.96428571428561</v>
      </c>
      <c r="AH1144">
        <v>100</v>
      </c>
      <c r="AI1144">
        <v>67.85714285714289</v>
      </c>
      <c r="AJ1144">
        <v>132.0712692187866</v>
      </c>
      <c r="AK1144">
        <v>57.986241102448147</v>
      </c>
      <c r="AM1144">
        <v>-33.674105554901836</v>
      </c>
      <c r="AN1144">
        <v>99</v>
      </c>
      <c r="AO1144">
        <v>99</v>
      </c>
      <c r="AP1144">
        <v>99</v>
      </c>
      <c r="AQ1144">
        <v>99</v>
      </c>
      <c r="AR1144">
        <v>169.75</v>
      </c>
      <c r="AS1144">
        <v>24.169699985403476</v>
      </c>
    </row>
    <row r="1145" spans="1:45">
      <c r="A1145">
        <v>17</v>
      </c>
      <c r="B1145">
        <v>207</v>
      </c>
      <c r="C1145">
        <v>2023</v>
      </c>
      <c r="D1145">
        <v>3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99</v>
      </c>
      <c r="M1145">
        <v>3</v>
      </c>
      <c r="N1145">
        <v>99</v>
      </c>
      <c r="O1145">
        <v>99</v>
      </c>
      <c r="P1145">
        <v>99</v>
      </c>
      <c r="Q1145">
        <v>30</v>
      </c>
      <c r="R1145">
        <v>47</v>
      </c>
      <c r="S1145">
        <v>3.0212765957446805</v>
      </c>
      <c r="T1145">
        <v>3</v>
      </c>
      <c r="U1145">
        <v>141.80851063829789</v>
      </c>
      <c r="V1145">
        <v>4.255319148936171</v>
      </c>
      <c r="W1145">
        <v>0</v>
      </c>
      <c r="X1145">
        <v>0</v>
      </c>
      <c r="Y1145">
        <v>39.717796160214526</v>
      </c>
      <c r="Z1145">
        <v>1.312612494909547</v>
      </c>
      <c r="AA1145">
        <v>0</v>
      </c>
      <c r="AB1145">
        <v>33.905683555897554</v>
      </c>
      <c r="AE1145">
        <v>1.9889970376639872</v>
      </c>
      <c r="AF1145">
        <v>1.2864205141706024</v>
      </c>
      <c r="AG1145">
        <v>529.15</v>
      </c>
      <c r="AH1145">
        <v>85.106382978723417</v>
      </c>
      <c r="AI1145">
        <v>25.531914893617031</v>
      </c>
      <c r="AJ1145">
        <v>117.59412187690351</v>
      </c>
      <c r="AK1145">
        <v>-25.982181440670939</v>
      </c>
      <c r="AM1145">
        <v>-27.037265878595516</v>
      </c>
      <c r="AN1145">
        <v>99</v>
      </c>
      <c r="AO1145">
        <v>99</v>
      </c>
      <c r="AP1145">
        <v>99</v>
      </c>
      <c r="AQ1145">
        <v>99</v>
      </c>
      <c r="AR1145">
        <v>181.875</v>
      </c>
      <c r="AS1145">
        <v>22.103770857106827</v>
      </c>
    </row>
    <row r="1146" spans="1:45">
      <c r="A1146">
        <v>17</v>
      </c>
      <c r="B1146">
        <v>208</v>
      </c>
      <c r="C1146">
        <v>2023</v>
      </c>
      <c r="D1146">
        <v>4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99</v>
      </c>
      <c r="M1146">
        <v>3</v>
      </c>
      <c r="N1146">
        <v>99</v>
      </c>
      <c r="O1146">
        <v>99</v>
      </c>
      <c r="P1146">
        <v>99</v>
      </c>
      <c r="Q1146">
        <v>21</v>
      </c>
      <c r="R1146">
        <v>26</v>
      </c>
      <c r="S1146">
        <v>4.0384615384615374</v>
      </c>
      <c r="T1146">
        <v>3</v>
      </c>
      <c r="U1146">
        <v>146.96153846153851</v>
      </c>
      <c r="V1146">
        <v>23.07692307692308</v>
      </c>
      <c r="W1146">
        <v>0</v>
      </c>
      <c r="X1146">
        <v>0</v>
      </c>
      <c r="Y1146">
        <v>49.931992803466557</v>
      </c>
      <c r="Z1146">
        <v>1.4272288704061138</v>
      </c>
      <c r="AA1146">
        <v>0</v>
      </c>
      <c r="AB1146">
        <v>43.750330290147112</v>
      </c>
      <c r="AE1146">
        <v>1.1780697779791571</v>
      </c>
      <c r="AF1146">
        <v>0.745768044473617</v>
      </c>
      <c r="AG1146">
        <v>527.43478260869551</v>
      </c>
      <c r="AH1146">
        <v>88.461538461538439</v>
      </c>
      <c r="AI1146">
        <v>61.538461538461519</v>
      </c>
      <c r="AJ1146">
        <v>140.01329939531271</v>
      </c>
      <c r="AK1146">
        <v>58.785794578646758</v>
      </c>
      <c r="AM1146">
        <v>-37.326687234096759</v>
      </c>
      <c r="AN1146">
        <v>99</v>
      </c>
      <c r="AO1146">
        <v>99</v>
      </c>
      <c r="AP1146">
        <v>99</v>
      </c>
      <c r="AQ1146">
        <v>99</v>
      </c>
      <c r="AR1146">
        <v>180.04347826086956</v>
      </c>
      <c r="AS1146">
        <v>23.939563616208353</v>
      </c>
    </row>
    <row r="1147" spans="1:45">
      <c r="A1147">
        <v>17</v>
      </c>
      <c r="B1147">
        <v>209</v>
      </c>
      <c r="C1147">
        <v>2023</v>
      </c>
      <c r="D1147">
        <v>5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99</v>
      </c>
      <c r="M1147">
        <v>3</v>
      </c>
      <c r="N1147">
        <v>99</v>
      </c>
      <c r="O1147">
        <v>99</v>
      </c>
      <c r="P1147">
        <v>99</v>
      </c>
      <c r="Q1147">
        <v>19</v>
      </c>
      <c r="R1147">
        <v>32</v>
      </c>
      <c r="S1147">
        <v>3.46875</v>
      </c>
      <c r="T1147">
        <v>3</v>
      </c>
      <c r="U1147">
        <v>93.103124999999977</v>
      </c>
      <c r="V1147">
        <v>6.25</v>
      </c>
      <c r="W1147">
        <v>0</v>
      </c>
      <c r="X1147">
        <v>0</v>
      </c>
      <c r="Y1147">
        <v>38.875767551707327</v>
      </c>
      <c r="Z1147">
        <v>1.0892765661208361</v>
      </c>
      <c r="AA1147">
        <v>0</v>
      </c>
      <c r="AB1147">
        <v>4.8080407004708237</v>
      </c>
      <c r="AE1147">
        <v>0.98887515451174302</v>
      </c>
      <c r="AF1147">
        <v>0.38953820639837378</v>
      </c>
      <c r="AG1147">
        <v>440.21875</v>
      </c>
      <c r="AH1147">
        <v>96.875</v>
      </c>
      <c r="AI1147">
        <v>50</v>
      </c>
      <c r="AJ1147">
        <v>120.71162288047285</v>
      </c>
      <c r="AK1147">
        <v>69.721060499408011</v>
      </c>
      <c r="AM1147">
        <v>-26.886443701449618</v>
      </c>
      <c r="AN1147">
        <v>99</v>
      </c>
      <c r="AO1147">
        <v>99</v>
      </c>
      <c r="AP1147">
        <v>99</v>
      </c>
      <c r="AQ1147">
        <v>99</v>
      </c>
      <c r="AR1147">
        <v>160.0625</v>
      </c>
      <c r="AS1147">
        <v>21.785449420302413</v>
      </c>
    </row>
    <row r="1148" spans="1:45">
      <c r="A1148">
        <v>17</v>
      </c>
      <c r="B1148">
        <v>210</v>
      </c>
      <c r="C1148">
        <v>2023</v>
      </c>
      <c r="D1148">
        <v>6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99</v>
      </c>
      <c r="M1148">
        <v>3</v>
      </c>
      <c r="N1148">
        <v>99</v>
      </c>
      <c r="O1148">
        <v>99</v>
      </c>
      <c r="P1148">
        <v>99</v>
      </c>
      <c r="Q1148">
        <v>30</v>
      </c>
      <c r="R1148">
        <v>57</v>
      </c>
      <c r="S1148">
        <v>4.5614035087719298</v>
      </c>
      <c r="T1148">
        <v>3</v>
      </c>
      <c r="U1148">
        <v>126.19824561403512</v>
      </c>
      <c r="V1148">
        <v>26.315789473684205</v>
      </c>
      <c r="W1148">
        <v>0</v>
      </c>
      <c r="X1148">
        <v>0</v>
      </c>
      <c r="Y1148">
        <v>50.043894736829749</v>
      </c>
      <c r="Z1148">
        <v>1.4869908842397952</v>
      </c>
      <c r="AA1148">
        <v>0</v>
      </c>
      <c r="AB1148">
        <v>75.269300903745886</v>
      </c>
      <c r="AE1148">
        <v>1.1545472959287015</v>
      </c>
      <c r="AF1148">
        <v>0.61751695396647277</v>
      </c>
      <c r="AG1148">
        <v>451.29090909090911</v>
      </c>
      <c r="AH1148">
        <v>94.736842105263179</v>
      </c>
      <c r="AI1148">
        <v>78.947368421052644</v>
      </c>
      <c r="AJ1148">
        <v>95.349247549545126</v>
      </c>
      <c r="AK1148">
        <v>53.941894932435538</v>
      </c>
      <c r="AM1148">
        <v>19.997248398067192</v>
      </c>
      <c r="AN1148">
        <v>99</v>
      </c>
      <c r="AO1148">
        <v>99</v>
      </c>
      <c r="AP1148">
        <v>99</v>
      </c>
      <c r="AQ1148">
        <v>99</v>
      </c>
      <c r="AR1148">
        <v>169.83636363636361</v>
      </c>
      <c r="AS1148">
        <v>25.131515860975927</v>
      </c>
    </row>
    <row r="1149" spans="1:45">
      <c r="A1149">
        <v>17</v>
      </c>
      <c r="B1149">
        <v>211</v>
      </c>
      <c r="C1149">
        <v>2023</v>
      </c>
      <c r="D1149">
        <v>7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99</v>
      </c>
      <c r="M1149">
        <v>3</v>
      </c>
      <c r="N1149">
        <v>99</v>
      </c>
      <c r="O1149">
        <v>99</v>
      </c>
      <c r="P1149">
        <v>99</v>
      </c>
      <c r="Q1149">
        <v>24</v>
      </c>
      <c r="R1149">
        <v>29</v>
      </c>
      <c r="S1149">
        <v>4.3793103448275872</v>
      </c>
      <c r="T1149">
        <v>3</v>
      </c>
      <c r="U1149">
        <v>129.49655172413799</v>
      </c>
      <c r="V1149">
        <v>20.689655172413797</v>
      </c>
      <c r="W1149">
        <v>0</v>
      </c>
      <c r="X1149">
        <v>0</v>
      </c>
      <c r="Y1149">
        <v>37.05341421989025</v>
      </c>
      <c r="Z1149">
        <v>1.5405729588750805</v>
      </c>
      <c r="AA1149">
        <v>0</v>
      </c>
      <c r="AB1149">
        <v>27.33672519751844</v>
      </c>
      <c r="AE1149">
        <v>1.035714285714286</v>
      </c>
      <c r="AF1149">
        <v>0.56625486505118516</v>
      </c>
      <c r="AG1149">
        <v>453.29629629629613</v>
      </c>
      <c r="AH1149">
        <v>93.10344827586205</v>
      </c>
      <c r="AI1149">
        <v>62.068965517241359</v>
      </c>
      <c r="AJ1149">
        <v>77.696377156979551</v>
      </c>
      <c r="AK1149">
        <v>-66.640689451844139</v>
      </c>
      <c r="AM1149">
        <v>9.3637931854608087</v>
      </c>
      <c r="AN1149">
        <v>99</v>
      </c>
      <c r="AO1149">
        <v>99</v>
      </c>
      <c r="AP1149">
        <v>99</v>
      </c>
      <c r="AQ1149">
        <v>99</v>
      </c>
      <c r="AR1149">
        <v>169.66666666666663</v>
      </c>
      <c r="AS1149">
        <v>25.305690668491096</v>
      </c>
    </row>
    <row r="1150" spans="1:45">
      <c r="A1150">
        <v>17</v>
      </c>
      <c r="B1150">
        <v>212</v>
      </c>
      <c r="C1150">
        <v>2023</v>
      </c>
      <c r="D1150">
        <v>8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99</v>
      </c>
      <c r="M1150">
        <v>3</v>
      </c>
      <c r="N1150">
        <v>99</v>
      </c>
      <c r="O1150">
        <v>99</v>
      </c>
      <c r="P1150">
        <v>99</v>
      </c>
      <c r="Q1150">
        <v>24</v>
      </c>
      <c r="R1150">
        <v>36</v>
      </c>
      <c r="S1150">
        <v>3.9444444444444446</v>
      </c>
      <c r="T1150">
        <v>3</v>
      </c>
      <c r="U1150">
        <v>121.79999999999998</v>
      </c>
      <c r="V1150">
        <v>16.666666666666671</v>
      </c>
      <c r="W1150">
        <v>0</v>
      </c>
      <c r="X1150">
        <v>0</v>
      </c>
      <c r="Y1150">
        <v>33.776693147790581</v>
      </c>
      <c r="Z1150">
        <v>1.311158191245104</v>
      </c>
      <c r="AA1150">
        <v>0</v>
      </c>
      <c r="AB1150">
        <v>52.14144454296153</v>
      </c>
      <c r="AE1150">
        <v>1.0638297872340428</v>
      </c>
      <c r="AF1150">
        <v>0.55890211068143125</v>
      </c>
      <c r="AG1150">
        <v>418.05555555555554</v>
      </c>
      <c r="AH1150">
        <v>97.222222222222229</v>
      </c>
      <c r="AI1150">
        <v>58.33333333333335</v>
      </c>
      <c r="AJ1150">
        <v>81.246861287903315</v>
      </c>
      <c r="AK1150">
        <v>48.059978701538277</v>
      </c>
      <c r="AM1150">
        <v>18.360183272243287</v>
      </c>
      <c r="AN1150">
        <v>99</v>
      </c>
      <c r="AO1150">
        <v>99</v>
      </c>
      <c r="AP1150">
        <v>99</v>
      </c>
      <c r="AQ1150">
        <v>99</v>
      </c>
      <c r="AR1150">
        <v>171.94444444444443</v>
      </c>
      <c r="AS1150">
        <v>23.548265360962887</v>
      </c>
    </row>
    <row r="1151" spans="1:45">
      <c r="A1151">
        <v>17</v>
      </c>
      <c r="B1151">
        <v>213</v>
      </c>
      <c r="C1151">
        <v>2023</v>
      </c>
      <c r="D1151">
        <v>9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99</v>
      </c>
      <c r="M1151">
        <v>3</v>
      </c>
      <c r="N1151">
        <v>99</v>
      </c>
      <c r="O1151">
        <v>99</v>
      </c>
      <c r="P1151">
        <v>99</v>
      </c>
      <c r="Q1151">
        <v>50</v>
      </c>
      <c r="R1151">
        <v>80</v>
      </c>
      <c r="S1151">
        <v>4.0253164556962027</v>
      </c>
      <c r="T1151">
        <v>3</v>
      </c>
      <c r="U1151">
        <v>142.03125</v>
      </c>
      <c r="V1151">
        <v>21.25</v>
      </c>
      <c r="W1151">
        <v>0</v>
      </c>
      <c r="X1151">
        <v>0</v>
      </c>
      <c r="Y1151">
        <v>45.818698676822969</v>
      </c>
      <c r="Z1151">
        <v>1.5400738396263212</v>
      </c>
      <c r="AA1151">
        <v>0</v>
      </c>
      <c r="AB1151">
        <v>52.654934237520912</v>
      </c>
      <c r="AE1151">
        <v>2.0741508944775737</v>
      </c>
      <c r="AF1151">
        <v>1.2860354489658696</v>
      </c>
      <c r="AG1151">
        <v>482.2467532467532</v>
      </c>
      <c r="AH1151">
        <v>96.25</v>
      </c>
      <c r="AI1151">
        <v>55</v>
      </c>
      <c r="AJ1151">
        <v>97.769960043262685</v>
      </c>
      <c r="AK1151">
        <v>53.781375958971346</v>
      </c>
      <c r="AM1151">
        <v>13.057690835657713</v>
      </c>
      <c r="AN1151">
        <v>99</v>
      </c>
      <c r="AO1151">
        <v>99</v>
      </c>
      <c r="AP1151">
        <v>99</v>
      </c>
      <c r="AQ1151">
        <v>99</v>
      </c>
      <c r="AR1151">
        <v>179.12987012987014</v>
      </c>
      <c r="AS1151">
        <v>24.243504559043725</v>
      </c>
    </row>
    <row r="1152" spans="1:45">
      <c r="A1152">
        <v>17</v>
      </c>
      <c r="B1152">
        <v>214</v>
      </c>
      <c r="C1152">
        <v>2023</v>
      </c>
      <c r="D1152">
        <v>10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3</v>
      </c>
      <c r="N1152">
        <v>99</v>
      </c>
      <c r="O1152">
        <v>99</v>
      </c>
      <c r="P1152">
        <v>99</v>
      </c>
      <c r="Q1152">
        <v>100</v>
      </c>
      <c r="R1152">
        <v>157</v>
      </c>
      <c r="S1152">
        <v>3.8980891719745241</v>
      </c>
      <c r="T1152">
        <v>3</v>
      </c>
      <c r="U1152">
        <v>141.20764331210196</v>
      </c>
      <c r="V1152">
        <v>16.560509554140129</v>
      </c>
      <c r="W1152">
        <v>0</v>
      </c>
      <c r="X1152">
        <v>0</v>
      </c>
      <c r="Y1152">
        <v>46.845316050244357</v>
      </c>
      <c r="Z1152">
        <v>1.5150401536618086</v>
      </c>
      <c r="AA1152">
        <v>0</v>
      </c>
      <c r="AB1152">
        <v>64.748490793310921</v>
      </c>
      <c r="AE1152">
        <v>3.6108555657773689</v>
      </c>
      <c r="AF1152">
        <v>2.4429680095446078</v>
      </c>
      <c r="AG1152">
        <v>482.0993377483444</v>
      </c>
      <c r="AH1152">
        <v>96.17834394904456</v>
      </c>
      <c r="AI1152">
        <v>45.859872611464958</v>
      </c>
      <c r="AJ1152">
        <v>108.85008555526818</v>
      </c>
      <c r="AK1152">
        <v>59.246528425640207</v>
      </c>
      <c r="AM1152">
        <v>11.126939149974444</v>
      </c>
      <c r="AN1152">
        <v>99</v>
      </c>
      <c r="AO1152">
        <v>99</v>
      </c>
      <c r="AP1152">
        <v>99</v>
      </c>
      <c r="AQ1152">
        <v>99</v>
      </c>
      <c r="AR1152">
        <v>179.33112582781456</v>
      </c>
      <c r="AS1152">
        <v>23.718712586238919</v>
      </c>
    </row>
    <row r="1153" spans="1:45">
      <c r="A1153">
        <v>17</v>
      </c>
      <c r="B1153">
        <v>215</v>
      </c>
      <c r="C1153">
        <v>2023</v>
      </c>
      <c r="D1153">
        <v>11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3</v>
      </c>
      <c r="N1153">
        <v>99</v>
      </c>
      <c r="O1153">
        <v>99</v>
      </c>
      <c r="P1153">
        <v>99</v>
      </c>
      <c r="Q1153">
        <v>65</v>
      </c>
      <c r="R1153">
        <v>96</v>
      </c>
      <c r="S1153">
        <v>4.1145833333333321</v>
      </c>
      <c r="T1153">
        <v>3</v>
      </c>
      <c r="U1153">
        <v>143.67083333333329</v>
      </c>
      <c r="V1153">
        <v>25</v>
      </c>
      <c r="W1153">
        <v>0</v>
      </c>
      <c r="X1153">
        <v>0</v>
      </c>
      <c r="Y1153">
        <v>49.772143138897405</v>
      </c>
      <c r="Z1153">
        <v>1.6321623672464565</v>
      </c>
      <c r="AA1153">
        <v>0</v>
      </c>
      <c r="AB1153">
        <v>60.055325034431448</v>
      </c>
      <c r="AE1153">
        <v>2.0421186981493298</v>
      </c>
      <c r="AF1153">
        <v>1.3905977067700444</v>
      </c>
      <c r="AG1153">
        <v>483.2</v>
      </c>
      <c r="AH1153">
        <v>98.958333333333314</v>
      </c>
      <c r="AI1153">
        <v>60.41666666666665</v>
      </c>
      <c r="AJ1153">
        <v>113.84722912283532</v>
      </c>
      <c r="AK1153">
        <v>56.483214471224173</v>
      </c>
      <c r="AM1153">
        <v>9.4329661982957038</v>
      </c>
      <c r="AN1153">
        <v>99</v>
      </c>
      <c r="AO1153">
        <v>99</v>
      </c>
      <c r="AP1153">
        <v>99</v>
      </c>
      <c r="AQ1153">
        <v>99</v>
      </c>
      <c r="AR1153">
        <v>179.25263157894739</v>
      </c>
      <c r="AS1153">
        <v>24.183907810988355</v>
      </c>
    </row>
    <row r="1154" spans="1:45">
      <c r="A1154">
        <v>17</v>
      </c>
      <c r="B1154">
        <v>216</v>
      </c>
      <c r="C1154">
        <v>2023</v>
      </c>
      <c r="D1154">
        <v>12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3</v>
      </c>
      <c r="N1154">
        <v>99</v>
      </c>
      <c r="O1154">
        <v>99</v>
      </c>
      <c r="P1154">
        <v>99</v>
      </c>
      <c r="Q1154">
        <v>19</v>
      </c>
      <c r="R1154">
        <v>26</v>
      </c>
      <c r="S1154">
        <v>3.0384615384615379</v>
      </c>
      <c r="T1154">
        <v>3</v>
      </c>
      <c r="U1154">
        <v>106.14230769230772</v>
      </c>
      <c r="V1154">
        <v>3.8461538461538449</v>
      </c>
      <c r="W1154">
        <v>0</v>
      </c>
      <c r="X1154">
        <v>0</v>
      </c>
      <c r="Y1154">
        <v>36.639177991670728</v>
      </c>
      <c r="Z1154">
        <v>0.93975320945158625</v>
      </c>
      <c r="AA1154">
        <v>0</v>
      </c>
      <c r="AB1154">
        <v>1.4027392542871331</v>
      </c>
      <c r="AE1154">
        <v>1.9786910197869103</v>
      </c>
      <c r="AF1154">
        <v>0.97799207740302108</v>
      </c>
      <c r="AG1154">
        <v>552.61538461538476</v>
      </c>
      <c r="AH1154">
        <v>100</v>
      </c>
      <c r="AI1154">
        <v>57.692307692307693</v>
      </c>
      <c r="AJ1154">
        <v>113.4487606885817</v>
      </c>
      <c r="AK1154">
        <v>40.127563286696386</v>
      </c>
      <c r="AM1154">
        <v>-29.532008224045175</v>
      </c>
      <c r="AN1154">
        <v>99</v>
      </c>
      <c r="AO1154">
        <v>99</v>
      </c>
      <c r="AP1154">
        <v>99</v>
      </c>
      <c r="AQ1154">
        <v>99</v>
      </c>
      <c r="AR1154">
        <v>169.61538461538464</v>
      </c>
      <c r="AS1154">
        <v>20.908492665354089</v>
      </c>
    </row>
    <row r="1155" spans="1:45">
      <c r="A1155">
        <v>17</v>
      </c>
      <c r="B1155">
        <v>217</v>
      </c>
      <c r="C1155">
        <v>2023</v>
      </c>
      <c r="D1155">
        <v>1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4</v>
      </c>
      <c r="N1155">
        <v>99</v>
      </c>
      <c r="O1155">
        <v>99</v>
      </c>
      <c r="P1155">
        <v>99</v>
      </c>
      <c r="Q1155">
        <v>78</v>
      </c>
      <c r="R1155">
        <v>100</v>
      </c>
      <c r="S1155">
        <v>4.0202020202020199</v>
      </c>
      <c r="T1155">
        <v>4</v>
      </c>
      <c r="U1155">
        <v>151.44600000000011</v>
      </c>
      <c r="V1155">
        <v>18</v>
      </c>
      <c r="W1155">
        <v>0</v>
      </c>
      <c r="X1155">
        <v>0</v>
      </c>
      <c r="Y1155">
        <v>51.91653959963012</v>
      </c>
      <c r="Z1155">
        <v>1.3630758294253471</v>
      </c>
      <c r="AA1155">
        <v>0</v>
      </c>
      <c r="AB1155">
        <v>53.117866051354227</v>
      </c>
      <c r="AE1155">
        <v>3.4843205574912886</v>
      </c>
      <c r="AF1155">
        <v>2.2875014386944006</v>
      </c>
      <c r="AG1155">
        <v>520.30107526881716</v>
      </c>
      <c r="AH1155">
        <v>93</v>
      </c>
      <c r="AI1155">
        <v>52</v>
      </c>
      <c r="AJ1155">
        <v>188.98357355630856</v>
      </c>
      <c r="AK1155">
        <v>46.761888173718411</v>
      </c>
      <c r="AM1155">
        <v>-6.6225116633557084</v>
      </c>
      <c r="AN1155">
        <v>99</v>
      </c>
      <c r="AO1155">
        <v>99</v>
      </c>
      <c r="AP1155">
        <v>99</v>
      </c>
      <c r="AQ1155">
        <v>99</v>
      </c>
      <c r="AR1155">
        <v>181.03225806451607</v>
      </c>
      <c r="AS1155">
        <v>24.535200099054631</v>
      </c>
    </row>
    <row r="1156" spans="1:45">
      <c r="A1156">
        <v>17</v>
      </c>
      <c r="B1156">
        <v>218</v>
      </c>
      <c r="C1156">
        <v>2023</v>
      </c>
      <c r="D1156">
        <v>2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4</v>
      </c>
      <c r="N1156">
        <v>99</v>
      </c>
      <c r="O1156">
        <v>99</v>
      </c>
      <c r="P1156">
        <v>99</v>
      </c>
      <c r="Q1156">
        <v>63</v>
      </c>
      <c r="R1156">
        <v>100</v>
      </c>
      <c r="S1156">
        <v>3.86</v>
      </c>
      <c r="T1156">
        <v>4</v>
      </c>
      <c r="U1156">
        <v>145.61699999999999</v>
      </c>
      <c r="V1156">
        <v>10</v>
      </c>
      <c r="W1156">
        <v>0</v>
      </c>
      <c r="X1156">
        <v>0</v>
      </c>
      <c r="Y1156">
        <v>40.077949186553745</v>
      </c>
      <c r="Z1156">
        <v>1.1490865937778578</v>
      </c>
      <c r="AA1156">
        <v>0</v>
      </c>
      <c r="AB1156">
        <v>38.769171983067423</v>
      </c>
      <c r="AE1156">
        <v>4.2158516020236085</v>
      </c>
      <c r="AF1156">
        <v>2.6805481743750739</v>
      </c>
      <c r="AG1156">
        <v>520.32978723404244</v>
      </c>
      <c r="AH1156">
        <v>94</v>
      </c>
      <c r="AI1156">
        <v>54</v>
      </c>
      <c r="AJ1156">
        <v>140.50125980338299</v>
      </c>
      <c r="AK1156">
        <v>34.499850137325048</v>
      </c>
      <c r="AM1156">
        <v>-11.863768059517001</v>
      </c>
      <c r="AN1156">
        <v>99</v>
      </c>
      <c r="AO1156">
        <v>99</v>
      </c>
      <c r="AP1156">
        <v>99</v>
      </c>
      <c r="AQ1156">
        <v>99</v>
      </c>
      <c r="AR1156">
        <v>181.87234042553189</v>
      </c>
      <c r="AS1156">
        <v>23.689098779360201</v>
      </c>
    </row>
    <row r="1157" spans="1:45">
      <c r="A1157">
        <v>17</v>
      </c>
      <c r="B1157">
        <v>219</v>
      </c>
      <c r="C1157">
        <v>2023</v>
      </c>
      <c r="D1157">
        <v>3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4</v>
      </c>
      <c r="N1157">
        <v>99</v>
      </c>
      <c r="O1157">
        <v>99</v>
      </c>
      <c r="P1157">
        <v>99</v>
      </c>
      <c r="Q1157">
        <v>63</v>
      </c>
      <c r="R1157">
        <v>90</v>
      </c>
      <c r="S1157">
        <v>3.9444444444444446</v>
      </c>
      <c r="T1157">
        <v>4</v>
      </c>
      <c r="U1157">
        <v>148.42999999999995</v>
      </c>
      <c r="V1157">
        <v>13.333333333333337</v>
      </c>
      <c r="W1157">
        <v>0</v>
      </c>
      <c r="X1157">
        <v>0</v>
      </c>
      <c r="Y1157">
        <v>47.851068605274371</v>
      </c>
      <c r="Z1157">
        <v>1.3691936890099548</v>
      </c>
      <c r="AA1157">
        <v>0</v>
      </c>
      <c r="AB1157">
        <v>40.8229246086836</v>
      </c>
      <c r="AE1157">
        <v>3.808717731696996</v>
      </c>
      <c r="AF1157">
        <v>2.5783804535110018</v>
      </c>
      <c r="AG1157">
        <v>487.9882352941176</v>
      </c>
      <c r="AH1157">
        <v>94.444444444444443</v>
      </c>
      <c r="AI1157">
        <v>57.777777777777779</v>
      </c>
      <c r="AJ1157">
        <v>148.10604262349216</v>
      </c>
      <c r="AK1157">
        <v>50.485136723130793</v>
      </c>
      <c r="AM1157">
        <v>0.40256252277781929</v>
      </c>
      <c r="AN1157">
        <v>99</v>
      </c>
      <c r="AO1157">
        <v>99</v>
      </c>
      <c r="AP1157">
        <v>99</v>
      </c>
      <c r="AQ1157">
        <v>99</v>
      </c>
      <c r="AR1157">
        <v>179.05882352941177</v>
      </c>
      <c r="AS1157">
        <v>24.753866091513913</v>
      </c>
    </row>
    <row r="1158" spans="1:45">
      <c r="A1158">
        <v>17</v>
      </c>
      <c r="B1158">
        <v>220</v>
      </c>
      <c r="C1158">
        <v>2023</v>
      </c>
      <c r="D1158">
        <v>4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4</v>
      </c>
      <c r="N1158">
        <v>99</v>
      </c>
      <c r="O1158">
        <v>99</v>
      </c>
      <c r="P1158">
        <v>99</v>
      </c>
      <c r="Q1158">
        <v>54</v>
      </c>
      <c r="R1158">
        <v>70</v>
      </c>
      <c r="S1158">
        <v>4.5999999999999996</v>
      </c>
      <c r="T1158">
        <v>4</v>
      </c>
      <c r="U1158">
        <v>149.26285714285711</v>
      </c>
      <c r="V1158">
        <v>35.714285714285722</v>
      </c>
      <c r="W1158">
        <v>0</v>
      </c>
      <c r="X1158">
        <v>1.4285714285714288</v>
      </c>
      <c r="Y1158">
        <v>57.32159446348939</v>
      </c>
      <c r="Z1158">
        <v>1.9668684319423679</v>
      </c>
      <c r="AA1158">
        <v>0</v>
      </c>
      <c r="AB1158">
        <v>68.346473220584443</v>
      </c>
      <c r="AE1158">
        <v>3.1717263253285002</v>
      </c>
      <c r="AF1158">
        <v>2.0392784181832342</v>
      </c>
      <c r="AG1158">
        <v>453.609375</v>
      </c>
      <c r="AH1158">
        <v>90</v>
      </c>
      <c r="AI1158">
        <v>57.142857142857153</v>
      </c>
      <c r="AJ1158">
        <v>117.03600103006499</v>
      </c>
      <c r="AK1158">
        <v>24.754318488547561</v>
      </c>
      <c r="AM1158">
        <v>-6.6424830268271124</v>
      </c>
      <c r="AN1158">
        <v>99</v>
      </c>
      <c r="AO1158">
        <v>99</v>
      </c>
      <c r="AP1158">
        <v>99</v>
      </c>
      <c r="AQ1158">
        <v>99</v>
      </c>
      <c r="AR1158">
        <v>175.4375</v>
      </c>
      <c r="AS1158">
        <v>25.913195248434352</v>
      </c>
    </row>
    <row r="1159" spans="1:45">
      <c r="A1159">
        <v>17</v>
      </c>
      <c r="B1159">
        <v>221</v>
      </c>
      <c r="C1159">
        <v>2023</v>
      </c>
      <c r="D1159">
        <v>5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4</v>
      </c>
      <c r="N1159">
        <v>99</v>
      </c>
      <c r="O1159">
        <v>99</v>
      </c>
      <c r="P1159">
        <v>99</v>
      </c>
      <c r="Q1159">
        <v>56</v>
      </c>
      <c r="R1159">
        <v>79</v>
      </c>
      <c r="S1159">
        <v>4.2658227848101253</v>
      </c>
      <c r="T1159">
        <v>4</v>
      </c>
      <c r="U1159">
        <v>134.85569620253173</v>
      </c>
      <c r="V1159">
        <v>21.518987341772156</v>
      </c>
      <c r="W1159">
        <v>0</v>
      </c>
      <c r="X1159">
        <v>0</v>
      </c>
      <c r="Y1159">
        <v>56.73157481929551</v>
      </c>
      <c r="Z1159">
        <v>1.8739308226528673</v>
      </c>
      <c r="AA1159">
        <v>0</v>
      </c>
      <c r="AB1159">
        <v>65.682950964429764</v>
      </c>
      <c r="AE1159">
        <v>2.4412855377008658</v>
      </c>
      <c r="AF1159">
        <v>1.3929393601469191</v>
      </c>
      <c r="AG1159">
        <v>462.89041095890406</v>
      </c>
      <c r="AH1159">
        <v>89.873417721519019</v>
      </c>
      <c r="AI1159">
        <v>53.164556962025308</v>
      </c>
      <c r="AJ1159">
        <v>122.52654860694363</v>
      </c>
      <c r="AK1159">
        <v>44.310103550762243</v>
      </c>
      <c r="AM1159">
        <v>24.458678708873361</v>
      </c>
      <c r="AN1159">
        <v>99</v>
      </c>
      <c r="AO1159">
        <v>99</v>
      </c>
      <c r="AP1159">
        <v>99</v>
      </c>
      <c r="AQ1159">
        <v>99</v>
      </c>
      <c r="AR1159">
        <v>171.35616438356163</v>
      </c>
      <c r="AS1159">
        <v>25.184845783772236</v>
      </c>
    </row>
    <row r="1160" spans="1:45">
      <c r="A1160">
        <v>17</v>
      </c>
      <c r="B1160">
        <v>222</v>
      </c>
      <c r="C1160">
        <v>2023</v>
      </c>
      <c r="D1160">
        <v>6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4</v>
      </c>
      <c r="N1160">
        <v>99</v>
      </c>
      <c r="O1160">
        <v>99</v>
      </c>
      <c r="P1160">
        <v>99</v>
      </c>
      <c r="Q1160">
        <v>84</v>
      </c>
      <c r="R1160">
        <v>127</v>
      </c>
      <c r="S1160">
        <v>4.5669291338582676</v>
      </c>
      <c r="T1160">
        <v>4</v>
      </c>
      <c r="U1160">
        <v>151.10078740157479</v>
      </c>
      <c r="V1160">
        <v>29.133858267716544</v>
      </c>
      <c r="W1160">
        <v>0</v>
      </c>
      <c r="X1160">
        <v>0</v>
      </c>
      <c r="Y1160">
        <v>50.795745832260238</v>
      </c>
      <c r="Z1160">
        <v>1.5501615419051051</v>
      </c>
      <c r="AA1160">
        <v>0</v>
      </c>
      <c r="AB1160">
        <v>61.125304187001881</v>
      </c>
      <c r="AE1160">
        <v>2.5724123961920196</v>
      </c>
      <c r="AF1160">
        <v>1.6473700308934451</v>
      </c>
      <c r="AG1160">
        <v>470.93333333333322</v>
      </c>
      <c r="AH1160">
        <v>93.700787401574786</v>
      </c>
      <c r="AI1160">
        <v>67.716535433070845</v>
      </c>
      <c r="AJ1160">
        <v>103.87281753289552</v>
      </c>
      <c r="AK1160">
        <v>41.67665480248445</v>
      </c>
      <c r="AM1160">
        <v>29.632516354764554</v>
      </c>
      <c r="AN1160">
        <v>99</v>
      </c>
      <c r="AO1160">
        <v>99</v>
      </c>
      <c r="AP1160">
        <v>99</v>
      </c>
      <c r="AQ1160">
        <v>99</v>
      </c>
      <c r="AR1160">
        <v>177.65833333333327</v>
      </c>
      <c r="AS1160">
        <v>25.866528406629421</v>
      </c>
    </row>
    <row r="1161" spans="1:45">
      <c r="A1161">
        <v>17</v>
      </c>
      <c r="B1161">
        <v>223</v>
      </c>
      <c r="C1161">
        <v>2023</v>
      </c>
      <c r="D1161">
        <v>7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4</v>
      </c>
      <c r="N1161">
        <v>99</v>
      </c>
      <c r="O1161">
        <v>99</v>
      </c>
      <c r="P1161">
        <v>99</v>
      </c>
      <c r="Q1161">
        <v>55</v>
      </c>
      <c r="R1161">
        <v>73</v>
      </c>
      <c r="S1161">
        <v>4.5342465753424648</v>
      </c>
      <c r="T1161">
        <v>4</v>
      </c>
      <c r="U1161">
        <v>150.76575342465753</v>
      </c>
      <c r="V1161">
        <v>27.397260273972599</v>
      </c>
      <c r="W1161">
        <v>0</v>
      </c>
      <c r="X1161">
        <v>0</v>
      </c>
      <c r="Y1161">
        <v>46.162687949023741</v>
      </c>
      <c r="Z1161">
        <v>1.562244537194841</v>
      </c>
      <c r="AA1161">
        <v>0</v>
      </c>
      <c r="AB1161">
        <v>53.057234236932224</v>
      </c>
      <c r="AE1161">
        <v>2.6071428571428577</v>
      </c>
      <c r="AF1161">
        <v>1.6595154761854496</v>
      </c>
      <c r="AG1161">
        <v>463.68115942028993</v>
      </c>
      <c r="AH1161">
        <v>94.520547945205479</v>
      </c>
      <c r="AI1161">
        <v>68.493150684931507</v>
      </c>
      <c r="AJ1161">
        <v>99.517749163934141</v>
      </c>
      <c r="AK1161">
        <v>50.116582367355662</v>
      </c>
      <c r="AM1161">
        <v>19.560144064350897</v>
      </c>
      <c r="AN1161">
        <v>99</v>
      </c>
      <c r="AO1161">
        <v>99</v>
      </c>
      <c r="AP1161">
        <v>99</v>
      </c>
      <c r="AQ1161">
        <v>99</v>
      </c>
      <c r="AR1161">
        <v>177.92753623188403</v>
      </c>
      <c r="AS1161">
        <v>26.105818471549927</v>
      </c>
    </row>
    <row r="1162" spans="1:45">
      <c r="A1162">
        <v>17</v>
      </c>
      <c r="B1162">
        <v>224</v>
      </c>
      <c r="C1162">
        <v>2023</v>
      </c>
      <c r="D1162">
        <v>8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4</v>
      </c>
      <c r="N1162">
        <v>99</v>
      </c>
      <c r="O1162">
        <v>99</v>
      </c>
      <c r="P1162">
        <v>99</v>
      </c>
      <c r="Q1162">
        <v>59</v>
      </c>
      <c r="R1162">
        <v>91</v>
      </c>
      <c r="S1162">
        <v>4.6153846153846141</v>
      </c>
      <c r="T1162">
        <v>4</v>
      </c>
      <c r="U1162">
        <v>156.80769230769235</v>
      </c>
      <c r="V1162">
        <v>31.868131868131879</v>
      </c>
      <c r="W1162">
        <v>0</v>
      </c>
      <c r="X1162">
        <v>0</v>
      </c>
      <c r="Y1162">
        <v>50.828654700184593</v>
      </c>
      <c r="Z1162">
        <v>1.5028853623981344</v>
      </c>
      <c r="AA1162">
        <v>0</v>
      </c>
      <c r="AB1162">
        <v>53.066127696592069</v>
      </c>
      <c r="AE1162">
        <v>2.6891252955082741</v>
      </c>
      <c r="AF1162">
        <v>1.8188409205365537</v>
      </c>
      <c r="AG1162">
        <v>477.85057471264361</v>
      </c>
      <c r="AH1162">
        <v>95.60439560439562</v>
      </c>
      <c r="AI1162">
        <v>61.538461538461519</v>
      </c>
      <c r="AJ1162">
        <v>94.595391097616812</v>
      </c>
      <c r="AK1162">
        <v>55.731616126553121</v>
      </c>
      <c r="AM1162">
        <v>13.781970609729912</v>
      </c>
      <c r="AN1162">
        <v>99</v>
      </c>
      <c r="AO1162">
        <v>99</v>
      </c>
      <c r="AP1162">
        <v>99</v>
      </c>
      <c r="AQ1162">
        <v>99</v>
      </c>
      <c r="AR1162">
        <v>179.5287356321839</v>
      </c>
      <c r="AS1162">
        <v>26.146929792905969</v>
      </c>
    </row>
    <row r="1163" spans="1:45">
      <c r="A1163">
        <v>17</v>
      </c>
      <c r="B1163">
        <v>225</v>
      </c>
      <c r="C1163">
        <v>2023</v>
      </c>
      <c r="D1163">
        <v>9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4</v>
      </c>
      <c r="N1163">
        <v>99</v>
      </c>
      <c r="O1163">
        <v>99</v>
      </c>
      <c r="P1163">
        <v>99</v>
      </c>
      <c r="Q1163">
        <v>105</v>
      </c>
      <c r="R1163">
        <v>179</v>
      </c>
      <c r="S1163">
        <v>4.5056179775280896</v>
      </c>
      <c r="T1163">
        <v>4</v>
      </c>
      <c r="U1163">
        <v>166.12346368715089</v>
      </c>
      <c r="V1163">
        <v>27.374301675977655</v>
      </c>
      <c r="W1163">
        <v>0</v>
      </c>
      <c r="X1163">
        <v>0</v>
      </c>
      <c r="Y1163">
        <v>41.940885603544075</v>
      </c>
      <c r="Z1163">
        <v>1.6241779848924218</v>
      </c>
      <c r="AA1163">
        <v>0</v>
      </c>
      <c r="AB1163">
        <v>60.473723503364845</v>
      </c>
      <c r="AE1163">
        <v>4.6409126263935692</v>
      </c>
      <c r="AF1163">
        <v>3.3656042872601977</v>
      </c>
      <c r="AG1163">
        <v>509.59659090909088</v>
      </c>
      <c r="AH1163">
        <v>97.765363128491643</v>
      </c>
      <c r="AI1163">
        <v>65.921787709497195</v>
      </c>
      <c r="AJ1163">
        <v>188.16008594524905</v>
      </c>
      <c r="AK1163">
        <v>20.261060275022952</v>
      </c>
      <c r="AM1163">
        <v>-20.163717972426255</v>
      </c>
      <c r="AN1163">
        <v>99</v>
      </c>
      <c r="AO1163">
        <v>99</v>
      </c>
      <c r="AP1163">
        <v>99</v>
      </c>
      <c r="AQ1163">
        <v>99</v>
      </c>
      <c r="AR1163">
        <v>184.96022727272728</v>
      </c>
      <c r="AS1163">
        <v>25.858112429103393</v>
      </c>
    </row>
    <row r="1164" spans="1:45">
      <c r="A1164">
        <v>17</v>
      </c>
      <c r="B1164">
        <v>226</v>
      </c>
      <c r="C1164">
        <v>2023</v>
      </c>
      <c r="D1164">
        <v>10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4</v>
      </c>
      <c r="N1164">
        <v>99</v>
      </c>
      <c r="O1164">
        <v>99</v>
      </c>
      <c r="P1164">
        <v>99</v>
      </c>
      <c r="Q1164">
        <v>264</v>
      </c>
      <c r="R1164">
        <v>449</v>
      </c>
      <c r="S1164">
        <v>4.2672605790645868</v>
      </c>
      <c r="T1164">
        <v>4</v>
      </c>
      <c r="U1164">
        <v>162.95055679287316</v>
      </c>
      <c r="V1164">
        <v>25.167037861915375</v>
      </c>
      <c r="W1164">
        <v>0</v>
      </c>
      <c r="X1164">
        <v>0</v>
      </c>
      <c r="Y1164">
        <v>48.12230803764853</v>
      </c>
      <c r="Z1164">
        <v>1.5479915362304453</v>
      </c>
      <c r="AA1164">
        <v>0</v>
      </c>
      <c r="AB1164">
        <v>67.704769074603504</v>
      </c>
      <c r="AE1164">
        <v>10.326586936522538</v>
      </c>
      <c r="AF1164">
        <v>8.0623586273423697</v>
      </c>
      <c r="AG1164">
        <v>494.53498871331823</v>
      </c>
      <c r="AH1164">
        <v>97.995545657015555</v>
      </c>
      <c r="AI1164">
        <v>50.556792873051215</v>
      </c>
      <c r="AJ1164">
        <v>111.24022982106425</v>
      </c>
      <c r="AK1164">
        <v>61.379822608731409</v>
      </c>
      <c r="AM1164">
        <v>18.020550253826904</v>
      </c>
      <c r="AN1164">
        <v>99</v>
      </c>
      <c r="AO1164">
        <v>99</v>
      </c>
      <c r="AP1164">
        <v>99</v>
      </c>
      <c r="AQ1164">
        <v>99</v>
      </c>
      <c r="AR1164">
        <v>184.42212189616257</v>
      </c>
      <c r="AS1164">
        <v>25.387068919521763</v>
      </c>
    </row>
    <row r="1165" spans="1:45">
      <c r="A1165">
        <v>17</v>
      </c>
      <c r="B1165">
        <v>227</v>
      </c>
      <c r="C1165">
        <v>2023</v>
      </c>
      <c r="D1165">
        <v>11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4</v>
      </c>
      <c r="N1165">
        <v>99</v>
      </c>
      <c r="O1165">
        <v>99</v>
      </c>
      <c r="P1165">
        <v>99</v>
      </c>
      <c r="Q1165">
        <v>237</v>
      </c>
      <c r="R1165">
        <v>397</v>
      </c>
      <c r="S1165">
        <v>4.1637279596977317</v>
      </c>
      <c r="T1165">
        <v>4</v>
      </c>
      <c r="U1165">
        <v>154.19269521410581</v>
      </c>
      <c r="V1165">
        <v>17.632241813602015</v>
      </c>
      <c r="W1165">
        <v>0</v>
      </c>
      <c r="X1165">
        <v>0</v>
      </c>
      <c r="Y1165">
        <v>44.231335098260189</v>
      </c>
      <c r="Z1165">
        <v>1.3802836953490647</v>
      </c>
      <c r="AA1165">
        <v>0</v>
      </c>
      <c r="AB1165">
        <v>51.710544914119346</v>
      </c>
      <c r="AE1165">
        <v>8.4450116996383748</v>
      </c>
      <c r="AF1165">
        <v>6.1718586555693671</v>
      </c>
      <c r="AG1165">
        <v>508.07712082262225</v>
      </c>
      <c r="AH1165">
        <v>97.229219143576827</v>
      </c>
      <c r="AI1165">
        <v>63.476070528967277</v>
      </c>
      <c r="AJ1165">
        <v>111.82730541986894</v>
      </c>
      <c r="AK1165">
        <v>42.027252925489037</v>
      </c>
      <c r="AM1165">
        <v>-2.85879757691814</v>
      </c>
      <c r="AN1165">
        <v>99</v>
      </c>
      <c r="AO1165">
        <v>99</v>
      </c>
      <c r="AP1165">
        <v>99</v>
      </c>
      <c r="AQ1165">
        <v>99</v>
      </c>
      <c r="AR1165">
        <v>181.65552699228789</v>
      </c>
      <c r="AS1165">
        <v>24.997541837112767</v>
      </c>
    </row>
    <row r="1166" spans="1:45">
      <c r="A1166">
        <v>17</v>
      </c>
      <c r="B1166">
        <v>228</v>
      </c>
      <c r="C1166">
        <v>2023</v>
      </c>
      <c r="D1166">
        <v>12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4</v>
      </c>
      <c r="N1166">
        <v>99</v>
      </c>
      <c r="O1166">
        <v>99</v>
      </c>
      <c r="P1166">
        <v>99</v>
      </c>
      <c r="Q1166">
        <v>49</v>
      </c>
      <c r="R1166">
        <v>72</v>
      </c>
      <c r="S1166">
        <v>3.5</v>
      </c>
      <c r="T1166">
        <v>4</v>
      </c>
      <c r="U1166">
        <v>131.06249999999997</v>
      </c>
      <c r="V1166">
        <v>5.5555555555555562</v>
      </c>
      <c r="W1166">
        <v>0</v>
      </c>
      <c r="X1166">
        <v>0</v>
      </c>
      <c r="Y1166">
        <v>41.899822452222821</v>
      </c>
      <c r="Z1166">
        <v>1.0137937550497031</v>
      </c>
      <c r="AA1166">
        <v>0</v>
      </c>
      <c r="AB1166">
        <v>49.478484828010238</v>
      </c>
      <c r="AE1166">
        <v>5.4794520547945202</v>
      </c>
      <c r="AF1166">
        <v>3.3441396667803049</v>
      </c>
      <c r="AG1166">
        <v>503.75714285714281</v>
      </c>
      <c r="AH1166">
        <v>97.222222222222229</v>
      </c>
      <c r="AI1166">
        <v>43.05555555555555</v>
      </c>
      <c r="AJ1166">
        <v>109.24826716040408</v>
      </c>
      <c r="AK1166">
        <v>67.546747737251096</v>
      </c>
      <c r="AM1166">
        <v>15.02025424892375</v>
      </c>
      <c r="AN1166">
        <v>99</v>
      </c>
      <c r="AO1166">
        <v>99</v>
      </c>
      <c r="AP1166">
        <v>99</v>
      </c>
      <c r="AQ1166">
        <v>99</v>
      </c>
      <c r="AR1166">
        <v>177.44285714285721</v>
      </c>
      <c r="AS1166">
        <v>22.836984199950464</v>
      </c>
    </row>
    <row r="1167" spans="1:45">
      <c r="A1167">
        <v>17</v>
      </c>
      <c r="B1167">
        <v>229</v>
      </c>
      <c r="C1167">
        <v>2023</v>
      </c>
      <c r="D1167">
        <v>1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5</v>
      </c>
      <c r="N1167">
        <v>99</v>
      </c>
      <c r="O1167">
        <v>99</v>
      </c>
      <c r="P1167">
        <v>99</v>
      </c>
      <c r="Q1167">
        <v>153</v>
      </c>
      <c r="R1167">
        <v>214</v>
      </c>
      <c r="S1167">
        <v>4.5560747663551409</v>
      </c>
      <c r="T1167">
        <v>5</v>
      </c>
      <c r="U1167">
        <v>180.93504672897211</v>
      </c>
      <c r="V1167">
        <v>26.635514018691595</v>
      </c>
      <c r="W1167">
        <v>0</v>
      </c>
      <c r="X1167">
        <v>0</v>
      </c>
      <c r="Y1167">
        <v>42.990504665017575</v>
      </c>
      <c r="Z1167">
        <v>1.6072660696689456</v>
      </c>
      <c r="AA1167">
        <v>0</v>
      </c>
      <c r="AB1167">
        <v>56.080635803160973</v>
      </c>
      <c r="AE1167">
        <v>7.456445993031358</v>
      </c>
      <c r="AF1167">
        <v>5.8484400021387879</v>
      </c>
      <c r="AG1167">
        <v>547.83663366336634</v>
      </c>
      <c r="AH1167">
        <v>94.392523364485953</v>
      </c>
      <c r="AI1167">
        <v>55.607476635514011</v>
      </c>
      <c r="AJ1167">
        <v>243.57764136070872</v>
      </c>
      <c r="AK1167">
        <v>28.734146882784959</v>
      </c>
      <c r="AM1167">
        <v>-4.2372602893880487</v>
      </c>
      <c r="AN1167">
        <v>99</v>
      </c>
      <c r="AO1167">
        <v>99</v>
      </c>
      <c r="AP1167">
        <v>99</v>
      </c>
      <c r="AQ1167">
        <v>99</v>
      </c>
      <c r="AR1167">
        <v>188.490099009901</v>
      </c>
      <c r="AS1167">
        <v>26.737788937451995</v>
      </c>
    </row>
    <row r="1168" spans="1:45">
      <c r="A1168">
        <v>17</v>
      </c>
      <c r="B1168">
        <v>230</v>
      </c>
      <c r="C1168">
        <v>2023</v>
      </c>
      <c r="D1168">
        <v>2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5</v>
      </c>
      <c r="N1168">
        <v>99</v>
      </c>
      <c r="O1168">
        <v>99</v>
      </c>
      <c r="P1168">
        <v>99</v>
      </c>
      <c r="Q1168">
        <v>89</v>
      </c>
      <c r="R1168">
        <v>129</v>
      </c>
      <c r="S1168">
        <v>4.2945736434108532</v>
      </c>
      <c r="T1168">
        <v>5</v>
      </c>
      <c r="U1168">
        <v>176.89689922480619</v>
      </c>
      <c r="V1168">
        <v>22.480620155038757</v>
      </c>
      <c r="W1168">
        <v>0</v>
      </c>
      <c r="X1168">
        <v>0</v>
      </c>
      <c r="Y1168">
        <v>42.350878262557927</v>
      </c>
      <c r="Z1168">
        <v>1.5219484694960783</v>
      </c>
      <c r="AA1168">
        <v>0</v>
      </c>
      <c r="AB1168">
        <v>48.810738510069342</v>
      </c>
      <c r="AE1168">
        <v>5.4384485666104556</v>
      </c>
      <c r="AF1168">
        <v>4.2006980761028503</v>
      </c>
      <c r="AG1168">
        <v>539.45833333333348</v>
      </c>
      <c r="AH1168">
        <v>93.023255813953469</v>
      </c>
      <c r="AI1168">
        <v>43.410852713178286</v>
      </c>
      <c r="AJ1168">
        <v>128.99973487268181</v>
      </c>
      <c r="AK1168">
        <v>37.410383908726594</v>
      </c>
      <c r="AM1168">
        <v>-17.412031512561562</v>
      </c>
      <c r="AN1168">
        <v>99</v>
      </c>
      <c r="AO1168">
        <v>99</v>
      </c>
      <c r="AP1168">
        <v>99</v>
      </c>
      <c r="AQ1168">
        <v>99</v>
      </c>
      <c r="AR1168">
        <v>188.9</v>
      </c>
      <c r="AS1168">
        <v>25.833272214139672</v>
      </c>
    </row>
    <row r="1169" spans="1:45">
      <c r="A1169">
        <v>17</v>
      </c>
      <c r="B1169">
        <v>231</v>
      </c>
      <c r="C1169">
        <v>2023</v>
      </c>
      <c r="D1169">
        <v>3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5</v>
      </c>
      <c r="N1169">
        <v>99</v>
      </c>
      <c r="O1169">
        <v>99</v>
      </c>
      <c r="P1169">
        <v>99</v>
      </c>
      <c r="Q1169">
        <v>109</v>
      </c>
      <c r="R1169">
        <v>139</v>
      </c>
      <c r="S1169">
        <v>4.4890510948905096</v>
      </c>
      <c r="T1169">
        <v>5</v>
      </c>
      <c r="U1169">
        <v>162.72086330935244</v>
      </c>
      <c r="V1169">
        <v>26.618705035971221</v>
      </c>
      <c r="W1169">
        <v>0</v>
      </c>
      <c r="X1169">
        <v>0</v>
      </c>
      <c r="Y1169">
        <v>42.770766717299438</v>
      </c>
      <c r="Z1169">
        <v>1.4442404022200559</v>
      </c>
      <c r="AA1169">
        <v>0</v>
      </c>
      <c r="AB1169">
        <v>22.224535825790376</v>
      </c>
      <c r="AE1169">
        <v>5.882352941176471</v>
      </c>
      <c r="AF1169">
        <v>4.3655688632578427</v>
      </c>
      <c r="AG1169">
        <v>476.56923076923056</v>
      </c>
      <c r="AH1169">
        <v>93.525179856115116</v>
      </c>
      <c r="AI1169">
        <v>53.237410071942442</v>
      </c>
      <c r="AJ1169">
        <v>128.84970006600935</v>
      </c>
      <c r="AK1169">
        <v>57.145959846392522</v>
      </c>
      <c r="AM1169">
        <v>-42.075069837149471</v>
      </c>
      <c r="AN1169">
        <v>99</v>
      </c>
      <c r="AO1169">
        <v>99</v>
      </c>
      <c r="AP1169">
        <v>99</v>
      </c>
      <c r="AQ1169">
        <v>99</v>
      </c>
      <c r="AR1169">
        <v>183.08461538461535</v>
      </c>
      <c r="AS1169">
        <v>26.163133274601975</v>
      </c>
    </row>
    <row r="1170" spans="1:45">
      <c r="A1170">
        <v>17</v>
      </c>
      <c r="B1170">
        <v>232</v>
      </c>
      <c r="C1170">
        <v>2023</v>
      </c>
      <c r="D1170">
        <v>4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5</v>
      </c>
      <c r="N1170">
        <v>99</v>
      </c>
      <c r="O1170">
        <v>99</v>
      </c>
      <c r="P1170">
        <v>99</v>
      </c>
      <c r="Q1170">
        <v>82</v>
      </c>
      <c r="R1170">
        <v>101</v>
      </c>
      <c r="S1170">
        <v>4.8019801980198036</v>
      </c>
      <c r="T1170">
        <v>5</v>
      </c>
      <c r="U1170">
        <v>183.40693069306937</v>
      </c>
      <c r="V1170">
        <v>38.613861386138609</v>
      </c>
      <c r="W1170">
        <v>0</v>
      </c>
      <c r="X1170">
        <v>0</v>
      </c>
      <c r="Y1170">
        <v>43.802062109389219</v>
      </c>
      <c r="Z1170">
        <v>1.8880541713794472</v>
      </c>
      <c r="AA1170">
        <v>0</v>
      </c>
      <c r="AB1170">
        <v>62.295984589052019</v>
      </c>
      <c r="AE1170">
        <v>4.5763479836882643</v>
      </c>
      <c r="AF1170">
        <v>3.6154624005845934</v>
      </c>
      <c r="AG1170">
        <v>506.5913978494624</v>
      </c>
      <c r="AH1170">
        <v>92.079207920792101</v>
      </c>
      <c r="AI1170">
        <v>55.445544554455459</v>
      </c>
      <c r="AJ1170">
        <v>118.03081760496988</v>
      </c>
      <c r="AK1170">
        <v>47.828534466203891</v>
      </c>
      <c r="AM1170">
        <v>-9.7066395988851912</v>
      </c>
      <c r="AN1170">
        <v>99</v>
      </c>
      <c r="AO1170">
        <v>99</v>
      </c>
      <c r="AP1170">
        <v>99</v>
      </c>
      <c r="AQ1170">
        <v>99</v>
      </c>
      <c r="AR1170">
        <v>188</v>
      </c>
      <c r="AS1170">
        <v>27.565905290544976</v>
      </c>
    </row>
    <row r="1171" spans="1:45">
      <c r="A1171">
        <v>17</v>
      </c>
      <c r="B1171">
        <v>233</v>
      </c>
      <c r="C1171">
        <v>2023</v>
      </c>
      <c r="D1171">
        <v>5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5</v>
      </c>
      <c r="N1171">
        <v>99</v>
      </c>
      <c r="O1171">
        <v>99</v>
      </c>
      <c r="P1171">
        <v>99</v>
      </c>
      <c r="Q1171">
        <v>98</v>
      </c>
      <c r="R1171">
        <v>139</v>
      </c>
      <c r="S1171">
        <v>5.0143884892086321</v>
      </c>
      <c r="T1171">
        <v>5</v>
      </c>
      <c r="U1171">
        <v>178.56762589928059</v>
      </c>
      <c r="V1171">
        <v>37.410071942446045</v>
      </c>
      <c r="W1171">
        <v>0</v>
      </c>
      <c r="X1171">
        <v>0</v>
      </c>
      <c r="Y1171">
        <v>47.396872093965342</v>
      </c>
      <c r="Z1171">
        <v>1.8269982123092443</v>
      </c>
      <c r="AA1171">
        <v>0</v>
      </c>
      <c r="AB1171">
        <v>60.6648499156246</v>
      </c>
      <c r="AE1171">
        <v>4.2954264524103838</v>
      </c>
      <c r="AF1171">
        <v>3.2452887816579059</v>
      </c>
      <c r="AG1171">
        <v>484.3178294573641</v>
      </c>
      <c r="AH1171">
        <v>92.805755395683434</v>
      </c>
      <c r="AI1171">
        <v>59.712230215827354</v>
      </c>
      <c r="AJ1171">
        <v>119.4113458892064</v>
      </c>
      <c r="AK1171">
        <v>45.246230773209561</v>
      </c>
      <c r="AM1171">
        <v>-4.5550960473958408</v>
      </c>
      <c r="AN1171">
        <v>99</v>
      </c>
      <c r="AO1171">
        <v>99</v>
      </c>
      <c r="AP1171">
        <v>99</v>
      </c>
      <c r="AQ1171">
        <v>99</v>
      </c>
      <c r="AR1171">
        <v>184.55813953488368</v>
      </c>
      <c r="AS1171">
        <v>27.881630284264599</v>
      </c>
    </row>
    <row r="1172" spans="1:45">
      <c r="A1172">
        <v>17</v>
      </c>
      <c r="B1172">
        <v>234</v>
      </c>
      <c r="C1172">
        <v>2023</v>
      </c>
      <c r="D1172">
        <v>6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5</v>
      </c>
      <c r="N1172">
        <v>99</v>
      </c>
      <c r="O1172">
        <v>99</v>
      </c>
      <c r="P1172">
        <v>99</v>
      </c>
      <c r="Q1172">
        <v>128</v>
      </c>
      <c r="R1172">
        <v>169</v>
      </c>
      <c r="S1172">
        <v>4.8757396449704142</v>
      </c>
      <c r="T1172">
        <v>5</v>
      </c>
      <c r="U1172">
        <v>178.49881656804737</v>
      </c>
      <c r="V1172">
        <v>39.053254437869839</v>
      </c>
      <c r="W1172">
        <v>0</v>
      </c>
      <c r="X1172">
        <v>0</v>
      </c>
      <c r="Y1172">
        <v>43.210496188403205</v>
      </c>
      <c r="Z1172">
        <v>1.5353632890155604</v>
      </c>
      <c r="AA1172">
        <v>0</v>
      </c>
      <c r="AB1172">
        <v>46.34344485496765</v>
      </c>
      <c r="AE1172">
        <v>3.4231314563500104</v>
      </c>
      <c r="AF1172">
        <v>2.5896600570584858</v>
      </c>
      <c r="AG1172">
        <v>497.76219512195121</v>
      </c>
      <c r="AH1172">
        <v>97.041420118343197</v>
      </c>
      <c r="AI1172">
        <v>66.272189349112423</v>
      </c>
      <c r="AJ1172">
        <v>103.38366047745664</v>
      </c>
      <c r="AK1172">
        <v>46.840446559551488</v>
      </c>
      <c r="AM1172">
        <v>-12.120693824804915</v>
      </c>
      <c r="AN1172">
        <v>99</v>
      </c>
      <c r="AO1172">
        <v>99</v>
      </c>
      <c r="AP1172">
        <v>99</v>
      </c>
      <c r="AQ1172">
        <v>99</v>
      </c>
      <c r="AR1172">
        <v>185.97560975609753</v>
      </c>
      <c r="AS1172">
        <v>27.46489105917788</v>
      </c>
    </row>
    <row r="1173" spans="1:45">
      <c r="A1173">
        <v>17</v>
      </c>
      <c r="B1173">
        <v>235</v>
      </c>
      <c r="C1173">
        <v>2023</v>
      </c>
      <c r="D1173">
        <v>7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5</v>
      </c>
      <c r="N1173">
        <v>99</v>
      </c>
      <c r="O1173">
        <v>99</v>
      </c>
      <c r="P1173">
        <v>99</v>
      </c>
      <c r="Q1173">
        <v>93</v>
      </c>
      <c r="R1173">
        <v>125</v>
      </c>
      <c r="S1173">
        <v>5.3064516129032251</v>
      </c>
      <c r="T1173">
        <v>5</v>
      </c>
      <c r="U1173">
        <v>184.12240000000003</v>
      </c>
      <c r="V1173">
        <v>48</v>
      </c>
      <c r="W1173">
        <v>0</v>
      </c>
      <c r="X1173">
        <v>0</v>
      </c>
      <c r="Y1173">
        <v>45.532087786965903</v>
      </c>
      <c r="Z1173">
        <v>1.7394169367683971</v>
      </c>
      <c r="AA1173">
        <v>0</v>
      </c>
      <c r="AB1173">
        <v>61.375546199914645</v>
      </c>
      <c r="AE1173">
        <v>4.4642857142857153</v>
      </c>
      <c r="AF1173">
        <v>3.4703428651042598</v>
      </c>
      <c r="AG1173">
        <v>470.8521739130436</v>
      </c>
      <c r="AH1173">
        <v>92</v>
      </c>
      <c r="AI1173">
        <v>68</v>
      </c>
      <c r="AJ1173">
        <v>94.213378859605882</v>
      </c>
      <c r="AK1173">
        <v>30.760042730957274</v>
      </c>
      <c r="AM1173">
        <v>-0.63007175179228403</v>
      </c>
      <c r="AN1173">
        <v>99</v>
      </c>
      <c r="AO1173">
        <v>99</v>
      </c>
      <c r="AP1173">
        <v>99</v>
      </c>
      <c r="AQ1173">
        <v>99</v>
      </c>
      <c r="AR1173">
        <v>185.39130434782609</v>
      </c>
      <c r="AS1173">
        <v>28.836217506976801</v>
      </c>
    </row>
    <row r="1174" spans="1:45">
      <c r="A1174">
        <v>17</v>
      </c>
      <c r="B1174">
        <v>236</v>
      </c>
      <c r="C1174">
        <v>2023</v>
      </c>
      <c r="D1174">
        <v>8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5</v>
      </c>
      <c r="N1174">
        <v>99</v>
      </c>
      <c r="O1174">
        <v>99</v>
      </c>
      <c r="P1174">
        <v>99</v>
      </c>
      <c r="Q1174">
        <v>122</v>
      </c>
      <c r="R1174">
        <v>185</v>
      </c>
      <c r="S1174">
        <v>5.2432432432432412</v>
      </c>
      <c r="T1174">
        <v>5</v>
      </c>
      <c r="U1174">
        <v>181.12378378378375</v>
      </c>
      <c r="V1174">
        <v>46.486486486486491</v>
      </c>
      <c r="W1174">
        <v>0</v>
      </c>
      <c r="X1174">
        <v>0</v>
      </c>
      <c r="Y1174">
        <v>44.890529630957325</v>
      </c>
      <c r="Z1174">
        <v>1.7584607120910771</v>
      </c>
      <c r="AA1174">
        <v>0</v>
      </c>
      <c r="AB1174">
        <v>54.331427676879393</v>
      </c>
      <c r="AE1174">
        <v>5.4669030732860531</v>
      </c>
      <c r="AF1174">
        <v>4.2710354028695345</v>
      </c>
      <c r="AG1174">
        <v>477.36781609195401</v>
      </c>
      <c r="AH1174">
        <v>93.513513513513502</v>
      </c>
      <c r="AI1174">
        <v>69.72972972972974</v>
      </c>
      <c r="AJ1174">
        <v>97.464654948325219</v>
      </c>
      <c r="AK1174">
        <v>46.694709121883939</v>
      </c>
      <c r="AM1174">
        <v>-6.7175433593877427</v>
      </c>
      <c r="AN1174">
        <v>99</v>
      </c>
      <c r="AO1174">
        <v>99</v>
      </c>
      <c r="AP1174">
        <v>99</v>
      </c>
      <c r="AQ1174">
        <v>99</v>
      </c>
      <c r="AR1174">
        <v>184.87356321839081</v>
      </c>
      <c r="AS1174">
        <v>28.367559025534497</v>
      </c>
    </row>
    <row r="1175" spans="1:45">
      <c r="A1175">
        <v>17</v>
      </c>
      <c r="B1175">
        <v>237</v>
      </c>
      <c r="C1175">
        <v>2023</v>
      </c>
      <c r="D1175">
        <v>9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5</v>
      </c>
      <c r="N1175">
        <v>99</v>
      </c>
      <c r="O1175">
        <v>99</v>
      </c>
      <c r="P1175">
        <v>99</v>
      </c>
      <c r="Q1175">
        <v>170</v>
      </c>
      <c r="R1175">
        <v>298</v>
      </c>
      <c r="S1175">
        <v>4.8754208754208754</v>
      </c>
      <c r="T1175">
        <v>5</v>
      </c>
      <c r="U1175">
        <v>183.2127516778522</v>
      </c>
      <c r="V1175">
        <v>36.241610738255034</v>
      </c>
      <c r="W1175">
        <v>0</v>
      </c>
      <c r="X1175">
        <v>0.33557046979865779</v>
      </c>
      <c r="Y1175">
        <v>44.954200091327806</v>
      </c>
      <c r="Z1175">
        <v>1.4956546048156698</v>
      </c>
      <c r="AA1175">
        <v>0</v>
      </c>
      <c r="AB1175">
        <v>60.508612970582384</v>
      </c>
      <c r="AE1175">
        <v>7.7262120819289617</v>
      </c>
      <c r="AF1175">
        <v>6.1794668269631758</v>
      </c>
      <c r="AG1175">
        <v>517.79251700680277</v>
      </c>
      <c r="AH1175">
        <v>97.986577181208034</v>
      </c>
      <c r="AI1175">
        <v>66.77852348993288</v>
      </c>
      <c r="AJ1175">
        <v>113.65534999928732</v>
      </c>
      <c r="AK1175">
        <v>40.171299614902189</v>
      </c>
      <c r="AM1175">
        <v>-1.8812631251426923</v>
      </c>
      <c r="AN1175">
        <v>99</v>
      </c>
      <c r="AO1175">
        <v>99</v>
      </c>
      <c r="AP1175">
        <v>99</v>
      </c>
      <c r="AQ1175">
        <v>99</v>
      </c>
      <c r="AR1175">
        <v>187.50340136054425</v>
      </c>
      <c r="AS1175">
        <v>27.402435220598392</v>
      </c>
    </row>
    <row r="1176" spans="1:45">
      <c r="A1176">
        <v>17</v>
      </c>
      <c r="B1176">
        <v>238</v>
      </c>
      <c r="C1176">
        <v>2023</v>
      </c>
      <c r="D1176">
        <v>10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5</v>
      </c>
      <c r="N1176">
        <v>99</v>
      </c>
      <c r="O1176">
        <v>99</v>
      </c>
      <c r="P1176">
        <v>99</v>
      </c>
      <c r="Q1176">
        <v>294</v>
      </c>
      <c r="R1176">
        <v>464</v>
      </c>
      <c r="S1176">
        <v>4.4698275862068977</v>
      </c>
      <c r="T1176">
        <v>5</v>
      </c>
      <c r="U1176">
        <v>181.20603448275864</v>
      </c>
      <c r="V1176">
        <v>28.017241379310345</v>
      </c>
      <c r="W1176">
        <v>0</v>
      </c>
      <c r="X1176">
        <v>0</v>
      </c>
      <c r="Y1176">
        <v>44.815825289105774</v>
      </c>
      <c r="Z1176">
        <v>1.5040015491776102</v>
      </c>
      <c r="AA1176">
        <v>0</v>
      </c>
      <c r="AB1176">
        <v>58.297266290600398</v>
      </c>
      <c r="AE1176">
        <v>10.671573137074517</v>
      </c>
      <c r="AF1176">
        <v>9.2651095669433214</v>
      </c>
      <c r="AG1176">
        <v>535.70444444444445</v>
      </c>
      <c r="AH1176">
        <v>96.120689655172441</v>
      </c>
      <c r="AI1176">
        <v>54.956896551724149</v>
      </c>
      <c r="AJ1176">
        <v>105.17225754934</v>
      </c>
      <c r="AK1176">
        <v>54.424124663722701</v>
      </c>
      <c r="AM1176">
        <v>-2.1591915331891296</v>
      </c>
      <c r="AN1176">
        <v>99</v>
      </c>
      <c r="AO1176">
        <v>99</v>
      </c>
      <c r="AP1176">
        <v>99</v>
      </c>
      <c r="AQ1176">
        <v>99</v>
      </c>
      <c r="AR1176">
        <v>188.74666666666673</v>
      </c>
      <c r="AS1176">
        <v>26.598191538648312</v>
      </c>
    </row>
    <row r="1177" spans="1:45">
      <c r="A1177">
        <v>17</v>
      </c>
      <c r="B1177">
        <v>239</v>
      </c>
      <c r="C1177">
        <v>2023</v>
      </c>
      <c r="D1177">
        <v>11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5</v>
      </c>
      <c r="N1177">
        <v>99</v>
      </c>
      <c r="O1177">
        <v>99</v>
      </c>
      <c r="P1177">
        <v>99</v>
      </c>
      <c r="Q1177">
        <v>321</v>
      </c>
      <c r="R1177">
        <v>491</v>
      </c>
      <c r="S1177">
        <v>4.4662576687116555</v>
      </c>
      <c r="T1177">
        <v>5</v>
      </c>
      <c r="U1177">
        <v>170.17148676171067</v>
      </c>
      <c r="V1177">
        <v>24.032586558044805</v>
      </c>
      <c r="W1177">
        <v>0</v>
      </c>
      <c r="X1177">
        <v>0</v>
      </c>
      <c r="Y1177">
        <v>44.264117055304304</v>
      </c>
      <c r="Z1177">
        <v>1.3657121687664202</v>
      </c>
      <c r="AA1177">
        <v>0</v>
      </c>
      <c r="AB1177">
        <v>48.97424832166768</v>
      </c>
      <c r="AE1177">
        <v>10.444586258242929</v>
      </c>
      <c r="AF1177">
        <v>8.4242248565155879</v>
      </c>
      <c r="AG1177">
        <v>525.77499999999998</v>
      </c>
      <c r="AH1177">
        <v>96.945010183299374</v>
      </c>
      <c r="AI1177">
        <v>62.118126272912399</v>
      </c>
      <c r="AJ1177">
        <v>108.50103398124848</v>
      </c>
      <c r="AK1177">
        <v>51.962122313924787</v>
      </c>
      <c r="AM1177">
        <v>4.1301066703303473</v>
      </c>
      <c r="AN1177">
        <v>99</v>
      </c>
      <c r="AO1177">
        <v>99</v>
      </c>
      <c r="AP1177">
        <v>99</v>
      </c>
      <c r="AQ1177">
        <v>99</v>
      </c>
      <c r="AR1177">
        <v>185.46250000000001</v>
      </c>
      <c r="AS1177">
        <v>26.165341703534004</v>
      </c>
    </row>
    <row r="1178" spans="1:45">
      <c r="A1178">
        <v>17</v>
      </c>
      <c r="B1178">
        <v>240</v>
      </c>
      <c r="C1178">
        <v>2023</v>
      </c>
      <c r="D1178">
        <v>12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5</v>
      </c>
      <c r="N1178">
        <v>99</v>
      </c>
      <c r="O1178">
        <v>99</v>
      </c>
      <c r="P1178">
        <v>99</v>
      </c>
      <c r="Q1178">
        <v>72</v>
      </c>
      <c r="R1178">
        <v>114</v>
      </c>
      <c r="S1178">
        <v>4.1228070175438596</v>
      </c>
      <c r="T1178">
        <v>5</v>
      </c>
      <c r="U1178">
        <v>164.0271929824562</v>
      </c>
      <c r="V1178">
        <v>20.175438596491237</v>
      </c>
      <c r="W1178">
        <v>0</v>
      </c>
      <c r="X1178">
        <v>0</v>
      </c>
      <c r="Y1178">
        <v>43.514011224229847</v>
      </c>
      <c r="Z1178">
        <v>1.4088713342395689</v>
      </c>
      <c r="AA1178">
        <v>0</v>
      </c>
      <c r="AB1178">
        <v>53.692995148618515</v>
      </c>
      <c r="AE1178">
        <v>8.6757990867579942</v>
      </c>
      <c r="AF1178">
        <v>6.6266520471670249</v>
      </c>
      <c r="AG1178">
        <v>529.07339449541269</v>
      </c>
      <c r="AH1178">
        <v>95.614035087719301</v>
      </c>
      <c r="AI1178">
        <v>48.245614035087719</v>
      </c>
      <c r="AJ1178">
        <v>103.51383424114438</v>
      </c>
      <c r="AK1178">
        <v>37.179461942479548</v>
      </c>
      <c r="AM1178">
        <v>2.1819037433432689</v>
      </c>
      <c r="AN1178">
        <v>99</v>
      </c>
      <c r="AO1178">
        <v>99</v>
      </c>
      <c r="AP1178">
        <v>99</v>
      </c>
      <c r="AQ1178">
        <v>99</v>
      </c>
      <c r="AR1178">
        <v>184.89908256880736</v>
      </c>
      <c r="AS1178">
        <v>25.33922480512889</v>
      </c>
    </row>
    <row r="1179" spans="1:45">
      <c r="A1179">
        <v>17</v>
      </c>
      <c r="B1179">
        <v>241</v>
      </c>
      <c r="C1179">
        <v>2023</v>
      </c>
      <c r="D1179">
        <v>1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6</v>
      </c>
      <c r="N1179">
        <v>99</v>
      </c>
      <c r="O1179">
        <v>99</v>
      </c>
      <c r="P1179">
        <v>99</v>
      </c>
      <c r="Q1179">
        <v>243</v>
      </c>
      <c r="R1179">
        <v>355</v>
      </c>
      <c r="S1179">
        <v>4.6694915254237293</v>
      </c>
      <c r="T1179">
        <v>6</v>
      </c>
      <c r="U1179">
        <v>188.67295774647897</v>
      </c>
      <c r="V1179">
        <v>29.29577464788732</v>
      </c>
      <c r="W1179">
        <v>0</v>
      </c>
      <c r="X1179">
        <v>0</v>
      </c>
      <c r="Y1179">
        <v>42.687327023776312</v>
      </c>
      <c r="Z1179">
        <v>1.6207513101919535</v>
      </c>
      <c r="AA1179">
        <v>0</v>
      </c>
      <c r="AB1179">
        <v>45.750803543556628</v>
      </c>
      <c r="AE1179">
        <v>12.369337979094079</v>
      </c>
      <c r="AF1179">
        <v>10.11676307807195</v>
      </c>
      <c r="AG1179">
        <v>521.40312500000005</v>
      </c>
      <c r="AH1179">
        <v>90.1408450704225</v>
      </c>
      <c r="AI1179">
        <v>43.380281690140848</v>
      </c>
      <c r="AJ1179">
        <v>116.02107832301138</v>
      </c>
      <c r="AK1179">
        <v>55.424890666219191</v>
      </c>
      <c r="AM1179">
        <v>-8.1099058157111816</v>
      </c>
      <c r="AN1179">
        <v>99</v>
      </c>
      <c r="AO1179">
        <v>99</v>
      </c>
      <c r="AP1179">
        <v>99</v>
      </c>
      <c r="AQ1179">
        <v>99</v>
      </c>
      <c r="AR1179">
        <v>190.04062500000001</v>
      </c>
      <c r="AS1179">
        <v>27.39263457479171</v>
      </c>
    </row>
    <row r="1180" spans="1:45">
      <c r="A1180">
        <v>17</v>
      </c>
      <c r="B1180">
        <v>242</v>
      </c>
      <c r="C1180">
        <v>2023</v>
      </c>
      <c r="D1180">
        <v>2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6</v>
      </c>
      <c r="N1180">
        <v>99</v>
      </c>
      <c r="O1180">
        <v>99</v>
      </c>
      <c r="P1180">
        <v>99</v>
      </c>
      <c r="Q1180">
        <v>185</v>
      </c>
      <c r="R1180">
        <v>269</v>
      </c>
      <c r="S1180">
        <v>4.7537313432835804</v>
      </c>
      <c r="T1180">
        <v>6</v>
      </c>
      <c r="U1180">
        <v>194.02862453531597</v>
      </c>
      <c r="V1180">
        <v>31.598513011152409</v>
      </c>
      <c r="W1180">
        <v>0</v>
      </c>
      <c r="X1180">
        <v>0.7434944237918214</v>
      </c>
      <c r="Y1180">
        <v>44.563390779162823</v>
      </c>
      <c r="Z1180">
        <v>1.579549023885378</v>
      </c>
      <c r="AA1180">
        <v>0</v>
      </c>
      <c r="AB1180">
        <v>41.516255646140372</v>
      </c>
      <c r="AE1180">
        <v>11.340640809443501</v>
      </c>
      <c r="AF1180">
        <v>9.6079253966831004</v>
      </c>
      <c r="AG1180">
        <v>528.07086614173238</v>
      </c>
      <c r="AH1180">
        <v>94.423791821561366</v>
      </c>
      <c r="AI1180">
        <v>46.096654275092931</v>
      </c>
      <c r="AJ1180">
        <v>124.4571950639528</v>
      </c>
      <c r="AK1180">
        <v>37.34898910038028</v>
      </c>
      <c r="AM1180">
        <v>-10.928635239284919</v>
      </c>
      <c r="AN1180">
        <v>99</v>
      </c>
      <c r="AO1180">
        <v>99</v>
      </c>
      <c r="AP1180">
        <v>99</v>
      </c>
      <c r="AQ1180">
        <v>99</v>
      </c>
      <c r="AR1180">
        <v>190.33464566929135</v>
      </c>
      <c r="AS1180">
        <v>27.746246725390478</v>
      </c>
    </row>
    <row r="1181" spans="1:45">
      <c r="A1181">
        <v>17</v>
      </c>
      <c r="B1181">
        <v>243</v>
      </c>
      <c r="C1181">
        <v>2023</v>
      </c>
      <c r="D1181">
        <v>3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6</v>
      </c>
      <c r="N1181">
        <v>99</v>
      </c>
      <c r="O1181">
        <v>99</v>
      </c>
      <c r="P1181">
        <v>99</v>
      </c>
      <c r="Q1181">
        <v>174</v>
      </c>
      <c r="R1181">
        <v>247</v>
      </c>
      <c r="S1181">
        <v>4.7044534412955477</v>
      </c>
      <c r="T1181">
        <v>6</v>
      </c>
      <c r="U1181">
        <v>183.98987854251004</v>
      </c>
      <c r="V1181">
        <v>29.959514170040489</v>
      </c>
      <c r="W1181">
        <v>0</v>
      </c>
      <c r="X1181">
        <v>0.40485829959514158</v>
      </c>
      <c r="Y1181">
        <v>44.054866633260161</v>
      </c>
      <c r="Z1181">
        <v>1.6413496732435104</v>
      </c>
      <c r="AA1181">
        <v>0</v>
      </c>
      <c r="AB1181">
        <v>36.70998083717727</v>
      </c>
      <c r="AE1181">
        <v>10.452814219212868</v>
      </c>
      <c r="AF1181">
        <v>8.771496395609919</v>
      </c>
      <c r="AG1181">
        <v>495.22127659574465</v>
      </c>
      <c r="AH1181">
        <v>93.927125506072883</v>
      </c>
      <c r="AI1181">
        <v>46.963562753036442</v>
      </c>
      <c r="AJ1181">
        <v>128.78942889117499</v>
      </c>
      <c r="AK1181">
        <v>38.114304055068729</v>
      </c>
      <c r="AM1181">
        <v>-44.719877726249656</v>
      </c>
      <c r="AN1181">
        <v>99</v>
      </c>
      <c r="AO1181">
        <v>99</v>
      </c>
      <c r="AP1181">
        <v>99</v>
      </c>
      <c r="AQ1181">
        <v>99</v>
      </c>
      <c r="AR1181">
        <v>187.97446808510645</v>
      </c>
      <c r="AS1181">
        <v>27.219539040974809</v>
      </c>
    </row>
    <row r="1182" spans="1:45">
      <c r="A1182">
        <v>17</v>
      </c>
      <c r="B1182">
        <v>244</v>
      </c>
      <c r="C1182">
        <v>2023</v>
      </c>
      <c r="D1182">
        <v>4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6</v>
      </c>
      <c r="N1182">
        <v>99</v>
      </c>
      <c r="O1182">
        <v>99</v>
      </c>
      <c r="P1182">
        <v>99</v>
      </c>
      <c r="Q1182">
        <v>165</v>
      </c>
      <c r="R1182">
        <v>221</v>
      </c>
      <c r="S1182">
        <v>5.1131221719457027</v>
      </c>
      <c r="T1182">
        <v>6</v>
      </c>
      <c r="U1182">
        <v>194.79592760180984</v>
      </c>
      <c r="V1182">
        <v>41.176470588235304</v>
      </c>
      <c r="W1182">
        <v>0</v>
      </c>
      <c r="X1182">
        <v>0</v>
      </c>
      <c r="Y1182">
        <v>41.794135981261199</v>
      </c>
      <c r="Z1182">
        <v>1.9451435588953403</v>
      </c>
      <c r="AA1182">
        <v>0</v>
      </c>
      <c r="AB1182">
        <v>52.347940362629807</v>
      </c>
      <c r="AE1182">
        <v>10.013593112822836</v>
      </c>
      <c r="AF1182">
        <v>8.4023134618646242</v>
      </c>
      <c r="AG1182">
        <v>512.16190476190491</v>
      </c>
      <c r="AH1182">
        <v>95.022624434389158</v>
      </c>
      <c r="AI1182">
        <v>54.751131221719447</v>
      </c>
      <c r="AJ1182">
        <v>187.67571443009888</v>
      </c>
      <c r="AK1182">
        <v>18.156076277116757</v>
      </c>
      <c r="AM1182">
        <v>-31.500357391525849</v>
      </c>
      <c r="AN1182">
        <v>99</v>
      </c>
      <c r="AO1182">
        <v>99</v>
      </c>
      <c r="AP1182">
        <v>99</v>
      </c>
      <c r="AQ1182">
        <v>99</v>
      </c>
      <c r="AR1182">
        <v>189.16666666666663</v>
      </c>
      <c r="AS1182">
        <v>28.626640585718647</v>
      </c>
    </row>
    <row r="1183" spans="1:45">
      <c r="A1183">
        <v>17</v>
      </c>
      <c r="B1183">
        <v>245</v>
      </c>
      <c r="C1183">
        <v>2023</v>
      </c>
      <c r="D1183">
        <v>5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6</v>
      </c>
      <c r="N1183">
        <v>99</v>
      </c>
      <c r="O1183">
        <v>99</v>
      </c>
      <c r="P1183">
        <v>99</v>
      </c>
      <c r="Q1183">
        <v>190</v>
      </c>
      <c r="R1183">
        <v>269</v>
      </c>
      <c r="S1183">
        <v>5.3754646840148688</v>
      </c>
      <c r="T1183">
        <v>6</v>
      </c>
      <c r="U1183">
        <v>199.23308550185877</v>
      </c>
      <c r="V1183">
        <v>44.9814126394052</v>
      </c>
      <c r="W1183">
        <v>0</v>
      </c>
      <c r="X1183">
        <v>0</v>
      </c>
      <c r="Y1183">
        <v>48.563088754366163</v>
      </c>
      <c r="Z1183">
        <v>2.0305089981341404</v>
      </c>
      <c r="AA1183">
        <v>0</v>
      </c>
      <c r="AB1183">
        <v>60.936688524719997</v>
      </c>
      <c r="AE1183">
        <v>8.3127317676143395</v>
      </c>
      <c r="AF1183">
        <v>7.0072814997658988</v>
      </c>
      <c r="AG1183">
        <v>500.34883720930225</v>
      </c>
      <c r="AH1183">
        <v>95.910780669144998</v>
      </c>
      <c r="AI1183">
        <v>62.081784386617102</v>
      </c>
      <c r="AJ1183">
        <v>111.1044379944329</v>
      </c>
      <c r="AK1183">
        <v>37.365425313757349</v>
      </c>
      <c r="AM1183">
        <v>-17.532576604747906</v>
      </c>
      <c r="AN1183">
        <v>99</v>
      </c>
      <c r="AO1183">
        <v>99</v>
      </c>
      <c r="AP1183">
        <v>99</v>
      </c>
      <c r="AQ1183">
        <v>99</v>
      </c>
      <c r="AR1183">
        <v>189.03875968992247</v>
      </c>
      <c r="AS1183">
        <v>29.314498954500365</v>
      </c>
    </row>
    <row r="1184" spans="1:45">
      <c r="A1184">
        <v>17</v>
      </c>
      <c r="B1184">
        <v>246</v>
      </c>
      <c r="C1184">
        <v>2023</v>
      </c>
      <c r="D1184">
        <v>6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6</v>
      </c>
      <c r="N1184">
        <v>99</v>
      </c>
      <c r="O1184">
        <v>99</v>
      </c>
      <c r="P1184">
        <v>99</v>
      </c>
      <c r="Q1184">
        <v>285</v>
      </c>
      <c r="R1184">
        <v>397</v>
      </c>
      <c r="S1184">
        <v>5.1964735516372809</v>
      </c>
      <c r="T1184">
        <v>6</v>
      </c>
      <c r="U1184">
        <v>198.22292191435764</v>
      </c>
      <c r="V1184">
        <v>43.073047858942076</v>
      </c>
      <c r="W1184">
        <v>0</v>
      </c>
      <c r="X1184">
        <v>0</v>
      </c>
      <c r="Y1184">
        <v>38.320865977900461</v>
      </c>
      <c r="Z1184">
        <v>1.7259867859635063</v>
      </c>
      <c r="AA1184">
        <v>0</v>
      </c>
      <c r="AB1184">
        <v>54.544740174039646</v>
      </c>
      <c r="AE1184">
        <v>8.0413206400648196</v>
      </c>
      <c r="AF1184">
        <v>6.7556181354753138</v>
      </c>
      <c r="AG1184">
        <v>506.29551451187342</v>
      </c>
      <c r="AH1184">
        <v>95.465994962216627</v>
      </c>
      <c r="AI1184">
        <v>59.193954659949618</v>
      </c>
      <c r="AJ1184">
        <v>103.40065914845138</v>
      </c>
      <c r="AK1184">
        <v>41.79560705778885</v>
      </c>
      <c r="AM1184">
        <v>-30.30410195037102</v>
      </c>
      <c r="AN1184">
        <v>99</v>
      </c>
      <c r="AO1184">
        <v>99</v>
      </c>
      <c r="AP1184">
        <v>99</v>
      </c>
      <c r="AQ1184">
        <v>99</v>
      </c>
      <c r="AR1184">
        <v>190.28232189973619</v>
      </c>
      <c r="AS1184">
        <v>28.890516332285642</v>
      </c>
    </row>
    <row r="1185" spans="1:45">
      <c r="A1185">
        <v>17</v>
      </c>
      <c r="B1185">
        <v>247</v>
      </c>
      <c r="C1185">
        <v>2023</v>
      </c>
      <c r="D1185">
        <v>7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6</v>
      </c>
      <c r="N1185">
        <v>99</v>
      </c>
      <c r="O1185">
        <v>99</v>
      </c>
      <c r="P1185">
        <v>99</v>
      </c>
      <c r="Q1185">
        <v>161</v>
      </c>
      <c r="R1185">
        <v>246</v>
      </c>
      <c r="S1185">
        <v>5.6544715447154479</v>
      </c>
      <c r="T1185">
        <v>6</v>
      </c>
      <c r="U1185">
        <v>199.11341463414649</v>
      </c>
      <c r="V1185">
        <v>54.471544715447159</v>
      </c>
      <c r="W1185">
        <v>0</v>
      </c>
      <c r="X1185">
        <v>0</v>
      </c>
      <c r="Y1185">
        <v>46.594482459377851</v>
      </c>
      <c r="Z1185">
        <v>1.724559660188079</v>
      </c>
      <c r="AA1185">
        <v>0</v>
      </c>
      <c r="AB1185">
        <v>59.085093206073296</v>
      </c>
      <c r="AE1185">
        <v>8.7857142857142883</v>
      </c>
      <c r="AF1185">
        <v>7.3856950456544386</v>
      </c>
      <c r="AG1185">
        <v>493.29257641921402</v>
      </c>
      <c r="AH1185">
        <v>93.089430894308947</v>
      </c>
      <c r="AI1185">
        <v>68.292682926829286</v>
      </c>
      <c r="AJ1185">
        <v>95.13790031262414</v>
      </c>
      <c r="AK1185">
        <v>66.692788846436414</v>
      </c>
      <c r="AM1185">
        <v>-7.1588025159221607</v>
      </c>
      <c r="AN1185">
        <v>99</v>
      </c>
      <c r="AO1185">
        <v>99</v>
      </c>
      <c r="AP1185">
        <v>99</v>
      </c>
      <c r="AQ1185">
        <v>99</v>
      </c>
      <c r="AR1185">
        <v>188.09606986899564</v>
      </c>
      <c r="AS1185">
        <v>29.881273106004809</v>
      </c>
    </row>
    <row r="1186" spans="1:45">
      <c r="A1186">
        <v>17</v>
      </c>
      <c r="B1186">
        <v>248</v>
      </c>
      <c r="C1186">
        <v>2023</v>
      </c>
      <c r="D1186">
        <v>8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6</v>
      </c>
      <c r="N1186">
        <v>99</v>
      </c>
      <c r="O1186">
        <v>99</v>
      </c>
      <c r="P1186">
        <v>99</v>
      </c>
      <c r="Q1186">
        <v>224</v>
      </c>
      <c r="R1186">
        <v>352</v>
      </c>
      <c r="S1186">
        <v>5.3977272727272716</v>
      </c>
      <c r="T1186">
        <v>6</v>
      </c>
      <c r="U1186">
        <v>197.27244318181815</v>
      </c>
      <c r="V1186">
        <v>45.738636363636367</v>
      </c>
      <c r="W1186">
        <v>0</v>
      </c>
      <c r="X1186">
        <v>0</v>
      </c>
      <c r="Y1186">
        <v>41.549605576664</v>
      </c>
      <c r="Z1186">
        <v>1.6309490595082188</v>
      </c>
      <c r="AA1186">
        <v>0</v>
      </c>
      <c r="AB1186">
        <v>56.15496319266105</v>
      </c>
      <c r="AE1186">
        <v>10.401891252955085</v>
      </c>
      <c r="AF1186">
        <v>8.8510551622668121</v>
      </c>
      <c r="AG1186">
        <v>500.38348082595888</v>
      </c>
      <c r="AH1186">
        <v>96.306818181818173</v>
      </c>
      <c r="AI1186">
        <v>67.897727272727266</v>
      </c>
      <c r="AJ1186">
        <v>98.298656164837951</v>
      </c>
      <c r="AK1186">
        <v>33.04021719480847</v>
      </c>
      <c r="AM1186">
        <v>-32.378948235408743</v>
      </c>
      <c r="AN1186">
        <v>99</v>
      </c>
      <c r="AO1186">
        <v>99</v>
      </c>
      <c r="AP1186">
        <v>99</v>
      </c>
      <c r="AQ1186">
        <v>99</v>
      </c>
      <c r="AR1186">
        <v>188.74336283185841</v>
      </c>
      <c r="AS1186">
        <v>29.019673306127157</v>
      </c>
    </row>
    <row r="1187" spans="1:45">
      <c r="A1187">
        <v>17</v>
      </c>
      <c r="B1187">
        <v>249</v>
      </c>
      <c r="C1187">
        <v>2023</v>
      </c>
      <c r="D1187">
        <v>9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6</v>
      </c>
      <c r="N1187">
        <v>99</v>
      </c>
      <c r="O1187">
        <v>99</v>
      </c>
      <c r="P1187">
        <v>99</v>
      </c>
      <c r="Q1187">
        <v>237</v>
      </c>
      <c r="R1187">
        <v>417</v>
      </c>
      <c r="S1187">
        <v>5.2997601918465218</v>
      </c>
      <c r="T1187">
        <v>6</v>
      </c>
      <c r="U1187">
        <v>202.16402877697828</v>
      </c>
      <c r="V1187">
        <v>47.482014388489198</v>
      </c>
      <c r="W1187">
        <v>0</v>
      </c>
      <c r="X1187">
        <v>0.23980815347721821</v>
      </c>
      <c r="Y1187">
        <v>39.302271412800792</v>
      </c>
      <c r="Z1187">
        <v>1.5758443178800017</v>
      </c>
      <c r="AA1187">
        <v>0</v>
      </c>
      <c r="AB1187">
        <v>48.80047241625519</v>
      </c>
      <c r="AE1187">
        <v>10.811511537464352</v>
      </c>
      <c r="AF1187">
        <v>9.541551140409263</v>
      </c>
      <c r="AG1187">
        <v>521.9804400977996</v>
      </c>
      <c r="AH1187">
        <v>97.841726618705025</v>
      </c>
      <c r="AI1187">
        <v>68.585131894484419</v>
      </c>
      <c r="AJ1187">
        <v>104.02686604653643</v>
      </c>
      <c r="AK1187">
        <v>42.741255186985398</v>
      </c>
      <c r="AM1187">
        <v>-21.833504193415362</v>
      </c>
      <c r="AN1187">
        <v>99</v>
      </c>
      <c r="AO1187">
        <v>99</v>
      </c>
      <c r="AP1187">
        <v>99</v>
      </c>
      <c r="AQ1187">
        <v>99</v>
      </c>
      <c r="AR1187">
        <v>190.68948655256725</v>
      </c>
      <c r="AS1187">
        <v>29.051594901881845</v>
      </c>
    </row>
    <row r="1188" spans="1:45">
      <c r="A1188">
        <v>17</v>
      </c>
      <c r="B1188">
        <v>250</v>
      </c>
      <c r="C1188">
        <v>2023</v>
      </c>
      <c r="D1188">
        <v>10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6</v>
      </c>
      <c r="N1188">
        <v>99</v>
      </c>
      <c r="O1188">
        <v>99</v>
      </c>
      <c r="P1188">
        <v>99</v>
      </c>
      <c r="Q1188">
        <v>435</v>
      </c>
      <c r="R1188">
        <v>683</v>
      </c>
      <c r="S1188">
        <v>4.6847507331378289</v>
      </c>
      <c r="T1188">
        <v>6</v>
      </c>
      <c r="U1188">
        <v>189.25944363103977</v>
      </c>
      <c r="V1188">
        <v>27.086383601756957</v>
      </c>
      <c r="W1188">
        <v>0</v>
      </c>
      <c r="X1188">
        <v>0</v>
      </c>
      <c r="Y1188">
        <v>42.717257058969501</v>
      </c>
      <c r="Z1188">
        <v>1.4313344060122879</v>
      </c>
      <c r="AA1188">
        <v>0</v>
      </c>
      <c r="AB1188">
        <v>47.053477996402307</v>
      </c>
      <c r="AE1188">
        <v>15.708371665133399</v>
      </c>
      <c r="AF1188">
        <v>14.24420401718462</v>
      </c>
      <c r="AG1188">
        <v>544.25887573964496</v>
      </c>
      <c r="AH1188">
        <v>98.82869692532941</v>
      </c>
      <c r="AI1188">
        <v>58.272327964860914</v>
      </c>
      <c r="AJ1188">
        <v>100.83856757789697</v>
      </c>
      <c r="AK1188">
        <v>41.058423285001155</v>
      </c>
      <c r="AM1188">
        <v>-23.145331722194513</v>
      </c>
      <c r="AN1188">
        <v>99</v>
      </c>
      <c r="AO1188">
        <v>99</v>
      </c>
      <c r="AP1188">
        <v>99</v>
      </c>
      <c r="AQ1188">
        <v>99</v>
      </c>
      <c r="AR1188">
        <v>189.82396449704137</v>
      </c>
      <c r="AS1188">
        <v>27.349870107762062</v>
      </c>
    </row>
    <row r="1189" spans="1:45">
      <c r="A1189">
        <v>17</v>
      </c>
      <c r="B1189">
        <v>251</v>
      </c>
      <c r="C1189">
        <v>2023</v>
      </c>
      <c r="D1189">
        <v>11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6</v>
      </c>
      <c r="N1189">
        <v>99</v>
      </c>
      <c r="O1189">
        <v>99</v>
      </c>
      <c r="P1189">
        <v>99</v>
      </c>
      <c r="Q1189">
        <v>494</v>
      </c>
      <c r="R1189">
        <v>736</v>
      </c>
      <c r="S1189">
        <v>4.8087431693989071</v>
      </c>
      <c r="T1189">
        <v>6</v>
      </c>
      <c r="U1189">
        <v>190.53274456521737</v>
      </c>
      <c r="V1189">
        <v>31.385869565217394</v>
      </c>
      <c r="W1189">
        <v>0</v>
      </c>
      <c r="X1189">
        <v>0</v>
      </c>
      <c r="Y1189">
        <v>42.881243696348761</v>
      </c>
      <c r="Z1189">
        <v>1.4107159762127743</v>
      </c>
      <c r="AA1189">
        <v>0</v>
      </c>
      <c r="AB1189">
        <v>41.521981914175925</v>
      </c>
      <c r="AE1189">
        <v>15.656243352478196</v>
      </c>
      <c r="AF1189">
        <v>14.138687732051537</v>
      </c>
      <c r="AG1189">
        <v>535.08495821727035</v>
      </c>
      <c r="AH1189">
        <v>97.282608695652172</v>
      </c>
      <c r="AI1189">
        <v>63.722826086956523</v>
      </c>
      <c r="AJ1189">
        <v>109.74411753544388</v>
      </c>
      <c r="AK1189">
        <v>47.620280183562606</v>
      </c>
      <c r="AM1189">
        <v>-11.130748316216859</v>
      </c>
      <c r="AN1189">
        <v>99</v>
      </c>
      <c r="AO1189">
        <v>99</v>
      </c>
      <c r="AP1189">
        <v>99</v>
      </c>
      <c r="AQ1189">
        <v>99</v>
      </c>
      <c r="AR1189">
        <v>189.62952646239555</v>
      </c>
      <c r="AS1189">
        <v>27.625865244725833</v>
      </c>
    </row>
    <row r="1190" spans="1:45">
      <c r="A1190">
        <v>17</v>
      </c>
      <c r="B1190">
        <v>252</v>
      </c>
      <c r="C1190">
        <v>2023</v>
      </c>
      <c r="D1190">
        <v>12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6</v>
      </c>
      <c r="N1190">
        <v>99</v>
      </c>
      <c r="O1190">
        <v>99</v>
      </c>
      <c r="P1190">
        <v>99</v>
      </c>
      <c r="Q1190">
        <v>118</v>
      </c>
      <c r="R1190">
        <v>167</v>
      </c>
      <c r="S1190">
        <v>4.6325301204819276</v>
      </c>
      <c r="T1190">
        <v>6</v>
      </c>
      <c r="U1190">
        <v>183.79940119760485</v>
      </c>
      <c r="V1190">
        <v>27.54491017964072</v>
      </c>
      <c r="W1190">
        <v>0</v>
      </c>
      <c r="X1190">
        <v>0</v>
      </c>
      <c r="Y1190">
        <v>43.387497160139375</v>
      </c>
      <c r="Z1190">
        <v>1.5842110222654118</v>
      </c>
      <c r="AA1190">
        <v>0</v>
      </c>
      <c r="AB1190">
        <v>50.989967717073085</v>
      </c>
      <c r="AE1190">
        <v>12.709284627092842</v>
      </c>
      <c r="AF1190">
        <v>10.877623589465175</v>
      </c>
      <c r="AG1190">
        <v>546.31055900621118</v>
      </c>
      <c r="AH1190">
        <v>96.407185628742525</v>
      </c>
      <c r="AI1190">
        <v>47.904191616766475</v>
      </c>
      <c r="AJ1190">
        <v>114.40650179287238</v>
      </c>
      <c r="AK1190">
        <v>43.022620778678657</v>
      </c>
      <c r="AM1190">
        <v>-16.531087160279196</v>
      </c>
      <c r="AN1190">
        <v>99</v>
      </c>
      <c r="AO1190">
        <v>99</v>
      </c>
      <c r="AP1190">
        <v>99</v>
      </c>
      <c r="AQ1190">
        <v>99</v>
      </c>
      <c r="AR1190">
        <v>188.16149068322977</v>
      </c>
      <c r="AS1190">
        <v>27.317405990396249</v>
      </c>
    </row>
    <row r="1191" spans="1:45">
      <c r="A1191">
        <v>17</v>
      </c>
      <c r="B1191">
        <v>253</v>
      </c>
      <c r="C1191">
        <v>2023</v>
      </c>
      <c r="D1191">
        <v>1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7</v>
      </c>
      <c r="N1191">
        <v>99</v>
      </c>
      <c r="O1191">
        <v>99</v>
      </c>
      <c r="P1191">
        <v>99</v>
      </c>
      <c r="Q1191">
        <v>364</v>
      </c>
      <c r="R1191">
        <v>541</v>
      </c>
      <c r="S1191">
        <v>5.4259259259259247</v>
      </c>
      <c r="T1191">
        <v>7</v>
      </c>
      <c r="U1191">
        <v>220.53031423290187</v>
      </c>
      <c r="V1191">
        <v>44.362292051756008</v>
      </c>
      <c r="W1191">
        <v>100</v>
      </c>
      <c r="X1191">
        <v>0.92421441774491675</v>
      </c>
      <c r="Y1191">
        <v>45.768372124889346</v>
      </c>
      <c r="Z1191">
        <v>1.6721024900727781</v>
      </c>
      <c r="AA1191">
        <v>0</v>
      </c>
      <c r="AB1191">
        <v>46.728917527521403</v>
      </c>
      <c r="AE1191">
        <v>18.850174216027877</v>
      </c>
      <c r="AF1191">
        <v>18.020595155776221</v>
      </c>
      <c r="AG1191">
        <v>548.73481781376529</v>
      </c>
      <c r="AH1191">
        <v>90.573012939001842</v>
      </c>
      <c r="AI1191">
        <v>54.528650646950076</v>
      </c>
      <c r="AJ1191">
        <v>120.4655129066639</v>
      </c>
      <c r="AK1191">
        <v>55.915487170755611</v>
      </c>
      <c r="AM1191">
        <v>-3.5956054083774296</v>
      </c>
      <c r="AN1191">
        <v>99</v>
      </c>
      <c r="AO1191">
        <v>99</v>
      </c>
      <c r="AP1191">
        <v>99</v>
      </c>
      <c r="AQ1191">
        <v>99</v>
      </c>
      <c r="AR1191">
        <v>194.22469635627536</v>
      </c>
      <c r="AS1191">
        <v>29.95879758274112</v>
      </c>
    </row>
    <row r="1192" spans="1:45">
      <c r="A1192">
        <v>17</v>
      </c>
      <c r="B1192">
        <v>254</v>
      </c>
      <c r="C1192">
        <v>2023</v>
      </c>
      <c r="D1192">
        <v>2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7</v>
      </c>
      <c r="N1192">
        <v>99</v>
      </c>
      <c r="O1192">
        <v>99</v>
      </c>
      <c r="P1192">
        <v>99</v>
      </c>
      <c r="Q1192">
        <v>279</v>
      </c>
      <c r="R1192">
        <v>425</v>
      </c>
      <c r="S1192">
        <v>5.129716981132078</v>
      </c>
      <c r="T1192">
        <v>7</v>
      </c>
      <c r="U1192">
        <v>213.90894117647076</v>
      </c>
      <c r="V1192">
        <v>39.294117647058826</v>
      </c>
      <c r="W1192">
        <v>100</v>
      </c>
      <c r="X1192">
        <v>0.47058823529411759</v>
      </c>
      <c r="Y1192">
        <v>40.691179735791991</v>
      </c>
      <c r="Z1192">
        <v>1.6560417512008925</v>
      </c>
      <c r="AA1192">
        <v>0</v>
      </c>
      <c r="AB1192">
        <v>50.786591974051774</v>
      </c>
      <c r="AE1192">
        <v>17.917369308600346</v>
      </c>
      <c r="AF1192">
        <v>16.735142136224816</v>
      </c>
      <c r="AG1192">
        <v>539.1356783919598</v>
      </c>
      <c r="AH1192">
        <v>92.941176470588246</v>
      </c>
      <c r="AI1192">
        <v>47.294117647058819</v>
      </c>
      <c r="AJ1192">
        <v>141.76610960515211</v>
      </c>
      <c r="AK1192">
        <v>33.878601471740843</v>
      </c>
      <c r="AM1192">
        <v>-6.7318478535396586</v>
      </c>
      <c r="AN1192">
        <v>99</v>
      </c>
      <c r="AO1192">
        <v>99</v>
      </c>
      <c r="AP1192">
        <v>99</v>
      </c>
      <c r="AQ1192">
        <v>99</v>
      </c>
      <c r="AR1192">
        <v>194.12814070351763</v>
      </c>
      <c r="AS1192">
        <v>29.142571255601879</v>
      </c>
    </row>
    <row r="1193" spans="1:45">
      <c r="A1193">
        <v>17</v>
      </c>
      <c r="B1193">
        <v>255</v>
      </c>
      <c r="C1193">
        <v>2023</v>
      </c>
      <c r="D1193">
        <v>3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7</v>
      </c>
      <c r="N1193">
        <v>99</v>
      </c>
      <c r="O1193">
        <v>99</v>
      </c>
      <c r="P1193">
        <v>99</v>
      </c>
      <c r="Q1193">
        <v>301</v>
      </c>
      <c r="R1193">
        <v>431</v>
      </c>
      <c r="S1193">
        <v>5.2111368909512752</v>
      </c>
      <c r="T1193">
        <v>7</v>
      </c>
      <c r="U1193">
        <v>207.50580046403721</v>
      </c>
      <c r="V1193">
        <v>37.587006960556842</v>
      </c>
      <c r="W1193">
        <v>100</v>
      </c>
      <c r="X1193">
        <v>0.23201856148491881</v>
      </c>
      <c r="Y1193">
        <v>42.057579454320155</v>
      </c>
      <c r="Z1193">
        <v>1.7498999261564903</v>
      </c>
      <c r="AA1193">
        <v>0</v>
      </c>
      <c r="AB1193">
        <v>39.811242944823178</v>
      </c>
      <c r="AE1193">
        <v>18.239526026237829</v>
      </c>
      <c r="AF1193">
        <v>17.261968294800877</v>
      </c>
      <c r="AG1193">
        <v>505.5851851851852</v>
      </c>
      <c r="AH1193">
        <v>93.503480278422245</v>
      </c>
      <c r="AI1193">
        <v>45.011600928074245</v>
      </c>
      <c r="AJ1193">
        <v>122.0425984232717</v>
      </c>
      <c r="AK1193">
        <v>33.819740555643911</v>
      </c>
      <c r="AM1193">
        <v>-39.36262164376371</v>
      </c>
      <c r="AN1193">
        <v>99</v>
      </c>
      <c r="AO1193">
        <v>99</v>
      </c>
      <c r="AP1193">
        <v>99</v>
      </c>
      <c r="AQ1193">
        <v>99</v>
      </c>
      <c r="AR1193">
        <v>191.68395061728395</v>
      </c>
      <c r="AS1193">
        <v>29.184786198401561</v>
      </c>
    </row>
    <row r="1194" spans="1:45">
      <c r="A1194">
        <v>17</v>
      </c>
      <c r="B1194">
        <v>256</v>
      </c>
      <c r="C1194">
        <v>2023</v>
      </c>
      <c r="D1194">
        <v>4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7</v>
      </c>
      <c r="N1194">
        <v>99</v>
      </c>
      <c r="O1194">
        <v>99</v>
      </c>
      <c r="P1194">
        <v>99</v>
      </c>
      <c r="Q1194">
        <v>261</v>
      </c>
      <c r="R1194">
        <v>366</v>
      </c>
      <c r="S1194">
        <v>5.5928961748633892</v>
      </c>
      <c r="T1194">
        <v>7</v>
      </c>
      <c r="U1194">
        <v>214.79071038251377</v>
      </c>
      <c r="V1194">
        <v>44.535519125683059</v>
      </c>
      <c r="W1194">
        <v>100</v>
      </c>
      <c r="X1194">
        <v>0</v>
      </c>
      <c r="Y1194">
        <v>37.776775631211997</v>
      </c>
      <c r="Z1194">
        <v>1.9476351991586505</v>
      </c>
      <c r="AA1194">
        <v>0</v>
      </c>
      <c r="AB1194">
        <v>45.824963786635927</v>
      </c>
      <c r="AE1194">
        <v>16.583597643860447</v>
      </c>
      <c r="AF1194">
        <v>15.343460242717159</v>
      </c>
      <c r="AG1194">
        <v>499.50737463126842</v>
      </c>
      <c r="AH1194">
        <v>91.803278688524614</v>
      </c>
      <c r="AI1194">
        <v>51.36612021857924</v>
      </c>
      <c r="AJ1194">
        <v>114.1337611416557</v>
      </c>
      <c r="AK1194">
        <v>30.362133055861271</v>
      </c>
      <c r="AM1194">
        <v>-42.298719954881378</v>
      </c>
      <c r="AN1194">
        <v>99</v>
      </c>
      <c r="AO1194">
        <v>99</v>
      </c>
      <c r="AP1194">
        <v>99</v>
      </c>
      <c r="AQ1194">
        <v>99</v>
      </c>
      <c r="AR1194">
        <v>192.34808259587024</v>
      </c>
      <c r="AS1194">
        <v>30.35374864869209</v>
      </c>
    </row>
    <row r="1195" spans="1:45">
      <c r="A1195">
        <v>17</v>
      </c>
      <c r="B1195">
        <v>257</v>
      </c>
      <c r="C1195">
        <v>2023</v>
      </c>
      <c r="D1195">
        <v>5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7</v>
      </c>
      <c r="N1195">
        <v>99</v>
      </c>
      <c r="O1195">
        <v>99</v>
      </c>
      <c r="P1195">
        <v>99</v>
      </c>
      <c r="Q1195">
        <v>299</v>
      </c>
      <c r="R1195">
        <v>477</v>
      </c>
      <c r="S1195">
        <v>5.7941176470588243</v>
      </c>
      <c r="T1195">
        <v>7</v>
      </c>
      <c r="U1195">
        <v>222.78825995807128</v>
      </c>
      <c r="V1195">
        <v>52.620545073375247</v>
      </c>
      <c r="W1195">
        <v>100</v>
      </c>
      <c r="X1195">
        <v>0.20964360587002101</v>
      </c>
      <c r="Y1195">
        <v>38.163764253591793</v>
      </c>
      <c r="Z1195">
        <v>1.887980147103522</v>
      </c>
      <c r="AA1195">
        <v>0</v>
      </c>
      <c r="AB1195">
        <v>44.337378936372382</v>
      </c>
      <c r="AE1195">
        <v>14.740420271940668</v>
      </c>
      <c r="AF1195">
        <v>13.89461457186426</v>
      </c>
      <c r="AG1195">
        <v>514.04793028322445</v>
      </c>
      <c r="AH1195">
        <v>95.597484276729574</v>
      </c>
      <c r="AI1195">
        <v>59.958071278825997</v>
      </c>
      <c r="AJ1195">
        <v>102.68140274447204</v>
      </c>
      <c r="AK1195">
        <v>31.389848599842232</v>
      </c>
      <c r="AM1195">
        <v>-35.816782894968078</v>
      </c>
      <c r="AN1195">
        <v>99</v>
      </c>
      <c r="AO1195">
        <v>99</v>
      </c>
      <c r="AP1195">
        <v>99</v>
      </c>
      <c r="AQ1195">
        <v>99</v>
      </c>
      <c r="AR1195">
        <v>193.42265795206967</v>
      </c>
      <c r="AS1195">
        <v>30.932962518233396</v>
      </c>
    </row>
    <row r="1196" spans="1:45">
      <c r="A1196">
        <v>17</v>
      </c>
      <c r="B1196">
        <v>258</v>
      </c>
      <c r="C1196">
        <v>2023</v>
      </c>
      <c r="D1196">
        <v>6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7</v>
      </c>
      <c r="N1196">
        <v>99</v>
      </c>
      <c r="O1196">
        <v>99</v>
      </c>
      <c r="P1196">
        <v>99</v>
      </c>
      <c r="Q1196">
        <v>447</v>
      </c>
      <c r="R1196">
        <v>749</v>
      </c>
      <c r="S1196">
        <v>5.7459893048128352</v>
      </c>
      <c r="T1196">
        <v>7</v>
      </c>
      <c r="U1196">
        <v>220.54138851802389</v>
      </c>
      <c r="V1196">
        <v>52.870493991989314</v>
      </c>
      <c r="W1196">
        <v>100</v>
      </c>
      <c r="X1196">
        <v>0.13351134846461951</v>
      </c>
      <c r="Y1196">
        <v>39.307807548292281</v>
      </c>
      <c r="Z1196">
        <v>1.6739269622849839</v>
      </c>
      <c r="AA1196">
        <v>0</v>
      </c>
      <c r="AB1196">
        <v>52.958795701180193</v>
      </c>
      <c r="AE1196">
        <v>15.1711565728175</v>
      </c>
      <c r="AF1196">
        <v>14.180535609446116</v>
      </c>
      <c r="AG1196">
        <v>510.76849315068495</v>
      </c>
      <c r="AH1196">
        <v>96.261682242990645</v>
      </c>
      <c r="AI1196">
        <v>64.619492656875821</v>
      </c>
      <c r="AJ1196">
        <v>92.446281146022315</v>
      </c>
      <c r="AK1196">
        <v>33.726308211326248</v>
      </c>
      <c r="AM1196">
        <v>-34.709755646743112</v>
      </c>
      <c r="AN1196">
        <v>99</v>
      </c>
      <c r="AO1196">
        <v>99</v>
      </c>
      <c r="AP1196">
        <v>99</v>
      </c>
      <c r="AQ1196">
        <v>99</v>
      </c>
      <c r="AR1196">
        <v>192.98767123287672</v>
      </c>
      <c r="AS1196">
        <v>30.68727339034653</v>
      </c>
    </row>
    <row r="1197" spans="1:45">
      <c r="A1197">
        <v>17</v>
      </c>
      <c r="B1197">
        <v>259</v>
      </c>
      <c r="C1197">
        <v>2023</v>
      </c>
      <c r="D1197">
        <v>7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7</v>
      </c>
      <c r="N1197">
        <v>99</v>
      </c>
      <c r="O1197">
        <v>99</v>
      </c>
      <c r="P1197">
        <v>99</v>
      </c>
      <c r="Q1197">
        <v>231</v>
      </c>
      <c r="R1197">
        <v>434</v>
      </c>
      <c r="S1197">
        <v>5.9328703703703702</v>
      </c>
      <c r="T1197">
        <v>7</v>
      </c>
      <c r="U1197">
        <v>220.51658986175121</v>
      </c>
      <c r="V1197">
        <v>63.824884792626712</v>
      </c>
      <c r="W1197">
        <v>100</v>
      </c>
      <c r="X1197">
        <v>0</v>
      </c>
      <c r="Y1197">
        <v>38.601683917598621</v>
      </c>
      <c r="Z1197">
        <v>1.5765091073686723</v>
      </c>
      <c r="AA1197">
        <v>0</v>
      </c>
      <c r="AB1197">
        <v>44.598768949278409</v>
      </c>
      <c r="AE1197">
        <v>15.5</v>
      </c>
      <c r="AF1197">
        <v>14.430678184968748</v>
      </c>
      <c r="AG1197">
        <v>506.48325358851662</v>
      </c>
      <c r="AH1197">
        <v>95.852534562211986</v>
      </c>
      <c r="AI1197">
        <v>72.350230414746562</v>
      </c>
      <c r="AJ1197">
        <v>91.652328072388983</v>
      </c>
      <c r="AK1197">
        <v>33.314345376624964</v>
      </c>
      <c r="AM1197">
        <v>-28.801016738300095</v>
      </c>
      <c r="AN1197">
        <v>99</v>
      </c>
      <c r="AO1197">
        <v>99</v>
      </c>
      <c r="AP1197">
        <v>99</v>
      </c>
      <c r="AQ1197">
        <v>99</v>
      </c>
      <c r="AR1197">
        <v>192.24401913875596</v>
      </c>
      <c r="AS1197">
        <v>31.033247705467147</v>
      </c>
    </row>
    <row r="1198" spans="1:45">
      <c r="A1198">
        <v>17</v>
      </c>
      <c r="B1198">
        <v>260</v>
      </c>
      <c r="C1198">
        <v>2023</v>
      </c>
      <c r="D1198">
        <v>8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7</v>
      </c>
      <c r="N1198">
        <v>99</v>
      </c>
      <c r="O1198">
        <v>99</v>
      </c>
      <c r="P1198">
        <v>99</v>
      </c>
      <c r="Q1198">
        <v>318</v>
      </c>
      <c r="R1198">
        <v>582</v>
      </c>
      <c r="S1198">
        <v>5.8298969072164954</v>
      </c>
      <c r="T1198">
        <v>7</v>
      </c>
      <c r="U1198">
        <v>218.92027491408953</v>
      </c>
      <c r="V1198">
        <v>51.890034364261183</v>
      </c>
      <c r="W1198">
        <v>100</v>
      </c>
      <c r="X1198">
        <v>0.17182130584192443</v>
      </c>
      <c r="Y1198">
        <v>41.447776124043749</v>
      </c>
      <c r="Z1198">
        <v>1.7713643342046137</v>
      </c>
      <c r="AA1198">
        <v>0</v>
      </c>
      <c r="AB1198">
        <v>57.606251690172918</v>
      </c>
      <c r="AE1198">
        <v>17.198581560283689</v>
      </c>
      <c r="AF1198">
        <v>16.240333006134435</v>
      </c>
      <c r="AG1198">
        <v>512.29734513274332</v>
      </c>
      <c r="AH1198">
        <v>96.219931271477634</v>
      </c>
      <c r="AI1198">
        <v>66.494845360824726</v>
      </c>
      <c r="AJ1198">
        <v>100.1839021037779</v>
      </c>
      <c r="AK1198">
        <v>45.235316757315218</v>
      </c>
      <c r="AM1198">
        <v>-14.728801071921456</v>
      </c>
      <c r="AN1198">
        <v>99</v>
      </c>
      <c r="AO1198">
        <v>99</v>
      </c>
      <c r="AP1198">
        <v>99</v>
      </c>
      <c r="AQ1198">
        <v>99</v>
      </c>
      <c r="AR1198">
        <v>192.22654867256639</v>
      </c>
      <c r="AS1198">
        <v>30.754852274401568</v>
      </c>
    </row>
    <row r="1199" spans="1:45">
      <c r="A1199">
        <v>17</v>
      </c>
      <c r="B1199">
        <v>261</v>
      </c>
      <c r="C1199">
        <v>2023</v>
      </c>
      <c r="D1199">
        <v>9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7</v>
      </c>
      <c r="N1199">
        <v>99</v>
      </c>
      <c r="O1199">
        <v>99</v>
      </c>
      <c r="P1199">
        <v>99</v>
      </c>
      <c r="Q1199">
        <v>358</v>
      </c>
      <c r="R1199">
        <v>689</v>
      </c>
      <c r="S1199">
        <v>5.797671033478891</v>
      </c>
      <c r="T1199">
        <v>7</v>
      </c>
      <c r="U1199">
        <v>219.10145137880997</v>
      </c>
      <c r="V1199">
        <v>57.619738751814225</v>
      </c>
      <c r="W1199">
        <v>100</v>
      </c>
      <c r="X1199">
        <v>0.87082728592162539</v>
      </c>
      <c r="Y1199">
        <v>43.463249386583264</v>
      </c>
      <c r="Z1199">
        <v>1.5179861644287878</v>
      </c>
      <c r="AA1199">
        <v>0</v>
      </c>
      <c r="AB1199">
        <v>49.512560503085133</v>
      </c>
      <c r="AE1199">
        <v>17.863624578688103</v>
      </c>
      <c r="AF1199">
        <v>17.086122667352413</v>
      </c>
      <c r="AG1199">
        <v>527.05074626865678</v>
      </c>
      <c r="AH1199">
        <v>96.371552975326566</v>
      </c>
      <c r="AI1199">
        <v>74.600870827285931</v>
      </c>
      <c r="AJ1199">
        <v>95.831181435188626</v>
      </c>
      <c r="AK1199">
        <v>44.456598520278845</v>
      </c>
      <c r="AM1199">
        <v>-19.675526576120888</v>
      </c>
      <c r="AN1199">
        <v>99</v>
      </c>
      <c r="AO1199">
        <v>99</v>
      </c>
      <c r="AP1199">
        <v>99</v>
      </c>
      <c r="AQ1199">
        <v>99</v>
      </c>
      <c r="AR1199">
        <v>192.31641791044777</v>
      </c>
      <c r="AS1199">
        <v>30.672087396672552</v>
      </c>
    </row>
    <row r="1200" spans="1:45">
      <c r="A1200">
        <v>17</v>
      </c>
      <c r="B1200">
        <v>262</v>
      </c>
      <c r="C1200">
        <v>2023</v>
      </c>
      <c r="D1200">
        <v>10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7</v>
      </c>
      <c r="N1200">
        <v>99</v>
      </c>
      <c r="O1200">
        <v>99</v>
      </c>
      <c r="P1200">
        <v>99</v>
      </c>
      <c r="Q1200">
        <v>499</v>
      </c>
      <c r="R1200">
        <v>768</v>
      </c>
      <c r="S1200">
        <v>5.0950520833333321</v>
      </c>
      <c r="T1200">
        <v>7</v>
      </c>
      <c r="U1200">
        <v>212.16692708333329</v>
      </c>
      <c r="V1200">
        <v>35.9375</v>
      </c>
      <c r="W1200">
        <v>100</v>
      </c>
      <c r="X1200">
        <v>0.13020833333333337</v>
      </c>
      <c r="Y1200">
        <v>39.734408301334099</v>
      </c>
      <c r="Z1200">
        <v>1.4895736587316954</v>
      </c>
      <c r="AA1200">
        <v>0</v>
      </c>
      <c r="AB1200">
        <v>45.09277962350253</v>
      </c>
      <c r="AE1200">
        <v>17.663293468261266</v>
      </c>
      <c r="AF1200">
        <v>17.955554811130476</v>
      </c>
      <c r="AG1200">
        <v>562.32443257676891</v>
      </c>
      <c r="AH1200">
        <v>97.395833333333314</v>
      </c>
      <c r="AI1200">
        <v>58.85416666666665</v>
      </c>
      <c r="AJ1200">
        <v>97.681686272073222</v>
      </c>
      <c r="AK1200">
        <v>43.104009128907215</v>
      </c>
      <c r="AM1200">
        <v>-22.621174129093305</v>
      </c>
      <c r="AN1200">
        <v>99</v>
      </c>
      <c r="AO1200">
        <v>99</v>
      </c>
      <c r="AP1200">
        <v>99</v>
      </c>
      <c r="AQ1200">
        <v>99</v>
      </c>
      <c r="AR1200">
        <v>193.84646194926563</v>
      </c>
      <c r="AS1200">
        <v>28.984245587745409</v>
      </c>
    </row>
    <row r="1201" spans="1:45">
      <c r="A1201">
        <v>17</v>
      </c>
      <c r="B1201">
        <v>263</v>
      </c>
      <c r="C1201">
        <v>2023</v>
      </c>
      <c r="D1201">
        <v>11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7</v>
      </c>
      <c r="N1201">
        <v>99</v>
      </c>
      <c r="O1201">
        <v>99</v>
      </c>
      <c r="P1201">
        <v>99</v>
      </c>
      <c r="Q1201">
        <v>566</v>
      </c>
      <c r="R1201">
        <v>884</v>
      </c>
      <c r="S1201">
        <v>5.1662895927601804</v>
      </c>
      <c r="T1201">
        <v>7</v>
      </c>
      <c r="U1201">
        <v>212.39389140271447</v>
      </c>
      <c r="V1201">
        <v>36.42533936651585</v>
      </c>
      <c r="W1201">
        <v>100</v>
      </c>
      <c r="X1201">
        <v>0.11312217194570132</v>
      </c>
      <c r="Y1201">
        <v>41.829112962051191</v>
      </c>
      <c r="Z1201">
        <v>1.5125999573807196</v>
      </c>
      <c r="AA1201">
        <v>0</v>
      </c>
      <c r="AB1201">
        <v>47.543490759309961</v>
      </c>
      <c r="AE1201">
        <v>18.804509678791753</v>
      </c>
      <c r="AF1201">
        <v>18.9302326753761</v>
      </c>
      <c r="AG1201">
        <v>560.94797687861262</v>
      </c>
      <c r="AH1201">
        <v>97.624434389140319</v>
      </c>
      <c r="AI1201">
        <v>60.180995475113136</v>
      </c>
      <c r="AJ1201">
        <v>111.9660077388246</v>
      </c>
      <c r="AK1201">
        <v>41.964096900244051</v>
      </c>
      <c r="AM1201">
        <v>-12.353245447662283</v>
      </c>
      <c r="AN1201">
        <v>99</v>
      </c>
      <c r="AO1201">
        <v>99</v>
      </c>
      <c r="AP1201">
        <v>99</v>
      </c>
      <c r="AQ1201">
        <v>99</v>
      </c>
      <c r="AR1201">
        <v>193.7872832369942</v>
      </c>
      <c r="AS1201">
        <v>29.056522453476745</v>
      </c>
    </row>
    <row r="1202" spans="1:45">
      <c r="A1202">
        <v>17</v>
      </c>
      <c r="B1202">
        <v>264</v>
      </c>
      <c r="C1202">
        <v>2023</v>
      </c>
      <c r="D1202">
        <v>12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7</v>
      </c>
      <c r="N1202">
        <v>99</v>
      </c>
      <c r="O1202">
        <v>99</v>
      </c>
      <c r="P1202">
        <v>99</v>
      </c>
      <c r="Q1202">
        <v>158</v>
      </c>
      <c r="R1202">
        <v>253</v>
      </c>
      <c r="S1202">
        <v>5.0632411067193681</v>
      </c>
      <c r="T1202">
        <v>7</v>
      </c>
      <c r="U1202">
        <v>212.24071146245061</v>
      </c>
      <c r="V1202">
        <v>35.968379446640313</v>
      </c>
      <c r="W1202">
        <v>100</v>
      </c>
      <c r="X1202">
        <v>0.39525691699604742</v>
      </c>
      <c r="Y1202">
        <v>46.370779723248589</v>
      </c>
      <c r="Z1202">
        <v>1.5231911352019063</v>
      </c>
      <c r="AA1202">
        <v>0</v>
      </c>
      <c r="AB1202">
        <v>50.671839090129687</v>
      </c>
      <c r="AE1202">
        <v>19.254185692541856</v>
      </c>
      <c r="AF1202">
        <v>19.029294046853753</v>
      </c>
      <c r="AG1202">
        <v>563.29918032786884</v>
      </c>
      <c r="AH1202">
        <v>96.047430830039517</v>
      </c>
      <c r="AI1202">
        <v>51.778656126482197</v>
      </c>
      <c r="AJ1202">
        <v>112.01279127476565</v>
      </c>
      <c r="AK1202">
        <v>46.77460939738144</v>
      </c>
      <c r="AM1202">
        <v>-22.277342720278199</v>
      </c>
      <c r="AN1202">
        <v>99</v>
      </c>
      <c r="AO1202">
        <v>99</v>
      </c>
      <c r="AP1202">
        <v>99</v>
      </c>
      <c r="AQ1202">
        <v>99</v>
      </c>
      <c r="AR1202">
        <v>193.70081967213125</v>
      </c>
      <c r="AS1202">
        <v>28.962964607721961</v>
      </c>
    </row>
    <row r="1203" spans="1:45">
      <c r="A1203">
        <v>17</v>
      </c>
      <c r="B1203">
        <v>265</v>
      </c>
      <c r="C1203">
        <v>2023</v>
      </c>
      <c r="D1203">
        <v>1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8</v>
      </c>
      <c r="N1203">
        <v>99</v>
      </c>
      <c r="O1203">
        <v>99</v>
      </c>
      <c r="P1203">
        <v>99</v>
      </c>
      <c r="Q1203">
        <v>413</v>
      </c>
      <c r="R1203">
        <v>645</v>
      </c>
      <c r="S1203">
        <v>5.5900621118012417</v>
      </c>
      <c r="T1203">
        <v>8</v>
      </c>
      <c r="U1203">
        <v>237.98790697674409</v>
      </c>
      <c r="V1203">
        <v>42.945736434108525</v>
      </c>
      <c r="W1203">
        <v>100</v>
      </c>
      <c r="X1203">
        <v>1.3953488372093019</v>
      </c>
      <c r="Y1203">
        <v>43.029510077152189</v>
      </c>
      <c r="Z1203">
        <v>1.634192593045714</v>
      </c>
      <c r="AA1203">
        <v>0</v>
      </c>
      <c r="AB1203">
        <v>52.16104038780631</v>
      </c>
      <c r="AE1203">
        <v>22.47386759581882</v>
      </c>
      <c r="AF1203">
        <v>23.185591124411033</v>
      </c>
      <c r="AG1203">
        <v>574.99172185430484</v>
      </c>
      <c r="AH1203">
        <v>93.488372093023287</v>
      </c>
      <c r="AI1203">
        <v>50.38759689922481</v>
      </c>
      <c r="AJ1203">
        <v>139.65198560632859</v>
      </c>
      <c r="AK1203">
        <v>38.183710855261602</v>
      </c>
      <c r="AM1203">
        <v>-9.0171770964295774</v>
      </c>
      <c r="AN1203">
        <v>99</v>
      </c>
      <c r="AO1203">
        <v>99</v>
      </c>
      <c r="AP1203">
        <v>99</v>
      </c>
      <c r="AQ1203">
        <v>99</v>
      </c>
      <c r="AR1203">
        <v>197.64403973509937</v>
      </c>
      <c r="AS1203">
        <v>30.8363306409898</v>
      </c>
    </row>
    <row r="1204" spans="1:45">
      <c r="A1204">
        <v>17</v>
      </c>
      <c r="B1204">
        <v>266</v>
      </c>
      <c r="C1204">
        <v>2023</v>
      </c>
      <c r="D1204">
        <v>2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8</v>
      </c>
      <c r="N1204">
        <v>99</v>
      </c>
      <c r="O1204">
        <v>99</v>
      </c>
      <c r="P1204">
        <v>99</v>
      </c>
      <c r="Q1204">
        <v>308</v>
      </c>
      <c r="R1204">
        <v>506</v>
      </c>
      <c r="S1204">
        <v>5.6640316205533603</v>
      </c>
      <c r="T1204">
        <v>8</v>
      </c>
      <c r="U1204">
        <v>235.37549407114631</v>
      </c>
      <c r="V1204">
        <v>47.233201581027679</v>
      </c>
      <c r="W1204">
        <v>100</v>
      </c>
      <c r="X1204">
        <v>0.19762845849802371</v>
      </c>
      <c r="Y1204">
        <v>38.480210922771597</v>
      </c>
      <c r="Z1204">
        <v>1.6290867585811173</v>
      </c>
      <c r="AA1204">
        <v>0</v>
      </c>
      <c r="AB1204">
        <v>50.726264811213952</v>
      </c>
      <c r="AE1204">
        <v>21.332209106239464</v>
      </c>
      <c r="AF1204">
        <v>21.924176955168104</v>
      </c>
      <c r="AG1204">
        <v>558.90526315789475</v>
      </c>
      <c r="AH1204">
        <v>93.478260869565219</v>
      </c>
      <c r="AI1204">
        <v>50.988142292490117</v>
      </c>
      <c r="AJ1204">
        <v>112.62413256250656</v>
      </c>
      <c r="AK1204">
        <v>21.412165123109279</v>
      </c>
      <c r="AM1204">
        <v>-38.977586602124255</v>
      </c>
      <c r="AN1204">
        <v>99</v>
      </c>
      <c r="AO1204">
        <v>99</v>
      </c>
      <c r="AP1204">
        <v>99</v>
      </c>
      <c r="AQ1204">
        <v>99</v>
      </c>
      <c r="AR1204">
        <v>196.81684210526319</v>
      </c>
      <c r="AS1204">
        <v>30.78140782695904</v>
      </c>
    </row>
    <row r="1205" spans="1:45">
      <c r="A1205">
        <v>17</v>
      </c>
      <c r="B1205">
        <v>267</v>
      </c>
      <c r="C1205">
        <v>2023</v>
      </c>
      <c r="D1205">
        <v>3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8</v>
      </c>
      <c r="N1205">
        <v>99</v>
      </c>
      <c r="O1205">
        <v>99</v>
      </c>
      <c r="P1205">
        <v>99</v>
      </c>
      <c r="Q1205">
        <v>327</v>
      </c>
      <c r="R1205">
        <v>534</v>
      </c>
      <c r="S1205">
        <v>5.5486891385767798</v>
      </c>
      <c r="T1205">
        <v>8</v>
      </c>
      <c r="U1205">
        <v>227.85262172284655</v>
      </c>
      <c r="V1205">
        <v>41.573033707865179</v>
      </c>
      <c r="W1205">
        <v>100</v>
      </c>
      <c r="X1205">
        <v>0.18726591760299627</v>
      </c>
      <c r="Y1205">
        <v>41.308446310315489</v>
      </c>
      <c r="Z1205">
        <v>1.6319803016162004</v>
      </c>
      <c r="AA1205">
        <v>0</v>
      </c>
      <c r="AB1205">
        <v>36.887250734025329</v>
      </c>
      <c r="AE1205">
        <v>22.598391874735505</v>
      </c>
      <c r="AF1205">
        <v>23.484325453388443</v>
      </c>
      <c r="AG1205">
        <v>532.93503937007881</v>
      </c>
      <c r="AH1205">
        <v>94.943820224719104</v>
      </c>
      <c r="AI1205">
        <v>49.438202247191008</v>
      </c>
      <c r="AJ1205">
        <v>122.71018330686</v>
      </c>
      <c r="AK1205">
        <v>43.650651783539992</v>
      </c>
      <c r="AM1205">
        <v>-32.186563717335915</v>
      </c>
      <c r="AN1205">
        <v>99</v>
      </c>
      <c r="AO1205">
        <v>99</v>
      </c>
      <c r="AP1205">
        <v>99</v>
      </c>
      <c r="AQ1205">
        <v>99</v>
      </c>
      <c r="AR1205">
        <v>195.39763779527561</v>
      </c>
      <c r="AS1205">
        <v>30.444704024068173</v>
      </c>
    </row>
    <row r="1206" spans="1:45">
      <c r="A1206">
        <v>17</v>
      </c>
      <c r="B1206">
        <v>268</v>
      </c>
      <c r="C1206">
        <v>2023</v>
      </c>
      <c r="D1206">
        <v>4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8</v>
      </c>
      <c r="N1206">
        <v>99</v>
      </c>
      <c r="O1206">
        <v>99</v>
      </c>
      <c r="P1206">
        <v>99</v>
      </c>
      <c r="Q1206">
        <v>311</v>
      </c>
      <c r="R1206">
        <v>489</v>
      </c>
      <c r="S1206">
        <v>5.9611451942740308</v>
      </c>
      <c r="T1206">
        <v>8</v>
      </c>
      <c r="U1206">
        <v>234.49611451942715</v>
      </c>
      <c r="V1206">
        <v>52.556237218813912</v>
      </c>
      <c r="W1206">
        <v>100</v>
      </c>
      <c r="X1206">
        <v>0.4089979550102249</v>
      </c>
      <c r="Y1206">
        <v>41.198040401946727</v>
      </c>
      <c r="Z1206">
        <v>1.8314798729254145</v>
      </c>
      <c r="AA1206">
        <v>0</v>
      </c>
      <c r="AB1206">
        <v>44.541448226313392</v>
      </c>
      <c r="AE1206">
        <v>22.156773901223382</v>
      </c>
      <c r="AF1206">
        <v>22.380575133349197</v>
      </c>
      <c r="AG1206">
        <v>521.88818565400845</v>
      </c>
      <c r="AH1206">
        <v>96.728016359918215</v>
      </c>
      <c r="AI1206">
        <v>57.259713701431501</v>
      </c>
      <c r="AJ1206">
        <v>111.02555179579358</v>
      </c>
      <c r="AK1206">
        <v>36.862620397099995</v>
      </c>
      <c r="AM1206">
        <v>-43.830344934077317</v>
      </c>
      <c r="AN1206">
        <v>99</v>
      </c>
      <c r="AO1206">
        <v>99</v>
      </c>
      <c r="AP1206">
        <v>99</v>
      </c>
      <c r="AQ1206">
        <v>99</v>
      </c>
      <c r="AR1206">
        <v>195.15400843881861</v>
      </c>
      <c r="AS1206">
        <v>31.5949217829926</v>
      </c>
    </row>
    <row r="1207" spans="1:45">
      <c r="A1207">
        <v>17</v>
      </c>
      <c r="B1207">
        <v>269</v>
      </c>
      <c r="C1207">
        <v>2023</v>
      </c>
      <c r="D1207">
        <v>5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8</v>
      </c>
      <c r="N1207">
        <v>99</v>
      </c>
      <c r="O1207">
        <v>99</v>
      </c>
      <c r="P1207">
        <v>99</v>
      </c>
      <c r="Q1207">
        <v>407</v>
      </c>
      <c r="R1207">
        <v>718</v>
      </c>
      <c r="S1207">
        <v>5.9846796657381649</v>
      </c>
      <c r="T1207">
        <v>8</v>
      </c>
      <c r="U1207">
        <v>235.97729805013921</v>
      </c>
      <c r="V1207">
        <v>53.760445682451262</v>
      </c>
      <c r="W1207">
        <v>100</v>
      </c>
      <c r="X1207">
        <v>0</v>
      </c>
      <c r="Y1207">
        <v>35.750393962381963</v>
      </c>
      <c r="Z1207">
        <v>1.737202100200286</v>
      </c>
      <c r="AA1207">
        <v>0</v>
      </c>
      <c r="AB1207">
        <v>43.017153291683869</v>
      </c>
      <c r="AE1207">
        <v>22.187886279357222</v>
      </c>
      <c r="AF1207">
        <v>22.152895151554844</v>
      </c>
      <c r="AG1207">
        <v>527.10744985673352</v>
      </c>
      <c r="AH1207">
        <v>96.51810584958217</v>
      </c>
      <c r="AI1207">
        <v>58.356545961002801</v>
      </c>
      <c r="AJ1207">
        <v>98.394132751767387</v>
      </c>
      <c r="AK1207">
        <v>34.339184231863882</v>
      </c>
      <c r="AM1207">
        <v>-49.934275862228915</v>
      </c>
      <c r="AN1207">
        <v>99</v>
      </c>
      <c r="AO1207">
        <v>99</v>
      </c>
      <c r="AP1207">
        <v>99</v>
      </c>
      <c r="AQ1207">
        <v>99</v>
      </c>
      <c r="AR1207">
        <v>195.60171919770775</v>
      </c>
      <c r="AS1207">
        <v>31.668605848198006</v>
      </c>
    </row>
    <row r="1208" spans="1:45">
      <c r="A1208">
        <v>17</v>
      </c>
      <c r="B1208">
        <v>270</v>
      </c>
      <c r="C1208">
        <v>2023</v>
      </c>
      <c r="D1208">
        <v>6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8</v>
      </c>
      <c r="N1208">
        <v>99</v>
      </c>
      <c r="O1208">
        <v>99</v>
      </c>
      <c r="P1208">
        <v>99</v>
      </c>
      <c r="Q1208">
        <v>565</v>
      </c>
      <c r="R1208">
        <v>1057</v>
      </c>
      <c r="S1208">
        <v>6.1258278145695364</v>
      </c>
      <c r="T1208">
        <v>8</v>
      </c>
      <c r="U1208">
        <v>237.40444654683088</v>
      </c>
      <c r="V1208">
        <v>59.413434247871344</v>
      </c>
      <c r="W1208">
        <v>100</v>
      </c>
      <c r="X1208">
        <v>0.47303689687795641</v>
      </c>
      <c r="Y1208">
        <v>39.696264609364995</v>
      </c>
      <c r="Z1208">
        <v>1.6948541687760188</v>
      </c>
      <c r="AA1208">
        <v>0</v>
      </c>
      <c r="AB1208">
        <v>48.749276257093136</v>
      </c>
      <c r="AE1208">
        <v>21.4097630139761</v>
      </c>
      <c r="AF1208">
        <v>21.541926948550465</v>
      </c>
      <c r="AG1208">
        <v>521.50578034682076</v>
      </c>
      <c r="AH1208">
        <v>97.445600756859051</v>
      </c>
      <c r="AI1208">
        <v>64.238410596026483</v>
      </c>
      <c r="AJ1208">
        <v>94.029335116980349</v>
      </c>
      <c r="AK1208">
        <v>28.348266808966375</v>
      </c>
      <c r="AM1208">
        <v>-47.180863655609997</v>
      </c>
      <c r="AN1208">
        <v>99</v>
      </c>
      <c r="AO1208">
        <v>99</v>
      </c>
      <c r="AP1208">
        <v>99</v>
      </c>
      <c r="AQ1208">
        <v>99</v>
      </c>
      <c r="AR1208">
        <v>194.87572254335257</v>
      </c>
      <c r="AS1208">
        <v>32.053659007067715</v>
      </c>
    </row>
    <row r="1209" spans="1:45">
      <c r="A1209">
        <v>17</v>
      </c>
      <c r="B1209">
        <v>271</v>
      </c>
      <c r="C1209">
        <v>2023</v>
      </c>
      <c r="D1209">
        <v>7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8</v>
      </c>
      <c r="N1209">
        <v>99</v>
      </c>
      <c r="O1209">
        <v>99</v>
      </c>
      <c r="P1209">
        <v>99</v>
      </c>
      <c r="Q1209">
        <v>298</v>
      </c>
      <c r="R1209">
        <v>625</v>
      </c>
      <c r="S1209">
        <v>6.4367999999999981</v>
      </c>
      <c r="T1209">
        <v>8</v>
      </c>
      <c r="U1209">
        <v>241.89680000000004</v>
      </c>
      <c r="V1209">
        <v>72.95999999999998</v>
      </c>
      <c r="W1209">
        <v>100</v>
      </c>
      <c r="X1209">
        <v>0.32</v>
      </c>
      <c r="Y1209">
        <v>35.830284254523313</v>
      </c>
      <c r="Z1209">
        <v>1.5807611331254321</v>
      </c>
      <c r="AA1209">
        <v>0</v>
      </c>
      <c r="AB1209">
        <v>48.502655764889809</v>
      </c>
      <c r="AE1209">
        <v>22.321428571428577</v>
      </c>
      <c r="AF1209">
        <v>22.796379853063844</v>
      </c>
      <c r="AG1209">
        <v>517.24581939799316</v>
      </c>
      <c r="AH1209">
        <v>95.36</v>
      </c>
      <c r="AI1209">
        <v>72.159999999999982</v>
      </c>
      <c r="AJ1209">
        <v>91.998135655718528</v>
      </c>
      <c r="AK1209">
        <v>32.987633962131049</v>
      </c>
      <c r="AM1209">
        <v>-42.408730059836358</v>
      </c>
      <c r="AN1209">
        <v>99</v>
      </c>
      <c r="AO1209">
        <v>99</v>
      </c>
      <c r="AP1209">
        <v>99</v>
      </c>
      <c r="AQ1209">
        <v>99</v>
      </c>
      <c r="AR1209">
        <v>194.86287625418063</v>
      </c>
      <c r="AS1209">
        <v>32.711036069491527</v>
      </c>
    </row>
    <row r="1210" spans="1:45">
      <c r="A1210">
        <v>17</v>
      </c>
      <c r="B1210">
        <v>272</v>
      </c>
      <c r="C1210">
        <v>2023</v>
      </c>
      <c r="D1210">
        <v>8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8</v>
      </c>
      <c r="N1210">
        <v>99</v>
      </c>
      <c r="O1210">
        <v>99</v>
      </c>
      <c r="P1210">
        <v>99</v>
      </c>
      <c r="Q1210">
        <v>390</v>
      </c>
      <c r="R1210">
        <v>747</v>
      </c>
      <c r="S1210">
        <v>6.1659973226238289</v>
      </c>
      <c r="T1210">
        <v>8</v>
      </c>
      <c r="U1210">
        <v>236.99477911646633</v>
      </c>
      <c r="V1210">
        <v>62.918340026773777</v>
      </c>
      <c r="W1210">
        <v>100</v>
      </c>
      <c r="X1210">
        <v>0.26773761713520744</v>
      </c>
      <c r="Y1210">
        <v>36.932906526871754</v>
      </c>
      <c r="Z1210">
        <v>1.6539338250719275</v>
      </c>
      <c r="AA1210">
        <v>0</v>
      </c>
      <c r="AB1210">
        <v>47.813849487198119</v>
      </c>
      <c r="AE1210">
        <v>22.074468085106375</v>
      </c>
      <c r="AF1210">
        <v>22.565519762520161</v>
      </c>
      <c r="AG1210">
        <v>529.74930747922429</v>
      </c>
      <c r="AH1210">
        <v>95.448460508701473</v>
      </c>
      <c r="AI1210">
        <v>69.344042838018751</v>
      </c>
      <c r="AJ1210">
        <v>93.513635551968761</v>
      </c>
      <c r="AK1210">
        <v>23.396753332320696</v>
      </c>
      <c r="AM1210">
        <v>-40.155041689376759</v>
      </c>
      <c r="AN1210">
        <v>99</v>
      </c>
      <c r="AO1210">
        <v>99</v>
      </c>
      <c r="AP1210">
        <v>99</v>
      </c>
      <c r="AQ1210">
        <v>99</v>
      </c>
      <c r="AR1210">
        <v>194.66759002770081</v>
      </c>
      <c r="AS1210">
        <v>32.067849610719577</v>
      </c>
    </row>
    <row r="1211" spans="1:45">
      <c r="A1211">
        <v>17</v>
      </c>
      <c r="B1211">
        <v>273</v>
      </c>
      <c r="C1211">
        <v>2023</v>
      </c>
      <c r="D1211">
        <v>9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8</v>
      </c>
      <c r="N1211">
        <v>99</v>
      </c>
      <c r="O1211">
        <v>99</v>
      </c>
      <c r="P1211">
        <v>99</v>
      </c>
      <c r="Q1211">
        <v>384</v>
      </c>
      <c r="R1211">
        <v>733</v>
      </c>
      <c r="S1211">
        <v>6.1814461118690307</v>
      </c>
      <c r="T1211">
        <v>8</v>
      </c>
      <c r="U1211">
        <v>240.93751705320591</v>
      </c>
      <c r="V1211">
        <v>65.075034106411991</v>
      </c>
      <c r="W1211">
        <v>100</v>
      </c>
      <c r="X1211">
        <v>1.7735334242837653</v>
      </c>
      <c r="Y1211">
        <v>44.112333633070641</v>
      </c>
      <c r="Z1211">
        <v>1.6069713690872212</v>
      </c>
      <c r="AA1211">
        <v>0</v>
      </c>
      <c r="AB1211">
        <v>52.54064923900097</v>
      </c>
      <c r="AE1211">
        <v>19.004407570650766</v>
      </c>
      <c r="AF1211">
        <v>19.988833420691311</v>
      </c>
      <c r="AG1211">
        <v>538.45718232044226</v>
      </c>
      <c r="AH1211">
        <v>98.499317871759871</v>
      </c>
      <c r="AI1211">
        <v>74.351978171896349</v>
      </c>
      <c r="AJ1211">
        <v>96.76132332449869</v>
      </c>
      <c r="AK1211">
        <v>33.602382309126135</v>
      </c>
      <c r="AM1211">
        <v>-27.052220613708784</v>
      </c>
      <c r="AN1211">
        <v>99</v>
      </c>
      <c r="AO1211">
        <v>99</v>
      </c>
      <c r="AP1211">
        <v>99</v>
      </c>
      <c r="AQ1211">
        <v>99</v>
      </c>
      <c r="AR1211">
        <v>195.53314917127076</v>
      </c>
      <c r="AS1211">
        <v>32.067663522992426</v>
      </c>
    </row>
    <row r="1212" spans="1:45">
      <c r="A1212">
        <v>17</v>
      </c>
      <c r="B1212">
        <v>274</v>
      </c>
      <c r="C1212">
        <v>2023</v>
      </c>
      <c r="D1212">
        <v>10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8</v>
      </c>
      <c r="N1212">
        <v>99</v>
      </c>
      <c r="O1212">
        <v>99</v>
      </c>
      <c r="P1212">
        <v>99</v>
      </c>
      <c r="Q1212">
        <v>455</v>
      </c>
      <c r="R1212">
        <v>745</v>
      </c>
      <c r="S1212">
        <v>5.584677419354839</v>
      </c>
      <c r="T1212">
        <v>8</v>
      </c>
      <c r="U1212">
        <v>228.11194630872495</v>
      </c>
      <c r="V1212">
        <v>47.24832214765101</v>
      </c>
      <c r="W1212">
        <v>100</v>
      </c>
      <c r="X1212">
        <v>0.26845637583892623</v>
      </c>
      <c r="Y1212">
        <v>37.955562920532131</v>
      </c>
      <c r="Z1212">
        <v>1.4196495931693003</v>
      </c>
      <c r="AA1212">
        <v>0</v>
      </c>
      <c r="AB1212">
        <v>37.9835201436792</v>
      </c>
      <c r="AE1212">
        <v>17.134314627414902</v>
      </c>
      <c r="AF1212">
        <v>18.726828162584937</v>
      </c>
      <c r="AG1212">
        <v>565.8946648426811</v>
      </c>
      <c r="AH1212">
        <v>97.449664429530173</v>
      </c>
      <c r="AI1212">
        <v>64.161073825503351</v>
      </c>
      <c r="AJ1212">
        <v>96.421206671681787</v>
      </c>
      <c r="AK1212">
        <v>31.802553666564236</v>
      </c>
      <c r="AM1212">
        <v>-39.707129100765854</v>
      </c>
      <c r="AN1212">
        <v>99</v>
      </c>
      <c r="AO1212">
        <v>99</v>
      </c>
      <c r="AP1212">
        <v>99</v>
      </c>
      <c r="AQ1212">
        <v>99</v>
      </c>
      <c r="AR1212">
        <v>195.19972640218876</v>
      </c>
      <c r="AS1212">
        <v>30.57818396188464</v>
      </c>
    </row>
    <row r="1213" spans="1:45">
      <c r="A1213">
        <v>17</v>
      </c>
      <c r="B1213">
        <v>275</v>
      </c>
      <c r="C1213">
        <v>2023</v>
      </c>
      <c r="D1213">
        <v>11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8</v>
      </c>
      <c r="N1213">
        <v>99</v>
      </c>
      <c r="O1213">
        <v>99</v>
      </c>
      <c r="P1213">
        <v>99</v>
      </c>
      <c r="Q1213">
        <v>521</v>
      </c>
      <c r="R1213">
        <v>812</v>
      </c>
      <c r="S1213">
        <v>5.4932182490752179</v>
      </c>
      <c r="T1213">
        <v>8</v>
      </c>
      <c r="U1213">
        <v>227.56576354679797</v>
      </c>
      <c r="V1213">
        <v>44.458128078817744</v>
      </c>
      <c r="W1213">
        <v>100</v>
      </c>
      <c r="X1213">
        <v>0</v>
      </c>
      <c r="Y1213">
        <v>40.946022203251744</v>
      </c>
      <c r="Z1213">
        <v>1.404837373631602</v>
      </c>
      <c r="AA1213">
        <v>0</v>
      </c>
      <c r="AB1213">
        <v>42.272287556080151</v>
      </c>
      <c r="AE1213">
        <v>17.27292065517975</v>
      </c>
      <c r="AF1213">
        <v>18.630504646701954</v>
      </c>
      <c r="AG1213">
        <v>574.09762202753438</v>
      </c>
      <c r="AH1213">
        <v>98.275862068965509</v>
      </c>
      <c r="AI1213">
        <v>63.916256157635459</v>
      </c>
      <c r="AJ1213">
        <v>97.81451876871229</v>
      </c>
      <c r="AK1213">
        <v>36.807461980528942</v>
      </c>
      <c r="AM1213">
        <v>-37.99881540125611</v>
      </c>
      <c r="AN1213">
        <v>99</v>
      </c>
      <c r="AO1213">
        <v>99</v>
      </c>
      <c r="AP1213">
        <v>99</v>
      </c>
      <c r="AQ1213">
        <v>99</v>
      </c>
      <c r="AR1213">
        <v>195.57071339173964</v>
      </c>
      <c r="AS1213">
        <v>30.231547015927756</v>
      </c>
    </row>
    <row r="1214" spans="1:45">
      <c r="A1214">
        <v>17</v>
      </c>
      <c r="B1214">
        <v>276</v>
      </c>
      <c r="C1214">
        <v>2023</v>
      </c>
      <c r="D1214">
        <v>12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8</v>
      </c>
      <c r="N1214">
        <v>99</v>
      </c>
      <c r="O1214">
        <v>99</v>
      </c>
      <c r="P1214">
        <v>99</v>
      </c>
      <c r="Q1214">
        <v>140</v>
      </c>
      <c r="R1214">
        <v>239</v>
      </c>
      <c r="S1214">
        <v>5.7740585774058575</v>
      </c>
      <c r="T1214">
        <v>8</v>
      </c>
      <c r="U1214">
        <v>233.2213389121338</v>
      </c>
      <c r="V1214">
        <v>46.443514644351481</v>
      </c>
      <c r="W1214">
        <v>100</v>
      </c>
      <c r="X1214">
        <v>0.41841004184100405</v>
      </c>
      <c r="Y1214">
        <v>40.001167408254943</v>
      </c>
      <c r="Z1214">
        <v>1.6412557229247129</v>
      </c>
      <c r="AA1214">
        <v>0</v>
      </c>
      <c r="AB1214">
        <v>46.807192633669118</v>
      </c>
      <c r="AE1214">
        <v>18.188736681887363</v>
      </c>
      <c r="AF1214">
        <v>19.753299487348865</v>
      </c>
      <c r="AG1214">
        <v>554.54468085106396</v>
      </c>
      <c r="AH1214">
        <v>98.326359832635987</v>
      </c>
      <c r="AI1214">
        <v>62.343096234309606</v>
      </c>
      <c r="AJ1214">
        <v>114.10801677788984</v>
      </c>
      <c r="AK1214">
        <v>39.847712271515597</v>
      </c>
      <c r="AM1214">
        <v>-37.671951270854336</v>
      </c>
      <c r="AN1214">
        <v>99</v>
      </c>
      <c r="AO1214">
        <v>99</v>
      </c>
      <c r="AP1214">
        <v>99</v>
      </c>
      <c r="AQ1214">
        <v>99</v>
      </c>
      <c r="AR1214">
        <v>195.88085106382979</v>
      </c>
      <c r="AS1214">
        <v>31.003094478447821</v>
      </c>
    </row>
    <row r="1215" spans="1:45">
      <c r="A1215">
        <v>17</v>
      </c>
      <c r="B1215">
        <v>277</v>
      </c>
      <c r="C1215">
        <v>2023</v>
      </c>
      <c r="D1215">
        <v>1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9</v>
      </c>
      <c r="N1215">
        <v>99</v>
      </c>
      <c r="O1215">
        <v>99</v>
      </c>
      <c r="P1215">
        <v>99</v>
      </c>
      <c r="Q1215">
        <v>313</v>
      </c>
      <c r="R1215">
        <v>471</v>
      </c>
      <c r="S1215">
        <v>6.0509554140127424</v>
      </c>
      <c r="T1215">
        <v>9</v>
      </c>
      <c r="U1215">
        <v>256.79660297239928</v>
      </c>
      <c r="V1215">
        <v>55.20169851380043</v>
      </c>
      <c r="W1215">
        <v>100</v>
      </c>
      <c r="X1215">
        <v>1.2738853503184711</v>
      </c>
      <c r="Y1215">
        <v>39.236597764986335</v>
      </c>
      <c r="Z1215">
        <v>1.5259795990987537</v>
      </c>
      <c r="AA1215">
        <v>0</v>
      </c>
      <c r="AB1215">
        <v>48.035146565891409</v>
      </c>
      <c r="AE1215">
        <v>16.411149825783973</v>
      </c>
      <c r="AF1215">
        <v>18.26895685668913</v>
      </c>
      <c r="AG1215">
        <v>581.26484018264819</v>
      </c>
      <c r="AH1215">
        <v>92.781316348195332</v>
      </c>
      <c r="AI1215">
        <v>53.927813163481936</v>
      </c>
      <c r="AJ1215">
        <v>104.1416676326204</v>
      </c>
      <c r="AK1215">
        <v>47.46946440104481</v>
      </c>
      <c r="AM1215">
        <v>-17.881968418554735</v>
      </c>
      <c r="AN1215">
        <v>99</v>
      </c>
      <c r="AO1215">
        <v>99</v>
      </c>
      <c r="AP1215">
        <v>99</v>
      </c>
      <c r="AQ1215">
        <v>99</v>
      </c>
      <c r="AR1215">
        <v>199.50456621004565</v>
      </c>
      <c r="AS1215">
        <v>32.390607256216605</v>
      </c>
    </row>
    <row r="1216" spans="1:45">
      <c r="A1216">
        <v>17</v>
      </c>
      <c r="B1216">
        <v>278</v>
      </c>
      <c r="C1216">
        <v>2023</v>
      </c>
      <c r="D1216">
        <v>2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9</v>
      </c>
      <c r="N1216">
        <v>99</v>
      </c>
      <c r="O1216">
        <v>99</v>
      </c>
      <c r="P1216">
        <v>99</v>
      </c>
      <c r="Q1216">
        <v>263</v>
      </c>
      <c r="R1216">
        <v>450</v>
      </c>
      <c r="S1216">
        <v>6.14</v>
      </c>
      <c r="T1216">
        <v>9</v>
      </c>
      <c r="U1216">
        <v>255.02999999999977</v>
      </c>
      <c r="V1216">
        <v>57.111111111111114</v>
      </c>
      <c r="W1216">
        <v>100</v>
      </c>
      <c r="X1216">
        <v>1.333333333333333</v>
      </c>
      <c r="Y1216">
        <v>39.152373136533058</v>
      </c>
      <c r="Z1216">
        <v>1.5931659605257005</v>
      </c>
      <c r="AA1216">
        <v>0</v>
      </c>
      <c r="AB1216">
        <v>46.456480068060465</v>
      </c>
      <c r="AE1216">
        <v>18.971332209106237</v>
      </c>
      <c r="AF1216">
        <v>21.125904970566179</v>
      </c>
      <c r="AG1216">
        <v>562.3574879227051</v>
      </c>
      <c r="AH1216">
        <v>92</v>
      </c>
      <c r="AI1216">
        <v>54.222222222222221</v>
      </c>
      <c r="AJ1216">
        <v>114.58055297588471</v>
      </c>
      <c r="AK1216">
        <v>29.077501124454745</v>
      </c>
      <c r="AM1216">
        <v>-39.187087151919357</v>
      </c>
      <c r="AN1216">
        <v>99</v>
      </c>
      <c r="AO1216">
        <v>99</v>
      </c>
      <c r="AP1216">
        <v>99</v>
      </c>
      <c r="AQ1216">
        <v>99</v>
      </c>
      <c r="AR1216">
        <v>198.78502415458937</v>
      </c>
      <c r="AS1216">
        <v>32.441622385111131</v>
      </c>
    </row>
    <row r="1217" spans="1:45">
      <c r="A1217">
        <v>17</v>
      </c>
      <c r="B1217">
        <v>279</v>
      </c>
      <c r="C1217">
        <v>2023</v>
      </c>
      <c r="D1217">
        <v>3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9</v>
      </c>
      <c r="N1217">
        <v>99</v>
      </c>
      <c r="O1217">
        <v>99</v>
      </c>
      <c r="P1217">
        <v>99</v>
      </c>
      <c r="Q1217">
        <v>304</v>
      </c>
      <c r="R1217">
        <v>456</v>
      </c>
      <c r="S1217">
        <v>5.7894736842105283</v>
      </c>
      <c r="T1217">
        <v>9</v>
      </c>
      <c r="U1217">
        <v>242.63771929824551</v>
      </c>
      <c r="V1217">
        <v>47.587719298245617</v>
      </c>
      <c r="W1217">
        <v>100</v>
      </c>
      <c r="X1217">
        <v>0.4385964912280701</v>
      </c>
      <c r="Y1217">
        <v>38.690732015836723</v>
      </c>
      <c r="Z1217">
        <v>1.5259376422069055</v>
      </c>
      <c r="AA1217">
        <v>0</v>
      </c>
      <c r="AB1217">
        <v>26.152591543237609</v>
      </c>
      <c r="AE1217">
        <v>19.297503173931439</v>
      </c>
      <c r="AF1217">
        <v>21.355313978285828</v>
      </c>
      <c r="AG1217">
        <v>549.68965517241372</v>
      </c>
      <c r="AH1217">
        <v>94.956140350877178</v>
      </c>
      <c r="AI1217">
        <v>46.710526315789473</v>
      </c>
      <c r="AJ1217">
        <v>116.7931770902034</v>
      </c>
      <c r="AK1217">
        <v>46.707996111611891</v>
      </c>
      <c r="AM1217">
        <v>-46.035287874652361</v>
      </c>
      <c r="AN1217">
        <v>99</v>
      </c>
      <c r="AO1217">
        <v>99</v>
      </c>
      <c r="AP1217">
        <v>99</v>
      </c>
      <c r="AQ1217">
        <v>99</v>
      </c>
      <c r="AR1217">
        <v>197.36091954022984</v>
      </c>
      <c r="AS1217">
        <v>31.598611736752627</v>
      </c>
    </row>
    <row r="1218" spans="1:45">
      <c r="A1218">
        <v>17</v>
      </c>
      <c r="B1218">
        <v>280</v>
      </c>
      <c r="C1218">
        <v>2023</v>
      </c>
      <c r="D1218">
        <v>4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9</v>
      </c>
      <c r="N1218">
        <v>99</v>
      </c>
      <c r="O1218">
        <v>99</v>
      </c>
      <c r="P1218">
        <v>99</v>
      </c>
      <c r="Q1218">
        <v>278</v>
      </c>
      <c r="R1218">
        <v>434</v>
      </c>
      <c r="S1218">
        <v>6.0921658986175116</v>
      </c>
      <c r="T1218">
        <v>9</v>
      </c>
      <c r="U1218">
        <v>249.60322580645155</v>
      </c>
      <c r="V1218">
        <v>58.755760368663601</v>
      </c>
      <c r="W1218">
        <v>100</v>
      </c>
      <c r="X1218">
        <v>0.46082949308755761</v>
      </c>
      <c r="Y1218">
        <v>38.534595010660887</v>
      </c>
      <c r="Z1218">
        <v>1.5105720862564571</v>
      </c>
      <c r="AA1218">
        <v>0</v>
      </c>
      <c r="AB1218">
        <v>37.211473586681421</v>
      </c>
      <c r="AE1218">
        <v>19.664703217036699</v>
      </c>
      <c r="AF1218">
        <v>21.143002242378714</v>
      </c>
      <c r="AG1218">
        <v>552.17857142857156</v>
      </c>
      <c r="AH1218">
        <v>96.774193548387117</v>
      </c>
      <c r="AI1218">
        <v>58.525345622119822</v>
      </c>
      <c r="AJ1218">
        <v>101.8984275679282</v>
      </c>
      <c r="AK1218">
        <v>43.396111443822846</v>
      </c>
      <c r="AM1218">
        <v>-33.556332487304886</v>
      </c>
      <c r="AN1218">
        <v>99</v>
      </c>
      <c r="AO1218">
        <v>99</v>
      </c>
      <c r="AP1218">
        <v>99</v>
      </c>
      <c r="AQ1218">
        <v>99</v>
      </c>
      <c r="AR1218">
        <v>197.36666666666673</v>
      </c>
      <c r="AS1218">
        <v>32.443956643120458</v>
      </c>
    </row>
    <row r="1219" spans="1:45">
      <c r="A1219">
        <v>17</v>
      </c>
      <c r="B1219">
        <v>281</v>
      </c>
      <c r="C1219">
        <v>2023</v>
      </c>
      <c r="D1219">
        <v>5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9</v>
      </c>
      <c r="N1219">
        <v>99</v>
      </c>
      <c r="O1219">
        <v>99</v>
      </c>
      <c r="P1219">
        <v>99</v>
      </c>
      <c r="Q1219">
        <v>387</v>
      </c>
      <c r="R1219">
        <v>673</v>
      </c>
      <c r="S1219">
        <v>6.3214285714285694</v>
      </c>
      <c r="T1219">
        <v>9</v>
      </c>
      <c r="U1219">
        <v>251.12838038633015</v>
      </c>
      <c r="V1219">
        <v>61.96136701337295</v>
      </c>
      <c r="W1219">
        <v>100</v>
      </c>
      <c r="X1219">
        <v>0.29717682020802377</v>
      </c>
      <c r="Y1219">
        <v>35.915853613195715</v>
      </c>
      <c r="Z1219">
        <v>1.5460302274444715</v>
      </c>
      <c r="AA1219">
        <v>0</v>
      </c>
      <c r="AB1219">
        <v>32.863417590061722</v>
      </c>
      <c r="AE1219">
        <v>20.797280593325095</v>
      </c>
      <c r="AF1219">
        <v>22.097680173351247</v>
      </c>
      <c r="AG1219">
        <v>535.7981790591806</v>
      </c>
      <c r="AH1219">
        <v>97.77117384843983</v>
      </c>
      <c r="AI1219">
        <v>60.921248142644878</v>
      </c>
      <c r="AJ1219">
        <v>103.25021656030272</v>
      </c>
      <c r="AK1219">
        <v>40.57105641787453</v>
      </c>
      <c r="AM1219">
        <v>-45.77937811167719</v>
      </c>
      <c r="AN1219">
        <v>99</v>
      </c>
      <c r="AO1219">
        <v>99</v>
      </c>
      <c r="AP1219">
        <v>99</v>
      </c>
      <c r="AQ1219">
        <v>99</v>
      </c>
      <c r="AR1219">
        <v>196.94081942336871</v>
      </c>
      <c r="AS1219">
        <v>32.926997835160513</v>
      </c>
    </row>
    <row r="1220" spans="1:45">
      <c r="A1220">
        <v>17</v>
      </c>
      <c r="B1220">
        <v>282</v>
      </c>
      <c r="C1220">
        <v>2023</v>
      </c>
      <c r="D1220">
        <v>6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9</v>
      </c>
      <c r="N1220">
        <v>99</v>
      </c>
      <c r="O1220">
        <v>99</v>
      </c>
      <c r="P1220">
        <v>99</v>
      </c>
      <c r="Q1220">
        <v>540</v>
      </c>
      <c r="R1220">
        <v>1087</v>
      </c>
      <c r="S1220">
        <v>6.5271389144434222</v>
      </c>
      <c r="T1220">
        <v>9</v>
      </c>
      <c r="U1220">
        <v>249.1350505979764</v>
      </c>
      <c r="V1220">
        <v>68.997240110395566</v>
      </c>
      <c r="W1220">
        <v>100</v>
      </c>
      <c r="X1220">
        <v>0.27598896044158222</v>
      </c>
      <c r="Y1220">
        <v>37.308940385984627</v>
      </c>
      <c r="Z1220">
        <v>1.5527965104230164</v>
      </c>
      <c r="AA1220">
        <v>0</v>
      </c>
      <c r="AB1220">
        <v>41.135819504765273</v>
      </c>
      <c r="AE1220">
        <v>22.017419485517522</v>
      </c>
      <c r="AF1220">
        <v>23.247972808067221</v>
      </c>
      <c r="AG1220">
        <v>528.84082397003749</v>
      </c>
      <c r="AH1220">
        <v>98.06807727690888</v>
      </c>
      <c r="AI1220">
        <v>69.549218031278741</v>
      </c>
      <c r="AJ1220">
        <v>91.230235867280783</v>
      </c>
      <c r="AK1220">
        <v>30.041359244399541</v>
      </c>
      <c r="AM1220">
        <v>-51.742694307756487</v>
      </c>
      <c r="AN1220">
        <v>99</v>
      </c>
      <c r="AO1220">
        <v>99</v>
      </c>
      <c r="AP1220">
        <v>99</v>
      </c>
      <c r="AQ1220">
        <v>99</v>
      </c>
      <c r="AR1220">
        <v>195.19850187265911</v>
      </c>
      <c r="AS1220">
        <v>33.47904050930935</v>
      </c>
    </row>
    <row r="1221" spans="1:45">
      <c r="A1221">
        <v>17</v>
      </c>
      <c r="B1221">
        <v>283</v>
      </c>
      <c r="C1221">
        <v>2023</v>
      </c>
      <c r="D1221">
        <v>7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9</v>
      </c>
      <c r="N1221">
        <v>99</v>
      </c>
      <c r="O1221">
        <v>99</v>
      </c>
      <c r="P1221">
        <v>99</v>
      </c>
      <c r="Q1221">
        <v>286</v>
      </c>
      <c r="R1221">
        <v>565</v>
      </c>
      <c r="S1221">
        <v>6.7238938053097357</v>
      </c>
      <c r="T1221">
        <v>9</v>
      </c>
      <c r="U1221">
        <v>253.66796460177005</v>
      </c>
      <c r="V1221">
        <v>76.283185840707958</v>
      </c>
      <c r="W1221">
        <v>100</v>
      </c>
      <c r="X1221">
        <v>0.70796460176991149</v>
      </c>
      <c r="Y1221">
        <v>35.830303340189495</v>
      </c>
      <c r="Z1221">
        <v>1.4506192962679711</v>
      </c>
      <c r="AA1221">
        <v>0</v>
      </c>
      <c r="AB1221">
        <v>36.218813021190805</v>
      </c>
      <c r="AE1221">
        <v>20.178571428571423</v>
      </c>
      <c r="AF1221">
        <v>21.610748860524044</v>
      </c>
      <c r="AG1221">
        <v>526.06642066420659</v>
      </c>
      <c r="AH1221">
        <v>95.752212389380503</v>
      </c>
      <c r="AI1221">
        <v>73.097345132743357</v>
      </c>
      <c r="AJ1221">
        <v>88.33761562144899</v>
      </c>
      <c r="AK1221">
        <v>34.503564763449944</v>
      </c>
      <c r="AM1221">
        <v>-38.598672693023794</v>
      </c>
      <c r="AN1221">
        <v>99</v>
      </c>
      <c r="AO1221">
        <v>99</v>
      </c>
      <c r="AP1221">
        <v>99</v>
      </c>
      <c r="AQ1221">
        <v>99</v>
      </c>
      <c r="AR1221">
        <v>195.54059040590403</v>
      </c>
      <c r="AS1221">
        <v>33.931792848781157</v>
      </c>
    </row>
    <row r="1222" spans="1:45">
      <c r="A1222">
        <v>17</v>
      </c>
      <c r="B1222">
        <v>284</v>
      </c>
      <c r="C1222">
        <v>2023</v>
      </c>
      <c r="D1222">
        <v>8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9</v>
      </c>
      <c r="N1222">
        <v>99</v>
      </c>
      <c r="O1222">
        <v>99</v>
      </c>
      <c r="P1222">
        <v>99</v>
      </c>
      <c r="Q1222">
        <v>331</v>
      </c>
      <c r="R1222">
        <v>678</v>
      </c>
      <c r="S1222">
        <v>6.6917404129793514</v>
      </c>
      <c r="T1222">
        <v>9</v>
      </c>
      <c r="U1222">
        <v>251.89410029498541</v>
      </c>
      <c r="V1222">
        <v>77.138643067846573</v>
      </c>
      <c r="W1222">
        <v>100</v>
      </c>
      <c r="X1222">
        <v>0.58997050147492613</v>
      </c>
      <c r="Y1222">
        <v>37.832535365146029</v>
      </c>
      <c r="Z1222">
        <v>1.4747499894675824</v>
      </c>
      <c r="AA1222">
        <v>0</v>
      </c>
      <c r="AB1222">
        <v>48.839642782694511</v>
      </c>
      <c r="AE1222">
        <v>20.035460992907801</v>
      </c>
      <c r="AF1222">
        <v>21.768757948148096</v>
      </c>
      <c r="AG1222">
        <v>531.39057750759878</v>
      </c>
      <c r="AH1222">
        <v>97.050147492625371</v>
      </c>
      <c r="AI1222">
        <v>78.31858407079649</v>
      </c>
      <c r="AJ1222">
        <v>85.496712654595711</v>
      </c>
      <c r="AK1222">
        <v>36.851589205082874</v>
      </c>
      <c r="AM1222">
        <v>-33.214693672397559</v>
      </c>
      <c r="AN1222">
        <v>99</v>
      </c>
      <c r="AO1222">
        <v>99</v>
      </c>
      <c r="AP1222">
        <v>99</v>
      </c>
      <c r="AQ1222">
        <v>99</v>
      </c>
      <c r="AR1222">
        <v>195.38297872340425</v>
      </c>
      <c r="AS1222">
        <v>33.708807157309643</v>
      </c>
    </row>
    <row r="1223" spans="1:45">
      <c r="A1223">
        <v>17</v>
      </c>
      <c r="B1223">
        <v>285</v>
      </c>
      <c r="C1223">
        <v>2023</v>
      </c>
      <c r="D1223">
        <v>9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9</v>
      </c>
      <c r="N1223">
        <v>99</v>
      </c>
      <c r="O1223">
        <v>99</v>
      </c>
      <c r="P1223">
        <v>99</v>
      </c>
      <c r="Q1223">
        <v>330</v>
      </c>
      <c r="R1223">
        <v>664</v>
      </c>
      <c r="S1223">
        <v>6.5783132530120474</v>
      </c>
      <c r="T1223">
        <v>9</v>
      </c>
      <c r="U1223">
        <v>251.35948795180684</v>
      </c>
      <c r="V1223">
        <v>74.548192771084317</v>
      </c>
      <c r="W1223">
        <v>100</v>
      </c>
      <c r="X1223">
        <v>1.2048192771084336</v>
      </c>
      <c r="Y1223">
        <v>41.103983629570301</v>
      </c>
      <c r="Z1223">
        <v>1.4654287741934069</v>
      </c>
      <c r="AA1223">
        <v>0</v>
      </c>
      <c r="AB1223">
        <v>55.121384868524125</v>
      </c>
      <c r="AE1223">
        <v>17.21545242416386</v>
      </c>
      <c r="AF1223">
        <v>18.890454453519517</v>
      </c>
      <c r="AG1223">
        <v>545.77016742770195</v>
      </c>
      <c r="AH1223">
        <v>98.795180722891587</v>
      </c>
      <c r="AI1223">
        <v>79.668674698795186</v>
      </c>
      <c r="AJ1223">
        <v>89.329587388932637</v>
      </c>
      <c r="AK1223">
        <v>37.302619858754191</v>
      </c>
      <c r="AM1223">
        <v>-26.537144894390671</v>
      </c>
      <c r="AN1223">
        <v>99</v>
      </c>
      <c r="AO1223">
        <v>99</v>
      </c>
      <c r="AP1223">
        <v>99</v>
      </c>
      <c r="AQ1223">
        <v>99</v>
      </c>
      <c r="AR1223">
        <v>195.42161339421619</v>
      </c>
      <c r="AS1223">
        <v>33.554969462639257</v>
      </c>
    </row>
    <row r="1224" spans="1:45">
      <c r="A1224">
        <v>17</v>
      </c>
      <c r="B1224">
        <v>286</v>
      </c>
      <c r="C1224">
        <v>2023</v>
      </c>
      <c r="D1224">
        <v>10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9</v>
      </c>
      <c r="N1224">
        <v>99</v>
      </c>
      <c r="O1224">
        <v>99</v>
      </c>
      <c r="P1224">
        <v>99</v>
      </c>
      <c r="Q1224">
        <v>352</v>
      </c>
      <c r="R1224">
        <v>543</v>
      </c>
      <c r="S1224">
        <v>5.9558011049723749</v>
      </c>
      <c r="T1224">
        <v>9</v>
      </c>
      <c r="U1224">
        <v>242.38360957642723</v>
      </c>
      <c r="V1224">
        <v>58.195211786372006</v>
      </c>
      <c r="W1224">
        <v>100</v>
      </c>
      <c r="X1224">
        <v>0.18416206261510129</v>
      </c>
      <c r="Y1224">
        <v>37.02993573034901</v>
      </c>
      <c r="Z1224">
        <v>1.4069933373747119</v>
      </c>
      <c r="AA1224">
        <v>0</v>
      </c>
      <c r="AB1224">
        <v>30.923885793836138</v>
      </c>
      <c r="AE1224">
        <v>12.488500459981601</v>
      </c>
      <c r="AF1224">
        <v>14.503172114003259</v>
      </c>
      <c r="AG1224">
        <v>568.14152700186241</v>
      </c>
      <c r="AH1224">
        <v>98.710865561694277</v>
      </c>
      <c r="AI1224">
        <v>64.456721915285485</v>
      </c>
      <c r="AJ1224">
        <v>99.989247503370308</v>
      </c>
      <c r="AK1224">
        <v>36.554578153758349</v>
      </c>
      <c r="AM1224">
        <v>-41.02889482357255</v>
      </c>
      <c r="AN1224">
        <v>99</v>
      </c>
      <c r="AO1224">
        <v>99</v>
      </c>
      <c r="AP1224">
        <v>99</v>
      </c>
      <c r="AQ1224">
        <v>99</v>
      </c>
      <c r="AR1224">
        <v>196.99255121042833</v>
      </c>
      <c r="AS1224">
        <v>31.884041551990581</v>
      </c>
    </row>
    <row r="1225" spans="1:45">
      <c r="A1225">
        <v>17</v>
      </c>
      <c r="B1225">
        <v>287</v>
      </c>
      <c r="C1225">
        <v>2023</v>
      </c>
      <c r="D1225">
        <v>11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9</v>
      </c>
      <c r="N1225">
        <v>99</v>
      </c>
      <c r="O1225">
        <v>99</v>
      </c>
      <c r="P1225">
        <v>99</v>
      </c>
      <c r="Q1225">
        <v>392</v>
      </c>
      <c r="R1225">
        <v>614</v>
      </c>
      <c r="S1225">
        <v>5.9314845024469838</v>
      </c>
      <c r="T1225">
        <v>9</v>
      </c>
      <c r="U1225">
        <v>241.62459283387619</v>
      </c>
      <c r="V1225">
        <v>55.048859934853411</v>
      </c>
      <c r="W1225">
        <v>100</v>
      </c>
      <c r="X1225">
        <v>0.32573289902280123</v>
      </c>
      <c r="Y1225">
        <v>38.962826153946622</v>
      </c>
      <c r="Z1225">
        <v>1.4358938928411056</v>
      </c>
      <c r="AA1225">
        <v>0</v>
      </c>
      <c r="AB1225">
        <v>38.230135739112505</v>
      </c>
      <c r="AE1225">
        <v>13.061050840246752</v>
      </c>
      <c r="AF1225">
        <v>14.957918801813818</v>
      </c>
      <c r="AG1225">
        <v>574.42644628099185</v>
      </c>
      <c r="AH1225">
        <v>98.208469055374621</v>
      </c>
      <c r="AI1225">
        <v>65.472312703583057</v>
      </c>
      <c r="AJ1225">
        <v>92.680915122084073</v>
      </c>
      <c r="AK1225">
        <v>31.921057744386196</v>
      </c>
      <c r="AM1225">
        <v>-34.655044441677603</v>
      </c>
      <c r="AN1225">
        <v>99</v>
      </c>
      <c r="AO1225">
        <v>99</v>
      </c>
      <c r="AP1225">
        <v>99</v>
      </c>
      <c r="AQ1225">
        <v>99</v>
      </c>
      <c r="AR1225">
        <v>196.55702479338839</v>
      </c>
      <c r="AS1225">
        <v>31.730211292753175</v>
      </c>
    </row>
    <row r="1226" spans="1:45">
      <c r="A1226">
        <v>17</v>
      </c>
      <c r="B1226">
        <v>288</v>
      </c>
      <c r="C1226">
        <v>2023</v>
      </c>
      <c r="D1226">
        <v>12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9</v>
      </c>
      <c r="N1226">
        <v>99</v>
      </c>
      <c r="O1226">
        <v>99</v>
      </c>
      <c r="P1226">
        <v>99</v>
      </c>
      <c r="Q1226">
        <v>138</v>
      </c>
      <c r="R1226">
        <v>228</v>
      </c>
      <c r="S1226">
        <v>6.0350877192982439</v>
      </c>
      <c r="T1226">
        <v>9</v>
      </c>
      <c r="U1226">
        <v>245.07982456140351</v>
      </c>
      <c r="V1226">
        <v>57.456140350877192</v>
      </c>
      <c r="W1226">
        <v>100</v>
      </c>
      <c r="X1226">
        <v>0.87719298245614019</v>
      </c>
      <c r="Y1226">
        <v>38.648995538171789</v>
      </c>
      <c r="Z1226">
        <v>1.4655687151996639</v>
      </c>
      <c r="AA1226">
        <v>0</v>
      </c>
      <c r="AB1226">
        <v>42.313219045485823</v>
      </c>
      <c r="AE1226">
        <v>17.351598173515988</v>
      </c>
      <c r="AF1226">
        <v>19.802310722013804</v>
      </c>
      <c r="AG1226">
        <v>579.07272727272732</v>
      </c>
      <c r="AH1226">
        <v>96.491228070175438</v>
      </c>
      <c r="AI1226">
        <v>63.596491228070171</v>
      </c>
      <c r="AJ1226">
        <v>93.938684943560816</v>
      </c>
      <c r="AK1226">
        <v>37.426486131781246</v>
      </c>
      <c r="AM1226">
        <v>-16.633660960073477</v>
      </c>
      <c r="AN1226">
        <v>99</v>
      </c>
      <c r="AO1226">
        <v>99</v>
      </c>
      <c r="AP1226">
        <v>99</v>
      </c>
      <c r="AQ1226">
        <v>99</v>
      </c>
      <c r="AR1226">
        <v>196.52272727272728</v>
      </c>
      <c r="AS1226">
        <v>32.230785306480705</v>
      </c>
    </row>
    <row r="1227" spans="1:45">
      <c r="A1227">
        <v>17</v>
      </c>
      <c r="B1227">
        <v>289</v>
      </c>
      <c r="C1227">
        <v>2023</v>
      </c>
      <c r="D1227">
        <v>1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10</v>
      </c>
      <c r="N1227">
        <v>99</v>
      </c>
      <c r="O1227">
        <v>99</v>
      </c>
      <c r="P1227">
        <v>99</v>
      </c>
      <c r="Q1227">
        <v>196</v>
      </c>
      <c r="R1227">
        <v>281</v>
      </c>
      <c r="S1227">
        <v>6.395017793594306</v>
      </c>
      <c r="T1227">
        <v>10</v>
      </c>
      <c r="U1227">
        <v>271.52740213523106</v>
      </c>
      <c r="V1227">
        <v>72.597864768683294</v>
      </c>
      <c r="W1227">
        <v>100</v>
      </c>
      <c r="X1227">
        <v>1.0676156583629892</v>
      </c>
      <c r="Y1227">
        <v>38.965100682368195</v>
      </c>
      <c r="Z1227">
        <v>1.3220724388214189</v>
      </c>
      <c r="AA1227">
        <v>0</v>
      </c>
      <c r="AB1227">
        <v>43.401632983449822</v>
      </c>
      <c r="AE1227">
        <v>9.7909407665505253</v>
      </c>
      <c r="AF1227">
        <v>11.524538764393357</v>
      </c>
      <c r="AG1227">
        <v>621.98501872659187</v>
      </c>
      <c r="AH1227">
        <v>95.017793594306013</v>
      </c>
      <c r="AI1227">
        <v>62.277580071174384</v>
      </c>
      <c r="AJ1227">
        <v>233.21217244937648</v>
      </c>
      <c r="AK1227">
        <v>18.494240347668899</v>
      </c>
      <c r="AM1227">
        <v>-6.6465612122371684</v>
      </c>
      <c r="AN1227">
        <v>99</v>
      </c>
      <c r="AO1227">
        <v>99</v>
      </c>
      <c r="AP1227">
        <v>99</v>
      </c>
      <c r="AQ1227">
        <v>99</v>
      </c>
      <c r="AR1227">
        <v>200.53932584269671</v>
      </c>
      <c r="AS1227">
        <v>33.684321384750042</v>
      </c>
    </row>
    <row r="1228" spans="1:45">
      <c r="A1228">
        <v>17</v>
      </c>
      <c r="B1228">
        <v>290</v>
      </c>
      <c r="C1228">
        <v>2023</v>
      </c>
      <c r="D1228">
        <v>2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10</v>
      </c>
      <c r="N1228">
        <v>99</v>
      </c>
      <c r="O1228">
        <v>99</v>
      </c>
      <c r="P1228">
        <v>99</v>
      </c>
      <c r="Q1228">
        <v>183</v>
      </c>
      <c r="R1228">
        <v>271</v>
      </c>
      <c r="S1228">
        <v>6.4666666666666668</v>
      </c>
      <c r="T1228">
        <v>10</v>
      </c>
      <c r="U1228">
        <v>269.18081180811811</v>
      </c>
      <c r="V1228">
        <v>69.741697416974191</v>
      </c>
      <c r="W1228">
        <v>100</v>
      </c>
      <c r="X1228">
        <v>1.8450184501845015</v>
      </c>
      <c r="Y1228">
        <v>36.357877792436177</v>
      </c>
      <c r="Z1228">
        <v>1.389712097161542</v>
      </c>
      <c r="AA1228">
        <v>0</v>
      </c>
      <c r="AB1228">
        <v>25.39434506259812</v>
      </c>
      <c r="AE1228">
        <v>11.42495784148398</v>
      </c>
      <c r="AF1228">
        <v>13.428420323472736</v>
      </c>
      <c r="AG1228">
        <v>592.66535433070874</v>
      </c>
      <c r="AH1228">
        <v>93.726937269372669</v>
      </c>
      <c r="AI1228">
        <v>57.195571955719586</v>
      </c>
      <c r="AJ1228">
        <v>104.47070483995222</v>
      </c>
      <c r="AK1228">
        <v>22.557266631161379</v>
      </c>
      <c r="AM1228">
        <v>-42.291102627510007</v>
      </c>
      <c r="AN1228">
        <v>99</v>
      </c>
      <c r="AO1228">
        <v>99</v>
      </c>
      <c r="AP1228">
        <v>99</v>
      </c>
      <c r="AQ1228">
        <v>99</v>
      </c>
      <c r="AR1228">
        <v>199.76771653543312</v>
      </c>
      <c r="AS1228">
        <v>33.669434823147995</v>
      </c>
    </row>
    <row r="1229" spans="1:45">
      <c r="A1229">
        <v>17</v>
      </c>
      <c r="B1229">
        <v>291</v>
      </c>
      <c r="C1229">
        <v>2023</v>
      </c>
      <c r="D1229">
        <v>3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10</v>
      </c>
      <c r="N1229">
        <v>99</v>
      </c>
      <c r="O1229">
        <v>99</v>
      </c>
      <c r="P1229">
        <v>99</v>
      </c>
      <c r="Q1229">
        <v>145</v>
      </c>
      <c r="R1229">
        <v>218</v>
      </c>
      <c r="S1229">
        <v>6.4174311926605521</v>
      </c>
      <c r="T1229">
        <v>10</v>
      </c>
      <c r="U1229">
        <v>257.50917431192659</v>
      </c>
      <c r="V1229">
        <v>71.100917431192656</v>
      </c>
      <c r="W1229">
        <v>100</v>
      </c>
      <c r="X1229">
        <v>1.3761467889908259</v>
      </c>
      <c r="Y1229">
        <v>39.777986031380841</v>
      </c>
      <c r="Z1229">
        <v>1.3896962929179717</v>
      </c>
      <c r="AA1229">
        <v>0</v>
      </c>
      <c r="AB1229">
        <v>18.020783785697631</v>
      </c>
      <c r="AE1229">
        <v>9.2255607278882792</v>
      </c>
      <c r="AF1229">
        <v>10.835077029856725</v>
      </c>
      <c r="AG1229">
        <v>558.04245283018872</v>
      </c>
      <c r="AH1229">
        <v>96.788990825688103</v>
      </c>
      <c r="AI1229">
        <v>63.302752293577981</v>
      </c>
      <c r="AJ1229">
        <v>122.27545106686863</v>
      </c>
      <c r="AK1229">
        <v>53.722323034981855</v>
      </c>
      <c r="AM1229">
        <v>-33.836082204537846</v>
      </c>
      <c r="AN1229">
        <v>99</v>
      </c>
      <c r="AO1229">
        <v>99</v>
      </c>
      <c r="AP1229">
        <v>99</v>
      </c>
      <c r="AQ1229">
        <v>99</v>
      </c>
      <c r="AR1229">
        <v>197.10849056603777</v>
      </c>
      <c r="AS1229">
        <v>33.635840870313473</v>
      </c>
    </row>
    <row r="1230" spans="1:45">
      <c r="A1230">
        <v>17</v>
      </c>
      <c r="B1230">
        <v>292</v>
      </c>
      <c r="C1230">
        <v>2023</v>
      </c>
      <c r="D1230">
        <v>4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10</v>
      </c>
      <c r="N1230">
        <v>99</v>
      </c>
      <c r="O1230">
        <v>99</v>
      </c>
      <c r="P1230">
        <v>99</v>
      </c>
      <c r="Q1230">
        <v>194</v>
      </c>
      <c r="R1230">
        <v>293</v>
      </c>
      <c r="S1230">
        <v>6.4436860068259394</v>
      </c>
      <c r="T1230">
        <v>10</v>
      </c>
      <c r="U1230">
        <v>260.39215017064851</v>
      </c>
      <c r="V1230">
        <v>70.307167235494887</v>
      </c>
      <c r="W1230">
        <v>100</v>
      </c>
      <c r="X1230">
        <v>1.0238907849829353</v>
      </c>
      <c r="Y1230">
        <v>36.663033057668649</v>
      </c>
      <c r="Z1230">
        <v>1.3453507594354004</v>
      </c>
      <c r="AA1230">
        <v>0</v>
      </c>
      <c r="AB1230">
        <v>17.561579855862245</v>
      </c>
      <c r="AE1230">
        <v>13.275940190303578</v>
      </c>
      <c r="AF1230">
        <v>14.890944353915252</v>
      </c>
      <c r="AG1230">
        <v>557.89007092198597</v>
      </c>
      <c r="AH1230">
        <v>95.563139931740608</v>
      </c>
      <c r="AI1230">
        <v>62.798634812286679</v>
      </c>
      <c r="AJ1230">
        <v>109.39974185725768</v>
      </c>
      <c r="AK1230">
        <v>42.667189679893411</v>
      </c>
      <c r="AM1230">
        <v>-31.39835092898964</v>
      </c>
      <c r="AN1230">
        <v>99</v>
      </c>
      <c r="AO1230">
        <v>99</v>
      </c>
      <c r="AP1230">
        <v>99</v>
      </c>
      <c r="AQ1230">
        <v>99</v>
      </c>
      <c r="AR1230">
        <v>197.4609929078014</v>
      </c>
      <c r="AS1230">
        <v>33.808524071964058</v>
      </c>
    </row>
    <row r="1231" spans="1:45">
      <c r="A1231">
        <v>17</v>
      </c>
      <c r="B1231">
        <v>293</v>
      </c>
      <c r="C1231">
        <v>2023</v>
      </c>
      <c r="D1231">
        <v>5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10</v>
      </c>
      <c r="N1231">
        <v>99</v>
      </c>
      <c r="O1231">
        <v>99</v>
      </c>
      <c r="P1231">
        <v>99</v>
      </c>
      <c r="Q1231">
        <v>260</v>
      </c>
      <c r="R1231">
        <v>449</v>
      </c>
      <c r="S1231">
        <v>6.6770601336302899</v>
      </c>
      <c r="T1231">
        <v>10</v>
      </c>
      <c r="U1231">
        <v>267.52449888641411</v>
      </c>
      <c r="V1231">
        <v>72.383073496659236</v>
      </c>
      <c r="W1231">
        <v>100</v>
      </c>
      <c r="X1231">
        <v>2.8953229398663693</v>
      </c>
      <c r="Y1231">
        <v>39.616951853874561</v>
      </c>
      <c r="Z1231">
        <v>1.5176568208203749</v>
      </c>
      <c r="AA1231">
        <v>0</v>
      </c>
      <c r="AB1231">
        <v>34.199582279600683</v>
      </c>
      <c r="AE1231">
        <v>13.875154511742892</v>
      </c>
      <c r="AF1231">
        <v>15.705281457141963</v>
      </c>
      <c r="AG1231">
        <v>552.19090909090914</v>
      </c>
      <c r="AH1231">
        <v>97.550111358574625</v>
      </c>
      <c r="AI1231">
        <v>62.806236080178159</v>
      </c>
      <c r="AJ1231">
        <v>98.218540691343676</v>
      </c>
      <c r="AK1231">
        <v>47.688788884738287</v>
      </c>
      <c r="AM1231">
        <v>-41.633425425699407</v>
      </c>
      <c r="AN1231">
        <v>99</v>
      </c>
      <c r="AO1231">
        <v>99</v>
      </c>
      <c r="AP1231">
        <v>99</v>
      </c>
      <c r="AQ1231">
        <v>99</v>
      </c>
      <c r="AR1231">
        <v>198.38863636363635</v>
      </c>
      <c r="AS1231">
        <v>34.318871873807041</v>
      </c>
    </row>
    <row r="1232" spans="1:45">
      <c r="A1232">
        <v>17</v>
      </c>
      <c r="B1232">
        <v>294</v>
      </c>
      <c r="C1232">
        <v>2023</v>
      </c>
      <c r="D1232">
        <v>6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10</v>
      </c>
      <c r="N1232">
        <v>99</v>
      </c>
      <c r="O1232">
        <v>99</v>
      </c>
      <c r="P1232">
        <v>99</v>
      </c>
      <c r="Q1232">
        <v>366</v>
      </c>
      <c r="R1232">
        <v>667</v>
      </c>
      <c r="S1232">
        <v>6.8410794602698646</v>
      </c>
      <c r="T1232">
        <v>10</v>
      </c>
      <c r="U1232">
        <v>262.79655172413806</v>
      </c>
      <c r="V1232">
        <v>78.260869565217391</v>
      </c>
      <c r="W1232">
        <v>100</v>
      </c>
      <c r="X1232">
        <v>1.9490254872563719</v>
      </c>
      <c r="Y1232">
        <v>39.155719223754289</v>
      </c>
      <c r="Z1232">
        <v>1.4483379414993265</v>
      </c>
      <c r="AA1232">
        <v>0</v>
      </c>
      <c r="AB1232">
        <v>30.705124334305054</v>
      </c>
      <c r="AE1232">
        <v>13.510228883937618</v>
      </c>
      <c r="AF1232">
        <v>15.047564335020004</v>
      </c>
      <c r="AG1232">
        <v>535.68325791855193</v>
      </c>
      <c r="AH1232">
        <v>99.100449775112452</v>
      </c>
      <c r="AI1232">
        <v>70.914542728635695</v>
      </c>
      <c r="AJ1232">
        <v>89.643230219730484</v>
      </c>
      <c r="AK1232">
        <v>39.323360138820526</v>
      </c>
      <c r="AM1232">
        <v>-55.406882439341366</v>
      </c>
      <c r="AN1232">
        <v>99</v>
      </c>
      <c r="AO1232">
        <v>99</v>
      </c>
      <c r="AP1232">
        <v>99</v>
      </c>
      <c r="AQ1232">
        <v>99</v>
      </c>
      <c r="AR1232">
        <v>196.50377073906481</v>
      </c>
      <c r="AS1232">
        <v>34.63577977493037</v>
      </c>
    </row>
    <row r="1233" spans="1:45">
      <c r="A1233">
        <v>17</v>
      </c>
      <c r="B1233">
        <v>295</v>
      </c>
      <c r="C1233">
        <v>2023</v>
      </c>
      <c r="D1233">
        <v>7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10</v>
      </c>
      <c r="N1233">
        <v>99</v>
      </c>
      <c r="O1233">
        <v>99</v>
      </c>
      <c r="P1233">
        <v>99</v>
      </c>
      <c r="Q1233">
        <v>181</v>
      </c>
      <c r="R1233">
        <v>364</v>
      </c>
      <c r="S1233">
        <v>6.8736263736263759</v>
      </c>
      <c r="T1233">
        <v>10</v>
      </c>
      <c r="U1233">
        <v>259.51043956043947</v>
      </c>
      <c r="V1233">
        <v>81.868131868131883</v>
      </c>
      <c r="W1233">
        <v>100</v>
      </c>
      <c r="X1233">
        <v>1.9230769230769225</v>
      </c>
      <c r="Y1233">
        <v>37.206084827060877</v>
      </c>
      <c r="Z1233">
        <v>1.3344410827235791</v>
      </c>
      <c r="AA1233">
        <v>0</v>
      </c>
      <c r="AB1233">
        <v>26.194594482043087</v>
      </c>
      <c r="AE1233">
        <v>13</v>
      </c>
      <c r="AF1233">
        <v>14.243343934465576</v>
      </c>
      <c r="AG1233">
        <v>534.04322766570613</v>
      </c>
      <c r="AH1233">
        <v>95.054945054945051</v>
      </c>
      <c r="AI1233">
        <v>73.076923076923109</v>
      </c>
      <c r="AJ1233">
        <v>89.87596883494642</v>
      </c>
      <c r="AK1233">
        <v>38.845414182219407</v>
      </c>
      <c r="AM1233">
        <v>-40.049160668583525</v>
      </c>
      <c r="AN1233">
        <v>99</v>
      </c>
      <c r="AO1233">
        <v>99</v>
      </c>
      <c r="AP1233">
        <v>99</v>
      </c>
      <c r="AQ1233">
        <v>99</v>
      </c>
      <c r="AR1233">
        <v>195.27089337175795</v>
      </c>
      <c r="AS1233">
        <v>34.786924708318345</v>
      </c>
    </row>
    <row r="1234" spans="1:45">
      <c r="A1234">
        <v>17</v>
      </c>
      <c r="B1234">
        <v>296</v>
      </c>
      <c r="C1234">
        <v>2023</v>
      </c>
      <c r="D1234">
        <v>8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10</v>
      </c>
      <c r="N1234">
        <v>99</v>
      </c>
      <c r="O1234">
        <v>99</v>
      </c>
      <c r="P1234">
        <v>99</v>
      </c>
      <c r="Q1234">
        <v>234</v>
      </c>
      <c r="R1234">
        <v>440</v>
      </c>
      <c r="S1234">
        <v>6.8477272727272718</v>
      </c>
      <c r="T1234">
        <v>10</v>
      </c>
      <c r="U1234">
        <v>261.34363636363634</v>
      </c>
      <c r="V1234">
        <v>83.181818181818173</v>
      </c>
      <c r="W1234">
        <v>100</v>
      </c>
      <c r="X1234">
        <v>1.3636363636363635</v>
      </c>
      <c r="Y1234">
        <v>38.562528390496851</v>
      </c>
      <c r="Z1234">
        <v>1.3252767526348517</v>
      </c>
      <c r="AA1234">
        <v>0</v>
      </c>
      <c r="AB1234">
        <v>33.901998231703118</v>
      </c>
      <c r="AE1234">
        <v>13.002364066193858</v>
      </c>
      <c r="AF1234">
        <v>14.657184909184128</v>
      </c>
      <c r="AG1234">
        <v>542.529274004684</v>
      </c>
      <c r="AH1234">
        <v>96.363636363636346</v>
      </c>
      <c r="AI1234">
        <v>77.5</v>
      </c>
      <c r="AJ1234">
        <v>83.643863979613428</v>
      </c>
      <c r="AK1234">
        <v>51.212950043876333</v>
      </c>
      <c r="AM1234">
        <v>-33.387564404953501</v>
      </c>
      <c r="AN1234">
        <v>99</v>
      </c>
      <c r="AO1234">
        <v>99</v>
      </c>
      <c r="AP1234">
        <v>99</v>
      </c>
      <c r="AQ1234">
        <v>99</v>
      </c>
      <c r="AR1234">
        <v>196.13583138173303</v>
      </c>
      <c r="AS1234">
        <v>34.657638874973301</v>
      </c>
    </row>
    <row r="1235" spans="1:45">
      <c r="A1235">
        <v>17</v>
      </c>
      <c r="B1235">
        <v>297</v>
      </c>
      <c r="C1235">
        <v>2023</v>
      </c>
      <c r="D1235">
        <v>9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10</v>
      </c>
      <c r="N1235">
        <v>99</v>
      </c>
      <c r="O1235">
        <v>99</v>
      </c>
      <c r="P1235">
        <v>99</v>
      </c>
      <c r="Q1235">
        <v>232</v>
      </c>
      <c r="R1235">
        <v>438</v>
      </c>
      <c r="S1235">
        <v>6.872146118721461</v>
      </c>
      <c r="T1235">
        <v>10</v>
      </c>
      <c r="U1235">
        <v>259.01849315068517</v>
      </c>
      <c r="V1235">
        <v>82.420091324200925</v>
      </c>
      <c r="W1235">
        <v>100</v>
      </c>
      <c r="X1235">
        <v>2.2831050228310503</v>
      </c>
      <c r="Y1235">
        <v>39.403023555422784</v>
      </c>
      <c r="Z1235">
        <v>1.3838931441253279</v>
      </c>
      <c r="AA1235">
        <v>0</v>
      </c>
      <c r="AB1235">
        <v>44.440028009385529</v>
      </c>
      <c r="AE1235">
        <v>11.355976147264718</v>
      </c>
      <c r="AF1235">
        <v>12.840558881295747</v>
      </c>
      <c r="AG1235">
        <v>553.58850574712653</v>
      </c>
      <c r="AH1235">
        <v>98.173515981735179</v>
      </c>
      <c r="AI1235">
        <v>79.908675799086737</v>
      </c>
      <c r="AJ1235">
        <v>79.659870953297244</v>
      </c>
      <c r="AK1235">
        <v>37.468610419938329</v>
      </c>
      <c r="AM1235">
        <v>-32.360478958226722</v>
      </c>
      <c r="AN1235">
        <v>99</v>
      </c>
      <c r="AO1235">
        <v>99</v>
      </c>
      <c r="AP1235">
        <v>99</v>
      </c>
      <c r="AQ1235">
        <v>99</v>
      </c>
      <c r="AR1235">
        <v>195.36781609195401</v>
      </c>
      <c r="AS1235">
        <v>34.663486151703594</v>
      </c>
    </row>
    <row r="1236" spans="1:45">
      <c r="A1236">
        <v>17</v>
      </c>
      <c r="B1236">
        <v>298</v>
      </c>
      <c r="C1236">
        <v>2023</v>
      </c>
      <c r="D1236">
        <v>10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10</v>
      </c>
      <c r="N1236">
        <v>99</v>
      </c>
      <c r="O1236">
        <v>99</v>
      </c>
      <c r="P1236">
        <v>99</v>
      </c>
      <c r="Q1236">
        <v>213</v>
      </c>
      <c r="R1236">
        <v>308</v>
      </c>
      <c r="S1236">
        <v>6.120129870129869</v>
      </c>
      <c r="T1236">
        <v>10</v>
      </c>
      <c r="U1236">
        <v>255.65357142857167</v>
      </c>
      <c r="V1236">
        <v>68.506493506493527</v>
      </c>
      <c r="W1236">
        <v>100</v>
      </c>
      <c r="X1236">
        <v>0.64935064935064923</v>
      </c>
      <c r="Y1236">
        <v>36.188416837695456</v>
      </c>
      <c r="Z1236">
        <v>1.1403963693548156</v>
      </c>
      <c r="AA1236">
        <v>0</v>
      </c>
      <c r="AB1236">
        <v>16.666945006808355</v>
      </c>
      <c r="AE1236">
        <v>7.0837166513339476</v>
      </c>
      <c r="AF1236">
        <v>8.6768582622128889</v>
      </c>
      <c r="AG1236">
        <v>593.99013157894763</v>
      </c>
      <c r="AH1236">
        <v>98.701298701298683</v>
      </c>
      <c r="AI1236">
        <v>62.987012987012974</v>
      </c>
      <c r="AJ1236">
        <v>77.848050595770303</v>
      </c>
      <c r="AK1236">
        <v>45.38813537070844</v>
      </c>
      <c r="AM1236">
        <v>-48.869924265750413</v>
      </c>
      <c r="AN1236">
        <v>99</v>
      </c>
      <c r="AO1236">
        <v>99</v>
      </c>
      <c r="AP1236">
        <v>99</v>
      </c>
      <c r="AQ1236">
        <v>99</v>
      </c>
      <c r="AR1236">
        <v>198.19407894736841</v>
      </c>
      <c r="AS1236">
        <v>32.766923675122143</v>
      </c>
    </row>
    <row r="1237" spans="1:45">
      <c r="A1237">
        <v>17</v>
      </c>
      <c r="B1237">
        <v>299</v>
      </c>
      <c r="C1237">
        <v>2023</v>
      </c>
      <c r="D1237">
        <v>11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10</v>
      </c>
      <c r="N1237">
        <v>99</v>
      </c>
      <c r="O1237">
        <v>99</v>
      </c>
      <c r="P1237">
        <v>99</v>
      </c>
      <c r="Q1237">
        <v>233</v>
      </c>
      <c r="R1237">
        <v>382</v>
      </c>
      <c r="S1237">
        <v>6.3376963350785358</v>
      </c>
      <c r="T1237">
        <v>10</v>
      </c>
      <c r="U1237">
        <v>256.84240837696342</v>
      </c>
      <c r="V1237">
        <v>74.869109947644006</v>
      </c>
      <c r="W1237">
        <v>100</v>
      </c>
      <c r="X1237">
        <v>1.0471204188481675</v>
      </c>
      <c r="Y1237">
        <v>37.168907408872727</v>
      </c>
      <c r="Z1237">
        <v>1.2630856142970519</v>
      </c>
      <c r="AA1237">
        <v>0</v>
      </c>
      <c r="AB1237">
        <v>28.497511206409126</v>
      </c>
      <c r="AE1237">
        <v>8.1259306530525404</v>
      </c>
      <c r="AF1237">
        <v>9.8921743338719033</v>
      </c>
      <c r="AG1237">
        <v>586.30238726790412</v>
      </c>
      <c r="AH1237">
        <v>98.167539267015684</v>
      </c>
      <c r="AI1237">
        <v>70.157068062827221</v>
      </c>
      <c r="AJ1237">
        <v>81.437312596224132</v>
      </c>
      <c r="AK1237">
        <v>43.113879210672451</v>
      </c>
      <c r="AM1237">
        <v>-31.367544379522847</v>
      </c>
      <c r="AN1237">
        <v>99</v>
      </c>
      <c r="AO1237">
        <v>99</v>
      </c>
      <c r="AP1237">
        <v>99</v>
      </c>
      <c r="AQ1237">
        <v>99</v>
      </c>
      <c r="AR1237">
        <v>197.38461538461536</v>
      </c>
      <c r="AS1237">
        <v>33.362322286358889</v>
      </c>
    </row>
    <row r="1238" spans="1:45">
      <c r="A1238">
        <v>17</v>
      </c>
      <c r="B1238">
        <v>300</v>
      </c>
      <c r="C1238">
        <v>2023</v>
      </c>
      <c r="D1238">
        <v>12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10</v>
      </c>
      <c r="N1238">
        <v>99</v>
      </c>
      <c r="O1238">
        <v>99</v>
      </c>
      <c r="P1238">
        <v>99</v>
      </c>
      <c r="Q1238">
        <v>87</v>
      </c>
      <c r="R1238">
        <v>145</v>
      </c>
      <c r="S1238">
        <v>6.517241379310347</v>
      </c>
      <c r="T1238">
        <v>10</v>
      </c>
      <c r="U1238">
        <v>257.31310344827597</v>
      </c>
      <c r="V1238">
        <v>82.068965517241395</v>
      </c>
      <c r="W1238">
        <v>100</v>
      </c>
      <c r="X1238">
        <v>0</v>
      </c>
      <c r="Y1238">
        <v>34.776476899492685</v>
      </c>
      <c r="Z1238">
        <v>1.1867280330786181</v>
      </c>
      <c r="AA1238">
        <v>0</v>
      </c>
      <c r="AB1238">
        <v>29.304210157366185</v>
      </c>
      <c r="AE1238">
        <v>11.035007610350076</v>
      </c>
      <c r="AF1238">
        <v>13.22218922518306</v>
      </c>
      <c r="AG1238">
        <v>588.41549295774644</v>
      </c>
      <c r="AH1238">
        <v>97.931034482758619</v>
      </c>
      <c r="AI1238">
        <v>71.034482758620697</v>
      </c>
      <c r="AJ1238">
        <v>87.567699601447885</v>
      </c>
      <c r="AK1238">
        <v>39.048225921930623</v>
      </c>
      <c r="AM1238">
        <v>-31.566442661886967</v>
      </c>
      <c r="AN1238">
        <v>99</v>
      </c>
      <c r="AO1238">
        <v>99</v>
      </c>
      <c r="AP1238">
        <v>99</v>
      </c>
      <c r="AQ1238">
        <v>99</v>
      </c>
      <c r="AR1238">
        <v>196.48591549295776</v>
      </c>
      <c r="AS1238">
        <v>33.96022586711296</v>
      </c>
    </row>
    <row r="1239" spans="1:45">
      <c r="A1239">
        <v>17</v>
      </c>
      <c r="B1239">
        <v>301</v>
      </c>
      <c r="C1239">
        <v>2023</v>
      </c>
      <c r="D1239">
        <v>1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11</v>
      </c>
      <c r="N1239">
        <v>99</v>
      </c>
      <c r="O1239">
        <v>99</v>
      </c>
      <c r="P1239">
        <v>99</v>
      </c>
      <c r="Q1239">
        <v>110</v>
      </c>
      <c r="R1239">
        <v>155</v>
      </c>
      <c r="S1239">
        <v>6.7935483870967763</v>
      </c>
      <c r="T1239">
        <v>11</v>
      </c>
      <c r="U1239">
        <v>283.01870967741922</v>
      </c>
      <c r="V1239">
        <v>81.290322580645153</v>
      </c>
      <c r="W1239">
        <v>100</v>
      </c>
      <c r="X1239">
        <v>5.1612903225806441</v>
      </c>
      <c r="Y1239">
        <v>38.915540949180723</v>
      </c>
      <c r="Z1239">
        <v>1.3035770845640937</v>
      </c>
      <c r="AA1239">
        <v>0</v>
      </c>
      <c r="AB1239">
        <v>38.560044350576952</v>
      </c>
      <c r="AE1239">
        <v>5.4006968641114996</v>
      </c>
      <c r="AF1239">
        <v>6.6259844672359804</v>
      </c>
      <c r="AG1239">
        <v>628.19594594594605</v>
      </c>
      <c r="AH1239">
        <v>94.19354838709674</v>
      </c>
      <c r="AI1239">
        <v>63.870967741935466</v>
      </c>
      <c r="AJ1239">
        <v>77.736270951226572</v>
      </c>
      <c r="AK1239">
        <v>46.004636543649134</v>
      </c>
      <c r="AM1239">
        <v>-15.29292846791736</v>
      </c>
      <c r="AN1239">
        <v>99</v>
      </c>
      <c r="AO1239">
        <v>99</v>
      </c>
      <c r="AP1239">
        <v>99</v>
      </c>
      <c r="AQ1239">
        <v>99</v>
      </c>
      <c r="AR1239">
        <v>200.42567567567565</v>
      </c>
      <c r="AS1239">
        <v>35.177261103539607</v>
      </c>
    </row>
    <row r="1240" spans="1:45">
      <c r="A1240">
        <v>17</v>
      </c>
      <c r="B1240">
        <v>302</v>
      </c>
      <c r="C1240">
        <v>2023</v>
      </c>
      <c r="D1240">
        <v>2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11</v>
      </c>
      <c r="N1240">
        <v>99</v>
      </c>
      <c r="O1240">
        <v>99</v>
      </c>
      <c r="P1240">
        <v>99</v>
      </c>
      <c r="Q1240">
        <v>85</v>
      </c>
      <c r="R1240">
        <v>117</v>
      </c>
      <c r="S1240">
        <v>6.649572649572649</v>
      </c>
      <c r="T1240">
        <v>11</v>
      </c>
      <c r="U1240">
        <v>281.58119658119648</v>
      </c>
      <c r="V1240">
        <v>78.632478632478623</v>
      </c>
      <c r="W1240">
        <v>100</v>
      </c>
      <c r="X1240">
        <v>5.1282051282051277</v>
      </c>
      <c r="Y1240">
        <v>37.077825131969576</v>
      </c>
      <c r="Z1240">
        <v>1.4221462011240629</v>
      </c>
      <c r="AA1240">
        <v>0</v>
      </c>
      <c r="AB1240">
        <v>37.558294649109008</v>
      </c>
      <c r="AE1240">
        <v>4.9325463743676243</v>
      </c>
      <c r="AF1240">
        <v>6.0645844650546836</v>
      </c>
      <c r="AG1240">
        <v>615.10091743119256</v>
      </c>
      <c r="AH1240">
        <v>93.162393162393158</v>
      </c>
      <c r="AI1240">
        <v>59.829059829059823</v>
      </c>
      <c r="AJ1240">
        <v>99.849974154267215</v>
      </c>
      <c r="AK1240">
        <v>20.349307066852781</v>
      </c>
      <c r="AM1240">
        <v>-36.362565359786373</v>
      </c>
      <c r="AN1240">
        <v>99</v>
      </c>
      <c r="AO1240">
        <v>99</v>
      </c>
      <c r="AP1240">
        <v>99</v>
      </c>
      <c r="AQ1240">
        <v>99</v>
      </c>
      <c r="AR1240">
        <v>200.63302752293575</v>
      </c>
      <c r="AS1240">
        <v>34.848993739831727</v>
      </c>
    </row>
    <row r="1241" spans="1:45">
      <c r="A1241">
        <v>17</v>
      </c>
      <c r="B1241">
        <v>303</v>
      </c>
      <c r="C1241">
        <v>2023</v>
      </c>
      <c r="D1241">
        <v>3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11</v>
      </c>
      <c r="N1241">
        <v>99</v>
      </c>
      <c r="O1241">
        <v>99</v>
      </c>
      <c r="P1241">
        <v>99</v>
      </c>
      <c r="Q1241">
        <v>94</v>
      </c>
      <c r="R1241">
        <v>128</v>
      </c>
      <c r="S1241">
        <v>6.6015625</v>
      </c>
      <c r="T1241">
        <v>11</v>
      </c>
      <c r="U1241">
        <v>264.42968750000006</v>
      </c>
      <c r="V1241">
        <v>85.9375</v>
      </c>
      <c r="W1241">
        <v>100</v>
      </c>
      <c r="X1241">
        <v>2.34375</v>
      </c>
      <c r="Y1241">
        <v>43.025273022402942</v>
      </c>
      <c r="Z1241">
        <v>1.188090930271648</v>
      </c>
      <c r="AA1241">
        <v>0</v>
      </c>
      <c r="AB1241">
        <v>27.323672038663169</v>
      </c>
      <c r="AE1241">
        <v>5.4168429961912805</v>
      </c>
      <c r="AF1241">
        <v>6.5328544850911321</v>
      </c>
      <c r="AG1241">
        <v>574.80799999999999</v>
      </c>
      <c r="AH1241">
        <v>97.65625</v>
      </c>
      <c r="AI1241">
        <v>63.28125</v>
      </c>
      <c r="AJ1241">
        <v>115.69806885164522</v>
      </c>
      <c r="AK1241">
        <v>61.034282792637555</v>
      </c>
      <c r="AM1241">
        <v>-17.383215264722317</v>
      </c>
      <c r="AN1241">
        <v>99</v>
      </c>
      <c r="AO1241">
        <v>99</v>
      </c>
      <c r="AP1241">
        <v>99</v>
      </c>
      <c r="AQ1241">
        <v>99</v>
      </c>
      <c r="AR1241">
        <v>196.87200000000004</v>
      </c>
      <c r="AS1241">
        <v>34.511405874899381</v>
      </c>
    </row>
    <row r="1242" spans="1:45">
      <c r="A1242">
        <v>17</v>
      </c>
      <c r="B1242">
        <v>304</v>
      </c>
      <c r="C1242">
        <v>2023</v>
      </c>
      <c r="D1242">
        <v>4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11</v>
      </c>
      <c r="N1242">
        <v>99</v>
      </c>
      <c r="O1242">
        <v>99</v>
      </c>
      <c r="P1242">
        <v>99</v>
      </c>
      <c r="Q1242">
        <v>91</v>
      </c>
      <c r="R1242">
        <v>137</v>
      </c>
      <c r="S1242">
        <v>6.9197080291970803</v>
      </c>
      <c r="T1242">
        <v>11</v>
      </c>
      <c r="U1242">
        <v>279.32919708029203</v>
      </c>
      <c r="V1242">
        <v>89.781021897810191</v>
      </c>
      <c r="W1242">
        <v>100</v>
      </c>
      <c r="X1242">
        <v>5.1094890510948909</v>
      </c>
      <c r="Y1242">
        <v>43.531462169623452</v>
      </c>
      <c r="Z1242">
        <v>1.178012641428857</v>
      </c>
      <c r="AA1242">
        <v>0</v>
      </c>
      <c r="AB1242">
        <v>28.284634871460256</v>
      </c>
      <c r="AE1242">
        <v>6.2075215224286362</v>
      </c>
      <c r="AF1242">
        <v>7.4690201786759554</v>
      </c>
      <c r="AG1242">
        <v>585</v>
      </c>
      <c r="AH1242">
        <v>98.540145985401466</v>
      </c>
      <c r="AI1242">
        <v>69.34306569343066</v>
      </c>
      <c r="AJ1242">
        <v>104.58291057904816</v>
      </c>
      <c r="AK1242">
        <v>55.726255503960687</v>
      </c>
      <c r="AM1242">
        <v>-37.066751258019281</v>
      </c>
      <c r="AN1242">
        <v>99</v>
      </c>
      <c r="AO1242">
        <v>99</v>
      </c>
      <c r="AP1242">
        <v>99</v>
      </c>
      <c r="AQ1242">
        <v>99</v>
      </c>
      <c r="AR1242">
        <v>198.81481481481481</v>
      </c>
      <c r="AS1242">
        <v>35.395242988980726</v>
      </c>
    </row>
    <row r="1243" spans="1:45">
      <c r="A1243">
        <v>17</v>
      </c>
      <c r="B1243">
        <v>305</v>
      </c>
      <c r="C1243">
        <v>2023</v>
      </c>
      <c r="D1243">
        <v>5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11</v>
      </c>
      <c r="N1243">
        <v>99</v>
      </c>
      <c r="O1243">
        <v>99</v>
      </c>
      <c r="P1243">
        <v>99</v>
      </c>
      <c r="Q1243">
        <v>152</v>
      </c>
      <c r="R1243">
        <v>262</v>
      </c>
      <c r="S1243">
        <v>7.064885496183205</v>
      </c>
      <c r="T1243">
        <v>11</v>
      </c>
      <c r="U1243">
        <v>273.56984732824435</v>
      </c>
      <c r="V1243">
        <v>87.40458015267177</v>
      </c>
      <c r="W1243">
        <v>100</v>
      </c>
      <c r="X1243">
        <v>3.8167938931297729</v>
      </c>
      <c r="Y1243">
        <v>41.523857383890871</v>
      </c>
      <c r="Z1243">
        <v>1.2749748486740724</v>
      </c>
      <c r="AA1243">
        <v>0</v>
      </c>
      <c r="AB1243">
        <v>15.4685893524896</v>
      </c>
      <c r="AE1243">
        <v>8.0964153275648982</v>
      </c>
      <c r="AF1243">
        <v>9.371418724218902</v>
      </c>
      <c r="AG1243">
        <v>551.63740458015252</v>
      </c>
      <c r="AH1243">
        <v>99.236641221374043</v>
      </c>
      <c r="AI1243">
        <v>72.13740458015269</v>
      </c>
      <c r="AJ1243">
        <v>107.88834618307374</v>
      </c>
      <c r="AK1243">
        <v>53.521708611645138</v>
      </c>
      <c r="AM1243">
        <v>-51.956582251431755</v>
      </c>
      <c r="AN1243">
        <v>99</v>
      </c>
      <c r="AO1243">
        <v>99</v>
      </c>
      <c r="AP1243">
        <v>99</v>
      </c>
      <c r="AQ1243">
        <v>99</v>
      </c>
      <c r="AR1243">
        <v>197.23282442748095</v>
      </c>
      <c r="AS1243">
        <v>35.574553858684887</v>
      </c>
    </row>
    <row r="1244" spans="1:45">
      <c r="A1244">
        <v>17</v>
      </c>
      <c r="B1244">
        <v>306</v>
      </c>
      <c r="C1244">
        <v>2023</v>
      </c>
      <c r="D1244">
        <v>6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11</v>
      </c>
      <c r="N1244">
        <v>99</v>
      </c>
      <c r="O1244">
        <v>99</v>
      </c>
      <c r="P1244">
        <v>99</v>
      </c>
      <c r="Q1244">
        <v>221</v>
      </c>
      <c r="R1244">
        <v>411</v>
      </c>
      <c r="S1244">
        <v>7.2433090024330893</v>
      </c>
      <c r="T1244">
        <v>11</v>
      </c>
      <c r="U1244">
        <v>267.06690997566881</v>
      </c>
      <c r="V1244">
        <v>89.781021897810191</v>
      </c>
      <c r="W1244">
        <v>100</v>
      </c>
      <c r="X1244">
        <v>1.9464720194647205</v>
      </c>
      <c r="Y1244">
        <v>36.403503413383554</v>
      </c>
      <c r="Z1244">
        <v>1.2514411155096579</v>
      </c>
      <c r="AA1244">
        <v>0</v>
      </c>
      <c r="AB1244">
        <v>18.533618081581636</v>
      </c>
      <c r="AE1244">
        <v>8.3248936601174819</v>
      </c>
      <c r="AF1244">
        <v>9.4228573385863008</v>
      </c>
      <c r="AG1244">
        <v>534.6708860759494</v>
      </c>
      <c r="AH1244">
        <v>96.107055961070557</v>
      </c>
      <c r="AI1244">
        <v>74.209245742092477</v>
      </c>
      <c r="AJ1244">
        <v>85.160625821761769</v>
      </c>
      <c r="AK1244">
        <v>52.797744392597536</v>
      </c>
      <c r="AM1244">
        <v>-39.691258239203549</v>
      </c>
      <c r="AN1244">
        <v>99</v>
      </c>
      <c r="AO1244">
        <v>99</v>
      </c>
      <c r="AP1244">
        <v>99</v>
      </c>
      <c r="AQ1244">
        <v>99</v>
      </c>
      <c r="AR1244">
        <v>194.80506329113925</v>
      </c>
      <c r="AS1244">
        <v>36.137928070814311</v>
      </c>
    </row>
    <row r="1245" spans="1:45">
      <c r="A1245">
        <v>17</v>
      </c>
      <c r="B1245">
        <v>307</v>
      </c>
      <c r="C1245">
        <v>2023</v>
      </c>
      <c r="D1245">
        <v>7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11</v>
      </c>
      <c r="N1245">
        <v>99</v>
      </c>
      <c r="O1245">
        <v>99</v>
      </c>
      <c r="P1245">
        <v>99</v>
      </c>
      <c r="Q1245">
        <v>101</v>
      </c>
      <c r="R1245">
        <v>235</v>
      </c>
      <c r="S1245">
        <v>7.4085106382978738</v>
      </c>
      <c r="T1245">
        <v>11</v>
      </c>
      <c r="U1245">
        <v>268.22085106382985</v>
      </c>
      <c r="V1245">
        <v>92.34042553191486</v>
      </c>
      <c r="W1245">
        <v>100</v>
      </c>
      <c r="X1245">
        <v>3.8297872340425534</v>
      </c>
      <c r="Y1245">
        <v>39.498144735841841</v>
      </c>
      <c r="Z1245">
        <v>1.1828256444658203</v>
      </c>
      <c r="AA1245">
        <v>0</v>
      </c>
      <c r="AB1245">
        <v>30.893330244532542</v>
      </c>
      <c r="AE1245">
        <v>8.3928571428571388</v>
      </c>
      <c r="AF1245">
        <v>9.5042126080896292</v>
      </c>
      <c r="AG1245">
        <v>538.76754385964887</v>
      </c>
      <c r="AH1245">
        <v>96.17021276595743</v>
      </c>
      <c r="AI1245">
        <v>82.127659574468112</v>
      </c>
      <c r="AJ1245">
        <v>83.25728143238463</v>
      </c>
      <c r="AK1245">
        <v>46.808402770940383</v>
      </c>
      <c r="AM1245">
        <v>-33.986451959704446</v>
      </c>
      <c r="AN1245">
        <v>99</v>
      </c>
      <c r="AO1245">
        <v>99</v>
      </c>
      <c r="AP1245">
        <v>99</v>
      </c>
      <c r="AQ1245">
        <v>99</v>
      </c>
      <c r="AR1245">
        <v>194.28947368421055</v>
      </c>
      <c r="AS1245">
        <v>36.468567140473603</v>
      </c>
    </row>
    <row r="1246" spans="1:45">
      <c r="A1246">
        <v>17</v>
      </c>
      <c r="B1246">
        <v>308</v>
      </c>
      <c r="C1246">
        <v>2023</v>
      </c>
      <c r="D1246">
        <v>8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11</v>
      </c>
      <c r="N1246">
        <v>99</v>
      </c>
      <c r="O1246">
        <v>99</v>
      </c>
      <c r="P1246">
        <v>99</v>
      </c>
      <c r="Q1246">
        <v>112</v>
      </c>
      <c r="R1246">
        <v>195</v>
      </c>
      <c r="S1246">
        <v>7.2358974358974368</v>
      </c>
      <c r="T1246">
        <v>11</v>
      </c>
      <c r="U1246">
        <v>267.14307692307688</v>
      </c>
      <c r="V1246">
        <v>91.794871794871824</v>
      </c>
      <c r="W1246">
        <v>100</v>
      </c>
      <c r="X1246">
        <v>1.5384615384615381</v>
      </c>
      <c r="Y1246">
        <v>38.208398738005151</v>
      </c>
      <c r="Z1246">
        <v>1.2550384976191939</v>
      </c>
      <c r="AA1246">
        <v>0</v>
      </c>
      <c r="AB1246">
        <v>28.8863809733616</v>
      </c>
      <c r="AE1246">
        <v>5.7624113475177294</v>
      </c>
      <c r="AF1246">
        <v>6.6399452110738748</v>
      </c>
      <c r="AG1246">
        <v>545.09844559585508</v>
      </c>
      <c r="AH1246">
        <v>98.461538461538439</v>
      </c>
      <c r="AI1246">
        <v>79.487179487179503</v>
      </c>
      <c r="AJ1246">
        <v>84.576578095537897</v>
      </c>
      <c r="AK1246">
        <v>43.894920031451754</v>
      </c>
      <c r="AM1246">
        <v>-36.269789025953642</v>
      </c>
      <c r="AN1246">
        <v>99</v>
      </c>
      <c r="AO1246">
        <v>99</v>
      </c>
      <c r="AP1246">
        <v>99</v>
      </c>
      <c r="AQ1246">
        <v>99</v>
      </c>
      <c r="AR1246">
        <v>194.34715025906735</v>
      </c>
      <c r="AS1246">
        <v>36.299561344934226</v>
      </c>
    </row>
    <row r="1247" spans="1:45">
      <c r="A1247">
        <v>17</v>
      </c>
      <c r="B1247">
        <v>309</v>
      </c>
      <c r="C1247">
        <v>2023</v>
      </c>
      <c r="D1247">
        <v>9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11</v>
      </c>
      <c r="N1247">
        <v>99</v>
      </c>
      <c r="O1247">
        <v>99</v>
      </c>
      <c r="P1247">
        <v>99</v>
      </c>
      <c r="Q1247">
        <v>120</v>
      </c>
      <c r="R1247">
        <v>226</v>
      </c>
      <c r="S1247">
        <v>7.1858407079645996</v>
      </c>
      <c r="T1247">
        <v>11</v>
      </c>
      <c r="U1247">
        <v>266.33495575221247</v>
      </c>
      <c r="V1247">
        <v>92.477876106194685</v>
      </c>
      <c r="W1247">
        <v>100</v>
      </c>
      <c r="X1247">
        <v>1.7699115044247788</v>
      </c>
      <c r="Y1247">
        <v>35.87749398377121</v>
      </c>
      <c r="Z1247">
        <v>1.1174296720470525</v>
      </c>
      <c r="AA1247">
        <v>0</v>
      </c>
      <c r="AB1247">
        <v>29.34430315941632</v>
      </c>
      <c r="AE1247">
        <v>5.8594762768991471</v>
      </c>
      <c r="AF1247">
        <v>6.8126433384835137</v>
      </c>
      <c r="AG1247">
        <v>555.39545454545453</v>
      </c>
      <c r="AH1247">
        <v>96.902654867256643</v>
      </c>
      <c r="AI1247">
        <v>83.628318584070797</v>
      </c>
      <c r="AJ1247">
        <v>73.90708526295775</v>
      </c>
      <c r="AK1247">
        <v>56.025219318863378</v>
      </c>
      <c r="AM1247">
        <v>-34.125973546202694</v>
      </c>
      <c r="AN1247">
        <v>99</v>
      </c>
      <c r="AO1247">
        <v>99</v>
      </c>
      <c r="AP1247">
        <v>99</v>
      </c>
      <c r="AQ1247">
        <v>99</v>
      </c>
      <c r="AR1247">
        <v>195.04090909090905</v>
      </c>
      <c r="AS1247">
        <v>35.86881342412336</v>
      </c>
    </row>
    <row r="1248" spans="1:45">
      <c r="A1248">
        <v>17</v>
      </c>
      <c r="B1248">
        <v>310</v>
      </c>
      <c r="C1248">
        <v>2023</v>
      </c>
      <c r="D1248">
        <v>10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11</v>
      </c>
      <c r="N1248">
        <v>99</v>
      </c>
      <c r="O1248">
        <v>99</v>
      </c>
      <c r="P1248">
        <v>99</v>
      </c>
      <c r="Q1248">
        <v>97</v>
      </c>
      <c r="R1248">
        <v>129</v>
      </c>
      <c r="S1248">
        <v>6.8372093023255847</v>
      </c>
      <c r="T1248">
        <v>11</v>
      </c>
      <c r="U1248">
        <v>261.29069767441842</v>
      </c>
      <c r="V1248">
        <v>89.147286821705436</v>
      </c>
      <c r="W1248">
        <v>100</v>
      </c>
      <c r="X1248">
        <v>2.3255813953488378</v>
      </c>
      <c r="Y1248">
        <v>40.386874147293149</v>
      </c>
      <c r="Z1248">
        <v>1.139772163241197</v>
      </c>
      <c r="AA1248">
        <v>0</v>
      </c>
      <c r="AB1248">
        <v>38.448360142979745</v>
      </c>
      <c r="AE1248">
        <v>2.9668813247470101</v>
      </c>
      <c r="AF1248">
        <v>3.7142709482225778</v>
      </c>
      <c r="AG1248">
        <v>576.671875</v>
      </c>
      <c r="AH1248">
        <v>98.449612403100772</v>
      </c>
      <c r="AI1248">
        <v>78.294573643410871</v>
      </c>
      <c r="AJ1248">
        <v>76.00052522176658</v>
      </c>
      <c r="AK1248">
        <v>45.493893561470117</v>
      </c>
      <c r="AM1248">
        <v>-14.031369757707344</v>
      </c>
      <c r="AN1248">
        <v>99</v>
      </c>
      <c r="AO1248">
        <v>99</v>
      </c>
      <c r="AP1248">
        <v>99</v>
      </c>
      <c r="AQ1248">
        <v>99</v>
      </c>
      <c r="AR1248">
        <v>195.203125</v>
      </c>
      <c r="AS1248">
        <v>35.012671848581704</v>
      </c>
    </row>
    <row r="1249" spans="1:45">
      <c r="A1249">
        <v>17</v>
      </c>
      <c r="B1249">
        <v>311</v>
      </c>
      <c r="C1249">
        <v>2023</v>
      </c>
      <c r="D1249">
        <v>11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11</v>
      </c>
      <c r="N1249">
        <v>99</v>
      </c>
      <c r="O1249">
        <v>99</v>
      </c>
      <c r="P1249">
        <v>99</v>
      </c>
      <c r="Q1249">
        <v>126</v>
      </c>
      <c r="R1249">
        <v>182</v>
      </c>
      <c r="S1249">
        <v>6.5</v>
      </c>
      <c r="T1249">
        <v>11</v>
      </c>
      <c r="U1249">
        <v>265.63076923076915</v>
      </c>
      <c r="V1249">
        <v>82.967032967032949</v>
      </c>
      <c r="W1249">
        <v>100</v>
      </c>
      <c r="X1249">
        <v>2.7472527472527464</v>
      </c>
      <c r="Y1249">
        <v>35.875208594738758</v>
      </c>
      <c r="Z1249">
        <v>1.0257669336636868</v>
      </c>
      <c r="AA1249">
        <v>0</v>
      </c>
      <c r="AB1249">
        <v>7.1653305804728511</v>
      </c>
      <c r="AE1249">
        <v>3.8715166985747729</v>
      </c>
      <c r="AF1249">
        <v>4.8742907698628564</v>
      </c>
      <c r="AG1249">
        <v>596.54494382022483</v>
      </c>
      <c r="AH1249">
        <v>96.703296703296672</v>
      </c>
      <c r="AI1249">
        <v>69.780219780219781</v>
      </c>
      <c r="AJ1249">
        <v>74.240731288829821</v>
      </c>
      <c r="AK1249">
        <v>34.105781985786741</v>
      </c>
      <c r="AM1249">
        <v>-60.629169721677201</v>
      </c>
      <c r="AN1249">
        <v>99</v>
      </c>
      <c r="AO1249">
        <v>99</v>
      </c>
      <c r="AP1249">
        <v>99</v>
      </c>
      <c r="AQ1249">
        <v>99</v>
      </c>
      <c r="AR1249">
        <v>198.25280898876403</v>
      </c>
      <c r="AS1249">
        <v>34.014020972722292</v>
      </c>
    </row>
    <row r="1250" spans="1:45">
      <c r="A1250">
        <v>17</v>
      </c>
      <c r="B1250">
        <v>312</v>
      </c>
      <c r="C1250">
        <v>2023</v>
      </c>
      <c r="D1250">
        <v>12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11</v>
      </c>
      <c r="N1250">
        <v>99</v>
      </c>
      <c r="O1250">
        <v>99</v>
      </c>
      <c r="P1250">
        <v>99</v>
      </c>
      <c r="Q1250">
        <v>34</v>
      </c>
      <c r="R1250">
        <v>45</v>
      </c>
      <c r="S1250">
        <v>6.5333333333333332</v>
      </c>
      <c r="T1250">
        <v>11</v>
      </c>
      <c r="U1250">
        <v>269.60000000000002</v>
      </c>
      <c r="V1250">
        <v>77.777777777777771</v>
      </c>
      <c r="W1250">
        <v>100</v>
      </c>
      <c r="X1250">
        <v>0</v>
      </c>
      <c r="Y1250">
        <v>34.270388902893259</v>
      </c>
      <c r="Z1250">
        <v>1.3432961119739921</v>
      </c>
      <c r="AA1250">
        <v>0</v>
      </c>
      <c r="AB1250">
        <v>46.312306391290761</v>
      </c>
      <c r="AE1250">
        <v>3.4246575342465753</v>
      </c>
      <c r="AF1250">
        <v>4.2993803250546989</v>
      </c>
      <c r="AG1250">
        <v>592.40909090909076</v>
      </c>
      <c r="AH1250">
        <v>97.777777777777771</v>
      </c>
      <c r="AI1250">
        <v>66.666666666666686</v>
      </c>
      <c r="AJ1250">
        <v>63.852926957123437</v>
      </c>
      <c r="AK1250">
        <v>7.5140487930986017</v>
      </c>
      <c r="AM1250">
        <v>11.317701125158347</v>
      </c>
      <c r="AN1250">
        <v>99</v>
      </c>
      <c r="AO1250">
        <v>99</v>
      </c>
      <c r="AP1250">
        <v>99</v>
      </c>
      <c r="AQ1250">
        <v>99</v>
      </c>
      <c r="AR1250">
        <v>198.70454545454547</v>
      </c>
      <c r="AS1250">
        <v>34.302421814246074</v>
      </c>
    </row>
    <row r="1251" spans="1:45">
      <c r="A1251">
        <v>17</v>
      </c>
      <c r="B1251">
        <v>313</v>
      </c>
      <c r="C1251">
        <v>2023</v>
      </c>
      <c r="D1251">
        <v>1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12</v>
      </c>
      <c r="N1251">
        <v>99</v>
      </c>
      <c r="O1251">
        <v>99</v>
      </c>
      <c r="P1251">
        <v>99</v>
      </c>
      <c r="Q1251">
        <v>36</v>
      </c>
      <c r="R1251">
        <v>58</v>
      </c>
      <c r="S1251">
        <v>7.6206896551724146</v>
      </c>
      <c r="T1251">
        <v>12</v>
      </c>
      <c r="U1251">
        <v>296.44482758620683</v>
      </c>
      <c r="V1251">
        <v>100</v>
      </c>
      <c r="W1251">
        <v>100</v>
      </c>
      <c r="X1251">
        <v>8.6206896551724128</v>
      </c>
      <c r="Y1251">
        <v>37.803366810531742</v>
      </c>
      <c r="Z1251">
        <v>1.1719065839976841</v>
      </c>
      <c r="AA1251">
        <v>0</v>
      </c>
      <c r="AB1251">
        <v>49.047594779398807</v>
      </c>
      <c r="AE1251">
        <v>2.0209059233449476</v>
      </c>
      <c r="AF1251">
        <v>2.5970208679412976</v>
      </c>
      <c r="AG1251">
        <v>630.25925925925912</v>
      </c>
      <c r="AH1251">
        <v>93.10344827586205</v>
      </c>
      <c r="AI1251">
        <v>77.586206896551701</v>
      </c>
      <c r="AJ1251">
        <v>72.675377965403925</v>
      </c>
      <c r="AK1251">
        <v>79.955838212885737</v>
      </c>
      <c r="AM1251">
        <v>15.643197304821381</v>
      </c>
      <c r="AN1251">
        <v>99</v>
      </c>
      <c r="AO1251">
        <v>99</v>
      </c>
      <c r="AP1251">
        <v>99</v>
      </c>
      <c r="AQ1251">
        <v>99</v>
      </c>
      <c r="AR1251">
        <v>199.48148148148152</v>
      </c>
      <c r="AS1251">
        <v>37.551223039732641</v>
      </c>
    </row>
    <row r="1252" spans="1:45">
      <c r="A1252">
        <v>17</v>
      </c>
      <c r="B1252">
        <v>314</v>
      </c>
      <c r="C1252">
        <v>2023</v>
      </c>
      <c r="D1252">
        <v>2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12</v>
      </c>
      <c r="N1252">
        <v>99</v>
      </c>
      <c r="O1252">
        <v>99</v>
      </c>
      <c r="P1252">
        <v>99</v>
      </c>
      <c r="Q1252">
        <v>34</v>
      </c>
      <c r="R1252">
        <v>47</v>
      </c>
      <c r="S1252">
        <v>7.3191489361702144</v>
      </c>
      <c r="T1252">
        <v>12</v>
      </c>
      <c r="U1252">
        <v>284.82978723404261</v>
      </c>
      <c r="V1252">
        <v>97.872340425531874</v>
      </c>
      <c r="W1252">
        <v>100</v>
      </c>
      <c r="X1252">
        <v>4.255319148936171</v>
      </c>
      <c r="Y1252">
        <v>40.253991026626373</v>
      </c>
      <c r="Z1252">
        <v>1.1505111348592183</v>
      </c>
      <c r="AA1252">
        <v>0</v>
      </c>
      <c r="AB1252">
        <v>39.801308492544557</v>
      </c>
      <c r="AE1252">
        <v>1.9814502529510964</v>
      </c>
      <c r="AF1252">
        <v>2.4643069428953437</v>
      </c>
      <c r="AG1252">
        <v>629.44680851063822</v>
      </c>
      <c r="AH1252">
        <v>100</v>
      </c>
      <c r="AI1252">
        <v>82.978723404255348</v>
      </c>
      <c r="AJ1252">
        <v>72.171134829516788</v>
      </c>
      <c r="AK1252">
        <v>17.398127620483379</v>
      </c>
      <c r="AM1252">
        <v>-29.895634239617802</v>
      </c>
      <c r="AN1252">
        <v>99</v>
      </c>
      <c r="AO1252">
        <v>99</v>
      </c>
      <c r="AP1252">
        <v>99</v>
      </c>
      <c r="AQ1252">
        <v>99</v>
      </c>
      <c r="AR1252">
        <v>197.06382978723403</v>
      </c>
      <c r="AS1252">
        <v>37.175073996612674</v>
      </c>
    </row>
    <row r="1253" spans="1:45">
      <c r="A1253">
        <v>17</v>
      </c>
      <c r="B1253">
        <v>315</v>
      </c>
      <c r="C1253">
        <v>2023</v>
      </c>
      <c r="D1253">
        <v>3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12</v>
      </c>
      <c r="N1253">
        <v>99</v>
      </c>
      <c r="O1253">
        <v>99</v>
      </c>
      <c r="P1253">
        <v>99</v>
      </c>
      <c r="Q1253">
        <v>35</v>
      </c>
      <c r="R1253">
        <v>45</v>
      </c>
      <c r="S1253">
        <v>6.9111111111111123</v>
      </c>
      <c r="T1253">
        <v>12</v>
      </c>
      <c r="U1253">
        <v>270.94888888888886</v>
      </c>
      <c r="V1253">
        <v>86.666666666666686</v>
      </c>
      <c r="W1253">
        <v>100</v>
      </c>
      <c r="X1253">
        <v>0</v>
      </c>
      <c r="Y1253">
        <v>42.356280511459346</v>
      </c>
      <c r="Z1253">
        <v>1.2792744857443752</v>
      </c>
      <c r="AA1253">
        <v>0</v>
      </c>
      <c r="AB1253">
        <v>6.688797661120689</v>
      </c>
      <c r="AE1253">
        <v>1.904358865848498</v>
      </c>
      <c r="AF1253">
        <v>2.3533292427798802</v>
      </c>
      <c r="AG1253">
        <v>573.48837209302337</v>
      </c>
      <c r="AH1253">
        <v>95.555555555555557</v>
      </c>
      <c r="AI1253">
        <v>60</v>
      </c>
      <c r="AJ1253">
        <v>119.40888753744962</v>
      </c>
      <c r="AK1253">
        <v>62.235919729306993</v>
      </c>
      <c r="AM1253">
        <v>-55.111181836751811</v>
      </c>
      <c r="AN1253">
        <v>99</v>
      </c>
      <c r="AO1253">
        <v>99</v>
      </c>
      <c r="AP1253">
        <v>99</v>
      </c>
      <c r="AQ1253">
        <v>99</v>
      </c>
      <c r="AR1253">
        <v>196.5348837209302</v>
      </c>
      <c r="AS1253">
        <v>35.465302830858278</v>
      </c>
    </row>
    <row r="1254" spans="1:45">
      <c r="A1254">
        <v>17</v>
      </c>
      <c r="B1254">
        <v>316</v>
      </c>
      <c r="C1254">
        <v>2023</v>
      </c>
      <c r="D1254">
        <v>4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12</v>
      </c>
      <c r="N1254">
        <v>99</v>
      </c>
      <c r="O1254">
        <v>99</v>
      </c>
      <c r="P1254">
        <v>99</v>
      </c>
      <c r="Q1254">
        <v>38</v>
      </c>
      <c r="R1254">
        <v>47</v>
      </c>
      <c r="S1254">
        <v>7.2978723404255348</v>
      </c>
      <c r="T1254">
        <v>12</v>
      </c>
      <c r="U1254">
        <v>301.88085106382988</v>
      </c>
      <c r="V1254">
        <v>93.617021276595764</v>
      </c>
      <c r="W1254">
        <v>100</v>
      </c>
      <c r="X1254">
        <v>19.148936170212767</v>
      </c>
      <c r="Y1254">
        <v>49.090696082138365</v>
      </c>
      <c r="Z1254">
        <v>1.2189094116938273</v>
      </c>
      <c r="AA1254">
        <v>0</v>
      </c>
      <c r="AB1254">
        <v>38.112976000904595</v>
      </c>
      <c r="AE1254">
        <v>2.1295876755777075</v>
      </c>
      <c r="AF1254">
        <v>2.769237195029957</v>
      </c>
      <c r="AG1254">
        <v>623.4666666666667</v>
      </c>
      <c r="AH1254">
        <v>95.744680851063833</v>
      </c>
      <c r="AI1254">
        <v>72.340425531914903</v>
      </c>
      <c r="AJ1254">
        <v>105.39546690652512</v>
      </c>
      <c r="AK1254">
        <v>40.97530698692804</v>
      </c>
      <c r="AM1254">
        <v>-47.484656783397263</v>
      </c>
      <c r="AN1254">
        <v>99</v>
      </c>
      <c r="AO1254">
        <v>99</v>
      </c>
      <c r="AP1254">
        <v>99</v>
      </c>
      <c r="AQ1254">
        <v>99</v>
      </c>
      <c r="AR1254">
        <v>201.68888888888887</v>
      </c>
      <c r="AS1254">
        <v>36.485761344845592</v>
      </c>
    </row>
    <row r="1255" spans="1:45">
      <c r="A1255">
        <v>17</v>
      </c>
      <c r="B1255">
        <v>317</v>
      </c>
      <c r="C1255">
        <v>2023</v>
      </c>
      <c r="D1255">
        <v>5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12</v>
      </c>
      <c r="N1255">
        <v>99</v>
      </c>
      <c r="O1255">
        <v>99</v>
      </c>
      <c r="P1255">
        <v>99</v>
      </c>
      <c r="Q1255">
        <v>66</v>
      </c>
      <c r="R1255">
        <v>110</v>
      </c>
      <c r="S1255">
        <v>7.5545454545454547</v>
      </c>
      <c r="T1255">
        <v>12</v>
      </c>
      <c r="U1255">
        <v>270.61636363636359</v>
      </c>
      <c r="V1255">
        <v>96.363636363636346</v>
      </c>
      <c r="W1255">
        <v>100</v>
      </c>
      <c r="X1255">
        <v>2.7272727272727271</v>
      </c>
      <c r="Y1255">
        <v>41.484431969929936</v>
      </c>
      <c r="Z1255">
        <v>1.058183380192534</v>
      </c>
      <c r="AA1255">
        <v>0</v>
      </c>
      <c r="AB1255">
        <v>10.054305831090147</v>
      </c>
      <c r="AE1255">
        <v>3.3992583436341173</v>
      </c>
      <c r="AF1255">
        <v>3.8920872085474807</v>
      </c>
      <c r="AG1255">
        <v>531.62962962962968</v>
      </c>
      <c r="AH1255">
        <v>97.272727272727266</v>
      </c>
      <c r="AI1255">
        <v>80.909090909090892</v>
      </c>
      <c r="AJ1255">
        <v>106.3390448302895</v>
      </c>
      <c r="AK1255">
        <v>60.179769697262998</v>
      </c>
      <c r="AM1255">
        <v>-39.231862499780128</v>
      </c>
      <c r="AN1255">
        <v>99</v>
      </c>
      <c r="AO1255">
        <v>99</v>
      </c>
      <c r="AP1255">
        <v>99</v>
      </c>
      <c r="AQ1255">
        <v>99</v>
      </c>
      <c r="AR1255">
        <v>193.36111111111111</v>
      </c>
      <c r="AS1255">
        <v>37.233362067604823</v>
      </c>
    </row>
    <row r="1256" spans="1:45">
      <c r="A1256">
        <v>17</v>
      </c>
      <c r="B1256">
        <v>318</v>
      </c>
      <c r="C1256">
        <v>2023</v>
      </c>
      <c r="D1256">
        <v>6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12</v>
      </c>
      <c r="N1256">
        <v>99</v>
      </c>
      <c r="O1256">
        <v>99</v>
      </c>
      <c r="P1256">
        <v>99</v>
      </c>
      <c r="Q1256">
        <v>81</v>
      </c>
      <c r="R1256">
        <v>138</v>
      </c>
      <c r="S1256">
        <v>7.5869565217391308</v>
      </c>
      <c r="T1256">
        <v>12</v>
      </c>
      <c r="U1256">
        <v>275.54855072463778</v>
      </c>
      <c r="V1256">
        <v>94.202898550724626</v>
      </c>
      <c r="W1256">
        <v>100</v>
      </c>
      <c r="X1256">
        <v>3.6231884057971007</v>
      </c>
      <c r="Y1256">
        <v>37.393305677536631</v>
      </c>
      <c r="Z1256">
        <v>1.1840012048904749</v>
      </c>
      <c r="AA1256">
        <v>0</v>
      </c>
      <c r="AB1256">
        <v>11.186460885288506</v>
      </c>
      <c r="AE1256">
        <v>2.79521976909054</v>
      </c>
      <c r="AF1256">
        <v>3.2643591170176296</v>
      </c>
      <c r="AG1256">
        <v>543.07407407407413</v>
      </c>
      <c r="AH1256">
        <v>97.826086956521749</v>
      </c>
      <c r="AI1256">
        <v>81.159420289855078</v>
      </c>
      <c r="AJ1256">
        <v>82.837067175370237</v>
      </c>
      <c r="AK1256">
        <v>62.131315202666237</v>
      </c>
      <c r="AM1256">
        <v>-59.5869038361676</v>
      </c>
      <c r="AN1256">
        <v>99</v>
      </c>
      <c r="AO1256">
        <v>99</v>
      </c>
      <c r="AP1256">
        <v>99</v>
      </c>
      <c r="AQ1256">
        <v>99</v>
      </c>
      <c r="AR1256">
        <v>194.92592592592592</v>
      </c>
      <c r="AS1256">
        <v>37.269770165350742</v>
      </c>
    </row>
    <row r="1257" spans="1:45">
      <c r="A1257">
        <v>17</v>
      </c>
      <c r="B1257">
        <v>319</v>
      </c>
      <c r="C1257">
        <v>2023</v>
      </c>
      <c r="D1257">
        <v>7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12</v>
      </c>
      <c r="N1257">
        <v>99</v>
      </c>
      <c r="O1257">
        <v>99</v>
      </c>
      <c r="P1257">
        <v>99</v>
      </c>
      <c r="Q1257">
        <v>53</v>
      </c>
      <c r="R1257">
        <v>85</v>
      </c>
      <c r="S1257">
        <v>7.7529411764705891</v>
      </c>
      <c r="T1257">
        <v>12</v>
      </c>
      <c r="U1257">
        <v>278.50235294117658</v>
      </c>
      <c r="V1257">
        <v>97.647058823529406</v>
      </c>
      <c r="W1257">
        <v>100</v>
      </c>
      <c r="X1257">
        <v>2.3529411764705879</v>
      </c>
      <c r="Y1257">
        <v>32.936191345478257</v>
      </c>
      <c r="Z1257">
        <v>1.0164052266567152</v>
      </c>
      <c r="AA1257">
        <v>0</v>
      </c>
      <c r="AB1257">
        <v>15.932130832533741</v>
      </c>
      <c r="AE1257">
        <v>3.0357142857142847</v>
      </c>
      <c r="AF1257">
        <v>3.5694683772426887</v>
      </c>
      <c r="AG1257">
        <v>540.43373493975901</v>
      </c>
      <c r="AH1257">
        <v>97.647058823529406</v>
      </c>
      <c r="AI1257">
        <v>87.058823529411754</v>
      </c>
      <c r="AJ1257">
        <v>80.071683662856074</v>
      </c>
      <c r="AK1257">
        <v>29.013201682390086</v>
      </c>
      <c r="AM1257">
        <v>-42.530551364977718</v>
      </c>
      <c r="AN1257">
        <v>99</v>
      </c>
      <c r="AO1257">
        <v>99</v>
      </c>
      <c r="AP1257">
        <v>99</v>
      </c>
      <c r="AQ1257">
        <v>99</v>
      </c>
      <c r="AR1257">
        <v>194.37349397590361</v>
      </c>
      <c r="AS1257">
        <v>37.810748239991788</v>
      </c>
    </row>
    <row r="1258" spans="1:45">
      <c r="A1258">
        <v>17</v>
      </c>
      <c r="B1258">
        <v>320</v>
      </c>
      <c r="C1258">
        <v>2023</v>
      </c>
      <c r="D1258">
        <v>8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12</v>
      </c>
      <c r="N1258">
        <v>99</v>
      </c>
      <c r="O1258">
        <v>99</v>
      </c>
      <c r="P1258">
        <v>99</v>
      </c>
      <c r="Q1258">
        <v>45</v>
      </c>
      <c r="R1258">
        <v>58</v>
      </c>
      <c r="S1258">
        <v>7.2068965517241388</v>
      </c>
      <c r="T1258">
        <v>12</v>
      </c>
      <c r="U1258">
        <v>276.23965517241379</v>
      </c>
      <c r="V1258">
        <v>91.379310344827559</v>
      </c>
      <c r="W1258">
        <v>100</v>
      </c>
      <c r="X1258">
        <v>5.1724137931034484</v>
      </c>
      <c r="Y1258">
        <v>40.18523463462369</v>
      </c>
      <c r="Z1258">
        <v>1.2283802159004764</v>
      </c>
      <c r="AA1258">
        <v>0</v>
      </c>
      <c r="AB1258">
        <v>19.825928708588638</v>
      </c>
      <c r="AE1258">
        <v>1.7139479905437349</v>
      </c>
      <c r="AF1258">
        <v>2.0422080202350914</v>
      </c>
      <c r="AG1258">
        <v>564.70175438596493</v>
      </c>
      <c r="AH1258">
        <v>98.275862068965509</v>
      </c>
      <c r="AI1258">
        <v>82.758620689655189</v>
      </c>
      <c r="AJ1258">
        <v>76.266146386463106</v>
      </c>
      <c r="AK1258">
        <v>70.52013647266584</v>
      </c>
      <c r="AM1258">
        <v>-17.557866321981049</v>
      </c>
      <c r="AN1258">
        <v>99</v>
      </c>
      <c r="AO1258">
        <v>99</v>
      </c>
      <c r="AP1258">
        <v>99</v>
      </c>
      <c r="AQ1258">
        <v>99</v>
      </c>
      <c r="AR1258">
        <v>196.82456140350877</v>
      </c>
      <c r="AS1258">
        <v>36.402089264031474</v>
      </c>
    </row>
    <row r="1259" spans="1:45">
      <c r="A1259">
        <v>17</v>
      </c>
      <c r="B1259">
        <v>321</v>
      </c>
      <c r="C1259">
        <v>2023</v>
      </c>
      <c r="D1259">
        <v>9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12</v>
      </c>
      <c r="N1259">
        <v>99</v>
      </c>
      <c r="O1259">
        <v>99</v>
      </c>
      <c r="P1259">
        <v>99</v>
      </c>
      <c r="Q1259">
        <v>49</v>
      </c>
      <c r="R1259">
        <v>87</v>
      </c>
      <c r="S1259">
        <v>7.7241379310344813</v>
      </c>
      <c r="T1259">
        <v>12</v>
      </c>
      <c r="U1259">
        <v>285.16091954023</v>
      </c>
      <c r="V1259">
        <v>94.252873563218387</v>
      </c>
      <c r="W1259">
        <v>100</v>
      </c>
      <c r="X1259">
        <v>8.0459770114942533</v>
      </c>
      <c r="Y1259">
        <v>35.922334346497195</v>
      </c>
      <c r="Z1259">
        <v>1.2288641159452016</v>
      </c>
      <c r="AA1259">
        <v>0</v>
      </c>
      <c r="AB1259">
        <v>42.438808942550381</v>
      </c>
      <c r="AE1259">
        <v>2.255639097744361</v>
      </c>
      <c r="AF1259">
        <v>2.8079430982085158</v>
      </c>
      <c r="AG1259">
        <v>575.88235294117646</v>
      </c>
      <c r="AH1259">
        <v>97.701149425287355</v>
      </c>
      <c r="AI1259">
        <v>90.804597701149405</v>
      </c>
      <c r="AJ1259">
        <v>66.441024138564799</v>
      </c>
      <c r="AK1259">
        <v>31.233894489092492</v>
      </c>
      <c r="AM1259">
        <v>12.167852790234573</v>
      </c>
      <c r="AN1259">
        <v>99</v>
      </c>
      <c r="AO1259">
        <v>99</v>
      </c>
      <c r="AP1259">
        <v>99</v>
      </c>
      <c r="AQ1259">
        <v>99</v>
      </c>
      <c r="AR1259">
        <v>195.81176470588235</v>
      </c>
      <c r="AS1259">
        <v>37.906509052885049</v>
      </c>
    </row>
    <row r="1260" spans="1:45">
      <c r="A1260">
        <v>17</v>
      </c>
      <c r="B1260">
        <v>322</v>
      </c>
      <c r="C1260">
        <v>2023</v>
      </c>
      <c r="D1260">
        <v>10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12</v>
      </c>
      <c r="N1260">
        <v>99</v>
      </c>
      <c r="O1260">
        <v>99</v>
      </c>
      <c r="P1260">
        <v>99</v>
      </c>
      <c r="Q1260">
        <v>28</v>
      </c>
      <c r="R1260">
        <v>42</v>
      </c>
      <c r="S1260">
        <v>7.3095238095238066</v>
      </c>
      <c r="T1260">
        <v>12</v>
      </c>
      <c r="U1260">
        <v>262.47142857142859</v>
      </c>
      <c r="V1260">
        <v>100</v>
      </c>
      <c r="W1260">
        <v>100</v>
      </c>
      <c r="X1260">
        <v>0</v>
      </c>
      <c r="Y1260">
        <v>32.204867169229885</v>
      </c>
      <c r="Z1260">
        <v>0.85879470461293006</v>
      </c>
      <c r="AA1260">
        <v>0</v>
      </c>
      <c r="AB1260">
        <v>42.989612467107555</v>
      </c>
      <c r="AE1260">
        <v>0.96596136154553824</v>
      </c>
      <c r="AF1260">
        <v>1.2147621402108213</v>
      </c>
      <c r="AG1260">
        <v>570.47619047619025</v>
      </c>
      <c r="AH1260">
        <v>100</v>
      </c>
      <c r="AI1260">
        <v>97.61904761904762</v>
      </c>
      <c r="AJ1260">
        <v>84.910383597239857</v>
      </c>
      <c r="AK1260">
        <v>25.076213533778876</v>
      </c>
      <c r="AM1260">
        <v>-7.1895064804869548</v>
      </c>
      <c r="AN1260">
        <v>99</v>
      </c>
      <c r="AO1260">
        <v>99</v>
      </c>
      <c r="AP1260">
        <v>99</v>
      </c>
      <c r="AQ1260">
        <v>99</v>
      </c>
      <c r="AR1260">
        <v>192.61904761904765</v>
      </c>
      <c r="AS1260">
        <v>36.648806206014747</v>
      </c>
    </row>
    <row r="1261" spans="1:45">
      <c r="A1261">
        <v>17</v>
      </c>
      <c r="B1261">
        <v>323</v>
      </c>
      <c r="C1261">
        <v>2023</v>
      </c>
      <c r="D1261">
        <v>11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12</v>
      </c>
      <c r="N1261">
        <v>99</v>
      </c>
      <c r="O1261">
        <v>99</v>
      </c>
      <c r="P1261">
        <v>99</v>
      </c>
      <c r="Q1261">
        <v>44</v>
      </c>
      <c r="R1261">
        <v>57</v>
      </c>
      <c r="S1261">
        <v>6.9821428571428559</v>
      </c>
      <c r="T1261">
        <v>12</v>
      </c>
      <c r="U1261">
        <v>273.04035087719296</v>
      </c>
      <c r="V1261">
        <v>92.982456140350877</v>
      </c>
      <c r="W1261">
        <v>100</v>
      </c>
      <c r="X1261">
        <v>5.2631578947368443</v>
      </c>
      <c r="Y1261">
        <v>41.558252752091001</v>
      </c>
      <c r="Z1261">
        <v>0.46324227262928142</v>
      </c>
      <c r="AA1261">
        <v>0</v>
      </c>
      <c r="AB1261">
        <v>-143.0903047298309</v>
      </c>
      <c r="AE1261">
        <v>1.2125079770261644</v>
      </c>
      <c r="AF1261">
        <v>1.56914599995463</v>
      </c>
      <c r="AG1261">
        <v>602.61818181818171</v>
      </c>
      <c r="AH1261">
        <v>96.491228070175438</v>
      </c>
      <c r="AI1261">
        <v>73.68421052631578</v>
      </c>
      <c r="AJ1261">
        <v>77.881142754162212</v>
      </c>
      <c r="AK1261">
        <v>54.159350702178997</v>
      </c>
      <c r="AM1261">
        <v>-120.45384588132799</v>
      </c>
      <c r="AN1261">
        <v>99</v>
      </c>
      <c r="AO1261">
        <v>99</v>
      </c>
      <c r="AP1261">
        <v>99</v>
      </c>
      <c r="AQ1261">
        <v>99</v>
      </c>
      <c r="AR1261">
        <v>197.45454545454547</v>
      </c>
      <c r="AS1261">
        <v>35.508413431841035</v>
      </c>
    </row>
    <row r="1262" spans="1:45">
      <c r="A1262">
        <v>17</v>
      </c>
      <c r="B1262">
        <v>324</v>
      </c>
      <c r="C1262">
        <v>2023</v>
      </c>
      <c r="D1262">
        <v>12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12</v>
      </c>
      <c r="N1262">
        <v>99</v>
      </c>
      <c r="O1262">
        <v>99</v>
      </c>
      <c r="P1262">
        <v>99</v>
      </c>
      <c r="Q1262">
        <v>14</v>
      </c>
      <c r="R1262">
        <v>16</v>
      </c>
      <c r="S1262">
        <v>6.9375</v>
      </c>
      <c r="T1262">
        <v>12</v>
      </c>
      <c r="U1262">
        <v>280.73749999999995</v>
      </c>
      <c r="V1262">
        <v>100</v>
      </c>
      <c r="W1262">
        <v>100</v>
      </c>
      <c r="X1262">
        <v>6.25</v>
      </c>
      <c r="Y1262">
        <v>41.765324657543751</v>
      </c>
      <c r="Z1262">
        <v>0.74739129644383739</v>
      </c>
      <c r="AA1262">
        <v>0</v>
      </c>
      <c r="AB1262">
        <v>-23.678990052001986</v>
      </c>
      <c r="AE1262">
        <v>1.2176560121765598</v>
      </c>
      <c r="AF1262">
        <v>1.5918196953577888</v>
      </c>
      <c r="AG1262">
        <v>617.9375</v>
      </c>
      <c r="AH1262">
        <v>100</v>
      </c>
      <c r="AI1262">
        <v>56.25</v>
      </c>
      <c r="AJ1262">
        <v>91.264361027456943</v>
      </c>
      <c r="AK1262">
        <v>78.964140958376305</v>
      </c>
      <c r="AM1262">
        <v>-30.884544560961256</v>
      </c>
      <c r="AN1262">
        <v>99</v>
      </c>
      <c r="AO1262">
        <v>99</v>
      </c>
      <c r="AP1262">
        <v>99</v>
      </c>
      <c r="AQ1262">
        <v>99</v>
      </c>
      <c r="AR1262">
        <v>198.0625</v>
      </c>
      <c r="AS1262">
        <v>36.019750089840649</v>
      </c>
    </row>
    <row r="1263" spans="1:45">
      <c r="A1263">
        <v>17</v>
      </c>
      <c r="B1263">
        <v>325</v>
      </c>
      <c r="C1263">
        <v>2023</v>
      </c>
      <c r="D1263">
        <v>1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13</v>
      </c>
      <c r="N1263">
        <v>99</v>
      </c>
      <c r="O1263">
        <v>99</v>
      </c>
      <c r="P1263">
        <v>99</v>
      </c>
      <c r="Q1263">
        <v>12</v>
      </c>
      <c r="R1263">
        <v>15</v>
      </c>
      <c r="S1263">
        <v>7.8666666666666654</v>
      </c>
      <c r="T1263">
        <v>13</v>
      </c>
      <c r="U1263">
        <v>313.5200000000001</v>
      </c>
      <c r="V1263">
        <v>100</v>
      </c>
      <c r="W1263">
        <v>100</v>
      </c>
      <c r="X1263">
        <v>13.333333333333337</v>
      </c>
      <c r="Y1263">
        <v>35.394108737659906</v>
      </c>
      <c r="Z1263">
        <v>1.3597385369580763</v>
      </c>
      <c r="AA1263">
        <v>0</v>
      </c>
      <c r="AB1263">
        <v>15.312348828201413</v>
      </c>
      <c r="AE1263">
        <v>0.52264808362369342</v>
      </c>
      <c r="AF1263">
        <v>0.71032987110204437</v>
      </c>
      <c r="AG1263">
        <v>667.78571428571445</v>
      </c>
      <c r="AH1263">
        <v>93.333333333333314</v>
      </c>
      <c r="AI1263">
        <v>60</v>
      </c>
      <c r="AJ1263">
        <v>47.229195830285455</v>
      </c>
      <c r="AK1263">
        <v>-20.462341023617611</v>
      </c>
      <c r="AM1263">
        <v>-152.4314159902722</v>
      </c>
      <c r="AN1263">
        <v>99</v>
      </c>
      <c r="AO1263">
        <v>99</v>
      </c>
      <c r="AP1263">
        <v>99</v>
      </c>
      <c r="AQ1263">
        <v>99</v>
      </c>
      <c r="AR1263">
        <v>200.35714285714289</v>
      </c>
      <c r="AS1263">
        <v>38.798105884299751</v>
      </c>
    </row>
    <row r="1264" spans="1:45">
      <c r="A1264">
        <v>17</v>
      </c>
      <c r="B1264">
        <v>326</v>
      </c>
      <c r="C1264">
        <v>2023</v>
      </c>
      <c r="D1264">
        <v>2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13</v>
      </c>
      <c r="N1264">
        <v>99</v>
      </c>
      <c r="O1264">
        <v>99</v>
      </c>
      <c r="P1264">
        <v>99</v>
      </c>
      <c r="Q1264">
        <v>11</v>
      </c>
      <c r="R1264">
        <v>11</v>
      </c>
      <c r="S1264">
        <v>8.0909090909090917</v>
      </c>
      <c r="T1264">
        <v>13</v>
      </c>
      <c r="U1264">
        <v>304.5545454545454</v>
      </c>
      <c r="V1264">
        <v>100</v>
      </c>
      <c r="W1264">
        <v>100</v>
      </c>
      <c r="X1264">
        <v>18.181818181818183</v>
      </c>
      <c r="Y1264">
        <v>41.24587833152367</v>
      </c>
      <c r="Z1264">
        <v>0.79252708064375055</v>
      </c>
      <c r="AA1264">
        <v>0</v>
      </c>
      <c r="AB1264">
        <v>15.58665932788162</v>
      </c>
      <c r="AE1264">
        <v>0.46374367622259693</v>
      </c>
      <c r="AF1264">
        <v>0.61669341072635286</v>
      </c>
      <c r="AG1264">
        <v>663.72727272727275</v>
      </c>
      <c r="AH1264">
        <v>100</v>
      </c>
      <c r="AI1264">
        <v>90.909090909090892</v>
      </c>
      <c r="AJ1264">
        <v>49.525183509532589</v>
      </c>
      <c r="AK1264">
        <v>29.4914137282626</v>
      </c>
      <c r="AM1264">
        <v>2.1477048458016736</v>
      </c>
      <c r="AN1264">
        <v>99</v>
      </c>
      <c r="AO1264">
        <v>99</v>
      </c>
      <c r="AP1264">
        <v>99</v>
      </c>
      <c r="AQ1264">
        <v>99</v>
      </c>
      <c r="AR1264">
        <v>198</v>
      </c>
      <c r="AS1264">
        <v>39.16295301530301</v>
      </c>
    </row>
    <row r="1265" spans="1:45">
      <c r="A1265">
        <v>17</v>
      </c>
      <c r="B1265">
        <v>327</v>
      </c>
      <c r="C1265">
        <v>2023</v>
      </c>
      <c r="D1265">
        <v>3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13</v>
      </c>
      <c r="N1265">
        <v>99</v>
      </c>
      <c r="O1265">
        <v>99</v>
      </c>
      <c r="P1265">
        <v>99</v>
      </c>
      <c r="Q1265">
        <v>12</v>
      </c>
      <c r="R1265">
        <v>13</v>
      </c>
      <c r="S1265">
        <v>7.3076923076923102</v>
      </c>
      <c r="T1265">
        <v>13</v>
      </c>
      <c r="U1265">
        <v>303.71538461538455</v>
      </c>
      <c r="V1265">
        <v>100</v>
      </c>
      <c r="W1265">
        <v>100</v>
      </c>
      <c r="X1265">
        <v>0</v>
      </c>
      <c r="Y1265">
        <v>22.519388096409124</v>
      </c>
      <c r="Z1265">
        <v>1.4876215081395183</v>
      </c>
      <c r="AA1265">
        <v>0</v>
      </c>
      <c r="AB1265">
        <v>6.7825887530962321</v>
      </c>
      <c r="AE1265">
        <v>0.55014811680067721</v>
      </c>
      <c r="AF1265">
        <v>0.76206663407348685</v>
      </c>
      <c r="AG1265">
        <v>639.53846153846166</v>
      </c>
      <c r="AH1265">
        <v>100</v>
      </c>
      <c r="AI1265">
        <v>53.84615384615384</v>
      </c>
      <c r="AJ1265">
        <v>93.966946221788405</v>
      </c>
      <c r="AK1265">
        <v>35.258594549741318</v>
      </c>
      <c r="AM1265">
        <v>-64.336991449053031</v>
      </c>
      <c r="AN1265">
        <v>99</v>
      </c>
      <c r="AO1265">
        <v>99</v>
      </c>
      <c r="AP1265">
        <v>99</v>
      </c>
      <c r="AQ1265">
        <v>99</v>
      </c>
      <c r="AR1265">
        <v>201.07692307692312</v>
      </c>
      <c r="AS1265">
        <v>37.62287783441019</v>
      </c>
    </row>
    <row r="1266" spans="1:45">
      <c r="A1266">
        <v>17</v>
      </c>
      <c r="B1266">
        <v>328</v>
      </c>
      <c r="C1266">
        <v>2023</v>
      </c>
      <c r="D1266">
        <v>4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13</v>
      </c>
      <c r="N1266">
        <v>99</v>
      </c>
      <c r="O1266">
        <v>99</v>
      </c>
      <c r="P1266">
        <v>99</v>
      </c>
      <c r="Q1266">
        <v>10</v>
      </c>
      <c r="R1266">
        <v>14</v>
      </c>
      <c r="S1266">
        <v>8</v>
      </c>
      <c r="T1266">
        <v>13</v>
      </c>
      <c r="U1266">
        <v>310.3214285714285</v>
      </c>
      <c r="V1266">
        <v>92.857142857142875</v>
      </c>
      <c r="W1266">
        <v>100</v>
      </c>
      <c r="X1266">
        <v>21.428571428571423</v>
      </c>
      <c r="Y1266">
        <v>42.280157091400362</v>
      </c>
      <c r="Z1266">
        <v>1.4142135623730951</v>
      </c>
      <c r="AA1266">
        <v>0</v>
      </c>
      <c r="AB1266">
        <v>37.331066378271878</v>
      </c>
      <c r="AE1266">
        <v>0.63434526506569999</v>
      </c>
      <c r="AF1266">
        <v>0.84794275561780386</v>
      </c>
      <c r="AG1266">
        <v>630.42857142857156</v>
      </c>
      <c r="AH1266">
        <v>100</v>
      </c>
      <c r="AI1266">
        <v>78.571428571428555</v>
      </c>
      <c r="AJ1266">
        <v>82.60725866213842</v>
      </c>
      <c r="AK1266">
        <v>55.432301576639638</v>
      </c>
      <c r="AM1266">
        <v>-9.9049838275569027</v>
      </c>
      <c r="AN1266">
        <v>99</v>
      </c>
      <c r="AO1266">
        <v>99</v>
      </c>
      <c r="AP1266">
        <v>99</v>
      </c>
      <c r="AQ1266">
        <v>99</v>
      </c>
      <c r="AR1266">
        <v>199.07142857142861</v>
      </c>
      <c r="AS1266">
        <v>39.339917835936312</v>
      </c>
    </row>
    <row r="1267" spans="1:45">
      <c r="A1267">
        <v>17</v>
      </c>
      <c r="B1267">
        <v>329</v>
      </c>
      <c r="C1267">
        <v>2023</v>
      </c>
      <c r="D1267">
        <v>5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13</v>
      </c>
      <c r="N1267">
        <v>99</v>
      </c>
      <c r="O1267">
        <v>99</v>
      </c>
      <c r="P1267">
        <v>99</v>
      </c>
      <c r="Q1267">
        <v>13</v>
      </c>
      <c r="R1267">
        <v>14</v>
      </c>
      <c r="S1267">
        <v>7.7857142857142883</v>
      </c>
      <c r="T1267">
        <v>13</v>
      </c>
      <c r="U1267">
        <v>310.43571428571443</v>
      </c>
      <c r="V1267">
        <v>100</v>
      </c>
      <c r="W1267">
        <v>100</v>
      </c>
      <c r="X1267">
        <v>35.714285714285722</v>
      </c>
      <c r="Y1267">
        <v>43.702821209077811</v>
      </c>
      <c r="Z1267">
        <v>1.1450871101343865</v>
      </c>
      <c r="AA1267">
        <v>0</v>
      </c>
      <c r="AB1267">
        <v>-1.8687809318738895</v>
      </c>
      <c r="AE1267">
        <v>0.43263288009888751</v>
      </c>
      <c r="AF1267">
        <v>0.56824488934581019</v>
      </c>
      <c r="AG1267">
        <v>601</v>
      </c>
      <c r="AH1267">
        <v>100</v>
      </c>
      <c r="AI1267">
        <v>85.714285714285694</v>
      </c>
      <c r="AJ1267">
        <v>109.76142960335125</v>
      </c>
      <c r="AK1267">
        <v>72.461025360581019</v>
      </c>
      <c r="AM1267">
        <v>-11.366157744227062</v>
      </c>
      <c r="AN1267">
        <v>99</v>
      </c>
      <c r="AO1267">
        <v>99</v>
      </c>
      <c r="AP1267">
        <v>99</v>
      </c>
      <c r="AQ1267">
        <v>99</v>
      </c>
      <c r="AR1267">
        <v>201.71428571428575</v>
      </c>
      <c r="AS1267">
        <v>37.815767471185438</v>
      </c>
    </row>
    <row r="1268" spans="1:45">
      <c r="A1268">
        <v>17</v>
      </c>
      <c r="B1268">
        <v>330</v>
      </c>
      <c r="C1268">
        <v>2023</v>
      </c>
      <c r="D1268">
        <v>6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13</v>
      </c>
      <c r="N1268">
        <v>99</v>
      </c>
      <c r="O1268">
        <v>99</v>
      </c>
      <c r="P1268">
        <v>99</v>
      </c>
      <c r="Q1268">
        <v>28</v>
      </c>
      <c r="R1268">
        <v>51</v>
      </c>
      <c r="S1268">
        <v>7.862745098039218</v>
      </c>
      <c r="T1268">
        <v>13</v>
      </c>
      <c r="U1268">
        <v>288.59999999999991</v>
      </c>
      <c r="V1268">
        <v>96.078431372549034</v>
      </c>
      <c r="W1268">
        <v>100</v>
      </c>
      <c r="X1268">
        <v>3.9215686274509798</v>
      </c>
      <c r="Y1268">
        <v>36.661739419385505</v>
      </c>
      <c r="Z1268">
        <v>1.2683107159840212</v>
      </c>
      <c r="AA1268">
        <v>0</v>
      </c>
      <c r="AB1268">
        <v>20.510897394894265</v>
      </c>
      <c r="AE1268">
        <v>1.0330160016204173</v>
      </c>
      <c r="AF1268">
        <v>1.2635348224946723</v>
      </c>
      <c r="AG1268">
        <v>576.36734693877554</v>
      </c>
      <c r="AH1268">
        <v>96.078431372549034</v>
      </c>
      <c r="AI1268">
        <v>84.313725490196092</v>
      </c>
      <c r="AJ1268">
        <v>79.245857131796186</v>
      </c>
      <c r="AK1268">
        <v>48.708809908663397</v>
      </c>
      <c r="AM1268">
        <v>-77.374956413619216</v>
      </c>
      <c r="AN1268">
        <v>99</v>
      </c>
      <c r="AO1268">
        <v>99</v>
      </c>
      <c r="AP1268">
        <v>99</v>
      </c>
      <c r="AQ1268">
        <v>99</v>
      </c>
      <c r="AR1268">
        <v>196.14285714285711</v>
      </c>
      <c r="AS1268">
        <v>38.452013118324437</v>
      </c>
    </row>
    <row r="1269" spans="1:45">
      <c r="A1269">
        <v>17</v>
      </c>
      <c r="B1269">
        <v>331</v>
      </c>
      <c r="C1269">
        <v>2023</v>
      </c>
      <c r="D1269">
        <v>7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13</v>
      </c>
      <c r="N1269">
        <v>99</v>
      </c>
      <c r="O1269">
        <v>99</v>
      </c>
      <c r="P1269">
        <v>99</v>
      </c>
      <c r="Q1269">
        <v>10</v>
      </c>
      <c r="R1269">
        <v>10</v>
      </c>
      <c r="S1269">
        <v>8.4</v>
      </c>
      <c r="T1269">
        <v>13</v>
      </c>
      <c r="U1269">
        <v>305.8900000000001</v>
      </c>
      <c r="V1269">
        <v>100</v>
      </c>
      <c r="W1269">
        <v>100</v>
      </c>
      <c r="X1269">
        <v>0</v>
      </c>
      <c r="Y1269">
        <v>19.38847337981958</v>
      </c>
      <c r="Z1269">
        <v>1.2806248474865696</v>
      </c>
      <c r="AA1269">
        <v>0</v>
      </c>
      <c r="AB1269">
        <v>-12.106634675163789</v>
      </c>
      <c r="AE1269">
        <v>0.35714285714285721</v>
      </c>
      <c r="AF1269">
        <v>0.46123369193829405</v>
      </c>
      <c r="AG1269">
        <v>543</v>
      </c>
      <c r="AH1269">
        <v>90</v>
      </c>
      <c r="AI1269">
        <v>70</v>
      </c>
      <c r="AJ1269">
        <v>65.470943512709852</v>
      </c>
      <c r="AK1269">
        <v>202.74499690514767</v>
      </c>
      <c r="AM1269">
        <v>-132.62770772993045</v>
      </c>
      <c r="AN1269">
        <v>99</v>
      </c>
      <c r="AO1269">
        <v>99</v>
      </c>
      <c r="AP1269">
        <v>99</v>
      </c>
      <c r="AQ1269">
        <v>99</v>
      </c>
      <c r="AR1269">
        <v>198.33333333333337</v>
      </c>
      <c r="AS1269">
        <v>39.948572045123889</v>
      </c>
    </row>
    <row r="1270" spans="1:45">
      <c r="A1270">
        <v>17</v>
      </c>
      <c r="B1270">
        <v>332</v>
      </c>
      <c r="C1270">
        <v>2023</v>
      </c>
      <c r="D1270">
        <v>8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13</v>
      </c>
      <c r="N1270">
        <v>99</v>
      </c>
      <c r="O1270">
        <v>99</v>
      </c>
      <c r="P1270">
        <v>99</v>
      </c>
      <c r="Q1270">
        <v>8</v>
      </c>
      <c r="R1270">
        <v>9</v>
      </c>
      <c r="S1270">
        <v>8</v>
      </c>
      <c r="T1270">
        <v>13</v>
      </c>
      <c r="U1270">
        <v>310.12222222222221</v>
      </c>
      <c r="V1270">
        <v>100</v>
      </c>
      <c r="W1270">
        <v>100</v>
      </c>
      <c r="X1270">
        <v>22.222222222222225</v>
      </c>
      <c r="Y1270">
        <v>38.574337404196704</v>
      </c>
      <c r="Z1270">
        <v>1.0540925533894598</v>
      </c>
      <c r="AA1270">
        <v>0</v>
      </c>
      <c r="AB1270">
        <v>50.69022096345109</v>
      </c>
      <c r="AE1270">
        <v>0.26595744680851074</v>
      </c>
      <c r="AF1270">
        <v>0.35576347407474518</v>
      </c>
      <c r="AG1270">
        <v>611.44444444444434</v>
      </c>
      <c r="AH1270">
        <v>100</v>
      </c>
      <c r="AI1270">
        <v>88.8888888888889</v>
      </c>
      <c r="AJ1270">
        <v>72.125062851674528</v>
      </c>
      <c r="AK1270">
        <v>79.6998362862481</v>
      </c>
      <c r="AM1270">
        <v>14.907084471709222</v>
      </c>
      <c r="AN1270">
        <v>99</v>
      </c>
      <c r="AO1270">
        <v>99</v>
      </c>
      <c r="AP1270">
        <v>99</v>
      </c>
      <c r="AQ1270">
        <v>99</v>
      </c>
      <c r="AR1270">
        <v>199.55555555555557</v>
      </c>
      <c r="AS1270">
        <v>38.961563006382704</v>
      </c>
    </row>
    <row r="1271" spans="1:45">
      <c r="A1271">
        <v>17</v>
      </c>
      <c r="B1271">
        <v>333</v>
      </c>
      <c r="C1271">
        <v>2023</v>
      </c>
      <c r="D1271">
        <v>9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13</v>
      </c>
      <c r="N1271">
        <v>99</v>
      </c>
      <c r="O1271">
        <v>99</v>
      </c>
      <c r="P1271">
        <v>99</v>
      </c>
      <c r="Q1271">
        <v>14</v>
      </c>
      <c r="R1271">
        <v>21</v>
      </c>
      <c r="S1271">
        <v>7.7619047619047645</v>
      </c>
      <c r="T1271">
        <v>13</v>
      </c>
      <c r="U1271">
        <v>284.13333333333321</v>
      </c>
      <c r="V1271">
        <v>85.714285714285694</v>
      </c>
      <c r="W1271">
        <v>100</v>
      </c>
      <c r="X1271">
        <v>0</v>
      </c>
      <c r="Y1271">
        <v>34.371490585649141</v>
      </c>
      <c r="Z1271">
        <v>1.4443572274383909</v>
      </c>
      <c r="AA1271">
        <v>0</v>
      </c>
      <c r="AB1271">
        <v>70.843078086399018</v>
      </c>
      <c r="AE1271">
        <v>0.54446460980036315</v>
      </c>
      <c r="AF1271">
        <v>0.67533696958323852</v>
      </c>
      <c r="AG1271">
        <v>588.857142857143</v>
      </c>
      <c r="AH1271">
        <v>100</v>
      </c>
      <c r="AI1271">
        <v>90.476190476190439</v>
      </c>
      <c r="AJ1271">
        <v>68.652531402907371</v>
      </c>
      <c r="AK1271">
        <v>58.817657476492975</v>
      </c>
      <c r="AM1271">
        <v>31.901010771557655</v>
      </c>
      <c r="AN1271">
        <v>99</v>
      </c>
      <c r="AO1271">
        <v>99</v>
      </c>
      <c r="AP1271">
        <v>99</v>
      </c>
      <c r="AQ1271">
        <v>99</v>
      </c>
      <c r="AR1271">
        <v>195.04761904761912</v>
      </c>
      <c r="AS1271">
        <v>38.339061830099915</v>
      </c>
    </row>
    <row r="1272" spans="1:45">
      <c r="A1272">
        <v>17</v>
      </c>
      <c r="B1272">
        <v>334</v>
      </c>
      <c r="C1272">
        <v>2023</v>
      </c>
      <c r="D1272">
        <v>10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13</v>
      </c>
      <c r="N1272">
        <v>99</v>
      </c>
      <c r="O1272">
        <v>99</v>
      </c>
      <c r="P1272">
        <v>99</v>
      </c>
      <c r="Q1272">
        <v>9</v>
      </c>
      <c r="R1272">
        <v>14</v>
      </c>
      <c r="S1272">
        <v>8.1428571428571388</v>
      </c>
      <c r="T1272">
        <v>13</v>
      </c>
      <c r="U1272">
        <v>291.13571428571402</v>
      </c>
      <c r="V1272">
        <v>100</v>
      </c>
      <c r="W1272">
        <v>100</v>
      </c>
      <c r="X1272">
        <v>14.285714285714288</v>
      </c>
      <c r="Y1272">
        <v>52.108233612396688</v>
      </c>
      <c r="Z1272">
        <v>0.98974331861079357</v>
      </c>
      <c r="AA1272">
        <v>0</v>
      </c>
      <c r="AB1272">
        <v>46.151440971650786</v>
      </c>
      <c r="AE1272">
        <v>0.32198712051517941</v>
      </c>
      <c r="AF1272">
        <v>0.44914176665807504</v>
      </c>
      <c r="AG1272">
        <v>589.30769230769215</v>
      </c>
      <c r="AH1272">
        <v>92.857142857142875</v>
      </c>
      <c r="AI1272">
        <v>92.857142857142875</v>
      </c>
      <c r="AJ1272">
        <v>65.641666663537109</v>
      </c>
      <c r="AK1272">
        <v>86.889944182362683</v>
      </c>
      <c r="AM1272">
        <v>146.52939079388415</v>
      </c>
      <c r="AN1272">
        <v>99</v>
      </c>
      <c r="AO1272">
        <v>99</v>
      </c>
      <c r="AP1272">
        <v>99</v>
      </c>
      <c r="AQ1272">
        <v>99</v>
      </c>
      <c r="AR1272">
        <v>193</v>
      </c>
      <c r="AS1272">
        <v>40.302903115568775</v>
      </c>
    </row>
    <row r="1273" spans="1:45">
      <c r="A1273">
        <v>17</v>
      </c>
      <c r="B1273">
        <v>335</v>
      </c>
      <c r="C1273">
        <v>2023</v>
      </c>
      <c r="D1273">
        <v>11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13</v>
      </c>
      <c r="N1273">
        <v>99</v>
      </c>
      <c r="O1273">
        <v>99</v>
      </c>
      <c r="P1273">
        <v>99</v>
      </c>
      <c r="Q1273">
        <v>15</v>
      </c>
      <c r="R1273">
        <v>17</v>
      </c>
      <c r="S1273">
        <v>7.5294117647058814</v>
      </c>
      <c r="T1273">
        <v>13</v>
      </c>
      <c r="U1273">
        <v>299.15882352941173</v>
      </c>
      <c r="V1273">
        <v>100</v>
      </c>
      <c r="W1273">
        <v>100</v>
      </c>
      <c r="X1273">
        <v>11.76470588235294</v>
      </c>
      <c r="Y1273">
        <v>41.288227332534127</v>
      </c>
      <c r="Z1273">
        <v>0.77593564460428988</v>
      </c>
      <c r="AA1273">
        <v>0</v>
      </c>
      <c r="AB1273">
        <v>6.7514913580361879</v>
      </c>
      <c r="AE1273">
        <v>0.36162518613061057</v>
      </c>
      <c r="AF1273">
        <v>0.51275795056120876</v>
      </c>
      <c r="AG1273">
        <v>592.64705882352939</v>
      </c>
      <c r="AH1273">
        <v>100</v>
      </c>
      <c r="AI1273">
        <v>82.352941176470608</v>
      </c>
      <c r="AJ1273">
        <v>75.671069284394449</v>
      </c>
      <c r="AK1273">
        <v>25.418678044794756</v>
      </c>
      <c r="AM1273">
        <v>15.445913718963077</v>
      </c>
      <c r="AN1273">
        <v>99</v>
      </c>
      <c r="AO1273">
        <v>99</v>
      </c>
      <c r="AP1273">
        <v>99</v>
      </c>
      <c r="AQ1273">
        <v>99</v>
      </c>
      <c r="AR1273">
        <v>199.70588235294119</v>
      </c>
      <c r="AS1273">
        <v>37.468476680897354</v>
      </c>
    </row>
    <row r="1274" spans="1:45">
      <c r="A1274">
        <v>17</v>
      </c>
      <c r="B1274">
        <v>336</v>
      </c>
      <c r="C1274">
        <v>2023</v>
      </c>
      <c r="D1274">
        <v>12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13</v>
      </c>
      <c r="N1274">
        <v>99</v>
      </c>
      <c r="O1274">
        <v>99</v>
      </c>
      <c r="P1274">
        <v>99</v>
      </c>
      <c r="Q1274">
        <v>2</v>
      </c>
      <c r="R1274">
        <v>2</v>
      </c>
      <c r="S1274">
        <v>7</v>
      </c>
      <c r="T1274">
        <v>13</v>
      </c>
      <c r="U1274">
        <v>274.10000000000002</v>
      </c>
      <c r="V1274">
        <v>100</v>
      </c>
      <c r="W1274">
        <v>100</v>
      </c>
      <c r="X1274">
        <v>0</v>
      </c>
      <c r="Y1274">
        <v>33</v>
      </c>
      <c r="Z1274">
        <v>0</v>
      </c>
      <c r="AA1274">
        <v>0</v>
      </c>
      <c r="AE1274">
        <v>0.15220700152206998</v>
      </c>
      <c r="AF1274">
        <v>0.19427302128214527</v>
      </c>
      <c r="AG1274">
        <v>598</v>
      </c>
      <c r="AH1274">
        <v>100</v>
      </c>
      <c r="AI1274">
        <v>50</v>
      </c>
      <c r="AJ1274">
        <v>5</v>
      </c>
      <c r="AK1274">
        <v>99.999999999982379</v>
      </c>
      <c r="AN1274">
        <v>99</v>
      </c>
      <c r="AO1274">
        <v>99</v>
      </c>
      <c r="AP1274">
        <v>99</v>
      </c>
      <c r="AQ1274">
        <v>99</v>
      </c>
      <c r="AR1274">
        <v>195.5</v>
      </c>
      <c r="AS1274">
        <v>36.471694797902643</v>
      </c>
    </row>
    <row r="1275" spans="1:45">
      <c r="A1275">
        <v>17</v>
      </c>
      <c r="B1275">
        <v>337</v>
      </c>
      <c r="C1275">
        <v>2023</v>
      </c>
      <c r="D1275">
        <v>1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14</v>
      </c>
      <c r="N1275">
        <v>99</v>
      </c>
      <c r="O1275">
        <v>99</v>
      </c>
      <c r="P1275">
        <v>99</v>
      </c>
      <c r="Q1275">
        <v>3</v>
      </c>
      <c r="R1275">
        <v>4</v>
      </c>
      <c r="S1275">
        <v>9</v>
      </c>
      <c r="T1275">
        <v>14</v>
      </c>
      <c r="U1275">
        <v>344.5</v>
      </c>
      <c r="V1275">
        <v>100</v>
      </c>
      <c r="W1275">
        <v>100</v>
      </c>
      <c r="X1275">
        <v>25</v>
      </c>
      <c r="Y1275">
        <v>30.266896107794423</v>
      </c>
      <c r="Z1275">
        <v>0.70710678118654757</v>
      </c>
      <c r="AA1275">
        <v>0</v>
      </c>
      <c r="AB1275">
        <v>50.813180301123822</v>
      </c>
      <c r="AE1275">
        <v>0.13937282229965153</v>
      </c>
      <c r="AF1275">
        <v>0.20813867533780245</v>
      </c>
      <c r="AG1275">
        <v>672.5</v>
      </c>
      <c r="AH1275">
        <v>100</v>
      </c>
      <c r="AI1275">
        <v>100</v>
      </c>
      <c r="AJ1275">
        <v>44.924937395615807</v>
      </c>
      <c r="AK1275">
        <v>45.462788590786815</v>
      </c>
      <c r="AM1275">
        <v>35.414412348741429</v>
      </c>
      <c r="AN1275">
        <v>99</v>
      </c>
      <c r="AO1275">
        <v>99</v>
      </c>
      <c r="AP1275">
        <v>99</v>
      </c>
      <c r="AQ1275">
        <v>99</v>
      </c>
      <c r="AR1275">
        <v>201</v>
      </c>
      <c r="AS1275">
        <v>42.372409100871344</v>
      </c>
    </row>
    <row r="1276" spans="1:45">
      <c r="A1276">
        <v>17</v>
      </c>
      <c r="B1276">
        <v>338</v>
      </c>
      <c r="C1276">
        <v>2023</v>
      </c>
      <c r="D1276">
        <v>2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14</v>
      </c>
      <c r="N1276">
        <v>99</v>
      </c>
      <c r="O1276">
        <v>99</v>
      </c>
      <c r="P1276">
        <v>99</v>
      </c>
      <c r="Q1276">
        <v>4</v>
      </c>
      <c r="R1276">
        <v>6</v>
      </c>
      <c r="S1276">
        <v>8.6666666666666643</v>
      </c>
      <c r="T1276">
        <v>14</v>
      </c>
      <c r="U1276">
        <v>329.11666666666679</v>
      </c>
      <c r="V1276">
        <v>100</v>
      </c>
      <c r="W1276">
        <v>100</v>
      </c>
      <c r="X1276">
        <v>33.333333333333343</v>
      </c>
      <c r="Y1276">
        <v>29.467576343423879</v>
      </c>
      <c r="Z1276">
        <v>1.2472191289246499</v>
      </c>
      <c r="AA1276">
        <v>0</v>
      </c>
      <c r="AB1276">
        <v>65.543493828986598</v>
      </c>
      <c r="AE1276">
        <v>0.25295109612141642</v>
      </c>
      <c r="AF1276">
        <v>0.36350690372267375</v>
      </c>
      <c r="AG1276">
        <v>650.33333333333348</v>
      </c>
      <c r="AH1276">
        <v>100</v>
      </c>
      <c r="AI1276">
        <v>100</v>
      </c>
      <c r="AJ1276">
        <v>46.467431844488338</v>
      </c>
      <c r="AK1276">
        <v>25.009040909796312</v>
      </c>
      <c r="AM1276">
        <v>-46.683673433520006</v>
      </c>
      <c r="AN1276">
        <v>99</v>
      </c>
      <c r="AO1276">
        <v>99</v>
      </c>
      <c r="AP1276">
        <v>99</v>
      </c>
      <c r="AQ1276">
        <v>99</v>
      </c>
      <c r="AR1276">
        <v>200.16666666666663</v>
      </c>
      <c r="AS1276">
        <v>41.221270273460782</v>
      </c>
    </row>
    <row r="1277" spans="1:45">
      <c r="A1277">
        <v>17</v>
      </c>
      <c r="B1277">
        <v>339</v>
      </c>
      <c r="C1277">
        <v>2023</v>
      </c>
      <c r="D1277">
        <v>3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14</v>
      </c>
      <c r="N1277">
        <v>99</v>
      </c>
      <c r="O1277">
        <v>99</v>
      </c>
      <c r="P1277">
        <v>99</v>
      </c>
      <c r="Q1277">
        <v>2</v>
      </c>
      <c r="R1277">
        <v>2</v>
      </c>
      <c r="S1277">
        <v>6.5</v>
      </c>
      <c r="T1277">
        <v>14</v>
      </c>
      <c r="U1277">
        <v>269.64999999999998</v>
      </c>
      <c r="V1277">
        <v>50</v>
      </c>
      <c r="W1277">
        <v>100</v>
      </c>
      <c r="X1277">
        <v>0</v>
      </c>
      <c r="Y1277">
        <v>9.2500000000007834</v>
      </c>
      <c r="Z1277">
        <v>1.5</v>
      </c>
      <c r="AA1277">
        <v>0</v>
      </c>
      <c r="AB1277">
        <v>99.999999999993136</v>
      </c>
      <c r="AE1277">
        <v>8.4638171815488772E-2</v>
      </c>
      <c r="AF1277">
        <v>0.10409101024639247</v>
      </c>
      <c r="AG1277">
        <v>528</v>
      </c>
      <c r="AH1277">
        <v>50</v>
      </c>
      <c r="AI1277">
        <v>50</v>
      </c>
      <c r="AJ1277">
        <v>0</v>
      </c>
      <c r="AN1277">
        <v>99</v>
      </c>
      <c r="AO1277">
        <v>99</v>
      </c>
      <c r="AP1277">
        <v>99</v>
      </c>
      <c r="AQ1277">
        <v>99</v>
      </c>
      <c r="AR1277">
        <v>191</v>
      </c>
      <c r="AS1277">
        <v>40.040924982681226</v>
      </c>
    </row>
    <row r="1278" spans="1:45">
      <c r="A1278">
        <v>17</v>
      </c>
      <c r="B1278">
        <v>340</v>
      </c>
      <c r="C1278">
        <v>2023</v>
      </c>
      <c r="D1278">
        <v>4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14</v>
      </c>
      <c r="N1278">
        <v>99</v>
      </c>
      <c r="O1278">
        <v>99</v>
      </c>
      <c r="P1278">
        <v>99</v>
      </c>
      <c r="Q1278">
        <v>3</v>
      </c>
      <c r="R1278">
        <v>3</v>
      </c>
      <c r="S1278">
        <v>8</v>
      </c>
      <c r="T1278">
        <v>14</v>
      </c>
      <c r="U1278">
        <v>341.03333333333342</v>
      </c>
      <c r="V1278">
        <v>100</v>
      </c>
      <c r="W1278">
        <v>100</v>
      </c>
      <c r="X1278">
        <v>33.333333333333343</v>
      </c>
      <c r="Y1278">
        <v>42.833735406673114</v>
      </c>
      <c r="Z1278">
        <v>0.81649658092772603</v>
      </c>
      <c r="AA1278">
        <v>0</v>
      </c>
      <c r="AB1278">
        <v>56.61413421761636</v>
      </c>
      <c r="AE1278">
        <v>0.13593112822836428</v>
      </c>
      <c r="AF1278">
        <v>0.19968471245772249</v>
      </c>
      <c r="AG1278">
        <v>625.33333333333348</v>
      </c>
      <c r="AH1278">
        <v>100</v>
      </c>
      <c r="AI1278">
        <v>100</v>
      </c>
      <c r="AJ1278">
        <v>49.701330185641609</v>
      </c>
      <c r="AK1278">
        <v>97.363040112652413</v>
      </c>
      <c r="AM1278">
        <v>73.926283269501468</v>
      </c>
      <c r="AN1278">
        <v>99</v>
      </c>
      <c r="AO1278">
        <v>99</v>
      </c>
      <c r="AP1278">
        <v>99</v>
      </c>
      <c r="AQ1278">
        <v>99</v>
      </c>
      <c r="AR1278">
        <v>209.66666666666663</v>
      </c>
      <c r="AS1278">
        <v>36.89164886574725</v>
      </c>
    </row>
    <row r="1279" spans="1:45">
      <c r="A1279">
        <v>17</v>
      </c>
      <c r="B1279">
        <v>341</v>
      </c>
      <c r="C1279">
        <v>2023</v>
      </c>
      <c r="D1279">
        <v>5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14</v>
      </c>
      <c r="N1279">
        <v>99</v>
      </c>
      <c r="O1279">
        <v>99</v>
      </c>
      <c r="P1279">
        <v>99</v>
      </c>
      <c r="Q1279">
        <v>3</v>
      </c>
      <c r="R1279">
        <v>3</v>
      </c>
      <c r="S1279">
        <v>7.3333333333333313</v>
      </c>
      <c r="T1279">
        <v>14</v>
      </c>
      <c r="U1279">
        <v>298.7</v>
      </c>
      <c r="V1279">
        <v>100</v>
      </c>
      <c r="W1279">
        <v>100</v>
      </c>
      <c r="X1279">
        <v>0</v>
      </c>
      <c r="Y1279">
        <v>7.3905344867617488</v>
      </c>
      <c r="Z1279">
        <v>1.2472191289246499</v>
      </c>
      <c r="AA1279">
        <v>0</v>
      </c>
      <c r="AB1279">
        <v>28.568486012622024</v>
      </c>
      <c r="AE1279">
        <v>9.2707045735475904E-2</v>
      </c>
      <c r="AF1279">
        <v>0.11716349033450232</v>
      </c>
      <c r="AG1279">
        <v>681.33333333333348</v>
      </c>
      <c r="AH1279">
        <v>100</v>
      </c>
      <c r="AI1279">
        <v>66.666666666666686</v>
      </c>
      <c r="AJ1279">
        <v>31.351058816072506</v>
      </c>
      <c r="AK1279">
        <v>-39.950899718160152</v>
      </c>
      <c r="AM1279">
        <v>76.438964412887202</v>
      </c>
      <c r="AN1279">
        <v>99</v>
      </c>
      <c r="AO1279">
        <v>99</v>
      </c>
      <c r="AP1279">
        <v>99</v>
      </c>
      <c r="AQ1279">
        <v>99</v>
      </c>
      <c r="AR1279">
        <v>200.33333333333337</v>
      </c>
      <c r="AS1279">
        <v>37.453609699503971</v>
      </c>
    </row>
    <row r="1280" spans="1:45">
      <c r="A1280">
        <v>17</v>
      </c>
      <c r="B1280">
        <v>342</v>
      </c>
      <c r="C1280">
        <v>2023</v>
      </c>
      <c r="D1280">
        <v>6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14</v>
      </c>
      <c r="N1280">
        <v>99</v>
      </c>
      <c r="O1280">
        <v>99</v>
      </c>
      <c r="P1280">
        <v>99</v>
      </c>
      <c r="Q1280">
        <v>10</v>
      </c>
      <c r="R1280">
        <v>11</v>
      </c>
      <c r="S1280">
        <v>8</v>
      </c>
      <c r="T1280">
        <v>14</v>
      </c>
      <c r="U1280">
        <v>269.20000000000005</v>
      </c>
      <c r="V1280">
        <v>100</v>
      </c>
      <c r="W1280">
        <v>100</v>
      </c>
      <c r="X1280">
        <v>0</v>
      </c>
      <c r="Y1280">
        <v>24.818358307730275</v>
      </c>
      <c r="Z1280">
        <v>0.95346258924559213</v>
      </c>
      <c r="AA1280">
        <v>0</v>
      </c>
      <c r="AB1280">
        <v>2.2666403662947903</v>
      </c>
      <c r="AE1280">
        <v>0.2228073728985214</v>
      </c>
      <c r="AF1280">
        <v>0.25420755481983504</v>
      </c>
      <c r="AG1280">
        <v>548.81818181818187</v>
      </c>
      <c r="AH1280">
        <v>100</v>
      </c>
      <c r="AI1280">
        <v>90.909090909090892</v>
      </c>
      <c r="AJ1280">
        <v>108.60505444609645</v>
      </c>
      <c r="AK1280">
        <v>53.914092729333426</v>
      </c>
      <c r="AM1280">
        <v>-39.59407137567387</v>
      </c>
      <c r="AN1280">
        <v>99</v>
      </c>
      <c r="AO1280">
        <v>99</v>
      </c>
      <c r="AP1280">
        <v>99</v>
      </c>
      <c r="AQ1280">
        <v>99</v>
      </c>
      <c r="AR1280">
        <v>189.90909090909088</v>
      </c>
      <c r="AS1280">
        <v>39.271563516686875</v>
      </c>
    </row>
    <row r="1281" spans="1:45">
      <c r="A1281">
        <v>17</v>
      </c>
      <c r="B1281">
        <v>343</v>
      </c>
      <c r="C1281">
        <v>2023</v>
      </c>
      <c r="D1281">
        <v>7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14</v>
      </c>
      <c r="N1281">
        <v>99</v>
      </c>
      <c r="O1281">
        <v>99</v>
      </c>
      <c r="P1281">
        <v>99</v>
      </c>
      <c r="Q1281">
        <v>5</v>
      </c>
      <c r="R1281">
        <v>5</v>
      </c>
      <c r="S1281">
        <v>8.6</v>
      </c>
      <c r="T1281">
        <v>14</v>
      </c>
      <c r="U1281">
        <v>321.90000000000009</v>
      </c>
      <c r="V1281">
        <v>100</v>
      </c>
      <c r="W1281">
        <v>100</v>
      </c>
      <c r="X1281">
        <v>20</v>
      </c>
      <c r="Y1281">
        <v>37.357301829762719</v>
      </c>
      <c r="Z1281">
        <v>1.0198039027185617</v>
      </c>
      <c r="AA1281">
        <v>0</v>
      </c>
      <c r="AB1281">
        <v>-7.9271079428626114</v>
      </c>
      <c r="AE1281">
        <v>0.1785714285714286</v>
      </c>
      <c r="AF1281">
        <v>0.24268711862914263</v>
      </c>
      <c r="AG1281">
        <v>528</v>
      </c>
      <c r="AH1281">
        <v>60</v>
      </c>
      <c r="AI1281">
        <v>60</v>
      </c>
      <c r="AJ1281">
        <v>26.191601707417597</v>
      </c>
      <c r="AK1281">
        <v>480.69344497056528</v>
      </c>
      <c r="AM1281">
        <v>719.57266292125485</v>
      </c>
      <c r="AN1281">
        <v>99</v>
      </c>
      <c r="AO1281">
        <v>99</v>
      </c>
      <c r="AP1281">
        <v>99</v>
      </c>
      <c r="AQ1281">
        <v>99</v>
      </c>
      <c r="AR1281">
        <v>199.66666666666663</v>
      </c>
      <c r="AS1281">
        <v>41.298545343707197</v>
      </c>
    </row>
    <row r="1282" spans="1:45">
      <c r="A1282">
        <v>17</v>
      </c>
      <c r="B1282">
        <v>344</v>
      </c>
      <c r="C1282">
        <v>2023</v>
      </c>
      <c r="D1282">
        <v>8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14</v>
      </c>
      <c r="N1282">
        <v>99</v>
      </c>
      <c r="O1282">
        <v>99</v>
      </c>
      <c r="P1282">
        <v>99</v>
      </c>
      <c r="Q1282">
        <v>2</v>
      </c>
      <c r="R1282">
        <v>2</v>
      </c>
      <c r="S1282">
        <v>8</v>
      </c>
      <c r="T1282">
        <v>14</v>
      </c>
      <c r="U1282">
        <v>285.3</v>
      </c>
      <c r="V1282">
        <v>100</v>
      </c>
      <c r="W1282">
        <v>100</v>
      </c>
      <c r="X1282">
        <v>0</v>
      </c>
      <c r="Y1282">
        <v>30.099999999999905</v>
      </c>
      <c r="Z1282">
        <v>1</v>
      </c>
      <c r="AA1282">
        <v>0</v>
      </c>
      <c r="AB1282">
        <v>99.999999999999986</v>
      </c>
      <c r="AE1282">
        <v>5.9101654846335699E-2</v>
      </c>
      <c r="AF1282">
        <v>7.2730693385063105E-2</v>
      </c>
      <c r="AG1282">
        <v>561</v>
      </c>
      <c r="AH1282">
        <v>100</v>
      </c>
      <c r="AI1282">
        <v>100</v>
      </c>
      <c r="AJ1282">
        <v>34</v>
      </c>
      <c r="AK1282">
        <v>99.999999999999673</v>
      </c>
      <c r="AM1282">
        <v>100</v>
      </c>
      <c r="AN1282">
        <v>99</v>
      </c>
      <c r="AO1282">
        <v>99</v>
      </c>
      <c r="AP1282">
        <v>99</v>
      </c>
      <c r="AQ1282">
        <v>99</v>
      </c>
      <c r="AR1282">
        <v>193</v>
      </c>
      <c r="AS1282">
        <v>39.539358499348594</v>
      </c>
    </row>
    <row r="1283" spans="1:45">
      <c r="A1283">
        <v>17</v>
      </c>
      <c r="B1283">
        <v>345</v>
      </c>
      <c r="C1283">
        <v>2023</v>
      </c>
      <c r="D1283">
        <v>9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14</v>
      </c>
      <c r="N1283">
        <v>99</v>
      </c>
      <c r="O1283">
        <v>99</v>
      </c>
      <c r="P1283">
        <v>99</v>
      </c>
      <c r="Q1283">
        <v>8</v>
      </c>
      <c r="R1283">
        <v>10</v>
      </c>
      <c r="S1283">
        <v>8</v>
      </c>
      <c r="T1283">
        <v>14</v>
      </c>
      <c r="U1283">
        <v>282.52999999999997</v>
      </c>
      <c r="V1283">
        <v>100</v>
      </c>
      <c r="W1283">
        <v>100</v>
      </c>
      <c r="X1283">
        <v>10</v>
      </c>
      <c r="Y1283">
        <v>41.150967181829344</v>
      </c>
      <c r="Z1283">
        <v>1.3416407864998743</v>
      </c>
      <c r="AA1283">
        <v>0</v>
      </c>
      <c r="AB1283">
        <v>79.406169402563606</v>
      </c>
      <c r="AE1283">
        <v>0.25926886180969672</v>
      </c>
      <c r="AF1283">
        <v>0.31977434138290617</v>
      </c>
      <c r="AG1283">
        <v>554.6</v>
      </c>
      <c r="AH1283">
        <v>100</v>
      </c>
      <c r="AI1283">
        <v>100</v>
      </c>
      <c r="AJ1283">
        <v>53.477471892376755</v>
      </c>
      <c r="AK1283">
        <v>68.662086760549002</v>
      </c>
      <c r="AM1283">
        <v>47.945883069413824</v>
      </c>
      <c r="AN1283">
        <v>99</v>
      </c>
      <c r="AO1283">
        <v>99</v>
      </c>
      <c r="AP1283">
        <v>99</v>
      </c>
      <c r="AQ1283">
        <v>99</v>
      </c>
      <c r="AR1283">
        <v>192.9</v>
      </c>
      <c r="AS1283">
        <v>39.379692977485327</v>
      </c>
    </row>
    <row r="1284" spans="1:45">
      <c r="A1284">
        <v>17</v>
      </c>
      <c r="B1284">
        <v>346</v>
      </c>
      <c r="C1284">
        <v>2023</v>
      </c>
      <c r="D1284">
        <v>10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14</v>
      </c>
      <c r="N1284">
        <v>99</v>
      </c>
      <c r="O1284">
        <v>99</v>
      </c>
      <c r="P1284">
        <v>99</v>
      </c>
      <c r="Q1284">
        <v>5</v>
      </c>
      <c r="R1284">
        <v>5</v>
      </c>
      <c r="S1284">
        <v>8.4</v>
      </c>
      <c r="T1284">
        <v>14</v>
      </c>
      <c r="U1284">
        <v>311.72000000000003</v>
      </c>
      <c r="V1284">
        <v>100</v>
      </c>
      <c r="W1284">
        <v>100</v>
      </c>
      <c r="X1284">
        <v>20</v>
      </c>
      <c r="Y1284">
        <v>45.898339839257929</v>
      </c>
      <c r="Z1284">
        <v>0.48989794855663321</v>
      </c>
      <c r="AA1284">
        <v>0</v>
      </c>
      <c r="AB1284">
        <v>-35.880896988841137</v>
      </c>
      <c r="AE1284">
        <v>0.11499540018399264</v>
      </c>
      <c r="AF1284">
        <v>0.17174914927090357</v>
      </c>
      <c r="AG1284">
        <v>619.79999999999995</v>
      </c>
      <c r="AH1284">
        <v>100</v>
      </c>
      <c r="AI1284">
        <v>80</v>
      </c>
      <c r="AJ1284">
        <v>61.972251855165425</v>
      </c>
      <c r="AK1284">
        <v>74.852567410431746</v>
      </c>
      <c r="AM1284">
        <v>-28.721927848972157</v>
      </c>
      <c r="AN1284">
        <v>99</v>
      </c>
      <c r="AO1284">
        <v>99</v>
      </c>
      <c r="AP1284">
        <v>99</v>
      </c>
      <c r="AQ1284">
        <v>99</v>
      </c>
      <c r="AR1284">
        <v>196</v>
      </c>
      <c r="AS1284">
        <v>41.210363270883029</v>
      </c>
    </row>
    <row r="1285" spans="1:45">
      <c r="A1285">
        <v>17</v>
      </c>
      <c r="B1285">
        <v>347</v>
      </c>
      <c r="C1285">
        <v>2023</v>
      </c>
      <c r="D1285">
        <v>11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14</v>
      </c>
      <c r="N1285">
        <v>99</v>
      </c>
      <c r="O1285">
        <v>99</v>
      </c>
      <c r="P1285">
        <v>99</v>
      </c>
      <c r="Q1285">
        <v>3</v>
      </c>
      <c r="R1285">
        <v>5</v>
      </c>
      <c r="S1285">
        <v>7.4</v>
      </c>
      <c r="T1285">
        <v>14</v>
      </c>
      <c r="U1285">
        <v>278.64</v>
      </c>
      <c r="V1285">
        <v>100</v>
      </c>
      <c r="W1285">
        <v>100</v>
      </c>
      <c r="X1285">
        <v>0</v>
      </c>
      <c r="Y1285">
        <v>28.913913605736756</v>
      </c>
      <c r="Z1285">
        <v>0.7999999999999986</v>
      </c>
      <c r="AA1285">
        <v>0</v>
      </c>
      <c r="AB1285">
        <v>71.609123145100398</v>
      </c>
      <c r="AE1285">
        <v>0.10636034886194425</v>
      </c>
      <c r="AF1285">
        <v>0.14046726639830831</v>
      </c>
      <c r="AG1285">
        <v>650.20000000000005</v>
      </c>
      <c r="AH1285">
        <v>100</v>
      </c>
      <c r="AI1285">
        <v>100</v>
      </c>
      <c r="AJ1285">
        <v>29.808723555361485</v>
      </c>
      <c r="AK1285">
        <v>-2.3446232904417874</v>
      </c>
      <c r="AM1285">
        <v>-69.107286535572626</v>
      </c>
      <c r="AN1285">
        <v>99</v>
      </c>
      <c r="AO1285">
        <v>99</v>
      </c>
      <c r="AP1285">
        <v>99</v>
      </c>
      <c r="AQ1285">
        <v>99</v>
      </c>
      <c r="AR1285">
        <v>194.4</v>
      </c>
      <c r="AS1285">
        <v>37.910092865719911</v>
      </c>
    </row>
    <row r="1286" spans="1:45">
      <c r="A1286">
        <v>17</v>
      </c>
      <c r="B1286">
        <v>348</v>
      </c>
      <c r="C1286">
        <v>2023</v>
      </c>
      <c r="D1286">
        <v>12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14</v>
      </c>
      <c r="N1286">
        <v>99</v>
      </c>
      <c r="O1286">
        <v>99</v>
      </c>
      <c r="P1286">
        <v>99</v>
      </c>
      <c r="Q1286">
        <v>1</v>
      </c>
      <c r="R1286">
        <v>1</v>
      </c>
      <c r="S1286">
        <v>8</v>
      </c>
      <c r="T1286">
        <v>14</v>
      </c>
      <c r="U1286">
        <v>293.2</v>
      </c>
      <c r="V1286">
        <v>100</v>
      </c>
      <c r="W1286">
        <v>100</v>
      </c>
      <c r="X1286">
        <v>0</v>
      </c>
      <c r="Y1286">
        <v>0</v>
      </c>
      <c r="Z1286">
        <v>0</v>
      </c>
      <c r="AA1286">
        <v>0</v>
      </c>
      <c r="AE1286">
        <v>7.610350076103499E-2</v>
      </c>
      <c r="AF1286">
        <v>0.10390523502357712</v>
      </c>
      <c r="AG1286">
        <v>574</v>
      </c>
      <c r="AH1286">
        <v>100</v>
      </c>
      <c r="AI1286">
        <v>100</v>
      </c>
      <c r="AJ1286">
        <v>0</v>
      </c>
      <c r="AN1286">
        <v>99</v>
      </c>
      <c r="AO1286">
        <v>99</v>
      </c>
      <c r="AP1286">
        <v>99</v>
      </c>
      <c r="AQ1286">
        <v>99</v>
      </c>
      <c r="AR1286">
        <v>197</v>
      </c>
      <c r="AS1286">
        <v>38.323833251824347</v>
      </c>
    </row>
    <row r="1287" spans="1:45">
      <c r="A1287">
        <v>17</v>
      </c>
      <c r="B1287">
        <v>349</v>
      </c>
      <c r="C1287">
        <v>2023</v>
      </c>
      <c r="D1287">
        <v>1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15</v>
      </c>
      <c r="N1287">
        <v>99</v>
      </c>
      <c r="O1287">
        <v>99</v>
      </c>
      <c r="P1287">
        <v>99</v>
      </c>
      <c r="R1287">
        <v>0</v>
      </c>
      <c r="AN1287">
        <v>99</v>
      </c>
      <c r="AO1287">
        <v>99</v>
      </c>
      <c r="AP1287">
        <v>99</v>
      </c>
      <c r="AQ1287">
        <v>99</v>
      </c>
    </row>
    <row r="1288" spans="1:45">
      <c r="A1288">
        <v>17</v>
      </c>
      <c r="B1288">
        <v>350</v>
      </c>
      <c r="C1288">
        <v>2023</v>
      </c>
      <c r="D1288">
        <v>2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15</v>
      </c>
      <c r="N1288">
        <v>99</v>
      </c>
      <c r="O1288">
        <v>99</v>
      </c>
      <c r="P1288">
        <v>99</v>
      </c>
      <c r="Q1288">
        <v>1</v>
      </c>
      <c r="R1288">
        <v>1</v>
      </c>
      <c r="S1288">
        <v>8</v>
      </c>
      <c r="T1288">
        <v>15</v>
      </c>
      <c r="U1288">
        <v>328.5</v>
      </c>
      <c r="V1288">
        <v>100</v>
      </c>
      <c r="W1288">
        <v>100</v>
      </c>
      <c r="X1288">
        <v>0</v>
      </c>
      <c r="Y1288">
        <v>0</v>
      </c>
      <c r="Z1288">
        <v>0</v>
      </c>
      <c r="AA1288">
        <v>0</v>
      </c>
      <c r="AE1288">
        <v>4.2158516020236091E-2</v>
      </c>
      <c r="AF1288">
        <v>6.0470966664758381E-2</v>
      </c>
      <c r="AG1288">
        <v>684</v>
      </c>
      <c r="AH1288">
        <v>100</v>
      </c>
      <c r="AI1288">
        <v>100</v>
      </c>
      <c r="AJ1288">
        <v>0</v>
      </c>
      <c r="AN1288">
        <v>99</v>
      </c>
      <c r="AO1288">
        <v>99</v>
      </c>
      <c r="AP1288">
        <v>99</v>
      </c>
      <c r="AQ1288">
        <v>99</v>
      </c>
      <c r="AR1288">
        <v>204</v>
      </c>
      <c r="AS1288">
        <v>38.753006008247198</v>
      </c>
    </row>
    <row r="1289" spans="1:45">
      <c r="A1289">
        <v>17</v>
      </c>
      <c r="B1289">
        <v>351</v>
      </c>
      <c r="C1289">
        <v>2023</v>
      </c>
      <c r="D1289">
        <v>3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15</v>
      </c>
      <c r="N1289">
        <v>99</v>
      </c>
      <c r="O1289">
        <v>99</v>
      </c>
      <c r="P1289">
        <v>99</v>
      </c>
      <c r="Q1289">
        <v>2</v>
      </c>
      <c r="R1289">
        <v>2</v>
      </c>
      <c r="S1289">
        <v>7.5</v>
      </c>
      <c r="T1289">
        <v>15</v>
      </c>
      <c r="U1289">
        <v>290.5</v>
      </c>
      <c r="V1289">
        <v>100</v>
      </c>
      <c r="W1289">
        <v>100</v>
      </c>
      <c r="X1289">
        <v>0</v>
      </c>
      <c r="Y1289">
        <v>0.60000000001261189</v>
      </c>
      <c r="Z1289">
        <v>0.5</v>
      </c>
      <c r="AA1289">
        <v>0</v>
      </c>
      <c r="AB1289">
        <v>-99.999999997807052</v>
      </c>
      <c r="AE1289">
        <v>8.4638171815488772E-2</v>
      </c>
      <c r="AF1289">
        <v>0.11213958270564441</v>
      </c>
      <c r="AG1289">
        <v>703</v>
      </c>
      <c r="AH1289">
        <v>50</v>
      </c>
      <c r="AI1289">
        <v>50</v>
      </c>
      <c r="AJ1289">
        <v>0</v>
      </c>
      <c r="AN1289">
        <v>99</v>
      </c>
      <c r="AO1289">
        <v>99</v>
      </c>
      <c r="AP1289">
        <v>99</v>
      </c>
      <c r="AQ1289">
        <v>99</v>
      </c>
      <c r="AR1289">
        <v>195</v>
      </c>
      <c r="AS1289">
        <v>39.110571654950355</v>
      </c>
    </row>
    <row r="1290" spans="1:45">
      <c r="A1290">
        <v>17</v>
      </c>
      <c r="B1290">
        <v>352</v>
      </c>
      <c r="C1290">
        <v>2023</v>
      </c>
      <c r="D1290">
        <v>4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15</v>
      </c>
      <c r="N1290">
        <v>99</v>
      </c>
      <c r="O1290">
        <v>99</v>
      </c>
      <c r="P1290">
        <v>99</v>
      </c>
      <c r="R1290">
        <v>0</v>
      </c>
      <c r="AN1290">
        <v>99</v>
      </c>
      <c r="AO1290">
        <v>99</v>
      </c>
      <c r="AP1290">
        <v>99</v>
      </c>
      <c r="AQ1290">
        <v>99</v>
      </c>
    </row>
    <row r="1291" spans="1:45">
      <c r="A1291">
        <v>17</v>
      </c>
      <c r="B1291">
        <v>353</v>
      </c>
      <c r="C1291">
        <v>2023</v>
      </c>
      <c r="D1291">
        <v>5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15</v>
      </c>
      <c r="N1291">
        <v>99</v>
      </c>
      <c r="O1291">
        <v>99</v>
      </c>
      <c r="P1291">
        <v>99</v>
      </c>
      <c r="Q1291">
        <v>1</v>
      </c>
      <c r="R1291">
        <v>1</v>
      </c>
      <c r="S1291">
        <v>10</v>
      </c>
      <c r="T1291">
        <v>15</v>
      </c>
      <c r="U1291">
        <v>355.3</v>
      </c>
      <c r="V1291">
        <v>100</v>
      </c>
      <c r="W1291">
        <v>100</v>
      </c>
      <c r="X1291">
        <v>100</v>
      </c>
      <c r="Y1291">
        <v>0</v>
      </c>
      <c r="Z1291">
        <v>0</v>
      </c>
      <c r="AA1291">
        <v>0</v>
      </c>
      <c r="AE1291">
        <v>3.0902348578491969E-2</v>
      </c>
      <c r="AF1291">
        <v>4.6454846686584839E-2</v>
      </c>
      <c r="AG1291">
        <v>726</v>
      </c>
      <c r="AH1291">
        <v>100</v>
      </c>
      <c r="AI1291">
        <v>100</v>
      </c>
      <c r="AJ1291">
        <v>0</v>
      </c>
      <c r="AN1291">
        <v>99</v>
      </c>
      <c r="AO1291">
        <v>99</v>
      </c>
      <c r="AP1291">
        <v>99</v>
      </c>
      <c r="AQ1291">
        <v>99</v>
      </c>
      <c r="AR1291">
        <v>197</v>
      </c>
      <c r="AS1291">
        <v>46.433313325589218</v>
      </c>
    </row>
    <row r="1292" spans="1:45">
      <c r="A1292">
        <v>17</v>
      </c>
      <c r="B1292">
        <v>354</v>
      </c>
      <c r="C1292">
        <v>2023</v>
      </c>
      <c r="D1292">
        <v>6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15</v>
      </c>
      <c r="N1292">
        <v>99</v>
      </c>
      <c r="O1292">
        <v>99</v>
      </c>
      <c r="P1292">
        <v>99</v>
      </c>
      <c r="Q1292">
        <v>1</v>
      </c>
      <c r="R1292">
        <v>2</v>
      </c>
      <c r="S1292">
        <v>8.5</v>
      </c>
      <c r="T1292">
        <v>15</v>
      </c>
      <c r="U1292">
        <v>258.89999999999998</v>
      </c>
      <c r="V1292">
        <v>100</v>
      </c>
      <c r="W1292">
        <v>100</v>
      </c>
      <c r="X1292">
        <v>0</v>
      </c>
      <c r="Y1292">
        <v>19.600000000000097</v>
      </c>
      <c r="Z1292">
        <v>0.5</v>
      </c>
      <c r="AA1292">
        <v>0</v>
      </c>
      <c r="AB1292">
        <v>100.00000000000138</v>
      </c>
      <c r="AE1292">
        <v>4.0510431436094785E-2</v>
      </c>
      <c r="AF1292">
        <v>4.4451125180909962E-2</v>
      </c>
      <c r="AG1292">
        <v>480.5</v>
      </c>
      <c r="AH1292">
        <v>100</v>
      </c>
      <c r="AI1292">
        <v>100</v>
      </c>
      <c r="AJ1292">
        <v>21.5</v>
      </c>
      <c r="AK1292">
        <v>100.00000000000506</v>
      </c>
      <c r="AM1292">
        <v>100</v>
      </c>
      <c r="AN1292">
        <v>99</v>
      </c>
      <c r="AO1292">
        <v>99</v>
      </c>
      <c r="AP1292">
        <v>99</v>
      </c>
      <c r="AQ1292">
        <v>99</v>
      </c>
      <c r="AR1292">
        <v>188</v>
      </c>
      <c r="AS1292">
        <v>38.908975865393593</v>
      </c>
    </row>
    <row r="1293" spans="1:45">
      <c r="A1293">
        <v>17</v>
      </c>
      <c r="B1293">
        <v>355</v>
      </c>
      <c r="C1293">
        <v>2023</v>
      </c>
      <c r="D1293">
        <v>7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15</v>
      </c>
      <c r="N1293">
        <v>99</v>
      </c>
      <c r="O1293">
        <v>99</v>
      </c>
      <c r="P1293">
        <v>99</v>
      </c>
      <c r="R1293">
        <v>0</v>
      </c>
      <c r="AN1293">
        <v>99</v>
      </c>
      <c r="AO1293">
        <v>99</v>
      </c>
      <c r="AP1293">
        <v>99</v>
      </c>
      <c r="AQ1293">
        <v>99</v>
      </c>
    </row>
    <row r="1294" spans="1:45">
      <c r="A1294">
        <v>17</v>
      </c>
      <c r="B1294">
        <v>356</v>
      </c>
      <c r="C1294">
        <v>2023</v>
      </c>
      <c r="D1294">
        <v>8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15</v>
      </c>
      <c r="N1294">
        <v>99</v>
      </c>
      <c r="O1294">
        <v>99</v>
      </c>
      <c r="P1294">
        <v>99</v>
      </c>
      <c r="Q1294">
        <v>1</v>
      </c>
      <c r="R1294">
        <v>1</v>
      </c>
      <c r="S1294">
        <v>8</v>
      </c>
      <c r="T1294">
        <v>15</v>
      </c>
      <c r="U1294">
        <v>286.7</v>
      </c>
      <c r="V1294">
        <v>100</v>
      </c>
      <c r="W1294">
        <v>100</v>
      </c>
      <c r="X1294">
        <v>0</v>
      </c>
      <c r="Y1294">
        <v>0</v>
      </c>
      <c r="Z1294">
        <v>0</v>
      </c>
      <c r="AA1294">
        <v>0</v>
      </c>
      <c r="AE1294">
        <v>2.955082742316785E-2</v>
      </c>
      <c r="AF1294">
        <v>3.6543795642302125E-2</v>
      </c>
      <c r="AG1294">
        <v>619</v>
      </c>
      <c r="AH1294">
        <v>100</v>
      </c>
      <c r="AI1294">
        <v>100</v>
      </c>
      <c r="AJ1294">
        <v>0</v>
      </c>
      <c r="AN1294">
        <v>99</v>
      </c>
      <c r="AO1294">
        <v>99</v>
      </c>
      <c r="AP1294">
        <v>99</v>
      </c>
      <c r="AQ1294">
        <v>99</v>
      </c>
      <c r="AR1294">
        <v>193</v>
      </c>
      <c r="AS1294">
        <v>39.92178668217543</v>
      </c>
    </row>
    <row r="1295" spans="1:45">
      <c r="A1295">
        <v>17</v>
      </c>
      <c r="B1295">
        <v>357</v>
      </c>
      <c r="C1295">
        <v>2023</v>
      </c>
      <c r="D1295">
        <v>9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15</v>
      </c>
      <c r="N1295">
        <v>99</v>
      </c>
      <c r="O1295">
        <v>99</v>
      </c>
      <c r="P1295">
        <v>99</v>
      </c>
      <c r="R1295">
        <v>0</v>
      </c>
      <c r="AN1295">
        <v>99</v>
      </c>
      <c r="AO1295">
        <v>99</v>
      </c>
      <c r="AP1295">
        <v>99</v>
      </c>
      <c r="AQ1295">
        <v>99</v>
      </c>
    </row>
    <row r="1296" spans="1:45">
      <c r="A1296">
        <v>17</v>
      </c>
      <c r="B1296">
        <v>358</v>
      </c>
      <c r="C1296">
        <v>2023</v>
      </c>
      <c r="D1296">
        <v>10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15</v>
      </c>
      <c r="N1296">
        <v>99</v>
      </c>
      <c r="O1296">
        <v>99</v>
      </c>
      <c r="P1296">
        <v>99</v>
      </c>
      <c r="Q1296">
        <v>1</v>
      </c>
      <c r="R1296">
        <v>3</v>
      </c>
      <c r="S1296">
        <v>9</v>
      </c>
      <c r="T1296">
        <v>15</v>
      </c>
      <c r="U1296">
        <v>403.56666666666655</v>
      </c>
      <c r="V1296">
        <v>100</v>
      </c>
      <c r="W1296">
        <v>100</v>
      </c>
      <c r="X1296">
        <v>100</v>
      </c>
      <c r="Y1296">
        <v>9.0237957029685241</v>
      </c>
      <c r="Z1296">
        <v>0</v>
      </c>
      <c r="AA1296">
        <v>0</v>
      </c>
      <c r="AE1296">
        <v>6.8997240110395555E-2</v>
      </c>
      <c r="AF1296">
        <v>0.13341248237025721</v>
      </c>
      <c r="AG1296">
        <v>483</v>
      </c>
      <c r="AH1296">
        <v>100</v>
      </c>
      <c r="AI1296">
        <v>100</v>
      </c>
      <c r="AJ1296">
        <v>62.246820534599721</v>
      </c>
      <c r="AK1296">
        <v>-4.4507538991403308</v>
      </c>
      <c r="AN1296">
        <v>99</v>
      </c>
      <c r="AO1296">
        <v>99</v>
      </c>
      <c r="AP1296">
        <v>99</v>
      </c>
      <c r="AQ1296">
        <v>99</v>
      </c>
      <c r="AR1296">
        <v>216.3333333333334</v>
      </c>
      <c r="AS1296">
        <v>39.875862988877977</v>
      </c>
    </row>
    <row r="1297" spans="1:45">
      <c r="A1297">
        <v>17</v>
      </c>
      <c r="B1297">
        <v>359</v>
      </c>
      <c r="C1297">
        <v>2023</v>
      </c>
      <c r="D1297">
        <v>11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15</v>
      </c>
      <c r="N1297">
        <v>99</v>
      </c>
      <c r="O1297">
        <v>99</v>
      </c>
      <c r="P1297">
        <v>99</v>
      </c>
      <c r="Q1297">
        <v>1</v>
      </c>
      <c r="R1297">
        <v>2</v>
      </c>
      <c r="S1297">
        <v>8</v>
      </c>
      <c r="T1297">
        <v>15</v>
      </c>
      <c r="U1297">
        <v>290.85000000000002</v>
      </c>
      <c r="V1297">
        <v>100</v>
      </c>
      <c r="W1297">
        <v>100</v>
      </c>
      <c r="X1297">
        <v>0</v>
      </c>
      <c r="Y1297">
        <v>27.249999999999726</v>
      </c>
      <c r="Z1297">
        <v>0</v>
      </c>
      <c r="AA1297">
        <v>0</v>
      </c>
      <c r="AE1297">
        <v>4.2544139544777697E-2</v>
      </c>
      <c r="AF1297">
        <v>5.8649015836847486E-2</v>
      </c>
      <c r="AG1297">
        <v>649</v>
      </c>
      <c r="AH1297">
        <v>100</v>
      </c>
      <c r="AI1297">
        <v>100</v>
      </c>
      <c r="AJ1297">
        <v>5</v>
      </c>
      <c r="AK1297">
        <v>100.00000000000098</v>
      </c>
      <c r="AN1297">
        <v>99</v>
      </c>
      <c r="AO1297">
        <v>99</v>
      </c>
      <c r="AP1297">
        <v>99</v>
      </c>
      <c r="AQ1297">
        <v>99</v>
      </c>
      <c r="AR1297">
        <v>194</v>
      </c>
      <c r="AS1297">
        <v>39.728164643503128</v>
      </c>
    </row>
    <row r="1298" spans="1:45">
      <c r="A1298">
        <v>17</v>
      </c>
      <c r="B1298">
        <v>360</v>
      </c>
      <c r="C1298">
        <v>2023</v>
      </c>
      <c r="D1298">
        <v>12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15</v>
      </c>
      <c r="N1298">
        <v>99</v>
      </c>
      <c r="O1298">
        <v>99</v>
      </c>
      <c r="P1298">
        <v>99</v>
      </c>
      <c r="R1298">
        <v>0</v>
      </c>
      <c r="AN1298">
        <v>99</v>
      </c>
      <c r="AO1298">
        <v>99</v>
      </c>
      <c r="AP1298">
        <v>99</v>
      </c>
      <c r="AQ1298">
        <v>99</v>
      </c>
    </row>
    <row r="1299" spans="1:45">
      <c r="A1299">
        <v>18</v>
      </c>
      <c r="B1299">
        <v>1</v>
      </c>
      <c r="C1299">
        <v>2024</v>
      </c>
      <c r="D1299">
        <v>99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99</v>
      </c>
      <c r="N1299">
        <v>99</v>
      </c>
      <c r="O1299">
        <v>99</v>
      </c>
      <c r="P1299">
        <v>9999</v>
      </c>
      <c r="Q1299">
        <v>4383</v>
      </c>
      <c r="R1299">
        <v>12646</v>
      </c>
      <c r="S1299">
        <v>4.4540193435864932</v>
      </c>
      <c r="T1299">
        <v>7.6664557962992239</v>
      </c>
      <c r="U1299">
        <v>217.9106199588818</v>
      </c>
      <c r="V1299">
        <v>16.297643523643835</v>
      </c>
      <c r="W1299">
        <v>74.055037165902263</v>
      </c>
      <c r="X1299">
        <v>0.38747430017396806</v>
      </c>
      <c r="Y1299">
        <v>52.441055063627928</v>
      </c>
      <c r="Z1299">
        <v>1.2419599406458837</v>
      </c>
      <c r="AA1299">
        <v>1.9388303144424557</v>
      </c>
      <c r="AB1299">
        <v>54.627540159466442</v>
      </c>
      <c r="AC1299">
        <v>71.612810925347688</v>
      </c>
      <c r="AD1299">
        <v>61.869454828577744</v>
      </c>
      <c r="AE1299">
        <v>34.298887984811515</v>
      </c>
      <c r="AF1299">
        <v>33.096232941274998</v>
      </c>
      <c r="AG1299">
        <v>578.86953332722101</v>
      </c>
      <c r="AH1299">
        <v>86.019294638620892</v>
      </c>
      <c r="AI1299">
        <v>0</v>
      </c>
      <c r="AJ1299">
        <v>108.63784128002283</v>
      </c>
      <c r="AK1299">
        <v>49.357094144028899</v>
      </c>
      <c r="AL1299">
        <v>6.0511171847785956</v>
      </c>
      <c r="AM1299">
        <v>-82.916730880952045</v>
      </c>
      <c r="AN1299">
        <v>0</v>
      </c>
      <c r="AO1299">
        <v>99</v>
      </c>
      <c r="AP1299">
        <v>99</v>
      </c>
      <c r="AQ1299">
        <v>99</v>
      </c>
      <c r="AR1299">
        <v>198.03401485284684</v>
      </c>
      <c r="AS1299">
        <v>27.36115499313782</v>
      </c>
    </row>
    <row r="1300" spans="1:45">
      <c r="A1300">
        <v>18</v>
      </c>
      <c r="B1300">
        <v>2</v>
      </c>
      <c r="C1300">
        <v>2024</v>
      </c>
      <c r="D1300">
        <v>99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99</v>
      </c>
      <c r="N1300">
        <v>99</v>
      </c>
      <c r="O1300">
        <v>99</v>
      </c>
      <c r="P1300">
        <v>9999</v>
      </c>
      <c r="Q1300">
        <v>3830</v>
      </c>
      <c r="R1300">
        <v>24224</v>
      </c>
      <c r="S1300">
        <v>6.6418692977748419</v>
      </c>
      <c r="T1300">
        <v>7.7753880449141359</v>
      </c>
      <c r="U1300">
        <v>229.9628715323654</v>
      </c>
      <c r="V1300">
        <v>78.219947159841482</v>
      </c>
      <c r="W1300">
        <v>74.232166446499349</v>
      </c>
      <c r="X1300">
        <v>0.8586525759577277</v>
      </c>
      <c r="Y1300">
        <v>52.085409121991518</v>
      </c>
      <c r="Z1300">
        <v>1.446453175439705</v>
      </c>
      <c r="AA1300">
        <v>2.0908297287060353</v>
      </c>
      <c r="AB1300">
        <v>68.901566230432408</v>
      </c>
      <c r="AC1300">
        <v>54.39714468027897</v>
      </c>
      <c r="AD1300">
        <v>45.344149243611511</v>
      </c>
      <c r="AE1300">
        <v>65.7011120151885</v>
      </c>
      <c r="AF1300">
        <v>66.903767058725009</v>
      </c>
      <c r="AG1300">
        <v>513.5470194848084</v>
      </c>
      <c r="AH1300">
        <v>99.541776750330243</v>
      </c>
      <c r="AI1300">
        <v>100</v>
      </c>
      <c r="AJ1300">
        <v>100.87279419898881</v>
      </c>
      <c r="AK1300">
        <v>33.906101097198345</v>
      </c>
      <c r="AL1300">
        <v>6.4208712895197779</v>
      </c>
      <c r="AM1300">
        <v>-14.442751041907862</v>
      </c>
      <c r="AN1300">
        <v>1</v>
      </c>
      <c r="AO1300">
        <v>99</v>
      </c>
      <c r="AP1300">
        <v>99</v>
      </c>
      <c r="AQ1300">
        <v>99</v>
      </c>
      <c r="AR1300">
        <v>189.99289960369876</v>
      </c>
      <c r="AS1300">
        <v>33.038073955106135</v>
      </c>
    </row>
    <row r="1301" spans="1:45">
      <c r="A1301">
        <v>18</v>
      </c>
      <c r="B1301">
        <v>3</v>
      </c>
      <c r="C1301">
        <v>2023</v>
      </c>
      <c r="D1301">
        <v>99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99</v>
      </c>
      <c r="N1301">
        <v>99</v>
      </c>
      <c r="O1301">
        <v>99</v>
      </c>
      <c r="P1301">
        <v>9999</v>
      </c>
      <c r="Q1301">
        <v>4701</v>
      </c>
      <c r="R1301">
        <v>14034</v>
      </c>
      <c r="S1301">
        <v>4.276507573592454</v>
      </c>
      <c r="T1301">
        <v>7.521447912213195</v>
      </c>
      <c r="U1301">
        <v>215.21452900099777</v>
      </c>
      <c r="V1301">
        <v>11.95667664243979</v>
      </c>
      <c r="W1301">
        <v>71.668804332335753</v>
      </c>
      <c r="X1301">
        <v>0.35627761151489246</v>
      </c>
      <c r="Y1301">
        <v>54.488798897804735</v>
      </c>
      <c r="Z1301">
        <v>1.1248470528676873</v>
      </c>
      <c r="AA1301">
        <v>1.9773918880207595</v>
      </c>
      <c r="AB1301">
        <v>60.166312010535982</v>
      </c>
      <c r="AC1301">
        <v>76.463710696840494</v>
      </c>
      <c r="AD1301">
        <v>63.132368748819729</v>
      </c>
      <c r="AE1301">
        <v>36.557347156737599</v>
      </c>
      <c r="AF1301">
        <v>34.803434079690554</v>
      </c>
      <c r="AG1301">
        <v>576.17200251098518</v>
      </c>
      <c r="AH1301">
        <v>90.551517742625052</v>
      </c>
      <c r="AI1301">
        <v>0</v>
      </c>
      <c r="AJ1301">
        <v>118.6225831998992</v>
      </c>
      <c r="AK1301">
        <v>58.044260507847362</v>
      </c>
      <c r="AL1301">
        <v>40.762947261742312</v>
      </c>
      <c r="AM1301">
        <v>-30.258452687968159</v>
      </c>
      <c r="AN1301">
        <v>0</v>
      </c>
      <c r="AO1301">
        <v>99</v>
      </c>
      <c r="AP1301">
        <v>99</v>
      </c>
      <c r="AQ1301">
        <v>99</v>
      </c>
      <c r="AR1301">
        <v>198.02840552416819</v>
      </c>
      <c r="AS1301">
        <v>27.074493232561323</v>
      </c>
    </row>
    <row r="1302" spans="1:45">
      <c r="A1302">
        <v>18</v>
      </c>
      <c r="B1302">
        <v>4</v>
      </c>
      <c r="C1302">
        <v>2023</v>
      </c>
      <c r="D1302">
        <v>99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  <c r="Q1302">
        <v>3813</v>
      </c>
      <c r="R1302">
        <v>24355</v>
      </c>
      <c r="S1302">
        <v>6.6470395006980372</v>
      </c>
      <c r="T1302">
        <v>7.9522479983576257</v>
      </c>
      <c r="U1302">
        <v>232.30980907411225</v>
      </c>
      <c r="V1302">
        <v>78.583453089714624</v>
      </c>
      <c r="W1302">
        <v>77.117634982549774</v>
      </c>
      <c r="X1302">
        <v>1.0757544652022171</v>
      </c>
      <c r="Y1302">
        <v>52.265025287143011</v>
      </c>
      <c r="Z1302">
        <v>1.4500761830753921</v>
      </c>
      <c r="AA1302">
        <v>2.0643463726560252</v>
      </c>
      <c r="AB1302">
        <v>69.888322004609108</v>
      </c>
      <c r="AC1302">
        <v>55.601238075572752</v>
      </c>
      <c r="AD1302">
        <v>46.785543051905087</v>
      </c>
      <c r="AE1302">
        <v>63.442652843262401</v>
      </c>
      <c r="AF1302">
        <v>65.196565920309453</v>
      </c>
      <c r="AG1302">
        <v>518.55425990556341</v>
      </c>
      <c r="AH1302">
        <v>99.527817696571546</v>
      </c>
      <c r="AI1302">
        <v>100</v>
      </c>
      <c r="AJ1302">
        <v>101.39121989701218</v>
      </c>
      <c r="AK1302">
        <v>34.560673289767273</v>
      </c>
      <c r="AL1302">
        <v>10.720180859723833</v>
      </c>
      <c r="AM1302">
        <v>-12.027293047116938</v>
      </c>
      <c r="AN1302">
        <v>1</v>
      </c>
      <c r="AO1302">
        <v>99</v>
      </c>
      <c r="AP1302">
        <v>99</v>
      </c>
      <c r="AQ1302">
        <v>99</v>
      </c>
      <c r="AR1302">
        <v>190.63260110860193</v>
      </c>
      <c r="AS1302">
        <v>33.058853748018699</v>
      </c>
    </row>
    <row r="1303" spans="1:45">
      <c r="A1303">
        <v>18</v>
      </c>
      <c r="B1303">
        <v>5</v>
      </c>
      <c r="C1303">
        <v>2022</v>
      </c>
      <c r="D1303">
        <v>99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  <c r="Q1303">
        <v>4649</v>
      </c>
      <c r="R1303">
        <v>12622</v>
      </c>
      <c r="S1303">
        <v>4.3763723150357992</v>
      </c>
      <c r="T1303">
        <v>7.5095864363809213</v>
      </c>
      <c r="U1303">
        <v>217.69620583108787</v>
      </c>
      <c r="V1303">
        <v>13.619077800665503</v>
      </c>
      <c r="W1303">
        <v>71.414989700522895</v>
      </c>
      <c r="X1303">
        <v>0.40405640944382815</v>
      </c>
      <c r="Y1303">
        <v>53.727169836799199</v>
      </c>
      <c r="Z1303">
        <v>1.0870977228672589</v>
      </c>
      <c r="AA1303">
        <v>1.9728055295741764</v>
      </c>
      <c r="AB1303">
        <v>57.989424095138062</v>
      </c>
      <c r="AC1303">
        <v>75.168157483287771</v>
      </c>
      <c r="AD1303">
        <v>61.475619882589839</v>
      </c>
      <c r="AE1303">
        <v>37.479585473765475</v>
      </c>
      <c r="AF1303">
        <v>35.443427317686677</v>
      </c>
      <c r="AG1303">
        <v>573.60506195623509</v>
      </c>
      <c r="AH1303">
        <v>87.466328632546379</v>
      </c>
      <c r="AI1303">
        <v>0</v>
      </c>
      <c r="AJ1303">
        <v>113.06580235052512</v>
      </c>
      <c r="AK1303">
        <v>66.837564313567114</v>
      </c>
      <c r="AL1303">
        <v>42.406437217633446</v>
      </c>
      <c r="AM1303">
        <v>-23.948564895214833</v>
      </c>
      <c r="AN1303">
        <v>0</v>
      </c>
      <c r="AO1303">
        <v>99</v>
      </c>
      <c r="AP1303">
        <v>99</v>
      </c>
      <c r="AQ1303">
        <v>99</v>
      </c>
      <c r="AR1303">
        <v>198.02636435539151</v>
      </c>
      <c r="AS1303">
        <v>27.489904996384219</v>
      </c>
    </row>
    <row r="1304" spans="1:45">
      <c r="A1304">
        <v>18</v>
      </c>
      <c r="B1304">
        <v>6</v>
      </c>
      <c r="C1304">
        <v>2022</v>
      </c>
      <c r="D1304">
        <v>99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  <c r="Q1304">
        <v>3657</v>
      </c>
      <c r="R1304">
        <v>21055</v>
      </c>
      <c r="S1304">
        <v>6.7913340935005682</v>
      </c>
      <c r="T1304">
        <v>7.9419615293279504</v>
      </c>
      <c r="U1304">
        <v>237.69965138921816</v>
      </c>
      <c r="V1304">
        <v>81.220612681073362</v>
      </c>
      <c r="W1304">
        <v>77.264307765376401</v>
      </c>
      <c r="X1304">
        <v>1.0733792448349562</v>
      </c>
      <c r="Y1304">
        <v>50.249120733108249</v>
      </c>
      <c r="Z1304">
        <v>1.4228298319943249</v>
      </c>
      <c r="AA1304">
        <v>2.0337811649890702</v>
      </c>
      <c r="AB1304">
        <v>67.121393484463155</v>
      </c>
      <c r="AC1304">
        <v>54.015554441336306</v>
      </c>
      <c r="AD1304">
        <v>42.678185045625426</v>
      </c>
      <c r="AE1304">
        <v>62.520414526234518</v>
      </c>
      <c r="AF1304">
        <v>64.556572682313359</v>
      </c>
      <c r="AG1304">
        <v>519.72861553075279</v>
      </c>
      <c r="AH1304">
        <v>93.934932320114001</v>
      </c>
      <c r="AI1304">
        <v>100</v>
      </c>
      <c r="AJ1304">
        <v>99.206428353704666</v>
      </c>
      <c r="AK1304">
        <v>36.867836958480758</v>
      </c>
      <c r="AL1304">
        <v>15.073365976649287</v>
      </c>
      <c r="AM1304">
        <v>-14.373369545965245</v>
      </c>
      <c r="AN1304">
        <v>1</v>
      </c>
      <c r="AO1304">
        <v>99</v>
      </c>
      <c r="AP1304">
        <v>99</v>
      </c>
      <c r="AQ1304">
        <v>99</v>
      </c>
      <c r="AR1304">
        <v>191.36281168368555</v>
      </c>
      <c r="AS1304">
        <v>33.527552485304255</v>
      </c>
    </row>
    <row r="1305" spans="1:45">
      <c r="A1305">
        <v>18</v>
      </c>
      <c r="B1305">
        <v>7</v>
      </c>
      <c r="C1305">
        <v>2021</v>
      </c>
      <c r="D1305">
        <v>99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  <c r="Q1305">
        <v>4144</v>
      </c>
      <c r="R1305">
        <v>10429.549999999999</v>
      </c>
      <c r="S1305">
        <v>4.4573457148199127</v>
      </c>
      <c r="T1305">
        <v>7.6871005939853614</v>
      </c>
      <c r="U1305">
        <v>220.80581904300823</v>
      </c>
      <c r="V1305">
        <v>0.4794070693366444</v>
      </c>
      <c r="W1305">
        <v>74.403977161047223</v>
      </c>
      <c r="X1305">
        <v>0.39311379685604847</v>
      </c>
      <c r="Y1305">
        <v>50.259034848996762</v>
      </c>
      <c r="Z1305">
        <v>1.2148275453409971</v>
      </c>
      <c r="AA1305">
        <v>1.942494727335472</v>
      </c>
      <c r="AB1305">
        <v>55.425482658650949</v>
      </c>
      <c r="AC1305">
        <v>74.111684675014999</v>
      </c>
      <c r="AD1305">
        <v>57.689119813285949</v>
      </c>
      <c r="AE1305">
        <v>36.942286433024073</v>
      </c>
      <c r="AF1305">
        <v>35.532317787922103</v>
      </c>
      <c r="AG1305">
        <v>584.59889200911243</v>
      </c>
      <c r="AH1305">
        <v>96.916933137096066</v>
      </c>
      <c r="AI1305">
        <v>0</v>
      </c>
      <c r="AJ1305">
        <v>110.87421177761956</v>
      </c>
      <c r="AK1305">
        <v>63.247733834205846</v>
      </c>
      <c r="AL1305">
        <v>41.222359071309263</v>
      </c>
      <c r="AM1305">
        <v>-52.205622239474678</v>
      </c>
      <c r="AN1305">
        <v>0</v>
      </c>
      <c r="AO1305">
        <v>99</v>
      </c>
      <c r="AP1305">
        <v>99</v>
      </c>
      <c r="AQ1305">
        <v>99</v>
      </c>
      <c r="AR1305">
        <v>198.07272382037405</v>
      </c>
      <c r="AS1305">
        <v>28.0140655010558</v>
      </c>
    </row>
    <row r="1306" spans="1:45">
      <c r="A1306">
        <v>18</v>
      </c>
      <c r="B1306">
        <v>8</v>
      </c>
      <c r="C1306">
        <v>2021</v>
      </c>
      <c r="D1306">
        <v>99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  <c r="Q1306">
        <v>3508</v>
      </c>
      <c r="R1306">
        <v>17802.459999999995</v>
      </c>
      <c r="S1306">
        <v>6.7575458672565452</v>
      </c>
      <c r="T1306">
        <v>7.9944007738256397</v>
      </c>
      <c r="U1306">
        <v>234.70080820291005</v>
      </c>
      <c r="V1306">
        <v>7.3248303886092172</v>
      </c>
      <c r="W1306">
        <v>77.242133952274017</v>
      </c>
      <c r="X1306">
        <v>0.89313499370311744</v>
      </c>
      <c r="Y1306">
        <v>50.119426447822384</v>
      </c>
      <c r="Z1306">
        <v>1.47378357501239</v>
      </c>
      <c r="AA1306">
        <v>2.1053267682629029</v>
      </c>
      <c r="AB1306">
        <v>64.955099368773332</v>
      </c>
      <c r="AC1306">
        <v>52.223118105216912</v>
      </c>
      <c r="AD1306">
        <v>42.11471101477585</v>
      </c>
      <c r="AE1306">
        <v>63.05771356697592</v>
      </c>
      <c r="AF1306">
        <v>64.467682212077904</v>
      </c>
      <c r="AG1306">
        <v>520.82941570996365</v>
      </c>
      <c r="AH1306">
        <v>94.290339649688875</v>
      </c>
      <c r="AI1306">
        <v>100</v>
      </c>
      <c r="AJ1306">
        <v>111.95061516389811</v>
      </c>
      <c r="AK1306">
        <v>35.594448914996264</v>
      </c>
      <c r="AL1306">
        <v>10.713592767327293</v>
      </c>
      <c r="AM1306">
        <v>-14.457549458422724</v>
      </c>
      <c r="AN1306">
        <v>1</v>
      </c>
      <c r="AO1306">
        <v>99</v>
      </c>
      <c r="AP1306">
        <v>99</v>
      </c>
      <c r="AQ1306">
        <v>99</v>
      </c>
      <c r="AR1306">
        <v>190.65273980094065</v>
      </c>
      <c r="AS1306">
        <v>33.501507002137807</v>
      </c>
    </row>
    <row r="1307" spans="1:45">
      <c r="A1307">
        <v>18</v>
      </c>
      <c r="B1307">
        <v>9</v>
      </c>
      <c r="C1307">
        <v>2020</v>
      </c>
      <c r="D1307">
        <v>99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  <c r="Q1307">
        <v>4244</v>
      </c>
      <c r="R1307">
        <v>10273.770000000002</v>
      </c>
      <c r="S1307">
        <v>4.1956049239957691</v>
      </c>
      <c r="T1307">
        <v>7.5996445316568302</v>
      </c>
      <c r="U1307">
        <v>219.27180382663724</v>
      </c>
      <c r="V1307">
        <v>0.19467050556903648</v>
      </c>
      <c r="W1307">
        <v>73.721720458994113</v>
      </c>
      <c r="X1307">
        <v>0.27253870779665113</v>
      </c>
      <c r="Y1307">
        <v>51.431455707792118</v>
      </c>
      <c r="Z1307">
        <v>1.0276664963963269</v>
      </c>
      <c r="AA1307">
        <v>1.9453350298997381</v>
      </c>
      <c r="AB1307">
        <v>67.899586376675785</v>
      </c>
      <c r="AC1307">
        <v>76.817310765976288</v>
      </c>
      <c r="AD1307">
        <v>70.966697620904711</v>
      </c>
      <c r="AE1307">
        <v>40.275442524276947</v>
      </c>
      <c r="AF1307">
        <v>39.16812421388633</v>
      </c>
      <c r="AG1307">
        <v>585.59283723013198</v>
      </c>
      <c r="AH1307">
        <v>100</v>
      </c>
      <c r="AI1307">
        <v>0</v>
      </c>
      <c r="AJ1307">
        <v>113.70051531787357</v>
      </c>
      <c r="AK1307">
        <v>62.770134587676608</v>
      </c>
      <c r="AL1307">
        <v>38.312359899247475</v>
      </c>
      <c r="AM1307">
        <v>10.611996581495628</v>
      </c>
      <c r="AN1307">
        <v>0</v>
      </c>
      <c r="AO1307">
        <v>99</v>
      </c>
      <c r="AP1307">
        <v>99</v>
      </c>
      <c r="AQ1307">
        <v>99</v>
      </c>
      <c r="AR1307">
        <v>198.37112506035737</v>
      </c>
      <c r="AS1307">
        <v>27.621294096768366</v>
      </c>
    </row>
    <row r="1308" spans="1:45">
      <c r="A1308">
        <v>18</v>
      </c>
      <c r="B1308">
        <v>10</v>
      </c>
      <c r="C1308">
        <v>2020</v>
      </c>
      <c r="D1308">
        <v>99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  <c r="Q1308">
        <v>3234</v>
      </c>
      <c r="R1308">
        <v>15235</v>
      </c>
      <c r="S1308">
        <v>6.5669839186084689</v>
      </c>
      <c r="T1308">
        <v>7.732392517230064</v>
      </c>
      <c r="U1308">
        <v>229.65113948145753</v>
      </c>
      <c r="V1308">
        <v>7.0692484410895986</v>
      </c>
      <c r="W1308">
        <v>72.792911060059069</v>
      </c>
      <c r="X1308">
        <v>0.97801115851657405</v>
      </c>
      <c r="Y1308">
        <v>52.659666995106406</v>
      </c>
      <c r="Z1308">
        <v>1.5622388676796115</v>
      </c>
      <c r="AA1308">
        <v>2.1168671747559813</v>
      </c>
      <c r="AB1308">
        <v>66.079484681394518</v>
      </c>
      <c r="AC1308">
        <v>56.39381392043105</v>
      </c>
      <c r="AD1308">
        <v>43.990274218530949</v>
      </c>
      <c r="AE1308">
        <v>59.724557475723032</v>
      </c>
      <c r="AF1308">
        <v>60.831875786113663</v>
      </c>
      <c r="AG1308">
        <v>519.02907778142435</v>
      </c>
      <c r="AH1308">
        <v>100</v>
      </c>
      <c r="AI1308">
        <v>100</v>
      </c>
      <c r="AJ1308">
        <v>114.05817702620196</v>
      </c>
      <c r="AK1308">
        <v>38.383882811324568</v>
      </c>
      <c r="AL1308">
        <v>13.400541894279559</v>
      </c>
      <c r="AM1308">
        <v>-14.411100529311097</v>
      </c>
      <c r="AN1308">
        <v>1</v>
      </c>
      <c r="AO1308">
        <v>99</v>
      </c>
      <c r="AP1308">
        <v>99</v>
      </c>
      <c r="AQ1308">
        <v>99</v>
      </c>
      <c r="AR1308">
        <v>189.89688417826596</v>
      </c>
      <c r="AS1308">
        <v>33.189869161617743</v>
      </c>
    </row>
    <row r="1309" spans="1:45">
      <c r="A1309">
        <v>18</v>
      </c>
      <c r="B1309">
        <v>11</v>
      </c>
      <c r="C1309">
        <v>2019</v>
      </c>
      <c r="D1309">
        <v>99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  <c r="Q1309">
        <v>4493</v>
      </c>
      <c r="R1309">
        <v>10843</v>
      </c>
      <c r="S1309">
        <v>4.1627778290141109</v>
      </c>
      <c r="T1309">
        <v>7.4673983214977406</v>
      </c>
      <c r="U1309">
        <v>215.54823665037404</v>
      </c>
      <c r="V1309">
        <v>0.20289587752467028</v>
      </c>
      <c r="W1309">
        <v>70.321866642073246</v>
      </c>
      <c r="X1309">
        <v>0.25823111684958039</v>
      </c>
      <c r="Y1309">
        <v>50.757119826170225</v>
      </c>
      <c r="Z1309">
        <v>0.91043613336998208</v>
      </c>
      <c r="AA1309">
        <v>1.9802870914473785</v>
      </c>
      <c r="AB1309">
        <v>67.782277476226511</v>
      </c>
      <c r="AC1309">
        <v>75.621264201163484</v>
      </c>
      <c r="AD1309">
        <v>69.333276763959915</v>
      </c>
      <c r="AE1309">
        <v>45.487152595700067</v>
      </c>
      <c r="AF1309">
        <v>44.038792003363774</v>
      </c>
      <c r="AG1309">
        <v>578.1591035376922</v>
      </c>
      <c r="AH1309">
        <v>100</v>
      </c>
      <c r="AI1309">
        <v>0</v>
      </c>
      <c r="AJ1309">
        <v>122.38402308820108</v>
      </c>
      <c r="AK1309">
        <v>59.264906406288596</v>
      </c>
      <c r="AL1309">
        <v>36.164555680941319</v>
      </c>
      <c r="AM1309">
        <v>11.049153058171136</v>
      </c>
      <c r="AN1309">
        <v>0</v>
      </c>
      <c r="AO1309">
        <v>99</v>
      </c>
      <c r="AP1309">
        <v>99</v>
      </c>
      <c r="AQ1309">
        <v>99</v>
      </c>
      <c r="AR1309">
        <v>197.28745787412336</v>
      </c>
      <c r="AS1309">
        <v>27.637415579261969</v>
      </c>
    </row>
    <row r="1310" spans="1:45">
      <c r="A1310">
        <v>18</v>
      </c>
      <c r="B1310">
        <v>12</v>
      </c>
      <c r="C1310">
        <v>2019</v>
      </c>
      <c r="D1310">
        <v>99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  <c r="Q1310">
        <v>3102</v>
      </c>
      <c r="R1310">
        <v>12994.5</v>
      </c>
      <c r="S1310">
        <v>6.5996383085151402</v>
      </c>
      <c r="T1310">
        <v>7.7241140482511828</v>
      </c>
      <c r="U1310">
        <v>228.55253453384097</v>
      </c>
      <c r="V1310">
        <v>6.3796221478317747</v>
      </c>
      <c r="W1310">
        <v>71.153180191619526</v>
      </c>
      <c r="X1310">
        <v>1.1235522721151252</v>
      </c>
      <c r="Y1310">
        <v>53.876402022447344</v>
      </c>
      <c r="Z1310">
        <v>1.6054425282927716</v>
      </c>
      <c r="AA1310">
        <v>2.2410432215985496</v>
      </c>
      <c r="AB1310">
        <v>64.496450258071278</v>
      </c>
      <c r="AC1310">
        <v>59.406108895480173</v>
      </c>
      <c r="AD1310">
        <v>42.621711576112851</v>
      </c>
      <c r="AE1310">
        <v>54.512847404299926</v>
      </c>
      <c r="AF1310">
        <v>55.961207996636205</v>
      </c>
      <c r="AG1310">
        <v>519.37081072761555</v>
      </c>
      <c r="AH1310">
        <v>100</v>
      </c>
      <c r="AI1310">
        <v>100</v>
      </c>
      <c r="AJ1310">
        <v>132.05189018187039</v>
      </c>
      <c r="AK1310">
        <v>32.806734603424651</v>
      </c>
      <c r="AL1310">
        <v>9.7636448443848742</v>
      </c>
      <c r="AM1310">
        <v>-16.944163209474063</v>
      </c>
      <c r="AN1310">
        <v>1</v>
      </c>
      <c r="AO1310">
        <v>99</v>
      </c>
      <c r="AP1310">
        <v>99</v>
      </c>
      <c r="AQ1310">
        <v>99</v>
      </c>
      <c r="AR1310">
        <v>189.71383882019964</v>
      </c>
      <c r="AS1310">
        <v>33.09412199737028</v>
      </c>
    </row>
    <row r="1311" spans="1:45">
      <c r="A1311">
        <v>18</v>
      </c>
      <c r="B1311">
        <v>13</v>
      </c>
      <c r="C1311">
        <v>2018</v>
      </c>
      <c r="D1311">
        <v>99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  <c r="Q1311">
        <v>4851</v>
      </c>
      <c r="R1311">
        <v>12185</v>
      </c>
      <c r="S1311">
        <v>4.1188346327451777</v>
      </c>
      <c r="T1311">
        <v>7.1458350430857642</v>
      </c>
      <c r="U1311">
        <v>208.66205416495723</v>
      </c>
      <c r="V1311">
        <v>0.41854739433730009</v>
      </c>
      <c r="W1311">
        <v>62.576938859253197</v>
      </c>
      <c r="X1311">
        <v>0.29544521953221176</v>
      </c>
      <c r="Y1311">
        <v>53.010077293823805</v>
      </c>
      <c r="Z1311">
        <v>1.1578682126427791</v>
      </c>
      <c r="AA1311">
        <v>2.079894790914929</v>
      </c>
      <c r="AB1311">
        <v>56.548412255888437</v>
      </c>
      <c r="AC1311">
        <v>75.030332279660101</v>
      </c>
      <c r="AD1311">
        <v>60.66506095472996</v>
      </c>
      <c r="AE1311">
        <v>44.878641670656691</v>
      </c>
      <c r="AF1311">
        <v>43.21390896506233</v>
      </c>
      <c r="AG1311">
        <v>575.29725936932493</v>
      </c>
      <c r="AH1311">
        <v>99.212146081247482</v>
      </c>
      <c r="AI1311">
        <v>0</v>
      </c>
      <c r="AJ1311">
        <v>134.33796928824327</v>
      </c>
      <c r="AK1311">
        <v>58.124840126694721</v>
      </c>
      <c r="AL1311">
        <v>35.61971956888214</v>
      </c>
      <c r="AM1311">
        <v>8.4044030279096695</v>
      </c>
      <c r="AN1311">
        <v>0</v>
      </c>
      <c r="AO1311">
        <v>99</v>
      </c>
      <c r="AP1311">
        <v>99</v>
      </c>
      <c r="AQ1311">
        <v>99</v>
      </c>
      <c r="AR1311">
        <v>193.37644717800288</v>
      </c>
      <c r="AS1311">
        <v>27.871136329468968</v>
      </c>
    </row>
    <row r="1312" spans="1:45">
      <c r="A1312">
        <v>18</v>
      </c>
      <c r="B1312">
        <v>14</v>
      </c>
      <c r="C1312">
        <v>2018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  <c r="Q1312">
        <v>3228</v>
      </c>
      <c r="R1312">
        <v>14966</v>
      </c>
      <c r="S1312">
        <v>6.5173058933582801</v>
      </c>
      <c r="T1312">
        <v>7.4196178003474547</v>
      </c>
      <c r="U1312">
        <v>223.24497527729639</v>
      </c>
      <c r="V1312">
        <v>6.6283576105839916</v>
      </c>
      <c r="W1312">
        <v>65.688894828277427</v>
      </c>
      <c r="X1312">
        <v>0.98890819190164347</v>
      </c>
      <c r="Y1312">
        <v>54.752095882228815</v>
      </c>
      <c r="Z1312">
        <v>1.785261533985822</v>
      </c>
      <c r="AA1312">
        <v>2.2376929695245957</v>
      </c>
      <c r="AB1312">
        <v>61.67486949106592</v>
      </c>
      <c r="AC1312">
        <v>57.959627267959782</v>
      </c>
      <c r="AD1312">
        <v>38.288004421724601</v>
      </c>
      <c r="AE1312">
        <v>55.121358329343281</v>
      </c>
      <c r="AF1312">
        <v>56.786091034937677</v>
      </c>
      <c r="AG1312">
        <v>520.08806628357615</v>
      </c>
      <c r="AH1312">
        <v>98.683683014833619</v>
      </c>
      <c r="AI1312">
        <v>100</v>
      </c>
      <c r="AJ1312">
        <v>140.04963466199695</v>
      </c>
      <c r="AK1312">
        <v>33.202133806879743</v>
      </c>
      <c r="AL1312">
        <v>12.338773036865009</v>
      </c>
      <c r="AM1312">
        <v>-8.3299842648694753</v>
      </c>
      <c r="AN1312">
        <v>1</v>
      </c>
      <c r="AO1312">
        <v>99</v>
      </c>
      <c r="AP1312">
        <v>99</v>
      </c>
      <c r="AQ1312">
        <v>99</v>
      </c>
      <c r="AR1312">
        <v>185.66743233796063</v>
      </c>
      <c r="AS1312">
        <v>34.632739227225102</v>
      </c>
    </row>
    <row r="1313" spans="1:45">
      <c r="A1313">
        <v>18</v>
      </c>
      <c r="B1313">
        <v>15</v>
      </c>
      <c r="C1313">
        <v>2017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  <c r="Q1313">
        <v>4651</v>
      </c>
      <c r="R1313">
        <v>10716</v>
      </c>
      <c r="S1313">
        <v>4.2599850690556176</v>
      </c>
      <c r="T1313">
        <v>7.4096677864874945</v>
      </c>
      <c r="U1313">
        <v>215.66207540126987</v>
      </c>
      <c r="V1313">
        <v>0.48525569242254568</v>
      </c>
      <c r="W1313">
        <v>67.525195968645008</v>
      </c>
      <c r="X1313">
        <v>0.3639417693169093</v>
      </c>
      <c r="Y1313">
        <v>52.760719149792557</v>
      </c>
      <c r="Z1313">
        <v>1.1260465083018616</v>
      </c>
      <c r="AA1313">
        <v>2.1789903867983442</v>
      </c>
      <c r="AB1313">
        <v>58.89437280953014</v>
      </c>
      <c r="AC1313">
        <v>73.011437155328352</v>
      </c>
      <c r="AD1313">
        <v>59.652811191190246</v>
      </c>
      <c r="AE1313">
        <v>53.655117164029619</v>
      </c>
      <c r="AF1313">
        <v>51.870261747629378</v>
      </c>
      <c r="AG1313">
        <v>585.94986832204688</v>
      </c>
      <c r="AH1313">
        <v>99.057484135871604</v>
      </c>
      <c r="AI1313">
        <v>0</v>
      </c>
      <c r="AJ1313">
        <v>121.46492969560012</v>
      </c>
      <c r="AK1313">
        <v>59.332442847672361</v>
      </c>
      <c r="AL1313">
        <v>36.07386768589253</v>
      </c>
      <c r="AM1313">
        <v>10.926474159006085</v>
      </c>
      <c r="AN1313">
        <v>0</v>
      </c>
      <c r="AO1313">
        <v>99</v>
      </c>
      <c r="AP1313">
        <v>99</v>
      </c>
      <c r="AQ1313">
        <v>99</v>
      </c>
    </row>
    <row r="1314" spans="1:45">
      <c r="A1314">
        <v>18</v>
      </c>
      <c r="B1314">
        <v>16</v>
      </c>
      <c r="C1314">
        <v>2017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  <c r="Q1314">
        <v>2513</v>
      </c>
      <c r="R1314">
        <v>9256</v>
      </c>
      <c r="S1314">
        <v>6.64747191011236</v>
      </c>
      <c r="T1314">
        <v>7.5408383751080388</v>
      </c>
      <c r="U1314">
        <v>231.67448141745967</v>
      </c>
      <c r="V1314">
        <v>8.9995678478824566</v>
      </c>
      <c r="W1314">
        <v>67.210458081244568</v>
      </c>
      <c r="X1314">
        <v>1.4909248055315472</v>
      </c>
      <c r="Y1314">
        <v>55.359515656237967</v>
      </c>
      <c r="Z1314">
        <v>1.8673808272919299</v>
      </c>
      <c r="AA1314">
        <v>2.3232823297504046</v>
      </c>
      <c r="AB1314">
        <v>59.122585568676286</v>
      </c>
      <c r="AC1314">
        <v>55.414921819945434</v>
      </c>
      <c r="AD1314">
        <v>28.375713109042575</v>
      </c>
      <c r="AE1314">
        <v>46.344882835970381</v>
      </c>
      <c r="AF1314">
        <v>48.129738252370608</v>
      </c>
      <c r="AG1314">
        <v>542.09010371650811</v>
      </c>
      <c r="AH1314">
        <v>98.725151253241123</v>
      </c>
      <c r="AI1314">
        <v>100</v>
      </c>
      <c r="AJ1314">
        <v>131.0832390630332</v>
      </c>
      <c r="AK1314">
        <v>33.382346380972244</v>
      </c>
      <c r="AL1314">
        <v>15.034550276477002</v>
      </c>
      <c r="AM1314">
        <v>-10.623491051982636</v>
      </c>
      <c r="AN1314">
        <v>1</v>
      </c>
      <c r="AO1314">
        <v>99</v>
      </c>
      <c r="AP1314">
        <v>99</v>
      </c>
      <c r="AQ1314">
        <v>99</v>
      </c>
    </row>
    <row r="1315" spans="1:45">
      <c r="A1315">
        <v>18</v>
      </c>
      <c r="B1315">
        <v>17</v>
      </c>
      <c r="C1315">
        <v>2016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  <c r="Q1315">
        <v>4722</v>
      </c>
      <c r="R1315">
        <v>10177</v>
      </c>
      <c r="S1315">
        <v>4.3099145131178132</v>
      </c>
      <c r="T1315">
        <v>7.467819593200355</v>
      </c>
      <c r="U1315">
        <v>218.35889751400245</v>
      </c>
      <c r="V1315">
        <v>0.38321705807212342</v>
      </c>
      <c r="W1315">
        <v>68.153679866365323</v>
      </c>
      <c r="X1315">
        <v>0.36356490124791202</v>
      </c>
      <c r="Y1315">
        <v>51.744646774019294</v>
      </c>
      <c r="Z1315">
        <v>1.188797139405368</v>
      </c>
      <c r="AA1315">
        <v>2.2149791298384369</v>
      </c>
      <c r="AB1315">
        <v>58.28220367058735</v>
      </c>
      <c r="AC1315">
        <v>74.167394583358501</v>
      </c>
      <c r="AD1315">
        <v>58.622605287358162</v>
      </c>
      <c r="AE1315">
        <v>56.915161344443824</v>
      </c>
      <c r="AF1315">
        <v>55.257107198571966</v>
      </c>
      <c r="AG1315">
        <v>593.47702233250629</v>
      </c>
      <c r="AI1315">
        <v>0</v>
      </c>
      <c r="AJ1315">
        <v>123.89415294741652</v>
      </c>
      <c r="AK1315">
        <v>60.879664318920625</v>
      </c>
      <c r="AL1315">
        <v>37.077618109366163</v>
      </c>
      <c r="AM1315">
        <v>10.685990412094094</v>
      </c>
      <c r="AN1315">
        <v>0</v>
      </c>
      <c r="AO1315">
        <v>99</v>
      </c>
      <c r="AP1315">
        <v>99</v>
      </c>
      <c r="AQ1315">
        <v>99</v>
      </c>
    </row>
    <row r="1316" spans="1:45">
      <c r="A1316">
        <v>18</v>
      </c>
      <c r="B1316">
        <v>18</v>
      </c>
      <c r="C1316">
        <v>2016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2284</v>
      </c>
      <c r="R1316">
        <v>7704</v>
      </c>
      <c r="S1316">
        <v>6.69055036344756</v>
      </c>
      <c r="T1316">
        <v>7.7551921079958452</v>
      </c>
      <c r="U1316">
        <v>233.56636812045619</v>
      </c>
      <c r="V1316">
        <v>8.8395638629283493</v>
      </c>
      <c r="W1316">
        <v>69.05503634475599</v>
      </c>
      <c r="X1316">
        <v>1.505711318795431</v>
      </c>
      <c r="Y1316">
        <v>55.06997966618524</v>
      </c>
      <c r="Z1316">
        <v>1.9119463772387888</v>
      </c>
      <c r="AA1316">
        <v>2.5077836336760311</v>
      </c>
      <c r="AB1316">
        <v>54.845744492657559</v>
      </c>
      <c r="AC1316">
        <v>53.44476002898719</v>
      </c>
      <c r="AD1316">
        <v>24.861104235759431</v>
      </c>
      <c r="AE1316">
        <v>43.084838655556176</v>
      </c>
      <c r="AF1316">
        <v>44.742892801428034</v>
      </c>
      <c r="AG1316">
        <v>545.01700415368634</v>
      </c>
      <c r="AI1316">
        <v>100</v>
      </c>
      <c r="AJ1316">
        <v>133.93371970375236</v>
      </c>
      <c r="AK1316">
        <v>36.352441799484907</v>
      </c>
      <c r="AL1316">
        <v>13.088605327584316</v>
      </c>
      <c r="AM1316">
        <v>-11.97866413719993</v>
      </c>
      <c r="AN1316">
        <v>1</v>
      </c>
      <c r="AO1316">
        <v>99</v>
      </c>
      <c r="AP1316">
        <v>99</v>
      </c>
      <c r="AQ1316">
        <v>99</v>
      </c>
    </row>
    <row r="1317" spans="1:45">
      <c r="A1317">
        <v>18</v>
      </c>
      <c r="B1317">
        <v>19</v>
      </c>
      <c r="C1317">
        <v>2015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4708</v>
      </c>
      <c r="R1317">
        <v>9899.6</v>
      </c>
      <c r="S1317">
        <v>4.3057093215887505</v>
      </c>
      <c r="T1317">
        <v>7.4654531496222045</v>
      </c>
      <c r="U1317">
        <v>215.5306578043562</v>
      </c>
      <c r="V1317">
        <v>0.42425956604307241</v>
      </c>
      <c r="W1317">
        <v>68.719948280738606</v>
      </c>
      <c r="X1317">
        <v>0.21212978302153621</v>
      </c>
      <c r="Y1317">
        <v>49.381370056533342</v>
      </c>
      <c r="Z1317">
        <v>1.1649486983689379</v>
      </c>
      <c r="AA1317">
        <v>2.1395922890960382</v>
      </c>
      <c r="AB1317">
        <v>53.862310470749073</v>
      </c>
      <c r="AC1317">
        <v>73.033088001391278</v>
      </c>
      <c r="AD1317">
        <v>53.988265133248198</v>
      </c>
      <c r="AE1317">
        <v>54.290195562282705</v>
      </c>
      <c r="AF1317">
        <v>52.536789982237757</v>
      </c>
      <c r="AG1317">
        <v>591.45924690671757</v>
      </c>
      <c r="AH1317">
        <v>98.636308537718691</v>
      </c>
      <c r="AI1317">
        <v>0</v>
      </c>
      <c r="AJ1317">
        <v>118.87426918244032</v>
      </c>
      <c r="AK1317">
        <v>61.853395741981615</v>
      </c>
      <c r="AL1317">
        <v>35.817317620101313</v>
      </c>
      <c r="AM1317">
        <v>0.15452575600876495</v>
      </c>
      <c r="AN1317">
        <v>0</v>
      </c>
      <c r="AO1317">
        <v>99</v>
      </c>
      <c r="AP1317">
        <v>99</v>
      </c>
      <c r="AQ1317">
        <v>99</v>
      </c>
    </row>
    <row r="1318" spans="1:45">
      <c r="A1318">
        <v>18</v>
      </c>
      <c r="B1318">
        <v>20</v>
      </c>
      <c r="C1318">
        <v>2015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2311</v>
      </c>
      <c r="R1318">
        <v>8335</v>
      </c>
      <c r="S1318">
        <v>6.7654469106178752</v>
      </c>
      <c r="T1318">
        <v>7.82375524895021</v>
      </c>
      <c r="U1318">
        <v>231.26753449310056</v>
      </c>
      <c r="V1318">
        <v>7.6784643071385741</v>
      </c>
      <c r="W1318">
        <v>69.742051589682077</v>
      </c>
      <c r="X1318">
        <v>1.1157768446310738</v>
      </c>
      <c r="Y1318">
        <v>51.969706896358254</v>
      </c>
      <c r="Z1318">
        <v>1.8923788272187521</v>
      </c>
      <c r="AA1318">
        <v>2.5115951013836368</v>
      </c>
      <c r="AB1318">
        <v>55.123380330429342</v>
      </c>
      <c r="AC1318">
        <v>51.621743050578992</v>
      </c>
      <c r="AD1318">
        <v>27.62930577415862</v>
      </c>
      <c r="AE1318">
        <v>45.70980443771731</v>
      </c>
      <c r="AF1318">
        <v>47.463210017762222</v>
      </c>
      <c r="AG1318">
        <v>534.86718656268749</v>
      </c>
      <c r="AH1318">
        <v>98.356328734253154</v>
      </c>
      <c r="AI1318">
        <v>100</v>
      </c>
      <c r="AJ1318">
        <v>142.48674234017145</v>
      </c>
      <c r="AK1318">
        <v>30.943832722054839</v>
      </c>
      <c r="AL1318">
        <v>7.854059971129419</v>
      </c>
      <c r="AM1318">
        <v>-15.397101673847397</v>
      </c>
      <c r="AN1318">
        <v>1</v>
      </c>
      <c r="AO1318">
        <v>99</v>
      </c>
      <c r="AP1318">
        <v>99</v>
      </c>
      <c r="AQ1318">
        <v>99</v>
      </c>
    </row>
    <row r="1319" spans="1:45">
      <c r="A1319">
        <v>18</v>
      </c>
      <c r="B1319">
        <v>21</v>
      </c>
      <c r="C1319">
        <v>2014</v>
      </c>
      <c r="D1319">
        <v>99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5121</v>
      </c>
      <c r="R1319">
        <v>11301</v>
      </c>
      <c r="S1319">
        <v>4.2113087337403776</v>
      </c>
      <c r="T1319">
        <v>7.0876028670029196</v>
      </c>
      <c r="U1319">
        <v>206.71547650650328</v>
      </c>
      <c r="V1319">
        <v>0.38934607556853373</v>
      </c>
      <c r="W1319">
        <v>62.445801256525975</v>
      </c>
      <c r="X1319">
        <v>0.11503406778161228</v>
      </c>
      <c r="Y1319">
        <v>49.931651845744405</v>
      </c>
      <c r="Z1319">
        <v>1.2492062693249539</v>
      </c>
      <c r="AA1319">
        <v>2.1365489566746425</v>
      </c>
      <c r="AB1319">
        <v>54.797876076376909</v>
      </c>
      <c r="AC1319">
        <v>73.792951650988627</v>
      </c>
      <c r="AD1319">
        <v>56.357860370857374</v>
      </c>
      <c r="AE1319">
        <v>53.968481375358195</v>
      </c>
      <c r="AF1319">
        <v>52.11380217631288</v>
      </c>
      <c r="AG1319">
        <v>585.13491917707563</v>
      </c>
      <c r="AH1319">
        <v>98.778869126625949</v>
      </c>
      <c r="AI1319">
        <v>0</v>
      </c>
      <c r="AJ1319">
        <v>134.98136413257393</v>
      </c>
      <c r="AK1319">
        <v>53.648790228287687</v>
      </c>
      <c r="AL1319">
        <v>27.800646478592896</v>
      </c>
      <c r="AM1319">
        <v>-11.495818714852811</v>
      </c>
      <c r="AN1319">
        <v>0</v>
      </c>
      <c r="AO1319">
        <v>99</v>
      </c>
      <c r="AP1319">
        <v>99</v>
      </c>
      <c r="AQ1319">
        <v>99</v>
      </c>
    </row>
    <row r="1320" spans="1:45">
      <c r="A1320">
        <v>18</v>
      </c>
      <c r="B1320">
        <v>22</v>
      </c>
      <c r="C1320">
        <v>2014</v>
      </c>
      <c r="D1320">
        <v>99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2492</v>
      </c>
      <c r="R1320">
        <v>9639</v>
      </c>
      <c r="S1320">
        <v>6.4914410208527844</v>
      </c>
      <c r="T1320">
        <v>7.391534391534389</v>
      </c>
      <c r="U1320">
        <v>222.69757236227767</v>
      </c>
      <c r="V1320">
        <v>7.3244112459798716</v>
      </c>
      <c r="W1320">
        <v>65.203859321506414</v>
      </c>
      <c r="X1320">
        <v>0.65359477124182996</v>
      </c>
      <c r="Y1320">
        <v>51.772664101114863</v>
      </c>
      <c r="Z1320">
        <v>1.8522296376492311</v>
      </c>
      <c r="AA1320">
        <v>2.3150622783558483</v>
      </c>
      <c r="AB1320">
        <v>58.770737396517504</v>
      </c>
      <c r="AC1320">
        <v>52.755829835345779</v>
      </c>
      <c r="AD1320">
        <v>32.191056848574711</v>
      </c>
      <c r="AE1320">
        <v>46.031518624641841</v>
      </c>
      <c r="AF1320">
        <v>47.88619782368712</v>
      </c>
      <c r="AG1320">
        <v>533.58460421205507</v>
      </c>
      <c r="AH1320">
        <v>97.810976242348787</v>
      </c>
      <c r="AI1320">
        <v>100</v>
      </c>
      <c r="AJ1320">
        <v>144.85553895597963</v>
      </c>
      <c r="AK1320">
        <v>27.408981896536218</v>
      </c>
      <c r="AL1320">
        <v>2.2875544200993057</v>
      </c>
      <c r="AM1320">
        <v>-12.466182524604632</v>
      </c>
      <c r="AN1320">
        <v>1</v>
      </c>
      <c r="AO1320">
        <v>99</v>
      </c>
      <c r="AP1320">
        <v>99</v>
      </c>
      <c r="AQ1320">
        <v>99</v>
      </c>
    </row>
    <row r="1321" spans="1:45">
      <c r="A1321">
        <v>18</v>
      </c>
      <c r="B1321">
        <v>23</v>
      </c>
      <c r="C1321">
        <v>2013</v>
      </c>
      <c r="D1321">
        <v>99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  <c r="Q1321">
        <v>5316</v>
      </c>
      <c r="R1321">
        <v>12191</v>
      </c>
      <c r="S1321">
        <v>4.0524977442375532</v>
      </c>
      <c r="T1321">
        <v>6.9749815437617917</v>
      </c>
      <c r="U1321">
        <v>202.00969567713912</v>
      </c>
      <c r="V1321">
        <v>0.24608317611352648</v>
      </c>
      <c r="W1321">
        <v>60.150931014682961</v>
      </c>
      <c r="X1321">
        <v>9.0230497908292989E-2</v>
      </c>
      <c r="Y1321">
        <v>50.863330150799193</v>
      </c>
      <c r="Z1321">
        <v>1.1848440494490773</v>
      </c>
      <c r="AA1321">
        <v>2.238934260716094</v>
      </c>
      <c r="AB1321">
        <v>59.675631618369614</v>
      </c>
      <c r="AC1321">
        <v>77.419546134297619</v>
      </c>
      <c r="AD1321">
        <v>60.265704421728145</v>
      </c>
      <c r="AE1321">
        <v>54.242491657397117</v>
      </c>
      <c r="AF1321">
        <v>52.408167552730717</v>
      </c>
      <c r="AG1321">
        <v>580.67500615207916</v>
      </c>
      <c r="AH1321">
        <v>98.605528668690013</v>
      </c>
      <c r="AI1321">
        <v>0</v>
      </c>
      <c r="AJ1321">
        <v>144.56570051853856</v>
      </c>
      <c r="AK1321">
        <v>57.696727841178792</v>
      </c>
      <c r="AL1321">
        <v>34.843440254126051</v>
      </c>
      <c r="AM1321">
        <v>15.4595192774899</v>
      </c>
      <c r="AN1321">
        <v>0</v>
      </c>
      <c r="AO1321">
        <v>99</v>
      </c>
      <c r="AP1321">
        <v>99</v>
      </c>
      <c r="AQ1321">
        <v>99</v>
      </c>
    </row>
    <row r="1322" spans="1:45">
      <c r="A1322">
        <v>18</v>
      </c>
      <c r="B1322">
        <v>24</v>
      </c>
      <c r="C1322">
        <v>2013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  <c r="Q1322">
        <v>2820</v>
      </c>
      <c r="R1322">
        <v>10284</v>
      </c>
      <c r="S1322">
        <v>6.10832360949047</v>
      </c>
      <c r="T1322">
        <v>7.1288409179307628</v>
      </c>
      <c r="U1322">
        <v>217.46177557370683</v>
      </c>
      <c r="V1322">
        <v>7.040062232594325</v>
      </c>
      <c r="W1322">
        <v>60.414235705950993</v>
      </c>
      <c r="X1322">
        <v>0.48619214313496706</v>
      </c>
      <c r="Y1322">
        <v>53.0375039987184</v>
      </c>
      <c r="Z1322">
        <v>1.918337868280606</v>
      </c>
      <c r="AA1322">
        <v>2.3393187203611014</v>
      </c>
      <c r="AB1322">
        <v>61.803861808972798</v>
      </c>
      <c r="AC1322">
        <v>55.889916792480577</v>
      </c>
      <c r="AD1322">
        <v>35.24656388405743</v>
      </c>
      <c r="AE1322">
        <v>45.757508342602883</v>
      </c>
      <c r="AF1322">
        <v>47.591832447269283</v>
      </c>
      <c r="AG1322">
        <v>552.07253780138944</v>
      </c>
      <c r="AH1322">
        <v>97.68572539867759</v>
      </c>
      <c r="AI1322">
        <v>100</v>
      </c>
      <c r="AJ1322">
        <v>158.86924984720218</v>
      </c>
      <c r="AK1322">
        <v>27.972188460429962</v>
      </c>
      <c r="AL1322">
        <v>5.5667001293741318</v>
      </c>
      <c r="AM1322">
        <v>-1.3695689028676321</v>
      </c>
      <c r="AN1322">
        <v>1</v>
      </c>
      <c r="AO1322">
        <v>99</v>
      </c>
      <c r="AP1322">
        <v>99</v>
      </c>
      <c r="AQ1322">
        <v>99</v>
      </c>
    </row>
    <row r="1323" spans="1:45">
      <c r="A1323">
        <v>18</v>
      </c>
      <c r="B1323">
        <v>25</v>
      </c>
      <c r="C1323">
        <v>2012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5664</v>
      </c>
      <c r="R1323">
        <v>11288</v>
      </c>
      <c r="S1323">
        <v>4.0167434443656989</v>
      </c>
      <c r="T1323">
        <v>6.6751417434443647</v>
      </c>
      <c r="U1323">
        <v>199.85355776045347</v>
      </c>
      <c r="V1323">
        <v>0.40751240255138194</v>
      </c>
      <c r="W1323">
        <v>53.570163004961024</v>
      </c>
      <c r="X1323">
        <v>6.2012756909992896E-2</v>
      </c>
      <c r="Y1323">
        <v>49.120746538466499</v>
      </c>
      <c r="Z1323">
        <v>1.1456568949102184</v>
      </c>
      <c r="AA1323">
        <v>2.070979680428545</v>
      </c>
      <c r="AB1323">
        <v>61.118226784311013</v>
      </c>
      <c r="AC1323">
        <v>76.256888622461702</v>
      </c>
      <c r="AD1323">
        <v>60.071073822581489</v>
      </c>
      <c r="AE1323">
        <v>54.592058809305009</v>
      </c>
      <c r="AF1323">
        <v>53.198409813096241</v>
      </c>
      <c r="AG1323">
        <v>590.45588235294122</v>
      </c>
      <c r="AH1323">
        <v>100</v>
      </c>
      <c r="AI1323">
        <v>0</v>
      </c>
      <c r="AJ1323">
        <v>133.02968022653417</v>
      </c>
      <c r="AK1323">
        <v>60.864781170580606</v>
      </c>
      <c r="AL1323">
        <v>35.752005536041992</v>
      </c>
      <c r="AM1323">
        <v>17.852326445330569</v>
      </c>
      <c r="AN1323">
        <v>0</v>
      </c>
      <c r="AO1323">
        <v>99</v>
      </c>
      <c r="AP1323">
        <v>99</v>
      </c>
      <c r="AQ1323">
        <v>99</v>
      </c>
    </row>
    <row r="1324" spans="1:45">
      <c r="A1324">
        <v>18</v>
      </c>
      <c r="B1324">
        <v>26</v>
      </c>
      <c r="C1324">
        <v>2012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  <c r="Q1324">
        <v>2826</v>
      </c>
      <c r="R1324">
        <v>9389</v>
      </c>
      <c r="S1324">
        <v>5.9856214719352421</v>
      </c>
      <c r="T1324">
        <v>6.7284055809990404</v>
      </c>
      <c r="U1324">
        <v>211.38370433485952</v>
      </c>
      <c r="V1324">
        <v>7.1679625093194188</v>
      </c>
      <c r="W1324">
        <v>52.763872616892094</v>
      </c>
      <c r="X1324">
        <v>0.51123655341356911</v>
      </c>
      <c r="Y1324">
        <v>53.04100017053625</v>
      </c>
      <c r="Z1324">
        <v>1.9070715279250423</v>
      </c>
      <c r="AA1324">
        <v>2.2485231240485235</v>
      </c>
      <c r="AB1324">
        <v>59.927547008519575</v>
      </c>
      <c r="AC1324">
        <v>55.900208076573286</v>
      </c>
      <c r="AD1324">
        <v>32.009539775198924</v>
      </c>
      <c r="AE1324">
        <v>45.407941190694991</v>
      </c>
      <c r="AF1324">
        <v>46.801590186903759</v>
      </c>
      <c r="AG1324">
        <v>557.76243836844469</v>
      </c>
      <c r="AH1324">
        <v>100</v>
      </c>
      <c r="AI1324">
        <v>100</v>
      </c>
      <c r="AJ1324">
        <v>156.35473105714212</v>
      </c>
      <c r="AK1324">
        <v>39.680667730232763</v>
      </c>
      <c r="AL1324">
        <v>12.517319282157812</v>
      </c>
      <c r="AM1324">
        <v>7.807862267996259</v>
      </c>
      <c r="AN1324">
        <v>1</v>
      </c>
      <c r="AO1324">
        <v>99</v>
      </c>
      <c r="AP1324">
        <v>99</v>
      </c>
      <c r="AQ1324">
        <v>99</v>
      </c>
    </row>
    <row r="1325" spans="1:45" s="501" customFormat="1">
      <c r="A1325" s="501">
        <v>18</v>
      </c>
      <c r="B1325" s="501">
        <v>27</v>
      </c>
      <c r="C1325" s="501">
        <v>2011</v>
      </c>
      <c r="D1325" s="501">
        <v>99</v>
      </c>
      <c r="E1325" s="501">
        <v>99</v>
      </c>
      <c r="F1325" s="501">
        <v>99</v>
      </c>
      <c r="G1325" s="501">
        <v>99</v>
      </c>
      <c r="H1325" s="501">
        <v>99</v>
      </c>
      <c r="I1325" s="501">
        <v>99</v>
      </c>
      <c r="J1325" s="501">
        <v>999</v>
      </c>
      <c r="K1325" s="501">
        <v>99</v>
      </c>
      <c r="L1325" s="501">
        <v>99</v>
      </c>
      <c r="M1325" s="501">
        <v>99</v>
      </c>
      <c r="N1325" s="501">
        <v>99</v>
      </c>
      <c r="O1325" s="501">
        <v>99</v>
      </c>
      <c r="P1325" s="501">
        <v>9999</v>
      </c>
      <c r="Q1325" s="501">
        <v>6135</v>
      </c>
      <c r="R1325" s="501">
        <v>14248</v>
      </c>
      <c r="S1325" s="501">
        <v>4.0767827063447504</v>
      </c>
      <c r="T1325" s="501">
        <v>6.9245508141493524</v>
      </c>
      <c r="U1325" s="501">
        <v>207.35218978102145</v>
      </c>
      <c r="V1325" s="501">
        <v>0.30179674340258295</v>
      </c>
      <c r="W1325" s="501">
        <v>57.376473891072415</v>
      </c>
      <c r="X1325" s="501">
        <v>0.58955642897248739</v>
      </c>
      <c r="Y1325" s="501">
        <v>55.40246393767351</v>
      </c>
      <c r="Z1325" s="501">
        <v>1.2209568060036078</v>
      </c>
      <c r="AA1325" s="501">
        <v>2.3953663996270556</v>
      </c>
      <c r="AB1325" s="501">
        <v>66.407466526931245</v>
      </c>
      <c r="AC1325" s="501">
        <v>79.136614317466112</v>
      </c>
      <c r="AD1325" s="501">
        <v>65.033298452078228</v>
      </c>
      <c r="AE1325" s="501">
        <v>59.386462154051351</v>
      </c>
      <c r="AF1325" s="501">
        <v>58.532691127943117</v>
      </c>
      <c r="AG1325" s="501">
        <v>615.49564851207185</v>
      </c>
      <c r="AH1325" s="501">
        <v>98.533127456485119</v>
      </c>
      <c r="AI1325" s="501">
        <v>0</v>
      </c>
      <c r="AJ1325" s="501">
        <v>167.14069034345684</v>
      </c>
      <c r="AK1325" s="501">
        <v>65.456263523539434</v>
      </c>
      <c r="AL1325" s="501">
        <v>41.133724751709309</v>
      </c>
      <c r="AM1325" s="501">
        <v>24.658890193400342</v>
      </c>
      <c r="AN1325" s="501">
        <v>0</v>
      </c>
      <c r="AO1325" s="501">
        <v>99</v>
      </c>
      <c r="AP1325" s="501">
        <v>99</v>
      </c>
      <c r="AQ1325" s="501">
        <v>99</v>
      </c>
    </row>
    <row r="1326" spans="1:45" s="501" customFormat="1">
      <c r="A1326" s="501">
        <v>18</v>
      </c>
      <c r="B1326" s="501">
        <v>28</v>
      </c>
      <c r="C1326" s="501">
        <v>2011</v>
      </c>
      <c r="D1326" s="501">
        <v>99</v>
      </c>
      <c r="E1326" s="501">
        <v>99</v>
      </c>
      <c r="F1326" s="501">
        <v>99</v>
      </c>
      <c r="G1326" s="501">
        <v>99</v>
      </c>
      <c r="H1326" s="501">
        <v>99</v>
      </c>
      <c r="I1326" s="501">
        <v>99</v>
      </c>
      <c r="J1326" s="501">
        <v>999</v>
      </c>
      <c r="K1326" s="501">
        <v>99</v>
      </c>
      <c r="L1326" s="501">
        <v>99</v>
      </c>
      <c r="M1326" s="501">
        <v>99</v>
      </c>
      <c r="N1326" s="501">
        <v>99</v>
      </c>
      <c r="O1326" s="501">
        <v>99</v>
      </c>
      <c r="P1326" s="501">
        <v>9999</v>
      </c>
      <c r="Q1326" s="501">
        <v>3014</v>
      </c>
      <c r="R1326" s="501">
        <v>9744</v>
      </c>
      <c r="S1326" s="501">
        <v>5.7580049261083746</v>
      </c>
      <c r="T1326" s="501">
        <v>6.760673234811164</v>
      </c>
      <c r="U1326" s="501">
        <v>214.79917898193747</v>
      </c>
      <c r="V1326" s="501">
        <v>7.8715106732348099</v>
      </c>
      <c r="W1326" s="501">
        <v>53.160919540229877</v>
      </c>
      <c r="X1326" s="501">
        <v>0.96469622331691329</v>
      </c>
      <c r="Y1326" s="501">
        <v>55.360014914904966</v>
      </c>
      <c r="Z1326" s="501">
        <v>1.8605801732944811</v>
      </c>
      <c r="AA1326" s="501">
        <v>2.4588128164411218</v>
      </c>
      <c r="AB1326" s="501">
        <v>62.070779235037776</v>
      </c>
      <c r="AC1326" s="501">
        <v>57.073486679924173</v>
      </c>
      <c r="AD1326" s="501">
        <v>34.312890292499851</v>
      </c>
      <c r="AE1326" s="501">
        <v>40.613537845948642</v>
      </c>
      <c r="AF1326" s="501">
        <v>41.46730887205689</v>
      </c>
      <c r="AG1326" s="501">
        <v>576.70638766519835</v>
      </c>
      <c r="AH1326" s="501">
        <v>97.413793103448256</v>
      </c>
      <c r="AI1326" s="501">
        <v>100</v>
      </c>
      <c r="AJ1326" s="501">
        <v>182.38319091747951</v>
      </c>
      <c r="AK1326" s="501">
        <v>43.419559247939304</v>
      </c>
      <c r="AL1326" s="501">
        <v>17.012297181389414</v>
      </c>
      <c r="AM1326" s="501">
        <v>12.13895488172893</v>
      </c>
      <c r="AN1326" s="501">
        <v>1</v>
      </c>
      <c r="AO1326" s="501">
        <v>99</v>
      </c>
      <c r="AP1326" s="501">
        <v>99</v>
      </c>
      <c r="AQ1326" s="501">
        <v>99</v>
      </c>
    </row>
    <row r="1327" spans="1:45">
      <c r="A1327">
        <v>19</v>
      </c>
      <c r="B1327">
        <v>1</v>
      </c>
      <c r="C1327">
        <v>2024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195</v>
      </c>
      <c r="R1327">
        <v>395</v>
      </c>
      <c r="S1327">
        <v>3.8</v>
      </c>
      <c r="T1327">
        <v>7.5037974683544304</v>
      </c>
      <c r="U1327">
        <v>235.18860759493677</v>
      </c>
      <c r="V1327">
        <v>7.341772151898736</v>
      </c>
      <c r="W1327">
        <v>71.645569620253156</v>
      </c>
      <c r="X1327">
        <v>1.7721518987341764</v>
      </c>
      <c r="Y1327">
        <v>50.420832512224173</v>
      </c>
      <c r="Z1327">
        <v>1.1241874702888437</v>
      </c>
      <c r="AA1327">
        <v>2.0256233944630786</v>
      </c>
      <c r="AB1327">
        <v>62.951172813204082</v>
      </c>
      <c r="AC1327">
        <v>73.529310004394588</v>
      </c>
      <c r="AD1327">
        <v>70.907140964291429</v>
      </c>
      <c r="AE1327">
        <v>1.071331705994033</v>
      </c>
      <c r="AF1327">
        <v>1.1157332286948463</v>
      </c>
      <c r="AG1327">
        <v>588.61772151898731</v>
      </c>
      <c r="AH1327">
        <v>99.240506329113899</v>
      </c>
      <c r="AI1327">
        <v>0</v>
      </c>
      <c r="AJ1327">
        <v>100.05230626899755</v>
      </c>
      <c r="AK1327">
        <v>53.358220188348596</v>
      </c>
      <c r="AL1327">
        <v>23.585428848952951</v>
      </c>
      <c r="AM1327">
        <v>-5.1030155638472499</v>
      </c>
      <c r="AN1327">
        <v>99</v>
      </c>
      <c r="AO1327">
        <v>0</v>
      </c>
      <c r="AP1327">
        <v>99</v>
      </c>
      <c r="AQ1327">
        <v>99</v>
      </c>
      <c r="AR1327">
        <v>207.43797468354433</v>
      </c>
      <c r="AS1327">
        <v>26.065487788575098</v>
      </c>
    </row>
    <row r="1328" spans="1:45">
      <c r="A1328">
        <v>19</v>
      </c>
      <c r="B1328">
        <v>2</v>
      </c>
      <c r="C1328">
        <v>2024</v>
      </c>
      <c r="D1328">
        <v>99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99</v>
      </c>
      <c r="N1328">
        <v>99</v>
      </c>
      <c r="O1328">
        <v>99</v>
      </c>
      <c r="P1328">
        <v>9999</v>
      </c>
      <c r="Q1328">
        <v>3708</v>
      </c>
      <c r="R1328">
        <v>10111</v>
      </c>
      <c r="S1328">
        <v>4.2753092528451262</v>
      </c>
      <c r="T1328">
        <v>7.5847097220848578</v>
      </c>
      <c r="U1328">
        <v>218.7006329739894</v>
      </c>
      <c r="V1328">
        <v>10.157254475323905</v>
      </c>
      <c r="W1328">
        <v>73.939274057956695</v>
      </c>
      <c r="X1328">
        <v>0.32637721293640587</v>
      </c>
      <c r="Y1328">
        <v>51.202507008531313</v>
      </c>
      <c r="Z1328">
        <v>0.98903193080722884</v>
      </c>
      <c r="AA1328">
        <v>1.8532128309396647</v>
      </c>
      <c r="AB1328">
        <v>64.779171626638899</v>
      </c>
      <c r="AC1328">
        <v>75.116284804999594</v>
      </c>
      <c r="AD1328">
        <v>67.98830748119282</v>
      </c>
      <c r="AE1328">
        <v>27.423379441280176</v>
      </c>
      <c r="AF1328">
        <v>26.557741613120921</v>
      </c>
      <c r="AG1328">
        <v>581.04539610325389</v>
      </c>
      <c r="AH1328">
        <v>99.742854317080386</v>
      </c>
      <c r="AI1328">
        <v>0</v>
      </c>
      <c r="AJ1328">
        <v>107.97056808529952</v>
      </c>
      <c r="AK1328">
        <v>62.336523397945449</v>
      </c>
      <c r="AL1328">
        <v>37.309410232393006</v>
      </c>
      <c r="AM1328">
        <v>8.1809336471684553</v>
      </c>
      <c r="AN1328">
        <v>99</v>
      </c>
      <c r="AO1328">
        <v>1</v>
      </c>
      <c r="AP1328">
        <v>99</v>
      </c>
      <c r="AQ1328">
        <v>99</v>
      </c>
      <c r="AR1328">
        <v>198.521511225398</v>
      </c>
      <c r="AS1328">
        <v>27.464107670597844</v>
      </c>
    </row>
    <row r="1329" spans="1:45">
      <c r="A1329">
        <v>19</v>
      </c>
      <c r="B1329">
        <v>3</v>
      </c>
      <c r="C1329">
        <v>2024</v>
      </c>
      <c r="D1329">
        <v>99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99</v>
      </c>
      <c r="N1329">
        <v>99</v>
      </c>
      <c r="O1329">
        <v>99</v>
      </c>
      <c r="P1329">
        <v>9999</v>
      </c>
      <c r="Q1329">
        <v>178</v>
      </c>
      <c r="R1329">
        <v>364</v>
      </c>
      <c r="S1329">
        <v>3.8516483516483526</v>
      </c>
      <c r="T1329">
        <v>7.0054945054945073</v>
      </c>
      <c r="U1329">
        <v>141.8343406593406</v>
      </c>
      <c r="V1329">
        <v>1.648351648351648</v>
      </c>
      <c r="W1329">
        <v>60.989010989010993</v>
      </c>
      <c r="X1329">
        <v>0</v>
      </c>
      <c r="Y1329">
        <v>34.923746634072693</v>
      </c>
      <c r="Z1329">
        <v>0.88016764603945941</v>
      </c>
      <c r="AA1329">
        <v>1.7836166885651339</v>
      </c>
      <c r="AB1329">
        <v>49.807859279667149</v>
      </c>
      <c r="AC1329">
        <v>69.824432447031484</v>
      </c>
      <c r="AD1329">
        <v>59.726048430247182</v>
      </c>
      <c r="AE1329">
        <v>0.98725250881475435</v>
      </c>
      <c r="AF1329">
        <v>0.62005436424403659</v>
      </c>
      <c r="AG1329">
        <v>509.36263736263743</v>
      </c>
      <c r="AH1329">
        <v>100</v>
      </c>
      <c r="AI1329">
        <v>0</v>
      </c>
      <c r="AJ1329">
        <v>117.7203583916456</v>
      </c>
      <c r="AK1329">
        <v>47.836759226945055</v>
      </c>
      <c r="AL1329">
        <v>24.030709299705659</v>
      </c>
      <c r="AM1329">
        <v>-17.749839875177596</v>
      </c>
      <c r="AN1329">
        <v>99</v>
      </c>
      <c r="AO1329">
        <v>2</v>
      </c>
      <c r="AP1329">
        <v>99</v>
      </c>
      <c r="AQ1329">
        <v>99</v>
      </c>
      <c r="AR1329">
        <v>175.98626373626371</v>
      </c>
      <c r="AS1329">
        <v>25.58431002390541</v>
      </c>
    </row>
    <row r="1330" spans="1:45">
      <c r="A1330">
        <v>19</v>
      </c>
      <c r="B1330">
        <v>4</v>
      </c>
      <c r="C1330">
        <v>2024</v>
      </c>
      <c r="D1330">
        <v>99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164</v>
      </c>
      <c r="R1330">
        <v>453</v>
      </c>
      <c r="S1330">
        <v>4.5849889624724067</v>
      </c>
      <c r="T1330">
        <v>6.5055187637969105</v>
      </c>
      <c r="U1330">
        <v>119.18918322295811</v>
      </c>
      <c r="V1330">
        <v>16.777041942604853</v>
      </c>
      <c r="W1330">
        <v>45.474613686534227</v>
      </c>
      <c r="X1330">
        <v>0</v>
      </c>
      <c r="Y1330">
        <v>45.020513769161688</v>
      </c>
      <c r="Z1330">
        <v>0.95132987543070913</v>
      </c>
      <c r="AA1330">
        <v>2.0870864400275355</v>
      </c>
      <c r="AB1330">
        <v>74.308264062719559</v>
      </c>
      <c r="AC1330">
        <v>74.732379279867075</v>
      </c>
      <c r="AD1330">
        <v>74.161839613620231</v>
      </c>
      <c r="AE1330">
        <v>1.2286411716842964</v>
      </c>
      <c r="AF1330">
        <v>0.64845827476953322</v>
      </c>
      <c r="AG1330">
        <v>504.84768211920527</v>
      </c>
      <c r="AH1330">
        <v>99.779249448123593</v>
      </c>
      <c r="AI1330">
        <v>100</v>
      </c>
      <c r="AJ1330">
        <v>117.52214097971181</v>
      </c>
      <c r="AK1330">
        <v>44.029023815661006</v>
      </c>
      <c r="AL1330">
        <v>25.693942866057245</v>
      </c>
      <c r="AM1330">
        <v>-0.3724560195351741</v>
      </c>
      <c r="AN1330">
        <v>99</v>
      </c>
      <c r="AO1330">
        <v>3</v>
      </c>
      <c r="AP1330">
        <v>99</v>
      </c>
      <c r="AQ1330">
        <v>99</v>
      </c>
      <c r="AR1330">
        <v>161.78145695364236</v>
      </c>
      <c r="AS1330">
        <v>26.881565972048609</v>
      </c>
    </row>
    <row r="1331" spans="1:45">
      <c r="A1331">
        <v>19</v>
      </c>
      <c r="B1331">
        <v>5</v>
      </c>
      <c r="C1331">
        <v>2024</v>
      </c>
      <c r="D1331">
        <v>99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1793</v>
      </c>
      <c r="R1331">
        <v>7764</v>
      </c>
      <c r="S1331">
        <v>6.114760432766615</v>
      </c>
      <c r="T1331">
        <v>8.6505667181865</v>
      </c>
      <c r="U1331">
        <v>215.94488665636305</v>
      </c>
      <c r="V1331">
        <v>67.916022668727493</v>
      </c>
      <c r="W1331">
        <v>84.750128799587856</v>
      </c>
      <c r="X1331">
        <v>0.30911901081916543</v>
      </c>
      <c r="Y1331">
        <v>46.869431013167421</v>
      </c>
      <c r="Z1331">
        <v>1.2465691430227783</v>
      </c>
      <c r="AA1331">
        <v>2.0728920475530956</v>
      </c>
      <c r="AB1331">
        <v>67.113318705205302</v>
      </c>
      <c r="AC1331">
        <v>73.274197121174822</v>
      </c>
      <c r="AD1331">
        <v>72.411520603451649</v>
      </c>
      <c r="AE1331">
        <v>21.057770545158672</v>
      </c>
      <c r="AF1331">
        <v>20.136103852767672</v>
      </c>
      <c r="AG1331">
        <v>516.76313755795991</v>
      </c>
      <c r="AH1331">
        <v>99.574961360123609</v>
      </c>
      <c r="AI1331">
        <v>100</v>
      </c>
      <c r="AJ1331">
        <v>96.717720939794063</v>
      </c>
      <c r="AK1331">
        <v>42.594268625498344</v>
      </c>
      <c r="AL1331">
        <v>16.253211815120828</v>
      </c>
      <c r="AM1331">
        <v>-6.2548747332831889</v>
      </c>
      <c r="AN1331">
        <v>99</v>
      </c>
      <c r="AO1331">
        <v>4</v>
      </c>
      <c r="AP1331">
        <v>99</v>
      </c>
      <c r="AQ1331">
        <v>99</v>
      </c>
      <c r="AR1331">
        <v>188.21226172076248</v>
      </c>
      <c r="AS1331">
        <v>31.986239013791092</v>
      </c>
    </row>
    <row r="1332" spans="1:45">
      <c r="A1332">
        <v>19</v>
      </c>
      <c r="B1332">
        <v>6</v>
      </c>
      <c r="C1332">
        <v>2024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99</v>
      </c>
      <c r="N1332">
        <v>99</v>
      </c>
      <c r="O1332">
        <v>99</v>
      </c>
      <c r="P1332">
        <v>9999</v>
      </c>
      <c r="Q1332">
        <v>1891</v>
      </c>
      <c r="R1332">
        <v>11121</v>
      </c>
      <c r="S1332">
        <v>7.2090827338129504</v>
      </c>
      <c r="T1332">
        <v>7.256361837964211</v>
      </c>
      <c r="U1332">
        <v>243.23556334862059</v>
      </c>
      <c r="V1332">
        <v>90.441507058717761</v>
      </c>
      <c r="W1332">
        <v>68.438090099811177</v>
      </c>
      <c r="X1332">
        <v>1.2678715942810899</v>
      </c>
      <c r="Y1332">
        <v>47.257556557675905</v>
      </c>
      <c r="Z1332">
        <v>1.300429531040779</v>
      </c>
      <c r="AA1332">
        <v>1.9079178132604775</v>
      </c>
      <c r="AB1332">
        <v>60.036215348319935</v>
      </c>
      <c r="AC1332">
        <v>62.083846779084197</v>
      </c>
      <c r="AD1332">
        <v>53.454620462495214</v>
      </c>
      <c r="AE1332">
        <v>30.162733930024409</v>
      </c>
      <c r="AF1332">
        <v>32.487620608979178</v>
      </c>
      <c r="AG1332">
        <v>509.08911069148439</v>
      </c>
      <c r="AH1332">
        <v>99.478464166891484</v>
      </c>
      <c r="AI1332">
        <v>100</v>
      </c>
      <c r="AJ1332">
        <v>102.81463546776985</v>
      </c>
      <c r="AK1332">
        <v>37.125809567078463</v>
      </c>
      <c r="AL1332">
        <v>1.6935660839713935E-3</v>
      </c>
      <c r="AM1332">
        <v>-19.622842326768865</v>
      </c>
      <c r="AN1332">
        <v>99</v>
      </c>
      <c r="AO1332">
        <v>5</v>
      </c>
      <c r="AP1332">
        <v>99</v>
      </c>
      <c r="AQ1332">
        <v>99</v>
      </c>
      <c r="AR1332">
        <v>191.54851182447629</v>
      </c>
      <c r="AS1332">
        <v>34.297030760723878</v>
      </c>
    </row>
    <row r="1333" spans="1:45">
      <c r="A1333">
        <v>19</v>
      </c>
      <c r="B1333">
        <v>7</v>
      </c>
      <c r="C1333">
        <v>2024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99</v>
      </c>
      <c r="N1333">
        <v>99</v>
      </c>
      <c r="O1333">
        <v>99</v>
      </c>
      <c r="P1333">
        <v>9999</v>
      </c>
      <c r="Q1333">
        <v>1010</v>
      </c>
      <c r="R1333">
        <v>4886</v>
      </c>
      <c r="S1333">
        <v>6.3792468276708956</v>
      </c>
      <c r="T1333">
        <v>7.6837904216127697</v>
      </c>
      <c r="U1333">
        <v>232.29821940237321</v>
      </c>
      <c r="V1333">
        <v>72.47237003683999</v>
      </c>
      <c r="W1333">
        <v>73.372902169463757</v>
      </c>
      <c r="X1333">
        <v>0.88006549324600947</v>
      </c>
      <c r="Y1333">
        <v>53.216229020985111</v>
      </c>
      <c r="Z1333">
        <v>1.5277656473338843</v>
      </c>
      <c r="AA1333">
        <v>2.0416486340159774</v>
      </c>
      <c r="AB1333">
        <v>72.211389420052626</v>
      </c>
      <c r="AC1333">
        <v>63.510994932988197</v>
      </c>
      <c r="AD1333">
        <v>57.912136265434</v>
      </c>
      <c r="AE1333">
        <v>13.251966368321128</v>
      </c>
      <c r="AF1333">
        <v>13.63158432220869</v>
      </c>
      <c r="AG1333">
        <v>519.38968481375355</v>
      </c>
      <c r="AH1333">
        <v>99.611133851821521</v>
      </c>
      <c r="AI1333">
        <v>100</v>
      </c>
      <c r="AJ1333">
        <v>100.69615851952024</v>
      </c>
      <c r="AK1333">
        <v>28.84022875596656</v>
      </c>
      <c r="AL1333">
        <v>-0.3492242654648291</v>
      </c>
      <c r="AM1333">
        <v>-15.908605906409328</v>
      </c>
      <c r="AN1333">
        <v>99</v>
      </c>
      <c r="AO1333">
        <v>6</v>
      </c>
      <c r="AP1333">
        <v>99</v>
      </c>
      <c r="AQ1333">
        <v>99</v>
      </c>
      <c r="AR1333">
        <v>191.89725747032335</v>
      </c>
      <c r="AS1333">
        <v>32.414759580448177</v>
      </c>
    </row>
    <row r="1334" spans="1:45">
      <c r="A1334">
        <v>19</v>
      </c>
      <c r="B1334">
        <v>8</v>
      </c>
      <c r="C1334">
        <v>2024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99</v>
      </c>
      <c r="N1334">
        <v>99</v>
      </c>
      <c r="O1334">
        <v>99</v>
      </c>
      <c r="P1334">
        <v>9999</v>
      </c>
      <c r="Q1334">
        <v>824</v>
      </c>
      <c r="R1334">
        <v>1776</v>
      </c>
      <c r="S1334">
        <v>5.7588571428571402</v>
      </c>
      <c r="T1334">
        <v>8.3034909909909906</v>
      </c>
      <c r="U1334">
        <v>225.16238738738753</v>
      </c>
      <c r="V1334">
        <v>56.25</v>
      </c>
      <c r="W1334">
        <v>77.927927927927954</v>
      </c>
      <c r="X1334">
        <v>0.50675675675675691</v>
      </c>
      <c r="Y1334">
        <v>50.319209585498641</v>
      </c>
      <c r="Z1334">
        <v>1.6600028473494579</v>
      </c>
      <c r="AA1334">
        <v>2.2605381788474501</v>
      </c>
      <c r="AB1334">
        <v>43.019020709686046</v>
      </c>
      <c r="AC1334">
        <v>64.278879310649884</v>
      </c>
      <c r="AD1334">
        <v>47.988036103471181</v>
      </c>
      <c r="AE1334">
        <v>4.8169243287225374</v>
      </c>
      <c r="AF1334">
        <v>4.8027037352151121</v>
      </c>
      <c r="AG1334">
        <v>564</v>
      </c>
      <c r="AH1334">
        <v>2.0833333333333339</v>
      </c>
      <c r="AI1334">
        <v>0</v>
      </c>
      <c r="AJ1334">
        <v>12</v>
      </c>
      <c r="AK1334">
        <v>-2948.1241060179018</v>
      </c>
      <c r="AL1334">
        <v>-2563.0954962146725</v>
      </c>
      <c r="AM1334">
        <v>-1784.6803829914427</v>
      </c>
      <c r="AN1334">
        <v>99</v>
      </c>
      <c r="AO1334">
        <v>9</v>
      </c>
      <c r="AP1334">
        <v>99</v>
      </c>
      <c r="AQ1334">
        <v>99</v>
      </c>
      <c r="AR1334">
        <v>181.32432432432435</v>
      </c>
      <c r="AS1334">
        <v>30.539684528402368</v>
      </c>
    </row>
    <row r="1335" spans="1:45">
      <c r="A1335">
        <v>19</v>
      </c>
      <c r="B1335">
        <v>9</v>
      </c>
      <c r="C1335">
        <v>2023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99</v>
      </c>
      <c r="N1335">
        <v>99</v>
      </c>
      <c r="O1335">
        <v>99</v>
      </c>
      <c r="P1335">
        <v>9999</v>
      </c>
      <c r="Q1335">
        <v>201</v>
      </c>
      <c r="R1335">
        <v>464</v>
      </c>
      <c r="S1335">
        <v>3.7262931034482758</v>
      </c>
      <c r="T1335">
        <v>7.1508620689655187</v>
      </c>
      <c r="U1335">
        <v>224.90431034482745</v>
      </c>
      <c r="V1335">
        <v>7.9741379310344813</v>
      </c>
      <c r="W1335">
        <v>64.008620689655146</v>
      </c>
      <c r="X1335">
        <v>1.5086206896551722</v>
      </c>
      <c r="Y1335">
        <v>61.552642723514353</v>
      </c>
      <c r="Z1335">
        <v>1.1892471033015211</v>
      </c>
      <c r="AA1335">
        <v>2.2607214171150356</v>
      </c>
      <c r="AB1335">
        <v>71.849718913962519</v>
      </c>
      <c r="AC1335">
        <v>85.466190681281745</v>
      </c>
      <c r="AD1335">
        <v>79.291966228385107</v>
      </c>
      <c r="AE1335">
        <v>1.2086795696683943</v>
      </c>
      <c r="AF1335">
        <v>1.2024992066062941</v>
      </c>
      <c r="AG1335">
        <v>575.75431034482756</v>
      </c>
      <c r="AH1335">
        <v>99.784482758620669</v>
      </c>
      <c r="AI1335">
        <v>0</v>
      </c>
      <c r="AJ1335">
        <v>107.20062555485381</v>
      </c>
      <c r="AK1335">
        <v>61.439462421316009</v>
      </c>
      <c r="AL1335">
        <v>37.897656540944531</v>
      </c>
      <c r="AM1335">
        <v>11.882111507084122</v>
      </c>
      <c r="AN1335">
        <v>99</v>
      </c>
      <c r="AO1335">
        <v>0</v>
      </c>
      <c r="AP1335">
        <v>99</v>
      </c>
      <c r="AQ1335">
        <v>99</v>
      </c>
      <c r="AR1335">
        <v>204.38146551724137</v>
      </c>
      <c r="AS1335">
        <v>25.71500103044178</v>
      </c>
    </row>
    <row r="1336" spans="1:45">
      <c r="A1336">
        <v>19</v>
      </c>
      <c r="B1336">
        <v>10</v>
      </c>
      <c r="C1336">
        <v>2023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99</v>
      </c>
      <c r="N1336">
        <v>99</v>
      </c>
      <c r="O1336">
        <v>99</v>
      </c>
      <c r="P1336">
        <v>9999</v>
      </c>
      <c r="Q1336">
        <v>4039</v>
      </c>
      <c r="R1336">
        <v>11830</v>
      </c>
      <c r="S1336">
        <v>4.2024524312896396</v>
      </c>
      <c r="T1336">
        <v>7.5688081149619615</v>
      </c>
      <c r="U1336">
        <v>216.73563820794536</v>
      </c>
      <c r="V1336">
        <v>8.7573964497041406</v>
      </c>
      <c r="W1336">
        <v>72.789518174133548</v>
      </c>
      <c r="X1336">
        <v>0.27049873203719366</v>
      </c>
      <c r="Y1336">
        <v>52.739196283154882</v>
      </c>
      <c r="Z1336">
        <v>0.98230437267875381</v>
      </c>
      <c r="AA1336">
        <v>1.9344168992279496</v>
      </c>
      <c r="AB1336">
        <v>66.881458764475511</v>
      </c>
      <c r="AC1336">
        <v>78.732335941496387</v>
      </c>
      <c r="AD1336">
        <v>72.509742101093565</v>
      </c>
      <c r="AE1336">
        <v>30.816119200812743</v>
      </c>
      <c r="AF1336">
        <v>29.545008051818382</v>
      </c>
      <c r="AG1336">
        <v>577.74226542688086</v>
      </c>
      <c r="AH1336">
        <v>99.729501267962803</v>
      </c>
      <c r="AI1336">
        <v>0</v>
      </c>
      <c r="AJ1336">
        <v>117.02424959386884</v>
      </c>
      <c r="AK1336">
        <v>63.39905077695979</v>
      </c>
      <c r="AL1336">
        <v>41.184503557518504</v>
      </c>
      <c r="AM1336">
        <v>13.430201529327588</v>
      </c>
      <c r="AN1336">
        <v>99</v>
      </c>
      <c r="AO1336">
        <v>1</v>
      </c>
      <c r="AP1336">
        <v>99</v>
      </c>
      <c r="AQ1336">
        <v>99</v>
      </c>
      <c r="AR1336">
        <v>198.54344885883347</v>
      </c>
      <c r="AS1336">
        <v>27.159441437177776</v>
      </c>
    </row>
    <row r="1337" spans="1:45">
      <c r="A1337">
        <v>19</v>
      </c>
      <c r="B1337">
        <v>11</v>
      </c>
      <c r="C1337">
        <v>2023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99</v>
      </c>
      <c r="N1337">
        <v>99</v>
      </c>
      <c r="O1337">
        <v>99</v>
      </c>
      <c r="P1337">
        <v>9999</v>
      </c>
      <c r="Q1337">
        <v>171</v>
      </c>
      <c r="R1337">
        <v>323</v>
      </c>
      <c r="S1337">
        <v>3.7244582043343657</v>
      </c>
      <c r="T1337">
        <v>6.6191950464396285</v>
      </c>
      <c r="U1337">
        <v>139.07616099071197</v>
      </c>
      <c r="V1337">
        <v>3.7151702786377694</v>
      </c>
      <c r="W1337">
        <v>51.083591331269346</v>
      </c>
      <c r="X1337">
        <v>0</v>
      </c>
      <c r="Y1337">
        <v>44.242979763201362</v>
      </c>
      <c r="Z1337">
        <v>0.96128909223051051</v>
      </c>
      <c r="AA1337">
        <v>2.2104179106372319</v>
      </c>
      <c r="AB1337">
        <v>68.256415924021724</v>
      </c>
      <c r="AC1337">
        <v>78.109459053684219</v>
      </c>
      <c r="AD1337">
        <v>71.556056555155507</v>
      </c>
      <c r="AE1337">
        <v>0.84138685560967996</v>
      </c>
      <c r="AF1337">
        <v>0.51763574124901124</v>
      </c>
      <c r="AG1337">
        <v>510.40247678018574</v>
      </c>
      <c r="AH1337">
        <v>99.690402476780221</v>
      </c>
      <c r="AI1337">
        <v>0</v>
      </c>
      <c r="AJ1337">
        <v>141.97653490789889</v>
      </c>
      <c r="AK1337">
        <v>43.037435345935826</v>
      </c>
      <c r="AL1337">
        <v>29.2508575960629</v>
      </c>
      <c r="AM1337">
        <v>-7.7534223497812582E-2</v>
      </c>
      <c r="AN1337">
        <v>99</v>
      </c>
      <c r="AO1337">
        <v>2</v>
      </c>
      <c r="AP1337">
        <v>99</v>
      </c>
      <c r="AQ1337">
        <v>99</v>
      </c>
      <c r="AR1337">
        <v>175.24148606811141</v>
      </c>
      <c r="AS1337">
        <v>25.031575886874343</v>
      </c>
    </row>
    <row r="1338" spans="1:45">
      <c r="A1338">
        <v>19</v>
      </c>
      <c r="B1338">
        <v>12</v>
      </c>
      <c r="C1338">
        <v>2023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99</v>
      </c>
      <c r="N1338">
        <v>99</v>
      </c>
      <c r="O1338">
        <v>99</v>
      </c>
      <c r="P1338">
        <v>9999</v>
      </c>
      <c r="Q1338">
        <v>147</v>
      </c>
      <c r="R1338">
        <v>399</v>
      </c>
      <c r="S1338">
        <v>4.5012531328320797</v>
      </c>
      <c r="T1338">
        <v>6.2380952380952399</v>
      </c>
      <c r="U1338">
        <v>119.96265664160399</v>
      </c>
      <c r="V1338">
        <v>12.030075187969922</v>
      </c>
      <c r="W1338">
        <v>45.112781954887218</v>
      </c>
      <c r="X1338">
        <v>0</v>
      </c>
      <c r="Y1338">
        <v>44.12431383759975</v>
      </c>
      <c r="Z1338">
        <v>0.91732062355533883</v>
      </c>
      <c r="AA1338">
        <v>2.0399401389203375</v>
      </c>
      <c r="AB1338">
        <v>76.333641524098255</v>
      </c>
      <c r="AC1338">
        <v>67.79945146083287</v>
      </c>
      <c r="AD1338">
        <v>72.107129916955188</v>
      </c>
      <c r="AE1338">
        <v>1.039360233400193</v>
      </c>
      <c r="AF1338">
        <v>0.55155396331515483</v>
      </c>
      <c r="AG1338">
        <v>519.90977443608995</v>
      </c>
      <c r="AH1338">
        <v>99.498746867167966</v>
      </c>
      <c r="AI1338">
        <v>100</v>
      </c>
      <c r="AJ1338">
        <v>108.56007601766719</v>
      </c>
      <c r="AK1338">
        <v>51.455860189971055</v>
      </c>
      <c r="AL1338">
        <v>31.923113253831051</v>
      </c>
      <c r="AM1338">
        <v>11.750703771956651</v>
      </c>
      <c r="AN1338">
        <v>99</v>
      </c>
      <c r="AO1338">
        <v>3</v>
      </c>
      <c r="AP1338">
        <v>99</v>
      </c>
      <c r="AQ1338">
        <v>99</v>
      </c>
      <c r="AR1338">
        <v>162.93734335839599</v>
      </c>
      <c r="AS1338">
        <v>26.593302409442185</v>
      </c>
    </row>
    <row r="1339" spans="1:45">
      <c r="A1339">
        <v>19</v>
      </c>
      <c r="B1339">
        <v>13</v>
      </c>
      <c r="C1339">
        <v>2023</v>
      </c>
      <c r="D1339">
        <v>99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99</v>
      </c>
      <c r="N1339">
        <v>99</v>
      </c>
      <c r="O1339">
        <v>99</v>
      </c>
      <c r="P1339">
        <v>9999</v>
      </c>
      <c r="Q1339">
        <v>1713</v>
      </c>
      <c r="R1339">
        <v>7739</v>
      </c>
      <c r="S1339">
        <v>6.1150168002067735</v>
      </c>
      <c r="T1339">
        <v>8.8088900374725441</v>
      </c>
      <c r="U1339">
        <v>216.77754231812912</v>
      </c>
      <c r="V1339">
        <v>68.548908127665044</v>
      </c>
      <c r="W1339">
        <v>86.031787052590758</v>
      </c>
      <c r="X1339">
        <v>0.3618038506266959</v>
      </c>
      <c r="Y1339">
        <v>47.407380770290246</v>
      </c>
      <c r="Z1339">
        <v>1.2524812751231329</v>
      </c>
      <c r="AA1339">
        <v>2.0684234450249548</v>
      </c>
      <c r="AB1339">
        <v>68.064384548751121</v>
      </c>
      <c r="AC1339">
        <v>74.154052639093692</v>
      </c>
      <c r="AD1339">
        <v>74.467442775207005</v>
      </c>
      <c r="AE1339">
        <v>20.159420667378676</v>
      </c>
      <c r="AF1339">
        <v>19.331616630730661</v>
      </c>
      <c r="AG1339">
        <v>523.63147693500468</v>
      </c>
      <c r="AH1339">
        <v>99.599431451091874</v>
      </c>
      <c r="AI1339">
        <v>100</v>
      </c>
      <c r="AJ1339">
        <v>95.448970008705501</v>
      </c>
      <c r="AK1339">
        <v>44.101576574428762</v>
      </c>
      <c r="AL1339">
        <v>16.570037082358802</v>
      </c>
      <c r="AM1339">
        <v>-4.7421182776967665</v>
      </c>
      <c r="AN1339">
        <v>99</v>
      </c>
      <c r="AO1339">
        <v>4</v>
      </c>
      <c r="AP1339">
        <v>99</v>
      </c>
      <c r="AQ1339">
        <v>99</v>
      </c>
      <c r="AR1339">
        <v>188.47732265150543</v>
      </c>
      <c r="AS1339">
        <v>31.97184446491902</v>
      </c>
    </row>
    <row r="1340" spans="1:45">
      <c r="A1340">
        <v>19</v>
      </c>
      <c r="B1340">
        <v>14</v>
      </c>
      <c r="C1340">
        <v>2023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  <c r="Q1340">
        <v>1879</v>
      </c>
      <c r="R1340">
        <v>10922</v>
      </c>
      <c r="S1340">
        <v>7.2496795458707197</v>
      </c>
      <c r="T1340">
        <v>7.5128181651712129</v>
      </c>
      <c r="U1340">
        <v>247.24658487456273</v>
      </c>
      <c r="V1340">
        <v>91.576634316059355</v>
      </c>
      <c r="W1340">
        <v>73.76854056033693</v>
      </c>
      <c r="X1340">
        <v>1.3642190075077822</v>
      </c>
      <c r="Y1340">
        <v>46.316109877762088</v>
      </c>
      <c r="Z1340">
        <v>1.2819841004062531</v>
      </c>
      <c r="AA1340">
        <v>1.8492614583889664</v>
      </c>
      <c r="AB1340">
        <v>59.583117717803184</v>
      </c>
      <c r="AC1340">
        <v>61.635369530674673</v>
      </c>
      <c r="AD1340">
        <v>50.706839464120037</v>
      </c>
      <c r="AE1340">
        <v>28.450858318789241</v>
      </c>
      <c r="AF1340">
        <v>31.117271765942871</v>
      </c>
      <c r="AG1340">
        <v>511.45550265519125</v>
      </c>
      <c r="AH1340">
        <v>99.478117560886275</v>
      </c>
      <c r="AI1340">
        <v>100</v>
      </c>
      <c r="AJ1340">
        <v>97.859943154058627</v>
      </c>
      <c r="AK1340">
        <v>40.773662275626549</v>
      </c>
      <c r="AL1340">
        <v>5.3697252903146335</v>
      </c>
      <c r="AM1340">
        <v>-15.789830885591504</v>
      </c>
      <c r="AN1340">
        <v>99</v>
      </c>
      <c r="AO1340">
        <v>5</v>
      </c>
      <c r="AP1340">
        <v>99</v>
      </c>
      <c r="AQ1340">
        <v>99</v>
      </c>
      <c r="AR1340">
        <v>192.40606116095952</v>
      </c>
      <c r="AS1340">
        <v>34.431301934865814</v>
      </c>
    </row>
    <row r="1341" spans="1:45">
      <c r="A1341">
        <v>19</v>
      </c>
      <c r="B1341">
        <v>15</v>
      </c>
      <c r="C1341">
        <v>2023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  <c r="Q1341">
        <v>1161</v>
      </c>
      <c r="R1341">
        <v>5295</v>
      </c>
      <c r="S1341">
        <v>6.3431539187913115</v>
      </c>
      <c r="T1341">
        <v>7.7357884796978276</v>
      </c>
      <c r="U1341">
        <v>232.66698772426716</v>
      </c>
      <c r="V1341">
        <v>71.463644948064214</v>
      </c>
      <c r="W1341">
        <v>73.408876298394716</v>
      </c>
      <c r="X1341">
        <v>1.6052880075542963</v>
      </c>
      <c r="Y1341">
        <v>54.258998425976891</v>
      </c>
      <c r="Z1341">
        <v>1.5247092528955115</v>
      </c>
      <c r="AA1341">
        <v>2.05951891130068</v>
      </c>
      <c r="AB1341">
        <v>73.224581531202304</v>
      </c>
      <c r="AC1341">
        <v>66.860290275362701</v>
      </c>
      <c r="AD1341">
        <v>60.858594150014056</v>
      </c>
      <c r="AE1341">
        <v>13.793013623694288</v>
      </c>
      <c r="AF1341">
        <v>14.196123560320684</v>
      </c>
      <c r="AG1341">
        <v>525.67403210576003</v>
      </c>
      <c r="AH1341">
        <v>99.52785646836638</v>
      </c>
      <c r="AI1341">
        <v>100</v>
      </c>
      <c r="AJ1341">
        <v>114.6089375670103</v>
      </c>
      <c r="AK1341">
        <v>29.788771892487095</v>
      </c>
      <c r="AL1341">
        <v>8.02670242016743</v>
      </c>
      <c r="AM1341">
        <v>-10.223076690194</v>
      </c>
      <c r="AN1341">
        <v>99</v>
      </c>
      <c r="AO1341">
        <v>6</v>
      </c>
      <c r="AP1341">
        <v>99</v>
      </c>
      <c r="AQ1341">
        <v>99</v>
      </c>
      <c r="AR1341">
        <v>192.21152030217189</v>
      </c>
      <c r="AS1341">
        <v>32.303847275733816</v>
      </c>
    </row>
    <row r="1342" spans="1:45">
      <c r="A1342">
        <v>19</v>
      </c>
      <c r="B1342">
        <v>16</v>
      </c>
      <c r="C1342">
        <v>2023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  <c r="Q1342">
        <v>894</v>
      </c>
      <c r="R1342">
        <v>1417</v>
      </c>
      <c r="S1342">
        <v>5.2225433526011562</v>
      </c>
      <c r="T1342">
        <v>7.4530698659139052</v>
      </c>
      <c r="U1342">
        <v>216.6978828510936</v>
      </c>
      <c r="V1342">
        <v>41.848976711362042</v>
      </c>
      <c r="W1342">
        <v>69.513055751587856</v>
      </c>
      <c r="X1342">
        <v>0.77628793225123505</v>
      </c>
      <c r="Y1342">
        <v>55.890794022734013</v>
      </c>
      <c r="Z1342">
        <v>1.5831199817344972</v>
      </c>
      <c r="AA1342">
        <v>2.1080765390477687</v>
      </c>
      <c r="AB1342">
        <v>44.233360695366713</v>
      </c>
      <c r="AC1342">
        <v>62.836971527199793</v>
      </c>
      <c r="AD1342">
        <v>33.256861223042677</v>
      </c>
      <c r="AE1342">
        <v>3.6911615306468009</v>
      </c>
      <c r="AF1342">
        <v>3.5382910800169278</v>
      </c>
      <c r="AG1342">
        <v>598.70078740157476</v>
      </c>
      <c r="AH1342">
        <v>8.8214537755822136</v>
      </c>
      <c r="AI1342">
        <v>0</v>
      </c>
      <c r="AJ1342">
        <v>177.09107559247087</v>
      </c>
      <c r="AK1342">
        <v>-141.32141930586488</v>
      </c>
      <c r="AL1342">
        <v>-57.827685412766606</v>
      </c>
      <c r="AM1342">
        <v>-89.739771545564651</v>
      </c>
      <c r="AN1342">
        <v>99</v>
      </c>
      <c r="AO1342">
        <v>9</v>
      </c>
      <c r="AP1342">
        <v>99</v>
      </c>
      <c r="AQ1342">
        <v>99</v>
      </c>
      <c r="AR1342">
        <v>184.7952755905512</v>
      </c>
      <c r="AS1342">
        <v>29.324331215465502</v>
      </c>
    </row>
    <row r="1343" spans="1:45">
      <c r="A1343">
        <v>19</v>
      </c>
      <c r="B1343">
        <v>17</v>
      </c>
      <c r="C1343">
        <v>2022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  <c r="Q1343">
        <v>158</v>
      </c>
      <c r="R1343">
        <v>366</v>
      </c>
      <c r="S1343">
        <v>3.8415300546448097</v>
      </c>
      <c r="T1343">
        <v>7.636612021857923</v>
      </c>
      <c r="U1343">
        <v>241.24295081967205</v>
      </c>
      <c r="V1343">
        <v>7.3770491803278686</v>
      </c>
      <c r="W1343">
        <v>71.038251366120221</v>
      </c>
      <c r="X1343">
        <v>3.0054644808743154</v>
      </c>
      <c r="Y1343">
        <v>52.556852719654387</v>
      </c>
      <c r="Z1343">
        <v>1.0824086972555844</v>
      </c>
      <c r="AA1343">
        <v>1.961841862710066</v>
      </c>
      <c r="AB1343">
        <v>69.429167642515608</v>
      </c>
      <c r="AC1343">
        <v>79.998308296144131</v>
      </c>
      <c r="AD1343">
        <v>78.991052364019581</v>
      </c>
      <c r="AE1343">
        <v>1.0867951420851023</v>
      </c>
      <c r="AF1343">
        <v>1.1389178311697656</v>
      </c>
      <c r="AG1343">
        <v>596.73224043715857</v>
      </c>
      <c r="AH1343">
        <v>98.360655737704931</v>
      </c>
      <c r="AI1343">
        <v>0</v>
      </c>
      <c r="AJ1343">
        <v>98.129914997338503</v>
      </c>
      <c r="AK1343">
        <v>53.397830231673211</v>
      </c>
      <c r="AL1343">
        <v>26.149906232229711</v>
      </c>
      <c r="AM1343">
        <v>0.74461142899898147</v>
      </c>
      <c r="AN1343">
        <v>99</v>
      </c>
      <c r="AO1343">
        <v>0</v>
      </c>
      <c r="AP1343">
        <v>99</v>
      </c>
      <c r="AQ1343">
        <v>99</v>
      </c>
      <c r="AR1343">
        <v>208.39890710382517</v>
      </c>
      <c r="AS1343">
        <v>26.335750187731112</v>
      </c>
    </row>
    <row r="1344" spans="1:45">
      <c r="A1344">
        <v>19</v>
      </c>
      <c r="B1344">
        <v>18</v>
      </c>
      <c r="C1344">
        <v>2022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  <c r="Q1344">
        <v>3927</v>
      </c>
      <c r="R1344">
        <v>10556</v>
      </c>
      <c r="S1344">
        <v>4.3191731462165759</v>
      </c>
      <c r="T1344">
        <v>7.5358090185676385</v>
      </c>
      <c r="U1344">
        <v>219.13243463433119</v>
      </c>
      <c r="V1344">
        <v>10.865858279651382</v>
      </c>
      <c r="W1344">
        <v>72.423266388783617</v>
      </c>
      <c r="X1344">
        <v>0.30314513073133753</v>
      </c>
      <c r="Y1344">
        <v>52.584432566089262</v>
      </c>
      <c r="Z1344">
        <v>0.99206355297331072</v>
      </c>
      <c r="AA1344">
        <v>1.9456781663464016</v>
      </c>
      <c r="AB1344">
        <v>66.625180997755095</v>
      </c>
      <c r="AC1344">
        <v>78.309850377382205</v>
      </c>
      <c r="AD1344">
        <v>71.661360678579683</v>
      </c>
      <c r="AE1344">
        <v>31.344834753689462</v>
      </c>
      <c r="AF1344">
        <v>29.837519818874753</v>
      </c>
      <c r="AG1344">
        <v>574.32398635846914</v>
      </c>
      <c r="AH1344">
        <v>97.044334975369438</v>
      </c>
      <c r="AI1344">
        <v>0</v>
      </c>
      <c r="AJ1344">
        <v>113.1944634015986</v>
      </c>
      <c r="AK1344">
        <v>66.796383008915214</v>
      </c>
      <c r="AL1344">
        <v>42.12267896676056</v>
      </c>
      <c r="AM1344">
        <v>13.746642257698181</v>
      </c>
      <c r="AN1344">
        <v>99</v>
      </c>
      <c r="AO1344">
        <v>1</v>
      </c>
      <c r="AP1344">
        <v>99</v>
      </c>
      <c r="AQ1344">
        <v>99</v>
      </c>
      <c r="AR1344">
        <v>198.34842743463437</v>
      </c>
      <c r="AS1344">
        <v>27.549044052821912</v>
      </c>
    </row>
    <row r="1345" spans="1:45">
      <c r="A1345">
        <v>19</v>
      </c>
      <c r="B1345">
        <v>19</v>
      </c>
      <c r="C1345">
        <v>2022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  <c r="Q1345">
        <v>160</v>
      </c>
      <c r="R1345">
        <v>307</v>
      </c>
      <c r="S1345">
        <v>3.872964169381107</v>
      </c>
      <c r="T1345">
        <v>6.7785016286644941</v>
      </c>
      <c r="U1345">
        <v>145.84465798045611</v>
      </c>
      <c r="V1345">
        <v>4.5602605863192194</v>
      </c>
      <c r="W1345">
        <v>53.094462540716627</v>
      </c>
      <c r="X1345">
        <v>0</v>
      </c>
      <c r="Y1345">
        <v>38.492471544441038</v>
      </c>
      <c r="Z1345">
        <v>0.93788451850516963</v>
      </c>
      <c r="AA1345">
        <v>2.206695549173022</v>
      </c>
      <c r="AB1345">
        <v>62.509994126753512</v>
      </c>
      <c r="AC1345">
        <v>76.588427897021404</v>
      </c>
      <c r="AD1345">
        <v>72.140314372535443</v>
      </c>
      <c r="AE1345">
        <v>0.91160138967247684</v>
      </c>
      <c r="AF1345">
        <v>0.57754466550649519</v>
      </c>
      <c r="AG1345">
        <v>514.90879478827355</v>
      </c>
      <c r="AH1345">
        <v>95.114006514657987</v>
      </c>
      <c r="AI1345">
        <v>0</v>
      </c>
      <c r="AJ1345">
        <v>111.74641846571862</v>
      </c>
      <c r="AK1345">
        <v>50.207087542399805</v>
      </c>
      <c r="AL1345">
        <v>29.143800306800511</v>
      </c>
      <c r="AM1345">
        <v>-3.0444465847335347</v>
      </c>
      <c r="AN1345">
        <v>99</v>
      </c>
      <c r="AO1345">
        <v>2</v>
      </c>
      <c r="AP1345">
        <v>99</v>
      </c>
      <c r="AQ1345">
        <v>99</v>
      </c>
      <c r="AR1345">
        <v>177.10097719869702</v>
      </c>
      <c r="AS1345">
        <v>25.742895339553456</v>
      </c>
    </row>
    <row r="1346" spans="1:45">
      <c r="A1346">
        <v>19</v>
      </c>
      <c r="B1346">
        <v>20</v>
      </c>
      <c r="C1346">
        <v>2022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  <c r="Q1346">
        <v>133</v>
      </c>
      <c r="R1346">
        <v>314</v>
      </c>
      <c r="S1346">
        <v>4.5891719745222925</v>
      </c>
      <c r="T1346">
        <v>6.3407643312101936</v>
      </c>
      <c r="U1346">
        <v>130.49452229299357</v>
      </c>
      <c r="V1346">
        <v>14.3312101910828</v>
      </c>
      <c r="W1346">
        <v>44.904458598726094</v>
      </c>
      <c r="X1346">
        <v>0</v>
      </c>
      <c r="Y1346">
        <v>37.792834329838776</v>
      </c>
      <c r="Z1346">
        <v>0.85957178035577364</v>
      </c>
      <c r="AA1346">
        <v>1.9108625262278172</v>
      </c>
      <c r="AB1346">
        <v>66.237698885727326</v>
      </c>
      <c r="AC1346">
        <v>67.490438631054545</v>
      </c>
      <c r="AD1346">
        <v>68.047887363945009</v>
      </c>
      <c r="AE1346">
        <v>0.93238708911126267</v>
      </c>
      <c r="AF1346">
        <v>0.52854090619453364</v>
      </c>
      <c r="AG1346">
        <v>529.45541401273908</v>
      </c>
      <c r="AH1346">
        <v>92.675159235668772</v>
      </c>
      <c r="AI1346">
        <v>100</v>
      </c>
      <c r="AJ1346">
        <v>87.098704455475101</v>
      </c>
      <c r="AK1346">
        <v>40.960150386207566</v>
      </c>
      <c r="AL1346">
        <v>19.577570141688312</v>
      </c>
      <c r="AM1346">
        <v>-5.8372763051331988</v>
      </c>
      <c r="AN1346">
        <v>99</v>
      </c>
      <c r="AO1346">
        <v>3</v>
      </c>
      <c r="AP1346">
        <v>99</v>
      </c>
      <c r="AQ1346">
        <v>99</v>
      </c>
      <c r="AR1346">
        <v>167.52866242038212</v>
      </c>
      <c r="AS1346">
        <v>27.086338925702659</v>
      </c>
    </row>
    <row r="1347" spans="1:45">
      <c r="A1347">
        <v>19</v>
      </c>
      <c r="B1347">
        <v>21</v>
      </c>
      <c r="C1347">
        <v>2022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  <c r="Q1347">
        <v>1451</v>
      </c>
      <c r="R1347">
        <v>5734</v>
      </c>
      <c r="S1347">
        <v>6.1781228192602917</v>
      </c>
      <c r="T1347">
        <v>8.8569933728636219</v>
      </c>
      <c r="U1347">
        <v>220.74495640041837</v>
      </c>
      <c r="V1347">
        <v>70.177886292291589</v>
      </c>
      <c r="W1347">
        <v>86.920125566794553</v>
      </c>
      <c r="X1347">
        <v>0.50575514475061034</v>
      </c>
      <c r="Y1347">
        <v>46.63055955260532</v>
      </c>
      <c r="Z1347">
        <v>1.203471188565941</v>
      </c>
      <c r="AA1347">
        <v>2.0859928895251958</v>
      </c>
      <c r="AB1347">
        <v>65.12993777590863</v>
      </c>
      <c r="AC1347">
        <v>73.590839916389186</v>
      </c>
      <c r="AD1347">
        <v>70.058918186527123</v>
      </c>
      <c r="AE1347">
        <v>17.026457225999941</v>
      </c>
      <c r="AF1347">
        <v>16.326953399961205</v>
      </c>
      <c r="AG1347">
        <v>529.29107080572021</v>
      </c>
      <c r="AH1347">
        <v>92.832228810603397</v>
      </c>
      <c r="AI1347">
        <v>100</v>
      </c>
      <c r="AJ1347">
        <v>96.656321969671907</v>
      </c>
      <c r="AK1347">
        <v>47.155146683408091</v>
      </c>
      <c r="AL1347">
        <v>24.617261043684845</v>
      </c>
      <c r="AM1347">
        <v>-4.7400149655986947</v>
      </c>
      <c r="AN1347">
        <v>99</v>
      </c>
      <c r="AO1347">
        <v>4</v>
      </c>
      <c r="AP1347">
        <v>99</v>
      </c>
      <c r="AQ1347">
        <v>99</v>
      </c>
      <c r="AR1347">
        <v>189.1002790373212</v>
      </c>
      <c r="AS1347">
        <v>32.265432981161176</v>
      </c>
    </row>
    <row r="1348" spans="1:45">
      <c r="A1348">
        <v>19</v>
      </c>
      <c r="B1348">
        <v>22</v>
      </c>
      <c r="C1348">
        <v>2022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  <c r="Q1348">
        <v>1813</v>
      </c>
      <c r="R1348">
        <v>9605</v>
      </c>
      <c r="S1348">
        <v>7.3273276400749854</v>
      </c>
      <c r="T1348">
        <v>7.4641332639250386</v>
      </c>
      <c r="U1348">
        <v>250.79165955231684</v>
      </c>
      <c r="V1348">
        <v>92.99323269130663</v>
      </c>
      <c r="W1348">
        <v>72.920353982300881</v>
      </c>
      <c r="X1348">
        <v>1.1764705882352939</v>
      </c>
      <c r="Y1348">
        <v>44.05837430142951</v>
      </c>
      <c r="Z1348">
        <v>1.2322721038255549</v>
      </c>
      <c r="AA1348">
        <v>1.8149960645001939</v>
      </c>
      <c r="AB1348">
        <v>56.416521271035379</v>
      </c>
      <c r="AC1348">
        <v>61.345946023687695</v>
      </c>
      <c r="AD1348">
        <v>49.677765468707264</v>
      </c>
      <c r="AE1348">
        <v>28.520949015648657</v>
      </c>
      <c r="AF1348">
        <v>31.071851562962593</v>
      </c>
      <c r="AG1348">
        <v>513.52118688183236</v>
      </c>
      <c r="AH1348">
        <v>94.492451847995838</v>
      </c>
      <c r="AI1348">
        <v>100</v>
      </c>
      <c r="AJ1348">
        <v>97.604352218220811</v>
      </c>
      <c r="AK1348">
        <v>43.186910727917848</v>
      </c>
      <c r="AL1348">
        <v>8.9078435937482112</v>
      </c>
      <c r="AM1348">
        <v>-16.151791009033381</v>
      </c>
      <c r="AN1348">
        <v>99</v>
      </c>
      <c r="AO1348">
        <v>5</v>
      </c>
      <c r="AP1348">
        <v>99</v>
      </c>
      <c r="AQ1348">
        <v>99</v>
      </c>
      <c r="AR1348">
        <v>192.93586673607496</v>
      </c>
      <c r="AS1348">
        <v>34.694409969036606</v>
      </c>
    </row>
    <row r="1349" spans="1:45">
      <c r="A1349">
        <v>19</v>
      </c>
      <c r="B1349">
        <v>23</v>
      </c>
      <c r="C1349">
        <v>2022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  <c r="Q1349">
        <v>1288</v>
      </c>
      <c r="R1349">
        <v>5402</v>
      </c>
      <c r="S1349">
        <v>6.6172222222222228</v>
      </c>
      <c r="T1349">
        <v>7.9133654202147357</v>
      </c>
      <c r="U1349">
        <v>238.64965012958183</v>
      </c>
      <c r="V1349">
        <v>75.897815623843002</v>
      </c>
      <c r="W1349">
        <v>76.619770455386899</v>
      </c>
      <c r="X1349">
        <v>1.5549796371714175</v>
      </c>
      <c r="Y1349">
        <v>52.154369694211091</v>
      </c>
      <c r="Z1349">
        <v>1.5453303004225587</v>
      </c>
      <c r="AA1349">
        <v>1.9971960637643875</v>
      </c>
      <c r="AB1349">
        <v>68.817942744569493</v>
      </c>
      <c r="AC1349">
        <v>64.08919041390844</v>
      </c>
      <c r="AD1349">
        <v>56.608631455145591</v>
      </c>
      <c r="AE1349">
        <v>16.04062119547466</v>
      </c>
      <c r="AF1349">
        <v>16.629226813194979</v>
      </c>
      <c r="AG1349">
        <v>520.05016660496119</v>
      </c>
      <c r="AH1349">
        <v>94.187338022954478</v>
      </c>
      <c r="AI1349">
        <v>100</v>
      </c>
      <c r="AJ1349">
        <v>104.36787864077378</v>
      </c>
      <c r="AK1349">
        <v>34.975415078624259</v>
      </c>
      <c r="AL1349">
        <v>10.675882844445802</v>
      </c>
      <c r="AM1349">
        <v>-15.495459302173147</v>
      </c>
      <c r="AN1349">
        <v>99</v>
      </c>
      <c r="AO1349">
        <v>6</v>
      </c>
      <c r="AP1349">
        <v>99</v>
      </c>
      <c r="AQ1349">
        <v>99</v>
      </c>
      <c r="AR1349">
        <v>192.35283228433912</v>
      </c>
      <c r="AS1349">
        <v>33.166920897599141</v>
      </c>
    </row>
    <row r="1350" spans="1:45">
      <c r="A1350">
        <v>19</v>
      </c>
      <c r="B1350">
        <v>24</v>
      </c>
      <c r="C1350">
        <v>2022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  <c r="Q1350">
        <v>966</v>
      </c>
      <c r="R1350">
        <v>1393</v>
      </c>
      <c r="S1350">
        <v>5.0821613619541086</v>
      </c>
      <c r="T1350">
        <v>7.4386216798277101</v>
      </c>
      <c r="U1350">
        <v>216.46109117013671</v>
      </c>
      <c r="V1350">
        <v>38.119167264895907</v>
      </c>
      <c r="W1350">
        <v>67.910983488872915</v>
      </c>
      <c r="X1350">
        <v>0.57430007178750897</v>
      </c>
      <c r="Y1350">
        <v>53.375212188769957</v>
      </c>
      <c r="Z1350">
        <v>1.3826659425099483</v>
      </c>
      <c r="AA1350">
        <v>2.0883229434573418</v>
      </c>
      <c r="AB1350">
        <v>27.711472466494087</v>
      </c>
      <c r="AC1350">
        <v>59.23780243807014</v>
      </c>
      <c r="AD1350">
        <v>18.562972387768511</v>
      </c>
      <c r="AE1350">
        <v>4.136354188318438</v>
      </c>
      <c r="AF1350">
        <v>3.8894450021356737</v>
      </c>
      <c r="AG1350">
        <v>586.71333333333325</v>
      </c>
      <c r="AH1350">
        <v>10.33740129217516</v>
      </c>
      <c r="AI1350">
        <v>0</v>
      </c>
      <c r="AJ1350">
        <v>102.34492898472732</v>
      </c>
      <c r="AK1350">
        <v>21.620971728753936</v>
      </c>
      <c r="AL1350">
        <v>-26.013527725253965</v>
      </c>
      <c r="AM1350">
        <v>-76.163788788909486</v>
      </c>
      <c r="AN1350">
        <v>99</v>
      </c>
      <c r="AO1350">
        <v>9</v>
      </c>
      <c r="AP1350">
        <v>99</v>
      </c>
      <c r="AQ1350">
        <v>99</v>
      </c>
      <c r="AR1350">
        <v>192.88</v>
      </c>
      <c r="AS1350">
        <v>29.719776628771001</v>
      </c>
    </row>
    <row r="1351" spans="1:45" ht="13.2" customHeight="1">
      <c r="A1351">
        <v>20</v>
      </c>
      <c r="B1351">
        <v>1</v>
      </c>
      <c r="C1351">
        <v>2024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  <c r="Q1351">
        <v>824</v>
      </c>
      <c r="R1351">
        <v>1776</v>
      </c>
      <c r="S1351">
        <v>5.7588571428571402</v>
      </c>
      <c r="T1351">
        <v>8.3034909909909906</v>
      </c>
      <c r="U1351">
        <v>225.16238738738753</v>
      </c>
      <c r="V1351">
        <v>56.25</v>
      </c>
      <c r="W1351">
        <v>77.927927927927954</v>
      </c>
      <c r="X1351">
        <v>0.50675675675675691</v>
      </c>
      <c r="Y1351">
        <v>50.319209585498641</v>
      </c>
      <c r="Z1351">
        <v>1.6600028473494579</v>
      </c>
      <c r="AA1351">
        <v>2.2605381788474501</v>
      </c>
      <c r="AB1351">
        <v>43.019020709686046</v>
      </c>
      <c r="AC1351">
        <v>64.278879310649884</v>
      </c>
      <c r="AD1351">
        <v>47.988036103471181</v>
      </c>
      <c r="AE1351">
        <v>4.8169243287225374</v>
      </c>
      <c r="AF1351">
        <v>4.8027037352151192</v>
      </c>
      <c r="AG1351">
        <v>564</v>
      </c>
      <c r="AH1351">
        <v>2.0833333333333339</v>
      </c>
      <c r="AI1351">
        <v>0</v>
      </c>
      <c r="AJ1351">
        <v>12</v>
      </c>
      <c r="AK1351">
        <v>-2948.1241060179018</v>
      </c>
      <c r="AL1351">
        <v>-2563.0954962146725</v>
      </c>
      <c r="AM1351">
        <v>-1784.6803829914427</v>
      </c>
      <c r="AN1351">
        <v>99</v>
      </c>
      <c r="AO1351">
        <v>99</v>
      </c>
      <c r="AP1351">
        <v>0</v>
      </c>
      <c r="AQ1351">
        <v>99</v>
      </c>
      <c r="AR1351">
        <v>181.32432432432435</v>
      </c>
      <c r="AS1351">
        <v>30.539684528402368</v>
      </c>
    </row>
    <row r="1352" spans="1:45">
      <c r="A1352">
        <v>20</v>
      </c>
      <c r="B1352">
        <v>2</v>
      </c>
      <c r="C1352">
        <v>2024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  <c r="Q1352">
        <v>3555</v>
      </c>
      <c r="R1352">
        <v>9575</v>
      </c>
      <c r="S1352">
        <v>4.2679205851619653</v>
      </c>
      <c r="T1352">
        <v>7.597284595300259</v>
      </c>
      <c r="U1352">
        <v>219.18310182767672</v>
      </c>
      <c r="V1352">
        <v>9.5143603133159278</v>
      </c>
      <c r="W1352">
        <v>74.339425587467375</v>
      </c>
      <c r="X1352">
        <v>0.29242819843342038</v>
      </c>
      <c r="Y1352">
        <v>50.789545917479913</v>
      </c>
      <c r="Z1352">
        <v>0.96356474194006625</v>
      </c>
      <c r="AA1352">
        <v>1.8444788660084277</v>
      </c>
      <c r="AB1352">
        <v>64.60082671130121</v>
      </c>
      <c r="AC1352">
        <v>76.412547686337902</v>
      </c>
      <c r="AD1352">
        <v>70.524172648464059</v>
      </c>
      <c r="AE1352">
        <v>25.969622999728777</v>
      </c>
      <c r="AF1352">
        <v>25.205356369813568</v>
      </c>
      <c r="AG1352">
        <v>581.12490861618801</v>
      </c>
      <c r="AH1352">
        <v>99.728459530026115</v>
      </c>
      <c r="AI1352">
        <v>0</v>
      </c>
      <c r="AJ1352">
        <v>108.02527148933306</v>
      </c>
      <c r="AK1352">
        <v>64.001936119965052</v>
      </c>
      <c r="AL1352">
        <v>37.639500994737375</v>
      </c>
      <c r="AM1352">
        <v>9.1686908419521309</v>
      </c>
      <c r="AN1352">
        <v>99</v>
      </c>
      <c r="AO1352">
        <v>99</v>
      </c>
      <c r="AP1352">
        <v>1</v>
      </c>
      <c r="AQ1352">
        <v>99</v>
      </c>
      <c r="AR1352">
        <v>198.70255874673629</v>
      </c>
      <c r="AS1352">
        <v>27.455360344147184</v>
      </c>
    </row>
    <row r="1353" spans="1:45">
      <c r="A1353">
        <v>20</v>
      </c>
      <c r="B1353">
        <v>3</v>
      </c>
      <c r="C1353">
        <v>2024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  <c r="Q1353">
        <v>122</v>
      </c>
      <c r="R1353">
        <v>228</v>
      </c>
      <c r="S1353">
        <v>3.6710526315789473</v>
      </c>
      <c r="T1353">
        <v>7.7017543859649118</v>
      </c>
      <c r="U1353">
        <v>182.98377192982451</v>
      </c>
      <c r="V1353">
        <v>7.0175438596491215</v>
      </c>
      <c r="W1353">
        <v>75.438596491228054</v>
      </c>
      <c r="X1353">
        <v>0</v>
      </c>
      <c r="Y1353">
        <v>44.952453924593812</v>
      </c>
      <c r="Z1353">
        <v>1.1127824840817002</v>
      </c>
      <c r="AA1353">
        <v>1.7767001966557403</v>
      </c>
      <c r="AB1353">
        <v>72.258845746452948</v>
      </c>
      <c r="AC1353">
        <v>75.769006898344259</v>
      </c>
      <c r="AD1353">
        <v>67.357763640814994</v>
      </c>
      <c r="AE1353">
        <v>0.61838893409275819</v>
      </c>
      <c r="AF1353">
        <v>0.50106539885701917</v>
      </c>
      <c r="AG1353">
        <v>591.91666666666652</v>
      </c>
      <c r="AH1353">
        <v>100</v>
      </c>
      <c r="AI1353">
        <v>0</v>
      </c>
      <c r="AJ1353">
        <v>100.4233891613069</v>
      </c>
      <c r="AK1353">
        <v>36.493353961627577</v>
      </c>
      <c r="AL1353">
        <v>27.621085535341404</v>
      </c>
      <c r="AM1353">
        <v>-7.6543846805384703</v>
      </c>
      <c r="AN1353">
        <v>99</v>
      </c>
      <c r="AO1353">
        <v>99</v>
      </c>
      <c r="AP1353">
        <v>2</v>
      </c>
      <c r="AQ1353">
        <v>99</v>
      </c>
      <c r="AR1353">
        <v>191.57456140350877</v>
      </c>
      <c r="AS1353">
        <v>25.60952864799194</v>
      </c>
    </row>
    <row r="1354" spans="1:45">
      <c r="A1354">
        <v>20</v>
      </c>
      <c r="B1354">
        <v>4</v>
      </c>
      <c r="C1354">
        <v>2024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  <c r="Q1354">
        <v>67</v>
      </c>
      <c r="R1354">
        <v>134</v>
      </c>
      <c r="S1354">
        <v>3.7388059701492553</v>
      </c>
      <c r="T1354">
        <v>7.0671641791044753</v>
      </c>
      <c r="U1354">
        <v>139.63955223880595</v>
      </c>
      <c r="V1354">
        <v>1.4925373134328361</v>
      </c>
      <c r="W1354">
        <v>62.686567164179095</v>
      </c>
      <c r="X1354">
        <v>0</v>
      </c>
      <c r="Y1354">
        <v>35.674490276890097</v>
      </c>
      <c r="Z1354">
        <v>0.92178529307617052</v>
      </c>
      <c r="AA1354">
        <v>1.9285667139251743</v>
      </c>
      <c r="AB1354">
        <v>53.877047929116713</v>
      </c>
      <c r="AC1354">
        <v>73.031086625417771</v>
      </c>
      <c r="AD1354">
        <v>61.856180522095251</v>
      </c>
      <c r="AE1354">
        <v>0.36343911038784926</v>
      </c>
      <c r="AF1354">
        <v>0.22472957825789563</v>
      </c>
      <c r="AG1354">
        <v>514.26865671641792</v>
      </c>
      <c r="AH1354">
        <v>100</v>
      </c>
      <c r="AI1354">
        <v>0</v>
      </c>
      <c r="AJ1354">
        <v>118.41919999749344</v>
      </c>
      <c r="AK1354">
        <v>49.747829039729439</v>
      </c>
      <c r="AL1354">
        <v>21.584873415720015</v>
      </c>
      <c r="AM1354">
        <v>-18.380994969568519</v>
      </c>
      <c r="AN1354">
        <v>99</v>
      </c>
      <c r="AO1354">
        <v>99</v>
      </c>
      <c r="AP1354">
        <v>3</v>
      </c>
      <c r="AQ1354">
        <v>99</v>
      </c>
      <c r="AR1354">
        <v>176.26119402985077</v>
      </c>
      <c r="AS1354">
        <v>25.026917102278361</v>
      </c>
    </row>
    <row r="1355" spans="1:45">
      <c r="A1355">
        <v>20</v>
      </c>
      <c r="B1355">
        <v>5</v>
      </c>
      <c r="C1355">
        <v>2024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  <c r="Q1355">
        <v>19</v>
      </c>
      <c r="R1355">
        <v>31</v>
      </c>
      <c r="S1355">
        <v>3.7096774193548394</v>
      </c>
      <c r="T1355">
        <v>6.67741935483871</v>
      </c>
      <c r="U1355">
        <v>148.20322580645157</v>
      </c>
      <c r="V1355">
        <v>3.2258064516129026</v>
      </c>
      <c r="W1355">
        <v>54.838709677419359</v>
      </c>
      <c r="X1355">
        <v>0</v>
      </c>
      <c r="Y1355">
        <v>40.154102219798943</v>
      </c>
      <c r="Z1355">
        <v>0.77015073460086048</v>
      </c>
      <c r="AA1355">
        <v>1.7668469596940843</v>
      </c>
      <c r="AB1355">
        <v>54.057305119995029</v>
      </c>
      <c r="AC1355">
        <v>82.544758351338785</v>
      </c>
      <c r="AD1355">
        <v>68.977663983748883</v>
      </c>
      <c r="AE1355">
        <v>8.4079197179278559E-2</v>
      </c>
      <c r="AF1355">
        <v>5.51780491024466E-2</v>
      </c>
      <c r="AG1355">
        <v>538.41935483870975</v>
      </c>
      <c r="AH1355">
        <v>100</v>
      </c>
      <c r="AI1355">
        <v>0</v>
      </c>
      <c r="AJ1355">
        <v>108.66722632423816</v>
      </c>
      <c r="AK1355">
        <v>68.71957965166024</v>
      </c>
      <c r="AL1355">
        <v>53.246314590200122</v>
      </c>
      <c r="AM1355">
        <v>12.672482824058161</v>
      </c>
      <c r="AN1355">
        <v>99</v>
      </c>
      <c r="AO1355">
        <v>99</v>
      </c>
      <c r="AP1355">
        <v>4</v>
      </c>
      <c r="AQ1355">
        <v>99</v>
      </c>
      <c r="AR1355">
        <v>178.83870967741939</v>
      </c>
      <c r="AS1355">
        <v>25.290479357208753</v>
      </c>
    </row>
    <row r="1356" spans="1:45">
      <c r="A1356">
        <v>20</v>
      </c>
      <c r="B1356">
        <v>6</v>
      </c>
      <c r="C1356">
        <v>2024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  <c r="Q1356">
        <v>12</v>
      </c>
      <c r="R1356">
        <v>17</v>
      </c>
      <c r="S1356">
        <v>3.8823529411764697</v>
      </c>
      <c r="T1356">
        <v>6.9411764705882355</v>
      </c>
      <c r="U1356">
        <v>130.00588235294117</v>
      </c>
      <c r="V1356">
        <v>0</v>
      </c>
      <c r="W1356">
        <v>64.705882352941188</v>
      </c>
      <c r="X1356">
        <v>0</v>
      </c>
      <c r="Y1356">
        <v>21.797314205525357</v>
      </c>
      <c r="Z1356">
        <v>0.96298267904381729</v>
      </c>
      <c r="AA1356">
        <v>1.8620225636875776</v>
      </c>
      <c r="AB1356">
        <v>46.214819110210385</v>
      </c>
      <c r="AC1356">
        <v>70.205730568709427</v>
      </c>
      <c r="AD1356">
        <v>81.627991313940285</v>
      </c>
      <c r="AE1356">
        <v>4.610794684024952E-2</v>
      </c>
      <c r="AF1356">
        <v>2.6543544461902192E-2</v>
      </c>
      <c r="AG1356">
        <v>476.11764705882354</v>
      </c>
      <c r="AH1356">
        <v>100</v>
      </c>
      <c r="AI1356">
        <v>0</v>
      </c>
      <c r="AJ1356">
        <v>135.9173115204029</v>
      </c>
      <c r="AK1356">
        <v>13.007486888061703</v>
      </c>
      <c r="AL1356">
        <v>-47.575596869072385</v>
      </c>
      <c r="AM1356">
        <v>-68.661660217139882</v>
      </c>
      <c r="AN1356">
        <v>99</v>
      </c>
      <c r="AO1356">
        <v>99</v>
      </c>
      <c r="AP1356">
        <v>5</v>
      </c>
      <c r="AQ1356">
        <v>99</v>
      </c>
      <c r="AR1356">
        <v>171.41176470588235</v>
      </c>
      <c r="AS1356">
        <v>25.754412487558081</v>
      </c>
    </row>
    <row r="1357" spans="1:45">
      <c r="A1357">
        <v>20</v>
      </c>
      <c r="B1357">
        <v>7</v>
      </c>
      <c r="C1357">
        <v>2024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  <c r="Q1357">
        <v>12</v>
      </c>
      <c r="R1357">
        <v>43</v>
      </c>
      <c r="S1357">
        <v>3.8372093023255824</v>
      </c>
      <c r="T1357">
        <v>6.7906976744186007</v>
      </c>
      <c r="U1357">
        <v>163.13720930232557</v>
      </c>
      <c r="V1357">
        <v>0</v>
      </c>
      <c r="W1357">
        <v>60.465116279069761</v>
      </c>
      <c r="X1357">
        <v>0</v>
      </c>
      <c r="Y1357">
        <v>35.611645751667339</v>
      </c>
      <c r="Z1357">
        <v>0.986660624911461</v>
      </c>
      <c r="AA1357">
        <v>1.7726361860613511</v>
      </c>
      <c r="AB1357">
        <v>54.11175068450585</v>
      </c>
      <c r="AC1357">
        <v>81.137751132899268</v>
      </c>
      <c r="AD1357">
        <v>63.205747624704493</v>
      </c>
      <c r="AE1357">
        <v>0.11662598318416061</v>
      </c>
      <c r="AF1357">
        <v>8.4249721752770304E-2</v>
      </c>
      <c r="AG1357">
        <v>497.60465116279056</v>
      </c>
      <c r="AH1357">
        <v>100</v>
      </c>
      <c r="AI1357">
        <v>0</v>
      </c>
      <c r="AJ1357">
        <v>110.22664590170018</v>
      </c>
      <c r="AK1357">
        <v>36.432596029858409</v>
      </c>
      <c r="AL1357">
        <v>22.393199223269963</v>
      </c>
      <c r="AM1357">
        <v>-22.597301471100881</v>
      </c>
      <c r="AN1357">
        <v>99</v>
      </c>
      <c r="AO1357">
        <v>99</v>
      </c>
      <c r="AP1357">
        <v>6</v>
      </c>
      <c r="AQ1357">
        <v>99</v>
      </c>
      <c r="AR1357">
        <v>184.48837209302323</v>
      </c>
      <c r="AS1357">
        <v>25.65141719729322</v>
      </c>
    </row>
    <row r="1358" spans="1:45">
      <c r="A1358">
        <v>20</v>
      </c>
      <c r="B1358">
        <v>8</v>
      </c>
      <c r="C1358">
        <v>2024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  <c r="Q1358">
        <v>9</v>
      </c>
      <c r="R1358">
        <v>13</v>
      </c>
      <c r="S1358">
        <v>4.0769230769230758</v>
      </c>
      <c r="T1358">
        <v>7.3076923076923102</v>
      </c>
      <c r="U1358">
        <v>158.44615384615389</v>
      </c>
      <c r="V1358">
        <v>0</v>
      </c>
      <c r="W1358">
        <v>61.538461538461519</v>
      </c>
      <c r="X1358">
        <v>0</v>
      </c>
      <c r="Y1358">
        <v>18.558084093113983</v>
      </c>
      <c r="Z1358">
        <v>0.61538461538461775</v>
      </c>
      <c r="AA1358">
        <v>1.3234346564680979</v>
      </c>
      <c r="AB1358">
        <v>14.248403854425105</v>
      </c>
      <c r="AC1358">
        <v>38.434392331402066</v>
      </c>
      <c r="AD1358">
        <v>53.764532919016531</v>
      </c>
      <c r="AE1358">
        <v>3.5259018171955529E-2</v>
      </c>
      <c r="AF1358">
        <v>2.4738424905038758E-2</v>
      </c>
      <c r="AG1358">
        <v>538.84615384615404</v>
      </c>
      <c r="AH1358">
        <v>100</v>
      </c>
      <c r="AI1358">
        <v>0</v>
      </c>
      <c r="AJ1358">
        <v>89.96481889635119</v>
      </c>
      <c r="AK1358">
        <v>77.775645800076788</v>
      </c>
      <c r="AL1358">
        <v>33.312505764381783</v>
      </c>
      <c r="AM1358">
        <v>20.862856169204289</v>
      </c>
      <c r="AN1358">
        <v>99</v>
      </c>
      <c r="AO1358">
        <v>99</v>
      </c>
      <c r="AP1358">
        <v>7</v>
      </c>
      <c r="AQ1358">
        <v>99</v>
      </c>
      <c r="AR1358">
        <v>181.69230769230765</v>
      </c>
      <c r="AS1358">
        <v>26.377425614222375</v>
      </c>
    </row>
    <row r="1359" spans="1:45">
      <c r="A1359">
        <v>20</v>
      </c>
      <c r="B1359">
        <v>9</v>
      </c>
      <c r="C1359">
        <v>2024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  <c r="Q1359">
        <v>65</v>
      </c>
      <c r="R1359">
        <v>126</v>
      </c>
      <c r="S1359">
        <v>3.9841269841269842</v>
      </c>
      <c r="T1359">
        <v>7.0714285714285694</v>
      </c>
      <c r="U1359">
        <v>135.21349206349211</v>
      </c>
      <c r="V1359">
        <v>2.3809523809523818</v>
      </c>
      <c r="W1359">
        <v>60.317460317460309</v>
      </c>
      <c r="X1359">
        <v>0</v>
      </c>
      <c r="Y1359">
        <v>31.300652544479437</v>
      </c>
      <c r="Z1359">
        <v>0.8065616518039681</v>
      </c>
      <c r="AA1359">
        <v>1.6387111245304549</v>
      </c>
      <c r="AB1359">
        <v>55.112722882113594</v>
      </c>
      <c r="AC1359">
        <v>73.193001976918907</v>
      </c>
      <c r="AD1359">
        <v>50.525048395542719</v>
      </c>
      <c r="AE1359">
        <v>0.34174125305126118</v>
      </c>
      <c r="AF1359">
        <v>0.20461504576398423</v>
      </c>
      <c r="AG1359">
        <v>502.45238095238091</v>
      </c>
      <c r="AH1359">
        <v>100</v>
      </c>
      <c r="AI1359">
        <v>0</v>
      </c>
      <c r="AJ1359">
        <v>119.0577162384629</v>
      </c>
      <c r="AK1359">
        <v>51.971916406696486</v>
      </c>
      <c r="AL1359">
        <v>33.734744867799193</v>
      </c>
      <c r="AM1359">
        <v>-13.7121531282702</v>
      </c>
      <c r="AN1359">
        <v>99</v>
      </c>
      <c r="AO1359">
        <v>99</v>
      </c>
      <c r="AP1359">
        <v>8</v>
      </c>
      <c r="AQ1359">
        <v>99</v>
      </c>
      <c r="AR1359">
        <v>172.11904761904762</v>
      </c>
      <c r="AS1359">
        <v>26.12170327115717</v>
      </c>
    </row>
    <row r="1360" spans="1:45">
      <c r="A1360">
        <v>20</v>
      </c>
      <c r="B1360">
        <v>10</v>
      </c>
      <c r="C1360">
        <v>2024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  <c r="Q1360">
        <v>195</v>
      </c>
      <c r="R1360">
        <v>395</v>
      </c>
      <c r="S1360">
        <v>3.8</v>
      </c>
      <c r="T1360">
        <v>7.5037974683544304</v>
      </c>
      <c r="U1360">
        <v>235.18860759493677</v>
      </c>
      <c r="V1360">
        <v>7.341772151898736</v>
      </c>
      <c r="W1360">
        <v>71.645569620253156</v>
      </c>
      <c r="X1360">
        <v>1.7721518987341764</v>
      </c>
      <c r="Y1360">
        <v>50.420832512224173</v>
      </c>
      <c r="Z1360">
        <v>1.1241874702888437</v>
      </c>
      <c r="AA1360">
        <v>2.0256233944630786</v>
      </c>
      <c r="AB1360">
        <v>62.951172813204082</v>
      </c>
      <c r="AC1360">
        <v>73.529310004394588</v>
      </c>
      <c r="AD1360">
        <v>70.907140964291429</v>
      </c>
      <c r="AE1360">
        <v>1.071331705994033</v>
      </c>
      <c r="AF1360">
        <v>1.1157332286948476</v>
      </c>
      <c r="AG1360">
        <v>588.61772151898731</v>
      </c>
      <c r="AH1360">
        <v>99.240506329113899</v>
      </c>
      <c r="AI1360">
        <v>0</v>
      </c>
      <c r="AJ1360">
        <v>100.05230626899755</v>
      </c>
      <c r="AK1360">
        <v>53.358220188348596</v>
      </c>
      <c r="AL1360">
        <v>23.585428848952951</v>
      </c>
      <c r="AM1360">
        <v>-5.1030155638472499</v>
      </c>
      <c r="AN1360">
        <v>99</v>
      </c>
      <c r="AO1360">
        <v>99</v>
      </c>
      <c r="AP1360">
        <v>9</v>
      </c>
      <c r="AQ1360">
        <v>99</v>
      </c>
      <c r="AR1360">
        <v>207.43797468354433</v>
      </c>
      <c r="AS1360">
        <v>26.065487788575098</v>
      </c>
    </row>
    <row r="1361" spans="1:45">
      <c r="A1361">
        <v>20</v>
      </c>
      <c r="B1361">
        <v>11</v>
      </c>
      <c r="C1361">
        <v>2024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  <c r="AN1361">
        <v>99</v>
      </c>
      <c r="AO1361">
        <v>99</v>
      </c>
      <c r="AP1361">
        <v>10</v>
      </c>
      <c r="AQ1361">
        <v>99</v>
      </c>
    </row>
    <row r="1362" spans="1:45">
      <c r="A1362">
        <v>20</v>
      </c>
      <c r="B1362">
        <v>12</v>
      </c>
      <c r="C1362">
        <v>2024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  <c r="Q1362">
        <v>26</v>
      </c>
      <c r="R1362">
        <v>34</v>
      </c>
      <c r="S1362">
        <v>3.9411764705882351</v>
      </c>
      <c r="T1362">
        <v>7.0588235294117645</v>
      </c>
      <c r="U1362">
        <v>209.63529411764711</v>
      </c>
      <c r="V1362">
        <v>5.882352941176471</v>
      </c>
      <c r="W1362">
        <v>55.882352941176485</v>
      </c>
      <c r="X1362">
        <v>0</v>
      </c>
      <c r="Y1362">
        <v>53.184019505823549</v>
      </c>
      <c r="Z1362">
        <v>1.0555504967603722</v>
      </c>
      <c r="AA1362">
        <v>2.3128945001573542</v>
      </c>
      <c r="AB1362">
        <v>61.312242634261487</v>
      </c>
      <c r="AC1362">
        <v>85.57787615513422</v>
      </c>
      <c r="AD1362">
        <v>77.24383396010407</v>
      </c>
      <c r="AE1362">
        <v>9.2215893680499039E-2</v>
      </c>
      <c r="AF1362">
        <v>8.5603261167663938E-2</v>
      </c>
      <c r="AG1362">
        <v>564.41176470588243</v>
      </c>
      <c r="AH1362">
        <v>100</v>
      </c>
      <c r="AI1362">
        <v>0</v>
      </c>
      <c r="AJ1362">
        <v>115.60559666053705</v>
      </c>
      <c r="AK1362">
        <v>61.473155366935643</v>
      </c>
      <c r="AL1362">
        <v>41.152345613497253</v>
      </c>
      <c r="AM1362">
        <v>8.4798484362421505</v>
      </c>
      <c r="AN1362">
        <v>99</v>
      </c>
      <c r="AO1362">
        <v>99</v>
      </c>
      <c r="AP1362">
        <v>11</v>
      </c>
      <c r="AQ1362">
        <v>99</v>
      </c>
      <c r="AR1362">
        <v>198.26470588235296</v>
      </c>
      <c r="AS1362">
        <v>26.371132183758071</v>
      </c>
    </row>
    <row r="1363" spans="1:45">
      <c r="A1363">
        <v>20</v>
      </c>
      <c r="B1363">
        <v>13</v>
      </c>
      <c r="C1363">
        <v>2024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  <c r="AN1363">
        <v>99</v>
      </c>
      <c r="AO1363">
        <v>99</v>
      </c>
      <c r="AP1363">
        <v>12</v>
      </c>
      <c r="AQ1363">
        <v>99</v>
      </c>
    </row>
    <row r="1364" spans="1:45">
      <c r="A1364">
        <v>20</v>
      </c>
      <c r="B1364">
        <v>14</v>
      </c>
      <c r="C1364">
        <v>2024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  <c r="Q1364">
        <v>97</v>
      </c>
      <c r="R1364">
        <v>174</v>
      </c>
      <c r="S1364">
        <v>5.1206896551724128</v>
      </c>
      <c r="T1364">
        <v>7.1034482758620694</v>
      </c>
      <c r="U1364">
        <v>240.66321839080447</v>
      </c>
      <c r="V1364">
        <v>33.333333333333343</v>
      </c>
      <c r="W1364">
        <v>62.643678160919549</v>
      </c>
      <c r="X1364">
        <v>2.298850574712644</v>
      </c>
      <c r="Y1364">
        <v>53.014882132972737</v>
      </c>
      <c r="Z1364">
        <v>0.99558080213066957</v>
      </c>
      <c r="AA1364">
        <v>1.94779263664554</v>
      </c>
      <c r="AB1364">
        <v>70.308101175752157</v>
      </c>
      <c r="AC1364">
        <v>69.752058132971626</v>
      </c>
      <c r="AD1364">
        <v>58.037058017842149</v>
      </c>
      <c r="AE1364">
        <v>0.47192839707078921</v>
      </c>
      <c r="AF1364">
        <v>0.50292816694264453</v>
      </c>
      <c r="AG1364">
        <v>577.18965517241361</v>
      </c>
      <c r="AH1364">
        <v>100</v>
      </c>
      <c r="AI1364">
        <v>0</v>
      </c>
      <c r="AJ1364">
        <v>123.15835851575348</v>
      </c>
      <c r="AK1364">
        <v>50.211688676779083</v>
      </c>
      <c r="AL1364">
        <v>33.472631382909512</v>
      </c>
      <c r="AM1364">
        <v>14.366244988431797</v>
      </c>
      <c r="AN1364">
        <v>99</v>
      </c>
      <c r="AO1364">
        <v>99</v>
      </c>
      <c r="AP1364">
        <v>13</v>
      </c>
      <c r="AQ1364">
        <v>99</v>
      </c>
      <c r="AR1364">
        <v>200.76436781609195</v>
      </c>
      <c r="AS1364">
        <v>29.278249449499608</v>
      </c>
    </row>
    <row r="1365" spans="1:45">
      <c r="A1365">
        <v>20</v>
      </c>
      <c r="B1365">
        <v>15</v>
      </c>
      <c r="C1365">
        <v>2024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  <c r="Q1365">
        <v>1</v>
      </c>
      <c r="R1365">
        <v>1</v>
      </c>
      <c r="S1365">
        <v>4</v>
      </c>
      <c r="T1365">
        <v>6</v>
      </c>
      <c r="U1365">
        <v>190.1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E1365">
        <v>2.7122321670735015E-3</v>
      </c>
      <c r="AF1365">
        <v>2.2831219411825737E-3</v>
      </c>
      <c r="AG1365">
        <v>508</v>
      </c>
      <c r="AH1365">
        <v>100</v>
      </c>
      <c r="AI1365">
        <v>0</v>
      </c>
      <c r="AJ1365">
        <v>0</v>
      </c>
      <c r="AN1365">
        <v>99</v>
      </c>
      <c r="AO1365">
        <v>99</v>
      </c>
      <c r="AP1365">
        <v>14</v>
      </c>
      <c r="AQ1365">
        <v>99</v>
      </c>
      <c r="AR1365">
        <v>196</v>
      </c>
      <c r="AS1365">
        <v>25.233958639682445</v>
      </c>
    </row>
    <row r="1366" spans="1:45">
      <c r="A1366">
        <v>20</v>
      </c>
      <c r="B1366">
        <v>16</v>
      </c>
      <c r="C1366">
        <v>2024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  <c r="Q1366">
        <v>2</v>
      </c>
      <c r="R1366">
        <v>3</v>
      </c>
      <c r="S1366">
        <v>6.333333333333333</v>
      </c>
      <c r="T1366">
        <v>10</v>
      </c>
      <c r="U1366">
        <v>273.36666666666679</v>
      </c>
      <c r="V1366">
        <v>33.333333333333343</v>
      </c>
      <c r="W1366">
        <v>100</v>
      </c>
      <c r="X1366">
        <v>0</v>
      </c>
      <c r="Y1366">
        <v>60.707403905033587</v>
      </c>
      <c r="Z1366">
        <v>1.8856180831641287</v>
      </c>
      <c r="AA1366">
        <v>2.4494897427831779</v>
      </c>
      <c r="AB1366">
        <v>81.340364397901979</v>
      </c>
      <c r="AC1366">
        <v>99.527805674526476</v>
      </c>
      <c r="AD1366">
        <v>86.602540378443763</v>
      </c>
      <c r="AE1366">
        <v>8.1366965012205049E-3</v>
      </c>
      <c r="AF1366">
        <v>9.8494913412089848E-3</v>
      </c>
      <c r="AG1366">
        <v>590.33333333333348</v>
      </c>
      <c r="AH1366">
        <v>100</v>
      </c>
      <c r="AI1366">
        <v>0</v>
      </c>
      <c r="AJ1366">
        <v>159.34518784352676</v>
      </c>
      <c r="AK1366">
        <v>86.716315945217218</v>
      </c>
      <c r="AL1366">
        <v>81.472781277205286</v>
      </c>
      <c r="AM1366">
        <v>41.56531870681804</v>
      </c>
      <c r="AN1366">
        <v>99</v>
      </c>
      <c r="AO1366">
        <v>99</v>
      </c>
      <c r="AP1366">
        <v>15</v>
      </c>
      <c r="AQ1366">
        <v>99</v>
      </c>
      <c r="AR1366">
        <v>197.66666666666663</v>
      </c>
      <c r="AS1366">
        <v>35.487594628208846</v>
      </c>
    </row>
    <row r="1367" spans="1:45">
      <c r="A1367">
        <v>20</v>
      </c>
      <c r="B1367">
        <v>17</v>
      </c>
      <c r="C1367">
        <v>2024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  <c r="AN1367">
        <v>99</v>
      </c>
      <c r="AO1367">
        <v>99</v>
      </c>
      <c r="AP1367">
        <v>16</v>
      </c>
      <c r="AQ1367">
        <v>99</v>
      </c>
    </row>
    <row r="1368" spans="1:45">
      <c r="A1368">
        <v>20</v>
      </c>
      <c r="B1368">
        <v>18</v>
      </c>
      <c r="C1368">
        <v>2024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  <c r="AN1368">
        <v>99</v>
      </c>
      <c r="AO1368">
        <v>99</v>
      </c>
      <c r="AP1368">
        <v>17</v>
      </c>
      <c r="AQ1368">
        <v>99</v>
      </c>
    </row>
    <row r="1369" spans="1:45">
      <c r="A1369">
        <v>20</v>
      </c>
      <c r="B1369">
        <v>19</v>
      </c>
      <c r="C1369">
        <v>2024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  <c r="Q1369">
        <v>555</v>
      </c>
      <c r="R1369">
        <v>2092</v>
      </c>
      <c r="S1369">
        <v>5.4937858508604203</v>
      </c>
      <c r="T1369">
        <v>7.9330783938814529</v>
      </c>
      <c r="U1369">
        <v>198.16763862332701</v>
      </c>
      <c r="V1369">
        <v>47.801147227533448</v>
      </c>
      <c r="W1369">
        <v>74.282982791587003</v>
      </c>
      <c r="X1369">
        <v>0.43021032504780121</v>
      </c>
      <c r="Y1369">
        <v>46.371489390217683</v>
      </c>
      <c r="Z1369">
        <v>1.0757449320024985</v>
      </c>
      <c r="AA1369">
        <v>2.0762969610188833</v>
      </c>
      <c r="AB1369">
        <v>69.637163096757689</v>
      </c>
      <c r="AC1369">
        <v>73.087183167165151</v>
      </c>
      <c r="AD1369">
        <v>75.142640961765764</v>
      </c>
      <c r="AE1369">
        <v>5.6739896935177612</v>
      </c>
      <c r="AF1369">
        <v>4.978991735158619</v>
      </c>
      <c r="AG1369">
        <v>521.29827915869964</v>
      </c>
      <c r="AH1369">
        <v>99.378585086042051</v>
      </c>
      <c r="AI1369">
        <v>100</v>
      </c>
      <c r="AJ1369">
        <v>98.063588731482014</v>
      </c>
      <c r="AK1369">
        <v>46.801766256673218</v>
      </c>
      <c r="AL1369">
        <v>16.001575456938539</v>
      </c>
      <c r="AM1369">
        <v>-4.0125069313328057</v>
      </c>
      <c r="AN1369">
        <v>99</v>
      </c>
      <c r="AO1369">
        <v>99</v>
      </c>
      <c r="AP1369">
        <v>21</v>
      </c>
      <c r="AQ1369">
        <v>99</v>
      </c>
      <c r="AR1369">
        <v>186.44502868068844</v>
      </c>
      <c r="AS1369">
        <v>30.078037300996503</v>
      </c>
    </row>
    <row r="1370" spans="1:45">
      <c r="A1370">
        <v>20</v>
      </c>
      <c r="B1370">
        <v>20</v>
      </c>
      <c r="C1370">
        <v>2024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  <c r="Q1370">
        <v>1001</v>
      </c>
      <c r="R1370">
        <v>5172</v>
      </c>
      <c r="S1370">
        <v>6.9949729311678288</v>
      </c>
      <c r="T1370">
        <v>7.2486465583913393</v>
      </c>
      <c r="U1370">
        <v>245.46589327146197</v>
      </c>
      <c r="V1370">
        <v>88.747099767981439</v>
      </c>
      <c r="W1370">
        <v>68.252126836813616</v>
      </c>
      <c r="X1370">
        <v>1.0440835266821349</v>
      </c>
      <c r="Y1370">
        <v>48.203119240153875</v>
      </c>
      <c r="Z1370">
        <v>1.2206230339112081</v>
      </c>
      <c r="AA1370">
        <v>1.9246357680098471</v>
      </c>
      <c r="AB1370">
        <v>67.342081131335945</v>
      </c>
      <c r="AC1370">
        <v>67.008357292522405</v>
      </c>
      <c r="AD1370">
        <v>68.100654123422999</v>
      </c>
      <c r="AE1370">
        <v>14.027664768104151</v>
      </c>
      <c r="AF1370">
        <v>15.24743054802506</v>
      </c>
      <c r="AG1370">
        <v>517.0589713843774</v>
      </c>
      <c r="AH1370">
        <v>99.361948955916446</v>
      </c>
      <c r="AI1370">
        <v>100</v>
      </c>
      <c r="AJ1370">
        <v>100.55531525335418</v>
      </c>
      <c r="AK1370">
        <v>34.831885670051257</v>
      </c>
      <c r="AL1370">
        <v>-1.8571206675369487</v>
      </c>
      <c r="AM1370">
        <v>-19.775535448905565</v>
      </c>
      <c r="AN1370">
        <v>99</v>
      </c>
      <c r="AO1370">
        <v>99</v>
      </c>
      <c r="AP1370">
        <v>22</v>
      </c>
      <c r="AQ1370">
        <v>99</v>
      </c>
      <c r="AR1370">
        <v>192.99439288476407</v>
      </c>
      <c r="AS1370">
        <v>33.788970473885861</v>
      </c>
    </row>
    <row r="1371" spans="1:45">
      <c r="A1371">
        <v>20</v>
      </c>
      <c r="B1371">
        <v>21</v>
      </c>
      <c r="C1371">
        <v>2024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  <c r="Q1371">
        <v>1249</v>
      </c>
      <c r="R1371">
        <v>5425</v>
      </c>
      <c r="S1371">
        <v>6.3657142857142848</v>
      </c>
      <c r="T1371">
        <v>8.9935483870967747</v>
      </c>
      <c r="U1371">
        <v>223.66206451612911</v>
      </c>
      <c r="V1371">
        <v>76.055299539170491</v>
      </c>
      <c r="W1371">
        <v>89.769585253456242</v>
      </c>
      <c r="X1371">
        <v>0.2764976958525347</v>
      </c>
      <c r="Y1371">
        <v>45.010239066314696</v>
      </c>
      <c r="Z1371">
        <v>1.2273701124851142</v>
      </c>
      <c r="AA1371">
        <v>1.9727533073635877</v>
      </c>
      <c r="AB1371">
        <v>63.147321909869454</v>
      </c>
      <c r="AC1371">
        <v>71.085530106755812</v>
      </c>
      <c r="AD1371">
        <v>69.573060249189481</v>
      </c>
      <c r="AE1371">
        <v>14.713859506373749</v>
      </c>
      <c r="AF1371">
        <v>14.572667729985772</v>
      </c>
      <c r="AG1371">
        <v>515.52497695852526</v>
      </c>
      <c r="AH1371">
        <v>99.631336405529979</v>
      </c>
      <c r="AI1371">
        <v>100</v>
      </c>
      <c r="AJ1371">
        <v>95.155127156017159</v>
      </c>
      <c r="AK1371">
        <v>43.535209156714721</v>
      </c>
      <c r="AL1371">
        <v>18.136605419598304</v>
      </c>
      <c r="AM1371">
        <v>-5.8398373306107478</v>
      </c>
      <c r="AN1371">
        <v>99</v>
      </c>
      <c r="AO1371">
        <v>99</v>
      </c>
      <c r="AP1371">
        <v>23</v>
      </c>
      <c r="AQ1371">
        <v>99</v>
      </c>
      <c r="AR1371">
        <v>189.08718894009215</v>
      </c>
      <c r="AS1371">
        <v>32.757365582455641</v>
      </c>
    </row>
    <row r="1372" spans="1:45">
      <c r="A1372">
        <v>20</v>
      </c>
      <c r="B1372">
        <v>22</v>
      </c>
      <c r="C1372">
        <v>2024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  <c r="Q1372">
        <v>759</v>
      </c>
      <c r="R1372">
        <v>3942</v>
      </c>
      <c r="S1372">
        <v>7.7732115677321154</v>
      </c>
      <c r="T1372">
        <v>7.1354642313546393</v>
      </c>
      <c r="U1372">
        <v>241.64053779807205</v>
      </c>
      <c r="V1372">
        <v>96.194824961948243</v>
      </c>
      <c r="W1372">
        <v>66.387620497209554</v>
      </c>
      <c r="X1372">
        <v>1.1669203450025367</v>
      </c>
      <c r="Y1372">
        <v>44.799063141556701</v>
      </c>
      <c r="Z1372">
        <v>1.236520537419542</v>
      </c>
      <c r="AA1372">
        <v>1.8557616684205047</v>
      </c>
      <c r="AB1372">
        <v>57.830018368683049</v>
      </c>
      <c r="AC1372">
        <v>60.44216433782568</v>
      </c>
      <c r="AD1372">
        <v>45.625261508589261</v>
      </c>
      <c r="AE1372">
        <v>10.691619202603748</v>
      </c>
      <c r="AF1372">
        <v>11.440194401407872</v>
      </c>
      <c r="AG1372">
        <v>502.47869101978688</v>
      </c>
      <c r="AH1372">
        <v>99.746321664129852</v>
      </c>
      <c r="AI1372">
        <v>100</v>
      </c>
      <c r="AJ1372">
        <v>107.12719234601705</v>
      </c>
      <c r="AK1372">
        <v>39.175413574640089</v>
      </c>
      <c r="AL1372">
        <v>3.8731873244667057</v>
      </c>
      <c r="AM1372">
        <v>-23.208043930253798</v>
      </c>
      <c r="AN1372">
        <v>99</v>
      </c>
      <c r="AO1372">
        <v>99</v>
      </c>
      <c r="AP1372">
        <v>24</v>
      </c>
      <c r="AQ1372">
        <v>99</v>
      </c>
      <c r="AR1372">
        <v>188.97970573313043</v>
      </c>
      <c r="AS1372">
        <v>35.532774353964328</v>
      </c>
    </row>
    <row r="1373" spans="1:45">
      <c r="A1373">
        <v>20</v>
      </c>
      <c r="B1373">
        <v>23</v>
      </c>
      <c r="C1373">
        <v>2024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  <c r="Q1373">
        <v>377</v>
      </c>
      <c r="R1373">
        <v>1667</v>
      </c>
      <c r="S1373">
        <v>6.582483503299339</v>
      </c>
      <c r="T1373">
        <v>7.6814637072585468</v>
      </c>
      <c r="U1373">
        <v>235.23851229754061</v>
      </c>
      <c r="V1373">
        <v>82.843431313737241</v>
      </c>
      <c r="W1373">
        <v>76.06478704259149</v>
      </c>
      <c r="X1373">
        <v>0.89982003599280125</v>
      </c>
      <c r="Y1373">
        <v>45.675422577801747</v>
      </c>
      <c r="Z1373">
        <v>1.1886809994586911</v>
      </c>
      <c r="AA1373">
        <v>1.9003136842934192</v>
      </c>
      <c r="AB1373">
        <v>66.513994400296809</v>
      </c>
      <c r="AC1373">
        <v>68.157319328119414</v>
      </c>
      <c r="AD1373">
        <v>72.640453880204603</v>
      </c>
      <c r="AE1373">
        <v>4.5212910225115266</v>
      </c>
      <c r="AF1373">
        <v>4.7096758239472996</v>
      </c>
      <c r="AG1373">
        <v>494.8098380323936</v>
      </c>
      <c r="AH1373">
        <v>99.160167966406718</v>
      </c>
      <c r="AI1373">
        <v>100</v>
      </c>
      <c r="AJ1373">
        <v>98.121054228626974</v>
      </c>
      <c r="AK1373">
        <v>35.861700864858975</v>
      </c>
      <c r="AL1373">
        <v>-4.5032959846468032E-2</v>
      </c>
      <c r="AM1373">
        <v>-17.748477416121535</v>
      </c>
      <c r="AN1373">
        <v>99</v>
      </c>
      <c r="AO1373">
        <v>99</v>
      </c>
      <c r="AP1373">
        <v>25</v>
      </c>
      <c r="AQ1373">
        <v>99</v>
      </c>
      <c r="AR1373">
        <v>191.79004199160173</v>
      </c>
      <c r="AS1373">
        <v>33.034462991224977</v>
      </c>
    </row>
    <row r="1374" spans="1:45">
      <c r="A1374">
        <v>20</v>
      </c>
      <c r="B1374">
        <v>24</v>
      </c>
      <c r="C1374">
        <v>2024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  <c r="Q1374">
        <v>74</v>
      </c>
      <c r="R1374">
        <v>322</v>
      </c>
      <c r="S1374">
        <v>6.9750778816199359</v>
      </c>
      <c r="T1374">
        <v>6.5745341614906803</v>
      </c>
      <c r="U1374">
        <v>266.24192546583862</v>
      </c>
      <c r="V1374">
        <v>86.024844720496901</v>
      </c>
      <c r="W1374">
        <v>55.279503105590067</v>
      </c>
      <c r="X1374">
        <v>7.7639751552795024</v>
      </c>
      <c r="Y1374">
        <v>57.404384557965805</v>
      </c>
      <c r="Z1374">
        <v>1.3011568092396602</v>
      </c>
      <c r="AA1374">
        <v>1.8887630939931328</v>
      </c>
      <c r="AB1374">
        <v>74.178520595592062</v>
      </c>
      <c r="AC1374">
        <v>36.302806843843925</v>
      </c>
      <c r="AD1374">
        <v>31.81441531643582</v>
      </c>
      <c r="AE1374">
        <v>0.87333875779766756</v>
      </c>
      <c r="AF1374">
        <v>1.0296255429005157</v>
      </c>
      <c r="AG1374">
        <v>537.77018633540354</v>
      </c>
      <c r="AH1374">
        <v>99.689440993788821</v>
      </c>
      <c r="AI1374">
        <v>100</v>
      </c>
      <c r="AJ1374">
        <v>93.08796670852783</v>
      </c>
      <c r="AK1374">
        <v>41.86184762222468</v>
      </c>
      <c r="AL1374">
        <v>4.845967738128274</v>
      </c>
      <c r="AM1374">
        <v>1.3988351637755847</v>
      </c>
      <c r="AN1374">
        <v>99</v>
      </c>
      <c r="AO1374">
        <v>99</v>
      </c>
      <c r="AP1374">
        <v>26</v>
      </c>
      <c r="AQ1374">
        <v>99</v>
      </c>
      <c r="AR1374">
        <v>198.12732919254665</v>
      </c>
      <c r="AS1374">
        <v>33.791188380918697</v>
      </c>
    </row>
    <row r="1375" spans="1:45">
      <c r="A1375">
        <v>20</v>
      </c>
      <c r="B1375">
        <v>25</v>
      </c>
      <c r="C1375">
        <v>2024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  <c r="Q1375">
        <v>70</v>
      </c>
      <c r="R1375">
        <v>196</v>
      </c>
      <c r="S1375">
        <v>4.4642857142857153</v>
      </c>
      <c r="T1375">
        <v>6.0714285714285694</v>
      </c>
      <c r="U1375">
        <v>123.20816326530613</v>
      </c>
      <c r="V1375">
        <v>10.714285714285712</v>
      </c>
      <c r="W1375">
        <v>36.734693877551024</v>
      </c>
      <c r="X1375">
        <v>0</v>
      </c>
      <c r="Y1375">
        <v>35.321049899658526</v>
      </c>
      <c r="Z1375">
        <v>0.84137278495640899</v>
      </c>
      <c r="AA1375">
        <v>1.8140607284571864</v>
      </c>
      <c r="AB1375">
        <v>70.187547635353852</v>
      </c>
      <c r="AC1375">
        <v>76.050513547830349</v>
      </c>
      <c r="AD1375">
        <v>68.693472847254384</v>
      </c>
      <c r="AE1375">
        <v>0.53159750474640632</v>
      </c>
      <c r="AF1375">
        <v>0.29002974820215527</v>
      </c>
      <c r="AG1375">
        <v>533.53571428571445</v>
      </c>
      <c r="AH1375">
        <v>100</v>
      </c>
      <c r="AI1375">
        <v>100</v>
      </c>
      <c r="AJ1375">
        <v>113.06312012611816</v>
      </c>
      <c r="AK1375">
        <v>30.63021492890606</v>
      </c>
      <c r="AL1375">
        <v>21.555830868935963</v>
      </c>
      <c r="AM1375">
        <v>-16.260275081336097</v>
      </c>
      <c r="AN1375">
        <v>99</v>
      </c>
      <c r="AO1375">
        <v>99</v>
      </c>
      <c r="AP1375">
        <v>27</v>
      </c>
      <c r="AQ1375">
        <v>99</v>
      </c>
      <c r="AR1375">
        <v>166.015306122449</v>
      </c>
      <c r="AS1375">
        <v>26.2638208430471</v>
      </c>
    </row>
    <row r="1376" spans="1:45">
      <c r="A1376">
        <v>20</v>
      </c>
      <c r="B1376">
        <v>26</v>
      </c>
      <c r="C1376">
        <v>2024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  <c r="Q1376">
        <v>109</v>
      </c>
      <c r="R1376">
        <v>247</v>
      </c>
      <c r="S1376">
        <v>5.8623481781376556</v>
      </c>
      <c r="T1376">
        <v>7.1943319838056707</v>
      </c>
      <c r="U1376">
        <v>197.01497975708511</v>
      </c>
      <c r="V1376">
        <v>59.514170040485823</v>
      </c>
      <c r="W1376">
        <v>63.15789473684211</v>
      </c>
      <c r="X1376">
        <v>0</v>
      </c>
      <c r="Y1376">
        <v>44.707868438376579</v>
      </c>
      <c r="Z1376">
        <v>1.1154415586102275</v>
      </c>
      <c r="AA1376">
        <v>2.0027026928682066</v>
      </c>
      <c r="AB1376">
        <v>62.792914765391451</v>
      </c>
      <c r="AC1376">
        <v>68.861018945498614</v>
      </c>
      <c r="AD1376">
        <v>70.247630121028195</v>
      </c>
      <c r="AE1376">
        <v>0.66992134526715508</v>
      </c>
      <c r="AF1376">
        <v>0.58444438762327888</v>
      </c>
      <c r="AG1376">
        <v>505.54655870445362</v>
      </c>
      <c r="AH1376">
        <v>100</v>
      </c>
      <c r="AI1376">
        <v>100</v>
      </c>
      <c r="AJ1376">
        <v>115.69538418344897</v>
      </c>
      <c r="AK1376">
        <v>46.290786649815217</v>
      </c>
      <c r="AL1376">
        <v>9.1083286844947278</v>
      </c>
      <c r="AM1376">
        <v>-18.247178832280358</v>
      </c>
      <c r="AN1376">
        <v>99</v>
      </c>
      <c r="AO1376">
        <v>99</v>
      </c>
      <c r="AP1376">
        <v>28</v>
      </c>
      <c r="AQ1376">
        <v>99</v>
      </c>
      <c r="AR1376">
        <v>183.96356275303637</v>
      </c>
      <c r="AS1376">
        <v>31.211325443589995</v>
      </c>
    </row>
    <row r="1377" spans="1:45">
      <c r="A1377">
        <v>20</v>
      </c>
      <c r="B1377">
        <v>27</v>
      </c>
      <c r="C1377">
        <v>2024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  <c r="Q1377">
        <v>58</v>
      </c>
      <c r="R1377">
        <v>171</v>
      </c>
      <c r="S1377">
        <v>4.3099415204678362</v>
      </c>
      <c r="T1377">
        <v>6.2280701754385985</v>
      </c>
      <c r="U1377">
        <v>90.896491228070147</v>
      </c>
      <c r="V1377">
        <v>7.6023391812865508</v>
      </c>
      <c r="W1377">
        <v>40.935672514619881</v>
      </c>
      <c r="X1377">
        <v>0</v>
      </c>
      <c r="Y1377">
        <v>29.940935803867873</v>
      </c>
      <c r="Z1377">
        <v>0.82565975538829883</v>
      </c>
      <c r="AA1377">
        <v>1.8639473663569703</v>
      </c>
      <c r="AB1377">
        <v>63.191372072376723</v>
      </c>
      <c r="AC1377">
        <v>78.419376034528995</v>
      </c>
      <c r="AD1377">
        <v>64.564515699786412</v>
      </c>
      <c r="AE1377">
        <v>0.46379170056956881</v>
      </c>
      <c r="AF1377">
        <v>0.18667674523084204</v>
      </c>
      <c r="AG1377">
        <v>461.3333333333332</v>
      </c>
      <c r="AH1377">
        <v>99.415204678362571</v>
      </c>
      <c r="AI1377">
        <v>100</v>
      </c>
      <c r="AJ1377">
        <v>116.29690778448898</v>
      </c>
      <c r="AK1377">
        <v>49.546617233788872</v>
      </c>
      <c r="AL1377">
        <v>33.972795183013147</v>
      </c>
      <c r="AM1377">
        <v>-11.581611686895389</v>
      </c>
      <c r="AN1377">
        <v>99</v>
      </c>
      <c r="AO1377">
        <v>99</v>
      </c>
      <c r="AP1377">
        <v>29</v>
      </c>
      <c r="AQ1377">
        <v>99</v>
      </c>
      <c r="AR1377">
        <v>150.29239766081872</v>
      </c>
      <c r="AS1377">
        <v>25.911366895173121</v>
      </c>
    </row>
    <row r="1378" spans="1:45">
      <c r="A1378">
        <v>20</v>
      </c>
      <c r="B1378">
        <v>28</v>
      </c>
      <c r="C1378">
        <v>2024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  <c r="Q1378">
        <v>4</v>
      </c>
      <c r="R1378">
        <v>7</v>
      </c>
      <c r="S1378">
        <v>7</v>
      </c>
      <c r="T1378">
        <v>8.1428571428571388</v>
      </c>
      <c r="U1378">
        <v>239.90000000000003</v>
      </c>
      <c r="V1378">
        <v>100</v>
      </c>
      <c r="W1378">
        <v>100</v>
      </c>
      <c r="X1378">
        <v>0</v>
      </c>
      <c r="Y1378">
        <v>26.6828998209925</v>
      </c>
      <c r="Z1378">
        <v>0.92582009977255109</v>
      </c>
      <c r="AA1378">
        <v>1.1248582677159789</v>
      </c>
      <c r="AB1378">
        <v>54.416668836004575</v>
      </c>
      <c r="AC1378">
        <v>51.54654796290005</v>
      </c>
      <c r="AD1378">
        <v>41.152744587654873</v>
      </c>
      <c r="AE1378">
        <v>1.8985625169514513E-2</v>
      </c>
      <c r="AF1378">
        <v>2.0168577989625971E-2</v>
      </c>
      <c r="AG1378">
        <v>475.28571428571439</v>
      </c>
      <c r="AH1378">
        <v>100</v>
      </c>
      <c r="AI1378">
        <v>100</v>
      </c>
      <c r="AJ1378">
        <v>80.158261824814531</v>
      </c>
      <c r="AK1378">
        <v>-25.797516058047272</v>
      </c>
      <c r="AL1378">
        <v>7.5596952921474081</v>
      </c>
      <c r="AM1378">
        <v>-46.199609557199551</v>
      </c>
      <c r="AN1378">
        <v>99</v>
      </c>
      <c r="AO1378">
        <v>99</v>
      </c>
      <c r="AP1378">
        <v>30</v>
      </c>
      <c r="AQ1378">
        <v>99</v>
      </c>
      <c r="AR1378">
        <v>191.57142857142861</v>
      </c>
      <c r="AS1378">
        <v>34.08302468033164</v>
      </c>
    </row>
    <row r="1379" spans="1:45">
      <c r="A1379">
        <v>20</v>
      </c>
      <c r="B1379">
        <v>29</v>
      </c>
      <c r="C1379">
        <v>2024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  <c r="Q1379">
        <v>36</v>
      </c>
      <c r="R1379">
        <v>86</v>
      </c>
      <c r="S1379">
        <v>5.4069767441860437</v>
      </c>
      <c r="T1379">
        <v>8.0465116279069804</v>
      </c>
      <c r="U1379">
        <v>166.28604651162789</v>
      </c>
      <c r="V1379">
        <v>48.83720930232559</v>
      </c>
      <c r="W1379">
        <v>74.418604651162795</v>
      </c>
      <c r="X1379">
        <v>0</v>
      </c>
      <c r="Y1379">
        <v>46.945884637207122</v>
      </c>
      <c r="Z1379">
        <v>0.96903100697677602</v>
      </c>
      <c r="AA1379">
        <v>2.3620398001106282</v>
      </c>
      <c r="AB1379">
        <v>79.047559543370497</v>
      </c>
      <c r="AC1379">
        <v>78.992888650477511</v>
      </c>
      <c r="AD1379">
        <v>80.963437710679699</v>
      </c>
      <c r="AE1379">
        <v>0.23325196636832121</v>
      </c>
      <c r="AF1379">
        <v>0.17175178133653604</v>
      </c>
      <c r="AG1379">
        <v>525.98837209302337</v>
      </c>
      <c r="AH1379">
        <v>100</v>
      </c>
      <c r="AI1379">
        <v>100</v>
      </c>
      <c r="AJ1379">
        <v>103.1348737836681</v>
      </c>
      <c r="AK1379">
        <v>48.455369993812702</v>
      </c>
      <c r="AL1379">
        <v>23.221795319930596</v>
      </c>
      <c r="AM1379">
        <v>21.901399004153298</v>
      </c>
      <c r="AN1379">
        <v>99</v>
      </c>
      <c r="AO1379">
        <v>99</v>
      </c>
      <c r="AP1379">
        <v>31</v>
      </c>
      <c r="AQ1379">
        <v>99</v>
      </c>
      <c r="AR1379">
        <v>174.9767441860466</v>
      </c>
      <c r="AS1379">
        <v>30.218566988676407</v>
      </c>
    </row>
    <row r="1380" spans="1:45">
      <c r="A1380">
        <v>20</v>
      </c>
      <c r="B1380">
        <v>30</v>
      </c>
      <c r="C1380">
        <v>2024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  <c r="AN1380">
        <v>99</v>
      </c>
      <c r="AO1380">
        <v>99</v>
      </c>
      <c r="AP1380">
        <v>32</v>
      </c>
      <c r="AQ1380">
        <v>99</v>
      </c>
    </row>
    <row r="1381" spans="1:45">
      <c r="A1381">
        <v>20</v>
      </c>
      <c r="B1381">
        <v>31</v>
      </c>
      <c r="C1381">
        <v>2024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  <c r="AN1381">
        <v>99</v>
      </c>
      <c r="AO1381">
        <v>99</v>
      </c>
      <c r="AP1381">
        <v>33</v>
      </c>
      <c r="AQ1381">
        <v>99</v>
      </c>
    </row>
    <row r="1382" spans="1:45">
      <c r="A1382">
        <v>20</v>
      </c>
      <c r="B1382">
        <v>32</v>
      </c>
      <c r="C1382">
        <v>2024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  <c r="Q1382">
        <v>1</v>
      </c>
      <c r="R1382">
        <v>11</v>
      </c>
      <c r="S1382">
        <v>7.6363636363636385</v>
      </c>
      <c r="T1382">
        <v>9.1818181818181817</v>
      </c>
      <c r="U1382">
        <v>306.75454545454539</v>
      </c>
      <c r="V1382">
        <v>100</v>
      </c>
      <c r="W1382">
        <v>100</v>
      </c>
      <c r="X1382">
        <v>9.0909090909090917</v>
      </c>
      <c r="Y1382">
        <v>24.142545005422608</v>
      </c>
      <c r="Z1382">
        <v>0.64282434653322229</v>
      </c>
      <c r="AA1382">
        <v>1.1922615498730904</v>
      </c>
      <c r="AB1382">
        <v>69.718054520954126</v>
      </c>
      <c r="AC1382">
        <v>74.659228486252815</v>
      </c>
      <c r="AD1382">
        <v>56.073042065787121</v>
      </c>
      <c r="AE1382">
        <v>2.983455383780852E-2</v>
      </c>
      <c r="AF1382">
        <v>4.0525714708744658E-2</v>
      </c>
      <c r="AG1382">
        <v>476.63636363636363</v>
      </c>
      <c r="AH1382">
        <v>100</v>
      </c>
      <c r="AI1382">
        <v>100</v>
      </c>
      <c r="AJ1382">
        <v>34.741310822793473</v>
      </c>
      <c r="AK1382">
        <v>77.645547552720714</v>
      </c>
      <c r="AL1382">
        <v>22.326825452662312</v>
      </c>
      <c r="AM1382">
        <v>59.654216957853521</v>
      </c>
      <c r="AN1382">
        <v>99</v>
      </c>
      <c r="AO1382">
        <v>99</v>
      </c>
      <c r="AP1382">
        <v>34</v>
      </c>
      <c r="AQ1382">
        <v>99</v>
      </c>
      <c r="AR1382">
        <v>203.09090909090912</v>
      </c>
      <c r="AS1382">
        <v>36.612150723030254</v>
      </c>
    </row>
    <row r="1383" spans="1:45">
      <c r="A1383">
        <v>20</v>
      </c>
      <c r="B1383">
        <v>33</v>
      </c>
      <c r="C1383">
        <v>2024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  <c r="Q1383">
        <v>11</v>
      </c>
      <c r="R1383">
        <v>30</v>
      </c>
      <c r="S1383">
        <v>4.6666666666666679</v>
      </c>
      <c r="T1383">
        <v>8.2333333333333307</v>
      </c>
      <c r="U1383">
        <v>218.94333333333341</v>
      </c>
      <c r="V1383">
        <v>16.666666666666671</v>
      </c>
      <c r="W1383">
        <v>86.666666666666686</v>
      </c>
      <c r="X1383">
        <v>0</v>
      </c>
      <c r="Y1383">
        <v>32.118454542866999</v>
      </c>
      <c r="Z1383">
        <v>1.0110500592068712</v>
      </c>
      <c r="AA1383">
        <v>1.8015425489162271</v>
      </c>
      <c r="AB1383">
        <v>34.298193771526321</v>
      </c>
      <c r="AC1383">
        <v>58.367801300529344</v>
      </c>
      <c r="AD1383">
        <v>62.831515137424077</v>
      </c>
      <c r="AE1383">
        <v>8.1366965012205028E-2</v>
      </c>
      <c r="AF1383">
        <v>7.8886006555862725E-2</v>
      </c>
      <c r="AG1383">
        <v>575.16666666666652</v>
      </c>
      <c r="AH1383">
        <v>100</v>
      </c>
      <c r="AI1383">
        <v>100</v>
      </c>
      <c r="AJ1383">
        <v>91.510685472001569</v>
      </c>
      <c r="AK1383">
        <v>70.609427781322154</v>
      </c>
      <c r="AL1383">
        <v>29.698528587945503</v>
      </c>
      <c r="AM1383">
        <v>-13.486298855049139</v>
      </c>
      <c r="AN1383">
        <v>99</v>
      </c>
      <c r="AO1383">
        <v>99</v>
      </c>
      <c r="AP1383">
        <v>39</v>
      </c>
      <c r="AQ1383">
        <v>99</v>
      </c>
      <c r="AR1383">
        <v>198.6</v>
      </c>
      <c r="AS1383">
        <v>27.928995239958304</v>
      </c>
    </row>
    <row r="1384" spans="1:45">
      <c r="A1384">
        <v>20</v>
      </c>
      <c r="B1384">
        <v>34</v>
      </c>
      <c r="C1384">
        <v>2024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  <c r="AN1384">
        <v>99</v>
      </c>
      <c r="AO1384">
        <v>99</v>
      </c>
      <c r="AP1384">
        <v>40</v>
      </c>
      <c r="AQ1384">
        <v>99</v>
      </c>
    </row>
    <row r="1385" spans="1:45">
      <c r="A1385">
        <v>20</v>
      </c>
      <c r="B1385">
        <v>35</v>
      </c>
      <c r="C1385">
        <v>2024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  <c r="AN1385">
        <v>99</v>
      </c>
      <c r="AO1385">
        <v>99</v>
      </c>
      <c r="AP1385">
        <v>42</v>
      </c>
      <c r="AQ1385">
        <v>99</v>
      </c>
    </row>
    <row r="1386" spans="1:45">
      <c r="A1386">
        <v>20</v>
      </c>
      <c r="B1386">
        <v>36</v>
      </c>
      <c r="C1386">
        <v>2024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  <c r="Q1386">
        <v>732</v>
      </c>
      <c r="R1386">
        <v>3155</v>
      </c>
      <c r="S1386">
        <v>6.2554675118858958</v>
      </c>
      <c r="T1386">
        <v>7.725515055467512</v>
      </c>
      <c r="U1386">
        <v>229.61597464342299</v>
      </c>
      <c r="V1386">
        <v>69.064976228209204</v>
      </c>
      <c r="W1386">
        <v>73.15372424722662</v>
      </c>
      <c r="X1386">
        <v>0.79239302694136293</v>
      </c>
      <c r="Y1386">
        <v>53.9135245694318</v>
      </c>
      <c r="Z1386">
        <v>1.5777868896748324</v>
      </c>
      <c r="AA1386">
        <v>2.0893129344845387</v>
      </c>
      <c r="AB1386">
        <v>72.300854063392094</v>
      </c>
      <c r="AC1386">
        <v>66.095904263451843</v>
      </c>
      <c r="AD1386">
        <v>59.970945828701552</v>
      </c>
      <c r="AE1386">
        <v>8.557092487116897</v>
      </c>
      <c r="AF1386">
        <v>8.7005849872445911</v>
      </c>
      <c r="AG1386">
        <v>515.5023771790809</v>
      </c>
      <c r="AH1386">
        <v>99.587955625990503</v>
      </c>
      <c r="AI1386">
        <v>100</v>
      </c>
      <c r="AJ1386">
        <v>101.58136759059532</v>
      </c>
      <c r="AK1386">
        <v>27.295289688537661</v>
      </c>
      <c r="AL1386">
        <v>-1.6788983558331936</v>
      </c>
      <c r="AM1386">
        <v>-17.158621275943847</v>
      </c>
      <c r="AN1386">
        <v>99</v>
      </c>
      <c r="AO1386">
        <v>99</v>
      </c>
      <c r="AP1386">
        <v>98</v>
      </c>
      <c r="AQ1386">
        <v>99</v>
      </c>
      <c r="AR1386">
        <v>191.60316957210776</v>
      </c>
      <c r="AS1386">
        <v>32.16528073397231</v>
      </c>
    </row>
    <row r="1387" spans="1:45">
      <c r="A1387">
        <v>20</v>
      </c>
      <c r="B1387">
        <v>37</v>
      </c>
      <c r="C1387">
        <v>2024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  <c r="Q1387">
        <v>68</v>
      </c>
      <c r="R1387">
        <v>96</v>
      </c>
      <c r="S1387">
        <v>4.9789473684210526</v>
      </c>
      <c r="T1387">
        <v>7.0520833333333313</v>
      </c>
      <c r="U1387">
        <v>217.4</v>
      </c>
      <c r="V1387">
        <v>40.625</v>
      </c>
      <c r="W1387">
        <v>57.29166666666665</v>
      </c>
      <c r="X1387">
        <v>1.041666666666667</v>
      </c>
      <c r="Y1387">
        <v>61.387430852468867</v>
      </c>
      <c r="Z1387">
        <v>1.5109598833720723</v>
      </c>
      <c r="AA1387">
        <v>2.2096841387527677</v>
      </c>
      <c r="AB1387">
        <v>47.212466561924963</v>
      </c>
      <c r="AC1387">
        <v>53.625008251828525</v>
      </c>
      <c r="AD1387">
        <v>37.518047077411673</v>
      </c>
      <c r="AE1387">
        <v>0.26037428803905621</v>
      </c>
      <c r="AF1387">
        <v>0.25065580305763702</v>
      </c>
      <c r="AG1387">
        <v>560.64583333333348</v>
      </c>
      <c r="AH1387">
        <v>100</v>
      </c>
      <c r="AI1387">
        <v>0</v>
      </c>
      <c r="AJ1387">
        <v>77.839977299406854</v>
      </c>
      <c r="AK1387">
        <v>46.581920913310199</v>
      </c>
      <c r="AL1387">
        <v>28.317120286783439</v>
      </c>
      <c r="AM1387">
        <v>-18.562855364606904</v>
      </c>
      <c r="AN1387">
        <v>99</v>
      </c>
      <c r="AO1387">
        <v>99</v>
      </c>
      <c r="AP1387">
        <v>99</v>
      </c>
      <c r="AQ1387">
        <v>99</v>
      </c>
      <c r="AR1387">
        <v>193.04166666666663</v>
      </c>
      <c r="AS1387">
        <v>29.612647807074296</v>
      </c>
    </row>
    <row r="1388" spans="1:45">
      <c r="A1388">
        <v>20</v>
      </c>
      <c r="B1388">
        <v>38</v>
      </c>
      <c r="C1388">
        <v>2023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  <c r="Q1388">
        <v>894</v>
      </c>
      <c r="R1388">
        <v>1417</v>
      </c>
      <c r="S1388">
        <v>5.2225433526011562</v>
      </c>
      <c r="T1388">
        <v>7.4530698659139052</v>
      </c>
      <c r="U1388">
        <v>216.6978828510936</v>
      </c>
      <c r="V1388">
        <v>41.848976711362042</v>
      </c>
      <c r="W1388">
        <v>69.513055751587856</v>
      </c>
      <c r="X1388">
        <v>0.77628793225123505</v>
      </c>
      <c r="Y1388">
        <v>55.890794022734013</v>
      </c>
      <c r="Z1388">
        <v>1.5831199817344972</v>
      </c>
      <c r="AA1388">
        <v>2.1080765390477687</v>
      </c>
      <c r="AB1388">
        <v>44.233360695366713</v>
      </c>
      <c r="AC1388">
        <v>62.836971527199793</v>
      </c>
      <c r="AD1388">
        <v>33.256861223042677</v>
      </c>
      <c r="AE1388">
        <v>3.6911615306468009</v>
      </c>
      <c r="AF1388">
        <v>3.5382910800169176</v>
      </c>
      <c r="AG1388">
        <v>598.70078740157476</v>
      </c>
      <c r="AH1388">
        <v>8.8214537755822136</v>
      </c>
      <c r="AI1388">
        <v>0</v>
      </c>
      <c r="AJ1388">
        <v>177.09107559247087</v>
      </c>
      <c r="AK1388">
        <v>-141.32141930586488</v>
      </c>
      <c r="AL1388">
        <v>-57.827685412766606</v>
      </c>
      <c r="AM1388">
        <v>-89.739771545564651</v>
      </c>
      <c r="AN1388">
        <v>99</v>
      </c>
      <c r="AO1388">
        <v>99</v>
      </c>
      <c r="AP1388">
        <v>0</v>
      </c>
      <c r="AQ1388">
        <v>99</v>
      </c>
      <c r="AR1388">
        <v>184.7952755905512</v>
      </c>
      <c r="AS1388">
        <v>29.324331215465502</v>
      </c>
    </row>
    <row r="1389" spans="1:45">
      <c r="A1389">
        <v>20</v>
      </c>
      <c r="B1389">
        <v>39</v>
      </c>
      <c r="C1389">
        <v>2023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  <c r="Q1389">
        <v>3901</v>
      </c>
      <c r="R1389">
        <v>11270</v>
      </c>
      <c r="S1389">
        <v>4.2055925432756336</v>
      </c>
      <c r="T1389">
        <v>7.5852706299911263</v>
      </c>
      <c r="U1389">
        <v>217.69976042590895</v>
      </c>
      <c r="V1389">
        <v>8.3318544809228019</v>
      </c>
      <c r="W1389">
        <v>73.141082519964499</v>
      </c>
      <c r="X1389">
        <v>0.27506654835847394</v>
      </c>
      <c r="Y1389">
        <v>52.198286873809515</v>
      </c>
      <c r="Z1389">
        <v>0.96373518338226494</v>
      </c>
      <c r="AA1389">
        <v>1.9326172176812304</v>
      </c>
      <c r="AB1389">
        <v>66.685079190090192</v>
      </c>
      <c r="AC1389">
        <v>79.489558432368199</v>
      </c>
      <c r="AD1389">
        <v>73.812193597612321</v>
      </c>
      <c r="AE1389">
        <v>29.357367996040523</v>
      </c>
      <c r="AF1389">
        <v>28.271633761650879</v>
      </c>
      <c r="AG1389">
        <v>578.00780834072748</v>
      </c>
      <c r="AH1389">
        <v>99.716060337178362</v>
      </c>
      <c r="AI1389">
        <v>0</v>
      </c>
      <c r="AJ1389">
        <v>117.3442252402625</v>
      </c>
      <c r="AK1389">
        <v>64.315294413846004</v>
      </c>
      <c r="AL1389">
        <v>41.548799132168703</v>
      </c>
      <c r="AM1389">
        <v>14.260359004904364</v>
      </c>
      <c r="AN1389">
        <v>99</v>
      </c>
      <c r="AO1389">
        <v>99</v>
      </c>
      <c r="AP1389">
        <v>1</v>
      </c>
      <c r="AQ1389">
        <v>99</v>
      </c>
      <c r="AR1389">
        <v>198.80958296362016</v>
      </c>
      <c r="AS1389">
        <v>27.186955481223922</v>
      </c>
    </row>
    <row r="1390" spans="1:45">
      <c r="A1390">
        <v>20</v>
      </c>
      <c r="B1390">
        <v>40</v>
      </c>
      <c r="C1390">
        <v>2023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  <c r="Q1390">
        <v>131</v>
      </c>
      <c r="R1390">
        <v>269</v>
      </c>
      <c r="S1390">
        <v>3.4126394052044602</v>
      </c>
      <c r="T1390">
        <v>7.2044609665427508</v>
      </c>
      <c r="U1390">
        <v>170.07806691449804</v>
      </c>
      <c r="V1390">
        <v>2.2304832713754652</v>
      </c>
      <c r="W1390">
        <v>64.312267657992564</v>
      </c>
      <c r="X1390">
        <v>0</v>
      </c>
      <c r="Y1390">
        <v>46.377183235808573</v>
      </c>
      <c r="Z1390">
        <v>0.91496648327161501</v>
      </c>
      <c r="AA1390">
        <v>1.8490976869574367</v>
      </c>
      <c r="AB1390">
        <v>64.650669041453085</v>
      </c>
      <c r="AC1390">
        <v>75.566772134462255</v>
      </c>
      <c r="AD1390">
        <v>65.545513241001814</v>
      </c>
      <c r="AE1390">
        <v>0.70072156086378901</v>
      </c>
      <c r="AF1390">
        <v>0.52719299396912489</v>
      </c>
      <c r="AG1390">
        <v>574.49442379182153</v>
      </c>
      <c r="AH1390">
        <v>100</v>
      </c>
      <c r="AI1390">
        <v>0</v>
      </c>
      <c r="AJ1390">
        <v>110.2540702472281</v>
      </c>
      <c r="AK1390">
        <v>64.746122862044885</v>
      </c>
      <c r="AL1390">
        <v>44.798102555571745</v>
      </c>
      <c r="AM1390">
        <v>12.124379011548408</v>
      </c>
      <c r="AN1390">
        <v>99</v>
      </c>
      <c r="AO1390">
        <v>99</v>
      </c>
      <c r="AP1390">
        <v>2</v>
      </c>
      <c r="AQ1390">
        <v>99</v>
      </c>
      <c r="AR1390">
        <v>189.45724907063203</v>
      </c>
      <c r="AS1390">
        <v>24.439572020161037</v>
      </c>
    </row>
    <row r="1391" spans="1:45">
      <c r="A1391">
        <v>20</v>
      </c>
      <c r="B1391">
        <v>41</v>
      </c>
      <c r="C1391">
        <v>2023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  <c r="Q1391">
        <v>82</v>
      </c>
      <c r="R1391">
        <v>148</v>
      </c>
      <c r="S1391">
        <v>3.7364864864864873</v>
      </c>
      <c r="T1391">
        <v>7.020270270270272</v>
      </c>
      <c r="U1391">
        <v>144.30743243243251</v>
      </c>
      <c r="V1391">
        <v>4.7297297297297316</v>
      </c>
      <c r="W1391">
        <v>58.108108108108112</v>
      </c>
      <c r="X1391">
        <v>0</v>
      </c>
      <c r="Y1391">
        <v>42.338224839933297</v>
      </c>
      <c r="Z1391">
        <v>0.94698302224062014</v>
      </c>
      <c r="AA1391">
        <v>2.0614531564270799</v>
      </c>
      <c r="AB1391">
        <v>64.682962281271116</v>
      </c>
      <c r="AC1391">
        <v>72.840783486922362</v>
      </c>
      <c r="AD1391">
        <v>69.843086726477438</v>
      </c>
      <c r="AE1391">
        <v>0.38552710411836727</v>
      </c>
      <c r="AF1391">
        <v>0.24610444293448455</v>
      </c>
      <c r="AG1391">
        <v>531.01351351351343</v>
      </c>
      <c r="AH1391">
        <v>100</v>
      </c>
      <c r="AI1391">
        <v>0</v>
      </c>
      <c r="AJ1391">
        <v>157.82940612891673</v>
      </c>
      <c r="AK1391">
        <v>34.818047780439642</v>
      </c>
      <c r="AL1391">
        <v>19.523113159468412</v>
      </c>
      <c r="AM1391">
        <v>-6.3854030570225788</v>
      </c>
      <c r="AN1391">
        <v>99</v>
      </c>
      <c r="AO1391">
        <v>99</v>
      </c>
      <c r="AP1391">
        <v>3</v>
      </c>
      <c r="AQ1391">
        <v>99</v>
      </c>
      <c r="AR1391">
        <v>177.12162162162164</v>
      </c>
      <c r="AS1391">
        <v>25.33024671686762</v>
      </c>
    </row>
    <row r="1392" spans="1:45">
      <c r="A1392">
        <v>20</v>
      </c>
      <c r="B1392">
        <v>42</v>
      </c>
      <c r="C1392">
        <v>2023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  <c r="Q1392">
        <v>21</v>
      </c>
      <c r="R1392">
        <v>25</v>
      </c>
      <c r="S1392">
        <v>3.88</v>
      </c>
      <c r="T1392">
        <v>5.8</v>
      </c>
      <c r="U1392">
        <v>132.95600000000002</v>
      </c>
      <c r="V1392">
        <v>0</v>
      </c>
      <c r="W1392">
        <v>32</v>
      </c>
      <c r="X1392">
        <v>0</v>
      </c>
      <c r="Y1392">
        <v>30.090158922810367</v>
      </c>
      <c r="Z1392">
        <v>0.58787753826796396</v>
      </c>
      <c r="AA1392">
        <v>1.5231546211727811</v>
      </c>
      <c r="AB1392">
        <v>28.936768201687993</v>
      </c>
      <c r="AC1392">
        <v>74.775760297011487</v>
      </c>
      <c r="AD1392">
        <v>28.589667595674861</v>
      </c>
      <c r="AE1392">
        <v>6.5122821641616105E-2</v>
      </c>
      <c r="AF1392">
        <v>3.8301606361696487E-2</v>
      </c>
      <c r="AG1392">
        <v>466.24</v>
      </c>
      <c r="AH1392">
        <v>100</v>
      </c>
      <c r="AI1392">
        <v>0</v>
      </c>
      <c r="AJ1392">
        <v>123.25981664760008</v>
      </c>
      <c r="AK1392">
        <v>66.047982557572823</v>
      </c>
      <c r="AL1392">
        <v>34.348944662423555</v>
      </c>
      <c r="AM1392">
        <v>-21.488875941639662</v>
      </c>
      <c r="AN1392">
        <v>99</v>
      </c>
      <c r="AO1392">
        <v>99</v>
      </c>
      <c r="AP1392">
        <v>4</v>
      </c>
      <c r="AQ1392">
        <v>99</v>
      </c>
      <c r="AR1392">
        <v>172.2</v>
      </c>
      <c r="AS1392">
        <v>25.609298803138003</v>
      </c>
    </row>
    <row r="1393" spans="1:45">
      <c r="A1393">
        <v>20</v>
      </c>
      <c r="B1393">
        <v>43</v>
      </c>
      <c r="C1393">
        <v>2023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  <c r="Q1393">
        <v>13</v>
      </c>
      <c r="R1393">
        <v>17</v>
      </c>
      <c r="S1393">
        <v>3.8823529411764697</v>
      </c>
      <c r="T1393">
        <v>7.8235294117647056</v>
      </c>
      <c r="U1393">
        <v>151.34705882352935</v>
      </c>
      <c r="V1393">
        <v>0</v>
      </c>
      <c r="W1393">
        <v>76.470588235294116</v>
      </c>
      <c r="X1393">
        <v>0</v>
      </c>
      <c r="Y1393">
        <v>43.969723776668751</v>
      </c>
      <c r="Z1393">
        <v>0.89982697298696146</v>
      </c>
      <c r="AA1393">
        <v>1.8860258284566351</v>
      </c>
      <c r="AB1393">
        <v>91.761417164955759</v>
      </c>
      <c r="AC1393">
        <v>82.590474592292892</v>
      </c>
      <c r="AD1393">
        <v>81.963702261894511</v>
      </c>
      <c r="AE1393">
        <v>4.4283518716298945E-2</v>
      </c>
      <c r="AF1393">
        <v>2.9647764074734156E-2</v>
      </c>
      <c r="AG1393">
        <v>529.11764705882354</v>
      </c>
      <c r="AH1393">
        <v>100</v>
      </c>
      <c r="AI1393">
        <v>0</v>
      </c>
      <c r="AJ1393">
        <v>81.849131191580497</v>
      </c>
      <c r="AK1393">
        <v>-1.6933259227471866</v>
      </c>
      <c r="AL1393">
        <v>-9.8940198257784555</v>
      </c>
      <c r="AM1393">
        <v>-20.507528515960935</v>
      </c>
      <c r="AN1393">
        <v>99</v>
      </c>
      <c r="AO1393">
        <v>99</v>
      </c>
      <c r="AP1393">
        <v>5</v>
      </c>
      <c r="AQ1393">
        <v>99</v>
      </c>
      <c r="AR1393">
        <v>177.47058823529412</v>
      </c>
      <c r="AS1393">
        <v>26.085078272205781</v>
      </c>
    </row>
    <row r="1394" spans="1:45">
      <c r="A1394">
        <v>20</v>
      </c>
      <c r="B1394">
        <v>44</v>
      </c>
      <c r="C1394">
        <v>2023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  <c r="Q1394">
        <v>16</v>
      </c>
      <c r="R1394">
        <v>58</v>
      </c>
      <c r="S1394">
        <v>3.2413793103448265</v>
      </c>
      <c r="T1394">
        <v>5.4137931034482785</v>
      </c>
      <c r="U1394">
        <v>123.6879310344828</v>
      </c>
      <c r="V1394">
        <v>0</v>
      </c>
      <c r="W1394">
        <v>31.03448275862068</v>
      </c>
      <c r="X1394">
        <v>0</v>
      </c>
      <c r="Y1394">
        <v>47.472206306231953</v>
      </c>
      <c r="Z1394">
        <v>0.91558055498977631</v>
      </c>
      <c r="AA1394">
        <v>1.9301106164353832</v>
      </c>
      <c r="AB1394">
        <v>70.476210773369758</v>
      </c>
      <c r="AC1394">
        <v>91.192633625223522</v>
      </c>
      <c r="AD1394">
        <v>77.278065808645621</v>
      </c>
      <c r="AE1394">
        <v>0.15108494620854931</v>
      </c>
      <c r="AF1394">
        <v>8.2665511561170427E-2</v>
      </c>
      <c r="AG1394">
        <v>468.5</v>
      </c>
      <c r="AH1394">
        <v>98.275862068965509</v>
      </c>
      <c r="AI1394">
        <v>0</v>
      </c>
      <c r="AJ1394">
        <v>122.70068009816298</v>
      </c>
      <c r="AK1394">
        <v>46.061586391770483</v>
      </c>
      <c r="AL1394">
        <v>30.271038607627418</v>
      </c>
      <c r="AM1394">
        <v>-6.6299800675617071</v>
      </c>
      <c r="AN1394">
        <v>99</v>
      </c>
      <c r="AO1394">
        <v>99</v>
      </c>
      <c r="AP1394">
        <v>6</v>
      </c>
      <c r="AQ1394">
        <v>99</v>
      </c>
      <c r="AR1394">
        <v>173.82758620689651</v>
      </c>
      <c r="AS1394">
        <v>22.4683083299077</v>
      </c>
    </row>
    <row r="1395" spans="1:45">
      <c r="A1395">
        <v>20</v>
      </c>
      <c r="B1395">
        <v>45</v>
      </c>
      <c r="C1395">
        <v>2023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  <c r="Q1395">
        <v>11</v>
      </c>
      <c r="R1395">
        <v>13</v>
      </c>
      <c r="S1395">
        <v>4.3076923076923057</v>
      </c>
      <c r="T1395">
        <v>7.3076923076923102</v>
      </c>
      <c r="U1395">
        <v>161.39999999999995</v>
      </c>
      <c r="V1395">
        <v>7.6923076923076898</v>
      </c>
      <c r="W1395">
        <v>61.538461538461519</v>
      </c>
      <c r="X1395">
        <v>0</v>
      </c>
      <c r="Y1395">
        <v>40.519340111568155</v>
      </c>
      <c r="Z1395">
        <v>0.72160242458822021</v>
      </c>
      <c r="AA1395">
        <v>2.0525637021732837</v>
      </c>
      <c r="AB1395">
        <v>49.249536137406487</v>
      </c>
      <c r="AC1395">
        <v>64.576943234510495</v>
      </c>
      <c r="AD1395">
        <v>29.962629942215287</v>
      </c>
      <c r="AE1395">
        <v>3.3863867253640358E-2</v>
      </c>
      <c r="AF1395">
        <v>2.4177752179100315E-2</v>
      </c>
      <c r="AG1395">
        <v>486.15384615384608</v>
      </c>
      <c r="AH1395">
        <v>100</v>
      </c>
      <c r="AI1395">
        <v>0</v>
      </c>
      <c r="AJ1395">
        <v>136.5266083695756</v>
      </c>
      <c r="AK1395">
        <v>84.679280547152388</v>
      </c>
      <c r="AL1395">
        <v>52.769500571215666</v>
      </c>
      <c r="AM1395">
        <v>30.949821782570861</v>
      </c>
      <c r="AN1395">
        <v>99</v>
      </c>
      <c r="AO1395">
        <v>99</v>
      </c>
      <c r="AP1395">
        <v>7</v>
      </c>
      <c r="AQ1395">
        <v>99</v>
      </c>
      <c r="AR1395">
        <v>179.38461538461536</v>
      </c>
      <c r="AS1395">
        <v>27.364927568479295</v>
      </c>
    </row>
    <row r="1396" spans="1:45">
      <c r="A1396">
        <v>20</v>
      </c>
      <c r="B1396">
        <v>46</v>
      </c>
      <c r="C1396">
        <v>2023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  <c r="Q1396">
        <v>31</v>
      </c>
      <c r="R1396">
        <v>58</v>
      </c>
      <c r="S1396">
        <v>3.844827586206895</v>
      </c>
      <c r="T1396">
        <v>6.5</v>
      </c>
      <c r="U1396">
        <v>130.56896551724137</v>
      </c>
      <c r="V1396">
        <v>6.8965517241379306</v>
      </c>
      <c r="W1396">
        <v>48.275862068965509</v>
      </c>
      <c r="X1396">
        <v>0</v>
      </c>
      <c r="Y1396">
        <v>42.866445389245392</v>
      </c>
      <c r="Z1396">
        <v>1.0305961471640317</v>
      </c>
      <c r="AA1396">
        <v>2.547818539524513</v>
      </c>
      <c r="AB1396">
        <v>75.350384082592257</v>
      </c>
      <c r="AC1396">
        <v>81.620976090124444</v>
      </c>
      <c r="AD1396">
        <v>81.749357836408691</v>
      </c>
      <c r="AE1396">
        <v>0.15108494620854931</v>
      </c>
      <c r="AF1396">
        <v>8.7264377681978228E-2</v>
      </c>
      <c r="AG1396">
        <v>515.93103448275872</v>
      </c>
      <c r="AH1396">
        <v>100</v>
      </c>
      <c r="AI1396">
        <v>0</v>
      </c>
      <c r="AJ1396">
        <v>129.62849597173988</v>
      </c>
      <c r="AK1396">
        <v>57.47489911823515</v>
      </c>
      <c r="AL1396">
        <v>37.539831557082799</v>
      </c>
      <c r="AM1396">
        <v>11.762027081758712</v>
      </c>
      <c r="AN1396">
        <v>99</v>
      </c>
      <c r="AO1396">
        <v>99</v>
      </c>
      <c r="AP1396">
        <v>8</v>
      </c>
      <c r="AQ1396">
        <v>99</v>
      </c>
      <c r="AR1396">
        <v>170.51724137931035</v>
      </c>
      <c r="AS1396">
        <v>25.448294607146153</v>
      </c>
    </row>
    <row r="1397" spans="1:45">
      <c r="A1397">
        <v>20</v>
      </c>
      <c r="B1397">
        <v>47</v>
      </c>
      <c r="C1397">
        <v>2023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  <c r="Q1397">
        <v>201</v>
      </c>
      <c r="R1397">
        <v>464</v>
      </c>
      <c r="S1397">
        <v>3.7262931034482758</v>
      </c>
      <c r="T1397">
        <v>7.1508620689655187</v>
      </c>
      <c r="U1397">
        <v>224.90431034482745</v>
      </c>
      <c r="V1397">
        <v>7.9741379310344813</v>
      </c>
      <c r="W1397">
        <v>64.008620689655146</v>
      </c>
      <c r="X1397">
        <v>1.5086206896551722</v>
      </c>
      <c r="Y1397">
        <v>61.552642723514353</v>
      </c>
      <c r="Z1397">
        <v>1.1892471033015211</v>
      </c>
      <c r="AA1397">
        <v>2.2607214171150356</v>
      </c>
      <c r="AB1397">
        <v>71.849718913962519</v>
      </c>
      <c r="AC1397">
        <v>85.466190681281745</v>
      </c>
      <c r="AD1397">
        <v>79.291966228385107</v>
      </c>
      <c r="AE1397">
        <v>1.2086795696683943</v>
      </c>
      <c r="AF1397">
        <v>1.2024992066062912</v>
      </c>
      <c r="AG1397">
        <v>575.75431034482756</v>
      </c>
      <c r="AH1397">
        <v>99.784482758620669</v>
      </c>
      <c r="AI1397">
        <v>0</v>
      </c>
      <c r="AJ1397">
        <v>107.20062555485381</v>
      </c>
      <c r="AK1397">
        <v>61.439462421316009</v>
      </c>
      <c r="AL1397">
        <v>37.897656540944531</v>
      </c>
      <c r="AM1397">
        <v>11.882111507084122</v>
      </c>
      <c r="AN1397">
        <v>99</v>
      </c>
      <c r="AO1397">
        <v>99</v>
      </c>
      <c r="AP1397">
        <v>9</v>
      </c>
      <c r="AQ1397">
        <v>99</v>
      </c>
      <c r="AR1397">
        <v>204.38146551724137</v>
      </c>
      <c r="AS1397">
        <v>25.71500103044178</v>
      </c>
    </row>
    <row r="1398" spans="1:45">
      <c r="A1398">
        <v>20</v>
      </c>
      <c r="B1398">
        <v>48</v>
      </c>
      <c r="C1398">
        <v>2023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  <c r="AN1398">
        <v>99</v>
      </c>
      <c r="AO1398">
        <v>99</v>
      </c>
      <c r="AP1398">
        <v>10</v>
      </c>
      <c r="AQ1398">
        <v>99</v>
      </c>
    </row>
    <row r="1399" spans="1:45">
      <c r="A1399">
        <v>20</v>
      </c>
      <c r="B1399">
        <v>49</v>
      </c>
      <c r="C1399">
        <v>2023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  <c r="Q1399">
        <v>33</v>
      </c>
      <c r="R1399">
        <v>43</v>
      </c>
      <c r="S1399">
        <v>4.0697674418604652</v>
      </c>
      <c r="T1399">
        <v>7.5813953488372077</v>
      </c>
      <c r="U1399">
        <v>228.81162790697661</v>
      </c>
      <c r="V1399">
        <v>4.6511627906976756</v>
      </c>
      <c r="W1399">
        <v>69.767441860465098</v>
      </c>
      <c r="X1399">
        <v>0</v>
      </c>
      <c r="Y1399">
        <v>49.992721373947759</v>
      </c>
      <c r="Z1399">
        <v>0.97397170192427485</v>
      </c>
      <c r="AA1399">
        <v>1.8455799887466504</v>
      </c>
      <c r="AB1399">
        <v>63.970156125193597</v>
      </c>
      <c r="AC1399">
        <v>73.879493137074817</v>
      </c>
      <c r="AD1399">
        <v>79.25006880784214</v>
      </c>
      <c r="AE1399">
        <v>0.11201125322357967</v>
      </c>
      <c r="AF1399">
        <v>0.1133745524330141</v>
      </c>
      <c r="AG1399">
        <v>594.09302325581359</v>
      </c>
      <c r="AH1399">
        <v>100</v>
      </c>
      <c r="AI1399">
        <v>0</v>
      </c>
      <c r="AJ1399">
        <v>114.51085334028572</v>
      </c>
      <c r="AK1399">
        <v>65.408442300853523</v>
      </c>
      <c r="AL1399">
        <v>42.890151421917601</v>
      </c>
      <c r="AM1399">
        <v>7.8343675624164</v>
      </c>
      <c r="AN1399">
        <v>99</v>
      </c>
      <c r="AO1399">
        <v>99</v>
      </c>
      <c r="AP1399">
        <v>11</v>
      </c>
      <c r="AQ1399">
        <v>99</v>
      </c>
      <c r="AR1399">
        <v>203.02325581395343</v>
      </c>
      <c r="AS1399">
        <v>26.878545931881195</v>
      </c>
    </row>
    <row r="1400" spans="1:45">
      <c r="A1400">
        <v>20</v>
      </c>
      <c r="B1400">
        <v>50</v>
      </c>
      <c r="C1400">
        <v>2023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  <c r="Q1400">
        <v>2</v>
      </c>
      <c r="R1400">
        <v>4</v>
      </c>
      <c r="S1400">
        <v>5</v>
      </c>
      <c r="T1400">
        <v>8.75</v>
      </c>
      <c r="U1400">
        <v>205.55</v>
      </c>
      <c r="V1400">
        <v>0</v>
      </c>
      <c r="W1400">
        <v>100</v>
      </c>
      <c r="X1400">
        <v>0</v>
      </c>
      <c r="Y1400">
        <v>28.265747823116087</v>
      </c>
      <c r="Z1400">
        <v>0</v>
      </c>
      <c r="AA1400">
        <v>1.4790199457749036</v>
      </c>
      <c r="AC1400">
        <v>-35.790655504352181</v>
      </c>
      <c r="AE1400">
        <v>1.0419651462658577E-2</v>
      </c>
      <c r="AF1400">
        <v>9.4742864558460971E-3</v>
      </c>
      <c r="AG1400">
        <v>550.5</v>
      </c>
      <c r="AH1400">
        <v>100</v>
      </c>
      <c r="AI1400">
        <v>0</v>
      </c>
      <c r="AJ1400">
        <v>35.365944070532038</v>
      </c>
      <c r="AK1400">
        <v>49.630125810425874</v>
      </c>
      <c r="AL1400">
        <v>47.077885959856701</v>
      </c>
      <c r="AN1400">
        <v>99</v>
      </c>
      <c r="AO1400">
        <v>99</v>
      </c>
      <c r="AP1400">
        <v>12</v>
      </c>
      <c r="AQ1400">
        <v>99</v>
      </c>
      <c r="AR1400">
        <v>190.75</v>
      </c>
      <c r="AS1400">
        <v>29.434166979678103</v>
      </c>
    </row>
    <row r="1401" spans="1:45">
      <c r="A1401">
        <v>20</v>
      </c>
      <c r="B1401">
        <v>51</v>
      </c>
      <c r="C1401">
        <v>2023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  <c r="Q1401">
        <v>100</v>
      </c>
      <c r="R1401">
        <v>150</v>
      </c>
      <c r="S1401">
        <v>5.0333333333333323</v>
      </c>
      <c r="T1401">
        <v>7.34</v>
      </c>
      <c r="U1401">
        <v>236.21</v>
      </c>
      <c r="V1401">
        <v>37.333333333333343</v>
      </c>
      <c r="W1401">
        <v>68.666666666666686</v>
      </c>
      <c r="X1401">
        <v>0.66666666666666652</v>
      </c>
      <c r="Y1401">
        <v>57.726607094707049</v>
      </c>
      <c r="Z1401">
        <v>1.2133516482134201</v>
      </c>
      <c r="AA1401">
        <v>1.9142622599842476</v>
      </c>
      <c r="AB1401">
        <v>71.810984016546243</v>
      </c>
      <c r="AC1401">
        <v>74.353899808749887</v>
      </c>
      <c r="AD1401">
        <v>74.99978683190001</v>
      </c>
      <c r="AE1401">
        <v>0.39073692984969655</v>
      </c>
      <c r="AF1401">
        <v>0.40828044339614578</v>
      </c>
      <c r="AG1401">
        <v>581.70666666666671</v>
      </c>
      <c r="AH1401">
        <v>100</v>
      </c>
      <c r="AI1401">
        <v>0</v>
      </c>
      <c r="AJ1401">
        <v>106.58077041484631</v>
      </c>
      <c r="AK1401">
        <v>48.248591868313667</v>
      </c>
      <c r="AL1401">
        <v>14.684448856682444</v>
      </c>
      <c r="AM1401">
        <v>-0.98223219876607359</v>
      </c>
      <c r="AN1401">
        <v>99</v>
      </c>
      <c r="AO1401">
        <v>99</v>
      </c>
      <c r="AP1401">
        <v>13</v>
      </c>
      <c r="AQ1401">
        <v>99</v>
      </c>
      <c r="AR1401">
        <v>199.98</v>
      </c>
      <c r="AS1401">
        <v>28.9640459745493</v>
      </c>
    </row>
    <row r="1402" spans="1:45">
      <c r="A1402">
        <v>20</v>
      </c>
      <c r="B1402">
        <v>52</v>
      </c>
      <c r="C1402">
        <v>2023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  <c r="Q1402">
        <v>1</v>
      </c>
      <c r="R1402">
        <v>1</v>
      </c>
      <c r="S1402">
        <v>6</v>
      </c>
      <c r="T1402">
        <v>7</v>
      </c>
      <c r="U1402">
        <v>184</v>
      </c>
      <c r="V1402">
        <v>100</v>
      </c>
      <c r="W1402">
        <v>100</v>
      </c>
      <c r="X1402">
        <v>0</v>
      </c>
      <c r="Y1402">
        <v>0</v>
      </c>
      <c r="Z1402">
        <v>0</v>
      </c>
      <c r="AA1402">
        <v>0</v>
      </c>
      <c r="AE1402">
        <v>2.6049128656646442E-3</v>
      </c>
      <c r="AF1402">
        <v>2.1202489757670673E-3</v>
      </c>
      <c r="AG1402">
        <v>459</v>
      </c>
      <c r="AH1402">
        <v>100</v>
      </c>
      <c r="AI1402">
        <v>0</v>
      </c>
      <c r="AJ1402">
        <v>0</v>
      </c>
      <c r="AN1402">
        <v>99</v>
      </c>
      <c r="AO1402">
        <v>99</v>
      </c>
      <c r="AP1402">
        <v>14</v>
      </c>
      <c r="AQ1402">
        <v>99</v>
      </c>
      <c r="AR1402">
        <v>178</v>
      </c>
      <c r="AS1402">
        <v>32.625548073745087</v>
      </c>
    </row>
    <row r="1403" spans="1:45">
      <c r="A1403">
        <v>20</v>
      </c>
      <c r="B1403">
        <v>53</v>
      </c>
      <c r="C1403">
        <v>2023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  <c r="Q1403">
        <v>3</v>
      </c>
      <c r="R1403">
        <v>3</v>
      </c>
      <c r="S1403">
        <v>5</v>
      </c>
      <c r="T1403">
        <v>7.3333333333333313</v>
      </c>
      <c r="U1403">
        <v>243.06666666666672</v>
      </c>
      <c r="V1403">
        <v>33.333333333333343</v>
      </c>
      <c r="W1403">
        <v>100</v>
      </c>
      <c r="X1403">
        <v>0</v>
      </c>
      <c r="Y1403">
        <v>24.122787751188195</v>
      </c>
      <c r="Z1403">
        <v>1.4142135623730951</v>
      </c>
      <c r="AA1403">
        <v>0.4714045207910384</v>
      </c>
      <c r="AB1403">
        <v>57.843952197138151</v>
      </c>
      <c r="AC1403">
        <v>-99.565856906899285</v>
      </c>
      <c r="AD1403">
        <v>-49.999999999999282</v>
      </c>
      <c r="AE1403">
        <v>7.8147385969939316E-3</v>
      </c>
      <c r="AF1403">
        <v>8.4026388757029637E-3</v>
      </c>
      <c r="AG1403">
        <v>554</v>
      </c>
      <c r="AH1403">
        <v>100</v>
      </c>
      <c r="AI1403">
        <v>0</v>
      </c>
      <c r="AJ1403">
        <v>66.693328002132247</v>
      </c>
      <c r="AK1403">
        <v>20.669277729215903</v>
      </c>
      <c r="AL1403">
        <v>-29.68661253879856</v>
      </c>
      <c r="AM1403">
        <v>-67.855114374397687</v>
      </c>
      <c r="AN1403">
        <v>99</v>
      </c>
      <c r="AO1403">
        <v>99</v>
      </c>
      <c r="AP1403">
        <v>15</v>
      </c>
      <c r="AQ1403">
        <v>99</v>
      </c>
      <c r="AR1403">
        <v>204.33333333333337</v>
      </c>
      <c r="AS1403">
        <v>28.675584007806911</v>
      </c>
    </row>
    <row r="1404" spans="1:45">
      <c r="A1404">
        <v>20</v>
      </c>
      <c r="B1404">
        <v>54</v>
      </c>
      <c r="C1404">
        <v>2023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99</v>
      </c>
      <c r="P1404">
        <v>9999</v>
      </c>
      <c r="AN1404">
        <v>99</v>
      </c>
      <c r="AO1404">
        <v>99</v>
      </c>
      <c r="AP1404">
        <v>16</v>
      </c>
      <c r="AQ1404">
        <v>99</v>
      </c>
    </row>
    <row r="1405" spans="1:45">
      <c r="A1405">
        <v>20</v>
      </c>
      <c r="B1405">
        <v>55</v>
      </c>
      <c r="C1405">
        <v>2023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99</v>
      </c>
      <c r="P1405">
        <v>9999</v>
      </c>
      <c r="AN1405">
        <v>99</v>
      </c>
      <c r="AO1405">
        <v>99</v>
      </c>
      <c r="AP1405">
        <v>17</v>
      </c>
      <c r="AQ1405">
        <v>99</v>
      </c>
    </row>
    <row r="1406" spans="1:45">
      <c r="A1406">
        <v>20</v>
      </c>
      <c r="B1406">
        <v>56</v>
      </c>
      <c r="C1406">
        <v>2023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99</v>
      </c>
      <c r="P1406">
        <v>9999</v>
      </c>
      <c r="Q1406">
        <v>675</v>
      </c>
      <c r="R1406">
        <v>2565</v>
      </c>
      <c r="S1406">
        <v>5.5762183235867457</v>
      </c>
      <c r="T1406">
        <v>8.3212475633528253</v>
      </c>
      <c r="U1406">
        <v>202.67902534113023</v>
      </c>
      <c r="V1406">
        <v>52.319688109161802</v>
      </c>
      <c r="W1406">
        <v>79.96101364522417</v>
      </c>
      <c r="X1406">
        <v>0.11695906432748537</v>
      </c>
      <c r="Y1406">
        <v>45.994797788571589</v>
      </c>
      <c r="Z1406">
        <v>1.0692128451717311</v>
      </c>
      <c r="AA1406">
        <v>2.0809440809755251</v>
      </c>
      <c r="AB1406">
        <v>68.217480196971309</v>
      </c>
      <c r="AC1406">
        <v>74.494899746473749</v>
      </c>
      <c r="AD1406">
        <v>74.717997112620068</v>
      </c>
      <c r="AE1406">
        <v>6.681601500429811</v>
      </c>
      <c r="AF1406">
        <v>5.9905295622569614</v>
      </c>
      <c r="AG1406">
        <v>527.26900584795317</v>
      </c>
      <c r="AH1406">
        <v>99.649122807017562</v>
      </c>
      <c r="AI1406">
        <v>100</v>
      </c>
      <c r="AJ1406">
        <v>99.13912170590342</v>
      </c>
      <c r="AK1406">
        <v>47.371381763097439</v>
      </c>
      <c r="AL1406">
        <v>18.042757498627452</v>
      </c>
      <c r="AM1406">
        <v>-3.3592702129784606</v>
      </c>
      <c r="AN1406">
        <v>99</v>
      </c>
      <c r="AO1406">
        <v>99</v>
      </c>
      <c r="AP1406">
        <v>21</v>
      </c>
      <c r="AQ1406">
        <v>99</v>
      </c>
      <c r="AR1406">
        <v>187.35048732943471</v>
      </c>
      <c r="AS1406">
        <v>30.347486296706009</v>
      </c>
    </row>
    <row r="1407" spans="1:45">
      <c r="A1407">
        <v>20</v>
      </c>
      <c r="B1407">
        <v>57</v>
      </c>
      <c r="C1407">
        <v>2023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99</v>
      </c>
      <c r="P1407">
        <v>9999</v>
      </c>
      <c r="Q1407">
        <v>1017</v>
      </c>
      <c r="R1407">
        <v>4870</v>
      </c>
      <c r="S1407">
        <v>7.0160164271047218</v>
      </c>
      <c r="T1407">
        <v>7.4995893223819312</v>
      </c>
      <c r="U1407">
        <v>248.6471252566736</v>
      </c>
      <c r="V1407">
        <v>90.102669404517442</v>
      </c>
      <c r="W1407">
        <v>72.854209445585198</v>
      </c>
      <c r="X1407">
        <v>1.4579055441478437</v>
      </c>
      <c r="Y1407">
        <v>47.85106577541336</v>
      </c>
      <c r="Z1407">
        <v>1.1979406284189551</v>
      </c>
      <c r="AA1407">
        <v>1.8845257236257436</v>
      </c>
      <c r="AB1407">
        <v>67.054007966548497</v>
      </c>
      <c r="AC1407">
        <v>67.027309510668559</v>
      </c>
      <c r="AD1407">
        <v>65.9073612647705</v>
      </c>
      <c r="AE1407">
        <v>12.685925655786816</v>
      </c>
      <c r="AF1407">
        <v>13.953444932715023</v>
      </c>
      <c r="AG1407">
        <v>517.96078028747445</v>
      </c>
      <c r="AH1407">
        <v>99.383983572895275</v>
      </c>
      <c r="AI1407">
        <v>100</v>
      </c>
      <c r="AJ1407">
        <v>95.309341282668157</v>
      </c>
      <c r="AK1407">
        <v>37.118315175619209</v>
      </c>
      <c r="AL1407">
        <v>2.1813304737313688</v>
      </c>
      <c r="AM1407">
        <v>-15.55647037289912</v>
      </c>
      <c r="AN1407">
        <v>99</v>
      </c>
      <c r="AO1407">
        <v>99</v>
      </c>
      <c r="AP1407">
        <v>22</v>
      </c>
      <c r="AQ1407">
        <v>99</v>
      </c>
      <c r="AR1407">
        <v>193.80821355236137</v>
      </c>
      <c r="AS1407">
        <v>33.830362298929366</v>
      </c>
    </row>
    <row r="1408" spans="1:45">
      <c r="A1408">
        <v>20</v>
      </c>
      <c r="B1408">
        <v>58</v>
      </c>
      <c r="C1408">
        <v>2023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99</v>
      </c>
      <c r="P1408">
        <v>9999</v>
      </c>
      <c r="Q1408">
        <v>1055</v>
      </c>
      <c r="R1408">
        <v>4904</v>
      </c>
      <c r="S1408">
        <v>6.4127243066884176</v>
      </c>
      <c r="T1408">
        <v>9.1390701468189217</v>
      </c>
      <c r="U1408">
        <v>225.2154363784656</v>
      </c>
      <c r="V1408">
        <v>77.28384991843393</v>
      </c>
      <c r="W1408">
        <v>89.946982055464929</v>
      </c>
      <c r="X1408">
        <v>0.50978792822185981</v>
      </c>
      <c r="Y1408">
        <v>46.393769580920605</v>
      </c>
      <c r="Z1408">
        <v>1.2570069518547384</v>
      </c>
      <c r="AA1408">
        <v>1.9935230645223343</v>
      </c>
      <c r="AB1408">
        <v>65.855721355068439</v>
      </c>
      <c r="AC1408">
        <v>72.27068255733839</v>
      </c>
      <c r="AD1408">
        <v>74.047291010246525</v>
      </c>
      <c r="AE1408">
        <v>12.774492693219411</v>
      </c>
      <c r="AF1408">
        <v>12.726754146218852</v>
      </c>
      <c r="AG1408">
        <v>522.75346655791191</v>
      </c>
      <c r="AH1408">
        <v>99.551386623164774</v>
      </c>
      <c r="AI1408">
        <v>100</v>
      </c>
      <c r="AJ1408">
        <v>92.934907385876556</v>
      </c>
      <c r="AK1408">
        <v>45.230449190100281</v>
      </c>
      <c r="AL1408">
        <v>17.135050738071975</v>
      </c>
      <c r="AM1408">
        <v>-3.3844551593350558</v>
      </c>
      <c r="AN1408">
        <v>99</v>
      </c>
      <c r="AO1408">
        <v>99</v>
      </c>
      <c r="AP1408">
        <v>23</v>
      </c>
      <c r="AQ1408">
        <v>99</v>
      </c>
      <c r="AR1408">
        <v>189.29404567699837</v>
      </c>
      <c r="AS1408">
        <v>32.865259257510303</v>
      </c>
    </row>
    <row r="1409" spans="1:45">
      <c r="A1409">
        <v>20</v>
      </c>
      <c r="B1409">
        <v>59</v>
      </c>
      <c r="C1409">
        <v>2023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99</v>
      </c>
      <c r="P1409">
        <v>9999</v>
      </c>
      <c r="Q1409">
        <v>763</v>
      </c>
      <c r="R1409">
        <v>3942</v>
      </c>
      <c r="S1409">
        <v>7.8470319634703181</v>
      </c>
      <c r="T1409">
        <v>7.4365804160324718</v>
      </c>
      <c r="U1409">
        <v>246.92285641806231</v>
      </c>
      <c r="V1409">
        <v>96.626078132927418</v>
      </c>
      <c r="W1409">
        <v>73.186199898528685</v>
      </c>
      <c r="X1409">
        <v>0.88787417554540859</v>
      </c>
      <c r="Y1409">
        <v>43.800624955392749</v>
      </c>
      <c r="Z1409">
        <v>1.2207781985017769</v>
      </c>
      <c r="AA1409">
        <v>1.8058789152436527</v>
      </c>
      <c r="AB1409">
        <v>57.516407818352889</v>
      </c>
      <c r="AC1409">
        <v>61.159530931637491</v>
      </c>
      <c r="AD1409">
        <v>43.038739894366024</v>
      </c>
      <c r="AE1409">
        <v>10.268566516450024</v>
      </c>
      <c r="AF1409">
        <v>11.216231160421172</v>
      </c>
      <c r="AG1409">
        <v>504.32090309487586</v>
      </c>
      <c r="AH1409">
        <v>99.54337899543377</v>
      </c>
      <c r="AI1409">
        <v>100</v>
      </c>
      <c r="AJ1409">
        <v>102.46262396299588</v>
      </c>
      <c r="AK1409">
        <v>46.825020615861568</v>
      </c>
      <c r="AL1409">
        <v>13.44990470581199</v>
      </c>
      <c r="AM1409">
        <v>-17.031558977376061</v>
      </c>
      <c r="AN1409">
        <v>99</v>
      </c>
      <c r="AO1409">
        <v>99</v>
      </c>
      <c r="AP1409">
        <v>24</v>
      </c>
      <c r="AQ1409">
        <v>99</v>
      </c>
      <c r="AR1409">
        <v>189.95636732623032</v>
      </c>
      <c r="AS1409">
        <v>35.773058041002933</v>
      </c>
    </row>
    <row r="1410" spans="1:45">
      <c r="A1410">
        <v>20</v>
      </c>
      <c r="B1410">
        <v>60</v>
      </c>
      <c r="C1410">
        <v>2023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99</v>
      </c>
      <c r="P1410">
        <v>9999</v>
      </c>
      <c r="Q1410">
        <v>372</v>
      </c>
      <c r="R1410">
        <v>1736</v>
      </c>
      <c r="S1410">
        <v>6.57258064516129</v>
      </c>
      <c r="T1410">
        <v>7.8623271889400943</v>
      </c>
      <c r="U1410">
        <v>239.32713133640524</v>
      </c>
      <c r="V1410">
        <v>83.755760368663601</v>
      </c>
      <c r="W1410">
        <v>79.838709677419374</v>
      </c>
      <c r="X1410">
        <v>0.40322580645161282</v>
      </c>
      <c r="Y1410">
        <v>43.247054001276737</v>
      </c>
      <c r="Z1410">
        <v>1.1068634949675378</v>
      </c>
      <c r="AA1410">
        <v>1.8253363111239955</v>
      </c>
      <c r="AB1410">
        <v>66.469099580015424</v>
      </c>
      <c r="AC1410">
        <v>65.220165975508266</v>
      </c>
      <c r="AD1410">
        <v>71.187741221322355</v>
      </c>
      <c r="AE1410">
        <v>4.5221287347938226</v>
      </c>
      <c r="AF1410">
        <v>4.7875210349728032</v>
      </c>
      <c r="AG1410">
        <v>504.95564516129025</v>
      </c>
      <c r="AH1410">
        <v>99.654377880184356</v>
      </c>
      <c r="AI1410">
        <v>100</v>
      </c>
      <c r="AJ1410">
        <v>92.843097614113404</v>
      </c>
      <c r="AK1410">
        <v>31.279883154781064</v>
      </c>
      <c r="AL1410">
        <v>-3.6976926037288274</v>
      </c>
      <c r="AM1410">
        <v>-19.492167506427151</v>
      </c>
      <c r="AN1410">
        <v>99</v>
      </c>
      <c r="AO1410">
        <v>99</v>
      </c>
      <c r="AP1410">
        <v>25</v>
      </c>
      <c r="AQ1410">
        <v>99</v>
      </c>
      <c r="AR1410">
        <v>192.85023041474656</v>
      </c>
      <c r="AS1410">
        <v>33.091567051183127</v>
      </c>
    </row>
    <row r="1411" spans="1:45">
      <c r="A1411">
        <v>20</v>
      </c>
      <c r="B1411">
        <v>61</v>
      </c>
      <c r="C1411">
        <v>2023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99</v>
      </c>
      <c r="P1411">
        <v>9999</v>
      </c>
      <c r="Q1411">
        <v>76</v>
      </c>
      <c r="R1411">
        <v>341</v>
      </c>
      <c r="S1411">
        <v>7.1759530791788819</v>
      </c>
      <c r="T1411">
        <v>6.7565982404692084</v>
      </c>
      <c r="U1411">
        <v>270.99648093841625</v>
      </c>
      <c r="V1411">
        <v>93.841642228739005</v>
      </c>
      <c r="W1411">
        <v>60.997067448680362</v>
      </c>
      <c r="X1411">
        <v>10.557184750733137</v>
      </c>
      <c r="Y1411">
        <v>56.993255653299137</v>
      </c>
      <c r="Z1411">
        <v>1.1632732855186545</v>
      </c>
      <c r="AA1411">
        <v>1.6610049372711462</v>
      </c>
      <c r="AB1411">
        <v>70.467553489292882</v>
      </c>
      <c r="AC1411">
        <v>37.369530792792879</v>
      </c>
      <c r="AD1411">
        <v>29.383769306940088</v>
      </c>
      <c r="AE1411">
        <v>0.8882752871916435</v>
      </c>
      <c r="AF1411">
        <v>1.0648466510915184</v>
      </c>
      <c r="AG1411">
        <v>533.57478005865107</v>
      </c>
      <c r="AH1411">
        <v>99.120234604105605</v>
      </c>
      <c r="AI1411">
        <v>100</v>
      </c>
      <c r="AJ1411">
        <v>94.388778334034299</v>
      </c>
      <c r="AK1411">
        <v>58.694622510562418</v>
      </c>
      <c r="AL1411">
        <v>11.585238301253263</v>
      </c>
      <c r="AM1411">
        <v>15.390595858949924</v>
      </c>
      <c r="AN1411">
        <v>99</v>
      </c>
      <c r="AO1411">
        <v>99</v>
      </c>
      <c r="AP1411">
        <v>26</v>
      </c>
      <c r="AQ1411">
        <v>99</v>
      </c>
      <c r="AR1411">
        <v>198.21114369501473</v>
      </c>
      <c r="AS1411">
        <v>34.401218548484195</v>
      </c>
    </row>
    <row r="1412" spans="1:45">
      <c r="A1412">
        <v>20</v>
      </c>
      <c r="B1412">
        <v>62</v>
      </c>
      <c r="C1412">
        <v>2023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99</v>
      </c>
      <c r="P1412">
        <v>9999</v>
      </c>
      <c r="Q1412">
        <v>70</v>
      </c>
      <c r="R1412">
        <v>210</v>
      </c>
      <c r="S1412">
        <v>4.3523809523809511</v>
      </c>
      <c r="T1412">
        <v>5.6523809523809554</v>
      </c>
      <c r="U1412">
        <v>121.8576190476191</v>
      </c>
      <c r="V1412">
        <v>6.190476190476188</v>
      </c>
      <c r="W1412">
        <v>29.523809523809511</v>
      </c>
      <c r="X1412">
        <v>0</v>
      </c>
      <c r="Y1412">
        <v>38.880453701639681</v>
      </c>
      <c r="Z1412">
        <v>0.84493958511501566</v>
      </c>
      <c r="AA1412">
        <v>1.7615250556100377</v>
      </c>
      <c r="AB1412">
        <v>77.390310431945693</v>
      </c>
      <c r="AC1412">
        <v>74.783805647338269</v>
      </c>
      <c r="AD1412">
        <v>68.698369071621229</v>
      </c>
      <c r="AE1412">
        <v>0.54703170178957516</v>
      </c>
      <c r="AF1412">
        <v>0.29487708323248291</v>
      </c>
      <c r="AG1412">
        <v>540.9142857142856</v>
      </c>
      <c r="AH1412">
        <v>99.523809523809561</v>
      </c>
      <c r="AI1412">
        <v>100</v>
      </c>
      <c r="AJ1412">
        <v>99.043339651143185</v>
      </c>
      <c r="AK1412">
        <v>48.676778102442441</v>
      </c>
      <c r="AL1412">
        <v>38.696679427958145</v>
      </c>
      <c r="AM1412">
        <v>10.88166947324626</v>
      </c>
      <c r="AN1412">
        <v>99</v>
      </c>
      <c r="AO1412">
        <v>99</v>
      </c>
      <c r="AP1412">
        <v>27</v>
      </c>
      <c r="AQ1412">
        <v>99</v>
      </c>
      <c r="AR1412">
        <v>165.48095238095237</v>
      </c>
      <c r="AS1412">
        <v>26.045608446290377</v>
      </c>
    </row>
    <row r="1413" spans="1:45">
      <c r="A1413">
        <v>20</v>
      </c>
      <c r="B1413">
        <v>63</v>
      </c>
      <c r="C1413">
        <v>2023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99</v>
      </c>
      <c r="P1413">
        <v>9999</v>
      </c>
      <c r="Q1413">
        <v>103</v>
      </c>
      <c r="R1413">
        <v>270</v>
      </c>
      <c r="S1413">
        <v>5.8252788104089204</v>
      </c>
      <c r="T1413">
        <v>7.4444444444444446</v>
      </c>
      <c r="U1413">
        <v>197.45629629629633</v>
      </c>
      <c r="V1413">
        <v>64.07407407407409</v>
      </c>
      <c r="W1413">
        <v>72.592592592592609</v>
      </c>
      <c r="X1413">
        <v>0</v>
      </c>
      <c r="Y1413">
        <v>40.902252237919754</v>
      </c>
      <c r="Z1413">
        <v>0.98291748432959236</v>
      </c>
      <c r="AA1413">
        <v>1.7916128329552323</v>
      </c>
      <c r="AB1413">
        <v>47.215723057718201</v>
      </c>
      <c r="AC1413">
        <v>68.968634906043761</v>
      </c>
      <c r="AD1413">
        <v>64.396970021767245</v>
      </c>
      <c r="AE1413">
        <v>0.70332647372945389</v>
      </c>
      <c r="AF1413">
        <v>0.61433292225469993</v>
      </c>
      <c r="AG1413">
        <v>505.02222222222224</v>
      </c>
      <c r="AH1413">
        <v>100</v>
      </c>
      <c r="AI1413">
        <v>100</v>
      </c>
      <c r="AJ1413">
        <v>102.00526251251398</v>
      </c>
      <c r="AK1413">
        <v>36.439575984268991</v>
      </c>
      <c r="AL1413">
        <v>2.2947944221550003</v>
      </c>
      <c r="AM1413">
        <v>-38.21705450864895</v>
      </c>
      <c r="AN1413">
        <v>99</v>
      </c>
      <c r="AO1413">
        <v>99</v>
      </c>
      <c r="AP1413">
        <v>28</v>
      </c>
      <c r="AQ1413">
        <v>99</v>
      </c>
      <c r="AR1413">
        <v>184.34814814814811</v>
      </c>
      <c r="AS1413">
        <v>31.176187274545036</v>
      </c>
    </row>
    <row r="1414" spans="1:45">
      <c r="A1414">
        <v>20</v>
      </c>
      <c r="B1414">
        <v>64</v>
      </c>
      <c r="C1414">
        <v>2023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99</v>
      </c>
      <c r="P1414">
        <v>9999</v>
      </c>
      <c r="Q1414">
        <v>51</v>
      </c>
      <c r="R1414">
        <v>135</v>
      </c>
      <c r="S1414">
        <v>4.3703703703703694</v>
      </c>
      <c r="T1414">
        <v>6.5851851851851855</v>
      </c>
      <c r="U1414">
        <v>97.188888888888883</v>
      </c>
      <c r="V1414">
        <v>7.4074074074074083</v>
      </c>
      <c r="W1414">
        <v>54.814814814814817</v>
      </c>
      <c r="X1414">
        <v>0</v>
      </c>
      <c r="Y1414">
        <v>32.512608760218967</v>
      </c>
      <c r="Z1414">
        <v>0.81414113564646384</v>
      </c>
      <c r="AA1414">
        <v>2.1581376923263673</v>
      </c>
      <c r="AB1414">
        <v>76.740149311233139</v>
      </c>
      <c r="AC1414">
        <v>81.965432458695261</v>
      </c>
      <c r="AD1414">
        <v>72.403692415390495</v>
      </c>
      <c r="AE1414">
        <v>0.35166323686472695</v>
      </c>
      <c r="AF1414">
        <v>0.15118873199212929</v>
      </c>
      <c r="AG1414">
        <v>486.57777777777778</v>
      </c>
      <c r="AH1414">
        <v>99.259259259259238</v>
      </c>
      <c r="AI1414">
        <v>100</v>
      </c>
      <c r="AJ1414">
        <v>107.935952659636</v>
      </c>
      <c r="AK1414">
        <v>58.293526473228816</v>
      </c>
      <c r="AL1414">
        <v>46.018257162745293</v>
      </c>
      <c r="AM1414">
        <v>14.221456900823572</v>
      </c>
      <c r="AN1414">
        <v>99</v>
      </c>
      <c r="AO1414">
        <v>99</v>
      </c>
      <c r="AP1414">
        <v>29</v>
      </c>
      <c r="AQ1414">
        <v>99</v>
      </c>
      <c r="AR1414">
        <v>153.24444444444444</v>
      </c>
      <c r="AS1414">
        <v>26.188017451971721</v>
      </c>
    </row>
    <row r="1415" spans="1:45">
      <c r="A1415">
        <v>20</v>
      </c>
      <c r="B1415">
        <v>65</v>
      </c>
      <c r="C1415">
        <v>2023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99</v>
      </c>
      <c r="P1415">
        <v>9999</v>
      </c>
      <c r="Q1415">
        <v>9</v>
      </c>
      <c r="R1415">
        <v>23</v>
      </c>
      <c r="S1415">
        <v>6.6956521739130412</v>
      </c>
      <c r="T1415">
        <v>7.8260869565217392</v>
      </c>
      <c r="U1415">
        <v>238.84347826086957</v>
      </c>
      <c r="V1415">
        <v>91.304347826086953</v>
      </c>
      <c r="W1415">
        <v>86.956521739130437</v>
      </c>
      <c r="X1415">
        <v>0</v>
      </c>
      <c r="Y1415">
        <v>39.902869310439378</v>
      </c>
      <c r="Z1415">
        <v>0.85642241754748638</v>
      </c>
      <c r="AA1415">
        <v>1.1287613031084502</v>
      </c>
      <c r="AB1415">
        <v>51.871087621912061</v>
      </c>
      <c r="AC1415">
        <v>74.828161501320068</v>
      </c>
      <c r="AD1415">
        <v>70.984056464394769</v>
      </c>
      <c r="AE1415">
        <v>5.9912995910286801E-2</v>
      </c>
      <c r="AF1415">
        <v>6.3300955018906549E-2</v>
      </c>
      <c r="AG1415">
        <v>527.52173913043475</v>
      </c>
      <c r="AH1415">
        <v>100</v>
      </c>
      <c r="AI1415">
        <v>100</v>
      </c>
      <c r="AJ1415">
        <v>114.3023715244172</v>
      </c>
      <c r="AK1415">
        <v>77.342792890734515</v>
      </c>
      <c r="AL1415">
        <v>53.921056824801163</v>
      </c>
      <c r="AM1415">
        <v>14.863549937966502</v>
      </c>
      <c r="AN1415">
        <v>99</v>
      </c>
      <c r="AO1415">
        <v>99</v>
      </c>
      <c r="AP1415">
        <v>30</v>
      </c>
      <c r="AQ1415">
        <v>99</v>
      </c>
      <c r="AR1415">
        <v>192.56521739130437</v>
      </c>
      <c r="AS1415">
        <v>33.130754149511759</v>
      </c>
    </row>
    <row r="1416" spans="1:45">
      <c r="A1416">
        <v>20</v>
      </c>
      <c r="B1416">
        <v>66</v>
      </c>
      <c r="C1416">
        <v>2023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99</v>
      </c>
      <c r="P1416">
        <v>9999</v>
      </c>
      <c r="Q1416">
        <v>27</v>
      </c>
      <c r="R1416">
        <v>54</v>
      </c>
      <c r="S1416">
        <v>5.4074074074074083</v>
      </c>
      <c r="T1416">
        <v>7.648148148148147</v>
      </c>
      <c r="U1416">
        <v>169.5277777777778</v>
      </c>
      <c r="V1416">
        <v>46.296296296296305</v>
      </c>
      <c r="W1416">
        <v>81.481481481481467</v>
      </c>
      <c r="X1416">
        <v>0</v>
      </c>
      <c r="Y1416">
        <v>45.793996924498522</v>
      </c>
      <c r="Z1416">
        <v>0.91324651895836606</v>
      </c>
      <c r="AA1416">
        <v>1.8474948745221076</v>
      </c>
      <c r="AB1416">
        <v>65.450085223088948</v>
      </c>
      <c r="AC1416">
        <v>73.453773575786258</v>
      </c>
      <c r="AD1416">
        <v>77.6434054910047</v>
      </c>
      <c r="AE1416">
        <v>0.14066529474589079</v>
      </c>
      <c r="AF1416">
        <v>0.10548814809054138</v>
      </c>
      <c r="AG1416">
        <v>521.55555555555566</v>
      </c>
      <c r="AH1416">
        <v>100</v>
      </c>
      <c r="AI1416">
        <v>100</v>
      </c>
      <c r="AJ1416">
        <v>123.73518118032736</v>
      </c>
      <c r="AK1416">
        <v>64.844022094311526</v>
      </c>
      <c r="AL1416">
        <v>28.989288958390631</v>
      </c>
      <c r="AM1416">
        <v>17.318436771095229</v>
      </c>
      <c r="AN1416">
        <v>99</v>
      </c>
      <c r="AO1416">
        <v>99</v>
      </c>
      <c r="AP1416">
        <v>31</v>
      </c>
      <c r="AQ1416">
        <v>99</v>
      </c>
      <c r="AR1416">
        <v>177.2777777777778</v>
      </c>
      <c r="AS1416">
        <v>29.736435770930871</v>
      </c>
    </row>
    <row r="1417" spans="1:45">
      <c r="A1417">
        <v>20</v>
      </c>
      <c r="B1417">
        <v>67</v>
      </c>
      <c r="C1417">
        <v>2023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99</v>
      </c>
      <c r="P1417">
        <v>9999</v>
      </c>
      <c r="AN1417">
        <v>99</v>
      </c>
      <c r="AO1417">
        <v>99</v>
      </c>
      <c r="AP1417">
        <v>32</v>
      </c>
      <c r="AQ1417">
        <v>99</v>
      </c>
    </row>
    <row r="1418" spans="1:45">
      <c r="A1418">
        <v>20</v>
      </c>
      <c r="B1418">
        <v>68</v>
      </c>
      <c r="C1418">
        <v>2023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99</v>
      </c>
      <c r="P1418">
        <v>9999</v>
      </c>
      <c r="AN1418">
        <v>99</v>
      </c>
      <c r="AO1418">
        <v>99</v>
      </c>
      <c r="AP1418">
        <v>33</v>
      </c>
      <c r="AQ1418">
        <v>99</v>
      </c>
    </row>
    <row r="1419" spans="1:45">
      <c r="A1419">
        <v>20</v>
      </c>
      <c r="B1419">
        <v>69</v>
      </c>
      <c r="C1419">
        <v>2023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99</v>
      </c>
      <c r="P1419">
        <v>9999</v>
      </c>
      <c r="Q1419">
        <v>1</v>
      </c>
      <c r="R1419">
        <v>10</v>
      </c>
      <c r="S1419">
        <v>6.9</v>
      </c>
      <c r="T1419">
        <v>8.4</v>
      </c>
      <c r="U1419">
        <v>277.07000000000005</v>
      </c>
      <c r="V1419">
        <v>100</v>
      </c>
      <c r="W1419">
        <v>100</v>
      </c>
      <c r="X1419">
        <v>0</v>
      </c>
      <c r="Y1419">
        <v>17.847579667842037</v>
      </c>
      <c r="Z1419">
        <v>0.53851648071344305</v>
      </c>
      <c r="AA1419">
        <v>0.66332495807107827</v>
      </c>
      <c r="AB1419">
        <v>47.933581970396254</v>
      </c>
      <c r="AC1419">
        <v>24.681670155070606</v>
      </c>
      <c r="AD1419">
        <v>11.19785021911345</v>
      </c>
      <c r="AE1419">
        <v>2.604912865664644E-2</v>
      </c>
      <c r="AF1419">
        <v>3.1927031723683767E-2</v>
      </c>
      <c r="AG1419">
        <v>493</v>
      </c>
      <c r="AH1419">
        <v>100</v>
      </c>
      <c r="AI1419">
        <v>100</v>
      </c>
      <c r="AJ1419">
        <v>35.394914889006309</v>
      </c>
      <c r="AK1419">
        <v>77.414832987172417</v>
      </c>
      <c r="AL1419">
        <v>2.1296233196439611</v>
      </c>
      <c r="AM1419">
        <v>30.953669437552922</v>
      </c>
      <c r="AN1419">
        <v>99</v>
      </c>
      <c r="AO1419">
        <v>99</v>
      </c>
      <c r="AP1419">
        <v>34</v>
      </c>
      <c r="AQ1419">
        <v>99</v>
      </c>
      <c r="AR1419">
        <v>199.8</v>
      </c>
      <c r="AS1419">
        <v>34.76372678574532</v>
      </c>
    </row>
    <row r="1420" spans="1:45">
      <c r="A1420">
        <v>20</v>
      </c>
      <c r="B1420">
        <v>70</v>
      </c>
      <c r="C1420">
        <v>2023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99</v>
      </c>
      <c r="P1420">
        <v>9999</v>
      </c>
      <c r="Q1420">
        <v>4</v>
      </c>
      <c r="R1420">
        <v>14</v>
      </c>
      <c r="S1420">
        <v>4.5</v>
      </c>
      <c r="T1420">
        <v>7.9285714285714306</v>
      </c>
      <c r="U1420">
        <v>222.67857142857153</v>
      </c>
      <c r="V1420">
        <v>28.571428571428577</v>
      </c>
      <c r="W1420">
        <v>78.571428571428555</v>
      </c>
      <c r="X1420">
        <v>0</v>
      </c>
      <c r="Y1420">
        <v>50.875143784583159</v>
      </c>
      <c r="Z1420">
        <v>1.3496031162636561</v>
      </c>
      <c r="AA1420">
        <v>2.4918233632160569</v>
      </c>
      <c r="AB1420">
        <v>91.052602134015444</v>
      </c>
      <c r="AC1420">
        <v>89.405737125578</v>
      </c>
      <c r="AD1420">
        <v>92.392750364824636</v>
      </c>
      <c r="AE1420">
        <v>3.646878011930501E-2</v>
      </c>
      <c r="AF1420">
        <v>3.5923240119314304E-2</v>
      </c>
      <c r="AG1420">
        <v>598.21428571428555</v>
      </c>
      <c r="AH1420">
        <v>100</v>
      </c>
      <c r="AI1420">
        <v>100</v>
      </c>
      <c r="AJ1420">
        <v>58.330558728960654</v>
      </c>
      <c r="AK1420">
        <v>33.00328596172551</v>
      </c>
      <c r="AL1420">
        <v>47.285760142387161</v>
      </c>
      <c r="AM1420">
        <v>40.149767117655536</v>
      </c>
      <c r="AN1420">
        <v>99</v>
      </c>
      <c r="AO1420">
        <v>99</v>
      </c>
      <c r="AP1420">
        <v>39</v>
      </c>
      <c r="AQ1420">
        <v>99</v>
      </c>
      <c r="AR1420">
        <v>199.21428571428575</v>
      </c>
      <c r="AS1420">
        <v>27.750500671504462</v>
      </c>
    </row>
    <row r="1421" spans="1:45">
      <c r="A1421">
        <v>20</v>
      </c>
      <c r="B1421">
        <v>71</v>
      </c>
      <c r="C1421">
        <v>2023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99</v>
      </c>
      <c r="P1421">
        <v>9999</v>
      </c>
      <c r="AN1421">
        <v>99</v>
      </c>
      <c r="AO1421">
        <v>99</v>
      </c>
      <c r="AP1421">
        <v>40</v>
      </c>
      <c r="AQ1421">
        <v>99</v>
      </c>
    </row>
    <row r="1422" spans="1:45">
      <c r="A1422">
        <v>20</v>
      </c>
      <c r="B1422">
        <v>72</v>
      </c>
      <c r="C1422">
        <v>2023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99</v>
      </c>
      <c r="P1422">
        <v>9999</v>
      </c>
      <c r="AN1422">
        <v>99</v>
      </c>
      <c r="AO1422">
        <v>99</v>
      </c>
      <c r="AP1422">
        <v>42</v>
      </c>
      <c r="AQ1422">
        <v>99</v>
      </c>
    </row>
    <row r="1423" spans="1:45">
      <c r="A1423">
        <v>20</v>
      </c>
      <c r="B1423">
        <v>73</v>
      </c>
      <c r="C1423">
        <v>2023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99</v>
      </c>
      <c r="P1423">
        <v>9999</v>
      </c>
      <c r="Q1423">
        <v>883</v>
      </c>
      <c r="R1423">
        <v>3505</v>
      </c>
      <c r="S1423">
        <v>6.219115549215406</v>
      </c>
      <c r="T1423">
        <v>7.7452211126961501</v>
      </c>
      <c r="U1423">
        <v>229.43703281027089</v>
      </c>
      <c r="V1423">
        <v>68.159771754636239</v>
      </c>
      <c r="W1423">
        <v>72.639087018544942</v>
      </c>
      <c r="X1423">
        <v>1.5121255349500711</v>
      </c>
      <c r="Y1423">
        <v>54.380255220208362</v>
      </c>
      <c r="Z1423">
        <v>1.5510080710870111</v>
      </c>
      <c r="AA1423">
        <v>2.1211174115996174</v>
      </c>
      <c r="AB1423">
        <v>71.748871761903004</v>
      </c>
      <c r="AC1423">
        <v>67.147533156893317</v>
      </c>
      <c r="AD1423">
        <v>61.102013317169046</v>
      </c>
      <c r="AE1423">
        <v>9.130219594154573</v>
      </c>
      <c r="AF1423">
        <v>9.2666034594328011</v>
      </c>
      <c r="AG1423">
        <v>525.29529243937213</v>
      </c>
      <c r="AH1423">
        <v>99.514978601997157</v>
      </c>
      <c r="AI1423">
        <v>100</v>
      </c>
      <c r="AJ1423">
        <v>124.15895818073868</v>
      </c>
      <c r="AK1423">
        <v>28.156634989496112</v>
      </c>
      <c r="AL1423">
        <v>5.264619849425781</v>
      </c>
      <c r="AM1423">
        <v>-11.450368942907222</v>
      </c>
      <c r="AN1423">
        <v>99</v>
      </c>
      <c r="AO1423">
        <v>99</v>
      </c>
      <c r="AP1423">
        <v>98</v>
      </c>
      <c r="AQ1423">
        <v>99</v>
      </c>
      <c r="AR1423">
        <v>191.85962910128379</v>
      </c>
      <c r="AS1423">
        <v>32.011009075550731</v>
      </c>
    </row>
    <row r="1424" spans="1:45">
      <c r="A1424">
        <v>20</v>
      </c>
      <c r="B1424">
        <v>74</v>
      </c>
      <c r="C1424">
        <v>2023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99</v>
      </c>
      <c r="P1424">
        <v>9999</v>
      </c>
      <c r="Q1424">
        <v>52</v>
      </c>
      <c r="R1424">
        <v>94</v>
      </c>
      <c r="S1424">
        <v>4.7765957446808516</v>
      </c>
      <c r="T1424">
        <v>7.0106382978723394</v>
      </c>
      <c r="U1424">
        <v>197.57127659574465</v>
      </c>
      <c r="V1424">
        <v>32.978723404255319</v>
      </c>
      <c r="W1424">
        <v>61.702127659574487</v>
      </c>
      <c r="X1424">
        <v>0</v>
      </c>
      <c r="Y1424">
        <v>57.681461350044721</v>
      </c>
      <c r="Z1424">
        <v>1.247587078094633</v>
      </c>
      <c r="AA1424">
        <v>2.2620583774991601</v>
      </c>
      <c r="AB1424">
        <v>62.474741124766851</v>
      </c>
      <c r="AC1424">
        <v>71.262302408899203</v>
      </c>
      <c r="AD1424">
        <v>63.413815855834002</v>
      </c>
      <c r="AE1424">
        <v>0.24486180937247656</v>
      </c>
      <c r="AF1424">
        <v>0.21400341251768065</v>
      </c>
      <c r="AG1424">
        <v>543.41489361702145</v>
      </c>
      <c r="AH1424">
        <v>100</v>
      </c>
      <c r="AI1424">
        <v>0</v>
      </c>
      <c r="AJ1424">
        <v>109.58086585330018</v>
      </c>
      <c r="AK1424">
        <v>44.807059495647131</v>
      </c>
      <c r="AL1424">
        <v>25.529792762684369</v>
      </c>
      <c r="AM1424">
        <v>-10.756348086010419</v>
      </c>
      <c r="AN1424">
        <v>99</v>
      </c>
      <c r="AO1424">
        <v>99</v>
      </c>
      <c r="AP1424">
        <v>99</v>
      </c>
      <c r="AQ1424">
        <v>99</v>
      </c>
      <c r="AR1424">
        <v>188.32978723404253</v>
      </c>
      <c r="AS1424">
        <v>28.786408336659793</v>
      </c>
    </row>
    <row r="1425" spans="1:45">
      <c r="A1425">
        <v>20</v>
      </c>
      <c r="B1425">
        <v>75</v>
      </c>
      <c r="C1425">
        <v>2022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99</v>
      </c>
      <c r="P1425">
        <v>9999</v>
      </c>
      <c r="Q1425">
        <v>966</v>
      </c>
      <c r="R1425">
        <v>1393</v>
      </c>
      <c r="S1425">
        <v>5.0821613619541086</v>
      </c>
      <c r="T1425">
        <v>7.4386216798277101</v>
      </c>
      <c r="U1425">
        <v>216.46109117013671</v>
      </c>
      <c r="V1425">
        <v>38.119167264895907</v>
      </c>
      <c r="W1425">
        <v>67.910983488872915</v>
      </c>
      <c r="X1425">
        <v>0.57430007178750897</v>
      </c>
      <c r="Y1425">
        <v>53.375212188769957</v>
      </c>
      <c r="Z1425">
        <v>1.3826659425099483</v>
      </c>
      <c r="AA1425">
        <v>2.0883229434573418</v>
      </c>
      <c r="AB1425">
        <v>27.711472466494087</v>
      </c>
      <c r="AC1425">
        <v>59.23780243807014</v>
      </c>
      <c r="AD1425">
        <v>18.562972387768511</v>
      </c>
      <c r="AE1425">
        <v>4.136354188318438</v>
      </c>
      <c r="AF1425">
        <v>3.8894450021356728</v>
      </c>
      <c r="AG1425">
        <v>586.71333333333325</v>
      </c>
      <c r="AH1425">
        <v>10.33740129217516</v>
      </c>
      <c r="AI1425">
        <v>0</v>
      </c>
      <c r="AJ1425">
        <v>102.34492898472732</v>
      </c>
      <c r="AK1425">
        <v>21.620971728753936</v>
      </c>
      <c r="AL1425">
        <v>-26.013527725253965</v>
      </c>
      <c r="AM1425">
        <v>-76.163788788909486</v>
      </c>
      <c r="AN1425">
        <v>99</v>
      </c>
      <c r="AO1425">
        <v>99</v>
      </c>
      <c r="AP1425">
        <v>0</v>
      </c>
      <c r="AQ1425">
        <v>99</v>
      </c>
      <c r="AR1425">
        <v>192.88</v>
      </c>
      <c r="AS1425">
        <v>29.719776628771001</v>
      </c>
    </row>
    <row r="1426" spans="1:45">
      <c r="A1426">
        <v>20</v>
      </c>
      <c r="B1426">
        <v>76</v>
      </c>
      <c r="C1426">
        <v>2022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99</v>
      </c>
      <c r="P1426">
        <v>9999</v>
      </c>
      <c r="Q1426">
        <v>3818</v>
      </c>
      <c r="R1426">
        <v>10136</v>
      </c>
      <c r="S1426">
        <v>4.3228323128579884</v>
      </c>
      <c r="T1426">
        <v>7.5613654301499613</v>
      </c>
      <c r="U1426">
        <v>220.00890982636187</v>
      </c>
      <c r="V1426">
        <v>10.428176795580113</v>
      </c>
      <c r="W1426">
        <v>72.90844514601423</v>
      </c>
      <c r="X1426">
        <v>0.30584056827150752</v>
      </c>
      <c r="Y1426">
        <v>52.028314779526383</v>
      </c>
      <c r="Z1426">
        <v>0.97110952384492877</v>
      </c>
      <c r="AA1426">
        <v>1.9389312750047816</v>
      </c>
      <c r="AB1426">
        <v>66.464797311735452</v>
      </c>
      <c r="AC1426">
        <v>78.691216322590634</v>
      </c>
      <c r="AD1426">
        <v>72.702771793147548</v>
      </c>
      <c r="AE1426">
        <v>30.097692787362295</v>
      </c>
      <c r="AF1426">
        <v>28.764944866040089</v>
      </c>
      <c r="AG1426">
        <v>574.72464483030785</v>
      </c>
      <c r="AH1426">
        <v>97.01065509076561</v>
      </c>
      <c r="AI1426">
        <v>0</v>
      </c>
      <c r="AJ1426">
        <v>111.51103788866118</v>
      </c>
      <c r="AK1426">
        <v>68.275191612350582</v>
      </c>
      <c r="AL1426">
        <v>43.070318634673882</v>
      </c>
      <c r="AM1426">
        <v>14.859103404621898</v>
      </c>
      <c r="AN1426">
        <v>99</v>
      </c>
      <c r="AO1426">
        <v>99</v>
      </c>
      <c r="AP1426">
        <v>1</v>
      </c>
      <c r="AQ1426">
        <v>99</v>
      </c>
      <c r="AR1426">
        <v>198.56629834254153</v>
      </c>
      <c r="AS1426">
        <v>27.584777977274783</v>
      </c>
    </row>
    <row r="1427" spans="1:45">
      <c r="A1427">
        <v>20</v>
      </c>
      <c r="B1427">
        <v>77</v>
      </c>
      <c r="C1427">
        <v>2022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99</v>
      </c>
      <c r="P1427">
        <v>9999</v>
      </c>
      <c r="Q1427">
        <v>87</v>
      </c>
      <c r="R1427">
        <v>192</v>
      </c>
      <c r="S1427">
        <v>3.3489583333333344</v>
      </c>
      <c r="T1427">
        <v>6.6927083333333313</v>
      </c>
      <c r="U1427">
        <v>163.38968749999987</v>
      </c>
      <c r="V1427">
        <v>3.6458333333333344</v>
      </c>
      <c r="W1427">
        <v>58.85416666666665</v>
      </c>
      <c r="X1427">
        <v>0</v>
      </c>
      <c r="Y1427">
        <v>49.256655471476257</v>
      </c>
      <c r="Z1427">
        <v>0.9343552580597424</v>
      </c>
      <c r="AA1427">
        <v>1.9985278327468676</v>
      </c>
      <c r="AB1427">
        <v>63.246058417493991</v>
      </c>
      <c r="AC1427">
        <v>83.278330187463609</v>
      </c>
      <c r="AD1427">
        <v>67.662309941913506</v>
      </c>
      <c r="AE1427">
        <v>0.57012204174956205</v>
      </c>
      <c r="AF1427">
        <v>0.4046527962924375</v>
      </c>
      <c r="AG1427">
        <v>556.28645833333348</v>
      </c>
      <c r="AH1427">
        <v>95.3125</v>
      </c>
      <c r="AI1427">
        <v>0</v>
      </c>
      <c r="AJ1427">
        <v>117.17044308736688</v>
      </c>
      <c r="AK1427">
        <v>68.80326529015565</v>
      </c>
      <c r="AL1427">
        <v>51.482941566534357</v>
      </c>
      <c r="AM1427">
        <v>15.53671572406577</v>
      </c>
      <c r="AN1427">
        <v>99</v>
      </c>
      <c r="AO1427">
        <v>99</v>
      </c>
      <c r="AP1427">
        <v>2</v>
      </c>
      <c r="AQ1427">
        <v>99</v>
      </c>
      <c r="AR1427">
        <v>187.65625</v>
      </c>
      <c r="AS1427">
        <v>23.954083630144119</v>
      </c>
    </row>
    <row r="1428" spans="1:45">
      <c r="A1428">
        <v>20</v>
      </c>
      <c r="B1428">
        <v>78</v>
      </c>
      <c r="C1428">
        <v>2022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99</v>
      </c>
      <c r="P1428">
        <v>9999</v>
      </c>
      <c r="Q1428">
        <v>76</v>
      </c>
      <c r="R1428">
        <v>150</v>
      </c>
      <c r="S1428">
        <v>4.04</v>
      </c>
      <c r="T1428">
        <v>7.28</v>
      </c>
      <c r="U1428">
        <v>149.52666666666661</v>
      </c>
      <c r="V1428">
        <v>6.6666666666666687</v>
      </c>
      <c r="W1428">
        <v>64.666666666666671</v>
      </c>
      <c r="X1428">
        <v>0</v>
      </c>
      <c r="Y1428">
        <v>37.329283708936224</v>
      </c>
      <c r="Z1428">
        <v>0.922893998969184</v>
      </c>
      <c r="AA1428">
        <v>2.2003636063160097</v>
      </c>
      <c r="AB1428">
        <v>63.902212639883984</v>
      </c>
      <c r="AC1428">
        <v>73.638513198899105</v>
      </c>
      <c r="AD1428">
        <v>72.329654176615577</v>
      </c>
      <c r="AE1428">
        <v>0.44540784511684528</v>
      </c>
      <c r="AF1428">
        <v>0.28931209219405429</v>
      </c>
      <c r="AG1428">
        <v>519.51333333333321</v>
      </c>
      <c r="AH1428">
        <v>92.666666666666686</v>
      </c>
      <c r="AI1428">
        <v>0</v>
      </c>
      <c r="AJ1428">
        <v>108.80654004036506</v>
      </c>
      <c r="AK1428">
        <v>46.466425969071487</v>
      </c>
      <c r="AL1428">
        <v>18.69966217258736</v>
      </c>
      <c r="AM1428">
        <v>-8.2727108326133738</v>
      </c>
      <c r="AN1428">
        <v>99</v>
      </c>
      <c r="AO1428">
        <v>99</v>
      </c>
      <c r="AP1428">
        <v>3</v>
      </c>
      <c r="AQ1428">
        <v>99</v>
      </c>
      <c r="AR1428">
        <v>177.34666666666672</v>
      </c>
      <c r="AS1428">
        <v>26.320890902816675</v>
      </c>
    </row>
    <row r="1429" spans="1:45">
      <c r="A1429">
        <v>20</v>
      </c>
      <c r="B1429">
        <v>79</v>
      </c>
      <c r="C1429">
        <v>2022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15</v>
      </c>
      <c r="R1429">
        <v>16</v>
      </c>
      <c r="S1429">
        <v>4.75</v>
      </c>
      <c r="T1429">
        <v>8.125</v>
      </c>
      <c r="U1429">
        <v>173.62375</v>
      </c>
      <c r="V1429">
        <v>18.75</v>
      </c>
      <c r="W1429">
        <v>75</v>
      </c>
      <c r="X1429">
        <v>0</v>
      </c>
      <c r="Y1429">
        <v>46.823401851398081</v>
      </c>
      <c r="Z1429">
        <v>1.0897247358851685</v>
      </c>
      <c r="AA1429">
        <v>2.3684119151870515</v>
      </c>
      <c r="AB1429">
        <v>65.301197759274217</v>
      </c>
      <c r="AC1429">
        <v>92.051125432904357</v>
      </c>
      <c r="AD1429">
        <v>76.281025806610529</v>
      </c>
      <c r="AE1429">
        <v>4.7510170145796837E-2</v>
      </c>
      <c r="AF1429">
        <v>3.5833216187669527E-2</v>
      </c>
      <c r="AG1429">
        <v>528.5625</v>
      </c>
      <c r="AH1429">
        <v>100</v>
      </c>
      <c r="AI1429">
        <v>0</v>
      </c>
      <c r="AJ1429">
        <v>129.14621981982285</v>
      </c>
      <c r="AK1429">
        <v>65.818379022503436</v>
      </c>
      <c r="AL1429">
        <v>71.350951676133889</v>
      </c>
      <c r="AM1429">
        <v>26.390687246359455</v>
      </c>
      <c r="AN1429">
        <v>99</v>
      </c>
      <c r="AO1429">
        <v>99</v>
      </c>
      <c r="AP1429">
        <v>4</v>
      </c>
      <c r="AQ1429">
        <v>99</v>
      </c>
      <c r="AR1429">
        <v>180.3125</v>
      </c>
      <c r="AS1429">
        <v>29.034965010562505</v>
      </c>
    </row>
    <row r="1430" spans="1:45">
      <c r="A1430">
        <v>20</v>
      </c>
      <c r="B1430">
        <v>80</v>
      </c>
      <c r="C1430">
        <v>2022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12</v>
      </c>
      <c r="R1430">
        <v>15</v>
      </c>
      <c r="S1430">
        <v>3.8666666666666658</v>
      </c>
      <c r="T1430">
        <v>6.9333333333333353</v>
      </c>
      <c r="U1430">
        <v>149.90666666666672</v>
      </c>
      <c r="V1430">
        <v>0</v>
      </c>
      <c r="W1430">
        <v>60</v>
      </c>
      <c r="X1430">
        <v>0</v>
      </c>
      <c r="Y1430">
        <v>38.883817828100199</v>
      </c>
      <c r="Z1430">
        <v>0.80553639823963874</v>
      </c>
      <c r="AA1430">
        <v>2.112397269033981</v>
      </c>
      <c r="AB1430">
        <v>57.193133142374599</v>
      </c>
      <c r="AC1430">
        <v>82.958418617875395</v>
      </c>
      <c r="AD1430">
        <v>62.163244377935001</v>
      </c>
      <c r="AE1430">
        <v>4.4540784511684528E-2</v>
      </c>
      <c r="AF1430">
        <v>2.9004733626445709E-2</v>
      </c>
      <c r="AG1430">
        <v>479.13333333333321</v>
      </c>
      <c r="AH1430">
        <v>100</v>
      </c>
      <c r="AI1430">
        <v>0</v>
      </c>
      <c r="AJ1430">
        <v>94.235779947015004</v>
      </c>
      <c r="AK1430">
        <v>65.644205840738422</v>
      </c>
      <c r="AL1430">
        <v>62.162215459032986</v>
      </c>
      <c r="AM1430">
        <v>1.1651170565608149</v>
      </c>
      <c r="AN1430">
        <v>99</v>
      </c>
      <c r="AO1430">
        <v>99</v>
      </c>
      <c r="AP1430">
        <v>5</v>
      </c>
      <c r="AQ1430">
        <v>99</v>
      </c>
      <c r="AR1430">
        <v>177.53333333333327</v>
      </c>
      <c r="AS1430">
        <v>26.341368455913486</v>
      </c>
    </row>
    <row r="1431" spans="1:45">
      <c r="A1431">
        <v>20</v>
      </c>
      <c r="B1431">
        <v>81</v>
      </c>
      <c r="C1431">
        <v>2022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99</v>
      </c>
      <c r="P1431">
        <v>9999</v>
      </c>
      <c r="Q1431">
        <v>11</v>
      </c>
      <c r="R1431">
        <v>55</v>
      </c>
      <c r="S1431">
        <v>3.4181818181818175</v>
      </c>
      <c r="T1431">
        <v>5.6181818181818173</v>
      </c>
      <c r="U1431">
        <v>139.63090909090903</v>
      </c>
      <c r="V1431">
        <v>0</v>
      </c>
      <c r="W1431">
        <v>25.454545454545457</v>
      </c>
      <c r="X1431">
        <v>0</v>
      </c>
      <c r="Y1431">
        <v>38.234521254191243</v>
      </c>
      <c r="Z1431">
        <v>0.67932878880979775</v>
      </c>
      <c r="AA1431">
        <v>1.5074470784126639</v>
      </c>
      <c r="AB1431">
        <v>61.048841600687986</v>
      </c>
      <c r="AC1431">
        <v>85.299112904736816</v>
      </c>
      <c r="AD1431">
        <v>61.754341767604338</v>
      </c>
      <c r="AE1431">
        <v>0.16331620987617659</v>
      </c>
      <c r="AF1431">
        <v>9.9060594517039524E-2</v>
      </c>
      <c r="AG1431">
        <v>472.65454545454543</v>
      </c>
      <c r="AH1431">
        <v>98.181818181818173</v>
      </c>
      <c r="AI1431">
        <v>0</v>
      </c>
      <c r="AJ1431">
        <v>87.901022474520559</v>
      </c>
      <c r="AK1431">
        <v>69.653436009871001</v>
      </c>
      <c r="AL1431">
        <v>52.426324867573008</v>
      </c>
      <c r="AM1431">
        <v>10.563906922071018</v>
      </c>
      <c r="AN1431">
        <v>99</v>
      </c>
      <c r="AO1431">
        <v>99</v>
      </c>
      <c r="AP1431">
        <v>6</v>
      </c>
      <c r="AQ1431">
        <v>99</v>
      </c>
      <c r="AR1431">
        <v>179.32727272727271</v>
      </c>
      <c r="AS1431">
        <v>23.605290393753872</v>
      </c>
    </row>
    <row r="1432" spans="1:45">
      <c r="A1432">
        <v>20</v>
      </c>
      <c r="B1432">
        <v>82</v>
      </c>
      <c r="C1432">
        <v>2022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>
        <v>11</v>
      </c>
      <c r="R1432">
        <v>12</v>
      </c>
      <c r="S1432">
        <v>4.1666666666666679</v>
      </c>
      <c r="T1432">
        <v>7</v>
      </c>
      <c r="U1432">
        <v>159.35833333333332</v>
      </c>
      <c r="V1432">
        <v>8.3333333333333357</v>
      </c>
      <c r="W1432">
        <v>58.33333333333335</v>
      </c>
      <c r="X1432">
        <v>0</v>
      </c>
      <c r="Y1432">
        <v>42.293940825555154</v>
      </c>
      <c r="Z1432">
        <v>0.89752746785574877</v>
      </c>
      <c r="AA1432">
        <v>2.0816659994661322</v>
      </c>
      <c r="AB1432">
        <v>68.050480505002753</v>
      </c>
      <c r="AC1432">
        <v>78.977584570597571</v>
      </c>
      <c r="AD1432">
        <v>66.90386626313105</v>
      </c>
      <c r="AE1432">
        <v>3.5632627609347621E-2</v>
      </c>
      <c r="AF1432">
        <v>2.4666793611070058E-2</v>
      </c>
      <c r="AG1432">
        <v>583.91666666666652</v>
      </c>
      <c r="AH1432">
        <v>91.666666666666686</v>
      </c>
      <c r="AI1432">
        <v>0</v>
      </c>
      <c r="AJ1432">
        <v>134.6362125218258</v>
      </c>
      <c r="AK1432">
        <v>72.983500047327269</v>
      </c>
      <c r="AL1432">
        <v>51.82546486834319</v>
      </c>
      <c r="AM1432">
        <v>35.388940286926513</v>
      </c>
      <c r="AN1432">
        <v>99</v>
      </c>
      <c r="AO1432">
        <v>99</v>
      </c>
      <c r="AP1432">
        <v>7</v>
      </c>
      <c r="AQ1432">
        <v>99</v>
      </c>
      <c r="AR1432">
        <v>178.83333333333337</v>
      </c>
      <c r="AS1432">
        <v>27.080993235677408</v>
      </c>
    </row>
    <row r="1433" spans="1:45">
      <c r="A1433">
        <v>20</v>
      </c>
      <c r="B1433">
        <v>83</v>
      </c>
      <c r="C1433">
        <v>2022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>
        <v>38</v>
      </c>
      <c r="R1433">
        <v>54</v>
      </c>
      <c r="S1433">
        <v>3.6296296296296302</v>
      </c>
      <c r="T1433">
        <v>6.333333333333333</v>
      </c>
      <c r="U1433">
        <v>133.3505555555555</v>
      </c>
      <c r="V1433">
        <v>0</v>
      </c>
      <c r="W1433">
        <v>44.44444444444445</v>
      </c>
      <c r="X1433">
        <v>0</v>
      </c>
      <c r="Y1433">
        <v>29.793159693228084</v>
      </c>
      <c r="Z1433">
        <v>0.86701480820145393</v>
      </c>
      <c r="AA1433">
        <v>2.1169509870286278</v>
      </c>
      <c r="AB1433">
        <v>44.836912321267199</v>
      </c>
      <c r="AC1433">
        <v>72.450194226996246</v>
      </c>
      <c r="AD1433">
        <v>61.209531482312705</v>
      </c>
      <c r="AE1433">
        <v>0.16034682424206426</v>
      </c>
      <c r="AF1433">
        <v>9.2884931296220621E-2</v>
      </c>
      <c r="AG1433">
        <v>537.18518518518522</v>
      </c>
      <c r="AH1433">
        <v>96.296296296296291</v>
      </c>
      <c r="AI1433">
        <v>0</v>
      </c>
      <c r="AJ1433">
        <v>116.76695278203805</v>
      </c>
      <c r="AK1433">
        <v>38.330919541075126</v>
      </c>
      <c r="AL1433">
        <v>9.6317205677102375</v>
      </c>
      <c r="AM1433">
        <v>-42.076882819463421</v>
      </c>
      <c r="AN1433">
        <v>99</v>
      </c>
      <c r="AO1433">
        <v>99</v>
      </c>
      <c r="AP1433">
        <v>8</v>
      </c>
      <c r="AQ1433">
        <v>99</v>
      </c>
      <c r="AR1433">
        <v>173.59259259259258</v>
      </c>
      <c r="AS1433">
        <v>25.206477140435783</v>
      </c>
    </row>
    <row r="1434" spans="1:45">
      <c r="A1434">
        <v>20</v>
      </c>
      <c r="B1434">
        <v>84</v>
      </c>
      <c r="C1434">
        <v>2022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99</v>
      </c>
      <c r="P1434">
        <v>9999</v>
      </c>
      <c r="Q1434">
        <v>158</v>
      </c>
      <c r="R1434">
        <v>366</v>
      </c>
      <c r="S1434">
        <v>3.8415300546448097</v>
      </c>
      <c r="T1434">
        <v>7.636612021857923</v>
      </c>
      <c r="U1434">
        <v>241.24295081967205</v>
      </c>
      <c r="V1434">
        <v>7.3770491803278686</v>
      </c>
      <c r="W1434">
        <v>71.038251366120221</v>
      </c>
      <c r="X1434">
        <v>3.0054644808743154</v>
      </c>
      <c r="Y1434">
        <v>52.556852719654387</v>
      </c>
      <c r="Z1434">
        <v>1.0824086972555844</v>
      </c>
      <c r="AA1434">
        <v>1.961841862710066</v>
      </c>
      <c r="AB1434">
        <v>69.429167642515608</v>
      </c>
      <c r="AC1434">
        <v>79.998308296144131</v>
      </c>
      <c r="AD1434">
        <v>78.991052364019581</v>
      </c>
      <c r="AE1434">
        <v>1.0867951420851023</v>
      </c>
      <c r="AF1434">
        <v>1.1389178311697656</v>
      </c>
      <c r="AG1434">
        <v>596.73224043715857</v>
      </c>
      <c r="AH1434">
        <v>98.360655737704931</v>
      </c>
      <c r="AI1434">
        <v>0</v>
      </c>
      <c r="AJ1434">
        <v>98.129914997338503</v>
      </c>
      <c r="AK1434">
        <v>53.397830231673211</v>
      </c>
      <c r="AL1434">
        <v>26.149906232229711</v>
      </c>
      <c r="AM1434">
        <v>0.74461142899898147</v>
      </c>
      <c r="AN1434">
        <v>99</v>
      </c>
      <c r="AO1434">
        <v>99</v>
      </c>
      <c r="AP1434">
        <v>9</v>
      </c>
      <c r="AQ1434">
        <v>99</v>
      </c>
      <c r="AR1434">
        <v>208.39890710382517</v>
      </c>
      <c r="AS1434">
        <v>26.335750187731112</v>
      </c>
    </row>
    <row r="1435" spans="1:45">
      <c r="A1435">
        <v>20</v>
      </c>
      <c r="B1435">
        <v>85</v>
      </c>
      <c r="C1435">
        <v>2022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99</v>
      </c>
      <c r="P1435">
        <v>9999</v>
      </c>
      <c r="AN1435">
        <v>99</v>
      </c>
      <c r="AO1435">
        <v>99</v>
      </c>
      <c r="AP1435">
        <v>10</v>
      </c>
      <c r="AQ1435">
        <v>99</v>
      </c>
    </row>
    <row r="1436" spans="1:45">
      <c r="A1436">
        <v>20</v>
      </c>
      <c r="B1436">
        <v>86</v>
      </c>
      <c r="C1436">
        <v>2022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99</v>
      </c>
      <c r="P1436">
        <v>9999</v>
      </c>
      <c r="Q1436">
        <v>22</v>
      </c>
      <c r="R1436">
        <v>28</v>
      </c>
      <c r="S1436">
        <v>3.8571428571428559</v>
      </c>
      <c r="T1436">
        <v>6.9285714285714306</v>
      </c>
      <c r="U1436">
        <v>221.48107142857151</v>
      </c>
      <c r="V1436">
        <v>0</v>
      </c>
      <c r="W1436">
        <v>60.714285714285694</v>
      </c>
      <c r="X1436">
        <v>0</v>
      </c>
      <c r="Y1436">
        <v>48.880116782892337</v>
      </c>
      <c r="Z1436">
        <v>0.83299312783504187</v>
      </c>
      <c r="AA1436">
        <v>1.6887986310766965</v>
      </c>
      <c r="AB1436">
        <v>51.545436665264752</v>
      </c>
      <c r="AC1436">
        <v>81.994141149475226</v>
      </c>
      <c r="AD1436">
        <v>75.437619748532782</v>
      </c>
      <c r="AE1436">
        <v>8.3142797755144451E-2</v>
      </c>
      <c r="AF1436">
        <v>7.9992877987367372E-2</v>
      </c>
      <c r="AG1436">
        <v>578.392857142857</v>
      </c>
      <c r="AH1436">
        <v>100</v>
      </c>
      <c r="AI1436">
        <v>0</v>
      </c>
      <c r="AJ1436">
        <v>104.46166052867518</v>
      </c>
      <c r="AK1436">
        <v>83.036753557975103</v>
      </c>
      <c r="AL1436">
        <v>54.534359994329314</v>
      </c>
      <c r="AM1436">
        <v>8.724660094723399</v>
      </c>
      <c r="AN1436">
        <v>99</v>
      </c>
      <c r="AO1436">
        <v>99</v>
      </c>
      <c r="AP1436">
        <v>11</v>
      </c>
      <c r="AQ1436">
        <v>99</v>
      </c>
      <c r="AR1436">
        <v>203.21428571428575</v>
      </c>
      <c r="AS1436">
        <v>25.997063292695529</v>
      </c>
    </row>
    <row r="1437" spans="1:45">
      <c r="A1437">
        <v>20</v>
      </c>
      <c r="B1437">
        <v>87</v>
      </c>
      <c r="C1437">
        <v>2022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99</v>
      </c>
      <c r="P1437">
        <v>9999</v>
      </c>
      <c r="Q1437">
        <v>3</v>
      </c>
      <c r="R1437">
        <v>5</v>
      </c>
      <c r="S1437">
        <v>3</v>
      </c>
      <c r="T1437">
        <v>4</v>
      </c>
      <c r="U1437">
        <v>105.16</v>
      </c>
      <c r="V1437">
        <v>0</v>
      </c>
      <c r="W1437">
        <v>0</v>
      </c>
      <c r="X1437">
        <v>0</v>
      </c>
      <c r="Y1437">
        <v>22.994921178381993</v>
      </c>
      <c r="Z1437">
        <v>0.63245553203367599</v>
      </c>
      <c r="AA1437">
        <v>0.63245553203367599</v>
      </c>
      <c r="AB1437">
        <v>-13.752070014231249</v>
      </c>
      <c r="AC1437">
        <v>75.498864378130307</v>
      </c>
      <c r="AD1437">
        <v>50</v>
      </c>
      <c r="AE1437">
        <v>1.484692817056151E-2</v>
      </c>
      <c r="AF1437">
        <v>6.7823040739949996E-3</v>
      </c>
      <c r="AG1437">
        <v>499</v>
      </c>
      <c r="AH1437">
        <v>100</v>
      </c>
      <c r="AI1437">
        <v>0</v>
      </c>
      <c r="AJ1437">
        <v>118.47193760549376</v>
      </c>
      <c r="AK1437">
        <v>67.831441872534867</v>
      </c>
      <c r="AL1437">
        <v>7.2068962954638947</v>
      </c>
      <c r="AM1437">
        <v>-76.873560484948229</v>
      </c>
      <c r="AN1437">
        <v>99</v>
      </c>
      <c r="AO1437">
        <v>99</v>
      </c>
      <c r="AP1437">
        <v>12</v>
      </c>
      <c r="AQ1437">
        <v>99</v>
      </c>
      <c r="AR1437">
        <v>167.4</v>
      </c>
      <c r="AS1437">
        <v>22.168522148918338</v>
      </c>
    </row>
    <row r="1438" spans="1:45">
      <c r="A1438">
        <v>20</v>
      </c>
      <c r="B1438">
        <v>88</v>
      </c>
      <c r="C1438">
        <v>2022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99</v>
      </c>
      <c r="P1438">
        <v>9999</v>
      </c>
      <c r="Q1438">
        <v>93</v>
      </c>
      <c r="R1438">
        <v>115</v>
      </c>
      <c r="S1438">
        <v>5.3652173913043484</v>
      </c>
      <c r="T1438">
        <v>7.3565217391304349</v>
      </c>
      <c r="U1438">
        <v>242.69982608695645</v>
      </c>
      <c r="V1438">
        <v>49.565217391304358</v>
      </c>
      <c r="W1438">
        <v>70.434782608695656</v>
      </c>
      <c r="X1438">
        <v>0.86956521739130432</v>
      </c>
      <c r="Y1438">
        <v>54.714062002737215</v>
      </c>
      <c r="Z1438">
        <v>1.0980649761610015</v>
      </c>
      <c r="AA1438">
        <v>1.8844503493307088</v>
      </c>
      <c r="AB1438">
        <v>59.067544755375899</v>
      </c>
      <c r="AC1438">
        <v>76.381781799131019</v>
      </c>
      <c r="AD1438">
        <v>70.609987450384324</v>
      </c>
      <c r="AE1438">
        <v>0.34147934792291473</v>
      </c>
      <c r="AF1438">
        <v>0.36001780565073394</v>
      </c>
      <c r="AG1438">
        <v>581.41739130434792</v>
      </c>
      <c r="AH1438">
        <v>100</v>
      </c>
      <c r="AI1438">
        <v>0</v>
      </c>
      <c r="AJ1438">
        <v>117.23488000099172</v>
      </c>
      <c r="AK1438">
        <v>63.082681188080919</v>
      </c>
      <c r="AL1438">
        <v>25.450054964448473</v>
      </c>
      <c r="AM1438">
        <v>-4.8468279507798142</v>
      </c>
      <c r="AN1438">
        <v>99</v>
      </c>
      <c r="AO1438">
        <v>99</v>
      </c>
      <c r="AP1438">
        <v>13</v>
      </c>
      <c r="AQ1438">
        <v>99</v>
      </c>
      <c r="AR1438">
        <v>199.72173913043477</v>
      </c>
      <c r="AS1438">
        <v>29.970897131687309</v>
      </c>
    </row>
    <row r="1439" spans="1:45">
      <c r="A1439">
        <v>20</v>
      </c>
      <c r="B1439">
        <v>89</v>
      </c>
      <c r="C1439">
        <v>2022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99</v>
      </c>
      <c r="P1439">
        <v>9999</v>
      </c>
      <c r="AN1439">
        <v>99</v>
      </c>
      <c r="AO1439">
        <v>99</v>
      </c>
      <c r="AP1439">
        <v>14</v>
      </c>
      <c r="AQ1439">
        <v>99</v>
      </c>
    </row>
    <row r="1440" spans="1:45">
      <c r="A1440">
        <v>20</v>
      </c>
      <c r="B1440">
        <v>90</v>
      </c>
      <c r="C1440">
        <v>2022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99</v>
      </c>
      <c r="P1440">
        <v>9999</v>
      </c>
      <c r="Q1440">
        <v>1</v>
      </c>
      <c r="R1440">
        <v>1</v>
      </c>
      <c r="S1440">
        <v>5</v>
      </c>
      <c r="T1440">
        <v>8</v>
      </c>
      <c r="U1440">
        <v>177.20000000000005</v>
      </c>
      <c r="V1440">
        <v>0</v>
      </c>
      <c r="W1440">
        <v>100</v>
      </c>
      <c r="X1440">
        <v>0</v>
      </c>
      <c r="Y1440">
        <v>0</v>
      </c>
      <c r="Z1440">
        <v>0</v>
      </c>
      <c r="AA1440">
        <v>0</v>
      </c>
      <c r="AE1440">
        <v>2.9693856341123019E-3</v>
      </c>
      <c r="AF1440">
        <v>2.2857061276377222E-3</v>
      </c>
      <c r="AG1440">
        <v>325</v>
      </c>
      <c r="AH1440">
        <v>100</v>
      </c>
      <c r="AI1440">
        <v>0</v>
      </c>
      <c r="AJ1440">
        <v>0</v>
      </c>
      <c r="AN1440">
        <v>99</v>
      </c>
      <c r="AO1440">
        <v>99</v>
      </c>
      <c r="AP1440">
        <v>15</v>
      </c>
      <c r="AQ1440">
        <v>99</v>
      </c>
      <c r="AR1440">
        <v>183</v>
      </c>
      <c r="AS1440">
        <v>28.881516759356742</v>
      </c>
    </row>
    <row r="1441" spans="1:45">
      <c r="A1441">
        <v>20</v>
      </c>
      <c r="B1441">
        <v>91</v>
      </c>
      <c r="C1441">
        <v>2022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99</v>
      </c>
      <c r="P1441">
        <v>9999</v>
      </c>
      <c r="AN1441">
        <v>99</v>
      </c>
      <c r="AO1441">
        <v>99</v>
      </c>
      <c r="AP1441">
        <v>16</v>
      </c>
      <c r="AQ1441">
        <v>99</v>
      </c>
    </row>
    <row r="1442" spans="1:45">
      <c r="A1442">
        <v>20</v>
      </c>
      <c r="B1442">
        <v>92</v>
      </c>
      <c r="C1442">
        <v>2022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99</v>
      </c>
      <c r="P1442">
        <v>9999</v>
      </c>
      <c r="AN1442">
        <v>99</v>
      </c>
      <c r="AO1442">
        <v>99</v>
      </c>
      <c r="AP1442">
        <v>17</v>
      </c>
      <c r="AQ1442">
        <v>99</v>
      </c>
    </row>
    <row r="1443" spans="1:45">
      <c r="A1443">
        <v>20</v>
      </c>
      <c r="B1443">
        <v>93</v>
      </c>
      <c r="C1443">
        <v>2022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99</v>
      </c>
      <c r="P1443">
        <v>9999</v>
      </c>
      <c r="Q1443">
        <v>644</v>
      </c>
      <c r="R1443">
        <v>2216</v>
      </c>
      <c r="S1443">
        <v>5.7675992779783423</v>
      </c>
      <c r="T1443">
        <v>8.5311371841155221</v>
      </c>
      <c r="U1443">
        <v>210.37030685920607</v>
      </c>
      <c r="V1443">
        <v>57.716606498194942</v>
      </c>
      <c r="W1443">
        <v>82.942238267147999</v>
      </c>
      <c r="X1443">
        <v>0.4512635379061371</v>
      </c>
      <c r="Y1443">
        <v>45.782606401480876</v>
      </c>
      <c r="Z1443">
        <v>1.0551818217572664</v>
      </c>
      <c r="AA1443">
        <v>2.1561191920555274</v>
      </c>
      <c r="AB1443">
        <v>66.428289092066962</v>
      </c>
      <c r="AC1443">
        <v>74.991683476442262</v>
      </c>
      <c r="AD1443">
        <v>71.297281851637194</v>
      </c>
      <c r="AE1443">
        <v>6.5801585651928596</v>
      </c>
      <c r="AF1443">
        <v>6.01327231380266</v>
      </c>
      <c r="AG1443">
        <v>532.23059566786992</v>
      </c>
      <c r="AH1443">
        <v>92.554151624548737</v>
      </c>
      <c r="AI1443">
        <v>100</v>
      </c>
      <c r="AJ1443">
        <v>98.520002838063235</v>
      </c>
      <c r="AK1443">
        <v>50.837273323801696</v>
      </c>
      <c r="AL1443">
        <v>26.775863574676297</v>
      </c>
      <c r="AM1443">
        <v>-2.8455573195297701</v>
      </c>
      <c r="AN1443">
        <v>99</v>
      </c>
      <c r="AO1443">
        <v>99</v>
      </c>
      <c r="AP1443">
        <v>21</v>
      </c>
      <c r="AQ1443">
        <v>99</v>
      </c>
      <c r="AR1443">
        <v>188.37454873646203</v>
      </c>
      <c r="AS1443">
        <v>31.049721995392407</v>
      </c>
    </row>
    <row r="1444" spans="1:45">
      <c r="A1444">
        <v>20</v>
      </c>
      <c r="B1444">
        <v>94</v>
      </c>
      <c r="C1444">
        <v>2022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99</v>
      </c>
      <c r="P1444">
        <v>9999</v>
      </c>
      <c r="Q1444">
        <v>942</v>
      </c>
      <c r="R1444">
        <v>4455</v>
      </c>
      <c r="S1444">
        <v>7.1187963170896014</v>
      </c>
      <c r="T1444">
        <v>7.4527497194163859</v>
      </c>
      <c r="U1444">
        <v>253.19266442199824</v>
      </c>
      <c r="V1444">
        <v>91.717171717171709</v>
      </c>
      <c r="W1444">
        <v>72.637485970819284</v>
      </c>
      <c r="X1444">
        <v>1.5263748597081936</v>
      </c>
      <c r="Y1444">
        <v>46.153690884246338</v>
      </c>
      <c r="Z1444">
        <v>1.1399098381510839</v>
      </c>
      <c r="AA1444">
        <v>1.8376169006043044</v>
      </c>
      <c r="AB1444">
        <v>65.530721363779605</v>
      </c>
      <c r="AC1444">
        <v>66.965814362780861</v>
      </c>
      <c r="AD1444">
        <v>64.377904313418924</v>
      </c>
      <c r="AE1444">
        <v>13.228612999970302</v>
      </c>
      <c r="AF1444">
        <v>14.549749036884132</v>
      </c>
      <c r="AG1444">
        <v>517.45970819304148</v>
      </c>
      <c r="AH1444">
        <v>94.276094276094241</v>
      </c>
      <c r="AI1444">
        <v>100</v>
      </c>
      <c r="AJ1444">
        <v>94.906944225997904</v>
      </c>
      <c r="AK1444">
        <v>42.503691722838269</v>
      </c>
      <c r="AL1444">
        <v>10.144975669079709</v>
      </c>
      <c r="AM1444">
        <v>-11.773892056911157</v>
      </c>
      <c r="AN1444">
        <v>99</v>
      </c>
      <c r="AO1444">
        <v>99</v>
      </c>
      <c r="AP1444">
        <v>22</v>
      </c>
      <c r="AQ1444">
        <v>99</v>
      </c>
      <c r="AR1444">
        <v>194.40785634118973</v>
      </c>
      <c r="AS1444">
        <v>34.177615514215319</v>
      </c>
    </row>
    <row r="1445" spans="1:45">
      <c r="A1445">
        <v>20</v>
      </c>
      <c r="B1445">
        <v>95</v>
      </c>
      <c r="C1445">
        <v>2022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99</v>
      </c>
      <c r="P1445">
        <v>9999</v>
      </c>
      <c r="Q1445">
        <v>813</v>
      </c>
      <c r="R1445">
        <v>3312</v>
      </c>
      <c r="S1445">
        <v>6.4712990936555901</v>
      </c>
      <c r="T1445">
        <v>9.1802536231884062</v>
      </c>
      <c r="U1445">
        <v>229.18807669082059</v>
      </c>
      <c r="V1445">
        <v>79.015700483091777</v>
      </c>
      <c r="W1445">
        <v>90.851449275362313</v>
      </c>
      <c r="X1445">
        <v>0.57367149758454117</v>
      </c>
      <c r="Y1445">
        <v>45.588633210196079</v>
      </c>
      <c r="Z1445">
        <v>1.2169567340814782</v>
      </c>
      <c r="AA1445">
        <v>1.9595385273127679</v>
      </c>
      <c r="AB1445">
        <v>61.6985274196756</v>
      </c>
      <c r="AC1445">
        <v>70.904967354464446</v>
      </c>
      <c r="AD1445">
        <v>69.500176790763916</v>
      </c>
      <c r="AE1445">
        <v>9.8346052201799434</v>
      </c>
      <c r="AF1445">
        <v>9.7912699226779694</v>
      </c>
      <c r="AG1445">
        <v>528.76117149758443</v>
      </c>
      <c r="AH1445">
        <v>92.904589371980677</v>
      </c>
      <c r="AI1445">
        <v>100</v>
      </c>
      <c r="AJ1445">
        <v>94.956855329090899</v>
      </c>
      <c r="AK1445">
        <v>47.106180933575843</v>
      </c>
      <c r="AL1445">
        <v>23.919024693623104</v>
      </c>
      <c r="AM1445">
        <v>-4.6128774691708596</v>
      </c>
      <c r="AN1445">
        <v>99</v>
      </c>
      <c r="AO1445">
        <v>99</v>
      </c>
      <c r="AP1445">
        <v>23</v>
      </c>
      <c r="AQ1445">
        <v>99</v>
      </c>
      <c r="AR1445">
        <v>189.91636473429952</v>
      </c>
      <c r="AS1445">
        <v>33.141609826691671</v>
      </c>
    </row>
    <row r="1446" spans="1:45">
      <c r="A1446">
        <v>20</v>
      </c>
      <c r="B1446">
        <v>96</v>
      </c>
      <c r="C1446">
        <v>2022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99</v>
      </c>
      <c r="P1446">
        <v>9999</v>
      </c>
      <c r="Q1446">
        <v>756</v>
      </c>
      <c r="R1446">
        <v>3526</v>
      </c>
      <c r="S1446">
        <v>7.8618439716312016</v>
      </c>
      <c r="T1446">
        <v>7.3936471922858784</v>
      </c>
      <c r="U1446">
        <v>249.76441009642633</v>
      </c>
      <c r="V1446">
        <v>97.220646625070884</v>
      </c>
      <c r="W1446">
        <v>71.752694271128746</v>
      </c>
      <c r="X1446">
        <v>0.93590470788428781</v>
      </c>
      <c r="Y1446">
        <v>41.94065443547936</v>
      </c>
      <c r="Z1446">
        <v>1.1938951137755505</v>
      </c>
      <c r="AA1446">
        <v>1.7793497586361375</v>
      </c>
      <c r="AB1446">
        <v>53.436016051671515</v>
      </c>
      <c r="AC1446">
        <v>58.630467971828992</v>
      </c>
      <c r="AD1446">
        <v>42.15653085974219</v>
      </c>
      <c r="AE1446">
        <v>10.470053745879978</v>
      </c>
      <c r="AF1446">
        <v>11.359769967773602</v>
      </c>
      <c r="AG1446">
        <v>511.37663074305186</v>
      </c>
      <c r="AH1446">
        <v>94.61145774248439</v>
      </c>
      <c r="AI1446">
        <v>100</v>
      </c>
      <c r="AJ1446">
        <v>101.41425890829476</v>
      </c>
      <c r="AK1446">
        <v>44.883037824792559</v>
      </c>
      <c r="AL1446">
        <v>10.413983448420611</v>
      </c>
      <c r="AM1446">
        <v>-23.11245739300794</v>
      </c>
      <c r="AN1446">
        <v>99</v>
      </c>
      <c r="AO1446">
        <v>99</v>
      </c>
      <c r="AP1446">
        <v>24</v>
      </c>
      <c r="AQ1446">
        <v>99</v>
      </c>
      <c r="AR1446">
        <v>190.58706749858192</v>
      </c>
      <c r="AS1446">
        <v>35.877044366337749</v>
      </c>
    </row>
    <row r="1447" spans="1:45">
      <c r="A1447">
        <v>20</v>
      </c>
      <c r="B1447">
        <v>97</v>
      </c>
      <c r="C1447">
        <v>2022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99</v>
      </c>
      <c r="P1447">
        <v>9999</v>
      </c>
      <c r="Q1447">
        <v>347</v>
      </c>
      <c r="R1447">
        <v>1380</v>
      </c>
      <c r="S1447">
        <v>6.6905797101449282</v>
      </c>
      <c r="T1447">
        <v>7.8478260869565215</v>
      </c>
      <c r="U1447">
        <v>244.31265942029</v>
      </c>
      <c r="V1447">
        <v>86.449275362318843</v>
      </c>
      <c r="W1447">
        <v>80.579710144927503</v>
      </c>
      <c r="X1447">
        <v>0.57971014492753614</v>
      </c>
      <c r="Y1447">
        <v>41.060914134023101</v>
      </c>
      <c r="Z1447">
        <v>1.1042990878970951</v>
      </c>
      <c r="AA1447">
        <v>1.7561575888856436</v>
      </c>
      <c r="AB1447">
        <v>59.473652134415055</v>
      </c>
      <c r="AC1447">
        <v>62.149445826041934</v>
      </c>
      <c r="AD1447">
        <v>65.353059351378903</v>
      </c>
      <c r="AE1447">
        <v>4.0977521750749757</v>
      </c>
      <c r="AF1447">
        <v>4.3489231428954049</v>
      </c>
      <c r="AG1447">
        <v>503.98333333333346</v>
      </c>
      <c r="AH1447">
        <v>94.202898550724626</v>
      </c>
      <c r="AI1447">
        <v>100</v>
      </c>
      <c r="AJ1447">
        <v>95.596285085887018</v>
      </c>
      <c r="AK1447">
        <v>40.348615286980305</v>
      </c>
      <c r="AL1447">
        <v>3.4425030403249548</v>
      </c>
      <c r="AM1447">
        <v>-20.79052488834968</v>
      </c>
      <c r="AN1447">
        <v>99</v>
      </c>
      <c r="AO1447">
        <v>99</v>
      </c>
      <c r="AP1447">
        <v>25</v>
      </c>
      <c r="AQ1447">
        <v>99</v>
      </c>
      <c r="AR1447">
        <v>193.59130434782608</v>
      </c>
      <c r="AS1447">
        <v>33.483372558125758</v>
      </c>
    </row>
    <row r="1448" spans="1:45">
      <c r="A1448">
        <v>20</v>
      </c>
      <c r="B1448">
        <v>98</v>
      </c>
      <c r="C1448">
        <v>2022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99</v>
      </c>
      <c r="P1448">
        <v>9999</v>
      </c>
      <c r="Q1448">
        <v>60</v>
      </c>
      <c r="R1448">
        <v>212</v>
      </c>
      <c r="S1448">
        <v>7.0188679245283012</v>
      </c>
      <c r="T1448">
        <v>6.4056603773584895</v>
      </c>
      <c r="U1448">
        <v>261.17778301886796</v>
      </c>
      <c r="V1448">
        <v>92.924528301886753</v>
      </c>
      <c r="W1448">
        <v>50</v>
      </c>
      <c r="X1448">
        <v>1.886792452830188</v>
      </c>
      <c r="Y1448">
        <v>46.330849794995487</v>
      </c>
      <c r="Z1448">
        <v>1.0814135759175159</v>
      </c>
      <c r="AA1448">
        <v>1.6978249231184361</v>
      </c>
      <c r="AB1448">
        <v>69.121070188903374</v>
      </c>
      <c r="AC1448">
        <v>37.295864337285607</v>
      </c>
      <c r="AD1448">
        <v>23.732580178155512</v>
      </c>
      <c r="AE1448">
        <v>0.62950975443180812</v>
      </c>
      <c r="AF1448">
        <v>0.71421467109707115</v>
      </c>
      <c r="AG1448">
        <v>529.17924528301876</v>
      </c>
      <c r="AH1448">
        <v>98.113207547169822</v>
      </c>
      <c r="AI1448">
        <v>100</v>
      </c>
      <c r="AJ1448">
        <v>95.091792512308672</v>
      </c>
      <c r="AK1448">
        <v>46.071023598588653</v>
      </c>
      <c r="AL1448">
        <v>22.030950510479471</v>
      </c>
      <c r="AM1448">
        <v>1.6067502331924219</v>
      </c>
      <c r="AN1448">
        <v>99</v>
      </c>
      <c r="AO1448">
        <v>99</v>
      </c>
      <c r="AP1448">
        <v>26</v>
      </c>
      <c r="AQ1448">
        <v>99</v>
      </c>
      <c r="AR1448">
        <v>196.92924528301879</v>
      </c>
      <c r="AS1448">
        <v>33.902686292738743</v>
      </c>
    </row>
    <row r="1449" spans="1:45">
      <c r="A1449">
        <v>20</v>
      </c>
      <c r="B1449">
        <v>99</v>
      </c>
      <c r="C1449">
        <v>2022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99</v>
      </c>
      <c r="P1449">
        <v>9999</v>
      </c>
      <c r="Q1449">
        <v>81</v>
      </c>
      <c r="R1449">
        <v>196</v>
      </c>
      <c r="S1449">
        <v>4.5306122448979584</v>
      </c>
      <c r="T1449">
        <v>5.9489795918367347</v>
      </c>
      <c r="U1449">
        <v>131.1355102040817</v>
      </c>
      <c r="V1449">
        <v>11.73469387755102</v>
      </c>
      <c r="W1449">
        <v>36.734693877551024</v>
      </c>
      <c r="X1449">
        <v>0</v>
      </c>
      <c r="Y1449">
        <v>31.746353868174324</v>
      </c>
      <c r="Z1449">
        <v>0.7851177168029112</v>
      </c>
      <c r="AA1449">
        <v>1.6467187471564677</v>
      </c>
      <c r="AB1449">
        <v>60.36581834340344</v>
      </c>
      <c r="AC1449">
        <v>72.811998676332223</v>
      </c>
      <c r="AD1449">
        <v>65.629328237970924</v>
      </c>
      <c r="AE1449">
        <v>0.5819995842860114</v>
      </c>
      <c r="AF1449">
        <v>0.33153780410821793</v>
      </c>
      <c r="AG1449">
        <v>542.71938775510205</v>
      </c>
      <c r="AH1449">
        <v>93.877551020408163</v>
      </c>
      <c r="AI1449">
        <v>100</v>
      </c>
      <c r="AJ1449">
        <v>88.022363992853613</v>
      </c>
      <c r="AK1449">
        <v>44.877314842027189</v>
      </c>
      <c r="AL1449">
        <v>28.684423178671569</v>
      </c>
      <c r="AM1449">
        <v>-8.4297048992793933</v>
      </c>
      <c r="AN1449">
        <v>99</v>
      </c>
      <c r="AO1449">
        <v>99</v>
      </c>
      <c r="AP1449">
        <v>27</v>
      </c>
      <c r="AQ1449">
        <v>99</v>
      </c>
      <c r="AR1449">
        <v>169.00510204081627</v>
      </c>
      <c r="AS1449">
        <v>26.710308888880345</v>
      </c>
    </row>
    <row r="1450" spans="1:45">
      <c r="A1450">
        <v>20</v>
      </c>
      <c r="B1450">
        <v>100</v>
      </c>
      <c r="C1450">
        <v>2022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99</v>
      </c>
      <c r="P1450">
        <v>9999</v>
      </c>
      <c r="Q1450">
        <v>87</v>
      </c>
      <c r="R1450">
        <v>206</v>
      </c>
      <c r="S1450">
        <v>5.8834951456310653</v>
      </c>
      <c r="T1450">
        <v>7.1650485436893199</v>
      </c>
      <c r="U1450">
        <v>196.60228155339809</v>
      </c>
      <c r="V1450">
        <v>62.135922330097102</v>
      </c>
      <c r="W1450">
        <v>66.504854368932044</v>
      </c>
      <c r="X1450">
        <v>0</v>
      </c>
      <c r="Y1450">
        <v>40.931356012092657</v>
      </c>
      <c r="Z1450">
        <v>1.0998761702038362</v>
      </c>
      <c r="AA1450">
        <v>1.9212510455866452</v>
      </c>
      <c r="AB1450">
        <v>63.225728119605591</v>
      </c>
      <c r="AC1450">
        <v>72.098921820695622</v>
      </c>
      <c r="AD1450">
        <v>65.00274621276732</v>
      </c>
      <c r="AE1450">
        <v>0.61169344062713427</v>
      </c>
      <c r="AF1450">
        <v>0.52241116348056804</v>
      </c>
      <c r="AG1450">
        <v>506.18932038834959</v>
      </c>
      <c r="AH1450">
        <v>94.660194174757308</v>
      </c>
      <c r="AI1450">
        <v>100</v>
      </c>
      <c r="AJ1450">
        <v>100.16936183781149</v>
      </c>
      <c r="AK1450">
        <v>37.777965166856497</v>
      </c>
      <c r="AL1450">
        <v>14.618721583277244</v>
      </c>
      <c r="AM1450">
        <v>-26.125761226315632</v>
      </c>
      <c r="AN1450">
        <v>99</v>
      </c>
      <c r="AO1450">
        <v>99</v>
      </c>
      <c r="AP1450">
        <v>28</v>
      </c>
      <c r="AQ1450">
        <v>99</v>
      </c>
      <c r="AR1450">
        <v>183.78640776699032</v>
      </c>
      <c r="AS1450">
        <v>31.256296243617548</v>
      </c>
    </row>
    <row r="1451" spans="1:45">
      <c r="A1451">
        <v>20</v>
      </c>
      <c r="B1451">
        <v>101</v>
      </c>
      <c r="C1451">
        <v>2022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99</v>
      </c>
      <c r="P1451">
        <v>9999</v>
      </c>
      <c r="Q1451">
        <v>30</v>
      </c>
      <c r="R1451">
        <v>76</v>
      </c>
      <c r="S1451">
        <v>4.3552631578947363</v>
      </c>
      <c r="T1451">
        <v>6.5394736842105239</v>
      </c>
      <c r="U1451">
        <v>106.15815789473682</v>
      </c>
      <c r="V1451">
        <v>3.9473684210526319</v>
      </c>
      <c r="W1451">
        <v>50</v>
      </c>
      <c r="X1451">
        <v>0</v>
      </c>
      <c r="Y1451">
        <v>26.259359469807009</v>
      </c>
      <c r="Z1451">
        <v>0.80629019472913099</v>
      </c>
      <c r="AA1451">
        <v>1.9830916152741496</v>
      </c>
      <c r="AB1451">
        <v>64.307705413492044</v>
      </c>
      <c r="AC1451">
        <v>59.507501556236249</v>
      </c>
      <c r="AD1451">
        <v>68.658832135101775</v>
      </c>
      <c r="AE1451">
        <v>0.22567330819253495</v>
      </c>
      <c r="AF1451">
        <v>0.10406954148929848</v>
      </c>
      <c r="AG1451">
        <v>485.46052631578942</v>
      </c>
      <c r="AH1451">
        <v>89.473684210526301</v>
      </c>
      <c r="AI1451">
        <v>100</v>
      </c>
      <c r="AJ1451">
        <v>69.712273477539199</v>
      </c>
      <c r="AK1451">
        <v>6.532849610608527</v>
      </c>
      <c r="AL1451">
        <v>-1.9404943001206003</v>
      </c>
      <c r="AM1451">
        <v>-22.436137355738975</v>
      </c>
      <c r="AN1451">
        <v>99</v>
      </c>
      <c r="AO1451">
        <v>99</v>
      </c>
      <c r="AP1451">
        <v>29</v>
      </c>
      <c r="AQ1451">
        <v>99</v>
      </c>
      <c r="AR1451">
        <v>158.02631578947364</v>
      </c>
      <c r="AS1451">
        <v>26.516867904115234</v>
      </c>
    </row>
    <row r="1452" spans="1:45">
      <c r="A1452">
        <v>20</v>
      </c>
      <c r="B1452">
        <v>102</v>
      </c>
      <c r="C1452">
        <v>2022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99</v>
      </c>
      <c r="P1452">
        <v>9999</v>
      </c>
      <c r="Q1452">
        <v>10</v>
      </c>
      <c r="R1452">
        <v>20</v>
      </c>
      <c r="S1452">
        <v>7.1</v>
      </c>
      <c r="T1452">
        <v>7.2</v>
      </c>
      <c r="U1452">
        <v>230.82500000000005</v>
      </c>
      <c r="V1452">
        <v>85</v>
      </c>
      <c r="W1452">
        <v>60</v>
      </c>
      <c r="X1452">
        <v>0</v>
      </c>
      <c r="Y1452">
        <v>40.759340953945504</v>
      </c>
      <c r="Z1452">
        <v>1.4106735979665901</v>
      </c>
      <c r="AA1452">
        <v>2.0639767440550276</v>
      </c>
      <c r="AB1452">
        <v>40.95350853144155</v>
      </c>
      <c r="AC1452">
        <v>50.198313750748405</v>
      </c>
      <c r="AD1452">
        <v>69.721175411100276</v>
      </c>
      <c r="AE1452">
        <v>5.938771268224604E-2</v>
      </c>
      <c r="AF1452">
        <v>5.9548320193225389E-2</v>
      </c>
      <c r="AG1452">
        <v>535.54999999999995</v>
      </c>
      <c r="AH1452">
        <v>100</v>
      </c>
      <c r="AI1452">
        <v>100</v>
      </c>
      <c r="AJ1452">
        <v>99.270073536791827</v>
      </c>
      <c r="AK1452">
        <v>16.934139862270786</v>
      </c>
      <c r="AL1452">
        <v>-23.090312196162639</v>
      </c>
      <c r="AM1452">
        <v>-40.135628702568198</v>
      </c>
      <c r="AN1452">
        <v>99</v>
      </c>
      <c r="AO1452">
        <v>99</v>
      </c>
      <c r="AP1452">
        <v>30</v>
      </c>
      <c r="AQ1452">
        <v>99</v>
      </c>
      <c r="AR1452">
        <v>189.05</v>
      </c>
      <c r="AS1452">
        <v>34.149754318265522</v>
      </c>
    </row>
    <row r="1453" spans="1:45">
      <c r="A1453">
        <v>20</v>
      </c>
      <c r="B1453">
        <v>103</v>
      </c>
      <c r="C1453">
        <v>2022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99</v>
      </c>
      <c r="P1453">
        <v>9999</v>
      </c>
      <c r="Q1453">
        <v>23</v>
      </c>
      <c r="R1453">
        <v>42</v>
      </c>
      <c r="S1453">
        <v>5.2857142857142847</v>
      </c>
      <c r="T1453">
        <v>7.8095238095238066</v>
      </c>
      <c r="U1453">
        <v>171.5404761904762</v>
      </c>
      <c r="V1453">
        <v>45.238095238095219</v>
      </c>
      <c r="W1453">
        <v>73.809523809523782</v>
      </c>
      <c r="X1453">
        <v>0</v>
      </c>
      <c r="Y1453">
        <v>44.371848966722304</v>
      </c>
      <c r="Z1453">
        <v>0.93313894963168786</v>
      </c>
      <c r="AA1453">
        <v>2.1407396945703847</v>
      </c>
      <c r="AB1453">
        <v>65.940477703617688</v>
      </c>
      <c r="AC1453">
        <v>84.552115587685563</v>
      </c>
      <c r="AD1453">
        <v>68.278954537480246</v>
      </c>
      <c r="AE1453">
        <v>0.12471419663271664</v>
      </c>
      <c r="AF1453">
        <v>9.293356059701742E-2</v>
      </c>
      <c r="AG1453">
        <v>547.16666666666652</v>
      </c>
      <c r="AH1453">
        <v>92.857142857142875</v>
      </c>
      <c r="AI1453">
        <v>100</v>
      </c>
      <c r="AJ1453">
        <v>84.425486071522002</v>
      </c>
      <c r="AK1453">
        <v>34.899468792281994</v>
      </c>
      <c r="AL1453">
        <v>37.892433064926749</v>
      </c>
      <c r="AM1453">
        <v>-12.693462748438035</v>
      </c>
      <c r="AN1453">
        <v>99</v>
      </c>
      <c r="AO1453">
        <v>99</v>
      </c>
      <c r="AP1453">
        <v>31</v>
      </c>
      <c r="AQ1453">
        <v>99</v>
      </c>
      <c r="AR1453">
        <v>177.83333333333337</v>
      </c>
      <c r="AS1453">
        <v>29.871617136603071</v>
      </c>
    </row>
    <row r="1454" spans="1:45">
      <c r="A1454">
        <v>20</v>
      </c>
      <c r="B1454">
        <v>104</v>
      </c>
      <c r="C1454">
        <v>2022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99</v>
      </c>
      <c r="P1454">
        <v>9999</v>
      </c>
      <c r="AN1454">
        <v>99</v>
      </c>
      <c r="AO1454">
        <v>99</v>
      </c>
      <c r="AP1454">
        <v>32</v>
      </c>
      <c r="AQ1454">
        <v>99</v>
      </c>
    </row>
    <row r="1455" spans="1:45">
      <c r="A1455">
        <v>20</v>
      </c>
      <c r="B1455">
        <v>105</v>
      </c>
      <c r="C1455">
        <v>2022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99</v>
      </c>
      <c r="P1455">
        <v>9999</v>
      </c>
      <c r="AN1455">
        <v>99</v>
      </c>
      <c r="AO1455">
        <v>99</v>
      </c>
      <c r="AP1455">
        <v>33</v>
      </c>
      <c r="AQ1455">
        <v>99</v>
      </c>
    </row>
    <row r="1456" spans="1:45">
      <c r="A1456">
        <v>20</v>
      </c>
      <c r="B1456">
        <v>106</v>
      </c>
      <c r="C1456">
        <v>2022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99</v>
      </c>
      <c r="P1456">
        <v>9999</v>
      </c>
      <c r="Q1456">
        <v>2</v>
      </c>
      <c r="R1456">
        <v>12</v>
      </c>
      <c r="S1456">
        <v>6.75</v>
      </c>
      <c r="T1456">
        <v>7.4166666666666687</v>
      </c>
      <c r="U1456">
        <v>256.13333333333338</v>
      </c>
      <c r="V1456">
        <v>91.666666666666686</v>
      </c>
      <c r="W1456">
        <v>66.666666666666686</v>
      </c>
      <c r="X1456">
        <v>0</v>
      </c>
      <c r="Y1456">
        <v>39.778162630043838</v>
      </c>
      <c r="Z1456">
        <v>1.0103629710818451</v>
      </c>
      <c r="AA1456">
        <v>1.3202482931462372</v>
      </c>
      <c r="AB1456">
        <v>62.556425326891727</v>
      </c>
      <c r="AC1456">
        <v>78.455999993644042</v>
      </c>
      <c r="AD1456">
        <v>76.528254293295461</v>
      </c>
      <c r="AE1456">
        <v>3.5632627609347621E-2</v>
      </c>
      <c r="AF1456">
        <v>3.9646424119115696E-2</v>
      </c>
      <c r="AG1456">
        <v>465</v>
      </c>
      <c r="AH1456">
        <v>100</v>
      </c>
      <c r="AI1456">
        <v>100</v>
      </c>
      <c r="AJ1456">
        <v>84.077345343439546</v>
      </c>
      <c r="AK1456">
        <v>62.479275632238235</v>
      </c>
      <c r="AL1456">
        <v>17.717243393282871</v>
      </c>
      <c r="AM1456">
        <v>-6.3764021337448398</v>
      </c>
      <c r="AN1456">
        <v>99</v>
      </c>
      <c r="AO1456">
        <v>99</v>
      </c>
      <c r="AP1456">
        <v>34</v>
      </c>
      <c r="AQ1456">
        <v>99</v>
      </c>
      <c r="AR1456">
        <v>197.16666666666663</v>
      </c>
      <c r="AS1456">
        <v>33.221124201790524</v>
      </c>
    </row>
    <row r="1457" spans="1:45">
      <c r="A1457">
        <v>20</v>
      </c>
      <c r="B1457">
        <v>107</v>
      </c>
      <c r="C1457">
        <v>2022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99</v>
      </c>
      <c r="P1457">
        <v>9999</v>
      </c>
      <c r="Q1457">
        <v>5</v>
      </c>
      <c r="R1457">
        <v>6</v>
      </c>
      <c r="S1457">
        <v>6.6666666666666687</v>
      </c>
      <c r="T1457">
        <v>8.8333333333333357</v>
      </c>
      <c r="U1457">
        <v>230.85</v>
      </c>
      <c r="V1457">
        <v>66.666666666666686</v>
      </c>
      <c r="W1457">
        <v>100</v>
      </c>
      <c r="X1457">
        <v>0</v>
      </c>
      <c r="Y1457">
        <v>41.208443714041593</v>
      </c>
      <c r="Z1457">
        <v>1.2472191289246459</v>
      </c>
      <c r="AA1457">
        <v>1.9507833184532679</v>
      </c>
      <c r="AB1457">
        <v>64.985653487563368</v>
      </c>
      <c r="AC1457">
        <v>18.503834185137435</v>
      </c>
      <c r="AD1457">
        <v>31.967136409427841</v>
      </c>
      <c r="AE1457">
        <v>1.7816313804673811E-2</v>
      </c>
      <c r="AF1457">
        <v>1.7866430910784471E-2</v>
      </c>
      <c r="AG1457">
        <v>490.6666666666668</v>
      </c>
      <c r="AH1457">
        <v>100</v>
      </c>
      <c r="AI1457">
        <v>100</v>
      </c>
      <c r="AJ1457">
        <v>122.77033662719801</v>
      </c>
      <c r="AK1457">
        <v>65.208596033334956</v>
      </c>
      <c r="AL1457">
        <v>2.8299896404114446</v>
      </c>
      <c r="AM1457">
        <v>-7.9094772045560306</v>
      </c>
      <c r="AN1457">
        <v>99</v>
      </c>
      <c r="AO1457">
        <v>99</v>
      </c>
      <c r="AP1457">
        <v>39</v>
      </c>
      <c r="AQ1457">
        <v>99</v>
      </c>
      <c r="AR1457">
        <v>189</v>
      </c>
      <c r="AS1457">
        <v>34.022141977521002</v>
      </c>
    </row>
    <row r="1458" spans="1:45">
      <c r="A1458">
        <v>20</v>
      </c>
      <c r="B1458">
        <v>108</v>
      </c>
      <c r="C1458">
        <v>2022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99</v>
      </c>
      <c r="P1458">
        <v>9999</v>
      </c>
      <c r="AN1458">
        <v>99</v>
      </c>
      <c r="AO1458">
        <v>99</v>
      </c>
      <c r="AP1458">
        <v>40</v>
      </c>
      <c r="AQ1458">
        <v>99</v>
      </c>
    </row>
    <row r="1459" spans="1:45">
      <c r="A1459">
        <v>20</v>
      </c>
      <c r="B1459">
        <v>109</v>
      </c>
      <c r="C1459">
        <v>2022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99</v>
      </c>
      <c r="P1459">
        <v>9999</v>
      </c>
      <c r="Q1459">
        <v>1166</v>
      </c>
      <c r="R1459">
        <v>4646</v>
      </c>
      <c r="S1459">
        <v>6.6447028423772592</v>
      </c>
      <c r="T1459">
        <v>7.9623331898407219</v>
      </c>
      <c r="U1459">
        <v>238.50480198019844</v>
      </c>
      <c r="V1459">
        <v>77.055531640120506</v>
      </c>
      <c r="W1459">
        <v>77.550581145071021</v>
      </c>
      <c r="X1459">
        <v>1.571244080929832</v>
      </c>
      <c r="Y1459">
        <v>52.424898911753914</v>
      </c>
      <c r="Z1459">
        <v>1.550516524700615</v>
      </c>
      <c r="AA1459">
        <v>1.9944179693931832</v>
      </c>
      <c r="AB1459">
        <v>67.971626185239344</v>
      </c>
      <c r="AC1459">
        <v>64.174105596887571</v>
      </c>
      <c r="AD1459">
        <v>54.725445240213261</v>
      </c>
      <c r="AE1459">
        <v>13.795765656085758</v>
      </c>
      <c r="AF1459">
        <v>14.293316414567551</v>
      </c>
      <c r="AG1459">
        <v>516.13086526043924</v>
      </c>
      <c r="AH1459">
        <v>94.167025398191996</v>
      </c>
      <c r="AI1459">
        <v>100</v>
      </c>
      <c r="AJ1459">
        <v>106.21531510429033</v>
      </c>
      <c r="AK1459">
        <v>35.756536416547149</v>
      </c>
      <c r="AL1459">
        <v>12.269674210806752</v>
      </c>
      <c r="AM1459">
        <v>-15.407744103949318</v>
      </c>
      <c r="AN1459">
        <v>99</v>
      </c>
      <c r="AO1459">
        <v>99</v>
      </c>
      <c r="AP1459">
        <v>98</v>
      </c>
      <c r="AQ1459">
        <v>99</v>
      </c>
      <c r="AR1459">
        <v>192.09857942315972</v>
      </c>
      <c r="AS1459">
        <v>33.267344449220658</v>
      </c>
    </row>
    <row r="1460" spans="1:45">
      <c r="A1460">
        <v>20</v>
      </c>
      <c r="B1460">
        <v>110</v>
      </c>
      <c r="C1460">
        <v>2022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99</v>
      </c>
      <c r="P1460">
        <v>9999</v>
      </c>
      <c r="Q1460">
        <v>46</v>
      </c>
      <c r="R1460">
        <v>84</v>
      </c>
      <c r="S1460">
        <v>4.8095238095238084</v>
      </c>
      <c r="T1460">
        <v>6.8214285714285694</v>
      </c>
      <c r="U1460">
        <v>208.23452380952389</v>
      </c>
      <c r="V1460">
        <v>30.952380952380938</v>
      </c>
      <c r="W1460">
        <v>51.19047619047619</v>
      </c>
      <c r="X1460">
        <v>0</v>
      </c>
      <c r="Y1460">
        <v>48.044028651424995</v>
      </c>
      <c r="Z1460">
        <v>1.4265859218043098</v>
      </c>
      <c r="AA1460">
        <v>2.18305549460315</v>
      </c>
      <c r="AB1460">
        <v>60.758867621511783</v>
      </c>
      <c r="AC1460">
        <v>57.603057770587185</v>
      </c>
      <c r="AD1460">
        <v>65.038681083221334</v>
      </c>
      <c r="AE1460">
        <v>0.24942839326543328</v>
      </c>
      <c r="AF1460">
        <v>0.22562576677652796</v>
      </c>
      <c r="AG1460">
        <v>559.107142857143</v>
      </c>
      <c r="AH1460">
        <v>100</v>
      </c>
      <c r="AI1460">
        <v>0</v>
      </c>
      <c r="AJ1460">
        <v>232.52332283722697</v>
      </c>
      <c r="AK1460">
        <v>24.774848136150641</v>
      </c>
      <c r="AL1460">
        <v>-1.2181068635833603</v>
      </c>
      <c r="AM1460">
        <v>-22.628774271287497</v>
      </c>
      <c r="AN1460">
        <v>99</v>
      </c>
      <c r="AO1460">
        <v>99</v>
      </c>
      <c r="AP1460">
        <v>99</v>
      </c>
      <c r="AQ1460">
        <v>99</v>
      </c>
      <c r="AR1460">
        <v>193.17857142857139</v>
      </c>
      <c r="AS1460">
        <v>28.640034855290946</v>
      </c>
    </row>
    <row r="1461" spans="1:45">
      <c r="A1461">
        <v>21</v>
      </c>
      <c r="B1461">
        <v>1</v>
      </c>
      <c r="C1461">
        <v>2024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99</v>
      </c>
      <c r="P1461">
        <v>9999</v>
      </c>
      <c r="Q1461">
        <v>800</v>
      </c>
      <c r="R1461">
        <v>1739</v>
      </c>
      <c r="S1461">
        <v>5.7723292469352003</v>
      </c>
      <c r="T1461">
        <v>8.3294997124784356</v>
      </c>
      <c r="U1461">
        <v>225.83041978148381</v>
      </c>
      <c r="V1461">
        <v>56.469235192639445</v>
      </c>
      <c r="W1461">
        <v>78.435882691201854</v>
      </c>
      <c r="X1461">
        <v>0.46003450258769407</v>
      </c>
      <c r="Y1461">
        <v>49.259023750099054</v>
      </c>
      <c r="Z1461">
        <v>1.6549530096218512</v>
      </c>
      <c r="AA1461">
        <v>2.2485311370207284</v>
      </c>
      <c r="AB1461">
        <v>41.296920932180306</v>
      </c>
      <c r="AC1461">
        <v>63.501133157509614</v>
      </c>
      <c r="AD1461">
        <v>47.036338485295936</v>
      </c>
      <c r="AE1461">
        <v>4.7165717385408188</v>
      </c>
      <c r="AF1461">
        <v>4.7165996524538416</v>
      </c>
      <c r="AG1461">
        <v>0</v>
      </c>
      <c r="AH1461">
        <v>0</v>
      </c>
      <c r="AI1461">
        <v>0</v>
      </c>
      <c r="AN1461">
        <v>99</v>
      </c>
      <c r="AO1461">
        <v>99</v>
      </c>
      <c r="AQ1461">
        <v>0</v>
      </c>
    </row>
    <row r="1462" spans="1:45">
      <c r="A1462">
        <v>21</v>
      </c>
      <c r="B1462">
        <v>2</v>
      </c>
      <c r="C1462">
        <v>2024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99</v>
      </c>
      <c r="P1462">
        <v>9999</v>
      </c>
      <c r="AN1462">
        <v>99</v>
      </c>
      <c r="AO1462">
        <v>99</v>
      </c>
      <c r="AQ1462">
        <v>50</v>
      </c>
    </row>
    <row r="1463" spans="1:45">
      <c r="A1463">
        <v>21</v>
      </c>
      <c r="B1463">
        <v>3</v>
      </c>
      <c r="C1463">
        <v>2024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99</v>
      </c>
      <c r="P1463">
        <v>9999</v>
      </c>
      <c r="Q1463">
        <v>1</v>
      </c>
      <c r="R1463">
        <v>1</v>
      </c>
      <c r="S1463">
        <v>3</v>
      </c>
      <c r="T1463">
        <v>4</v>
      </c>
      <c r="U1463">
        <v>148.6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E1463">
        <v>2.7122321670735015E-3</v>
      </c>
      <c r="AF1463">
        <v>1.7847023695935348E-3</v>
      </c>
      <c r="AG1463">
        <v>92</v>
      </c>
      <c r="AH1463">
        <v>100</v>
      </c>
      <c r="AI1463">
        <v>100</v>
      </c>
      <c r="AJ1463">
        <v>0</v>
      </c>
      <c r="AN1463">
        <v>99</v>
      </c>
      <c r="AO1463">
        <v>99</v>
      </c>
      <c r="AQ1463">
        <v>100</v>
      </c>
      <c r="AR1463">
        <v>182</v>
      </c>
      <c r="AS1463">
        <v>24.71565386672258</v>
      </c>
    </row>
    <row r="1464" spans="1:45">
      <c r="A1464">
        <v>21</v>
      </c>
      <c r="B1464">
        <v>4</v>
      </c>
      <c r="C1464">
        <v>2024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99</v>
      </c>
      <c r="P1464">
        <v>9999</v>
      </c>
      <c r="AN1464">
        <v>99</v>
      </c>
      <c r="AO1464">
        <v>99</v>
      </c>
      <c r="AQ1464">
        <v>150</v>
      </c>
    </row>
    <row r="1465" spans="1:45">
      <c r="A1465">
        <v>21</v>
      </c>
      <c r="B1465">
        <v>5</v>
      </c>
      <c r="C1465">
        <v>2024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99</v>
      </c>
      <c r="P1465">
        <v>9999</v>
      </c>
      <c r="AN1465">
        <v>99</v>
      </c>
      <c r="AO1465">
        <v>99</v>
      </c>
      <c r="AQ1465">
        <v>200</v>
      </c>
    </row>
    <row r="1466" spans="1:45">
      <c r="A1466">
        <v>21</v>
      </c>
      <c r="B1466">
        <v>6</v>
      </c>
      <c r="C1466">
        <v>2024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99</v>
      </c>
      <c r="P1466">
        <v>9999</v>
      </c>
      <c r="AN1466">
        <v>99</v>
      </c>
      <c r="AO1466">
        <v>99</v>
      </c>
      <c r="AQ1466">
        <v>250</v>
      </c>
    </row>
    <row r="1467" spans="1:45">
      <c r="A1467">
        <v>21</v>
      </c>
      <c r="B1467">
        <v>7</v>
      </c>
      <c r="C1467">
        <v>2024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99</v>
      </c>
      <c r="P1467">
        <v>9999</v>
      </c>
      <c r="AN1467">
        <v>99</v>
      </c>
      <c r="AO1467">
        <v>99</v>
      </c>
      <c r="AQ1467">
        <v>300</v>
      </c>
    </row>
    <row r="1468" spans="1:45">
      <c r="A1468">
        <v>21</v>
      </c>
      <c r="B1468">
        <v>8</v>
      </c>
      <c r="C1468">
        <v>2024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99</v>
      </c>
      <c r="P1468">
        <v>9999</v>
      </c>
      <c r="Q1468">
        <v>714</v>
      </c>
      <c r="R1468">
        <v>1586</v>
      </c>
      <c r="S1468">
        <v>5.9034700315457389</v>
      </c>
      <c r="T1468">
        <v>6.5233291298865046</v>
      </c>
      <c r="U1468">
        <v>164.7651324085752</v>
      </c>
      <c r="V1468">
        <v>55.044136191677183</v>
      </c>
      <c r="W1468">
        <v>51.513240857503135</v>
      </c>
      <c r="X1468">
        <v>0</v>
      </c>
      <c r="Y1468">
        <v>50.226973241452576</v>
      </c>
      <c r="Z1468">
        <v>1.7399286769914197</v>
      </c>
      <c r="AA1468">
        <v>1.9211500900425476</v>
      </c>
      <c r="AB1468">
        <v>82.730844509282818</v>
      </c>
      <c r="AC1468">
        <v>67.771934798191907</v>
      </c>
      <c r="AD1468">
        <v>54.017123233827157</v>
      </c>
      <c r="AE1468">
        <v>4.3016002169785743</v>
      </c>
      <c r="AF1468">
        <v>3.138451961414932</v>
      </c>
      <c r="AG1468">
        <v>328.90416141235801</v>
      </c>
      <c r="AH1468">
        <v>99.684741488020165</v>
      </c>
      <c r="AI1468">
        <v>73.581336696090816</v>
      </c>
      <c r="AJ1468">
        <v>14.151749911506176</v>
      </c>
      <c r="AK1468">
        <v>13.475464592196287</v>
      </c>
      <c r="AL1468">
        <v>3.6956428029221216</v>
      </c>
      <c r="AM1468">
        <v>0.9169429809615075</v>
      </c>
      <c r="AN1468">
        <v>99</v>
      </c>
      <c r="AO1468">
        <v>99</v>
      </c>
      <c r="AQ1468">
        <v>350</v>
      </c>
      <c r="AR1468">
        <v>175.3619167717529</v>
      </c>
      <c r="AS1468">
        <v>29.690141338804406</v>
      </c>
    </row>
    <row r="1469" spans="1:45">
      <c r="A1469">
        <v>21</v>
      </c>
      <c r="B1469">
        <v>9</v>
      </c>
      <c r="C1469">
        <v>2024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99</v>
      </c>
      <c r="P1469">
        <v>9999</v>
      </c>
      <c r="Q1469">
        <v>1098</v>
      </c>
      <c r="R1469">
        <v>2998</v>
      </c>
      <c r="S1469">
        <v>6.4623082054703129</v>
      </c>
      <c r="T1469">
        <v>7.1557705136757823</v>
      </c>
      <c r="U1469">
        <v>194.59119412941951</v>
      </c>
      <c r="V1469">
        <v>68.478985990660419</v>
      </c>
      <c r="W1469">
        <v>65.777184789859916</v>
      </c>
      <c r="X1469">
        <v>6.6711140760506993E-2</v>
      </c>
      <c r="Y1469">
        <v>50.70577567002919</v>
      </c>
      <c r="Z1469">
        <v>1.8802758398424688</v>
      </c>
      <c r="AA1469">
        <v>1.9393966148068191</v>
      </c>
      <c r="AB1469">
        <v>83.320981320483682</v>
      </c>
      <c r="AC1469">
        <v>64.364547268688327</v>
      </c>
      <c r="AD1469">
        <v>52.102424787585512</v>
      </c>
      <c r="AE1469">
        <v>8.131272036886358</v>
      </c>
      <c r="AF1469">
        <v>7.0065109089091644</v>
      </c>
      <c r="AG1469">
        <v>378.10340226817874</v>
      </c>
      <c r="AH1469">
        <v>99.599733155436994</v>
      </c>
      <c r="AI1469">
        <v>80.653769179452993</v>
      </c>
      <c r="AJ1469">
        <v>14.234572835464601</v>
      </c>
      <c r="AK1469">
        <v>19.36222507748851</v>
      </c>
      <c r="AL1469">
        <v>12.600504612095373</v>
      </c>
      <c r="AM1469">
        <v>10.071734214031839</v>
      </c>
      <c r="AN1469">
        <v>99</v>
      </c>
      <c r="AO1469">
        <v>99</v>
      </c>
      <c r="AQ1469">
        <v>400</v>
      </c>
      <c r="AR1469">
        <v>181.73882588392257</v>
      </c>
      <c r="AS1469">
        <v>31.821315521220793</v>
      </c>
    </row>
    <row r="1470" spans="1:45">
      <c r="A1470">
        <v>21</v>
      </c>
      <c r="B1470">
        <v>10</v>
      </c>
      <c r="C1470">
        <v>2024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99</v>
      </c>
      <c r="P1470">
        <v>9999</v>
      </c>
      <c r="Q1470">
        <v>1452</v>
      </c>
      <c r="R1470">
        <v>4164</v>
      </c>
      <c r="S1470">
        <v>6.4805475504322754</v>
      </c>
      <c r="T1470">
        <v>7.6597022094140259</v>
      </c>
      <c r="U1470">
        <v>211.77675312199781</v>
      </c>
      <c r="V1470">
        <v>71.733909702209388</v>
      </c>
      <c r="W1470">
        <v>74.423631123919307</v>
      </c>
      <c r="X1470">
        <v>0</v>
      </c>
      <c r="Y1470">
        <v>48.188750450260621</v>
      </c>
      <c r="Z1470">
        <v>1.689475840221994</v>
      </c>
      <c r="AA1470">
        <v>1.9025740962759607</v>
      </c>
      <c r="AB1470">
        <v>81.229385704773691</v>
      </c>
      <c r="AC1470">
        <v>60.429026652397965</v>
      </c>
      <c r="AD1470">
        <v>52.575003191437901</v>
      </c>
      <c r="AE1470">
        <v>11.29373474369406</v>
      </c>
      <c r="AF1470">
        <v>10.590976326235324</v>
      </c>
      <c r="AG1470">
        <v>427.3842459173872</v>
      </c>
      <c r="AH1470">
        <v>99.303554274735831</v>
      </c>
      <c r="AI1470">
        <v>85.014409221902014</v>
      </c>
      <c r="AJ1470">
        <v>14.425628331878004</v>
      </c>
      <c r="AK1470">
        <v>13.115727603278064</v>
      </c>
      <c r="AL1470">
        <v>9.0996447421347639</v>
      </c>
      <c r="AM1470">
        <v>3.7169652962899926</v>
      </c>
      <c r="AN1470">
        <v>99</v>
      </c>
      <c r="AO1470">
        <v>99</v>
      </c>
      <c r="AQ1470">
        <v>450</v>
      </c>
      <c r="AR1470">
        <v>186.15225744476473</v>
      </c>
      <c r="AS1470">
        <v>32.419042302743513</v>
      </c>
    </row>
    <row r="1471" spans="1:45">
      <c r="A1471">
        <v>21</v>
      </c>
      <c r="B1471">
        <v>11</v>
      </c>
      <c r="C1471">
        <v>2024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99</v>
      </c>
      <c r="P1471">
        <v>9999</v>
      </c>
      <c r="Q1471">
        <v>1777</v>
      </c>
      <c r="R1471">
        <v>5163</v>
      </c>
      <c r="S1471">
        <v>6.4278240651036622</v>
      </c>
      <c r="T1471">
        <v>7.8936664729808221</v>
      </c>
      <c r="U1471">
        <v>224.28673251985251</v>
      </c>
      <c r="V1471">
        <v>71.779972883982182</v>
      </c>
      <c r="W1471">
        <v>78.22971140809608</v>
      </c>
      <c r="X1471">
        <v>0.17431725740848347</v>
      </c>
      <c r="Y1471">
        <v>46.728008923660319</v>
      </c>
      <c r="Z1471">
        <v>1.6259046332411302</v>
      </c>
      <c r="AA1471">
        <v>1.9461381224480576</v>
      </c>
      <c r="AB1471">
        <v>78.139389537372736</v>
      </c>
      <c r="AC1471">
        <v>56.357566647775478</v>
      </c>
      <c r="AD1471">
        <v>49.219912911772433</v>
      </c>
      <c r="AE1471">
        <v>14.003254678600488</v>
      </c>
      <c r="AF1471">
        <v>13.907616287020877</v>
      </c>
      <c r="AG1471">
        <v>475.7361998837884</v>
      </c>
      <c r="AH1471">
        <v>99.45767964361805</v>
      </c>
      <c r="AI1471">
        <v>84.079023823358511</v>
      </c>
      <c r="AJ1471">
        <v>14.165663709299221</v>
      </c>
      <c r="AK1471">
        <v>-0.76335044442992883</v>
      </c>
      <c r="AL1471">
        <v>-4.2588345873279989</v>
      </c>
      <c r="AM1471">
        <v>-12.302633804669098</v>
      </c>
      <c r="AN1471">
        <v>99</v>
      </c>
      <c r="AO1471">
        <v>99</v>
      </c>
      <c r="AQ1471">
        <v>500</v>
      </c>
      <c r="AR1471">
        <v>189.5711795467752</v>
      </c>
      <c r="AS1471">
        <v>32.601793480405313</v>
      </c>
    </row>
    <row r="1472" spans="1:45">
      <c r="A1472">
        <v>21</v>
      </c>
      <c r="B1472">
        <v>12</v>
      </c>
      <c r="C1472">
        <v>2024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99</v>
      </c>
      <c r="P1472">
        <v>9999</v>
      </c>
      <c r="Q1472">
        <v>2129</v>
      </c>
      <c r="R1472">
        <v>5072</v>
      </c>
      <c r="S1472">
        <v>5.9838328075709759</v>
      </c>
      <c r="T1472">
        <v>7.730481072555202</v>
      </c>
      <c r="U1472">
        <v>225.26098186119879</v>
      </c>
      <c r="V1472">
        <v>60.232649842271279</v>
      </c>
      <c r="W1472">
        <v>74.033911671924301</v>
      </c>
      <c r="X1472">
        <v>0.45347003154574128</v>
      </c>
      <c r="Y1472">
        <v>48.60378592630726</v>
      </c>
      <c r="Z1472">
        <v>1.6776195610462628</v>
      </c>
      <c r="AA1472">
        <v>2.0266641147916795</v>
      </c>
      <c r="AB1472">
        <v>75.191779275638751</v>
      </c>
      <c r="AC1472">
        <v>57.587310610909107</v>
      </c>
      <c r="AD1472">
        <v>46.245631257604174</v>
      </c>
      <c r="AE1472">
        <v>13.756441551396797</v>
      </c>
      <c r="AF1472">
        <v>13.721835496007897</v>
      </c>
      <c r="AG1472">
        <v>525.55067034700312</v>
      </c>
      <c r="AH1472">
        <v>99.585962145110429</v>
      </c>
      <c r="AI1472">
        <v>75.532334384858018</v>
      </c>
      <c r="AJ1472">
        <v>14.595269112472442</v>
      </c>
      <c r="AK1472">
        <v>2.3725214065647955</v>
      </c>
      <c r="AL1472">
        <v>0.12515398073357603</v>
      </c>
      <c r="AM1472">
        <v>-5.7765316547314995</v>
      </c>
      <c r="AN1472">
        <v>99</v>
      </c>
      <c r="AO1472">
        <v>99</v>
      </c>
      <c r="AQ1472">
        <v>550</v>
      </c>
      <c r="AR1472">
        <v>191.9755520504732</v>
      </c>
      <c r="AS1472">
        <v>31.537571549540289</v>
      </c>
    </row>
    <row r="1473" spans="1:45">
      <c r="A1473">
        <v>21</v>
      </c>
      <c r="B1473">
        <v>13</v>
      </c>
      <c r="C1473">
        <v>2024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99</v>
      </c>
      <c r="P1473">
        <v>9999</v>
      </c>
      <c r="Q1473">
        <v>2498</v>
      </c>
      <c r="R1473">
        <v>5423</v>
      </c>
      <c r="S1473">
        <v>5.6741697416974173</v>
      </c>
      <c r="T1473">
        <v>7.6957403651115612</v>
      </c>
      <c r="U1473">
        <v>230.87639682832304</v>
      </c>
      <c r="V1473">
        <v>52.738336713995935</v>
      </c>
      <c r="W1473">
        <v>72.856352572376892</v>
      </c>
      <c r="X1473">
        <v>0.68227918126498244</v>
      </c>
      <c r="Y1473">
        <v>48.497540859761394</v>
      </c>
      <c r="Z1473">
        <v>1.596372152374846</v>
      </c>
      <c r="AA1473">
        <v>2.0471111681322727</v>
      </c>
      <c r="AB1473">
        <v>68.988033356066225</v>
      </c>
      <c r="AC1473">
        <v>56.420071222044143</v>
      </c>
      <c r="AD1473">
        <v>40.075386796836241</v>
      </c>
      <c r="AE1473">
        <v>14.708435042039604</v>
      </c>
      <c r="AF1473">
        <v>15.037170750486403</v>
      </c>
      <c r="AG1473">
        <v>574.95058085930282</v>
      </c>
      <c r="AH1473">
        <v>99.594320486815434</v>
      </c>
      <c r="AI1473">
        <v>66.439240272911675</v>
      </c>
      <c r="AJ1473">
        <v>14.217786268301872</v>
      </c>
      <c r="AK1473">
        <v>3.9593008197688224</v>
      </c>
      <c r="AL1473">
        <v>-0.87528794599252946</v>
      </c>
      <c r="AM1473">
        <v>-15.619481495162656</v>
      </c>
      <c r="AN1473">
        <v>99</v>
      </c>
      <c r="AO1473">
        <v>99</v>
      </c>
      <c r="AQ1473">
        <v>600</v>
      </c>
      <c r="AR1473">
        <v>194.85616817259819</v>
      </c>
      <c r="AS1473">
        <v>30.922864893817462</v>
      </c>
    </row>
    <row r="1474" spans="1:45">
      <c r="A1474">
        <v>21</v>
      </c>
      <c r="B1474">
        <v>14</v>
      </c>
      <c r="C1474">
        <v>2024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99</v>
      </c>
      <c r="P1474">
        <v>9999</v>
      </c>
      <c r="Q1474">
        <v>2427</v>
      </c>
      <c r="R1474">
        <v>4825</v>
      </c>
      <c r="S1474">
        <v>5.4764766839378236</v>
      </c>
      <c r="T1474">
        <v>7.8155440414507762</v>
      </c>
      <c r="U1474">
        <v>241.4693056994814</v>
      </c>
      <c r="V1474">
        <v>46.155440414507758</v>
      </c>
      <c r="W1474">
        <v>75.481865284974091</v>
      </c>
      <c r="X1474">
        <v>1.0984455958549222</v>
      </c>
      <c r="Y1474">
        <v>47.352186514507906</v>
      </c>
      <c r="Z1474">
        <v>1.5777980395479783</v>
      </c>
      <c r="AA1474">
        <v>2.0198924814606798</v>
      </c>
      <c r="AB1474">
        <v>66.922366955428615</v>
      </c>
      <c r="AC1474">
        <v>57.227603478800006</v>
      </c>
      <c r="AD1474">
        <v>36.925239422107325</v>
      </c>
      <c r="AE1474">
        <v>13.086520206129649</v>
      </c>
      <c r="AF1474">
        <v>13.992852038817672</v>
      </c>
      <c r="AG1474">
        <v>624.45533678756476</v>
      </c>
      <c r="AH1474">
        <v>99.772020725388629</v>
      </c>
      <c r="AI1474">
        <v>56.642487046632112</v>
      </c>
      <c r="AJ1474">
        <v>14.352719047539701</v>
      </c>
      <c r="AK1474">
        <v>7.8628713734727649</v>
      </c>
      <c r="AL1474">
        <v>4.4017666446966812</v>
      </c>
      <c r="AM1474">
        <v>-1.7789878039608495</v>
      </c>
      <c r="AN1474">
        <v>99</v>
      </c>
      <c r="AO1474">
        <v>99</v>
      </c>
      <c r="AQ1474">
        <v>650</v>
      </c>
      <c r="AR1474">
        <v>198.70113989637301</v>
      </c>
      <c r="AS1474">
        <v>30.575432426385078</v>
      </c>
    </row>
    <row r="1475" spans="1:45">
      <c r="A1475">
        <v>21</v>
      </c>
      <c r="B1475">
        <v>15</v>
      </c>
      <c r="C1475">
        <v>2024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99</v>
      </c>
      <c r="P1475">
        <v>9999</v>
      </c>
      <c r="Q1475">
        <v>2138</v>
      </c>
      <c r="R1475">
        <v>3781</v>
      </c>
      <c r="S1475">
        <v>5.3164021164021182</v>
      </c>
      <c r="T1475">
        <v>8.0806664903464718</v>
      </c>
      <c r="U1475">
        <v>250.94345411266903</v>
      </c>
      <c r="V1475">
        <v>40.94154985453585</v>
      </c>
      <c r="W1475">
        <v>79.608569161597472</v>
      </c>
      <c r="X1475">
        <v>1.9307061623909021</v>
      </c>
      <c r="Y1475">
        <v>48.470748548181163</v>
      </c>
      <c r="Z1475">
        <v>1.6304526395830212</v>
      </c>
      <c r="AA1475">
        <v>2.0546871812933594</v>
      </c>
      <c r="AB1475">
        <v>67.215212802169773</v>
      </c>
      <c r="AC1475">
        <v>61.608203768704449</v>
      </c>
      <c r="AD1475">
        <v>42.852538385099251</v>
      </c>
      <c r="AE1475">
        <v>10.25494982370491</v>
      </c>
      <c r="AF1475">
        <v>11.395399092537723</v>
      </c>
      <c r="AG1475">
        <v>674.27532398836274</v>
      </c>
      <c r="AH1475">
        <v>99.788415763025625</v>
      </c>
      <c r="AI1475">
        <v>46.363395927003438</v>
      </c>
      <c r="AJ1475">
        <v>14.445186711475468</v>
      </c>
      <c r="AK1475">
        <v>4.3150296448886127</v>
      </c>
      <c r="AL1475">
        <v>3.6303480789173128</v>
      </c>
      <c r="AM1475">
        <v>-10.163440939132537</v>
      </c>
      <c r="AN1475">
        <v>99</v>
      </c>
      <c r="AO1475">
        <v>99</v>
      </c>
      <c r="AQ1475">
        <v>700</v>
      </c>
      <c r="AR1475">
        <v>201.79714361280088</v>
      </c>
      <c r="AS1475">
        <v>30.37593207044447</v>
      </c>
    </row>
    <row r="1476" spans="1:45">
      <c r="A1476">
        <v>21</v>
      </c>
      <c r="B1476">
        <v>16</v>
      </c>
      <c r="C1476">
        <v>2024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99</v>
      </c>
      <c r="P1476">
        <v>9999</v>
      </c>
      <c r="Q1476">
        <v>1443</v>
      </c>
      <c r="R1476">
        <v>2116</v>
      </c>
      <c r="S1476">
        <v>5.0354442344045376</v>
      </c>
      <c r="T1476">
        <v>8.099716446124761</v>
      </c>
      <c r="U1476">
        <v>255.20014177693756</v>
      </c>
      <c r="V1476">
        <v>33.931947069943291</v>
      </c>
      <c r="W1476">
        <v>80.151228733459362</v>
      </c>
      <c r="X1476">
        <v>2.4574669187145557</v>
      </c>
      <c r="Y1476">
        <v>49.481026561530463</v>
      </c>
      <c r="Z1476">
        <v>1.6459180306790491</v>
      </c>
      <c r="AA1476">
        <v>2.048785871946313</v>
      </c>
      <c r="AB1476">
        <v>69.338610399980368</v>
      </c>
      <c r="AC1476">
        <v>61.772381264353683</v>
      </c>
      <c r="AD1476">
        <v>45.596679068013437</v>
      </c>
      <c r="AE1476">
        <v>5.7390832655275279</v>
      </c>
      <c r="AF1476">
        <v>6.4855015211224876</v>
      </c>
      <c r="AG1476">
        <v>715.18052930056717</v>
      </c>
      <c r="AH1476">
        <v>99.810964083175804</v>
      </c>
      <c r="AI1476">
        <v>39.555765595463129</v>
      </c>
      <c r="AJ1476">
        <v>8.603507379456806</v>
      </c>
      <c r="AK1476">
        <v>-1.3391998075532321</v>
      </c>
      <c r="AL1476">
        <v>-1.9118666662131671</v>
      </c>
      <c r="AM1476">
        <v>-6.6965074217088114</v>
      </c>
      <c r="AN1476">
        <v>99</v>
      </c>
      <c r="AO1476">
        <v>99</v>
      </c>
      <c r="AQ1476">
        <v>750</v>
      </c>
      <c r="AR1476">
        <v>204.52268431001897</v>
      </c>
      <c r="AS1476">
        <v>29.688926442416051</v>
      </c>
    </row>
    <row r="1477" spans="1:45">
      <c r="A1477">
        <v>21</v>
      </c>
      <c r="B1477">
        <v>17</v>
      </c>
      <c r="C1477">
        <v>2024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99</v>
      </c>
      <c r="P1477">
        <v>9999</v>
      </c>
      <c r="AN1477">
        <v>99</v>
      </c>
      <c r="AO1477">
        <v>99</v>
      </c>
      <c r="AQ1477">
        <v>800</v>
      </c>
    </row>
    <row r="1478" spans="1:45">
      <c r="A1478">
        <v>21</v>
      </c>
      <c r="B1478">
        <v>18</v>
      </c>
      <c r="C1478">
        <v>2024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99</v>
      </c>
      <c r="P1478">
        <v>9999</v>
      </c>
      <c r="AN1478">
        <v>99</v>
      </c>
      <c r="AO1478">
        <v>99</v>
      </c>
      <c r="AQ1478">
        <v>850</v>
      </c>
    </row>
    <row r="1479" spans="1:45">
      <c r="A1479">
        <v>21</v>
      </c>
      <c r="B1479">
        <v>19</v>
      </c>
      <c r="C1479">
        <v>2024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99</v>
      </c>
      <c r="P1479">
        <v>9999</v>
      </c>
      <c r="AN1479">
        <v>99</v>
      </c>
      <c r="AO1479">
        <v>99</v>
      </c>
      <c r="AQ1479">
        <v>900</v>
      </c>
    </row>
    <row r="1480" spans="1:45">
      <c r="A1480">
        <v>21</v>
      </c>
      <c r="B1480">
        <v>20</v>
      </c>
      <c r="C1480">
        <v>2024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99</v>
      </c>
      <c r="P1480">
        <v>9999</v>
      </c>
      <c r="AN1480">
        <v>99</v>
      </c>
      <c r="AO1480">
        <v>99</v>
      </c>
      <c r="AQ1480">
        <v>950</v>
      </c>
    </row>
    <row r="1481" spans="1:45">
      <c r="A1481">
        <v>21</v>
      </c>
      <c r="B1481">
        <v>21</v>
      </c>
      <c r="C1481">
        <v>2024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99</v>
      </c>
      <c r="P1481">
        <v>9999</v>
      </c>
      <c r="AN1481">
        <v>99</v>
      </c>
      <c r="AO1481">
        <v>99</v>
      </c>
      <c r="AQ1481">
        <v>1000</v>
      </c>
    </row>
    <row r="1482" spans="1:45">
      <c r="A1482">
        <v>21</v>
      </c>
      <c r="B1482">
        <v>22</v>
      </c>
      <c r="C1482">
        <v>2024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99</v>
      </c>
      <c r="P1482">
        <v>9999</v>
      </c>
      <c r="AN1482">
        <v>99</v>
      </c>
      <c r="AO1482">
        <v>99</v>
      </c>
      <c r="AQ1482">
        <v>1050</v>
      </c>
    </row>
    <row r="1483" spans="1:45">
      <c r="A1483">
        <v>21</v>
      </c>
      <c r="B1483">
        <v>23</v>
      </c>
      <c r="C1483">
        <v>2024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99</v>
      </c>
      <c r="P1483">
        <v>9999</v>
      </c>
      <c r="AN1483">
        <v>99</v>
      </c>
      <c r="AO1483">
        <v>99</v>
      </c>
      <c r="AQ1483">
        <v>1100</v>
      </c>
    </row>
    <row r="1484" spans="1:45">
      <c r="A1484">
        <v>21</v>
      </c>
      <c r="B1484">
        <v>24</v>
      </c>
      <c r="C1484">
        <v>2024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99</v>
      </c>
      <c r="P1484">
        <v>9999</v>
      </c>
      <c r="AN1484">
        <v>99</v>
      </c>
      <c r="AO1484">
        <v>99</v>
      </c>
      <c r="AQ1484">
        <v>1150</v>
      </c>
    </row>
    <row r="1485" spans="1:45">
      <c r="A1485">
        <v>21</v>
      </c>
      <c r="B1485">
        <v>25</v>
      </c>
      <c r="C1485">
        <v>2024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99</v>
      </c>
      <c r="P1485">
        <v>9999</v>
      </c>
      <c r="AN1485">
        <v>99</v>
      </c>
      <c r="AO1485">
        <v>99</v>
      </c>
      <c r="AQ1485">
        <v>1200</v>
      </c>
    </row>
    <row r="1486" spans="1:45">
      <c r="A1486">
        <v>21</v>
      </c>
      <c r="B1486">
        <v>26</v>
      </c>
      <c r="C1486">
        <v>2024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99</v>
      </c>
      <c r="P1486">
        <v>9999</v>
      </c>
      <c r="AN1486">
        <v>99</v>
      </c>
      <c r="AO1486">
        <v>99</v>
      </c>
      <c r="AQ1486">
        <v>1250</v>
      </c>
    </row>
    <row r="1487" spans="1:45">
      <c r="A1487">
        <v>21</v>
      </c>
      <c r="B1487">
        <v>27</v>
      </c>
      <c r="C1487">
        <v>2024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99</v>
      </c>
      <c r="P1487">
        <v>9999</v>
      </c>
      <c r="AN1487">
        <v>99</v>
      </c>
      <c r="AO1487">
        <v>99</v>
      </c>
      <c r="AQ1487">
        <v>1300</v>
      </c>
    </row>
    <row r="1488" spans="1:45">
      <c r="A1488">
        <v>21</v>
      </c>
      <c r="B1488">
        <v>28</v>
      </c>
      <c r="C1488">
        <v>2024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99</v>
      </c>
      <c r="P1488">
        <v>9999</v>
      </c>
      <c r="AN1488">
        <v>99</v>
      </c>
      <c r="AO1488">
        <v>99</v>
      </c>
      <c r="AQ1488">
        <v>1350</v>
      </c>
    </row>
    <row r="1489" spans="1:45">
      <c r="A1489">
        <v>21</v>
      </c>
      <c r="B1489">
        <v>29</v>
      </c>
      <c r="C1489">
        <v>2024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99</v>
      </c>
      <c r="P1489">
        <v>9999</v>
      </c>
      <c r="AN1489">
        <v>99</v>
      </c>
      <c r="AO1489">
        <v>99</v>
      </c>
      <c r="AQ1489">
        <v>1400</v>
      </c>
    </row>
    <row r="1490" spans="1:45">
      <c r="A1490">
        <v>21</v>
      </c>
      <c r="B1490">
        <v>30</v>
      </c>
      <c r="C1490">
        <v>2024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99</v>
      </c>
      <c r="P1490">
        <v>9999</v>
      </c>
      <c r="AN1490">
        <v>99</v>
      </c>
      <c r="AO1490">
        <v>99</v>
      </c>
      <c r="AQ1490">
        <v>1450</v>
      </c>
    </row>
    <row r="1491" spans="1:45">
      <c r="A1491">
        <v>21</v>
      </c>
      <c r="B1491">
        <v>31</v>
      </c>
      <c r="C1491">
        <v>2024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99</v>
      </c>
      <c r="P1491">
        <v>9999</v>
      </c>
      <c r="Q1491">
        <v>1</v>
      </c>
      <c r="R1491">
        <v>1</v>
      </c>
      <c r="S1491">
        <v>5</v>
      </c>
      <c r="T1491">
        <v>10</v>
      </c>
      <c r="U1491">
        <v>227</v>
      </c>
      <c r="V1491">
        <v>0</v>
      </c>
      <c r="W1491">
        <v>100</v>
      </c>
      <c r="X1491">
        <v>0</v>
      </c>
      <c r="Y1491">
        <v>0</v>
      </c>
      <c r="Z1491">
        <v>0</v>
      </c>
      <c r="AA1491">
        <v>0</v>
      </c>
      <c r="AE1491">
        <v>2.7122321670735015E-3</v>
      </c>
      <c r="AF1491">
        <v>2.7262950060412687E-3</v>
      </c>
      <c r="AG1491">
        <v>1493</v>
      </c>
      <c r="AH1491">
        <v>100</v>
      </c>
      <c r="AI1491">
        <v>0</v>
      </c>
      <c r="AJ1491">
        <v>0</v>
      </c>
      <c r="AN1491">
        <v>99</v>
      </c>
      <c r="AO1491">
        <v>99</v>
      </c>
      <c r="AQ1491">
        <v>1500</v>
      </c>
      <c r="AR1491">
        <v>193</v>
      </c>
      <c r="AS1491">
        <v>31.57576856046628</v>
      </c>
    </row>
    <row r="1492" spans="1:45">
      <c r="A1492">
        <v>21</v>
      </c>
      <c r="B1492">
        <v>32</v>
      </c>
      <c r="C1492">
        <v>2024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99</v>
      </c>
      <c r="P1492">
        <v>9999</v>
      </c>
      <c r="AN1492">
        <v>99</v>
      </c>
      <c r="AO1492">
        <v>99</v>
      </c>
      <c r="AQ1492">
        <v>1550</v>
      </c>
    </row>
    <row r="1493" spans="1:45">
      <c r="A1493">
        <v>21</v>
      </c>
      <c r="B1493">
        <v>33</v>
      </c>
      <c r="C1493">
        <v>2024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99</v>
      </c>
      <c r="P1493">
        <v>9999</v>
      </c>
      <c r="AN1493">
        <v>99</v>
      </c>
      <c r="AO1493">
        <v>99</v>
      </c>
      <c r="AQ1493">
        <v>1600</v>
      </c>
    </row>
    <row r="1494" spans="1:45">
      <c r="A1494">
        <v>21</v>
      </c>
      <c r="B1494">
        <v>34</v>
      </c>
      <c r="C1494">
        <v>2024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99</v>
      </c>
      <c r="P1494">
        <v>9999</v>
      </c>
      <c r="AN1494">
        <v>99</v>
      </c>
      <c r="AO1494">
        <v>99</v>
      </c>
      <c r="AQ1494">
        <v>1650</v>
      </c>
    </row>
    <row r="1495" spans="1:45">
      <c r="A1495">
        <v>21</v>
      </c>
      <c r="B1495">
        <v>35</v>
      </c>
      <c r="C1495">
        <v>2024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99</v>
      </c>
      <c r="P1495">
        <v>9999</v>
      </c>
      <c r="AN1495">
        <v>99</v>
      </c>
      <c r="AO1495">
        <v>99</v>
      </c>
      <c r="AQ1495">
        <v>1700</v>
      </c>
    </row>
    <row r="1496" spans="1:45">
      <c r="A1496">
        <v>21</v>
      </c>
      <c r="B1496">
        <v>36</v>
      </c>
      <c r="C1496">
        <v>2024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99</v>
      </c>
      <c r="P1496">
        <v>9999</v>
      </c>
      <c r="AN1496">
        <v>99</v>
      </c>
      <c r="AO1496">
        <v>99</v>
      </c>
      <c r="AQ1496">
        <v>1750</v>
      </c>
    </row>
    <row r="1497" spans="1:45">
      <c r="A1497">
        <v>21</v>
      </c>
      <c r="B1497">
        <v>37</v>
      </c>
      <c r="C1497">
        <v>2024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99</v>
      </c>
      <c r="P1497">
        <v>9999</v>
      </c>
      <c r="AN1497">
        <v>99</v>
      </c>
      <c r="AO1497">
        <v>99</v>
      </c>
      <c r="AQ1497">
        <v>1800</v>
      </c>
    </row>
    <row r="1498" spans="1:45">
      <c r="A1498">
        <v>21</v>
      </c>
      <c r="B1498">
        <v>38</v>
      </c>
      <c r="C1498">
        <v>2024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99</v>
      </c>
      <c r="P1498">
        <v>9999</v>
      </c>
      <c r="AN1498">
        <v>99</v>
      </c>
      <c r="AO1498">
        <v>99</v>
      </c>
      <c r="AQ1498">
        <v>1850</v>
      </c>
    </row>
    <row r="1499" spans="1:45">
      <c r="A1499">
        <v>21</v>
      </c>
      <c r="B1499">
        <v>39</v>
      </c>
      <c r="C1499">
        <v>2024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99</v>
      </c>
      <c r="P1499">
        <v>9999</v>
      </c>
      <c r="AN1499">
        <v>99</v>
      </c>
      <c r="AO1499">
        <v>99</v>
      </c>
      <c r="AQ1499">
        <v>1900</v>
      </c>
    </row>
    <row r="1500" spans="1:45">
      <c r="A1500">
        <v>21</v>
      </c>
      <c r="B1500">
        <v>40</v>
      </c>
      <c r="C1500">
        <v>2024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99</v>
      </c>
      <c r="P1500">
        <v>9999</v>
      </c>
      <c r="AN1500">
        <v>99</v>
      </c>
      <c r="AO1500">
        <v>99</v>
      </c>
      <c r="AQ1500">
        <v>1950</v>
      </c>
    </row>
    <row r="1501" spans="1:45">
      <c r="A1501">
        <v>21</v>
      </c>
      <c r="B1501">
        <v>41</v>
      </c>
      <c r="C1501">
        <v>2024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99</v>
      </c>
      <c r="P1501">
        <v>9999</v>
      </c>
      <c r="Q1501">
        <v>1</v>
      </c>
      <c r="R1501">
        <v>1</v>
      </c>
      <c r="S1501">
        <v>4</v>
      </c>
      <c r="T1501">
        <v>8</v>
      </c>
      <c r="U1501">
        <v>214.4</v>
      </c>
      <c r="V1501">
        <v>0</v>
      </c>
      <c r="W1501">
        <v>100</v>
      </c>
      <c r="X1501">
        <v>0</v>
      </c>
      <c r="Y1501">
        <v>0</v>
      </c>
      <c r="Z1501">
        <v>0</v>
      </c>
      <c r="AA1501">
        <v>0</v>
      </c>
      <c r="AE1501">
        <v>2.7122321670735015E-3</v>
      </c>
      <c r="AF1501">
        <v>2.5749676180407406E-3</v>
      </c>
      <c r="AG1501">
        <v>1954</v>
      </c>
      <c r="AH1501">
        <v>100</v>
      </c>
      <c r="AI1501">
        <v>0</v>
      </c>
      <c r="AJ1501">
        <v>0</v>
      </c>
      <c r="AN1501">
        <v>99</v>
      </c>
      <c r="AO1501">
        <v>99</v>
      </c>
      <c r="AQ1501">
        <v>2000</v>
      </c>
      <c r="AR1501">
        <v>196</v>
      </c>
      <c r="AS1501">
        <v>28.421406046800225</v>
      </c>
    </row>
    <row r="1502" spans="1:45">
      <c r="A1502">
        <v>21</v>
      </c>
      <c r="B1502">
        <v>42</v>
      </c>
      <c r="C1502">
        <v>2024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99</v>
      </c>
      <c r="P1502">
        <v>9999</v>
      </c>
      <c r="AN1502">
        <v>99</v>
      </c>
      <c r="AO1502">
        <v>99</v>
      </c>
      <c r="AQ1502">
        <v>2050</v>
      </c>
    </row>
    <row r="1503" spans="1:45">
      <c r="A1503">
        <v>21</v>
      </c>
      <c r="B1503">
        <v>43</v>
      </c>
      <c r="C1503">
        <v>2024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99</v>
      </c>
      <c r="P1503">
        <v>9999</v>
      </c>
      <c r="AN1503">
        <v>99</v>
      </c>
      <c r="AO1503">
        <v>99</v>
      </c>
      <c r="AQ1503">
        <v>2100</v>
      </c>
    </row>
    <row r="1504" spans="1:45">
      <c r="A1504">
        <v>21</v>
      </c>
      <c r="B1504">
        <v>44</v>
      </c>
      <c r="C1504">
        <v>2024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99</v>
      </c>
      <c r="P1504">
        <v>9999</v>
      </c>
      <c r="AN1504">
        <v>99</v>
      </c>
      <c r="AO1504">
        <v>99</v>
      </c>
      <c r="AQ1504">
        <v>2150</v>
      </c>
    </row>
    <row r="1505" spans="1:43">
      <c r="A1505">
        <v>21</v>
      </c>
      <c r="B1505">
        <v>45</v>
      </c>
      <c r="C1505">
        <v>2024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99</v>
      </c>
      <c r="P1505">
        <v>9999</v>
      </c>
      <c r="AN1505">
        <v>99</v>
      </c>
      <c r="AO1505">
        <v>99</v>
      </c>
      <c r="AQ1505">
        <v>2200</v>
      </c>
    </row>
    <row r="1506" spans="1:43">
      <c r="A1506">
        <v>21</v>
      </c>
      <c r="B1506">
        <v>46</v>
      </c>
      <c r="C1506">
        <v>2024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99</v>
      </c>
      <c r="P1506">
        <v>9999</v>
      </c>
      <c r="AN1506">
        <v>99</v>
      </c>
      <c r="AO1506">
        <v>99</v>
      </c>
      <c r="AQ1506">
        <v>2250</v>
      </c>
    </row>
    <row r="1507" spans="1:43">
      <c r="A1507">
        <v>21</v>
      </c>
      <c r="B1507">
        <v>47</v>
      </c>
      <c r="C1507">
        <v>2024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99</v>
      </c>
      <c r="P1507">
        <v>9999</v>
      </c>
      <c r="AN1507">
        <v>99</v>
      </c>
      <c r="AO1507">
        <v>99</v>
      </c>
      <c r="AQ1507">
        <v>2300</v>
      </c>
    </row>
    <row r="1508" spans="1:43">
      <c r="A1508">
        <v>21</v>
      </c>
      <c r="B1508">
        <v>48</v>
      </c>
      <c r="C1508">
        <v>2024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99</v>
      </c>
      <c r="N1508">
        <v>99</v>
      </c>
      <c r="O1508">
        <v>99</v>
      </c>
      <c r="P1508">
        <v>9999</v>
      </c>
      <c r="AN1508">
        <v>99</v>
      </c>
      <c r="AO1508">
        <v>99</v>
      </c>
      <c r="AQ1508">
        <v>2350</v>
      </c>
    </row>
    <row r="1509" spans="1:43">
      <c r="A1509">
        <v>21</v>
      </c>
      <c r="B1509">
        <v>49</v>
      </c>
      <c r="C1509">
        <v>2024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99</v>
      </c>
      <c r="N1509">
        <v>99</v>
      </c>
      <c r="O1509">
        <v>99</v>
      </c>
      <c r="P1509">
        <v>9999</v>
      </c>
      <c r="AN1509">
        <v>99</v>
      </c>
      <c r="AO1509">
        <v>99</v>
      </c>
      <c r="AQ1509">
        <v>2400</v>
      </c>
    </row>
    <row r="1510" spans="1:43">
      <c r="A1510">
        <v>21</v>
      </c>
      <c r="B1510">
        <v>50</v>
      </c>
      <c r="C1510">
        <v>2024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99</v>
      </c>
      <c r="N1510">
        <v>99</v>
      </c>
      <c r="O1510">
        <v>99</v>
      </c>
      <c r="P1510">
        <v>9999</v>
      </c>
      <c r="AN1510">
        <v>99</v>
      </c>
      <c r="AO1510">
        <v>99</v>
      </c>
      <c r="AQ1510">
        <v>2450</v>
      </c>
    </row>
    <row r="1511" spans="1:43">
      <c r="A1511">
        <v>21</v>
      </c>
      <c r="B1511">
        <v>51</v>
      </c>
      <c r="C1511">
        <v>2024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99</v>
      </c>
      <c r="N1511">
        <v>99</v>
      </c>
      <c r="O1511">
        <v>99</v>
      </c>
      <c r="P1511">
        <v>9999</v>
      </c>
      <c r="AN1511">
        <v>99</v>
      </c>
      <c r="AO1511">
        <v>99</v>
      </c>
      <c r="AQ1511">
        <v>2500</v>
      </c>
    </row>
    <row r="1512" spans="1:43">
      <c r="A1512">
        <v>21</v>
      </c>
      <c r="B1512">
        <v>52</v>
      </c>
      <c r="C1512">
        <v>2024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99</v>
      </c>
      <c r="N1512">
        <v>99</v>
      </c>
      <c r="O1512">
        <v>99</v>
      </c>
      <c r="P1512">
        <v>9999</v>
      </c>
      <c r="AN1512">
        <v>99</v>
      </c>
      <c r="AO1512">
        <v>99</v>
      </c>
      <c r="AQ1512">
        <v>2550</v>
      </c>
    </row>
    <row r="1513" spans="1:43">
      <c r="A1513">
        <v>21</v>
      </c>
      <c r="B1513">
        <v>53</v>
      </c>
      <c r="C1513">
        <v>2024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99</v>
      </c>
      <c r="N1513">
        <v>99</v>
      </c>
      <c r="O1513">
        <v>99</v>
      </c>
      <c r="P1513">
        <v>9999</v>
      </c>
      <c r="AN1513">
        <v>99</v>
      </c>
      <c r="AO1513">
        <v>99</v>
      </c>
      <c r="AQ1513">
        <v>2600</v>
      </c>
    </row>
    <row r="1514" spans="1:43">
      <c r="A1514">
        <v>21</v>
      </c>
      <c r="B1514">
        <v>54</v>
      </c>
      <c r="C1514">
        <v>2024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99</v>
      </c>
      <c r="N1514">
        <v>99</v>
      </c>
      <c r="O1514">
        <v>99</v>
      </c>
      <c r="P1514">
        <v>9999</v>
      </c>
      <c r="AN1514">
        <v>99</v>
      </c>
      <c r="AO1514">
        <v>99</v>
      </c>
      <c r="AQ1514">
        <v>2650</v>
      </c>
    </row>
    <row r="1515" spans="1:43">
      <c r="A1515">
        <v>21</v>
      </c>
      <c r="B1515">
        <v>55</v>
      </c>
      <c r="C1515">
        <v>2024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99</v>
      </c>
      <c r="N1515">
        <v>99</v>
      </c>
      <c r="O1515">
        <v>99</v>
      </c>
      <c r="P1515">
        <v>9999</v>
      </c>
      <c r="AN1515">
        <v>99</v>
      </c>
      <c r="AO1515">
        <v>99</v>
      </c>
      <c r="AQ1515">
        <v>2700</v>
      </c>
    </row>
    <row r="1516" spans="1:43">
      <c r="A1516">
        <v>21</v>
      </c>
      <c r="B1516">
        <v>56</v>
      </c>
      <c r="C1516">
        <v>2024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99</v>
      </c>
      <c r="N1516">
        <v>99</v>
      </c>
      <c r="O1516">
        <v>99</v>
      </c>
      <c r="P1516">
        <v>9999</v>
      </c>
      <c r="AN1516">
        <v>99</v>
      </c>
      <c r="AO1516">
        <v>99</v>
      </c>
      <c r="AQ1516">
        <v>2750</v>
      </c>
    </row>
    <row r="1517" spans="1:43">
      <c r="A1517">
        <v>21</v>
      </c>
      <c r="B1517">
        <v>57</v>
      </c>
      <c r="C1517">
        <v>2024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99</v>
      </c>
      <c r="N1517">
        <v>99</v>
      </c>
      <c r="O1517">
        <v>99</v>
      </c>
      <c r="P1517">
        <v>9999</v>
      </c>
      <c r="AN1517">
        <v>99</v>
      </c>
      <c r="AO1517">
        <v>99</v>
      </c>
      <c r="AQ1517">
        <v>2800</v>
      </c>
    </row>
    <row r="1518" spans="1:43">
      <c r="A1518">
        <v>21</v>
      </c>
      <c r="B1518">
        <v>58</v>
      </c>
      <c r="C1518">
        <v>2024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99</v>
      </c>
      <c r="N1518">
        <v>99</v>
      </c>
      <c r="O1518">
        <v>99</v>
      </c>
      <c r="P1518">
        <v>9999</v>
      </c>
      <c r="AN1518">
        <v>99</v>
      </c>
      <c r="AO1518">
        <v>99</v>
      </c>
      <c r="AQ1518">
        <v>2850</v>
      </c>
    </row>
    <row r="1519" spans="1:43">
      <c r="A1519">
        <v>21</v>
      </c>
      <c r="B1519">
        <v>59</v>
      </c>
      <c r="C1519">
        <v>2024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99</v>
      </c>
      <c r="N1519">
        <v>99</v>
      </c>
      <c r="O1519">
        <v>99</v>
      </c>
      <c r="P1519">
        <v>9999</v>
      </c>
      <c r="AN1519">
        <v>99</v>
      </c>
      <c r="AO1519">
        <v>99</v>
      </c>
      <c r="AQ1519">
        <v>2900</v>
      </c>
    </row>
    <row r="1520" spans="1:43">
      <c r="A1520">
        <v>21</v>
      </c>
      <c r="B1520">
        <v>60</v>
      </c>
      <c r="C1520">
        <v>2024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99</v>
      </c>
      <c r="N1520">
        <v>99</v>
      </c>
      <c r="O1520">
        <v>99</v>
      </c>
      <c r="P1520">
        <v>9999</v>
      </c>
      <c r="AN1520">
        <v>99</v>
      </c>
      <c r="AO1520">
        <v>99</v>
      </c>
      <c r="AQ1520">
        <v>2950</v>
      </c>
    </row>
    <row r="1521" spans="1:45">
      <c r="A1521">
        <v>21</v>
      </c>
      <c r="B1521">
        <v>61</v>
      </c>
      <c r="C1521">
        <v>2024</v>
      </c>
      <c r="D1521">
        <v>99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99</v>
      </c>
      <c r="N1521">
        <v>99</v>
      </c>
      <c r="O1521">
        <v>99</v>
      </c>
      <c r="P1521">
        <v>9999</v>
      </c>
      <c r="AN1521">
        <v>99</v>
      </c>
      <c r="AO1521">
        <v>99</v>
      </c>
      <c r="AQ1521">
        <v>3000</v>
      </c>
    </row>
    <row r="1522" spans="1:45">
      <c r="A1522">
        <v>21</v>
      </c>
      <c r="B1522">
        <v>62</v>
      </c>
      <c r="C1522">
        <v>2024</v>
      </c>
      <c r="D1522">
        <v>99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99</v>
      </c>
      <c r="N1522">
        <v>99</v>
      </c>
      <c r="O1522">
        <v>99</v>
      </c>
      <c r="P1522">
        <v>9999</v>
      </c>
      <c r="AN1522">
        <v>99</v>
      </c>
      <c r="AO1522">
        <v>99</v>
      </c>
      <c r="AQ1522">
        <v>3100</v>
      </c>
    </row>
    <row r="1523" spans="1:45">
      <c r="A1523">
        <v>21</v>
      </c>
      <c r="B1523">
        <v>63</v>
      </c>
      <c r="C1523">
        <v>2024</v>
      </c>
      <c r="D1523">
        <v>99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99</v>
      </c>
      <c r="N1523">
        <v>99</v>
      </c>
      <c r="O1523">
        <v>99</v>
      </c>
      <c r="P1523">
        <v>9999</v>
      </c>
      <c r="AN1523">
        <v>99</v>
      </c>
      <c r="AO1523">
        <v>99</v>
      </c>
      <c r="AQ1523">
        <v>3200</v>
      </c>
    </row>
    <row r="1524" spans="1:45">
      <c r="A1524">
        <v>21</v>
      </c>
      <c r="B1524">
        <v>64</v>
      </c>
      <c r="C1524">
        <v>2024</v>
      </c>
      <c r="D1524">
        <v>99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99</v>
      </c>
      <c r="N1524">
        <v>99</v>
      </c>
      <c r="O1524">
        <v>99</v>
      </c>
      <c r="P1524">
        <v>9999</v>
      </c>
      <c r="AN1524">
        <v>99</v>
      </c>
      <c r="AO1524">
        <v>99</v>
      </c>
      <c r="AQ1524">
        <v>3300</v>
      </c>
    </row>
    <row r="1525" spans="1:45">
      <c r="A1525">
        <v>21</v>
      </c>
      <c r="B1525">
        <v>65</v>
      </c>
      <c r="C1525">
        <v>2024</v>
      </c>
      <c r="D1525">
        <v>99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99</v>
      </c>
      <c r="N1525">
        <v>99</v>
      </c>
      <c r="O1525">
        <v>99</v>
      </c>
      <c r="P1525">
        <v>9999</v>
      </c>
      <c r="AN1525">
        <v>99</v>
      </c>
      <c r="AO1525">
        <v>99</v>
      </c>
      <c r="AQ1525">
        <v>3400</v>
      </c>
    </row>
    <row r="1526" spans="1:45">
      <c r="A1526">
        <v>21</v>
      </c>
      <c r="B1526">
        <v>66</v>
      </c>
      <c r="C1526">
        <v>2024</v>
      </c>
      <c r="D1526">
        <v>99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99</v>
      </c>
      <c r="N1526">
        <v>99</v>
      </c>
      <c r="O1526">
        <v>99</v>
      </c>
      <c r="P1526">
        <v>9999</v>
      </c>
      <c r="AN1526">
        <v>99</v>
      </c>
      <c r="AO1526">
        <v>99</v>
      </c>
      <c r="AQ1526">
        <v>3500</v>
      </c>
    </row>
    <row r="1527" spans="1:45">
      <c r="A1527">
        <v>21</v>
      </c>
      <c r="B1527">
        <v>67</v>
      </c>
      <c r="C1527">
        <v>2024</v>
      </c>
      <c r="D1527">
        <v>99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99</v>
      </c>
      <c r="N1527">
        <v>99</v>
      </c>
      <c r="O1527">
        <v>99</v>
      </c>
      <c r="P1527">
        <v>9999</v>
      </c>
      <c r="AN1527">
        <v>99</v>
      </c>
      <c r="AO1527">
        <v>99</v>
      </c>
      <c r="AQ1527">
        <v>3600</v>
      </c>
    </row>
    <row r="1528" spans="1:45">
      <c r="A1528">
        <v>21</v>
      </c>
      <c r="B1528">
        <v>68</v>
      </c>
      <c r="C1528">
        <v>2024</v>
      </c>
      <c r="D1528">
        <v>99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99</v>
      </c>
      <c r="N1528">
        <v>99</v>
      </c>
      <c r="O1528">
        <v>99</v>
      </c>
      <c r="P1528">
        <v>9999</v>
      </c>
      <c r="AN1528">
        <v>99</v>
      </c>
      <c r="AO1528">
        <v>99</v>
      </c>
      <c r="AQ1528">
        <v>3700</v>
      </c>
    </row>
    <row r="1529" spans="1:45">
      <c r="A1529">
        <v>21</v>
      </c>
      <c r="B1529">
        <v>69</v>
      </c>
      <c r="C1529">
        <v>2023</v>
      </c>
      <c r="D1529">
        <v>99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99</v>
      </c>
      <c r="N1529">
        <v>99</v>
      </c>
      <c r="O1529">
        <v>99</v>
      </c>
      <c r="P1529">
        <v>9999</v>
      </c>
      <c r="Q1529">
        <v>830</v>
      </c>
      <c r="R1529">
        <v>1290</v>
      </c>
      <c r="S1529">
        <v>5.2641209228321397</v>
      </c>
      <c r="T1529">
        <v>7.4860465116279107</v>
      </c>
      <c r="U1529">
        <v>219.10534883720899</v>
      </c>
      <c r="V1529">
        <v>42.248062015503869</v>
      </c>
      <c r="W1529">
        <v>70.465116279069761</v>
      </c>
      <c r="X1529">
        <v>0.69767441860465107</v>
      </c>
      <c r="Y1529">
        <v>54.462805123613279</v>
      </c>
      <c r="Z1529">
        <v>1.5670665513843276</v>
      </c>
      <c r="AA1529">
        <v>2.0505716422139866</v>
      </c>
      <c r="AB1529">
        <v>39.799572523927822</v>
      </c>
      <c r="AC1529">
        <v>61.834434912310158</v>
      </c>
      <c r="AD1529">
        <v>27.727655068540777</v>
      </c>
      <c r="AE1529">
        <v>3.360337596707391</v>
      </c>
      <c r="AF1529">
        <v>3.2569547824986933</v>
      </c>
      <c r="AG1529">
        <v>0</v>
      </c>
      <c r="AH1529">
        <v>0</v>
      </c>
      <c r="AI1529">
        <v>0</v>
      </c>
      <c r="AN1529">
        <v>99</v>
      </c>
      <c r="AO1529">
        <v>99</v>
      </c>
      <c r="AQ1529">
        <v>0</v>
      </c>
    </row>
    <row r="1530" spans="1:45">
      <c r="A1530">
        <v>21</v>
      </c>
      <c r="B1530">
        <v>70</v>
      </c>
      <c r="C1530">
        <v>2023</v>
      </c>
      <c r="D1530">
        <v>99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99</v>
      </c>
      <c r="N1530">
        <v>99</v>
      </c>
      <c r="O1530">
        <v>99</v>
      </c>
      <c r="P1530">
        <v>9999</v>
      </c>
      <c r="AN1530">
        <v>99</v>
      </c>
      <c r="AO1530">
        <v>99</v>
      </c>
      <c r="AQ1530">
        <v>50</v>
      </c>
    </row>
    <row r="1531" spans="1:45">
      <c r="A1531">
        <v>21</v>
      </c>
      <c r="B1531">
        <v>71</v>
      </c>
      <c r="C1531">
        <v>2023</v>
      </c>
      <c r="D1531">
        <v>99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99</v>
      </c>
      <c r="N1531">
        <v>99</v>
      </c>
      <c r="O1531">
        <v>99</v>
      </c>
      <c r="P1531">
        <v>9999</v>
      </c>
      <c r="AN1531">
        <v>99</v>
      </c>
      <c r="AO1531">
        <v>99</v>
      </c>
      <c r="AQ1531">
        <v>100</v>
      </c>
    </row>
    <row r="1532" spans="1:45">
      <c r="A1532">
        <v>21</v>
      </c>
      <c r="B1532">
        <v>72</v>
      </c>
      <c r="C1532">
        <v>2023</v>
      </c>
      <c r="D1532">
        <v>99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99</v>
      </c>
      <c r="N1532">
        <v>99</v>
      </c>
      <c r="O1532">
        <v>99</v>
      </c>
      <c r="P1532">
        <v>9999</v>
      </c>
      <c r="AN1532">
        <v>99</v>
      </c>
      <c r="AO1532">
        <v>99</v>
      </c>
      <c r="AQ1532">
        <v>150</v>
      </c>
    </row>
    <row r="1533" spans="1:45">
      <c r="A1533">
        <v>21</v>
      </c>
      <c r="B1533">
        <v>73</v>
      </c>
      <c r="C1533">
        <v>2023</v>
      </c>
      <c r="D1533">
        <v>99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99</v>
      </c>
      <c r="N1533">
        <v>99</v>
      </c>
      <c r="O1533">
        <v>99</v>
      </c>
      <c r="P1533">
        <v>9999</v>
      </c>
      <c r="Q1533">
        <v>1</v>
      </c>
      <c r="R1533">
        <v>1</v>
      </c>
      <c r="S1533">
        <v>8</v>
      </c>
      <c r="T1533">
        <v>8</v>
      </c>
      <c r="U1533">
        <v>248.7</v>
      </c>
      <c r="V1533">
        <v>100</v>
      </c>
      <c r="W1533">
        <v>100</v>
      </c>
      <c r="X1533">
        <v>0</v>
      </c>
      <c r="Y1533">
        <v>0</v>
      </c>
      <c r="Z1533">
        <v>0</v>
      </c>
      <c r="AA1533">
        <v>0</v>
      </c>
      <c r="AE1533">
        <v>2.6049128656646442E-3</v>
      </c>
      <c r="AF1533">
        <v>2.865793044963419E-3</v>
      </c>
      <c r="AG1533">
        <v>172</v>
      </c>
      <c r="AH1533">
        <v>100</v>
      </c>
      <c r="AI1533">
        <v>100</v>
      </c>
      <c r="AJ1533">
        <v>0</v>
      </c>
      <c r="AN1533">
        <v>99</v>
      </c>
      <c r="AO1533">
        <v>99</v>
      </c>
      <c r="AQ1533">
        <v>200</v>
      </c>
      <c r="AR1533">
        <v>198</v>
      </c>
      <c r="AS1533">
        <v>32.077740984995337</v>
      </c>
    </row>
    <row r="1534" spans="1:45">
      <c r="A1534">
        <v>21</v>
      </c>
      <c r="B1534">
        <v>74</v>
      </c>
      <c r="C1534">
        <v>2023</v>
      </c>
      <c r="D1534">
        <v>99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99</v>
      </c>
      <c r="N1534">
        <v>99</v>
      </c>
      <c r="O1534">
        <v>99</v>
      </c>
      <c r="P1534">
        <v>9999</v>
      </c>
      <c r="AN1534">
        <v>99</v>
      </c>
      <c r="AO1534">
        <v>99</v>
      </c>
      <c r="AQ1534">
        <v>250</v>
      </c>
    </row>
    <row r="1535" spans="1:45">
      <c r="A1535">
        <v>21</v>
      </c>
      <c r="B1535">
        <v>75</v>
      </c>
      <c r="C1535">
        <v>2023</v>
      </c>
      <c r="D1535">
        <v>99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99</v>
      </c>
      <c r="N1535">
        <v>99</v>
      </c>
      <c r="O1535">
        <v>99</v>
      </c>
      <c r="P1535">
        <v>9999</v>
      </c>
      <c r="AN1535">
        <v>99</v>
      </c>
      <c r="AO1535">
        <v>99</v>
      </c>
      <c r="AQ1535">
        <v>300</v>
      </c>
    </row>
    <row r="1536" spans="1:45">
      <c r="A1536">
        <v>21</v>
      </c>
      <c r="B1536">
        <v>76</v>
      </c>
      <c r="C1536">
        <v>2023</v>
      </c>
      <c r="D1536">
        <v>99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99</v>
      </c>
      <c r="N1536">
        <v>99</v>
      </c>
      <c r="O1536">
        <v>99</v>
      </c>
      <c r="P1536">
        <v>9999</v>
      </c>
      <c r="Q1536">
        <v>735</v>
      </c>
      <c r="R1536">
        <v>1520</v>
      </c>
      <c r="S1536">
        <v>5.457894736842106</v>
      </c>
      <c r="T1536">
        <v>6.1453947368421042</v>
      </c>
      <c r="U1536">
        <v>155.23723684210523</v>
      </c>
      <c r="V1536">
        <v>43.552631578947363</v>
      </c>
      <c r="W1536">
        <v>44.539473684210527</v>
      </c>
      <c r="X1536">
        <v>0</v>
      </c>
      <c r="Y1536">
        <v>49.157655828726526</v>
      </c>
      <c r="Z1536">
        <v>1.8369929058894297</v>
      </c>
      <c r="AA1536">
        <v>1.8748452152177608</v>
      </c>
      <c r="AB1536">
        <v>83.710221154177248</v>
      </c>
      <c r="AC1536">
        <v>70.070272454890997</v>
      </c>
      <c r="AD1536">
        <v>58.964788650699504</v>
      </c>
      <c r="AE1536">
        <v>3.9594675558102574</v>
      </c>
      <c r="AF1536">
        <v>2.7189957634314239</v>
      </c>
      <c r="AG1536">
        <v>328.51052631578943</v>
      </c>
      <c r="AH1536">
        <v>99.539473684210492</v>
      </c>
      <c r="AI1536">
        <v>62.828947368421041</v>
      </c>
      <c r="AJ1536">
        <v>14.440345335455021</v>
      </c>
      <c r="AK1536">
        <v>22.89488301250546</v>
      </c>
      <c r="AL1536">
        <v>11.066824003778368</v>
      </c>
      <c r="AM1536">
        <v>13.776214759645327</v>
      </c>
      <c r="AN1536">
        <v>99</v>
      </c>
      <c r="AO1536">
        <v>99</v>
      </c>
      <c r="AQ1536">
        <v>350</v>
      </c>
      <c r="AR1536">
        <v>174.80197368421057</v>
      </c>
      <c r="AS1536">
        <v>28.30265152433217</v>
      </c>
    </row>
    <row r="1537" spans="1:45">
      <c r="A1537">
        <v>21</v>
      </c>
      <c r="B1537">
        <v>77</v>
      </c>
      <c r="C1537">
        <v>2023</v>
      </c>
      <c r="D1537">
        <v>99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99</v>
      </c>
      <c r="N1537">
        <v>99</v>
      </c>
      <c r="O1537">
        <v>99</v>
      </c>
      <c r="P1537">
        <v>9999</v>
      </c>
      <c r="Q1537">
        <v>1109</v>
      </c>
      <c r="R1537">
        <v>2842</v>
      </c>
      <c r="S1537">
        <v>6.1801548205489114</v>
      </c>
      <c r="T1537">
        <v>6.8881069669247053</v>
      </c>
      <c r="U1537">
        <v>187.76196340605236</v>
      </c>
      <c r="V1537">
        <v>61.294862772695282</v>
      </c>
      <c r="W1537">
        <v>60.239268121041519</v>
      </c>
      <c r="X1537">
        <v>7.0372976776917687E-2</v>
      </c>
      <c r="Y1537">
        <v>51.025232261305071</v>
      </c>
      <c r="Z1537">
        <v>1.9766192047546327</v>
      </c>
      <c r="AA1537">
        <v>1.9853809494009496</v>
      </c>
      <c r="AB1537">
        <v>84.466894523696979</v>
      </c>
      <c r="AC1537">
        <v>66.282619450429678</v>
      </c>
      <c r="AD1537">
        <v>54.696494357932259</v>
      </c>
      <c r="AE1537">
        <v>7.4031623642189155</v>
      </c>
      <c r="AF1537">
        <v>6.1489467300235612</v>
      </c>
      <c r="AG1537">
        <v>377.8163265306124</v>
      </c>
      <c r="AH1537">
        <v>99.472202674173118</v>
      </c>
      <c r="AI1537">
        <v>75.299085151301909</v>
      </c>
      <c r="AJ1537">
        <v>14.231845757157348</v>
      </c>
      <c r="AK1537">
        <v>16.265499093604092</v>
      </c>
      <c r="AL1537">
        <v>7.8062209690977635</v>
      </c>
      <c r="AM1537">
        <v>9.6362988997492014</v>
      </c>
      <c r="AN1537">
        <v>99</v>
      </c>
      <c r="AO1537">
        <v>99</v>
      </c>
      <c r="AQ1537">
        <v>400</v>
      </c>
      <c r="AR1537">
        <v>181.40605207600279</v>
      </c>
      <c r="AS1537">
        <v>30.89189800669665</v>
      </c>
    </row>
    <row r="1538" spans="1:45">
      <c r="A1538">
        <v>21</v>
      </c>
      <c r="B1538">
        <v>78</v>
      </c>
      <c r="C1538">
        <v>2023</v>
      </c>
      <c r="D1538">
        <v>99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99</v>
      </c>
      <c r="N1538">
        <v>99</v>
      </c>
      <c r="O1538">
        <v>99</v>
      </c>
      <c r="P1538">
        <v>9999</v>
      </c>
      <c r="Q1538">
        <v>1455</v>
      </c>
      <c r="R1538">
        <v>3881</v>
      </c>
      <c r="S1538">
        <v>6.2108247422680423</v>
      </c>
      <c r="T1538">
        <v>7.5949497552177299</v>
      </c>
      <c r="U1538">
        <v>206.44047925792313</v>
      </c>
      <c r="V1538">
        <v>66.168513269775858</v>
      </c>
      <c r="W1538">
        <v>72.558618912651383</v>
      </c>
      <c r="X1538">
        <v>2.576655501159494E-2</v>
      </c>
      <c r="Y1538">
        <v>49.38736951528665</v>
      </c>
      <c r="Z1538">
        <v>1.7621350903057573</v>
      </c>
      <c r="AA1538">
        <v>2.025301248437251</v>
      </c>
      <c r="AB1538">
        <v>82.377468502076354</v>
      </c>
      <c r="AC1538">
        <v>65.315571375401674</v>
      </c>
      <c r="AD1538">
        <v>59.843297324196286</v>
      </c>
      <c r="AE1538">
        <v>10.109666831644482</v>
      </c>
      <c r="AF1538">
        <v>9.2322496644792409</v>
      </c>
      <c r="AG1538">
        <v>427.58000515331105</v>
      </c>
      <c r="AH1538">
        <v>99.510435454779682</v>
      </c>
      <c r="AI1538">
        <v>79.077557330584895</v>
      </c>
      <c r="AJ1538">
        <v>14.623712873325941</v>
      </c>
      <c r="AK1538">
        <v>15.327118298696645</v>
      </c>
      <c r="AL1538">
        <v>11.629685716915429</v>
      </c>
      <c r="AM1538">
        <v>4.5009916468781164</v>
      </c>
      <c r="AN1538">
        <v>99</v>
      </c>
      <c r="AO1538">
        <v>99</v>
      </c>
      <c r="AQ1538">
        <v>450</v>
      </c>
      <c r="AR1538">
        <v>186.03298119041483</v>
      </c>
      <c r="AS1538">
        <v>31.612083020940471</v>
      </c>
    </row>
    <row r="1539" spans="1:45">
      <c r="A1539">
        <v>21</v>
      </c>
      <c r="B1539">
        <v>79</v>
      </c>
      <c r="C1539">
        <v>2023</v>
      </c>
      <c r="D1539">
        <v>99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99</v>
      </c>
      <c r="N1539">
        <v>99</v>
      </c>
      <c r="O1539">
        <v>99</v>
      </c>
      <c r="P1539">
        <v>9999</v>
      </c>
      <c r="Q1539">
        <v>1886</v>
      </c>
      <c r="R1539">
        <v>5660</v>
      </c>
      <c r="S1539">
        <v>6.3597173144876313</v>
      </c>
      <c r="T1539">
        <v>7.9346289752650145</v>
      </c>
      <c r="U1539">
        <v>223.07544169611296</v>
      </c>
      <c r="V1539">
        <v>70.494699646643113</v>
      </c>
      <c r="W1539">
        <v>78.091872791519435</v>
      </c>
      <c r="X1539">
        <v>0.21201413427561835</v>
      </c>
      <c r="Y1539">
        <v>47.26458797819501</v>
      </c>
      <c r="Z1539">
        <v>1.684559664376744</v>
      </c>
      <c r="AA1539">
        <v>1.9651474162619444</v>
      </c>
      <c r="AB1539">
        <v>79.879386724593402</v>
      </c>
      <c r="AC1539">
        <v>60.239226085895019</v>
      </c>
      <c r="AD1539">
        <v>54.668008637608288</v>
      </c>
      <c r="AE1539">
        <v>14.743806819661884</v>
      </c>
      <c r="AF1539">
        <v>14.549136948621332</v>
      </c>
      <c r="AG1539">
        <v>476.30989399293281</v>
      </c>
      <c r="AH1539">
        <v>99.487632508833897</v>
      </c>
      <c r="AI1539">
        <v>81.961130742049505</v>
      </c>
      <c r="AJ1539">
        <v>14.428380735900564</v>
      </c>
      <c r="AK1539">
        <v>4.9255231571913827</v>
      </c>
      <c r="AL1539">
        <v>-0.16097602108735781</v>
      </c>
      <c r="AM1539">
        <v>-3.2383355164046881</v>
      </c>
      <c r="AN1539">
        <v>99</v>
      </c>
      <c r="AO1539">
        <v>99</v>
      </c>
      <c r="AQ1539">
        <v>500</v>
      </c>
      <c r="AR1539">
        <v>189.68745583038873</v>
      </c>
      <c r="AS1539">
        <v>32.380062361301654</v>
      </c>
    </row>
    <row r="1540" spans="1:45">
      <c r="A1540">
        <v>21</v>
      </c>
      <c r="B1540">
        <v>80</v>
      </c>
      <c r="C1540">
        <v>2023</v>
      </c>
      <c r="D1540">
        <v>99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99</v>
      </c>
      <c r="N1540">
        <v>99</v>
      </c>
      <c r="O1540">
        <v>99</v>
      </c>
      <c r="P1540">
        <v>9999</v>
      </c>
      <c r="Q1540">
        <v>2222</v>
      </c>
      <c r="R1540">
        <v>5891</v>
      </c>
      <c r="S1540">
        <v>6.0937181663837032</v>
      </c>
      <c r="T1540">
        <v>7.9568833814292992</v>
      </c>
      <c r="U1540">
        <v>229.51274826005763</v>
      </c>
      <c r="V1540">
        <v>63.724325241894419</v>
      </c>
      <c r="W1540">
        <v>77.813613987438487</v>
      </c>
      <c r="X1540">
        <v>0.5092514004413512</v>
      </c>
      <c r="Y1540">
        <v>47.761505145081195</v>
      </c>
      <c r="Z1540">
        <v>1.6942058372450397</v>
      </c>
      <c r="AA1540">
        <v>2.0063998935473593</v>
      </c>
      <c r="AB1540">
        <v>75.427427671561588</v>
      </c>
      <c r="AC1540">
        <v>60.074467655747597</v>
      </c>
      <c r="AD1540">
        <v>51.45093976326649</v>
      </c>
      <c r="AE1540">
        <v>15.345541691630411</v>
      </c>
      <c r="AF1540">
        <v>15.579907511282752</v>
      </c>
      <c r="AG1540">
        <v>525.11458156509934</v>
      </c>
      <c r="AH1540">
        <v>99.5416737396028</v>
      </c>
      <c r="AI1540">
        <v>76.251909692751653</v>
      </c>
      <c r="AJ1540">
        <v>14.468925238694853</v>
      </c>
      <c r="AK1540">
        <v>-0.40727391737089041</v>
      </c>
      <c r="AL1540">
        <v>-2.4885607326105794</v>
      </c>
      <c r="AM1540">
        <v>-12.068897246261502</v>
      </c>
      <c r="AN1540">
        <v>99</v>
      </c>
      <c r="AO1540">
        <v>99</v>
      </c>
      <c r="AQ1540">
        <v>550</v>
      </c>
      <c r="AR1540">
        <v>192.61619419453405</v>
      </c>
      <c r="AS1540">
        <v>31.853372590400941</v>
      </c>
    </row>
    <row r="1541" spans="1:45">
      <c r="A1541">
        <v>21</v>
      </c>
      <c r="B1541">
        <v>81</v>
      </c>
      <c r="C1541">
        <v>2023</v>
      </c>
      <c r="D1541">
        <v>99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99</v>
      </c>
      <c r="N1541">
        <v>99</v>
      </c>
      <c r="O1541">
        <v>99</v>
      </c>
      <c r="P1541">
        <v>9999</v>
      </c>
      <c r="Q1541">
        <v>2628</v>
      </c>
      <c r="R1541">
        <v>5971</v>
      </c>
      <c r="S1541">
        <v>5.6998827667057421</v>
      </c>
      <c r="T1541">
        <v>7.8377156255233613</v>
      </c>
      <c r="U1541">
        <v>231.47832858817597</v>
      </c>
      <c r="V1541">
        <v>52.687991961145535</v>
      </c>
      <c r="W1541">
        <v>76.050912744933854</v>
      </c>
      <c r="X1541">
        <v>0.75364260592865517</v>
      </c>
      <c r="Y1541">
        <v>48.796456782848992</v>
      </c>
      <c r="Z1541">
        <v>1.666369142546873</v>
      </c>
      <c r="AA1541">
        <v>1.98029763013652</v>
      </c>
      <c r="AB1541">
        <v>71.641087006405272</v>
      </c>
      <c r="AC1541">
        <v>57.77151909211441</v>
      </c>
      <c r="AD1541">
        <v>43.551045178310595</v>
      </c>
      <c r="AE1541">
        <v>15.55393472088358</v>
      </c>
      <c r="AF1541">
        <v>15.92672378056616</v>
      </c>
      <c r="AG1541">
        <v>574.76871545804738</v>
      </c>
      <c r="AH1541">
        <v>99.497571596047578</v>
      </c>
      <c r="AI1541">
        <v>65.885111371629549</v>
      </c>
      <c r="AJ1541">
        <v>14.130534812097313</v>
      </c>
      <c r="AK1541">
        <v>3.690978650232787</v>
      </c>
      <c r="AL1541">
        <v>0.33449261372600098</v>
      </c>
      <c r="AM1541">
        <v>-6.0224938583688852</v>
      </c>
      <c r="AN1541">
        <v>99</v>
      </c>
      <c r="AO1541">
        <v>99</v>
      </c>
      <c r="AQ1541">
        <v>600</v>
      </c>
      <c r="AR1541">
        <v>195.02461899179369</v>
      </c>
      <c r="AS1541">
        <v>30.936864083401641</v>
      </c>
    </row>
    <row r="1542" spans="1:45">
      <c r="A1542">
        <v>21</v>
      </c>
      <c r="B1542">
        <v>82</v>
      </c>
      <c r="C1542">
        <v>2023</v>
      </c>
      <c r="D1542">
        <v>99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99</v>
      </c>
      <c r="N1542">
        <v>99</v>
      </c>
      <c r="O1542">
        <v>99</v>
      </c>
      <c r="P1542">
        <v>9999</v>
      </c>
      <c r="Q1542">
        <v>2533</v>
      </c>
      <c r="R1542">
        <v>4839</v>
      </c>
      <c r="S1542">
        <v>5.3841702831163474</v>
      </c>
      <c r="T1542">
        <v>8.0762554246745175</v>
      </c>
      <c r="U1542">
        <v>243.02273196941485</v>
      </c>
      <c r="V1542">
        <v>43.480057863194872</v>
      </c>
      <c r="W1542">
        <v>79.706550940276898</v>
      </c>
      <c r="X1542">
        <v>1.3225873114279805</v>
      </c>
      <c r="Y1542">
        <v>47.797841493881293</v>
      </c>
      <c r="Z1542">
        <v>1.6156157934871311</v>
      </c>
      <c r="AA1542">
        <v>1.9784362281154797</v>
      </c>
      <c r="AB1542">
        <v>69.125071438563438</v>
      </c>
      <c r="AC1542">
        <v>57.941224700731752</v>
      </c>
      <c r="AD1542">
        <v>42.562193019763491</v>
      </c>
      <c r="AE1542">
        <v>12.605173356951216</v>
      </c>
      <c r="AF1542">
        <v>13.551006697094452</v>
      </c>
      <c r="AG1542">
        <v>624.51684232279399</v>
      </c>
      <c r="AH1542">
        <v>99.752014879107236</v>
      </c>
      <c r="AI1542">
        <v>52.696838189708622</v>
      </c>
      <c r="AJ1542">
        <v>14.408918799454623</v>
      </c>
      <c r="AK1542">
        <v>4.5405547502308119</v>
      </c>
      <c r="AL1542">
        <v>4.0039476960934053</v>
      </c>
      <c r="AM1542">
        <v>-4.280406119942918</v>
      </c>
      <c r="AN1542">
        <v>99</v>
      </c>
      <c r="AO1542">
        <v>99</v>
      </c>
      <c r="AQ1542">
        <v>650</v>
      </c>
      <c r="AR1542">
        <v>199.59557759867735</v>
      </c>
      <c r="AS1542">
        <v>30.372822277485369</v>
      </c>
    </row>
    <row r="1543" spans="1:45">
      <c r="A1543">
        <v>21</v>
      </c>
      <c r="B1543">
        <v>83</v>
      </c>
      <c r="C1543">
        <v>2023</v>
      </c>
      <c r="D1543">
        <v>99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99</v>
      </c>
      <c r="N1543">
        <v>99</v>
      </c>
      <c r="O1543">
        <v>99</v>
      </c>
      <c r="P1543">
        <v>9999</v>
      </c>
      <c r="Q1543">
        <v>2216</v>
      </c>
      <c r="R1543">
        <v>4101</v>
      </c>
      <c r="S1543">
        <v>5.227560975609757</v>
      </c>
      <c r="T1543">
        <v>8.2299439161180192</v>
      </c>
      <c r="U1543">
        <v>253.15840039014904</v>
      </c>
      <c r="V1543">
        <v>38.210192635942448</v>
      </c>
      <c r="W1543">
        <v>82.004389173372346</v>
      </c>
      <c r="X1543">
        <v>2.3165081687393321</v>
      </c>
      <c r="Y1543">
        <v>48.292729381058223</v>
      </c>
      <c r="Z1543">
        <v>1.6296567373799835</v>
      </c>
      <c r="AA1543">
        <v>1.9893745356118675</v>
      </c>
      <c r="AB1543">
        <v>71.045193204850321</v>
      </c>
      <c r="AC1543">
        <v>62.084978923904153</v>
      </c>
      <c r="AD1543">
        <v>48.735455945655005</v>
      </c>
      <c r="AE1543">
        <v>10.682747662090703</v>
      </c>
      <c r="AF1543">
        <v>11.96330434396036</v>
      </c>
      <c r="AG1543">
        <v>674.12826139965853</v>
      </c>
      <c r="AH1543">
        <v>99.756157034869517</v>
      </c>
      <c r="AI1543">
        <v>43.282126310655933</v>
      </c>
      <c r="AJ1543">
        <v>14.394861231413977</v>
      </c>
      <c r="AK1543">
        <v>2.8917165536462401</v>
      </c>
      <c r="AL1543">
        <v>0.37555498214957977</v>
      </c>
      <c r="AM1543">
        <v>-9.0163278080397884</v>
      </c>
      <c r="AN1543">
        <v>99</v>
      </c>
      <c r="AO1543">
        <v>99</v>
      </c>
      <c r="AQ1543">
        <v>700</v>
      </c>
      <c r="AR1543">
        <v>202.94562301877593</v>
      </c>
      <c r="AS1543">
        <v>30.141225442469697</v>
      </c>
    </row>
    <row r="1544" spans="1:45">
      <c r="A1544">
        <v>21</v>
      </c>
      <c r="B1544">
        <v>84</v>
      </c>
      <c r="C1544">
        <v>2023</v>
      </c>
      <c r="D1544">
        <v>99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99</v>
      </c>
      <c r="N1544">
        <v>99</v>
      </c>
      <c r="O1544">
        <v>99</v>
      </c>
      <c r="P1544">
        <v>9999</v>
      </c>
      <c r="Q1544">
        <v>1617</v>
      </c>
      <c r="R1544">
        <v>2378</v>
      </c>
      <c r="S1544">
        <v>4.9204210526315801</v>
      </c>
      <c r="T1544">
        <v>8.2699747687132046</v>
      </c>
      <c r="U1544">
        <v>256.74680403700654</v>
      </c>
      <c r="V1544">
        <v>30.950378469301945</v>
      </c>
      <c r="W1544">
        <v>82.127838519764509</v>
      </c>
      <c r="X1544">
        <v>2.2708158116063921</v>
      </c>
      <c r="Y1544">
        <v>46.664054728052221</v>
      </c>
      <c r="Z1544">
        <v>1.5878173641490101</v>
      </c>
      <c r="AA1544">
        <v>1.9948078312548996</v>
      </c>
      <c r="AB1544">
        <v>70.47621783795185</v>
      </c>
      <c r="AC1544">
        <v>66.896518508037204</v>
      </c>
      <c r="AD1544">
        <v>51.101588655880064</v>
      </c>
      <c r="AE1544">
        <v>6.1944827945505212</v>
      </c>
      <c r="AF1544">
        <v>7.035353688238219</v>
      </c>
      <c r="AG1544">
        <v>715.7371740958788</v>
      </c>
      <c r="AH1544">
        <v>99.915895710681255</v>
      </c>
      <c r="AI1544">
        <v>33.389402859545825</v>
      </c>
      <c r="AJ1544">
        <v>8.7177673483482945</v>
      </c>
      <c r="AK1544">
        <v>3.57938490739682</v>
      </c>
      <c r="AL1544">
        <v>-1.8069947848239656</v>
      </c>
      <c r="AM1544">
        <v>-32.517740794548395</v>
      </c>
      <c r="AN1544">
        <v>99</v>
      </c>
      <c r="AO1544">
        <v>99</v>
      </c>
      <c r="AQ1544">
        <v>750</v>
      </c>
      <c r="AR1544">
        <v>205.73212783851977</v>
      </c>
      <c r="AS1544">
        <v>29.443264612268887</v>
      </c>
    </row>
    <row r="1545" spans="1:45">
      <c r="A1545">
        <v>21</v>
      </c>
      <c r="B1545">
        <v>85</v>
      </c>
      <c r="C1545">
        <v>2023</v>
      </c>
      <c r="D1545">
        <v>99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99</v>
      </c>
      <c r="N1545">
        <v>99</v>
      </c>
      <c r="O1545">
        <v>99</v>
      </c>
      <c r="P1545">
        <v>9999</v>
      </c>
      <c r="Q1545">
        <v>1</v>
      </c>
      <c r="R1545">
        <v>1</v>
      </c>
      <c r="S1545">
        <v>4</v>
      </c>
      <c r="T1545">
        <v>7</v>
      </c>
      <c r="U1545">
        <v>169.70000000000005</v>
      </c>
      <c r="V1545">
        <v>0</v>
      </c>
      <c r="W1545">
        <v>100</v>
      </c>
      <c r="X1545">
        <v>0</v>
      </c>
      <c r="Y1545">
        <v>0</v>
      </c>
      <c r="Z1545">
        <v>0</v>
      </c>
      <c r="AA1545">
        <v>0</v>
      </c>
      <c r="AE1545">
        <v>2.6049128656646442E-3</v>
      </c>
      <c r="AF1545">
        <v>1.9554687564547336E-3</v>
      </c>
      <c r="AG1545">
        <v>752</v>
      </c>
      <c r="AH1545">
        <v>100</v>
      </c>
      <c r="AI1545">
        <v>100</v>
      </c>
      <c r="AJ1545">
        <v>0</v>
      </c>
      <c r="AN1545">
        <v>99</v>
      </c>
      <c r="AO1545">
        <v>99</v>
      </c>
      <c r="AQ1545">
        <v>800</v>
      </c>
      <c r="AR1545">
        <v>185</v>
      </c>
      <c r="AS1545">
        <v>26.849347521370895</v>
      </c>
    </row>
    <row r="1546" spans="1:45">
      <c r="A1546">
        <v>21</v>
      </c>
      <c r="B1546">
        <v>86</v>
      </c>
      <c r="C1546">
        <v>2023</v>
      </c>
      <c r="D1546">
        <v>99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99</v>
      </c>
      <c r="N1546">
        <v>99</v>
      </c>
      <c r="O1546">
        <v>99</v>
      </c>
      <c r="P1546">
        <v>9999</v>
      </c>
      <c r="AN1546">
        <v>99</v>
      </c>
      <c r="AO1546">
        <v>99</v>
      </c>
      <c r="AQ1546">
        <v>850</v>
      </c>
    </row>
    <row r="1547" spans="1:45">
      <c r="A1547">
        <v>21</v>
      </c>
      <c r="B1547">
        <v>87</v>
      </c>
      <c r="C1547">
        <v>2023</v>
      </c>
      <c r="D1547">
        <v>99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99</v>
      </c>
      <c r="N1547">
        <v>99</v>
      </c>
      <c r="O1547">
        <v>99</v>
      </c>
      <c r="P1547">
        <v>9999</v>
      </c>
      <c r="AN1547">
        <v>99</v>
      </c>
      <c r="AO1547">
        <v>99</v>
      </c>
      <c r="AQ1547">
        <v>900</v>
      </c>
    </row>
    <row r="1548" spans="1:45">
      <c r="A1548">
        <v>21</v>
      </c>
      <c r="B1548">
        <v>88</v>
      </c>
      <c r="C1548">
        <v>2023</v>
      </c>
      <c r="D1548">
        <v>99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99</v>
      </c>
      <c r="N1548">
        <v>99</v>
      </c>
      <c r="O1548">
        <v>99</v>
      </c>
      <c r="P1548">
        <v>9999</v>
      </c>
      <c r="AN1548">
        <v>99</v>
      </c>
      <c r="AO1548">
        <v>99</v>
      </c>
      <c r="AQ1548">
        <v>950</v>
      </c>
    </row>
    <row r="1549" spans="1:45">
      <c r="A1549">
        <v>21</v>
      </c>
      <c r="B1549">
        <v>89</v>
      </c>
      <c r="C1549">
        <v>2023</v>
      </c>
      <c r="D1549">
        <v>99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99</v>
      </c>
      <c r="N1549">
        <v>99</v>
      </c>
      <c r="O1549">
        <v>99</v>
      </c>
      <c r="P1549">
        <v>9999</v>
      </c>
      <c r="AN1549">
        <v>99</v>
      </c>
      <c r="AO1549">
        <v>99</v>
      </c>
      <c r="AQ1549">
        <v>1000</v>
      </c>
    </row>
    <row r="1550" spans="1:45">
      <c r="A1550">
        <v>21</v>
      </c>
      <c r="B1550">
        <v>90</v>
      </c>
      <c r="C1550">
        <v>2023</v>
      </c>
      <c r="D1550">
        <v>99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99</v>
      </c>
      <c r="N1550">
        <v>99</v>
      </c>
      <c r="O1550">
        <v>99</v>
      </c>
      <c r="P1550">
        <v>9999</v>
      </c>
      <c r="AN1550">
        <v>99</v>
      </c>
      <c r="AO1550">
        <v>99</v>
      </c>
      <c r="AQ1550">
        <v>1050</v>
      </c>
    </row>
    <row r="1551" spans="1:45">
      <c r="A1551">
        <v>21</v>
      </c>
      <c r="B1551">
        <v>91</v>
      </c>
      <c r="C1551">
        <v>2023</v>
      </c>
      <c r="D1551">
        <v>99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99</v>
      </c>
      <c r="N1551">
        <v>99</v>
      </c>
      <c r="O1551">
        <v>99</v>
      </c>
      <c r="P1551">
        <v>9999</v>
      </c>
      <c r="Q1551">
        <v>3</v>
      </c>
      <c r="R1551">
        <v>5</v>
      </c>
      <c r="S1551">
        <v>4.4000000000000004</v>
      </c>
      <c r="T1551">
        <v>6.2</v>
      </c>
      <c r="U1551">
        <v>196.3</v>
      </c>
      <c r="V1551">
        <v>0</v>
      </c>
      <c r="W1551">
        <v>40</v>
      </c>
      <c r="X1551">
        <v>0</v>
      </c>
      <c r="Y1551">
        <v>64.842486072019156</v>
      </c>
      <c r="Z1551">
        <v>0.48989794855663321</v>
      </c>
      <c r="AA1551">
        <v>1.7204650534085244</v>
      </c>
      <c r="AB1551">
        <v>96.706559562818981</v>
      </c>
      <c r="AC1551">
        <v>94.496886368315899</v>
      </c>
      <c r="AD1551">
        <v>85.42421961772456</v>
      </c>
      <c r="AE1551">
        <v>1.302456432832322E-2</v>
      </c>
      <c r="AF1551">
        <v>1.130991505280095E-2</v>
      </c>
      <c r="AG1551">
        <v>1088</v>
      </c>
      <c r="AH1551">
        <v>100</v>
      </c>
      <c r="AI1551">
        <v>0</v>
      </c>
      <c r="AJ1551">
        <v>0</v>
      </c>
      <c r="AN1551">
        <v>99</v>
      </c>
      <c r="AO1551">
        <v>99</v>
      </c>
      <c r="AQ1551">
        <v>1100</v>
      </c>
      <c r="AR1551">
        <v>190</v>
      </c>
      <c r="AS1551">
        <v>27.655588543099288</v>
      </c>
    </row>
    <row r="1552" spans="1:45">
      <c r="A1552">
        <v>21</v>
      </c>
      <c r="B1552">
        <v>92</v>
      </c>
      <c r="C1552">
        <v>2023</v>
      </c>
      <c r="D1552">
        <v>99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99</v>
      </c>
      <c r="N1552">
        <v>99</v>
      </c>
      <c r="O1552">
        <v>99</v>
      </c>
      <c r="P1552">
        <v>9999</v>
      </c>
      <c r="AN1552">
        <v>99</v>
      </c>
      <c r="AO1552">
        <v>99</v>
      </c>
      <c r="AQ1552">
        <v>1150</v>
      </c>
    </row>
    <row r="1553" spans="1:45">
      <c r="A1553">
        <v>21</v>
      </c>
      <c r="B1553">
        <v>93</v>
      </c>
      <c r="C1553">
        <v>2023</v>
      </c>
      <c r="D1553">
        <v>99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99</v>
      </c>
      <c r="N1553">
        <v>99</v>
      </c>
      <c r="O1553">
        <v>99</v>
      </c>
      <c r="P1553">
        <v>9999</v>
      </c>
      <c r="AN1553">
        <v>99</v>
      </c>
      <c r="AO1553">
        <v>99</v>
      </c>
      <c r="AQ1553">
        <v>1200</v>
      </c>
    </row>
    <row r="1554" spans="1:45">
      <c r="A1554">
        <v>21</v>
      </c>
      <c r="B1554">
        <v>94</v>
      </c>
      <c r="C1554">
        <v>2023</v>
      </c>
      <c r="D1554">
        <v>99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99</v>
      </c>
      <c r="N1554">
        <v>99</v>
      </c>
      <c r="O1554">
        <v>99</v>
      </c>
      <c r="P1554">
        <v>9999</v>
      </c>
      <c r="AN1554">
        <v>99</v>
      </c>
      <c r="AO1554">
        <v>99</v>
      </c>
      <c r="AQ1554">
        <v>1250</v>
      </c>
    </row>
    <row r="1555" spans="1:45">
      <c r="A1555">
        <v>21</v>
      </c>
      <c r="B1555">
        <v>95</v>
      </c>
      <c r="C1555">
        <v>2023</v>
      </c>
      <c r="D1555">
        <v>99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99</v>
      </c>
      <c r="N1555">
        <v>99</v>
      </c>
      <c r="O1555">
        <v>99</v>
      </c>
      <c r="P1555">
        <v>9999</v>
      </c>
      <c r="AN1555">
        <v>99</v>
      </c>
      <c r="AO1555">
        <v>99</v>
      </c>
      <c r="AQ1555">
        <v>1300</v>
      </c>
    </row>
    <row r="1556" spans="1:45">
      <c r="A1556">
        <v>21</v>
      </c>
      <c r="B1556">
        <v>96</v>
      </c>
      <c r="C1556">
        <v>2023</v>
      </c>
      <c r="D1556">
        <v>99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99</v>
      </c>
      <c r="N1556">
        <v>99</v>
      </c>
      <c r="O1556">
        <v>99</v>
      </c>
      <c r="P1556">
        <v>9999</v>
      </c>
      <c r="AN1556">
        <v>99</v>
      </c>
      <c r="AO1556">
        <v>99</v>
      </c>
      <c r="AQ1556">
        <v>1350</v>
      </c>
    </row>
    <row r="1557" spans="1:45">
      <c r="A1557">
        <v>21</v>
      </c>
      <c r="B1557">
        <v>97</v>
      </c>
      <c r="C1557">
        <v>2023</v>
      </c>
      <c r="D1557">
        <v>99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99</v>
      </c>
      <c r="N1557">
        <v>99</v>
      </c>
      <c r="O1557">
        <v>99</v>
      </c>
      <c r="P1557">
        <v>9999</v>
      </c>
      <c r="AN1557">
        <v>99</v>
      </c>
      <c r="AO1557">
        <v>99</v>
      </c>
      <c r="AQ1557">
        <v>1400</v>
      </c>
    </row>
    <row r="1558" spans="1:45">
      <c r="A1558">
        <v>21</v>
      </c>
      <c r="B1558">
        <v>98</v>
      </c>
      <c r="C1558">
        <v>2023</v>
      </c>
      <c r="D1558">
        <v>99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99</v>
      </c>
      <c r="N1558">
        <v>99</v>
      </c>
      <c r="O1558">
        <v>99</v>
      </c>
      <c r="P1558">
        <v>9999</v>
      </c>
      <c r="AN1558">
        <v>99</v>
      </c>
      <c r="AO1558">
        <v>99</v>
      </c>
      <c r="AQ1558">
        <v>1450</v>
      </c>
    </row>
    <row r="1559" spans="1:45">
      <c r="A1559">
        <v>21</v>
      </c>
      <c r="B1559">
        <v>99</v>
      </c>
      <c r="C1559">
        <v>2023</v>
      </c>
      <c r="D1559">
        <v>99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99</v>
      </c>
      <c r="N1559">
        <v>99</v>
      </c>
      <c r="O1559">
        <v>99</v>
      </c>
      <c r="P1559">
        <v>9999</v>
      </c>
      <c r="AN1559">
        <v>99</v>
      </c>
      <c r="AO1559">
        <v>99</v>
      </c>
      <c r="AQ1559">
        <v>1500</v>
      </c>
    </row>
    <row r="1560" spans="1:45">
      <c r="A1560">
        <v>21</v>
      </c>
      <c r="B1560">
        <v>100</v>
      </c>
      <c r="C1560">
        <v>2023</v>
      </c>
      <c r="D1560">
        <v>99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99</v>
      </c>
      <c r="N1560">
        <v>99</v>
      </c>
      <c r="O1560">
        <v>99</v>
      </c>
      <c r="P1560">
        <v>9999</v>
      </c>
      <c r="Q1560">
        <v>1</v>
      </c>
      <c r="R1560">
        <v>1</v>
      </c>
      <c r="S1560">
        <v>2</v>
      </c>
      <c r="T1560">
        <v>5</v>
      </c>
      <c r="U1560">
        <v>182.5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E1560">
        <v>2.6049128656646442E-3</v>
      </c>
      <c r="AF1560">
        <v>2.1029643373776598E-3</v>
      </c>
      <c r="AG1560">
        <v>1528</v>
      </c>
      <c r="AH1560">
        <v>100</v>
      </c>
      <c r="AI1560">
        <v>100</v>
      </c>
      <c r="AJ1560">
        <v>0</v>
      </c>
      <c r="AN1560">
        <v>99</v>
      </c>
      <c r="AO1560">
        <v>99</v>
      </c>
      <c r="AQ1560">
        <v>1550</v>
      </c>
      <c r="AR1560">
        <v>195</v>
      </c>
      <c r="AS1560">
        <v>24.680119354675565</v>
      </c>
    </row>
    <row r="1561" spans="1:45">
      <c r="A1561">
        <v>21</v>
      </c>
      <c r="B1561">
        <v>101</v>
      </c>
      <c r="C1561">
        <v>2023</v>
      </c>
      <c r="D1561">
        <v>99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99</v>
      </c>
      <c r="N1561">
        <v>99</v>
      </c>
      <c r="O1561">
        <v>99</v>
      </c>
      <c r="P1561">
        <v>9999</v>
      </c>
      <c r="AN1561">
        <v>99</v>
      </c>
      <c r="AO1561">
        <v>99</v>
      </c>
      <c r="AQ1561">
        <v>1600</v>
      </c>
    </row>
    <row r="1562" spans="1:45">
      <c r="A1562">
        <v>21</v>
      </c>
      <c r="B1562">
        <v>102</v>
      </c>
      <c r="C1562">
        <v>2023</v>
      </c>
      <c r="D1562">
        <v>99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99</v>
      </c>
      <c r="N1562">
        <v>99</v>
      </c>
      <c r="O1562">
        <v>99</v>
      </c>
      <c r="P1562">
        <v>9999</v>
      </c>
      <c r="AN1562">
        <v>99</v>
      </c>
      <c r="AO1562">
        <v>99</v>
      </c>
      <c r="AQ1562">
        <v>1650</v>
      </c>
    </row>
    <row r="1563" spans="1:45">
      <c r="A1563">
        <v>21</v>
      </c>
      <c r="B1563">
        <v>103</v>
      </c>
      <c r="C1563">
        <v>2023</v>
      </c>
      <c r="D1563">
        <v>99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99</v>
      </c>
      <c r="N1563">
        <v>99</v>
      </c>
      <c r="O1563">
        <v>99</v>
      </c>
      <c r="P1563">
        <v>9999</v>
      </c>
      <c r="AN1563">
        <v>99</v>
      </c>
      <c r="AO1563">
        <v>99</v>
      </c>
      <c r="AQ1563">
        <v>1700</v>
      </c>
    </row>
    <row r="1564" spans="1:45">
      <c r="A1564">
        <v>21</v>
      </c>
      <c r="B1564">
        <v>104</v>
      </c>
      <c r="C1564">
        <v>2023</v>
      </c>
      <c r="D1564">
        <v>99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99</v>
      </c>
      <c r="N1564">
        <v>99</v>
      </c>
      <c r="O1564">
        <v>99</v>
      </c>
      <c r="P1564">
        <v>9999</v>
      </c>
      <c r="AN1564">
        <v>99</v>
      </c>
      <c r="AO1564">
        <v>99</v>
      </c>
      <c r="AQ1564">
        <v>1750</v>
      </c>
    </row>
    <row r="1565" spans="1:45">
      <c r="A1565">
        <v>21</v>
      </c>
      <c r="B1565">
        <v>105</v>
      </c>
      <c r="C1565">
        <v>2023</v>
      </c>
      <c r="D1565">
        <v>99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99</v>
      </c>
      <c r="N1565">
        <v>99</v>
      </c>
      <c r="O1565">
        <v>99</v>
      </c>
      <c r="P1565">
        <v>9999</v>
      </c>
      <c r="Q1565">
        <v>1</v>
      </c>
      <c r="R1565">
        <v>1</v>
      </c>
      <c r="S1565">
        <v>4</v>
      </c>
      <c r="T1565">
        <v>4</v>
      </c>
      <c r="U1565">
        <v>194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E1565">
        <v>2.6049128656646442E-3</v>
      </c>
      <c r="AF1565">
        <v>2.2354798983631016E-3</v>
      </c>
      <c r="AG1565">
        <v>1762</v>
      </c>
      <c r="AH1565">
        <v>100</v>
      </c>
      <c r="AI1565">
        <v>100</v>
      </c>
      <c r="AJ1565">
        <v>0</v>
      </c>
      <c r="AN1565">
        <v>99</v>
      </c>
      <c r="AO1565">
        <v>99</v>
      </c>
      <c r="AQ1565">
        <v>1800</v>
      </c>
      <c r="AR1565">
        <v>197</v>
      </c>
      <c r="AS1565">
        <v>25.374824746941712</v>
      </c>
    </row>
    <row r="1566" spans="1:45">
      <c r="A1566">
        <v>21</v>
      </c>
      <c r="B1566">
        <v>106</v>
      </c>
      <c r="C1566">
        <v>2023</v>
      </c>
      <c r="D1566">
        <v>99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99</v>
      </c>
      <c r="N1566">
        <v>99</v>
      </c>
      <c r="O1566">
        <v>99</v>
      </c>
      <c r="P1566">
        <v>9999</v>
      </c>
      <c r="AN1566">
        <v>99</v>
      </c>
      <c r="AO1566">
        <v>99</v>
      </c>
      <c r="AQ1566">
        <v>1850</v>
      </c>
    </row>
    <row r="1567" spans="1:45">
      <c r="A1567">
        <v>21</v>
      </c>
      <c r="B1567">
        <v>107</v>
      </c>
      <c r="C1567">
        <v>2023</v>
      </c>
      <c r="D1567">
        <v>99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99</v>
      </c>
      <c r="N1567">
        <v>99</v>
      </c>
      <c r="O1567">
        <v>99</v>
      </c>
      <c r="P1567">
        <v>9999</v>
      </c>
      <c r="AN1567">
        <v>99</v>
      </c>
      <c r="AO1567">
        <v>99</v>
      </c>
      <c r="AQ1567">
        <v>1900</v>
      </c>
    </row>
    <row r="1568" spans="1:45">
      <c r="A1568">
        <v>21</v>
      </c>
      <c r="B1568">
        <v>108</v>
      </c>
      <c r="C1568">
        <v>2023</v>
      </c>
      <c r="D1568">
        <v>99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99</v>
      </c>
      <c r="N1568">
        <v>99</v>
      </c>
      <c r="O1568">
        <v>99</v>
      </c>
      <c r="P1568">
        <v>9999</v>
      </c>
      <c r="Q1568">
        <v>1</v>
      </c>
      <c r="R1568">
        <v>1</v>
      </c>
      <c r="S1568">
        <v>2</v>
      </c>
      <c r="T1568">
        <v>7</v>
      </c>
      <c r="U1568">
        <v>137.6</v>
      </c>
      <c r="V1568">
        <v>0</v>
      </c>
      <c r="W1568">
        <v>100</v>
      </c>
      <c r="X1568">
        <v>0</v>
      </c>
      <c r="Y1568">
        <v>0</v>
      </c>
      <c r="Z1568">
        <v>0</v>
      </c>
      <c r="AA1568">
        <v>0</v>
      </c>
      <c r="AE1568">
        <v>2.6049128656646442E-3</v>
      </c>
      <c r="AF1568">
        <v>1.5855774949214572E-3</v>
      </c>
      <c r="AG1568">
        <v>1930</v>
      </c>
      <c r="AH1568">
        <v>100</v>
      </c>
      <c r="AI1568">
        <v>0</v>
      </c>
      <c r="AJ1568">
        <v>0</v>
      </c>
      <c r="AN1568">
        <v>99</v>
      </c>
      <c r="AO1568">
        <v>99</v>
      </c>
      <c r="AQ1568">
        <v>1950</v>
      </c>
      <c r="AR1568">
        <v>180</v>
      </c>
      <c r="AS1568">
        <v>23.662551440329221</v>
      </c>
    </row>
    <row r="1569" spans="1:45">
      <c r="A1569">
        <v>21</v>
      </c>
      <c r="B1569">
        <v>109</v>
      </c>
      <c r="C1569">
        <v>2023</v>
      </c>
      <c r="D1569">
        <v>99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99</v>
      </c>
      <c r="N1569">
        <v>99</v>
      </c>
      <c r="O1569">
        <v>99</v>
      </c>
      <c r="P1569">
        <v>9999</v>
      </c>
      <c r="AN1569">
        <v>99</v>
      </c>
      <c r="AO1569">
        <v>99</v>
      </c>
      <c r="AQ1569">
        <v>2000</v>
      </c>
    </row>
    <row r="1570" spans="1:45">
      <c r="A1570">
        <v>21</v>
      </c>
      <c r="B1570">
        <v>110</v>
      </c>
      <c r="C1570">
        <v>2023</v>
      </c>
      <c r="D1570">
        <v>99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99</v>
      </c>
      <c r="N1570">
        <v>99</v>
      </c>
      <c r="O1570">
        <v>99</v>
      </c>
      <c r="P1570">
        <v>9999</v>
      </c>
      <c r="AN1570">
        <v>99</v>
      </c>
      <c r="AO1570">
        <v>99</v>
      </c>
      <c r="AQ1570">
        <v>2050</v>
      </c>
    </row>
    <row r="1571" spans="1:45">
      <c r="A1571">
        <v>21</v>
      </c>
      <c r="B1571">
        <v>111</v>
      </c>
      <c r="C1571">
        <v>2023</v>
      </c>
      <c r="D1571">
        <v>99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99</v>
      </c>
      <c r="N1571">
        <v>99</v>
      </c>
      <c r="O1571">
        <v>99</v>
      </c>
      <c r="P1571">
        <v>9999</v>
      </c>
      <c r="AN1571">
        <v>99</v>
      </c>
      <c r="AO1571">
        <v>99</v>
      </c>
      <c r="AQ1571">
        <v>2100</v>
      </c>
    </row>
    <row r="1572" spans="1:45">
      <c r="A1572">
        <v>21</v>
      </c>
      <c r="B1572">
        <v>112</v>
      </c>
      <c r="C1572">
        <v>2023</v>
      </c>
      <c r="D1572">
        <v>99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99</v>
      </c>
      <c r="N1572">
        <v>99</v>
      </c>
      <c r="O1572">
        <v>99</v>
      </c>
      <c r="P1572">
        <v>9999</v>
      </c>
      <c r="AN1572">
        <v>99</v>
      </c>
      <c r="AO1572">
        <v>99</v>
      </c>
      <c r="AQ1572">
        <v>2150</v>
      </c>
    </row>
    <row r="1573" spans="1:45">
      <c r="A1573">
        <v>21</v>
      </c>
      <c r="B1573">
        <v>113</v>
      </c>
      <c r="C1573">
        <v>2023</v>
      </c>
      <c r="D1573">
        <v>99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99</v>
      </c>
      <c r="N1573">
        <v>99</v>
      </c>
      <c r="O1573">
        <v>99</v>
      </c>
      <c r="P1573">
        <v>9999</v>
      </c>
      <c r="AN1573">
        <v>99</v>
      </c>
      <c r="AO1573">
        <v>99</v>
      </c>
      <c r="AQ1573">
        <v>2200</v>
      </c>
    </row>
    <row r="1574" spans="1:45">
      <c r="A1574">
        <v>21</v>
      </c>
      <c r="B1574">
        <v>114</v>
      </c>
      <c r="C1574">
        <v>2023</v>
      </c>
      <c r="D1574">
        <v>99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99</v>
      </c>
      <c r="N1574">
        <v>99</v>
      </c>
      <c r="O1574">
        <v>99</v>
      </c>
      <c r="P1574">
        <v>9999</v>
      </c>
      <c r="Q1574">
        <v>1</v>
      </c>
      <c r="R1574">
        <v>1</v>
      </c>
      <c r="S1574">
        <v>5</v>
      </c>
      <c r="T1574">
        <v>7</v>
      </c>
      <c r="U1574">
        <v>221.7</v>
      </c>
      <c r="V1574">
        <v>0</v>
      </c>
      <c r="W1574">
        <v>100</v>
      </c>
      <c r="X1574">
        <v>0</v>
      </c>
      <c r="Y1574">
        <v>0</v>
      </c>
      <c r="Z1574">
        <v>0</v>
      </c>
      <c r="AA1574">
        <v>0</v>
      </c>
      <c r="AE1574">
        <v>2.6049128656646442E-3</v>
      </c>
      <c r="AF1574">
        <v>2.5546695539541203E-3</v>
      </c>
      <c r="AG1574">
        <v>2202</v>
      </c>
      <c r="AH1574">
        <v>100</v>
      </c>
      <c r="AI1574">
        <v>0</v>
      </c>
      <c r="AJ1574">
        <v>0</v>
      </c>
      <c r="AN1574">
        <v>99</v>
      </c>
      <c r="AO1574">
        <v>99</v>
      </c>
      <c r="AQ1574">
        <v>2250</v>
      </c>
      <c r="AR1574">
        <v>189</v>
      </c>
      <c r="AS1574">
        <v>32.882706939984182</v>
      </c>
    </row>
    <row r="1575" spans="1:45">
      <c r="A1575">
        <v>21</v>
      </c>
      <c r="B1575">
        <v>115</v>
      </c>
      <c r="C1575">
        <v>2023</v>
      </c>
      <c r="D1575">
        <v>99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99</v>
      </c>
      <c r="N1575">
        <v>99</v>
      </c>
      <c r="O1575">
        <v>99</v>
      </c>
      <c r="P1575">
        <v>9999</v>
      </c>
      <c r="AN1575">
        <v>99</v>
      </c>
      <c r="AO1575">
        <v>99</v>
      </c>
      <c r="AQ1575">
        <v>2300</v>
      </c>
    </row>
    <row r="1576" spans="1:45">
      <c r="A1576">
        <v>21</v>
      </c>
      <c r="B1576">
        <v>116</v>
      </c>
      <c r="C1576">
        <v>2023</v>
      </c>
      <c r="D1576">
        <v>99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99</v>
      </c>
      <c r="N1576">
        <v>99</v>
      </c>
      <c r="O1576">
        <v>99</v>
      </c>
      <c r="P1576">
        <v>9999</v>
      </c>
      <c r="AN1576">
        <v>99</v>
      </c>
      <c r="AO1576">
        <v>99</v>
      </c>
      <c r="AQ1576">
        <v>2350</v>
      </c>
    </row>
    <row r="1577" spans="1:45">
      <c r="A1577">
        <v>21</v>
      </c>
      <c r="B1577">
        <v>117</v>
      </c>
      <c r="C1577">
        <v>2023</v>
      </c>
      <c r="D1577">
        <v>99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99</v>
      </c>
      <c r="N1577">
        <v>99</v>
      </c>
      <c r="O1577">
        <v>99</v>
      </c>
      <c r="P1577">
        <v>9999</v>
      </c>
      <c r="AN1577">
        <v>99</v>
      </c>
      <c r="AO1577">
        <v>99</v>
      </c>
      <c r="AQ1577">
        <v>2400</v>
      </c>
    </row>
    <row r="1578" spans="1:45">
      <c r="A1578">
        <v>21</v>
      </c>
      <c r="B1578">
        <v>118</v>
      </c>
      <c r="C1578">
        <v>2023</v>
      </c>
      <c r="D1578">
        <v>99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99</v>
      </c>
      <c r="N1578">
        <v>99</v>
      </c>
      <c r="O1578">
        <v>99</v>
      </c>
      <c r="P1578">
        <v>9999</v>
      </c>
      <c r="AN1578">
        <v>99</v>
      </c>
      <c r="AO1578">
        <v>99</v>
      </c>
      <c r="AQ1578">
        <v>2450</v>
      </c>
    </row>
    <row r="1579" spans="1:45">
      <c r="A1579">
        <v>21</v>
      </c>
      <c r="B1579">
        <v>119</v>
      </c>
      <c r="C1579">
        <v>2023</v>
      </c>
      <c r="D1579">
        <v>99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99</v>
      </c>
      <c r="N1579">
        <v>99</v>
      </c>
      <c r="O1579">
        <v>99</v>
      </c>
      <c r="P1579">
        <v>9999</v>
      </c>
      <c r="AN1579">
        <v>99</v>
      </c>
      <c r="AO1579">
        <v>99</v>
      </c>
      <c r="AQ1579">
        <v>2500</v>
      </c>
    </row>
    <row r="1580" spans="1:45">
      <c r="A1580">
        <v>21</v>
      </c>
      <c r="B1580">
        <v>120</v>
      </c>
      <c r="C1580">
        <v>2023</v>
      </c>
      <c r="D1580">
        <v>99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99</v>
      </c>
      <c r="N1580">
        <v>99</v>
      </c>
      <c r="O1580">
        <v>99</v>
      </c>
      <c r="P1580">
        <v>9999</v>
      </c>
      <c r="AN1580">
        <v>99</v>
      </c>
      <c r="AO1580">
        <v>99</v>
      </c>
      <c r="AQ1580">
        <v>2550</v>
      </c>
    </row>
    <row r="1581" spans="1:45">
      <c r="A1581">
        <v>21</v>
      </c>
      <c r="B1581">
        <v>121</v>
      </c>
      <c r="C1581">
        <v>2023</v>
      </c>
      <c r="D1581">
        <v>99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99</v>
      </c>
      <c r="N1581">
        <v>99</v>
      </c>
      <c r="O1581">
        <v>99</v>
      </c>
      <c r="P1581">
        <v>9999</v>
      </c>
      <c r="Q1581">
        <v>1</v>
      </c>
      <c r="R1581">
        <v>1</v>
      </c>
      <c r="S1581">
        <v>1</v>
      </c>
      <c r="T1581">
        <v>4</v>
      </c>
      <c r="U1581">
        <v>181.70000000000005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E1581">
        <v>2.6049128656646442E-3</v>
      </c>
      <c r="AF1581">
        <v>2.093745863569977E-3</v>
      </c>
      <c r="AG1581">
        <v>2588</v>
      </c>
      <c r="AH1581">
        <v>100</v>
      </c>
      <c r="AI1581">
        <v>100</v>
      </c>
      <c r="AJ1581">
        <v>0</v>
      </c>
      <c r="AN1581">
        <v>99</v>
      </c>
      <c r="AO1581">
        <v>99</v>
      </c>
      <c r="AQ1581">
        <v>2600</v>
      </c>
      <c r="AR1581">
        <v>216</v>
      </c>
      <c r="AS1581">
        <v>18.059683483208865</v>
      </c>
    </row>
    <row r="1582" spans="1:45">
      <c r="A1582">
        <v>21</v>
      </c>
      <c r="B1582">
        <v>122</v>
      </c>
      <c r="C1582">
        <v>2023</v>
      </c>
      <c r="D1582">
        <v>99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99</v>
      </c>
      <c r="N1582">
        <v>99</v>
      </c>
      <c r="O1582">
        <v>99</v>
      </c>
      <c r="P1582">
        <v>9999</v>
      </c>
      <c r="AN1582">
        <v>99</v>
      </c>
      <c r="AO1582">
        <v>99</v>
      </c>
      <c r="AQ1582">
        <v>2650</v>
      </c>
    </row>
    <row r="1583" spans="1:45">
      <c r="A1583">
        <v>21</v>
      </c>
      <c r="B1583">
        <v>123</v>
      </c>
      <c r="C1583">
        <v>2023</v>
      </c>
      <c r="D1583">
        <v>99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99</v>
      </c>
      <c r="N1583">
        <v>99</v>
      </c>
      <c r="O1583">
        <v>99</v>
      </c>
      <c r="P1583">
        <v>9999</v>
      </c>
      <c r="Q1583">
        <v>1</v>
      </c>
      <c r="R1583">
        <v>1</v>
      </c>
      <c r="S1583">
        <v>2</v>
      </c>
      <c r="T1583">
        <v>6</v>
      </c>
      <c r="U1583">
        <v>182.9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E1583">
        <v>2.6049128656646442E-3</v>
      </c>
      <c r="AF1583">
        <v>2.1075735742815006E-3</v>
      </c>
      <c r="AG1583">
        <v>2664</v>
      </c>
      <c r="AH1583">
        <v>100</v>
      </c>
      <c r="AI1583">
        <v>0</v>
      </c>
      <c r="AJ1583">
        <v>0</v>
      </c>
      <c r="AN1583">
        <v>99</v>
      </c>
      <c r="AO1583">
        <v>99</v>
      </c>
      <c r="AQ1583">
        <v>2700</v>
      </c>
      <c r="AR1583">
        <v>198</v>
      </c>
      <c r="AS1583">
        <v>23.575207229936343</v>
      </c>
    </row>
    <row r="1584" spans="1:45">
      <c r="A1584">
        <v>21</v>
      </c>
      <c r="B1584">
        <v>124</v>
      </c>
      <c r="C1584">
        <v>2023</v>
      </c>
      <c r="D1584">
        <v>99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99</v>
      </c>
      <c r="N1584">
        <v>99</v>
      </c>
      <c r="O1584">
        <v>99</v>
      </c>
      <c r="P1584">
        <v>9999</v>
      </c>
      <c r="AN1584">
        <v>99</v>
      </c>
      <c r="AO1584">
        <v>99</v>
      </c>
      <c r="AQ1584">
        <v>2750</v>
      </c>
    </row>
    <row r="1585" spans="1:45">
      <c r="A1585">
        <v>21</v>
      </c>
      <c r="B1585">
        <v>125</v>
      </c>
      <c r="C1585">
        <v>2023</v>
      </c>
      <c r="D1585">
        <v>99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99</v>
      </c>
      <c r="N1585">
        <v>99</v>
      </c>
      <c r="O1585">
        <v>99</v>
      </c>
      <c r="P1585">
        <v>9999</v>
      </c>
      <c r="AN1585">
        <v>99</v>
      </c>
      <c r="AO1585">
        <v>99</v>
      </c>
      <c r="AQ1585">
        <v>2800</v>
      </c>
    </row>
    <row r="1586" spans="1:45">
      <c r="A1586">
        <v>21</v>
      </c>
      <c r="B1586">
        <v>126</v>
      </c>
      <c r="C1586">
        <v>2023</v>
      </c>
      <c r="D1586">
        <v>99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99</v>
      </c>
      <c r="N1586">
        <v>99</v>
      </c>
      <c r="O1586">
        <v>99</v>
      </c>
      <c r="P1586">
        <v>9999</v>
      </c>
      <c r="AN1586">
        <v>99</v>
      </c>
      <c r="AO1586">
        <v>99</v>
      </c>
      <c r="AQ1586">
        <v>2850</v>
      </c>
    </row>
    <row r="1587" spans="1:45">
      <c r="A1587">
        <v>21</v>
      </c>
      <c r="B1587">
        <v>127</v>
      </c>
      <c r="C1587">
        <v>2023</v>
      </c>
      <c r="D1587">
        <v>99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99</v>
      </c>
      <c r="N1587">
        <v>99</v>
      </c>
      <c r="O1587">
        <v>99</v>
      </c>
      <c r="P1587">
        <v>9999</v>
      </c>
      <c r="Q1587">
        <v>1</v>
      </c>
      <c r="R1587">
        <v>1</v>
      </c>
      <c r="S1587">
        <v>6</v>
      </c>
      <c r="T1587">
        <v>8</v>
      </c>
      <c r="U1587">
        <v>264.60000000000002</v>
      </c>
      <c r="V1587">
        <v>100</v>
      </c>
      <c r="W1587">
        <v>100</v>
      </c>
      <c r="X1587">
        <v>0</v>
      </c>
      <c r="Y1587">
        <v>0</v>
      </c>
      <c r="Z1587">
        <v>0</v>
      </c>
      <c r="AA1587">
        <v>0</v>
      </c>
      <c r="AE1587">
        <v>2.6049128656646442E-3</v>
      </c>
      <c r="AF1587">
        <v>3.0490102118911175E-3</v>
      </c>
      <c r="AG1587">
        <v>2894</v>
      </c>
      <c r="AH1587">
        <v>100</v>
      </c>
      <c r="AI1587">
        <v>100</v>
      </c>
      <c r="AJ1587">
        <v>0</v>
      </c>
      <c r="AN1587">
        <v>99</v>
      </c>
      <c r="AO1587">
        <v>99</v>
      </c>
      <c r="AQ1587">
        <v>2900</v>
      </c>
      <c r="AR1587">
        <v>197</v>
      </c>
      <c r="AS1587">
        <v>34.661487412059557</v>
      </c>
    </row>
    <row r="1588" spans="1:45">
      <c r="A1588">
        <v>21</v>
      </c>
      <c r="B1588">
        <v>128</v>
      </c>
      <c r="C1588">
        <v>2023</v>
      </c>
      <c r="D1588">
        <v>99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99</v>
      </c>
      <c r="N1588">
        <v>99</v>
      </c>
      <c r="O1588">
        <v>99</v>
      </c>
      <c r="P1588">
        <v>9999</v>
      </c>
      <c r="AN1588">
        <v>99</v>
      </c>
      <c r="AO1588">
        <v>99</v>
      </c>
      <c r="AQ1588">
        <v>2950</v>
      </c>
    </row>
    <row r="1589" spans="1:45">
      <c r="A1589">
        <v>21</v>
      </c>
      <c r="B1589">
        <v>129</v>
      </c>
      <c r="C1589">
        <v>2023</v>
      </c>
      <c r="D1589">
        <v>99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99</v>
      </c>
      <c r="N1589">
        <v>99</v>
      </c>
      <c r="O1589">
        <v>99</v>
      </c>
      <c r="P1589">
        <v>9999</v>
      </c>
      <c r="AN1589">
        <v>99</v>
      </c>
      <c r="AO1589">
        <v>99</v>
      </c>
      <c r="AQ1589">
        <v>3000</v>
      </c>
    </row>
    <row r="1590" spans="1:45">
      <c r="A1590">
        <v>21</v>
      </c>
      <c r="B1590">
        <v>130</v>
      </c>
      <c r="C1590">
        <v>2023</v>
      </c>
      <c r="D1590">
        <v>99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99</v>
      </c>
      <c r="N1590">
        <v>99</v>
      </c>
      <c r="O1590">
        <v>99</v>
      </c>
      <c r="P1590">
        <v>9999</v>
      </c>
      <c r="AN1590">
        <v>99</v>
      </c>
      <c r="AO1590">
        <v>99</v>
      </c>
      <c r="AQ1590">
        <v>3100</v>
      </c>
    </row>
    <row r="1591" spans="1:45">
      <c r="A1591">
        <v>21</v>
      </c>
      <c r="B1591">
        <v>131</v>
      </c>
      <c r="C1591">
        <v>2023</v>
      </c>
      <c r="D1591">
        <v>99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99</v>
      </c>
      <c r="N1591">
        <v>99</v>
      </c>
      <c r="O1591">
        <v>99</v>
      </c>
      <c r="P1591">
        <v>9999</v>
      </c>
      <c r="AN1591">
        <v>99</v>
      </c>
      <c r="AO1591">
        <v>99</v>
      </c>
      <c r="AQ1591">
        <v>3200</v>
      </c>
    </row>
    <row r="1592" spans="1:45">
      <c r="A1592">
        <v>21</v>
      </c>
      <c r="B1592">
        <v>132</v>
      </c>
      <c r="C1592">
        <v>2023</v>
      </c>
      <c r="D1592">
        <v>99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99</v>
      </c>
      <c r="N1592">
        <v>99</v>
      </c>
      <c r="O1592">
        <v>99</v>
      </c>
      <c r="P1592">
        <v>9999</v>
      </c>
      <c r="AN1592">
        <v>99</v>
      </c>
      <c r="AO1592">
        <v>99</v>
      </c>
      <c r="AQ1592">
        <v>3300</v>
      </c>
    </row>
    <row r="1593" spans="1:45">
      <c r="A1593">
        <v>21</v>
      </c>
      <c r="B1593">
        <v>133</v>
      </c>
      <c r="C1593">
        <v>2023</v>
      </c>
      <c r="D1593">
        <v>99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99</v>
      </c>
      <c r="N1593">
        <v>99</v>
      </c>
      <c r="O1593">
        <v>99</v>
      </c>
      <c r="P1593">
        <v>9999</v>
      </c>
      <c r="AN1593">
        <v>99</v>
      </c>
      <c r="AO1593">
        <v>99</v>
      </c>
      <c r="AQ1593">
        <v>3400</v>
      </c>
    </row>
    <row r="1594" spans="1:45">
      <c r="A1594">
        <v>21</v>
      </c>
      <c r="B1594">
        <v>134</v>
      </c>
      <c r="C1594">
        <v>2023</v>
      </c>
      <c r="D1594">
        <v>99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99</v>
      </c>
      <c r="N1594">
        <v>99</v>
      </c>
      <c r="O1594">
        <v>99</v>
      </c>
      <c r="P1594">
        <v>9999</v>
      </c>
      <c r="AN1594">
        <v>99</v>
      </c>
      <c r="AO1594">
        <v>99</v>
      </c>
      <c r="AQ1594">
        <v>3500</v>
      </c>
    </row>
    <row r="1595" spans="1:45">
      <c r="A1595">
        <v>21</v>
      </c>
      <c r="B1595">
        <v>135</v>
      </c>
      <c r="C1595">
        <v>2023</v>
      </c>
      <c r="D1595">
        <v>99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99</v>
      </c>
      <c r="N1595">
        <v>99</v>
      </c>
      <c r="O1595">
        <v>99</v>
      </c>
      <c r="P1595">
        <v>9999</v>
      </c>
      <c r="Q1595">
        <v>1</v>
      </c>
      <c r="R1595">
        <v>1</v>
      </c>
      <c r="S1595">
        <v>4</v>
      </c>
      <c r="T1595">
        <v>5</v>
      </c>
      <c r="U1595">
        <v>210.1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E1595">
        <v>2.6049128656646442E-3</v>
      </c>
      <c r="AF1595">
        <v>2.421001683742719E-3</v>
      </c>
      <c r="AG1595">
        <v>3557</v>
      </c>
      <c r="AH1595">
        <v>100</v>
      </c>
      <c r="AI1595">
        <v>100</v>
      </c>
      <c r="AJ1595">
        <v>0</v>
      </c>
      <c r="AN1595">
        <v>99</v>
      </c>
      <c r="AO1595">
        <v>99</v>
      </c>
      <c r="AQ1595">
        <v>3600</v>
      </c>
      <c r="AR1595">
        <v>202</v>
      </c>
      <c r="AS1595">
        <v>25.477991383100662</v>
      </c>
    </row>
    <row r="1596" spans="1:45">
      <c r="A1596">
        <v>21</v>
      </c>
      <c r="B1596">
        <v>136</v>
      </c>
      <c r="C1596">
        <v>2023</v>
      </c>
      <c r="D1596">
        <v>99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99</v>
      </c>
      <c r="N1596">
        <v>99</v>
      </c>
      <c r="O1596">
        <v>99</v>
      </c>
      <c r="P1596">
        <v>9999</v>
      </c>
      <c r="Q1596">
        <v>1</v>
      </c>
      <c r="R1596">
        <v>1</v>
      </c>
      <c r="S1596">
        <v>6</v>
      </c>
      <c r="T1596">
        <v>10</v>
      </c>
      <c r="U1596">
        <v>272.39999999999998</v>
      </c>
      <c r="V1596">
        <v>100</v>
      </c>
      <c r="W1596">
        <v>100</v>
      </c>
      <c r="X1596">
        <v>0</v>
      </c>
      <c r="Y1596">
        <v>0</v>
      </c>
      <c r="Z1596">
        <v>0</v>
      </c>
      <c r="AA1596">
        <v>0</v>
      </c>
      <c r="AE1596">
        <v>2.6049128656646442E-3</v>
      </c>
      <c r="AF1596">
        <v>3.1388903315160244E-3</v>
      </c>
      <c r="AG1596">
        <v>4140</v>
      </c>
      <c r="AH1596">
        <v>100</v>
      </c>
      <c r="AI1596">
        <v>0</v>
      </c>
      <c r="AJ1596">
        <v>0</v>
      </c>
      <c r="AN1596">
        <v>99</v>
      </c>
      <c r="AO1596">
        <v>99</v>
      </c>
      <c r="AQ1596">
        <v>3700</v>
      </c>
      <c r="AR1596">
        <v>196</v>
      </c>
      <c r="AS1596">
        <v>36.124403947334891</v>
      </c>
    </row>
    <row r="1597" spans="1:45">
      <c r="A1597">
        <v>23</v>
      </c>
      <c r="B1597">
        <v>1</v>
      </c>
      <c r="C1597">
        <v>2024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</v>
      </c>
      <c r="K1597">
        <v>99</v>
      </c>
      <c r="L1597">
        <v>1</v>
      </c>
      <c r="M1597">
        <v>99</v>
      </c>
      <c r="N1597">
        <v>99</v>
      </c>
      <c r="O1597">
        <v>99</v>
      </c>
      <c r="P1597">
        <v>99</v>
      </c>
      <c r="Q1597">
        <v>14</v>
      </c>
      <c r="R1597">
        <v>14</v>
      </c>
      <c r="S1597">
        <v>1</v>
      </c>
      <c r="T1597">
        <v>4.0714285714285694</v>
      </c>
      <c r="U1597">
        <v>156.64285714285711</v>
      </c>
      <c r="V1597">
        <v>0</v>
      </c>
      <c r="W1597">
        <v>0</v>
      </c>
      <c r="X1597">
        <v>0</v>
      </c>
      <c r="Y1597">
        <v>26.315821267435236</v>
      </c>
      <c r="Z1597">
        <v>0</v>
      </c>
      <c r="AA1597">
        <v>0.96097314621955232</v>
      </c>
      <c r="AC1597">
        <v>3.2360864332853461</v>
      </c>
      <c r="AE1597">
        <v>0.14621409921671019</v>
      </c>
      <c r="AF1597">
        <v>0.104494343153705</v>
      </c>
      <c r="AG1597">
        <v>670.42857142857156</v>
      </c>
      <c r="AH1597">
        <v>100</v>
      </c>
      <c r="AI1597">
        <v>0</v>
      </c>
      <c r="AJ1597">
        <v>74.427063324452149</v>
      </c>
      <c r="AK1597">
        <v>27.921206545980919</v>
      </c>
      <c r="AL1597">
        <v>23.126760563545044</v>
      </c>
      <c r="AN1597">
        <v>99</v>
      </c>
      <c r="AO1597">
        <v>99</v>
      </c>
      <c r="AP1597">
        <v>1</v>
      </c>
      <c r="AQ1597">
        <v>99</v>
      </c>
      <c r="AR1597">
        <v>205.78571428571425</v>
      </c>
      <c r="AS1597">
        <v>17.815374295528315</v>
      </c>
    </row>
    <row r="1598" spans="1:45">
      <c r="A1598">
        <v>23</v>
      </c>
      <c r="B1598">
        <v>2</v>
      </c>
      <c r="C1598">
        <v>2024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</v>
      </c>
      <c r="K1598">
        <v>99</v>
      </c>
      <c r="L1598">
        <v>1</v>
      </c>
      <c r="M1598">
        <v>99</v>
      </c>
      <c r="N1598">
        <v>99</v>
      </c>
      <c r="O1598">
        <v>99</v>
      </c>
      <c r="P1598">
        <v>99</v>
      </c>
      <c r="Q1598">
        <v>3</v>
      </c>
      <c r="R1598">
        <v>3</v>
      </c>
      <c r="S1598">
        <v>1</v>
      </c>
      <c r="T1598">
        <v>5.6666666666666679</v>
      </c>
      <c r="U1598">
        <v>162.93333333333339</v>
      </c>
      <c r="V1598">
        <v>0</v>
      </c>
      <c r="W1598">
        <v>33.333333333333343</v>
      </c>
      <c r="X1598">
        <v>0</v>
      </c>
      <c r="Y1598">
        <v>3.627977704206756</v>
      </c>
      <c r="Z1598">
        <v>0</v>
      </c>
      <c r="AA1598">
        <v>1.6996731711975941</v>
      </c>
      <c r="AC1598">
        <v>92.076406588174436</v>
      </c>
      <c r="AE1598">
        <v>1.3157894736842111</v>
      </c>
      <c r="AF1598">
        <v>1.1716119011608259</v>
      </c>
      <c r="AG1598">
        <v>685</v>
      </c>
      <c r="AH1598">
        <v>100</v>
      </c>
      <c r="AI1598">
        <v>0</v>
      </c>
      <c r="AJ1598">
        <v>19.949937343260004</v>
      </c>
      <c r="AK1598">
        <v>-53.008793964625163</v>
      </c>
      <c r="AL1598">
        <v>-15.728661740740039</v>
      </c>
      <c r="AN1598">
        <v>99</v>
      </c>
      <c r="AO1598">
        <v>99</v>
      </c>
      <c r="AP1598">
        <v>2</v>
      </c>
      <c r="AQ1598">
        <v>99</v>
      </c>
      <c r="AR1598">
        <v>207</v>
      </c>
      <c r="AS1598">
        <v>18.376381981091161</v>
      </c>
    </row>
    <row r="1599" spans="1:45">
      <c r="A1599">
        <v>23</v>
      </c>
      <c r="B1599">
        <v>3</v>
      </c>
      <c r="C1599">
        <v>2024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</v>
      </c>
      <c r="K1599">
        <v>99</v>
      </c>
      <c r="L1599">
        <v>1</v>
      </c>
      <c r="M1599">
        <v>99</v>
      </c>
      <c r="N1599">
        <v>99</v>
      </c>
      <c r="O1599">
        <v>99</v>
      </c>
      <c r="P1599">
        <v>99</v>
      </c>
      <c r="R1599">
        <v>0</v>
      </c>
      <c r="AN1599">
        <v>99</v>
      </c>
      <c r="AO1599">
        <v>99</v>
      </c>
      <c r="AP1599">
        <v>3</v>
      </c>
      <c r="AQ1599">
        <v>99</v>
      </c>
    </row>
    <row r="1600" spans="1:45">
      <c r="A1600">
        <v>23</v>
      </c>
      <c r="B1600">
        <v>4</v>
      </c>
      <c r="C1600">
        <v>2024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</v>
      </c>
      <c r="K1600">
        <v>99</v>
      </c>
      <c r="L1600">
        <v>1</v>
      </c>
      <c r="M1600">
        <v>99</v>
      </c>
      <c r="N1600">
        <v>99</v>
      </c>
      <c r="O1600">
        <v>99</v>
      </c>
      <c r="P1600">
        <v>99</v>
      </c>
      <c r="R1600">
        <v>0</v>
      </c>
      <c r="AN1600">
        <v>99</v>
      </c>
      <c r="AO1600">
        <v>99</v>
      </c>
      <c r="AP1600">
        <v>4</v>
      </c>
      <c r="AQ1600">
        <v>99</v>
      </c>
    </row>
    <row r="1601" spans="1:45">
      <c r="A1601">
        <v>23</v>
      </c>
      <c r="B1601">
        <v>5</v>
      </c>
      <c r="C1601">
        <v>2024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</v>
      </c>
      <c r="K1601">
        <v>99</v>
      </c>
      <c r="L1601">
        <v>1</v>
      </c>
      <c r="M1601">
        <v>99</v>
      </c>
      <c r="N1601">
        <v>99</v>
      </c>
      <c r="O1601">
        <v>99</v>
      </c>
      <c r="P1601">
        <v>99</v>
      </c>
      <c r="R1601">
        <v>0</v>
      </c>
      <c r="AN1601">
        <v>99</v>
      </c>
      <c r="AO1601">
        <v>99</v>
      </c>
      <c r="AP1601">
        <v>5</v>
      </c>
      <c r="AQ1601">
        <v>99</v>
      </c>
    </row>
    <row r="1602" spans="1:45">
      <c r="A1602">
        <v>23</v>
      </c>
      <c r="B1602">
        <v>6</v>
      </c>
      <c r="C1602">
        <v>2024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</v>
      </c>
      <c r="K1602">
        <v>99</v>
      </c>
      <c r="L1602">
        <v>1</v>
      </c>
      <c r="M1602">
        <v>99</v>
      </c>
      <c r="N1602">
        <v>99</v>
      </c>
      <c r="O1602">
        <v>99</v>
      </c>
      <c r="P1602">
        <v>99</v>
      </c>
      <c r="R1602">
        <v>0</v>
      </c>
      <c r="AN1602">
        <v>99</v>
      </c>
      <c r="AO1602">
        <v>99</v>
      </c>
      <c r="AP1602">
        <v>6</v>
      </c>
      <c r="AQ1602">
        <v>99</v>
      </c>
    </row>
    <row r="1603" spans="1:45">
      <c r="A1603">
        <v>23</v>
      </c>
      <c r="B1603">
        <v>7</v>
      </c>
      <c r="C1603">
        <v>2024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</v>
      </c>
      <c r="K1603">
        <v>99</v>
      </c>
      <c r="L1603">
        <v>1</v>
      </c>
      <c r="M1603">
        <v>99</v>
      </c>
      <c r="N1603">
        <v>99</v>
      </c>
      <c r="O1603">
        <v>99</v>
      </c>
      <c r="P1603">
        <v>99</v>
      </c>
      <c r="R1603">
        <v>0</v>
      </c>
      <c r="AN1603">
        <v>99</v>
      </c>
      <c r="AO1603">
        <v>99</v>
      </c>
      <c r="AP1603">
        <v>7</v>
      </c>
      <c r="AQ1603">
        <v>99</v>
      </c>
    </row>
    <row r="1604" spans="1:45">
      <c r="A1604">
        <v>23</v>
      </c>
      <c r="B1604">
        <v>8</v>
      </c>
      <c r="C1604">
        <v>2024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</v>
      </c>
      <c r="K1604">
        <v>99</v>
      </c>
      <c r="L1604">
        <v>1</v>
      </c>
      <c r="M1604">
        <v>99</v>
      </c>
      <c r="N1604">
        <v>99</v>
      </c>
      <c r="O1604">
        <v>99</v>
      </c>
      <c r="P1604">
        <v>99</v>
      </c>
      <c r="R1604">
        <v>0</v>
      </c>
      <c r="AN1604">
        <v>99</v>
      </c>
      <c r="AO1604">
        <v>99</v>
      </c>
      <c r="AP1604">
        <v>8</v>
      </c>
      <c r="AQ1604">
        <v>99</v>
      </c>
    </row>
    <row r="1605" spans="1:45">
      <c r="A1605">
        <v>23</v>
      </c>
      <c r="B1605">
        <v>9</v>
      </c>
      <c r="C1605">
        <v>2024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</v>
      </c>
      <c r="K1605">
        <v>99</v>
      </c>
      <c r="L1605">
        <v>1</v>
      </c>
      <c r="M1605">
        <v>99</v>
      </c>
      <c r="N1605">
        <v>99</v>
      </c>
      <c r="O1605">
        <v>99</v>
      </c>
      <c r="P1605">
        <v>99</v>
      </c>
      <c r="Q1605">
        <v>4</v>
      </c>
      <c r="R1605">
        <v>4</v>
      </c>
      <c r="S1605">
        <v>1</v>
      </c>
      <c r="T1605">
        <v>3.25</v>
      </c>
      <c r="U1605">
        <v>151.75</v>
      </c>
      <c r="V1605">
        <v>0</v>
      </c>
      <c r="W1605">
        <v>0</v>
      </c>
      <c r="X1605">
        <v>0</v>
      </c>
      <c r="Y1605">
        <v>23.27901415438382</v>
      </c>
      <c r="Z1605">
        <v>0</v>
      </c>
      <c r="AA1605">
        <v>0.82915619758885006</v>
      </c>
      <c r="AC1605">
        <v>-4.0799010178063204</v>
      </c>
      <c r="AE1605">
        <v>1.0126582278481011</v>
      </c>
      <c r="AF1605">
        <v>0.65339425938783324</v>
      </c>
      <c r="AG1605">
        <v>655.25</v>
      </c>
      <c r="AH1605">
        <v>100</v>
      </c>
      <c r="AI1605">
        <v>0</v>
      </c>
      <c r="AJ1605">
        <v>61.896587143395891</v>
      </c>
      <c r="AK1605">
        <v>5.5044046305154151</v>
      </c>
      <c r="AL1605">
        <v>-24.477835958762014</v>
      </c>
      <c r="AN1605">
        <v>99</v>
      </c>
      <c r="AO1605">
        <v>99</v>
      </c>
      <c r="AP1605">
        <v>9</v>
      </c>
      <c r="AQ1605">
        <v>99</v>
      </c>
      <c r="AR1605">
        <v>205.25</v>
      </c>
      <c r="AS1605">
        <v>17.501005341716311</v>
      </c>
    </row>
    <row r="1606" spans="1:45">
      <c r="A1606">
        <v>23</v>
      </c>
      <c r="B1606">
        <v>10</v>
      </c>
      <c r="C1606">
        <v>2024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</v>
      </c>
      <c r="K1606">
        <v>99</v>
      </c>
      <c r="L1606">
        <v>1</v>
      </c>
      <c r="M1606">
        <v>99</v>
      </c>
      <c r="N1606">
        <v>99</v>
      </c>
      <c r="O1606">
        <v>99</v>
      </c>
      <c r="P1606">
        <v>99</v>
      </c>
      <c r="R1606">
        <v>0</v>
      </c>
      <c r="AN1606">
        <v>99</v>
      </c>
      <c r="AO1606">
        <v>99</v>
      </c>
      <c r="AP1606">
        <v>10</v>
      </c>
      <c r="AQ1606">
        <v>99</v>
      </c>
    </row>
    <row r="1607" spans="1:45">
      <c r="A1607">
        <v>23</v>
      </c>
      <c r="B1607">
        <v>11</v>
      </c>
      <c r="C1607">
        <v>2024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</v>
      </c>
      <c r="K1607">
        <v>99</v>
      </c>
      <c r="L1607">
        <v>1</v>
      </c>
      <c r="M1607">
        <v>99</v>
      </c>
      <c r="N1607">
        <v>99</v>
      </c>
      <c r="O1607">
        <v>99</v>
      </c>
      <c r="P1607">
        <v>99</v>
      </c>
      <c r="R1607">
        <v>0</v>
      </c>
      <c r="AN1607">
        <v>99</v>
      </c>
      <c r="AO1607">
        <v>99</v>
      </c>
      <c r="AP1607">
        <v>11</v>
      </c>
      <c r="AQ1607">
        <v>99</v>
      </c>
    </row>
    <row r="1608" spans="1:45">
      <c r="A1608">
        <v>23</v>
      </c>
      <c r="B1608">
        <v>12</v>
      </c>
      <c r="C1608">
        <v>2024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</v>
      </c>
      <c r="K1608">
        <v>99</v>
      </c>
      <c r="L1608">
        <v>1</v>
      </c>
      <c r="M1608">
        <v>99</v>
      </c>
      <c r="N1608">
        <v>99</v>
      </c>
      <c r="O1608">
        <v>99</v>
      </c>
      <c r="P1608">
        <v>99</v>
      </c>
      <c r="R1608">
        <v>0</v>
      </c>
      <c r="AN1608">
        <v>99</v>
      </c>
      <c r="AO1608">
        <v>99</v>
      </c>
      <c r="AP1608">
        <v>12</v>
      </c>
      <c r="AQ1608">
        <v>99</v>
      </c>
    </row>
    <row r="1609" spans="1:45">
      <c r="A1609">
        <v>23</v>
      </c>
      <c r="B1609">
        <v>13</v>
      </c>
      <c r="C1609">
        <v>2024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</v>
      </c>
      <c r="K1609">
        <v>99</v>
      </c>
      <c r="L1609">
        <v>1</v>
      </c>
      <c r="M1609">
        <v>99</v>
      </c>
      <c r="N1609">
        <v>99</v>
      </c>
      <c r="O1609">
        <v>99</v>
      </c>
      <c r="P1609">
        <v>99</v>
      </c>
      <c r="R1609">
        <v>0</v>
      </c>
      <c r="AN1609">
        <v>99</v>
      </c>
      <c r="AO1609">
        <v>99</v>
      </c>
      <c r="AP1609">
        <v>13</v>
      </c>
      <c r="AQ1609">
        <v>99</v>
      </c>
    </row>
    <row r="1610" spans="1:45">
      <c r="A1610">
        <v>23</v>
      </c>
      <c r="B1610">
        <v>14</v>
      </c>
      <c r="C1610">
        <v>2024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</v>
      </c>
      <c r="K1610">
        <v>99</v>
      </c>
      <c r="L1610">
        <v>1</v>
      </c>
      <c r="M1610">
        <v>99</v>
      </c>
      <c r="N1610">
        <v>99</v>
      </c>
      <c r="O1610">
        <v>99</v>
      </c>
      <c r="P1610">
        <v>99</v>
      </c>
      <c r="R1610">
        <v>0</v>
      </c>
      <c r="AN1610">
        <v>99</v>
      </c>
      <c r="AO1610">
        <v>99</v>
      </c>
      <c r="AP1610">
        <v>14</v>
      </c>
      <c r="AQ1610">
        <v>99</v>
      </c>
    </row>
    <row r="1611" spans="1:45">
      <c r="A1611">
        <v>23</v>
      </c>
      <c r="B1611">
        <v>15</v>
      </c>
      <c r="C1611">
        <v>2024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</v>
      </c>
      <c r="K1611">
        <v>99</v>
      </c>
      <c r="L1611">
        <v>1</v>
      </c>
      <c r="M1611">
        <v>99</v>
      </c>
      <c r="N1611">
        <v>99</v>
      </c>
      <c r="O1611">
        <v>99</v>
      </c>
      <c r="P1611">
        <v>99</v>
      </c>
      <c r="R1611">
        <v>0</v>
      </c>
      <c r="AN1611">
        <v>99</v>
      </c>
      <c r="AO1611">
        <v>99</v>
      </c>
      <c r="AP1611">
        <v>15</v>
      </c>
      <c r="AQ1611">
        <v>99</v>
      </c>
    </row>
    <row r="1612" spans="1:45">
      <c r="A1612">
        <v>23</v>
      </c>
      <c r="B1612">
        <v>16</v>
      </c>
      <c r="C1612">
        <v>2024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</v>
      </c>
      <c r="K1612">
        <v>99</v>
      </c>
      <c r="L1612">
        <v>1</v>
      </c>
      <c r="M1612">
        <v>99</v>
      </c>
      <c r="N1612">
        <v>99</v>
      </c>
      <c r="O1612">
        <v>99</v>
      </c>
      <c r="P1612">
        <v>99</v>
      </c>
      <c r="R1612">
        <v>0</v>
      </c>
      <c r="AN1612">
        <v>99</v>
      </c>
      <c r="AO1612">
        <v>99</v>
      </c>
      <c r="AP1612">
        <v>16</v>
      </c>
      <c r="AQ1612">
        <v>99</v>
      </c>
    </row>
    <row r="1613" spans="1:45">
      <c r="A1613">
        <v>23</v>
      </c>
      <c r="B1613">
        <v>17</v>
      </c>
      <c r="C1613">
        <v>2024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</v>
      </c>
      <c r="K1613">
        <v>99</v>
      </c>
      <c r="L1613">
        <v>1</v>
      </c>
      <c r="M1613">
        <v>99</v>
      </c>
      <c r="N1613">
        <v>99</v>
      </c>
      <c r="O1613">
        <v>99</v>
      </c>
      <c r="P1613">
        <v>99</v>
      </c>
      <c r="R1613">
        <v>0</v>
      </c>
      <c r="AN1613">
        <v>99</v>
      </c>
      <c r="AO1613">
        <v>99</v>
      </c>
      <c r="AP1613">
        <v>17</v>
      </c>
      <c r="AQ1613">
        <v>99</v>
      </c>
    </row>
    <row r="1614" spans="1:45">
      <c r="A1614">
        <v>23</v>
      </c>
      <c r="B1614">
        <v>18</v>
      </c>
      <c r="C1614">
        <v>2024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</v>
      </c>
      <c r="K1614">
        <v>99</v>
      </c>
      <c r="L1614">
        <v>1</v>
      </c>
      <c r="M1614">
        <v>99</v>
      </c>
      <c r="N1614">
        <v>99</v>
      </c>
      <c r="O1614">
        <v>99</v>
      </c>
      <c r="P1614">
        <v>99</v>
      </c>
      <c r="R1614">
        <v>0</v>
      </c>
      <c r="AN1614">
        <v>99</v>
      </c>
      <c r="AO1614">
        <v>99</v>
      </c>
      <c r="AP1614">
        <v>21</v>
      </c>
      <c r="AQ1614">
        <v>99</v>
      </c>
    </row>
    <row r="1615" spans="1:45">
      <c r="A1615">
        <v>23</v>
      </c>
      <c r="B1615">
        <v>19</v>
      </c>
      <c r="C1615">
        <v>2024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</v>
      </c>
      <c r="K1615">
        <v>99</v>
      </c>
      <c r="L1615">
        <v>1</v>
      </c>
      <c r="M1615">
        <v>99</v>
      </c>
      <c r="N1615">
        <v>99</v>
      </c>
      <c r="O1615">
        <v>99</v>
      </c>
      <c r="P1615">
        <v>99</v>
      </c>
      <c r="R1615">
        <v>0</v>
      </c>
      <c r="AN1615">
        <v>99</v>
      </c>
      <c r="AO1615">
        <v>99</v>
      </c>
      <c r="AP1615">
        <v>22</v>
      </c>
      <c r="AQ1615">
        <v>99</v>
      </c>
    </row>
    <row r="1616" spans="1:45">
      <c r="A1616">
        <v>23</v>
      </c>
      <c r="B1616">
        <v>20</v>
      </c>
      <c r="C1616">
        <v>2024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</v>
      </c>
      <c r="K1616">
        <v>99</v>
      </c>
      <c r="L1616">
        <v>1</v>
      </c>
      <c r="M1616">
        <v>99</v>
      </c>
      <c r="N1616">
        <v>99</v>
      </c>
      <c r="O1616">
        <v>99</v>
      </c>
      <c r="P1616">
        <v>99</v>
      </c>
      <c r="R1616">
        <v>0</v>
      </c>
      <c r="AN1616">
        <v>99</v>
      </c>
      <c r="AO1616">
        <v>99</v>
      </c>
      <c r="AP1616">
        <v>23</v>
      </c>
      <c r="AQ1616">
        <v>99</v>
      </c>
    </row>
    <row r="1617" spans="1:45">
      <c r="A1617">
        <v>23</v>
      </c>
      <c r="B1617">
        <v>21</v>
      </c>
      <c r="C1617">
        <v>2024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</v>
      </c>
      <c r="K1617">
        <v>99</v>
      </c>
      <c r="L1617">
        <v>1</v>
      </c>
      <c r="M1617">
        <v>99</v>
      </c>
      <c r="N1617">
        <v>99</v>
      </c>
      <c r="O1617">
        <v>99</v>
      </c>
      <c r="P1617">
        <v>99</v>
      </c>
      <c r="R1617">
        <v>0</v>
      </c>
      <c r="AN1617">
        <v>99</v>
      </c>
      <c r="AO1617">
        <v>99</v>
      </c>
      <c r="AP1617">
        <v>24</v>
      </c>
      <c r="AQ1617">
        <v>99</v>
      </c>
    </row>
    <row r="1618" spans="1:45">
      <c r="A1618">
        <v>23</v>
      </c>
      <c r="B1618">
        <v>22</v>
      </c>
      <c r="C1618">
        <v>2024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</v>
      </c>
      <c r="K1618">
        <v>99</v>
      </c>
      <c r="L1618">
        <v>1</v>
      </c>
      <c r="M1618">
        <v>99</v>
      </c>
      <c r="N1618">
        <v>99</v>
      </c>
      <c r="O1618">
        <v>99</v>
      </c>
      <c r="P1618">
        <v>99</v>
      </c>
      <c r="R1618">
        <v>0</v>
      </c>
      <c r="AN1618">
        <v>99</v>
      </c>
      <c r="AO1618">
        <v>99</v>
      </c>
      <c r="AP1618">
        <v>25</v>
      </c>
      <c r="AQ1618">
        <v>99</v>
      </c>
    </row>
    <row r="1619" spans="1:45">
      <c r="A1619">
        <v>23</v>
      </c>
      <c r="B1619">
        <v>23</v>
      </c>
      <c r="C1619">
        <v>2024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</v>
      </c>
      <c r="K1619">
        <v>99</v>
      </c>
      <c r="L1619">
        <v>1</v>
      </c>
      <c r="M1619">
        <v>99</v>
      </c>
      <c r="N1619">
        <v>99</v>
      </c>
      <c r="O1619">
        <v>99</v>
      </c>
      <c r="P1619">
        <v>99</v>
      </c>
      <c r="R1619">
        <v>0</v>
      </c>
      <c r="AN1619">
        <v>99</v>
      </c>
      <c r="AO1619">
        <v>99</v>
      </c>
      <c r="AP1619">
        <v>26</v>
      </c>
      <c r="AQ1619">
        <v>99</v>
      </c>
    </row>
    <row r="1620" spans="1:45">
      <c r="A1620">
        <v>23</v>
      </c>
      <c r="B1620">
        <v>24</v>
      </c>
      <c r="C1620">
        <v>2024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</v>
      </c>
      <c r="K1620">
        <v>99</v>
      </c>
      <c r="L1620">
        <v>1</v>
      </c>
      <c r="M1620">
        <v>99</v>
      </c>
      <c r="N1620">
        <v>99</v>
      </c>
      <c r="O1620">
        <v>99</v>
      </c>
      <c r="P1620">
        <v>99</v>
      </c>
      <c r="R1620">
        <v>0</v>
      </c>
      <c r="AN1620">
        <v>99</v>
      </c>
      <c r="AO1620">
        <v>99</v>
      </c>
      <c r="AP1620">
        <v>27</v>
      </c>
      <c r="AQ1620">
        <v>99</v>
      </c>
    </row>
    <row r="1621" spans="1:45">
      <c r="A1621">
        <v>23</v>
      </c>
      <c r="B1621">
        <v>25</v>
      </c>
      <c r="C1621">
        <v>2024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</v>
      </c>
      <c r="K1621">
        <v>99</v>
      </c>
      <c r="L1621">
        <v>1</v>
      </c>
      <c r="M1621">
        <v>99</v>
      </c>
      <c r="N1621">
        <v>99</v>
      </c>
      <c r="O1621">
        <v>99</v>
      </c>
      <c r="P1621">
        <v>99</v>
      </c>
      <c r="R1621">
        <v>0</v>
      </c>
      <c r="AN1621">
        <v>99</v>
      </c>
      <c r="AO1621">
        <v>99</v>
      </c>
      <c r="AP1621">
        <v>28</v>
      </c>
      <c r="AQ1621">
        <v>99</v>
      </c>
    </row>
    <row r="1622" spans="1:45">
      <c r="A1622">
        <v>23</v>
      </c>
      <c r="B1622">
        <v>26</v>
      </c>
      <c r="C1622">
        <v>2024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</v>
      </c>
      <c r="K1622">
        <v>99</v>
      </c>
      <c r="L1622">
        <v>1</v>
      </c>
      <c r="M1622">
        <v>99</v>
      </c>
      <c r="N1622">
        <v>99</v>
      </c>
      <c r="O1622">
        <v>99</v>
      </c>
      <c r="P1622">
        <v>99</v>
      </c>
      <c r="R1622">
        <v>0</v>
      </c>
      <c r="AN1622">
        <v>99</v>
      </c>
      <c r="AO1622">
        <v>99</v>
      </c>
      <c r="AP1622">
        <v>29</v>
      </c>
      <c r="AQ1622">
        <v>99</v>
      </c>
    </row>
    <row r="1623" spans="1:45">
      <c r="A1623">
        <v>23</v>
      </c>
      <c r="B1623">
        <v>27</v>
      </c>
      <c r="C1623">
        <v>2024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</v>
      </c>
      <c r="K1623">
        <v>99</v>
      </c>
      <c r="L1623">
        <v>1</v>
      </c>
      <c r="M1623">
        <v>99</v>
      </c>
      <c r="N1623">
        <v>99</v>
      </c>
      <c r="O1623">
        <v>99</v>
      </c>
      <c r="P1623">
        <v>99</v>
      </c>
      <c r="R1623">
        <v>0</v>
      </c>
      <c r="AN1623">
        <v>99</v>
      </c>
      <c r="AO1623">
        <v>99</v>
      </c>
      <c r="AP1623">
        <v>30</v>
      </c>
      <c r="AQ1623">
        <v>99</v>
      </c>
    </row>
    <row r="1624" spans="1:45">
      <c r="A1624">
        <v>23</v>
      </c>
      <c r="B1624">
        <v>28</v>
      </c>
      <c r="C1624">
        <v>2024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</v>
      </c>
      <c r="K1624">
        <v>99</v>
      </c>
      <c r="L1624">
        <v>1</v>
      </c>
      <c r="M1624">
        <v>99</v>
      </c>
      <c r="N1624">
        <v>99</v>
      </c>
      <c r="O1624">
        <v>99</v>
      </c>
      <c r="P1624">
        <v>99</v>
      </c>
      <c r="R1624">
        <v>0</v>
      </c>
      <c r="AN1624">
        <v>99</v>
      </c>
      <c r="AO1624">
        <v>99</v>
      </c>
      <c r="AP1624">
        <v>31</v>
      </c>
      <c r="AQ1624">
        <v>99</v>
      </c>
    </row>
    <row r="1625" spans="1:45">
      <c r="A1625">
        <v>23</v>
      </c>
      <c r="B1625">
        <v>29</v>
      </c>
      <c r="C1625">
        <v>2024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</v>
      </c>
      <c r="K1625">
        <v>99</v>
      </c>
      <c r="L1625">
        <v>1</v>
      </c>
      <c r="M1625">
        <v>99</v>
      </c>
      <c r="N1625">
        <v>99</v>
      </c>
      <c r="O1625">
        <v>99</v>
      </c>
      <c r="P1625">
        <v>99</v>
      </c>
      <c r="R1625">
        <v>0</v>
      </c>
      <c r="AN1625">
        <v>99</v>
      </c>
      <c r="AO1625">
        <v>99</v>
      </c>
      <c r="AP1625">
        <v>32</v>
      </c>
      <c r="AQ1625">
        <v>99</v>
      </c>
    </row>
    <row r="1626" spans="1:45">
      <c r="A1626">
        <v>23</v>
      </c>
      <c r="B1626">
        <v>30</v>
      </c>
      <c r="C1626">
        <v>2024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</v>
      </c>
      <c r="K1626">
        <v>99</v>
      </c>
      <c r="L1626">
        <v>1</v>
      </c>
      <c r="M1626">
        <v>99</v>
      </c>
      <c r="N1626">
        <v>99</v>
      </c>
      <c r="O1626">
        <v>99</v>
      </c>
      <c r="P1626">
        <v>99</v>
      </c>
      <c r="R1626">
        <v>0</v>
      </c>
      <c r="AN1626">
        <v>99</v>
      </c>
      <c r="AO1626">
        <v>99</v>
      </c>
      <c r="AP1626">
        <v>33</v>
      </c>
      <c r="AQ1626">
        <v>99</v>
      </c>
    </row>
    <row r="1627" spans="1:45">
      <c r="A1627">
        <v>23</v>
      </c>
      <c r="B1627">
        <v>31</v>
      </c>
      <c r="C1627">
        <v>2024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</v>
      </c>
      <c r="K1627">
        <v>99</v>
      </c>
      <c r="L1627">
        <v>1</v>
      </c>
      <c r="M1627">
        <v>99</v>
      </c>
      <c r="N1627">
        <v>99</v>
      </c>
      <c r="O1627">
        <v>99</v>
      </c>
      <c r="P1627">
        <v>99</v>
      </c>
      <c r="R1627">
        <v>0</v>
      </c>
      <c r="AN1627">
        <v>99</v>
      </c>
      <c r="AO1627">
        <v>99</v>
      </c>
      <c r="AP1627">
        <v>34</v>
      </c>
      <c r="AQ1627">
        <v>99</v>
      </c>
    </row>
    <row r="1628" spans="1:45">
      <c r="A1628">
        <v>23</v>
      </c>
      <c r="B1628">
        <v>32</v>
      </c>
      <c r="C1628">
        <v>2024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</v>
      </c>
      <c r="K1628">
        <v>99</v>
      </c>
      <c r="L1628">
        <v>1</v>
      </c>
      <c r="M1628">
        <v>99</v>
      </c>
      <c r="N1628">
        <v>99</v>
      </c>
      <c r="O1628">
        <v>99</v>
      </c>
      <c r="P1628">
        <v>99</v>
      </c>
      <c r="R1628">
        <v>0</v>
      </c>
      <c r="AN1628">
        <v>99</v>
      </c>
      <c r="AO1628">
        <v>99</v>
      </c>
      <c r="AP1628">
        <v>39</v>
      </c>
      <c r="AQ1628">
        <v>99</v>
      </c>
    </row>
    <row r="1629" spans="1:45">
      <c r="A1629">
        <v>23</v>
      </c>
      <c r="B1629">
        <v>33</v>
      </c>
      <c r="C1629">
        <v>2024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</v>
      </c>
      <c r="K1629">
        <v>99</v>
      </c>
      <c r="L1629">
        <v>1</v>
      </c>
      <c r="M1629">
        <v>99</v>
      </c>
      <c r="N1629">
        <v>99</v>
      </c>
      <c r="O1629">
        <v>99</v>
      </c>
      <c r="P1629">
        <v>99</v>
      </c>
      <c r="R1629">
        <v>0</v>
      </c>
      <c r="AN1629">
        <v>99</v>
      </c>
      <c r="AO1629">
        <v>99</v>
      </c>
      <c r="AP1629">
        <v>40</v>
      </c>
      <c r="AQ1629">
        <v>99</v>
      </c>
    </row>
    <row r="1630" spans="1:45">
      <c r="A1630">
        <v>23</v>
      </c>
      <c r="B1630">
        <v>34</v>
      </c>
      <c r="C1630">
        <v>2024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</v>
      </c>
      <c r="K1630">
        <v>99</v>
      </c>
      <c r="L1630">
        <v>1</v>
      </c>
      <c r="M1630">
        <v>99</v>
      </c>
      <c r="N1630">
        <v>99</v>
      </c>
      <c r="O1630">
        <v>99</v>
      </c>
      <c r="P1630">
        <v>99</v>
      </c>
      <c r="Q1630">
        <v>4</v>
      </c>
      <c r="R1630">
        <v>4</v>
      </c>
      <c r="S1630">
        <v>1</v>
      </c>
      <c r="T1630">
        <v>4.25</v>
      </c>
      <c r="U1630">
        <v>158.80000000000001</v>
      </c>
      <c r="V1630">
        <v>0</v>
      </c>
      <c r="W1630">
        <v>0</v>
      </c>
      <c r="X1630">
        <v>0</v>
      </c>
      <c r="Y1630">
        <v>20.432939093532312</v>
      </c>
      <c r="Z1630">
        <v>0</v>
      </c>
      <c r="AA1630">
        <v>1.0897247358851685</v>
      </c>
      <c r="AC1630">
        <v>-66.468222623128042</v>
      </c>
      <c r="AE1630">
        <v>0.12678288431061804</v>
      </c>
      <c r="AF1630">
        <v>8.7681713172576198E-2</v>
      </c>
      <c r="AG1630">
        <v>608.75</v>
      </c>
      <c r="AH1630">
        <v>100</v>
      </c>
      <c r="AI1630">
        <v>100</v>
      </c>
      <c r="AJ1630">
        <v>145.3227012548281</v>
      </c>
      <c r="AK1630">
        <v>85.15611331865199</v>
      </c>
      <c r="AL1630">
        <v>-95.627578893133105</v>
      </c>
      <c r="AN1630">
        <v>99</v>
      </c>
      <c r="AO1630">
        <v>99</v>
      </c>
      <c r="AP1630">
        <v>98</v>
      </c>
      <c r="AQ1630">
        <v>99</v>
      </c>
      <c r="AR1630">
        <v>214.25</v>
      </c>
      <c r="AS1630">
        <v>16.534511247730681</v>
      </c>
    </row>
    <row r="1631" spans="1:45">
      <c r="A1631">
        <v>23</v>
      </c>
      <c r="B1631">
        <v>35</v>
      </c>
      <c r="C1631">
        <v>2024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</v>
      </c>
      <c r="K1631">
        <v>99</v>
      </c>
      <c r="L1631">
        <v>1</v>
      </c>
      <c r="M1631">
        <v>99</v>
      </c>
      <c r="N1631">
        <v>99</v>
      </c>
      <c r="O1631">
        <v>99</v>
      </c>
      <c r="P1631">
        <v>99</v>
      </c>
      <c r="R1631">
        <v>0</v>
      </c>
      <c r="AN1631">
        <v>99</v>
      </c>
      <c r="AO1631">
        <v>99</v>
      </c>
      <c r="AP1631">
        <v>99</v>
      </c>
      <c r="AQ1631">
        <v>99</v>
      </c>
    </row>
    <row r="1632" spans="1:45">
      <c r="A1632">
        <v>23</v>
      </c>
      <c r="B1632">
        <v>36</v>
      </c>
      <c r="C1632">
        <v>2024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</v>
      </c>
      <c r="K1632">
        <v>99</v>
      </c>
      <c r="L1632">
        <v>2</v>
      </c>
      <c r="M1632">
        <v>99</v>
      </c>
      <c r="N1632">
        <v>99</v>
      </c>
      <c r="O1632">
        <v>99</v>
      </c>
      <c r="P1632">
        <v>99</v>
      </c>
      <c r="Q1632">
        <v>145</v>
      </c>
      <c r="R1632">
        <v>166</v>
      </c>
      <c r="S1632">
        <v>2</v>
      </c>
      <c r="T1632">
        <v>4.5542168674698793</v>
      </c>
      <c r="U1632">
        <v>157.41626506024096</v>
      </c>
      <c r="V1632">
        <v>0</v>
      </c>
      <c r="W1632">
        <v>7.2289156626506017</v>
      </c>
      <c r="X1632">
        <v>0</v>
      </c>
      <c r="Y1632">
        <v>36.461351553865619</v>
      </c>
      <c r="Z1632">
        <v>0</v>
      </c>
      <c r="AA1632">
        <v>1.2730100184937163</v>
      </c>
      <c r="AC1632">
        <v>58.582781397035241</v>
      </c>
      <c r="AE1632">
        <v>1.7336814621409919</v>
      </c>
      <c r="AF1632">
        <v>1.2451218104805195</v>
      </c>
      <c r="AG1632">
        <v>616.37349397590378</v>
      </c>
      <c r="AH1632">
        <v>100</v>
      </c>
      <c r="AI1632">
        <v>0</v>
      </c>
      <c r="AJ1632">
        <v>97.753650391688566</v>
      </c>
      <c r="AK1632">
        <v>62.527736604478825</v>
      </c>
      <c r="AL1632">
        <v>33.710355104016728</v>
      </c>
      <c r="AN1632">
        <v>99</v>
      </c>
      <c r="AO1632">
        <v>99</v>
      </c>
      <c r="AP1632">
        <v>1</v>
      </c>
      <c r="AQ1632">
        <v>99</v>
      </c>
      <c r="AR1632">
        <v>195.81927710843377</v>
      </c>
      <c r="AS1632">
        <v>20.486398407589352</v>
      </c>
    </row>
    <row r="1633" spans="1:45">
      <c r="A1633">
        <v>23</v>
      </c>
      <c r="B1633">
        <v>37</v>
      </c>
      <c r="C1633">
        <v>2024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</v>
      </c>
      <c r="K1633">
        <v>99</v>
      </c>
      <c r="L1633">
        <v>2</v>
      </c>
      <c r="M1633">
        <v>99</v>
      </c>
      <c r="N1633">
        <v>99</v>
      </c>
      <c r="O1633">
        <v>99</v>
      </c>
      <c r="P1633">
        <v>99</v>
      </c>
      <c r="Q1633">
        <v>16</v>
      </c>
      <c r="R1633">
        <v>20</v>
      </c>
      <c r="S1633">
        <v>2</v>
      </c>
      <c r="T1633">
        <v>5.7</v>
      </c>
      <c r="U1633">
        <v>136.08500000000001</v>
      </c>
      <c r="V1633">
        <v>0</v>
      </c>
      <c r="W1633">
        <v>30</v>
      </c>
      <c r="X1633">
        <v>0</v>
      </c>
      <c r="Y1633">
        <v>28.413892288808203</v>
      </c>
      <c r="Z1633">
        <v>0</v>
      </c>
      <c r="AA1633">
        <v>1.5198684153570652</v>
      </c>
      <c r="AC1633">
        <v>72.236256446294405</v>
      </c>
      <c r="AE1633">
        <v>8.7719298245614024</v>
      </c>
      <c r="AF1633">
        <v>6.5236827156084685</v>
      </c>
      <c r="AG1633">
        <v>617.9</v>
      </c>
      <c r="AH1633">
        <v>100</v>
      </c>
      <c r="AI1633">
        <v>0</v>
      </c>
      <c r="AJ1633">
        <v>97.728654958512763</v>
      </c>
      <c r="AK1633">
        <v>65.709438048265881</v>
      </c>
      <c r="AL1633">
        <v>59.39353054024064</v>
      </c>
      <c r="AN1633">
        <v>99</v>
      </c>
      <c r="AO1633">
        <v>99</v>
      </c>
      <c r="AP1633">
        <v>2</v>
      </c>
      <c r="AQ1633">
        <v>99</v>
      </c>
      <c r="AR1633">
        <v>188.5</v>
      </c>
      <c r="AS1633">
        <v>19.955518141901152</v>
      </c>
    </row>
    <row r="1634" spans="1:45">
      <c r="A1634">
        <v>23</v>
      </c>
      <c r="B1634">
        <v>38</v>
      </c>
      <c r="C1634">
        <v>2024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</v>
      </c>
      <c r="K1634">
        <v>99</v>
      </c>
      <c r="L1634">
        <v>2</v>
      </c>
      <c r="M1634">
        <v>99</v>
      </c>
      <c r="N1634">
        <v>99</v>
      </c>
      <c r="O1634">
        <v>99</v>
      </c>
      <c r="P1634">
        <v>99</v>
      </c>
      <c r="Q1634">
        <v>6</v>
      </c>
      <c r="R1634">
        <v>12</v>
      </c>
      <c r="S1634">
        <v>2</v>
      </c>
      <c r="T1634">
        <v>5.4166666666666679</v>
      </c>
      <c r="U1634">
        <v>120.5</v>
      </c>
      <c r="V1634">
        <v>0</v>
      </c>
      <c r="W1634">
        <v>41.666666666666657</v>
      </c>
      <c r="X1634">
        <v>0</v>
      </c>
      <c r="Y1634">
        <v>29.913040634479156</v>
      </c>
      <c r="Z1634">
        <v>0</v>
      </c>
      <c r="AA1634">
        <v>1.6562172428626476</v>
      </c>
      <c r="AC1634">
        <v>73.320895453423987</v>
      </c>
      <c r="AE1634">
        <v>8.9552238805970141</v>
      </c>
      <c r="AF1634">
        <v>7.7277852894178496</v>
      </c>
      <c r="AG1634">
        <v>607.91666666666652</v>
      </c>
      <c r="AH1634">
        <v>100</v>
      </c>
      <c r="AI1634">
        <v>0</v>
      </c>
      <c r="AJ1634">
        <v>66.199771315483005</v>
      </c>
      <c r="AK1634">
        <v>-46.980500753020621</v>
      </c>
      <c r="AL1634">
        <v>-58.796580277145395</v>
      </c>
      <c r="AN1634">
        <v>99</v>
      </c>
      <c r="AO1634">
        <v>99</v>
      </c>
      <c r="AP1634">
        <v>3</v>
      </c>
      <c r="AQ1634">
        <v>99</v>
      </c>
      <c r="AR1634">
        <v>180.75</v>
      </c>
      <c r="AS1634">
        <v>19.888005213345963</v>
      </c>
    </row>
    <row r="1635" spans="1:45">
      <c r="A1635">
        <v>23</v>
      </c>
      <c r="B1635">
        <v>39</v>
      </c>
      <c r="C1635">
        <v>2024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</v>
      </c>
      <c r="K1635">
        <v>99</v>
      </c>
      <c r="L1635">
        <v>2</v>
      </c>
      <c r="M1635">
        <v>99</v>
      </c>
      <c r="N1635">
        <v>99</v>
      </c>
      <c r="O1635">
        <v>99</v>
      </c>
      <c r="P1635">
        <v>99</v>
      </c>
      <c r="Q1635">
        <v>1</v>
      </c>
      <c r="R1635">
        <v>1</v>
      </c>
      <c r="S1635">
        <v>2</v>
      </c>
      <c r="T1635">
        <v>3</v>
      </c>
      <c r="U1635">
        <v>76.600000000000023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E1635">
        <v>3.2258064516129026</v>
      </c>
      <c r="AF1635">
        <v>1.6672833728750842</v>
      </c>
      <c r="AG1635">
        <v>533</v>
      </c>
      <c r="AH1635">
        <v>100</v>
      </c>
      <c r="AI1635">
        <v>0</v>
      </c>
      <c r="AJ1635">
        <v>0</v>
      </c>
      <c r="AN1635">
        <v>99</v>
      </c>
      <c r="AO1635">
        <v>99</v>
      </c>
      <c r="AP1635">
        <v>4</v>
      </c>
      <c r="AQ1635">
        <v>99</v>
      </c>
      <c r="AR1635">
        <v>165</v>
      </c>
      <c r="AS1635">
        <v>17.141108050198962</v>
      </c>
    </row>
    <row r="1636" spans="1:45">
      <c r="A1636">
        <v>23</v>
      </c>
      <c r="B1636">
        <v>40</v>
      </c>
      <c r="C1636">
        <v>2024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</v>
      </c>
      <c r="K1636">
        <v>99</v>
      </c>
      <c r="L1636">
        <v>2</v>
      </c>
      <c r="M1636">
        <v>99</v>
      </c>
      <c r="N1636">
        <v>99</v>
      </c>
      <c r="O1636">
        <v>99</v>
      </c>
      <c r="P1636">
        <v>99</v>
      </c>
      <c r="Q1636">
        <v>1</v>
      </c>
      <c r="R1636">
        <v>1</v>
      </c>
      <c r="S1636">
        <v>2</v>
      </c>
      <c r="T1636">
        <v>4</v>
      </c>
      <c r="U1636">
        <v>107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E1636">
        <v>5.882352941176471</v>
      </c>
      <c r="AF1636">
        <v>4.8414098909551582</v>
      </c>
      <c r="AG1636">
        <v>602</v>
      </c>
      <c r="AH1636">
        <v>100</v>
      </c>
      <c r="AI1636">
        <v>0</v>
      </c>
      <c r="AJ1636">
        <v>0</v>
      </c>
      <c r="AN1636">
        <v>99</v>
      </c>
      <c r="AO1636">
        <v>99</v>
      </c>
      <c r="AP1636">
        <v>5</v>
      </c>
      <c r="AQ1636">
        <v>99</v>
      </c>
      <c r="AR1636">
        <v>174</v>
      </c>
      <c r="AS1636">
        <v>20.311221057459111</v>
      </c>
    </row>
    <row r="1637" spans="1:45">
      <c r="A1637">
        <v>23</v>
      </c>
      <c r="B1637">
        <v>41</v>
      </c>
      <c r="C1637">
        <v>2024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</v>
      </c>
      <c r="K1637">
        <v>99</v>
      </c>
      <c r="L1637">
        <v>2</v>
      </c>
      <c r="M1637">
        <v>99</v>
      </c>
      <c r="N1637">
        <v>99</v>
      </c>
      <c r="O1637">
        <v>99</v>
      </c>
      <c r="P1637">
        <v>99</v>
      </c>
      <c r="Q1637">
        <v>3</v>
      </c>
      <c r="R1637">
        <v>5</v>
      </c>
      <c r="S1637">
        <v>2</v>
      </c>
      <c r="T1637">
        <v>5</v>
      </c>
      <c r="U1637">
        <v>144.84</v>
      </c>
      <c r="V1637">
        <v>0</v>
      </c>
      <c r="W1637">
        <v>0</v>
      </c>
      <c r="X1637">
        <v>0</v>
      </c>
      <c r="Y1637">
        <v>28.753824093501059</v>
      </c>
      <c r="Z1637">
        <v>0</v>
      </c>
      <c r="AA1637">
        <v>0.63245553203367599</v>
      </c>
      <c r="AC1637">
        <v>53.119199202674096</v>
      </c>
      <c r="AE1637">
        <v>11.627906976744184</v>
      </c>
      <c r="AF1637">
        <v>10.323739468844888</v>
      </c>
      <c r="AG1637">
        <v>601.4</v>
      </c>
      <c r="AH1637">
        <v>100</v>
      </c>
      <c r="AI1637">
        <v>0</v>
      </c>
      <c r="AJ1637">
        <v>26.249571425073544</v>
      </c>
      <c r="AK1637">
        <v>72.687038318877939</v>
      </c>
      <c r="AL1637">
        <v>63.848934245391987</v>
      </c>
      <c r="AN1637">
        <v>99</v>
      </c>
      <c r="AO1637">
        <v>99</v>
      </c>
      <c r="AP1637">
        <v>6</v>
      </c>
      <c r="AQ1637">
        <v>99</v>
      </c>
      <c r="AR1637">
        <v>190.2</v>
      </c>
      <c r="AS1637">
        <v>20.789855034980029</v>
      </c>
    </row>
    <row r="1638" spans="1:45">
      <c r="A1638">
        <v>23</v>
      </c>
      <c r="B1638">
        <v>42</v>
      </c>
      <c r="C1638">
        <v>2024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</v>
      </c>
      <c r="K1638">
        <v>99</v>
      </c>
      <c r="L1638">
        <v>2</v>
      </c>
      <c r="M1638">
        <v>99</v>
      </c>
      <c r="N1638">
        <v>99</v>
      </c>
      <c r="O1638">
        <v>99</v>
      </c>
      <c r="P1638">
        <v>99</v>
      </c>
      <c r="R1638">
        <v>0</v>
      </c>
      <c r="AN1638">
        <v>99</v>
      </c>
      <c r="AO1638">
        <v>99</v>
      </c>
      <c r="AP1638">
        <v>7</v>
      </c>
      <c r="AQ1638">
        <v>99</v>
      </c>
    </row>
    <row r="1639" spans="1:45">
      <c r="A1639">
        <v>23</v>
      </c>
      <c r="B1639">
        <v>43</v>
      </c>
      <c r="C1639">
        <v>2024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</v>
      </c>
      <c r="K1639">
        <v>99</v>
      </c>
      <c r="L1639">
        <v>2</v>
      </c>
      <c r="M1639">
        <v>99</v>
      </c>
      <c r="N1639">
        <v>99</v>
      </c>
      <c r="O1639">
        <v>99</v>
      </c>
      <c r="P1639">
        <v>99</v>
      </c>
      <c r="Q1639">
        <v>2</v>
      </c>
      <c r="R1639">
        <v>2</v>
      </c>
      <c r="S1639">
        <v>2</v>
      </c>
      <c r="T1639">
        <v>4.5</v>
      </c>
      <c r="U1639">
        <v>77.900000000000006</v>
      </c>
      <c r="V1639">
        <v>0</v>
      </c>
      <c r="W1639">
        <v>0</v>
      </c>
      <c r="X1639">
        <v>0</v>
      </c>
      <c r="Y1639">
        <v>19.099999999999987</v>
      </c>
      <c r="Z1639">
        <v>0</v>
      </c>
      <c r="AA1639">
        <v>1.5</v>
      </c>
      <c r="AC1639">
        <v>99.999999999999986</v>
      </c>
      <c r="AE1639">
        <v>1.5873015873015868</v>
      </c>
      <c r="AF1639">
        <v>0.91448561651474181</v>
      </c>
      <c r="AG1639">
        <v>578.5</v>
      </c>
      <c r="AH1639">
        <v>100</v>
      </c>
      <c r="AI1639">
        <v>0</v>
      </c>
      <c r="AJ1639">
        <v>141.5</v>
      </c>
      <c r="AK1639">
        <v>100.00000000000011</v>
      </c>
      <c r="AL1639">
        <v>100</v>
      </c>
      <c r="AN1639">
        <v>99</v>
      </c>
      <c r="AO1639">
        <v>99</v>
      </c>
      <c r="AP1639">
        <v>8</v>
      </c>
      <c r="AQ1639">
        <v>99</v>
      </c>
      <c r="AR1639">
        <v>158.5</v>
      </c>
      <c r="AS1639">
        <v>19.170955589315714</v>
      </c>
    </row>
    <row r="1640" spans="1:45">
      <c r="A1640">
        <v>23</v>
      </c>
      <c r="B1640">
        <v>44</v>
      </c>
      <c r="C1640">
        <v>2024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</v>
      </c>
      <c r="K1640">
        <v>99</v>
      </c>
      <c r="L1640">
        <v>2</v>
      </c>
      <c r="M1640">
        <v>99</v>
      </c>
      <c r="N1640">
        <v>99</v>
      </c>
      <c r="O1640">
        <v>99</v>
      </c>
      <c r="P1640">
        <v>99</v>
      </c>
      <c r="Q1640">
        <v>25</v>
      </c>
      <c r="R1640">
        <v>32</v>
      </c>
      <c r="S1640">
        <v>2</v>
      </c>
      <c r="T1640">
        <v>4.9375</v>
      </c>
      <c r="U1640">
        <v>180.27187499999997</v>
      </c>
      <c r="V1640">
        <v>0</v>
      </c>
      <c r="W1640">
        <v>15.625</v>
      </c>
      <c r="X1640">
        <v>0</v>
      </c>
      <c r="Y1640">
        <v>36.033328620658871</v>
      </c>
      <c r="Z1640">
        <v>0</v>
      </c>
      <c r="AA1640">
        <v>1.297533718251668</v>
      </c>
      <c r="AC1640">
        <v>39.390878718596241</v>
      </c>
      <c r="AE1640">
        <v>8.1012658227848089</v>
      </c>
      <c r="AF1640">
        <v>6.2096136147126737</v>
      </c>
      <c r="AG1640">
        <v>604.15625</v>
      </c>
      <c r="AH1640">
        <v>100</v>
      </c>
      <c r="AI1640">
        <v>0</v>
      </c>
      <c r="AJ1640">
        <v>111.12777256805563</v>
      </c>
      <c r="AK1640">
        <v>62.125301311922179</v>
      </c>
      <c r="AL1640">
        <v>13.50873232227957</v>
      </c>
      <c r="AN1640">
        <v>99</v>
      </c>
      <c r="AO1640">
        <v>99</v>
      </c>
      <c r="AP1640">
        <v>9</v>
      </c>
      <c r="AQ1640">
        <v>99</v>
      </c>
      <c r="AR1640">
        <v>203.875</v>
      </c>
      <c r="AS1640">
        <v>20.965490379763754</v>
      </c>
    </row>
    <row r="1641" spans="1:45">
      <c r="A1641">
        <v>23</v>
      </c>
      <c r="B1641">
        <v>45</v>
      </c>
      <c r="C1641">
        <v>2024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</v>
      </c>
      <c r="K1641">
        <v>99</v>
      </c>
      <c r="L1641">
        <v>2</v>
      </c>
      <c r="M1641">
        <v>99</v>
      </c>
      <c r="N1641">
        <v>99</v>
      </c>
      <c r="O1641">
        <v>99</v>
      </c>
      <c r="P1641">
        <v>99</v>
      </c>
      <c r="R1641">
        <v>0</v>
      </c>
      <c r="AN1641">
        <v>99</v>
      </c>
      <c r="AO1641">
        <v>99</v>
      </c>
      <c r="AP1641">
        <v>10</v>
      </c>
      <c r="AQ1641">
        <v>99</v>
      </c>
    </row>
    <row r="1642" spans="1:45">
      <c r="A1642">
        <v>23</v>
      </c>
      <c r="B1642">
        <v>46</v>
      </c>
      <c r="C1642">
        <v>2024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</v>
      </c>
      <c r="K1642">
        <v>99</v>
      </c>
      <c r="L1642">
        <v>2</v>
      </c>
      <c r="M1642">
        <v>99</v>
      </c>
      <c r="N1642">
        <v>99</v>
      </c>
      <c r="O1642">
        <v>99</v>
      </c>
      <c r="P1642">
        <v>99</v>
      </c>
      <c r="Q1642">
        <v>3</v>
      </c>
      <c r="R1642">
        <v>3</v>
      </c>
      <c r="S1642">
        <v>2</v>
      </c>
      <c r="T1642">
        <v>4</v>
      </c>
      <c r="U1642">
        <v>169.93333333333328</v>
      </c>
      <c r="V1642">
        <v>0</v>
      </c>
      <c r="W1642">
        <v>0</v>
      </c>
      <c r="X1642">
        <v>0</v>
      </c>
      <c r="Y1642">
        <v>23.875836227356778</v>
      </c>
      <c r="Z1642">
        <v>0</v>
      </c>
      <c r="AA1642">
        <v>0.81649658092772603</v>
      </c>
      <c r="AC1642">
        <v>-38.472313379801697</v>
      </c>
      <c r="AE1642">
        <v>8.8235294117647047</v>
      </c>
      <c r="AF1642">
        <v>7.1524776923508604</v>
      </c>
      <c r="AG1642">
        <v>614.66666666666652</v>
      </c>
      <c r="AH1642">
        <v>100</v>
      </c>
      <c r="AI1642">
        <v>0</v>
      </c>
      <c r="AJ1642">
        <v>29.16999980954601</v>
      </c>
      <c r="AK1642">
        <v>8.2720134852105929</v>
      </c>
      <c r="AL1642">
        <v>-95.169296992788475</v>
      </c>
      <c r="AN1642">
        <v>99</v>
      </c>
      <c r="AO1642">
        <v>99</v>
      </c>
      <c r="AP1642">
        <v>11</v>
      </c>
      <c r="AQ1642">
        <v>99</v>
      </c>
      <c r="AR1642">
        <v>200</v>
      </c>
      <c r="AS1642">
        <v>21.12155577423253</v>
      </c>
    </row>
    <row r="1643" spans="1:45">
      <c r="A1643">
        <v>23</v>
      </c>
      <c r="B1643">
        <v>47</v>
      </c>
      <c r="C1643">
        <v>2024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</v>
      </c>
      <c r="K1643">
        <v>99</v>
      </c>
      <c r="L1643">
        <v>2</v>
      </c>
      <c r="M1643">
        <v>99</v>
      </c>
      <c r="N1643">
        <v>99</v>
      </c>
      <c r="O1643">
        <v>99</v>
      </c>
      <c r="P1643">
        <v>99</v>
      </c>
      <c r="R1643">
        <v>0</v>
      </c>
      <c r="AN1643">
        <v>99</v>
      </c>
      <c r="AO1643">
        <v>99</v>
      </c>
      <c r="AP1643">
        <v>12</v>
      </c>
      <c r="AQ1643">
        <v>99</v>
      </c>
    </row>
    <row r="1644" spans="1:45">
      <c r="A1644">
        <v>23</v>
      </c>
      <c r="B1644">
        <v>48</v>
      </c>
      <c r="C1644">
        <v>2024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</v>
      </c>
      <c r="K1644">
        <v>99</v>
      </c>
      <c r="L1644">
        <v>2</v>
      </c>
      <c r="M1644">
        <v>99</v>
      </c>
      <c r="N1644">
        <v>99</v>
      </c>
      <c r="O1644">
        <v>99</v>
      </c>
      <c r="P1644">
        <v>99</v>
      </c>
      <c r="R1644">
        <v>0</v>
      </c>
      <c r="AN1644">
        <v>99</v>
      </c>
      <c r="AO1644">
        <v>99</v>
      </c>
      <c r="AP1644">
        <v>13</v>
      </c>
      <c r="AQ1644">
        <v>99</v>
      </c>
    </row>
    <row r="1645" spans="1:45">
      <c r="A1645">
        <v>23</v>
      </c>
      <c r="B1645">
        <v>49</v>
      </c>
      <c r="C1645">
        <v>2024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</v>
      </c>
      <c r="K1645">
        <v>99</v>
      </c>
      <c r="L1645">
        <v>2</v>
      </c>
      <c r="M1645">
        <v>99</v>
      </c>
      <c r="N1645">
        <v>99</v>
      </c>
      <c r="O1645">
        <v>99</v>
      </c>
      <c r="P1645">
        <v>99</v>
      </c>
      <c r="R1645">
        <v>0</v>
      </c>
      <c r="AN1645">
        <v>99</v>
      </c>
      <c r="AO1645">
        <v>99</v>
      </c>
      <c r="AP1645">
        <v>14</v>
      </c>
      <c r="AQ1645">
        <v>99</v>
      </c>
    </row>
    <row r="1646" spans="1:45">
      <c r="A1646">
        <v>23</v>
      </c>
      <c r="B1646">
        <v>50</v>
      </c>
      <c r="C1646">
        <v>2024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</v>
      </c>
      <c r="K1646">
        <v>99</v>
      </c>
      <c r="L1646">
        <v>2</v>
      </c>
      <c r="M1646">
        <v>99</v>
      </c>
      <c r="N1646">
        <v>99</v>
      </c>
      <c r="O1646">
        <v>99</v>
      </c>
      <c r="P1646">
        <v>99</v>
      </c>
      <c r="R1646">
        <v>0</v>
      </c>
      <c r="AN1646">
        <v>99</v>
      </c>
      <c r="AO1646">
        <v>99</v>
      </c>
      <c r="AP1646">
        <v>15</v>
      </c>
      <c r="AQ1646">
        <v>99</v>
      </c>
    </row>
    <row r="1647" spans="1:45">
      <c r="A1647">
        <v>23</v>
      </c>
      <c r="B1647">
        <v>51</v>
      </c>
      <c r="C1647">
        <v>2024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</v>
      </c>
      <c r="K1647">
        <v>99</v>
      </c>
      <c r="L1647">
        <v>2</v>
      </c>
      <c r="M1647">
        <v>99</v>
      </c>
      <c r="N1647">
        <v>99</v>
      </c>
      <c r="O1647">
        <v>99</v>
      </c>
      <c r="P1647">
        <v>99</v>
      </c>
      <c r="R1647">
        <v>0</v>
      </c>
      <c r="AN1647">
        <v>99</v>
      </c>
      <c r="AO1647">
        <v>99</v>
      </c>
      <c r="AP1647">
        <v>16</v>
      </c>
      <c r="AQ1647">
        <v>99</v>
      </c>
    </row>
    <row r="1648" spans="1:45">
      <c r="A1648">
        <v>23</v>
      </c>
      <c r="B1648">
        <v>52</v>
      </c>
      <c r="C1648">
        <v>2024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</v>
      </c>
      <c r="K1648">
        <v>99</v>
      </c>
      <c r="L1648">
        <v>2</v>
      </c>
      <c r="M1648">
        <v>99</v>
      </c>
      <c r="N1648">
        <v>99</v>
      </c>
      <c r="O1648">
        <v>99</v>
      </c>
      <c r="P1648">
        <v>99</v>
      </c>
      <c r="R1648">
        <v>0</v>
      </c>
      <c r="AN1648">
        <v>99</v>
      </c>
      <c r="AO1648">
        <v>99</v>
      </c>
      <c r="AP1648">
        <v>17</v>
      </c>
      <c r="AQ1648">
        <v>99</v>
      </c>
    </row>
    <row r="1649" spans="1:45">
      <c r="A1649">
        <v>23</v>
      </c>
      <c r="B1649">
        <v>53</v>
      </c>
      <c r="C1649">
        <v>2024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</v>
      </c>
      <c r="K1649">
        <v>99</v>
      </c>
      <c r="L1649">
        <v>2</v>
      </c>
      <c r="M1649">
        <v>99</v>
      </c>
      <c r="N1649">
        <v>99</v>
      </c>
      <c r="O1649">
        <v>99</v>
      </c>
      <c r="P1649">
        <v>99</v>
      </c>
      <c r="Q1649">
        <v>1</v>
      </c>
      <c r="R1649">
        <v>1</v>
      </c>
      <c r="S1649">
        <v>2</v>
      </c>
      <c r="T1649">
        <v>6</v>
      </c>
      <c r="U1649">
        <v>96.600000000000023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E1649">
        <v>4.7801147227533446E-2</v>
      </c>
      <c r="AF1649">
        <v>2.330143738028162E-2</v>
      </c>
      <c r="AG1649">
        <v>718</v>
      </c>
      <c r="AH1649">
        <v>100</v>
      </c>
      <c r="AI1649">
        <v>100</v>
      </c>
      <c r="AJ1649">
        <v>0</v>
      </c>
      <c r="AN1649">
        <v>99</v>
      </c>
      <c r="AO1649">
        <v>99</v>
      </c>
      <c r="AP1649">
        <v>21</v>
      </c>
      <c r="AQ1649">
        <v>99</v>
      </c>
      <c r="AR1649">
        <v>181</v>
      </c>
      <c r="AS1649">
        <v>16.358218681052005</v>
      </c>
    </row>
    <row r="1650" spans="1:45">
      <c r="A1650">
        <v>23</v>
      </c>
      <c r="B1650">
        <v>54</v>
      </c>
      <c r="C1650">
        <v>2024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</v>
      </c>
      <c r="K1650">
        <v>99</v>
      </c>
      <c r="L1650">
        <v>2</v>
      </c>
      <c r="M1650">
        <v>99</v>
      </c>
      <c r="N1650">
        <v>99</v>
      </c>
      <c r="O1650">
        <v>99</v>
      </c>
      <c r="P1650">
        <v>99</v>
      </c>
      <c r="Q1650">
        <v>1</v>
      </c>
      <c r="R1650">
        <v>1</v>
      </c>
      <c r="S1650">
        <v>2</v>
      </c>
      <c r="T1650">
        <v>2</v>
      </c>
      <c r="U1650">
        <v>57.6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E1650">
        <v>1.9334880123743237E-2</v>
      </c>
      <c r="AF1650">
        <v>4.5370421132029807E-3</v>
      </c>
      <c r="AG1650">
        <v>481</v>
      </c>
      <c r="AH1650">
        <v>100</v>
      </c>
      <c r="AI1650">
        <v>100</v>
      </c>
      <c r="AJ1650">
        <v>0</v>
      </c>
      <c r="AN1650">
        <v>99</v>
      </c>
      <c r="AO1650">
        <v>99</v>
      </c>
      <c r="AP1650">
        <v>22</v>
      </c>
      <c r="AQ1650">
        <v>99</v>
      </c>
      <c r="AR1650">
        <v>147</v>
      </c>
      <c r="AS1650">
        <v>18.258957986452483</v>
      </c>
    </row>
    <row r="1651" spans="1:45">
      <c r="A1651">
        <v>23</v>
      </c>
      <c r="B1651">
        <v>55</v>
      </c>
      <c r="C1651">
        <v>2024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</v>
      </c>
      <c r="K1651">
        <v>99</v>
      </c>
      <c r="L1651">
        <v>2</v>
      </c>
      <c r="M1651">
        <v>99</v>
      </c>
      <c r="N1651">
        <v>99</v>
      </c>
      <c r="O1651">
        <v>99</v>
      </c>
      <c r="P1651">
        <v>99</v>
      </c>
      <c r="Q1651">
        <v>2</v>
      </c>
      <c r="R1651">
        <v>2</v>
      </c>
      <c r="S1651">
        <v>2</v>
      </c>
      <c r="T1651">
        <v>4</v>
      </c>
      <c r="U1651">
        <v>124.85</v>
      </c>
      <c r="V1651">
        <v>0</v>
      </c>
      <c r="W1651">
        <v>0</v>
      </c>
      <c r="X1651">
        <v>0</v>
      </c>
      <c r="Y1651">
        <v>32.75</v>
      </c>
      <c r="Z1651">
        <v>0</v>
      </c>
      <c r="AA1651">
        <v>0</v>
      </c>
      <c r="AE1651">
        <v>3.6866359447004608E-2</v>
      </c>
      <c r="AF1651">
        <v>2.057910440429922E-2</v>
      </c>
      <c r="AG1651">
        <v>690</v>
      </c>
      <c r="AH1651">
        <v>100</v>
      </c>
      <c r="AI1651">
        <v>100</v>
      </c>
      <c r="AJ1651">
        <v>35</v>
      </c>
      <c r="AK1651">
        <v>-100</v>
      </c>
      <c r="AN1651">
        <v>99</v>
      </c>
      <c r="AO1651">
        <v>99</v>
      </c>
      <c r="AP1651">
        <v>23</v>
      </c>
      <c r="AQ1651">
        <v>99</v>
      </c>
      <c r="AR1651">
        <v>182</v>
      </c>
      <c r="AS1651">
        <v>20.233467505676646</v>
      </c>
    </row>
    <row r="1652" spans="1:45">
      <c r="A1652">
        <v>23</v>
      </c>
      <c r="B1652">
        <v>56</v>
      </c>
      <c r="C1652">
        <v>2024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</v>
      </c>
      <c r="K1652">
        <v>99</v>
      </c>
      <c r="L1652">
        <v>2</v>
      </c>
      <c r="M1652">
        <v>99</v>
      </c>
      <c r="N1652">
        <v>99</v>
      </c>
      <c r="O1652">
        <v>99</v>
      </c>
      <c r="P1652">
        <v>99</v>
      </c>
      <c r="R1652">
        <v>0</v>
      </c>
      <c r="AN1652">
        <v>99</v>
      </c>
      <c r="AO1652">
        <v>99</v>
      </c>
      <c r="AP1652">
        <v>24</v>
      </c>
      <c r="AQ1652">
        <v>99</v>
      </c>
    </row>
    <row r="1653" spans="1:45">
      <c r="A1653">
        <v>23</v>
      </c>
      <c r="B1653">
        <v>57</v>
      </c>
      <c r="C1653">
        <v>2024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</v>
      </c>
      <c r="K1653">
        <v>99</v>
      </c>
      <c r="L1653">
        <v>2</v>
      </c>
      <c r="M1653">
        <v>99</v>
      </c>
      <c r="N1653">
        <v>99</v>
      </c>
      <c r="O1653">
        <v>99</v>
      </c>
      <c r="P1653">
        <v>99</v>
      </c>
      <c r="R1653">
        <v>0</v>
      </c>
      <c r="AN1653">
        <v>99</v>
      </c>
      <c r="AO1653">
        <v>99</v>
      </c>
      <c r="AP1653">
        <v>25</v>
      </c>
      <c r="AQ1653">
        <v>99</v>
      </c>
    </row>
    <row r="1654" spans="1:45">
      <c r="A1654">
        <v>23</v>
      </c>
      <c r="B1654">
        <v>58</v>
      </c>
      <c r="C1654">
        <v>2024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</v>
      </c>
      <c r="K1654">
        <v>99</v>
      </c>
      <c r="L1654">
        <v>2</v>
      </c>
      <c r="M1654">
        <v>99</v>
      </c>
      <c r="N1654">
        <v>99</v>
      </c>
      <c r="O1654">
        <v>99</v>
      </c>
      <c r="P1654">
        <v>99</v>
      </c>
      <c r="R1654">
        <v>0</v>
      </c>
      <c r="AN1654">
        <v>99</v>
      </c>
      <c r="AO1654">
        <v>99</v>
      </c>
      <c r="AP1654">
        <v>26</v>
      </c>
      <c r="AQ1654">
        <v>99</v>
      </c>
    </row>
    <row r="1655" spans="1:45">
      <c r="A1655">
        <v>23</v>
      </c>
      <c r="B1655">
        <v>59</v>
      </c>
      <c r="C1655">
        <v>2024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</v>
      </c>
      <c r="K1655">
        <v>99</v>
      </c>
      <c r="L1655">
        <v>2</v>
      </c>
      <c r="M1655">
        <v>99</v>
      </c>
      <c r="N1655">
        <v>99</v>
      </c>
      <c r="O1655">
        <v>99</v>
      </c>
      <c r="P1655">
        <v>99</v>
      </c>
      <c r="Q1655">
        <v>1</v>
      </c>
      <c r="R1655">
        <v>1</v>
      </c>
      <c r="S1655">
        <v>2</v>
      </c>
      <c r="T1655">
        <v>3</v>
      </c>
      <c r="U1655">
        <v>57.6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E1655">
        <v>0.51020408163265307</v>
      </c>
      <c r="AF1655">
        <v>0.23852116875372681</v>
      </c>
      <c r="AG1655">
        <v>566</v>
      </c>
      <c r="AH1655">
        <v>100</v>
      </c>
      <c r="AI1655">
        <v>100</v>
      </c>
      <c r="AJ1655">
        <v>0</v>
      </c>
      <c r="AN1655">
        <v>99</v>
      </c>
      <c r="AO1655">
        <v>99</v>
      </c>
      <c r="AP1655">
        <v>27</v>
      </c>
      <c r="AQ1655">
        <v>99</v>
      </c>
      <c r="AR1655">
        <v>155</v>
      </c>
      <c r="AS1655">
        <v>15.575173710180934</v>
      </c>
    </row>
    <row r="1656" spans="1:45">
      <c r="A1656">
        <v>23</v>
      </c>
      <c r="B1656">
        <v>60</v>
      </c>
      <c r="C1656">
        <v>2024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</v>
      </c>
      <c r="K1656">
        <v>99</v>
      </c>
      <c r="L1656">
        <v>2</v>
      </c>
      <c r="M1656">
        <v>99</v>
      </c>
      <c r="N1656">
        <v>99</v>
      </c>
      <c r="O1656">
        <v>99</v>
      </c>
      <c r="P1656">
        <v>99</v>
      </c>
      <c r="R1656">
        <v>0</v>
      </c>
      <c r="AN1656">
        <v>99</v>
      </c>
      <c r="AO1656">
        <v>99</v>
      </c>
      <c r="AP1656">
        <v>28</v>
      </c>
      <c r="AQ1656">
        <v>99</v>
      </c>
    </row>
    <row r="1657" spans="1:45">
      <c r="A1657">
        <v>23</v>
      </c>
      <c r="B1657">
        <v>61</v>
      </c>
      <c r="C1657">
        <v>2024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</v>
      </c>
      <c r="K1657">
        <v>99</v>
      </c>
      <c r="L1657">
        <v>2</v>
      </c>
      <c r="M1657">
        <v>99</v>
      </c>
      <c r="N1657">
        <v>99</v>
      </c>
      <c r="O1657">
        <v>99</v>
      </c>
      <c r="P1657">
        <v>99</v>
      </c>
      <c r="Q1657">
        <v>2</v>
      </c>
      <c r="R1657">
        <v>4</v>
      </c>
      <c r="S1657">
        <v>2</v>
      </c>
      <c r="T1657">
        <v>3</v>
      </c>
      <c r="U1657">
        <v>45.274999999999999</v>
      </c>
      <c r="V1657">
        <v>0</v>
      </c>
      <c r="W1657">
        <v>0</v>
      </c>
      <c r="X1657">
        <v>0</v>
      </c>
      <c r="Y1657">
        <v>7.418010177938557</v>
      </c>
      <c r="Z1657">
        <v>0</v>
      </c>
      <c r="AA1657">
        <v>1.2247448713915889</v>
      </c>
      <c r="AC1657">
        <v>98.512191598717024</v>
      </c>
      <c r="AE1657">
        <v>2.3391812865497075</v>
      </c>
      <c r="AF1657">
        <v>1.1651322434746805</v>
      </c>
      <c r="AG1657">
        <v>485.75</v>
      </c>
      <c r="AH1657">
        <v>100</v>
      </c>
      <c r="AI1657">
        <v>100</v>
      </c>
      <c r="AJ1657">
        <v>57.971436932337646</v>
      </c>
      <c r="AK1657">
        <v>22.659613540254444</v>
      </c>
      <c r="AL1657">
        <v>22.183029833504474</v>
      </c>
      <c r="AN1657">
        <v>99</v>
      </c>
      <c r="AO1657">
        <v>99</v>
      </c>
      <c r="AP1657">
        <v>29</v>
      </c>
      <c r="AQ1657">
        <v>99</v>
      </c>
      <c r="AR1657">
        <v>140.25</v>
      </c>
      <c r="AS1657">
        <v>16.33535704765066</v>
      </c>
    </row>
    <row r="1658" spans="1:45">
      <c r="A1658">
        <v>23</v>
      </c>
      <c r="B1658">
        <v>62</v>
      </c>
      <c r="C1658">
        <v>2024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</v>
      </c>
      <c r="K1658">
        <v>99</v>
      </c>
      <c r="L1658">
        <v>2</v>
      </c>
      <c r="M1658">
        <v>99</v>
      </c>
      <c r="N1658">
        <v>99</v>
      </c>
      <c r="O1658">
        <v>99</v>
      </c>
      <c r="P1658">
        <v>99</v>
      </c>
      <c r="R1658">
        <v>0</v>
      </c>
      <c r="AN1658">
        <v>99</v>
      </c>
      <c r="AO1658">
        <v>99</v>
      </c>
      <c r="AP1658">
        <v>30</v>
      </c>
      <c r="AQ1658">
        <v>99</v>
      </c>
    </row>
    <row r="1659" spans="1:45">
      <c r="A1659">
        <v>23</v>
      </c>
      <c r="B1659">
        <v>63</v>
      </c>
      <c r="C1659">
        <v>2024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</v>
      </c>
      <c r="K1659">
        <v>99</v>
      </c>
      <c r="L1659">
        <v>2</v>
      </c>
      <c r="M1659">
        <v>99</v>
      </c>
      <c r="N1659">
        <v>99</v>
      </c>
      <c r="O1659">
        <v>99</v>
      </c>
      <c r="P1659">
        <v>99</v>
      </c>
      <c r="R1659">
        <v>0</v>
      </c>
      <c r="AN1659">
        <v>99</v>
      </c>
      <c r="AO1659">
        <v>99</v>
      </c>
      <c r="AP1659">
        <v>31</v>
      </c>
      <c r="AQ1659">
        <v>99</v>
      </c>
    </row>
    <row r="1660" spans="1:45">
      <c r="A1660">
        <v>23</v>
      </c>
      <c r="B1660">
        <v>64</v>
      </c>
      <c r="C1660">
        <v>2024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</v>
      </c>
      <c r="K1660">
        <v>99</v>
      </c>
      <c r="L1660">
        <v>2</v>
      </c>
      <c r="M1660">
        <v>99</v>
      </c>
      <c r="N1660">
        <v>99</v>
      </c>
      <c r="O1660">
        <v>99</v>
      </c>
      <c r="P1660">
        <v>99</v>
      </c>
      <c r="R1660">
        <v>0</v>
      </c>
      <c r="AN1660">
        <v>99</v>
      </c>
      <c r="AO1660">
        <v>99</v>
      </c>
      <c r="AP1660">
        <v>32</v>
      </c>
      <c r="AQ1660">
        <v>99</v>
      </c>
    </row>
    <row r="1661" spans="1:45">
      <c r="A1661">
        <v>23</v>
      </c>
      <c r="B1661">
        <v>65</v>
      </c>
      <c r="C1661">
        <v>2024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</v>
      </c>
      <c r="K1661">
        <v>99</v>
      </c>
      <c r="L1661">
        <v>2</v>
      </c>
      <c r="M1661">
        <v>99</v>
      </c>
      <c r="N1661">
        <v>99</v>
      </c>
      <c r="O1661">
        <v>99</v>
      </c>
      <c r="P1661">
        <v>99</v>
      </c>
      <c r="R1661">
        <v>0</v>
      </c>
      <c r="AN1661">
        <v>99</v>
      </c>
      <c r="AO1661">
        <v>99</v>
      </c>
      <c r="AP1661">
        <v>33</v>
      </c>
      <c r="AQ1661">
        <v>99</v>
      </c>
    </row>
    <row r="1662" spans="1:45">
      <c r="A1662">
        <v>23</v>
      </c>
      <c r="B1662">
        <v>66</v>
      </c>
      <c r="C1662">
        <v>2024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</v>
      </c>
      <c r="K1662">
        <v>99</v>
      </c>
      <c r="L1662">
        <v>2</v>
      </c>
      <c r="M1662">
        <v>99</v>
      </c>
      <c r="N1662">
        <v>99</v>
      </c>
      <c r="O1662">
        <v>99</v>
      </c>
      <c r="P1662">
        <v>99</v>
      </c>
      <c r="R1662">
        <v>0</v>
      </c>
      <c r="AN1662">
        <v>99</v>
      </c>
      <c r="AO1662">
        <v>99</v>
      </c>
      <c r="AP1662">
        <v>34</v>
      </c>
      <c r="AQ1662">
        <v>99</v>
      </c>
    </row>
    <row r="1663" spans="1:45">
      <c r="A1663">
        <v>23</v>
      </c>
      <c r="B1663">
        <v>67</v>
      </c>
      <c r="C1663">
        <v>2024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</v>
      </c>
      <c r="K1663">
        <v>99</v>
      </c>
      <c r="L1663">
        <v>2</v>
      </c>
      <c r="M1663">
        <v>99</v>
      </c>
      <c r="N1663">
        <v>99</v>
      </c>
      <c r="O1663">
        <v>99</v>
      </c>
      <c r="P1663">
        <v>99</v>
      </c>
      <c r="R1663">
        <v>0</v>
      </c>
      <c r="AN1663">
        <v>99</v>
      </c>
      <c r="AO1663">
        <v>99</v>
      </c>
      <c r="AP1663">
        <v>39</v>
      </c>
      <c r="AQ1663">
        <v>99</v>
      </c>
    </row>
    <row r="1664" spans="1:45">
      <c r="A1664">
        <v>23</v>
      </c>
      <c r="B1664">
        <v>68</v>
      </c>
      <c r="C1664">
        <v>2024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</v>
      </c>
      <c r="K1664">
        <v>99</v>
      </c>
      <c r="L1664">
        <v>2</v>
      </c>
      <c r="M1664">
        <v>99</v>
      </c>
      <c r="N1664">
        <v>99</v>
      </c>
      <c r="O1664">
        <v>99</v>
      </c>
      <c r="P1664">
        <v>99</v>
      </c>
      <c r="R1664">
        <v>0</v>
      </c>
      <c r="AN1664">
        <v>99</v>
      </c>
      <c r="AO1664">
        <v>99</v>
      </c>
      <c r="AP1664">
        <v>40</v>
      </c>
      <c r="AQ1664">
        <v>99</v>
      </c>
    </row>
    <row r="1665" spans="1:45">
      <c r="A1665">
        <v>23</v>
      </c>
      <c r="B1665">
        <v>69</v>
      </c>
      <c r="C1665">
        <v>2024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</v>
      </c>
      <c r="K1665">
        <v>99</v>
      </c>
      <c r="L1665">
        <v>2</v>
      </c>
      <c r="M1665">
        <v>99</v>
      </c>
      <c r="N1665">
        <v>99</v>
      </c>
      <c r="O1665">
        <v>99</v>
      </c>
      <c r="P1665">
        <v>99</v>
      </c>
      <c r="Q1665">
        <v>9</v>
      </c>
      <c r="R1665">
        <v>10</v>
      </c>
      <c r="S1665">
        <v>2</v>
      </c>
      <c r="T1665">
        <v>4.0999999999999996</v>
      </c>
      <c r="U1665">
        <v>165.88</v>
      </c>
      <c r="V1665">
        <v>0</v>
      </c>
      <c r="W1665">
        <v>0</v>
      </c>
      <c r="X1665">
        <v>0</v>
      </c>
      <c r="Y1665">
        <v>33.786056295460071</v>
      </c>
      <c r="Z1665">
        <v>0</v>
      </c>
      <c r="AA1665">
        <v>0.830662386291808</v>
      </c>
      <c r="AC1665">
        <v>78.468384515509214</v>
      </c>
      <c r="AE1665">
        <v>0.31695721077654515</v>
      </c>
      <c r="AF1665">
        <v>0.22897737060873655</v>
      </c>
      <c r="AG1665">
        <v>617.9</v>
      </c>
      <c r="AH1665">
        <v>100</v>
      </c>
      <c r="AI1665">
        <v>100</v>
      </c>
      <c r="AJ1665">
        <v>84.33439393272495</v>
      </c>
      <c r="AK1665">
        <v>3.7766116638051752</v>
      </c>
      <c r="AL1665">
        <v>8.0081756009291016</v>
      </c>
      <c r="AN1665">
        <v>99</v>
      </c>
      <c r="AO1665">
        <v>99</v>
      </c>
      <c r="AP1665">
        <v>98</v>
      </c>
      <c r="AQ1665">
        <v>99</v>
      </c>
      <c r="AR1665">
        <v>200.6</v>
      </c>
      <c r="AS1665">
        <v>20.193964300896624</v>
      </c>
    </row>
    <row r="1666" spans="1:45">
      <c r="A1666">
        <v>23</v>
      </c>
      <c r="B1666">
        <v>70</v>
      </c>
      <c r="C1666">
        <v>2024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</v>
      </c>
      <c r="K1666">
        <v>99</v>
      </c>
      <c r="L1666">
        <v>2</v>
      </c>
      <c r="M1666">
        <v>99</v>
      </c>
      <c r="N1666">
        <v>99</v>
      </c>
      <c r="O1666">
        <v>99</v>
      </c>
      <c r="P1666">
        <v>99</v>
      </c>
      <c r="Q1666">
        <v>6</v>
      </c>
      <c r="R1666">
        <v>6</v>
      </c>
      <c r="S1666">
        <v>2</v>
      </c>
      <c r="T1666">
        <v>5.1666666666666679</v>
      </c>
      <c r="U1666">
        <v>154.85</v>
      </c>
      <c r="V1666">
        <v>0</v>
      </c>
      <c r="W1666">
        <v>16.666666666666671</v>
      </c>
      <c r="X1666">
        <v>0</v>
      </c>
      <c r="Y1666">
        <v>55.425107126644335</v>
      </c>
      <c r="Z1666">
        <v>0</v>
      </c>
      <c r="AA1666">
        <v>1.8633899812498245</v>
      </c>
      <c r="AC1666">
        <v>77.662111628429187</v>
      </c>
      <c r="AE1666">
        <v>6.25</v>
      </c>
      <c r="AF1666">
        <v>4.4517594296228147</v>
      </c>
      <c r="AG1666">
        <v>579.5</v>
      </c>
      <c r="AH1666">
        <v>100</v>
      </c>
      <c r="AI1666">
        <v>0</v>
      </c>
      <c r="AJ1666">
        <v>33.023981185395158</v>
      </c>
      <c r="AK1666">
        <v>24.629521026268904</v>
      </c>
      <c r="AL1666">
        <v>55.657973736906797</v>
      </c>
      <c r="AN1666">
        <v>99</v>
      </c>
      <c r="AO1666">
        <v>99</v>
      </c>
      <c r="AP1666">
        <v>99</v>
      </c>
      <c r="AQ1666">
        <v>99</v>
      </c>
      <c r="AR1666">
        <v>191</v>
      </c>
      <c r="AS1666">
        <v>20.702974837744751</v>
      </c>
    </row>
    <row r="1667" spans="1:45">
      <c r="A1667">
        <v>23</v>
      </c>
      <c r="B1667">
        <v>71</v>
      </c>
      <c r="C1667">
        <v>2024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</v>
      </c>
      <c r="K1667">
        <v>99</v>
      </c>
      <c r="L1667">
        <v>3</v>
      </c>
      <c r="M1667">
        <v>99</v>
      </c>
      <c r="N1667">
        <v>99</v>
      </c>
      <c r="O1667">
        <v>99</v>
      </c>
      <c r="P1667">
        <v>99</v>
      </c>
      <c r="Q1667">
        <v>1104</v>
      </c>
      <c r="R1667">
        <v>1806</v>
      </c>
      <c r="S1667">
        <v>3</v>
      </c>
      <c r="T1667">
        <v>5.7392026578073114</v>
      </c>
      <c r="U1667">
        <v>173.67452934662265</v>
      </c>
      <c r="V1667">
        <v>0</v>
      </c>
      <c r="W1667">
        <v>31.561461794019927</v>
      </c>
      <c r="X1667">
        <v>0</v>
      </c>
      <c r="Y1667">
        <v>41.196067990918401</v>
      </c>
      <c r="Z1667">
        <v>0</v>
      </c>
      <c r="AA1667">
        <v>1.4259430738846901</v>
      </c>
      <c r="AC1667">
        <v>67.536428459230507</v>
      </c>
      <c r="AE1667">
        <v>18.861618798955611</v>
      </c>
      <c r="AF1667">
        <v>14.945416596026988</v>
      </c>
      <c r="AG1667">
        <v>564.66888150609077</v>
      </c>
      <c r="AH1667">
        <v>99.612403100775182</v>
      </c>
      <c r="AI1667">
        <v>0</v>
      </c>
      <c r="AJ1667">
        <v>115.18822765946742</v>
      </c>
      <c r="AK1667">
        <v>77.086397977503552</v>
      </c>
      <c r="AL1667">
        <v>48.667948501474761</v>
      </c>
      <c r="AN1667">
        <v>99</v>
      </c>
      <c r="AO1667">
        <v>99</v>
      </c>
      <c r="AP1667">
        <v>1</v>
      </c>
      <c r="AQ1667">
        <v>99</v>
      </c>
      <c r="AR1667">
        <v>193.46566998892575</v>
      </c>
      <c r="AS1667">
        <v>23.449254833303513</v>
      </c>
    </row>
    <row r="1668" spans="1:45">
      <c r="A1668">
        <v>23</v>
      </c>
      <c r="B1668">
        <v>72</v>
      </c>
      <c r="C1668">
        <v>2024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</v>
      </c>
      <c r="K1668">
        <v>99</v>
      </c>
      <c r="L1668">
        <v>3</v>
      </c>
      <c r="M1668">
        <v>99</v>
      </c>
      <c r="N1668">
        <v>99</v>
      </c>
      <c r="O1668">
        <v>99</v>
      </c>
      <c r="P1668">
        <v>99</v>
      </c>
      <c r="Q1668">
        <v>60</v>
      </c>
      <c r="R1668">
        <v>90</v>
      </c>
      <c r="S1668">
        <v>3</v>
      </c>
      <c r="T1668">
        <v>6.7888888888888879</v>
      </c>
      <c r="U1668">
        <v>155.89444444444445</v>
      </c>
      <c r="V1668">
        <v>0</v>
      </c>
      <c r="W1668">
        <v>57.777777777777779</v>
      </c>
      <c r="X1668">
        <v>0</v>
      </c>
      <c r="Y1668">
        <v>27.700871872003322</v>
      </c>
      <c r="Z1668">
        <v>0</v>
      </c>
      <c r="AA1668">
        <v>1.5165343857657425</v>
      </c>
      <c r="AC1668">
        <v>66.503606621911104</v>
      </c>
      <c r="AE1668">
        <v>39.473684210526322</v>
      </c>
      <c r="AF1668">
        <v>33.629911577817033</v>
      </c>
      <c r="AG1668">
        <v>576.29999999999995</v>
      </c>
      <c r="AH1668">
        <v>100</v>
      </c>
      <c r="AI1668">
        <v>0</v>
      </c>
      <c r="AJ1668">
        <v>101.8402288991059</v>
      </c>
      <c r="AK1668">
        <v>69.349682785815702</v>
      </c>
      <c r="AL1668">
        <v>47.292877857718111</v>
      </c>
      <c r="AN1668">
        <v>99</v>
      </c>
      <c r="AO1668">
        <v>99</v>
      </c>
      <c r="AP1668">
        <v>2</v>
      </c>
      <c r="AQ1668">
        <v>99</v>
      </c>
      <c r="AR1668">
        <v>187.63333333333327</v>
      </c>
      <c r="AS1668">
        <v>23.31341928041072</v>
      </c>
    </row>
    <row r="1669" spans="1:45">
      <c r="A1669">
        <v>23</v>
      </c>
      <c r="B1669">
        <v>73</v>
      </c>
      <c r="C1669">
        <v>2024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</v>
      </c>
      <c r="K1669">
        <v>99</v>
      </c>
      <c r="L1669">
        <v>3</v>
      </c>
      <c r="M1669">
        <v>99</v>
      </c>
      <c r="N1669">
        <v>99</v>
      </c>
      <c r="O1669">
        <v>99</v>
      </c>
      <c r="P1669">
        <v>99</v>
      </c>
      <c r="Q1669">
        <v>25</v>
      </c>
      <c r="R1669">
        <v>41</v>
      </c>
      <c r="S1669">
        <v>3</v>
      </c>
      <c r="T1669">
        <v>5.6829268292682897</v>
      </c>
      <c r="U1669">
        <v>116.47317073170731</v>
      </c>
      <c r="V1669">
        <v>0</v>
      </c>
      <c r="W1669">
        <v>24.390243902439025</v>
      </c>
      <c r="X1669">
        <v>0</v>
      </c>
      <c r="Y1669">
        <v>27.161423724225955</v>
      </c>
      <c r="Z1669">
        <v>0</v>
      </c>
      <c r="AA1669">
        <v>1.5529519394860127</v>
      </c>
      <c r="AC1669">
        <v>65.482477281188494</v>
      </c>
      <c r="AE1669">
        <v>30.597014925373127</v>
      </c>
      <c r="AF1669">
        <v>25.520930754554644</v>
      </c>
      <c r="AG1669">
        <v>515.60975609756088</v>
      </c>
      <c r="AH1669">
        <v>100</v>
      </c>
      <c r="AI1669">
        <v>0</v>
      </c>
      <c r="AJ1669">
        <v>126.7109016136551</v>
      </c>
      <c r="AK1669">
        <v>80.905408634147719</v>
      </c>
      <c r="AL1669">
        <v>46.988280064715617</v>
      </c>
      <c r="AN1669">
        <v>99</v>
      </c>
      <c r="AO1669">
        <v>99</v>
      </c>
      <c r="AP1669">
        <v>3</v>
      </c>
      <c r="AQ1669">
        <v>99</v>
      </c>
      <c r="AR1669">
        <v>172.36585365853659</v>
      </c>
      <c r="AS1669">
        <v>22.346506086095157</v>
      </c>
    </row>
    <row r="1670" spans="1:45">
      <c r="A1670">
        <v>23</v>
      </c>
      <c r="B1670">
        <v>74</v>
      </c>
      <c r="C1670">
        <v>2024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</v>
      </c>
      <c r="K1670">
        <v>99</v>
      </c>
      <c r="L1670">
        <v>3</v>
      </c>
      <c r="M1670">
        <v>99</v>
      </c>
      <c r="N1670">
        <v>99</v>
      </c>
      <c r="O1670">
        <v>99</v>
      </c>
      <c r="P1670">
        <v>99</v>
      </c>
      <c r="Q1670">
        <v>8</v>
      </c>
      <c r="R1670">
        <v>11</v>
      </c>
      <c r="S1670">
        <v>3</v>
      </c>
      <c r="T1670">
        <v>5.7272727272727284</v>
      </c>
      <c r="U1670">
        <v>130.61818181818185</v>
      </c>
      <c r="V1670">
        <v>0</v>
      </c>
      <c r="W1670">
        <v>36.363636363636367</v>
      </c>
      <c r="X1670">
        <v>0</v>
      </c>
      <c r="Y1670">
        <v>32.888346048184303</v>
      </c>
      <c r="Z1670">
        <v>0</v>
      </c>
      <c r="AA1670">
        <v>1.3545149477955742</v>
      </c>
      <c r="AC1670">
        <v>66.966855038908761</v>
      </c>
      <c r="AE1670">
        <v>35.483870967741943</v>
      </c>
      <c r="AF1670">
        <v>31.273534597218291</v>
      </c>
      <c r="AG1670">
        <v>514.90909090909088</v>
      </c>
      <c r="AH1670">
        <v>100</v>
      </c>
      <c r="AI1670">
        <v>0</v>
      </c>
      <c r="AJ1670">
        <v>124.9796016414132</v>
      </c>
      <c r="AK1670">
        <v>91.176915137264615</v>
      </c>
      <c r="AL1670">
        <v>55.458743136680177</v>
      </c>
      <c r="AN1670">
        <v>99</v>
      </c>
      <c r="AO1670">
        <v>99</v>
      </c>
      <c r="AP1670">
        <v>4</v>
      </c>
      <c r="AQ1670">
        <v>99</v>
      </c>
      <c r="AR1670">
        <v>176.45454545454547</v>
      </c>
      <c r="AS1670">
        <v>23.252341715744631</v>
      </c>
    </row>
    <row r="1671" spans="1:45">
      <c r="A1671">
        <v>23</v>
      </c>
      <c r="B1671">
        <v>75</v>
      </c>
      <c r="C1671">
        <v>2024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</v>
      </c>
      <c r="K1671">
        <v>99</v>
      </c>
      <c r="L1671">
        <v>3</v>
      </c>
      <c r="M1671">
        <v>99</v>
      </c>
      <c r="N1671">
        <v>99</v>
      </c>
      <c r="O1671">
        <v>99</v>
      </c>
      <c r="P1671">
        <v>99</v>
      </c>
      <c r="Q1671">
        <v>6</v>
      </c>
      <c r="R1671">
        <v>6</v>
      </c>
      <c r="S1671">
        <v>3</v>
      </c>
      <c r="T1671">
        <v>5.3333333333333321</v>
      </c>
      <c r="U1671">
        <v>122.98333333333331</v>
      </c>
      <c r="V1671">
        <v>0</v>
      </c>
      <c r="W1671">
        <v>16.666666666666671</v>
      </c>
      <c r="X1671">
        <v>0</v>
      </c>
      <c r="Y1671">
        <v>25.494536451735975</v>
      </c>
      <c r="Z1671">
        <v>0</v>
      </c>
      <c r="AA1671">
        <v>1.1055415967851339</v>
      </c>
      <c r="AC1671">
        <v>76.537218945704723</v>
      </c>
      <c r="AE1671">
        <v>35.294117647058826</v>
      </c>
      <c r="AF1671">
        <v>33.387629519026277</v>
      </c>
      <c r="AG1671">
        <v>591</v>
      </c>
      <c r="AH1671">
        <v>100</v>
      </c>
      <c r="AI1671">
        <v>0</v>
      </c>
      <c r="AJ1671">
        <v>120.53768428725242</v>
      </c>
      <c r="AK1671">
        <v>66.299987032504475</v>
      </c>
      <c r="AL1671">
        <v>9.2551303066281445</v>
      </c>
      <c r="AN1671">
        <v>99</v>
      </c>
      <c r="AO1671">
        <v>99</v>
      </c>
      <c r="AP1671">
        <v>5</v>
      </c>
      <c r="AQ1671">
        <v>99</v>
      </c>
      <c r="AR1671">
        <v>174.33333333333337</v>
      </c>
      <c r="AS1671">
        <v>22.878204201823809</v>
      </c>
    </row>
    <row r="1672" spans="1:45">
      <c r="A1672">
        <v>23</v>
      </c>
      <c r="B1672">
        <v>76</v>
      </c>
      <c r="C1672">
        <v>2024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</v>
      </c>
      <c r="K1672">
        <v>99</v>
      </c>
      <c r="L1672">
        <v>3</v>
      </c>
      <c r="M1672">
        <v>99</v>
      </c>
      <c r="N1672">
        <v>99</v>
      </c>
      <c r="O1672">
        <v>99</v>
      </c>
      <c r="P1672">
        <v>99</v>
      </c>
      <c r="Q1672">
        <v>5</v>
      </c>
      <c r="R1672">
        <v>10</v>
      </c>
      <c r="S1672">
        <v>3</v>
      </c>
      <c r="T1672">
        <v>5.6</v>
      </c>
      <c r="U1672">
        <v>137.56</v>
      </c>
      <c r="V1672">
        <v>0</v>
      </c>
      <c r="W1672">
        <v>30</v>
      </c>
      <c r="X1672">
        <v>0</v>
      </c>
      <c r="Y1672">
        <v>29.750704193346458</v>
      </c>
      <c r="Z1672">
        <v>0</v>
      </c>
      <c r="AA1672">
        <v>1.2000000000000015</v>
      </c>
      <c r="AC1672">
        <v>89.925042309810308</v>
      </c>
      <c r="AE1672">
        <v>23.255813953488367</v>
      </c>
      <c r="AF1672">
        <v>19.609687949935136</v>
      </c>
      <c r="AG1672">
        <v>515.20000000000005</v>
      </c>
      <c r="AH1672">
        <v>100</v>
      </c>
      <c r="AI1672">
        <v>0</v>
      </c>
      <c r="AJ1672">
        <v>110.93403445291241</v>
      </c>
      <c r="AK1672">
        <v>16.369034776037889</v>
      </c>
      <c r="AL1672">
        <v>-5.7241224763128047</v>
      </c>
      <c r="AN1672">
        <v>99</v>
      </c>
      <c r="AO1672">
        <v>99</v>
      </c>
      <c r="AP1672">
        <v>6</v>
      </c>
      <c r="AQ1672">
        <v>99</v>
      </c>
      <c r="AR1672">
        <v>179.8</v>
      </c>
      <c r="AS1672">
        <v>23.280123006790713</v>
      </c>
    </row>
    <row r="1673" spans="1:45">
      <c r="A1673">
        <v>23</v>
      </c>
      <c r="B1673">
        <v>77</v>
      </c>
      <c r="C1673">
        <v>2024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</v>
      </c>
      <c r="K1673">
        <v>99</v>
      </c>
      <c r="L1673">
        <v>3</v>
      </c>
      <c r="M1673">
        <v>99</v>
      </c>
      <c r="N1673">
        <v>99</v>
      </c>
      <c r="O1673">
        <v>99</v>
      </c>
      <c r="P1673">
        <v>99</v>
      </c>
      <c r="Q1673">
        <v>2</v>
      </c>
      <c r="R1673">
        <v>2</v>
      </c>
      <c r="S1673">
        <v>3</v>
      </c>
      <c r="T1673">
        <v>6</v>
      </c>
      <c r="U1673">
        <v>162.9</v>
      </c>
      <c r="V1673">
        <v>0</v>
      </c>
      <c r="W1673">
        <v>0</v>
      </c>
      <c r="X1673">
        <v>0</v>
      </c>
      <c r="Y1673">
        <v>4.2999999999997627</v>
      </c>
      <c r="Z1673">
        <v>0</v>
      </c>
      <c r="AA1673">
        <v>0</v>
      </c>
      <c r="AE1673">
        <v>15.38461538461538</v>
      </c>
      <c r="AF1673">
        <v>15.817069618409562</v>
      </c>
      <c r="AG1673">
        <v>568.5</v>
      </c>
      <c r="AH1673">
        <v>100</v>
      </c>
      <c r="AI1673">
        <v>0</v>
      </c>
      <c r="AJ1673">
        <v>41.5</v>
      </c>
      <c r="AK1673">
        <v>-100.00000000000388</v>
      </c>
      <c r="AN1673">
        <v>99</v>
      </c>
      <c r="AO1673">
        <v>99</v>
      </c>
      <c r="AP1673">
        <v>7</v>
      </c>
      <c r="AQ1673">
        <v>99</v>
      </c>
      <c r="AR1673">
        <v>189.5</v>
      </c>
      <c r="AS1673">
        <v>23.954749381818015</v>
      </c>
    </row>
    <row r="1674" spans="1:45">
      <c r="A1674">
        <v>23</v>
      </c>
      <c r="B1674">
        <v>78</v>
      </c>
      <c r="C1674">
        <v>2024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</v>
      </c>
      <c r="K1674">
        <v>99</v>
      </c>
      <c r="L1674">
        <v>3</v>
      </c>
      <c r="M1674">
        <v>99</v>
      </c>
      <c r="N1674">
        <v>99</v>
      </c>
      <c r="O1674">
        <v>99</v>
      </c>
      <c r="P1674">
        <v>99</v>
      </c>
      <c r="Q1674">
        <v>24</v>
      </c>
      <c r="R1674">
        <v>31</v>
      </c>
      <c r="S1674">
        <v>3</v>
      </c>
      <c r="T1674">
        <v>6.1290322580645142</v>
      </c>
      <c r="U1674">
        <v>119.46774193548382</v>
      </c>
      <c r="V1674">
        <v>0</v>
      </c>
      <c r="W1674">
        <v>41.935483870967744</v>
      </c>
      <c r="X1674">
        <v>0</v>
      </c>
      <c r="Y1674">
        <v>24.545302252021425</v>
      </c>
      <c r="Z1674">
        <v>0</v>
      </c>
      <c r="AA1674">
        <v>1.4534039130411369</v>
      </c>
      <c r="AC1674">
        <v>64.836615605246948</v>
      </c>
      <c r="AE1674">
        <v>24.603174603174608</v>
      </c>
      <c r="AF1674">
        <v>21.738109632620954</v>
      </c>
      <c r="AG1674">
        <v>540.51612903225805</v>
      </c>
      <c r="AH1674">
        <v>100</v>
      </c>
      <c r="AI1674">
        <v>0</v>
      </c>
      <c r="AJ1674">
        <v>100.06122995373572</v>
      </c>
      <c r="AK1674">
        <v>50.811172424345393</v>
      </c>
      <c r="AL1674">
        <v>40.013555691311531</v>
      </c>
      <c r="AN1674">
        <v>99</v>
      </c>
      <c r="AO1674">
        <v>99</v>
      </c>
      <c r="AP1674">
        <v>8</v>
      </c>
      <c r="AQ1674">
        <v>99</v>
      </c>
      <c r="AR1674">
        <v>171.8064516129032</v>
      </c>
      <c r="AS1674">
        <v>23.252341588542578</v>
      </c>
    </row>
    <row r="1675" spans="1:45">
      <c r="A1675">
        <v>23</v>
      </c>
      <c r="B1675">
        <v>79</v>
      </c>
      <c r="C1675">
        <v>2024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</v>
      </c>
      <c r="K1675">
        <v>99</v>
      </c>
      <c r="L1675">
        <v>3</v>
      </c>
      <c r="M1675">
        <v>99</v>
      </c>
      <c r="N1675">
        <v>99</v>
      </c>
      <c r="O1675">
        <v>99</v>
      </c>
      <c r="P1675">
        <v>99</v>
      </c>
      <c r="Q1675">
        <v>79</v>
      </c>
      <c r="R1675">
        <v>131</v>
      </c>
      <c r="S1675">
        <v>3</v>
      </c>
      <c r="T1675">
        <v>6.4427480916030513</v>
      </c>
      <c r="U1675">
        <v>213.27099236641232</v>
      </c>
      <c r="V1675">
        <v>0</v>
      </c>
      <c r="W1675">
        <v>49.618320610687022</v>
      </c>
      <c r="X1675">
        <v>0</v>
      </c>
      <c r="Y1675">
        <v>39.01685775522607</v>
      </c>
      <c r="Z1675">
        <v>0</v>
      </c>
      <c r="AA1675">
        <v>1.6212345938505894</v>
      </c>
      <c r="AC1675">
        <v>55.893325645925742</v>
      </c>
      <c r="AE1675">
        <v>33.164556962025323</v>
      </c>
      <c r="AF1675">
        <v>30.07389706080227</v>
      </c>
      <c r="AG1675">
        <v>589.82442748091603</v>
      </c>
      <c r="AH1675">
        <v>98.473282442748101</v>
      </c>
      <c r="AI1675">
        <v>0</v>
      </c>
      <c r="AJ1675">
        <v>93.767495541323214</v>
      </c>
      <c r="AK1675">
        <v>74.250212019196169</v>
      </c>
      <c r="AL1675">
        <v>35.412298135470401</v>
      </c>
      <c r="AN1675">
        <v>99</v>
      </c>
      <c r="AO1675">
        <v>99</v>
      </c>
      <c r="AP1675">
        <v>9</v>
      </c>
      <c r="AQ1675">
        <v>99</v>
      </c>
      <c r="AR1675">
        <v>207.09923664122141</v>
      </c>
      <c r="AS1675">
        <v>23.713713760561141</v>
      </c>
    </row>
    <row r="1676" spans="1:45">
      <c r="A1676">
        <v>23</v>
      </c>
      <c r="B1676">
        <v>80</v>
      </c>
      <c r="C1676">
        <v>2024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</v>
      </c>
      <c r="K1676">
        <v>99</v>
      </c>
      <c r="L1676">
        <v>3</v>
      </c>
      <c r="M1676">
        <v>99</v>
      </c>
      <c r="N1676">
        <v>99</v>
      </c>
      <c r="O1676">
        <v>99</v>
      </c>
      <c r="P1676">
        <v>99</v>
      </c>
      <c r="R1676">
        <v>0</v>
      </c>
      <c r="AN1676">
        <v>99</v>
      </c>
      <c r="AO1676">
        <v>99</v>
      </c>
      <c r="AP1676">
        <v>10</v>
      </c>
      <c r="AQ1676">
        <v>99</v>
      </c>
    </row>
    <row r="1677" spans="1:45">
      <c r="A1677">
        <v>23</v>
      </c>
      <c r="B1677">
        <v>81</v>
      </c>
      <c r="C1677">
        <v>2024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</v>
      </c>
      <c r="K1677">
        <v>99</v>
      </c>
      <c r="L1677">
        <v>3</v>
      </c>
      <c r="M1677">
        <v>99</v>
      </c>
      <c r="N1677">
        <v>99</v>
      </c>
      <c r="O1677">
        <v>99</v>
      </c>
      <c r="P1677">
        <v>99</v>
      </c>
      <c r="Q1677">
        <v>9</v>
      </c>
      <c r="R1677">
        <v>9</v>
      </c>
      <c r="S1677">
        <v>3</v>
      </c>
      <c r="T1677">
        <v>5.2222222222222223</v>
      </c>
      <c r="U1677">
        <v>171.01111111111109</v>
      </c>
      <c r="V1677">
        <v>0</v>
      </c>
      <c r="W1677">
        <v>11.111111111111112</v>
      </c>
      <c r="X1677">
        <v>0</v>
      </c>
      <c r="Y1677">
        <v>47.08730530607648</v>
      </c>
      <c r="Z1677">
        <v>0</v>
      </c>
      <c r="AA1677">
        <v>1.7497795275581811</v>
      </c>
      <c r="AC1677">
        <v>91.78000699918077</v>
      </c>
      <c r="AE1677">
        <v>26.47058823529412</v>
      </c>
      <c r="AF1677">
        <v>21.593523766765809</v>
      </c>
      <c r="AG1677">
        <v>529.44444444444434</v>
      </c>
      <c r="AH1677">
        <v>100</v>
      </c>
      <c r="AI1677">
        <v>0</v>
      </c>
      <c r="AJ1677">
        <v>127.42414834028476</v>
      </c>
      <c r="AK1677">
        <v>79.750234278050897</v>
      </c>
      <c r="AL1677">
        <v>63.99190275847765</v>
      </c>
      <c r="AN1677">
        <v>99</v>
      </c>
      <c r="AO1677">
        <v>99</v>
      </c>
      <c r="AP1677">
        <v>11</v>
      </c>
      <c r="AQ1677">
        <v>99</v>
      </c>
      <c r="AR1677">
        <v>192.22222222222223</v>
      </c>
      <c r="AS1677">
        <v>23.450463758513965</v>
      </c>
    </row>
    <row r="1678" spans="1:45">
      <c r="A1678">
        <v>23</v>
      </c>
      <c r="B1678">
        <v>82</v>
      </c>
      <c r="C1678">
        <v>2024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</v>
      </c>
      <c r="K1678">
        <v>99</v>
      </c>
      <c r="L1678">
        <v>3</v>
      </c>
      <c r="M1678">
        <v>99</v>
      </c>
      <c r="N1678">
        <v>99</v>
      </c>
      <c r="O1678">
        <v>99</v>
      </c>
      <c r="P1678">
        <v>99</v>
      </c>
      <c r="R1678">
        <v>0</v>
      </c>
      <c r="AN1678">
        <v>99</v>
      </c>
      <c r="AO1678">
        <v>99</v>
      </c>
      <c r="AP1678">
        <v>12</v>
      </c>
      <c r="AQ1678">
        <v>99</v>
      </c>
    </row>
    <row r="1679" spans="1:45">
      <c r="A1679">
        <v>23</v>
      </c>
      <c r="B1679">
        <v>83</v>
      </c>
      <c r="C1679">
        <v>2024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</v>
      </c>
      <c r="K1679">
        <v>99</v>
      </c>
      <c r="L1679">
        <v>3</v>
      </c>
      <c r="M1679">
        <v>99</v>
      </c>
      <c r="N1679">
        <v>99</v>
      </c>
      <c r="O1679">
        <v>99</v>
      </c>
      <c r="P1679">
        <v>99</v>
      </c>
      <c r="Q1679">
        <v>7</v>
      </c>
      <c r="R1679">
        <v>7</v>
      </c>
      <c r="S1679">
        <v>3</v>
      </c>
      <c r="T1679">
        <v>4.8571428571428559</v>
      </c>
      <c r="U1679">
        <v>166.85714285714289</v>
      </c>
      <c r="V1679">
        <v>0</v>
      </c>
      <c r="W1679">
        <v>0</v>
      </c>
      <c r="X1679">
        <v>0</v>
      </c>
      <c r="Y1679">
        <v>42.523702874073074</v>
      </c>
      <c r="Z1679">
        <v>0</v>
      </c>
      <c r="AA1679">
        <v>1.1248582677159751</v>
      </c>
      <c r="AC1679">
        <v>39.380093352475775</v>
      </c>
      <c r="AE1679">
        <v>4.0229885057471266</v>
      </c>
      <c r="AF1679">
        <v>2.7892270879800543</v>
      </c>
      <c r="AG1679">
        <v>555.142857142857</v>
      </c>
      <c r="AH1679">
        <v>100</v>
      </c>
      <c r="AI1679">
        <v>0</v>
      </c>
      <c r="AJ1679">
        <v>105.13586933301202</v>
      </c>
      <c r="AK1679">
        <v>77.964716618308685</v>
      </c>
      <c r="AL1679">
        <v>40.483981052682999</v>
      </c>
      <c r="AN1679">
        <v>99</v>
      </c>
      <c r="AO1679">
        <v>99</v>
      </c>
      <c r="AP1679">
        <v>13</v>
      </c>
      <c r="AQ1679">
        <v>99</v>
      </c>
      <c r="AR1679">
        <v>191.14285714285711</v>
      </c>
      <c r="AS1679">
        <v>23.117494721313552</v>
      </c>
    </row>
    <row r="1680" spans="1:45">
      <c r="A1680">
        <v>23</v>
      </c>
      <c r="B1680">
        <v>84</v>
      </c>
      <c r="C1680">
        <v>2024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</v>
      </c>
      <c r="K1680">
        <v>99</v>
      </c>
      <c r="L1680">
        <v>3</v>
      </c>
      <c r="M1680">
        <v>99</v>
      </c>
      <c r="N1680">
        <v>99</v>
      </c>
      <c r="O1680">
        <v>99</v>
      </c>
      <c r="P1680">
        <v>99</v>
      </c>
      <c r="R1680">
        <v>0</v>
      </c>
      <c r="AN1680">
        <v>99</v>
      </c>
      <c r="AO1680">
        <v>99</v>
      </c>
      <c r="AP1680">
        <v>14</v>
      </c>
      <c r="AQ1680">
        <v>99</v>
      </c>
    </row>
    <row r="1681" spans="1:45">
      <c r="A1681">
        <v>23</v>
      </c>
      <c r="B1681">
        <v>85</v>
      </c>
      <c r="C1681">
        <v>2024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</v>
      </c>
      <c r="K1681">
        <v>99</v>
      </c>
      <c r="L1681">
        <v>3</v>
      </c>
      <c r="M1681">
        <v>99</v>
      </c>
      <c r="N1681">
        <v>99</v>
      </c>
      <c r="O1681">
        <v>99</v>
      </c>
      <c r="P1681">
        <v>99</v>
      </c>
      <c r="R1681">
        <v>0</v>
      </c>
      <c r="AN1681">
        <v>99</v>
      </c>
      <c r="AO1681">
        <v>99</v>
      </c>
      <c r="AP1681">
        <v>15</v>
      </c>
      <c r="AQ1681">
        <v>99</v>
      </c>
    </row>
    <row r="1682" spans="1:45">
      <c r="A1682">
        <v>23</v>
      </c>
      <c r="B1682">
        <v>86</v>
      </c>
      <c r="C1682">
        <v>2024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</v>
      </c>
      <c r="K1682">
        <v>99</v>
      </c>
      <c r="L1682">
        <v>3</v>
      </c>
      <c r="M1682">
        <v>99</v>
      </c>
      <c r="N1682">
        <v>99</v>
      </c>
      <c r="O1682">
        <v>99</v>
      </c>
      <c r="P1682">
        <v>99</v>
      </c>
      <c r="R1682">
        <v>0</v>
      </c>
      <c r="AN1682">
        <v>99</v>
      </c>
      <c r="AO1682">
        <v>99</v>
      </c>
      <c r="AP1682">
        <v>16</v>
      </c>
      <c r="AQ1682">
        <v>99</v>
      </c>
    </row>
    <row r="1683" spans="1:45">
      <c r="A1683">
        <v>23</v>
      </c>
      <c r="B1683">
        <v>87</v>
      </c>
      <c r="C1683">
        <v>2024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</v>
      </c>
      <c r="K1683">
        <v>99</v>
      </c>
      <c r="L1683">
        <v>3</v>
      </c>
      <c r="M1683">
        <v>99</v>
      </c>
      <c r="N1683">
        <v>99</v>
      </c>
      <c r="O1683">
        <v>99</v>
      </c>
      <c r="P1683">
        <v>99</v>
      </c>
      <c r="R1683">
        <v>0</v>
      </c>
      <c r="AN1683">
        <v>99</v>
      </c>
      <c r="AO1683">
        <v>99</v>
      </c>
      <c r="AP1683">
        <v>17</v>
      </c>
      <c r="AQ1683">
        <v>99</v>
      </c>
    </row>
    <row r="1684" spans="1:45">
      <c r="A1684">
        <v>23</v>
      </c>
      <c r="B1684">
        <v>88</v>
      </c>
      <c r="C1684">
        <v>2024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</v>
      </c>
      <c r="K1684">
        <v>99</v>
      </c>
      <c r="L1684">
        <v>3</v>
      </c>
      <c r="M1684">
        <v>99</v>
      </c>
      <c r="N1684">
        <v>99</v>
      </c>
      <c r="O1684">
        <v>99</v>
      </c>
      <c r="P1684">
        <v>99</v>
      </c>
      <c r="Q1684">
        <v>25</v>
      </c>
      <c r="R1684">
        <v>38</v>
      </c>
      <c r="S1684">
        <v>3</v>
      </c>
      <c r="T1684">
        <v>4.7368421052631557</v>
      </c>
      <c r="U1684">
        <v>132.21315789473681</v>
      </c>
      <c r="V1684">
        <v>0</v>
      </c>
      <c r="W1684">
        <v>7.8947368421052637</v>
      </c>
      <c r="X1684">
        <v>0</v>
      </c>
      <c r="Y1684">
        <v>39.96861381168609</v>
      </c>
      <c r="Z1684">
        <v>0</v>
      </c>
      <c r="AA1684">
        <v>1.2913520154089797</v>
      </c>
      <c r="AC1684">
        <v>51.533365650278895</v>
      </c>
      <c r="AE1684">
        <v>1.8164435946462725</v>
      </c>
      <c r="AF1684">
        <v>1.2118918379117278</v>
      </c>
      <c r="AG1684">
        <v>553.5</v>
      </c>
      <c r="AH1684">
        <v>100</v>
      </c>
      <c r="AI1684">
        <v>100</v>
      </c>
      <c r="AJ1684">
        <v>116.0956388863124</v>
      </c>
      <c r="AK1684">
        <v>87.32901453430226</v>
      </c>
      <c r="AL1684">
        <v>49.289334719084081</v>
      </c>
      <c r="AN1684">
        <v>99</v>
      </c>
      <c r="AO1684">
        <v>99</v>
      </c>
      <c r="AP1684">
        <v>21</v>
      </c>
      <c r="AQ1684">
        <v>99</v>
      </c>
      <c r="AR1684">
        <v>177.9473684210526</v>
      </c>
      <c r="AS1684">
        <v>22.685713330962983</v>
      </c>
    </row>
    <row r="1685" spans="1:45">
      <c r="A1685">
        <v>23</v>
      </c>
      <c r="B1685">
        <v>89</v>
      </c>
      <c r="C1685">
        <v>2024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</v>
      </c>
      <c r="K1685">
        <v>99</v>
      </c>
      <c r="L1685">
        <v>3</v>
      </c>
      <c r="M1685">
        <v>99</v>
      </c>
      <c r="N1685">
        <v>99</v>
      </c>
      <c r="O1685">
        <v>99</v>
      </c>
      <c r="P1685">
        <v>99</v>
      </c>
      <c r="Q1685">
        <v>6</v>
      </c>
      <c r="R1685">
        <v>13</v>
      </c>
      <c r="S1685">
        <v>3</v>
      </c>
      <c r="T1685">
        <v>2.6153846153846159</v>
      </c>
      <c r="U1685">
        <v>99.838461538461516</v>
      </c>
      <c r="V1685">
        <v>0</v>
      </c>
      <c r="W1685">
        <v>0</v>
      </c>
      <c r="X1685">
        <v>0</v>
      </c>
      <c r="Y1685">
        <v>38.530178750639287</v>
      </c>
      <c r="Z1685">
        <v>0</v>
      </c>
      <c r="AA1685">
        <v>0.83559849932309294</v>
      </c>
      <c r="AC1685">
        <v>85.293675737498418</v>
      </c>
      <c r="AE1685">
        <v>0.25135344160866202</v>
      </c>
      <c r="AF1685">
        <v>0.10223310692232898</v>
      </c>
      <c r="AG1685">
        <v>491</v>
      </c>
      <c r="AH1685">
        <v>100</v>
      </c>
      <c r="AI1685">
        <v>100</v>
      </c>
      <c r="AJ1685">
        <v>109.42577392917993</v>
      </c>
      <c r="AK1685">
        <v>85.999168121717602</v>
      </c>
      <c r="AL1685">
        <v>67.386342582670508</v>
      </c>
      <c r="AN1685">
        <v>99</v>
      </c>
      <c r="AO1685">
        <v>99</v>
      </c>
      <c r="AP1685">
        <v>22</v>
      </c>
      <c r="AQ1685">
        <v>99</v>
      </c>
      <c r="AR1685">
        <v>165</v>
      </c>
      <c r="AS1685">
        <v>21.135361346022311</v>
      </c>
    </row>
    <row r="1686" spans="1:45">
      <c r="A1686">
        <v>23</v>
      </c>
      <c r="B1686">
        <v>90</v>
      </c>
      <c r="C1686">
        <v>2024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</v>
      </c>
      <c r="K1686">
        <v>99</v>
      </c>
      <c r="L1686">
        <v>3</v>
      </c>
      <c r="M1686">
        <v>99</v>
      </c>
      <c r="N1686">
        <v>99</v>
      </c>
      <c r="O1686">
        <v>99</v>
      </c>
      <c r="P1686">
        <v>99</v>
      </c>
      <c r="Q1686">
        <v>22</v>
      </c>
      <c r="R1686">
        <v>27</v>
      </c>
      <c r="S1686">
        <v>3</v>
      </c>
      <c r="T1686">
        <v>4.9629629629629619</v>
      </c>
      <c r="U1686">
        <v>142.45925925925923</v>
      </c>
      <c r="V1686">
        <v>0</v>
      </c>
      <c r="W1686">
        <v>14.814814814814817</v>
      </c>
      <c r="X1686">
        <v>0</v>
      </c>
      <c r="Y1686">
        <v>36.68228212193911</v>
      </c>
      <c r="Z1686">
        <v>0</v>
      </c>
      <c r="AA1686">
        <v>1.6883364918579973</v>
      </c>
      <c r="AC1686">
        <v>37.559647207898117</v>
      </c>
      <c r="AE1686">
        <v>0.49769585253456239</v>
      </c>
      <c r="AF1686">
        <v>0.31700227144852422</v>
      </c>
      <c r="AG1686">
        <v>551.03703703703707</v>
      </c>
      <c r="AH1686">
        <v>100</v>
      </c>
      <c r="AI1686">
        <v>100</v>
      </c>
      <c r="AJ1686">
        <v>123.2697978934918</v>
      </c>
      <c r="AK1686">
        <v>66.531868098910891</v>
      </c>
      <c r="AL1686">
        <v>49.775858775710162</v>
      </c>
      <c r="AN1686">
        <v>99</v>
      </c>
      <c r="AO1686">
        <v>99</v>
      </c>
      <c r="AP1686">
        <v>23</v>
      </c>
      <c r="AQ1686">
        <v>99</v>
      </c>
      <c r="AR1686">
        <v>184.48148148148152</v>
      </c>
      <c r="AS1686">
        <v>22.192087967799537</v>
      </c>
    </row>
    <row r="1687" spans="1:45">
      <c r="A1687">
        <v>23</v>
      </c>
      <c r="B1687">
        <v>91</v>
      </c>
      <c r="C1687">
        <v>2024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</v>
      </c>
      <c r="K1687">
        <v>99</v>
      </c>
      <c r="L1687">
        <v>3</v>
      </c>
      <c r="M1687">
        <v>99</v>
      </c>
      <c r="N1687">
        <v>99</v>
      </c>
      <c r="O1687">
        <v>99</v>
      </c>
      <c r="P1687">
        <v>99</v>
      </c>
      <c r="Q1687">
        <v>1</v>
      </c>
      <c r="R1687">
        <v>1</v>
      </c>
      <c r="S1687">
        <v>3</v>
      </c>
      <c r="T1687">
        <v>1</v>
      </c>
      <c r="U1687">
        <v>77.400000000000006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E1687">
        <v>2.5367833587011661E-2</v>
      </c>
      <c r="AF1687">
        <v>8.1255833045508451E-3</v>
      </c>
      <c r="AG1687">
        <v>464</v>
      </c>
      <c r="AH1687">
        <v>100</v>
      </c>
      <c r="AI1687">
        <v>100</v>
      </c>
      <c r="AJ1687">
        <v>0</v>
      </c>
      <c r="AN1687">
        <v>99</v>
      </c>
      <c r="AO1687">
        <v>99</v>
      </c>
      <c r="AP1687">
        <v>24</v>
      </c>
      <c r="AQ1687">
        <v>99</v>
      </c>
      <c r="AR1687">
        <v>169</v>
      </c>
      <c r="AS1687">
        <v>15.95256824954126</v>
      </c>
    </row>
    <row r="1688" spans="1:45">
      <c r="A1688">
        <v>23</v>
      </c>
      <c r="B1688">
        <v>92</v>
      </c>
      <c r="C1688">
        <v>2024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</v>
      </c>
      <c r="K1688">
        <v>99</v>
      </c>
      <c r="L1688">
        <v>3</v>
      </c>
      <c r="M1688">
        <v>99</v>
      </c>
      <c r="N1688">
        <v>99</v>
      </c>
      <c r="O1688">
        <v>99</v>
      </c>
      <c r="P1688">
        <v>99</v>
      </c>
      <c r="Q1688">
        <v>7</v>
      </c>
      <c r="R1688">
        <v>7</v>
      </c>
      <c r="S1688">
        <v>3</v>
      </c>
      <c r="T1688">
        <v>3.7142857142857153</v>
      </c>
      <c r="U1688">
        <v>142.17142857142861</v>
      </c>
      <c r="V1688">
        <v>0</v>
      </c>
      <c r="W1688">
        <v>0</v>
      </c>
      <c r="X1688">
        <v>0</v>
      </c>
      <c r="Y1688">
        <v>29.850040166793459</v>
      </c>
      <c r="Z1688">
        <v>0</v>
      </c>
      <c r="AA1688">
        <v>0.88063057185271099</v>
      </c>
      <c r="AC1688">
        <v>58.77073488956664</v>
      </c>
      <c r="AE1688">
        <v>0.41991601679664053</v>
      </c>
      <c r="AF1688">
        <v>0.25378523016882126</v>
      </c>
      <c r="AG1688">
        <v>535.28571428571445</v>
      </c>
      <c r="AH1688">
        <v>100</v>
      </c>
      <c r="AI1688">
        <v>100</v>
      </c>
      <c r="AJ1688">
        <v>94.448344590671937</v>
      </c>
      <c r="AK1688">
        <v>66.907279881127394</v>
      </c>
      <c r="AL1688">
        <v>5.2508496685122141</v>
      </c>
      <c r="AN1688">
        <v>99</v>
      </c>
      <c r="AO1688">
        <v>99</v>
      </c>
      <c r="AP1688">
        <v>25</v>
      </c>
      <c r="AQ1688">
        <v>99</v>
      </c>
      <c r="AR1688">
        <v>184.28571428571425</v>
      </c>
      <c r="AS1688">
        <v>22.39059469033862</v>
      </c>
    </row>
    <row r="1689" spans="1:45">
      <c r="A1689">
        <v>23</v>
      </c>
      <c r="B1689">
        <v>93</v>
      </c>
      <c r="C1689">
        <v>2024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</v>
      </c>
      <c r="K1689">
        <v>99</v>
      </c>
      <c r="L1689">
        <v>3</v>
      </c>
      <c r="M1689">
        <v>99</v>
      </c>
      <c r="N1689">
        <v>99</v>
      </c>
      <c r="O1689">
        <v>99</v>
      </c>
      <c r="P1689">
        <v>99</v>
      </c>
      <c r="Q1689">
        <v>1</v>
      </c>
      <c r="R1689">
        <v>1</v>
      </c>
      <c r="S1689">
        <v>3</v>
      </c>
      <c r="T1689">
        <v>2</v>
      </c>
      <c r="U1689">
        <v>56.3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E1689">
        <v>0.3105590062111801</v>
      </c>
      <c r="AF1689">
        <v>6.5671370198728804E-2</v>
      </c>
      <c r="AG1689">
        <v>516</v>
      </c>
      <c r="AH1689">
        <v>100</v>
      </c>
      <c r="AI1689">
        <v>100</v>
      </c>
      <c r="AJ1689">
        <v>0</v>
      </c>
      <c r="AN1689">
        <v>99</v>
      </c>
      <c r="AO1689">
        <v>99</v>
      </c>
      <c r="AP1689">
        <v>26</v>
      </c>
      <c r="AQ1689">
        <v>99</v>
      </c>
      <c r="AR1689">
        <v>144</v>
      </c>
      <c r="AS1689">
        <v>18.754286694101506</v>
      </c>
    </row>
    <row r="1690" spans="1:45">
      <c r="A1690">
        <v>23</v>
      </c>
      <c r="B1690">
        <v>94</v>
      </c>
      <c r="C1690">
        <v>2024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</v>
      </c>
      <c r="K1690">
        <v>99</v>
      </c>
      <c r="L1690">
        <v>3</v>
      </c>
      <c r="M1690">
        <v>99</v>
      </c>
      <c r="N1690">
        <v>99</v>
      </c>
      <c r="O1690">
        <v>99</v>
      </c>
      <c r="P1690">
        <v>99</v>
      </c>
      <c r="Q1690">
        <v>11</v>
      </c>
      <c r="R1690">
        <v>19</v>
      </c>
      <c r="S1690">
        <v>3</v>
      </c>
      <c r="T1690">
        <v>4.3157894736842097</v>
      </c>
      <c r="U1690">
        <v>89.142105263157887</v>
      </c>
      <c r="V1690">
        <v>0</v>
      </c>
      <c r="W1690">
        <v>5.2631578947368443</v>
      </c>
      <c r="X1690">
        <v>0</v>
      </c>
      <c r="Y1690">
        <v>17.114177434281675</v>
      </c>
      <c r="Z1690">
        <v>0</v>
      </c>
      <c r="AA1690">
        <v>1.1263649767911936</v>
      </c>
      <c r="AC1690">
        <v>52.625918405935181</v>
      </c>
      <c r="AE1690">
        <v>9.6938775510204085</v>
      </c>
      <c r="AF1690">
        <v>7.0135990194129745</v>
      </c>
      <c r="AG1690">
        <v>654.15789473684197</v>
      </c>
      <c r="AH1690">
        <v>100</v>
      </c>
      <c r="AI1690">
        <v>100</v>
      </c>
      <c r="AJ1690">
        <v>72.380764497565849</v>
      </c>
      <c r="AK1690">
        <v>-27.070973130941681</v>
      </c>
      <c r="AL1690">
        <v>-17.685251001448226</v>
      </c>
      <c r="AN1690">
        <v>99</v>
      </c>
      <c r="AO1690">
        <v>99</v>
      </c>
      <c r="AP1690">
        <v>27</v>
      </c>
      <c r="AQ1690">
        <v>99</v>
      </c>
      <c r="AR1690">
        <v>160.52631578947364</v>
      </c>
      <c r="AS1690">
        <v>21.337434832375482</v>
      </c>
    </row>
    <row r="1691" spans="1:45">
      <c r="A1691">
        <v>23</v>
      </c>
      <c r="B1691">
        <v>95</v>
      </c>
      <c r="C1691">
        <v>2024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</v>
      </c>
      <c r="K1691">
        <v>99</v>
      </c>
      <c r="L1691">
        <v>3</v>
      </c>
      <c r="M1691">
        <v>99</v>
      </c>
      <c r="N1691">
        <v>99</v>
      </c>
      <c r="O1691">
        <v>99</v>
      </c>
      <c r="P1691">
        <v>99</v>
      </c>
      <c r="Q1691">
        <v>2</v>
      </c>
      <c r="R1691">
        <v>2</v>
      </c>
      <c r="S1691">
        <v>3</v>
      </c>
      <c r="T1691">
        <v>5</v>
      </c>
      <c r="U1691">
        <v>158.19999999999999</v>
      </c>
      <c r="V1691">
        <v>0</v>
      </c>
      <c r="W1691">
        <v>0</v>
      </c>
      <c r="X1691">
        <v>0</v>
      </c>
      <c r="Y1691">
        <v>19.200000000000088</v>
      </c>
      <c r="Z1691">
        <v>0</v>
      </c>
      <c r="AA1691">
        <v>1</v>
      </c>
      <c r="AC1691">
        <v>99.999999999999815</v>
      </c>
      <c r="AE1691">
        <v>0.80971659919028316</v>
      </c>
      <c r="AF1691">
        <v>0.65018998123819649</v>
      </c>
      <c r="AG1691">
        <v>650</v>
      </c>
      <c r="AH1691">
        <v>100</v>
      </c>
      <c r="AI1691">
        <v>100</v>
      </c>
      <c r="AJ1691">
        <v>16</v>
      </c>
      <c r="AK1691">
        <v>100.0000000000081</v>
      </c>
      <c r="AL1691">
        <v>100</v>
      </c>
      <c r="AN1691">
        <v>99</v>
      </c>
      <c r="AO1691">
        <v>99</v>
      </c>
      <c r="AP1691">
        <v>28</v>
      </c>
      <c r="AQ1691">
        <v>99</v>
      </c>
      <c r="AR1691">
        <v>190</v>
      </c>
      <c r="AS1691">
        <v>22.916111384322779</v>
      </c>
    </row>
    <row r="1692" spans="1:45">
      <c r="A1692">
        <v>23</v>
      </c>
      <c r="B1692">
        <v>96</v>
      </c>
      <c r="C1692">
        <v>2024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</v>
      </c>
      <c r="K1692">
        <v>99</v>
      </c>
      <c r="L1692">
        <v>3</v>
      </c>
      <c r="M1692">
        <v>99</v>
      </c>
      <c r="N1692">
        <v>99</v>
      </c>
      <c r="O1692">
        <v>99</v>
      </c>
      <c r="P1692">
        <v>99</v>
      </c>
      <c r="Q1692">
        <v>10</v>
      </c>
      <c r="R1692">
        <v>13</v>
      </c>
      <c r="S1692">
        <v>3</v>
      </c>
      <c r="T1692">
        <v>4.3846153846153859</v>
      </c>
      <c r="U1692">
        <v>67.523076923076886</v>
      </c>
      <c r="V1692">
        <v>0</v>
      </c>
      <c r="W1692">
        <v>0</v>
      </c>
      <c r="X1692">
        <v>0</v>
      </c>
      <c r="Y1692">
        <v>15.037397168708081</v>
      </c>
      <c r="Z1692">
        <v>0</v>
      </c>
      <c r="AA1692">
        <v>1.076923076923076</v>
      </c>
      <c r="AC1692">
        <v>73.808658336146621</v>
      </c>
      <c r="AE1692">
        <v>7.6023391812865508</v>
      </c>
      <c r="AF1692">
        <v>5.6474493833355854</v>
      </c>
      <c r="AG1692">
        <v>510.15384615384608</v>
      </c>
      <c r="AH1692">
        <v>100</v>
      </c>
      <c r="AI1692">
        <v>100</v>
      </c>
      <c r="AJ1692">
        <v>126.30844186042007</v>
      </c>
      <c r="AK1692">
        <v>82.549097303812445</v>
      </c>
      <c r="AL1692">
        <v>76.978836725906547</v>
      </c>
      <c r="AN1692">
        <v>99</v>
      </c>
      <c r="AO1692">
        <v>99</v>
      </c>
      <c r="AP1692">
        <v>29</v>
      </c>
      <c r="AQ1692">
        <v>99</v>
      </c>
      <c r="AR1692">
        <v>146.23076923076923</v>
      </c>
      <c r="AS1692">
        <v>21.327303308728862</v>
      </c>
    </row>
    <row r="1693" spans="1:45">
      <c r="A1693">
        <v>23</v>
      </c>
      <c r="B1693">
        <v>97</v>
      </c>
      <c r="C1693">
        <v>2024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</v>
      </c>
      <c r="K1693">
        <v>99</v>
      </c>
      <c r="L1693">
        <v>3</v>
      </c>
      <c r="M1693">
        <v>99</v>
      </c>
      <c r="N1693">
        <v>99</v>
      </c>
      <c r="O1693">
        <v>99</v>
      </c>
      <c r="P1693">
        <v>99</v>
      </c>
      <c r="R1693">
        <v>0</v>
      </c>
      <c r="AN1693">
        <v>99</v>
      </c>
      <c r="AO1693">
        <v>99</v>
      </c>
      <c r="AP1693">
        <v>30</v>
      </c>
      <c r="AQ1693">
        <v>99</v>
      </c>
    </row>
    <row r="1694" spans="1:45">
      <c r="A1694">
        <v>23</v>
      </c>
      <c r="B1694">
        <v>98</v>
      </c>
      <c r="C1694">
        <v>2024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</v>
      </c>
      <c r="K1694">
        <v>99</v>
      </c>
      <c r="L1694">
        <v>3</v>
      </c>
      <c r="M1694">
        <v>99</v>
      </c>
      <c r="N1694">
        <v>99</v>
      </c>
      <c r="O1694">
        <v>99</v>
      </c>
      <c r="P1694">
        <v>99</v>
      </c>
      <c r="Q1694">
        <v>1</v>
      </c>
      <c r="R1694">
        <v>1</v>
      </c>
      <c r="S1694">
        <v>3</v>
      </c>
      <c r="T1694">
        <v>3</v>
      </c>
      <c r="U1694">
        <v>100.7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E1694">
        <v>1.1627906976744189</v>
      </c>
      <c r="AF1694">
        <v>0.7041662587583738</v>
      </c>
      <c r="AG1694">
        <v>560</v>
      </c>
      <c r="AH1694">
        <v>100</v>
      </c>
      <c r="AI1694">
        <v>100</v>
      </c>
      <c r="AJ1694">
        <v>0</v>
      </c>
      <c r="AN1694">
        <v>99</v>
      </c>
      <c r="AO1694">
        <v>99</v>
      </c>
      <c r="AP1694">
        <v>31</v>
      </c>
      <c r="AQ1694">
        <v>99</v>
      </c>
      <c r="AR1694">
        <v>169</v>
      </c>
      <c r="AS1694">
        <v>20.92479731433334</v>
      </c>
    </row>
    <row r="1695" spans="1:45">
      <c r="A1695">
        <v>23</v>
      </c>
      <c r="B1695">
        <v>99</v>
      </c>
      <c r="C1695">
        <v>2024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</v>
      </c>
      <c r="K1695">
        <v>99</v>
      </c>
      <c r="L1695">
        <v>3</v>
      </c>
      <c r="M1695">
        <v>99</v>
      </c>
      <c r="N1695">
        <v>99</v>
      </c>
      <c r="O1695">
        <v>99</v>
      </c>
      <c r="P1695">
        <v>99</v>
      </c>
      <c r="R1695">
        <v>0</v>
      </c>
      <c r="AN1695">
        <v>99</v>
      </c>
      <c r="AO1695">
        <v>99</v>
      </c>
      <c r="AP1695">
        <v>32</v>
      </c>
      <c r="AQ1695">
        <v>99</v>
      </c>
    </row>
    <row r="1696" spans="1:45">
      <c r="A1696">
        <v>23</v>
      </c>
      <c r="B1696">
        <v>100</v>
      </c>
      <c r="C1696">
        <v>2024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</v>
      </c>
      <c r="K1696">
        <v>99</v>
      </c>
      <c r="L1696">
        <v>3</v>
      </c>
      <c r="M1696">
        <v>99</v>
      </c>
      <c r="N1696">
        <v>99</v>
      </c>
      <c r="O1696">
        <v>99</v>
      </c>
      <c r="P1696">
        <v>99</v>
      </c>
      <c r="R1696">
        <v>0</v>
      </c>
      <c r="AN1696">
        <v>99</v>
      </c>
      <c r="AO1696">
        <v>99</v>
      </c>
      <c r="AP1696">
        <v>33</v>
      </c>
      <c r="AQ1696">
        <v>99</v>
      </c>
    </row>
    <row r="1697" spans="1:45">
      <c r="A1697">
        <v>23</v>
      </c>
      <c r="B1697">
        <v>101</v>
      </c>
      <c r="C1697">
        <v>2024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</v>
      </c>
      <c r="K1697">
        <v>99</v>
      </c>
      <c r="L1697">
        <v>3</v>
      </c>
      <c r="M1697">
        <v>99</v>
      </c>
      <c r="N1697">
        <v>99</v>
      </c>
      <c r="O1697">
        <v>99</v>
      </c>
      <c r="P1697">
        <v>99</v>
      </c>
      <c r="R1697">
        <v>0</v>
      </c>
      <c r="AN1697">
        <v>99</v>
      </c>
      <c r="AO1697">
        <v>99</v>
      </c>
      <c r="AP1697">
        <v>34</v>
      </c>
      <c r="AQ1697">
        <v>99</v>
      </c>
    </row>
    <row r="1698" spans="1:45">
      <c r="A1698">
        <v>23</v>
      </c>
      <c r="B1698">
        <v>102</v>
      </c>
      <c r="C1698">
        <v>2024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</v>
      </c>
      <c r="K1698">
        <v>99</v>
      </c>
      <c r="L1698">
        <v>3</v>
      </c>
      <c r="M1698">
        <v>99</v>
      </c>
      <c r="N1698">
        <v>99</v>
      </c>
      <c r="O1698">
        <v>99</v>
      </c>
      <c r="P1698">
        <v>99</v>
      </c>
      <c r="Q1698">
        <v>1</v>
      </c>
      <c r="R1698">
        <v>5</v>
      </c>
      <c r="S1698">
        <v>3</v>
      </c>
      <c r="T1698">
        <v>6.2</v>
      </c>
      <c r="U1698">
        <v>193.58</v>
      </c>
      <c r="V1698">
        <v>0</v>
      </c>
      <c r="W1698">
        <v>60</v>
      </c>
      <c r="X1698">
        <v>0</v>
      </c>
      <c r="Y1698">
        <v>17.056306751462699</v>
      </c>
      <c r="Z1698">
        <v>0</v>
      </c>
      <c r="AA1698">
        <v>1.1661903789690584</v>
      </c>
      <c r="AC1698">
        <v>45.367477698338192</v>
      </c>
      <c r="AE1698">
        <v>16.666666666666671</v>
      </c>
      <c r="AF1698">
        <v>14.735928626889756</v>
      </c>
      <c r="AG1698">
        <v>608.20000000000005</v>
      </c>
      <c r="AH1698">
        <v>100</v>
      </c>
      <c r="AI1698">
        <v>100</v>
      </c>
      <c r="AJ1698">
        <v>32.73163607276549</v>
      </c>
      <c r="AK1698">
        <v>97.342408218041442</v>
      </c>
      <c r="AL1698">
        <v>58.054058744713984</v>
      </c>
      <c r="AN1698">
        <v>99</v>
      </c>
      <c r="AO1698">
        <v>99</v>
      </c>
      <c r="AP1698">
        <v>39</v>
      </c>
      <c r="AQ1698">
        <v>99</v>
      </c>
      <c r="AR1698">
        <v>204.2</v>
      </c>
      <c r="AS1698">
        <v>22.739796736030765</v>
      </c>
    </row>
    <row r="1699" spans="1:45">
      <c r="A1699">
        <v>23</v>
      </c>
      <c r="B1699">
        <v>103</v>
      </c>
      <c r="C1699">
        <v>2024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</v>
      </c>
      <c r="K1699">
        <v>99</v>
      </c>
      <c r="L1699">
        <v>3</v>
      </c>
      <c r="M1699">
        <v>99</v>
      </c>
      <c r="N1699">
        <v>99</v>
      </c>
      <c r="O1699">
        <v>99</v>
      </c>
      <c r="P1699">
        <v>99</v>
      </c>
      <c r="R1699">
        <v>0</v>
      </c>
      <c r="AN1699">
        <v>99</v>
      </c>
      <c r="AO1699">
        <v>99</v>
      </c>
      <c r="AP1699">
        <v>40</v>
      </c>
      <c r="AQ1699">
        <v>99</v>
      </c>
    </row>
    <row r="1700" spans="1:45">
      <c r="A1700">
        <v>23</v>
      </c>
      <c r="B1700">
        <v>104</v>
      </c>
      <c r="C1700">
        <v>2024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</v>
      </c>
      <c r="K1700">
        <v>99</v>
      </c>
      <c r="L1700">
        <v>3</v>
      </c>
      <c r="M1700">
        <v>99</v>
      </c>
      <c r="N1700">
        <v>99</v>
      </c>
      <c r="O1700">
        <v>99</v>
      </c>
      <c r="P1700">
        <v>99</v>
      </c>
      <c r="Q1700">
        <v>81</v>
      </c>
      <c r="R1700">
        <v>142</v>
      </c>
      <c r="S1700">
        <v>3</v>
      </c>
      <c r="T1700">
        <v>4.7464788732394387</v>
      </c>
      <c r="U1700">
        <v>140.81408450704228</v>
      </c>
      <c r="V1700">
        <v>0</v>
      </c>
      <c r="W1700">
        <v>12.676056338028172</v>
      </c>
      <c r="X1700">
        <v>0</v>
      </c>
      <c r="Y1700">
        <v>43.839162811267776</v>
      </c>
      <c r="Z1700">
        <v>0</v>
      </c>
      <c r="AA1700">
        <v>1.4507725951344317</v>
      </c>
      <c r="AC1700">
        <v>62.684345939760149</v>
      </c>
      <c r="AE1700">
        <v>4.5007923930269422</v>
      </c>
      <c r="AF1700">
        <v>2.7601518638437739</v>
      </c>
      <c r="AG1700">
        <v>529.45070422535218</v>
      </c>
      <c r="AH1700">
        <v>100</v>
      </c>
      <c r="AI1700">
        <v>100</v>
      </c>
      <c r="AJ1700">
        <v>104.23339043992918</v>
      </c>
      <c r="AK1700">
        <v>46.174173630632197</v>
      </c>
      <c r="AL1700">
        <v>21.898223630522153</v>
      </c>
      <c r="AN1700">
        <v>99</v>
      </c>
      <c r="AO1700">
        <v>99</v>
      </c>
      <c r="AP1700">
        <v>98</v>
      </c>
      <c r="AQ1700">
        <v>99</v>
      </c>
      <c r="AR1700">
        <v>182.4366197183098</v>
      </c>
      <c r="AS1700">
        <v>22.35730825645355</v>
      </c>
    </row>
    <row r="1701" spans="1:45">
      <c r="A1701">
        <v>23</v>
      </c>
      <c r="B1701">
        <v>105</v>
      </c>
      <c r="C1701">
        <v>2024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</v>
      </c>
      <c r="K1701">
        <v>99</v>
      </c>
      <c r="L1701">
        <v>3</v>
      </c>
      <c r="M1701">
        <v>99</v>
      </c>
      <c r="N1701">
        <v>99</v>
      </c>
      <c r="O1701">
        <v>99</v>
      </c>
      <c r="P1701">
        <v>99</v>
      </c>
      <c r="Q1701">
        <v>8</v>
      </c>
      <c r="R1701">
        <v>10</v>
      </c>
      <c r="S1701">
        <v>3</v>
      </c>
      <c r="T1701">
        <v>5.9</v>
      </c>
      <c r="U1701">
        <v>186.99</v>
      </c>
      <c r="V1701">
        <v>0</v>
      </c>
      <c r="W1701">
        <v>40</v>
      </c>
      <c r="X1701">
        <v>0</v>
      </c>
      <c r="Y1701">
        <v>52.899498107259937</v>
      </c>
      <c r="Z1701">
        <v>0</v>
      </c>
      <c r="AA1701">
        <v>1.9209372712298536</v>
      </c>
      <c r="AC1701">
        <v>69.023159494473092</v>
      </c>
      <c r="AE1701">
        <v>10.416666666666664</v>
      </c>
      <c r="AF1701">
        <v>8.9595791168353287</v>
      </c>
      <c r="AG1701">
        <v>586.1</v>
      </c>
      <c r="AH1701">
        <v>100</v>
      </c>
      <c r="AI1701">
        <v>0</v>
      </c>
      <c r="AJ1701">
        <v>68.89477483815439</v>
      </c>
      <c r="AK1701">
        <v>23.569796489770528</v>
      </c>
      <c r="AL1701">
        <v>5.9013526217593677</v>
      </c>
      <c r="AN1701">
        <v>99</v>
      </c>
      <c r="AO1701">
        <v>99</v>
      </c>
      <c r="AP1701">
        <v>99</v>
      </c>
      <c r="AQ1701">
        <v>99</v>
      </c>
      <c r="AR1701">
        <v>199.3</v>
      </c>
      <c r="AS1701">
        <v>22.903768238539655</v>
      </c>
    </row>
    <row r="1702" spans="1:45">
      <c r="A1702">
        <v>23</v>
      </c>
      <c r="B1702">
        <v>106</v>
      </c>
      <c r="C1702">
        <v>2024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</v>
      </c>
      <c r="K1702">
        <v>99</v>
      </c>
      <c r="L1702">
        <v>4</v>
      </c>
      <c r="M1702">
        <v>99</v>
      </c>
      <c r="N1702">
        <v>99</v>
      </c>
      <c r="O1702">
        <v>99</v>
      </c>
      <c r="P1702">
        <v>99</v>
      </c>
      <c r="Q1702">
        <v>2118</v>
      </c>
      <c r="R1702">
        <v>3869</v>
      </c>
      <c r="S1702">
        <v>4</v>
      </c>
      <c r="T1702">
        <v>7.2809511501680015</v>
      </c>
      <c r="U1702">
        <v>208.80294649780328</v>
      </c>
      <c r="V1702">
        <v>0</v>
      </c>
      <c r="W1702">
        <v>75.652623416903594</v>
      </c>
      <c r="X1702">
        <v>0</v>
      </c>
      <c r="Y1702">
        <v>39.063246680908598</v>
      </c>
      <c r="Z1702">
        <v>0</v>
      </c>
      <c r="AA1702">
        <v>1.2697248171703071</v>
      </c>
      <c r="AC1702">
        <v>57.998104056616491</v>
      </c>
      <c r="AE1702">
        <v>40.407310704960821</v>
      </c>
      <c r="AF1702">
        <v>38.493686168751374</v>
      </c>
      <c r="AG1702">
        <v>570.64150943396237</v>
      </c>
      <c r="AH1702">
        <v>99.586456448694747</v>
      </c>
      <c r="AI1702">
        <v>0</v>
      </c>
      <c r="AJ1702">
        <v>112.60437881861016</v>
      </c>
      <c r="AK1702">
        <v>77.758765481827155</v>
      </c>
      <c r="AL1702">
        <v>42.906330391965469</v>
      </c>
      <c r="AN1702">
        <v>99</v>
      </c>
      <c r="AO1702">
        <v>99</v>
      </c>
      <c r="AP1702">
        <v>1</v>
      </c>
      <c r="AQ1702">
        <v>99</v>
      </c>
      <c r="AR1702">
        <v>197.84647195657789</v>
      </c>
      <c r="AS1702">
        <v>26.615175654204961</v>
      </c>
    </row>
    <row r="1703" spans="1:45">
      <c r="A1703">
        <v>23</v>
      </c>
      <c r="B1703">
        <v>107</v>
      </c>
      <c r="C1703">
        <v>2024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</v>
      </c>
      <c r="K1703">
        <v>99</v>
      </c>
      <c r="L1703">
        <v>4</v>
      </c>
      <c r="M1703">
        <v>99</v>
      </c>
      <c r="N1703">
        <v>99</v>
      </c>
      <c r="O1703">
        <v>99</v>
      </c>
      <c r="P1703">
        <v>99</v>
      </c>
      <c r="Q1703">
        <v>51</v>
      </c>
      <c r="R1703">
        <v>70</v>
      </c>
      <c r="S1703">
        <v>4</v>
      </c>
      <c r="T1703">
        <v>8.4142857142857128</v>
      </c>
      <c r="U1703">
        <v>198.9014285714286</v>
      </c>
      <c r="V1703">
        <v>0</v>
      </c>
      <c r="W1703">
        <v>97.142857142857125</v>
      </c>
      <c r="X1703">
        <v>0</v>
      </c>
      <c r="Y1703">
        <v>31.789196245881911</v>
      </c>
      <c r="Z1703">
        <v>0</v>
      </c>
      <c r="AA1703">
        <v>0.97823247518685186</v>
      </c>
      <c r="AC1703">
        <v>52.740516861849216</v>
      </c>
      <c r="AE1703">
        <v>30.701754385964914</v>
      </c>
      <c r="AF1703">
        <v>33.372482939959689</v>
      </c>
      <c r="AG1703">
        <v>606.94285714285718</v>
      </c>
      <c r="AH1703">
        <v>100</v>
      </c>
      <c r="AI1703">
        <v>0</v>
      </c>
      <c r="AJ1703">
        <v>92.791145777460173</v>
      </c>
      <c r="AK1703">
        <v>64.700851913489686</v>
      </c>
      <c r="AL1703">
        <v>51.914720986653712</v>
      </c>
      <c r="AN1703">
        <v>99</v>
      </c>
      <c r="AO1703">
        <v>99</v>
      </c>
      <c r="AP1703">
        <v>2</v>
      </c>
      <c r="AQ1703">
        <v>99</v>
      </c>
      <c r="AR1703">
        <v>194.47142857142848</v>
      </c>
      <c r="AS1703">
        <v>26.804392237478673</v>
      </c>
    </row>
    <row r="1704" spans="1:45">
      <c r="A1704">
        <v>23</v>
      </c>
      <c r="B1704">
        <v>108</v>
      </c>
      <c r="C1704">
        <v>2024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</v>
      </c>
      <c r="K1704">
        <v>99</v>
      </c>
      <c r="L1704">
        <v>4</v>
      </c>
      <c r="M1704">
        <v>99</v>
      </c>
      <c r="N1704">
        <v>99</v>
      </c>
      <c r="O1704">
        <v>99</v>
      </c>
      <c r="P1704">
        <v>99</v>
      </c>
      <c r="Q1704">
        <v>36</v>
      </c>
      <c r="R1704">
        <v>53</v>
      </c>
      <c r="S1704">
        <v>4</v>
      </c>
      <c r="T1704">
        <v>7.660377358490563</v>
      </c>
      <c r="U1704">
        <v>145.41886792452829</v>
      </c>
      <c r="V1704">
        <v>0</v>
      </c>
      <c r="W1704">
        <v>79.245283018867951</v>
      </c>
      <c r="X1704">
        <v>0</v>
      </c>
      <c r="Y1704">
        <v>31.371210552807799</v>
      </c>
      <c r="Z1704">
        <v>0</v>
      </c>
      <c r="AA1704">
        <v>1.3450593902355956</v>
      </c>
      <c r="AC1704">
        <v>51.754693092893923</v>
      </c>
      <c r="AE1704">
        <v>39.552238805970156</v>
      </c>
      <c r="AF1704">
        <v>41.189202477594243</v>
      </c>
      <c r="AG1704">
        <v>500.15094339622647</v>
      </c>
      <c r="AH1704">
        <v>100</v>
      </c>
      <c r="AI1704">
        <v>0</v>
      </c>
      <c r="AJ1704">
        <v>116.59758181032603</v>
      </c>
      <c r="AK1704">
        <v>76.15339195863389</v>
      </c>
      <c r="AL1704">
        <v>39.252970644861875</v>
      </c>
      <c r="AN1704">
        <v>99</v>
      </c>
      <c r="AO1704">
        <v>99</v>
      </c>
      <c r="AP1704">
        <v>3</v>
      </c>
      <c r="AQ1704">
        <v>99</v>
      </c>
      <c r="AR1704">
        <v>176.81132075471689</v>
      </c>
      <c r="AS1704">
        <v>25.885854798671723</v>
      </c>
    </row>
    <row r="1705" spans="1:45">
      <c r="A1705">
        <v>23</v>
      </c>
      <c r="B1705">
        <v>109</v>
      </c>
      <c r="C1705">
        <v>2024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</v>
      </c>
      <c r="K1705">
        <v>99</v>
      </c>
      <c r="L1705">
        <v>4</v>
      </c>
      <c r="M1705">
        <v>99</v>
      </c>
      <c r="N1705">
        <v>99</v>
      </c>
      <c r="O1705">
        <v>99</v>
      </c>
      <c r="P1705">
        <v>99</v>
      </c>
      <c r="Q1705">
        <v>14</v>
      </c>
      <c r="R1705">
        <v>16</v>
      </c>
      <c r="S1705">
        <v>4</v>
      </c>
      <c r="T1705">
        <v>7</v>
      </c>
      <c r="U1705">
        <v>155.25624999999999</v>
      </c>
      <c r="V1705">
        <v>0</v>
      </c>
      <c r="W1705">
        <v>62.5</v>
      </c>
      <c r="X1705">
        <v>0</v>
      </c>
      <c r="Y1705">
        <v>35.273059279533754</v>
      </c>
      <c r="Z1705">
        <v>0</v>
      </c>
      <c r="AA1705">
        <v>1.1726039399558577</v>
      </c>
      <c r="AC1705">
        <v>84.24233805913299</v>
      </c>
      <c r="AE1705">
        <v>51.612903225806441</v>
      </c>
      <c r="AF1705">
        <v>54.069172670482978</v>
      </c>
      <c r="AG1705">
        <v>548.9375</v>
      </c>
      <c r="AH1705">
        <v>100</v>
      </c>
      <c r="AI1705">
        <v>0</v>
      </c>
      <c r="AJ1705">
        <v>100.63142448435281</v>
      </c>
      <c r="AK1705">
        <v>72.364859146976499</v>
      </c>
      <c r="AL1705">
        <v>68.484702383068225</v>
      </c>
      <c r="AN1705">
        <v>99</v>
      </c>
      <c r="AO1705">
        <v>99</v>
      </c>
      <c r="AP1705">
        <v>4</v>
      </c>
      <c r="AQ1705">
        <v>99</v>
      </c>
      <c r="AR1705">
        <v>179.9375</v>
      </c>
      <c r="AS1705">
        <v>26.16589942873172</v>
      </c>
    </row>
    <row r="1706" spans="1:45">
      <c r="A1706">
        <v>23</v>
      </c>
      <c r="B1706">
        <v>110</v>
      </c>
      <c r="C1706">
        <v>2024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</v>
      </c>
      <c r="K1706">
        <v>99</v>
      </c>
      <c r="L1706">
        <v>4</v>
      </c>
      <c r="M1706">
        <v>99</v>
      </c>
      <c r="N1706">
        <v>99</v>
      </c>
      <c r="O1706">
        <v>99</v>
      </c>
      <c r="P1706">
        <v>99</v>
      </c>
      <c r="Q1706">
        <v>4</v>
      </c>
      <c r="R1706">
        <v>4</v>
      </c>
      <c r="S1706">
        <v>4</v>
      </c>
      <c r="T1706">
        <v>7.75</v>
      </c>
      <c r="U1706">
        <v>127.1</v>
      </c>
      <c r="V1706">
        <v>0</v>
      </c>
      <c r="W1706">
        <v>100</v>
      </c>
      <c r="X1706">
        <v>0</v>
      </c>
      <c r="Y1706">
        <v>10.196322866602548</v>
      </c>
      <c r="Z1706">
        <v>0</v>
      </c>
      <c r="AA1706">
        <v>0.82915619758885006</v>
      </c>
      <c r="AC1706">
        <v>64.168193405959073</v>
      </c>
      <c r="AE1706">
        <v>23.52941176470588</v>
      </c>
      <c r="AF1706">
        <v>23.003484005248623</v>
      </c>
      <c r="AG1706">
        <v>419</v>
      </c>
      <c r="AH1706">
        <v>100</v>
      </c>
      <c r="AI1706">
        <v>0</v>
      </c>
      <c r="AJ1706">
        <v>110.97071685809732</v>
      </c>
      <c r="AK1706">
        <v>96.693019815649677</v>
      </c>
      <c r="AL1706">
        <v>80.152538587435515</v>
      </c>
      <c r="AN1706">
        <v>99</v>
      </c>
      <c r="AO1706">
        <v>99</v>
      </c>
      <c r="AP1706">
        <v>5</v>
      </c>
      <c r="AQ1706">
        <v>99</v>
      </c>
      <c r="AR1706">
        <v>169</v>
      </c>
      <c r="AS1706">
        <v>26.311416573247111</v>
      </c>
    </row>
    <row r="1707" spans="1:45">
      <c r="A1707">
        <v>23</v>
      </c>
      <c r="B1707">
        <v>111</v>
      </c>
      <c r="C1707">
        <v>2024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</v>
      </c>
      <c r="K1707">
        <v>99</v>
      </c>
      <c r="L1707">
        <v>4</v>
      </c>
      <c r="M1707">
        <v>99</v>
      </c>
      <c r="N1707">
        <v>99</v>
      </c>
      <c r="O1707">
        <v>99</v>
      </c>
      <c r="P1707">
        <v>99</v>
      </c>
      <c r="Q1707">
        <v>5</v>
      </c>
      <c r="R1707">
        <v>15</v>
      </c>
      <c r="S1707">
        <v>4</v>
      </c>
      <c r="T1707">
        <v>7</v>
      </c>
      <c r="U1707">
        <v>161.03333333333333</v>
      </c>
      <c r="V1707">
        <v>0</v>
      </c>
      <c r="W1707">
        <v>73.333333333333314</v>
      </c>
      <c r="X1707">
        <v>0</v>
      </c>
      <c r="Y1707">
        <v>32.451331080387057</v>
      </c>
      <c r="Z1707">
        <v>0</v>
      </c>
      <c r="AA1707">
        <v>1.712697677155351</v>
      </c>
      <c r="AC1707">
        <v>77.210973120859506</v>
      </c>
      <c r="AE1707">
        <v>34.883720930232549</v>
      </c>
      <c r="AF1707">
        <v>34.433847952215977</v>
      </c>
      <c r="AG1707">
        <v>440.8</v>
      </c>
      <c r="AH1707">
        <v>100</v>
      </c>
      <c r="AI1707">
        <v>0</v>
      </c>
      <c r="AJ1707">
        <v>94.819266677892671</v>
      </c>
      <c r="AK1707">
        <v>82.714025270141647</v>
      </c>
      <c r="AL1707">
        <v>78.531955179538429</v>
      </c>
      <c r="AN1707">
        <v>99</v>
      </c>
      <c r="AO1707">
        <v>99</v>
      </c>
      <c r="AP1707">
        <v>6</v>
      </c>
      <c r="AQ1707">
        <v>99</v>
      </c>
      <c r="AR1707">
        <v>183.86666666666673</v>
      </c>
      <c r="AS1707">
        <v>25.523703918676222</v>
      </c>
    </row>
    <row r="1708" spans="1:45">
      <c r="A1708">
        <v>23</v>
      </c>
      <c r="B1708">
        <v>112</v>
      </c>
      <c r="C1708">
        <v>2024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</v>
      </c>
      <c r="K1708">
        <v>99</v>
      </c>
      <c r="L1708">
        <v>4</v>
      </c>
      <c r="M1708">
        <v>99</v>
      </c>
      <c r="N1708">
        <v>99</v>
      </c>
      <c r="O1708">
        <v>99</v>
      </c>
      <c r="P1708">
        <v>99</v>
      </c>
      <c r="Q1708">
        <v>7</v>
      </c>
      <c r="R1708">
        <v>8</v>
      </c>
      <c r="S1708">
        <v>4</v>
      </c>
      <c r="T1708">
        <v>7.25</v>
      </c>
      <c r="U1708">
        <v>153.57499999999999</v>
      </c>
      <c r="V1708">
        <v>0</v>
      </c>
      <c r="W1708">
        <v>62.5</v>
      </c>
      <c r="X1708">
        <v>0</v>
      </c>
      <c r="Y1708">
        <v>21.578852494977625</v>
      </c>
      <c r="Z1708">
        <v>0</v>
      </c>
      <c r="AA1708">
        <v>1.3919410907075049</v>
      </c>
      <c r="AC1708">
        <v>46.173002629562362</v>
      </c>
      <c r="AE1708">
        <v>61.538461538461519</v>
      </c>
      <c r="AF1708">
        <v>59.646567627925037</v>
      </c>
      <c r="AG1708">
        <v>505.25</v>
      </c>
      <c r="AH1708">
        <v>100</v>
      </c>
      <c r="AI1708">
        <v>0</v>
      </c>
      <c r="AJ1708">
        <v>97.105290793035607</v>
      </c>
      <c r="AK1708">
        <v>78.460077898070011</v>
      </c>
      <c r="AL1708">
        <v>35.558432535093047</v>
      </c>
      <c r="AN1708">
        <v>99</v>
      </c>
      <c r="AO1708">
        <v>99</v>
      </c>
      <c r="AP1708">
        <v>7</v>
      </c>
      <c r="AQ1708">
        <v>99</v>
      </c>
      <c r="AR1708">
        <v>180.75</v>
      </c>
      <c r="AS1708">
        <v>25.854963382548625</v>
      </c>
    </row>
    <row r="1709" spans="1:45">
      <c r="A1709">
        <v>23</v>
      </c>
      <c r="B1709">
        <v>113</v>
      </c>
      <c r="C1709">
        <v>2024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</v>
      </c>
      <c r="K1709">
        <v>99</v>
      </c>
      <c r="L1709">
        <v>4</v>
      </c>
      <c r="M1709">
        <v>99</v>
      </c>
      <c r="N1709">
        <v>99</v>
      </c>
      <c r="O1709">
        <v>99</v>
      </c>
      <c r="P1709">
        <v>99</v>
      </c>
      <c r="Q1709">
        <v>32</v>
      </c>
      <c r="R1709">
        <v>64</v>
      </c>
      <c r="S1709">
        <v>4</v>
      </c>
      <c r="T1709">
        <v>6.984375</v>
      </c>
      <c r="U1709">
        <v>131.63125000000002</v>
      </c>
      <c r="V1709">
        <v>0</v>
      </c>
      <c r="W1709">
        <v>56.25</v>
      </c>
      <c r="X1709">
        <v>0</v>
      </c>
      <c r="Y1709">
        <v>22.982927597185995</v>
      </c>
      <c r="Z1709">
        <v>0</v>
      </c>
      <c r="AA1709">
        <v>1.2929156427915169</v>
      </c>
      <c r="AC1709">
        <v>58.610537205582162</v>
      </c>
      <c r="AE1709">
        <v>50.793650793650784</v>
      </c>
      <c r="AF1709">
        <v>49.447962951006339</v>
      </c>
      <c r="AG1709">
        <v>483.71875</v>
      </c>
      <c r="AH1709">
        <v>100</v>
      </c>
      <c r="AI1709">
        <v>0</v>
      </c>
      <c r="AJ1709">
        <v>117.42996167263919</v>
      </c>
      <c r="AK1709">
        <v>74.804094841301648</v>
      </c>
      <c r="AL1709">
        <v>39.803916157584773</v>
      </c>
      <c r="AN1709">
        <v>99</v>
      </c>
      <c r="AO1709">
        <v>99</v>
      </c>
      <c r="AP1709">
        <v>8</v>
      </c>
      <c r="AQ1709">
        <v>99</v>
      </c>
      <c r="AR1709">
        <v>171.328125</v>
      </c>
      <c r="AS1709">
        <v>25.917232462993887</v>
      </c>
    </row>
    <row r="1710" spans="1:45">
      <c r="A1710">
        <v>23</v>
      </c>
      <c r="B1710">
        <v>114</v>
      </c>
      <c r="C1710">
        <v>2024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</v>
      </c>
      <c r="K1710">
        <v>99</v>
      </c>
      <c r="L1710">
        <v>4</v>
      </c>
      <c r="M1710">
        <v>99</v>
      </c>
      <c r="N1710">
        <v>99</v>
      </c>
      <c r="O1710">
        <v>99</v>
      </c>
      <c r="P1710">
        <v>99</v>
      </c>
      <c r="Q1710">
        <v>90</v>
      </c>
      <c r="R1710">
        <v>137</v>
      </c>
      <c r="S1710">
        <v>4</v>
      </c>
      <c r="T1710">
        <v>7.9635036496350384</v>
      </c>
      <c r="U1710">
        <v>240.690510948905</v>
      </c>
      <c r="V1710">
        <v>0</v>
      </c>
      <c r="W1710">
        <v>91.240875912408768</v>
      </c>
      <c r="X1710">
        <v>0</v>
      </c>
      <c r="Y1710">
        <v>37.59599466788233</v>
      </c>
      <c r="Z1710">
        <v>0</v>
      </c>
      <c r="AA1710">
        <v>1.2286646904341023</v>
      </c>
      <c r="AC1710">
        <v>54.627390818756112</v>
      </c>
      <c r="AE1710">
        <v>34.683544303797476</v>
      </c>
      <c r="AF1710">
        <v>35.49491654960466</v>
      </c>
      <c r="AG1710">
        <v>576.63503649635004</v>
      </c>
      <c r="AH1710">
        <v>100</v>
      </c>
      <c r="AI1710">
        <v>0</v>
      </c>
      <c r="AJ1710">
        <v>102.01000923498982</v>
      </c>
      <c r="AK1710">
        <v>75.691361541693055</v>
      </c>
      <c r="AL1710">
        <v>40.627551191370067</v>
      </c>
      <c r="AN1710">
        <v>99</v>
      </c>
      <c r="AO1710">
        <v>99</v>
      </c>
      <c r="AP1710">
        <v>9</v>
      </c>
      <c r="AQ1710">
        <v>99</v>
      </c>
      <c r="AR1710">
        <v>207.92700729927</v>
      </c>
      <c r="AS1710">
        <v>26.567083285034755</v>
      </c>
    </row>
    <row r="1711" spans="1:45">
      <c r="A1711">
        <v>23</v>
      </c>
      <c r="B1711">
        <v>115</v>
      </c>
      <c r="C1711">
        <v>2024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</v>
      </c>
      <c r="K1711">
        <v>99</v>
      </c>
      <c r="L1711">
        <v>4</v>
      </c>
      <c r="M1711">
        <v>99</v>
      </c>
      <c r="N1711">
        <v>99</v>
      </c>
      <c r="O1711">
        <v>99</v>
      </c>
      <c r="P1711">
        <v>99</v>
      </c>
      <c r="R1711">
        <v>0</v>
      </c>
      <c r="AN1711">
        <v>99</v>
      </c>
      <c r="AO1711">
        <v>99</v>
      </c>
      <c r="AP1711">
        <v>10</v>
      </c>
      <c r="AQ1711">
        <v>99</v>
      </c>
    </row>
    <row r="1712" spans="1:45">
      <c r="A1712">
        <v>23</v>
      </c>
      <c r="B1712">
        <v>116</v>
      </c>
      <c r="C1712">
        <v>2024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</v>
      </c>
      <c r="K1712">
        <v>99</v>
      </c>
      <c r="L1712">
        <v>4</v>
      </c>
      <c r="M1712">
        <v>99</v>
      </c>
      <c r="N1712">
        <v>99</v>
      </c>
      <c r="O1712">
        <v>99</v>
      </c>
      <c r="P1712">
        <v>99</v>
      </c>
      <c r="Q1712">
        <v>9</v>
      </c>
      <c r="R1712">
        <v>11</v>
      </c>
      <c r="S1712">
        <v>4</v>
      </c>
      <c r="T1712">
        <v>7</v>
      </c>
      <c r="U1712">
        <v>202.17272727272729</v>
      </c>
      <c r="V1712">
        <v>0</v>
      </c>
      <c r="W1712">
        <v>63.636363636363633</v>
      </c>
      <c r="X1712">
        <v>0</v>
      </c>
      <c r="Y1712">
        <v>43.828738826338778</v>
      </c>
      <c r="Z1712">
        <v>0</v>
      </c>
      <c r="AA1712">
        <v>0.85280286542244144</v>
      </c>
      <c r="AC1712">
        <v>82.159792767804802</v>
      </c>
      <c r="AE1712">
        <v>32.352941176470594</v>
      </c>
      <c r="AF1712">
        <v>31.201245861159443</v>
      </c>
      <c r="AG1712">
        <v>536.18181818181813</v>
      </c>
      <c r="AH1712">
        <v>100</v>
      </c>
      <c r="AI1712">
        <v>0</v>
      </c>
      <c r="AJ1712">
        <v>127.76172295034122</v>
      </c>
      <c r="AK1712">
        <v>54.36288327242805</v>
      </c>
      <c r="AL1712">
        <v>50.312421041943118</v>
      </c>
      <c r="AN1712">
        <v>99</v>
      </c>
      <c r="AO1712">
        <v>99</v>
      </c>
      <c r="AP1712">
        <v>11</v>
      </c>
      <c r="AQ1712">
        <v>99</v>
      </c>
      <c r="AR1712">
        <v>196.90909090909088</v>
      </c>
      <c r="AS1712">
        <v>26.079629568956285</v>
      </c>
    </row>
    <row r="1713" spans="1:45">
      <c r="A1713">
        <v>23</v>
      </c>
      <c r="B1713">
        <v>117</v>
      </c>
      <c r="C1713">
        <v>2024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</v>
      </c>
      <c r="K1713">
        <v>99</v>
      </c>
      <c r="L1713">
        <v>4</v>
      </c>
      <c r="M1713">
        <v>99</v>
      </c>
      <c r="N1713">
        <v>99</v>
      </c>
      <c r="O1713">
        <v>99</v>
      </c>
      <c r="P1713">
        <v>99</v>
      </c>
      <c r="R1713">
        <v>0</v>
      </c>
      <c r="AN1713">
        <v>99</v>
      </c>
      <c r="AO1713">
        <v>99</v>
      </c>
      <c r="AP1713">
        <v>12</v>
      </c>
      <c r="AQ1713">
        <v>99</v>
      </c>
    </row>
    <row r="1714" spans="1:45">
      <c r="A1714">
        <v>23</v>
      </c>
      <c r="B1714">
        <v>118</v>
      </c>
      <c r="C1714">
        <v>2024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</v>
      </c>
      <c r="K1714">
        <v>99</v>
      </c>
      <c r="L1714">
        <v>4</v>
      </c>
      <c r="M1714">
        <v>99</v>
      </c>
      <c r="N1714">
        <v>99</v>
      </c>
      <c r="O1714">
        <v>99</v>
      </c>
      <c r="P1714">
        <v>99</v>
      </c>
      <c r="Q1714">
        <v>30</v>
      </c>
      <c r="R1714">
        <v>38</v>
      </c>
      <c r="S1714">
        <v>4</v>
      </c>
      <c r="T1714">
        <v>6</v>
      </c>
      <c r="U1714">
        <v>196.7315789473684</v>
      </c>
      <c r="V1714">
        <v>0</v>
      </c>
      <c r="W1714">
        <v>42.105263157894754</v>
      </c>
      <c r="X1714">
        <v>0</v>
      </c>
      <c r="Y1714">
        <v>35.412517154124096</v>
      </c>
      <c r="Z1714">
        <v>0</v>
      </c>
      <c r="AA1714">
        <v>1.7320508075688772</v>
      </c>
      <c r="AC1714">
        <v>57.671715377616707</v>
      </c>
      <c r="AE1714">
        <v>21.83908045977012</v>
      </c>
      <c r="AF1714">
        <v>17.852486185206587</v>
      </c>
      <c r="AG1714">
        <v>546.28947368421052</v>
      </c>
      <c r="AH1714">
        <v>100</v>
      </c>
      <c r="AI1714">
        <v>0</v>
      </c>
      <c r="AJ1714">
        <v>110.6680450942643</v>
      </c>
      <c r="AK1714">
        <v>73.714762739908579</v>
      </c>
      <c r="AL1714">
        <v>26.97715159143586</v>
      </c>
      <c r="AN1714">
        <v>99</v>
      </c>
      <c r="AO1714">
        <v>99</v>
      </c>
      <c r="AP1714">
        <v>13</v>
      </c>
      <c r="AQ1714">
        <v>99</v>
      </c>
      <c r="AR1714">
        <v>195.81578947368425</v>
      </c>
      <c r="AS1714">
        <v>25.930217832706969</v>
      </c>
    </row>
    <row r="1715" spans="1:45">
      <c r="A1715">
        <v>23</v>
      </c>
      <c r="B1715">
        <v>119</v>
      </c>
      <c r="C1715">
        <v>2024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</v>
      </c>
      <c r="K1715">
        <v>99</v>
      </c>
      <c r="L1715">
        <v>4</v>
      </c>
      <c r="M1715">
        <v>99</v>
      </c>
      <c r="N1715">
        <v>99</v>
      </c>
      <c r="O1715">
        <v>99</v>
      </c>
      <c r="P1715">
        <v>99</v>
      </c>
      <c r="Q1715">
        <v>1</v>
      </c>
      <c r="R1715">
        <v>1</v>
      </c>
      <c r="S1715">
        <v>4</v>
      </c>
      <c r="T1715">
        <v>6</v>
      </c>
      <c r="U1715">
        <v>190.1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E1715">
        <v>100</v>
      </c>
      <c r="AF1715">
        <v>100</v>
      </c>
      <c r="AG1715">
        <v>508</v>
      </c>
      <c r="AH1715">
        <v>100</v>
      </c>
      <c r="AI1715">
        <v>0</v>
      </c>
      <c r="AJ1715">
        <v>0</v>
      </c>
      <c r="AN1715">
        <v>99</v>
      </c>
      <c r="AO1715">
        <v>99</v>
      </c>
      <c r="AP1715">
        <v>14</v>
      </c>
      <c r="AQ1715">
        <v>99</v>
      </c>
      <c r="AR1715">
        <v>196</v>
      </c>
      <c r="AS1715">
        <v>25.233958639682445</v>
      </c>
    </row>
    <row r="1716" spans="1:45">
      <c r="A1716">
        <v>23</v>
      </c>
      <c r="B1716">
        <v>120</v>
      </c>
      <c r="C1716">
        <v>2024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</v>
      </c>
      <c r="K1716">
        <v>99</v>
      </c>
      <c r="L1716">
        <v>4</v>
      </c>
      <c r="M1716">
        <v>99</v>
      </c>
      <c r="N1716">
        <v>99</v>
      </c>
      <c r="O1716">
        <v>99</v>
      </c>
      <c r="P1716">
        <v>99</v>
      </c>
      <c r="R1716">
        <v>0</v>
      </c>
      <c r="AN1716">
        <v>99</v>
      </c>
      <c r="AO1716">
        <v>99</v>
      </c>
      <c r="AP1716">
        <v>15</v>
      </c>
      <c r="AQ1716">
        <v>99</v>
      </c>
    </row>
    <row r="1717" spans="1:45">
      <c r="A1717">
        <v>23</v>
      </c>
      <c r="B1717">
        <v>121</v>
      </c>
      <c r="C1717">
        <v>2024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</v>
      </c>
      <c r="K1717">
        <v>99</v>
      </c>
      <c r="L1717">
        <v>4</v>
      </c>
      <c r="M1717">
        <v>99</v>
      </c>
      <c r="N1717">
        <v>99</v>
      </c>
      <c r="O1717">
        <v>99</v>
      </c>
      <c r="P1717">
        <v>99</v>
      </c>
      <c r="R1717">
        <v>0</v>
      </c>
      <c r="AN1717">
        <v>99</v>
      </c>
      <c r="AO1717">
        <v>99</v>
      </c>
      <c r="AP1717">
        <v>16</v>
      </c>
      <c r="AQ1717">
        <v>99</v>
      </c>
    </row>
    <row r="1718" spans="1:45">
      <c r="A1718">
        <v>23</v>
      </c>
      <c r="B1718">
        <v>122</v>
      </c>
      <c r="C1718">
        <v>2024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</v>
      </c>
      <c r="K1718">
        <v>99</v>
      </c>
      <c r="L1718">
        <v>4</v>
      </c>
      <c r="M1718">
        <v>99</v>
      </c>
      <c r="N1718">
        <v>99</v>
      </c>
      <c r="O1718">
        <v>99</v>
      </c>
      <c r="P1718">
        <v>99</v>
      </c>
      <c r="R1718">
        <v>0</v>
      </c>
      <c r="AN1718">
        <v>99</v>
      </c>
      <c r="AO1718">
        <v>99</v>
      </c>
      <c r="AP1718">
        <v>17</v>
      </c>
      <c r="AQ1718">
        <v>99</v>
      </c>
    </row>
    <row r="1719" spans="1:45">
      <c r="A1719">
        <v>23</v>
      </c>
      <c r="B1719">
        <v>123</v>
      </c>
      <c r="C1719">
        <v>2024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</v>
      </c>
      <c r="K1719">
        <v>99</v>
      </c>
      <c r="L1719">
        <v>4</v>
      </c>
      <c r="M1719">
        <v>99</v>
      </c>
      <c r="N1719">
        <v>99</v>
      </c>
      <c r="O1719">
        <v>99</v>
      </c>
      <c r="P1719">
        <v>99</v>
      </c>
      <c r="Q1719">
        <v>155</v>
      </c>
      <c r="R1719">
        <v>311</v>
      </c>
      <c r="S1719">
        <v>4</v>
      </c>
      <c r="T1719">
        <v>5.6752411575562691</v>
      </c>
      <c r="U1719">
        <v>152.14630225080387</v>
      </c>
      <c r="V1719">
        <v>0</v>
      </c>
      <c r="W1719">
        <v>25.401929260450157</v>
      </c>
      <c r="X1719">
        <v>0</v>
      </c>
      <c r="Y1719">
        <v>32.972650327300194</v>
      </c>
      <c r="Z1719">
        <v>0</v>
      </c>
      <c r="AA1719">
        <v>1.2580280553887848</v>
      </c>
      <c r="AC1719">
        <v>47.22998468701141</v>
      </c>
      <c r="AE1719">
        <v>14.866156787762906</v>
      </c>
      <c r="AF1719">
        <v>11.413724257158137</v>
      </c>
      <c r="AG1719">
        <v>530.81672025723446</v>
      </c>
      <c r="AH1719">
        <v>99.678456591639872</v>
      </c>
      <c r="AI1719">
        <v>100</v>
      </c>
      <c r="AJ1719">
        <v>96.035774300587718</v>
      </c>
      <c r="AK1719">
        <v>64.355466708659947</v>
      </c>
      <c r="AL1719">
        <v>15.589339141312729</v>
      </c>
      <c r="AN1719">
        <v>99</v>
      </c>
      <c r="AO1719">
        <v>99</v>
      </c>
      <c r="AP1719">
        <v>21</v>
      </c>
      <c r="AQ1719">
        <v>99</v>
      </c>
      <c r="AR1719">
        <v>180.98392282958201</v>
      </c>
      <c r="AS1719">
        <v>25.217148908893162</v>
      </c>
    </row>
    <row r="1720" spans="1:45">
      <c r="A1720">
        <v>23</v>
      </c>
      <c r="B1720">
        <v>124</v>
      </c>
      <c r="C1720">
        <v>2024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</v>
      </c>
      <c r="K1720">
        <v>99</v>
      </c>
      <c r="L1720">
        <v>4</v>
      </c>
      <c r="M1720">
        <v>99</v>
      </c>
      <c r="N1720">
        <v>99</v>
      </c>
      <c r="O1720">
        <v>99</v>
      </c>
      <c r="P1720">
        <v>99</v>
      </c>
      <c r="Q1720">
        <v>62</v>
      </c>
      <c r="R1720">
        <v>92</v>
      </c>
      <c r="S1720">
        <v>4</v>
      </c>
      <c r="T1720">
        <v>3.9673913043478257</v>
      </c>
      <c r="U1720">
        <v>156.61195652173916</v>
      </c>
      <c r="V1720">
        <v>0</v>
      </c>
      <c r="W1720">
        <v>3.2608695652173911</v>
      </c>
      <c r="X1720">
        <v>0</v>
      </c>
      <c r="Y1720">
        <v>41.852050083263762</v>
      </c>
      <c r="Z1720">
        <v>0</v>
      </c>
      <c r="AA1720">
        <v>1.2198635611208621</v>
      </c>
      <c r="AC1720">
        <v>64.608664592801048</v>
      </c>
      <c r="AE1720">
        <v>1.7788089713843771</v>
      </c>
      <c r="AF1720">
        <v>1.1349143034663631</v>
      </c>
      <c r="AG1720">
        <v>554.01086956521749</v>
      </c>
      <c r="AH1720">
        <v>100</v>
      </c>
      <c r="AI1720">
        <v>100</v>
      </c>
      <c r="AJ1720">
        <v>101.7671569303114</v>
      </c>
      <c r="AK1720">
        <v>27.812863765280294</v>
      </c>
      <c r="AL1720">
        <v>12.7223879046792</v>
      </c>
      <c r="AN1720">
        <v>99</v>
      </c>
      <c r="AO1720">
        <v>99</v>
      </c>
      <c r="AP1720">
        <v>22</v>
      </c>
      <c r="AQ1720">
        <v>99</v>
      </c>
      <c r="AR1720">
        <v>183.78260869565219</v>
      </c>
      <c r="AS1720">
        <v>24.609950601303339</v>
      </c>
    </row>
    <row r="1721" spans="1:45">
      <c r="A1721">
        <v>23</v>
      </c>
      <c r="B1721">
        <v>125</v>
      </c>
      <c r="C1721">
        <v>2024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</v>
      </c>
      <c r="K1721">
        <v>99</v>
      </c>
      <c r="L1721">
        <v>4</v>
      </c>
      <c r="M1721">
        <v>99</v>
      </c>
      <c r="N1721">
        <v>99</v>
      </c>
      <c r="O1721">
        <v>99</v>
      </c>
      <c r="P1721">
        <v>99</v>
      </c>
      <c r="Q1721">
        <v>175</v>
      </c>
      <c r="R1721">
        <v>304</v>
      </c>
      <c r="S1721">
        <v>4</v>
      </c>
      <c r="T1721">
        <v>5.7960526315789487</v>
      </c>
      <c r="U1721">
        <v>158.2424342105262</v>
      </c>
      <c r="V1721">
        <v>0</v>
      </c>
      <c r="W1721">
        <v>34.868421052631597</v>
      </c>
      <c r="X1721">
        <v>0</v>
      </c>
      <c r="Y1721">
        <v>38.557586912932493</v>
      </c>
      <c r="Z1721">
        <v>0</v>
      </c>
      <c r="AA1721">
        <v>1.4992928850376932</v>
      </c>
      <c r="AC1721">
        <v>62.816939940065488</v>
      </c>
      <c r="AE1721">
        <v>5.6036866359447011</v>
      </c>
      <c r="AF1721">
        <v>3.9646464667276575</v>
      </c>
      <c r="AG1721">
        <v>525.26315789473688</v>
      </c>
      <c r="AH1721">
        <v>100</v>
      </c>
      <c r="AI1721">
        <v>100</v>
      </c>
      <c r="AJ1721">
        <v>105.87820316673844</v>
      </c>
      <c r="AK1721">
        <v>57.100249093741709</v>
      </c>
      <c r="AL1721">
        <v>35.265492395660637</v>
      </c>
      <c r="AN1721">
        <v>99</v>
      </c>
      <c r="AO1721">
        <v>99</v>
      </c>
      <c r="AP1721">
        <v>23</v>
      </c>
      <c r="AQ1721">
        <v>99</v>
      </c>
      <c r="AR1721">
        <v>183.68421052631575</v>
      </c>
      <c r="AS1721">
        <v>24.977658497459544</v>
      </c>
    </row>
    <row r="1722" spans="1:45">
      <c r="A1722">
        <v>23</v>
      </c>
      <c r="B1722">
        <v>126</v>
      </c>
      <c r="C1722">
        <v>2024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</v>
      </c>
      <c r="K1722">
        <v>99</v>
      </c>
      <c r="L1722">
        <v>4</v>
      </c>
      <c r="M1722">
        <v>99</v>
      </c>
      <c r="N1722">
        <v>99</v>
      </c>
      <c r="O1722">
        <v>99</v>
      </c>
      <c r="P1722">
        <v>99</v>
      </c>
      <c r="Q1722">
        <v>18</v>
      </c>
      <c r="R1722">
        <v>20</v>
      </c>
      <c r="S1722">
        <v>4</v>
      </c>
      <c r="T1722">
        <v>4.2</v>
      </c>
      <c r="U1722">
        <v>141.59</v>
      </c>
      <c r="V1722">
        <v>0</v>
      </c>
      <c r="W1722">
        <v>5</v>
      </c>
      <c r="X1722">
        <v>0</v>
      </c>
      <c r="Y1722">
        <v>45.541869746421263</v>
      </c>
      <c r="Z1722">
        <v>0</v>
      </c>
      <c r="AA1722">
        <v>1.3638181696985852</v>
      </c>
      <c r="AC1722">
        <v>43.868356363440888</v>
      </c>
      <c r="AE1722">
        <v>0.50735667174023324</v>
      </c>
      <c r="AF1722">
        <v>0.29728716798226201</v>
      </c>
      <c r="AG1722">
        <v>534.85</v>
      </c>
      <c r="AH1722">
        <v>100</v>
      </c>
      <c r="AI1722">
        <v>100</v>
      </c>
      <c r="AJ1722">
        <v>126.71080261761422</v>
      </c>
      <c r="AK1722">
        <v>55.692343914993295</v>
      </c>
      <c r="AL1722">
        <v>12.285133499227316</v>
      </c>
      <c r="AN1722">
        <v>99</v>
      </c>
      <c r="AO1722">
        <v>99</v>
      </c>
      <c r="AP1722">
        <v>24</v>
      </c>
      <c r="AQ1722">
        <v>99</v>
      </c>
      <c r="AR1722">
        <v>179.25</v>
      </c>
      <c r="AS1722">
        <v>23.583592139790408</v>
      </c>
    </row>
    <row r="1723" spans="1:45">
      <c r="A1723">
        <v>23</v>
      </c>
      <c r="B1723">
        <v>127</v>
      </c>
      <c r="C1723">
        <v>2024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</v>
      </c>
      <c r="K1723">
        <v>99</v>
      </c>
      <c r="L1723">
        <v>4</v>
      </c>
      <c r="M1723">
        <v>99</v>
      </c>
      <c r="N1723">
        <v>99</v>
      </c>
      <c r="O1723">
        <v>99</v>
      </c>
      <c r="P1723">
        <v>99</v>
      </c>
      <c r="Q1723">
        <v>36</v>
      </c>
      <c r="R1723">
        <v>58</v>
      </c>
      <c r="S1723">
        <v>4</v>
      </c>
      <c r="T1723">
        <v>4.4482758620689653</v>
      </c>
      <c r="U1723">
        <v>171.48103448275867</v>
      </c>
      <c r="V1723">
        <v>0</v>
      </c>
      <c r="W1723">
        <v>5.1724137931034484</v>
      </c>
      <c r="X1723">
        <v>0</v>
      </c>
      <c r="Y1723">
        <v>37.196340461897776</v>
      </c>
      <c r="Z1723">
        <v>0</v>
      </c>
      <c r="AA1723">
        <v>1.2201245526175273</v>
      </c>
      <c r="AC1723">
        <v>60.551766457815248</v>
      </c>
      <c r="AE1723">
        <v>3.4793041391721657</v>
      </c>
      <c r="AF1723">
        <v>2.5362967451126206</v>
      </c>
      <c r="AG1723">
        <v>552.89655172413779</v>
      </c>
      <c r="AH1723">
        <v>100</v>
      </c>
      <c r="AI1723">
        <v>100</v>
      </c>
      <c r="AJ1723">
        <v>91.969764457218574</v>
      </c>
      <c r="AK1723">
        <v>58.33490975068699</v>
      </c>
      <c r="AL1723">
        <v>14.745298852288283</v>
      </c>
      <c r="AN1723">
        <v>99</v>
      </c>
      <c r="AO1723">
        <v>99</v>
      </c>
      <c r="AP1723">
        <v>25</v>
      </c>
      <c r="AQ1723">
        <v>99</v>
      </c>
      <c r="AR1723">
        <v>188.24137931034488</v>
      </c>
      <c r="AS1723">
        <v>25.265062082100119</v>
      </c>
    </row>
    <row r="1724" spans="1:45">
      <c r="A1724">
        <v>23</v>
      </c>
      <c r="B1724">
        <v>128</v>
      </c>
      <c r="C1724">
        <v>2024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</v>
      </c>
      <c r="K1724">
        <v>99</v>
      </c>
      <c r="L1724">
        <v>4</v>
      </c>
      <c r="M1724">
        <v>99</v>
      </c>
      <c r="N1724">
        <v>99</v>
      </c>
      <c r="O1724">
        <v>99</v>
      </c>
      <c r="P1724">
        <v>99</v>
      </c>
      <c r="Q1724">
        <v>9</v>
      </c>
      <c r="R1724">
        <v>13</v>
      </c>
      <c r="S1724">
        <v>4</v>
      </c>
      <c r="T1724">
        <v>4.6153846153846141</v>
      </c>
      <c r="U1724">
        <v>170.29999999999995</v>
      </c>
      <c r="V1724">
        <v>0</v>
      </c>
      <c r="W1724">
        <v>7.6923076923076898</v>
      </c>
      <c r="X1724">
        <v>0</v>
      </c>
      <c r="Y1724">
        <v>37.077880613234072</v>
      </c>
      <c r="Z1724">
        <v>0</v>
      </c>
      <c r="AA1724">
        <v>1.1461280327501056</v>
      </c>
      <c r="AC1724">
        <v>69.581212128987502</v>
      </c>
      <c r="AE1724">
        <v>4.0372670807453401</v>
      </c>
      <c r="AF1724">
        <v>2.5824129037826928</v>
      </c>
      <c r="AG1724">
        <v>514.92307692307679</v>
      </c>
      <c r="AH1724">
        <v>100</v>
      </c>
      <c r="AI1724">
        <v>100</v>
      </c>
      <c r="AJ1724">
        <v>104.86948778103024</v>
      </c>
      <c r="AK1724">
        <v>7.4314916194576286</v>
      </c>
      <c r="AL1724">
        <v>-39.576104341538553</v>
      </c>
      <c r="AN1724">
        <v>99</v>
      </c>
      <c r="AO1724">
        <v>99</v>
      </c>
      <c r="AP1724">
        <v>26</v>
      </c>
      <c r="AQ1724">
        <v>99</v>
      </c>
      <c r="AR1724">
        <v>189.15384615384619</v>
      </c>
      <c r="AS1724">
        <v>24.762281403771567</v>
      </c>
    </row>
    <row r="1725" spans="1:45">
      <c r="A1725">
        <v>23</v>
      </c>
      <c r="B1725">
        <v>129</v>
      </c>
      <c r="C1725">
        <v>2024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</v>
      </c>
      <c r="K1725">
        <v>99</v>
      </c>
      <c r="L1725">
        <v>4</v>
      </c>
      <c r="M1725">
        <v>99</v>
      </c>
      <c r="N1725">
        <v>99</v>
      </c>
      <c r="O1725">
        <v>99</v>
      </c>
      <c r="P1725">
        <v>99</v>
      </c>
      <c r="Q1725">
        <v>44</v>
      </c>
      <c r="R1725">
        <v>86</v>
      </c>
      <c r="S1725">
        <v>4</v>
      </c>
      <c r="T1725">
        <v>5.2558139534883743</v>
      </c>
      <c r="U1725">
        <v>106.50465116279064</v>
      </c>
      <c r="V1725">
        <v>0</v>
      </c>
      <c r="W1725">
        <v>13.95348837209302</v>
      </c>
      <c r="X1725">
        <v>0</v>
      </c>
      <c r="Y1725">
        <v>21.103845714657815</v>
      </c>
      <c r="Z1725">
        <v>0</v>
      </c>
      <c r="AA1725">
        <v>1.1532163970434843</v>
      </c>
      <c r="AC1725">
        <v>61.757898160651635</v>
      </c>
      <c r="AE1725">
        <v>43.877551020408163</v>
      </c>
      <c r="AF1725">
        <v>37.929006824355653</v>
      </c>
      <c r="AG1725">
        <v>520.01162790697663</v>
      </c>
      <c r="AH1725">
        <v>100</v>
      </c>
      <c r="AI1725">
        <v>100</v>
      </c>
      <c r="AJ1725">
        <v>102.1608961491681</v>
      </c>
      <c r="AK1725">
        <v>63.044158717947283</v>
      </c>
      <c r="AL1725">
        <v>39.150763867903905</v>
      </c>
      <c r="AN1725">
        <v>99</v>
      </c>
      <c r="AO1725">
        <v>99</v>
      </c>
      <c r="AP1725">
        <v>27</v>
      </c>
      <c r="AQ1725">
        <v>99</v>
      </c>
      <c r="AR1725">
        <v>162.40697674418601</v>
      </c>
      <c r="AS1725">
        <v>24.52169703022782</v>
      </c>
    </row>
    <row r="1726" spans="1:45">
      <c r="A1726">
        <v>23</v>
      </c>
      <c r="B1726">
        <v>130</v>
      </c>
      <c r="C1726">
        <v>2024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</v>
      </c>
      <c r="K1726">
        <v>99</v>
      </c>
      <c r="L1726">
        <v>4</v>
      </c>
      <c r="M1726">
        <v>99</v>
      </c>
      <c r="N1726">
        <v>99</v>
      </c>
      <c r="O1726">
        <v>99</v>
      </c>
      <c r="P1726">
        <v>99</v>
      </c>
      <c r="Q1726">
        <v>18</v>
      </c>
      <c r="R1726">
        <v>20</v>
      </c>
      <c r="S1726">
        <v>4</v>
      </c>
      <c r="T1726">
        <v>4.8499999999999996</v>
      </c>
      <c r="U1726">
        <v>160.38999999999999</v>
      </c>
      <c r="V1726">
        <v>0</v>
      </c>
      <c r="W1726">
        <v>10</v>
      </c>
      <c r="X1726">
        <v>0</v>
      </c>
      <c r="Y1726">
        <v>31.67563574736894</v>
      </c>
      <c r="Z1726">
        <v>0</v>
      </c>
      <c r="AA1726">
        <v>1.3143439428094923</v>
      </c>
      <c r="AC1726">
        <v>80.714237029163456</v>
      </c>
      <c r="AE1726">
        <v>8.0971659919028323</v>
      </c>
      <c r="AF1726">
        <v>6.5919071485963583</v>
      </c>
      <c r="AG1726">
        <v>587.6</v>
      </c>
      <c r="AH1726">
        <v>100</v>
      </c>
      <c r="AI1726">
        <v>100</v>
      </c>
      <c r="AJ1726">
        <v>90.142886574593277</v>
      </c>
      <c r="AK1726">
        <v>60.09932486156049</v>
      </c>
      <c r="AL1726">
        <v>51.899599201975718</v>
      </c>
      <c r="AN1726">
        <v>99</v>
      </c>
      <c r="AO1726">
        <v>99</v>
      </c>
      <c r="AP1726">
        <v>28</v>
      </c>
      <c r="AQ1726">
        <v>99</v>
      </c>
      <c r="AR1726">
        <v>183.8</v>
      </c>
      <c r="AS1726">
        <v>25.465220922096407</v>
      </c>
    </row>
    <row r="1727" spans="1:45">
      <c r="A1727">
        <v>23</v>
      </c>
      <c r="B1727">
        <v>131</v>
      </c>
      <c r="C1727">
        <v>2024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</v>
      </c>
      <c r="K1727">
        <v>99</v>
      </c>
      <c r="L1727">
        <v>4</v>
      </c>
      <c r="M1727">
        <v>99</v>
      </c>
      <c r="N1727">
        <v>99</v>
      </c>
      <c r="O1727">
        <v>99</v>
      </c>
      <c r="P1727">
        <v>99</v>
      </c>
      <c r="Q1727">
        <v>40</v>
      </c>
      <c r="R1727">
        <v>94</v>
      </c>
      <c r="S1727">
        <v>4</v>
      </c>
      <c r="T1727">
        <v>5.7872340425531918</v>
      </c>
      <c r="U1727">
        <v>82.596808510638255</v>
      </c>
      <c r="V1727">
        <v>0</v>
      </c>
      <c r="W1727">
        <v>30.851063829787243</v>
      </c>
      <c r="X1727">
        <v>0</v>
      </c>
      <c r="Y1727">
        <v>22.364349727871996</v>
      </c>
      <c r="Z1727">
        <v>0</v>
      </c>
      <c r="AA1727">
        <v>1.4649982966044237</v>
      </c>
      <c r="AC1727">
        <v>68.132420561746599</v>
      </c>
      <c r="AE1727">
        <v>54.970760233918121</v>
      </c>
      <c r="AF1727">
        <v>49.951426016354304</v>
      </c>
      <c r="AG1727">
        <v>463.85106382978711</v>
      </c>
      <c r="AH1727">
        <v>100</v>
      </c>
      <c r="AI1727">
        <v>100</v>
      </c>
      <c r="AJ1727">
        <v>119.08578683674988</v>
      </c>
      <c r="AK1727">
        <v>75.659475838190261</v>
      </c>
      <c r="AL1727">
        <v>53.618322207535137</v>
      </c>
      <c r="AN1727">
        <v>99</v>
      </c>
      <c r="AO1727">
        <v>99</v>
      </c>
      <c r="AP1727">
        <v>29</v>
      </c>
      <c r="AQ1727">
        <v>99</v>
      </c>
      <c r="AR1727">
        <v>148.42553191489355</v>
      </c>
      <c r="AS1727">
        <v>24.606542718985672</v>
      </c>
    </row>
    <row r="1728" spans="1:45">
      <c r="A1728">
        <v>23</v>
      </c>
      <c r="B1728">
        <v>132</v>
      </c>
      <c r="C1728">
        <v>2024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</v>
      </c>
      <c r="K1728">
        <v>99</v>
      </c>
      <c r="L1728">
        <v>4</v>
      </c>
      <c r="M1728">
        <v>99</v>
      </c>
      <c r="N1728">
        <v>99</v>
      </c>
      <c r="O1728">
        <v>99</v>
      </c>
      <c r="P1728">
        <v>99</v>
      </c>
      <c r="R1728">
        <v>0</v>
      </c>
      <c r="AN1728">
        <v>99</v>
      </c>
      <c r="AO1728">
        <v>99</v>
      </c>
      <c r="AP1728">
        <v>30</v>
      </c>
      <c r="AQ1728">
        <v>99</v>
      </c>
    </row>
    <row r="1729" spans="1:45">
      <c r="A1729">
        <v>23</v>
      </c>
      <c r="B1729">
        <v>133</v>
      </c>
      <c r="C1729">
        <v>2024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</v>
      </c>
      <c r="K1729">
        <v>99</v>
      </c>
      <c r="L1729">
        <v>4</v>
      </c>
      <c r="M1729">
        <v>99</v>
      </c>
      <c r="N1729">
        <v>99</v>
      </c>
      <c r="O1729">
        <v>99</v>
      </c>
      <c r="P1729">
        <v>99</v>
      </c>
      <c r="Q1729">
        <v>11</v>
      </c>
      <c r="R1729">
        <v>16</v>
      </c>
      <c r="S1729">
        <v>4</v>
      </c>
      <c r="T1729">
        <v>5.375</v>
      </c>
      <c r="U1729">
        <v>116.175</v>
      </c>
      <c r="V1729">
        <v>0</v>
      </c>
      <c r="W1729">
        <v>25</v>
      </c>
      <c r="X1729">
        <v>0</v>
      </c>
      <c r="Y1729">
        <v>32.017641621456157</v>
      </c>
      <c r="Z1729">
        <v>0</v>
      </c>
      <c r="AA1729">
        <v>1.2686114456365278</v>
      </c>
      <c r="AC1729">
        <v>68.281085839313789</v>
      </c>
      <c r="AE1729">
        <v>18.604651162790699</v>
      </c>
      <c r="AF1729">
        <v>12.998056025621304</v>
      </c>
      <c r="AG1729">
        <v>529.875</v>
      </c>
      <c r="AH1729">
        <v>100</v>
      </c>
      <c r="AI1729">
        <v>100</v>
      </c>
      <c r="AJ1729">
        <v>110.40146907989944</v>
      </c>
      <c r="AK1729">
        <v>75.027253956103806</v>
      </c>
      <c r="AL1729">
        <v>57.063996745401681</v>
      </c>
      <c r="AN1729">
        <v>99</v>
      </c>
      <c r="AO1729">
        <v>99</v>
      </c>
      <c r="AP1729">
        <v>31</v>
      </c>
      <c r="AQ1729">
        <v>99</v>
      </c>
      <c r="AR1729">
        <v>165.75</v>
      </c>
      <c r="AS1729">
        <v>24.841945318902074</v>
      </c>
    </row>
    <row r="1730" spans="1:45">
      <c r="A1730">
        <v>23</v>
      </c>
      <c r="B1730">
        <v>134</v>
      </c>
      <c r="C1730">
        <v>2024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</v>
      </c>
      <c r="K1730">
        <v>99</v>
      </c>
      <c r="L1730">
        <v>4</v>
      </c>
      <c r="M1730">
        <v>99</v>
      </c>
      <c r="N1730">
        <v>99</v>
      </c>
      <c r="O1730">
        <v>99</v>
      </c>
      <c r="P1730">
        <v>99</v>
      </c>
      <c r="R1730">
        <v>0</v>
      </c>
      <c r="AN1730">
        <v>99</v>
      </c>
      <c r="AO1730">
        <v>99</v>
      </c>
      <c r="AP1730">
        <v>32</v>
      </c>
      <c r="AQ1730">
        <v>99</v>
      </c>
    </row>
    <row r="1731" spans="1:45">
      <c r="A1731">
        <v>23</v>
      </c>
      <c r="B1731">
        <v>135</v>
      </c>
      <c r="C1731">
        <v>2024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</v>
      </c>
      <c r="K1731">
        <v>99</v>
      </c>
      <c r="L1731">
        <v>4</v>
      </c>
      <c r="M1731">
        <v>99</v>
      </c>
      <c r="N1731">
        <v>99</v>
      </c>
      <c r="O1731">
        <v>99</v>
      </c>
      <c r="P1731">
        <v>99</v>
      </c>
      <c r="R1731">
        <v>0</v>
      </c>
      <c r="AN1731">
        <v>99</v>
      </c>
      <c r="AO1731">
        <v>99</v>
      </c>
      <c r="AP1731">
        <v>33</v>
      </c>
      <c r="AQ1731">
        <v>99</v>
      </c>
    </row>
    <row r="1732" spans="1:45">
      <c r="A1732">
        <v>23</v>
      </c>
      <c r="B1732">
        <v>136</v>
      </c>
      <c r="C1732">
        <v>2024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</v>
      </c>
      <c r="K1732">
        <v>99</v>
      </c>
      <c r="L1732">
        <v>4</v>
      </c>
      <c r="M1732">
        <v>99</v>
      </c>
      <c r="N1732">
        <v>99</v>
      </c>
      <c r="O1732">
        <v>99</v>
      </c>
      <c r="P1732">
        <v>99</v>
      </c>
      <c r="R1732">
        <v>0</v>
      </c>
      <c r="AN1732">
        <v>99</v>
      </c>
      <c r="AO1732">
        <v>99</v>
      </c>
      <c r="AP1732">
        <v>34</v>
      </c>
      <c r="AQ1732">
        <v>99</v>
      </c>
    </row>
    <row r="1733" spans="1:45">
      <c r="A1733">
        <v>23</v>
      </c>
      <c r="B1733">
        <v>137</v>
      </c>
      <c r="C1733">
        <v>2024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</v>
      </c>
      <c r="K1733">
        <v>99</v>
      </c>
      <c r="L1733">
        <v>4</v>
      </c>
      <c r="M1733">
        <v>99</v>
      </c>
      <c r="N1733">
        <v>99</v>
      </c>
      <c r="O1733">
        <v>99</v>
      </c>
      <c r="P1733">
        <v>99</v>
      </c>
      <c r="Q1733">
        <v>3</v>
      </c>
      <c r="R1733">
        <v>6</v>
      </c>
      <c r="S1733">
        <v>4</v>
      </c>
      <c r="T1733">
        <v>8.3333333333333357</v>
      </c>
      <c r="U1733">
        <v>224.93333333333339</v>
      </c>
      <c r="V1733">
        <v>0</v>
      </c>
      <c r="W1733">
        <v>100</v>
      </c>
      <c r="X1733">
        <v>0</v>
      </c>
      <c r="Y1733">
        <v>17.020151455129511</v>
      </c>
      <c r="Z1733">
        <v>0</v>
      </c>
      <c r="AA1733">
        <v>0.74535599249992179</v>
      </c>
      <c r="AC1733">
        <v>30.129280822903027</v>
      </c>
      <c r="AE1733">
        <v>20</v>
      </c>
      <c r="AF1733">
        <v>20.547173545666304</v>
      </c>
      <c r="AG1733">
        <v>583.5</v>
      </c>
      <c r="AH1733">
        <v>100</v>
      </c>
      <c r="AI1733">
        <v>100</v>
      </c>
      <c r="AJ1733">
        <v>36.321481247328002</v>
      </c>
      <c r="AK1733">
        <v>71.196277830810899</v>
      </c>
      <c r="AL1733">
        <v>73.260252661654064</v>
      </c>
      <c r="AN1733">
        <v>99</v>
      </c>
      <c r="AO1733">
        <v>99</v>
      </c>
      <c r="AP1733">
        <v>39</v>
      </c>
      <c r="AQ1733">
        <v>99</v>
      </c>
      <c r="AR1733">
        <v>203.83333333333337</v>
      </c>
      <c r="AS1733">
        <v>26.480735288360489</v>
      </c>
    </row>
    <row r="1734" spans="1:45">
      <c r="A1734">
        <v>23</v>
      </c>
      <c r="B1734">
        <v>138</v>
      </c>
      <c r="C1734">
        <v>2024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</v>
      </c>
      <c r="K1734">
        <v>99</v>
      </c>
      <c r="L1734">
        <v>4</v>
      </c>
      <c r="M1734">
        <v>99</v>
      </c>
      <c r="N1734">
        <v>99</v>
      </c>
      <c r="O1734">
        <v>99</v>
      </c>
      <c r="P1734">
        <v>99</v>
      </c>
      <c r="R1734">
        <v>0</v>
      </c>
      <c r="AN1734">
        <v>99</v>
      </c>
      <c r="AO1734">
        <v>99</v>
      </c>
      <c r="AP1734">
        <v>40</v>
      </c>
      <c r="AQ1734">
        <v>99</v>
      </c>
    </row>
    <row r="1735" spans="1:45">
      <c r="A1735">
        <v>23</v>
      </c>
      <c r="B1735">
        <v>139</v>
      </c>
      <c r="C1735">
        <v>2024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</v>
      </c>
      <c r="K1735">
        <v>99</v>
      </c>
      <c r="L1735">
        <v>4</v>
      </c>
      <c r="M1735">
        <v>99</v>
      </c>
      <c r="N1735">
        <v>99</v>
      </c>
      <c r="O1735">
        <v>99</v>
      </c>
      <c r="P1735">
        <v>99</v>
      </c>
      <c r="Q1735">
        <v>181</v>
      </c>
      <c r="R1735">
        <v>304</v>
      </c>
      <c r="S1735">
        <v>4</v>
      </c>
      <c r="T1735">
        <v>5.8815789473684204</v>
      </c>
      <c r="U1735">
        <v>171.21085526315781</v>
      </c>
      <c r="V1735">
        <v>0</v>
      </c>
      <c r="W1735">
        <v>35.197368421052623</v>
      </c>
      <c r="X1735">
        <v>0</v>
      </c>
      <c r="Y1735">
        <v>44.702255262842698</v>
      </c>
      <c r="Z1735">
        <v>0</v>
      </c>
      <c r="AA1735">
        <v>1.6421031545195617</v>
      </c>
      <c r="AC1735">
        <v>49.685965773509359</v>
      </c>
      <c r="AE1735">
        <v>9.6354992076069692</v>
      </c>
      <c r="AF1735">
        <v>7.1846136262241194</v>
      </c>
      <c r="AG1735">
        <v>544.45394736842115</v>
      </c>
      <c r="AH1735">
        <v>100</v>
      </c>
      <c r="AI1735">
        <v>100</v>
      </c>
      <c r="AJ1735">
        <v>111.83886663267576</v>
      </c>
      <c r="AK1735">
        <v>59.904542215349501</v>
      </c>
      <c r="AL1735">
        <v>21.843750702687167</v>
      </c>
      <c r="AN1735">
        <v>99</v>
      </c>
      <c r="AO1735">
        <v>99</v>
      </c>
      <c r="AP1735">
        <v>98</v>
      </c>
      <c r="AQ1735">
        <v>99</v>
      </c>
      <c r="AR1735">
        <v>187.24342105263159</v>
      </c>
      <c r="AS1735">
        <v>25.433645486738435</v>
      </c>
    </row>
    <row r="1736" spans="1:45">
      <c r="A1736">
        <v>23</v>
      </c>
      <c r="B1736">
        <v>140</v>
      </c>
      <c r="C1736">
        <v>2024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</v>
      </c>
      <c r="K1736">
        <v>99</v>
      </c>
      <c r="L1736">
        <v>4</v>
      </c>
      <c r="M1736">
        <v>99</v>
      </c>
      <c r="N1736">
        <v>99</v>
      </c>
      <c r="O1736">
        <v>99</v>
      </c>
      <c r="P1736">
        <v>99</v>
      </c>
      <c r="Q1736">
        <v>19</v>
      </c>
      <c r="R1736">
        <v>25</v>
      </c>
      <c r="S1736">
        <v>4</v>
      </c>
      <c r="T1736">
        <v>6.08</v>
      </c>
      <c r="U1736">
        <v>183.99999999999997</v>
      </c>
      <c r="V1736">
        <v>0</v>
      </c>
      <c r="W1736">
        <v>40</v>
      </c>
      <c r="X1736">
        <v>0</v>
      </c>
      <c r="Y1736">
        <v>44.280831067178624</v>
      </c>
      <c r="Z1736">
        <v>0</v>
      </c>
      <c r="AA1736">
        <v>1.3833293172632464</v>
      </c>
      <c r="AC1736">
        <v>39.056421534214238</v>
      </c>
      <c r="AE1736">
        <v>26.041666666666671</v>
      </c>
      <c r="AF1736">
        <v>22.040785035265252</v>
      </c>
      <c r="AG1736">
        <v>539.08000000000004</v>
      </c>
      <c r="AH1736">
        <v>100</v>
      </c>
      <c r="AI1736">
        <v>0</v>
      </c>
      <c r="AJ1736">
        <v>68.329741694227991</v>
      </c>
      <c r="AK1736">
        <v>68.363867501391766</v>
      </c>
      <c r="AL1736">
        <v>30.631425640952052</v>
      </c>
      <c r="AN1736">
        <v>99</v>
      </c>
      <c r="AO1736">
        <v>99</v>
      </c>
      <c r="AP1736">
        <v>99</v>
      </c>
      <c r="AQ1736">
        <v>99</v>
      </c>
      <c r="AR1736">
        <v>190</v>
      </c>
      <c r="AS1736">
        <v>26.256103798977808</v>
      </c>
    </row>
    <row r="1737" spans="1:45">
      <c r="A1737">
        <v>23</v>
      </c>
      <c r="B1737">
        <v>141</v>
      </c>
      <c r="C1737">
        <v>2024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</v>
      </c>
      <c r="K1737">
        <v>99</v>
      </c>
      <c r="L1737">
        <v>5</v>
      </c>
      <c r="M1737">
        <v>99</v>
      </c>
      <c r="N1737">
        <v>99</v>
      </c>
      <c r="O1737">
        <v>99</v>
      </c>
      <c r="P1737">
        <v>99</v>
      </c>
      <c r="Q1737">
        <v>1642</v>
      </c>
      <c r="R1737">
        <v>2809</v>
      </c>
      <c r="S1737">
        <v>5</v>
      </c>
      <c r="T1737">
        <v>8.6828052687789246</v>
      </c>
      <c r="U1737">
        <v>246.37027411890327</v>
      </c>
      <c r="V1737">
        <v>0</v>
      </c>
      <c r="W1737">
        <v>96.72481310074761</v>
      </c>
      <c r="X1737">
        <v>3.55998576005696E-2</v>
      </c>
      <c r="Y1737">
        <v>35.97428310852672</v>
      </c>
      <c r="Z1737">
        <v>0</v>
      </c>
      <c r="AA1737">
        <v>1.1906810778499377</v>
      </c>
      <c r="AC1737">
        <v>49.5303409321412</v>
      </c>
      <c r="AE1737">
        <v>29.336814621409921</v>
      </c>
      <c r="AF1737">
        <v>32.975712998781759</v>
      </c>
      <c r="AG1737">
        <v>595.27483090067653</v>
      </c>
      <c r="AH1737">
        <v>99.893200427198309</v>
      </c>
      <c r="AI1737">
        <v>0</v>
      </c>
      <c r="AJ1737">
        <v>98.055363628189824</v>
      </c>
      <c r="AK1737">
        <v>75.511468911705919</v>
      </c>
      <c r="AL1737">
        <v>39.423883586031245</v>
      </c>
      <c r="AN1737">
        <v>99</v>
      </c>
      <c r="AO1737">
        <v>99</v>
      </c>
      <c r="AP1737">
        <v>1</v>
      </c>
      <c r="AQ1737">
        <v>99</v>
      </c>
      <c r="AR1737">
        <v>201.81238875044505</v>
      </c>
      <c r="AS1737">
        <v>29.766059116655502</v>
      </c>
    </row>
    <row r="1738" spans="1:45">
      <c r="A1738">
        <v>23</v>
      </c>
      <c r="B1738">
        <v>142</v>
      </c>
      <c r="C1738">
        <v>2024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</v>
      </c>
      <c r="K1738">
        <v>99</v>
      </c>
      <c r="L1738">
        <v>5</v>
      </c>
      <c r="M1738">
        <v>99</v>
      </c>
      <c r="N1738">
        <v>99</v>
      </c>
      <c r="O1738">
        <v>99</v>
      </c>
      <c r="P1738">
        <v>99</v>
      </c>
      <c r="Q1738">
        <v>16</v>
      </c>
      <c r="R1738">
        <v>29</v>
      </c>
      <c r="S1738">
        <v>5</v>
      </c>
      <c r="T1738">
        <v>9.1379310344827545</v>
      </c>
      <c r="U1738">
        <v>224.24827586206897</v>
      </c>
      <c r="V1738">
        <v>0</v>
      </c>
      <c r="W1738">
        <v>100</v>
      </c>
      <c r="X1738">
        <v>0</v>
      </c>
      <c r="Y1738">
        <v>32.476310949512374</v>
      </c>
      <c r="Z1738">
        <v>0</v>
      </c>
      <c r="AA1738">
        <v>0.93676397980732495</v>
      </c>
      <c r="AC1738">
        <v>6.8695323670140276</v>
      </c>
      <c r="AE1738">
        <v>12.719298245614032</v>
      </c>
      <c r="AF1738">
        <v>15.587615621172421</v>
      </c>
      <c r="AG1738">
        <v>611.93103448275861</v>
      </c>
      <c r="AH1738">
        <v>100</v>
      </c>
      <c r="AI1738">
        <v>0</v>
      </c>
      <c r="AJ1738">
        <v>96.400361651375903</v>
      </c>
      <c r="AK1738">
        <v>24.696245253327941</v>
      </c>
      <c r="AL1738">
        <v>12.115188862637869</v>
      </c>
      <c r="AN1738">
        <v>99</v>
      </c>
      <c r="AO1738">
        <v>99</v>
      </c>
      <c r="AP1738">
        <v>2</v>
      </c>
      <c r="AQ1738">
        <v>99</v>
      </c>
      <c r="AR1738">
        <v>195.17241379310349</v>
      </c>
      <c r="AS1738">
        <v>29.993229715661993</v>
      </c>
    </row>
    <row r="1739" spans="1:45">
      <c r="A1739">
        <v>23</v>
      </c>
      <c r="B1739">
        <v>143</v>
      </c>
      <c r="C1739">
        <v>2024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</v>
      </c>
      <c r="K1739">
        <v>99</v>
      </c>
      <c r="L1739">
        <v>5</v>
      </c>
      <c r="M1739">
        <v>99</v>
      </c>
      <c r="N1739">
        <v>99</v>
      </c>
      <c r="O1739">
        <v>99</v>
      </c>
      <c r="P1739">
        <v>99</v>
      </c>
      <c r="Q1739">
        <v>18</v>
      </c>
      <c r="R1739">
        <v>26</v>
      </c>
      <c r="S1739">
        <v>5</v>
      </c>
      <c r="T1739">
        <v>8.5769230769230784</v>
      </c>
      <c r="U1739">
        <v>169.69615384615381</v>
      </c>
      <c r="V1739">
        <v>0</v>
      </c>
      <c r="W1739">
        <v>96.153846153846175</v>
      </c>
      <c r="X1739">
        <v>0</v>
      </c>
      <c r="Y1739">
        <v>26.6305850880183</v>
      </c>
      <c r="Z1739">
        <v>0</v>
      </c>
      <c r="AA1739">
        <v>1.4721276314618943</v>
      </c>
      <c r="AC1739">
        <v>51.56094595109559</v>
      </c>
      <c r="AE1739">
        <v>19.402985074626873</v>
      </c>
      <c r="AF1739">
        <v>23.579364782462314</v>
      </c>
      <c r="AG1739">
        <v>496</v>
      </c>
      <c r="AH1739">
        <v>100</v>
      </c>
      <c r="AI1739">
        <v>0</v>
      </c>
      <c r="AJ1739">
        <v>102.73341153759978</v>
      </c>
      <c r="AK1739">
        <v>81.79665968944424</v>
      </c>
      <c r="AL1739">
        <v>67.876282914768012</v>
      </c>
      <c r="AN1739">
        <v>99</v>
      </c>
      <c r="AO1739">
        <v>99</v>
      </c>
      <c r="AP1739">
        <v>3</v>
      </c>
      <c r="AQ1739">
        <v>99</v>
      </c>
      <c r="AR1739">
        <v>179.15384615384619</v>
      </c>
      <c r="AS1739">
        <v>29.269621051676953</v>
      </c>
    </row>
    <row r="1740" spans="1:45">
      <c r="A1740">
        <v>23</v>
      </c>
      <c r="B1740">
        <v>144</v>
      </c>
      <c r="C1740">
        <v>2024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</v>
      </c>
      <c r="K1740">
        <v>99</v>
      </c>
      <c r="L1740">
        <v>5</v>
      </c>
      <c r="M1740">
        <v>99</v>
      </c>
      <c r="N1740">
        <v>99</v>
      </c>
      <c r="O1740">
        <v>99</v>
      </c>
      <c r="P1740">
        <v>99</v>
      </c>
      <c r="Q1740">
        <v>2</v>
      </c>
      <c r="R1740">
        <v>2</v>
      </c>
      <c r="S1740">
        <v>5</v>
      </c>
      <c r="T1740">
        <v>10</v>
      </c>
      <c r="U1740">
        <v>209.6</v>
      </c>
      <c r="V1740">
        <v>0</v>
      </c>
      <c r="W1740">
        <v>100</v>
      </c>
      <c r="X1740">
        <v>0</v>
      </c>
      <c r="Y1740">
        <v>15</v>
      </c>
      <c r="Z1740">
        <v>0</v>
      </c>
      <c r="AA1740">
        <v>1</v>
      </c>
      <c r="AC1740">
        <v>-100</v>
      </c>
      <c r="AE1740">
        <v>6.4516129032258052</v>
      </c>
      <c r="AF1740">
        <v>9.124349737718477</v>
      </c>
      <c r="AG1740">
        <v>604.5</v>
      </c>
      <c r="AH1740">
        <v>100</v>
      </c>
      <c r="AI1740">
        <v>0</v>
      </c>
      <c r="AJ1740">
        <v>84.5</v>
      </c>
      <c r="AK1740">
        <v>-100</v>
      </c>
      <c r="AL1740">
        <v>100</v>
      </c>
      <c r="AN1740">
        <v>99</v>
      </c>
      <c r="AO1740">
        <v>99</v>
      </c>
      <c r="AP1740">
        <v>4</v>
      </c>
      <c r="AQ1740">
        <v>99</v>
      </c>
      <c r="AR1740">
        <v>191.5</v>
      </c>
      <c r="AS1740">
        <v>29.891845754503127</v>
      </c>
    </row>
    <row r="1741" spans="1:45">
      <c r="A1741">
        <v>23</v>
      </c>
      <c r="B1741">
        <v>145</v>
      </c>
      <c r="C1741">
        <v>2024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</v>
      </c>
      <c r="K1741">
        <v>99</v>
      </c>
      <c r="L1741">
        <v>5</v>
      </c>
      <c r="M1741">
        <v>99</v>
      </c>
      <c r="N1741">
        <v>99</v>
      </c>
      <c r="O1741">
        <v>99</v>
      </c>
      <c r="P1741">
        <v>99</v>
      </c>
      <c r="Q1741">
        <v>3</v>
      </c>
      <c r="R1741">
        <v>6</v>
      </c>
      <c r="S1741">
        <v>5</v>
      </c>
      <c r="T1741">
        <v>8.5</v>
      </c>
      <c r="U1741">
        <v>142.80000000000001</v>
      </c>
      <c r="V1741">
        <v>0</v>
      </c>
      <c r="W1741">
        <v>100</v>
      </c>
      <c r="X1741">
        <v>0</v>
      </c>
      <c r="Y1741">
        <v>17.890034469875189</v>
      </c>
      <c r="Z1741">
        <v>0</v>
      </c>
      <c r="AA1741">
        <v>1.1180339887498949</v>
      </c>
      <c r="AC1741">
        <v>72.993917426976282</v>
      </c>
      <c r="AE1741">
        <v>35.294117647058826</v>
      </c>
      <c r="AF1741">
        <v>38.767476584769931</v>
      </c>
      <c r="AG1741">
        <v>378.33333333333326</v>
      </c>
      <c r="AH1741">
        <v>100</v>
      </c>
      <c r="AI1741">
        <v>0</v>
      </c>
      <c r="AJ1741">
        <v>45.020982762362195</v>
      </c>
      <c r="AK1741">
        <v>93.726689363661563</v>
      </c>
      <c r="AL1741">
        <v>53.640619718294737</v>
      </c>
      <c r="AN1741">
        <v>99</v>
      </c>
      <c r="AO1741">
        <v>99</v>
      </c>
      <c r="AP1741">
        <v>5</v>
      </c>
      <c r="AQ1741">
        <v>99</v>
      </c>
      <c r="AR1741">
        <v>169.66666666666663</v>
      </c>
      <c r="AS1741">
        <v>29.166483287849513</v>
      </c>
    </row>
    <row r="1742" spans="1:45">
      <c r="A1742">
        <v>23</v>
      </c>
      <c r="B1742">
        <v>146</v>
      </c>
      <c r="C1742">
        <v>2024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</v>
      </c>
      <c r="K1742">
        <v>99</v>
      </c>
      <c r="L1742">
        <v>5</v>
      </c>
      <c r="M1742">
        <v>99</v>
      </c>
      <c r="N1742">
        <v>99</v>
      </c>
      <c r="O1742">
        <v>99</v>
      </c>
      <c r="P1742">
        <v>99</v>
      </c>
      <c r="Q1742">
        <v>5</v>
      </c>
      <c r="R1742">
        <v>13</v>
      </c>
      <c r="S1742">
        <v>5</v>
      </c>
      <c r="T1742">
        <v>8.1538461538461515</v>
      </c>
      <c r="U1742">
        <v>192.27692307692311</v>
      </c>
      <c r="V1742">
        <v>0</v>
      </c>
      <c r="W1742">
        <v>92.307692307692321</v>
      </c>
      <c r="X1742">
        <v>0</v>
      </c>
      <c r="Y1742">
        <v>22.2399209270231</v>
      </c>
      <c r="Z1742">
        <v>0</v>
      </c>
      <c r="AA1742">
        <v>1.2307692307692355</v>
      </c>
      <c r="AC1742">
        <v>59.365699449686957</v>
      </c>
      <c r="AE1742">
        <v>30.232558139534881</v>
      </c>
      <c r="AF1742">
        <v>35.632724629003974</v>
      </c>
      <c r="AG1742">
        <v>509.69230769230785</v>
      </c>
      <c r="AH1742">
        <v>100</v>
      </c>
      <c r="AI1742">
        <v>0</v>
      </c>
      <c r="AJ1742">
        <v>108.77385475972596</v>
      </c>
      <c r="AK1742">
        <v>72.489454258524944</v>
      </c>
      <c r="AL1742">
        <v>62.895133844049454</v>
      </c>
      <c r="AN1742">
        <v>99</v>
      </c>
      <c r="AO1742">
        <v>99</v>
      </c>
      <c r="AP1742">
        <v>6</v>
      </c>
      <c r="AQ1742">
        <v>99</v>
      </c>
      <c r="AR1742">
        <v>186.61538461538464</v>
      </c>
      <c r="AS1742">
        <v>29.492682727742913</v>
      </c>
    </row>
    <row r="1743" spans="1:45">
      <c r="A1743">
        <v>23</v>
      </c>
      <c r="B1743">
        <v>147</v>
      </c>
      <c r="C1743">
        <v>2024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</v>
      </c>
      <c r="K1743">
        <v>99</v>
      </c>
      <c r="L1743">
        <v>5</v>
      </c>
      <c r="M1743">
        <v>99</v>
      </c>
      <c r="N1743">
        <v>99</v>
      </c>
      <c r="O1743">
        <v>99</v>
      </c>
      <c r="P1743">
        <v>99</v>
      </c>
      <c r="Q1743">
        <v>3</v>
      </c>
      <c r="R1743">
        <v>3</v>
      </c>
      <c r="S1743">
        <v>5</v>
      </c>
      <c r="T1743">
        <v>8.3333333333333357</v>
      </c>
      <c r="U1743">
        <v>168.46666666666673</v>
      </c>
      <c r="V1743">
        <v>0</v>
      </c>
      <c r="W1743">
        <v>100</v>
      </c>
      <c r="X1743">
        <v>0</v>
      </c>
      <c r="Y1743">
        <v>7.8389341679136013</v>
      </c>
      <c r="Z1743">
        <v>0</v>
      </c>
      <c r="AA1743">
        <v>0.47140452079101841</v>
      </c>
      <c r="AC1743">
        <v>-87.197639437373354</v>
      </c>
      <c r="AE1743">
        <v>23.07692307692308</v>
      </c>
      <c r="AF1743">
        <v>24.536362753665408</v>
      </c>
      <c r="AG1743">
        <v>608.66666666666652</v>
      </c>
      <c r="AH1743">
        <v>100</v>
      </c>
      <c r="AI1743">
        <v>0</v>
      </c>
      <c r="AJ1743">
        <v>17.556258776352326</v>
      </c>
      <c r="AK1743">
        <v>99.999902224862396</v>
      </c>
      <c r="AL1743">
        <v>-87.266012200425109</v>
      </c>
      <c r="AN1743">
        <v>99</v>
      </c>
      <c r="AO1743">
        <v>99</v>
      </c>
      <c r="AP1743">
        <v>7</v>
      </c>
      <c r="AQ1743">
        <v>99</v>
      </c>
      <c r="AR1743">
        <v>179</v>
      </c>
      <c r="AS1743">
        <v>29.385775720288599</v>
      </c>
    </row>
    <row r="1744" spans="1:45">
      <c r="A1744">
        <v>23</v>
      </c>
      <c r="B1744">
        <v>148</v>
      </c>
      <c r="C1744">
        <v>2024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</v>
      </c>
      <c r="K1744">
        <v>99</v>
      </c>
      <c r="L1744">
        <v>5</v>
      </c>
      <c r="M1744">
        <v>99</v>
      </c>
      <c r="N1744">
        <v>99</v>
      </c>
      <c r="O1744">
        <v>99</v>
      </c>
      <c r="P1744">
        <v>99</v>
      </c>
      <c r="Q1744">
        <v>23</v>
      </c>
      <c r="R1744">
        <v>26</v>
      </c>
      <c r="S1744">
        <v>5</v>
      </c>
      <c r="T1744">
        <v>8.3846153846153886</v>
      </c>
      <c r="U1744">
        <v>160.44230769230762</v>
      </c>
      <c r="V1744">
        <v>0</v>
      </c>
      <c r="W1744">
        <v>96.153846153846175</v>
      </c>
      <c r="X1744">
        <v>0</v>
      </c>
      <c r="Y1744">
        <v>32.09877990824036</v>
      </c>
      <c r="Z1744">
        <v>0</v>
      </c>
      <c r="AA1744">
        <v>1.3323467750529765</v>
      </c>
      <c r="AC1744">
        <v>64.021488409102901</v>
      </c>
      <c r="AE1744">
        <v>20.63492063492064</v>
      </c>
      <c r="AF1744">
        <v>24.485088249622859</v>
      </c>
      <c r="AG1744">
        <v>492.6153846153847</v>
      </c>
      <c r="AH1744">
        <v>100</v>
      </c>
      <c r="AI1744">
        <v>0</v>
      </c>
      <c r="AJ1744">
        <v>122.55801669259044</v>
      </c>
      <c r="AK1744">
        <v>80.829948754647873</v>
      </c>
      <c r="AL1744">
        <v>59.611959610347753</v>
      </c>
      <c r="AN1744">
        <v>99</v>
      </c>
      <c r="AO1744">
        <v>99</v>
      </c>
      <c r="AP1744">
        <v>8</v>
      </c>
      <c r="AQ1744">
        <v>99</v>
      </c>
      <c r="AR1744">
        <v>174.84615384615381</v>
      </c>
      <c r="AS1744">
        <v>29.620823166264096</v>
      </c>
    </row>
    <row r="1745" spans="1:45">
      <c r="A1745">
        <v>23</v>
      </c>
      <c r="B1745">
        <v>149</v>
      </c>
      <c r="C1745">
        <v>2024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</v>
      </c>
      <c r="K1745">
        <v>99</v>
      </c>
      <c r="L1745">
        <v>5</v>
      </c>
      <c r="M1745">
        <v>99</v>
      </c>
      <c r="N1745">
        <v>99</v>
      </c>
      <c r="O1745">
        <v>99</v>
      </c>
      <c r="P1745">
        <v>99</v>
      </c>
      <c r="Q1745">
        <v>46</v>
      </c>
      <c r="R1745">
        <v>62</v>
      </c>
      <c r="S1745">
        <v>5</v>
      </c>
      <c r="T1745">
        <v>9</v>
      </c>
      <c r="U1745">
        <v>273.99032258064511</v>
      </c>
      <c r="V1745">
        <v>0</v>
      </c>
      <c r="W1745">
        <v>95.161290322580641</v>
      </c>
      <c r="X1745">
        <v>1.6129032258064513</v>
      </c>
      <c r="Y1745">
        <v>37.950939083444155</v>
      </c>
      <c r="Z1745">
        <v>0</v>
      </c>
      <c r="AA1745">
        <v>1.2443420336765103</v>
      </c>
      <c r="AC1745">
        <v>50.36741847338341</v>
      </c>
      <c r="AE1745">
        <v>15.696202531645572</v>
      </c>
      <c r="AF1745">
        <v>18.28578194715795</v>
      </c>
      <c r="AG1745">
        <v>611.88709677419365</v>
      </c>
      <c r="AH1745">
        <v>100</v>
      </c>
      <c r="AI1745">
        <v>0</v>
      </c>
      <c r="AJ1745">
        <v>89.775006371431957</v>
      </c>
      <c r="AK1745">
        <v>70.481518577251691</v>
      </c>
      <c r="AL1745">
        <v>54.143255071888625</v>
      </c>
      <c r="AN1745">
        <v>99</v>
      </c>
      <c r="AO1745">
        <v>99</v>
      </c>
      <c r="AP1745">
        <v>9</v>
      </c>
      <c r="AQ1745">
        <v>99</v>
      </c>
      <c r="AR1745">
        <v>209.62903225806448</v>
      </c>
      <c r="AS1745">
        <v>29.580218637419879</v>
      </c>
    </row>
    <row r="1746" spans="1:45">
      <c r="A1746">
        <v>23</v>
      </c>
      <c r="B1746">
        <v>150</v>
      </c>
      <c r="C1746">
        <v>2024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</v>
      </c>
      <c r="K1746">
        <v>99</v>
      </c>
      <c r="L1746">
        <v>5</v>
      </c>
      <c r="M1746">
        <v>99</v>
      </c>
      <c r="N1746">
        <v>99</v>
      </c>
      <c r="O1746">
        <v>99</v>
      </c>
      <c r="P1746">
        <v>99</v>
      </c>
      <c r="R1746">
        <v>0</v>
      </c>
      <c r="AN1746">
        <v>99</v>
      </c>
      <c r="AO1746">
        <v>99</v>
      </c>
      <c r="AP1746">
        <v>10</v>
      </c>
      <c r="AQ1746">
        <v>99</v>
      </c>
    </row>
    <row r="1747" spans="1:45">
      <c r="A1747">
        <v>23</v>
      </c>
      <c r="B1747">
        <v>151</v>
      </c>
      <c r="C1747">
        <v>2024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</v>
      </c>
      <c r="K1747">
        <v>99</v>
      </c>
      <c r="L1747">
        <v>5</v>
      </c>
      <c r="M1747">
        <v>99</v>
      </c>
      <c r="N1747">
        <v>99</v>
      </c>
      <c r="O1747">
        <v>99</v>
      </c>
      <c r="P1747">
        <v>99</v>
      </c>
      <c r="Q1747">
        <v>7</v>
      </c>
      <c r="R1747">
        <v>9</v>
      </c>
      <c r="S1747">
        <v>5</v>
      </c>
      <c r="T1747">
        <v>9.6666666666666643</v>
      </c>
      <c r="U1747">
        <v>266.65555555555557</v>
      </c>
      <c r="V1747">
        <v>0</v>
      </c>
      <c r="W1747">
        <v>100</v>
      </c>
      <c r="X1747">
        <v>0</v>
      </c>
      <c r="Y1747">
        <v>17.503340069262357</v>
      </c>
      <c r="Z1747">
        <v>0</v>
      </c>
      <c r="AA1747">
        <v>1.3333333333333388</v>
      </c>
      <c r="AC1747">
        <v>43.928123766453638</v>
      </c>
      <c r="AE1747">
        <v>26.47058823529412</v>
      </c>
      <c r="AF1747">
        <v>33.670520231213878</v>
      </c>
      <c r="AG1747">
        <v>632.22222222222229</v>
      </c>
      <c r="AH1747">
        <v>100</v>
      </c>
      <c r="AI1747">
        <v>0</v>
      </c>
      <c r="AJ1747">
        <v>58.775992411448598</v>
      </c>
      <c r="AK1747">
        <v>55.458438799107775</v>
      </c>
      <c r="AL1747">
        <v>16.115801424354267</v>
      </c>
      <c r="AN1747">
        <v>99</v>
      </c>
      <c r="AO1747">
        <v>99</v>
      </c>
      <c r="AP1747">
        <v>11</v>
      </c>
      <c r="AQ1747">
        <v>99</v>
      </c>
      <c r="AR1747">
        <v>207.11111111111111</v>
      </c>
      <c r="AS1747">
        <v>29.997325732788088</v>
      </c>
    </row>
    <row r="1748" spans="1:45">
      <c r="A1748">
        <v>23</v>
      </c>
      <c r="B1748">
        <v>152</v>
      </c>
      <c r="C1748">
        <v>2024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</v>
      </c>
      <c r="K1748">
        <v>99</v>
      </c>
      <c r="L1748">
        <v>5</v>
      </c>
      <c r="M1748">
        <v>99</v>
      </c>
      <c r="N1748">
        <v>99</v>
      </c>
      <c r="O1748">
        <v>99</v>
      </c>
      <c r="P1748">
        <v>99</v>
      </c>
      <c r="R1748">
        <v>0</v>
      </c>
      <c r="AN1748">
        <v>99</v>
      </c>
      <c r="AO1748">
        <v>99</v>
      </c>
      <c r="AP1748">
        <v>12</v>
      </c>
      <c r="AQ1748">
        <v>99</v>
      </c>
    </row>
    <row r="1749" spans="1:45">
      <c r="A1749">
        <v>23</v>
      </c>
      <c r="B1749">
        <v>153</v>
      </c>
      <c r="C1749">
        <v>2024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</v>
      </c>
      <c r="K1749">
        <v>99</v>
      </c>
      <c r="L1749">
        <v>5</v>
      </c>
      <c r="M1749">
        <v>99</v>
      </c>
      <c r="N1749">
        <v>99</v>
      </c>
      <c r="O1749">
        <v>99</v>
      </c>
      <c r="P1749">
        <v>99</v>
      </c>
      <c r="Q1749">
        <v>47</v>
      </c>
      <c r="R1749">
        <v>71</v>
      </c>
      <c r="S1749">
        <v>5</v>
      </c>
      <c r="T1749">
        <v>6.71830985915493</v>
      </c>
      <c r="U1749">
        <v>237.83943661971841</v>
      </c>
      <c r="V1749">
        <v>0</v>
      </c>
      <c r="W1749">
        <v>57.746478873239447</v>
      </c>
      <c r="X1749">
        <v>0</v>
      </c>
      <c r="Y1749">
        <v>34.758760082883946</v>
      </c>
      <c r="Z1749">
        <v>0</v>
      </c>
      <c r="AA1749">
        <v>1.6714933745517493</v>
      </c>
      <c r="AC1749">
        <v>58.716852224342361</v>
      </c>
      <c r="AE1749">
        <v>40.804597701149426</v>
      </c>
      <c r="AF1749">
        <v>40.325823753325345</v>
      </c>
      <c r="AG1749">
        <v>582.87323943661977</v>
      </c>
      <c r="AH1749">
        <v>100</v>
      </c>
      <c r="AI1749">
        <v>0</v>
      </c>
      <c r="AJ1749">
        <v>145.66901799970694</v>
      </c>
      <c r="AK1749">
        <v>39.247344658113761</v>
      </c>
      <c r="AL1749">
        <v>32.558152481830454</v>
      </c>
      <c r="AN1749">
        <v>99</v>
      </c>
      <c r="AO1749">
        <v>99</v>
      </c>
      <c r="AP1749">
        <v>13</v>
      </c>
      <c r="AQ1749">
        <v>99</v>
      </c>
      <c r="AR1749">
        <v>201.32394366197181</v>
      </c>
      <c r="AS1749">
        <v>28.940106332231156</v>
      </c>
    </row>
    <row r="1750" spans="1:45">
      <c r="A1750">
        <v>23</v>
      </c>
      <c r="B1750">
        <v>154</v>
      </c>
      <c r="C1750">
        <v>2024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</v>
      </c>
      <c r="K1750">
        <v>99</v>
      </c>
      <c r="L1750">
        <v>5</v>
      </c>
      <c r="M1750">
        <v>99</v>
      </c>
      <c r="N1750">
        <v>99</v>
      </c>
      <c r="O1750">
        <v>99</v>
      </c>
      <c r="P1750">
        <v>99</v>
      </c>
      <c r="R1750">
        <v>0</v>
      </c>
      <c r="AN1750">
        <v>99</v>
      </c>
      <c r="AO1750">
        <v>99</v>
      </c>
      <c r="AP1750">
        <v>14</v>
      </c>
      <c r="AQ1750">
        <v>99</v>
      </c>
    </row>
    <row r="1751" spans="1:45">
      <c r="A1751">
        <v>23</v>
      </c>
      <c r="B1751">
        <v>155</v>
      </c>
      <c r="C1751">
        <v>2024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</v>
      </c>
      <c r="K1751">
        <v>99</v>
      </c>
      <c r="L1751">
        <v>5</v>
      </c>
      <c r="M1751">
        <v>99</v>
      </c>
      <c r="N1751">
        <v>99</v>
      </c>
      <c r="O1751">
        <v>99</v>
      </c>
      <c r="P1751">
        <v>99</v>
      </c>
      <c r="Q1751">
        <v>1</v>
      </c>
      <c r="R1751">
        <v>2</v>
      </c>
      <c r="S1751">
        <v>5</v>
      </c>
      <c r="T1751">
        <v>8.5</v>
      </c>
      <c r="U1751">
        <v>238.45</v>
      </c>
      <c r="V1751">
        <v>0</v>
      </c>
      <c r="W1751">
        <v>100</v>
      </c>
      <c r="X1751">
        <v>0</v>
      </c>
      <c r="Y1751">
        <v>43.250000000000085</v>
      </c>
      <c r="Z1751">
        <v>0</v>
      </c>
      <c r="AA1751">
        <v>1.5</v>
      </c>
      <c r="AC1751">
        <v>99.999999999999787</v>
      </c>
      <c r="AE1751">
        <v>66.666666666666686</v>
      </c>
      <c r="AF1751">
        <v>58.151444945738319</v>
      </c>
      <c r="AG1751">
        <v>543.5</v>
      </c>
      <c r="AH1751">
        <v>100</v>
      </c>
      <c r="AI1751">
        <v>0</v>
      </c>
      <c r="AJ1751">
        <v>177.5</v>
      </c>
      <c r="AK1751">
        <v>99.999999999999986</v>
      </c>
      <c r="AL1751">
        <v>100</v>
      </c>
      <c r="AN1751">
        <v>99</v>
      </c>
      <c r="AO1751">
        <v>99</v>
      </c>
      <c r="AP1751">
        <v>15</v>
      </c>
      <c r="AQ1751">
        <v>99</v>
      </c>
      <c r="AR1751">
        <v>199.5</v>
      </c>
      <c r="AS1751">
        <v>29.742694457014601</v>
      </c>
    </row>
    <row r="1752" spans="1:45">
      <c r="A1752">
        <v>23</v>
      </c>
      <c r="B1752">
        <v>156</v>
      </c>
      <c r="C1752">
        <v>2024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</v>
      </c>
      <c r="K1752">
        <v>99</v>
      </c>
      <c r="L1752">
        <v>5</v>
      </c>
      <c r="M1752">
        <v>99</v>
      </c>
      <c r="N1752">
        <v>99</v>
      </c>
      <c r="O1752">
        <v>99</v>
      </c>
      <c r="P1752">
        <v>99</v>
      </c>
      <c r="R1752">
        <v>0</v>
      </c>
      <c r="AN1752">
        <v>99</v>
      </c>
      <c r="AO1752">
        <v>99</v>
      </c>
      <c r="AP1752">
        <v>16</v>
      </c>
      <c r="AQ1752">
        <v>99</v>
      </c>
    </row>
    <row r="1753" spans="1:45">
      <c r="A1753">
        <v>23</v>
      </c>
      <c r="B1753">
        <v>157</v>
      </c>
      <c r="C1753">
        <v>2024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</v>
      </c>
      <c r="K1753">
        <v>99</v>
      </c>
      <c r="L1753">
        <v>5</v>
      </c>
      <c r="M1753">
        <v>99</v>
      </c>
      <c r="N1753">
        <v>99</v>
      </c>
      <c r="O1753">
        <v>99</v>
      </c>
      <c r="P1753">
        <v>99</v>
      </c>
      <c r="R1753">
        <v>0</v>
      </c>
      <c r="AN1753">
        <v>99</v>
      </c>
      <c r="AO1753">
        <v>99</v>
      </c>
      <c r="AP1753">
        <v>17</v>
      </c>
      <c r="AQ1753">
        <v>99</v>
      </c>
    </row>
    <row r="1754" spans="1:45">
      <c r="A1754">
        <v>23</v>
      </c>
      <c r="B1754">
        <v>158</v>
      </c>
      <c r="C1754">
        <v>2024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</v>
      </c>
      <c r="K1754">
        <v>99</v>
      </c>
      <c r="L1754">
        <v>5</v>
      </c>
      <c r="M1754">
        <v>99</v>
      </c>
      <c r="N1754">
        <v>99</v>
      </c>
      <c r="O1754">
        <v>99</v>
      </c>
      <c r="P1754">
        <v>99</v>
      </c>
      <c r="Q1754">
        <v>309</v>
      </c>
      <c r="R1754">
        <v>742</v>
      </c>
      <c r="S1754">
        <v>5</v>
      </c>
      <c r="T1754">
        <v>7.1967654986522946</v>
      </c>
      <c r="U1754">
        <v>183.57425876010777</v>
      </c>
      <c r="V1754">
        <v>0</v>
      </c>
      <c r="W1754">
        <v>69.67654986522912</v>
      </c>
      <c r="X1754">
        <v>0</v>
      </c>
      <c r="Y1754">
        <v>33.082734203026931</v>
      </c>
      <c r="Z1754">
        <v>0</v>
      </c>
      <c r="AA1754">
        <v>1.351485275188838</v>
      </c>
      <c r="AC1754">
        <v>48.918600392276254</v>
      </c>
      <c r="AE1754">
        <v>35.468451242829822</v>
      </c>
      <c r="AF1754">
        <v>32.856498122015097</v>
      </c>
      <c r="AG1754">
        <v>522.21428571428555</v>
      </c>
      <c r="AH1754">
        <v>99.191374663072821</v>
      </c>
      <c r="AI1754">
        <v>100</v>
      </c>
      <c r="AJ1754">
        <v>97.737387619966398</v>
      </c>
      <c r="AK1754">
        <v>68.252133850354397</v>
      </c>
      <c r="AL1754">
        <v>30.356426184151513</v>
      </c>
      <c r="AN1754">
        <v>99</v>
      </c>
      <c r="AO1754">
        <v>99</v>
      </c>
      <c r="AP1754">
        <v>21</v>
      </c>
      <c r="AQ1754">
        <v>99</v>
      </c>
      <c r="AR1754">
        <v>185.60107816711596</v>
      </c>
      <c r="AS1754">
        <v>28.394620878197049</v>
      </c>
    </row>
    <row r="1755" spans="1:45">
      <c r="A1755">
        <v>23</v>
      </c>
      <c r="B1755">
        <v>159</v>
      </c>
      <c r="C1755">
        <v>2024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</v>
      </c>
      <c r="K1755">
        <v>99</v>
      </c>
      <c r="L1755">
        <v>5</v>
      </c>
      <c r="M1755">
        <v>99</v>
      </c>
      <c r="N1755">
        <v>99</v>
      </c>
      <c r="O1755">
        <v>99</v>
      </c>
      <c r="P1755">
        <v>99</v>
      </c>
      <c r="Q1755">
        <v>224</v>
      </c>
      <c r="R1755">
        <v>476</v>
      </c>
      <c r="S1755">
        <v>5</v>
      </c>
      <c r="T1755">
        <v>4.7710084033613436</v>
      </c>
      <c r="U1755">
        <v>185.47121848739496</v>
      </c>
      <c r="V1755">
        <v>0</v>
      </c>
      <c r="W1755">
        <v>15.756302521008404</v>
      </c>
      <c r="X1755">
        <v>0</v>
      </c>
      <c r="Y1755">
        <v>40.264530643322594</v>
      </c>
      <c r="Z1755">
        <v>0</v>
      </c>
      <c r="AA1755">
        <v>1.4653131680980871</v>
      </c>
      <c r="AC1755">
        <v>59.178256012250195</v>
      </c>
      <c r="AE1755">
        <v>9.20340293890178</v>
      </c>
      <c r="AF1755">
        <v>6.9539858860181587</v>
      </c>
      <c r="AG1755">
        <v>550.06512605041996</v>
      </c>
      <c r="AH1755">
        <v>98.739495798319354</v>
      </c>
      <c r="AI1755">
        <v>100</v>
      </c>
      <c r="AJ1755">
        <v>103.10420384753722</v>
      </c>
      <c r="AK1755">
        <v>58.422273061571588</v>
      </c>
      <c r="AL1755">
        <v>17.217912035253963</v>
      </c>
      <c r="AN1755">
        <v>99</v>
      </c>
      <c r="AO1755">
        <v>99</v>
      </c>
      <c r="AP1755">
        <v>22</v>
      </c>
      <c r="AQ1755">
        <v>99</v>
      </c>
      <c r="AR1755">
        <v>188.00210084033611</v>
      </c>
      <c r="AS1755">
        <v>27.441891246883305</v>
      </c>
    </row>
    <row r="1756" spans="1:45">
      <c r="A1756">
        <v>23</v>
      </c>
      <c r="B1756">
        <v>160</v>
      </c>
      <c r="C1756">
        <v>2024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</v>
      </c>
      <c r="K1756">
        <v>99</v>
      </c>
      <c r="L1756">
        <v>5</v>
      </c>
      <c r="M1756">
        <v>99</v>
      </c>
      <c r="N1756">
        <v>99</v>
      </c>
      <c r="O1756">
        <v>99</v>
      </c>
      <c r="P1756">
        <v>99</v>
      </c>
      <c r="Q1756">
        <v>471</v>
      </c>
      <c r="R1756">
        <v>966</v>
      </c>
      <c r="S1756">
        <v>5</v>
      </c>
      <c r="T1756">
        <v>7.4265010351966882</v>
      </c>
      <c r="U1756">
        <v>191.21014492753599</v>
      </c>
      <c r="V1756">
        <v>0</v>
      </c>
      <c r="W1756">
        <v>75.983436853002061</v>
      </c>
      <c r="X1756">
        <v>0</v>
      </c>
      <c r="Y1756">
        <v>38.225829459506798</v>
      </c>
      <c r="Z1756">
        <v>0</v>
      </c>
      <c r="AA1756">
        <v>1.4933536582302438</v>
      </c>
      <c r="AC1756">
        <v>60.54518991064981</v>
      </c>
      <c r="AE1756">
        <v>17.806451612903221</v>
      </c>
      <c r="AF1756">
        <v>15.22285060237766</v>
      </c>
      <c r="AG1756">
        <v>520.5238095238094</v>
      </c>
      <c r="AH1756">
        <v>99.689440993788821</v>
      </c>
      <c r="AI1756">
        <v>100</v>
      </c>
      <c r="AJ1756">
        <v>99.89517773424248</v>
      </c>
      <c r="AK1756">
        <v>58.636251443276841</v>
      </c>
      <c r="AL1756">
        <v>26.727541052059777</v>
      </c>
      <c r="AN1756">
        <v>99</v>
      </c>
      <c r="AO1756">
        <v>99</v>
      </c>
      <c r="AP1756">
        <v>23</v>
      </c>
      <c r="AQ1756">
        <v>99</v>
      </c>
      <c r="AR1756">
        <v>187.91718426501035</v>
      </c>
      <c r="AS1756">
        <v>28.399631540803288</v>
      </c>
    </row>
    <row r="1757" spans="1:45">
      <c r="A1757">
        <v>23</v>
      </c>
      <c r="B1757">
        <v>161</v>
      </c>
      <c r="C1757">
        <v>2024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</v>
      </c>
      <c r="K1757">
        <v>99</v>
      </c>
      <c r="L1757">
        <v>5</v>
      </c>
      <c r="M1757">
        <v>99</v>
      </c>
      <c r="N1757">
        <v>99</v>
      </c>
      <c r="O1757">
        <v>99</v>
      </c>
      <c r="P1757">
        <v>99</v>
      </c>
      <c r="Q1757">
        <v>83</v>
      </c>
      <c r="R1757">
        <v>129</v>
      </c>
      <c r="S1757">
        <v>5</v>
      </c>
      <c r="T1757">
        <v>5.1937984496124034</v>
      </c>
      <c r="U1757">
        <v>179.4403100775194</v>
      </c>
      <c r="V1757">
        <v>0</v>
      </c>
      <c r="W1757">
        <v>24.031007751937985</v>
      </c>
      <c r="X1757">
        <v>0</v>
      </c>
      <c r="Y1757">
        <v>41.695984450348192</v>
      </c>
      <c r="Z1757">
        <v>0</v>
      </c>
      <c r="AA1757">
        <v>1.8303111921617681</v>
      </c>
      <c r="AC1757">
        <v>63.226920499118926</v>
      </c>
      <c r="AE1757">
        <v>3.2724505327245055</v>
      </c>
      <c r="AF1757">
        <v>2.4300953128821958</v>
      </c>
      <c r="AG1757">
        <v>570.65116279069764</v>
      </c>
      <c r="AH1757">
        <v>100</v>
      </c>
      <c r="AI1757">
        <v>100</v>
      </c>
      <c r="AJ1757">
        <v>100.42627371428406</v>
      </c>
      <c r="AK1757">
        <v>40.973377045224609</v>
      </c>
      <c r="AL1757">
        <v>10.499984935312661</v>
      </c>
      <c r="AN1757">
        <v>99</v>
      </c>
      <c r="AO1757">
        <v>99</v>
      </c>
      <c r="AP1757">
        <v>24</v>
      </c>
      <c r="AQ1757">
        <v>99</v>
      </c>
      <c r="AR1757">
        <v>186.41085271317829</v>
      </c>
      <c r="AS1757">
        <v>27.168331127191781</v>
      </c>
    </row>
    <row r="1758" spans="1:45">
      <c r="A1758">
        <v>23</v>
      </c>
      <c r="B1758">
        <v>162</v>
      </c>
      <c r="C1758">
        <v>2024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</v>
      </c>
      <c r="K1758">
        <v>99</v>
      </c>
      <c r="L1758">
        <v>5</v>
      </c>
      <c r="M1758">
        <v>99</v>
      </c>
      <c r="N1758">
        <v>99</v>
      </c>
      <c r="O1758">
        <v>99</v>
      </c>
      <c r="P1758">
        <v>99</v>
      </c>
      <c r="Q1758">
        <v>117</v>
      </c>
      <c r="R1758">
        <v>221</v>
      </c>
      <c r="S1758">
        <v>5</v>
      </c>
      <c r="T1758">
        <v>5.6063348416289598</v>
      </c>
      <c r="U1758">
        <v>188.29140271493225</v>
      </c>
      <c r="V1758">
        <v>0</v>
      </c>
      <c r="W1758">
        <v>27.601809954751129</v>
      </c>
      <c r="X1758">
        <v>0</v>
      </c>
      <c r="Y1758">
        <v>38.818595025474941</v>
      </c>
      <c r="Z1758">
        <v>0</v>
      </c>
      <c r="AA1758">
        <v>1.4625817550289382</v>
      </c>
      <c r="AC1758">
        <v>51.592955290211599</v>
      </c>
      <c r="AE1758">
        <v>13.257348530293944</v>
      </c>
      <c r="AF1758">
        <v>10.611547941998657</v>
      </c>
      <c r="AG1758">
        <v>505.80090497737558</v>
      </c>
      <c r="AH1758">
        <v>98.19004524886877</v>
      </c>
      <c r="AI1758">
        <v>100</v>
      </c>
      <c r="AJ1758">
        <v>105.22420019593082</v>
      </c>
      <c r="AK1758">
        <v>64.477178377110604</v>
      </c>
      <c r="AL1758">
        <v>28.165851558619678</v>
      </c>
      <c r="AN1758">
        <v>99</v>
      </c>
      <c r="AO1758">
        <v>99</v>
      </c>
      <c r="AP1758">
        <v>25</v>
      </c>
      <c r="AQ1758">
        <v>99</v>
      </c>
      <c r="AR1758">
        <v>187.83257918552036</v>
      </c>
      <c r="AS1758">
        <v>27.982389943732887</v>
      </c>
    </row>
    <row r="1759" spans="1:45">
      <c r="A1759">
        <v>23</v>
      </c>
      <c r="B1759">
        <v>163</v>
      </c>
      <c r="C1759">
        <v>2024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</v>
      </c>
      <c r="K1759">
        <v>99</v>
      </c>
      <c r="L1759">
        <v>5</v>
      </c>
      <c r="M1759">
        <v>99</v>
      </c>
      <c r="N1759">
        <v>99</v>
      </c>
      <c r="O1759">
        <v>99</v>
      </c>
      <c r="P1759">
        <v>99</v>
      </c>
      <c r="Q1759">
        <v>19</v>
      </c>
      <c r="R1759">
        <v>31</v>
      </c>
      <c r="S1759">
        <v>5</v>
      </c>
      <c r="T1759">
        <v>4.8064516129032251</v>
      </c>
      <c r="U1759">
        <v>201.32580645161295</v>
      </c>
      <c r="V1759">
        <v>0</v>
      </c>
      <c r="W1759">
        <v>22.58064516129032</v>
      </c>
      <c r="X1759">
        <v>0</v>
      </c>
      <c r="Y1759">
        <v>39.927886348022227</v>
      </c>
      <c r="Z1759">
        <v>0</v>
      </c>
      <c r="AA1759">
        <v>1.6346915431380538</v>
      </c>
      <c r="AC1759">
        <v>63.189588879367342</v>
      </c>
      <c r="AE1759">
        <v>9.6273291925465845</v>
      </c>
      <c r="AF1759">
        <v>7.2799571678025981</v>
      </c>
      <c r="AG1759">
        <v>528.25806451612891</v>
      </c>
      <c r="AH1759">
        <v>100</v>
      </c>
      <c r="AI1759">
        <v>100</v>
      </c>
      <c r="AJ1759">
        <v>91.986313056901565</v>
      </c>
      <c r="AK1759">
        <v>18.816076343918688</v>
      </c>
      <c r="AL1759">
        <v>-14.897770138889451</v>
      </c>
      <c r="AN1759">
        <v>99</v>
      </c>
      <c r="AO1759">
        <v>99</v>
      </c>
      <c r="AP1759">
        <v>26</v>
      </c>
      <c r="AQ1759">
        <v>99</v>
      </c>
      <c r="AR1759">
        <v>193.16129032258064</v>
      </c>
      <c r="AS1759">
        <v>27.512335323107205</v>
      </c>
    </row>
    <row r="1760" spans="1:45">
      <c r="A1760">
        <v>23</v>
      </c>
      <c r="B1760">
        <v>164</v>
      </c>
      <c r="C1760">
        <v>2024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</v>
      </c>
      <c r="K1760">
        <v>99</v>
      </c>
      <c r="L1760">
        <v>5</v>
      </c>
      <c r="M1760">
        <v>99</v>
      </c>
      <c r="N1760">
        <v>99</v>
      </c>
      <c r="O1760">
        <v>99</v>
      </c>
      <c r="P1760">
        <v>99</v>
      </c>
      <c r="Q1760">
        <v>37</v>
      </c>
      <c r="R1760">
        <v>69</v>
      </c>
      <c r="S1760">
        <v>5</v>
      </c>
      <c r="T1760">
        <v>6.7971014492753614</v>
      </c>
      <c r="U1760">
        <v>138.17826086956529</v>
      </c>
      <c r="V1760">
        <v>0</v>
      </c>
      <c r="W1760">
        <v>57.971014492753618</v>
      </c>
      <c r="X1760">
        <v>0</v>
      </c>
      <c r="Y1760">
        <v>28.526996466683791</v>
      </c>
      <c r="Z1760">
        <v>0</v>
      </c>
      <c r="AA1760">
        <v>1.38918921348658</v>
      </c>
      <c r="AC1760">
        <v>59.335827044672399</v>
      </c>
      <c r="AE1760">
        <v>35.204081632653065</v>
      </c>
      <c r="AF1760">
        <v>39.481464917511438</v>
      </c>
      <c r="AG1760">
        <v>508.04347826086962</v>
      </c>
      <c r="AH1760">
        <v>100</v>
      </c>
      <c r="AI1760">
        <v>100</v>
      </c>
      <c r="AJ1760">
        <v>109.29344024531095</v>
      </c>
      <c r="AK1760">
        <v>69.885635726102734</v>
      </c>
      <c r="AL1760">
        <v>51.980666205774241</v>
      </c>
      <c r="AN1760">
        <v>99</v>
      </c>
      <c r="AO1760">
        <v>99</v>
      </c>
      <c r="AP1760">
        <v>27</v>
      </c>
      <c r="AQ1760">
        <v>99</v>
      </c>
      <c r="AR1760">
        <v>169.28985507246375</v>
      </c>
      <c r="AS1760">
        <v>28.112185313108959</v>
      </c>
    </row>
    <row r="1761" spans="1:45">
      <c r="A1761">
        <v>23</v>
      </c>
      <c r="B1761">
        <v>165</v>
      </c>
      <c r="C1761">
        <v>2024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</v>
      </c>
      <c r="K1761">
        <v>99</v>
      </c>
      <c r="L1761">
        <v>5</v>
      </c>
      <c r="M1761">
        <v>99</v>
      </c>
      <c r="N1761">
        <v>99</v>
      </c>
      <c r="O1761">
        <v>99</v>
      </c>
      <c r="P1761">
        <v>99</v>
      </c>
      <c r="Q1761">
        <v>51</v>
      </c>
      <c r="R1761">
        <v>78</v>
      </c>
      <c r="S1761">
        <v>5</v>
      </c>
      <c r="T1761">
        <v>6.0512820512820502</v>
      </c>
      <c r="U1761">
        <v>172.14999999999995</v>
      </c>
      <c r="V1761">
        <v>0</v>
      </c>
      <c r="W1761">
        <v>37.179487179487182</v>
      </c>
      <c r="X1761">
        <v>0</v>
      </c>
      <c r="Y1761">
        <v>34.804357043777927</v>
      </c>
      <c r="Z1761">
        <v>0</v>
      </c>
      <c r="AA1761">
        <v>1.4754176800836716</v>
      </c>
      <c r="AC1761">
        <v>43.656334937395265</v>
      </c>
      <c r="AE1761">
        <v>31.578947368421055</v>
      </c>
      <c r="AF1761">
        <v>27.593413435752641</v>
      </c>
      <c r="AG1761">
        <v>512.33333333333348</v>
      </c>
      <c r="AH1761">
        <v>100</v>
      </c>
      <c r="AI1761">
        <v>100</v>
      </c>
      <c r="AJ1761">
        <v>108.65195747545368</v>
      </c>
      <c r="AK1761">
        <v>72.712466822164671</v>
      </c>
      <c r="AL1761">
        <v>24.333648796771705</v>
      </c>
      <c r="AN1761">
        <v>99</v>
      </c>
      <c r="AO1761">
        <v>99</v>
      </c>
      <c r="AP1761">
        <v>28</v>
      </c>
      <c r="AQ1761">
        <v>99</v>
      </c>
      <c r="AR1761">
        <v>181.67948717948721</v>
      </c>
      <c r="AS1761">
        <v>28.315650775811125</v>
      </c>
    </row>
    <row r="1762" spans="1:45">
      <c r="A1762">
        <v>23</v>
      </c>
      <c r="B1762">
        <v>166</v>
      </c>
      <c r="C1762">
        <v>2024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</v>
      </c>
      <c r="K1762">
        <v>99</v>
      </c>
      <c r="L1762">
        <v>5</v>
      </c>
      <c r="M1762">
        <v>99</v>
      </c>
      <c r="N1762">
        <v>99</v>
      </c>
      <c r="O1762">
        <v>99</v>
      </c>
      <c r="P1762">
        <v>99</v>
      </c>
      <c r="Q1762">
        <v>25</v>
      </c>
      <c r="R1762">
        <v>47</v>
      </c>
      <c r="S1762">
        <v>5</v>
      </c>
      <c r="T1762">
        <v>7.0851063829787249</v>
      </c>
      <c r="U1762">
        <v>104.93404255319152</v>
      </c>
      <c r="V1762">
        <v>0</v>
      </c>
      <c r="W1762">
        <v>61.702127659574487</v>
      </c>
      <c r="X1762">
        <v>0</v>
      </c>
      <c r="Y1762">
        <v>23.258924405673294</v>
      </c>
      <c r="Z1762">
        <v>0</v>
      </c>
      <c r="AA1762">
        <v>1.3656856626281897</v>
      </c>
      <c r="AC1762">
        <v>67.911198410498841</v>
      </c>
      <c r="AE1762">
        <v>27.48538011695906</v>
      </c>
      <c r="AF1762">
        <v>31.730070191014793</v>
      </c>
      <c r="AG1762">
        <v>446.5106382978725</v>
      </c>
      <c r="AH1762">
        <v>97.872340425531874</v>
      </c>
      <c r="AI1762">
        <v>100</v>
      </c>
      <c r="AJ1762">
        <v>110.79420684225938</v>
      </c>
      <c r="AK1762">
        <v>75.753695019586573</v>
      </c>
      <c r="AL1762">
        <v>54.769283123199102</v>
      </c>
      <c r="AN1762">
        <v>99</v>
      </c>
      <c r="AO1762">
        <v>99</v>
      </c>
      <c r="AP1762">
        <v>29</v>
      </c>
      <c r="AQ1762">
        <v>99</v>
      </c>
      <c r="AR1762">
        <v>153.55319148936172</v>
      </c>
      <c r="AS1762">
        <v>28.552484437385303</v>
      </c>
    </row>
    <row r="1763" spans="1:45">
      <c r="A1763">
        <v>23</v>
      </c>
      <c r="B1763">
        <v>167</v>
      </c>
      <c r="C1763">
        <v>2024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</v>
      </c>
      <c r="K1763">
        <v>99</v>
      </c>
      <c r="L1763">
        <v>5</v>
      </c>
      <c r="M1763">
        <v>99</v>
      </c>
      <c r="N1763">
        <v>99</v>
      </c>
      <c r="O1763">
        <v>99</v>
      </c>
      <c r="P1763">
        <v>99</v>
      </c>
      <c r="R1763">
        <v>0</v>
      </c>
      <c r="AN1763">
        <v>99</v>
      </c>
      <c r="AO1763">
        <v>99</v>
      </c>
      <c r="AP1763">
        <v>30</v>
      </c>
      <c r="AQ1763">
        <v>99</v>
      </c>
    </row>
    <row r="1764" spans="1:45">
      <c r="A1764">
        <v>23</v>
      </c>
      <c r="B1764">
        <v>168</v>
      </c>
      <c r="C1764">
        <v>2024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</v>
      </c>
      <c r="K1764">
        <v>99</v>
      </c>
      <c r="L1764">
        <v>5</v>
      </c>
      <c r="M1764">
        <v>99</v>
      </c>
      <c r="N1764">
        <v>99</v>
      </c>
      <c r="O1764">
        <v>99</v>
      </c>
      <c r="P1764">
        <v>99</v>
      </c>
      <c r="Q1764">
        <v>17</v>
      </c>
      <c r="R1764">
        <v>27</v>
      </c>
      <c r="S1764">
        <v>5</v>
      </c>
      <c r="T1764">
        <v>7.0740740740740753</v>
      </c>
      <c r="U1764">
        <v>145.06296296296293</v>
      </c>
      <c r="V1764">
        <v>0</v>
      </c>
      <c r="W1764">
        <v>70.370370370370352</v>
      </c>
      <c r="X1764">
        <v>0</v>
      </c>
      <c r="Y1764">
        <v>23.18733926805664</v>
      </c>
      <c r="Z1764">
        <v>0</v>
      </c>
      <c r="AA1764">
        <v>1.3588100983588238</v>
      </c>
      <c r="AC1764">
        <v>26.340145162336174</v>
      </c>
      <c r="AE1764">
        <v>31.395348837209319</v>
      </c>
      <c r="AF1764">
        <v>27.388361327496757</v>
      </c>
      <c r="AG1764">
        <v>482</v>
      </c>
      <c r="AH1764">
        <v>100</v>
      </c>
      <c r="AI1764">
        <v>100</v>
      </c>
      <c r="AJ1764">
        <v>104.76994197163964</v>
      </c>
      <c r="AK1764">
        <v>47.91615295701056</v>
      </c>
      <c r="AL1764">
        <v>-12.201510820667652</v>
      </c>
      <c r="AN1764">
        <v>99</v>
      </c>
      <c r="AO1764">
        <v>99</v>
      </c>
      <c r="AP1764">
        <v>31</v>
      </c>
      <c r="AQ1764">
        <v>99</v>
      </c>
      <c r="AR1764">
        <v>171.14814814814815</v>
      </c>
      <c r="AS1764">
        <v>28.726786251058154</v>
      </c>
    </row>
    <row r="1765" spans="1:45">
      <c r="A1765">
        <v>23</v>
      </c>
      <c r="B1765">
        <v>169</v>
      </c>
      <c r="C1765">
        <v>2024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</v>
      </c>
      <c r="K1765">
        <v>99</v>
      </c>
      <c r="L1765">
        <v>5</v>
      </c>
      <c r="M1765">
        <v>99</v>
      </c>
      <c r="N1765">
        <v>99</v>
      </c>
      <c r="O1765">
        <v>99</v>
      </c>
      <c r="P1765">
        <v>99</v>
      </c>
      <c r="R1765">
        <v>0</v>
      </c>
      <c r="AN1765">
        <v>99</v>
      </c>
      <c r="AO1765">
        <v>99</v>
      </c>
      <c r="AP1765">
        <v>32</v>
      </c>
      <c r="AQ1765">
        <v>99</v>
      </c>
    </row>
    <row r="1766" spans="1:45">
      <c r="A1766">
        <v>23</v>
      </c>
      <c r="B1766">
        <v>170</v>
      </c>
      <c r="C1766">
        <v>2024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</v>
      </c>
      <c r="K1766">
        <v>99</v>
      </c>
      <c r="L1766">
        <v>5</v>
      </c>
      <c r="M1766">
        <v>99</v>
      </c>
      <c r="N1766">
        <v>99</v>
      </c>
      <c r="O1766">
        <v>99</v>
      </c>
      <c r="P1766">
        <v>99</v>
      </c>
      <c r="R1766">
        <v>0</v>
      </c>
      <c r="AN1766">
        <v>99</v>
      </c>
      <c r="AO1766">
        <v>99</v>
      </c>
      <c r="AP1766">
        <v>33</v>
      </c>
      <c r="AQ1766">
        <v>99</v>
      </c>
    </row>
    <row r="1767" spans="1:45">
      <c r="A1767">
        <v>23</v>
      </c>
      <c r="B1767">
        <v>171</v>
      </c>
      <c r="C1767">
        <v>2024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</v>
      </c>
      <c r="K1767">
        <v>99</v>
      </c>
      <c r="L1767">
        <v>5</v>
      </c>
      <c r="M1767">
        <v>99</v>
      </c>
      <c r="N1767">
        <v>99</v>
      </c>
      <c r="O1767">
        <v>99</v>
      </c>
      <c r="P1767">
        <v>99</v>
      </c>
      <c r="R1767">
        <v>0</v>
      </c>
      <c r="AN1767">
        <v>99</v>
      </c>
      <c r="AO1767">
        <v>99</v>
      </c>
      <c r="AP1767">
        <v>34</v>
      </c>
      <c r="AQ1767">
        <v>99</v>
      </c>
    </row>
    <row r="1768" spans="1:45">
      <c r="A1768">
        <v>23</v>
      </c>
      <c r="B1768">
        <v>172</v>
      </c>
      <c r="C1768">
        <v>2024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</v>
      </c>
      <c r="K1768">
        <v>99</v>
      </c>
      <c r="L1768">
        <v>5</v>
      </c>
      <c r="M1768">
        <v>99</v>
      </c>
      <c r="N1768">
        <v>99</v>
      </c>
      <c r="O1768">
        <v>99</v>
      </c>
      <c r="P1768">
        <v>99</v>
      </c>
      <c r="Q1768">
        <v>7</v>
      </c>
      <c r="R1768">
        <v>14</v>
      </c>
      <c r="S1768">
        <v>5</v>
      </c>
      <c r="T1768">
        <v>8.2857142857142883</v>
      </c>
      <c r="U1768">
        <v>220.2</v>
      </c>
      <c r="V1768">
        <v>0</v>
      </c>
      <c r="W1768">
        <v>85.714285714285694</v>
      </c>
      <c r="X1768">
        <v>0</v>
      </c>
      <c r="Y1768">
        <v>36.259225427074803</v>
      </c>
      <c r="Z1768">
        <v>0</v>
      </c>
      <c r="AA1768">
        <v>1.4356965173029823</v>
      </c>
      <c r="AC1768">
        <v>45.046564798100526</v>
      </c>
      <c r="AE1768">
        <v>46.666666666666657</v>
      </c>
      <c r="AF1768">
        <v>46.9345188252668</v>
      </c>
      <c r="AG1768">
        <v>567.857142857143</v>
      </c>
      <c r="AH1768">
        <v>100</v>
      </c>
      <c r="AI1768">
        <v>100</v>
      </c>
      <c r="AJ1768">
        <v>90.669617799109986</v>
      </c>
      <c r="AK1768">
        <v>89.583745825350476</v>
      </c>
      <c r="AL1768">
        <v>41.294789693343944</v>
      </c>
      <c r="AN1768">
        <v>99</v>
      </c>
      <c r="AO1768">
        <v>99</v>
      </c>
      <c r="AP1768">
        <v>39</v>
      </c>
      <c r="AQ1768">
        <v>99</v>
      </c>
      <c r="AR1768">
        <v>196.21428571428575</v>
      </c>
      <c r="AS1768">
        <v>28.918825225852775</v>
      </c>
    </row>
    <row r="1769" spans="1:45">
      <c r="A1769">
        <v>23</v>
      </c>
      <c r="B1769">
        <v>173</v>
      </c>
      <c r="C1769">
        <v>2024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</v>
      </c>
      <c r="K1769">
        <v>99</v>
      </c>
      <c r="L1769">
        <v>5</v>
      </c>
      <c r="M1769">
        <v>99</v>
      </c>
      <c r="N1769">
        <v>99</v>
      </c>
      <c r="O1769">
        <v>99</v>
      </c>
      <c r="P1769">
        <v>99</v>
      </c>
      <c r="R1769">
        <v>0</v>
      </c>
      <c r="AN1769">
        <v>99</v>
      </c>
      <c r="AO1769">
        <v>99</v>
      </c>
      <c r="AP1769">
        <v>40</v>
      </c>
      <c r="AQ1769">
        <v>99</v>
      </c>
    </row>
    <row r="1770" spans="1:45">
      <c r="A1770">
        <v>23</v>
      </c>
      <c r="B1770">
        <v>174</v>
      </c>
      <c r="C1770">
        <v>2024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</v>
      </c>
      <c r="K1770">
        <v>99</v>
      </c>
      <c r="L1770">
        <v>5</v>
      </c>
      <c r="M1770">
        <v>99</v>
      </c>
      <c r="N1770">
        <v>99</v>
      </c>
      <c r="O1770">
        <v>99</v>
      </c>
      <c r="P1770">
        <v>99</v>
      </c>
      <c r="Q1770">
        <v>275</v>
      </c>
      <c r="R1770">
        <v>516</v>
      </c>
      <c r="S1770">
        <v>5</v>
      </c>
      <c r="T1770">
        <v>6.7461240310077519</v>
      </c>
      <c r="U1770">
        <v>197.35775193798432</v>
      </c>
      <c r="V1770">
        <v>0</v>
      </c>
      <c r="W1770">
        <v>55.232558139534881</v>
      </c>
      <c r="X1770">
        <v>0.19379844961240311</v>
      </c>
      <c r="Y1770">
        <v>41.203927500395807</v>
      </c>
      <c r="Z1770">
        <v>0</v>
      </c>
      <c r="AA1770">
        <v>1.6922888541888044</v>
      </c>
      <c r="AC1770">
        <v>49.493879387661437</v>
      </c>
      <c r="AE1770">
        <v>16.354992076069731</v>
      </c>
      <c r="AF1770">
        <v>14.057316674544023</v>
      </c>
      <c r="AG1770">
        <v>528.63372093023258</v>
      </c>
      <c r="AH1770">
        <v>99.806201550387598</v>
      </c>
      <c r="AI1770">
        <v>100</v>
      </c>
      <c r="AJ1770">
        <v>105.58751993855525</v>
      </c>
      <c r="AK1770">
        <v>63.142588481918864</v>
      </c>
      <c r="AL1770">
        <v>15.362067462000532</v>
      </c>
      <c r="AN1770">
        <v>99</v>
      </c>
      <c r="AO1770">
        <v>99</v>
      </c>
      <c r="AP1770">
        <v>98</v>
      </c>
      <c r="AQ1770">
        <v>99</v>
      </c>
      <c r="AR1770">
        <v>190.19767441860472</v>
      </c>
      <c r="AS1770">
        <v>28.230314907108593</v>
      </c>
    </row>
    <row r="1771" spans="1:45">
      <c r="A1771">
        <v>23</v>
      </c>
      <c r="B1771">
        <v>175</v>
      </c>
      <c r="C1771">
        <v>2024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</v>
      </c>
      <c r="K1771">
        <v>99</v>
      </c>
      <c r="L1771">
        <v>5</v>
      </c>
      <c r="M1771">
        <v>99</v>
      </c>
      <c r="N1771">
        <v>99</v>
      </c>
      <c r="O1771">
        <v>99</v>
      </c>
      <c r="P1771">
        <v>99</v>
      </c>
      <c r="Q1771">
        <v>15</v>
      </c>
      <c r="R1771">
        <v>16</v>
      </c>
      <c r="S1771">
        <v>5</v>
      </c>
      <c r="T1771">
        <v>8.125</v>
      </c>
      <c r="U1771">
        <v>212.24999999999997</v>
      </c>
      <c r="V1771">
        <v>0</v>
      </c>
      <c r="W1771">
        <v>81.25</v>
      </c>
      <c r="X1771">
        <v>0</v>
      </c>
      <c r="Y1771">
        <v>43.481360949262239</v>
      </c>
      <c r="Z1771">
        <v>0</v>
      </c>
      <c r="AA1771">
        <v>1.6535945694153691</v>
      </c>
      <c r="AC1771">
        <v>54.024279564143512</v>
      </c>
      <c r="AE1771">
        <v>16.666666666666671</v>
      </c>
      <c r="AF1771">
        <v>16.271849126034954</v>
      </c>
      <c r="AG1771">
        <v>533.875</v>
      </c>
      <c r="AH1771">
        <v>100</v>
      </c>
      <c r="AI1771">
        <v>0</v>
      </c>
      <c r="AJ1771">
        <v>97.155078997446111</v>
      </c>
      <c r="AK1771">
        <v>65.543675355940053</v>
      </c>
      <c r="AL1771">
        <v>52.606869748946686</v>
      </c>
      <c r="AN1771">
        <v>99</v>
      </c>
      <c r="AO1771">
        <v>99</v>
      </c>
      <c r="AP1771">
        <v>99</v>
      </c>
      <c r="AQ1771">
        <v>99</v>
      </c>
      <c r="AR1771">
        <v>190.8125</v>
      </c>
      <c r="AS1771">
        <v>30.108636544406007</v>
      </c>
    </row>
    <row r="1772" spans="1:45">
      <c r="A1772">
        <v>23</v>
      </c>
      <c r="B1772">
        <v>176</v>
      </c>
      <c r="C1772">
        <v>2024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</v>
      </c>
      <c r="K1772">
        <v>99</v>
      </c>
      <c r="L1772">
        <v>6</v>
      </c>
      <c r="M1772">
        <v>99</v>
      </c>
      <c r="N1772">
        <v>99</v>
      </c>
      <c r="O1772">
        <v>99</v>
      </c>
      <c r="P1772">
        <v>99</v>
      </c>
      <c r="Q1772">
        <v>586</v>
      </c>
      <c r="R1772">
        <v>794</v>
      </c>
      <c r="S1772">
        <v>6</v>
      </c>
      <c r="T1772">
        <v>9.8362720403022692</v>
      </c>
      <c r="U1772">
        <v>279.81523929471047</v>
      </c>
      <c r="V1772">
        <v>100</v>
      </c>
      <c r="W1772">
        <v>98.362720403022692</v>
      </c>
      <c r="X1772">
        <v>1.385390428211587</v>
      </c>
      <c r="Y1772">
        <v>36.090951886394286</v>
      </c>
      <c r="Z1772">
        <v>0</v>
      </c>
      <c r="AA1772">
        <v>1.3376524444018398</v>
      </c>
      <c r="AC1772">
        <v>42.202225312912738</v>
      </c>
      <c r="AE1772">
        <v>8.2924281984334201</v>
      </c>
      <c r="AF1772">
        <v>10.586344299950325</v>
      </c>
      <c r="AG1772">
        <v>610.33753148614608</v>
      </c>
      <c r="AH1772">
        <v>100</v>
      </c>
      <c r="AI1772">
        <v>0</v>
      </c>
      <c r="AJ1772">
        <v>88.88410888932863</v>
      </c>
      <c r="AK1772">
        <v>65.30728817428006</v>
      </c>
      <c r="AL1772">
        <v>46.646467221605839</v>
      </c>
      <c r="AN1772">
        <v>99</v>
      </c>
      <c r="AO1772">
        <v>99</v>
      </c>
      <c r="AP1772">
        <v>1</v>
      </c>
      <c r="AQ1772">
        <v>99</v>
      </c>
      <c r="AR1772">
        <v>203.86901763224185</v>
      </c>
      <c r="AS1772">
        <v>32.865507662277388</v>
      </c>
    </row>
    <row r="1773" spans="1:45">
      <c r="A1773">
        <v>23</v>
      </c>
      <c r="B1773">
        <v>177</v>
      </c>
      <c r="C1773">
        <v>2024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</v>
      </c>
      <c r="K1773">
        <v>99</v>
      </c>
      <c r="L1773">
        <v>6</v>
      </c>
      <c r="M1773">
        <v>99</v>
      </c>
      <c r="N1773">
        <v>99</v>
      </c>
      <c r="O1773">
        <v>99</v>
      </c>
      <c r="P1773">
        <v>99</v>
      </c>
      <c r="Q1773">
        <v>9</v>
      </c>
      <c r="R1773">
        <v>14</v>
      </c>
      <c r="S1773">
        <v>6</v>
      </c>
      <c r="T1773">
        <v>9.9285714285714306</v>
      </c>
      <c r="U1773">
        <v>248.11428571428576</v>
      </c>
      <c r="V1773">
        <v>100</v>
      </c>
      <c r="W1773">
        <v>100</v>
      </c>
      <c r="X1773">
        <v>0</v>
      </c>
      <c r="Y1773">
        <v>30.216572017516921</v>
      </c>
      <c r="Z1773">
        <v>0</v>
      </c>
      <c r="AA1773">
        <v>1.0996288798814717</v>
      </c>
      <c r="AC1773">
        <v>10.063731354497856</v>
      </c>
      <c r="AE1773">
        <v>6.1403508771929838</v>
      </c>
      <c r="AF1773">
        <v>8.3259228720790617</v>
      </c>
      <c r="AG1773">
        <v>519.92857142857156</v>
      </c>
      <c r="AH1773">
        <v>100</v>
      </c>
      <c r="AI1773">
        <v>0</v>
      </c>
      <c r="AJ1773">
        <v>99.712059942411969</v>
      </c>
      <c r="AK1773">
        <v>63.221748766473006</v>
      </c>
      <c r="AL1773">
        <v>23.056520180323119</v>
      </c>
      <c r="AN1773">
        <v>99</v>
      </c>
      <c r="AO1773">
        <v>99</v>
      </c>
      <c r="AP1773">
        <v>2</v>
      </c>
      <c r="AQ1773">
        <v>99</v>
      </c>
      <c r="AR1773">
        <v>195.42857142857139</v>
      </c>
      <c r="AS1773">
        <v>33.09245932734833</v>
      </c>
    </row>
    <row r="1774" spans="1:45">
      <c r="A1774">
        <v>23</v>
      </c>
      <c r="B1774">
        <v>178</v>
      </c>
      <c r="C1774">
        <v>2024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</v>
      </c>
      <c r="K1774">
        <v>99</v>
      </c>
      <c r="L1774">
        <v>6</v>
      </c>
      <c r="M1774">
        <v>99</v>
      </c>
      <c r="N1774">
        <v>99</v>
      </c>
      <c r="O1774">
        <v>99</v>
      </c>
      <c r="P1774">
        <v>99</v>
      </c>
      <c r="Q1774">
        <v>2</v>
      </c>
      <c r="R1774">
        <v>2</v>
      </c>
      <c r="S1774">
        <v>6</v>
      </c>
      <c r="T1774">
        <v>10</v>
      </c>
      <c r="U1774">
        <v>185.5</v>
      </c>
      <c r="V1774">
        <v>100</v>
      </c>
      <c r="W1774">
        <v>100</v>
      </c>
      <c r="X1774">
        <v>0</v>
      </c>
      <c r="Y1774">
        <v>39.300000000000075</v>
      </c>
      <c r="Z1774">
        <v>0</v>
      </c>
      <c r="AA1774">
        <v>2</v>
      </c>
      <c r="AC1774">
        <v>100.00000000000033</v>
      </c>
      <c r="AE1774">
        <v>1.4925373134328361</v>
      </c>
      <c r="AF1774">
        <v>1.9827166959709703</v>
      </c>
      <c r="AG1774">
        <v>536.5</v>
      </c>
      <c r="AH1774">
        <v>100</v>
      </c>
      <c r="AI1774">
        <v>0</v>
      </c>
      <c r="AJ1774">
        <v>154.5</v>
      </c>
      <c r="AK1774">
        <v>99.999999999999915</v>
      </c>
      <c r="AL1774">
        <v>100</v>
      </c>
      <c r="AN1774">
        <v>99</v>
      </c>
      <c r="AO1774">
        <v>99</v>
      </c>
      <c r="AP1774">
        <v>3</v>
      </c>
      <c r="AQ1774">
        <v>99</v>
      </c>
      <c r="AR1774">
        <v>177</v>
      </c>
      <c r="AS1774">
        <v>32.891813971022344</v>
      </c>
    </row>
    <row r="1775" spans="1:45">
      <c r="A1775">
        <v>23</v>
      </c>
      <c r="B1775">
        <v>179</v>
      </c>
      <c r="C1775">
        <v>2024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</v>
      </c>
      <c r="K1775">
        <v>99</v>
      </c>
      <c r="L1775">
        <v>6</v>
      </c>
      <c r="M1775">
        <v>99</v>
      </c>
      <c r="N1775">
        <v>99</v>
      </c>
      <c r="O1775">
        <v>99</v>
      </c>
      <c r="P1775">
        <v>99</v>
      </c>
      <c r="Q1775">
        <v>1</v>
      </c>
      <c r="R1775">
        <v>1</v>
      </c>
      <c r="S1775">
        <v>6</v>
      </c>
      <c r="T1775">
        <v>9</v>
      </c>
      <c r="U1775">
        <v>177.6</v>
      </c>
      <c r="V1775">
        <v>100</v>
      </c>
      <c r="W1775">
        <v>100</v>
      </c>
      <c r="X1775">
        <v>0</v>
      </c>
      <c r="Y1775">
        <v>0</v>
      </c>
      <c r="Z1775">
        <v>0</v>
      </c>
      <c r="AA1775">
        <v>0</v>
      </c>
      <c r="AE1775">
        <v>3.2258064516129026</v>
      </c>
      <c r="AF1775">
        <v>3.8656596217051562</v>
      </c>
      <c r="AG1775">
        <v>502</v>
      </c>
      <c r="AH1775">
        <v>100</v>
      </c>
      <c r="AI1775">
        <v>0</v>
      </c>
      <c r="AJ1775">
        <v>0</v>
      </c>
      <c r="AN1775">
        <v>99</v>
      </c>
      <c r="AO1775">
        <v>99</v>
      </c>
      <c r="AP1775">
        <v>4</v>
      </c>
      <c r="AQ1775">
        <v>99</v>
      </c>
      <c r="AR1775">
        <v>176</v>
      </c>
      <c r="AS1775">
        <v>32.649910781367389</v>
      </c>
    </row>
    <row r="1776" spans="1:45">
      <c r="A1776">
        <v>23</v>
      </c>
      <c r="B1776">
        <v>180</v>
      </c>
      <c r="C1776">
        <v>2024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</v>
      </c>
      <c r="K1776">
        <v>99</v>
      </c>
      <c r="L1776">
        <v>6</v>
      </c>
      <c r="M1776">
        <v>99</v>
      </c>
      <c r="N1776">
        <v>99</v>
      </c>
      <c r="O1776">
        <v>99</v>
      </c>
      <c r="P1776">
        <v>99</v>
      </c>
      <c r="R1776">
        <v>0</v>
      </c>
      <c r="AN1776">
        <v>99</v>
      </c>
      <c r="AO1776">
        <v>99</v>
      </c>
      <c r="AP1776">
        <v>5</v>
      </c>
      <c r="AQ1776">
        <v>99</v>
      </c>
    </row>
    <row r="1777" spans="1:45">
      <c r="A1777">
        <v>23</v>
      </c>
      <c r="B1777">
        <v>181</v>
      </c>
      <c r="C1777">
        <v>2024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</v>
      </c>
      <c r="K1777">
        <v>99</v>
      </c>
      <c r="L1777">
        <v>6</v>
      </c>
      <c r="M1777">
        <v>99</v>
      </c>
      <c r="N1777">
        <v>99</v>
      </c>
      <c r="O1777">
        <v>99</v>
      </c>
      <c r="P1777">
        <v>99</v>
      </c>
      <c r="R1777">
        <v>0</v>
      </c>
      <c r="AN1777">
        <v>99</v>
      </c>
      <c r="AO1777">
        <v>99</v>
      </c>
      <c r="AP1777">
        <v>6</v>
      </c>
      <c r="AQ1777">
        <v>99</v>
      </c>
    </row>
    <row r="1778" spans="1:45">
      <c r="A1778">
        <v>23</v>
      </c>
      <c r="B1778">
        <v>182</v>
      </c>
      <c r="C1778">
        <v>2024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</v>
      </c>
      <c r="K1778">
        <v>99</v>
      </c>
      <c r="L1778">
        <v>6</v>
      </c>
      <c r="M1778">
        <v>99</v>
      </c>
      <c r="N1778">
        <v>99</v>
      </c>
      <c r="O1778">
        <v>99</v>
      </c>
      <c r="P1778">
        <v>99</v>
      </c>
      <c r="R1778">
        <v>0</v>
      </c>
      <c r="AN1778">
        <v>99</v>
      </c>
      <c r="AO1778">
        <v>99</v>
      </c>
      <c r="AP1778">
        <v>7</v>
      </c>
      <c r="AQ1778">
        <v>99</v>
      </c>
    </row>
    <row r="1779" spans="1:45">
      <c r="A1779">
        <v>23</v>
      </c>
      <c r="B1779">
        <v>183</v>
      </c>
      <c r="C1779">
        <v>2024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</v>
      </c>
      <c r="K1779">
        <v>99</v>
      </c>
      <c r="L1779">
        <v>6</v>
      </c>
      <c r="M1779">
        <v>99</v>
      </c>
      <c r="N1779">
        <v>99</v>
      </c>
      <c r="O1779">
        <v>99</v>
      </c>
      <c r="P1779">
        <v>99</v>
      </c>
      <c r="Q1779">
        <v>2</v>
      </c>
      <c r="R1779">
        <v>2</v>
      </c>
      <c r="S1779">
        <v>6</v>
      </c>
      <c r="T1779">
        <v>10.5</v>
      </c>
      <c r="U1779">
        <v>209.4</v>
      </c>
      <c r="V1779">
        <v>100</v>
      </c>
      <c r="W1779">
        <v>100</v>
      </c>
      <c r="X1779">
        <v>0</v>
      </c>
      <c r="Y1779">
        <v>4.8000000000000913</v>
      </c>
      <c r="Z1779">
        <v>0</v>
      </c>
      <c r="AA1779">
        <v>1.5</v>
      </c>
      <c r="AC1779">
        <v>99.999999999995595</v>
      </c>
      <c r="AE1779">
        <v>1.5873015873015868</v>
      </c>
      <c r="AF1779">
        <v>2.4581936854709494</v>
      </c>
      <c r="AG1779">
        <v>646</v>
      </c>
      <c r="AH1779">
        <v>100</v>
      </c>
      <c r="AI1779">
        <v>0</v>
      </c>
      <c r="AJ1779">
        <v>80</v>
      </c>
      <c r="AK1779">
        <v>99.999999999998124</v>
      </c>
      <c r="AL1779">
        <v>100</v>
      </c>
      <c r="AN1779">
        <v>99</v>
      </c>
      <c r="AO1779">
        <v>99</v>
      </c>
      <c r="AP1779">
        <v>8</v>
      </c>
      <c r="AQ1779">
        <v>99</v>
      </c>
      <c r="AR1779">
        <v>182.5</v>
      </c>
      <c r="AS1779">
        <v>34.474741020814122</v>
      </c>
    </row>
    <row r="1780" spans="1:45">
      <c r="A1780">
        <v>23</v>
      </c>
      <c r="B1780">
        <v>184</v>
      </c>
      <c r="C1780">
        <v>2024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</v>
      </c>
      <c r="K1780">
        <v>99</v>
      </c>
      <c r="L1780">
        <v>6</v>
      </c>
      <c r="M1780">
        <v>99</v>
      </c>
      <c r="N1780">
        <v>99</v>
      </c>
      <c r="O1780">
        <v>99</v>
      </c>
      <c r="P1780">
        <v>99</v>
      </c>
      <c r="Q1780">
        <v>20</v>
      </c>
      <c r="R1780">
        <v>22</v>
      </c>
      <c r="S1780">
        <v>6</v>
      </c>
      <c r="T1780">
        <v>10.227272727272727</v>
      </c>
      <c r="U1780">
        <v>290.79090909090911</v>
      </c>
      <c r="V1780">
        <v>100</v>
      </c>
      <c r="W1780">
        <v>100</v>
      </c>
      <c r="X1780">
        <v>13.636363636363638</v>
      </c>
      <c r="Y1780">
        <v>53.351841657664067</v>
      </c>
      <c r="Z1780">
        <v>0</v>
      </c>
      <c r="AA1780">
        <v>1.5647194980053205</v>
      </c>
      <c r="AC1780">
        <v>52.355369446882733</v>
      </c>
      <c r="AE1780">
        <v>5.5696202531645591</v>
      </c>
      <c r="AF1780">
        <v>6.8863664497656076</v>
      </c>
      <c r="AG1780">
        <v>568.86363636363637</v>
      </c>
      <c r="AH1780">
        <v>95.454545454545439</v>
      </c>
      <c r="AI1780">
        <v>0</v>
      </c>
      <c r="AJ1780">
        <v>109.80904725706388</v>
      </c>
      <c r="AK1780">
        <v>76.724123607946197</v>
      </c>
      <c r="AL1780">
        <v>66.339948875045721</v>
      </c>
      <c r="AN1780">
        <v>99</v>
      </c>
      <c r="AO1780">
        <v>99</v>
      </c>
      <c r="AP1780">
        <v>9</v>
      </c>
      <c r="AQ1780">
        <v>99</v>
      </c>
      <c r="AR1780">
        <v>206.77272727272728</v>
      </c>
      <c r="AS1780">
        <v>32.558161569952127</v>
      </c>
    </row>
    <row r="1781" spans="1:45">
      <c r="A1781">
        <v>23</v>
      </c>
      <c r="B1781">
        <v>185</v>
      </c>
      <c r="C1781">
        <v>2024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</v>
      </c>
      <c r="K1781">
        <v>99</v>
      </c>
      <c r="L1781">
        <v>6</v>
      </c>
      <c r="M1781">
        <v>99</v>
      </c>
      <c r="N1781">
        <v>99</v>
      </c>
      <c r="O1781">
        <v>99</v>
      </c>
      <c r="P1781">
        <v>99</v>
      </c>
      <c r="R1781">
        <v>0</v>
      </c>
      <c r="AN1781">
        <v>99</v>
      </c>
      <c r="AO1781">
        <v>99</v>
      </c>
      <c r="AP1781">
        <v>10</v>
      </c>
      <c r="AQ1781">
        <v>99</v>
      </c>
    </row>
    <row r="1782" spans="1:45">
      <c r="A1782">
        <v>23</v>
      </c>
      <c r="B1782">
        <v>186</v>
      </c>
      <c r="C1782">
        <v>2024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</v>
      </c>
      <c r="K1782">
        <v>99</v>
      </c>
      <c r="L1782">
        <v>6</v>
      </c>
      <c r="M1782">
        <v>99</v>
      </c>
      <c r="N1782">
        <v>99</v>
      </c>
      <c r="O1782">
        <v>99</v>
      </c>
      <c r="P1782">
        <v>99</v>
      </c>
      <c r="Q1782">
        <v>2</v>
      </c>
      <c r="R1782">
        <v>2</v>
      </c>
      <c r="S1782">
        <v>6</v>
      </c>
      <c r="T1782">
        <v>8.5</v>
      </c>
      <c r="U1782">
        <v>227.45</v>
      </c>
      <c r="V1782">
        <v>100</v>
      </c>
      <c r="W1782">
        <v>100</v>
      </c>
      <c r="X1782">
        <v>0</v>
      </c>
      <c r="Y1782">
        <v>31.250000000000121</v>
      </c>
      <c r="Z1782">
        <v>0</v>
      </c>
      <c r="AA1782">
        <v>1.5</v>
      </c>
      <c r="AC1782">
        <v>100.00000000000011</v>
      </c>
      <c r="AE1782">
        <v>5.882352941176471</v>
      </c>
      <c r="AF1782">
        <v>6.3822324485100177</v>
      </c>
      <c r="AG1782">
        <v>496.5</v>
      </c>
      <c r="AH1782">
        <v>100</v>
      </c>
      <c r="AI1782">
        <v>0</v>
      </c>
      <c r="AJ1782">
        <v>92.5</v>
      </c>
      <c r="AK1782">
        <v>99.999999999999616</v>
      </c>
      <c r="AL1782">
        <v>100</v>
      </c>
      <c r="AN1782">
        <v>99</v>
      </c>
      <c r="AO1782">
        <v>99</v>
      </c>
      <c r="AP1782">
        <v>11</v>
      </c>
      <c r="AQ1782">
        <v>99</v>
      </c>
      <c r="AR1782">
        <v>190.5</v>
      </c>
      <c r="AS1782">
        <v>32.673898122419487</v>
      </c>
    </row>
    <row r="1783" spans="1:45">
      <c r="A1783">
        <v>23</v>
      </c>
      <c r="B1783">
        <v>187</v>
      </c>
      <c r="C1783">
        <v>2024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</v>
      </c>
      <c r="K1783">
        <v>99</v>
      </c>
      <c r="L1783">
        <v>6</v>
      </c>
      <c r="M1783">
        <v>99</v>
      </c>
      <c r="N1783">
        <v>99</v>
      </c>
      <c r="O1783">
        <v>99</v>
      </c>
      <c r="P1783">
        <v>99</v>
      </c>
      <c r="R1783">
        <v>0</v>
      </c>
      <c r="AN1783">
        <v>99</v>
      </c>
      <c r="AO1783">
        <v>99</v>
      </c>
      <c r="AP1783">
        <v>12</v>
      </c>
      <c r="AQ1783">
        <v>99</v>
      </c>
    </row>
    <row r="1784" spans="1:45">
      <c r="A1784">
        <v>23</v>
      </c>
      <c r="B1784">
        <v>188</v>
      </c>
      <c r="C1784">
        <v>2024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</v>
      </c>
      <c r="K1784">
        <v>99</v>
      </c>
      <c r="L1784">
        <v>6</v>
      </c>
      <c r="M1784">
        <v>99</v>
      </c>
      <c r="N1784">
        <v>99</v>
      </c>
      <c r="O1784">
        <v>99</v>
      </c>
      <c r="P1784">
        <v>99</v>
      </c>
      <c r="Q1784">
        <v>36</v>
      </c>
      <c r="R1784">
        <v>46</v>
      </c>
      <c r="S1784">
        <v>6</v>
      </c>
      <c r="T1784">
        <v>8.304347826086957</v>
      </c>
      <c r="U1784">
        <v>269.3478260869565</v>
      </c>
      <c r="V1784">
        <v>100</v>
      </c>
      <c r="W1784">
        <v>86.956521739130437</v>
      </c>
      <c r="X1784">
        <v>2.1739130434782608</v>
      </c>
      <c r="Y1784">
        <v>44.671242277089888</v>
      </c>
      <c r="Z1784">
        <v>0</v>
      </c>
      <c r="AA1784">
        <v>1.3967285568877392</v>
      </c>
      <c r="AC1784">
        <v>44.957594582744072</v>
      </c>
      <c r="AE1784">
        <v>26.4367816091954</v>
      </c>
      <c r="AF1784">
        <v>29.587777071980199</v>
      </c>
      <c r="AG1784">
        <v>581.36956521739125</v>
      </c>
      <c r="AH1784">
        <v>100</v>
      </c>
      <c r="AI1784">
        <v>0</v>
      </c>
      <c r="AJ1784">
        <v>97.961030116828297</v>
      </c>
      <c r="AK1784">
        <v>79.37757987209369</v>
      </c>
      <c r="AL1784">
        <v>34.808452493477844</v>
      </c>
      <c r="AN1784">
        <v>99</v>
      </c>
      <c r="AO1784">
        <v>99</v>
      </c>
      <c r="AP1784">
        <v>13</v>
      </c>
      <c r="AQ1784">
        <v>99</v>
      </c>
      <c r="AR1784">
        <v>203.10869565217391</v>
      </c>
      <c r="AS1784">
        <v>31.820191419633804</v>
      </c>
    </row>
    <row r="1785" spans="1:45">
      <c r="A1785">
        <v>23</v>
      </c>
      <c r="B1785">
        <v>189</v>
      </c>
      <c r="C1785">
        <v>2024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</v>
      </c>
      <c r="K1785">
        <v>99</v>
      </c>
      <c r="L1785">
        <v>6</v>
      </c>
      <c r="M1785">
        <v>99</v>
      </c>
      <c r="N1785">
        <v>99</v>
      </c>
      <c r="O1785">
        <v>99</v>
      </c>
      <c r="P1785">
        <v>99</v>
      </c>
      <c r="R1785">
        <v>0</v>
      </c>
      <c r="AN1785">
        <v>99</v>
      </c>
      <c r="AO1785">
        <v>99</v>
      </c>
      <c r="AP1785">
        <v>14</v>
      </c>
      <c r="AQ1785">
        <v>99</v>
      </c>
    </row>
    <row r="1786" spans="1:45">
      <c r="A1786">
        <v>23</v>
      </c>
      <c r="B1786">
        <v>190</v>
      </c>
      <c r="C1786">
        <v>2024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</v>
      </c>
      <c r="K1786">
        <v>99</v>
      </c>
      <c r="L1786">
        <v>6</v>
      </c>
      <c r="M1786">
        <v>99</v>
      </c>
      <c r="N1786">
        <v>99</v>
      </c>
      <c r="O1786">
        <v>99</v>
      </c>
      <c r="P1786">
        <v>99</v>
      </c>
      <c r="R1786">
        <v>0</v>
      </c>
      <c r="AN1786">
        <v>99</v>
      </c>
      <c r="AO1786">
        <v>99</v>
      </c>
      <c r="AP1786">
        <v>15</v>
      </c>
      <c r="AQ1786">
        <v>99</v>
      </c>
    </row>
    <row r="1787" spans="1:45">
      <c r="A1787">
        <v>23</v>
      </c>
      <c r="B1787">
        <v>191</v>
      </c>
      <c r="C1787">
        <v>2024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</v>
      </c>
      <c r="K1787">
        <v>99</v>
      </c>
      <c r="L1787">
        <v>6</v>
      </c>
      <c r="M1787">
        <v>99</v>
      </c>
      <c r="N1787">
        <v>99</v>
      </c>
      <c r="O1787">
        <v>99</v>
      </c>
      <c r="P1787">
        <v>99</v>
      </c>
      <c r="R1787">
        <v>0</v>
      </c>
      <c r="AN1787">
        <v>99</v>
      </c>
      <c r="AO1787">
        <v>99</v>
      </c>
      <c r="AP1787">
        <v>16</v>
      </c>
      <c r="AQ1787">
        <v>99</v>
      </c>
    </row>
    <row r="1788" spans="1:45">
      <c r="A1788">
        <v>23</v>
      </c>
      <c r="B1788">
        <v>192</v>
      </c>
      <c r="C1788">
        <v>2024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</v>
      </c>
      <c r="K1788">
        <v>99</v>
      </c>
      <c r="L1788">
        <v>6</v>
      </c>
      <c r="M1788">
        <v>99</v>
      </c>
      <c r="N1788">
        <v>99</v>
      </c>
      <c r="O1788">
        <v>99</v>
      </c>
      <c r="P1788">
        <v>99</v>
      </c>
      <c r="R1788">
        <v>0</v>
      </c>
      <c r="AN1788">
        <v>99</v>
      </c>
      <c r="AO1788">
        <v>99</v>
      </c>
      <c r="AP1788">
        <v>17</v>
      </c>
      <c r="AQ1788">
        <v>99</v>
      </c>
    </row>
    <row r="1789" spans="1:45">
      <c r="A1789">
        <v>23</v>
      </c>
      <c r="B1789">
        <v>193</v>
      </c>
      <c r="C1789">
        <v>2024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</v>
      </c>
      <c r="K1789">
        <v>99</v>
      </c>
      <c r="L1789">
        <v>6</v>
      </c>
      <c r="M1789">
        <v>99</v>
      </c>
      <c r="N1789">
        <v>99</v>
      </c>
      <c r="O1789">
        <v>99</v>
      </c>
      <c r="P1789">
        <v>99</v>
      </c>
      <c r="Q1789">
        <v>286</v>
      </c>
      <c r="R1789">
        <v>661</v>
      </c>
      <c r="S1789">
        <v>6</v>
      </c>
      <c r="T1789">
        <v>8.7095310136157345</v>
      </c>
      <c r="U1789">
        <v>213.86641452344955</v>
      </c>
      <c r="V1789">
        <v>100</v>
      </c>
      <c r="W1789">
        <v>93.343419062027237</v>
      </c>
      <c r="X1789">
        <v>0</v>
      </c>
      <c r="Y1789">
        <v>32.463925152577929</v>
      </c>
      <c r="Z1789">
        <v>0</v>
      </c>
      <c r="AA1789">
        <v>1.4143365543524762</v>
      </c>
      <c r="AC1789">
        <v>39.691094050533678</v>
      </c>
      <c r="AE1789">
        <v>31.596558317399609</v>
      </c>
      <c r="AF1789">
        <v>34.099627394096075</v>
      </c>
      <c r="AG1789">
        <v>515.00302571860811</v>
      </c>
      <c r="AH1789">
        <v>99.546142208774555</v>
      </c>
      <c r="AI1789">
        <v>100</v>
      </c>
      <c r="AJ1789">
        <v>96.627362543201897</v>
      </c>
      <c r="AK1789">
        <v>69.801124679878399</v>
      </c>
      <c r="AL1789">
        <v>29.790984822562443</v>
      </c>
      <c r="AN1789">
        <v>99</v>
      </c>
      <c r="AO1789">
        <v>99</v>
      </c>
      <c r="AP1789">
        <v>21</v>
      </c>
      <c r="AQ1789">
        <v>99</v>
      </c>
      <c r="AR1789">
        <v>188.48411497730712</v>
      </c>
      <c r="AS1789">
        <v>31.701892838815755</v>
      </c>
    </row>
    <row r="1790" spans="1:45">
      <c r="A1790">
        <v>23</v>
      </c>
      <c r="B1790">
        <v>194</v>
      </c>
      <c r="C1790">
        <v>2024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</v>
      </c>
      <c r="K1790">
        <v>99</v>
      </c>
      <c r="L1790">
        <v>6</v>
      </c>
      <c r="M1790">
        <v>99</v>
      </c>
      <c r="N1790">
        <v>99</v>
      </c>
      <c r="O1790">
        <v>99</v>
      </c>
      <c r="P1790">
        <v>99</v>
      </c>
      <c r="Q1790">
        <v>495</v>
      </c>
      <c r="R1790">
        <v>1131</v>
      </c>
      <c r="S1790">
        <v>6</v>
      </c>
      <c r="T1790">
        <v>6.2599469496021234</v>
      </c>
      <c r="U1790">
        <v>223.12033598585327</v>
      </c>
      <c r="V1790">
        <v>100</v>
      </c>
      <c r="W1790">
        <v>44.297082228116686</v>
      </c>
      <c r="X1790">
        <v>0</v>
      </c>
      <c r="Y1790">
        <v>37.77126785996461</v>
      </c>
      <c r="Z1790">
        <v>0</v>
      </c>
      <c r="AA1790">
        <v>1.5137377389650137</v>
      </c>
      <c r="AC1790">
        <v>40.738863549279394</v>
      </c>
      <c r="AE1790">
        <v>21.867749419953597</v>
      </c>
      <c r="AF1790">
        <v>19.877057186265123</v>
      </c>
      <c r="AG1790">
        <v>539.36339522546416</v>
      </c>
      <c r="AH1790">
        <v>99.469496021220095</v>
      </c>
      <c r="AI1790">
        <v>100</v>
      </c>
      <c r="AJ1790">
        <v>100.02016438857147</v>
      </c>
      <c r="AK1790">
        <v>66.808800267321686</v>
      </c>
      <c r="AL1790">
        <v>11.461318136808917</v>
      </c>
      <c r="AN1790">
        <v>99</v>
      </c>
      <c r="AO1790">
        <v>99</v>
      </c>
      <c r="AP1790">
        <v>22</v>
      </c>
      <c r="AQ1790">
        <v>99</v>
      </c>
      <c r="AR1790">
        <v>192.98231653404071</v>
      </c>
      <c r="AS1790">
        <v>30.740305375791795</v>
      </c>
    </row>
    <row r="1791" spans="1:45">
      <c r="A1791">
        <v>23</v>
      </c>
      <c r="B1791">
        <v>195</v>
      </c>
      <c r="C1791">
        <v>2024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</v>
      </c>
      <c r="K1791">
        <v>99</v>
      </c>
      <c r="L1791">
        <v>6</v>
      </c>
      <c r="M1791">
        <v>99</v>
      </c>
      <c r="N1791">
        <v>99</v>
      </c>
      <c r="O1791">
        <v>99</v>
      </c>
      <c r="P1791">
        <v>99</v>
      </c>
      <c r="Q1791">
        <v>717</v>
      </c>
      <c r="R1791">
        <v>1634</v>
      </c>
      <c r="S1791">
        <v>6</v>
      </c>
      <c r="T1791">
        <v>8.7545899632802939</v>
      </c>
      <c r="U1791">
        <v>218.43512851897165</v>
      </c>
      <c r="V1791">
        <v>100</v>
      </c>
      <c r="W1791">
        <v>94.981640146878817</v>
      </c>
      <c r="X1791">
        <v>0</v>
      </c>
      <c r="Y1791">
        <v>33.630263950498161</v>
      </c>
      <c r="Z1791">
        <v>0</v>
      </c>
      <c r="AA1791">
        <v>1.3686001781152002</v>
      </c>
      <c r="AC1791">
        <v>50.989839613085927</v>
      </c>
      <c r="AE1791">
        <v>30.119815668202776</v>
      </c>
      <c r="AF1791">
        <v>29.415921831380391</v>
      </c>
      <c r="AG1791">
        <v>518.17197062423509</v>
      </c>
      <c r="AH1791">
        <v>99.571603427172576</v>
      </c>
      <c r="AI1791">
        <v>100</v>
      </c>
      <c r="AJ1791">
        <v>94.939846562294974</v>
      </c>
      <c r="AK1791">
        <v>61.816433678426961</v>
      </c>
      <c r="AL1791">
        <v>27.759902180687519</v>
      </c>
      <c r="AN1791">
        <v>99</v>
      </c>
      <c r="AO1791">
        <v>99</v>
      </c>
      <c r="AP1791">
        <v>23</v>
      </c>
      <c r="AQ1791">
        <v>99</v>
      </c>
      <c r="AR1791">
        <v>190.07527539779679</v>
      </c>
      <c r="AS1791">
        <v>31.558903945488087</v>
      </c>
    </row>
    <row r="1792" spans="1:45">
      <c r="A1792">
        <v>23</v>
      </c>
      <c r="B1792">
        <v>196</v>
      </c>
      <c r="C1792">
        <v>2024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</v>
      </c>
      <c r="K1792">
        <v>99</v>
      </c>
      <c r="L1792">
        <v>6</v>
      </c>
      <c r="M1792">
        <v>99</v>
      </c>
      <c r="N1792">
        <v>99</v>
      </c>
      <c r="O1792">
        <v>99</v>
      </c>
      <c r="P1792">
        <v>99</v>
      </c>
      <c r="Q1792">
        <v>241</v>
      </c>
      <c r="R1792">
        <v>442</v>
      </c>
      <c r="S1792">
        <v>6</v>
      </c>
      <c r="T1792">
        <v>5.968325791855202</v>
      </c>
      <c r="U1792">
        <v>205.86764705882376</v>
      </c>
      <c r="V1792">
        <v>100</v>
      </c>
      <c r="W1792">
        <v>42.76018099547511</v>
      </c>
      <c r="X1792">
        <v>0</v>
      </c>
      <c r="Y1792">
        <v>40.815773816028248</v>
      </c>
      <c r="Z1792">
        <v>0</v>
      </c>
      <c r="AA1792">
        <v>1.8046925767494588</v>
      </c>
      <c r="AC1792">
        <v>66.605307211221557</v>
      </c>
      <c r="AE1792">
        <v>11.212582445459155</v>
      </c>
      <c r="AF1792">
        <v>9.5526519951246485</v>
      </c>
      <c r="AG1792">
        <v>546.38235294117646</v>
      </c>
      <c r="AH1792">
        <v>99.773755656108577</v>
      </c>
      <c r="AI1792">
        <v>100</v>
      </c>
      <c r="AJ1792">
        <v>107.08321691418281</v>
      </c>
      <c r="AK1792">
        <v>55.861131255769422</v>
      </c>
      <c r="AL1792">
        <v>23.369157889028703</v>
      </c>
      <c r="AN1792">
        <v>99</v>
      </c>
      <c r="AO1792">
        <v>99</v>
      </c>
      <c r="AP1792">
        <v>24</v>
      </c>
      <c r="AQ1792">
        <v>99</v>
      </c>
      <c r="AR1792">
        <v>189.06108597285072</v>
      </c>
      <c r="AS1792">
        <v>30.042810027597579</v>
      </c>
    </row>
    <row r="1793" spans="1:45">
      <c r="A1793">
        <v>23</v>
      </c>
      <c r="B1793">
        <v>197</v>
      </c>
      <c r="C1793">
        <v>2024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</v>
      </c>
      <c r="K1793">
        <v>99</v>
      </c>
      <c r="L1793">
        <v>6</v>
      </c>
      <c r="M1793">
        <v>99</v>
      </c>
      <c r="N1793">
        <v>99</v>
      </c>
      <c r="O1793">
        <v>99</v>
      </c>
      <c r="P1793">
        <v>99</v>
      </c>
      <c r="Q1793">
        <v>208</v>
      </c>
      <c r="R1793">
        <v>499</v>
      </c>
      <c r="S1793">
        <v>6</v>
      </c>
      <c r="T1793">
        <v>7.0821643286573135</v>
      </c>
      <c r="U1793">
        <v>224.76593186372753</v>
      </c>
      <c r="V1793">
        <v>100</v>
      </c>
      <c r="W1793">
        <v>70.140280561122253</v>
      </c>
      <c r="X1793">
        <v>0</v>
      </c>
      <c r="Y1793">
        <v>33.251896471045995</v>
      </c>
      <c r="Z1793">
        <v>0</v>
      </c>
      <c r="AA1793">
        <v>1.4082716296993776</v>
      </c>
      <c r="AC1793">
        <v>44.496881629502752</v>
      </c>
      <c r="AE1793">
        <v>29.934013197360525</v>
      </c>
      <c r="AF1793">
        <v>28.601381232235426</v>
      </c>
      <c r="AG1793">
        <v>513.15230460921839</v>
      </c>
      <c r="AH1793">
        <v>99.198396793587179</v>
      </c>
      <c r="AI1793">
        <v>100</v>
      </c>
      <c r="AJ1793">
        <v>95.112299671478112</v>
      </c>
      <c r="AK1793">
        <v>61.20089034574039</v>
      </c>
      <c r="AL1793">
        <v>16.871764561541525</v>
      </c>
      <c r="AN1793">
        <v>99</v>
      </c>
      <c r="AO1793">
        <v>99</v>
      </c>
      <c r="AP1793">
        <v>25</v>
      </c>
      <c r="AQ1793">
        <v>99</v>
      </c>
      <c r="AR1793">
        <v>192.64529058116233</v>
      </c>
      <c r="AS1793">
        <v>31.207123619607412</v>
      </c>
    </row>
    <row r="1794" spans="1:45">
      <c r="A1794">
        <v>23</v>
      </c>
      <c r="B1794">
        <v>198</v>
      </c>
      <c r="C1794">
        <v>2024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</v>
      </c>
      <c r="K1794">
        <v>99</v>
      </c>
      <c r="L1794">
        <v>6</v>
      </c>
      <c r="M1794">
        <v>99</v>
      </c>
      <c r="N1794">
        <v>99</v>
      </c>
      <c r="O1794">
        <v>99</v>
      </c>
      <c r="P1794">
        <v>99</v>
      </c>
      <c r="Q1794">
        <v>34</v>
      </c>
      <c r="R1794">
        <v>69</v>
      </c>
      <c r="S1794">
        <v>6</v>
      </c>
      <c r="T1794">
        <v>6.6956521739130412</v>
      </c>
      <c r="U1794">
        <v>237.78985507246381</v>
      </c>
      <c r="V1794">
        <v>100</v>
      </c>
      <c r="W1794">
        <v>66.666666666666686</v>
      </c>
      <c r="X1794">
        <v>0</v>
      </c>
      <c r="Y1794">
        <v>29.022146191214176</v>
      </c>
      <c r="Z1794">
        <v>0</v>
      </c>
      <c r="AA1794">
        <v>1.6088914882756995</v>
      </c>
      <c r="AC1794">
        <v>13.606682584252622</v>
      </c>
      <c r="AE1794">
        <v>21.428571428571423</v>
      </c>
      <c r="AF1794">
        <v>19.138596918927934</v>
      </c>
      <c r="AG1794">
        <v>515.5797101449275</v>
      </c>
      <c r="AH1794">
        <v>98.550724637681157</v>
      </c>
      <c r="AI1794">
        <v>100</v>
      </c>
      <c r="AJ1794">
        <v>81.545649311628949</v>
      </c>
      <c r="AK1794">
        <v>57.014793562110142</v>
      </c>
      <c r="AL1794">
        <v>-19.837531803765785</v>
      </c>
      <c r="AN1794">
        <v>99</v>
      </c>
      <c r="AO1794">
        <v>99</v>
      </c>
      <c r="AP1794">
        <v>26</v>
      </c>
      <c r="AQ1794">
        <v>99</v>
      </c>
      <c r="AR1794">
        <v>196.95652173913044</v>
      </c>
      <c r="AS1794">
        <v>31.011271051169675</v>
      </c>
    </row>
    <row r="1795" spans="1:45">
      <c r="A1795">
        <v>23</v>
      </c>
      <c r="B1795">
        <v>199</v>
      </c>
      <c r="C1795">
        <v>2024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</v>
      </c>
      <c r="K1795">
        <v>99</v>
      </c>
      <c r="L1795">
        <v>6</v>
      </c>
      <c r="M1795">
        <v>99</v>
      </c>
      <c r="N1795">
        <v>99</v>
      </c>
      <c r="O1795">
        <v>99</v>
      </c>
      <c r="P1795">
        <v>99</v>
      </c>
      <c r="Q1795">
        <v>12</v>
      </c>
      <c r="R1795">
        <v>20</v>
      </c>
      <c r="S1795">
        <v>6</v>
      </c>
      <c r="T1795">
        <v>8.75</v>
      </c>
      <c r="U1795">
        <v>176.82999999999996</v>
      </c>
      <c r="V1795">
        <v>100</v>
      </c>
      <c r="W1795">
        <v>90</v>
      </c>
      <c r="X1795">
        <v>0</v>
      </c>
      <c r="Y1795">
        <v>31.027038208633549</v>
      </c>
      <c r="Z1795">
        <v>0</v>
      </c>
      <c r="AA1795">
        <v>1.7284386017443609</v>
      </c>
      <c r="AC1795">
        <v>17.01992194890488</v>
      </c>
      <c r="AE1795">
        <v>10.204081632653063</v>
      </c>
      <c r="AF1795">
        <v>14.645034121778311</v>
      </c>
      <c r="AG1795">
        <v>569</v>
      </c>
      <c r="AH1795">
        <v>100</v>
      </c>
      <c r="AI1795">
        <v>100</v>
      </c>
      <c r="AJ1795">
        <v>124.20547491958639</v>
      </c>
      <c r="AK1795">
        <v>42.641955871180471</v>
      </c>
      <c r="AL1795">
        <v>56.013200509415512</v>
      </c>
      <c r="AN1795">
        <v>99</v>
      </c>
      <c r="AO1795">
        <v>99</v>
      </c>
      <c r="AP1795">
        <v>27</v>
      </c>
      <c r="AQ1795">
        <v>99</v>
      </c>
      <c r="AR1795">
        <v>176</v>
      </c>
      <c r="AS1795">
        <v>32.080368418521445</v>
      </c>
    </row>
    <row r="1796" spans="1:45">
      <c r="A1796">
        <v>23</v>
      </c>
      <c r="B1796">
        <v>200</v>
      </c>
      <c r="C1796">
        <v>2024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</v>
      </c>
      <c r="K1796">
        <v>99</v>
      </c>
      <c r="L1796">
        <v>6</v>
      </c>
      <c r="M1796">
        <v>99</v>
      </c>
      <c r="N1796">
        <v>99</v>
      </c>
      <c r="O1796">
        <v>99</v>
      </c>
      <c r="P1796">
        <v>99</v>
      </c>
      <c r="Q1796">
        <v>45</v>
      </c>
      <c r="R1796">
        <v>77</v>
      </c>
      <c r="S1796">
        <v>6</v>
      </c>
      <c r="T1796">
        <v>7.2857142857142883</v>
      </c>
      <c r="U1796">
        <v>198.02337662337661</v>
      </c>
      <c r="V1796">
        <v>100</v>
      </c>
      <c r="W1796">
        <v>72.727272727272734</v>
      </c>
      <c r="X1796">
        <v>0</v>
      </c>
      <c r="Y1796">
        <v>36.486417668945194</v>
      </c>
      <c r="Z1796">
        <v>0</v>
      </c>
      <c r="AA1796">
        <v>1.4220630966433545</v>
      </c>
      <c r="AC1796">
        <v>54.850173959257887</v>
      </c>
      <c r="AE1796">
        <v>31.174089068825921</v>
      </c>
      <c r="AF1796">
        <v>31.333649797483496</v>
      </c>
      <c r="AG1796">
        <v>485.18181818181824</v>
      </c>
      <c r="AH1796">
        <v>100</v>
      </c>
      <c r="AI1796">
        <v>100</v>
      </c>
      <c r="AJ1796">
        <v>115.57138989788088</v>
      </c>
      <c r="AK1796">
        <v>80.840504413655182</v>
      </c>
      <c r="AL1796">
        <v>39.462864854549288</v>
      </c>
      <c r="AN1796">
        <v>99</v>
      </c>
      <c r="AO1796">
        <v>99</v>
      </c>
      <c r="AP1796">
        <v>28</v>
      </c>
      <c r="AQ1796">
        <v>99</v>
      </c>
      <c r="AR1796">
        <v>183.80519480519484</v>
      </c>
      <c r="AS1796">
        <v>31.529578607668288</v>
      </c>
    </row>
    <row r="1797" spans="1:45">
      <c r="A1797">
        <v>23</v>
      </c>
      <c r="B1797">
        <v>201</v>
      </c>
      <c r="C1797">
        <v>2024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</v>
      </c>
      <c r="K1797">
        <v>99</v>
      </c>
      <c r="L1797">
        <v>6</v>
      </c>
      <c r="M1797">
        <v>99</v>
      </c>
      <c r="N1797">
        <v>99</v>
      </c>
      <c r="O1797">
        <v>99</v>
      </c>
      <c r="P1797">
        <v>99</v>
      </c>
      <c r="Q1797">
        <v>7</v>
      </c>
      <c r="R1797">
        <v>12</v>
      </c>
      <c r="S1797">
        <v>6</v>
      </c>
      <c r="T1797">
        <v>9.0833333333333357</v>
      </c>
      <c r="U1797">
        <v>130.69166666666663</v>
      </c>
      <c r="V1797">
        <v>100</v>
      </c>
      <c r="W1797">
        <v>91.666666666666686</v>
      </c>
      <c r="X1797">
        <v>0</v>
      </c>
      <c r="Y1797">
        <v>30.044479757334599</v>
      </c>
      <c r="Z1797">
        <v>0</v>
      </c>
      <c r="AA1797">
        <v>1.6562172428626452</v>
      </c>
      <c r="AC1797">
        <v>45.368991796851262</v>
      </c>
      <c r="AE1797">
        <v>7.0175438596491215</v>
      </c>
      <c r="AF1797">
        <v>10.089877953845065</v>
      </c>
      <c r="AG1797">
        <v>424.5</v>
      </c>
      <c r="AH1797">
        <v>100</v>
      </c>
      <c r="AI1797">
        <v>100</v>
      </c>
      <c r="AJ1797">
        <v>87.831752041426739</v>
      </c>
      <c r="AK1797">
        <v>62.468753159231056</v>
      </c>
      <c r="AL1797">
        <v>73.870536408247062</v>
      </c>
      <c r="AN1797">
        <v>99</v>
      </c>
      <c r="AO1797">
        <v>99</v>
      </c>
      <c r="AP1797">
        <v>29</v>
      </c>
      <c r="AQ1797">
        <v>99</v>
      </c>
      <c r="AR1797">
        <v>157.66666666666663</v>
      </c>
      <c r="AS1797">
        <v>32.799322298645365</v>
      </c>
    </row>
    <row r="1798" spans="1:45">
      <c r="A1798">
        <v>23</v>
      </c>
      <c r="B1798">
        <v>202</v>
      </c>
      <c r="C1798">
        <v>2024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</v>
      </c>
      <c r="K1798">
        <v>99</v>
      </c>
      <c r="L1798">
        <v>6</v>
      </c>
      <c r="M1798">
        <v>99</v>
      </c>
      <c r="N1798">
        <v>99</v>
      </c>
      <c r="O1798">
        <v>99</v>
      </c>
      <c r="P1798">
        <v>99</v>
      </c>
      <c r="Q1798">
        <v>2</v>
      </c>
      <c r="R1798">
        <v>2</v>
      </c>
      <c r="S1798">
        <v>6</v>
      </c>
      <c r="T1798">
        <v>7.5</v>
      </c>
      <c r="U1798">
        <v>212.65</v>
      </c>
      <c r="V1798">
        <v>100</v>
      </c>
      <c r="W1798">
        <v>100</v>
      </c>
      <c r="X1798">
        <v>0</v>
      </c>
      <c r="Y1798">
        <v>18.250000000000199</v>
      </c>
      <c r="Z1798">
        <v>0</v>
      </c>
      <c r="AA1798">
        <v>0.5</v>
      </c>
      <c r="AC1798">
        <v>99.999999999998906</v>
      </c>
      <c r="AE1798">
        <v>28.571428571428577</v>
      </c>
      <c r="AF1798">
        <v>25.32602870243554</v>
      </c>
      <c r="AG1798">
        <v>485</v>
      </c>
      <c r="AH1798">
        <v>100</v>
      </c>
      <c r="AI1798">
        <v>100</v>
      </c>
      <c r="AJ1798">
        <v>81</v>
      </c>
      <c r="AK1798">
        <v>99.999999999998906</v>
      </c>
      <c r="AL1798">
        <v>100</v>
      </c>
      <c r="AN1798">
        <v>99</v>
      </c>
      <c r="AO1798">
        <v>99</v>
      </c>
      <c r="AP1798">
        <v>30</v>
      </c>
      <c r="AQ1798">
        <v>99</v>
      </c>
      <c r="AR1798">
        <v>188</v>
      </c>
      <c r="AS1798">
        <v>31.893808758061887</v>
      </c>
    </row>
    <row r="1799" spans="1:45">
      <c r="A1799">
        <v>23</v>
      </c>
      <c r="B1799">
        <v>203</v>
      </c>
      <c r="C1799">
        <v>2024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</v>
      </c>
      <c r="K1799">
        <v>99</v>
      </c>
      <c r="L1799">
        <v>6</v>
      </c>
      <c r="M1799">
        <v>99</v>
      </c>
      <c r="N1799">
        <v>99</v>
      </c>
      <c r="O1799">
        <v>99</v>
      </c>
      <c r="P1799">
        <v>99</v>
      </c>
      <c r="Q1799">
        <v>16</v>
      </c>
      <c r="R1799">
        <v>31</v>
      </c>
      <c r="S1799">
        <v>6</v>
      </c>
      <c r="T1799">
        <v>9.3870967741935498</v>
      </c>
      <c r="U1799">
        <v>189.54838709677412</v>
      </c>
      <c r="V1799">
        <v>100</v>
      </c>
      <c r="W1799">
        <v>96.774193548387117</v>
      </c>
      <c r="X1799">
        <v>0</v>
      </c>
      <c r="Y1799">
        <v>26.835302590812848</v>
      </c>
      <c r="Z1799">
        <v>0</v>
      </c>
      <c r="AA1799">
        <v>1.5999479700177148</v>
      </c>
      <c r="AC1799">
        <v>42.248275040681591</v>
      </c>
      <c r="AE1799">
        <v>36.046511627906966</v>
      </c>
      <c r="AF1799">
        <v>41.089185069157935</v>
      </c>
      <c r="AG1799">
        <v>531.48387096774195</v>
      </c>
      <c r="AH1799">
        <v>100</v>
      </c>
      <c r="AI1799">
        <v>100</v>
      </c>
      <c r="AJ1799">
        <v>85.861806059820722</v>
      </c>
      <c r="AK1799">
        <v>44.678970110464597</v>
      </c>
      <c r="AL1799">
        <v>2.4936216491607039</v>
      </c>
      <c r="AN1799">
        <v>99</v>
      </c>
      <c r="AO1799">
        <v>99</v>
      </c>
      <c r="AP1799">
        <v>31</v>
      </c>
      <c r="AQ1799">
        <v>99</v>
      </c>
      <c r="AR1799">
        <v>179.64516129032256</v>
      </c>
      <c r="AS1799">
        <v>32.489914674417783</v>
      </c>
    </row>
    <row r="1800" spans="1:45">
      <c r="A1800">
        <v>23</v>
      </c>
      <c r="B1800">
        <v>204</v>
      </c>
      <c r="C1800">
        <v>2024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</v>
      </c>
      <c r="K1800">
        <v>99</v>
      </c>
      <c r="L1800">
        <v>6</v>
      </c>
      <c r="M1800">
        <v>99</v>
      </c>
      <c r="N1800">
        <v>99</v>
      </c>
      <c r="O1800">
        <v>99</v>
      </c>
      <c r="P1800">
        <v>99</v>
      </c>
      <c r="R1800">
        <v>0</v>
      </c>
      <c r="AN1800">
        <v>99</v>
      </c>
      <c r="AO1800">
        <v>99</v>
      </c>
      <c r="AP1800">
        <v>32</v>
      </c>
      <c r="AQ1800">
        <v>99</v>
      </c>
    </row>
    <row r="1801" spans="1:45">
      <c r="A1801">
        <v>23</v>
      </c>
      <c r="B1801">
        <v>205</v>
      </c>
      <c r="C1801">
        <v>2024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</v>
      </c>
      <c r="K1801">
        <v>99</v>
      </c>
      <c r="L1801">
        <v>6</v>
      </c>
      <c r="M1801">
        <v>99</v>
      </c>
      <c r="N1801">
        <v>99</v>
      </c>
      <c r="O1801">
        <v>99</v>
      </c>
      <c r="P1801">
        <v>99</v>
      </c>
      <c r="R1801">
        <v>0</v>
      </c>
      <c r="AN1801">
        <v>99</v>
      </c>
      <c r="AO1801">
        <v>99</v>
      </c>
      <c r="AP1801">
        <v>33</v>
      </c>
      <c r="AQ1801">
        <v>99</v>
      </c>
    </row>
    <row r="1802" spans="1:45">
      <c r="A1802">
        <v>23</v>
      </c>
      <c r="B1802">
        <v>206</v>
      </c>
      <c r="C1802">
        <v>2024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</v>
      </c>
      <c r="K1802">
        <v>99</v>
      </c>
      <c r="L1802">
        <v>6</v>
      </c>
      <c r="M1802">
        <v>99</v>
      </c>
      <c r="N1802">
        <v>99</v>
      </c>
      <c r="O1802">
        <v>99</v>
      </c>
      <c r="P1802">
        <v>99</v>
      </c>
      <c r="R1802">
        <v>0</v>
      </c>
      <c r="AN1802">
        <v>99</v>
      </c>
      <c r="AO1802">
        <v>99</v>
      </c>
      <c r="AP1802">
        <v>34</v>
      </c>
      <c r="AQ1802">
        <v>99</v>
      </c>
    </row>
    <row r="1803" spans="1:45">
      <c r="A1803">
        <v>23</v>
      </c>
      <c r="B1803">
        <v>207</v>
      </c>
      <c r="C1803">
        <v>2024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</v>
      </c>
      <c r="K1803">
        <v>99</v>
      </c>
      <c r="L1803">
        <v>6</v>
      </c>
      <c r="M1803">
        <v>99</v>
      </c>
      <c r="N1803">
        <v>99</v>
      </c>
      <c r="O1803">
        <v>99</v>
      </c>
      <c r="P1803">
        <v>99</v>
      </c>
      <c r="Q1803">
        <v>4</v>
      </c>
      <c r="R1803">
        <v>4</v>
      </c>
      <c r="S1803">
        <v>6</v>
      </c>
      <c r="T1803">
        <v>9</v>
      </c>
      <c r="U1803">
        <v>226.47499999999999</v>
      </c>
      <c r="V1803">
        <v>100</v>
      </c>
      <c r="W1803">
        <v>100</v>
      </c>
      <c r="X1803">
        <v>0</v>
      </c>
      <c r="Y1803">
        <v>30.84488409769104</v>
      </c>
      <c r="Z1803">
        <v>0</v>
      </c>
      <c r="AA1803">
        <v>0.70710678118654757</v>
      </c>
      <c r="AC1803">
        <v>94.563995220615979</v>
      </c>
      <c r="AE1803">
        <v>13.333333333333337</v>
      </c>
      <c r="AF1803">
        <v>13.792000974376929</v>
      </c>
      <c r="AG1803">
        <v>517.25</v>
      </c>
      <c r="AH1803">
        <v>100</v>
      </c>
      <c r="AI1803">
        <v>100</v>
      </c>
      <c r="AJ1803">
        <v>148.91335568040901</v>
      </c>
      <c r="AK1803">
        <v>88.742440220356443</v>
      </c>
      <c r="AL1803">
        <v>74.787998382023545</v>
      </c>
      <c r="AN1803">
        <v>99</v>
      </c>
      <c r="AO1803">
        <v>99</v>
      </c>
      <c r="AP1803">
        <v>39</v>
      </c>
      <c r="AQ1803">
        <v>99</v>
      </c>
      <c r="AR1803">
        <v>192.75</v>
      </c>
      <c r="AS1803">
        <v>31.406651941364455</v>
      </c>
    </row>
    <row r="1804" spans="1:45">
      <c r="A1804">
        <v>23</v>
      </c>
      <c r="B1804">
        <v>208</v>
      </c>
      <c r="C1804">
        <v>2024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</v>
      </c>
      <c r="K1804">
        <v>99</v>
      </c>
      <c r="L1804">
        <v>6</v>
      </c>
      <c r="M1804">
        <v>99</v>
      </c>
      <c r="N1804">
        <v>99</v>
      </c>
      <c r="O1804">
        <v>99</v>
      </c>
      <c r="P1804">
        <v>99</v>
      </c>
      <c r="R1804">
        <v>0</v>
      </c>
      <c r="AN1804">
        <v>99</v>
      </c>
      <c r="AO1804">
        <v>99</v>
      </c>
      <c r="AP1804">
        <v>40</v>
      </c>
      <c r="AQ1804">
        <v>99</v>
      </c>
    </row>
    <row r="1805" spans="1:45">
      <c r="A1805">
        <v>23</v>
      </c>
      <c r="B1805">
        <v>209</v>
      </c>
      <c r="C1805">
        <v>2024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</v>
      </c>
      <c r="K1805">
        <v>99</v>
      </c>
      <c r="L1805">
        <v>6</v>
      </c>
      <c r="M1805">
        <v>99</v>
      </c>
      <c r="N1805">
        <v>99</v>
      </c>
      <c r="O1805">
        <v>99</v>
      </c>
      <c r="P1805">
        <v>99</v>
      </c>
      <c r="Q1805">
        <v>306</v>
      </c>
      <c r="R1805">
        <v>711</v>
      </c>
      <c r="S1805">
        <v>6</v>
      </c>
      <c r="T1805">
        <v>7.632911392405064</v>
      </c>
      <c r="U1805">
        <v>225.43066104078756</v>
      </c>
      <c r="V1805">
        <v>100</v>
      </c>
      <c r="W1805">
        <v>76.37130801687762</v>
      </c>
      <c r="X1805">
        <v>0</v>
      </c>
      <c r="Y1805">
        <v>35.261852933126526</v>
      </c>
      <c r="Z1805">
        <v>0</v>
      </c>
      <c r="AA1805">
        <v>1.7402288488697195</v>
      </c>
      <c r="AC1805">
        <v>42.824386244028872</v>
      </c>
      <c r="AE1805">
        <v>22.53565768621236</v>
      </c>
      <c r="AF1805">
        <v>22.124890121782624</v>
      </c>
      <c r="AG1805">
        <v>521.14345991561197</v>
      </c>
      <c r="AH1805">
        <v>99.156118143459921</v>
      </c>
      <c r="AI1805">
        <v>100</v>
      </c>
      <c r="AJ1805">
        <v>97.714914186189247</v>
      </c>
      <c r="AK1805">
        <v>56.033027611111088</v>
      </c>
      <c r="AL1805">
        <v>10.082835222677586</v>
      </c>
      <c r="AN1805">
        <v>99</v>
      </c>
      <c r="AO1805">
        <v>99</v>
      </c>
      <c r="AP1805">
        <v>98</v>
      </c>
      <c r="AQ1805">
        <v>99</v>
      </c>
      <c r="AR1805">
        <v>192.48804500703235</v>
      </c>
      <c r="AS1805">
        <v>31.36121448424101</v>
      </c>
    </row>
    <row r="1806" spans="1:45">
      <c r="A1806">
        <v>23</v>
      </c>
      <c r="B1806">
        <v>210</v>
      </c>
      <c r="C1806">
        <v>2024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</v>
      </c>
      <c r="K1806">
        <v>99</v>
      </c>
      <c r="L1806">
        <v>6</v>
      </c>
      <c r="M1806">
        <v>99</v>
      </c>
      <c r="N1806">
        <v>99</v>
      </c>
      <c r="O1806">
        <v>99</v>
      </c>
      <c r="P1806">
        <v>99</v>
      </c>
      <c r="Q1806">
        <v>21</v>
      </c>
      <c r="R1806">
        <v>24</v>
      </c>
      <c r="S1806">
        <v>6</v>
      </c>
      <c r="T1806">
        <v>7.5</v>
      </c>
      <c r="U1806">
        <v>252.95416666666659</v>
      </c>
      <c r="V1806">
        <v>100</v>
      </c>
      <c r="W1806">
        <v>62.5</v>
      </c>
      <c r="X1806">
        <v>4.1666666666666679</v>
      </c>
      <c r="Y1806">
        <v>57.420539147349025</v>
      </c>
      <c r="Z1806">
        <v>0</v>
      </c>
      <c r="AA1806">
        <v>2.3629078131263044</v>
      </c>
      <c r="AC1806">
        <v>39.616970044611698</v>
      </c>
      <c r="AE1806">
        <v>25</v>
      </c>
      <c r="AF1806">
        <v>29.088565624041717</v>
      </c>
      <c r="AG1806">
        <v>578.625</v>
      </c>
      <c r="AH1806">
        <v>100</v>
      </c>
      <c r="AI1806">
        <v>0</v>
      </c>
      <c r="AJ1806">
        <v>85.73642385240943</v>
      </c>
      <c r="AK1806">
        <v>47.887909958098319</v>
      </c>
      <c r="AL1806">
        <v>44.517852416905754</v>
      </c>
      <c r="AN1806">
        <v>99</v>
      </c>
      <c r="AO1806">
        <v>99</v>
      </c>
      <c r="AP1806">
        <v>99</v>
      </c>
      <c r="AQ1806">
        <v>99</v>
      </c>
      <c r="AR1806">
        <v>195.29166666666663</v>
      </c>
      <c r="AS1806">
        <v>33.407988510892721</v>
      </c>
    </row>
    <row r="1807" spans="1:45">
      <c r="A1807">
        <v>23</v>
      </c>
      <c r="B1807">
        <v>211</v>
      </c>
      <c r="C1807">
        <v>2024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</v>
      </c>
      <c r="K1807">
        <v>99</v>
      </c>
      <c r="L1807">
        <v>7</v>
      </c>
      <c r="M1807">
        <v>99</v>
      </c>
      <c r="N1807">
        <v>99</v>
      </c>
      <c r="O1807">
        <v>99</v>
      </c>
      <c r="P1807">
        <v>99</v>
      </c>
      <c r="Q1807">
        <v>85</v>
      </c>
      <c r="R1807">
        <v>102</v>
      </c>
      <c r="S1807">
        <v>7</v>
      </c>
      <c r="T1807">
        <v>10.529411764705882</v>
      </c>
      <c r="U1807">
        <v>302.21470588235297</v>
      </c>
      <c r="V1807">
        <v>100</v>
      </c>
      <c r="W1807">
        <v>98.039215686274531</v>
      </c>
      <c r="X1807">
        <v>14.705882352941178</v>
      </c>
      <c r="Y1807">
        <v>43.993951003673054</v>
      </c>
      <c r="Z1807">
        <v>0</v>
      </c>
      <c r="AA1807">
        <v>1.8241618131750017</v>
      </c>
      <c r="AC1807">
        <v>49.497289043778522</v>
      </c>
      <c r="AE1807">
        <v>1.0652741514360311</v>
      </c>
      <c r="AF1807">
        <v>1.4688245201193777</v>
      </c>
      <c r="AG1807">
        <v>589.35294117647061</v>
      </c>
      <c r="AH1807">
        <v>100</v>
      </c>
      <c r="AI1807">
        <v>0</v>
      </c>
      <c r="AJ1807">
        <v>105.03329510010032</v>
      </c>
      <c r="AK1807">
        <v>67.817944344878569</v>
      </c>
      <c r="AL1807">
        <v>53.671178025391242</v>
      </c>
      <c r="AN1807">
        <v>99</v>
      </c>
      <c r="AO1807">
        <v>99</v>
      </c>
      <c r="AP1807">
        <v>1</v>
      </c>
      <c r="AQ1807">
        <v>99</v>
      </c>
      <c r="AR1807">
        <v>202.39215686274505</v>
      </c>
      <c r="AS1807">
        <v>36.216689365253451</v>
      </c>
    </row>
    <row r="1808" spans="1:45">
      <c r="A1808">
        <v>23</v>
      </c>
      <c r="B1808">
        <v>212</v>
      </c>
      <c r="C1808">
        <v>2024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</v>
      </c>
      <c r="K1808">
        <v>99</v>
      </c>
      <c r="L1808">
        <v>7</v>
      </c>
      <c r="M1808">
        <v>99</v>
      </c>
      <c r="N1808">
        <v>99</v>
      </c>
      <c r="O1808">
        <v>99</v>
      </c>
      <c r="P1808">
        <v>99</v>
      </c>
      <c r="Q1808">
        <v>1</v>
      </c>
      <c r="R1808">
        <v>1</v>
      </c>
      <c r="S1808">
        <v>7</v>
      </c>
      <c r="T1808">
        <v>11</v>
      </c>
      <c r="U1808">
        <v>310.3</v>
      </c>
      <c r="V1808">
        <v>100</v>
      </c>
      <c r="W1808">
        <v>100</v>
      </c>
      <c r="X1808">
        <v>0</v>
      </c>
      <c r="Y1808">
        <v>0</v>
      </c>
      <c r="Z1808">
        <v>0</v>
      </c>
      <c r="AA1808">
        <v>0</v>
      </c>
      <c r="AE1808">
        <v>0.4385964912280701</v>
      </c>
      <c r="AF1808">
        <v>0.74376262874428012</v>
      </c>
      <c r="AG1808">
        <v>564</v>
      </c>
      <c r="AH1808">
        <v>100</v>
      </c>
      <c r="AI1808">
        <v>0</v>
      </c>
      <c r="AJ1808">
        <v>0</v>
      </c>
      <c r="AN1808">
        <v>99</v>
      </c>
      <c r="AO1808">
        <v>99</v>
      </c>
      <c r="AP1808">
        <v>2</v>
      </c>
      <c r="AQ1808">
        <v>99</v>
      </c>
      <c r="AR1808">
        <v>205</v>
      </c>
      <c r="AS1808">
        <v>35.983227173140264</v>
      </c>
    </row>
    <row r="1809" spans="1:45">
      <c r="A1809">
        <v>23</v>
      </c>
      <c r="B1809">
        <v>213</v>
      </c>
      <c r="C1809">
        <v>2024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</v>
      </c>
      <c r="K1809">
        <v>99</v>
      </c>
      <c r="L1809">
        <v>7</v>
      </c>
      <c r="M1809">
        <v>99</v>
      </c>
      <c r="N1809">
        <v>99</v>
      </c>
      <c r="O1809">
        <v>99</v>
      </c>
      <c r="P1809">
        <v>99</v>
      </c>
      <c r="R1809">
        <v>0</v>
      </c>
      <c r="AN1809">
        <v>99</v>
      </c>
      <c r="AO1809">
        <v>99</v>
      </c>
      <c r="AP1809">
        <v>3</v>
      </c>
      <c r="AQ1809">
        <v>99</v>
      </c>
    </row>
    <row r="1810" spans="1:45">
      <c r="A1810">
        <v>23</v>
      </c>
      <c r="B1810">
        <v>214</v>
      </c>
      <c r="C1810">
        <v>2024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</v>
      </c>
      <c r="K1810">
        <v>99</v>
      </c>
      <c r="L1810">
        <v>7</v>
      </c>
      <c r="M1810">
        <v>99</v>
      </c>
      <c r="N1810">
        <v>99</v>
      </c>
      <c r="O1810">
        <v>99</v>
      </c>
      <c r="P1810">
        <v>99</v>
      </c>
      <c r="R1810">
        <v>0</v>
      </c>
      <c r="AN1810">
        <v>99</v>
      </c>
      <c r="AO1810">
        <v>99</v>
      </c>
      <c r="AP1810">
        <v>4</v>
      </c>
      <c r="AQ1810">
        <v>99</v>
      </c>
    </row>
    <row r="1811" spans="1:45">
      <c r="A1811">
        <v>23</v>
      </c>
      <c r="B1811">
        <v>215</v>
      </c>
      <c r="C1811">
        <v>2024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</v>
      </c>
      <c r="K1811">
        <v>99</v>
      </c>
      <c r="L1811">
        <v>7</v>
      </c>
      <c r="M1811">
        <v>99</v>
      </c>
      <c r="N1811">
        <v>99</v>
      </c>
      <c r="O1811">
        <v>99</v>
      </c>
      <c r="P1811">
        <v>99</v>
      </c>
      <c r="R1811">
        <v>0</v>
      </c>
      <c r="AN1811">
        <v>99</v>
      </c>
      <c r="AO1811">
        <v>99</v>
      </c>
      <c r="AP1811">
        <v>5</v>
      </c>
      <c r="AQ1811">
        <v>99</v>
      </c>
    </row>
    <row r="1812" spans="1:45">
      <c r="A1812">
        <v>23</v>
      </c>
      <c r="B1812">
        <v>216</v>
      </c>
      <c r="C1812">
        <v>2024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</v>
      </c>
      <c r="K1812">
        <v>99</v>
      </c>
      <c r="L1812">
        <v>7</v>
      </c>
      <c r="M1812">
        <v>99</v>
      </c>
      <c r="N1812">
        <v>99</v>
      </c>
      <c r="O1812">
        <v>99</v>
      </c>
      <c r="P1812">
        <v>99</v>
      </c>
      <c r="R1812">
        <v>0</v>
      </c>
      <c r="AN1812">
        <v>99</v>
      </c>
      <c r="AO1812">
        <v>99</v>
      </c>
      <c r="AP1812">
        <v>6</v>
      </c>
      <c r="AQ1812">
        <v>99</v>
      </c>
    </row>
    <row r="1813" spans="1:45">
      <c r="A1813">
        <v>23</v>
      </c>
      <c r="B1813">
        <v>217</v>
      </c>
      <c r="C1813">
        <v>2024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</v>
      </c>
      <c r="K1813">
        <v>99</v>
      </c>
      <c r="L1813">
        <v>7</v>
      </c>
      <c r="M1813">
        <v>99</v>
      </c>
      <c r="N1813">
        <v>99</v>
      </c>
      <c r="O1813">
        <v>99</v>
      </c>
      <c r="P1813">
        <v>99</v>
      </c>
      <c r="R1813">
        <v>0</v>
      </c>
      <c r="AN1813">
        <v>99</v>
      </c>
      <c r="AO1813">
        <v>99</v>
      </c>
      <c r="AP1813">
        <v>7</v>
      </c>
      <c r="AQ1813">
        <v>99</v>
      </c>
    </row>
    <row r="1814" spans="1:45">
      <c r="A1814">
        <v>23</v>
      </c>
      <c r="B1814">
        <v>218</v>
      </c>
      <c r="C1814">
        <v>2024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</v>
      </c>
      <c r="K1814">
        <v>99</v>
      </c>
      <c r="L1814">
        <v>7</v>
      </c>
      <c r="M1814">
        <v>99</v>
      </c>
      <c r="N1814">
        <v>99</v>
      </c>
      <c r="O1814">
        <v>99</v>
      </c>
      <c r="P1814">
        <v>99</v>
      </c>
      <c r="Q1814">
        <v>1</v>
      </c>
      <c r="R1814">
        <v>1</v>
      </c>
      <c r="S1814">
        <v>7</v>
      </c>
      <c r="T1814">
        <v>6</v>
      </c>
      <c r="U1814">
        <v>162.9</v>
      </c>
      <c r="V1814">
        <v>100</v>
      </c>
      <c r="W1814">
        <v>0</v>
      </c>
      <c r="X1814">
        <v>0</v>
      </c>
      <c r="Y1814">
        <v>0</v>
      </c>
      <c r="Z1814">
        <v>0</v>
      </c>
      <c r="AA1814">
        <v>0</v>
      </c>
      <c r="AE1814">
        <v>0.79365079365079338</v>
      </c>
      <c r="AF1814">
        <v>0.95615986476412962</v>
      </c>
      <c r="AG1814">
        <v>338</v>
      </c>
      <c r="AH1814">
        <v>100</v>
      </c>
      <c r="AI1814">
        <v>0</v>
      </c>
      <c r="AJ1814">
        <v>0</v>
      </c>
      <c r="AN1814">
        <v>99</v>
      </c>
      <c r="AO1814">
        <v>99</v>
      </c>
      <c r="AP1814">
        <v>8</v>
      </c>
      <c r="AQ1814">
        <v>99</v>
      </c>
      <c r="AR1814">
        <v>168</v>
      </c>
      <c r="AS1814">
        <v>34.376349746247712</v>
      </c>
    </row>
    <row r="1815" spans="1:45">
      <c r="A1815">
        <v>23</v>
      </c>
      <c r="B1815">
        <v>219</v>
      </c>
      <c r="C1815">
        <v>2024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</v>
      </c>
      <c r="K1815">
        <v>99</v>
      </c>
      <c r="L1815">
        <v>7</v>
      </c>
      <c r="M1815">
        <v>99</v>
      </c>
      <c r="N1815">
        <v>99</v>
      </c>
      <c r="O1815">
        <v>99</v>
      </c>
      <c r="P1815">
        <v>99</v>
      </c>
      <c r="Q1815">
        <v>4</v>
      </c>
      <c r="R1815">
        <v>6</v>
      </c>
      <c r="S1815">
        <v>7</v>
      </c>
      <c r="T1815">
        <v>10.666666666666664</v>
      </c>
      <c r="U1815">
        <v>312.38333333333321</v>
      </c>
      <c r="V1815">
        <v>100</v>
      </c>
      <c r="W1815">
        <v>100</v>
      </c>
      <c r="X1815">
        <v>33.333333333333343</v>
      </c>
      <c r="Y1815">
        <v>47.243885553817854</v>
      </c>
      <c r="Z1815">
        <v>0</v>
      </c>
      <c r="AA1815">
        <v>2.2110831935702677</v>
      </c>
      <c r="AC1815">
        <v>68.170592686102125</v>
      </c>
      <c r="AE1815">
        <v>1.5189873417721524</v>
      </c>
      <c r="AF1815">
        <v>2.0175566068708664</v>
      </c>
      <c r="AG1815">
        <v>544.5</v>
      </c>
      <c r="AH1815">
        <v>100</v>
      </c>
      <c r="AI1815">
        <v>0</v>
      </c>
      <c r="AJ1815">
        <v>130.06120354151221</v>
      </c>
      <c r="AK1815">
        <v>96.060957342934586</v>
      </c>
      <c r="AL1815">
        <v>75.284409559055348</v>
      </c>
      <c r="AN1815">
        <v>99</v>
      </c>
      <c r="AO1815">
        <v>99</v>
      </c>
      <c r="AP1815">
        <v>9</v>
      </c>
      <c r="AQ1815">
        <v>99</v>
      </c>
      <c r="AR1815">
        <v>204</v>
      </c>
      <c r="AS1815">
        <v>36.473743529369827</v>
      </c>
    </row>
    <row r="1816" spans="1:45">
      <c r="A1816">
        <v>23</v>
      </c>
      <c r="B1816">
        <v>220</v>
      </c>
      <c r="C1816">
        <v>2024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</v>
      </c>
      <c r="K1816">
        <v>99</v>
      </c>
      <c r="L1816">
        <v>7</v>
      </c>
      <c r="M1816">
        <v>99</v>
      </c>
      <c r="N1816">
        <v>99</v>
      </c>
      <c r="O1816">
        <v>99</v>
      </c>
      <c r="P1816">
        <v>99</v>
      </c>
      <c r="R1816">
        <v>0</v>
      </c>
      <c r="AN1816">
        <v>99</v>
      </c>
      <c r="AO1816">
        <v>99</v>
      </c>
      <c r="AP1816">
        <v>10</v>
      </c>
      <c r="AQ1816">
        <v>99</v>
      </c>
    </row>
    <row r="1817" spans="1:45">
      <c r="A1817">
        <v>23</v>
      </c>
      <c r="B1817">
        <v>221</v>
      </c>
      <c r="C1817">
        <v>2024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</v>
      </c>
      <c r="K1817">
        <v>99</v>
      </c>
      <c r="L1817">
        <v>7</v>
      </c>
      <c r="M1817">
        <v>99</v>
      </c>
      <c r="N1817">
        <v>99</v>
      </c>
      <c r="O1817">
        <v>99</v>
      </c>
      <c r="P1817">
        <v>99</v>
      </c>
      <c r="R1817">
        <v>0</v>
      </c>
      <c r="AN1817">
        <v>99</v>
      </c>
      <c r="AO1817">
        <v>99</v>
      </c>
      <c r="AP1817">
        <v>11</v>
      </c>
      <c r="AQ1817">
        <v>99</v>
      </c>
    </row>
    <row r="1818" spans="1:45">
      <c r="A1818">
        <v>23</v>
      </c>
      <c r="B1818">
        <v>222</v>
      </c>
      <c r="C1818">
        <v>2024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</v>
      </c>
      <c r="K1818">
        <v>99</v>
      </c>
      <c r="L1818">
        <v>7</v>
      </c>
      <c r="M1818">
        <v>99</v>
      </c>
      <c r="N1818">
        <v>99</v>
      </c>
      <c r="O1818">
        <v>99</v>
      </c>
      <c r="P1818">
        <v>99</v>
      </c>
      <c r="R1818">
        <v>0</v>
      </c>
      <c r="AN1818">
        <v>99</v>
      </c>
      <c r="AO1818">
        <v>99</v>
      </c>
      <c r="AP1818">
        <v>12</v>
      </c>
      <c r="AQ1818">
        <v>99</v>
      </c>
    </row>
    <row r="1819" spans="1:45">
      <c r="A1819">
        <v>23</v>
      </c>
      <c r="B1819">
        <v>223</v>
      </c>
      <c r="C1819">
        <v>2024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</v>
      </c>
      <c r="K1819">
        <v>99</v>
      </c>
      <c r="L1819">
        <v>7</v>
      </c>
      <c r="M1819">
        <v>99</v>
      </c>
      <c r="N1819">
        <v>99</v>
      </c>
      <c r="O1819">
        <v>99</v>
      </c>
      <c r="P1819">
        <v>99</v>
      </c>
      <c r="Q1819">
        <v>9</v>
      </c>
      <c r="R1819">
        <v>9</v>
      </c>
      <c r="S1819">
        <v>7</v>
      </c>
      <c r="T1819">
        <v>9.5555555555555554</v>
      </c>
      <c r="U1819">
        <v>325.81111111111113</v>
      </c>
      <c r="V1819">
        <v>100</v>
      </c>
      <c r="W1819">
        <v>100</v>
      </c>
      <c r="X1819">
        <v>22.222222222222225</v>
      </c>
      <c r="Y1819">
        <v>24.101611031651441</v>
      </c>
      <c r="Z1819">
        <v>0</v>
      </c>
      <c r="AA1819">
        <v>0.95581391856029518</v>
      </c>
      <c r="AC1819">
        <v>37.3050126185002</v>
      </c>
      <c r="AE1819">
        <v>5.1724137931034484</v>
      </c>
      <c r="AF1819">
        <v>7.0024405737019837</v>
      </c>
      <c r="AG1819">
        <v>667</v>
      </c>
      <c r="AH1819">
        <v>100</v>
      </c>
      <c r="AI1819">
        <v>0</v>
      </c>
      <c r="AJ1819">
        <v>50.217305560710606</v>
      </c>
      <c r="AK1819">
        <v>72.593412311794452</v>
      </c>
      <c r="AL1819">
        <v>18.519135974474818</v>
      </c>
      <c r="AN1819">
        <v>99</v>
      </c>
      <c r="AO1819">
        <v>99</v>
      </c>
      <c r="AP1819">
        <v>13</v>
      </c>
      <c r="AQ1819">
        <v>99</v>
      </c>
      <c r="AR1819">
        <v>210.77777777777777</v>
      </c>
      <c r="AS1819">
        <v>34.770897741239658</v>
      </c>
    </row>
    <row r="1820" spans="1:45">
      <c r="A1820">
        <v>23</v>
      </c>
      <c r="B1820">
        <v>224</v>
      </c>
      <c r="C1820">
        <v>2024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</v>
      </c>
      <c r="K1820">
        <v>99</v>
      </c>
      <c r="L1820">
        <v>7</v>
      </c>
      <c r="M1820">
        <v>99</v>
      </c>
      <c r="N1820">
        <v>99</v>
      </c>
      <c r="O1820">
        <v>99</v>
      </c>
      <c r="P1820">
        <v>99</v>
      </c>
      <c r="R1820">
        <v>0</v>
      </c>
      <c r="AN1820">
        <v>99</v>
      </c>
      <c r="AO1820">
        <v>99</v>
      </c>
      <c r="AP1820">
        <v>14</v>
      </c>
      <c r="AQ1820">
        <v>99</v>
      </c>
    </row>
    <row r="1821" spans="1:45">
      <c r="A1821">
        <v>23</v>
      </c>
      <c r="B1821">
        <v>225</v>
      </c>
      <c r="C1821">
        <v>2024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</v>
      </c>
      <c r="K1821">
        <v>99</v>
      </c>
      <c r="L1821">
        <v>7</v>
      </c>
      <c r="M1821">
        <v>99</v>
      </c>
      <c r="N1821">
        <v>99</v>
      </c>
      <c r="O1821">
        <v>99</v>
      </c>
      <c r="P1821">
        <v>99</v>
      </c>
      <c r="R1821">
        <v>0</v>
      </c>
      <c r="AN1821">
        <v>99</v>
      </c>
      <c r="AO1821">
        <v>99</v>
      </c>
      <c r="AP1821">
        <v>15</v>
      </c>
      <c r="AQ1821">
        <v>99</v>
      </c>
    </row>
    <row r="1822" spans="1:45">
      <c r="A1822">
        <v>23</v>
      </c>
      <c r="B1822">
        <v>226</v>
      </c>
      <c r="C1822">
        <v>2024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</v>
      </c>
      <c r="K1822">
        <v>99</v>
      </c>
      <c r="L1822">
        <v>7</v>
      </c>
      <c r="M1822">
        <v>99</v>
      </c>
      <c r="N1822">
        <v>99</v>
      </c>
      <c r="O1822">
        <v>99</v>
      </c>
      <c r="P1822">
        <v>99</v>
      </c>
      <c r="R1822">
        <v>0</v>
      </c>
      <c r="AN1822">
        <v>99</v>
      </c>
      <c r="AO1822">
        <v>99</v>
      </c>
      <c r="AP1822">
        <v>16</v>
      </c>
      <c r="AQ1822">
        <v>99</v>
      </c>
    </row>
    <row r="1823" spans="1:45">
      <c r="A1823">
        <v>23</v>
      </c>
      <c r="B1823">
        <v>227</v>
      </c>
      <c r="C1823">
        <v>2024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</v>
      </c>
      <c r="K1823">
        <v>99</v>
      </c>
      <c r="L1823">
        <v>7</v>
      </c>
      <c r="M1823">
        <v>99</v>
      </c>
      <c r="N1823">
        <v>99</v>
      </c>
      <c r="O1823">
        <v>99</v>
      </c>
      <c r="P1823">
        <v>99</v>
      </c>
      <c r="R1823">
        <v>0</v>
      </c>
      <c r="AN1823">
        <v>99</v>
      </c>
      <c r="AO1823">
        <v>99</v>
      </c>
      <c r="AP1823">
        <v>17</v>
      </c>
      <c r="AQ1823">
        <v>99</v>
      </c>
    </row>
    <row r="1824" spans="1:45">
      <c r="A1824">
        <v>23</v>
      </c>
      <c r="B1824">
        <v>228</v>
      </c>
      <c r="C1824">
        <v>2024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</v>
      </c>
      <c r="K1824">
        <v>99</v>
      </c>
      <c r="L1824">
        <v>7</v>
      </c>
      <c r="M1824">
        <v>99</v>
      </c>
      <c r="N1824">
        <v>99</v>
      </c>
      <c r="O1824">
        <v>99</v>
      </c>
      <c r="P1824">
        <v>99</v>
      </c>
      <c r="Q1824">
        <v>127</v>
      </c>
      <c r="R1824">
        <v>266</v>
      </c>
      <c r="S1824">
        <v>7</v>
      </c>
      <c r="T1824">
        <v>10.124060150375938</v>
      </c>
      <c r="U1824">
        <v>239.05338345864655</v>
      </c>
      <c r="V1824">
        <v>100</v>
      </c>
      <c r="W1824">
        <v>99.624060150375968</v>
      </c>
      <c r="X1824">
        <v>0</v>
      </c>
      <c r="Y1824">
        <v>32.109940486177955</v>
      </c>
      <c r="Z1824">
        <v>0</v>
      </c>
      <c r="AA1824">
        <v>1.4047529617694297</v>
      </c>
      <c r="AC1824">
        <v>38.514820376771929</v>
      </c>
      <c r="AE1824">
        <v>12.715105162523901</v>
      </c>
      <c r="AF1824">
        <v>15.338472675205212</v>
      </c>
      <c r="AG1824">
        <v>508.92481203007515</v>
      </c>
      <c r="AH1824">
        <v>98.872180451127818</v>
      </c>
      <c r="AI1824">
        <v>100</v>
      </c>
      <c r="AJ1824">
        <v>95.029368160240821</v>
      </c>
      <c r="AK1824">
        <v>70.394131330047358</v>
      </c>
      <c r="AL1824">
        <v>29.686719153847797</v>
      </c>
      <c r="AN1824">
        <v>99</v>
      </c>
      <c r="AO1824">
        <v>99</v>
      </c>
      <c r="AP1824">
        <v>21</v>
      </c>
      <c r="AQ1824">
        <v>99</v>
      </c>
      <c r="AR1824">
        <v>189.36466165413529</v>
      </c>
      <c r="AS1824">
        <v>35.014965085972108</v>
      </c>
    </row>
    <row r="1825" spans="1:45">
      <c r="A1825">
        <v>23</v>
      </c>
      <c r="B1825">
        <v>229</v>
      </c>
      <c r="C1825">
        <v>2024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</v>
      </c>
      <c r="K1825">
        <v>99</v>
      </c>
      <c r="L1825">
        <v>7</v>
      </c>
      <c r="M1825">
        <v>99</v>
      </c>
      <c r="N1825">
        <v>99</v>
      </c>
      <c r="O1825">
        <v>99</v>
      </c>
      <c r="P1825">
        <v>99</v>
      </c>
      <c r="Q1825">
        <v>580</v>
      </c>
      <c r="R1825">
        <v>1620</v>
      </c>
      <c r="S1825">
        <v>7</v>
      </c>
      <c r="T1825">
        <v>7.3172839506172851</v>
      </c>
      <c r="U1825">
        <v>247.57376543209872</v>
      </c>
      <c r="V1825">
        <v>100</v>
      </c>
      <c r="W1825">
        <v>73.8888888888889</v>
      </c>
      <c r="X1825">
        <v>6.1728395061728399E-2</v>
      </c>
      <c r="Y1825">
        <v>33.571174207544423</v>
      </c>
      <c r="Z1825">
        <v>0</v>
      </c>
      <c r="AA1825">
        <v>1.3669186871024257</v>
      </c>
      <c r="AC1825">
        <v>36.48221719683113</v>
      </c>
      <c r="AE1825">
        <v>31.322505800464025</v>
      </c>
      <c r="AF1825">
        <v>31.591479371896927</v>
      </c>
      <c r="AG1825">
        <v>516.3364197530866</v>
      </c>
      <c r="AH1825">
        <v>99.506172839506178</v>
      </c>
      <c r="AI1825">
        <v>100</v>
      </c>
      <c r="AJ1825">
        <v>98.72321218547799</v>
      </c>
      <c r="AK1825">
        <v>67.238271928872976</v>
      </c>
      <c r="AL1825">
        <v>14.155155357173417</v>
      </c>
      <c r="AN1825">
        <v>99</v>
      </c>
      <c r="AO1825">
        <v>99</v>
      </c>
      <c r="AP1825">
        <v>22</v>
      </c>
      <c r="AQ1825">
        <v>99</v>
      </c>
      <c r="AR1825">
        <v>193.92037037037036</v>
      </c>
      <c r="AS1825">
        <v>33.754698068053408</v>
      </c>
    </row>
    <row r="1826" spans="1:45">
      <c r="A1826">
        <v>23</v>
      </c>
      <c r="B1826">
        <v>230</v>
      </c>
      <c r="C1826">
        <v>2024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</v>
      </c>
      <c r="K1826">
        <v>99</v>
      </c>
      <c r="L1826">
        <v>7</v>
      </c>
      <c r="M1826">
        <v>99</v>
      </c>
      <c r="N1826">
        <v>99</v>
      </c>
      <c r="O1826">
        <v>99</v>
      </c>
      <c r="P1826">
        <v>99</v>
      </c>
      <c r="Q1826">
        <v>594</v>
      </c>
      <c r="R1826">
        <v>1561</v>
      </c>
      <c r="S1826">
        <v>7</v>
      </c>
      <c r="T1826">
        <v>9.7956438180653436</v>
      </c>
      <c r="U1826">
        <v>240.23472133247895</v>
      </c>
      <c r="V1826">
        <v>100</v>
      </c>
      <c r="W1826">
        <v>99.103139013452875</v>
      </c>
      <c r="X1826">
        <v>0.12812299807815505</v>
      </c>
      <c r="Y1826">
        <v>33.309861203039944</v>
      </c>
      <c r="Z1826">
        <v>0</v>
      </c>
      <c r="AA1826">
        <v>1.3425978952166289</v>
      </c>
      <c r="AC1826">
        <v>39.204155382862488</v>
      </c>
      <c r="AE1826">
        <v>28.7741935483871</v>
      </c>
      <c r="AF1826">
        <v>30.906270956669559</v>
      </c>
      <c r="AG1826">
        <v>511.49135169762968</v>
      </c>
      <c r="AH1826">
        <v>99.615631005765522</v>
      </c>
      <c r="AI1826">
        <v>100</v>
      </c>
      <c r="AJ1826">
        <v>92.199739074949306</v>
      </c>
      <c r="AK1826">
        <v>63.133925274173649</v>
      </c>
      <c r="AL1826">
        <v>31.433618647798902</v>
      </c>
      <c r="AN1826">
        <v>99</v>
      </c>
      <c r="AO1826">
        <v>99</v>
      </c>
      <c r="AP1826">
        <v>23</v>
      </c>
      <c r="AQ1826">
        <v>99</v>
      </c>
      <c r="AR1826">
        <v>190.09609224855865</v>
      </c>
      <c r="AS1826">
        <v>34.772779950831605</v>
      </c>
    </row>
    <row r="1827" spans="1:45">
      <c r="A1827">
        <v>23</v>
      </c>
      <c r="B1827">
        <v>231</v>
      </c>
      <c r="C1827">
        <v>2024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</v>
      </c>
      <c r="K1827">
        <v>99</v>
      </c>
      <c r="L1827">
        <v>7</v>
      </c>
      <c r="M1827">
        <v>99</v>
      </c>
      <c r="N1827">
        <v>99</v>
      </c>
      <c r="O1827">
        <v>99</v>
      </c>
      <c r="P1827">
        <v>99</v>
      </c>
      <c r="Q1827">
        <v>403</v>
      </c>
      <c r="R1827">
        <v>939</v>
      </c>
      <c r="S1827">
        <v>7</v>
      </c>
      <c r="T1827">
        <v>6.5772097976570798</v>
      </c>
      <c r="U1827">
        <v>226.82555910543161</v>
      </c>
      <c r="V1827">
        <v>100</v>
      </c>
      <c r="W1827">
        <v>51.863684771033007</v>
      </c>
      <c r="X1827">
        <v>0</v>
      </c>
      <c r="Y1827">
        <v>35.558723222457175</v>
      </c>
      <c r="Z1827">
        <v>0</v>
      </c>
      <c r="AA1827">
        <v>1.8653137563581816</v>
      </c>
      <c r="AC1827">
        <v>47.824848174078063</v>
      </c>
      <c r="AE1827">
        <v>23.820395738203956</v>
      </c>
      <c r="AF1827">
        <v>22.359967539659465</v>
      </c>
      <c r="AG1827">
        <v>517.13844515441963</v>
      </c>
      <c r="AH1827">
        <v>99.680511182108617</v>
      </c>
      <c r="AI1827">
        <v>100</v>
      </c>
      <c r="AJ1827">
        <v>104.76991374697889</v>
      </c>
      <c r="AK1827">
        <v>63.120606470978522</v>
      </c>
      <c r="AL1827">
        <v>10.507446012610275</v>
      </c>
      <c r="AN1827">
        <v>99</v>
      </c>
      <c r="AO1827">
        <v>99</v>
      </c>
      <c r="AP1827">
        <v>24</v>
      </c>
      <c r="AQ1827">
        <v>99</v>
      </c>
      <c r="AR1827">
        <v>189.35676251331205</v>
      </c>
      <c r="AS1827">
        <v>33.161646943978127</v>
      </c>
    </row>
    <row r="1828" spans="1:45">
      <c r="A1828">
        <v>23</v>
      </c>
      <c r="B1828">
        <v>232</v>
      </c>
      <c r="C1828">
        <v>2024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</v>
      </c>
      <c r="K1828">
        <v>99</v>
      </c>
      <c r="L1828">
        <v>7</v>
      </c>
      <c r="M1828">
        <v>99</v>
      </c>
      <c r="N1828">
        <v>99</v>
      </c>
      <c r="O1828">
        <v>99</v>
      </c>
      <c r="P1828">
        <v>99</v>
      </c>
      <c r="Q1828">
        <v>188</v>
      </c>
      <c r="R1828">
        <v>519</v>
      </c>
      <c r="S1828">
        <v>7</v>
      </c>
      <c r="T1828">
        <v>8.3487475915221587</v>
      </c>
      <c r="U1828">
        <v>245.51156069364151</v>
      </c>
      <c r="V1828">
        <v>100</v>
      </c>
      <c r="W1828">
        <v>94.797687861271683</v>
      </c>
      <c r="X1828">
        <v>0</v>
      </c>
      <c r="Y1828">
        <v>29.473481455794118</v>
      </c>
      <c r="Z1828">
        <v>0</v>
      </c>
      <c r="AA1828">
        <v>1.1842549961167601</v>
      </c>
      <c r="AC1828">
        <v>23.345029923188044</v>
      </c>
      <c r="AE1828">
        <v>31.133773245350923</v>
      </c>
      <c r="AF1828">
        <v>32.493409285295677</v>
      </c>
      <c r="AG1828">
        <v>481.67822736030814</v>
      </c>
      <c r="AH1828">
        <v>99.614643545279378</v>
      </c>
      <c r="AI1828">
        <v>100</v>
      </c>
      <c r="AJ1828">
        <v>94.103325984817985</v>
      </c>
      <c r="AK1828">
        <v>61.310238532598994</v>
      </c>
      <c r="AL1828">
        <v>9.9107580236207333</v>
      </c>
      <c r="AN1828">
        <v>99</v>
      </c>
      <c r="AO1828">
        <v>99</v>
      </c>
      <c r="AP1828">
        <v>25</v>
      </c>
      <c r="AQ1828">
        <v>99</v>
      </c>
      <c r="AR1828">
        <v>192.43930635838151</v>
      </c>
      <c r="AS1828">
        <v>34.313894691024181</v>
      </c>
    </row>
    <row r="1829" spans="1:45">
      <c r="A1829">
        <v>23</v>
      </c>
      <c r="B1829">
        <v>233</v>
      </c>
      <c r="C1829">
        <v>2024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</v>
      </c>
      <c r="K1829">
        <v>99</v>
      </c>
      <c r="L1829">
        <v>7</v>
      </c>
      <c r="M1829">
        <v>99</v>
      </c>
      <c r="N1829">
        <v>99</v>
      </c>
      <c r="O1829">
        <v>99</v>
      </c>
      <c r="P1829">
        <v>99</v>
      </c>
      <c r="Q1829">
        <v>34</v>
      </c>
      <c r="R1829">
        <v>84</v>
      </c>
      <c r="S1829">
        <v>7</v>
      </c>
      <c r="T1829">
        <v>6.8928571428571441</v>
      </c>
      <c r="U1829">
        <v>267.10595238095243</v>
      </c>
      <c r="V1829">
        <v>100</v>
      </c>
      <c r="W1829">
        <v>63.095238095238123</v>
      </c>
      <c r="X1829">
        <v>0</v>
      </c>
      <c r="Y1829">
        <v>29.677149102548537</v>
      </c>
      <c r="Z1829">
        <v>0</v>
      </c>
      <c r="AA1829">
        <v>1.9087384087205777</v>
      </c>
      <c r="AC1829">
        <v>21.962950174957548</v>
      </c>
      <c r="AE1829">
        <v>26.086956521739129</v>
      </c>
      <c r="AF1829">
        <v>26.17161573733318</v>
      </c>
      <c r="AG1829">
        <v>537.91666666666652</v>
      </c>
      <c r="AH1829">
        <v>100</v>
      </c>
      <c r="AI1829">
        <v>100</v>
      </c>
      <c r="AJ1829">
        <v>96.831248440796131</v>
      </c>
      <c r="AK1829">
        <v>65.978738698943189</v>
      </c>
      <c r="AL1829">
        <v>33.585407325286504</v>
      </c>
      <c r="AN1829">
        <v>99</v>
      </c>
      <c r="AO1829">
        <v>99</v>
      </c>
      <c r="AP1829">
        <v>26</v>
      </c>
      <c r="AQ1829">
        <v>99</v>
      </c>
      <c r="AR1829">
        <v>198.78571428571425</v>
      </c>
      <c r="AS1829">
        <v>33.893491768092375</v>
      </c>
    </row>
    <row r="1830" spans="1:45">
      <c r="A1830">
        <v>23</v>
      </c>
      <c r="B1830">
        <v>234</v>
      </c>
      <c r="C1830">
        <v>2024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</v>
      </c>
      <c r="K1830">
        <v>99</v>
      </c>
      <c r="L1830">
        <v>7</v>
      </c>
      <c r="M1830">
        <v>99</v>
      </c>
      <c r="N1830">
        <v>99</v>
      </c>
      <c r="O1830">
        <v>99</v>
      </c>
      <c r="P1830">
        <v>99</v>
      </c>
      <c r="Q1830">
        <v>1</v>
      </c>
      <c r="R1830">
        <v>1</v>
      </c>
      <c r="S1830">
        <v>7</v>
      </c>
      <c r="T1830">
        <v>9</v>
      </c>
      <c r="U1830">
        <v>167.20000000000005</v>
      </c>
      <c r="V1830">
        <v>100</v>
      </c>
      <c r="W1830">
        <v>100</v>
      </c>
      <c r="X1830">
        <v>0</v>
      </c>
      <c r="Y1830">
        <v>0</v>
      </c>
      <c r="Z1830">
        <v>0</v>
      </c>
      <c r="AA1830">
        <v>0</v>
      </c>
      <c r="AE1830">
        <v>0.51020408163265307</v>
      </c>
      <c r="AF1830">
        <v>0.69237394818790154</v>
      </c>
      <c r="AG1830">
        <v>422</v>
      </c>
      <c r="AH1830">
        <v>100</v>
      </c>
      <c r="AI1830">
        <v>100</v>
      </c>
      <c r="AJ1830">
        <v>0</v>
      </c>
      <c r="AN1830">
        <v>99</v>
      </c>
      <c r="AO1830">
        <v>99</v>
      </c>
      <c r="AP1830">
        <v>27</v>
      </c>
      <c r="AQ1830">
        <v>99</v>
      </c>
      <c r="AR1830">
        <v>166</v>
      </c>
      <c r="AS1830">
        <v>36.508350137376333</v>
      </c>
    </row>
    <row r="1831" spans="1:45">
      <c r="A1831">
        <v>23</v>
      </c>
      <c r="B1831">
        <v>235</v>
      </c>
      <c r="C1831">
        <v>2024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</v>
      </c>
      <c r="K1831">
        <v>99</v>
      </c>
      <c r="L1831">
        <v>7</v>
      </c>
      <c r="M1831">
        <v>99</v>
      </c>
      <c r="N1831">
        <v>99</v>
      </c>
      <c r="O1831">
        <v>99</v>
      </c>
      <c r="P1831">
        <v>99</v>
      </c>
      <c r="Q1831">
        <v>29</v>
      </c>
      <c r="R1831">
        <v>53</v>
      </c>
      <c r="S1831">
        <v>7</v>
      </c>
      <c r="T1831">
        <v>8.8301886792452819</v>
      </c>
      <c r="U1831">
        <v>226.00566037735845</v>
      </c>
      <c r="V1831">
        <v>100</v>
      </c>
      <c r="W1831">
        <v>98.113207547169822</v>
      </c>
      <c r="X1831">
        <v>0</v>
      </c>
      <c r="Y1831">
        <v>32.268890416543393</v>
      </c>
      <c r="Z1831">
        <v>0</v>
      </c>
      <c r="AA1831">
        <v>1.4887737014776461</v>
      </c>
      <c r="AC1831">
        <v>28.747056628893123</v>
      </c>
      <c r="AE1831">
        <v>21.457489878542518</v>
      </c>
      <c r="AF1831">
        <v>24.614951492621657</v>
      </c>
      <c r="AG1831">
        <v>492.30188679245293</v>
      </c>
      <c r="AH1831">
        <v>100</v>
      </c>
      <c r="AI1831">
        <v>100</v>
      </c>
      <c r="AJ1831">
        <v>126.7598509298618</v>
      </c>
      <c r="AK1831">
        <v>78.064524869036561</v>
      </c>
      <c r="AL1831">
        <v>27.871632217506015</v>
      </c>
      <c r="AN1831">
        <v>99</v>
      </c>
      <c r="AO1831">
        <v>99</v>
      </c>
      <c r="AP1831">
        <v>28</v>
      </c>
      <c r="AQ1831">
        <v>99</v>
      </c>
      <c r="AR1831">
        <v>185.90566037735843</v>
      </c>
      <c r="AS1831">
        <v>34.93669497621682</v>
      </c>
    </row>
    <row r="1832" spans="1:45">
      <c r="A1832">
        <v>23</v>
      </c>
      <c r="B1832">
        <v>236</v>
      </c>
      <c r="C1832">
        <v>2024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</v>
      </c>
      <c r="K1832">
        <v>99</v>
      </c>
      <c r="L1832">
        <v>7</v>
      </c>
      <c r="M1832">
        <v>99</v>
      </c>
      <c r="N1832">
        <v>99</v>
      </c>
      <c r="O1832">
        <v>99</v>
      </c>
      <c r="P1832">
        <v>99</v>
      </c>
      <c r="Q1832">
        <v>1</v>
      </c>
      <c r="R1832">
        <v>1</v>
      </c>
      <c r="S1832">
        <v>7</v>
      </c>
      <c r="T1832">
        <v>10</v>
      </c>
      <c r="U1832">
        <v>220.1</v>
      </c>
      <c r="V1832">
        <v>100</v>
      </c>
      <c r="W1832">
        <v>100</v>
      </c>
      <c r="X1832">
        <v>0</v>
      </c>
      <c r="Y1832">
        <v>0</v>
      </c>
      <c r="Z1832">
        <v>0</v>
      </c>
      <c r="AA1832">
        <v>0</v>
      </c>
      <c r="AE1832">
        <v>0.58479532163742698</v>
      </c>
      <c r="AF1832">
        <v>1.4160442119755781</v>
      </c>
      <c r="AG1832">
        <v>631</v>
      </c>
      <c r="AH1832">
        <v>100</v>
      </c>
      <c r="AI1832">
        <v>100</v>
      </c>
      <c r="AJ1832">
        <v>0</v>
      </c>
      <c r="AN1832">
        <v>99</v>
      </c>
      <c r="AO1832">
        <v>99</v>
      </c>
      <c r="AP1832">
        <v>29</v>
      </c>
      <c r="AQ1832">
        <v>99</v>
      </c>
      <c r="AR1832">
        <v>177</v>
      </c>
      <c r="AS1832">
        <v>39.673716145020407</v>
      </c>
    </row>
    <row r="1833" spans="1:45">
      <c r="A1833">
        <v>23</v>
      </c>
      <c r="B1833">
        <v>237</v>
      </c>
      <c r="C1833">
        <v>2024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</v>
      </c>
      <c r="K1833">
        <v>99</v>
      </c>
      <c r="L1833">
        <v>7</v>
      </c>
      <c r="M1833">
        <v>99</v>
      </c>
      <c r="N1833">
        <v>99</v>
      </c>
      <c r="O1833">
        <v>99</v>
      </c>
      <c r="P1833">
        <v>99</v>
      </c>
      <c r="Q1833">
        <v>3</v>
      </c>
      <c r="R1833">
        <v>4</v>
      </c>
      <c r="S1833">
        <v>7</v>
      </c>
      <c r="T1833">
        <v>8.25</v>
      </c>
      <c r="U1833">
        <v>248.57499999999999</v>
      </c>
      <c r="V1833">
        <v>100</v>
      </c>
      <c r="W1833">
        <v>100</v>
      </c>
      <c r="X1833">
        <v>0</v>
      </c>
      <c r="Y1833">
        <v>23.127513376928658</v>
      </c>
      <c r="Z1833">
        <v>0</v>
      </c>
      <c r="AA1833">
        <v>1.299038105676658</v>
      </c>
      <c r="AC1833">
        <v>28.562730555233696</v>
      </c>
      <c r="AE1833">
        <v>57.142857142857153</v>
      </c>
      <c r="AF1833">
        <v>59.20919430715179</v>
      </c>
      <c r="AG1833">
        <v>498</v>
      </c>
      <c r="AH1833">
        <v>100</v>
      </c>
      <c r="AI1833">
        <v>100</v>
      </c>
      <c r="AJ1833">
        <v>66.030296076876724</v>
      </c>
      <c r="AK1833">
        <v>-80.118311556030378</v>
      </c>
      <c r="AL1833">
        <v>18.65326444753784</v>
      </c>
      <c r="AN1833">
        <v>99</v>
      </c>
      <c r="AO1833">
        <v>99</v>
      </c>
      <c r="AP1833">
        <v>30</v>
      </c>
      <c r="AQ1833">
        <v>99</v>
      </c>
      <c r="AR1833">
        <v>194.5</v>
      </c>
      <c r="AS1833">
        <v>33.758339542548278</v>
      </c>
    </row>
    <row r="1834" spans="1:45">
      <c r="A1834">
        <v>23</v>
      </c>
      <c r="B1834">
        <v>238</v>
      </c>
      <c r="C1834">
        <v>2024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</v>
      </c>
      <c r="K1834">
        <v>99</v>
      </c>
      <c r="L1834">
        <v>7</v>
      </c>
      <c r="M1834">
        <v>99</v>
      </c>
      <c r="N1834">
        <v>99</v>
      </c>
      <c r="O1834">
        <v>99</v>
      </c>
      <c r="P1834">
        <v>99</v>
      </c>
      <c r="Q1834">
        <v>5</v>
      </c>
      <c r="R1834">
        <v>11</v>
      </c>
      <c r="S1834">
        <v>7</v>
      </c>
      <c r="T1834">
        <v>11</v>
      </c>
      <c r="U1834">
        <v>231.6727272727272</v>
      </c>
      <c r="V1834">
        <v>100</v>
      </c>
      <c r="W1834">
        <v>100</v>
      </c>
      <c r="X1834">
        <v>0</v>
      </c>
      <c r="Y1834">
        <v>37.957394558279645</v>
      </c>
      <c r="Z1834">
        <v>0</v>
      </c>
      <c r="AA1834">
        <v>0.85280286542244144</v>
      </c>
      <c r="AC1834">
        <v>51.029016365094641</v>
      </c>
      <c r="AE1834">
        <v>12.790697674418603</v>
      </c>
      <c r="AF1834">
        <v>17.820231318965639</v>
      </c>
      <c r="AG1834">
        <v>609.72727272727275</v>
      </c>
      <c r="AH1834">
        <v>100</v>
      </c>
      <c r="AI1834">
        <v>100</v>
      </c>
      <c r="AJ1834">
        <v>75.753296848857062</v>
      </c>
      <c r="AK1834">
        <v>37.738709579210735</v>
      </c>
      <c r="AL1834">
        <v>25.751837026262283</v>
      </c>
      <c r="AN1834">
        <v>99</v>
      </c>
      <c r="AO1834">
        <v>99</v>
      </c>
      <c r="AP1834">
        <v>31</v>
      </c>
      <c r="AQ1834">
        <v>99</v>
      </c>
      <c r="AR1834">
        <v>185.18181818181819</v>
      </c>
      <c r="AS1834">
        <v>36.144568629444002</v>
      </c>
    </row>
    <row r="1835" spans="1:45">
      <c r="A1835">
        <v>23</v>
      </c>
      <c r="B1835">
        <v>239</v>
      </c>
      <c r="C1835">
        <v>2024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</v>
      </c>
      <c r="K1835">
        <v>99</v>
      </c>
      <c r="L1835">
        <v>7</v>
      </c>
      <c r="M1835">
        <v>99</v>
      </c>
      <c r="N1835">
        <v>99</v>
      </c>
      <c r="O1835">
        <v>99</v>
      </c>
      <c r="P1835">
        <v>99</v>
      </c>
      <c r="R1835">
        <v>0</v>
      </c>
      <c r="AN1835">
        <v>99</v>
      </c>
      <c r="AO1835">
        <v>99</v>
      </c>
      <c r="AP1835">
        <v>32</v>
      </c>
      <c r="AQ1835">
        <v>99</v>
      </c>
    </row>
    <row r="1836" spans="1:45">
      <c r="A1836">
        <v>23</v>
      </c>
      <c r="B1836">
        <v>240</v>
      </c>
      <c r="C1836">
        <v>2024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</v>
      </c>
      <c r="K1836">
        <v>99</v>
      </c>
      <c r="L1836">
        <v>7</v>
      </c>
      <c r="M1836">
        <v>99</v>
      </c>
      <c r="N1836">
        <v>99</v>
      </c>
      <c r="O1836">
        <v>99</v>
      </c>
      <c r="P1836">
        <v>99</v>
      </c>
      <c r="R1836">
        <v>0</v>
      </c>
      <c r="AN1836">
        <v>99</v>
      </c>
      <c r="AO1836">
        <v>99</v>
      </c>
      <c r="AP1836">
        <v>33</v>
      </c>
      <c r="AQ1836">
        <v>99</v>
      </c>
    </row>
    <row r="1837" spans="1:45">
      <c r="A1837">
        <v>23</v>
      </c>
      <c r="B1837">
        <v>241</v>
      </c>
      <c r="C1837">
        <v>2024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</v>
      </c>
      <c r="K1837">
        <v>99</v>
      </c>
      <c r="L1837">
        <v>7</v>
      </c>
      <c r="M1837">
        <v>99</v>
      </c>
      <c r="N1837">
        <v>99</v>
      </c>
      <c r="O1837">
        <v>99</v>
      </c>
      <c r="P1837">
        <v>99</v>
      </c>
      <c r="Q1837">
        <v>1</v>
      </c>
      <c r="R1837">
        <v>5</v>
      </c>
      <c r="S1837">
        <v>7</v>
      </c>
      <c r="T1837">
        <v>8.6</v>
      </c>
      <c r="U1837">
        <v>294.12</v>
      </c>
      <c r="V1837">
        <v>100</v>
      </c>
      <c r="W1837">
        <v>100</v>
      </c>
      <c r="X1837">
        <v>0</v>
      </c>
      <c r="Y1837">
        <v>7.7043883598902099</v>
      </c>
      <c r="Z1837">
        <v>0</v>
      </c>
      <c r="AA1837">
        <v>0.48989794855664487</v>
      </c>
      <c r="AC1837">
        <v>-55.956446455141297</v>
      </c>
      <c r="AE1837">
        <v>45.454545454545446</v>
      </c>
      <c r="AF1837">
        <v>43.582372640251315</v>
      </c>
      <c r="AG1837">
        <v>463.8</v>
      </c>
      <c r="AH1837">
        <v>100</v>
      </c>
      <c r="AI1837">
        <v>100</v>
      </c>
      <c r="AJ1837">
        <v>18.562327440275624</v>
      </c>
      <c r="AK1837">
        <v>56.58570688825899</v>
      </c>
      <c r="AL1837">
        <v>-91.052586371958554</v>
      </c>
      <c r="AN1837">
        <v>99</v>
      </c>
      <c r="AO1837">
        <v>99</v>
      </c>
      <c r="AP1837">
        <v>34</v>
      </c>
      <c r="AQ1837">
        <v>99</v>
      </c>
      <c r="AR1837">
        <v>204.4</v>
      </c>
      <c r="AS1837">
        <v>34.461593570705944</v>
      </c>
    </row>
    <row r="1838" spans="1:45">
      <c r="A1838">
        <v>23</v>
      </c>
      <c r="B1838">
        <v>242</v>
      </c>
      <c r="C1838">
        <v>2024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</v>
      </c>
      <c r="K1838">
        <v>99</v>
      </c>
      <c r="L1838">
        <v>7</v>
      </c>
      <c r="M1838">
        <v>99</v>
      </c>
      <c r="N1838">
        <v>99</v>
      </c>
      <c r="O1838">
        <v>99</v>
      </c>
      <c r="P1838">
        <v>99</v>
      </c>
      <c r="Q1838">
        <v>1</v>
      </c>
      <c r="R1838">
        <v>1</v>
      </c>
      <c r="S1838">
        <v>7</v>
      </c>
      <c r="T1838">
        <v>14</v>
      </c>
      <c r="U1838">
        <v>262.10000000000002</v>
      </c>
      <c r="V1838">
        <v>100</v>
      </c>
      <c r="W1838">
        <v>100</v>
      </c>
      <c r="X1838">
        <v>0</v>
      </c>
      <c r="Y1838">
        <v>0</v>
      </c>
      <c r="Z1838">
        <v>0</v>
      </c>
      <c r="AA1838">
        <v>0</v>
      </c>
      <c r="AE1838">
        <v>3.3333333333333344</v>
      </c>
      <c r="AF1838">
        <v>3.990378027800193</v>
      </c>
      <c r="AG1838">
        <v>694</v>
      </c>
      <c r="AH1838">
        <v>100</v>
      </c>
      <c r="AI1838">
        <v>100</v>
      </c>
      <c r="AJ1838">
        <v>0</v>
      </c>
      <c r="AN1838">
        <v>99</v>
      </c>
      <c r="AO1838">
        <v>99</v>
      </c>
      <c r="AP1838">
        <v>39</v>
      </c>
      <c r="AQ1838">
        <v>99</v>
      </c>
      <c r="AR1838">
        <v>196</v>
      </c>
      <c r="AS1838">
        <v>34.796300861035803</v>
      </c>
    </row>
    <row r="1839" spans="1:45">
      <c r="A1839">
        <v>23</v>
      </c>
      <c r="B1839">
        <v>243</v>
      </c>
      <c r="C1839">
        <v>2024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</v>
      </c>
      <c r="K1839">
        <v>99</v>
      </c>
      <c r="L1839">
        <v>7</v>
      </c>
      <c r="M1839">
        <v>99</v>
      </c>
      <c r="N1839">
        <v>99</v>
      </c>
      <c r="O1839">
        <v>99</v>
      </c>
      <c r="P1839">
        <v>99</v>
      </c>
      <c r="R1839">
        <v>0</v>
      </c>
      <c r="AN1839">
        <v>99</v>
      </c>
      <c r="AO1839">
        <v>99</v>
      </c>
      <c r="AP1839">
        <v>40</v>
      </c>
      <c r="AQ1839">
        <v>99</v>
      </c>
    </row>
    <row r="1840" spans="1:45">
      <c r="A1840">
        <v>23</v>
      </c>
      <c r="B1840">
        <v>244</v>
      </c>
      <c r="C1840">
        <v>2024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</v>
      </c>
      <c r="K1840">
        <v>99</v>
      </c>
      <c r="L1840">
        <v>7</v>
      </c>
      <c r="M1840">
        <v>99</v>
      </c>
      <c r="N1840">
        <v>99</v>
      </c>
      <c r="O1840">
        <v>99</v>
      </c>
      <c r="P1840">
        <v>99</v>
      </c>
      <c r="Q1840">
        <v>219</v>
      </c>
      <c r="R1840">
        <v>738</v>
      </c>
      <c r="S1840">
        <v>7</v>
      </c>
      <c r="T1840">
        <v>8.4078590785907892</v>
      </c>
      <c r="U1840">
        <v>250.40176151761503</v>
      </c>
      <c r="V1840">
        <v>100</v>
      </c>
      <c r="W1840">
        <v>89.295392953929522</v>
      </c>
      <c r="X1840">
        <v>0.40650406504065034</v>
      </c>
      <c r="Y1840">
        <v>34.061630093017719</v>
      </c>
      <c r="Z1840">
        <v>0</v>
      </c>
      <c r="AA1840">
        <v>1.7108906765104619</v>
      </c>
      <c r="AC1840">
        <v>29.191592329979208</v>
      </c>
      <c r="AE1840">
        <v>23.391442155309033</v>
      </c>
      <c r="AF1840">
        <v>25.508932160415569</v>
      </c>
      <c r="AG1840">
        <v>509.37262872628719</v>
      </c>
      <c r="AH1840">
        <v>100</v>
      </c>
      <c r="AI1840">
        <v>100</v>
      </c>
      <c r="AJ1840">
        <v>97.380435528462783</v>
      </c>
      <c r="AK1840">
        <v>56.481455772054865</v>
      </c>
      <c r="AL1840">
        <v>-0.84026790137083984</v>
      </c>
      <c r="AN1840">
        <v>99</v>
      </c>
      <c r="AO1840">
        <v>99</v>
      </c>
      <c r="AP1840">
        <v>98</v>
      </c>
      <c r="AQ1840">
        <v>99</v>
      </c>
      <c r="AR1840">
        <v>193.38075880758811</v>
      </c>
      <c r="AS1840">
        <v>34.430573077613801</v>
      </c>
    </row>
    <row r="1841" spans="1:45">
      <c r="A1841">
        <v>23</v>
      </c>
      <c r="B1841">
        <v>245</v>
      </c>
      <c r="C1841">
        <v>2024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</v>
      </c>
      <c r="K1841">
        <v>99</v>
      </c>
      <c r="L1841">
        <v>7</v>
      </c>
      <c r="M1841">
        <v>99</v>
      </c>
      <c r="N1841">
        <v>99</v>
      </c>
      <c r="O1841">
        <v>99</v>
      </c>
      <c r="P1841">
        <v>99</v>
      </c>
      <c r="Q1841">
        <v>4</v>
      </c>
      <c r="R1841">
        <v>5</v>
      </c>
      <c r="S1841">
        <v>7</v>
      </c>
      <c r="T1841">
        <v>9.1999999999999993</v>
      </c>
      <c r="U1841">
        <v>236.78</v>
      </c>
      <c r="V1841">
        <v>100</v>
      </c>
      <c r="W1841">
        <v>80</v>
      </c>
      <c r="X1841">
        <v>0</v>
      </c>
      <c r="Y1841">
        <v>10.044978845173484</v>
      </c>
      <c r="Z1841">
        <v>0</v>
      </c>
      <c r="AA1841">
        <v>2.3151673805580475</v>
      </c>
      <c r="AC1841">
        <v>-31.372808893819915</v>
      </c>
      <c r="AE1841">
        <v>5.2083333333333321</v>
      </c>
      <c r="AF1841">
        <v>5.6726272615762019</v>
      </c>
      <c r="AG1841">
        <v>538.4</v>
      </c>
      <c r="AH1841">
        <v>100</v>
      </c>
      <c r="AI1841">
        <v>0</v>
      </c>
      <c r="AJ1841">
        <v>45.858914073492734</v>
      </c>
      <c r="AK1841">
        <v>35.039045193293603</v>
      </c>
      <c r="AL1841">
        <v>42.120705180771871</v>
      </c>
      <c r="AN1841">
        <v>99</v>
      </c>
      <c r="AO1841">
        <v>99</v>
      </c>
      <c r="AP1841">
        <v>99</v>
      </c>
      <c r="AQ1841">
        <v>99</v>
      </c>
      <c r="AR1841">
        <v>188.2</v>
      </c>
      <c r="AS1841">
        <v>35.57444637218186</v>
      </c>
    </row>
    <row r="1842" spans="1:45">
      <c r="A1842">
        <v>23</v>
      </c>
      <c r="B1842">
        <v>246</v>
      </c>
      <c r="C1842">
        <v>2024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</v>
      </c>
      <c r="K1842">
        <v>99</v>
      </c>
      <c r="L1842">
        <v>8</v>
      </c>
      <c r="M1842">
        <v>99</v>
      </c>
      <c r="N1842">
        <v>99</v>
      </c>
      <c r="O1842">
        <v>99</v>
      </c>
      <c r="P1842">
        <v>99</v>
      </c>
      <c r="Q1842">
        <v>7</v>
      </c>
      <c r="R1842">
        <v>9</v>
      </c>
      <c r="S1842">
        <v>8</v>
      </c>
      <c r="T1842">
        <v>9.6666666666666643</v>
      </c>
      <c r="U1842">
        <v>297.96666666666664</v>
      </c>
      <c r="V1842">
        <v>100</v>
      </c>
      <c r="W1842">
        <v>100</v>
      </c>
      <c r="X1842">
        <v>11.111111111111112</v>
      </c>
      <c r="Y1842">
        <v>38.272299237031994</v>
      </c>
      <c r="Z1842">
        <v>0</v>
      </c>
      <c r="AA1842">
        <v>1.6996731711975988</v>
      </c>
      <c r="AC1842">
        <v>44.580817189349958</v>
      </c>
      <c r="AE1842">
        <v>9.3994778067885129E-2</v>
      </c>
      <c r="AF1842">
        <v>0.12778042865266337</v>
      </c>
      <c r="AG1842">
        <v>578.22222222222229</v>
      </c>
      <c r="AH1842">
        <v>100</v>
      </c>
      <c r="AI1842">
        <v>0</v>
      </c>
      <c r="AJ1842">
        <v>61.712195405190705</v>
      </c>
      <c r="AK1842">
        <v>86.024516248852422</v>
      </c>
      <c r="AL1842">
        <v>36.722577766849902</v>
      </c>
      <c r="AN1842">
        <v>99</v>
      </c>
      <c r="AO1842">
        <v>99</v>
      </c>
      <c r="AP1842">
        <v>1</v>
      </c>
      <c r="AQ1842">
        <v>99</v>
      </c>
      <c r="AR1842">
        <v>197.33333333333337</v>
      </c>
      <c r="AS1842">
        <v>38.594529606643491</v>
      </c>
    </row>
    <row r="1843" spans="1:45">
      <c r="A1843">
        <v>23</v>
      </c>
      <c r="B1843">
        <v>247</v>
      </c>
      <c r="C1843">
        <v>2024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</v>
      </c>
      <c r="K1843">
        <v>99</v>
      </c>
      <c r="L1843">
        <v>8</v>
      </c>
      <c r="M1843">
        <v>99</v>
      </c>
      <c r="N1843">
        <v>99</v>
      </c>
      <c r="O1843">
        <v>99</v>
      </c>
      <c r="P1843">
        <v>99</v>
      </c>
      <c r="Q1843">
        <v>1</v>
      </c>
      <c r="R1843">
        <v>1</v>
      </c>
      <c r="S1843">
        <v>8</v>
      </c>
      <c r="T1843">
        <v>10</v>
      </c>
      <c r="U1843">
        <v>269.10000000000002</v>
      </c>
      <c r="V1843">
        <v>100</v>
      </c>
      <c r="W1843">
        <v>100</v>
      </c>
      <c r="X1843">
        <v>0</v>
      </c>
      <c r="Y1843">
        <v>0</v>
      </c>
      <c r="Z1843">
        <v>0</v>
      </c>
      <c r="AA1843">
        <v>0</v>
      </c>
      <c r="AE1843">
        <v>0.4385964912280701</v>
      </c>
      <c r="AF1843">
        <v>0.64500974345822082</v>
      </c>
      <c r="AG1843">
        <v>602</v>
      </c>
      <c r="AH1843">
        <v>100</v>
      </c>
      <c r="AI1843">
        <v>0</v>
      </c>
      <c r="AJ1843">
        <v>0</v>
      </c>
      <c r="AN1843">
        <v>99</v>
      </c>
      <c r="AO1843">
        <v>99</v>
      </c>
      <c r="AP1843">
        <v>2</v>
      </c>
      <c r="AQ1843">
        <v>99</v>
      </c>
      <c r="AR1843">
        <v>187</v>
      </c>
      <c r="AS1843">
        <v>41.136511590173903</v>
      </c>
    </row>
    <row r="1844" spans="1:45">
      <c r="A1844">
        <v>23</v>
      </c>
      <c r="B1844">
        <v>248</v>
      </c>
      <c r="C1844">
        <v>2024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</v>
      </c>
      <c r="K1844">
        <v>99</v>
      </c>
      <c r="L1844">
        <v>8</v>
      </c>
      <c r="M1844">
        <v>99</v>
      </c>
      <c r="N1844">
        <v>99</v>
      </c>
      <c r="O1844">
        <v>99</v>
      </c>
      <c r="P1844">
        <v>99</v>
      </c>
      <c r="R1844">
        <v>0</v>
      </c>
      <c r="AN1844">
        <v>99</v>
      </c>
      <c r="AO1844">
        <v>99</v>
      </c>
      <c r="AP1844">
        <v>3</v>
      </c>
      <c r="AQ1844">
        <v>99</v>
      </c>
    </row>
    <row r="1845" spans="1:45">
      <c r="A1845">
        <v>23</v>
      </c>
      <c r="B1845">
        <v>249</v>
      </c>
      <c r="C1845">
        <v>2024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</v>
      </c>
      <c r="K1845">
        <v>99</v>
      </c>
      <c r="L1845">
        <v>8</v>
      </c>
      <c r="M1845">
        <v>99</v>
      </c>
      <c r="N1845">
        <v>99</v>
      </c>
      <c r="O1845">
        <v>99</v>
      </c>
      <c r="P1845">
        <v>99</v>
      </c>
      <c r="R1845">
        <v>0</v>
      </c>
      <c r="AN1845">
        <v>99</v>
      </c>
      <c r="AO1845">
        <v>99</v>
      </c>
      <c r="AP1845">
        <v>4</v>
      </c>
      <c r="AQ1845">
        <v>99</v>
      </c>
    </row>
    <row r="1846" spans="1:45">
      <c r="A1846">
        <v>23</v>
      </c>
      <c r="B1846">
        <v>250</v>
      </c>
      <c r="C1846">
        <v>2024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</v>
      </c>
      <c r="K1846">
        <v>99</v>
      </c>
      <c r="L1846">
        <v>8</v>
      </c>
      <c r="M1846">
        <v>99</v>
      </c>
      <c r="N1846">
        <v>99</v>
      </c>
      <c r="O1846">
        <v>99</v>
      </c>
      <c r="P1846">
        <v>99</v>
      </c>
      <c r="R1846">
        <v>0</v>
      </c>
      <c r="AN1846">
        <v>99</v>
      </c>
      <c r="AO1846">
        <v>99</v>
      </c>
      <c r="AP1846">
        <v>5</v>
      </c>
      <c r="AQ1846">
        <v>99</v>
      </c>
    </row>
    <row r="1847" spans="1:45">
      <c r="A1847">
        <v>23</v>
      </c>
      <c r="B1847">
        <v>251</v>
      </c>
      <c r="C1847">
        <v>2024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</v>
      </c>
      <c r="K1847">
        <v>99</v>
      </c>
      <c r="L1847">
        <v>8</v>
      </c>
      <c r="M1847">
        <v>99</v>
      </c>
      <c r="N1847">
        <v>99</v>
      </c>
      <c r="O1847">
        <v>99</v>
      </c>
      <c r="P1847">
        <v>99</v>
      </c>
      <c r="R1847">
        <v>0</v>
      </c>
      <c r="AN1847">
        <v>99</v>
      </c>
      <c r="AO1847">
        <v>99</v>
      </c>
      <c r="AP1847">
        <v>6</v>
      </c>
      <c r="AQ1847">
        <v>99</v>
      </c>
    </row>
    <row r="1848" spans="1:45">
      <c r="A1848">
        <v>23</v>
      </c>
      <c r="B1848">
        <v>252</v>
      </c>
      <c r="C1848">
        <v>2024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</v>
      </c>
      <c r="K1848">
        <v>99</v>
      </c>
      <c r="L1848">
        <v>8</v>
      </c>
      <c r="M1848">
        <v>99</v>
      </c>
      <c r="N1848">
        <v>99</v>
      </c>
      <c r="O1848">
        <v>99</v>
      </c>
      <c r="P1848">
        <v>99</v>
      </c>
      <c r="R1848">
        <v>0</v>
      </c>
      <c r="AN1848">
        <v>99</v>
      </c>
      <c r="AO1848">
        <v>99</v>
      </c>
      <c r="AP1848">
        <v>7</v>
      </c>
      <c r="AQ1848">
        <v>99</v>
      </c>
    </row>
    <row r="1849" spans="1:45">
      <c r="A1849">
        <v>23</v>
      </c>
      <c r="B1849">
        <v>253</v>
      </c>
      <c r="C1849">
        <v>2024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</v>
      </c>
      <c r="K1849">
        <v>99</v>
      </c>
      <c r="L1849">
        <v>8</v>
      </c>
      <c r="M1849">
        <v>99</v>
      </c>
      <c r="N1849">
        <v>99</v>
      </c>
      <c r="O1849">
        <v>99</v>
      </c>
      <c r="P1849">
        <v>99</v>
      </c>
      <c r="R1849">
        <v>0</v>
      </c>
      <c r="AN1849">
        <v>99</v>
      </c>
      <c r="AO1849">
        <v>99</v>
      </c>
      <c r="AP1849">
        <v>8</v>
      </c>
      <c r="AQ1849">
        <v>99</v>
      </c>
    </row>
    <row r="1850" spans="1:45">
      <c r="A1850">
        <v>23</v>
      </c>
      <c r="B1850">
        <v>254</v>
      </c>
      <c r="C1850">
        <v>2024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</v>
      </c>
      <c r="K1850">
        <v>99</v>
      </c>
      <c r="L1850">
        <v>8</v>
      </c>
      <c r="M1850">
        <v>99</v>
      </c>
      <c r="N1850">
        <v>99</v>
      </c>
      <c r="O1850">
        <v>99</v>
      </c>
      <c r="P1850">
        <v>99</v>
      </c>
      <c r="Q1850">
        <v>1</v>
      </c>
      <c r="R1850">
        <v>1</v>
      </c>
      <c r="S1850">
        <v>8</v>
      </c>
      <c r="T1850">
        <v>11</v>
      </c>
      <c r="U1850">
        <v>351.6</v>
      </c>
      <c r="V1850">
        <v>100</v>
      </c>
      <c r="W1850">
        <v>100</v>
      </c>
      <c r="X1850">
        <v>100</v>
      </c>
      <c r="Y1850">
        <v>0</v>
      </c>
      <c r="Z1850">
        <v>0</v>
      </c>
      <c r="AA1850">
        <v>0</v>
      </c>
      <c r="AE1850">
        <v>0.25316455696202528</v>
      </c>
      <c r="AF1850">
        <v>0.37847351169812554</v>
      </c>
      <c r="AG1850">
        <v>565</v>
      </c>
      <c r="AH1850">
        <v>100</v>
      </c>
      <c r="AI1850">
        <v>0</v>
      </c>
      <c r="AJ1850">
        <v>0</v>
      </c>
      <c r="AN1850">
        <v>99</v>
      </c>
      <c r="AO1850">
        <v>99</v>
      </c>
      <c r="AP1850">
        <v>9</v>
      </c>
      <c r="AQ1850">
        <v>99</v>
      </c>
      <c r="AR1850">
        <v>207</v>
      </c>
      <c r="AS1850">
        <v>39.685479049392967</v>
      </c>
    </row>
    <row r="1851" spans="1:45">
      <c r="A1851">
        <v>23</v>
      </c>
      <c r="B1851">
        <v>255</v>
      </c>
      <c r="C1851">
        <v>2024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</v>
      </c>
      <c r="K1851">
        <v>99</v>
      </c>
      <c r="L1851">
        <v>8</v>
      </c>
      <c r="M1851">
        <v>99</v>
      </c>
      <c r="N1851">
        <v>99</v>
      </c>
      <c r="O1851">
        <v>99</v>
      </c>
      <c r="P1851">
        <v>99</v>
      </c>
      <c r="R1851">
        <v>0</v>
      </c>
      <c r="AN1851">
        <v>99</v>
      </c>
      <c r="AO1851">
        <v>99</v>
      </c>
      <c r="AP1851">
        <v>10</v>
      </c>
      <c r="AQ1851">
        <v>99</v>
      </c>
    </row>
    <row r="1852" spans="1:45">
      <c r="A1852">
        <v>23</v>
      </c>
      <c r="B1852">
        <v>256</v>
      </c>
      <c r="C1852">
        <v>2024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</v>
      </c>
      <c r="K1852">
        <v>99</v>
      </c>
      <c r="L1852">
        <v>8</v>
      </c>
      <c r="M1852">
        <v>99</v>
      </c>
      <c r="N1852">
        <v>99</v>
      </c>
      <c r="O1852">
        <v>99</v>
      </c>
      <c r="P1852">
        <v>99</v>
      </c>
      <c r="R1852">
        <v>0</v>
      </c>
      <c r="AN1852">
        <v>99</v>
      </c>
      <c r="AO1852">
        <v>99</v>
      </c>
      <c r="AP1852">
        <v>11</v>
      </c>
      <c r="AQ1852">
        <v>99</v>
      </c>
    </row>
    <row r="1853" spans="1:45">
      <c r="A1853">
        <v>23</v>
      </c>
      <c r="B1853">
        <v>257</v>
      </c>
      <c r="C1853">
        <v>2024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</v>
      </c>
      <c r="K1853">
        <v>99</v>
      </c>
      <c r="L1853">
        <v>8</v>
      </c>
      <c r="M1853">
        <v>99</v>
      </c>
      <c r="N1853">
        <v>99</v>
      </c>
      <c r="O1853">
        <v>99</v>
      </c>
      <c r="P1853">
        <v>99</v>
      </c>
      <c r="R1853">
        <v>0</v>
      </c>
      <c r="AN1853">
        <v>99</v>
      </c>
      <c r="AO1853">
        <v>99</v>
      </c>
      <c r="AP1853">
        <v>12</v>
      </c>
      <c r="AQ1853">
        <v>99</v>
      </c>
    </row>
    <row r="1854" spans="1:45">
      <c r="A1854">
        <v>23</v>
      </c>
      <c r="B1854">
        <v>258</v>
      </c>
      <c r="C1854">
        <v>2024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</v>
      </c>
      <c r="K1854">
        <v>99</v>
      </c>
      <c r="L1854">
        <v>8</v>
      </c>
      <c r="M1854">
        <v>99</v>
      </c>
      <c r="N1854">
        <v>99</v>
      </c>
      <c r="O1854">
        <v>99</v>
      </c>
      <c r="P1854">
        <v>99</v>
      </c>
      <c r="Q1854">
        <v>3</v>
      </c>
      <c r="R1854">
        <v>3</v>
      </c>
      <c r="S1854">
        <v>8</v>
      </c>
      <c r="T1854">
        <v>9.6666666666666643</v>
      </c>
      <c r="U1854">
        <v>340.90000000000009</v>
      </c>
      <c r="V1854">
        <v>100</v>
      </c>
      <c r="W1854">
        <v>100</v>
      </c>
      <c r="X1854">
        <v>33.333333333333343</v>
      </c>
      <c r="Y1854">
        <v>14.684912892715712</v>
      </c>
      <c r="Z1854">
        <v>0</v>
      </c>
      <c r="AA1854">
        <v>1.6996731711976025</v>
      </c>
      <c r="AC1854">
        <v>-63.302417068888047</v>
      </c>
      <c r="AE1854">
        <v>1.7241379310344827</v>
      </c>
      <c r="AF1854">
        <v>2.4422453278058245</v>
      </c>
      <c r="AG1854">
        <v>552</v>
      </c>
      <c r="AH1854">
        <v>100</v>
      </c>
      <c r="AI1854">
        <v>0</v>
      </c>
      <c r="AJ1854">
        <v>53.109948848277618</v>
      </c>
      <c r="AK1854">
        <v>-47.654767472952891</v>
      </c>
      <c r="AL1854">
        <v>98.224330992645122</v>
      </c>
      <c r="AN1854">
        <v>99</v>
      </c>
      <c r="AO1854">
        <v>99</v>
      </c>
      <c r="AP1854">
        <v>13</v>
      </c>
      <c r="AQ1854">
        <v>99</v>
      </c>
      <c r="AR1854">
        <v>206.66666666666663</v>
      </c>
      <c r="AS1854">
        <v>38.610076319383445</v>
      </c>
    </row>
    <row r="1855" spans="1:45">
      <c r="A1855">
        <v>23</v>
      </c>
      <c r="B1855">
        <v>259</v>
      </c>
      <c r="C1855">
        <v>2024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</v>
      </c>
      <c r="K1855">
        <v>99</v>
      </c>
      <c r="L1855">
        <v>8</v>
      </c>
      <c r="M1855">
        <v>99</v>
      </c>
      <c r="N1855">
        <v>99</v>
      </c>
      <c r="O1855">
        <v>99</v>
      </c>
      <c r="P1855">
        <v>99</v>
      </c>
      <c r="R1855">
        <v>0</v>
      </c>
      <c r="AN1855">
        <v>99</v>
      </c>
      <c r="AO1855">
        <v>99</v>
      </c>
      <c r="AP1855">
        <v>14</v>
      </c>
      <c r="AQ1855">
        <v>99</v>
      </c>
    </row>
    <row r="1856" spans="1:45">
      <c r="A1856">
        <v>23</v>
      </c>
      <c r="B1856">
        <v>260</v>
      </c>
      <c r="C1856">
        <v>2024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</v>
      </c>
      <c r="K1856">
        <v>99</v>
      </c>
      <c r="L1856">
        <v>8</v>
      </c>
      <c r="M1856">
        <v>99</v>
      </c>
      <c r="N1856">
        <v>99</v>
      </c>
      <c r="O1856">
        <v>99</v>
      </c>
      <c r="P1856">
        <v>99</v>
      </c>
      <c r="R1856">
        <v>0</v>
      </c>
      <c r="AN1856">
        <v>99</v>
      </c>
      <c r="AO1856">
        <v>99</v>
      </c>
      <c r="AP1856">
        <v>15</v>
      </c>
      <c r="AQ1856">
        <v>99</v>
      </c>
    </row>
    <row r="1857" spans="1:45">
      <c r="A1857">
        <v>23</v>
      </c>
      <c r="B1857">
        <v>261</v>
      </c>
      <c r="C1857">
        <v>2024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</v>
      </c>
      <c r="K1857">
        <v>99</v>
      </c>
      <c r="L1857">
        <v>8</v>
      </c>
      <c r="M1857">
        <v>99</v>
      </c>
      <c r="N1857">
        <v>99</v>
      </c>
      <c r="O1857">
        <v>99</v>
      </c>
      <c r="P1857">
        <v>99</v>
      </c>
      <c r="R1857">
        <v>0</v>
      </c>
      <c r="AN1857">
        <v>99</v>
      </c>
      <c r="AO1857">
        <v>99</v>
      </c>
      <c r="AP1857">
        <v>16</v>
      </c>
      <c r="AQ1857">
        <v>99</v>
      </c>
    </row>
    <row r="1858" spans="1:45">
      <c r="A1858">
        <v>23</v>
      </c>
      <c r="B1858">
        <v>262</v>
      </c>
      <c r="C1858">
        <v>2024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</v>
      </c>
      <c r="K1858">
        <v>99</v>
      </c>
      <c r="L1858">
        <v>8</v>
      </c>
      <c r="M1858">
        <v>99</v>
      </c>
      <c r="N1858">
        <v>99</v>
      </c>
      <c r="O1858">
        <v>99</v>
      </c>
      <c r="P1858">
        <v>99</v>
      </c>
      <c r="R1858">
        <v>0</v>
      </c>
      <c r="AN1858">
        <v>99</v>
      </c>
      <c r="AO1858">
        <v>99</v>
      </c>
      <c r="AP1858">
        <v>17</v>
      </c>
      <c r="AQ1858">
        <v>99</v>
      </c>
    </row>
    <row r="1859" spans="1:45">
      <c r="A1859">
        <v>23</v>
      </c>
      <c r="B1859">
        <v>263</v>
      </c>
      <c r="C1859">
        <v>2024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</v>
      </c>
      <c r="K1859">
        <v>99</v>
      </c>
      <c r="L1859">
        <v>8</v>
      </c>
      <c r="M1859">
        <v>99</v>
      </c>
      <c r="N1859">
        <v>99</v>
      </c>
      <c r="O1859">
        <v>99</v>
      </c>
      <c r="P1859">
        <v>99</v>
      </c>
      <c r="Q1859">
        <v>39</v>
      </c>
      <c r="R1859">
        <v>62</v>
      </c>
      <c r="S1859">
        <v>8</v>
      </c>
      <c r="T1859">
        <v>11.516129032258062</v>
      </c>
      <c r="U1859">
        <v>279.96935483870971</v>
      </c>
      <c r="V1859">
        <v>100</v>
      </c>
      <c r="W1859">
        <v>100</v>
      </c>
      <c r="X1859">
        <v>8.0645161290322562</v>
      </c>
      <c r="Y1859">
        <v>40.73785427034079</v>
      </c>
      <c r="Z1859">
        <v>0</v>
      </c>
      <c r="AA1859">
        <v>1.3765540834420584</v>
      </c>
      <c r="AC1859">
        <v>36.365931832687849</v>
      </c>
      <c r="AE1859">
        <v>2.9636711281070744</v>
      </c>
      <c r="AF1859">
        <v>4.1870463787853662</v>
      </c>
      <c r="AG1859">
        <v>548.4354838709678</v>
      </c>
      <c r="AH1859">
        <v>100</v>
      </c>
      <c r="AI1859">
        <v>100</v>
      </c>
      <c r="AJ1859">
        <v>107.94960308130408</v>
      </c>
      <c r="AK1859">
        <v>72.123890684586982</v>
      </c>
      <c r="AL1859">
        <v>38.988642111600328</v>
      </c>
      <c r="AN1859">
        <v>99</v>
      </c>
      <c r="AO1859">
        <v>99</v>
      </c>
      <c r="AP1859">
        <v>21</v>
      </c>
      <c r="AQ1859">
        <v>99</v>
      </c>
      <c r="AR1859">
        <v>193.06451612903223</v>
      </c>
      <c r="AS1859">
        <v>38.651289245486851</v>
      </c>
    </row>
    <row r="1860" spans="1:45">
      <c r="A1860">
        <v>23</v>
      </c>
      <c r="B1860">
        <v>264</v>
      </c>
      <c r="C1860">
        <v>2024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</v>
      </c>
      <c r="K1860">
        <v>99</v>
      </c>
      <c r="L1860">
        <v>8</v>
      </c>
      <c r="M1860">
        <v>99</v>
      </c>
      <c r="N1860">
        <v>99</v>
      </c>
      <c r="O1860">
        <v>99</v>
      </c>
      <c r="P1860">
        <v>99</v>
      </c>
      <c r="Q1860">
        <v>383</v>
      </c>
      <c r="R1860">
        <v>1345</v>
      </c>
      <c r="S1860">
        <v>8</v>
      </c>
      <c r="T1860">
        <v>8.4446096654275067</v>
      </c>
      <c r="U1860">
        <v>272.23665427509303</v>
      </c>
      <c r="V1860">
        <v>100</v>
      </c>
      <c r="W1860">
        <v>94.79553903345726</v>
      </c>
      <c r="X1860">
        <v>1.8587360594795537</v>
      </c>
      <c r="Y1860">
        <v>34.087043870213158</v>
      </c>
      <c r="Z1860">
        <v>0</v>
      </c>
      <c r="AA1860">
        <v>1.3274688495492803</v>
      </c>
      <c r="AC1860">
        <v>28.216598753009553</v>
      </c>
      <c r="AE1860">
        <v>26.005413766434646</v>
      </c>
      <c r="AF1860">
        <v>28.841590749979368</v>
      </c>
      <c r="AG1860">
        <v>497.17546468401486</v>
      </c>
      <c r="AH1860">
        <v>99.405204460966559</v>
      </c>
      <c r="AI1860">
        <v>100</v>
      </c>
      <c r="AJ1860">
        <v>96.331786437892262</v>
      </c>
      <c r="AK1860">
        <v>72.116699281896686</v>
      </c>
      <c r="AL1860">
        <v>19.606407086433769</v>
      </c>
      <c r="AN1860">
        <v>99</v>
      </c>
      <c r="AO1860">
        <v>99</v>
      </c>
      <c r="AP1860">
        <v>22</v>
      </c>
      <c r="AQ1860">
        <v>99</v>
      </c>
      <c r="AR1860">
        <v>194.37695167286248</v>
      </c>
      <c r="AS1860">
        <v>36.904008839311778</v>
      </c>
    </row>
    <row r="1861" spans="1:45">
      <c r="A1861">
        <v>23</v>
      </c>
      <c r="B1861">
        <v>265</v>
      </c>
      <c r="C1861">
        <v>2024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</v>
      </c>
      <c r="K1861">
        <v>99</v>
      </c>
      <c r="L1861">
        <v>8</v>
      </c>
      <c r="M1861">
        <v>99</v>
      </c>
      <c r="N1861">
        <v>99</v>
      </c>
      <c r="O1861">
        <v>99</v>
      </c>
      <c r="P1861">
        <v>99</v>
      </c>
      <c r="Q1861">
        <v>286</v>
      </c>
      <c r="R1861">
        <v>723</v>
      </c>
      <c r="S1861">
        <v>8</v>
      </c>
      <c r="T1861">
        <v>10.677731673582297</v>
      </c>
      <c r="U1861">
        <v>258.58284923928119</v>
      </c>
      <c r="V1861">
        <v>100</v>
      </c>
      <c r="W1861">
        <v>99.446749654218522</v>
      </c>
      <c r="X1861">
        <v>0.96818810511756559</v>
      </c>
      <c r="Y1861">
        <v>33.185041526165094</v>
      </c>
      <c r="Z1861">
        <v>0</v>
      </c>
      <c r="AA1861">
        <v>1.4277972859711812</v>
      </c>
      <c r="AC1861">
        <v>36.623653297071726</v>
      </c>
      <c r="AE1861">
        <v>13.327188940092164</v>
      </c>
      <c r="AF1861">
        <v>15.407988368231988</v>
      </c>
      <c r="AG1861">
        <v>507.51590594744118</v>
      </c>
      <c r="AH1861">
        <v>99.585062240663873</v>
      </c>
      <c r="AI1861">
        <v>100</v>
      </c>
      <c r="AJ1861">
        <v>89.429470011923456</v>
      </c>
      <c r="AK1861">
        <v>66.483582447754145</v>
      </c>
      <c r="AL1861">
        <v>37.383041318344361</v>
      </c>
      <c r="AN1861">
        <v>99</v>
      </c>
      <c r="AO1861">
        <v>99</v>
      </c>
      <c r="AP1861">
        <v>23</v>
      </c>
      <c r="AQ1861">
        <v>99</v>
      </c>
      <c r="AR1861">
        <v>189.11203319502076</v>
      </c>
      <c r="AS1861">
        <v>38.059159618668659</v>
      </c>
    </row>
    <row r="1862" spans="1:45">
      <c r="A1862">
        <v>23</v>
      </c>
      <c r="B1862">
        <v>266</v>
      </c>
      <c r="C1862">
        <v>2024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</v>
      </c>
      <c r="K1862">
        <v>99</v>
      </c>
      <c r="L1862">
        <v>8</v>
      </c>
      <c r="M1862">
        <v>99</v>
      </c>
      <c r="N1862">
        <v>99</v>
      </c>
      <c r="O1862">
        <v>99</v>
      </c>
      <c r="P1862">
        <v>99</v>
      </c>
      <c r="Q1862">
        <v>409</v>
      </c>
      <c r="R1862">
        <v>1288</v>
      </c>
      <c r="S1862">
        <v>8</v>
      </c>
      <c r="T1862">
        <v>7.3121118012422368</v>
      </c>
      <c r="U1862">
        <v>246.69728260869593</v>
      </c>
      <c r="V1862">
        <v>100</v>
      </c>
      <c r="W1862">
        <v>70.26397515527951</v>
      </c>
      <c r="X1862">
        <v>7.7639751552795025E-2</v>
      </c>
      <c r="Y1862">
        <v>34.517771780673407</v>
      </c>
      <c r="Z1862">
        <v>0</v>
      </c>
      <c r="AA1862">
        <v>1.5920344849170436</v>
      </c>
      <c r="AC1862">
        <v>37.418140950035152</v>
      </c>
      <c r="AE1862">
        <v>32.673769660071038</v>
      </c>
      <c r="AF1862">
        <v>33.357524615583245</v>
      </c>
      <c r="AG1862">
        <v>495.1715838509316</v>
      </c>
      <c r="AH1862">
        <v>99.844720496894396</v>
      </c>
      <c r="AI1862">
        <v>100</v>
      </c>
      <c r="AJ1862">
        <v>103.5197984183325</v>
      </c>
      <c r="AK1862">
        <v>66.693971618790741</v>
      </c>
      <c r="AL1862">
        <v>6.5166644130898161</v>
      </c>
      <c r="AN1862">
        <v>99</v>
      </c>
      <c r="AO1862">
        <v>99</v>
      </c>
      <c r="AP1862">
        <v>24</v>
      </c>
      <c r="AQ1862">
        <v>99</v>
      </c>
      <c r="AR1862">
        <v>189.27173913043475</v>
      </c>
      <c r="AS1862">
        <v>36.162137664076653</v>
      </c>
    </row>
    <row r="1863" spans="1:45">
      <c r="A1863">
        <v>23</v>
      </c>
      <c r="B1863">
        <v>267</v>
      </c>
      <c r="C1863">
        <v>2024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</v>
      </c>
      <c r="K1863">
        <v>99</v>
      </c>
      <c r="L1863">
        <v>8</v>
      </c>
      <c r="M1863">
        <v>99</v>
      </c>
      <c r="N1863">
        <v>99</v>
      </c>
      <c r="O1863">
        <v>99</v>
      </c>
      <c r="P1863">
        <v>99</v>
      </c>
      <c r="Q1863">
        <v>104</v>
      </c>
      <c r="R1863">
        <v>286</v>
      </c>
      <c r="S1863">
        <v>8</v>
      </c>
      <c r="T1863">
        <v>9.20979020979021</v>
      </c>
      <c r="U1863">
        <v>269.5664335664336</v>
      </c>
      <c r="V1863">
        <v>100</v>
      </c>
      <c r="W1863">
        <v>99.650349650349611</v>
      </c>
      <c r="X1863">
        <v>1.7482517482517479</v>
      </c>
      <c r="Y1863">
        <v>34.536480042327227</v>
      </c>
      <c r="Z1863">
        <v>0</v>
      </c>
      <c r="AA1863">
        <v>1.1426453594735928</v>
      </c>
      <c r="AC1863">
        <v>30.809761879358003</v>
      </c>
      <c r="AE1863">
        <v>17.156568686262748</v>
      </c>
      <c r="AF1863">
        <v>19.660195041293655</v>
      </c>
      <c r="AG1863">
        <v>471.3601398601399</v>
      </c>
      <c r="AH1863">
        <v>98.951048951048946</v>
      </c>
      <c r="AI1863">
        <v>100</v>
      </c>
      <c r="AJ1863">
        <v>92.27038985902098</v>
      </c>
      <c r="AK1863">
        <v>73.936562939988505</v>
      </c>
      <c r="AL1863">
        <v>26.336421466984262</v>
      </c>
      <c r="AN1863">
        <v>99</v>
      </c>
      <c r="AO1863">
        <v>99</v>
      </c>
      <c r="AP1863">
        <v>25</v>
      </c>
      <c r="AQ1863">
        <v>99</v>
      </c>
      <c r="AR1863">
        <v>192.77272727272728</v>
      </c>
      <c r="AS1863">
        <v>37.469093916399473</v>
      </c>
    </row>
    <row r="1864" spans="1:45">
      <c r="A1864">
        <v>23</v>
      </c>
      <c r="B1864">
        <v>268</v>
      </c>
      <c r="C1864">
        <v>2024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</v>
      </c>
      <c r="K1864">
        <v>99</v>
      </c>
      <c r="L1864">
        <v>8</v>
      </c>
      <c r="M1864">
        <v>99</v>
      </c>
      <c r="N1864">
        <v>99</v>
      </c>
      <c r="O1864">
        <v>99</v>
      </c>
      <c r="P1864">
        <v>99</v>
      </c>
      <c r="Q1864">
        <v>25</v>
      </c>
      <c r="R1864">
        <v>85</v>
      </c>
      <c r="S1864">
        <v>8</v>
      </c>
      <c r="T1864">
        <v>6.9647058823529404</v>
      </c>
      <c r="U1864">
        <v>302.43411764705883</v>
      </c>
      <c r="V1864">
        <v>100</v>
      </c>
      <c r="W1864">
        <v>56.470588235294123</v>
      </c>
      <c r="X1864">
        <v>14.117647058823531</v>
      </c>
      <c r="Y1864">
        <v>39.479351424856958</v>
      </c>
      <c r="Z1864">
        <v>0</v>
      </c>
      <c r="AA1864">
        <v>1.6764602682860903</v>
      </c>
      <c r="AC1864">
        <v>-6.9021208413868314</v>
      </c>
      <c r="AE1864">
        <v>26.397515527950311</v>
      </c>
      <c r="AF1864">
        <v>29.985920898076404</v>
      </c>
      <c r="AG1864">
        <v>567.62352941176482</v>
      </c>
      <c r="AH1864">
        <v>100</v>
      </c>
      <c r="AI1864">
        <v>100</v>
      </c>
      <c r="AJ1864">
        <v>92.834448027035819</v>
      </c>
      <c r="AK1864">
        <v>58.998377451507857</v>
      </c>
      <c r="AL1864">
        <v>-9.8204426704887187</v>
      </c>
      <c r="AN1864">
        <v>99</v>
      </c>
      <c r="AO1864">
        <v>99</v>
      </c>
      <c r="AP1864">
        <v>26</v>
      </c>
      <c r="AQ1864">
        <v>99</v>
      </c>
      <c r="AR1864">
        <v>201</v>
      </c>
      <c r="AS1864">
        <v>37.062557201168488</v>
      </c>
    </row>
    <row r="1865" spans="1:45">
      <c r="A1865">
        <v>23</v>
      </c>
      <c r="B1865">
        <v>269</v>
      </c>
      <c r="C1865">
        <v>2024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</v>
      </c>
      <c r="K1865">
        <v>99</v>
      </c>
      <c r="L1865">
        <v>8</v>
      </c>
      <c r="M1865">
        <v>99</v>
      </c>
      <c r="N1865">
        <v>99</v>
      </c>
      <c r="O1865">
        <v>99</v>
      </c>
      <c r="P1865">
        <v>99</v>
      </c>
      <c r="R1865">
        <v>0</v>
      </c>
      <c r="AN1865">
        <v>99</v>
      </c>
      <c r="AO1865">
        <v>99</v>
      </c>
      <c r="AP1865">
        <v>27</v>
      </c>
      <c r="AQ1865">
        <v>99</v>
      </c>
    </row>
    <row r="1866" spans="1:45">
      <c r="A1866">
        <v>23</v>
      </c>
      <c r="B1866">
        <v>270</v>
      </c>
      <c r="C1866">
        <v>2024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</v>
      </c>
      <c r="K1866">
        <v>99</v>
      </c>
      <c r="L1866">
        <v>8</v>
      </c>
      <c r="M1866">
        <v>99</v>
      </c>
      <c r="N1866">
        <v>99</v>
      </c>
      <c r="O1866">
        <v>99</v>
      </c>
      <c r="P1866">
        <v>99</v>
      </c>
      <c r="Q1866">
        <v>12</v>
      </c>
      <c r="R1866">
        <v>14</v>
      </c>
      <c r="S1866">
        <v>8</v>
      </c>
      <c r="T1866">
        <v>9.7142857142857117</v>
      </c>
      <c r="U1866">
        <v>257.4142857142856</v>
      </c>
      <c r="V1866">
        <v>100</v>
      </c>
      <c r="W1866">
        <v>100</v>
      </c>
      <c r="X1866">
        <v>0</v>
      </c>
      <c r="Y1866">
        <v>36.619547027370601</v>
      </c>
      <c r="Z1866">
        <v>0</v>
      </c>
      <c r="AA1866">
        <v>0.95831484749991902</v>
      </c>
      <c r="AC1866">
        <v>5.2338978786209217E-2</v>
      </c>
      <c r="AE1866">
        <v>5.6680161943319849</v>
      </c>
      <c r="AF1866">
        <v>7.4056721061511182</v>
      </c>
      <c r="AG1866">
        <v>496.14285714285722</v>
      </c>
      <c r="AH1866">
        <v>100</v>
      </c>
      <c r="AI1866">
        <v>100</v>
      </c>
      <c r="AJ1866">
        <v>89.993537182921443</v>
      </c>
      <c r="AK1866">
        <v>65.888469691541502</v>
      </c>
      <c r="AL1866">
        <v>-2.6858406502429055</v>
      </c>
      <c r="AN1866">
        <v>99</v>
      </c>
      <c r="AO1866">
        <v>99</v>
      </c>
      <c r="AP1866">
        <v>28</v>
      </c>
      <c r="AQ1866">
        <v>99</v>
      </c>
      <c r="AR1866">
        <v>188.42857142857139</v>
      </c>
      <c r="AS1866">
        <v>38.301979019601163</v>
      </c>
    </row>
    <row r="1867" spans="1:45">
      <c r="A1867">
        <v>23</v>
      </c>
      <c r="B1867">
        <v>271</v>
      </c>
      <c r="C1867">
        <v>2024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</v>
      </c>
      <c r="K1867">
        <v>99</v>
      </c>
      <c r="L1867">
        <v>8</v>
      </c>
      <c r="M1867">
        <v>99</v>
      </c>
      <c r="N1867">
        <v>99</v>
      </c>
      <c r="O1867">
        <v>99</v>
      </c>
      <c r="P1867">
        <v>99</v>
      </c>
      <c r="R1867">
        <v>0</v>
      </c>
      <c r="AN1867">
        <v>99</v>
      </c>
      <c r="AO1867">
        <v>99</v>
      </c>
      <c r="AP1867">
        <v>29</v>
      </c>
      <c r="AQ1867">
        <v>99</v>
      </c>
    </row>
    <row r="1868" spans="1:45">
      <c r="A1868">
        <v>23</v>
      </c>
      <c r="B1868">
        <v>272</v>
      </c>
      <c r="C1868">
        <v>2024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</v>
      </c>
      <c r="K1868">
        <v>99</v>
      </c>
      <c r="L1868">
        <v>8</v>
      </c>
      <c r="M1868">
        <v>99</v>
      </c>
      <c r="N1868">
        <v>99</v>
      </c>
      <c r="O1868">
        <v>99</v>
      </c>
      <c r="P1868">
        <v>99</v>
      </c>
      <c r="R1868">
        <v>0</v>
      </c>
      <c r="AN1868">
        <v>99</v>
      </c>
      <c r="AO1868">
        <v>99</v>
      </c>
      <c r="AP1868">
        <v>30</v>
      </c>
      <c r="AQ1868">
        <v>99</v>
      </c>
    </row>
    <row r="1869" spans="1:45">
      <c r="A1869">
        <v>23</v>
      </c>
      <c r="B1869">
        <v>273</v>
      </c>
      <c r="C1869">
        <v>2024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</v>
      </c>
      <c r="K1869">
        <v>99</v>
      </c>
      <c r="L1869">
        <v>8</v>
      </c>
      <c r="M1869">
        <v>99</v>
      </c>
      <c r="N1869">
        <v>99</v>
      </c>
      <c r="O1869">
        <v>99</v>
      </c>
      <c r="P1869">
        <v>99</v>
      </c>
      <c r="R1869">
        <v>0</v>
      </c>
      <c r="AN1869">
        <v>99</v>
      </c>
      <c r="AO1869">
        <v>99</v>
      </c>
      <c r="AP1869">
        <v>31</v>
      </c>
      <c r="AQ1869">
        <v>99</v>
      </c>
    </row>
    <row r="1870" spans="1:45">
      <c r="A1870">
        <v>23</v>
      </c>
      <c r="B1870">
        <v>274</v>
      </c>
      <c r="C1870">
        <v>2024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</v>
      </c>
      <c r="K1870">
        <v>99</v>
      </c>
      <c r="L1870">
        <v>8</v>
      </c>
      <c r="M1870">
        <v>99</v>
      </c>
      <c r="N1870">
        <v>99</v>
      </c>
      <c r="O1870">
        <v>99</v>
      </c>
      <c r="P1870">
        <v>99</v>
      </c>
      <c r="R1870">
        <v>0</v>
      </c>
      <c r="AN1870">
        <v>99</v>
      </c>
      <c r="AO1870">
        <v>99</v>
      </c>
      <c r="AP1870">
        <v>32</v>
      </c>
      <c r="AQ1870">
        <v>99</v>
      </c>
    </row>
    <row r="1871" spans="1:45">
      <c r="A1871">
        <v>23</v>
      </c>
      <c r="B1871">
        <v>275</v>
      </c>
      <c r="C1871">
        <v>2024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</v>
      </c>
      <c r="K1871">
        <v>99</v>
      </c>
      <c r="L1871">
        <v>8</v>
      </c>
      <c r="M1871">
        <v>99</v>
      </c>
      <c r="N1871">
        <v>99</v>
      </c>
      <c r="O1871">
        <v>99</v>
      </c>
      <c r="P1871">
        <v>99</v>
      </c>
      <c r="R1871">
        <v>0</v>
      </c>
      <c r="AN1871">
        <v>99</v>
      </c>
      <c r="AO1871">
        <v>99</v>
      </c>
      <c r="AP1871">
        <v>33</v>
      </c>
      <c r="AQ1871">
        <v>99</v>
      </c>
    </row>
    <row r="1872" spans="1:45">
      <c r="A1872">
        <v>23</v>
      </c>
      <c r="B1872">
        <v>276</v>
      </c>
      <c r="C1872">
        <v>2024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</v>
      </c>
      <c r="K1872">
        <v>99</v>
      </c>
      <c r="L1872">
        <v>8</v>
      </c>
      <c r="M1872">
        <v>99</v>
      </c>
      <c r="N1872">
        <v>99</v>
      </c>
      <c r="O1872">
        <v>99</v>
      </c>
      <c r="P1872">
        <v>99</v>
      </c>
      <c r="Q1872">
        <v>1</v>
      </c>
      <c r="R1872">
        <v>5</v>
      </c>
      <c r="S1872">
        <v>8</v>
      </c>
      <c r="T1872">
        <v>9.4</v>
      </c>
      <c r="U1872">
        <v>308.22000000000008</v>
      </c>
      <c r="V1872">
        <v>100</v>
      </c>
      <c r="W1872">
        <v>100</v>
      </c>
      <c r="X1872">
        <v>0</v>
      </c>
      <c r="Y1872">
        <v>20.914530833848456</v>
      </c>
      <c r="Z1872">
        <v>0</v>
      </c>
      <c r="AA1872">
        <v>1.3564659966250483</v>
      </c>
      <c r="AC1872">
        <v>75.474491640980659</v>
      </c>
      <c r="AE1872">
        <v>45.454545454545446</v>
      </c>
      <c r="AF1872">
        <v>45.671694870047119</v>
      </c>
      <c r="AG1872">
        <v>473</v>
      </c>
      <c r="AH1872">
        <v>100</v>
      </c>
      <c r="AI1872">
        <v>100</v>
      </c>
      <c r="AJ1872">
        <v>27.856776554368249</v>
      </c>
      <c r="AK1872">
        <v>47.208138091866289</v>
      </c>
      <c r="AL1872">
        <v>-21.17143106879352</v>
      </c>
      <c r="AN1872">
        <v>99</v>
      </c>
      <c r="AO1872">
        <v>99</v>
      </c>
      <c r="AP1872">
        <v>34</v>
      </c>
      <c r="AQ1872">
        <v>99</v>
      </c>
      <c r="AR1872">
        <v>201</v>
      </c>
      <c r="AS1872">
        <v>37.900007966023296</v>
      </c>
    </row>
    <row r="1873" spans="1:45">
      <c r="A1873">
        <v>23</v>
      </c>
      <c r="B1873">
        <v>277</v>
      </c>
      <c r="C1873">
        <v>2024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</v>
      </c>
      <c r="K1873">
        <v>99</v>
      </c>
      <c r="L1873">
        <v>8</v>
      </c>
      <c r="M1873">
        <v>99</v>
      </c>
      <c r="N1873">
        <v>99</v>
      </c>
      <c r="O1873">
        <v>99</v>
      </c>
      <c r="P1873">
        <v>99</v>
      </c>
      <c r="R1873">
        <v>0</v>
      </c>
      <c r="AN1873">
        <v>99</v>
      </c>
      <c r="AO1873">
        <v>99</v>
      </c>
      <c r="AP1873">
        <v>39</v>
      </c>
      <c r="AQ1873">
        <v>99</v>
      </c>
    </row>
    <row r="1874" spans="1:45">
      <c r="A1874">
        <v>23</v>
      </c>
      <c r="B1874">
        <v>278</v>
      </c>
      <c r="C1874">
        <v>2024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</v>
      </c>
      <c r="K1874">
        <v>99</v>
      </c>
      <c r="L1874">
        <v>8</v>
      </c>
      <c r="M1874">
        <v>99</v>
      </c>
      <c r="N1874">
        <v>99</v>
      </c>
      <c r="O1874">
        <v>99</v>
      </c>
      <c r="P1874">
        <v>99</v>
      </c>
      <c r="R1874">
        <v>0</v>
      </c>
      <c r="AN1874">
        <v>99</v>
      </c>
      <c r="AO1874">
        <v>99</v>
      </c>
      <c r="AP1874">
        <v>40</v>
      </c>
      <c r="AQ1874">
        <v>99</v>
      </c>
    </row>
    <row r="1875" spans="1:45">
      <c r="A1875">
        <v>23</v>
      </c>
      <c r="B1875">
        <v>279</v>
      </c>
      <c r="C1875">
        <v>2024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</v>
      </c>
      <c r="K1875">
        <v>99</v>
      </c>
      <c r="L1875">
        <v>8</v>
      </c>
      <c r="M1875">
        <v>99</v>
      </c>
      <c r="N1875">
        <v>99</v>
      </c>
      <c r="O1875">
        <v>99</v>
      </c>
      <c r="P1875">
        <v>99</v>
      </c>
      <c r="Q1875">
        <v>130</v>
      </c>
      <c r="R1875">
        <v>533</v>
      </c>
      <c r="S1875">
        <v>8</v>
      </c>
      <c r="T1875">
        <v>9.0619136960600386</v>
      </c>
      <c r="U1875">
        <v>273.36341463414647</v>
      </c>
      <c r="V1875">
        <v>100</v>
      </c>
      <c r="W1875">
        <v>94.559099437148191</v>
      </c>
      <c r="X1875">
        <v>1.5009380863039401</v>
      </c>
      <c r="Y1875">
        <v>33.169034831333725</v>
      </c>
      <c r="Z1875">
        <v>0</v>
      </c>
      <c r="AA1875">
        <v>1.6096314518976476</v>
      </c>
      <c r="AC1875">
        <v>34.978625253620805</v>
      </c>
      <c r="AE1875">
        <v>16.89381933438986</v>
      </c>
      <c r="AF1875">
        <v>20.112503699417388</v>
      </c>
      <c r="AG1875">
        <v>495.02626641651034</v>
      </c>
      <c r="AH1875">
        <v>99.24953095684802</v>
      </c>
      <c r="AI1875">
        <v>100</v>
      </c>
      <c r="AJ1875">
        <v>96.451599934696645</v>
      </c>
      <c r="AK1875">
        <v>59.828626629020313</v>
      </c>
      <c r="AL1875">
        <v>10.186378808367648</v>
      </c>
      <c r="AN1875">
        <v>99</v>
      </c>
      <c r="AO1875">
        <v>99</v>
      </c>
      <c r="AP1875">
        <v>98</v>
      </c>
      <c r="AQ1875">
        <v>99</v>
      </c>
      <c r="AR1875">
        <v>193.72232645403381</v>
      </c>
      <c r="AS1875">
        <v>37.429537658041554</v>
      </c>
    </row>
    <row r="1876" spans="1:45">
      <c r="A1876">
        <v>23</v>
      </c>
      <c r="B1876">
        <v>280</v>
      </c>
      <c r="C1876">
        <v>2024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</v>
      </c>
      <c r="K1876">
        <v>99</v>
      </c>
      <c r="L1876">
        <v>8</v>
      </c>
      <c r="M1876">
        <v>99</v>
      </c>
      <c r="N1876">
        <v>99</v>
      </c>
      <c r="O1876">
        <v>99</v>
      </c>
      <c r="P1876">
        <v>99</v>
      </c>
      <c r="Q1876">
        <v>7</v>
      </c>
      <c r="R1876">
        <v>9</v>
      </c>
      <c r="S1876">
        <v>8</v>
      </c>
      <c r="T1876">
        <v>8.2222222222222232</v>
      </c>
      <c r="U1876">
        <v>285.5</v>
      </c>
      <c r="V1876">
        <v>100</v>
      </c>
      <c r="W1876">
        <v>88.8888888888889</v>
      </c>
      <c r="X1876">
        <v>0</v>
      </c>
      <c r="Y1876">
        <v>47.517295096978494</v>
      </c>
      <c r="Z1876">
        <v>0</v>
      </c>
      <c r="AA1876">
        <v>2.0427529234278072</v>
      </c>
      <c r="AC1876">
        <v>35.222277590158136</v>
      </c>
      <c r="AE1876">
        <v>9.375</v>
      </c>
      <c r="AF1876">
        <v>12.311695032198712</v>
      </c>
      <c r="AG1876">
        <v>591.1111111111112</v>
      </c>
      <c r="AH1876">
        <v>100</v>
      </c>
      <c r="AI1876">
        <v>0</v>
      </c>
      <c r="AJ1876">
        <v>50.176232630476754</v>
      </c>
      <c r="AK1876">
        <v>53.832693755319696</v>
      </c>
      <c r="AL1876">
        <v>11.466689129699752</v>
      </c>
      <c r="AN1876">
        <v>99</v>
      </c>
      <c r="AO1876">
        <v>99</v>
      </c>
      <c r="AP1876">
        <v>99</v>
      </c>
      <c r="AQ1876">
        <v>99</v>
      </c>
      <c r="AR1876">
        <v>195</v>
      </c>
      <c r="AS1876">
        <v>38.161718874406205</v>
      </c>
    </row>
    <row r="1877" spans="1:45">
      <c r="A1877">
        <v>23</v>
      </c>
      <c r="B1877">
        <v>281</v>
      </c>
      <c r="C1877">
        <v>2024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</v>
      </c>
      <c r="K1877">
        <v>99</v>
      </c>
      <c r="L1877">
        <v>9</v>
      </c>
      <c r="M1877">
        <v>99</v>
      </c>
      <c r="N1877">
        <v>99</v>
      </c>
      <c r="O1877">
        <v>99</v>
      </c>
      <c r="P1877">
        <v>99</v>
      </c>
      <c r="Q1877">
        <v>1</v>
      </c>
      <c r="R1877">
        <v>1</v>
      </c>
      <c r="S1877">
        <v>9</v>
      </c>
      <c r="T1877">
        <v>11</v>
      </c>
      <c r="U1877">
        <v>255.8</v>
      </c>
      <c r="V1877">
        <v>100</v>
      </c>
      <c r="W1877">
        <v>100</v>
      </c>
      <c r="X1877">
        <v>0</v>
      </c>
      <c r="Y1877">
        <v>0</v>
      </c>
      <c r="Z1877">
        <v>0</v>
      </c>
      <c r="AA1877">
        <v>0</v>
      </c>
      <c r="AE1877">
        <v>1.0443864229765013E-2</v>
      </c>
      <c r="AF1877">
        <v>1.2188624249301299E-2</v>
      </c>
      <c r="AG1877">
        <v>432</v>
      </c>
      <c r="AH1877">
        <v>100</v>
      </c>
      <c r="AI1877">
        <v>0</v>
      </c>
      <c r="AJ1877">
        <v>0</v>
      </c>
      <c r="AN1877">
        <v>99</v>
      </c>
      <c r="AO1877">
        <v>99</v>
      </c>
      <c r="AP1877">
        <v>1</v>
      </c>
      <c r="AQ1877">
        <v>99</v>
      </c>
      <c r="AR1877">
        <v>184</v>
      </c>
      <c r="AS1877">
        <v>41.094764526999263</v>
      </c>
    </row>
    <row r="1878" spans="1:45">
      <c r="A1878">
        <v>23</v>
      </c>
      <c r="B1878">
        <v>282</v>
      </c>
      <c r="C1878">
        <v>2024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</v>
      </c>
      <c r="K1878">
        <v>99</v>
      </c>
      <c r="L1878">
        <v>9</v>
      </c>
      <c r="M1878">
        <v>99</v>
      </c>
      <c r="N1878">
        <v>99</v>
      </c>
      <c r="O1878">
        <v>99</v>
      </c>
      <c r="P1878">
        <v>99</v>
      </c>
      <c r="R1878">
        <v>0</v>
      </c>
      <c r="AN1878">
        <v>99</v>
      </c>
      <c r="AO1878">
        <v>99</v>
      </c>
      <c r="AP1878">
        <v>2</v>
      </c>
      <c r="AQ1878">
        <v>99</v>
      </c>
    </row>
    <row r="1879" spans="1:45">
      <c r="A1879">
        <v>23</v>
      </c>
      <c r="B1879">
        <v>283</v>
      </c>
      <c r="C1879">
        <v>2024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</v>
      </c>
      <c r="K1879">
        <v>99</v>
      </c>
      <c r="L1879">
        <v>9</v>
      </c>
      <c r="M1879">
        <v>99</v>
      </c>
      <c r="N1879">
        <v>99</v>
      </c>
      <c r="O1879">
        <v>99</v>
      </c>
      <c r="P1879">
        <v>99</v>
      </c>
      <c r="R1879">
        <v>0</v>
      </c>
      <c r="AN1879">
        <v>99</v>
      </c>
      <c r="AO1879">
        <v>99</v>
      </c>
      <c r="AP1879">
        <v>3</v>
      </c>
      <c r="AQ1879">
        <v>99</v>
      </c>
    </row>
    <row r="1880" spans="1:45">
      <c r="A1880">
        <v>23</v>
      </c>
      <c r="B1880">
        <v>284</v>
      </c>
      <c r="C1880">
        <v>2024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</v>
      </c>
      <c r="K1880">
        <v>99</v>
      </c>
      <c r="L1880">
        <v>9</v>
      </c>
      <c r="M1880">
        <v>99</v>
      </c>
      <c r="N1880">
        <v>99</v>
      </c>
      <c r="O1880">
        <v>99</v>
      </c>
      <c r="P1880">
        <v>99</v>
      </c>
      <c r="R1880">
        <v>0</v>
      </c>
      <c r="AN1880">
        <v>99</v>
      </c>
      <c r="AO1880">
        <v>99</v>
      </c>
      <c r="AP1880">
        <v>4</v>
      </c>
      <c r="AQ1880">
        <v>99</v>
      </c>
    </row>
    <row r="1881" spans="1:45">
      <c r="A1881">
        <v>23</v>
      </c>
      <c r="B1881">
        <v>285</v>
      </c>
      <c r="C1881">
        <v>2024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</v>
      </c>
      <c r="K1881">
        <v>99</v>
      </c>
      <c r="L1881">
        <v>9</v>
      </c>
      <c r="M1881">
        <v>99</v>
      </c>
      <c r="N1881">
        <v>99</v>
      </c>
      <c r="O1881">
        <v>99</v>
      </c>
      <c r="P1881">
        <v>99</v>
      </c>
      <c r="R1881">
        <v>0</v>
      </c>
      <c r="AN1881">
        <v>99</v>
      </c>
      <c r="AO1881">
        <v>99</v>
      </c>
      <c r="AP1881">
        <v>5</v>
      </c>
      <c r="AQ1881">
        <v>99</v>
      </c>
    </row>
    <row r="1882" spans="1:45">
      <c r="A1882">
        <v>23</v>
      </c>
      <c r="B1882">
        <v>286</v>
      </c>
      <c r="C1882">
        <v>2024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</v>
      </c>
      <c r="K1882">
        <v>99</v>
      </c>
      <c r="L1882">
        <v>9</v>
      </c>
      <c r="M1882">
        <v>99</v>
      </c>
      <c r="N1882">
        <v>99</v>
      </c>
      <c r="O1882">
        <v>99</v>
      </c>
      <c r="P1882">
        <v>99</v>
      </c>
      <c r="R1882">
        <v>0</v>
      </c>
      <c r="AN1882">
        <v>99</v>
      </c>
      <c r="AO1882">
        <v>99</v>
      </c>
      <c r="AP1882">
        <v>6</v>
      </c>
      <c r="AQ1882">
        <v>99</v>
      </c>
    </row>
    <row r="1883" spans="1:45">
      <c r="A1883">
        <v>23</v>
      </c>
      <c r="B1883">
        <v>287</v>
      </c>
      <c r="C1883">
        <v>2024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</v>
      </c>
      <c r="K1883">
        <v>99</v>
      </c>
      <c r="L1883">
        <v>9</v>
      </c>
      <c r="M1883">
        <v>99</v>
      </c>
      <c r="N1883">
        <v>99</v>
      </c>
      <c r="O1883">
        <v>99</v>
      </c>
      <c r="P1883">
        <v>99</v>
      </c>
      <c r="R1883">
        <v>0</v>
      </c>
      <c r="AN1883">
        <v>99</v>
      </c>
      <c r="AO1883">
        <v>99</v>
      </c>
      <c r="AP1883">
        <v>7</v>
      </c>
      <c r="AQ1883">
        <v>99</v>
      </c>
    </row>
    <row r="1884" spans="1:45">
      <c r="A1884">
        <v>23</v>
      </c>
      <c r="B1884">
        <v>288</v>
      </c>
      <c r="C1884">
        <v>2024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</v>
      </c>
      <c r="K1884">
        <v>99</v>
      </c>
      <c r="L1884">
        <v>9</v>
      </c>
      <c r="M1884">
        <v>99</v>
      </c>
      <c r="N1884">
        <v>99</v>
      </c>
      <c r="O1884">
        <v>99</v>
      </c>
      <c r="P1884">
        <v>99</v>
      </c>
      <c r="R1884">
        <v>0</v>
      </c>
      <c r="AN1884">
        <v>99</v>
      </c>
      <c r="AO1884">
        <v>99</v>
      </c>
      <c r="AP1884">
        <v>8</v>
      </c>
      <c r="AQ1884">
        <v>99</v>
      </c>
    </row>
    <row r="1885" spans="1:45">
      <c r="A1885">
        <v>23</v>
      </c>
      <c r="B1885">
        <v>289</v>
      </c>
      <c r="C1885">
        <v>2024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</v>
      </c>
      <c r="K1885">
        <v>99</v>
      </c>
      <c r="L1885">
        <v>9</v>
      </c>
      <c r="M1885">
        <v>99</v>
      </c>
      <c r="N1885">
        <v>99</v>
      </c>
      <c r="O1885">
        <v>99</v>
      </c>
      <c r="P1885">
        <v>99</v>
      </c>
      <c r="R1885">
        <v>0</v>
      </c>
      <c r="AN1885">
        <v>99</v>
      </c>
      <c r="AO1885">
        <v>99</v>
      </c>
      <c r="AP1885">
        <v>9</v>
      </c>
      <c r="AQ1885">
        <v>99</v>
      </c>
    </row>
    <row r="1886" spans="1:45">
      <c r="A1886">
        <v>23</v>
      </c>
      <c r="B1886">
        <v>290</v>
      </c>
      <c r="C1886">
        <v>2024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</v>
      </c>
      <c r="K1886">
        <v>99</v>
      </c>
      <c r="L1886">
        <v>9</v>
      </c>
      <c r="M1886">
        <v>99</v>
      </c>
      <c r="N1886">
        <v>99</v>
      </c>
      <c r="O1886">
        <v>99</v>
      </c>
      <c r="P1886">
        <v>99</v>
      </c>
      <c r="R1886">
        <v>0</v>
      </c>
      <c r="AN1886">
        <v>99</v>
      </c>
      <c r="AO1886">
        <v>99</v>
      </c>
      <c r="AP1886">
        <v>10</v>
      </c>
      <c r="AQ1886">
        <v>99</v>
      </c>
    </row>
    <row r="1887" spans="1:45">
      <c r="A1887">
        <v>23</v>
      </c>
      <c r="B1887">
        <v>291</v>
      </c>
      <c r="C1887">
        <v>2024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</v>
      </c>
      <c r="K1887">
        <v>99</v>
      </c>
      <c r="L1887">
        <v>9</v>
      </c>
      <c r="M1887">
        <v>99</v>
      </c>
      <c r="N1887">
        <v>99</v>
      </c>
      <c r="O1887">
        <v>99</v>
      </c>
      <c r="P1887">
        <v>99</v>
      </c>
      <c r="R1887">
        <v>0</v>
      </c>
      <c r="AN1887">
        <v>99</v>
      </c>
      <c r="AO1887">
        <v>99</v>
      </c>
      <c r="AP1887">
        <v>11</v>
      </c>
      <c r="AQ1887">
        <v>99</v>
      </c>
    </row>
    <row r="1888" spans="1:45">
      <c r="A1888">
        <v>23</v>
      </c>
      <c r="B1888">
        <v>292</v>
      </c>
      <c r="C1888">
        <v>2024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</v>
      </c>
      <c r="K1888">
        <v>99</v>
      </c>
      <c r="L1888">
        <v>9</v>
      </c>
      <c r="M1888">
        <v>99</v>
      </c>
      <c r="N1888">
        <v>99</v>
      </c>
      <c r="O1888">
        <v>99</v>
      </c>
      <c r="P1888">
        <v>99</v>
      </c>
      <c r="R1888">
        <v>0</v>
      </c>
      <c r="AN1888">
        <v>99</v>
      </c>
      <c r="AO1888">
        <v>99</v>
      </c>
      <c r="AP1888">
        <v>12</v>
      </c>
      <c r="AQ1888">
        <v>99</v>
      </c>
    </row>
    <row r="1889" spans="1:45">
      <c r="A1889">
        <v>23</v>
      </c>
      <c r="B1889">
        <v>293</v>
      </c>
      <c r="C1889">
        <v>2024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</v>
      </c>
      <c r="K1889">
        <v>99</v>
      </c>
      <c r="L1889">
        <v>9</v>
      </c>
      <c r="M1889">
        <v>99</v>
      </c>
      <c r="N1889">
        <v>99</v>
      </c>
      <c r="O1889">
        <v>99</v>
      </c>
      <c r="P1889">
        <v>99</v>
      </c>
      <c r="R1889">
        <v>0</v>
      </c>
      <c r="AN1889">
        <v>99</v>
      </c>
      <c r="AO1889">
        <v>99</v>
      </c>
      <c r="AP1889">
        <v>13</v>
      </c>
      <c r="AQ1889">
        <v>99</v>
      </c>
    </row>
    <row r="1890" spans="1:45">
      <c r="A1890">
        <v>23</v>
      </c>
      <c r="B1890">
        <v>294</v>
      </c>
      <c r="C1890">
        <v>2024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</v>
      </c>
      <c r="K1890">
        <v>99</v>
      </c>
      <c r="L1890">
        <v>9</v>
      </c>
      <c r="M1890">
        <v>99</v>
      </c>
      <c r="N1890">
        <v>99</v>
      </c>
      <c r="O1890">
        <v>99</v>
      </c>
      <c r="P1890">
        <v>99</v>
      </c>
      <c r="R1890">
        <v>0</v>
      </c>
      <c r="AN1890">
        <v>99</v>
      </c>
      <c r="AO1890">
        <v>99</v>
      </c>
      <c r="AP1890">
        <v>14</v>
      </c>
      <c r="AQ1890">
        <v>99</v>
      </c>
    </row>
    <row r="1891" spans="1:45">
      <c r="A1891">
        <v>23</v>
      </c>
      <c r="B1891">
        <v>295</v>
      </c>
      <c r="C1891">
        <v>2024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</v>
      </c>
      <c r="K1891">
        <v>99</v>
      </c>
      <c r="L1891">
        <v>9</v>
      </c>
      <c r="M1891">
        <v>99</v>
      </c>
      <c r="N1891">
        <v>99</v>
      </c>
      <c r="O1891">
        <v>99</v>
      </c>
      <c r="P1891">
        <v>99</v>
      </c>
      <c r="Q1891">
        <v>1</v>
      </c>
      <c r="R1891">
        <v>1</v>
      </c>
      <c r="S1891">
        <v>9</v>
      </c>
      <c r="T1891">
        <v>13</v>
      </c>
      <c r="U1891">
        <v>343.2</v>
      </c>
      <c r="V1891">
        <v>100</v>
      </c>
      <c r="W1891">
        <v>100</v>
      </c>
      <c r="X1891">
        <v>0</v>
      </c>
      <c r="Y1891">
        <v>0</v>
      </c>
      <c r="Z1891">
        <v>0</v>
      </c>
      <c r="AA1891">
        <v>0</v>
      </c>
      <c r="AE1891">
        <v>33.333333333333343</v>
      </c>
      <c r="AF1891">
        <v>41.848555054261681</v>
      </c>
      <c r="AG1891">
        <v>684</v>
      </c>
      <c r="AH1891">
        <v>100</v>
      </c>
      <c r="AI1891">
        <v>0</v>
      </c>
      <c r="AJ1891">
        <v>0</v>
      </c>
      <c r="AN1891">
        <v>99</v>
      </c>
      <c r="AO1891">
        <v>99</v>
      </c>
      <c r="AP1891">
        <v>15</v>
      </c>
      <c r="AQ1891">
        <v>99</v>
      </c>
      <c r="AR1891">
        <v>194</v>
      </c>
      <c r="AS1891">
        <v>46.977394970597345</v>
      </c>
    </row>
    <row r="1892" spans="1:45">
      <c r="A1892">
        <v>23</v>
      </c>
      <c r="B1892">
        <v>296</v>
      </c>
      <c r="C1892">
        <v>2024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</v>
      </c>
      <c r="K1892">
        <v>99</v>
      </c>
      <c r="L1892">
        <v>9</v>
      </c>
      <c r="M1892">
        <v>99</v>
      </c>
      <c r="N1892">
        <v>99</v>
      </c>
      <c r="O1892">
        <v>99</v>
      </c>
      <c r="P1892">
        <v>99</v>
      </c>
      <c r="R1892">
        <v>0</v>
      </c>
      <c r="AN1892">
        <v>99</v>
      </c>
      <c r="AO1892">
        <v>99</v>
      </c>
      <c r="AP1892">
        <v>16</v>
      </c>
      <c r="AQ1892">
        <v>99</v>
      </c>
    </row>
    <row r="1893" spans="1:45">
      <c r="A1893">
        <v>23</v>
      </c>
      <c r="B1893">
        <v>297</v>
      </c>
      <c r="C1893">
        <v>2024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</v>
      </c>
      <c r="K1893">
        <v>99</v>
      </c>
      <c r="L1893">
        <v>9</v>
      </c>
      <c r="M1893">
        <v>99</v>
      </c>
      <c r="N1893">
        <v>99</v>
      </c>
      <c r="O1893">
        <v>99</v>
      </c>
      <c r="P1893">
        <v>99</v>
      </c>
      <c r="R1893">
        <v>0</v>
      </c>
      <c r="AN1893">
        <v>99</v>
      </c>
      <c r="AO1893">
        <v>99</v>
      </c>
      <c r="AP1893">
        <v>17</v>
      </c>
      <c r="AQ1893">
        <v>99</v>
      </c>
    </row>
    <row r="1894" spans="1:45">
      <c r="A1894">
        <v>23</v>
      </c>
      <c r="B1894">
        <v>298</v>
      </c>
      <c r="C1894">
        <v>2024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</v>
      </c>
      <c r="K1894">
        <v>99</v>
      </c>
      <c r="L1894">
        <v>9</v>
      </c>
      <c r="M1894">
        <v>99</v>
      </c>
      <c r="N1894">
        <v>99</v>
      </c>
      <c r="O1894">
        <v>99</v>
      </c>
      <c r="P1894">
        <v>99</v>
      </c>
      <c r="Q1894">
        <v>9</v>
      </c>
      <c r="R1894">
        <v>11</v>
      </c>
      <c r="S1894">
        <v>9</v>
      </c>
      <c r="T1894">
        <v>12.81818181818182</v>
      </c>
      <c r="U1894">
        <v>327.67272727272712</v>
      </c>
      <c r="V1894">
        <v>100</v>
      </c>
      <c r="W1894">
        <v>100</v>
      </c>
      <c r="X1894">
        <v>36.363636363636367</v>
      </c>
      <c r="Y1894">
        <v>36.319643843595635</v>
      </c>
      <c r="Z1894">
        <v>0</v>
      </c>
      <c r="AA1894">
        <v>1.6414063713879776</v>
      </c>
      <c r="AC1894">
        <v>66.417588720418919</v>
      </c>
      <c r="AE1894">
        <v>0.52581261950286806</v>
      </c>
      <c r="AF1894">
        <v>0.86943789744810607</v>
      </c>
      <c r="AG1894">
        <v>585.81818181818187</v>
      </c>
      <c r="AH1894">
        <v>100</v>
      </c>
      <c r="AI1894">
        <v>100</v>
      </c>
      <c r="AJ1894">
        <v>89.233929728976818</v>
      </c>
      <c r="AK1894">
        <v>80.990826313668506</v>
      </c>
      <c r="AL1894">
        <v>69.368404313285453</v>
      </c>
      <c r="AN1894">
        <v>99</v>
      </c>
      <c r="AO1894">
        <v>99</v>
      </c>
      <c r="AP1894">
        <v>21</v>
      </c>
      <c r="AQ1894">
        <v>99</v>
      </c>
      <c r="AR1894">
        <v>197.18181818181819</v>
      </c>
      <c r="AS1894">
        <v>42.562263053929676</v>
      </c>
    </row>
    <row r="1895" spans="1:45">
      <c r="A1895">
        <v>23</v>
      </c>
      <c r="B1895">
        <v>299</v>
      </c>
      <c r="C1895">
        <v>2024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</v>
      </c>
      <c r="K1895">
        <v>99</v>
      </c>
      <c r="L1895">
        <v>9</v>
      </c>
      <c r="M1895">
        <v>99</v>
      </c>
      <c r="N1895">
        <v>99</v>
      </c>
      <c r="O1895">
        <v>99</v>
      </c>
      <c r="P1895">
        <v>99</v>
      </c>
      <c r="Q1895">
        <v>151</v>
      </c>
      <c r="R1895">
        <v>439</v>
      </c>
      <c r="S1895">
        <v>9</v>
      </c>
      <c r="T1895">
        <v>9.1298405466970429</v>
      </c>
      <c r="U1895">
        <v>292.72482915717558</v>
      </c>
      <c r="V1895">
        <v>100</v>
      </c>
      <c r="W1895">
        <v>97.038724373576358</v>
      </c>
      <c r="X1895">
        <v>4.7835990888382689</v>
      </c>
      <c r="Y1895">
        <v>31.909150627421607</v>
      </c>
      <c r="Z1895">
        <v>0</v>
      </c>
      <c r="AA1895">
        <v>1.3360253575047978</v>
      </c>
      <c r="AC1895">
        <v>36.616679764980638</v>
      </c>
      <c r="AE1895">
        <v>8.4880123743232794</v>
      </c>
      <c r="AF1895">
        <v>10.122188215411201</v>
      </c>
      <c r="AG1895">
        <v>483.53986332574033</v>
      </c>
      <c r="AH1895">
        <v>98.861047835990902</v>
      </c>
      <c r="AI1895">
        <v>100</v>
      </c>
      <c r="AJ1895">
        <v>92.722023789676285</v>
      </c>
      <c r="AK1895">
        <v>71.343941911739279</v>
      </c>
      <c r="AL1895">
        <v>28.193119976182153</v>
      </c>
      <c r="AN1895">
        <v>99</v>
      </c>
      <c r="AO1895">
        <v>99</v>
      </c>
      <c r="AP1895">
        <v>22</v>
      </c>
      <c r="AQ1895">
        <v>99</v>
      </c>
      <c r="AR1895">
        <v>193.65603644646924</v>
      </c>
      <c r="AS1895">
        <v>40.171073010257615</v>
      </c>
    </row>
    <row r="1896" spans="1:45">
      <c r="A1896">
        <v>23</v>
      </c>
      <c r="B1896">
        <v>300</v>
      </c>
      <c r="C1896">
        <v>2024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</v>
      </c>
      <c r="K1896">
        <v>99</v>
      </c>
      <c r="L1896">
        <v>9</v>
      </c>
      <c r="M1896">
        <v>99</v>
      </c>
      <c r="N1896">
        <v>99</v>
      </c>
      <c r="O1896">
        <v>99</v>
      </c>
      <c r="P1896">
        <v>99</v>
      </c>
      <c r="Q1896">
        <v>91</v>
      </c>
      <c r="R1896">
        <v>194</v>
      </c>
      <c r="S1896">
        <v>9</v>
      </c>
      <c r="T1896">
        <v>11.469072164948455</v>
      </c>
      <c r="U1896">
        <v>274.87783505154658</v>
      </c>
      <c r="V1896">
        <v>100</v>
      </c>
      <c r="W1896">
        <v>100</v>
      </c>
      <c r="X1896">
        <v>2.577319587628867</v>
      </c>
      <c r="Y1896">
        <v>34.572922684404006</v>
      </c>
      <c r="Z1896">
        <v>0</v>
      </c>
      <c r="AA1896">
        <v>1.3964506424697112</v>
      </c>
      <c r="AC1896">
        <v>30.963646850583796</v>
      </c>
      <c r="AE1896">
        <v>3.5760368663594488</v>
      </c>
      <c r="AF1896">
        <v>4.3949038654184278</v>
      </c>
      <c r="AG1896">
        <v>508.32474226804118</v>
      </c>
      <c r="AH1896">
        <v>99.484536082474222</v>
      </c>
      <c r="AI1896">
        <v>100</v>
      </c>
      <c r="AJ1896">
        <v>90.280848776811027</v>
      </c>
      <c r="AK1896">
        <v>54.741050017553711</v>
      </c>
      <c r="AL1896">
        <v>54.286478512507394</v>
      </c>
      <c r="AN1896">
        <v>99</v>
      </c>
      <c r="AO1896">
        <v>99</v>
      </c>
      <c r="AP1896">
        <v>23</v>
      </c>
      <c r="AQ1896">
        <v>99</v>
      </c>
      <c r="AR1896">
        <v>187.68556701030937</v>
      </c>
      <c r="AS1896">
        <v>41.386292307299676</v>
      </c>
    </row>
    <row r="1897" spans="1:45">
      <c r="A1897">
        <v>23</v>
      </c>
      <c r="B1897">
        <v>301</v>
      </c>
      <c r="C1897">
        <v>2024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</v>
      </c>
      <c r="K1897">
        <v>99</v>
      </c>
      <c r="L1897">
        <v>9</v>
      </c>
      <c r="M1897">
        <v>99</v>
      </c>
      <c r="N1897">
        <v>99</v>
      </c>
      <c r="O1897">
        <v>99</v>
      </c>
      <c r="P1897">
        <v>99</v>
      </c>
      <c r="Q1897">
        <v>278</v>
      </c>
      <c r="R1897">
        <v>874</v>
      </c>
      <c r="S1897">
        <v>9</v>
      </c>
      <c r="T1897">
        <v>8.0022883295194518</v>
      </c>
      <c r="U1897">
        <v>265.74130434782654</v>
      </c>
      <c r="V1897">
        <v>100</v>
      </c>
      <c r="W1897">
        <v>87.643020594965677</v>
      </c>
      <c r="X1897">
        <v>1.6018306636155604</v>
      </c>
      <c r="Y1897">
        <v>34.992832200212618</v>
      </c>
      <c r="Z1897">
        <v>0</v>
      </c>
      <c r="AA1897">
        <v>1.4334973568217184</v>
      </c>
      <c r="AC1897">
        <v>43.41737604130924</v>
      </c>
      <c r="AE1897">
        <v>22.171486555048201</v>
      </c>
      <c r="AF1897">
        <v>24.382828353876526</v>
      </c>
      <c r="AG1897">
        <v>471.44393592677346</v>
      </c>
      <c r="AH1897">
        <v>99.54233409610984</v>
      </c>
      <c r="AI1897">
        <v>100</v>
      </c>
      <c r="AJ1897">
        <v>101.08526518990314</v>
      </c>
      <c r="AK1897">
        <v>75.487375348461583</v>
      </c>
      <c r="AL1897">
        <v>29.267967753736119</v>
      </c>
      <c r="AN1897">
        <v>99</v>
      </c>
      <c r="AO1897">
        <v>99</v>
      </c>
      <c r="AP1897">
        <v>24</v>
      </c>
      <c r="AQ1897">
        <v>99</v>
      </c>
      <c r="AR1897">
        <v>188.85583524027464</v>
      </c>
      <c r="AS1897">
        <v>39.284859432664724</v>
      </c>
    </row>
    <row r="1898" spans="1:45">
      <c r="A1898">
        <v>23</v>
      </c>
      <c r="B1898">
        <v>302</v>
      </c>
      <c r="C1898">
        <v>2024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</v>
      </c>
      <c r="K1898">
        <v>99</v>
      </c>
      <c r="L1898">
        <v>9</v>
      </c>
      <c r="M1898">
        <v>99</v>
      </c>
      <c r="N1898">
        <v>99</v>
      </c>
      <c r="O1898">
        <v>99</v>
      </c>
      <c r="P1898">
        <v>99</v>
      </c>
      <c r="Q1898">
        <v>31</v>
      </c>
      <c r="R1898">
        <v>70</v>
      </c>
      <c r="S1898">
        <v>9</v>
      </c>
      <c r="T1898">
        <v>9.9714285714285769</v>
      </c>
      <c r="U1898">
        <v>288.05285714285719</v>
      </c>
      <c r="V1898">
        <v>100</v>
      </c>
      <c r="W1898">
        <v>100</v>
      </c>
      <c r="X1898">
        <v>7.1428571428571441</v>
      </c>
      <c r="Y1898">
        <v>37.995269334967624</v>
      </c>
      <c r="Z1898">
        <v>0</v>
      </c>
      <c r="AA1898">
        <v>1.2302314366634843</v>
      </c>
      <c r="AC1898">
        <v>33.566716081665589</v>
      </c>
      <c r="AE1898">
        <v>4.199160167966407</v>
      </c>
      <c r="AF1898">
        <v>5.1419305120127214</v>
      </c>
      <c r="AG1898">
        <v>457.85714285714278</v>
      </c>
      <c r="AH1898">
        <v>98.571428571428555</v>
      </c>
      <c r="AI1898">
        <v>100</v>
      </c>
      <c r="AJ1898">
        <v>91.119275946309017</v>
      </c>
      <c r="AK1898">
        <v>74.414642648981257</v>
      </c>
      <c r="AL1898">
        <v>41.516226404243135</v>
      </c>
      <c r="AN1898">
        <v>99</v>
      </c>
      <c r="AO1898">
        <v>99</v>
      </c>
      <c r="AP1898">
        <v>25</v>
      </c>
      <c r="AQ1898">
        <v>99</v>
      </c>
      <c r="AR1898">
        <v>191.57142857142861</v>
      </c>
      <c r="AS1898">
        <v>40.763619831641115</v>
      </c>
    </row>
    <row r="1899" spans="1:45">
      <c r="A1899">
        <v>23</v>
      </c>
      <c r="B1899">
        <v>303</v>
      </c>
      <c r="C1899">
        <v>2024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</v>
      </c>
      <c r="K1899">
        <v>99</v>
      </c>
      <c r="L1899">
        <v>9</v>
      </c>
      <c r="M1899">
        <v>99</v>
      </c>
      <c r="N1899">
        <v>99</v>
      </c>
      <c r="O1899">
        <v>99</v>
      </c>
      <c r="P1899">
        <v>99</v>
      </c>
      <c r="Q1899">
        <v>14</v>
      </c>
      <c r="R1899">
        <v>35</v>
      </c>
      <c r="S1899">
        <v>9</v>
      </c>
      <c r="T1899">
        <v>7.085714285714289</v>
      </c>
      <c r="U1899">
        <v>321.73142857142869</v>
      </c>
      <c r="V1899">
        <v>100</v>
      </c>
      <c r="W1899">
        <v>57.142857142857153</v>
      </c>
      <c r="X1899">
        <v>31.428571428571423</v>
      </c>
      <c r="Y1899">
        <v>48.134571902582309</v>
      </c>
      <c r="Z1899">
        <v>0</v>
      </c>
      <c r="AA1899">
        <v>1.7787865618598155</v>
      </c>
      <c r="AC1899">
        <v>17.002001935799768</v>
      </c>
      <c r="AE1899">
        <v>10.869565217391305</v>
      </c>
      <c r="AF1899">
        <v>13.13497391225232</v>
      </c>
      <c r="AG1899">
        <v>529.68571428571443</v>
      </c>
      <c r="AH1899">
        <v>100</v>
      </c>
      <c r="AI1899">
        <v>100</v>
      </c>
      <c r="AJ1899">
        <v>84.910968979638938</v>
      </c>
      <c r="AK1899">
        <v>68.780215403094118</v>
      </c>
      <c r="AL1899">
        <v>7.1683308898666196</v>
      </c>
      <c r="AN1899">
        <v>99</v>
      </c>
      <c r="AO1899">
        <v>99</v>
      </c>
      <c r="AP1899">
        <v>26</v>
      </c>
      <c r="AQ1899">
        <v>99</v>
      </c>
      <c r="AR1899">
        <v>200.31428571428577</v>
      </c>
      <c r="AS1899">
        <v>39.771607675850525</v>
      </c>
    </row>
    <row r="1900" spans="1:45">
      <c r="A1900">
        <v>23</v>
      </c>
      <c r="B1900">
        <v>304</v>
      </c>
      <c r="C1900">
        <v>2024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</v>
      </c>
      <c r="K1900">
        <v>99</v>
      </c>
      <c r="L1900">
        <v>9</v>
      </c>
      <c r="M1900">
        <v>99</v>
      </c>
      <c r="N1900">
        <v>99</v>
      </c>
      <c r="O1900">
        <v>99</v>
      </c>
      <c r="P1900">
        <v>99</v>
      </c>
      <c r="R1900">
        <v>0</v>
      </c>
      <c r="AN1900">
        <v>99</v>
      </c>
      <c r="AO1900">
        <v>99</v>
      </c>
      <c r="AP1900">
        <v>27</v>
      </c>
      <c r="AQ1900">
        <v>99</v>
      </c>
    </row>
    <row r="1901" spans="1:45">
      <c r="A1901">
        <v>23</v>
      </c>
      <c r="B1901">
        <v>305</v>
      </c>
      <c r="C1901">
        <v>2024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</v>
      </c>
      <c r="K1901">
        <v>99</v>
      </c>
      <c r="L1901">
        <v>9</v>
      </c>
      <c r="M1901">
        <v>99</v>
      </c>
      <c r="N1901">
        <v>99</v>
      </c>
      <c r="O1901">
        <v>99</v>
      </c>
      <c r="P1901">
        <v>99</v>
      </c>
      <c r="Q1901">
        <v>1</v>
      </c>
      <c r="R1901">
        <v>3</v>
      </c>
      <c r="S1901">
        <v>9</v>
      </c>
      <c r="T1901">
        <v>11</v>
      </c>
      <c r="U1901">
        <v>293.63333333333321</v>
      </c>
      <c r="V1901">
        <v>100</v>
      </c>
      <c r="W1901">
        <v>100</v>
      </c>
      <c r="X1901">
        <v>0</v>
      </c>
      <c r="Y1901">
        <v>7.6908314822849055</v>
      </c>
      <c r="Z1901">
        <v>0</v>
      </c>
      <c r="AA1901">
        <v>0.81649658092772603</v>
      </c>
      <c r="AC1901">
        <v>-67.414730134618011</v>
      </c>
      <c r="AE1901">
        <v>1.214574898785425</v>
      </c>
      <c r="AF1901">
        <v>1.8102160381565335</v>
      </c>
      <c r="AG1901">
        <v>486.3333333333332</v>
      </c>
      <c r="AH1901">
        <v>100</v>
      </c>
      <c r="AI1901">
        <v>100</v>
      </c>
      <c r="AJ1901">
        <v>42.208477294917685</v>
      </c>
      <c r="AK1901">
        <v>-18.609891591648601</v>
      </c>
      <c r="AL1901">
        <v>85.115246659576897</v>
      </c>
      <c r="AN1901">
        <v>99</v>
      </c>
      <c r="AO1901">
        <v>99</v>
      </c>
      <c r="AP1901">
        <v>28</v>
      </c>
      <c r="AQ1901">
        <v>99</v>
      </c>
      <c r="AR1901">
        <v>189.33333333333337</v>
      </c>
      <c r="AS1901">
        <v>43.263296679506389</v>
      </c>
    </row>
    <row r="1902" spans="1:45">
      <c r="A1902">
        <v>23</v>
      </c>
      <c r="B1902">
        <v>306</v>
      </c>
      <c r="C1902">
        <v>2024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</v>
      </c>
      <c r="K1902">
        <v>99</v>
      </c>
      <c r="L1902">
        <v>9</v>
      </c>
      <c r="M1902">
        <v>99</v>
      </c>
      <c r="N1902">
        <v>99</v>
      </c>
      <c r="O1902">
        <v>99</v>
      </c>
      <c r="P1902">
        <v>99</v>
      </c>
      <c r="R1902">
        <v>0</v>
      </c>
      <c r="AN1902">
        <v>99</v>
      </c>
      <c r="AO1902">
        <v>99</v>
      </c>
      <c r="AP1902">
        <v>29</v>
      </c>
      <c r="AQ1902">
        <v>99</v>
      </c>
    </row>
    <row r="1903" spans="1:45">
      <c r="A1903">
        <v>23</v>
      </c>
      <c r="B1903">
        <v>307</v>
      </c>
      <c r="C1903">
        <v>2024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</v>
      </c>
      <c r="K1903">
        <v>99</v>
      </c>
      <c r="L1903">
        <v>9</v>
      </c>
      <c r="M1903">
        <v>99</v>
      </c>
      <c r="N1903">
        <v>99</v>
      </c>
      <c r="O1903">
        <v>99</v>
      </c>
      <c r="P1903">
        <v>99</v>
      </c>
      <c r="Q1903">
        <v>1</v>
      </c>
      <c r="R1903">
        <v>1</v>
      </c>
      <c r="S1903">
        <v>9</v>
      </c>
      <c r="T1903">
        <v>9</v>
      </c>
      <c r="U1903">
        <v>259.7</v>
      </c>
      <c r="V1903">
        <v>100</v>
      </c>
      <c r="W1903">
        <v>100</v>
      </c>
      <c r="X1903">
        <v>0</v>
      </c>
      <c r="Y1903">
        <v>0</v>
      </c>
      <c r="Z1903">
        <v>0</v>
      </c>
      <c r="AA1903">
        <v>0</v>
      </c>
      <c r="AE1903">
        <v>14.285714285714288</v>
      </c>
      <c r="AF1903">
        <v>15.464776990412672</v>
      </c>
      <c r="AG1903">
        <v>365</v>
      </c>
      <c r="AH1903">
        <v>100</v>
      </c>
      <c r="AI1903">
        <v>100</v>
      </c>
      <c r="AJ1903">
        <v>0</v>
      </c>
      <c r="AN1903">
        <v>99</v>
      </c>
      <c r="AO1903">
        <v>99</v>
      </c>
      <c r="AP1903">
        <v>30</v>
      </c>
      <c r="AQ1903">
        <v>99</v>
      </c>
      <c r="AR1903">
        <v>187</v>
      </c>
      <c r="AS1903">
        <v>39.760197076004509</v>
      </c>
    </row>
    <row r="1904" spans="1:45">
      <c r="A1904">
        <v>23</v>
      </c>
      <c r="B1904">
        <v>308</v>
      </c>
      <c r="C1904">
        <v>2024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</v>
      </c>
      <c r="K1904">
        <v>99</v>
      </c>
      <c r="L1904">
        <v>9</v>
      </c>
      <c r="M1904">
        <v>99</v>
      </c>
      <c r="N1904">
        <v>99</v>
      </c>
      <c r="O1904">
        <v>99</v>
      </c>
      <c r="P1904">
        <v>99</v>
      </c>
      <c r="R1904">
        <v>0</v>
      </c>
      <c r="AN1904">
        <v>99</v>
      </c>
      <c r="AO1904">
        <v>99</v>
      </c>
      <c r="AP1904">
        <v>31</v>
      </c>
      <c r="AQ1904">
        <v>99</v>
      </c>
    </row>
    <row r="1905" spans="1:45">
      <c r="A1905">
        <v>23</v>
      </c>
      <c r="B1905">
        <v>309</v>
      </c>
      <c r="C1905">
        <v>2024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</v>
      </c>
      <c r="K1905">
        <v>99</v>
      </c>
      <c r="L1905">
        <v>9</v>
      </c>
      <c r="M1905">
        <v>99</v>
      </c>
      <c r="N1905">
        <v>99</v>
      </c>
      <c r="O1905">
        <v>99</v>
      </c>
      <c r="P1905">
        <v>99</v>
      </c>
      <c r="R1905">
        <v>0</v>
      </c>
      <c r="AN1905">
        <v>99</v>
      </c>
      <c r="AO1905">
        <v>99</v>
      </c>
      <c r="AP1905">
        <v>32</v>
      </c>
      <c r="AQ1905">
        <v>99</v>
      </c>
    </row>
    <row r="1906" spans="1:45">
      <c r="A1906">
        <v>23</v>
      </c>
      <c r="B1906">
        <v>310</v>
      </c>
      <c r="C1906">
        <v>2024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</v>
      </c>
      <c r="K1906">
        <v>99</v>
      </c>
      <c r="L1906">
        <v>9</v>
      </c>
      <c r="M1906">
        <v>99</v>
      </c>
      <c r="N1906">
        <v>99</v>
      </c>
      <c r="O1906">
        <v>99</v>
      </c>
      <c r="P1906">
        <v>99</v>
      </c>
      <c r="R1906">
        <v>0</v>
      </c>
      <c r="AN1906">
        <v>99</v>
      </c>
      <c r="AO1906">
        <v>99</v>
      </c>
      <c r="AP1906">
        <v>33</v>
      </c>
      <c r="AQ1906">
        <v>99</v>
      </c>
    </row>
    <row r="1907" spans="1:45">
      <c r="A1907">
        <v>23</v>
      </c>
      <c r="B1907">
        <v>311</v>
      </c>
      <c r="C1907">
        <v>2024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</v>
      </c>
      <c r="K1907">
        <v>99</v>
      </c>
      <c r="L1907">
        <v>9</v>
      </c>
      <c r="M1907">
        <v>99</v>
      </c>
      <c r="N1907">
        <v>99</v>
      </c>
      <c r="O1907">
        <v>99</v>
      </c>
      <c r="P1907">
        <v>99</v>
      </c>
      <c r="Q1907">
        <v>1</v>
      </c>
      <c r="R1907">
        <v>1</v>
      </c>
      <c r="S1907">
        <v>9</v>
      </c>
      <c r="T1907">
        <v>11</v>
      </c>
      <c r="U1907">
        <v>362.6</v>
      </c>
      <c r="V1907">
        <v>100</v>
      </c>
      <c r="W1907">
        <v>100</v>
      </c>
      <c r="X1907">
        <v>100</v>
      </c>
      <c r="Y1907">
        <v>0</v>
      </c>
      <c r="Z1907">
        <v>0</v>
      </c>
      <c r="AA1907">
        <v>0</v>
      </c>
      <c r="AE1907">
        <v>9.0909090909090917</v>
      </c>
      <c r="AF1907">
        <v>10.745932489701564</v>
      </c>
      <c r="AG1907">
        <v>559</v>
      </c>
      <c r="AH1907">
        <v>100</v>
      </c>
      <c r="AI1907">
        <v>100</v>
      </c>
      <c r="AJ1907">
        <v>0</v>
      </c>
      <c r="AN1907">
        <v>99</v>
      </c>
      <c r="AO1907">
        <v>99</v>
      </c>
      <c r="AP1907">
        <v>34</v>
      </c>
      <c r="AQ1907">
        <v>99</v>
      </c>
      <c r="AR1907">
        <v>207</v>
      </c>
      <c r="AS1907">
        <v>40.925650269686514</v>
      </c>
    </row>
    <row r="1908" spans="1:45">
      <c r="A1908">
        <v>23</v>
      </c>
      <c r="B1908">
        <v>312</v>
      </c>
      <c r="C1908">
        <v>2024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</v>
      </c>
      <c r="K1908">
        <v>99</v>
      </c>
      <c r="L1908">
        <v>9</v>
      </c>
      <c r="M1908">
        <v>99</v>
      </c>
      <c r="N1908">
        <v>99</v>
      </c>
      <c r="O1908">
        <v>99</v>
      </c>
      <c r="P1908">
        <v>99</v>
      </c>
      <c r="R1908">
        <v>0</v>
      </c>
      <c r="AN1908">
        <v>99</v>
      </c>
      <c r="AO1908">
        <v>99</v>
      </c>
      <c r="AP1908">
        <v>39</v>
      </c>
      <c r="AQ1908">
        <v>99</v>
      </c>
    </row>
    <row r="1909" spans="1:45">
      <c r="A1909">
        <v>23</v>
      </c>
      <c r="B1909">
        <v>313</v>
      </c>
      <c r="C1909">
        <v>2024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</v>
      </c>
      <c r="K1909">
        <v>99</v>
      </c>
      <c r="L1909">
        <v>9</v>
      </c>
      <c r="M1909">
        <v>99</v>
      </c>
      <c r="N1909">
        <v>99</v>
      </c>
      <c r="O1909">
        <v>99</v>
      </c>
      <c r="P1909">
        <v>99</v>
      </c>
      <c r="R1909">
        <v>0</v>
      </c>
      <c r="AN1909">
        <v>99</v>
      </c>
      <c r="AO1909">
        <v>99</v>
      </c>
      <c r="AP1909">
        <v>40</v>
      </c>
      <c r="AQ1909">
        <v>99</v>
      </c>
    </row>
    <row r="1910" spans="1:45">
      <c r="A1910">
        <v>23</v>
      </c>
      <c r="B1910">
        <v>314</v>
      </c>
      <c r="C1910">
        <v>2024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</v>
      </c>
      <c r="K1910">
        <v>99</v>
      </c>
      <c r="L1910">
        <v>9</v>
      </c>
      <c r="M1910">
        <v>99</v>
      </c>
      <c r="N1910">
        <v>99</v>
      </c>
      <c r="O1910">
        <v>99</v>
      </c>
      <c r="P1910">
        <v>99</v>
      </c>
      <c r="Q1910">
        <v>48</v>
      </c>
      <c r="R1910">
        <v>176</v>
      </c>
      <c r="S1910">
        <v>9</v>
      </c>
      <c r="T1910">
        <v>9.7556818181818183</v>
      </c>
      <c r="U1910">
        <v>291.45738636363626</v>
      </c>
      <c r="V1910">
        <v>100</v>
      </c>
      <c r="W1910">
        <v>97.159090909090892</v>
      </c>
      <c r="X1910">
        <v>6.8181818181818192</v>
      </c>
      <c r="Y1910">
        <v>33.231501210664625</v>
      </c>
      <c r="Z1910">
        <v>0</v>
      </c>
      <c r="AA1910">
        <v>1.5009359166976604</v>
      </c>
      <c r="AC1910">
        <v>34.799068235425885</v>
      </c>
      <c r="AE1910">
        <v>5.5784469096671954</v>
      </c>
      <c r="AF1910">
        <v>7.080864294327851</v>
      </c>
      <c r="AG1910">
        <v>481.52840909090912</v>
      </c>
      <c r="AH1910">
        <v>98.863636363636346</v>
      </c>
      <c r="AI1910">
        <v>100</v>
      </c>
      <c r="AJ1910">
        <v>89.062920109202011</v>
      </c>
      <c r="AK1910">
        <v>66.107667284107194</v>
      </c>
      <c r="AL1910">
        <v>20.315656088628405</v>
      </c>
      <c r="AN1910">
        <v>99</v>
      </c>
      <c r="AO1910">
        <v>99</v>
      </c>
      <c r="AP1910">
        <v>98</v>
      </c>
      <c r="AQ1910">
        <v>99</v>
      </c>
      <c r="AR1910">
        <v>192.46590909090912</v>
      </c>
      <c r="AS1910">
        <v>40.738821412379821</v>
      </c>
    </row>
    <row r="1911" spans="1:45">
      <c r="A1911">
        <v>23</v>
      </c>
      <c r="B1911">
        <v>315</v>
      </c>
      <c r="C1911">
        <v>2024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</v>
      </c>
      <c r="K1911">
        <v>99</v>
      </c>
      <c r="L1911">
        <v>9</v>
      </c>
      <c r="M1911">
        <v>99</v>
      </c>
      <c r="N1911">
        <v>99</v>
      </c>
      <c r="O1911">
        <v>99</v>
      </c>
      <c r="P1911">
        <v>99</v>
      </c>
      <c r="R1911">
        <v>0</v>
      </c>
      <c r="AN1911">
        <v>99</v>
      </c>
      <c r="AO1911">
        <v>99</v>
      </c>
      <c r="AP1911">
        <v>99</v>
      </c>
      <c r="AQ1911">
        <v>99</v>
      </c>
    </row>
    <row r="1912" spans="1:45">
      <c r="A1912">
        <v>23</v>
      </c>
      <c r="B1912">
        <v>316</v>
      </c>
      <c r="C1912">
        <v>2024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</v>
      </c>
      <c r="K1912">
        <v>99</v>
      </c>
      <c r="L1912">
        <v>10</v>
      </c>
      <c r="M1912">
        <v>99</v>
      </c>
      <c r="N1912">
        <v>99</v>
      </c>
      <c r="O1912">
        <v>99</v>
      </c>
      <c r="P1912">
        <v>99</v>
      </c>
      <c r="R1912">
        <v>0</v>
      </c>
      <c r="AN1912">
        <v>99</v>
      </c>
      <c r="AO1912">
        <v>99</v>
      </c>
      <c r="AP1912">
        <v>1</v>
      </c>
      <c r="AQ1912">
        <v>99</v>
      </c>
    </row>
    <row r="1913" spans="1:45">
      <c r="A1913">
        <v>23</v>
      </c>
      <c r="B1913">
        <v>317</v>
      </c>
      <c r="C1913">
        <v>2024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</v>
      </c>
      <c r="K1913">
        <v>99</v>
      </c>
      <c r="L1913">
        <v>10</v>
      </c>
      <c r="M1913">
        <v>99</v>
      </c>
      <c r="N1913">
        <v>99</v>
      </c>
      <c r="O1913">
        <v>99</v>
      </c>
      <c r="P1913">
        <v>99</v>
      </c>
      <c r="R1913">
        <v>0</v>
      </c>
      <c r="AN1913">
        <v>99</v>
      </c>
      <c r="AO1913">
        <v>99</v>
      </c>
      <c r="AP1913">
        <v>2</v>
      </c>
      <c r="AQ1913">
        <v>99</v>
      </c>
    </row>
    <row r="1914" spans="1:45">
      <c r="A1914">
        <v>23</v>
      </c>
      <c r="B1914">
        <v>318</v>
      </c>
      <c r="C1914">
        <v>2024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</v>
      </c>
      <c r="K1914">
        <v>99</v>
      </c>
      <c r="L1914">
        <v>10</v>
      </c>
      <c r="M1914">
        <v>99</v>
      </c>
      <c r="N1914">
        <v>99</v>
      </c>
      <c r="O1914">
        <v>99</v>
      </c>
      <c r="P1914">
        <v>99</v>
      </c>
      <c r="R1914">
        <v>0</v>
      </c>
      <c r="AN1914">
        <v>99</v>
      </c>
      <c r="AO1914">
        <v>99</v>
      </c>
      <c r="AP1914">
        <v>3</v>
      </c>
      <c r="AQ1914">
        <v>99</v>
      </c>
    </row>
    <row r="1915" spans="1:45">
      <c r="A1915">
        <v>23</v>
      </c>
      <c r="B1915">
        <v>319</v>
      </c>
      <c r="C1915">
        <v>2024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</v>
      </c>
      <c r="K1915">
        <v>99</v>
      </c>
      <c r="L1915">
        <v>10</v>
      </c>
      <c r="M1915">
        <v>99</v>
      </c>
      <c r="N1915">
        <v>99</v>
      </c>
      <c r="O1915">
        <v>99</v>
      </c>
      <c r="P1915">
        <v>99</v>
      </c>
      <c r="R1915">
        <v>0</v>
      </c>
      <c r="AN1915">
        <v>99</v>
      </c>
      <c r="AO1915">
        <v>99</v>
      </c>
      <c r="AP1915">
        <v>4</v>
      </c>
      <c r="AQ1915">
        <v>99</v>
      </c>
    </row>
    <row r="1916" spans="1:45">
      <c r="A1916">
        <v>23</v>
      </c>
      <c r="B1916">
        <v>320</v>
      </c>
      <c r="C1916">
        <v>2024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</v>
      </c>
      <c r="K1916">
        <v>99</v>
      </c>
      <c r="L1916">
        <v>10</v>
      </c>
      <c r="M1916">
        <v>99</v>
      </c>
      <c r="N1916">
        <v>99</v>
      </c>
      <c r="O1916">
        <v>99</v>
      </c>
      <c r="P1916">
        <v>99</v>
      </c>
      <c r="R1916">
        <v>0</v>
      </c>
      <c r="AN1916">
        <v>99</v>
      </c>
      <c r="AO1916">
        <v>99</v>
      </c>
      <c r="AP1916">
        <v>5</v>
      </c>
      <c r="AQ1916">
        <v>99</v>
      </c>
    </row>
    <row r="1917" spans="1:45">
      <c r="A1917">
        <v>23</v>
      </c>
      <c r="B1917">
        <v>321</v>
      </c>
      <c r="C1917">
        <v>2024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</v>
      </c>
      <c r="K1917">
        <v>99</v>
      </c>
      <c r="L1917">
        <v>10</v>
      </c>
      <c r="M1917">
        <v>99</v>
      </c>
      <c r="N1917">
        <v>99</v>
      </c>
      <c r="O1917">
        <v>99</v>
      </c>
      <c r="P1917">
        <v>99</v>
      </c>
      <c r="R1917">
        <v>0</v>
      </c>
      <c r="AN1917">
        <v>99</v>
      </c>
      <c r="AO1917">
        <v>99</v>
      </c>
      <c r="AP1917">
        <v>6</v>
      </c>
      <c r="AQ1917">
        <v>99</v>
      </c>
    </row>
    <row r="1918" spans="1:45">
      <c r="A1918">
        <v>23</v>
      </c>
      <c r="B1918">
        <v>322</v>
      </c>
      <c r="C1918">
        <v>2024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</v>
      </c>
      <c r="K1918">
        <v>99</v>
      </c>
      <c r="L1918">
        <v>10</v>
      </c>
      <c r="M1918">
        <v>99</v>
      </c>
      <c r="N1918">
        <v>99</v>
      </c>
      <c r="O1918">
        <v>99</v>
      </c>
      <c r="P1918">
        <v>99</v>
      </c>
      <c r="R1918">
        <v>0</v>
      </c>
      <c r="AN1918">
        <v>99</v>
      </c>
      <c r="AO1918">
        <v>99</v>
      </c>
      <c r="AP1918">
        <v>7</v>
      </c>
      <c r="AQ1918">
        <v>99</v>
      </c>
    </row>
    <row r="1919" spans="1:45">
      <c r="A1919">
        <v>23</v>
      </c>
      <c r="B1919">
        <v>323</v>
      </c>
      <c r="C1919">
        <v>2024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</v>
      </c>
      <c r="K1919">
        <v>99</v>
      </c>
      <c r="L1919">
        <v>10</v>
      </c>
      <c r="M1919">
        <v>99</v>
      </c>
      <c r="N1919">
        <v>99</v>
      </c>
      <c r="O1919">
        <v>99</v>
      </c>
      <c r="P1919">
        <v>99</v>
      </c>
      <c r="R1919">
        <v>0</v>
      </c>
      <c r="AN1919">
        <v>99</v>
      </c>
      <c r="AO1919">
        <v>99</v>
      </c>
      <c r="AP1919">
        <v>8</v>
      </c>
      <c r="AQ1919">
        <v>99</v>
      </c>
    </row>
    <row r="1920" spans="1:45">
      <c r="A1920">
        <v>23</v>
      </c>
      <c r="B1920">
        <v>324</v>
      </c>
      <c r="C1920">
        <v>2024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</v>
      </c>
      <c r="K1920">
        <v>99</v>
      </c>
      <c r="L1920">
        <v>10</v>
      </c>
      <c r="M1920">
        <v>99</v>
      </c>
      <c r="N1920">
        <v>99</v>
      </c>
      <c r="O1920">
        <v>99</v>
      </c>
      <c r="P1920">
        <v>99</v>
      </c>
      <c r="R1920">
        <v>0</v>
      </c>
      <c r="AN1920">
        <v>99</v>
      </c>
      <c r="AO1920">
        <v>99</v>
      </c>
      <c r="AP1920">
        <v>9</v>
      </c>
      <c r="AQ1920">
        <v>99</v>
      </c>
    </row>
    <row r="1921" spans="1:45">
      <c r="A1921">
        <v>23</v>
      </c>
      <c r="B1921">
        <v>325</v>
      </c>
      <c r="C1921">
        <v>2024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</v>
      </c>
      <c r="K1921">
        <v>99</v>
      </c>
      <c r="L1921">
        <v>10</v>
      </c>
      <c r="M1921">
        <v>99</v>
      </c>
      <c r="N1921">
        <v>99</v>
      </c>
      <c r="O1921">
        <v>99</v>
      </c>
      <c r="P1921">
        <v>99</v>
      </c>
      <c r="R1921">
        <v>0</v>
      </c>
      <c r="AN1921">
        <v>99</v>
      </c>
      <c r="AO1921">
        <v>99</v>
      </c>
      <c r="AP1921">
        <v>10</v>
      </c>
      <c r="AQ1921">
        <v>99</v>
      </c>
    </row>
    <row r="1922" spans="1:45">
      <c r="A1922">
        <v>23</v>
      </c>
      <c r="B1922">
        <v>326</v>
      </c>
      <c r="C1922">
        <v>2024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</v>
      </c>
      <c r="K1922">
        <v>99</v>
      </c>
      <c r="L1922">
        <v>10</v>
      </c>
      <c r="M1922">
        <v>99</v>
      </c>
      <c r="N1922">
        <v>99</v>
      </c>
      <c r="O1922">
        <v>99</v>
      </c>
      <c r="P1922">
        <v>99</v>
      </c>
      <c r="R1922">
        <v>0</v>
      </c>
      <c r="AN1922">
        <v>99</v>
      </c>
      <c r="AO1922">
        <v>99</v>
      </c>
      <c r="AP1922">
        <v>11</v>
      </c>
      <c r="AQ1922">
        <v>99</v>
      </c>
    </row>
    <row r="1923" spans="1:45">
      <c r="A1923">
        <v>23</v>
      </c>
      <c r="B1923">
        <v>327</v>
      </c>
      <c r="C1923">
        <v>2024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</v>
      </c>
      <c r="K1923">
        <v>99</v>
      </c>
      <c r="L1923">
        <v>10</v>
      </c>
      <c r="M1923">
        <v>99</v>
      </c>
      <c r="N1923">
        <v>99</v>
      </c>
      <c r="O1923">
        <v>99</v>
      </c>
      <c r="P1923">
        <v>99</v>
      </c>
      <c r="R1923">
        <v>0</v>
      </c>
      <c r="AN1923">
        <v>99</v>
      </c>
      <c r="AO1923">
        <v>99</v>
      </c>
      <c r="AP1923">
        <v>12</v>
      </c>
      <c r="AQ1923">
        <v>99</v>
      </c>
    </row>
    <row r="1924" spans="1:45">
      <c r="A1924">
        <v>23</v>
      </c>
      <c r="B1924">
        <v>328</v>
      </c>
      <c r="C1924">
        <v>2024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</v>
      </c>
      <c r="K1924">
        <v>99</v>
      </c>
      <c r="L1924">
        <v>10</v>
      </c>
      <c r="M1924">
        <v>99</v>
      </c>
      <c r="N1924">
        <v>99</v>
      </c>
      <c r="O1924">
        <v>99</v>
      </c>
      <c r="P1924">
        <v>99</v>
      </c>
      <c r="R1924">
        <v>0</v>
      </c>
      <c r="AN1924">
        <v>99</v>
      </c>
      <c r="AO1924">
        <v>99</v>
      </c>
      <c r="AP1924">
        <v>13</v>
      </c>
      <c r="AQ1924">
        <v>99</v>
      </c>
    </row>
    <row r="1925" spans="1:45">
      <c r="A1925">
        <v>23</v>
      </c>
      <c r="B1925">
        <v>329</v>
      </c>
      <c r="C1925">
        <v>2024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</v>
      </c>
      <c r="K1925">
        <v>99</v>
      </c>
      <c r="L1925">
        <v>10</v>
      </c>
      <c r="M1925">
        <v>99</v>
      </c>
      <c r="N1925">
        <v>99</v>
      </c>
      <c r="O1925">
        <v>99</v>
      </c>
      <c r="P1925">
        <v>99</v>
      </c>
      <c r="R1925">
        <v>0</v>
      </c>
      <c r="AN1925">
        <v>99</v>
      </c>
      <c r="AO1925">
        <v>99</v>
      </c>
      <c r="AP1925">
        <v>14</v>
      </c>
      <c r="AQ1925">
        <v>99</v>
      </c>
    </row>
    <row r="1926" spans="1:45">
      <c r="A1926">
        <v>23</v>
      </c>
      <c r="B1926">
        <v>330</v>
      </c>
      <c r="C1926">
        <v>2024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</v>
      </c>
      <c r="K1926">
        <v>99</v>
      </c>
      <c r="L1926">
        <v>10</v>
      </c>
      <c r="M1926">
        <v>99</v>
      </c>
      <c r="N1926">
        <v>99</v>
      </c>
      <c r="O1926">
        <v>99</v>
      </c>
      <c r="P1926">
        <v>99</v>
      </c>
      <c r="R1926">
        <v>0</v>
      </c>
      <c r="AN1926">
        <v>99</v>
      </c>
      <c r="AO1926">
        <v>99</v>
      </c>
      <c r="AP1926">
        <v>15</v>
      </c>
      <c r="AQ1926">
        <v>99</v>
      </c>
    </row>
    <row r="1927" spans="1:45">
      <c r="A1927">
        <v>23</v>
      </c>
      <c r="B1927">
        <v>331</v>
      </c>
      <c r="C1927">
        <v>2024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</v>
      </c>
      <c r="K1927">
        <v>99</v>
      </c>
      <c r="L1927">
        <v>10</v>
      </c>
      <c r="M1927">
        <v>99</v>
      </c>
      <c r="N1927">
        <v>99</v>
      </c>
      <c r="O1927">
        <v>99</v>
      </c>
      <c r="P1927">
        <v>99</v>
      </c>
      <c r="R1927">
        <v>0</v>
      </c>
      <c r="AN1927">
        <v>99</v>
      </c>
      <c r="AO1927">
        <v>99</v>
      </c>
      <c r="AP1927">
        <v>16</v>
      </c>
      <c r="AQ1927">
        <v>99</v>
      </c>
    </row>
    <row r="1928" spans="1:45">
      <c r="A1928">
        <v>23</v>
      </c>
      <c r="B1928">
        <v>332</v>
      </c>
      <c r="C1928">
        <v>2024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</v>
      </c>
      <c r="K1928">
        <v>99</v>
      </c>
      <c r="L1928">
        <v>10</v>
      </c>
      <c r="M1928">
        <v>99</v>
      </c>
      <c r="N1928">
        <v>99</v>
      </c>
      <c r="O1928">
        <v>99</v>
      </c>
      <c r="P1928">
        <v>99</v>
      </c>
      <c r="R1928">
        <v>0</v>
      </c>
      <c r="AN1928">
        <v>99</v>
      </c>
      <c r="AO1928">
        <v>99</v>
      </c>
      <c r="AP1928">
        <v>17</v>
      </c>
      <c r="AQ1928">
        <v>99</v>
      </c>
    </row>
    <row r="1929" spans="1:45">
      <c r="A1929">
        <v>23</v>
      </c>
      <c r="B1929">
        <v>333</v>
      </c>
      <c r="C1929">
        <v>2024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</v>
      </c>
      <c r="K1929">
        <v>99</v>
      </c>
      <c r="L1929">
        <v>10</v>
      </c>
      <c r="M1929">
        <v>99</v>
      </c>
      <c r="N1929">
        <v>99</v>
      </c>
      <c r="O1929">
        <v>99</v>
      </c>
      <c r="P1929">
        <v>99</v>
      </c>
      <c r="R1929">
        <v>0</v>
      </c>
      <c r="AN1929">
        <v>99</v>
      </c>
      <c r="AO1929">
        <v>99</v>
      </c>
      <c r="AP1929">
        <v>21</v>
      </c>
      <c r="AQ1929">
        <v>99</v>
      </c>
    </row>
    <row r="1930" spans="1:45">
      <c r="A1930">
        <v>23</v>
      </c>
      <c r="B1930">
        <v>334</v>
      </c>
      <c r="C1930">
        <v>2024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</v>
      </c>
      <c r="K1930">
        <v>99</v>
      </c>
      <c r="L1930">
        <v>10</v>
      </c>
      <c r="M1930">
        <v>99</v>
      </c>
      <c r="N1930">
        <v>99</v>
      </c>
      <c r="O1930">
        <v>99</v>
      </c>
      <c r="P1930">
        <v>99</v>
      </c>
      <c r="Q1930">
        <v>30</v>
      </c>
      <c r="R1930">
        <v>53</v>
      </c>
      <c r="S1930">
        <v>10</v>
      </c>
      <c r="T1930">
        <v>9.3773584905660385</v>
      </c>
      <c r="U1930">
        <v>314.64150943396237</v>
      </c>
      <c r="V1930">
        <v>100</v>
      </c>
      <c r="W1930">
        <v>96.226415094339615</v>
      </c>
      <c r="X1930">
        <v>11.320754716981128</v>
      </c>
      <c r="Y1930">
        <v>34.397929040131302</v>
      </c>
      <c r="Z1930">
        <v>0</v>
      </c>
      <c r="AA1930">
        <v>1.6394478487719548</v>
      </c>
      <c r="AC1930">
        <v>22.653101879151055</v>
      </c>
      <c r="AE1930">
        <v>1.0247486465583915</v>
      </c>
      <c r="AF1930">
        <v>1.3135367062460579</v>
      </c>
      <c r="AG1930">
        <v>492.90566037735846</v>
      </c>
      <c r="AH1930">
        <v>100</v>
      </c>
      <c r="AI1930">
        <v>100</v>
      </c>
      <c r="AJ1930">
        <v>93.773767130911239</v>
      </c>
      <c r="AK1930">
        <v>58.878253293334289</v>
      </c>
      <c r="AL1930">
        <v>33.2211952883723</v>
      </c>
      <c r="AN1930">
        <v>99</v>
      </c>
      <c r="AO1930">
        <v>99</v>
      </c>
      <c r="AP1930">
        <v>22</v>
      </c>
      <c r="AQ1930">
        <v>99</v>
      </c>
      <c r="AR1930">
        <v>192.81132075471689</v>
      </c>
      <c r="AS1930">
        <v>43.743708156955051</v>
      </c>
    </row>
    <row r="1931" spans="1:45">
      <c r="A1931">
        <v>23</v>
      </c>
      <c r="B1931">
        <v>335</v>
      </c>
      <c r="C1931">
        <v>2024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</v>
      </c>
      <c r="K1931">
        <v>99</v>
      </c>
      <c r="L1931">
        <v>10</v>
      </c>
      <c r="M1931">
        <v>99</v>
      </c>
      <c r="N1931">
        <v>99</v>
      </c>
      <c r="O1931">
        <v>99</v>
      </c>
      <c r="P1931">
        <v>99</v>
      </c>
      <c r="Q1931">
        <v>10</v>
      </c>
      <c r="R1931">
        <v>12</v>
      </c>
      <c r="S1931">
        <v>10</v>
      </c>
      <c r="T1931">
        <v>12.25</v>
      </c>
      <c r="U1931">
        <v>305.30833333333334</v>
      </c>
      <c r="V1931">
        <v>100</v>
      </c>
      <c r="W1931">
        <v>100</v>
      </c>
      <c r="X1931">
        <v>8.3333333333333357</v>
      </c>
      <c r="Y1931">
        <v>31.101218045099976</v>
      </c>
      <c r="Z1931">
        <v>0</v>
      </c>
      <c r="AA1931">
        <v>1.299038105676658</v>
      </c>
      <c r="AC1931">
        <v>34.337485476528805</v>
      </c>
      <c r="AE1931">
        <v>0.22119815668202775</v>
      </c>
      <c r="AF1931">
        <v>0.30194499321598345</v>
      </c>
      <c r="AG1931">
        <v>533.75</v>
      </c>
      <c r="AH1931">
        <v>100</v>
      </c>
      <c r="AI1931">
        <v>100</v>
      </c>
      <c r="AJ1931">
        <v>58.694299836809833</v>
      </c>
      <c r="AK1931">
        <v>51.307154704004624</v>
      </c>
      <c r="AL1931">
        <v>64.89400225394705</v>
      </c>
      <c r="AN1931">
        <v>99</v>
      </c>
      <c r="AO1931">
        <v>99</v>
      </c>
      <c r="AP1931">
        <v>23</v>
      </c>
      <c r="AQ1931">
        <v>99</v>
      </c>
      <c r="AR1931">
        <v>188.41666666666663</v>
      </c>
      <c r="AS1931">
        <v>45.877621792685453</v>
      </c>
    </row>
    <row r="1932" spans="1:45">
      <c r="A1932">
        <v>23</v>
      </c>
      <c r="B1932">
        <v>336</v>
      </c>
      <c r="C1932">
        <v>2024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</v>
      </c>
      <c r="K1932">
        <v>99</v>
      </c>
      <c r="L1932">
        <v>10</v>
      </c>
      <c r="M1932">
        <v>99</v>
      </c>
      <c r="N1932">
        <v>99</v>
      </c>
      <c r="O1932">
        <v>99</v>
      </c>
      <c r="P1932">
        <v>99</v>
      </c>
      <c r="Q1932">
        <v>99</v>
      </c>
      <c r="R1932">
        <v>221</v>
      </c>
      <c r="S1932">
        <v>10</v>
      </c>
      <c r="T1932">
        <v>8.5565610859728505</v>
      </c>
      <c r="U1932">
        <v>288.53076923076929</v>
      </c>
      <c r="V1932">
        <v>100</v>
      </c>
      <c r="W1932">
        <v>95.475113122171933</v>
      </c>
      <c r="X1932">
        <v>10.859728506787336</v>
      </c>
      <c r="Y1932">
        <v>40.556552927745606</v>
      </c>
      <c r="Z1932">
        <v>0</v>
      </c>
      <c r="AA1932">
        <v>1.3563041784751155</v>
      </c>
      <c r="AC1932">
        <v>53.358184414562061</v>
      </c>
      <c r="AE1932">
        <v>5.6062912227295776</v>
      </c>
      <c r="AF1932">
        <v>6.6941893680836708</v>
      </c>
      <c r="AG1932">
        <v>477.54298642533934</v>
      </c>
      <c r="AH1932">
        <v>100</v>
      </c>
      <c r="AI1932">
        <v>100</v>
      </c>
      <c r="AJ1932">
        <v>104.04225650471327</v>
      </c>
      <c r="AK1932">
        <v>86.17495708400368</v>
      </c>
      <c r="AL1932">
        <v>51.600822866267485</v>
      </c>
      <c r="AN1932">
        <v>99</v>
      </c>
      <c r="AO1932">
        <v>99</v>
      </c>
      <c r="AP1932">
        <v>24</v>
      </c>
      <c r="AQ1932">
        <v>99</v>
      </c>
      <c r="AR1932">
        <v>188.60633484162901</v>
      </c>
      <c r="AS1932">
        <v>42.740285063231198</v>
      </c>
    </row>
    <row r="1933" spans="1:45">
      <c r="A1933">
        <v>23</v>
      </c>
      <c r="B1933">
        <v>337</v>
      </c>
      <c r="C1933">
        <v>2024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</v>
      </c>
      <c r="K1933">
        <v>99</v>
      </c>
      <c r="L1933">
        <v>10</v>
      </c>
      <c r="M1933">
        <v>99</v>
      </c>
      <c r="N1933">
        <v>99</v>
      </c>
      <c r="O1933">
        <v>99</v>
      </c>
      <c r="P1933">
        <v>99</v>
      </c>
      <c r="Q1933">
        <v>4</v>
      </c>
      <c r="R1933">
        <v>7</v>
      </c>
      <c r="S1933">
        <v>10</v>
      </c>
      <c r="T1933">
        <v>11.857142857142859</v>
      </c>
      <c r="U1933">
        <v>392.9571428571428</v>
      </c>
      <c r="V1933">
        <v>100</v>
      </c>
      <c r="W1933">
        <v>100</v>
      </c>
      <c r="X1933">
        <v>71.428571428571445</v>
      </c>
      <c r="Y1933">
        <v>44.868692780565375</v>
      </c>
      <c r="Z1933">
        <v>0</v>
      </c>
      <c r="AA1933">
        <v>1.8070158058104997</v>
      </c>
      <c r="AC1933">
        <v>70.294741279392255</v>
      </c>
      <c r="AE1933">
        <v>0.41991601679664053</v>
      </c>
      <c r="AF1933">
        <v>0.70145401188241241</v>
      </c>
      <c r="AG1933">
        <v>619.71428571428555</v>
      </c>
      <c r="AH1933">
        <v>100</v>
      </c>
      <c r="AI1933">
        <v>100</v>
      </c>
      <c r="AJ1933">
        <v>99.943861793529678</v>
      </c>
      <c r="AK1933">
        <v>49.910443408746175</v>
      </c>
      <c r="AL1933">
        <v>54.952836184491936</v>
      </c>
      <c r="AN1933">
        <v>99</v>
      </c>
      <c r="AO1933">
        <v>99</v>
      </c>
      <c r="AP1933">
        <v>25</v>
      </c>
      <c r="AQ1933">
        <v>99</v>
      </c>
      <c r="AR1933">
        <v>206.57142857142861</v>
      </c>
      <c r="AS1933">
        <v>44.479083726024911</v>
      </c>
    </row>
    <row r="1934" spans="1:45">
      <c r="A1934">
        <v>23</v>
      </c>
      <c r="B1934">
        <v>338</v>
      </c>
      <c r="C1934">
        <v>2024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</v>
      </c>
      <c r="K1934">
        <v>99</v>
      </c>
      <c r="L1934">
        <v>10</v>
      </c>
      <c r="M1934">
        <v>99</v>
      </c>
      <c r="N1934">
        <v>99</v>
      </c>
      <c r="O1934">
        <v>99</v>
      </c>
      <c r="P1934">
        <v>99</v>
      </c>
      <c r="Q1934">
        <v>2</v>
      </c>
      <c r="R1934">
        <v>2</v>
      </c>
      <c r="S1934">
        <v>10</v>
      </c>
      <c r="T1934">
        <v>7.5</v>
      </c>
      <c r="U1934">
        <v>364.65</v>
      </c>
      <c r="V1934">
        <v>100</v>
      </c>
      <c r="W1934">
        <v>100</v>
      </c>
      <c r="X1934">
        <v>50</v>
      </c>
      <c r="Y1934">
        <v>61.850000000000144</v>
      </c>
      <c r="Z1934">
        <v>0</v>
      </c>
      <c r="AA1934">
        <v>0.5</v>
      </c>
      <c r="AC1934">
        <v>-100.00000000000038</v>
      </c>
      <c r="AE1934">
        <v>0.6211180124223602</v>
      </c>
      <c r="AF1934">
        <v>0.85069503172172123</v>
      </c>
      <c r="AG1934">
        <v>497</v>
      </c>
      <c r="AH1934">
        <v>100</v>
      </c>
      <c r="AI1934">
        <v>100</v>
      </c>
      <c r="AJ1934">
        <v>107</v>
      </c>
      <c r="AK1934">
        <v>99.999999999999986</v>
      </c>
      <c r="AL1934">
        <v>-100</v>
      </c>
      <c r="AN1934">
        <v>99</v>
      </c>
      <c r="AO1934">
        <v>99</v>
      </c>
      <c r="AP1934">
        <v>26</v>
      </c>
      <c r="AQ1934">
        <v>99</v>
      </c>
      <c r="AR1934">
        <v>204</v>
      </c>
      <c r="AS1934">
        <v>42.556080956103131</v>
      </c>
    </row>
    <row r="1935" spans="1:45">
      <c r="A1935">
        <v>23</v>
      </c>
      <c r="B1935">
        <v>339</v>
      </c>
      <c r="C1935">
        <v>2024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</v>
      </c>
      <c r="K1935">
        <v>99</v>
      </c>
      <c r="L1935">
        <v>10</v>
      </c>
      <c r="M1935">
        <v>99</v>
      </c>
      <c r="N1935">
        <v>99</v>
      </c>
      <c r="O1935">
        <v>99</v>
      </c>
      <c r="P1935">
        <v>99</v>
      </c>
      <c r="R1935">
        <v>0</v>
      </c>
      <c r="AN1935">
        <v>99</v>
      </c>
      <c r="AO1935">
        <v>99</v>
      </c>
      <c r="AP1935">
        <v>27</v>
      </c>
      <c r="AQ1935">
        <v>99</v>
      </c>
    </row>
    <row r="1936" spans="1:45">
      <c r="A1936">
        <v>23</v>
      </c>
      <c r="B1936">
        <v>340</v>
      </c>
      <c r="C1936">
        <v>2024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</v>
      </c>
      <c r="K1936">
        <v>99</v>
      </c>
      <c r="L1936">
        <v>10</v>
      </c>
      <c r="M1936">
        <v>99</v>
      </c>
      <c r="N1936">
        <v>99</v>
      </c>
      <c r="O1936">
        <v>99</v>
      </c>
      <c r="P1936">
        <v>99</v>
      </c>
      <c r="R1936">
        <v>0</v>
      </c>
      <c r="AN1936">
        <v>99</v>
      </c>
      <c r="AO1936">
        <v>99</v>
      </c>
      <c r="AP1936">
        <v>28</v>
      </c>
      <c r="AQ1936">
        <v>99</v>
      </c>
    </row>
    <row r="1937" spans="1:45">
      <c r="A1937">
        <v>23</v>
      </c>
      <c r="B1937">
        <v>341</v>
      </c>
      <c r="C1937">
        <v>2024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</v>
      </c>
      <c r="K1937">
        <v>99</v>
      </c>
      <c r="L1937">
        <v>10</v>
      </c>
      <c r="M1937">
        <v>99</v>
      </c>
      <c r="N1937">
        <v>99</v>
      </c>
      <c r="O1937">
        <v>99</v>
      </c>
      <c r="P1937">
        <v>99</v>
      </c>
      <c r="R1937">
        <v>0</v>
      </c>
      <c r="AN1937">
        <v>99</v>
      </c>
      <c r="AO1937">
        <v>99</v>
      </c>
      <c r="AP1937">
        <v>29</v>
      </c>
      <c r="AQ1937">
        <v>99</v>
      </c>
    </row>
    <row r="1938" spans="1:45">
      <c r="A1938">
        <v>23</v>
      </c>
      <c r="B1938">
        <v>342</v>
      </c>
      <c r="C1938">
        <v>2024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</v>
      </c>
      <c r="K1938">
        <v>99</v>
      </c>
      <c r="L1938">
        <v>10</v>
      </c>
      <c r="M1938">
        <v>99</v>
      </c>
      <c r="N1938">
        <v>99</v>
      </c>
      <c r="O1938">
        <v>99</v>
      </c>
      <c r="P1938">
        <v>99</v>
      </c>
      <c r="R1938">
        <v>0</v>
      </c>
      <c r="AN1938">
        <v>99</v>
      </c>
      <c r="AO1938">
        <v>99</v>
      </c>
      <c r="AP1938">
        <v>30</v>
      </c>
      <c r="AQ1938">
        <v>99</v>
      </c>
    </row>
    <row r="1939" spans="1:45">
      <c r="A1939">
        <v>23</v>
      </c>
      <c r="B1939">
        <v>343</v>
      </c>
      <c r="C1939">
        <v>2024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</v>
      </c>
      <c r="K1939">
        <v>99</v>
      </c>
      <c r="L1939">
        <v>10</v>
      </c>
      <c r="M1939">
        <v>99</v>
      </c>
      <c r="N1939">
        <v>99</v>
      </c>
      <c r="O1939">
        <v>99</v>
      </c>
      <c r="P1939">
        <v>99</v>
      </c>
      <c r="R1939">
        <v>0</v>
      </c>
      <c r="AN1939">
        <v>99</v>
      </c>
      <c r="AO1939">
        <v>99</v>
      </c>
      <c r="AP1939">
        <v>31</v>
      </c>
      <c r="AQ1939">
        <v>99</v>
      </c>
    </row>
    <row r="1940" spans="1:45">
      <c r="A1940">
        <v>23</v>
      </c>
      <c r="B1940">
        <v>344</v>
      </c>
      <c r="C1940">
        <v>2024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</v>
      </c>
      <c r="K1940">
        <v>99</v>
      </c>
      <c r="L1940">
        <v>10</v>
      </c>
      <c r="M1940">
        <v>99</v>
      </c>
      <c r="N1940">
        <v>99</v>
      </c>
      <c r="O1940">
        <v>99</v>
      </c>
      <c r="P1940">
        <v>99</v>
      </c>
      <c r="R1940">
        <v>0</v>
      </c>
      <c r="AN1940">
        <v>99</v>
      </c>
      <c r="AO1940">
        <v>99</v>
      </c>
      <c r="AP1940">
        <v>32</v>
      </c>
      <c r="AQ1940">
        <v>99</v>
      </c>
    </row>
    <row r="1941" spans="1:45">
      <c r="A1941">
        <v>23</v>
      </c>
      <c r="B1941">
        <v>345</v>
      </c>
      <c r="C1941">
        <v>2024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</v>
      </c>
      <c r="K1941">
        <v>99</v>
      </c>
      <c r="L1941">
        <v>10</v>
      </c>
      <c r="M1941">
        <v>99</v>
      </c>
      <c r="N1941">
        <v>99</v>
      </c>
      <c r="O1941">
        <v>99</v>
      </c>
      <c r="P1941">
        <v>99</v>
      </c>
      <c r="R1941">
        <v>0</v>
      </c>
      <c r="AN1941">
        <v>99</v>
      </c>
      <c r="AO1941">
        <v>99</v>
      </c>
      <c r="AP1941">
        <v>33</v>
      </c>
      <c r="AQ1941">
        <v>99</v>
      </c>
    </row>
    <row r="1942" spans="1:45">
      <c r="A1942">
        <v>23</v>
      </c>
      <c r="B1942">
        <v>346</v>
      </c>
      <c r="C1942">
        <v>2024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</v>
      </c>
      <c r="K1942">
        <v>99</v>
      </c>
      <c r="L1942">
        <v>10</v>
      </c>
      <c r="M1942">
        <v>99</v>
      </c>
      <c r="N1942">
        <v>99</v>
      </c>
      <c r="O1942">
        <v>99</v>
      </c>
      <c r="P1942">
        <v>99</v>
      </c>
      <c r="R1942">
        <v>0</v>
      </c>
      <c r="AN1942">
        <v>99</v>
      </c>
      <c r="AO1942">
        <v>99</v>
      </c>
      <c r="AP1942">
        <v>34</v>
      </c>
      <c r="AQ1942">
        <v>99</v>
      </c>
    </row>
    <row r="1943" spans="1:45">
      <c r="A1943">
        <v>23</v>
      </c>
      <c r="B1943">
        <v>347</v>
      </c>
      <c r="C1943">
        <v>2024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</v>
      </c>
      <c r="K1943">
        <v>99</v>
      </c>
      <c r="L1943">
        <v>10</v>
      </c>
      <c r="M1943">
        <v>99</v>
      </c>
      <c r="N1943">
        <v>99</v>
      </c>
      <c r="O1943">
        <v>99</v>
      </c>
      <c r="P1943">
        <v>99</v>
      </c>
      <c r="R1943">
        <v>0</v>
      </c>
      <c r="AN1943">
        <v>99</v>
      </c>
      <c r="AO1943">
        <v>99</v>
      </c>
      <c r="AP1943">
        <v>39</v>
      </c>
      <c r="AQ1943">
        <v>99</v>
      </c>
    </row>
    <row r="1944" spans="1:45">
      <c r="A1944">
        <v>23</v>
      </c>
      <c r="B1944">
        <v>348</v>
      </c>
      <c r="C1944">
        <v>2024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</v>
      </c>
      <c r="K1944">
        <v>99</v>
      </c>
      <c r="L1944">
        <v>10</v>
      </c>
      <c r="M1944">
        <v>99</v>
      </c>
      <c r="N1944">
        <v>99</v>
      </c>
      <c r="O1944">
        <v>99</v>
      </c>
      <c r="P1944">
        <v>99</v>
      </c>
      <c r="R1944">
        <v>0</v>
      </c>
      <c r="AN1944">
        <v>99</v>
      </c>
      <c r="AO1944">
        <v>99</v>
      </c>
      <c r="AP1944">
        <v>40</v>
      </c>
      <c r="AQ1944">
        <v>99</v>
      </c>
    </row>
    <row r="1945" spans="1:45">
      <c r="A1945">
        <v>23</v>
      </c>
      <c r="B1945">
        <v>349</v>
      </c>
      <c r="C1945">
        <v>2024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</v>
      </c>
      <c r="K1945">
        <v>99</v>
      </c>
      <c r="L1945">
        <v>10</v>
      </c>
      <c r="M1945">
        <v>99</v>
      </c>
      <c r="N1945">
        <v>99</v>
      </c>
      <c r="O1945">
        <v>99</v>
      </c>
      <c r="P1945">
        <v>99</v>
      </c>
      <c r="Q1945">
        <v>8</v>
      </c>
      <c r="R1945">
        <v>21</v>
      </c>
      <c r="S1945">
        <v>10</v>
      </c>
      <c r="T1945">
        <v>9.238095238095239</v>
      </c>
      <c r="U1945">
        <v>294.62857142857138</v>
      </c>
      <c r="V1945">
        <v>100</v>
      </c>
      <c r="W1945">
        <v>100</v>
      </c>
      <c r="X1945">
        <v>4.7619047619047636</v>
      </c>
      <c r="Y1945">
        <v>24.250402900082609</v>
      </c>
      <c r="Z1945">
        <v>0</v>
      </c>
      <c r="AA1945">
        <v>1.1914281907806581</v>
      </c>
      <c r="AC1945">
        <v>-6.1051782971931408</v>
      </c>
      <c r="AE1945">
        <v>0.66561014263074481</v>
      </c>
      <c r="AF1945">
        <v>0.85406847566335553</v>
      </c>
      <c r="AG1945">
        <v>441.76190476190487</v>
      </c>
      <c r="AH1945">
        <v>100</v>
      </c>
      <c r="AI1945">
        <v>100</v>
      </c>
      <c r="AJ1945">
        <v>52.685865784997283</v>
      </c>
      <c r="AK1945">
        <v>61.69100588871099</v>
      </c>
      <c r="AL1945">
        <v>13.593573375752189</v>
      </c>
      <c r="AN1945">
        <v>99</v>
      </c>
      <c r="AO1945">
        <v>99</v>
      </c>
      <c r="AP1945">
        <v>98</v>
      </c>
      <c r="AQ1945">
        <v>99</v>
      </c>
      <c r="AR1945">
        <v>189.19047619047623</v>
      </c>
      <c r="AS1945">
        <v>43.448188825725026</v>
      </c>
    </row>
    <row r="1946" spans="1:45">
      <c r="A1946">
        <v>23</v>
      </c>
      <c r="B1946">
        <v>350</v>
      </c>
      <c r="C1946">
        <v>2024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</v>
      </c>
      <c r="K1946">
        <v>99</v>
      </c>
      <c r="L1946">
        <v>10</v>
      </c>
      <c r="M1946">
        <v>99</v>
      </c>
      <c r="N1946">
        <v>99</v>
      </c>
      <c r="O1946">
        <v>99</v>
      </c>
      <c r="P1946">
        <v>99</v>
      </c>
      <c r="R1946">
        <v>0</v>
      </c>
      <c r="AN1946">
        <v>99</v>
      </c>
      <c r="AO1946">
        <v>99</v>
      </c>
      <c r="AP1946">
        <v>99</v>
      </c>
      <c r="AQ1946">
        <v>99</v>
      </c>
    </row>
    <row r="1947" spans="1:45">
      <c r="A1947">
        <v>23</v>
      </c>
      <c r="B1947">
        <v>351</v>
      </c>
      <c r="C1947">
        <v>2024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</v>
      </c>
      <c r="K1947">
        <v>99</v>
      </c>
      <c r="L1947">
        <v>11</v>
      </c>
      <c r="M1947">
        <v>99</v>
      </c>
      <c r="N1947">
        <v>99</v>
      </c>
      <c r="O1947">
        <v>99</v>
      </c>
      <c r="P1947">
        <v>99</v>
      </c>
      <c r="R1947">
        <v>0</v>
      </c>
      <c r="AN1947">
        <v>99</v>
      </c>
      <c r="AO1947">
        <v>99</v>
      </c>
      <c r="AP1947">
        <v>1</v>
      </c>
      <c r="AQ1947">
        <v>99</v>
      </c>
    </row>
    <row r="1948" spans="1:45">
      <c r="A1948">
        <v>23</v>
      </c>
      <c r="B1948">
        <v>352</v>
      </c>
      <c r="C1948">
        <v>2024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</v>
      </c>
      <c r="K1948">
        <v>99</v>
      </c>
      <c r="L1948">
        <v>11</v>
      </c>
      <c r="M1948">
        <v>99</v>
      </c>
      <c r="N1948">
        <v>99</v>
      </c>
      <c r="O1948">
        <v>99</v>
      </c>
      <c r="P1948">
        <v>99</v>
      </c>
      <c r="R1948">
        <v>0</v>
      </c>
      <c r="AN1948">
        <v>99</v>
      </c>
      <c r="AO1948">
        <v>99</v>
      </c>
      <c r="AP1948">
        <v>2</v>
      </c>
      <c r="AQ1948">
        <v>99</v>
      </c>
    </row>
    <row r="1949" spans="1:45">
      <c r="A1949">
        <v>23</v>
      </c>
      <c r="B1949">
        <v>353</v>
      </c>
      <c r="C1949">
        <v>2024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</v>
      </c>
      <c r="K1949">
        <v>99</v>
      </c>
      <c r="L1949">
        <v>11</v>
      </c>
      <c r="M1949">
        <v>99</v>
      </c>
      <c r="N1949">
        <v>99</v>
      </c>
      <c r="O1949">
        <v>99</v>
      </c>
      <c r="P1949">
        <v>99</v>
      </c>
      <c r="R1949">
        <v>0</v>
      </c>
      <c r="AN1949">
        <v>99</v>
      </c>
      <c r="AO1949">
        <v>99</v>
      </c>
      <c r="AP1949">
        <v>3</v>
      </c>
      <c r="AQ1949">
        <v>99</v>
      </c>
    </row>
    <row r="1950" spans="1:45">
      <c r="A1950">
        <v>23</v>
      </c>
      <c r="B1950">
        <v>354</v>
      </c>
      <c r="C1950">
        <v>2024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</v>
      </c>
      <c r="K1950">
        <v>99</v>
      </c>
      <c r="L1950">
        <v>11</v>
      </c>
      <c r="M1950">
        <v>99</v>
      </c>
      <c r="N1950">
        <v>99</v>
      </c>
      <c r="O1950">
        <v>99</v>
      </c>
      <c r="P1950">
        <v>99</v>
      </c>
      <c r="R1950">
        <v>0</v>
      </c>
      <c r="AN1950">
        <v>99</v>
      </c>
      <c r="AO1950">
        <v>99</v>
      </c>
      <c r="AP1950">
        <v>4</v>
      </c>
      <c r="AQ1950">
        <v>99</v>
      </c>
    </row>
    <row r="1951" spans="1:45">
      <c r="A1951">
        <v>23</v>
      </c>
      <c r="B1951">
        <v>355</v>
      </c>
      <c r="C1951">
        <v>2024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</v>
      </c>
      <c r="K1951">
        <v>99</v>
      </c>
      <c r="L1951">
        <v>11</v>
      </c>
      <c r="M1951">
        <v>99</v>
      </c>
      <c r="N1951">
        <v>99</v>
      </c>
      <c r="O1951">
        <v>99</v>
      </c>
      <c r="P1951">
        <v>99</v>
      </c>
      <c r="R1951">
        <v>0</v>
      </c>
      <c r="AN1951">
        <v>99</v>
      </c>
      <c r="AO1951">
        <v>99</v>
      </c>
      <c r="AP1951">
        <v>5</v>
      </c>
      <c r="AQ1951">
        <v>99</v>
      </c>
    </row>
    <row r="1952" spans="1:45">
      <c r="A1952">
        <v>23</v>
      </c>
      <c r="B1952">
        <v>356</v>
      </c>
      <c r="C1952">
        <v>2024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</v>
      </c>
      <c r="K1952">
        <v>99</v>
      </c>
      <c r="L1952">
        <v>11</v>
      </c>
      <c r="M1952">
        <v>99</v>
      </c>
      <c r="N1952">
        <v>99</v>
      </c>
      <c r="O1952">
        <v>99</v>
      </c>
      <c r="P1952">
        <v>99</v>
      </c>
      <c r="R1952">
        <v>0</v>
      </c>
      <c r="AN1952">
        <v>99</v>
      </c>
      <c r="AO1952">
        <v>99</v>
      </c>
      <c r="AP1952">
        <v>6</v>
      </c>
      <c r="AQ1952">
        <v>99</v>
      </c>
    </row>
    <row r="1953" spans="1:45">
      <c r="A1953">
        <v>23</v>
      </c>
      <c r="B1953">
        <v>357</v>
      </c>
      <c r="C1953">
        <v>2024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</v>
      </c>
      <c r="K1953">
        <v>99</v>
      </c>
      <c r="L1953">
        <v>11</v>
      </c>
      <c r="M1953">
        <v>99</v>
      </c>
      <c r="N1953">
        <v>99</v>
      </c>
      <c r="O1953">
        <v>99</v>
      </c>
      <c r="P1953">
        <v>99</v>
      </c>
      <c r="R1953">
        <v>0</v>
      </c>
      <c r="AN1953">
        <v>99</v>
      </c>
      <c r="AO1953">
        <v>99</v>
      </c>
      <c r="AP1953">
        <v>7</v>
      </c>
      <c r="AQ1953">
        <v>99</v>
      </c>
    </row>
    <row r="1954" spans="1:45">
      <c r="A1954">
        <v>23</v>
      </c>
      <c r="B1954">
        <v>358</v>
      </c>
      <c r="C1954">
        <v>2024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</v>
      </c>
      <c r="K1954">
        <v>99</v>
      </c>
      <c r="L1954">
        <v>11</v>
      </c>
      <c r="M1954">
        <v>99</v>
      </c>
      <c r="N1954">
        <v>99</v>
      </c>
      <c r="O1954">
        <v>99</v>
      </c>
      <c r="P1954">
        <v>99</v>
      </c>
      <c r="R1954">
        <v>0</v>
      </c>
      <c r="AN1954">
        <v>99</v>
      </c>
      <c r="AO1954">
        <v>99</v>
      </c>
      <c r="AP1954">
        <v>8</v>
      </c>
      <c r="AQ1954">
        <v>99</v>
      </c>
    </row>
    <row r="1955" spans="1:45">
      <c r="A1955">
        <v>23</v>
      </c>
      <c r="B1955">
        <v>359</v>
      </c>
      <c r="C1955">
        <v>2024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</v>
      </c>
      <c r="K1955">
        <v>99</v>
      </c>
      <c r="L1955">
        <v>11</v>
      </c>
      <c r="M1955">
        <v>99</v>
      </c>
      <c r="N1955">
        <v>99</v>
      </c>
      <c r="O1955">
        <v>99</v>
      </c>
      <c r="P1955">
        <v>99</v>
      </c>
      <c r="R1955">
        <v>0</v>
      </c>
      <c r="AN1955">
        <v>99</v>
      </c>
      <c r="AO1955">
        <v>99</v>
      </c>
      <c r="AP1955">
        <v>9</v>
      </c>
      <c r="AQ1955">
        <v>99</v>
      </c>
    </row>
    <row r="1956" spans="1:45">
      <c r="A1956">
        <v>23</v>
      </c>
      <c r="B1956">
        <v>360</v>
      </c>
      <c r="C1956">
        <v>2024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</v>
      </c>
      <c r="K1956">
        <v>99</v>
      </c>
      <c r="L1956">
        <v>11</v>
      </c>
      <c r="M1956">
        <v>99</v>
      </c>
      <c r="N1956">
        <v>99</v>
      </c>
      <c r="O1956">
        <v>99</v>
      </c>
      <c r="P1956">
        <v>99</v>
      </c>
      <c r="R1956">
        <v>0</v>
      </c>
      <c r="AN1956">
        <v>99</v>
      </c>
      <c r="AO1956">
        <v>99</v>
      </c>
      <c r="AP1956">
        <v>10</v>
      </c>
      <c r="AQ1956">
        <v>99</v>
      </c>
    </row>
    <row r="1957" spans="1:45">
      <c r="A1957">
        <v>23</v>
      </c>
      <c r="B1957">
        <v>361</v>
      </c>
      <c r="C1957">
        <v>2024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</v>
      </c>
      <c r="K1957">
        <v>99</v>
      </c>
      <c r="L1957">
        <v>11</v>
      </c>
      <c r="M1957">
        <v>99</v>
      </c>
      <c r="N1957">
        <v>99</v>
      </c>
      <c r="O1957">
        <v>99</v>
      </c>
      <c r="P1957">
        <v>99</v>
      </c>
      <c r="R1957">
        <v>0</v>
      </c>
      <c r="AN1957">
        <v>99</v>
      </c>
      <c r="AO1957">
        <v>99</v>
      </c>
      <c r="AP1957">
        <v>11</v>
      </c>
      <c r="AQ1957">
        <v>99</v>
      </c>
    </row>
    <row r="1958" spans="1:45">
      <c r="A1958">
        <v>23</v>
      </c>
      <c r="B1958">
        <v>362</v>
      </c>
      <c r="C1958">
        <v>2024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</v>
      </c>
      <c r="K1958">
        <v>99</v>
      </c>
      <c r="L1958">
        <v>11</v>
      </c>
      <c r="M1958">
        <v>99</v>
      </c>
      <c r="N1958">
        <v>99</v>
      </c>
      <c r="O1958">
        <v>99</v>
      </c>
      <c r="P1958">
        <v>99</v>
      </c>
      <c r="R1958">
        <v>0</v>
      </c>
      <c r="AN1958">
        <v>99</v>
      </c>
      <c r="AO1958">
        <v>99</v>
      </c>
      <c r="AP1958">
        <v>12</v>
      </c>
      <c r="AQ1958">
        <v>99</v>
      </c>
    </row>
    <row r="1959" spans="1:45">
      <c r="A1959">
        <v>23</v>
      </c>
      <c r="B1959">
        <v>363</v>
      </c>
      <c r="C1959">
        <v>2024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</v>
      </c>
      <c r="K1959">
        <v>99</v>
      </c>
      <c r="L1959">
        <v>11</v>
      </c>
      <c r="M1959">
        <v>99</v>
      </c>
      <c r="N1959">
        <v>99</v>
      </c>
      <c r="O1959">
        <v>99</v>
      </c>
      <c r="P1959">
        <v>99</v>
      </c>
      <c r="R1959">
        <v>0</v>
      </c>
      <c r="AN1959">
        <v>99</v>
      </c>
      <c r="AO1959">
        <v>99</v>
      </c>
      <c r="AP1959">
        <v>13</v>
      </c>
      <c r="AQ1959">
        <v>99</v>
      </c>
    </row>
    <row r="1960" spans="1:45">
      <c r="A1960">
        <v>23</v>
      </c>
      <c r="B1960">
        <v>364</v>
      </c>
      <c r="C1960">
        <v>2024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</v>
      </c>
      <c r="K1960">
        <v>99</v>
      </c>
      <c r="L1960">
        <v>11</v>
      </c>
      <c r="M1960">
        <v>99</v>
      </c>
      <c r="N1960">
        <v>99</v>
      </c>
      <c r="O1960">
        <v>99</v>
      </c>
      <c r="P1960">
        <v>99</v>
      </c>
      <c r="R1960">
        <v>0</v>
      </c>
      <c r="AN1960">
        <v>99</v>
      </c>
      <c r="AO1960">
        <v>99</v>
      </c>
      <c r="AP1960">
        <v>14</v>
      </c>
      <c r="AQ1960">
        <v>99</v>
      </c>
    </row>
    <row r="1961" spans="1:45">
      <c r="A1961">
        <v>23</v>
      </c>
      <c r="B1961">
        <v>365</v>
      </c>
      <c r="C1961">
        <v>2024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</v>
      </c>
      <c r="K1961">
        <v>99</v>
      </c>
      <c r="L1961">
        <v>11</v>
      </c>
      <c r="M1961">
        <v>99</v>
      </c>
      <c r="N1961">
        <v>99</v>
      </c>
      <c r="O1961">
        <v>99</v>
      </c>
      <c r="P1961">
        <v>99</v>
      </c>
      <c r="R1961">
        <v>0</v>
      </c>
      <c r="AN1961">
        <v>99</v>
      </c>
      <c r="AO1961">
        <v>99</v>
      </c>
      <c r="AP1961">
        <v>15</v>
      </c>
      <c r="AQ1961">
        <v>99</v>
      </c>
    </row>
    <row r="1962" spans="1:45">
      <c r="A1962">
        <v>23</v>
      </c>
      <c r="B1962">
        <v>366</v>
      </c>
      <c r="C1962">
        <v>2024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</v>
      </c>
      <c r="K1962">
        <v>99</v>
      </c>
      <c r="L1962">
        <v>11</v>
      </c>
      <c r="M1962">
        <v>99</v>
      </c>
      <c r="N1962">
        <v>99</v>
      </c>
      <c r="O1962">
        <v>99</v>
      </c>
      <c r="P1962">
        <v>99</v>
      </c>
      <c r="R1962">
        <v>0</v>
      </c>
      <c r="AN1962">
        <v>99</v>
      </c>
      <c r="AO1962">
        <v>99</v>
      </c>
      <c r="AP1962">
        <v>16</v>
      </c>
      <c r="AQ1962">
        <v>99</v>
      </c>
    </row>
    <row r="1963" spans="1:45">
      <c r="A1963">
        <v>23</v>
      </c>
      <c r="B1963">
        <v>367</v>
      </c>
      <c r="C1963">
        <v>2024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</v>
      </c>
      <c r="K1963">
        <v>99</v>
      </c>
      <c r="L1963">
        <v>11</v>
      </c>
      <c r="M1963">
        <v>99</v>
      </c>
      <c r="N1963">
        <v>99</v>
      </c>
      <c r="O1963">
        <v>99</v>
      </c>
      <c r="P1963">
        <v>99</v>
      </c>
      <c r="R1963">
        <v>0</v>
      </c>
      <c r="AN1963">
        <v>99</v>
      </c>
      <c r="AO1963">
        <v>99</v>
      </c>
      <c r="AP1963">
        <v>17</v>
      </c>
      <c r="AQ1963">
        <v>99</v>
      </c>
    </row>
    <row r="1964" spans="1:45">
      <c r="A1964">
        <v>23</v>
      </c>
      <c r="B1964">
        <v>368</v>
      </c>
      <c r="C1964">
        <v>2024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</v>
      </c>
      <c r="K1964">
        <v>99</v>
      </c>
      <c r="L1964">
        <v>11</v>
      </c>
      <c r="M1964">
        <v>99</v>
      </c>
      <c r="N1964">
        <v>99</v>
      </c>
      <c r="O1964">
        <v>99</v>
      </c>
      <c r="P1964">
        <v>99</v>
      </c>
      <c r="R1964">
        <v>0</v>
      </c>
      <c r="AN1964">
        <v>99</v>
      </c>
      <c r="AO1964">
        <v>99</v>
      </c>
      <c r="AP1964">
        <v>21</v>
      </c>
      <c r="AQ1964">
        <v>99</v>
      </c>
    </row>
    <row r="1965" spans="1:45">
      <c r="A1965">
        <v>23</v>
      </c>
      <c r="B1965">
        <v>369</v>
      </c>
      <c r="C1965">
        <v>2024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</v>
      </c>
      <c r="K1965">
        <v>99</v>
      </c>
      <c r="L1965">
        <v>11</v>
      </c>
      <c r="M1965">
        <v>99</v>
      </c>
      <c r="N1965">
        <v>99</v>
      </c>
      <c r="O1965">
        <v>99</v>
      </c>
      <c r="P1965">
        <v>99</v>
      </c>
      <c r="Q1965">
        <v>2</v>
      </c>
      <c r="R1965">
        <v>2</v>
      </c>
      <c r="S1965">
        <v>11</v>
      </c>
      <c r="T1965">
        <v>10.5</v>
      </c>
      <c r="U1965">
        <v>371.2000000000001</v>
      </c>
      <c r="V1965">
        <v>100</v>
      </c>
      <c r="W1965">
        <v>100</v>
      </c>
      <c r="X1965">
        <v>50</v>
      </c>
      <c r="Y1965">
        <v>24.299999999999809</v>
      </c>
      <c r="Z1965">
        <v>0</v>
      </c>
      <c r="AA1965">
        <v>1.5</v>
      </c>
      <c r="AC1965">
        <v>100.00000000000033</v>
      </c>
      <c r="AE1965">
        <v>3.8669760247486473E-2</v>
      </c>
      <c r="AF1965">
        <v>5.8477431681282895E-2</v>
      </c>
      <c r="AG1965">
        <v>490.5</v>
      </c>
      <c r="AH1965">
        <v>100</v>
      </c>
      <c r="AI1965">
        <v>100</v>
      </c>
      <c r="AJ1965">
        <v>116.5</v>
      </c>
      <c r="AK1965">
        <v>99.999999999999133</v>
      </c>
      <c r="AL1965">
        <v>100</v>
      </c>
      <c r="AN1965">
        <v>99</v>
      </c>
      <c r="AO1965">
        <v>99</v>
      </c>
      <c r="AP1965">
        <v>22</v>
      </c>
      <c r="AQ1965">
        <v>99</v>
      </c>
      <c r="AR1965">
        <v>196.5</v>
      </c>
      <c r="AS1965">
        <v>48.887611826847539</v>
      </c>
    </row>
    <row r="1966" spans="1:45">
      <c r="A1966">
        <v>23</v>
      </c>
      <c r="B1966">
        <v>370</v>
      </c>
      <c r="C1966">
        <v>2024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</v>
      </c>
      <c r="K1966">
        <v>99</v>
      </c>
      <c r="L1966">
        <v>11</v>
      </c>
      <c r="M1966">
        <v>99</v>
      </c>
      <c r="N1966">
        <v>99</v>
      </c>
      <c r="O1966">
        <v>99</v>
      </c>
      <c r="P1966">
        <v>99</v>
      </c>
      <c r="Q1966">
        <v>1</v>
      </c>
      <c r="R1966">
        <v>2</v>
      </c>
      <c r="S1966">
        <v>11</v>
      </c>
      <c r="T1966">
        <v>12</v>
      </c>
      <c r="U1966">
        <v>290.55</v>
      </c>
      <c r="V1966">
        <v>100</v>
      </c>
      <c r="W1966">
        <v>100</v>
      </c>
      <c r="X1966">
        <v>0</v>
      </c>
      <c r="Y1966">
        <v>8.3500000000002093</v>
      </c>
      <c r="Z1966">
        <v>0</v>
      </c>
      <c r="AA1966">
        <v>0</v>
      </c>
      <c r="AE1966">
        <v>3.6866359447004608E-2</v>
      </c>
      <c r="AF1966">
        <v>4.7891540125503715E-2</v>
      </c>
      <c r="AG1966">
        <v>437</v>
      </c>
      <c r="AH1966">
        <v>100</v>
      </c>
      <c r="AI1966">
        <v>100</v>
      </c>
      <c r="AJ1966">
        <v>1</v>
      </c>
      <c r="AK1966">
        <v>100.0000000000672</v>
      </c>
      <c r="AN1966">
        <v>99</v>
      </c>
      <c r="AO1966">
        <v>99</v>
      </c>
      <c r="AP1966">
        <v>23</v>
      </c>
      <c r="AQ1966">
        <v>99</v>
      </c>
      <c r="AR1966">
        <v>181</v>
      </c>
      <c r="AS1966">
        <v>48.999799717191713</v>
      </c>
    </row>
    <row r="1967" spans="1:45">
      <c r="A1967">
        <v>23</v>
      </c>
      <c r="B1967">
        <v>371</v>
      </c>
      <c r="C1967">
        <v>2024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</v>
      </c>
      <c r="K1967">
        <v>99</v>
      </c>
      <c r="L1967">
        <v>11</v>
      </c>
      <c r="M1967">
        <v>99</v>
      </c>
      <c r="N1967">
        <v>99</v>
      </c>
      <c r="O1967">
        <v>99</v>
      </c>
      <c r="P1967">
        <v>99</v>
      </c>
      <c r="Q1967">
        <v>22</v>
      </c>
      <c r="R1967">
        <v>27</v>
      </c>
      <c r="S1967">
        <v>11</v>
      </c>
      <c r="T1967">
        <v>9.2222222222222232</v>
      </c>
      <c r="U1967">
        <v>309.32222222222242</v>
      </c>
      <c r="V1967">
        <v>100</v>
      </c>
      <c r="W1967">
        <v>96.296296296296291</v>
      </c>
      <c r="X1967">
        <v>22.222222222222225</v>
      </c>
      <c r="Y1967">
        <v>55.97387177056445</v>
      </c>
      <c r="Z1967">
        <v>0</v>
      </c>
      <c r="AA1967">
        <v>1.7284832429004522</v>
      </c>
      <c r="AC1967">
        <v>46.89704050296772</v>
      </c>
      <c r="AE1967">
        <v>0.68493150684931503</v>
      </c>
      <c r="AF1967">
        <v>0.87677563416818149</v>
      </c>
      <c r="AG1967">
        <v>486.74074074074082</v>
      </c>
      <c r="AH1967">
        <v>100</v>
      </c>
      <c r="AI1967">
        <v>100</v>
      </c>
      <c r="AJ1967">
        <v>117.870485292778</v>
      </c>
      <c r="AK1967">
        <v>77.774319507295104</v>
      </c>
      <c r="AL1967">
        <v>75.543148845313596</v>
      </c>
      <c r="AN1967">
        <v>99</v>
      </c>
      <c r="AO1967">
        <v>99</v>
      </c>
      <c r="AP1967">
        <v>24</v>
      </c>
      <c r="AQ1967">
        <v>99</v>
      </c>
      <c r="AR1967">
        <v>187.44444444444443</v>
      </c>
      <c r="AS1967">
        <v>46.489332673708738</v>
      </c>
    </row>
    <row r="1968" spans="1:45">
      <c r="A1968">
        <v>23</v>
      </c>
      <c r="B1968">
        <v>372</v>
      </c>
      <c r="C1968">
        <v>2024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</v>
      </c>
      <c r="K1968">
        <v>99</v>
      </c>
      <c r="L1968">
        <v>11</v>
      </c>
      <c r="M1968">
        <v>99</v>
      </c>
      <c r="N1968">
        <v>99</v>
      </c>
      <c r="O1968">
        <v>99</v>
      </c>
      <c r="P1968">
        <v>99</v>
      </c>
      <c r="R1968">
        <v>0</v>
      </c>
      <c r="AN1968">
        <v>99</v>
      </c>
      <c r="AO1968">
        <v>99</v>
      </c>
      <c r="AP1968">
        <v>25</v>
      </c>
      <c r="AQ1968">
        <v>99</v>
      </c>
    </row>
    <row r="1969" spans="1:43">
      <c r="A1969">
        <v>23</v>
      </c>
      <c r="B1969">
        <v>373</v>
      </c>
      <c r="C1969">
        <v>2024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</v>
      </c>
      <c r="K1969">
        <v>99</v>
      </c>
      <c r="L1969">
        <v>11</v>
      </c>
      <c r="M1969">
        <v>99</v>
      </c>
      <c r="N1969">
        <v>99</v>
      </c>
      <c r="O1969">
        <v>99</v>
      </c>
      <c r="P1969">
        <v>99</v>
      </c>
      <c r="R1969">
        <v>0</v>
      </c>
      <c r="AN1969">
        <v>99</v>
      </c>
      <c r="AO1969">
        <v>99</v>
      </c>
      <c r="AP1969">
        <v>26</v>
      </c>
      <c r="AQ1969">
        <v>99</v>
      </c>
    </row>
    <row r="1970" spans="1:43">
      <c r="A1970">
        <v>23</v>
      </c>
      <c r="B1970">
        <v>374</v>
      </c>
      <c r="C1970">
        <v>2024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</v>
      </c>
      <c r="K1970">
        <v>99</v>
      </c>
      <c r="L1970">
        <v>11</v>
      </c>
      <c r="M1970">
        <v>99</v>
      </c>
      <c r="N1970">
        <v>99</v>
      </c>
      <c r="O1970">
        <v>99</v>
      </c>
      <c r="P1970">
        <v>99</v>
      </c>
      <c r="R1970">
        <v>0</v>
      </c>
      <c r="AN1970">
        <v>99</v>
      </c>
      <c r="AO1970">
        <v>99</v>
      </c>
      <c r="AP1970">
        <v>27</v>
      </c>
      <c r="AQ1970">
        <v>99</v>
      </c>
    </row>
    <row r="1971" spans="1:43">
      <c r="A1971">
        <v>23</v>
      </c>
      <c r="B1971">
        <v>375</v>
      </c>
      <c r="C1971">
        <v>2024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</v>
      </c>
      <c r="K1971">
        <v>99</v>
      </c>
      <c r="L1971">
        <v>11</v>
      </c>
      <c r="M1971">
        <v>99</v>
      </c>
      <c r="N1971">
        <v>99</v>
      </c>
      <c r="O1971">
        <v>99</v>
      </c>
      <c r="P1971">
        <v>99</v>
      </c>
      <c r="R1971">
        <v>0</v>
      </c>
      <c r="AN1971">
        <v>99</v>
      </c>
      <c r="AO1971">
        <v>99</v>
      </c>
      <c r="AP1971">
        <v>28</v>
      </c>
      <c r="AQ1971">
        <v>99</v>
      </c>
    </row>
    <row r="1972" spans="1:43">
      <c r="A1972">
        <v>23</v>
      </c>
      <c r="B1972">
        <v>376</v>
      </c>
      <c r="C1972">
        <v>2024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</v>
      </c>
      <c r="K1972">
        <v>99</v>
      </c>
      <c r="L1972">
        <v>11</v>
      </c>
      <c r="M1972">
        <v>99</v>
      </c>
      <c r="N1972">
        <v>99</v>
      </c>
      <c r="O1972">
        <v>99</v>
      </c>
      <c r="P1972">
        <v>99</v>
      </c>
      <c r="R1972">
        <v>0</v>
      </c>
      <c r="AN1972">
        <v>99</v>
      </c>
      <c r="AO1972">
        <v>99</v>
      </c>
      <c r="AP1972">
        <v>29</v>
      </c>
      <c r="AQ1972">
        <v>99</v>
      </c>
    </row>
    <row r="1973" spans="1:43">
      <c r="A1973">
        <v>23</v>
      </c>
      <c r="B1973">
        <v>377</v>
      </c>
      <c r="C1973">
        <v>2024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</v>
      </c>
      <c r="K1973">
        <v>99</v>
      </c>
      <c r="L1973">
        <v>11</v>
      </c>
      <c r="M1973">
        <v>99</v>
      </c>
      <c r="N1973">
        <v>99</v>
      </c>
      <c r="O1973">
        <v>99</v>
      </c>
      <c r="P1973">
        <v>99</v>
      </c>
      <c r="R1973">
        <v>0</v>
      </c>
      <c r="AN1973">
        <v>99</v>
      </c>
      <c r="AO1973">
        <v>99</v>
      </c>
      <c r="AP1973">
        <v>30</v>
      </c>
      <c r="AQ1973">
        <v>99</v>
      </c>
    </row>
    <row r="1974" spans="1:43">
      <c r="A1974">
        <v>23</v>
      </c>
      <c r="B1974">
        <v>378</v>
      </c>
      <c r="C1974">
        <v>2024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</v>
      </c>
      <c r="K1974">
        <v>99</v>
      </c>
      <c r="L1974">
        <v>11</v>
      </c>
      <c r="M1974">
        <v>99</v>
      </c>
      <c r="N1974">
        <v>99</v>
      </c>
      <c r="O1974">
        <v>99</v>
      </c>
      <c r="P1974">
        <v>99</v>
      </c>
      <c r="R1974">
        <v>0</v>
      </c>
      <c r="AN1974">
        <v>99</v>
      </c>
      <c r="AO1974">
        <v>99</v>
      </c>
      <c r="AP1974">
        <v>31</v>
      </c>
      <c r="AQ1974">
        <v>99</v>
      </c>
    </row>
    <row r="1975" spans="1:43">
      <c r="A1975">
        <v>23</v>
      </c>
      <c r="B1975">
        <v>379</v>
      </c>
      <c r="C1975">
        <v>2024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</v>
      </c>
      <c r="K1975">
        <v>99</v>
      </c>
      <c r="L1975">
        <v>11</v>
      </c>
      <c r="M1975">
        <v>99</v>
      </c>
      <c r="N1975">
        <v>99</v>
      </c>
      <c r="O1975">
        <v>99</v>
      </c>
      <c r="P1975">
        <v>99</v>
      </c>
      <c r="R1975">
        <v>0</v>
      </c>
      <c r="AN1975">
        <v>99</v>
      </c>
      <c r="AO1975">
        <v>99</v>
      </c>
      <c r="AP1975">
        <v>32</v>
      </c>
      <c r="AQ1975">
        <v>99</v>
      </c>
    </row>
    <row r="1976" spans="1:43">
      <c r="A1976">
        <v>23</v>
      </c>
      <c r="B1976">
        <v>380</v>
      </c>
      <c r="C1976">
        <v>2024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</v>
      </c>
      <c r="K1976">
        <v>99</v>
      </c>
      <c r="L1976">
        <v>11</v>
      </c>
      <c r="M1976">
        <v>99</v>
      </c>
      <c r="N1976">
        <v>99</v>
      </c>
      <c r="O1976">
        <v>99</v>
      </c>
      <c r="P1976">
        <v>99</v>
      </c>
      <c r="R1976">
        <v>0</v>
      </c>
      <c r="AN1976">
        <v>99</v>
      </c>
      <c r="AO1976">
        <v>99</v>
      </c>
      <c r="AP1976">
        <v>33</v>
      </c>
      <c r="AQ1976">
        <v>99</v>
      </c>
    </row>
    <row r="1977" spans="1:43">
      <c r="A1977">
        <v>23</v>
      </c>
      <c r="B1977">
        <v>381</v>
      </c>
      <c r="C1977">
        <v>2024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</v>
      </c>
      <c r="K1977">
        <v>99</v>
      </c>
      <c r="L1977">
        <v>11</v>
      </c>
      <c r="M1977">
        <v>99</v>
      </c>
      <c r="N1977">
        <v>99</v>
      </c>
      <c r="O1977">
        <v>99</v>
      </c>
      <c r="P1977">
        <v>99</v>
      </c>
      <c r="R1977">
        <v>0</v>
      </c>
      <c r="AN1977">
        <v>99</v>
      </c>
      <c r="AO1977">
        <v>99</v>
      </c>
      <c r="AP1977">
        <v>34</v>
      </c>
      <c r="AQ1977">
        <v>99</v>
      </c>
    </row>
    <row r="1978" spans="1:43">
      <c r="A1978">
        <v>23</v>
      </c>
      <c r="B1978">
        <v>382</v>
      </c>
      <c r="C1978">
        <v>2024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</v>
      </c>
      <c r="K1978">
        <v>99</v>
      </c>
      <c r="L1978">
        <v>11</v>
      </c>
      <c r="M1978">
        <v>99</v>
      </c>
      <c r="N1978">
        <v>99</v>
      </c>
      <c r="O1978">
        <v>99</v>
      </c>
      <c r="P1978">
        <v>99</v>
      </c>
      <c r="R1978">
        <v>0</v>
      </c>
      <c r="AN1978">
        <v>99</v>
      </c>
      <c r="AO1978">
        <v>99</v>
      </c>
      <c r="AP1978">
        <v>39</v>
      </c>
      <c r="AQ1978">
        <v>99</v>
      </c>
    </row>
    <row r="1979" spans="1:43">
      <c r="A1979">
        <v>23</v>
      </c>
      <c r="B1979">
        <v>383</v>
      </c>
      <c r="C1979">
        <v>2024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</v>
      </c>
      <c r="K1979">
        <v>99</v>
      </c>
      <c r="L1979">
        <v>11</v>
      </c>
      <c r="M1979">
        <v>99</v>
      </c>
      <c r="N1979">
        <v>99</v>
      </c>
      <c r="O1979">
        <v>99</v>
      </c>
      <c r="P1979">
        <v>99</v>
      </c>
      <c r="R1979">
        <v>0</v>
      </c>
      <c r="AN1979">
        <v>99</v>
      </c>
      <c r="AO1979">
        <v>99</v>
      </c>
      <c r="AP1979">
        <v>40</v>
      </c>
      <c r="AQ1979">
        <v>99</v>
      </c>
    </row>
    <row r="1980" spans="1:43">
      <c r="A1980">
        <v>23</v>
      </c>
      <c r="B1980">
        <v>384</v>
      </c>
      <c r="C1980">
        <v>2024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</v>
      </c>
      <c r="K1980">
        <v>99</v>
      </c>
      <c r="L1980">
        <v>11</v>
      </c>
      <c r="M1980">
        <v>99</v>
      </c>
      <c r="N1980">
        <v>99</v>
      </c>
      <c r="O1980">
        <v>99</v>
      </c>
      <c r="P1980">
        <v>99</v>
      </c>
      <c r="R1980">
        <v>0</v>
      </c>
      <c r="AN1980">
        <v>99</v>
      </c>
      <c r="AO1980">
        <v>99</v>
      </c>
      <c r="AP1980">
        <v>98</v>
      </c>
      <c r="AQ1980">
        <v>99</v>
      </c>
    </row>
    <row r="1981" spans="1:43">
      <c r="A1981">
        <v>23</v>
      </c>
      <c r="B1981">
        <v>385</v>
      </c>
      <c r="C1981">
        <v>2024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</v>
      </c>
      <c r="K1981">
        <v>99</v>
      </c>
      <c r="L1981">
        <v>11</v>
      </c>
      <c r="M1981">
        <v>99</v>
      </c>
      <c r="N1981">
        <v>99</v>
      </c>
      <c r="O1981">
        <v>99</v>
      </c>
      <c r="P1981">
        <v>99</v>
      </c>
      <c r="R1981">
        <v>0</v>
      </c>
      <c r="AN1981">
        <v>99</v>
      </c>
      <c r="AO1981">
        <v>99</v>
      </c>
      <c r="AP1981">
        <v>99</v>
      </c>
      <c r="AQ1981">
        <v>99</v>
      </c>
    </row>
    <row r="1982" spans="1:43">
      <c r="A1982">
        <v>23</v>
      </c>
      <c r="B1982">
        <v>386</v>
      </c>
      <c r="C1982">
        <v>2024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</v>
      </c>
      <c r="K1982">
        <v>99</v>
      </c>
      <c r="L1982">
        <v>12</v>
      </c>
      <c r="M1982">
        <v>99</v>
      </c>
      <c r="N1982">
        <v>99</v>
      </c>
      <c r="O1982">
        <v>99</v>
      </c>
      <c r="P1982">
        <v>99</v>
      </c>
      <c r="R1982">
        <v>0</v>
      </c>
      <c r="AN1982">
        <v>99</v>
      </c>
      <c r="AO1982">
        <v>99</v>
      </c>
      <c r="AP1982">
        <v>1</v>
      </c>
      <c r="AQ1982">
        <v>99</v>
      </c>
    </row>
    <row r="1983" spans="1:43">
      <c r="A1983">
        <v>23</v>
      </c>
      <c r="B1983">
        <v>387</v>
      </c>
      <c r="C1983">
        <v>2024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</v>
      </c>
      <c r="K1983">
        <v>99</v>
      </c>
      <c r="L1983">
        <v>12</v>
      </c>
      <c r="M1983">
        <v>99</v>
      </c>
      <c r="N1983">
        <v>99</v>
      </c>
      <c r="O1983">
        <v>99</v>
      </c>
      <c r="P1983">
        <v>99</v>
      </c>
      <c r="R1983">
        <v>0</v>
      </c>
      <c r="AN1983">
        <v>99</v>
      </c>
      <c r="AO1983">
        <v>99</v>
      </c>
      <c r="AP1983">
        <v>2</v>
      </c>
      <c r="AQ1983">
        <v>99</v>
      </c>
    </row>
    <row r="1984" spans="1:43">
      <c r="A1984">
        <v>23</v>
      </c>
      <c r="B1984">
        <v>388</v>
      </c>
      <c r="C1984">
        <v>2024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</v>
      </c>
      <c r="K1984">
        <v>99</v>
      </c>
      <c r="L1984">
        <v>12</v>
      </c>
      <c r="M1984">
        <v>99</v>
      </c>
      <c r="N1984">
        <v>99</v>
      </c>
      <c r="O1984">
        <v>99</v>
      </c>
      <c r="P1984">
        <v>99</v>
      </c>
      <c r="R1984">
        <v>0</v>
      </c>
      <c r="AN1984">
        <v>99</v>
      </c>
      <c r="AO1984">
        <v>99</v>
      </c>
      <c r="AP1984">
        <v>3</v>
      </c>
      <c r="AQ1984">
        <v>99</v>
      </c>
    </row>
    <row r="1985" spans="1:43">
      <c r="A1985">
        <v>23</v>
      </c>
      <c r="B1985">
        <v>389</v>
      </c>
      <c r="C1985">
        <v>2024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</v>
      </c>
      <c r="K1985">
        <v>99</v>
      </c>
      <c r="L1985">
        <v>12</v>
      </c>
      <c r="M1985">
        <v>99</v>
      </c>
      <c r="N1985">
        <v>99</v>
      </c>
      <c r="O1985">
        <v>99</v>
      </c>
      <c r="P1985">
        <v>99</v>
      </c>
      <c r="R1985">
        <v>0</v>
      </c>
      <c r="AN1985">
        <v>99</v>
      </c>
      <c r="AO1985">
        <v>99</v>
      </c>
      <c r="AP1985">
        <v>4</v>
      </c>
      <c r="AQ1985">
        <v>99</v>
      </c>
    </row>
    <row r="1986" spans="1:43">
      <c r="A1986">
        <v>23</v>
      </c>
      <c r="B1986">
        <v>390</v>
      </c>
      <c r="C1986">
        <v>2024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</v>
      </c>
      <c r="K1986">
        <v>99</v>
      </c>
      <c r="L1986">
        <v>12</v>
      </c>
      <c r="M1986">
        <v>99</v>
      </c>
      <c r="N1986">
        <v>99</v>
      </c>
      <c r="O1986">
        <v>99</v>
      </c>
      <c r="P1986">
        <v>99</v>
      </c>
      <c r="R1986">
        <v>0</v>
      </c>
      <c r="AN1986">
        <v>99</v>
      </c>
      <c r="AO1986">
        <v>99</v>
      </c>
      <c r="AP1986">
        <v>5</v>
      </c>
      <c r="AQ1986">
        <v>99</v>
      </c>
    </row>
    <row r="1987" spans="1:43">
      <c r="A1987">
        <v>23</v>
      </c>
      <c r="B1987">
        <v>391</v>
      </c>
      <c r="C1987">
        <v>2024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</v>
      </c>
      <c r="K1987">
        <v>99</v>
      </c>
      <c r="L1987">
        <v>12</v>
      </c>
      <c r="M1987">
        <v>99</v>
      </c>
      <c r="N1987">
        <v>99</v>
      </c>
      <c r="O1987">
        <v>99</v>
      </c>
      <c r="P1987">
        <v>99</v>
      </c>
      <c r="R1987">
        <v>0</v>
      </c>
      <c r="AN1987">
        <v>99</v>
      </c>
      <c r="AO1987">
        <v>99</v>
      </c>
      <c r="AP1987">
        <v>6</v>
      </c>
      <c r="AQ1987">
        <v>99</v>
      </c>
    </row>
    <row r="1988" spans="1:43">
      <c r="A1988">
        <v>23</v>
      </c>
      <c r="B1988">
        <v>392</v>
      </c>
      <c r="C1988">
        <v>2024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</v>
      </c>
      <c r="K1988">
        <v>99</v>
      </c>
      <c r="L1988">
        <v>12</v>
      </c>
      <c r="M1988">
        <v>99</v>
      </c>
      <c r="N1988">
        <v>99</v>
      </c>
      <c r="O1988">
        <v>99</v>
      </c>
      <c r="P1988">
        <v>99</v>
      </c>
      <c r="R1988">
        <v>0</v>
      </c>
      <c r="AN1988">
        <v>99</v>
      </c>
      <c r="AO1988">
        <v>99</v>
      </c>
      <c r="AP1988">
        <v>7</v>
      </c>
      <c r="AQ1988">
        <v>99</v>
      </c>
    </row>
    <row r="1989" spans="1:43">
      <c r="A1989">
        <v>23</v>
      </c>
      <c r="B1989">
        <v>393</v>
      </c>
      <c r="C1989">
        <v>2024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</v>
      </c>
      <c r="K1989">
        <v>99</v>
      </c>
      <c r="L1989">
        <v>12</v>
      </c>
      <c r="M1989">
        <v>99</v>
      </c>
      <c r="N1989">
        <v>99</v>
      </c>
      <c r="O1989">
        <v>99</v>
      </c>
      <c r="P1989">
        <v>99</v>
      </c>
      <c r="R1989">
        <v>0</v>
      </c>
      <c r="AN1989">
        <v>99</v>
      </c>
      <c r="AO1989">
        <v>99</v>
      </c>
      <c r="AP1989">
        <v>8</v>
      </c>
      <c r="AQ1989">
        <v>99</v>
      </c>
    </row>
    <row r="1990" spans="1:43">
      <c r="A1990">
        <v>23</v>
      </c>
      <c r="B1990">
        <v>394</v>
      </c>
      <c r="C1990">
        <v>2024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</v>
      </c>
      <c r="K1990">
        <v>99</v>
      </c>
      <c r="L1990">
        <v>12</v>
      </c>
      <c r="M1990">
        <v>99</v>
      </c>
      <c r="N1990">
        <v>99</v>
      </c>
      <c r="O1990">
        <v>99</v>
      </c>
      <c r="P1990">
        <v>99</v>
      </c>
      <c r="R1990">
        <v>0</v>
      </c>
      <c r="AN1990">
        <v>99</v>
      </c>
      <c r="AO1990">
        <v>99</v>
      </c>
      <c r="AP1990">
        <v>9</v>
      </c>
      <c r="AQ1990">
        <v>99</v>
      </c>
    </row>
    <row r="1991" spans="1:43">
      <c r="A1991">
        <v>23</v>
      </c>
      <c r="B1991">
        <v>395</v>
      </c>
      <c r="C1991">
        <v>2024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</v>
      </c>
      <c r="K1991">
        <v>99</v>
      </c>
      <c r="L1991">
        <v>12</v>
      </c>
      <c r="M1991">
        <v>99</v>
      </c>
      <c r="N1991">
        <v>99</v>
      </c>
      <c r="O1991">
        <v>99</v>
      </c>
      <c r="P1991">
        <v>99</v>
      </c>
      <c r="R1991">
        <v>0</v>
      </c>
      <c r="AN1991">
        <v>99</v>
      </c>
      <c r="AO1991">
        <v>99</v>
      </c>
      <c r="AP1991">
        <v>10</v>
      </c>
      <c r="AQ1991">
        <v>99</v>
      </c>
    </row>
    <row r="1992" spans="1:43">
      <c r="A1992">
        <v>23</v>
      </c>
      <c r="B1992">
        <v>396</v>
      </c>
      <c r="C1992">
        <v>2024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</v>
      </c>
      <c r="K1992">
        <v>99</v>
      </c>
      <c r="L1992">
        <v>12</v>
      </c>
      <c r="M1992">
        <v>99</v>
      </c>
      <c r="N1992">
        <v>99</v>
      </c>
      <c r="O1992">
        <v>99</v>
      </c>
      <c r="P1992">
        <v>99</v>
      </c>
      <c r="R1992">
        <v>0</v>
      </c>
      <c r="AN1992">
        <v>99</v>
      </c>
      <c r="AO1992">
        <v>99</v>
      </c>
      <c r="AP1992">
        <v>11</v>
      </c>
      <c r="AQ1992">
        <v>99</v>
      </c>
    </row>
    <row r="1993" spans="1:43">
      <c r="A1993">
        <v>23</v>
      </c>
      <c r="B1993">
        <v>397</v>
      </c>
      <c r="C1993">
        <v>2024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</v>
      </c>
      <c r="K1993">
        <v>99</v>
      </c>
      <c r="L1993">
        <v>12</v>
      </c>
      <c r="M1993">
        <v>99</v>
      </c>
      <c r="N1993">
        <v>99</v>
      </c>
      <c r="O1993">
        <v>99</v>
      </c>
      <c r="P1993">
        <v>99</v>
      </c>
      <c r="R1993">
        <v>0</v>
      </c>
      <c r="AN1993">
        <v>99</v>
      </c>
      <c r="AO1993">
        <v>99</v>
      </c>
      <c r="AP1993">
        <v>12</v>
      </c>
      <c r="AQ1993">
        <v>99</v>
      </c>
    </row>
    <row r="1994" spans="1:43">
      <c r="A1994">
        <v>23</v>
      </c>
      <c r="B1994">
        <v>398</v>
      </c>
      <c r="C1994">
        <v>2024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</v>
      </c>
      <c r="K1994">
        <v>99</v>
      </c>
      <c r="L1994">
        <v>12</v>
      </c>
      <c r="M1994">
        <v>99</v>
      </c>
      <c r="N1994">
        <v>99</v>
      </c>
      <c r="O1994">
        <v>99</v>
      </c>
      <c r="P1994">
        <v>99</v>
      </c>
      <c r="R1994">
        <v>0</v>
      </c>
      <c r="AN1994">
        <v>99</v>
      </c>
      <c r="AO1994">
        <v>99</v>
      </c>
      <c r="AP1994">
        <v>13</v>
      </c>
      <c r="AQ1994">
        <v>99</v>
      </c>
    </row>
    <row r="1995" spans="1:43">
      <c r="A1995">
        <v>23</v>
      </c>
      <c r="B1995">
        <v>399</v>
      </c>
      <c r="C1995">
        <v>2024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</v>
      </c>
      <c r="K1995">
        <v>99</v>
      </c>
      <c r="L1995">
        <v>12</v>
      </c>
      <c r="M1995">
        <v>99</v>
      </c>
      <c r="N1995">
        <v>99</v>
      </c>
      <c r="O1995">
        <v>99</v>
      </c>
      <c r="P1995">
        <v>99</v>
      </c>
      <c r="R1995">
        <v>0</v>
      </c>
      <c r="AN1995">
        <v>99</v>
      </c>
      <c r="AO1995">
        <v>99</v>
      </c>
      <c r="AP1995">
        <v>14</v>
      </c>
      <c r="AQ1995">
        <v>99</v>
      </c>
    </row>
    <row r="1996" spans="1:43">
      <c r="A1996">
        <v>23</v>
      </c>
      <c r="B1996">
        <v>400</v>
      </c>
      <c r="C1996">
        <v>2024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</v>
      </c>
      <c r="K1996">
        <v>99</v>
      </c>
      <c r="L1996">
        <v>12</v>
      </c>
      <c r="M1996">
        <v>99</v>
      </c>
      <c r="N1996">
        <v>99</v>
      </c>
      <c r="O1996">
        <v>99</v>
      </c>
      <c r="P1996">
        <v>99</v>
      </c>
      <c r="R1996">
        <v>0</v>
      </c>
      <c r="AN1996">
        <v>99</v>
      </c>
      <c r="AO1996">
        <v>99</v>
      </c>
      <c r="AP1996">
        <v>15</v>
      </c>
      <c r="AQ1996">
        <v>99</v>
      </c>
    </row>
    <row r="1997" spans="1:43">
      <c r="A1997">
        <v>23</v>
      </c>
      <c r="B1997">
        <v>401</v>
      </c>
      <c r="C1997">
        <v>2024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</v>
      </c>
      <c r="K1997">
        <v>99</v>
      </c>
      <c r="L1997">
        <v>12</v>
      </c>
      <c r="M1997">
        <v>99</v>
      </c>
      <c r="N1997">
        <v>99</v>
      </c>
      <c r="O1997">
        <v>99</v>
      </c>
      <c r="P1997">
        <v>99</v>
      </c>
      <c r="R1997">
        <v>0</v>
      </c>
      <c r="AN1997">
        <v>99</v>
      </c>
      <c r="AO1997">
        <v>99</v>
      </c>
      <c r="AP1997">
        <v>16</v>
      </c>
      <c r="AQ1997">
        <v>99</v>
      </c>
    </row>
    <row r="1998" spans="1:43">
      <c r="A1998">
        <v>23</v>
      </c>
      <c r="B1998">
        <v>402</v>
      </c>
      <c r="C1998">
        <v>2024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</v>
      </c>
      <c r="K1998">
        <v>99</v>
      </c>
      <c r="L1998">
        <v>12</v>
      </c>
      <c r="M1998">
        <v>99</v>
      </c>
      <c r="N1998">
        <v>99</v>
      </c>
      <c r="O1998">
        <v>99</v>
      </c>
      <c r="P1998">
        <v>99</v>
      </c>
      <c r="R1998">
        <v>0</v>
      </c>
      <c r="AN1998">
        <v>99</v>
      </c>
      <c r="AO1998">
        <v>99</v>
      </c>
      <c r="AP1998">
        <v>17</v>
      </c>
      <c r="AQ1998">
        <v>99</v>
      </c>
    </row>
    <row r="1999" spans="1:43">
      <c r="A1999">
        <v>23</v>
      </c>
      <c r="B1999">
        <v>403</v>
      </c>
      <c r="C1999">
        <v>2024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</v>
      </c>
      <c r="K1999">
        <v>99</v>
      </c>
      <c r="L1999">
        <v>12</v>
      </c>
      <c r="M1999">
        <v>99</v>
      </c>
      <c r="N1999">
        <v>99</v>
      </c>
      <c r="O1999">
        <v>99</v>
      </c>
      <c r="P1999">
        <v>99</v>
      </c>
      <c r="R1999">
        <v>0</v>
      </c>
      <c r="AN1999">
        <v>99</v>
      </c>
      <c r="AO1999">
        <v>99</v>
      </c>
      <c r="AP1999">
        <v>21</v>
      </c>
      <c r="AQ1999">
        <v>99</v>
      </c>
    </row>
    <row r="2000" spans="1:43">
      <c r="A2000">
        <v>23</v>
      </c>
      <c r="B2000">
        <v>404</v>
      </c>
      <c r="C2000">
        <v>2024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</v>
      </c>
      <c r="K2000">
        <v>99</v>
      </c>
      <c r="L2000">
        <v>12</v>
      </c>
      <c r="M2000">
        <v>99</v>
      </c>
      <c r="N2000">
        <v>99</v>
      </c>
      <c r="O2000">
        <v>99</v>
      </c>
      <c r="P2000">
        <v>99</v>
      </c>
      <c r="R2000">
        <v>0</v>
      </c>
      <c r="AN2000">
        <v>99</v>
      </c>
      <c r="AO2000">
        <v>99</v>
      </c>
      <c r="AP2000">
        <v>22</v>
      </c>
      <c r="AQ2000">
        <v>99</v>
      </c>
    </row>
    <row r="2001" spans="1:45">
      <c r="A2001">
        <v>23</v>
      </c>
      <c r="B2001">
        <v>405</v>
      </c>
      <c r="C2001">
        <v>2024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</v>
      </c>
      <c r="K2001">
        <v>99</v>
      </c>
      <c r="L2001">
        <v>12</v>
      </c>
      <c r="M2001">
        <v>99</v>
      </c>
      <c r="N2001">
        <v>99</v>
      </c>
      <c r="O2001">
        <v>99</v>
      </c>
      <c r="P2001">
        <v>99</v>
      </c>
      <c r="R2001">
        <v>0</v>
      </c>
      <c r="AN2001">
        <v>99</v>
      </c>
      <c r="AO2001">
        <v>99</v>
      </c>
      <c r="AP2001">
        <v>23</v>
      </c>
      <c r="AQ2001">
        <v>99</v>
      </c>
    </row>
    <row r="2002" spans="1:45">
      <c r="A2002">
        <v>23</v>
      </c>
      <c r="B2002">
        <v>406</v>
      </c>
      <c r="C2002">
        <v>2024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</v>
      </c>
      <c r="K2002">
        <v>99</v>
      </c>
      <c r="L2002">
        <v>12</v>
      </c>
      <c r="M2002">
        <v>99</v>
      </c>
      <c r="N2002">
        <v>99</v>
      </c>
      <c r="O2002">
        <v>99</v>
      </c>
      <c r="P2002">
        <v>99</v>
      </c>
      <c r="Q2002">
        <v>1</v>
      </c>
      <c r="R2002">
        <v>1</v>
      </c>
      <c r="S2002">
        <v>12</v>
      </c>
      <c r="T2002">
        <v>7</v>
      </c>
      <c r="U2002">
        <v>386.3</v>
      </c>
      <c r="V2002">
        <v>100</v>
      </c>
      <c r="W2002">
        <v>100</v>
      </c>
      <c r="X2002">
        <v>100</v>
      </c>
      <c r="Y2002">
        <v>0</v>
      </c>
      <c r="Z2002">
        <v>0</v>
      </c>
      <c r="AA2002">
        <v>0</v>
      </c>
      <c r="AE2002">
        <v>2.5367833587011661E-2</v>
      </c>
      <c r="AF2002">
        <v>4.0554429335245355E-2</v>
      </c>
      <c r="AG2002">
        <v>400</v>
      </c>
      <c r="AH2002">
        <v>100</v>
      </c>
      <c r="AI2002">
        <v>100</v>
      </c>
      <c r="AJ2002">
        <v>0</v>
      </c>
      <c r="AN2002">
        <v>99</v>
      </c>
      <c r="AO2002">
        <v>99</v>
      </c>
      <c r="AP2002">
        <v>24</v>
      </c>
      <c r="AQ2002">
        <v>99</v>
      </c>
      <c r="AR2002">
        <v>201</v>
      </c>
      <c r="AS2002">
        <v>47.53342763669832</v>
      </c>
    </row>
    <row r="2003" spans="1:45">
      <c r="A2003">
        <v>23</v>
      </c>
      <c r="B2003">
        <v>407</v>
      </c>
      <c r="C2003">
        <v>2024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</v>
      </c>
      <c r="K2003">
        <v>99</v>
      </c>
      <c r="L2003">
        <v>12</v>
      </c>
      <c r="M2003">
        <v>99</v>
      </c>
      <c r="N2003">
        <v>99</v>
      </c>
      <c r="O2003">
        <v>99</v>
      </c>
      <c r="P2003">
        <v>99</v>
      </c>
      <c r="R2003">
        <v>0</v>
      </c>
      <c r="AN2003">
        <v>99</v>
      </c>
      <c r="AO2003">
        <v>99</v>
      </c>
      <c r="AP2003">
        <v>25</v>
      </c>
      <c r="AQ2003">
        <v>99</v>
      </c>
    </row>
    <row r="2004" spans="1:45">
      <c r="A2004">
        <v>23</v>
      </c>
      <c r="B2004">
        <v>408</v>
      </c>
      <c r="C2004">
        <v>2024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</v>
      </c>
      <c r="K2004">
        <v>99</v>
      </c>
      <c r="L2004">
        <v>12</v>
      </c>
      <c r="M2004">
        <v>99</v>
      </c>
      <c r="N2004">
        <v>99</v>
      </c>
      <c r="O2004">
        <v>99</v>
      </c>
      <c r="P2004">
        <v>99</v>
      </c>
      <c r="Q2004">
        <v>1</v>
      </c>
      <c r="R2004">
        <v>1</v>
      </c>
      <c r="S2004">
        <v>12</v>
      </c>
      <c r="T2004">
        <v>7</v>
      </c>
      <c r="U2004">
        <v>482.2</v>
      </c>
      <c r="V2004">
        <v>100</v>
      </c>
      <c r="W2004">
        <v>100</v>
      </c>
      <c r="X2004">
        <v>100</v>
      </c>
      <c r="Y2004">
        <v>0</v>
      </c>
      <c r="Z2004">
        <v>0</v>
      </c>
      <c r="AA2004">
        <v>0</v>
      </c>
      <c r="AE2004">
        <v>0.3105590062111801</v>
      </c>
      <c r="AF2004">
        <v>0.56246420443742495</v>
      </c>
      <c r="AG2004">
        <v>470</v>
      </c>
      <c r="AH2004">
        <v>100</v>
      </c>
      <c r="AI2004">
        <v>100</v>
      </c>
      <c r="AJ2004">
        <v>0</v>
      </c>
      <c r="AN2004">
        <v>99</v>
      </c>
      <c r="AO2004">
        <v>99</v>
      </c>
      <c r="AP2004">
        <v>26</v>
      </c>
      <c r="AQ2004">
        <v>99</v>
      </c>
      <c r="AR2004">
        <v>216</v>
      </c>
      <c r="AS2004">
        <v>47.828392521465219</v>
      </c>
    </row>
    <row r="2005" spans="1:45">
      <c r="A2005">
        <v>23</v>
      </c>
      <c r="B2005">
        <v>409</v>
      </c>
      <c r="C2005">
        <v>2024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</v>
      </c>
      <c r="K2005">
        <v>99</v>
      </c>
      <c r="L2005">
        <v>12</v>
      </c>
      <c r="M2005">
        <v>99</v>
      </c>
      <c r="N2005">
        <v>99</v>
      </c>
      <c r="O2005">
        <v>99</v>
      </c>
      <c r="P2005">
        <v>99</v>
      </c>
      <c r="R2005">
        <v>0</v>
      </c>
      <c r="AN2005">
        <v>99</v>
      </c>
      <c r="AO2005">
        <v>99</v>
      </c>
      <c r="AP2005">
        <v>27</v>
      </c>
      <c r="AQ2005">
        <v>99</v>
      </c>
    </row>
    <row r="2006" spans="1:45">
      <c r="A2006">
        <v>23</v>
      </c>
      <c r="B2006">
        <v>410</v>
      </c>
      <c r="C2006">
        <v>2024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</v>
      </c>
      <c r="K2006">
        <v>99</v>
      </c>
      <c r="L2006">
        <v>12</v>
      </c>
      <c r="M2006">
        <v>99</v>
      </c>
      <c r="N2006">
        <v>99</v>
      </c>
      <c r="O2006">
        <v>99</v>
      </c>
      <c r="P2006">
        <v>99</v>
      </c>
      <c r="R2006">
        <v>0</v>
      </c>
      <c r="AN2006">
        <v>99</v>
      </c>
      <c r="AO2006">
        <v>99</v>
      </c>
      <c r="AP2006">
        <v>28</v>
      </c>
      <c r="AQ2006">
        <v>99</v>
      </c>
    </row>
    <row r="2007" spans="1:45">
      <c r="A2007">
        <v>23</v>
      </c>
      <c r="B2007">
        <v>411</v>
      </c>
      <c r="C2007">
        <v>2024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</v>
      </c>
      <c r="K2007">
        <v>99</v>
      </c>
      <c r="L2007">
        <v>12</v>
      </c>
      <c r="M2007">
        <v>99</v>
      </c>
      <c r="N2007">
        <v>99</v>
      </c>
      <c r="O2007">
        <v>99</v>
      </c>
      <c r="P2007">
        <v>99</v>
      </c>
      <c r="R2007">
        <v>0</v>
      </c>
      <c r="AN2007">
        <v>99</v>
      </c>
      <c r="AO2007">
        <v>99</v>
      </c>
      <c r="AP2007">
        <v>29</v>
      </c>
      <c r="AQ2007">
        <v>99</v>
      </c>
    </row>
    <row r="2008" spans="1:45">
      <c r="A2008">
        <v>23</v>
      </c>
      <c r="B2008">
        <v>412</v>
      </c>
      <c r="C2008">
        <v>2024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</v>
      </c>
      <c r="K2008">
        <v>99</v>
      </c>
      <c r="L2008">
        <v>12</v>
      </c>
      <c r="M2008">
        <v>99</v>
      </c>
      <c r="N2008">
        <v>99</v>
      </c>
      <c r="O2008">
        <v>99</v>
      </c>
      <c r="P2008">
        <v>99</v>
      </c>
      <c r="R2008">
        <v>0</v>
      </c>
      <c r="AN2008">
        <v>99</v>
      </c>
      <c r="AO2008">
        <v>99</v>
      </c>
      <c r="AP2008">
        <v>30</v>
      </c>
      <c r="AQ2008">
        <v>99</v>
      </c>
    </row>
    <row r="2009" spans="1:45">
      <c r="A2009">
        <v>23</v>
      </c>
      <c r="B2009">
        <v>413</v>
      </c>
      <c r="C2009">
        <v>2024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</v>
      </c>
      <c r="K2009">
        <v>99</v>
      </c>
      <c r="L2009">
        <v>12</v>
      </c>
      <c r="M2009">
        <v>99</v>
      </c>
      <c r="N2009">
        <v>99</v>
      </c>
      <c r="O2009">
        <v>99</v>
      </c>
      <c r="P2009">
        <v>99</v>
      </c>
      <c r="R2009">
        <v>0</v>
      </c>
      <c r="AN2009">
        <v>99</v>
      </c>
      <c r="AO2009">
        <v>99</v>
      </c>
      <c r="AP2009">
        <v>31</v>
      </c>
      <c r="AQ2009">
        <v>99</v>
      </c>
    </row>
    <row r="2010" spans="1:45">
      <c r="A2010">
        <v>23</v>
      </c>
      <c r="B2010">
        <v>414</v>
      </c>
      <c r="C2010">
        <v>2024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</v>
      </c>
      <c r="K2010">
        <v>99</v>
      </c>
      <c r="L2010">
        <v>12</v>
      </c>
      <c r="M2010">
        <v>99</v>
      </c>
      <c r="N2010">
        <v>99</v>
      </c>
      <c r="O2010">
        <v>99</v>
      </c>
      <c r="P2010">
        <v>99</v>
      </c>
      <c r="R2010">
        <v>0</v>
      </c>
      <c r="AN2010">
        <v>99</v>
      </c>
      <c r="AO2010">
        <v>99</v>
      </c>
      <c r="AP2010">
        <v>32</v>
      </c>
      <c r="AQ2010">
        <v>99</v>
      </c>
    </row>
    <row r="2011" spans="1:45">
      <c r="A2011">
        <v>23</v>
      </c>
      <c r="B2011">
        <v>415</v>
      </c>
      <c r="C2011">
        <v>2024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</v>
      </c>
      <c r="K2011">
        <v>99</v>
      </c>
      <c r="L2011">
        <v>12</v>
      </c>
      <c r="M2011">
        <v>99</v>
      </c>
      <c r="N2011">
        <v>99</v>
      </c>
      <c r="O2011">
        <v>99</v>
      </c>
      <c r="P2011">
        <v>99</v>
      </c>
      <c r="R2011">
        <v>0</v>
      </c>
      <c r="AN2011">
        <v>99</v>
      </c>
      <c r="AO2011">
        <v>99</v>
      </c>
      <c r="AP2011">
        <v>33</v>
      </c>
      <c r="AQ2011">
        <v>99</v>
      </c>
    </row>
    <row r="2012" spans="1:45">
      <c r="A2012">
        <v>23</v>
      </c>
      <c r="B2012">
        <v>416</v>
      </c>
      <c r="C2012">
        <v>2024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</v>
      </c>
      <c r="K2012">
        <v>99</v>
      </c>
      <c r="L2012">
        <v>12</v>
      </c>
      <c r="M2012">
        <v>99</v>
      </c>
      <c r="N2012">
        <v>99</v>
      </c>
      <c r="O2012">
        <v>99</v>
      </c>
      <c r="P2012">
        <v>99</v>
      </c>
      <c r="R2012">
        <v>0</v>
      </c>
      <c r="AN2012">
        <v>99</v>
      </c>
      <c r="AO2012">
        <v>99</v>
      </c>
      <c r="AP2012">
        <v>34</v>
      </c>
      <c r="AQ2012">
        <v>99</v>
      </c>
    </row>
    <row r="2013" spans="1:45">
      <c r="A2013">
        <v>23</v>
      </c>
      <c r="B2013">
        <v>417</v>
      </c>
      <c r="C2013">
        <v>2024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</v>
      </c>
      <c r="K2013">
        <v>99</v>
      </c>
      <c r="L2013">
        <v>12</v>
      </c>
      <c r="M2013">
        <v>99</v>
      </c>
      <c r="N2013">
        <v>99</v>
      </c>
      <c r="O2013">
        <v>99</v>
      </c>
      <c r="P2013">
        <v>99</v>
      </c>
      <c r="R2013">
        <v>0</v>
      </c>
      <c r="AN2013">
        <v>99</v>
      </c>
      <c r="AO2013">
        <v>99</v>
      </c>
      <c r="AP2013">
        <v>39</v>
      </c>
      <c r="AQ2013">
        <v>99</v>
      </c>
    </row>
    <row r="2014" spans="1:45">
      <c r="A2014">
        <v>23</v>
      </c>
      <c r="B2014">
        <v>418</v>
      </c>
      <c r="C2014">
        <v>2024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</v>
      </c>
      <c r="K2014">
        <v>99</v>
      </c>
      <c r="L2014">
        <v>12</v>
      </c>
      <c r="M2014">
        <v>99</v>
      </c>
      <c r="N2014">
        <v>99</v>
      </c>
      <c r="O2014">
        <v>99</v>
      </c>
      <c r="P2014">
        <v>99</v>
      </c>
      <c r="R2014">
        <v>0</v>
      </c>
      <c r="AN2014">
        <v>99</v>
      </c>
      <c r="AO2014">
        <v>99</v>
      </c>
      <c r="AP2014">
        <v>40</v>
      </c>
      <c r="AQ2014">
        <v>99</v>
      </c>
    </row>
    <row r="2015" spans="1:45">
      <c r="A2015">
        <v>23</v>
      </c>
      <c r="B2015">
        <v>419</v>
      </c>
      <c r="C2015">
        <v>2024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</v>
      </c>
      <c r="K2015">
        <v>99</v>
      </c>
      <c r="L2015">
        <v>12</v>
      </c>
      <c r="M2015">
        <v>99</v>
      </c>
      <c r="N2015">
        <v>99</v>
      </c>
      <c r="O2015">
        <v>99</v>
      </c>
      <c r="P2015">
        <v>99</v>
      </c>
      <c r="R2015">
        <v>0</v>
      </c>
      <c r="AN2015">
        <v>99</v>
      </c>
      <c r="AO2015">
        <v>99</v>
      </c>
      <c r="AP2015">
        <v>98</v>
      </c>
      <c r="AQ2015">
        <v>99</v>
      </c>
    </row>
    <row r="2016" spans="1:45">
      <c r="A2016">
        <v>23</v>
      </c>
      <c r="B2016">
        <v>420</v>
      </c>
      <c r="C2016">
        <v>2024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</v>
      </c>
      <c r="K2016">
        <v>99</v>
      </c>
      <c r="L2016">
        <v>12</v>
      </c>
      <c r="M2016">
        <v>99</v>
      </c>
      <c r="N2016">
        <v>99</v>
      </c>
      <c r="O2016">
        <v>99</v>
      </c>
      <c r="P2016">
        <v>99</v>
      </c>
      <c r="R2016">
        <v>0</v>
      </c>
      <c r="AN2016">
        <v>99</v>
      </c>
      <c r="AO2016">
        <v>99</v>
      </c>
      <c r="AP2016">
        <v>99</v>
      </c>
      <c r="AQ2016">
        <v>99</v>
      </c>
    </row>
    <row r="2017" spans="1:43">
      <c r="A2017">
        <v>23</v>
      </c>
      <c r="B2017">
        <v>421</v>
      </c>
      <c r="C2017">
        <v>2024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</v>
      </c>
      <c r="K2017">
        <v>99</v>
      </c>
      <c r="L2017">
        <v>13</v>
      </c>
      <c r="M2017">
        <v>99</v>
      </c>
      <c r="N2017">
        <v>99</v>
      </c>
      <c r="O2017">
        <v>99</v>
      </c>
      <c r="P2017">
        <v>99</v>
      </c>
      <c r="R2017">
        <v>0</v>
      </c>
      <c r="AN2017">
        <v>99</v>
      </c>
      <c r="AO2017">
        <v>99</v>
      </c>
      <c r="AP2017">
        <v>1</v>
      </c>
      <c r="AQ2017">
        <v>99</v>
      </c>
    </row>
    <row r="2018" spans="1:43">
      <c r="A2018">
        <v>23</v>
      </c>
      <c r="B2018">
        <v>422</v>
      </c>
      <c r="C2018">
        <v>2024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</v>
      </c>
      <c r="K2018">
        <v>99</v>
      </c>
      <c r="L2018">
        <v>13</v>
      </c>
      <c r="M2018">
        <v>99</v>
      </c>
      <c r="N2018">
        <v>99</v>
      </c>
      <c r="O2018">
        <v>99</v>
      </c>
      <c r="P2018">
        <v>99</v>
      </c>
      <c r="R2018">
        <v>0</v>
      </c>
      <c r="AN2018">
        <v>99</v>
      </c>
      <c r="AO2018">
        <v>99</v>
      </c>
      <c r="AP2018">
        <v>2</v>
      </c>
      <c r="AQ2018">
        <v>99</v>
      </c>
    </row>
    <row r="2019" spans="1:43">
      <c r="A2019">
        <v>23</v>
      </c>
      <c r="B2019">
        <v>423</v>
      </c>
      <c r="C2019">
        <v>2024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</v>
      </c>
      <c r="K2019">
        <v>99</v>
      </c>
      <c r="L2019">
        <v>13</v>
      </c>
      <c r="M2019">
        <v>99</v>
      </c>
      <c r="N2019">
        <v>99</v>
      </c>
      <c r="O2019">
        <v>99</v>
      </c>
      <c r="P2019">
        <v>99</v>
      </c>
      <c r="R2019">
        <v>0</v>
      </c>
      <c r="AN2019">
        <v>99</v>
      </c>
      <c r="AO2019">
        <v>99</v>
      </c>
      <c r="AP2019">
        <v>3</v>
      </c>
      <c r="AQ2019">
        <v>99</v>
      </c>
    </row>
    <row r="2020" spans="1:43">
      <c r="A2020">
        <v>23</v>
      </c>
      <c r="B2020">
        <v>424</v>
      </c>
      <c r="C2020">
        <v>2024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</v>
      </c>
      <c r="K2020">
        <v>99</v>
      </c>
      <c r="L2020">
        <v>13</v>
      </c>
      <c r="M2020">
        <v>99</v>
      </c>
      <c r="N2020">
        <v>99</v>
      </c>
      <c r="O2020">
        <v>99</v>
      </c>
      <c r="P2020">
        <v>99</v>
      </c>
      <c r="R2020">
        <v>0</v>
      </c>
      <c r="AN2020">
        <v>99</v>
      </c>
      <c r="AO2020">
        <v>99</v>
      </c>
      <c r="AP2020">
        <v>4</v>
      </c>
      <c r="AQ2020">
        <v>99</v>
      </c>
    </row>
    <row r="2021" spans="1:43">
      <c r="A2021">
        <v>23</v>
      </c>
      <c r="B2021">
        <v>425</v>
      </c>
      <c r="C2021">
        <v>2024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</v>
      </c>
      <c r="K2021">
        <v>99</v>
      </c>
      <c r="L2021">
        <v>13</v>
      </c>
      <c r="M2021">
        <v>99</v>
      </c>
      <c r="N2021">
        <v>99</v>
      </c>
      <c r="O2021">
        <v>99</v>
      </c>
      <c r="P2021">
        <v>99</v>
      </c>
      <c r="R2021">
        <v>0</v>
      </c>
      <c r="AN2021">
        <v>99</v>
      </c>
      <c r="AO2021">
        <v>99</v>
      </c>
      <c r="AP2021">
        <v>5</v>
      </c>
      <c r="AQ2021">
        <v>99</v>
      </c>
    </row>
    <row r="2022" spans="1:43">
      <c r="A2022">
        <v>23</v>
      </c>
      <c r="B2022">
        <v>426</v>
      </c>
      <c r="C2022">
        <v>2024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</v>
      </c>
      <c r="K2022">
        <v>99</v>
      </c>
      <c r="L2022">
        <v>13</v>
      </c>
      <c r="M2022">
        <v>99</v>
      </c>
      <c r="N2022">
        <v>99</v>
      </c>
      <c r="O2022">
        <v>99</v>
      </c>
      <c r="P2022">
        <v>99</v>
      </c>
      <c r="R2022">
        <v>0</v>
      </c>
      <c r="AN2022">
        <v>99</v>
      </c>
      <c r="AO2022">
        <v>99</v>
      </c>
      <c r="AP2022">
        <v>6</v>
      </c>
      <c r="AQ2022">
        <v>99</v>
      </c>
    </row>
    <row r="2023" spans="1:43">
      <c r="A2023">
        <v>23</v>
      </c>
      <c r="B2023">
        <v>427</v>
      </c>
      <c r="C2023">
        <v>2024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</v>
      </c>
      <c r="K2023">
        <v>99</v>
      </c>
      <c r="L2023">
        <v>13</v>
      </c>
      <c r="M2023">
        <v>99</v>
      </c>
      <c r="N2023">
        <v>99</v>
      </c>
      <c r="O2023">
        <v>99</v>
      </c>
      <c r="P2023">
        <v>99</v>
      </c>
      <c r="R2023">
        <v>0</v>
      </c>
      <c r="AN2023">
        <v>99</v>
      </c>
      <c r="AO2023">
        <v>99</v>
      </c>
      <c r="AP2023">
        <v>7</v>
      </c>
      <c r="AQ2023">
        <v>99</v>
      </c>
    </row>
    <row r="2024" spans="1:43">
      <c r="A2024">
        <v>23</v>
      </c>
      <c r="B2024">
        <v>428</v>
      </c>
      <c r="C2024">
        <v>2024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</v>
      </c>
      <c r="K2024">
        <v>99</v>
      </c>
      <c r="L2024">
        <v>13</v>
      </c>
      <c r="M2024">
        <v>99</v>
      </c>
      <c r="N2024">
        <v>99</v>
      </c>
      <c r="O2024">
        <v>99</v>
      </c>
      <c r="P2024">
        <v>99</v>
      </c>
      <c r="R2024">
        <v>0</v>
      </c>
      <c r="AN2024">
        <v>99</v>
      </c>
      <c r="AO2024">
        <v>99</v>
      </c>
      <c r="AP2024">
        <v>8</v>
      </c>
      <c r="AQ2024">
        <v>99</v>
      </c>
    </row>
    <row r="2025" spans="1:43">
      <c r="A2025">
        <v>23</v>
      </c>
      <c r="B2025">
        <v>429</v>
      </c>
      <c r="C2025">
        <v>2024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</v>
      </c>
      <c r="K2025">
        <v>99</v>
      </c>
      <c r="L2025">
        <v>13</v>
      </c>
      <c r="M2025">
        <v>99</v>
      </c>
      <c r="N2025">
        <v>99</v>
      </c>
      <c r="O2025">
        <v>99</v>
      </c>
      <c r="P2025">
        <v>99</v>
      </c>
      <c r="R2025">
        <v>0</v>
      </c>
      <c r="AN2025">
        <v>99</v>
      </c>
      <c r="AO2025">
        <v>99</v>
      </c>
      <c r="AP2025">
        <v>9</v>
      </c>
      <c r="AQ2025">
        <v>99</v>
      </c>
    </row>
    <row r="2026" spans="1:43">
      <c r="A2026">
        <v>23</v>
      </c>
      <c r="B2026">
        <v>430</v>
      </c>
      <c r="C2026">
        <v>2024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</v>
      </c>
      <c r="K2026">
        <v>99</v>
      </c>
      <c r="L2026">
        <v>13</v>
      </c>
      <c r="M2026">
        <v>99</v>
      </c>
      <c r="N2026">
        <v>99</v>
      </c>
      <c r="O2026">
        <v>99</v>
      </c>
      <c r="P2026">
        <v>99</v>
      </c>
      <c r="R2026">
        <v>0</v>
      </c>
      <c r="AN2026">
        <v>99</v>
      </c>
      <c r="AO2026">
        <v>99</v>
      </c>
      <c r="AP2026">
        <v>10</v>
      </c>
      <c r="AQ2026">
        <v>99</v>
      </c>
    </row>
    <row r="2027" spans="1:43">
      <c r="A2027">
        <v>23</v>
      </c>
      <c r="B2027">
        <v>431</v>
      </c>
      <c r="C2027">
        <v>2024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</v>
      </c>
      <c r="K2027">
        <v>99</v>
      </c>
      <c r="L2027">
        <v>13</v>
      </c>
      <c r="M2027">
        <v>99</v>
      </c>
      <c r="N2027">
        <v>99</v>
      </c>
      <c r="O2027">
        <v>99</v>
      </c>
      <c r="P2027">
        <v>99</v>
      </c>
      <c r="R2027">
        <v>0</v>
      </c>
      <c r="AN2027">
        <v>99</v>
      </c>
      <c r="AO2027">
        <v>99</v>
      </c>
      <c r="AP2027">
        <v>11</v>
      </c>
      <c r="AQ2027">
        <v>99</v>
      </c>
    </row>
    <row r="2028" spans="1:43">
      <c r="A2028">
        <v>23</v>
      </c>
      <c r="B2028">
        <v>432</v>
      </c>
      <c r="C2028">
        <v>2024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</v>
      </c>
      <c r="K2028">
        <v>99</v>
      </c>
      <c r="L2028">
        <v>13</v>
      </c>
      <c r="M2028">
        <v>99</v>
      </c>
      <c r="N2028">
        <v>99</v>
      </c>
      <c r="O2028">
        <v>99</v>
      </c>
      <c r="P2028">
        <v>99</v>
      </c>
      <c r="R2028">
        <v>0</v>
      </c>
      <c r="AN2028">
        <v>99</v>
      </c>
      <c r="AO2028">
        <v>99</v>
      </c>
      <c r="AP2028">
        <v>12</v>
      </c>
      <c r="AQ2028">
        <v>99</v>
      </c>
    </row>
    <row r="2029" spans="1:43">
      <c r="A2029">
        <v>23</v>
      </c>
      <c r="B2029">
        <v>433</v>
      </c>
      <c r="C2029">
        <v>2024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</v>
      </c>
      <c r="K2029">
        <v>99</v>
      </c>
      <c r="L2029">
        <v>13</v>
      </c>
      <c r="M2029">
        <v>99</v>
      </c>
      <c r="N2029">
        <v>99</v>
      </c>
      <c r="O2029">
        <v>99</v>
      </c>
      <c r="P2029">
        <v>99</v>
      </c>
      <c r="R2029">
        <v>0</v>
      </c>
      <c r="AN2029">
        <v>99</v>
      </c>
      <c r="AO2029">
        <v>99</v>
      </c>
      <c r="AP2029">
        <v>13</v>
      </c>
      <c r="AQ2029">
        <v>99</v>
      </c>
    </row>
    <row r="2030" spans="1:43">
      <c r="A2030">
        <v>23</v>
      </c>
      <c r="B2030">
        <v>434</v>
      </c>
      <c r="C2030">
        <v>2024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</v>
      </c>
      <c r="K2030">
        <v>99</v>
      </c>
      <c r="L2030">
        <v>13</v>
      </c>
      <c r="M2030">
        <v>99</v>
      </c>
      <c r="N2030">
        <v>99</v>
      </c>
      <c r="O2030">
        <v>99</v>
      </c>
      <c r="P2030">
        <v>99</v>
      </c>
      <c r="R2030">
        <v>0</v>
      </c>
      <c r="AN2030">
        <v>99</v>
      </c>
      <c r="AO2030">
        <v>99</v>
      </c>
      <c r="AP2030">
        <v>14</v>
      </c>
      <c r="AQ2030">
        <v>99</v>
      </c>
    </row>
    <row r="2031" spans="1:43">
      <c r="A2031">
        <v>23</v>
      </c>
      <c r="B2031">
        <v>435</v>
      </c>
      <c r="C2031">
        <v>2024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</v>
      </c>
      <c r="K2031">
        <v>99</v>
      </c>
      <c r="L2031">
        <v>13</v>
      </c>
      <c r="M2031">
        <v>99</v>
      </c>
      <c r="N2031">
        <v>99</v>
      </c>
      <c r="O2031">
        <v>99</v>
      </c>
      <c r="P2031">
        <v>99</v>
      </c>
      <c r="R2031">
        <v>0</v>
      </c>
      <c r="AN2031">
        <v>99</v>
      </c>
      <c r="AO2031">
        <v>99</v>
      </c>
      <c r="AP2031">
        <v>15</v>
      </c>
      <c r="AQ2031">
        <v>99</v>
      </c>
    </row>
    <row r="2032" spans="1:43">
      <c r="A2032">
        <v>23</v>
      </c>
      <c r="B2032">
        <v>436</v>
      </c>
      <c r="C2032">
        <v>2024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</v>
      </c>
      <c r="K2032">
        <v>99</v>
      </c>
      <c r="L2032">
        <v>13</v>
      </c>
      <c r="M2032">
        <v>99</v>
      </c>
      <c r="N2032">
        <v>99</v>
      </c>
      <c r="O2032">
        <v>99</v>
      </c>
      <c r="P2032">
        <v>99</v>
      </c>
      <c r="R2032">
        <v>0</v>
      </c>
      <c r="AN2032">
        <v>99</v>
      </c>
      <c r="AO2032">
        <v>99</v>
      </c>
      <c r="AP2032">
        <v>16</v>
      </c>
      <c r="AQ2032">
        <v>99</v>
      </c>
    </row>
    <row r="2033" spans="1:43">
      <c r="A2033">
        <v>23</v>
      </c>
      <c r="B2033">
        <v>437</v>
      </c>
      <c r="C2033">
        <v>2024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</v>
      </c>
      <c r="K2033">
        <v>99</v>
      </c>
      <c r="L2033">
        <v>13</v>
      </c>
      <c r="M2033">
        <v>99</v>
      </c>
      <c r="N2033">
        <v>99</v>
      </c>
      <c r="O2033">
        <v>99</v>
      </c>
      <c r="P2033">
        <v>99</v>
      </c>
      <c r="R2033">
        <v>0</v>
      </c>
      <c r="AN2033">
        <v>99</v>
      </c>
      <c r="AO2033">
        <v>99</v>
      </c>
      <c r="AP2033">
        <v>17</v>
      </c>
      <c r="AQ2033">
        <v>99</v>
      </c>
    </row>
    <row r="2034" spans="1:43">
      <c r="A2034">
        <v>23</v>
      </c>
      <c r="B2034">
        <v>438</v>
      </c>
      <c r="C2034">
        <v>2024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</v>
      </c>
      <c r="K2034">
        <v>99</v>
      </c>
      <c r="L2034">
        <v>13</v>
      </c>
      <c r="M2034">
        <v>99</v>
      </c>
      <c r="N2034">
        <v>99</v>
      </c>
      <c r="O2034">
        <v>99</v>
      </c>
      <c r="P2034">
        <v>99</v>
      </c>
      <c r="R2034">
        <v>0</v>
      </c>
      <c r="AN2034">
        <v>99</v>
      </c>
      <c r="AO2034">
        <v>99</v>
      </c>
      <c r="AP2034">
        <v>21</v>
      </c>
      <c r="AQ2034">
        <v>99</v>
      </c>
    </row>
    <row r="2035" spans="1:43">
      <c r="A2035">
        <v>23</v>
      </c>
      <c r="B2035">
        <v>439</v>
      </c>
      <c r="C2035">
        <v>2024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</v>
      </c>
      <c r="K2035">
        <v>99</v>
      </c>
      <c r="L2035">
        <v>13</v>
      </c>
      <c r="M2035">
        <v>99</v>
      </c>
      <c r="N2035">
        <v>99</v>
      </c>
      <c r="O2035">
        <v>99</v>
      </c>
      <c r="P2035">
        <v>99</v>
      </c>
      <c r="R2035">
        <v>0</v>
      </c>
      <c r="AN2035">
        <v>99</v>
      </c>
      <c r="AO2035">
        <v>99</v>
      </c>
      <c r="AP2035">
        <v>22</v>
      </c>
      <c r="AQ2035">
        <v>99</v>
      </c>
    </row>
    <row r="2036" spans="1:43">
      <c r="A2036">
        <v>23</v>
      </c>
      <c r="B2036">
        <v>440</v>
      </c>
      <c r="C2036">
        <v>2024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</v>
      </c>
      <c r="K2036">
        <v>99</v>
      </c>
      <c r="L2036">
        <v>13</v>
      </c>
      <c r="M2036">
        <v>99</v>
      </c>
      <c r="N2036">
        <v>99</v>
      </c>
      <c r="O2036">
        <v>99</v>
      </c>
      <c r="P2036">
        <v>99</v>
      </c>
      <c r="R2036">
        <v>0</v>
      </c>
      <c r="AN2036">
        <v>99</v>
      </c>
      <c r="AO2036">
        <v>99</v>
      </c>
      <c r="AP2036">
        <v>23</v>
      </c>
      <c r="AQ2036">
        <v>99</v>
      </c>
    </row>
    <row r="2037" spans="1:43">
      <c r="A2037">
        <v>23</v>
      </c>
      <c r="B2037">
        <v>441</v>
      </c>
      <c r="C2037">
        <v>2024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</v>
      </c>
      <c r="K2037">
        <v>99</v>
      </c>
      <c r="L2037">
        <v>13</v>
      </c>
      <c r="M2037">
        <v>99</v>
      </c>
      <c r="N2037">
        <v>99</v>
      </c>
      <c r="O2037">
        <v>99</v>
      </c>
      <c r="P2037">
        <v>99</v>
      </c>
      <c r="R2037">
        <v>0</v>
      </c>
      <c r="AN2037">
        <v>99</v>
      </c>
      <c r="AO2037">
        <v>99</v>
      </c>
      <c r="AP2037">
        <v>24</v>
      </c>
      <c r="AQ2037">
        <v>99</v>
      </c>
    </row>
    <row r="2038" spans="1:43">
      <c r="A2038">
        <v>23</v>
      </c>
      <c r="B2038">
        <v>442</v>
      </c>
      <c r="C2038">
        <v>2024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</v>
      </c>
      <c r="K2038">
        <v>99</v>
      </c>
      <c r="L2038">
        <v>13</v>
      </c>
      <c r="M2038">
        <v>99</v>
      </c>
      <c r="N2038">
        <v>99</v>
      </c>
      <c r="O2038">
        <v>99</v>
      </c>
      <c r="P2038">
        <v>99</v>
      </c>
      <c r="R2038">
        <v>0</v>
      </c>
      <c r="AN2038">
        <v>99</v>
      </c>
      <c r="AO2038">
        <v>99</v>
      </c>
      <c r="AP2038">
        <v>25</v>
      </c>
      <c r="AQ2038">
        <v>99</v>
      </c>
    </row>
    <row r="2039" spans="1:43">
      <c r="A2039">
        <v>23</v>
      </c>
      <c r="B2039">
        <v>443</v>
      </c>
      <c r="C2039">
        <v>2024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</v>
      </c>
      <c r="K2039">
        <v>99</v>
      </c>
      <c r="L2039">
        <v>13</v>
      </c>
      <c r="M2039">
        <v>99</v>
      </c>
      <c r="N2039">
        <v>99</v>
      </c>
      <c r="O2039">
        <v>99</v>
      </c>
      <c r="P2039">
        <v>99</v>
      </c>
      <c r="R2039">
        <v>0</v>
      </c>
      <c r="AN2039">
        <v>99</v>
      </c>
      <c r="AO2039">
        <v>99</v>
      </c>
      <c r="AP2039">
        <v>26</v>
      </c>
      <c r="AQ2039">
        <v>99</v>
      </c>
    </row>
    <row r="2040" spans="1:43">
      <c r="A2040">
        <v>23</v>
      </c>
      <c r="B2040">
        <v>444</v>
      </c>
      <c r="C2040">
        <v>2024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</v>
      </c>
      <c r="K2040">
        <v>99</v>
      </c>
      <c r="L2040">
        <v>13</v>
      </c>
      <c r="M2040">
        <v>99</v>
      </c>
      <c r="N2040">
        <v>99</v>
      </c>
      <c r="O2040">
        <v>99</v>
      </c>
      <c r="P2040">
        <v>99</v>
      </c>
      <c r="R2040">
        <v>0</v>
      </c>
      <c r="AN2040">
        <v>99</v>
      </c>
      <c r="AO2040">
        <v>99</v>
      </c>
      <c r="AP2040">
        <v>27</v>
      </c>
      <c r="AQ2040">
        <v>99</v>
      </c>
    </row>
    <row r="2041" spans="1:43">
      <c r="A2041">
        <v>23</v>
      </c>
      <c r="B2041">
        <v>445</v>
      </c>
      <c r="C2041">
        <v>2024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</v>
      </c>
      <c r="K2041">
        <v>99</v>
      </c>
      <c r="L2041">
        <v>13</v>
      </c>
      <c r="M2041">
        <v>99</v>
      </c>
      <c r="N2041">
        <v>99</v>
      </c>
      <c r="O2041">
        <v>99</v>
      </c>
      <c r="P2041">
        <v>99</v>
      </c>
      <c r="R2041">
        <v>0</v>
      </c>
      <c r="AN2041">
        <v>99</v>
      </c>
      <c r="AO2041">
        <v>99</v>
      </c>
      <c r="AP2041">
        <v>28</v>
      </c>
      <c r="AQ2041">
        <v>99</v>
      </c>
    </row>
    <row r="2042" spans="1:43">
      <c r="A2042">
        <v>23</v>
      </c>
      <c r="B2042">
        <v>446</v>
      </c>
      <c r="C2042">
        <v>2024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</v>
      </c>
      <c r="K2042">
        <v>99</v>
      </c>
      <c r="L2042">
        <v>13</v>
      </c>
      <c r="M2042">
        <v>99</v>
      </c>
      <c r="N2042">
        <v>99</v>
      </c>
      <c r="O2042">
        <v>99</v>
      </c>
      <c r="P2042">
        <v>99</v>
      </c>
      <c r="R2042">
        <v>0</v>
      </c>
      <c r="AN2042">
        <v>99</v>
      </c>
      <c r="AO2042">
        <v>99</v>
      </c>
      <c r="AP2042">
        <v>29</v>
      </c>
      <c r="AQ2042">
        <v>99</v>
      </c>
    </row>
    <row r="2043" spans="1:43">
      <c r="A2043">
        <v>23</v>
      </c>
      <c r="B2043">
        <v>447</v>
      </c>
      <c r="C2043">
        <v>2024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</v>
      </c>
      <c r="K2043">
        <v>99</v>
      </c>
      <c r="L2043">
        <v>13</v>
      </c>
      <c r="M2043">
        <v>99</v>
      </c>
      <c r="N2043">
        <v>99</v>
      </c>
      <c r="O2043">
        <v>99</v>
      </c>
      <c r="P2043">
        <v>99</v>
      </c>
      <c r="R2043">
        <v>0</v>
      </c>
      <c r="AN2043">
        <v>99</v>
      </c>
      <c r="AO2043">
        <v>99</v>
      </c>
      <c r="AP2043">
        <v>30</v>
      </c>
      <c r="AQ2043">
        <v>99</v>
      </c>
    </row>
    <row r="2044" spans="1:43">
      <c r="A2044">
        <v>23</v>
      </c>
      <c r="B2044">
        <v>448</v>
      </c>
      <c r="C2044">
        <v>2024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</v>
      </c>
      <c r="K2044">
        <v>99</v>
      </c>
      <c r="L2044">
        <v>13</v>
      </c>
      <c r="M2044">
        <v>99</v>
      </c>
      <c r="N2044">
        <v>99</v>
      </c>
      <c r="O2044">
        <v>99</v>
      </c>
      <c r="P2044">
        <v>99</v>
      </c>
      <c r="R2044">
        <v>0</v>
      </c>
      <c r="AN2044">
        <v>99</v>
      </c>
      <c r="AO2044">
        <v>99</v>
      </c>
      <c r="AP2044">
        <v>31</v>
      </c>
      <c r="AQ2044">
        <v>99</v>
      </c>
    </row>
    <row r="2045" spans="1:43">
      <c r="A2045">
        <v>23</v>
      </c>
      <c r="B2045">
        <v>449</v>
      </c>
      <c r="C2045">
        <v>2024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</v>
      </c>
      <c r="K2045">
        <v>99</v>
      </c>
      <c r="L2045">
        <v>13</v>
      </c>
      <c r="M2045">
        <v>99</v>
      </c>
      <c r="N2045">
        <v>99</v>
      </c>
      <c r="O2045">
        <v>99</v>
      </c>
      <c r="P2045">
        <v>99</v>
      </c>
      <c r="R2045">
        <v>0</v>
      </c>
      <c r="AN2045">
        <v>99</v>
      </c>
      <c r="AO2045">
        <v>99</v>
      </c>
      <c r="AP2045">
        <v>32</v>
      </c>
      <c r="AQ2045">
        <v>99</v>
      </c>
    </row>
    <row r="2046" spans="1:43">
      <c r="A2046">
        <v>23</v>
      </c>
      <c r="B2046">
        <v>450</v>
      </c>
      <c r="C2046">
        <v>2024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</v>
      </c>
      <c r="K2046">
        <v>99</v>
      </c>
      <c r="L2046">
        <v>13</v>
      </c>
      <c r="M2046">
        <v>99</v>
      </c>
      <c r="N2046">
        <v>99</v>
      </c>
      <c r="O2046">
        <v>99</v>
      </c>
      <c r="P2046">
        <v>99</v>
      </c>
      <c r="R2046">
        <v>0</v>
      </c>
      <c r="AN2046">
        <v>99</v>
      </c>
      <c r="AO2046">
        <v>99</v>
      </c>
      <c r="AP2046">
        <v>33</v>
      </c>
      <c r="AQ2046">
        <v>99</v>
      </c>
    </row>
    <row r="2047" spans="1:43">
      <c r="A2047">
        <v>23</v>
      </c>
      <c r="B2047">
        <v>451</v>
      </c>
      <c r="C2047">
        <v>2024</v>
      </c>
      <c r="E2047">
        <v>99</v>
      </c>
      <c r="F2047">
        <v>99</v>
      </c>
      <c r="G2047">
        <v>99</v>
      </c>
      <c r="H2047">
        <v>99</v>
      </c>
      <c r="I2047">
        <v>99</v>
      </c>
      <c r="J2047">
        <v>99</v>
      </c>
      <c r="K2047">
        <v>99</v>
      </c>
      <c r="L2047">
        <v>13</v>
      </c>
      <c r="M2047">
        <v>99</v>
      </c>
      <c r="N2047">
        <v>99</v>
      </c>
      <c r="O2047">
        <v>99</v>
      </c>
      <c r="P2047">
        <v>99</v>
      </c>
      <c r="R2047">
        <v>0</v>
      </c>
      <c r="AN2047">
        <v>99</v>
      </c>
      <c r="AO2047">
        <v>99</v>
      </c>
      <c r="AP2047">
        <v>34</v>
      </c>
      <c r="AQ2047">
        <v>99</v>
      </c>
    </row>
    <row r="2048" spans="1:43">
      <c r="A2048">
        <v>23</v>
      </c>
      <c r="B2048">
        <v>452</v>
      </c>
      <c r="C2048">
        <v>2024</v>
      </c>
      <c r="E2048">
        <v>99</v>
      </c>
      <c r="F2048">
        <v>99</v>
      </c>
      <c r="G2048">
        <v>99</v>
      </c>
      <c r="H2048">
        <v>99</v>
      </c>
      <c r="I2048">
        <v>99</v>
      </c>
      <c r="J2048">
        <v>99</v>
      </c>
      <c r="K2048">
        <v>99</v>
      </c>
      <c r="L2048">
        <v>13</v>
      </c>
      <c r="M2048">
        <v>99</v>
      </c>
      <c r="N2048">
        <v>99</v>
      </c>
      <c r="O2048">
        <v>99</v>
      </c>
      <c r="P2048">
        <v>99</v>
      </c>
      <c r="R2048">
        <v>0</v>
      </c>
      <c r="AN2048">
        <v>99</v>
      </c>
      <c r="AO2048">
        <v>99</v>
      </c>
      <c r="AP2048">
        <v>39</v>
      </c>
      <c r="AQ2048">
        <v>99</v>
      </c>
    </row>
    <row r="2049" spans="1:43">
      <c r="A2049">
        <v>23</v>
      </c>
      <c r="B2049">
        <v>453</v>
      </c>
      <c r="C2049">
        <v>2024</v>
      </c>
      <c r="E2049">
        <v>99</v>
      </c>
      <c r="F2049">
        <v>99</v>
      </c>
      <c r="G2049">
        <v>99</v>
      </c>
      <c r="H2049">
        <v>99</v>
      </c>
      <c r="I2049">
        <v>99</v>
      </c>
      <c r="J2049">
        <v>99</v>
      </c>
      <c r="K2049">
        <v>99</v>
      </c>
      <c r="L2049">
        <v>13</v>
      </c>
      <c r="M2049">
        <v>99</v>
      </c>
      <c r="N2049">
        <v>99</v>
      </c>
      <c r="O2049">
        <v>99</v>
      </c>
      <c r="P2049">
        <v>99</v>
      </c>
      <c r="R2049">
        <v>0</v>
      </c>
      <c r="AN2049">
        <v>99</v>
      </c>
      <c r="AO2049">
        <v>99</v>
      </c>
      <c r="AP2049">
        <v>40</v>
      </c>
      <c r="AQ2049">
        <v>99</v>
      </c>
    </row>
    <row r="2050" spans="1:43">
      <c r="A2050">
        <v>23</v>
      </c>
      <c r="B2050">
        <v>454</v>
      </c>
      <c r="C2050">
        <v>2024</v>
      </c>
      <c r="E2050">
        <v>99</v>
      </c>
      <c r="F2050">
        <v>99</v>
      </c>
      <c r="G2050">
        <v>99</v>
      </c>
      <c r="H2050">
        <v>99</v>
      </c>
      <c r="I2050">
        <v>99</v>
      </c>
      <c r="J2050">
        <v>99</v>
      </c>
      <c r="K2050">
        <v>99</v>
      </c>
      <c r="L2050">
        <v>13</v>
      </c>
      <c r="M2050">
        <v>99</v>
      </c>
      <c r="N2050">
        <v>99</v>
      </c>
      <c r="O2050">
        <v>99</v>
      </c>
      <c r="P2050">
        <v>99</v>
      </c>
      <c r="R2050">
        <v>0</v>
      </c>
      <c r="AN2050">
        <v>99</v>
      </c>
      <c r="AO2050">
        <v>99</v>
      </c>
      <c r="AP2050">
        <v>98</v>
      </c>
      <c r="AQ2050">
        <v>99</v>
      </c>
    </row>
    <row r="2051" spans="1:43">
      <c r="A2051">
        <v>23</v>
      </c>
      <c r="B2051">
        <v>455</v>
      </c>
      <c r="C2051">
        <v>2024</v>
      </c>
      <c r="E2051">
        <v>99</v>
      </c>
      <c r="F2051">
        <v>99</v>
      </c>
      <c r="G2051">
        <v>99</v>
      </c>
      <c r="H2051">
        <v>99</v>
      </c>
      <c r="I2051">
        <v>99</v>
      </c>
      <c r="J2051">
        <v>99</v>
      </c>
      <c r="K2051">
        <v>99</v>
      </c>
      <c r="L2051">
        <v>13</v>
      </c>
      <c r="M2051">
        <v>99</v>
      </c>
      <c r="N2051">
        <v>99</v>
      </c>
      <c r="O2051">
        <v>99</v>
      </c>
      <c r="P2051">
        <v>99</v>
      </c>
      <c r="R2051">
        <v>0</v>
      </c>
      <c r="AN2051">
        <v>99</v>
      </c>
      <c r="AO2051">
        <v>99</v>
      </c>
      <c r="AP2051">
        <v>99</v>
      </c>
      <c r="AQ2051">
        <v>99</v>
      </c>
    </row>
    <row r="2052" spans="1:43">
      <c r="A2052">
        <v>23</v>
      </c>
      <c r="B2052">
        <v>456</v>
      </c>
      <c r="C2052">
        <v>2024</v>
      </c>
      <c r="E2052">
        <v>99</v>
      </c>
      <c r="F2052">
        <v>99</v>
      </c>
      <c r="G2052">
        <v>99</v>
      </c>
      <c r="H2052">
        <v>99</v>
      </c>
      <c r="I2052">
        <v>99</v>
      </c>
      <c r="J2052">
        <v>99</v>
      </c>
      <c r="K2052">
        <v>99</v>
      </c>
      <c r="L2052">
        <v>14</v>
      </c>
      <c r="M2052">
        <v>99</v>
      </c>
      <c r="N2052">
        <v>99</v>
      </c>
      <c r="O2052">
        <v>99</v>
      </c>
      <c r="P2052">
        <v>99</v>
      </c>
      <c r="R2052">
        <v>0</v>
      </c>
      <c r="AN2052">
        <v>99</v>
      </c>
      <c r="AO2052">
        <v>99</v>
      </c>
      <c r="AP2052">
        <v>1</v>
      </c>
      <c r="AQ2052">
        <v>99</v>
      </c>
    </row>
    <row r="2053" spans="1:43">
      <c r="A2053">
        <v>23</v>
      </c>
      <c r="B2053">
        <v>457</v>
      </c>
      <c r="C2053">
        <v>2024</v>
      </c>
      <c r="E2053">
        <v>99</v>
      </c>
      <c r="F2053">
        <v>99</v>
      </c>
      <c r="G2053">
        <v>99</v>
      </c>
      <c r="H2053">
        <v>99</v>
      </c>
      <c r="I2053">
        <v>99</v>
      </c>
      <c r="J2053">
        <v>99</v>
      </c>
      <c r="K2053">
        <v>99</v>
      </c>
      <c r="L2053">
        <v>14</v>
      </c>
      <c r="M2053">
        <v>99</v>
      </c>
      <c r="N2053">
        <v>99</v>
      </c>
      <c r="O2053">
        <v>99</v>
      </c>
      <c r="P2053">
        <v>99</v>
      </c>
      <c r="R2053">
        <v>0</v>
      </c>
      <c r="AN2053">
        <v>99</v>
      </c>
      <c r="AO2053">
        <v>99</v>
      </c>
      <c r="AP2053">
        <v>2</v>
      </c>
      <c r="AQ2053">
        <v>99</v>
      </c>
    </row>
    <row r="2054" spans="1:43">
      <c r="A2054">
        <v>23</v>
      </c>
      <c r="B2054">
        <v>458</v>
      </c>
      <c r="C2054">
        <v>2024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</v>
      </c>
      <c r="K2054">
        <v>99</v>
      </c>
      <c r="L2054">
        <v>14</v>
      </c>
      <c r="M2054">
        <v>99</v>
      </c>
      <c r="N2054">
        <v>99</v>
      </c>
      <c r="O2054">
        <v>99</v>
      </c>
      <c r="P2054">
        <v>99</v>
      </c>
      <c r="R2054">
        <v>0</v>
      </c>
      <c r="AN2054">
        <v>99</v>
      </c>
      <c r="AO2054">
        <v>99</v>
      </c>
      <c r="AP2054">
        <v>3</v>
      </c>
      <c r="AQ2054">
        <v>99</v>
      </c>
    </row>
    <row r="2055" spans="1:43">
      <c r="A2055">
        <v>23</v>
      </c>
      <c r="B2055">
        <v>459</v>
      </c>
      <c r="C2055">
        <v>2024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</v>
      </c>
      <c r="K2055">
        <v>99</v>
      </c>
      <c r="L2055">
        <v>14</v>
      </c>
      <c r="M2055">
        <v>99</v>
      </c>
      <c r="N2055">
        <v>99</v>
      </c>
      <c r="O2055">
        <v>99</v>
      </c>
      <c r="P2055">
        <v>99</v>
      </c>
      <c r="R2055">
        <v>0</v>
      </c>
      <c r="AN2055">
        <v>99</v>
      </c>
      <c r="AO2055">
        <v>99</v>
      </c>
      <c r="AP2055">
        <v>4</v>
      </c>
      <c r="AQ2055">
        <v>99</v>
      </c>
    </row>
    <row r="2056" spans="1:43">
      <c r="A2056">
        <v>23</v>
      </c>
      <c r="B2056">
        <v>460</v>
      </c>
      <c r="C2056">
        <v>2024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</v>
      </c>
      <c r="K2056">
        <v>99</v>
      </c>
      <c r="L2056">
        <v>14</v>
      </c>
      <c r="M2056">
        <v>99</v>
      </c>
      <c r="N2056">
        <v>99</v>
      </c>
      <c r="O2056">
        <v>99</v>
      </c>
      <c r="P2056">
        <v>99</v>
      </c>
      <c r="R2056">
        <v>0</v>
      </c>
      <c r="AN2056">
        <v>99</v>
      </c>
      <c r="AO2056">
        <v>99</v>
      </c>
      <c r="AP2056">
        <v>5</v>
      </c>
      <c r="AQ2056">
        <v>99</v>
      </c>
    </row>
    <row r="2057" spans="1:43">
      <c r="A2057">
        <v>23</v>
      </c>
      <c r="B2057">
        <v>461</v>
      </c>
      <c r="C2057">
        <v>2024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</v>
      </c>
      <c r="K2057">
        <v>99</v>
      </c>
      <c r="L2057">
        <v>14</v>
      </c>
      <c r="M2057">
        <v>99</v>
      </c>
      <c r="N2057">
        <v>99</v>
      </c>
      <c r="O2057">
        <v>99</v>
      </c>
      <c r="P2057">
        <v>99</v>
      </c>
      <c r="R2057">
        <v>0</v>
      </c>
      <c r="AN2057">
        <v>99</v>
      </c>
      <c r="AO2057">
        <v>99</v>
      </c>
      <c r="AP2057">
        <v>6</v>
      </c>
      <c r="AQ2057">
        <v>99</v>
      </c>
    </row>
    <row r="2058" spans="1:43">
      <c r="A2058">
        <v>23</v>
      </c>
      <c r="B2058">
        <v>462</v>
      </c>
      <c r="C2058">
        <v>2024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</v>
      </c>
      <c r="K2058">
        <v>99</v>
      </c>
      <c r="L2058">
        <v>14</v>
      </c>
      <c r="M2058">
        <v>99</v>
      </c>
      <c r="N2058">
        <v>99</v>
      </c>
      <c r="O2058">
        <v>99</v>
      </c>
      <c r="P2058">
        <v>99</v>
      </c>
      <c r="R2058">
        <v>0</v>
      </c>
      <c r="AN2058">
        <v>99</v>
      </c>
      <c r="AO2058">
        <v>99</v>
      </c>
      <c r="AP2058">
        <v>7</v>
      </c>
      <c r="AQ2058">
        <v>99</v>
      </c>
    </row>
    <row r="2059" spans="1:43">
      <c r="A2059">
        <v>23</v>
      </c>
      <c r="B2059">
        <v>463</v>
      </c>
      <c r="C2059">
        <v>2024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</v>
      </c>
      <c r="K2059">
        <v>99</v>
      </c>
      <c r="L2059">
        <v>14</v>
      </c>
      <c r="M2059">
        <v>99</v>
      </c>
      <c r="N2059">
        <v>99</v>
      </c>
      <c r="O2059">
        <v>99</v>
      </c>
      <c r="P2059">
        <v>99</v>
      </c>
      <c r="R2059">
        <v>0</v>
      </c>
      <c r="AN2059">
        <v>99</v>
      </c>
      <c r="AO2059">
        <v>99</v>
      </c>
      <c r="AP2059">
        <v>8</v>
      </c>
      <c r="AQ2059">
        <v>99</v>
      </c>
    </row>
    <row r="2060" spans="1:43">
      <c r="A2060">
        <v>23</v>
      </c>
      <c r="B2060">
        <v>464</v>
      </c>
      <c r="C2060">
        <v>2024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</v>
      </c>
      <c r="K2060">
        <v>99</v>
      </c>
      <c r="L2060">
        <v>14</v>
      </c>
      <c r="M2060">
        <v>99</v>
      </c>
      <c r="N2060">
        <v>99</v>
      </c>
      <c r="O2060">
        <v>99</v>
      </c>
      <c r="P2060">
        <v>99</v>
      </c>
      <c r="R2060">
        <v>0</v>
      </c>
      <c r="AN2060">
        <v>99</v>
      </c>
      <c r="AO2060">
        <v>99</v>
      </c>
      <c r="AP2060">
        <v>9</v>
      </c>
      <c r="AQ2060">
        <v>99</v>
      </c>
    </row>
    <row r="2061" spans="1:43">
      <c r="A2061">
        <v>23</v>
      </c>
      <c r="B2061">
        <v>465</v>
      </c>
      <c r="C2061">
        <v>2024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</v>
      </c>
      <c r="K2061">
        <v>99</v>
      </c>
      <c r="L2061">
        <v>14</v>
      </c>
      <c r="M2061">
        <v>99</v>
      </c>
      <c r="N2061">
        <v>99</v>
      </c>
      <c r="O2061">
        <v>99</v>
      </c>
      <c r="P2061">
        <v>99</v>
      </c>
      <c r="R2061">
        <v>0</v>
      </c>
      <c r="AN2061">
        <v>99</v>
      </c>
      <c r="AO2061">
        <v>99</v>
      </c>
      <c r="AP2061">
        <v>10</v>
      </c>
      <c r="AQ2061">
        <v>99</v>
      </c>
    </row>
    <row r="2062" spans="1:43">
      <c r="A2062">
        <v>23</v>
      </c>
      <c r="B2062">
        <v>466</v>
      </c>
      <c r="C2062">
        <v>2024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</v>
      </c>
      <c r="K2062">
        <v>99</v>
      </c>
      <c r="L2062">
        <v>14</v>
      </c>
      <c r="M2062">
        <v>99</v>
      </c>
      <c r="N2062">
        <v>99</v>
      </c>
      <c r="O2062">
        <v>99</v>
      </c>
      <c r="P2062">
        <v>99</v>
      </c>
      <c r="R2062">
        <v>0</v>
      </c>
      <c r="AN2062">
        <v>99</v>
      </c>
      <c r="AO2062">
        <v>99</v>
      </c>
      <c r="AP2062">
        <v>11</v>
      </c>
      <c r="AQ2062">
        <v>99</v>
      </c>
    </row>
    <row r="2063" spans="1:43">
      <c r="A2063">
        <v>23</v>
      </c>
      <c r="B2063">
        <v>467</v>
      </c>
      <c r="C2063">
        <v>2024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</v>
      </c>
      <c r="K2063">
        <v>99</v>
      </c>
      <c r="L2063">
        <v>14</v>
      </c>
      <c r="M2063">
        <v>99</v>
      </c>
      <c r="N2063">
        <v>99</v>
      </c>
      <c r="O2063">
        <v>99</v>
      </c>
      <c r="P2063">
        <v>99</v>
      </c>
      <c r="R2063">
        <v>0</v>
      </c>
      <c r="AN2063">
        <v>99</v>
      </c>
      <c r="AO2063">
        <v>99</v>
      </c>
      <c r="AP2063">
        <v>12</v>
      </c>
      <c r="AQ2063">
        <v>99</v>
      </c>
    </row>
    <row r="2064" spans="1:43">
      <c r="A2064">
        <v>23</v>
      </c>
      <c r="B2064">
        <v>468</v>
      </c>
      <c r="C2064">
        <v>2024</v>
      </c>
      <c r="E2064">
        <v>99</v>
      </c>
      <c r="F2064">
        <v>99</v>
      </c>
      <c r="G2064">
        <v>99</v>
      </c>
      <c r="H2064">
        <v>99</v>
      </c>
      <c r="I2064">
        <v>99</v>
      </c>
      <c r="J2064">
        <v>99</v>
      </c>
      <c r="K2064">
        <v>99</v>
      </c>
      <c r="L2064">
        <v>14</v>
      </c>
      <c r="M2064">
        <v>99</v>
      </c>
      <c r="N2064">
        <v>99</v>
      </c>
      <c r="O2064">
        <v>99</v>
      </c>
      <c r="P2064">
        <v>99</v>
      </c>
      <c r="R2064">
        <v>0</v>
      </c>
      <c r="AN2064">
        <v>99</v>
      </c>
      <c r="AO2064">
        <v>99</v>
      </c>
      <c r="AP2064">
        <v>13</v>
      </c>
      <c r="AQ2064">
        <v>99</v>
      </c>
    </row>
    <row r="2065" spans="1:43">
      <c r="A2065">
        <v>23</v>
      </c>
      <c r="B2065">
        <v>469</v>
      </c>
      <c r="C2065">
        <v>2024</v>
      </c>
      <c r="E2065">
        <v>99</v>
      </c>
      <c r="F2065">
        <v>99</v>
      </c>
      <c r="G2065">
        <v>99</v>
      </c>
      <c r="H2065">
        <v>99</v>
      </c>
      <c r="I2065">
        <v>99</v>
      </c>
      <c r="J2065">
        <v>99</v>
      </c>
      <c r="K2065">
        <v>99</v>
      </c>
      <c r="L2065">
        <v>14</v>
      </c>
      <c r="M2065">
        <v>99</v>
      </c>
      <c r="N2065">
        <v>99</v>
      </c>
      <c r="O2065">
        <v>99</v>
      </c>
      <c r="P2065">
        <v>99</v>
      </c>
      <c r="R2065">
        <v>0</v>
      </c>
      <c r="AN2065">
        <v>99</v>
      </c>
      <c r="AO2065">
        <v>99</v>
      </c>
      <c r="AP2065">
        <v>14</v>
      </c>
      <c r="AQ2065">
        <v>99</v>
      </c>
    </row>
    <row r="2066" spans="1:43">
      <c r="A2066">
        <v>23</v>
      </c>
      <c r="B2066">
        <v>470</v>
      </c>
      <c r="C2066">
        <v>2024</v>
      </c>
      <c r="E2066">
        <v>99</v>
      </c>
      <c r="F2066">
        <v>99</v>
      </c>
      <c r="G2066">
        <v>99</v>
      </c>
      <c r="H2066">
        <v>99</v>
      </c>
      <c r="I2066">
        <v>99</v>
      </c>
      <c r="J2066">
        <v>99</v>
      </c>
      <c r="K2066">
        <v>99</v>
      </c>
      <c r="L2066">
        <v>14</v>
      </c>
      <c r="M2066">
        <v>99</v>
      </c>
      <c r="N2066">
        <v>99</v>
      </c>
      <c r="O2066">
        <v>99</v>
      </c>
      <c r="P2066">
        <v>99</v>
      </c>
      <c r="R2066">
        <v>0</v>
      </c>
      <c r="AN2066">
        <v>99</v>
      </c>
      <c r="AO2066">
        <v>99</v>
      </c>
      <c r="AP2066">
        <v>15</v>
      </c>
      <c r="AQ2066">
        <v>99</v>
      </c>
    </row>
    <row r="2067" spans="1:43">
      <c r="A2067">
        <v>23</v>
      </c>
      <c r="B2067">
        <v>471</v>
      </c>
      <c r="C2067">
        <v>2024</v>
      </c>
      <c r="E2067">
        <v>99</v>
      </c>
      <c r="F2067">
        <v>99</v>
      </c>
      <c r="G2067">
        <v>99</v>
      </c>
      <c r="H2067">
        <v>99</v>
      </c>
      <c r="I2067">
        <v>99</v>
      </c>
      <c r="J2067">
        <v>99</v>
      </c>
      <c r="K2067">
        <v>99</v>
      </c>
      <c r="L2067">
        <v>14</v>
      </c>
      <c r="M2067">
        <v>99</v>
      </c>
      <c r="N2067">
        <v>99</v>
      </c>
      <c r="O2067">
        <v>99</v>
      </c>
      <c r="P2067">
        <v>99</v>
      </c>
      <c r="R2067">
        <v>0</v>
      </c>
      <c r="AN2067">
        <v>99</v>
      </c>
      <c r="AO2067">
        <v>99</v>
      </c>
      <c r="AP2067">
        <v>16</v>
      </c>
      <c r="AQ2067">
        <v>99</v>
      </c>
    </row>
    <row r="2068" spans="1:43">
      <c r="A2068">
        <v>23</v>
      </c>
      <c r="B2068">
        <v>472</v>
      </c>
      <c r="C2068">
        <v>2024</v>
      </c>
      <c r="E2068">
        <v>99</v>
      </c>
      <c r="F2068">
        <v>99</v>
      </c>
      <c r="G2068">
        <v>99</v>
      </c>
      <c r="H2068">
        <v>99</v>
      </c>
      <c r="I2068">
        <v>99</v>
      </c>
      <c r="J2068">
        <v>99</v>
      </c>
      <c r="K2068">
        <v>99</v>
      </c>
      <c r="L2068">
        <v>14</v>
      </c>
      <c r="M2068">
        <v>99</v>
      </c>
      <c r="N2068">
        <v>99</v>
      </c>
      <c r="O2068">
        <v>99</v>
      </c>
      <c r="P2068">
        <v>99</v>
      </c>
      <c r="R2068">
        <v>0</v>
      </c>
      <c r="AN2068">
        <v>99</v>
      </c>
      <c r="AO2068">
        <v>99</v>
      </c>
      <c r="AP2068">
        <v>17</v>
      </c>
      <c r="AQ2068">
        <v>99</v>
      </c>
    </row>
    <row r="2069" spans="1:43">
      <c r="A2069">
        <v>23</v>
      </c>
      <c r="B2069">
        <v>473</v>
      </c>
      <c r="C2069">
        <v>2024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</v>
      </c>
      <c r="K2069">
        <v>99</v>
      </c>
      <c r="L2069">
        <v>14</v>
      </c>
      <c r="M2069">
        <v>99</v>
      </c>
      <c r="N2069">
        <v>99</v>
      </c>
      <c r="O2069">
        <v>99</v>
      </c>
      <c r="P2069">
        <v>99</v>
      </c>
      <c r="R2069">
        <v>0</v>
      </c>
      <c r="AN2069">
        <v>99</v>
      </c>
      <c r="AO2069">
        <v>99</v>
      </c>
      <c r="AP2069">
        <v>21</v>
      </c>
      <c r="AQ2069">
        <v>99</v>
      </c>
    </row>
    <row r="2070" spans="1:43">
      <c r="A2070">
        <v>23</v>
      </c>
      <c r="B2070">
        <v>474</v>
      </c>
      <c r="C2070">
        <v>2024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</v>
      </c>
      <c r="K2070">
        <v>99</v>
      </c>
      <c r="L2070">
        <v>14</v>
      </c>
      <c r="M2070">
        <v>99</v>
      </c>
      <c r="N2070">
        <v>99</v>
      </c>
      <c r="O2070">
        <v>99</v>
      </c>
      <c r="P2070">
        <v>99</v>
      </c>
      <c r="R2070">
        <v>0</v>
      </c>
      <c r="AN2070">
        <v>99</v>
      </c>
      <c r="AO2070">
        <v>99</v>
      </c>
      <c r="AP2070">
        <v>22</v>
      </c>
      <c r="AQ2070">
        <v>99</v>
      </c>
    </row>
    <row r="2071" spans="1:43">
      <c r="A2071">
        <v>23</v>
      </c>
      <c r="B2071">
        <v>475</v>
      </c>
      <c r="C2071">
        <v>2024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</v>
      </c>
      <c r="K2071">
        <v>99</v>
      </c>
      <c r="L2071">
        <v>14</v>
      </c>
      <c r="M2071">
        <v>99</v>
      </c>
      <c r="N2071">
        <v>99</v>
      </c>
      <c r="O2071">
        <v>99</v>
      </c>
      <c r="P2071">
        <v>99</v>
      </c>
      <c r="R2071">
        <v>0</v>
      </c>
      <c r="AN2071">
        <v>99</v>
      </c>
      <c r="AO2071">
        <v>99</v>
      </c>
      <c r="AP2071">
        <v>23</v>
      </c>
      <c r="AQ2071">
        <v>99</v>
      </c>
    </row>
    <row r="2072" spans="1:43">
      <c r="A2072">
        <v>23</v>
      </c>
      <c r="B2072">
        <v>476</v>
      </c>
      <c r="C2072">
        <v>2024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</v>
      </c>
      <c r="K2072">
        <v>99</v>
      </c>
      <c r="L2072">
        <v>14</v>
      </c>
      <c r="M2072">
        <v>99</v>
      </c>
      <c r="N2072">
        <v>99</v>
      </c>
      <c r="O2072">
        <v>99</v>
      </c>
      <c r="P2072">
        <v>99</v>
      </c>
      <c r="R2072">
        <v>0</v>
      </c>
      <c r="AN2072">
        <v>99</v>
      </c>
      <c r="AO2072">
        <v>99</v>
      </c>
      <c r="AP2072">
        <v>24</v>
      </c>
      <c r="AQ2072">
        <v>99</v>
      </c>
    </row>
    <row r="2073" spans="1:43">
      <c r="A2073">
        <v>23</v>
      </c>
      <c r="B2073">
        <v>477</v>
      </c>
      <c r="C2073">
        <v>2024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</v>
      </c>
      <c r="K2073">
        <v>99</v>
      </c>
      <c r="L2073">
        <v>14</v>
      </c>
      <c r="M2073">
        <v>99</v>
      </c>
      <c r="N2073">
        <v>99</v>
      </c>
      <c r="O2073">
        <v>99</v>
      </c>
      <c r="P2073">
        <v>99</v>
      </c>
      <c r="R2073">
        <v>0</v>
      </c>
      <c r="AN2073">
        <v>99</v>
      </c>
      <c r="AO2073">
        <v>99</v>
      </c>
      <c r="AP2073">
        <v>25</v>
      </c>
      <c r="AQ2073">
        <v>99</v>
      </c>
    </row>
    <row r="2074" spans="1:43">
      <c r="A2074">
        <v>23</v>
      </c>
      <c r="B2074">
        <v>478</v>
      </c>
      <c r="C2074">
        <v>2024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</v>
      </c>
      <c r="K2074">
        <v>99</v>
      </c>
      <c r="L2074">
        <v>14</v>
      </c>
      <c r="M2074">
        <v>99</v>
      </c>
      <c r="N2074">
        <v>99</v>
      </c>
      <c r="O2074">
        <v>99</v>
      </c>
      <c r="P2074">
        <v>99</v>
      </c>
      <c r="R2074">
        <v>0</v>
      </c>
      <c r="AN2074">
        <v>99</v>
      </c>
      <c r="AO2074">
        <v>99</v>
      </c>
      <c r="AP2074">
        <v>26</v>
      </c>
      <c r="AQ2074">
        <v>99</v>
      </c>
    </row>
    <row r="2075" spans="1:43">
      <c r="A2075">
        <v>23</v>
      </c>
      <c r="B2075">
        <v>479</v>
      </c>
      <c r="C2075">
        <v>2024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</v>
      </c>
      <c r="K2075">
        <v>99</v>
      </c>
      <c r="L2075">
        <v>14</v>
      </c>
      <c r="M2075">
        <v>99</v>
      </c>
      <c r="N2075">
        <v>99</v>
      </c>
      <c r="O2075">
        <v>99</v>
      </c>
      <c r="P2075">
        <v>99</v>
      </c>
      <c r="R2075">
        <v>0</v>
      </c>
      <c r="AN2075">
        <v>99</v>
      </c>
      <c r="AO2075">
        <v>99</v>
      </c>
      <c r="AP2075">
        <v>27</v>
      </c>
      <c r="AQ2075">
        <v>99</v>
      </c>
    </row>
    <row r="2076" spans="1:43">
      <c r="A2076">
        <v>23</v>
      </c>
      <c r="B2076">
        <v>480</v>
      </c>
      <c r="C2076">
        <v>2024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</v>
      </c>
      <c r="K2076">
        <v>99</v>
      </c>
      <c r="L2076">
        <v>14</v>
      </c>
      <c r="M2076">
        <v>99</v>
      </c>
      <c r="N2076">
        <v>99</v>
      </c>
      <c r="O2076">
        <v>99</v>
      </c>
      <c r="P2076">
        <v>99</v>
      </c>
      <c r="R2076">
        <v>0</v>
      </c>
      <c r="AN2076">
        <v>99</v>
      </c>
      <c r="AO2076">
        <v>99</v>
      </c>
      <c r="AP2076">
        <v>28</v>
      </c>
      <c r="AQ2076">
        <v>99</v>
      </c>
    </row>
    <row r="2077" spans="1:43">
      <c r="A2077">
        <v>23</v>
      </c>
      <c r="B2077">
        <v>481</v>
      </c>
      <c r="C2077">
        <v>2024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</v>
      </c>
      <c r="K2077">
        <v>99</v>
      </c>
      <c r="L2077">
        <v>14</v>
      </c>
      <c r="M2077">
        <v>99</v>
      </c>
      <c r="N2077">
        <v>99</v>
      </c>
      <c r="O2077">
        <v>99</v>
      </c>
      <c r="P2077">
        <v>99</v>
      </c>
      <c r="R2077">
        <v>0</v>
      </c>
      <c r="AN2077">
        <v>99</v>
      </c>
      <c r="AO2077">
        <v>99</v>
      </c>
      <c r="AP2077">
        <v>29</v>
      </c>
      <c r="AQ2077">
        <v>99</v>
      </c>
    </row>
    <row r="2078" spans="1:43">
      <c r="A2078">
        <v>23</v>
      </c>
      <c r="B2078">
        <v>482</v>
      </c>
      <c r="C2078">
        <v>2024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</v>
      </c>
      <c r="K2078">
        <v>99</v>
      </c>
      <c r="L2078">
        <v>14</v>
      </c>
      <c r="M2078">
        <v>99</v>
      </c>
      <c r="N2078">
        <v>99</v>
      </c>
      <c r="O2078">
        <v>99</v>
      </c>
      <c r="P2078">
        <v>99</v>
      </c>
      <c r="R2078">
        <v>0</v>
      </c>
      <c r="AN2078">
        <v>99</v>
      </c>
      <c r="AO2078">
        <v>99</v>
      </c>
      <c r="AP2078">
        <v>30</v>
      </c>
      <c r="AQ2078">
        <v>99</v>
      </c>
    </row>
    <row r="2079" spans="1:43">
      <c r="A2079">
        <v>23</v>
      </c>
      <c r="B2079">
        <v>483</v>
      </c>
      <c r="C2079">
        <v>2024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</v>
      </c>
      <c r="K2079">
        <v>99</v>
      </c>
      <c r="L2079">
        <v>14</v>
      </c>
      <c r="M2079">
        <v>99</v>
      </c>
      <c r="N2079">
        <v>99</v>
      </c>
      <c r="O2079">
        <v>99</v>
      </c>
      <c r="P2079">
        <v>99</v>
      </c>
      <c r="R2079">
        <v>0</v>
      </c>
      <c r="AN2079">
        <v>99</v>
      </c>
      <c r="AO2079">
        <v>99</v>
      </c>
      <c r="AP2079">
        <v>31</v>
      </c>
      <c r="AQ2079">
        <v>99</v>
      </c>
    </row>
    <row r="2080" spans="1:43">
      <c r="A2080">
        <v>23</v>
      </c>
      <c r="B2080">
        <v>484</v>
      </c>
      <c r="C2080">
        <v>2024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</v>
      </c>
      <c r="K2080">
        <v>99</v>
      </c>
      <c r="L2080">
        <v>14</v>
      </c>
      <c r="M2080">
        <v>99</v>
      </c>
      <c r="N2080">
        <v>99</v>
      </c>
      <c r="O2080">
        <v>99</v>
      </c>
      <c r="P2080">
        <v>99</v>
      </c>
      <c r="R2080">
        <v>0</v>
      </c>
      <c r="AN2080">
        <v>99</v>
      </c>
      <c r="AO2080">
        <v>99</v>
      </c>
      <c r="AP2080">
        <v>32</v>
      </c>
      <c r="AQ2080">
        <v>99</v>
      </c>
    </row>
    <row r="2081" spans="1:43">
      <c r="A2081">
        <v>23</v>
      </c>
      <c r="B2081">
        <v>485</v>
      </c>
      <c r="C2081">
        <v>2024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</v>
      </c>
      <c r="K2081">
        <v>99</v>
      </c>
      <c r="L2081">
        <v>14</v>
      </c>
      <c r="M2081">
        <v>99</v>
      </c>
      <c r="N2081">
        <v>99</v>
      </c>
      <c r="O2081">
        <v>99</v>
      </c>
      <c r="P2081">
        <v>99</v>
      </c>
      <c r="R2081">
        <v>0</v>
      </c>
      <c r="AN2081">
        <v>99</v>
      </c>
      <c r="AO2081">
        <v>99</v>
      </c>
      <c r="AP2081">
        <v>33</v>
      </c>
      <c r="AQ2081">
        <v>99</v>
      </c>
    </row>
    <row r="2082" spans="1:43">
      <c r="A2082">
        <v>23</v>
      </c>
      <c r="B2082">
        <v>486</v>
      </c>
      <c r="C2082">
        <v>2024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</v>
      </c>
      <c r="K2082">
        <v>99</v>
      </c>
      <c r="L2082">
        <v>14</v>
      </c>
      <c r="M2082">
        <v>99</v>
      </c>
      <c r="N2082">
        <v>99</v>
      </c>
      <c r="O2082">
        <v>99</v>
      </c>
      <c r="P2082">
        <v>99</v>
      </c>
      <c r="R2082">
        <v>0</v>
      </c>
      <c r="AN2082">
        <v>99</v>
      </c>
      <c r="AO2082">
        <v>99</v>
      </c>
      <c r="AP2082">
        <v>34</v>
      </c>
      <c r="AQ2082">
        <v>99</v>
      </c>
    </row>
    <row r="2083" spans="1:43">
      <c r="A2083">
        <v>23</v>
      </c>
      <c r="B2083">
        <v>487</v>
      </c>
      <c r="C2083">
        <v>2024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</v>
      </c>
      <c r="K2083">
        <v>99</v>
      </c>
      <c r="L2083">
        <v>14</v>
      </c>
      <c r="M2083">
        <v>99</v>
      </c>
      <c r="N2083">
        <v>99</v>
      </c>
      <c r="O2083">
        <v>99</v>
      </c>
      <c r="P2083">
        <v>99</v>
      </c>
      <c r="R2083">
        <v>0</v>
      </c>
      <c r="AN2083">
        <v>99</v>
      </c>
      <c r="AO2083">
        <v>99</v>
      </c>
      <c r="AP2083">
        <v>39</v>
      </c>
      <c r="AQ2083">
        <v>99</v>
      </c>
    </row>
    <row r="2084" spans="1:43">
      <c r="A2084">
        <v>23</v>
      </c>
      <c r="B2084">
        <v>488</v>
      </c>
      <c r="C2084">
        <v>2024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</v>
      </c>
      <c r="K2084">
        <v>99</v>
      </c>
      <c r="L2084">
        <v>14</v>
      </c>
      <c r="M2084">
        <v>99</v>
      </c>
      <c r="N2084">
        <v>99</v>
      </c>
      <c r="O2084">
        <v>99</v>
      </c>
      <c r="P2084">
        <v>99</v>
      </c>
      <c r="R2084">
        <v>0</v>
      </c>
      <c r="AN2084">
        <v>99</v>
      </c>
      <c r="AO2084">
        <v>99</v>
      </c>
      <c r="AP2084">
        <v>40</v>
      </c>
      <c r="AQ2084">
        <v>99</v>
      </c>
    </row>
    <row r="2085" spans="1:43">
      <c r="A2085">
        <v>23</v>
      </c>
      <c r="B2085">
        <v>489</v>
      </c>
      <c r="C2085">
        <v>2024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</v>
      </c>
      <c r="K2085">
        <v>99</v>
      </c>
      <c r="L2085">
        <v>14</v>
      </c>
      <c r="M2085">
        <v>99</v>
      </c>
      <c r="N2085">
        <v>99</v>
      </c>
      <c r="O2085">
        <v>99</v>
      </c>
      <c r="P2085">
        <v>99</v>
      </c>
      <c r="R2085">
        <v>0</v>
      </c>
      <c r="AN2085">
        <v>99</v>
      </c>
      <c r="AO2085">
        <v>99</v>
      </c>
      <c r="AP2085">
        <v>98</v>
      </c>
      <c r="AQ2085">
        <v>99</v>
      </c>
    </row>
    <row r="2086" spans="1:43">
      <c r="A2086">
        <v>23</v>
      </c>
      <c r="B2086">
        <v>490</v>
      </c>
      <c r="C2086">
        <v>2024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</v>
      </c>
      <c r="K2086">
        <v>99</v>
      </c>
      <c r="L2086">
        <v>14</v>
      </c>
      <c r="M2086">
        <v>99</v>
      </c>
      <c r="N2086">
        <v>99</v>
      </c>
      <c r="O2086">
        <v>99</v>
      </c>
      <c r="P2086">
        <v>99</v>
      </c>
      <c r="R2086">
        <v>0</v>
      </c>
      <c r="AN2086">
        <v>99</v>
      </c>
      <c r="AO2086">
        <v>99</v>
      </c>
      <c r="AP2086">
        <v>99</v>
      </c>
      <c r="AQ2086">
        <v>99</v>
      </c>
    </row>
    <row r="2087" spans="1:43">
      <c r="A2087">
        <v>23</v>
      </c>
      <c r="B2087">
        <v>491</v>
      </c>
      <c r="C2087">
        <v>2024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</v>
      </c>
      <c r="K2087">
        <v>99</v>
      </c>
      <c r="L2087">
        <v>15</v>
      </c>
      <c r="M2087">
        <v>99</v>
      </c>
      <c r="N2087">
        <v>99</v>
      </c>
      <c r="O2087">
        <v>99</v>
      </c>
      <c r="P2087">
        <v>99</v>
      </c>
      <c r="R2087">
        <v>0</v>
      </c>
      <c r="AN2087">
        <v>99</v>
      </c>
      <c r="AO2087">
        <v>99</v>
      </c>
      <c r="AP2087">
        <v>1</v>
      </c>
      <c r="AQ2087">
        <v>99</v>
      </c>
    </row>
    <row r="2088" spans="1:43">
      <c r="A2088">
        <v>23</v>
      </c>
      <c r="B2088">
        <v>492</v>
      </c>
      <c r="C2088">
        <v>2024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</v>
      </c>
      <c r="K2088">
        <v>99</v>
      </c>
      <c r="L2088">
        <v>15</v>
      </c>
      <c r="M2088">
        <v>99</v>
      </c>
      <c r="N2088">
        <v>99</v>
      </c>
      <c r="O2088">
        <v>99</v>
      </c>
      <c r="P2088">
        <v>99</v>
      </c>
      <c r="R2088">
        <v>0</v>
      </c>
      <c r="AN2088">
        <v>99</v>
      </c>
      <c r="AO2088">
        <v>99</v>
      </c>
      <c r="AP2088">
        <v>2</v>
      </c>
      <c r="AQ2088">
        <v>99</v>
      </c>
    </row>
    <row r="2089" spans="1:43">
      <c r="A2089">
        <v>23</v>
      </c>
      <c r="B2089">
        <v>493</v>
      </c>
      <c r="C2089">
        <v>2024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</v>
      </c>
      <c r="K2089">
        <v>99</v>
      </c>
      <c r="L2089">
        <v>15</v>
      </c>
      <c r="M2089">
        <v>99</v>
      </c>
      <c r="N2089">
        <v>99</v>
      </c>
      <c r="O2089">
        <v>99</v>
      </c>
      <c r="P2089">
        <v>99</v>
      </c>
      <c r="R2089">
        <v>0</v>
      </c>
      <c r="AN2089">
        <v>99</v>
      </c>
      <c r="AO2089">
        <v>99</v>
      </c>
      <c r="AP2089">
        <v>3</v>
      </c>
      <c r="AQ2089">
        <v>99</v>
      </c>
    </row>
    <row r="2090" spans="1:43">
      <c r="A2090">
        <v>23</v>
      </c>
      <c r="B2090">
        <v>494</v>
      </c>
      <c r="C2090">
        <v>2024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</v>
      </c>
      <c r="K2090">
        <v>99</v>
      </c>
      <c r="L2090">
        <v>15</v>
      </c>
      <c r="M2090">
        <v>99</v>
      </c>
      <c r="N2090">
        <v>99</v>
      </c>
      <c r="O2090">
        <v>99</v>
      </c>
      <c r="P2090">
        <v>99</v>
      </c>
      <c r="R2090">
        <v>0</v>
      </c>
      <c r="AN2090">
        <v>99</v>
      </c>
      <c r="AO2090">
        <v>99</v>
      </c>
      <c r="AP2090">
        <v>4</v>
      </c>
      <c r="AQ2090">
        <v>99</v>
      </c>
    </row>
    <row r="2091" spans="1:43">
      <c r="A2091">
        <v>23</v>
      </c>
      <c r="B2091">
        <v>495</v>
      </c>
      <c r="C2091">
        <v>2024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</v>
      </c>
      <c r="K2091">
        <v>99</v>
      </c>
      <c r="L2091">
        <v>15</v>
      </c>
      <c r="M2091">
        <v>99</v>
      </c>
      <c r="N2091">
        <v>99</v>
      </c>
      <c r="O2091">
        <v>99</v>
      </c>
      <c r="P2091">
        <v>99</v>
      </c>
      <c r="R2091">
        <v>0</v>
      </c>
      <c r="AN2091">
        <v>99</v>
      </c>
      <c r="AO2091">
        <v>99</v>
      </c>
      <c r="AP2091">
        <v>5</v>
      </c>
      <c r="AQ2091">
        <v>99</v>
      </c>
    </row>
    <row r="2092" spans="1:43">
      <c r="A2092">
        <v>23</v>
      </c>
      <c r="B2092">
        <v>496</v>
      </c>
      <c r="C2092">
        <v>2024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</v>
      </c>
      <c r="K2092">
        <v>99</v>
      </c>
      <c r="L2092">
        <v>15</v>
      </c>
      <c r="M2092">
        <v>99</v>
      </c>
      <c r="N2092">
        <v>99</v>
      </c>
      <c r="O2092">
        <v>99</v>
      </c>
      <c r="P2092">
        <v>99</v>
      </c>
      <c r="R2092">
        <v>0</v>
      </c>
      <c r="AN2092">
        <v>99</v>
      </c>
      <c r="AO2092">
        <v>99</v>
      </c>
      <c r="AP2092">
        <v>6</v>
      </c>
      <c r="AQ2092">
        <v>99</v>
      </c>
    </row>
    <row r="2093" spans="1:43">
      <c r="A2093">
        <v>23</v>
      </c>
      <c r="B2093">
        <v>497</v>
      </c>
      <c r="C2093">
        <v>2024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</v>
      </c>
      <c r="K2093">
        <v>99</v>
      </c>
      <c r="L2093">
        <v>15</v>
      </c>
      <c r="M2093">
        <v>99</v>
      </c>
      <c r="N2093">
        <v>99</v>
      </c>
      <c r="O2093">
        <v>99</v>
      </c>
      <c r="P2093">
        <v>99</v>
      </c>
      <c r="R2093">
        <v>0</v>
      </c>
      <c r="AN2093">
        <v>99</v>
      </c>
      <c r="AO2093">
        <v>99</v>
      </c>
      <c r="AP2093">
        <v>7</v>
      </c>
      <c r="AQ2093">
        <v>99</v>
      </c>
    </row>
    <row r="2094" spans="1:43">
      <c r="A2094">
        <v>23</v>
      </c>
      <c r="B2094">
        <v>498</v>
      </c>
      <c r="C2094">
        <v>2024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</v>
      </c>
      <c r="K2094">
        <v>99</v>
      </c>
      <c r="L2094">
        <v>15</v>
      </c>
      <c r="M2094">
        <v>99</v>
      </c>
      <c r="N2094">
        <v>99</v>
      </c>
      <c r="O2094">
        <v>99</v>
      </c>
      <c r="P2094">
        <v>99</v>
      </c>
      <c r="R2094">
        <v>0</v>
      </c>
      <c r="AN2094">
        <v>99</v>
      </c>
      <c r="AO2094">
        <v>99</v>
      </c>
      <c r="AP2094">
        <v>8</v>
      </c>
      <c r="AQ2094">
        <v>99</v>
      </c>
    </row>
    <row r="2095" spans="1:43">
      <c r="A2095">
        <v>23</v>
      </c>
      <c r="B2095">
        <v>499</v>
      </c>
      <c r="C2095">
        <v>2024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</v>
      </c>
      <c r="K2095">
        <v>99</v>
      </c>
      <c r="L2095">
        <v>15</v>
      </c>
      <c r="M2095">
        <v>99</v>
      </c>
      <c r="N2095">
        <v>99</v>
      </c>
      <c r="O2095">
        <v>99</v>
      </c>
      <c r="P2095">
        <v>99</v>
      </c>
      <c r="R2095">
        <v>0</v>
      </c>
      <c r="AN2095">
        <v>99</v>
      </c>
      <c r="AO2095">
        <v>99</v>
      </c>
      <c r="AP2095">
        <v>9</v>
      </c>
      <c r="AQ2095">
        <v>99</v>
      </c>
    </row>
    <row r="2096" spans="1:43">
      <c r="A2096">
        <v>23</v>
      </c>
      <c r="B2096">
        <v>500</v>
      </c>
      <c r="C2096">
        <v>2024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</v>
      </c>
      <c r="K2096">
        <v>99</v>
      </c>
      <c r="L2096">
        <v>15</v>
      </c>
      <c r="M2096">
        <v>99</v>
      </c>
      <c r="N2096">
        <v>99</v>
      </c>
      <c r="O2096">
        <v>99</v>
      </c>
      <c r="P2096">
        <v>99</v>
      </c>
      <c r="R2096">
        <v>0</v>
      </c>
      <c r="AN2096">
        <v>99</v>
      </c>
      <c r="AO2096">
        <v>99</v>
      </c>
      <c r="AP2096">
        <v>10</v>
      </c>
      <c r="AQ2096">
        <v>99</v>
      </c>
    </row>
    <row r="2097" spans="1:43">
      <c r="A2097">
        <v>23</v>
      </c>
      <c r="B2097">
        <v>501</v>
      </c>
      <c r="C2097">
        <v>2024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</v>
      </c>
      <c r="K2097">
        <v>99</v>
      </c>
      <c r="L2097">
        <v>15</v>
      </c>
      <c r="M2097">
        <v>99</v>
      </c>
      <c r="N2097">
        <v>99</v>
      </c>
      <c r="O2097">
        <v>99</v>
      </c>
      <c r="P2097">
        <v>99</v>
      </c>
      <c r="R2097">
        <v>0</v>
      </c>
      <c r="AN2097">
        <v>99</v>
      </c>
      <c r="AO2097">
        <v>99</v>
      </c>
      <c r="AP2097">
        <v>11</v>
      </c>
      <c r="AQ2097">
        <v>99</v>
      </c>
    </row>
    <row r="2098" spans="1:43">
      <c r="A2098">
        <v>23</v>
      </c>
      <c r="B2098">
        <v>502</v>
      </c>
      <c r="C2098">
        <v>2024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</v>
      </c>
      <c r="K2098">
        <v>99</v>
      </c>
      <c r="L2098">
        <v>15</v>
      </c>
      <c r="M2098">
        <v>99</v>
      </c>
      <c r="N2098">
        <v>99</v>
      </c>
      <c r="O2098">
        <v>99</v>
      </c>
      <c r="P2098">
        <v>99</v>
      </c>
      <c r="R2098">
        <v>0</v>
      </c>
      <c r="AN2098">
        <v>99</v>
      </c>
      <c r="AO2098">
        <v>99</v>
      </c>
      <c r="AP2098">
        <v>12</v>
      </c>
      <c r="AQ2098">
        <v>99</v>
      </c>
    </row>
    <row r="2099" spans="1:43">
      <c r="A2099">
        <v>23</v>
      </c>
      <c r="B2099">
        <v>503</v>
      </c>
      <c r="C2099">
        <v>2024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</v>
      </c>
      <c r="K2099">
        <v>99</v>
      </c>
      <c r="L2099">
        <v>15</v>
      </c>
      <c r="M2099">
        <v>99</v>
      </c>
      <c r="N2099">
        <v>99</v>
      </c>
      <c r="O2099">
        <v>99</v>
      </c>
      <c r="P2099">
        <v>99</v>
      </c>
      <c r="R2099">
        <v>0</v>
      </c>
      <c r="AN2099">
        <v>99</v>
      </c>
      <c r="AO2099">
        <v>99</v>
      </c>
      <c r="AP2099">
        <v>13</v>
      </c>
      <c r="AQ2099">
        <v>99</v>
      </c>
    </row>
    <row r="2100" spans="1:43">
      <c r="A2100">
        <v>23</v>
      </c>
      <c r="B2100">
        <v>504</v>
      </c>
      <c r="C2100">
        <v>2024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</v>
      </c>
      <c r="K2100">
        <v>99</v>
      </c>
      <c r="L2100">
        <v>15</v>
      </c>
      <c r="M2100">
        <v>99</v>
      </c>
      <c r="N2100">
        <v>99</v>
      </c>
      <c r="O2100">
        <v>99</v>
      </c>
      <c r="P2100">
        <v>99</v>
      </c>
      <c r="R2100">
        <v>0</v>
      </c>
      <c r="AN2100">
        <v>99</v>
      </c>
      <c r="AO2100">
        <v>99</v>
      </c>
      <c r="AP2100">
        <v>14</v>
      </c>
      <c r="AQ2100">
        <v>99</v>
      </c>
    </row>
    <row r="2101" spans="1:43">
      <c r="A2101">
        <v>23</v>
      </c>
      <c r="B2101">
        <v>505</v>
      </c>
      <c r="C2101">
        <v>2024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</v>
      </c>
      <c r="K2101">
        <v>99</v>
      </c>
      <c r="L2101">
        <v>15</v>
      </c>
      <c r="M2101">
        <v>99</v>
      </c>
      <c r="N2101">
        <v>99</v>
      </c>
      <c r="O2101">
        <v>99</v>
      </c>
      <c r="P2101">
        <v>99</v>
      </c>
      <c r="R2101">
        <v>0</v>
      </c>
      <c r="AN2101">
        <v>99</v>
      </c>
      <c r="AO2101">
        <v>99</v>
      </c>
      <c r="AP2101">
        <v>15</v>
      </c>
      <c r="AQ2101">
        <v>99</v>
      </c>
    </row>
    <row r="2102" spans="1:43">
      <c r="A2102">
        <v>23</v>
      </c>
      <c r="B2102">
        <v>506</v>
      </c>
      <c r="C2102">
        <v>2024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</v>
      </c>
      <c r="K2102">
        <v>99</v>
      </c>
      <c r="L2102">
        <v>15</v>
      </c>
      <c r="M2102">
        <v>99</v>
      </c>
      <c r="N2102">
        <v>99</v>
      </c>
      <c r="O2102">
        <v>99</v>
      </c>
      <c r="P2102">
        <v>99</v>
      </c>
      <c r="R2102">
        <v>0</v>
      </c>
      <c r="AN2102">
        <v>99</v>
      </c>
      <c r="AO2102">
        <v>99</v>
      </c>
      <c r="AP2102">
        <v>16</v>
      </c>
      <c r="AQ2102">
        <v>99</v>
      </c>
    </row>
    <row r="2103" spans="1:43">
      <c r="A2103">
        <v>23</v>
      </c>
      <c r="B2103">
        <v>507</v>
      </c>
      <c r="C2103">
        <v>2024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</v>
      </c>
      <c r="K2103">
        <v>99</v>
      </c>
      <c r="L2103">
        <v>15</v>
      </c>
      <c r="M2103">
        <v>99</v>
      </c>
      <c r="N2103">
        <v>99</v>
      </c>
      <c r="O2103">
        <v>99</v>
      </c>
      <c r="P2103">
        <v>99</v>
      </c>
      <c r="R2103">
        <v>0</v>
      </c>
      <c r="AN2103">
        <v>99</v>
      </c>
      <c r="AO2103">
        <v>99</v>
      </c>
      <c r="AP2103">
        <v>17</v>
      </c>
      <c r="AQ2103">
        <v>99</v>
      </c>
    </row>
    <row r="2104" spans="1:43">
      <c r="A2104">
        <v>23</v>
      </c>
      <c r="B2104">
        <v>508</v>
      </c>
      <c r="C2104">
        <v>2024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</v>
      </c>
      <c r="K2104">
        <v>99</v>
      </c>
      <c r="L2104">
        <v>15</v>
      </c>
      <c r="M2104">
        <v>99</v>
      </c>
      <c r="N2104">
        <v>99</v>
      </c>
      <c r="O2104">
        <v>99</v>
      </c>
      <c r="P2104">
        <v>99</v>
      </c>
      <c r="R2104">
        <v>0</v>
      </c>
      <c r="AN2104">
        <v>99</v>
      </c>
      <c r="AO2104">
        <v>99</v>
      </c>
      <c r="AP2104">
        <v>21</v>
      </c>
      <c r="AQ2104">
        <v>99</v>
      </c>
    </row>
    <row r="2105" spans="1:43">
      <c r="A2105">
        <v>23</v>
      </c>
      <c r="B2105">
        <v>509</v>
      </c>
      <c r="C2105">
        <v>2024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</v>
      </c>
      <c r="K2105">
        <v>99</v>
      </c>
      <c r="L2105">
        <v>15</v>
      </c>
      <c r="M2105">
        <v>99</v>
      </c>
      <c r="N2105">
        <v>99</v>
      </c>
      <c r="O2105">
        <v>99</v>
      </c>
      <c r="P2105">
        <v>99</v>
      </c>
      <c r="R2105">
        <v>0</v>
      </c>
      <c r="AN2105">
        <v>99</v>
      </c>
      <c r="AO2105">
        <v>99</v>
      </c>
      <c r="AP2105">
        <v>22</v>
      </c>
      <c r="AQ2105">
        <v>99</v>
      </c>
    </row>
    <row r="2106" spans="1:43">
      <c r="A2106">
        <v>23</v>
      </c>
      <c r="B2106">
        <v>510</v>
      </c>
      <c r="C2106">
        <v>2024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</v>
      </c>
      <c r="K2106">
        <v>99</v>
      </c>
      <c r="L2106">
        <v>15</v>
      </c>
      <c r="M2106">
        <v>99</v>
      </c>
      <c r="N2106">
        <v>99</v>
      </c>
      <c r="O2106">
        <v>99</v>
      </c>
      <c r="P2106">
        <v>99</v>
      </c>
      <c r="R2106">
        <v>0</v>
      </c>
      <c r="AN2106">
        <v>99</v>
      </c>
      <c r="AO2106">
        <v>99</v>
      </c>
      <c r="AP2106">
        <v>23</v>
      </c>
      <c r="AQ2106">
        <v>99</v>
      </c>
    </row>
    <row r="2107" spans="1:43">
      <c r="A2107">
        <v>23</v>
      </c>
      <c r="B2107">
        <v>511</v>
      </c>
      <c r="C2107">
        <v>2024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</v>
      </c>
      <c r="K2107">
        <v>99</v>
      </c>
      <c r="L2107">
        <v>15</v>
      </c>
      <c r="M2107">
        <v>99</v>
      </c>
      <c r="N2107">
        <v>99</v>
      </c>
      <c r="O2107">
        <v>99</v>
      </c>
      <c r="P2107">
        <v>99</v>
      </c>
      <c r="R2107">
        <v>0</v>
      </c>
      <c r="AN2107">
        <v>99</v>
      </c>
      <c r="AO2107">
        <v>99</v>
      </c>
      <c r="AP2107">
        <v>24</v>
      </c>
      <c r="AQ2107">
        <v>99</v>
      </c>
    </row>
    <row r="2108" spans="1:43">
      <c r="A2108">
        <v>23</v>
      </c>
      <c r="B2108">
        <v>512</v>
      </c>
      <c r="C2108">
        <v>2024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</v>
      </c>
      <c r="K2108">
        <v>99</v>
      </c>
      <c r="L2108">
        <v>15</v>
      </c>
      <c r="M2108">
        <v>99</v>
      </c>
      <c r="N2108">
        <v>99</v>
      </c>
      <c r="O2108">
        <v>99</v>
      </c>
      <c r="P2108">
        <v>99</v>
      </c>
      <c r="R2108">
        <v>0</v>
      </c>
      <c r="AN2108">
        <v>99</v>
      </c>
      <c r="AO2108">
        <v>99</v>
      </c>
      <c r="AP2108">
        <v>25</v>
      </c>
      <c r="AQ2108">
        <v>99</v>
      </c>
    </row>
    <row r="2109" spans="1:43">
      <c r="A2109">
        <v>23</v>
      </c>
      <c r="B2109">
        <v>513</v>
      </c>
      <c r="C2109">
        <v>2024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</v>
      </c>
      <c r="K2109">
        <v>99</v>
      </c>
      <c r="L2109">
        <v>15</v>
      </c>
      <c r="M2109">
        <v>99</v>
      </c>
      <c r="N2109">
        <v>99</v>
      </c>
      <c r="O2109">
        <v>99</v>
      </c>
      <c r="P2109">
        <v>99</v>
      </c>
      <c r="R2109">
        <v>0</v>
      </c>
      <c r="AN2109">
        <v>99</v>
      </c>
      <c r="AO2109">
        <v>99</v>
      </c>
      <c r="AP2109">
        <v>26</v>
      </c>
      <c r="AQ2109">
        <v>99</v>
      </c>
    </row>
    <row r="2110" spans="1:43">
      <c r="A2110">
        <v>23</v>
      </c>
      <c r="B2110">
        <v>514</v>
      </c>
      <c r="C2110">
        <v>2024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</v>
      </c>
      <c r="K2110">
        <v>99</v>
      </c>
      <c r="L2110">
        <v>15</v>
      </c>
      <c r="M2110">
        <v>99</v>
      </c>
      <c r="N2110">
        <v>99</v>
      </c>
      <c r="O2110">
        <v>99</v>
      </c>
      <c r="P2110">
        <v>99</v>
      </c>
      <c r="R2110">
        <v>0</v>
      </c>
      <c r="AN2110">
        <v>99</v>
      </c>
      <c r="AO2110">
        <v>99</v>
      </c>
      <c r="AP2110">
        <v>27</v>
      </c>
      <c r="AQ2110">
        <v>99</v>
      </c>
    </row>
    <row r="2111" spans="1:43">
      <c r="A2111">
        <v>23</v>
      </c>
      <c r="B2111">
        <v>515</v>
      </c>
      <c r="C2111">
        <v>2024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</v>
      </c>
      <c r="K2111">
        <v>99</v>
      </c>
      <c r="L2111">
        <v>15</v>
      </c>
      <c r="M2111">
        <v>99</v>
      </c>
      <c r="N2111">
        <v>99</v>
      </c>
      <c r="O2111">
        <v>99</v>
      </c>
      <c r="P2111">
        <v>99</v>
      </c>
      <c r="R2111">
        <v>0</v>
      </c>
      <c r="AN2111">
        <v>99</v>
      </c>
      <c r="AO2111">
        <v>99</v>
      </c>
      <c r="AP2111">
        <v>28</v>
      </c>
      <c r="AQ2111">
        <v>99</v>
      </c>
    </row>
    <row r="2112" spans="1:43">
      <c r="A2112">
        <v>23</v>
      </c>
      <c r="B2112">
        <v>516</v>
      </c>
      <c r="C2112">
        <v>2024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</v>
      </c>
      <c r="K2112">
        <v>99</v>
      </c>
      <c r="L2112">
        <v>15</v>
      </c>
      <c r="M2112">
        <v>99</v>
      </c>
      <c r="N2112">
        <v>99</v>
      </c>
      <c r="O2112">
        <v>99</v>
      </c>
      <c r="P2112">
        <v>99</v>
      </c>
      <c r="R2112">
        <v>0</v>
      </c>
      <c r="AN2112">
        <v>99</v>
      </c>
      <c r="AO2112">
        <v>99</v>
      </c>
      <c r="AP2112">
        <v>29</v>
      </c>
      <c r="AQ2112">
        <v>99</v>
      </c>
    </row>
    <row r="2113" spans="1:43">
      <c r="A2113">
        <v>23</v>
      </c>
      <c r="B2113">
        <v>517</v>
      </c>
      <c r="C2113">
        <v>2024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</v>
      </c>
      <c r="K2113">
        <v>99</v>
      </c>
      <c r="L2113">
        <v>15</v>
      </c>
      <c r="M2113">
        <v>99</v>
      </c>
      <c r="N2113">
        <v>99</v>
      </c>
      <c r="O2113">
        <v>99</v>
      </c>
      <c r="P2113">
        <v>99</v>
      </c>
      <c r="R2113">
        <v>0</v>
      </c>
      <c r="AN2113">
        <v>99</v>
      </c>
      <c r="AO2113">
        <v>99</v>
      </c>
      <c r="AP2113">
        <v>30</v>
      </c>
      <c r="AQ2113">
        <v>99</v>
      </c>
    </row>
    <row r="2114" spans="1:43">
      <c r="A2114">
        <v>23</v>
      </c>
      <c r="B2114">
        <v>518</v>
      </c>
      <c r="C2114">
        <v>2024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</v>
      </c>
      <c r="K2114">
        <v>99</v>
      </c>
      <c r="L2114">
        <v>15</v>
      </c>
      <c r="M2114">
        <v>99</v>
      </c>
      <c r="N2114">
        <v>99</v>
      </c>
      <c r="O2114">
        <v>99</v>
      </c>
      <c r="P2114">
        <v>99</v>
      </c>
      <c r="R2114">
        <v>0</v>
      </c>
      <c r="AN2114">
        <v>99</v>
      </c>
      <c r="AO2114">
        <v>99</v>
      </c>
      <c r="AP2114">
        <v>31</v>
      </c>
      <c r="AQ2114">
        <v>99</v>
      </c>
    </row>
    <row r="2115" spans="1:43">
      <c r="A2115">
        <v>23</v>
      </c>
      <c r="B2115">
        <v>519</v>
      </c>
      <c r="C2115">
        <v>2024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</v>
      </c>
      <c r="K2115">
        <v>99</v>
      </c>
      <c r="L2115">
        <v>15</v>
      </c>
      <c r="M2115">
        <v>99</v>
      </c>
      <c r="N2115">
        <v>99</v>
      </c>
      <c r="O2115">
        <v>99</v>
      </c>
      <c r="P2115">
        <v>99</v>
      </c>
      <c r="R2115">
        <v>0</v>
      </c>
      <c r="AN2115">
        <v>99</v>
      </c>
      <c r="AO2115">
        <v>99</v>
      </c>
      <c r="AP2115">
        <v>32</v>
      </c>
      <c r="AQ2115">
        <v>99</v>
      </c>
    </row>
    <row r="2116" spans="1:43">
      <c r="A2116">
        <v>23</v>
      </c>
      <c r="B2116">
        <v>520</v>
      </c>
      <c r="C2116">
        <v>2024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</v>
      </c>
      <c r="K2116">
        <v>99</v>
      </c>
      <c r="L2116">
        <v>15</v>
      </c>
      <c r="M2116">
        <v>99</v>
      </c>
      <c r="N2116">
        <v>99</v>
      </c>
      <c r="O2116">
        <v>99</v>
      </c>
      <c r="P2116">
        <v>99</v>
      </c>
      <c r="R2116">
        <v>0</v>
      </c>
      <c r="AN2116">
        <v>99</v>
      </c>
      <c r="AO2116">
        <v>99</v>
      </c>
      <c r="AP2116">
        <v>33</v>
      </c>
      <c r="AQ2116">
        <v>99</v>
      </c>
    </row>
    <row r="2117" spans="1:43">
      <c r="A2117">
        <v>23</v>
      </c>
      <c r="B2117">
        <v>521</v>
      </c>
      <c r="C2117">
        <v>2024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</v>
      </c>
      <c r="K2117">
        <v>99</v>
      </c>
      <c r="L2117">
        <v>15</v>
      </c>
      <c r="M2117">
        <v>99</v>
      </c>
      <c r="N2117">
        <v>99</v>
      </c>
      <c r="O2117">
        <v>99</v>
      </c>
      <c r="P2117">
        <v>99</v>
      </c>
      <c r="R2117">
        <v>0</v>
      </c>
      <c r="AN2117">
        <v>99</v>
      </c>
      <c r="AO2117">
        <v>99</v>
      </c>
      <c r="AP2117">
        <v>34</v>
      </c>
      <c r="AQ2117">
        <v>99</v>
      </c>
    </row>
    <row r="2118" spans="1:43">
      <c r="A2118">
        <v>23</v>
      </c>
      <c r="B2118">
        <v>522</v>
      </c>
      <c r="C2118">
        <v>2024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</v>
      </c>
      <c r="K2118">
        <v>99</v>
      </c>
      <c r="L2118">
        <v>15</v>
      </c>
      <c r="M2118">
        <v>99</v>
      </c>
      <c r="N2118">
        <v>99</v>
      </c>
      <c r="O2118">
        <v>99</v>
      </c>
      <c r="P2118">
        <v>99</v>
      </c>
      <c r="R2118">
        <v>0</v>
      </c>
      <c r="AN2118">
        <v>99</v>
      </c>
      <c r="AO2118">
        <v>99</v>
      </c>
      <c r="AP2118">
        <v>39</v>
      </c>
      <c r="AQ2118">
        <v>99</v>
      </c>
    </row>
    <row r="2119" spans="1:43">
      <c r="A2119">
        <v>23</v>
      </c>
      <c r="B2119">
        <v>523</v>
      </c>
      <c r="C2119">
        <v>2024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</v>
      </c>
      <c r="K2119">
        <v>99</v>
      </c>
      <c r="L2119">
        <v>15</v>
      </c>
      <c r="M2119">
        <v>99</v>
      </c>
      <c r="N2119">
        <v>99</v>
      </c>
      <c r="O2119">
        <v>99</v>
      </c>
      <c r="P2119">
        <v>99</v>
      </c>
      <c r="R2119">
        <v>0</v>
      </c>
      <c r="AN2119">
        <v>99</v>
      </c>
      <c r="AO2119">
        <v>99</v>
      </c>
      <c r="AP2119">
        <v>40</v>
      </c>
      <c r="AQ2119">
        <v>99</v>
      </c>
    </row>
    <row r="2120" spans="1:43">
      <c r="A2120">
        <v>23</v>
      </c>
      <c r="B2120">
        <v>524</v>
      </c>
      <c r="C2120">
        <v>2024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</v>
      </c>
      <c r="K2120">
        <v>99</v>
      </c>
      <c r="L2120">
        <v>15</v>
      </c>
      <c r="M2120">
        <v>99</v>
      </c>
      <c r="N2120">
        <v>99</v>
      </c>
      <c r="O2120">
        <v>99</v>
      </c>
      <c r="P2120">
        <v>99</v>
      </c>
      <c r="R2120">
        <v>0</v>
      </c>
      <c r="AN2120">
        <v>99</v>
      </c>
      <c r="AO2120">
        <v>99</v>
      </c>
      <c r="AP2120">
        <v>98</v>
      </c>
      <c r="AQ2120">
        <v>99</v>
      </c>
    </row>
    <row r="2121" spans="1:43">
      <c r="A2121">
        <v>23</v>
      </c>
      <c r="B2121">
        <v>525</v>
      </c>
      <c r="C2121">
        <v>2024</v>
      </c>
      <c r="E2121">
        <v>99</v>
      </c>
      <c r="F2121">
        <v>99</v>
      </c>
      <c r="G2121">
        <v>99</v>
      </c>
      <c r="H2121">
        <v>99</v>
      </c>
      <c r="I2121">
        <v>99</v>
      </c>
      <c r="J2121">
        <v>99</v>
      </c>
      <c r="K2121">
        <v>99</v>
      </c>
      <c r="L2121">
        <v>15</v>
      </c>
      <c r="M2121">
        <v>99</v>
      </c>
      <c r="N2121">
        <v>99</v>
      </c>
      <c r="O2121">
        <v>99</v>
      </c>
      <c r="P2121">
        <v>99</v>
      </c>
      <c r="R2121">
        <v>0</v>
      </c>
      <c r="AN2121">
        <v>99</v>
      </c>
      <c r="AO2121">
        <v>99</v>
      </c>
      <c r="AP2121">
        <v>99</v>
      </c>
      <c r="AQ2121">
        <v>99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C364"/>
  <sheetViews>
    <sheetView zoomScale="95" zoomScaleNormal="95" workbookViewId="0">
      <pane xSplit="9" ySplit="16" topLeftCell="J39" activePane="bottomRight" state="frozen"/>
      <selection pane="topRight" activeCell="I1" sqref="I1"/>
      <selection pane="bottomLeft" activeCell="A19" sqref="A19"/>
      <selection pane="bottomRight" activeCell="I79" sqref="I79"/>
    </sheetView>
  </sheetViews>
  <sheetFormatPr baseColWidth="10" defaultRowHeight="15.6"/>
  <cols>
    <col min="1" max="1" width="3.1796875" customWidth="1"/>
    <col min="2" max="2" width="5.36328125" customWidth="1"/>
    <col min="3" max="3" width="3.1796875" customWidth="1"/>
    <col min="4" max="4" width="7.90625" customWidth="1"/>
    <col min="5" max="5" width="6.6328125" customWidth="1"/>
    <col min="6" max="6" width="9" customWidth="1"/>
    <col min="7" max="7" width="6.81640625" style="67" customWidth="1"/>
    <col min="8" max="8" width="6.26953125" style="67" customWidth="1"/>
    <col min="9" max="9" width="6" style="67" customWidth="1"/>
    <col min="10" max="10" width="5" customWidth="1"/>
    <col min="11" max="11" width="5.54296875" customWidth="1"/>
    <col min="12" max="12" width="1.54296875" customWidth="1"/>
    <col min="13" max="13" width="6.54296875" style="2" customWidth="1"/>
    <col min="14" max="14" width="7.36328125" style="2" customWidth="1"/>
    <col min="15" max="15" width="3.08984375" customWidth="1"/>
    <col min="16" max="16" width="8.36328125" customWidth="1"/>
    <col min="17" max="17" width="5" style="11" customWidth="1"/>
    <col min="18" max="18" width="5.54296875" customWidth="1"/>
    <col min="19" max="19" width="5.1796875" style="11" customWidth="1"/>
    <col min="20" max="20" width="7.36328125" style="11" customWidth="1"/>
    <col min="21" max="21" width="8" customWidth="1"/>
    <col min="22" max="22" width="8.1796875" customWidth="1"/>
    <col min="23" max="23" width="5.36328125" customWidth="1"/>
    <col min="24" max="24" width="6.90625" style="11" customWidth="1"/>
    <col min="25" max="25" width="4.90625" customWidth="1"/>
    <col min="26" max="26" width="7.36328125" customWidth="1"/>
    <col min="27" max="27" width="8" style="67" customWidth="1"/>
    <col min="28" max="28" width="8" style="11" customWidth="1"/>
    <col min="29" max="29" width="8.453125" customWidth="1"/>
    <col min="30" max="30" width="6.54296875" customWidth="1"/>
    <col min="31" max="31" width="7.90625" style="67" customWidth="1"/>
    <col min="32" max="32" width="7.54296875" customWidth="1"/>
    <col min="33" max="33" width="7.81640625" customWidth="1"/>
    <col min="37" max="37" width="9.90625" customWidth="1"/>
    <col min="39" max="39" width="9.453125" customWidth="1"/>
    <col min="41" max="41" width="14" customWidth="1"/>
    <col min="42" max="42" width="12.54296875" customWidth="1"/>
    <col min="43" max="43" width="10.90625" customWidth="1"/>
  </cols>
  <sheetData>
    <row r="1" spans="1:55">
      <c r="A1" s="43"/>
      <c r="B1" s="43"/>
      <c r="C1" s="43"/>
      <c r="D1" s="43"/>
      <c r="E1" s="43"/>
      <c r="F1" s="43"/>
      <c r="G1" s="64"/>
      <c r="H1" s="64"/>
      <c r="I1" s="64"/>
      <c r="J1" s="43"/>
      <c r="K1" s="43"/>
      <c r="L1" s="43"/>
      <c r="M1" s="49"/>
      <c r="N1" s="49"/>
      <c r="O1" s="43"/>
      <c r="P1" s="43"/>
      <c r="Q1" s="73"/>
      <c r="R1" s="43"/>
      <c r="S1" s="73"/>
      <c r="T1" s="73"/>
      <c r="U1" s="43"/>
      <c r="V1" s="43"/>
      <c r="W1" s="43"/>
      <c r="X1" s="73"/>
      <c r="Y1" s="43"/>
      <c r="Z1" s="43"/>
      <c r="AA1" s="64"/>
      <c r="AB1" s="73"/>
      <c r="AC1" s="43"/>
      <c r="AD1" s="4"/>
      <c r="AE1" s="56"/>
      <c r="AF1" s="56"/>
      <c r="AG1" s="1"/>
      <c r="AH1" s="5"/>
    </row>
    <row r="2" spans="1:55" s="184" customFormat="1" ht="31.8">
      <c r="A2" s="152"/>
      <c r="B2" s="152"/>
      <c r="C2" s="152" t="s">
        <v>426</v>
      </c>
      <c r="D2" s="152"/>
      <c r="E2" s="152"/>
      <c r="F2" s="152"/>
      <c r="G2" s="183"/>
      <c r="H2" s="183"/>
      <c r="I2" s="183"/>
      <c r="J2" s="152"/>
      <c r="K2" s="152"/>
      <c r="L2" s="152"/>
      <c r="M2" s="152"/>
      <c r="N2" s="152"/>
      <c r="O2" s="152"/>
      <c r="P2" s="152" t="str">
        <f>+År!B2</f>
        <v>KVIGE</v>
      </c>
      <c r="Q2" s="185"/>
      <c r="R2" s="152"/>
      <c r="S2" s="185"/>
      <c r="T2" s="185"/>
      <c r="U2" s="152"/>
      <c r="V2" s="152"/>
      <c r="W2" s="152"/>
      <c r="X2" s="185"/>
      <c r="Y2" s="152"/>
      <c r="Z2" s="152"/>
      <c r="AA2" s="183"/>
      <c r="AB2" s="185"/>
      <c r="AC2" s="152"/>
      <c r="AD2" s="4"/>
      <c r="AE2" s="56"/>
      <c r="AF2" s="56"/>
      <c r="AG2" s="1"/>
      <c r="AH2" s="5"/>
      <c r="AI2"/>
      <c r="AJ2"/>
      <c r="AK2"/>
      <c r="AL2"/>
      <c r="AM2"/>
      <c r="AN2"/>
    </row>
    <row r="3" spans="1:55">
      <c r="A3" s="43"/>
      <c r="B3" s="43"/>
      <c r="C3" s="43"/>
      <c r="D3" s="43"/>
      <c r="E3" s="43"/>
      <c r="F3" s="43"/>
      <c r="G3" s="64"/>
      <c r="H3" s="64"/>
      <c r="I3" s="64"/>
      <c r="J3" s="43"/>
      <c r="K3" s="43"/>
      <c r="L3" s="43"/>
      <c r="M3" s="49"/>
      <c r="N3" s="49"/>
      <c r="O3" s="43"/>
      <c r="P3" s="43"/>
      <c r="Q3" s="73"/>
      <c r="R3" s="43"/>
      <c r="S3" s="73"/>
      <c r="T3" s="73"/>
      <c r="U3" s="43"/>
      <c r="V3" s="43"/>
      <c r="W3" s="43"/>
      <c r="X3" s="73"/>
      <c r="Y3" s="43"/>
      <c r="Z3" s="43"/>
      <c r="AA3" s="64"/>
      <c r="AB3" s="73"/>
      <c r="AC3" s="43"/>
      <c r="AD3" s="4"/>
      <c r="AE3" s="56"/>
      <c r="AF3" s="56"/>
      <c r="AG3" s="1"/>
      <c r="AH3" s="5"/>
      <c r="AO3" s="4"/>
      <c r="AP3" s="4"/>
      <c r="AQ3" s="4"/>
      <c r="AR3" s="4"/>
      <c r="AS3" s="4"/>
    </row>
    <row r="4" spans="1:55">
      <c r="A4" s="43"/>
      <c r="B4" s="43"/>
      <c r="C4" s="43"/>
      <c r="D4" s="43"/>
      <c r="E4" s="43"/>
      <c r="F4" s="43"/>
      <c r="G4" s="64"/>
      <c r="H4" s="64"/>
      <c r="I4" s="64"/>
      <c r="J4" s="43"/>
      <c r="K4" s="43"/>
      <c r="L4" s="43"/>
      <c r="M4" s="49"/>
      <c r="N4" s="49"/>
      <c r="O4" s="43"/>
      <c r="P4" s="43"/>
      <c r="Q4" s="73"/>
      <c r="R4" s="43"/>
      <c r="S4" s="73"/>
      <c r="T4" s="73"/>
      <c r="U4" s="43"/>
      <c r="V4" s="43"/>
      <c r="W4" s="43"/>
      <c r="X4" s="73"/>
      <c r="Y4" s="43"/>
      <c r="Z4" s="43"/>
      <c r="AA4" s="64"/>
      <c r="AB4" s="73"/>
      <c r="AC4" s="43"/>
      <c r="AD4" s="4"/>
      <c r="AE4" s="56"/>
      <c r="AF4" s="56"/>
      <c r="AG4" s="1"/>
      <c r="AH4" s="5"/>
      <c r="AO4" s="4"/>
      <c r="AP4" s="4"/>
      <c r="AQ4" s="4"/>
      <c r="AR4" s="4"/>
      <c r="AS4" s="4"/>
    </row>
    <row r="5" spans="1:55" s="182" customFormat="1" ht="19.8">
      <c r="A5" s="180"/>
      <c r="B5" s="180"/>
      <c r="C5" s="180"/>
      <c r="D5" s="180"/>
      <c r="E5" s="154" t="s">
        <v>7</v>
      </c>
      <c r="F5" s="177">
        <f>+År!P2</f>
        <v>49</v>
      </c>
      <c r="G5" s="181"/>
      <c r="H5" s="181"/>
      <c r="I5" s="181"/>
      <c r="J5" s="181"/>
      <c r="K5" s="181"/>
      <c r="L5" s="181"/>
      <c r="M5" s="154"/>
      <c r="N5" s="154"/>
      <c r="O5" s="154"/>
      <c r="P5" s="181"/>
      <c r="Q5" s="186"/>
      <c r="R5" s="181"/>
      <c r="S5" s="178" t="s">
        <v>421</v>
      </c>
      <c r="T5" s="186"/>
      <c r="U5" s="180"/>
      <c r="V5" s="180"/>
      <c r="W5" s="536">
        <f>SUM(F10:F11)</f>
        <v>36870</v>
      </c>
      <c r="X5" s="537"/>
      <c r="Y5" s="180"/>
      <c r="Z5" s="154"/>
      <c r="AA5" s="186"/>
      <c r="AB5" s="181"/>
      <c r="AC5" s="186"/>
      <c r="AD5" s="4"/>
      <c r="AE5" s="4"/>
      <c r="AF5" s="56"/>
      <c r="AG5" s="56"/>
      <c r="AH5" s="1"/>
      <c r="AI5" s="5"/>
      <c r="AJ5"/>
      <c r="AK5"/>
      <c r="AL5"/>
      <c r="AM5"/>
      <c r="AN5"/>
      <c r="AO5"/>
      <c r="AP5" s="4"/>
      <c r="AQ5" s="4"/>
      <c r="AR5" s="4"/>
      <c r="AS5" s="4"/>
      <c r="AT5" s="4"/>
      <c r="AU5"/>
      <c r="AV5"/>
      <c r="AW5"/>
      <c r="AX5"/>
      <c r="AY5"/>
      <c r="AZ5"/>
      <c r="BA5" s="177"/>
      <c r="BB5" s="179"/>
      <c r="BC5" s="179"/>
    </row>
    <row r="6" spans="1:55">
      <c r="A6" s="46"/>
      <c r="B6" s="46"/>
      <c r="C6" s="46"/>
      <c r="D6" s="46"/>
      <c r="E6" s="46"/>
      <c r="F6" s="46"/>
      <c r="G6" s="95"/>
      <c r="H6" s="95"/>
      <c r="I6" s="64"/>
      <c r="J6" s="43"/>
      <c r="K6" s="43"/>
      <c r="L6" s="43"/>
      <c r="M6" s="49"/>
      <c r="N6" s="49"/>
      <c r="O6" s="43"/>
      <c r="P6" s="43"/>
      <c r="Q6" s="73"/>
      <c r="R6" s="43"/>
      <c r="S6" s="73"/>
      <c r="T6" s="73"/>
      <c r="U6" s="43"/>
      <c r="V6" s="43"/>
      <c r="W6" s="43"/>
      <c r="X6" s="73"/>
      <c r="Y6" s="43"/>
      <c r="Z6" s="43"/>
      <c r="AA6" s="64"/>
      <c r="AB6" s="73"/>
      <c r="AC6" s="43"/>
      <c r="AD6" s="4"/>
      <c r="AE6" s="56"/>
      <c r="AF6" s="56"/>
      <c r="AG6" s="1"/>
      <c r="AH6" s="5"/>
      <c r="AO6" s="4"/>
      <c r="AP6" s="4"/>
      <c r="AQ6" s="4"/>
      <c r="AR6" s="4"/>
      <c r="AS6" s="4"/>
    </row>
    <row r="7" spans="1:55">
      <c r="A7" s="43"/>
      <c r="B7" s="43"/>
      <c r="C7" s="43"/>
      <c r="D7" s="43"/>
      <c r="E7" s="49" t="s">
        <v>4</v>
      </c>
      <c r="F7" s="43"/>
      <c r="G7" s="64"/>
      <c r="H7" s="64"/>
      <c r="I7" s="64"/>
      <c r="J7" s="49" t="s">
        <v>24</v>
      </c>
      <c r="K7" s="43"/>
      <c r="L7" s="43"/>
      <c r="M7" s="49"/>
      <c r="N7" s="49"/>
      <c r="O7" s="43"/>
      <c r="P7" s="49" t="s">
        <v>24</v>
      </c>
      <c r="Q7" s="74" t="s">
        <v>24</v>
      </c>
      <c r="R7" s="43"/>
      <c r="S7" s="434" t="s">
        <v>402</v>
      </c>
      <c r="T7" s="432" t="s">
        <v>46</v>
      </c>
      <c r="U7" s="351" t="s">
        <v>534</v>
      </c>
      <c r="V7" s="349" t="s">
        <v>402</v>
      </c>
      <c r="W7" s="349" t="s">
        <v>402</v>
      </c>
      <c r="X7" s="74" t="s">
        <v>422</v>
      </c>
      <c r="Y7" s="43"/>
      <c r="Z7" s="43"/>
      <c r="AA7" s="49" t="s">
        <v>488</v>
      </c>
      <c r="AB7" s="74" t="s">
        <v>4</v>
      </c>
      <c r="AC7" s="43"/>
      <c r="AD7" s="4"/>
      <c r="AE7" s="56"/>
      <c r="AF7" s="56"/>
      <c r="AG7" s="1"/>
      <c r="AH7" s="5"/>
    </row>
    <row r="8" spans="1:55">
      <c r="A8" s="43"/>
      <c r="B8" s="43"/>
      <c r="C8" s="49" t="s">
        <v>575</v>
      </c>
      <c r="D8" s="43"/>
      <c r="E8" s="49" t="s">
        <v>486</v>
      </c>
      <c r="F8" s="49" t="s">
        <v>4</v>
      </c>
      <c r="G8" s="65" t="s">
        <v>4</v>
      </c>
      <c r="H8" s="65"/>
      <c r="I8" s="65" t="s">
        <v>1</v>
      </c>
      <c r="J8" s="50" t="s">
        <v>0</v>
      </c>
      <c r="K8" s="49"/>
      <c r="L8" s="49"/>
      <c r="M8" s="423" t="s">
        <v>24</v>
      </c>
      <c r="N8" s="423" t="s">
        <v>24</v>
      </c>
      <c r="O8" s="43"/>
      <c r="P8" s="49" t="s">
        <v>492</v>
      </c>
      <c r="Q8" s="75" t="s">
        <v>45</v>
      </c>
      <c r="R8" s="49"/>
      <c r="S8" s="432" t="s">
        <v>580</v>
      </c>
      <c r="T8" s="431" t="s">
        <v>498</v>
      </c>
      <c r="U8" s="351" t="s">
        <v>558</v>
      </c>
      <c r="V8" s="351" t="s">
        <v>500</v>
      </c>
      <c r="W8" s="351" t="s">
        <v>566</v>
      </c>
      <c r="X8" s="74" t="s">
        <v>415</v>
      </c>
      <c r="Y8" s="49" t="s">
        <v>545</v>
      </c>
      <c r="Z8" s="49" t="s">
        <v>413</v>
      </c>
      <c r="AA8" s="49" t="s">
        <v>574</v>
      </c>
      <c r="AB8" s="74" t="s">
        <v>425</v>
      </c>
      <c r="AC8" s="43"/>
      <c r="AD8" s="4"/>
      <c r="AE8" s="56"/>
      <c r="AF8" s="56"/>
      <c r="AG8" s="1"/>
      <c r="AH8" s="5"/>
    </row>
    <row r="9" spans="1:55">
      <c r="A9" s="43"/>
      <c r="B9" s="49" t="s">
        <v>89</v>
      </c>
      <c r="C9" s="49" t="s">
        <v>576</v>
      </c>
      <c r="D9" s="46"/>
      <c r="E9" s="50" t="s">
        <v>487</v>
      </c>
      <c r="F9" s="50" t="s">
        <v>10</v>
      </c>
      <c r="G9" s="87" t="s">
        <v>402</v>
      </c>
      <c r="H9" s="195" t="s">
        <v>536</v>
      </c>
      <c r="I9" s="87" t="s">
        <v>402</v>
      </c>
      <c r="J9" s="50"/>
      <c r="K9" s="122" t="s">
        <v>536</v>
      </c>
      <c r="L9" s="122"/>
      <c r="M9" s="423" t="s">
        <v>737</v>
      </c>
      <c r="N9" s="423" t="s">
        <v>738</v>
      </c>
      <c r="O9" s="43"/>
      <c r="P9" s="50" t="s">
        <v>414</v>
      </c>
      <c r="Q9" s="75"/>
      <c r="R9" s="122" t="s">
        <v>536</v>
      </c>
      <c r="S9" s="431" t="s">
        <v>556</v>
      </c>
      <c r="T9" s="431" t="s">
        <v>648</v>
      </c>
      <c r="U9" s="433" t="s">
        <v>494</v>
      </c>
      <c r="V9" s="433" t="s">
        <v>481</v>
      </c>
      <c r="W9" s="433" t="s">
        <v>532</v>
      </c>
      <c r="X9" s="75" t="s">
        <v>45</v>
      </c>
      <c r="Y9" s="50" t="s">
        <v>546</v>
      </c>
      <c r="Z9" s="50" t="s">
        <v>414</v>
      </c>
      <c r="AA9" s="50" t="s">
        <v>497</v>
      </c>
      <c r="AB9" s="75" t="s">
        <v>561</v>
      </c>
      <c r="AC9" s="43"/>
      <c r="AD9" s="4"/>
      <c r="AE9" s="56"/>
      <c r="AF9" s="56"/>
      <c r="AG9" s="1"/>
      <c r="AH9" s="5"/>
    </row>
    <row r="10" spans="1:55">
      <c r="A10" s="43"/>
      <c r="B10" s="51">
        <f>+'Ark1'!C215</f>
        <v>2024</v>
      </c>
      <c r="C10" s="51">
        <f>+'Ark1'!H215</f>
        <v>1</v>
      </c>
      <c r="D10" s="52" t="s">
        <v>76</v>
      </c>
      <c r="E10" s="51">
        <f>+'Ark1'!Q215</f>
        <v>4917</v>
      </c>
      <c r="F10" s="76">
        <f>+'Ark1'!R215</f>
        <v>24533</v>
      </c>
      <c r="G10" s="55">
        <f>+'Ark1'!AE215</f>
        <v>66.539191754814226</v>
      </c>
      <c r="H10" s="5">
        <f>+G45-G43</f>
        <v>0.44363692510847841</v>
      </c>
      <c r="I10" s="55">
        <f>+'Ark1'!AF215</f>
        <v>66.911560419207078</v>
      </c>
      <c r="J10" s="375">
        <f>+'Ark1'!S215</f>
        <v>5.7840241514360304</v>
      </c>
      <c r="K10" s="394">
        <f>+K45</f>
        <v>0</v>
      </c>
      <c r="L10" s="122"/>
      <c r="M10" s="374">
        <f>+'Ark1'!AR215</f>
        <v>193.37836436687255</v>
      </c>
      <c r="N10" s="114">
        <f>+'Ark1'!AS215</f>
        <v>31.074069659491911</v>
      </c>
      <c r="O10" s="43"/>
      <c r="P10" s="53">
        <f>+'Ark1'!T215</f>
        <v>7.8339787225369939</v>
      </c>
      <c r="Q10" s="307">
        <f>+'Ark1'!U215</f>
        <v>227.09287490319139</v>
      </c>
      <c r="R10" s="476">
        <f>+R45</f>
        <v>0</v>
      </c>
      <c r="S10" s="76">
        <f>+'Ark1'!W215</f>
        <v>76.346146007418582</v>
      </c>
      <c r="T10" s="76">
        <f>+'Ark1'!X215</f>
        <v>0.63995434720580457</v>
      </c>
      <c r="U10" s="115">
        <f>+'Ark1'!AG215</f>
        <v>539.38406704972567</v>
      </c>
      <c r="V10" s="114">
        <f>+'Ark1'!AH215</f>
        <v>93.987690050136564</v>
      </c>
      <c r="W10" s="115">
        <f>+'Ark1'!AI215</f>
        <v>60.176089349040048</v>
      </c>
      <c r="X10" s="76">
        <f>+'Ark1'!Y215</f>
        <v>50.522986416720862</v>
      </c>
      <c r="Y10" s="53">
        <f>+'Ark1'!Z215</f>
        <v>1.674217101456583</v>
      </c>
      <c r="Z10" s="53">
        <f>+'Ark1'!AA215</f>
        <v>2.0028797119296766</v>
      </c>
      <c r="AA10" s="115">
        <f>+AA40</f>
        <v>405.12102491763284</v>
      </c>
      <c r="AB10" s="76">
        <f>+F10/E10</f>
        <v>4.9894244458002843</v>
      </c>
      <c r="AC10" s="43"/>
      <c r="AD10" s="4"/>
      <c r="AE10" s="56"/>
      <c r="AF10" s="56"/>
      <c r="AG10" s="1"/>
      <c r="AH10" s="5"/>
      <c r="AJ10" s="2"/>
      <c r="AK10" s="2"/>
      <c r="AL10" s="2"/>
    </row>
    <row r="11" spans="1:55">
      <c r="A11" s="43"/>
      <c r="B11" s="51">
        <f>+'Ark1'!C244</f>
        <v>2024</v>
      </c>
      <c r="C11" s="51">
        <f>+'Ark1'!H244</f>
        <v>2</v>
      </c>
      <c r="D11" s="52" t="s">
        <v>9</v>
      </c>
      <c r="E11" s="51">
        <f>+'Ark1'!Q244</f>
        <v>2067</v>
      </c>
      <c r="F11" s="76">
        <f>+'Ark1'!R244</f>
        <v>12337</v>
      </c>
      <c r="G11" s="55">
        <f>+'Ark1'!AE244</f>
        <v>33.460808245185795</v>
      </c>
      <c r="H11" s="5">
        <f>+G75-G74</f>
        <v>-1.1506690009003151</v>
      </c>
      <c r="I11" s="55">
        <f>+'Ark1'!AF244</f>
        <v>33.088439580792951</v>
      </c>
      <c r="J11" s="375">
        <f>+'Ark1'!S244</f>
        <v>6.1088032454361052</v>
      </c>
      <c r="K11" s="394">
        <f>+K75</f>
        <v>0</v>
      </c>
      <c r="L11" s="122"/>
      <c r="M11" s="374">
        <f>+'Ark1'!AR244</f>
        <v>190.77236315086779</v>
      </c>
      <c r="N11" s="114">
        <f>+'Ark1'!AS244</f>
        <v>31.664797278904075</v>
      </c>
      <c r="O11" s="43"/>
      <c r="P11" s="53">
        <f>+'Ark1'!T244</f>
        <v>7.5472156926319212</v>
      </c>
      <c r="Q11" s="307">
        <f>+'Ark1'!U244</f>
        <v>223.31594390856804</v>
      </c>
      <c r="R11" s="476">
        <f>+R75</f>
        <v>0</v>
      </c>
      <c r="S11" s="76">
        <f>+'Ark1'!W244</f>
        <v>69.846802302018318</v>
      </c>
      <c r="T11" s="76">
        <f>+'Ark1'!X244</f>
        <v>0.81056983059090548</v>
      </c>
      <c r="U11" s="115">
        <f>+'Ark1'!AG244</f>
        <v>523.09495994659551</v>
      </c>
      <c r="V11" s="114">
        <f>+'Ark1'!AH244</f>
        <v>96.72529788441274</v>
      </c>
      <c r="W11" s="115">
        <f>+'Ark1'!AI244</f>
        <v>76.688011672205562</v>
      </c>
      <c r="X11" s="76">
        <f>+'Ark1'!Y244</f>
        <v>56.197260923922912</v>
      </c>
      <c r="Y11" s="53">
        <f>+'Ark1'!Z244</f>
        <v>1.7958840191198107</v>
      </c>
      <c r="Z11" s="53">
        <f>+'Ark1'!AA244</f>
        <v>2.1007057885015006</v>
      </c>
      <c r="AA11" s="115">
        <f>+AA64</f>
        <v>372.89176825953962</v>
      </c>
      <c r="AB11" s="76">
        <f>+F11/E11</f>
        <v>5.9685534591194971</v>
      </c>
      <c r="AC11" s="43"/>
      <c r="AD11" s="4"/>
      <c r="AE11" s="56"/>
      <c r="AF11" s="56"/>
      <c r="AG11" s="13"/>
      <c r="AH11" s="5"/>
      <c r="AJ11" s="2"/>
      <c r="AK11" s="2"/>
      <c r="AL11" s="4"/>
      <c r="AM11" s="4"/>
      <c r="AN11" s="4"/>
    </row>
    <row r="12" spans="1:55">
      <c r="A12" s="46"/>
      <c r="B12" s="46"/>
      <c r="C12" s="46"/>
      <c r="D12" s="46"/>
      <c r="E12" s="46"/>
      <c r="F12" s="46"/>
      <c r="G12" s="95"/>
      <c r="H12" s="95"/>
      <c r="I12" s="64"/>
      <c r="J12" s="43"/>
      <c r="K12" s="43"/>
      <c r="L12" s="122"/>
      <c r="M12" s="49"/>
      <c r="N12" s="49"/>
      <c r="O12" s="43"/>
      <c r="P12" s="43"/>
      <c r="Q12" s="73"/>
      <c r="R12" s="43"/>
      <c r="S12" s="73"/>
      <c r="T12" s="73"/>
      <c r="U12" s="43"/>
      <c r="V12" s="43"/>
      <c r="W12" s="73"/>
      <c r="X12" s="73"/>
      <c r="Y12" s="43"/>
      <c r="Z12" s="43"/>
      <c r="AA12" s="64"/>
      <c r="AB12" s="73"/>
      <c r="AC12" s="43"/>
      <c r="AD12" s="4"/>
      <c r="AE12" s="56"/>
      <c r="AF12" s="56"/>
      <c r="AG12" s="13"/>
      <c r="AH12" s="5"/>
      <c r="AJ12" s="2"/>
      <c r="AK12" s="2"/>
      <c r="AL12" s="4"/>
      <c r="AM12" s="4"/>
      <c r="AN12" s="4"/>
    </row>
    <row r="13" spans="1:55">
      <c r="A13" s="46"/>
      <c r="B13" s="46"/>
      <c r="C13" s="46"/>
      <c r="D13" s="46"/>
      <c r="E13" s="46"/>
      <c r="F13" s="46"/>
      <c r="G13" s="95"/>
      <c r="H13" s="95"/>
      <c r="I13" s="64"/>
      <c r="J13" s="43"/>
      <c r="K13" s="43"/>
      <c r="L13" s="122"/>
      <c r="M13" s="49"/>
      <c r="N13" s="49"/>
      <c r="O13" s="43"/>
      <c r="P13" s="43"/>
      <c r="Q13" s="73"/>
      <c r="R13" s="43"/>
      <c r="S13" s="73"/>
      <c r="T13" s="73"/>
      <c r="U13" s="43"/>
      <c r="V13" s="43"/>
      <c r="W13" s="73"/>
      <c r="X13" s="73"/>
      <c r="Y13" s="43"/>
      <c r="Z13" s="43"/>
      <c r="AA13" s="64"/>
      <c r="AB13" s="73"/>
      <c r="AC13" s="43"/>
      <c r="AD13" s="4"/>
      <c r="AE13" s="56"/>
      <c r="AF13" s="56"/>
      <c r="AG13" s="1"/>
      <c r="AH13" s="5"/>
      <c r="AO13" s="4"/>
      <c r="AP13" s="4"/>
      <c r="AQ13" s="4"/>
      <c r="AR13" s="4"/>
      <c r="AS13" s="4"/>
    </row>
    <row r="14" spans="1:55">
      <c r="A14" s="43"/>
      <c r="B14" s="43"/>
      <c r="C14" s="43"/>
      <c r="D14" s="43"/>
      <c r="E14" s="49" t="s">
        <v>4</v>
      </c>
      <c r="F14" s="43"/>
      <c r="G14" s="64"/>
      <c r="H14" s="64"/>
      <c r="I14" s="64"/>
      <c r="J14" s="43"/>
      <c r="K14" s="43"/>
      <c r="L14" s="122"/>
      <c r="M14" s="49"/>
      <c r="N14" s="49"/>
      <c r="O14" s="43"/>
      <c r="P14" s="49" t="s">
        <v>24</v>
      </c>
      <c r="Q14" s="73"/>
      <c r="R14" s="43"/>
      <c r="S14" s="73" t="s">
        <v>402</v>
      </c>
      <c r="T14" s="74" t="s">
        <v>46</v>
      </c>
      <c r="U14" s="49" t="s">
        <v>534</v>
      </c>
      <c r="V14" s="46" t="s">
        <v>402</v>
      </c>
      <c r="W14" s="173" t="s">
        <v>402</v>
      </c>
      <c r="X14" s="74" t="s">
        <v>422</v>
      </c>
      <c r="Y14" s="43"/>
      <c r="Z14" s="43"/>
      <c r="AA14" s="49" t="s">
        <v>488</v>
      </c>
      <c r="AB14" s="74" t="s">
        <v>4</v>
      </c>
      <c r="AC14" s="43"/>
      <c r="AD14" s="4"/>
      <c r="AE14" s="56"/>
      <c r="AF14" s="56"/>
      <c r="AG14" s="1"/>
      <c r="AH14" s="5"/>
    </row>
    <row r="15" spans="1:55">
      <c r="A15" s="43"/>
      <c r="B15" s="43"/>
      <c r="C15" s="49" t="s">
        <v>575</v>
      </c>
      <c r="D15" s="43"/>
      <c r="E15" s="49" t="s">
        <v>486</v>
      </c>
      <c r="F15" s="49" t="s">
        <v>4</v>
      </c>
      <c r="G15" s="65" t="s">
        <v>4</v>
      </c>
      <c r="H15" s="65"/>
      <c r="I15" s="65" t="s">
        <v>1</v>
      </c>
      <c r="J15" s="49" t="s">
        <v>24</v>
      </c>
      <c r="K15" s="49"/>
      <c r="L15" s="122"/>
      <c r="M15" s="423" t="s">
        <v>24</v>
      </c>
      <c r="N15" s="423" t="s">
        <v>24</v>
      </c>
      <c r="O15" s="43"/>
      <c r="P15" s="49" t="s">
        <v>492</v>
      </c>
      <c r="Q15" s="74" t="s">
        <v>24</v>
      </c>
      <c r="R15" s="49"/>
      <c r="S15" s="74" t="s">
        <v>580</v>
      </c>
      <c r="T15" s="75" t="s">
        <v>498</v>
      </c>
      <c r="U15" s="49" t="s">
        <v>558</v>
      </c>
      <c r="V15" s="49" t="s">
        <v>500</v>
      </c>
      <c r="W15" s="74" t="s">
        <v>566</v>
      </c>
      <c r="X15" s="74" t="s">
        <v>415</v>
      </c>
      <c r="Y15" s="49" t="s">
        <v>545</v>
      </c>
      <c r="Z15" s="49" t="s">
        <v>413</v>
      </c>
      <c r="AA15" s="49" t="s">
        <v>574</v>
      </c>
      <c r="AB15" s="74" t="s">
        <v>425</v>
      </c>
      <c r="AC15" s="43"/>
      <c r="AD15" s="4"/>
      <c r="AE15" s="56"/>
      <c r="AF15" s="56"/>
      <c r="AG15" s="1"/>
      <c r="AH15" s="5"/>
    </row>
    <row r="16" spans="1:55">
      <c r="A16" s="43"/>
      <c r="B16" s="49" t="s">
        <v>89</v>
      </c>
      <c r="C16" s="49" t="s">
        <v>576</v>
      </c>
      <c r="D16" s="46"/>
      <c r="E16" s="50" t="s">
        <v>487</v>
      </c>
      <c r="F16" s="50" t="s">
        <v>10</v>
      </c>
      <c r="G16" s="87" t="s">
        <v>402</v>
      </c>
      <c r="H16" s="87"/>
      <c r="I16" s="87" t="s">
        <v>402</v>
      </c>
      <c r="J16" s="50" t="s">
        <v>0</v>
      </c>
      <c r="K16" s="50"/>
      <c r="L16" s="122"/>
      <c r="M16" s="423" t="s">
        <v>737</v>
      </c>
      <c r="N16" s="423" t="s">
        <v>738</v>
      </c>
      <c r="O16" s="43"/>
      <c r="P16" s="50" t="s">
        <v>414</v>
      </c>
      <c r="Q16" s="75" t="s">
        <v>45</v>
      </c>
      <c r="R16" s="50"/>
      <c r="S16" s="75" t="s">
        <v>556</v>
      </c>
      <c r="T16" s="75" t="s">
        <v>648</v>
      </c>
      <c r="U16" s="50" t="s">
        <v>494</v>
      </c>
      <c r="V16" s="50" t="s">
        <v>481</v>
      </c>
      <c r="W16" s="75" t="s">
        <v>532</v>
      </c>
      <c r="X16" s="75" t="s">
        <v>45</v>
      </c>
      <c r="Y16" s="50" t="s">
        <v>546</v>
      </c>
      <c r="Z16" s="50" t="s">
        <v>414</v>
      </c>
      <c r="AA16" s="50" t="s">
        <v>497</v>
      </c>
      <c r="AB16" s="75" t="s">
        <v>561</v>
      </c>
      <c r="AC16" s="43"/>
      <c r="AD16" s="4"/>
      <c r="AE16" s="56"/>
      <c r="AF16" s="56"/>
      <c r="AG16" s="1"/>
      <c r="AH16" s="5"/>
    </row>
    <row r="17" spans="1:40">
      <c r="A17" s="43"/>
      <c r="B17" s="51">
        <f>+'Ark1'!C187</f>
        <v>1996</v>
      </c>
      <c r="C17" s="51">
        <f>+'Ark1'!H187</f>
        <v>1</v>
      </c>
      <c r="D17" s="52" t="s">
        <v>76</v>
      </c>
      <c r="E17" s="51">
        <f>+'Ark1'!Q187</f>
        <v>9587</v>
      </c>
      <c r="F17" s="76">
        <f>+'Ark1'!R187</f>
        <v>15940.75</v>
      </c>
      <c r="G17" s="66">
        <f>+'Ark1'!AE187</f>
        <v>69.556348245355665</v>
      </c>
      <c r="H17" s="66"/>
      <c r="I17" s="66">
        <f>+'Ark1'!AF187</f>
        <v>70.180836325277852</v>
      </c>
      <c r="J17" s="375">
        <f>+'Ark1'!S187</f>
        <v>3.7483807223624992</v>
      </c>
      <c r="K17" s="375"/>
      <c r="L17" s="122"/>
      <c r="M17" s="375"/>
      <c r="N17" s="113"/>
      <c r="O17" s="43"/>
      <c r="P17" s="53">
        <f>+'Ark1'!T187</f>
        <v>7.2881765287078721</v>
      </c>
      <c r="Q17" s="307">
        <f>+'Ark1'!U187</f>
        <v>203.50657277731625</v>
      </c>
      <c r="R17" s="375"/>
      <c r="S17" s="76">
        <f>+'Ark1'!W187</f>
        <v>58.58570017094555</v>
      </c>
      <c r="T17" s="76">
        <f>+'Ark1'!X187</f>
        <v>0.21956306949171153</v>
      </c>
      <c r="U17" s="76"/>
      <c r="V17" s="66"/>
      <c r="W17" s="76"/>
      <c r="X17" s="76">
        <f>+'Ark1'!Y187</f>
        <v>49.364515280955473</v>
      </c>
      <c r="Y17" s="53">
        <f>+'Ark1'!Z187</f>
        <v>1.2558496886652617</v>
      </c>
      <c r="Z17" s="53">
        <f>+'Ark1'!AA187</f>
        <v>2.819366511687174</v>
      </c>
      <c r="AA17" s="76"/>
      <c r="AB17" s="76">
        <f t="shared" ref="AB17:AB38" si="0">+F17/E17</f>
        <v>1.6627464274538437</v>
      </c>
      <c r="AC17" s="43"/>
      <c r="AD17" s="4"/>
      <c r="AE17" s="56"/>
      <c r="AF17" s="56"/>
      <c r="AG17" s="1"/>
      <c r="AH17" s="5"/>
      <c r="AJ17" s="2"/>
      <c r="AK17" s="2"/>
      <c r="AL17" s="2"/>
    </row>
    <row r="18" spans="1:40">
      <c r="A18" s="43"/>
      <c r="B18" s="51">
        <f>+'Ark1'!C188</f>
        <v>1997</v>
      </c>
      <c r="C18" s="51">
        <f>+'Ark1'!H188</f>
        <v>1</v>
      </c>
      <c r="D18" s="52" t="s">
        <v>76</v>
      </c>
      <c r="E18" s="51">
        <f>+'Ark1'!Q188</f>
        <v>9784</v>
      </c>
      <c r="F18" s="76">
        <f>+'Ark1'!R188</f>
        <v>16799</v>
      </c>
      <c r="G18" s="66">
        <f>+'Ark1'!AE188</f>
        <v>70.4508282658838</v>
      </c>
      <c r="H18" s="66"/>
      <c r="I18" s="66">
        <f>+'Ark1'!AF188</f>
        <v>70.932535902041266</v>
      </c>
      <c r="J18" s="375">
        <f>+'Ark1'!S188</f>
        <v>3.5124114530626822</v>
      </c>
      <c r="K18" s="375"/>
      <c r="L18" s="122"/>
      <c r="M18" s="375"/>
      <c r="N18" s="113"/>
      <c r="O18" s="43"/>
      <c r="P18" s="53">
        <f>+'Ark1'!T188</f>
        <v>7.1435799749985112</v>
      </c>
      <c r="Q18" s="307">
        <f>+'Ark1'!U188</f>
        <v>202.10510744687187</v>
      </c>
      <c r="R18" s="375"/>
      <c r="S18" s="76">
        <f>+'Ark1'!W188</f>
        <v>56.342639442823987</v>
      </c>
      <c r="T18" s="76">
        <f>+'Ark1'!X188</f>
        <v>0.2381094112744806</v>
      </c>
      <c r="U18" s="76"/>
      <c r="V18" s="66"/>
      <c r="W18" s="76"/>
      <c r="X18" s="76">
        <f>+'Ark1'!Y188</f>
        <v>49.603473252492464</v>
      </c>
      <c r="Y18" s="53">
        <f>+'Ark1'!Z188</f>
        <v>1.216225655971382</v>
      </c>
      <c r="Z18" s="53">
        <f>+'Ark1'!AA188</f>
        <v>2.59216314808981</v>
      </c>
      <c r="AA18" s="76"/>
      <c r="AB18" s="76">
        <f t="shared" si="0"/>
        <v>1.7169869174161898</v>
      </c>
      <c r="AC18" s="43"/>
      <c r="AD18" s="4"/>
      <c r="AE18" s="56"/>
      <c r="AF18" s="56"/>
      <c r="AG18" s="13"/>
      <c r="AH18" s="5"/>
      <c r="AJ18" s="2"/>
      <c r="AK18" s="2"/>
      <c r="AL18" s="4"/>
      <c r="AM18" s="4"/>
      <c r="AN18" s="4"/>
    </row>
    <row r="19" spans="1:40">
      <c r="A19" s="43"/>
      <c r="B19" s="51">
        <f>+'Ark1'!C189</f>
        <v>1998</v>
      </c>
      <c r="C19" s="51">
        <f>+'Ark1'!H189</f>
        <v>1</v>
      </c>
      <c r="D19" s="52" t="s">
        <v>76</v>
      </c>
      <c r="E19" s="51">
        <f>+'Ark1'!Q189</f>
        <v>9840</v>
      </c>
      <c r="F19" s="76">
        <f>+'Ark1'!R189</f>
        <v>17284</v>
      </c>
      <c r="G19" s="66">
        <f>+'Ark1'!AE189</f>
        <v>71.034759111038014</v>
      </c>
      <c r="H19" s="66"/>
      <c r="I19" s="66">
        <f>+'Ark1'!AF189</f>
        <v>71.386052427131247</v>
      </c>
      <c r="J19" s="375">
        <f>+'Ark1'!S189</f>
        <v>3.6300046285582042</v>
      </c>
      <c r="K19" s="375"/>
      <c r="L19" s="122"/>
      <c r="M19" s="375"/>
      <c r="N19" s="113"/>
      <c r="O19" s="43"/>
      <c r="P19" s="53">
        <f>+'Ark1'!T189</f>
        <v>7.5063642675306621</v>
      </c>
      <c r="Q19" s="307">
        <f>+'Ark1'!U189</f>
        <v>204.15902568849728</v>
      </c>
      <c r="R19" s="375"/>
      <c r="S19" s="76">
        <f>+'Ark1'!W189</f>
        <v>63.798889146031001</v>
      </c>
      <c r="T19" s="76">
        <f>+'Ark1'!X189</f>
        <v>0.28349919000231422</v>
      </c>
      <c r="U19" s="76"/>
      <c r="V19" s="66"/>
      <c r="W19" s="76"/>
      <c r="X19" s="76">
        <f>+'Ark1'!Y189</f>
        <v>50.266762269219747</v>
      </c>
      <c r="Y19" s="53">
        <f>+'Ark1'!Z189</f>
        <v>1.2323711675973128</v>
      </c>
      <c r="Z19" s="53">
        <f>+'Ark1'!AA189</f>
        <v>2.5868091939200597</v>
      </c>
      <c r="AA19" s="76"/>
      <c r="AB19" s="76">
        <f t="shared" si="0"/>
        <v>1.7565040650406505</v>
      </c>
      <c r="AC19" s="43"/>
      <c r="AD19" s="4"/>
      <c r="AE19" s="56"/>
      <c r="AF19" s="56"/>
      <c r="AG19" s="13"/>
      <c r="AH19" s="5"/>
      <c r="AJ19" s="1"/>
      <c r="AK19" s="1"/>
      <c r="AL19" s="11"/>
      <c r="AM19" s="11"/>
      <c r="AN19" s="11"/>
    </row>
    <row r="20" spans="1:40">
      <c r="A20" s="43"/>
      <c r="B20" s="51">
        <f>+'Ark1'!C190</f>
        <v>1999</v>
      </c>
      <c r="C20" s="51">
        <f>+'Ark1'!H190</f>
        <v>1</v>
      </c>
      <c r="D20" s="52" t="s">
        <v>76</v>
      </c>
      <c r="E20" s="51">
        <f>+'Ark1'!Q190</f>
        <v>10906</v>
      </c>
      <c r="F20" s="76">
        <f>+'Ark1'!R190</f>
        <v>20228</v>
      </c>
      <c r="G20" s="66">
        <f>+'Ark1'!AE190</f>
        <v>71.43727430846792</v>
      </c>
      <c r="H20" s="66"/>
      <c r="I20" s="66">
        <f>+'Ark1'!AF190</f>
        <v>71.863497060568221</v>
      </c>
      <c r="J20" s="375">
        <f>+'Ark1'!S190</f>
        <v>3.6648704765671343</v>
      </c>
      <c r="K20" s="375"/>
      <c r="L20" s="122"/>
      <c r="M20" s="375"/>
      <c r="N20" s="113"/>
      <c r="O20" s="43"/>
      <c r="P20" s="53">
        <f>+'Ark1'!T190</f>
        <v>7.142970140399445</v>
      </c>
      <c r="Q20" s="307">
        <f>+'Ark1'!U190</f>
        <v>203.18517401621588</v>
      </c>
      <c r="R20" s="375"/>
      <c r="S20" s="76">
        <f>+'Ark1'!W190</f>
        <v>58.947992881154818</v>
      </c>
      <c r="T20" s="76">
        <f>+'Ark1'!X190</f>
        <v>0.27190033616768833</v>
      </c>
      <c r="U20" s="76"/>
      <c r="V20" s="66"/>
      <c r="W20" s="76"/>
      <c r="X20" s="76">
        <f>+'Ark1'!Y190</f>
        <v>49.961693791677618</v>
      </c>
      <c r="Y20" s="53">
        <f>+'Ark1'!Z190</f>
        <v>1.2227483606704512</v>
      </c>
      <c r="Z20" s="53">
        <f>+'Ark1'!AA190</f>
        <v>2.4523996226418969</v>
      </c>
      <c r="AA20" s="76"/>
      <c r="AB20" s="76">
        <f t="shared" si="0"/>
        <v>1.8547588483403632</v>
      </c>
      <c r="AC20" s="43"/>
      <c r="AD20" s="4"/>
      <c r="AE20" s="56"/>
      <c r="AF20" s="56"/>
      <c r="AG20" s="13"/>
      <c r="AH20" s="5"/>
      <c r="AJ20" s="1"/>
      <c r="AK20" s="1"/>
      <c r="AL20" s="11"/>
      <c r="AM20" s="11"/>
      <c r="AN20" s="11"/>
    </row>
    <row r="21" spans="1:40">
      <c r="A21" s="43"/>
      <c r="B21" s="51">
        <f>+'Ark1'!C191</f>
        <v>2000</v>
      </c>
      <c r="C21" s="51">
        <f>+'Ark1'!H191</f>
        <v>1</v>
      </c>
      <c r="D21" s="52" t="s">
        <v>76</v>
      </c>
      <c r="E21" s="51">
        <f>+'Ark1'!Q191</f>
        <v>10651</v>
      </c>
      <c r="F21" s="76">
        <f>+'Ark1'!R191</f>
        <v>22161</v>
      </c>
      <c r="G21" s="66">
        <f>+'Ark1'!AE191</f>
        <v>69.855629807086103</v>
      </c>
      <c r="H21" s="66"/>
      <c r="I21" s="66">
        <f>+'Ark1'!AF191</f>
        <v>70.27064278595897</v>
      </c>
      <c r="J21" s="375">
        <f>+'Ark1'!S191</f>
        <v>3.7273137493795407</v>
      </c>
      <c r="K21" s="375"/>
      <c r="L21" s="122"/>
      <c r="M21" s="375"/>
      <c r="N21" s="113"/>
      <c r="O21" s="43"/>
      <c r="P21" s="53">
        <f>+'Ark1'!T191</f>
        <v>7.189341636207752</v>
      </c>
      <c r="Q21" s="307">
        <f>+'Ark1'!U191</f>
        <v>202.79656603943724</v>
      </c>
      <c r="R21" s="375"/>
      <c r="S21" s="76">
        <f>+'Ark1'!W191</f>
        <v>60.809530255854874</v>
      </c>
      <c r="T21" s="76">
        <f>+'Ark1'!X191</f>
        <v>0.2752583367176572</v>
      </c>
      <c r="U21" s="76"/>
      <c r="V21" s="66"/>
      <c r="W21" s="76"/>
      <c r="X21" s="76">
        <f>+'Ark1'!Y191</f>
        <v>50.112627623671202</v>
      </c>
      <c r="Y21" s="53">
        <f>+'Ark1'!Z191</f>
        <v>1.2764445995556852</v>
      </c>
      <c r="Z21" s="53">
        <f>+'Ark1'!AA191</f>
        <v>2.385253215046665</v>
      </c>
      <c r="AA21" s="76"/>
      <c r="AB21" s="76">
        <f t="shared" si="0"/>
        <v>2.0806497042531218</v>
      </c>
      <c r="AC21" s="43"/>
      <c r="AD21" s="4"/>
      <c r="AE21" s="56"/>
      <c r="AF21" s="56"/>
      <c r="AG21" s="13"/>
      <c r="AH21" s="5"/>
      <c r="AJ21" s="1"/>
      <c r="AK21" s="1"/>
      <c r="AL21" s="11"/>
      <c r="AM21" s="11"/>
      <c r="AN21" s="11"/>
    </row>
    <row r="22" spans="1:40">
      <c r="A22" s="43"/>
      <c r="B22" s="51">
        <f>+'Ark1'!C192</f>
        <v>2001</v>
      </c>
      <c r="C22" s="51">
        <f>+'Ark1'!H192</f>
        <v>1</v>
      </c>
      <c r="D22" s="52" t="s">
        <v>76</v>
      </c>
      <c r="E22" s="51">
        <f>+'Ark1'!Q192</f>
        <v>10229</v>
      </c>
      <c r="F22" s="76">
        <f>+'Ark1'!R192</f>
        <v>22374</v>
      </c>
      <c r="G22" s="66">
        <f>+'Ark1'!AE192</f>
        <v>71.236627610799815</v>
      </c>
      <c r="H22" s="66"/>
      <c r="I22" s="66">
        <f>+'Ark1'!AF192</f>
        <v>71.56088692774901</v>
      </c>
      <c r="J22" s="375">
        <f>+'Ark1'!S192</f>
        <v>3.6303298471440071</v>
      </c>
      <c r="K22" s="375"/>
      <c r="L22" s="122"/>
      <c r="M22" s="375"/>
      <c r="N22" s="113"/>
      <c r="O22" s="43"/>
      <c r="P22" s="53">
        <f>+'Ark1'!T192</f>
        <v>7.173370876910699</v>
      </c>
      <c r="Q22" s="307">
        <f>+'Ark1'!U192</f>
        <v>205.69164655403563</v>
      </c>
      <c r="R22" s="375"/>
      <c r="S22" s="76">
        <f>+'Ark1'!W192</f>
        <v>61.03066058818272</v>
      </c>
      <c r="T22" s="76">
        <f>+'Ark1'!X192</f>
        <v>0.29051577724144106</v>
      </c>
      <c r="U22" s="76"/>
      <c r="V22" s="66"/>
      <c r="W22" s="76"/>
      <c r="X22" s="76">
        <f>+'Ark1'!Y192</f>
        <v>50.478614558925159</v>
      </c>
      <c r="Y22" s="53">
        <f>+'Ark1'!Z192</f>
        <v>1.2786356743442329</v>
      </c>
      <c r="Z22" s="53">
        <f>+'Ark1'!AA192</f>
        <v>2.4639393934884599</v>
      </c>
      <c r="AA22" s="76"/>
      <c r="AB22" s="76">
        <f t="shared" si="0"/>
        <v>2.1873105875452148</v>
      </c>
      <c r="AC22" s="43"/>
      <c r="AD22" s="4"/>
      <c r="AE22" s="56"/>
      <c r="AF22" s="56"/>
      <c r="AG22" s="5"/>
      <c r="AH22" s="5"/>
      <c r="AJ22" s="1"/>
      <c r="AK22" s="1"/>
      <c r="AL22" s="11"/>
      <c r="AM22" s="11"/>
      <c r="AN22" s="11"/>
    </row>
    <row r="23" spans="1:40">
      <c r="A23" s="43"/>
      <c r="B23" s="51">
        <f>+'Ark1'!C193</f>
        <v>2002</v>
      </c>
      <c r="C23" s="51">
        <f>+'Ark1'!H193</f>
        <v>1</v>
      </c>
      <c r="D23" s="52" t="s">
        <v>76</v>
      </c>
      <c r="E23" s="51">
        <f>+'Ark1'!Q193</f>
        <v>9946</v>
      </c>
      <c r="F23" s="76">
        <f>+'Ark1'!R193</f>
        <v>22139</v>
      </c>
      <c r="G23" s="66">
        <f>+'Ark1'!AE193</f>
        <v>72.208088714938015</v>
      </c>
      <c r="H23" s="66"/>
      <c r="I23" s="66">
        <f>+'Ark1'!AF193</f>
        <v>72.401121267840139</v>
      </c>
      <c r="J23" s="375">
        <f>+'Ark1'!S193</f>
        <v>3.5564388635439723</v>
      </c>
      <c r="K23" s="375"/>
      <c r="L23" s="122"/>
      <c r="M23" s="375"/>
      <c r="N23" s="113"/>
      <c r="O23" s="43"/>
      <c r="P23" s="53">
        <f>+'Ark1'!T193</f>
        <v>7.1717331406115905</v>
      </c>
      <c r="Q23" s="307">
        <f>+'Ark1'!U193</f>
        <v>205.06547721216037</v>
      </c>
      <c r="R23" s="375"/>
      <c r="S23" s="76">
        <f>+'Ark1'!W193</f>
        <v>59.962057906861197</v>
      </c>
      <c r="T23" s="76">
        <f>+'Ark1'!X193</f>
        <v>0.40200551063733686</v>
      </c>
      <c r="U23" s="76"/>
      <c r="V23" s="66"/>
      <c r="W23" s="76"/>
      <c r="X23" s="76">
        <f>+'Ark1'!Y193</f>
        <v>51.236753711140942</v>
      </c>
      <c r="Y23" s="53">
        <f>+'Ark1'!Z193</f>
        <v>1.2720298614347343</v>
      </c>
      <c r="Z23" s="53">
        <f>+'Ark1'!AA193</f>
        <v>2.5192610980983736</v>
      </c>
      <c r="AA23" s="76"/>
      <c r="AB23" s="76">
        <f t="shared" si="0"/>
        <v>2.225919967826262</v>
      </c>
      <c r="AC23" s="43"/>
      <c r="AD23" s="4"/>
      <c r="AE23" s="56"/>
      <c r="AF23" s="56"/>
      <c r="AG23" s="5"/>
      <c r="AH23" s="5"/>
      <c r="AJ23" s="1"/>
      <c r="AK23" s="1"/>
      <c r="AL23" s="11"/>
      <c r="AM23" s="11"/>
      <c r="AN23" s="11"/>
    </row>
    <row r="24" spans="1:40">
      <c r="A24" s="43"/>
      <c r="B24" s="51">
        <f>+'Ark1'!C194</f>
        <v>2003</v>
      </c>
      <c r="C24" s="51">
        <f>+'Ark1'!H194</f>
        <v>1</v>
      </c>
      <c r="D24" s="52" t="s">
        <v>76</v>
      </c>
      <c r="E24" s="51">
        <f>+'Ark1'!Q194</f>
        <v>9302</v>
      </c>
      <c r="F24" s="76">
        <f>+'Ark1'!R194</f>
        <v>21134</v>
      </c>
      <c r="G24" s="66">
        <f>+'Ark1'!AE194</f>
        <v>72.070658845996448</v>
      </c>
      <c r="H24" s="66"/>
      <c r="I24" s="66">
        <f>+'Ark1'!AF194</f>
        <v>72.345469601475187</v>
      </c>
      <c r="J24" s="375">
        <f>+'Ark1'!S194</f>
        <v>3.7974354121321094</v>
      </c>
      <c r="K24" s="375"/>
      <c r="L24" s="122"/>
      <c r="M24" s="375"/>
      <c r="N24" s="113"/>
      <c r="O24" s="43"/>
      <c r="P24" s="53">
        <f>+'Ark1'!T194</f>
        <v>7.3212832402763315</v>
      </c>
      <c r="Q24" s="307">
        <f>+'Ark1'!U194</f>
        <v>208.98363300842348</v>
      </c>
      <c r="R24" s="375"/>
      <c r="S24" s="76">
        <f>+'Ark1'!W194</f>
        <v>62.434938960916014</v>
      </c>
      <c r="T24" s="76">
        <f>+'Ark1'!X194</f>
        <v>0.51102488880476959</v>
      </c>
      <c r="U24" s="76"/>
      <c r="V24" s="66"/>
      <c r="W24" s="76"/>
      <c r="X24" s="76">
        <f>+'Ark1'!Y194</f>
        <v>52.159521972549989</v>
      </c>
      <c r="Y24" s="53">
        <f>+'Ark1'!Z194</f>
        <v>1.3463341849788051</v>
      </c>
      <c r="Z24" s="53">
        <f>+'Ark1'!AA194</f>
        <v>2.5651212474695839</v>
      </c>
      <c r="AA24" s="76"/>
      <c r="AB24" s="76">
        <f t="shared" si="0"/>
        <v>2.2719845194581811</v>
      </c>
      <c r="AC24" s="43"/>
      <c r="AD24" s="4"/>
      <c r="AE24" s="56"/>
      <c r="AF24" s="56"/>
      <c r="AG24" s="5"/>
      <c r="AH24" s="5"/>
      <c r="AJ24" s="1"/>
      <c r="AK24" s="1"/>
      <c r="AL24" s="11"/>
      <c r="AM24" s="11"/>
      <c r="AN24" s="11"/>
    </row>
    <row r="25" spans="1:40">
      <c r="A25" s="43"/>
      <c r="B25" s="51">
        <f>+'Ark1'!C195</f>
        <v>2004</v>
      </c>
      <c r="C25" s="51">
        <f>+'Ark1'!H195</f>
        <v>1</v>
      </c>
      <c r="D25" s="52" t="s">
        <v>76</v>
      </c>
      <c r="E25" s="51">
        <f>+'Ark1'!Q195</f>
        <v>8860</v>
      </c>
      <c r="F25" s="76">
        <f>+'Ark1'!R195</f>
        <v>19878</v>
      </c>
      <c r="G25" s="66">
        <f>+'Ark1'!AE195</f>
        <v>70.760358821016695</v>
      </c>
      <c r="H25" s="66"/>
      <c r="I25" s="66">
        <f>+'Ark1'!AF195</f>
        <v>71.116614705185768</v>
      </c>
      <c r="J25" s="375">
        <f>+'Ark1'!S195</f>
        <v>4.410202233625113</v>
      </c>
      <c r="K25" s="375"/>
      <c r="L25" s="122"/>
      <c r="M25" s="375"/>
      <c r="N25" s="113"/>
      <c r="O25" s="43"/>
      <c r="P25" s="53">
        <f>+'Ark1'!T195</f>
        <v>7.2157661736593246</v>
      </c>
      <c r="Q25" s="307">
        <f>+'Ark1'!U195</f>
        <v>212.77692926853848</v>
      </c>
      <c r="R25" s="375"/>
      <c r="S25" s="76">
        <f>+'Ark1'!W195</f>
        <v>60.966898078277488</v>
      </c>
      <c r="T25" s="76">
        <f>+'Ark1'!X195</f>
        <v>0.60368246302444917</v>
      </c>
      <c r="U25" s="76"/>
      <c r="V25" s="66"/>
      <c r="W25" s="76"/>
      <c r="X25" s="76">
        <f>+'Ark1'!Y195</f>
        <v>51.661521795984257</v>
      </c>
      <c r="Y25" s="53">
        <f>+'Ark1'!Z195</f>
        <v>1.4682337629565061</v>
      </c>
      <c r="Z25" s="53">
        <f>+'Ark1'!AA195</f>
        <v>2.4196679901324956</v>
      </c>
      <c r="AA25" s="76"/>
      <c r="AB25" s="76">
        <f t="shared" si="0"/>
        <v>2.2435665914221219</v>
      </c>
      <c r="AC25" s="43"/>
      <c r="AD25" s="4"/>
      <c r="AE25" s="56"/>
      <c r="AF25" s="56"/>
      <c r="AG25" s="5"/>
      <c r="AH25" s="5"/>
      <c r="AJ25" s="1"/>
      <c r="AK25" s="1"/>
      <c r="AL25" s="11"/>
      <c r="AM25" s="11"/>
      <c r="AN25" s="11"/>
    </row>
    <row r="26" spans="1:40">
      <c r="A26" s="43"/>
      <c r="B26" s="51">
        <f>+'Ark1'!C196</f>
        <v>2005</v>
      </c>
      <c r="C26" s="51">
        <f>+'Ark1'!H196</f>
        <v>1</v>
      </c>
      <c r="D26" s="52" t="s">
        <v>76</v>
      </c>
      <c r="E26" s="51">
        <f>+'Ark1'!Q196</f>
        <v>8480</v>
      </c>
      <c r="F26" s="76">
        <f>+'Ark1'!R196</f>
        <v>19635</v>
      </c>
      <c r="G26" s="66">
        <f>+'Ark1'!AE196</f>
        <v>70.114983573775177</v>
      </c>
      <c r="H26" s="66"/>
      <c r="I26" s="66">
        <f>+'Ark1'!AF196</f>
        <v>70.638629467469826</v>
      </c>
      <c r="J26" s="375">
        <f>+'Ark1'!S196</f>
        <v>4.6043290043290028</v>
      </c>
      <c r="K26" s="375"/>
      <c r="L26" s="122"/>
      <c r="M26" s="375"/>
      <c r="N26" s="113"/>
      <c r="O26" s="43"/>
      <c r="P26" s="53">
        <f>+'Ark1'!T196</f>
        <v>7.293149987267638</v>
      </c>
      <c r="Q26" s="307">
        <f>+'Ark1'!U196</f>
        <v>217.77621084797624</v>
      </c>
      <c r="R26" s="375"/>
      <c r="S26" s="76">
        <f>+'Ark1'!W196</f>
        <v>61.904761904761877</v>
      </c>
      <c r="T26" s="76">
        <f>+'Ark1'!X196</f>
        <v>0.76903488668194542</v>
      </c>
      <c r="U26" s="76"/>
      <c r="V26" s="66"/>
      <c r="W26" s="76"/>
      <c r="X26" s="76">
        <f>+'Ark1'!Y196</f>
        <v>52.852414170311583</v>
      </c>
      <c r="Y26" s="53">
        <f>+'Ark1'!Z196</f>
        <v>1.5188993916944391</v>
      </c>
      <c r="Z26" s="53">
        <f>+'Ark1'!AA196</f>
        <v>2.4812885572148593</v>
      </c>
      <c r="AA26" s="76"/>
      <c r="AB26" s="76">
        <f t="shared" si="0"/>
        <v>2.3154481132075473</v>
      </c>
      <c r="AC26" s="43"/>
      <c r="AD26" s="4"/>
      <c r="AE26" s="56"/>
      <c r="AF26" s="56"/>
      <c r="AG26" s="5"/>
      <c r="AH26" s="5"/>
      <c r="AJ26" s="1"/>
      <c r="AK26" s="1"/>
      <c r="AL26" s="11"/>
      <c r="AM26" s="11"/>
      <c r="AN26" s="11"/>
    </row>
    <row r="27" spans="1:40">
      <c r="A27" s="43"/>
      <c r="B27" s="51">
        <f>+'Ark1'!C197</f>
        <v>2006</v>
      </c>
      <c r="C27" s="51">
        <f>+'Ark1'!H197</f>
        <v>1</v>
      </c>
      <c r="D27" s="52" t="s">
        <v>76</v>
      </c>
      <c r="E27" s="51">
        <f>+'Ark1'!Q197</f>
        <v>7935</v>
      </c>
      <c r="F27" s="76">
        <f>+'Ark1'!R197</f>
        <v>19709</v>
      </c>
      <c r="G27" s="66">
        <f>+'Ark1'!AE197</f>
        <v>70.087658469799607</v>
      </c>
      <c r="H27" s="66"/>
      <c r="I27" s="66">
        <f>+'Ark1'!AF197</f>
        <v>70.50075686331499</v>
      </c>
      <c r="J27" s="375">
        <f>+'Ark1'!S197</f>
        <v>4.4336090111116748</v>
      </c>
      <c r="K27" s="375"/>
      <c r="L27" s="122"/>
      <c r="M27" s="375"/>
      <c r="N27" s="113"/>
      <c r="O27" s="43"/>
      <c r="P27" s="53">
        <f>+'Ark1'!T197</f>
        <v>7.2870769699122224</v>
      </c>
      <c r="Q27" s="307">
        <f>+'Ark1'!U197</f>
        <v>214.43696788269264</v>
      </c>
      <c r="R27" s="375"/>
      <c r="S27" s="76">
        <f>+'Ark1'!W197</f>
        <v>60.814856157085593</v>
      </c>
      <c r="T27" s="76">
        <f>+'Ark1'!X197</f>
        <v>0.76107362118828947</v>
      </c>
      <c r="U27" s="76"/>
      <c r="V27" s="66"/>
      <c r="W27" s="76"/>
      <c r="X27" s="76">
        <f>+'Ark1'!Y197</f>
        <v>53.080794584549807</v>
      </c>
      <c r="Y27" s="53">
        <f>+'Ark1'!Z197</f>
        <v>1.447797422774695</v>
      </c>
      <c r="Z27" s="53">
        <f>+'Ark1'!AA197</f>
        <v>2.5313872043519798</v>
      </c>
      <c r="AA27" s="76"/>
      <c r="AB27" s="76">
        <f t="shared" si="0"/>
        <v>2.4838059231253937</v>
      </c>
      <c r="AC27" s="43"/>
      <c r="AD27" s="4"/>
      <c r="AE27" s="56"/>
      <c r="AF27" s="56"/>
      <c r="AG27" s="5"/>
      <c r="AH27" s="5"/>
      <c r="AJ27" s="1"/>
      <c r="AK27" s="1"/>
      <c r="AL27" s="11"/>
      <c r="AM27" s="11"/>
      <c r="AN27" s="11"/>
    </row>
    <row r="28" spans="1:40">
      <c r="A28" s="43"/>
      <c r="B28" s="51">
        <f>+'Ark1'!C198</f>
        <v>2007</v>
      </c>
      <c r="C28" s="51">
        <f>+'Ark1'!H198</f>
        <v>1</v>
      </c>
      <c r="D28" s="52" t="s">
        <v>76</v>
      </c>
      <c r="E28" s="51">
        <f>+'Ark1'!Q198</f>
        <v>7612</v>
      </c>
      <c r="F28" s="76">
        <f>+'Ark1'!R198</f>
        <v>19532</v>
      </c>
      <c r="G28" s="66">
        <f>+'Ark1'!AE198</f>
        <v>69.994624619243851</v>
      </c>
      <c r="H28" s="66"/>
      <c r="I28" s="66">
        <f>+'Ark1'!AF198</f>
        <v>70.06955023168149</v>
      </c>
      <c r="J28" s="375">
        <f>+'Ark1'!S198</f>
        <v>4.5263669875076795</v>
      </c>
      <c r="K28" s="375"/>
      <c r="L28" s="122"/>
      <c r="M28" s="375"/>
      <c r="N28" s="113"/>
      <c r="O28" s="43"/>
      <c r="P28" s="53">
        <f>+'Ark1'!T198</f>
        <v>7.204792135981978</v>
      </c>
      <c r="Q28" s="307">
        <f>+'Ark1'!U198</f>
        <v>212.46140180217063</v>
      </c>
      <c r="R28" s="375"/>
      <c r="S28" s="76">
        <f>+'Ark1'!W198</f>
        <v>59.763465082940819</v>
      </c>
      <c r="T28" s="76">
        <f>+'Ark1'!X198</f>
        <v>0.59389719434773713</v>
      </c>
      <c r="U28" s="76"/>
      <c r="V28" s="66"/>
      <c r="W28" s="76"/>
      <c r="X28" s="76">
        <f>+'Ark1'!Y198</f>
        <v>53.880246283084865</v>
      </c>
      <c r="Y28" s="53">
        <f>+'Ark1'!Z198</f>
        <v>1.5356608344006779</v>
      </c>
      <c r="Z28" s="53">
        <f>+'Ark1'!AA198</f>
        <v>2.5717517369532845</v>
      </c>
      <c r="AA28" s="76"/>
      <c r="AB28" s="76">
        <f t="shared" si="0"/>
        <v>2.5659485023646873</v>
      </c>
      <c r="AC28" s="43"/>
      <c r="AD28" s="4"/>
      <c r="AE28" s="56"/>
      <c r="AF28" s="56"/>
      <c r="AG28" s="5"/>
      <c r="AH28" s="5"/>
      <c r="AJ28" s="13"/>
      <c r="AK28" s="13"/>
      <c r="AL28" s="11"/>
      <c r="AM28" s="11"/>
      <c r="AN28" s="11"/>
    </row>
    <row r="29" spans="1:40" ht="16.5" customHeight="1">
      <c r="A29" s="43"/>
      <c r="B29" s="51">
        <f>+'Ark1'!C199</f>
        <v>2008</v>
      </c>
      <c r="C29" s="51">
        <f>+'Ark1'!H199</f>
        <v>1</v>
      </c>
      <c r="D29" s="52" t="s">
        <v>76</v>
      </c>
      <c r="E29" s="51">
        <f>+'Ark1'!Q199</f>
        <v>7109</v>
      </c>
      <c r="F29" s="76">
        <f>+'Ark1'!R199</f>
        <v>18802</v>
      </c>
      <c r="G29" s="66">
        <f>+'Ark1'!AE199</f>
        <v>70.387840670859504</v>
      </c>
      <c r="H29" s="66"/>
      <c r="I29" s="66">
        <f>+'Ark1'!AF199</f>
        <v>70.268855067318142</v>
      </c>
      <c r="J29" s="375">
        <f>+'Ark1'!S199</f>
        <v>4.4769173492181693</v>
      </c>
      <c r="K29" s="375"/>
      <c r="L29" s="122"/>
      <c r="M29" s="375"/>
      <c r="N29" s="113"/>
      <c r="O29" s="43"/>
      <c r="P29" s="53">
        <f>+'Ark1'!T199</f>
        <v>7.1326986490798845</v>
      </c>
      <c r="Q29" s="307">
        <f>+'Ark1'!U199</f>
        <v>212.70084565471788</v>
      </c>
      <c r="R29" s="375"/>
      <c r="S29" s="76">
        <f>+'Ark1'!W199</f>
        <v>59.722369960642482</v>
      </c>
      <c r="T29" s="76">
        <f>+'Ark1'!X199</f>
        <v>0.76055738751196689</v>
      </c>
      <c r="U29" s="76" t="s">
        <v>653</v>
      </c>
      <c r="V29" s="66"/>
      <c r="W29" s="76"/>
      <c r="X29" s="76">
        <f>+'Ark1'!Y199</f>
        <v>55.172541330904409</v>
      </c>
      <c r="Y29" s="53">
        <f>+'Ark1'!Z199</f>
        <v>1.4940309937316774</v>
      </c>
      <c r="Z29" s="53">
        <f>+'Ark1'!AA199</f>
        <v>2.4523099100292036</v>
      </c>
      <c r="AA29" s="76"/>
      <c r="AB29" s="76">
        <f t="shared" si="0"/>
        <v>2.6448164298776198</v>
      </c>
      <c r="AC29" s="43"/>
      <c r="AD29" s="4"/>
      <c r="AE29" s="56"/>
      <c r="AF29" s="56"/>
      <c r="AG29" s="5"/>
      <c r="AH29" s="5"/>
      <c r="AJ29" s="13"/>
      <c r="AK29" s="13"/>
      <c r="AL29" s="11"/>
      <c r="AM29" s="11"/>
      <c r="AN29" s="11"/>
    </row>
    <row r="30" spans="1:40" ht="16.5" customHeight="1">
      <c r="A30" s="43"/>
      <c r="B30" s="51">
        <f>+'Ark1'!C200</f>
        <v>2009</v>
      </c>
      <c r="C30" s="51">
        <f>+'Ark1'!H200</f>
        <v>1</v>
      </c>
      <c r="D30" s="52" t="s">
        <v>76</v>
      </c>
      <c r="E30" s="51">
        <f>+'Ark1'!Q200</f>
        <v>6720</v>
      </c>
      <c r="F30" s="76">
        <f>+'Ark1'!R200</f>
        <v>17527</v>
      </c>
      <c r="G30" s="66">
        <f>+'Ark1'!AE200</f>
        <v>67.823697856203083</v>
      </c>
      <c r="H30" s="66"/>
      <c r="I30" s="66">
        <f>+'Ark1'!AF200</f>
        <v>67.64989158505071</v>
      </c>
      <c r="J30" s="375">
        <f>+'Ark1'!S200</f>
        <v>4.5371712215439031</v>
      </c>
      <c r="K30" s="375"/>
      <c r="L30" s="122"/>
      <c r="M30" s="375"/>
      <c r="N30" s="113"/>
      <c r="O30" s="43"/>
      <c r="P30" s="53">
        <f>+'Ark1'!T200</f>
        <v>7.310264163861472</v>
      </c>
      <c r="Q30" s="307">
        <f>+'Ark1'!U200</f>
        <v>218.51947851885663</v>
      </c>
      <c r="R30" s="375"/>
      <c r="S30" s="76">
        <f>+'Ark1'!W200</f>
        <v>63.211045815028243</v>
      </c>
      <c r="T30" s="76">
        <f>+'Ark1'!X200</f>
        <v>0.83300051349346749</v>
      </c>
      <c r="U30" s="76"/>
      <c r="V30" s="66"/>
      <c r="W30" s="76"/>
      <c r="X30" s="76">
        <f>+'Ark1'!Y200</f>
        <v>54.468783502311091</v>
      </c>
      <c r="Y30" s="53">
        <f>+'Ark1'!Z200</f>
        <v>1.4305299660834949</v>
      </c>
      <c r="Z30" s="53">
        <f>+'Ark1'!AA200</f>
        <v>2.462554431827928</v>
      </c>
      <c r="AA30" s="76"/>
      <c r="AB30" s="76">
        <f t="shared" si="0"/>
        <v>2.6081845238095238</v>
      </c>
      <c r="AC30" s="43"/>
      <c r="AD30" s="4"/>
      <c r="AE30" s="55"/>
      <c r="AF30" s="55"/>
      <c r="AG30" s="5"/>
      <c r="AH30" s="5"/>
      <c r="AJ30" s="13"/>
      <c r="AK30" s="13"/>
      <c r="AL30" s="11"/>
      <c r="AM30" s="11"/>
      <c r="AN30" s="11"/>
    </row>
    <row r="31" spans="1:40">
      <c r="A31" s="43"/>
      <c r="B31" s="51">
        <f>+'Ark1'!C201</f>
        <v>2010</v>
      </c>
      <c r="C31" s="51">
        <f>+'Ark1'!H201</f>
        <v>1</v>
      </c>
      <c r="D31" s="52" t="s">
        <v>76</v>
      </c>
      <c r="E31" s="51">
        <f>+'Ark1'!Q201</f>
        <v>6358</v>
      </c>
      <c r="F31" s="76">
        <f>+'Ark1'!R201</f>
        <v>16812.75</v>
      </c>
      <c r="G31" s="66">
        <f>+'Ark1'!AE201</f>
        <v>64.874641868361905</v>
      </c>
      <c r="H31" s="66"/>
      <c r="I31" s="66">
        <f>+'Ark1'!AF201</f>
        <v>64.950850968763916</v>
      </c>
      <c r="J31" s="375">
        <f>+'Ark1'!S201</f>
        <v>4.7150525642741394</v>
      </c>
      <c r="K31" s="375"/>
      <c r="L31" s="122"/>
      <c r="M31" s="375"/>
      <c r="N31" s="113"/>
      <c r="O31" s="43"/>
      <c r="P31" s="53">
        <f>+'Ark1'!T201</f>
        <v>7.3476379533389826</v>
      </c>
      <c r="Q31" s="307">
        <f>+'Ark1'!U201</f>
        <v>221.03071181097596</v>
      </c>
      <c r="R31" s="375"/>
      <c r="S31" s="76">
        <f>+'Ark1'!W201</f>
        <v>63.660019925354277</v>
      </c>
      <c r="T31" s="76">
        <f>+'Ark1'!X201</f>
        <v>1.1776776553508499</v>
      </c>
      <c r="U31" s="76"/>
      <c r="V31" s="66"/>
      <c r="W31" s="76"/>
      <c r="X31" s="76">
        <f>+'Ark1'!Y201</f>
        <v>56.167625776445298</v>
      </c>
      <c r="Y31" s="53">
        <f>+'Ark1'!Z201</f>
        <v>1.4310029992751925</v>
      </c>
      <c r="Z31" s="53">
        <f>+'Ark1'!AA201</f>
        <v>2.4115637051672638</v>
      </c>
      <c r="AA31" s="76"/>
      <c r="AB31" s="76">
        <f t="shared" si="0"/>
        <v>2.6443457061969173</v>
      </c>
      <c r="AC31" s="43"/>
      <c r="AE31"/>
      <c r="AJ31" s="13"/>
      <c r="AK31" s="13"/>
      <c r="AL31" s="11"/>
      <c r="AM31" s="11"/>
      <c r="AN31" s="11"/>
    </row>
    <row r="32" spans="1:40" ht="17.25" customHeight="1">
      <c r="A32" s="43"/>
      <c r="B32" s="51">
        <f>+'Ark1'!C202</f>
        <v>2011</v>
      </c>
      <c r="C32" s="51">
        <f>+'Ark1'!H202</f>
        <v>1</v>
      </c>
      <c r="D32" s="52" t="s">
        <v>76</v>
      </c>
      <c r="E32" s="51">
        <f>+'Ark1'!Q202</f>
        <v>5716</v>
      </c>
      <c r="F32" s="76">
        <f>+'Ark1'!R202</f>
        <v>15401</v>
      </c>
      <c r="G32" s="66">
        <f>+'Ark1'!AE202</f>
        <v>64.192230743581206</v>
      </c>
      <c r="H32" s="66"/>
      <c r="I32" s="66">
        <f>+'Ark1'!AF202</f>
        <v>64.112967871582441</v>
      </c>
      <c r="J32" s="375">
        <f>+'Ark1'!S202</f>
        <v>4.5802220635023687</v>
      </c>
      <c r="K32" s="375"/>
      <c r="L32" s="122"/>
      <c r="M32" s="375"/>
      <c r="N32" s="113"/>
      <c r="O32" s="43"/>
      <c r="P32" s="53">
        <f>+'Ark1'!T202</f>
        <v>6.9353938055970392</v>
      </c>
      <c r="Q32" s="307">
        <f>+'Ark1'!U202</f>
        <v>210.11690799298765</v>
      </c>
      <c r="R32" s="375"/>
      <c r="S32" s="76">
        <f>+'Ark1'!W202</f>
        <v>57.684565937276801</v>
      </c>
      <c r="T32" s="76">
        <f>+'Ark1'!X202</f>
        <v>0.57788455295110708</v>
      </c>
      <c r="U32" s="94">
        <f>+'Ark1'!AG202</f>
        <v>593.51071736677932</v>
      </c>
      <c r="V32" s="123">
        <f>+'Ark1'!AH202</f>
        <v>98.350756444386718</v>
      </c>
      <c r="W32" s="94">
        <f>+'Ark1'!AI202</f>
        <v>35.244464645152902</v>
      </c>
      <c r="X32" s="76">
        <f>+'Ark1'!Y202</f>
        <v>54.218981472328302</v>
      </c>
      <c r="Y32" s="53">
        <f>+'Ark1'!Z202</f>
        <v>1.5735364179709317</v>
      </c>
      <c r="Z32" s="53">
        <f>+'Ark1'!AA202</f>
        <v>2.3929684675971874</v>
      </c>
      <c r="AA32" s="307">
        <f t="shared" ref="AA32:AA38" si="1">1000*Q32/U32</f>
        <v>354.02378060704683</v>
      </c>
      <c r="AB32" s="76">
        <f t="shared" si="0"/>
        <v>2.6943666899930019</v>
      </c>
      <c r="AC32" s="43"/>
      <c r="AD32" s="2"/>
      <c r="AE32" s="55"/>
      <c r="AF32" s="55"/>
      <c r="AH32" s="5"/>
      <c r="AJ32" s="13"/>
      <c r="AK32" s="13"/>
      <c r="AL32" s="11"/>
      <c r="AM32" s="11"/>
      <c r="AN32" s="11"/>
    </row>
    <row r="33" spans="1:40">
      <c r="A33" s="43"/>
      <c r="B33" s="51">
        <f>+'Ark1'!C203</f>
        <v>2012</v>
      </c>
      <c r="C33" s="51">
        <f>+'Ark1'!H203</f>
        <v>1</v>
      </c>
      <c r="D33" s="52" t="s">
        <v>76</v>
      </c>
      <c r="E33" s="51">
        <f>+'Ark1'!Q203</f>
        <v>5616</v>
      </c>
      <c r="F33" s="76">
        <f>+'Ark1'!R203</f>
        <v>13508</v>
      </c>
      <c r="G33" s="66">
        <f>+'Ark1'!AE203</f>
        <v>65.328626009575856</v>
      </c>
      <c r="H33" s="66"/>
      <c r="I33" s="66">
        <f>+'Ark1'!AF203</f>
        <v>65.241902723967883</v>
      </c>
      <c r="J33" s="375">
        <f>+'Ark1'!S203</f>
        <v>4.7055078472016589</v>
      </c>
      <c r="K33" s="375"/>
      <c r="L33" s="122"/>
      <c r="M33" s="375"/>
      <c r="N33" s="113"/>
      <c r="O33" s="43"/>
      <c r="P33" s="53">
        <f>+'Ark1'!T203</f>
        <v>6.7297157240154002</v>
      </c>
      <c r="Q33" s="307">
        <f>+'Ark1'!U203</f>
        <v>204.81690553745895</v>
      </c>
      <c r="R33" s="375"/>
      <c r="S33" s="76">
        <f>+'Ark1'!W203</f>
        <v>54.47142434113119</v>
      </c>
      <c r="T33" s="76">
        <f>+'Ark1'!X203</f>
        <v>0.22209061297009181</v>
      </c>
      <c r="U33" s="94">
        <f>+'Ark1'!AG203</f>
        <v>571.2456048084149</v>
      </c>
      <c r="V33" s="123">
        <f>+'Ark1'!AH203</f>
        <v>100</v>
      </c>
      <c r="W33" s="94">
        <f>+'Ark1'!AI203</f>
        <v>40.287237192774654</v>
      </c>
      <c r="X33" s="76">
        <f>+'Ark1'!Y203</f>
        <v>50.577873834959881</v>
      </c>
      <c r="Y33" s="53">
        <f>+'Ark1'!Z203</f>
        <v>1.6732782491016871</v>
      </c>
      <c r="Z33" s="53">
        <f>+'Ark1'!AA203</f>
        <v>2.1519869152657498</v>
      </c>
      <c r="AA33" s="307">
        <f t="shared" si="1"/>
        <v>358.54438758640555</v>
      </c>
      <c r="AB33" s="76">
        <f t="shared" si="0"/>
        <v>2.4052706552706553</v>
      </c>
      <c r="AC33" s="43"/>
      <c r="AD33" s="2"/>
      <c r="AE33" s="55"/>
      <c r="AF33" s="55"/>
      <c r="AJ33" s="13"/>
      <c r="AK33" s="13"/>
      <c r="AL33" s="11"/>
      <c r="AM33" s="11"/>
      <c r="AN33" s="11"/>
    </row>
    <row r="34" spans="1:40">
      <c r="A34" s="43"/>
      <c r="B34" s="51">
        <f>+'Ark1'!C204</f>
        <v>2013</v>
      </c>
      <c r="C34" s="51">
        <f>+'Ark1'!H204</f>
        <v>1</v>
      </c>
      <c r="D34" s="52" t="s">
        <v>76</v>
      </c>
      <c r="E34" s="51">
        <f>+'Ark1'!Q204</f>
        <v>5233</v>
      </c>
      <c r="F34" s="76">
        <f>+'Ark1'!R204</f>
        <v>14996</v>
      </c>
      <c r="G34" s="66">
        <f>+'Ark1'!AE204</f>
        <v>66.723025583982221</v>
      </c>
      <c r="H34" s="66"/>
      <c r="I34" s="66">
        <f>+'Ark1'!AF204</f>
        <v>66.626314771468515</v>
      </c>
      <c r="J34" s="375">
        <f>+'Ark1'!S204</f>
        <v>4.7964790610829535</v>
      </c>
      <c r="K34" s="375"/>
      <c r="L34" s="122"/>
      <c r="M34" s="375"/>
      <c r="N34" s="113"/>
      <c r="O34" s="43"/>
      <c r="P34" s="53">
        <f>+'Ark1'!T204</f>
        <v>7.0837556681781848</v>
      </c>
      <c r="Q34" s="307">
        <f>+'Ark1'!U204</f>
        <v>208.77713390237284</v>
      </c>
      <c r="R34" s="375"/>
      <c r="S34" s="76">
        <f>+'Ark1'!W204</f>
        <v>61.062950120032014</v>
      </c>
      <c r="T34" s="76">
        <f>+'Ark1'!X204</f>
        <v>0.21339023739663912</v>
      </c>
      <c r="U34" s="94">
        <f>+'Ark1'!AG204</f>
        <v>568.78104838709692</v>
      </c>
      <c r="V34" s="123">
        <f>+'Ark1'!AH204</f>
        <v>98.472926113630322</v>
      </c>
      <c r="W34" s="94">
        <f>+'Ark1'!AI204</f>
        <v>39.810616164310488</v>
      </c>
      <c r="X34" s="76">
        <f>+'Ark1'!Y204</f>
        <v>51.718878976631345</v>
      </c>
      <c r="Y34" s="53">
        <f>+'Ark1'!Z204</f>
        <v>1.698516881140862</v>
      </c>
      <c r="Z34" s="53">
        <f>+'Ark1'!AA204</f>
        <v>2.2887224366785475</v>
      </c>
      <c r="AA34" s="307">
        <f t="shared" si="1"/>
        <v>367.06063694352349</v>
      </c>
      <c r="AB34" s="76">
        <f t="shared" si="0"/>
        <v>2.8656602331358685</v>
      </c>
      <c r="AC34" s="43"/>
      <c r="AD34" s="2"/>
      <c r="AE34" s="55"/>
      <c r="AF34" s="55"/>
      <c r="AJ34" s="13"/>
      <c r="AK34" s="13"/>
      <c r="AL34" s="11"/>
      <c r="AM34" s="11"/>
      <c r="AN34" s="11"/>
    </row>
    <row r="35" spans="1:40">
      <c r="A35" s="43"/>
      <c r="B35" s="51">
        <f>+'Ark1'!C205</f>
        <v>2014</v>
      </c>
      <c r="C35" s="51">
        <f>+'Ark1'!H205</f>
        <v>1</v>
      </c>
      <c r="D35" s="52" t="s">
        <v>76</v>
      </c>
      <c r="E35" s="51">
        <f>+'Ark1'!Q205</f>
        <v>5036</v>
      </c>
      <c r="F35" s="76">
        <f>+'Ark1'!R205</f>
        <v>14594</v>
      </c>
      <c r="G35" s="66">
        <f>+'Ark1'!AE205</f>
        <v>69.694364851957985</v>
      </c>
      <c r="H35" s="66"/>
      <c r="I35" s="66">
        <f>+'Ark1'!AF205</f>
        <v>69.99230927704194</v>
      </c>
      <c r="J35" s="375">
        <f>+'Ark1'!S205</f>
        <v>5.1514320953816641</v>
      </c>
      <c r="K35" s="375"/>
      <c r="L35" s="122"/>
      <c r="M35" s="375"/>
      <c r="N35" s="113"/>
      <c r="O35" s="43"/>
      <c r="P35" s="53">
        <f>+'Ark1'!T205</f>
        <v>7.2905303549403868</v>
      </c>
      <c r="Q35" s="307">
        <f>+'Ark1'!U205</f>
        <v>214.98744004385355</v>
      </c>
      <c r="R35" s="375"/>
      <c r="S35" s="76">
        <f>+'Ark1'!W205</f>
        <v>64.663560367274229</v>
      </c>
      <c r="T35" s="76">
        <f>+'Ark1'!X205</f>
        <v>0.30834589557352338</v>
      </c>
      <c r="U35" s="94">
        <f>+'Ark1'!AG205</f>
        <v>560.34679809747024</v>
      </c>
      <c r="V35" s="123">
        <f>+'Ark1'!AH205</f>
        <v>98.602165273400018</v>
      </c>
      <c r="W35" s="94">
        <f>+'Ark1'!AI205</f>
        <v>43.209538166369747</v>
      </c>
      <c r="X35" s="76">
        <f>+'Ark1'!Y205</f>
        <v>50.462254361419411</v>
      </c>
      <c r="Y35" s="53">
        <f>+'Ark1'!Z205</f>
        <v>1.8545385082569976</v>
      </c>
      <c r="Z35" s="53">
        <f>+'Ark1'!AA205</f>
        <v>2.2430156133502712</v>
      </c>
      <c r="AA35" s="307">
        <f t="shared" si="1"/>
        <v>383.66854379072817</v>
      </c>
      <c r="AB35" s="76">
        <f t="shared" si="0"/>
        <v>2.8979348689436062</v>
      </c>
      <c r="AC35" s="43"/>
      <c r="AD35" s="14"/>
      <c r="AE35" s="13"/>
      <c r="AF35" s="13"/>
      <c r="AJ35" s="13"/>
      <c r="AK35" s="13"/>
      <c r="AL35" s="11"/>
      <c r="AM35" s="11"/>
      <c r="AN35" s="11"/>
    </row>
    <row r="36" spans="1:40" ht="21">
      <c r="A36" s="43"/>
      <c r="B36" s="51">
        <f>+'Ark1'!C206</f>
        <v>2015</v>
      </c>
      <c r="C36" s="51">
        <f>+'Ark1'!H206</f>
        <v>1</v>
      </c>
      <c r="D36" s="52" t="s">
        <v>76</v>
      </c>
      <c r="E36" s="51">
        <f>+'Ark1'!Q206</f>
        <v>4768</v>
      </c>
      <c r="F36" s="76">
        <f>+'Ark1'!R206</f>
        <v>13036</v>
      </c>
      <c r="G36" s="66">
        <f>+'Ark1'!AE206</f>
        <v>71.490463185372846</v>
      </c>
      <c r="H36" s="66"/>
      <c r="I36" s="66">
        <f>+'Ark1'!AF206</f>
        <v>71.758549553636001</v>
      </c>
      <c r="J36" s="375">
        <f>+'Ark1'!S206</f>
        <v>5.3336913163547113</v>
      </c>
      <c r="K36" s="375"/>
      <c r="L36" s="122"/>
      <c r="M36" s="375"/>
      <c r="N36" s="113"/>
      <c r="O36" s="43"/>
      <c r="P36" s="53">
        <f>+'Ark1'!T206</f>
        <v>7.7271402270635186</v>
      </c>
      <c r="Q36" s="307">
        <f>+'Ark1'!U206</f>
        <v>223.55915925130395</v>
      </c>
      <c r="R36" s="375"/>
      <c r="S36" s="76">
        <f>+'Ark1'!W206</f>
        <v>70.374347959496788</v>
      </c>
      <c r="T36" s="76">
        <f>+'Ark1'!X206</f>
        <v>0.49861920834611823</v>
      </c>
      <c r="U36" s="94">
        <f>+'Ark1'!AG206</f>
        <v>567.16515174857511</v>
      </c>
      <c r="V36" s="123">
        <f>+'Ark1'!AH206</f>
        <v>98.542497698680606</v>
      </c>
      <c r="W36" s="94">
        <f>+'Ark1'!AI206</f>
        <v>42.098803313899971</v>
      </c>
      <c r="X36" s="76">
        <f>+'Ark1'!Y206</f>
        <v>50.059982612749344</v>
      </c>
      <c r="Y36" s="53">
        <f>+'Ark1'!Z206</f>
        <v>1.9337850466818305</v>
      </c>
      <c r="Z36" s="53">
        <f>+'Ark1'!AA206</f>
        <v>2.3751816808089927</v>
      </c>
      <c r="AA36" s="307">
        <f t="shared" si="1"/>
        <v>394.16942060362686</v>
      </c>
      <c r="AB36" s="76">
        <f t="shared" si="0"/>
        <v>2.7340604026845639</v>
      </c>
      <c r="AC36" s="43"/>
      <c r="AD36" s="2"/>
      <c r="AE36" s="5"/>
      <c r="AF36" s="5"/>
      <c r="AJ36" s="54"/>
      <c r="AK36" s="54"/>
      <c r="AL36" s="11"/>
      <c r="AM36" s="11"/>
      <c r="AN36" s="11"/>
    </row>
    <row r="37" spans="1:40" ht="21">
      <c r="A37" s="43"/>
      <c r="B37" s="51">
        <f>+'Ark1'!C207</f>
        <v>2016</v>
      </c>
      <c r="C37" s="51">
        <f>+'Ark1'!H207</f>
        <v>1</v>
      </c>
      <c r="D37" s="52" t="s">
        <v>76</v>
      </c>
      <c r="E37" s="51">
        <f>+'Ark1'!Q207</f>
        <v>4748</v>
      </c>
      <c r="F37" s="76">
        <f>+'Ark1'!R207</f>
        <v>12759</v>
      </c>
      <c r="G37" s="66">
        <f>+'Ark1'!AE207</f>
        <v>71.355069626978377</v>
      </c>
      <c r="H37" s="66"/>
      <c r="I37" s="66">
        <f>+'Ark1'!AF207</f>
        <v>71.668114088358763</v>
      </c>
      <c r="J37" s="375">
        <f>+'Ark1'!S207</f>
        <v>5.2608354886746591</v>
      </c>
      <c r="K37" s="375"/>
      <c r="L37" s="122"/>
      <c r="M37" s="375"/>
      <c r="N37" s="113"/>
      <c r="O37" s="43"/>
      <c r="P37" s="53">
        <f>+'Ark1'!T207</f>
        <v>7.6944117877576605</v>
      </c>
      <c r="Q37" s="307">
        <f>+'Ark1'!U207</f>
        <v>225.89772709459919</v>
      </c>
      <c r="R37" s="375"/>
      <c r="S37" s="76">
        <f>+'Ark1'!W207</f>
        <v>69.652794106121192</v>
      </c>
      <c r="T37" s="76">
        <f>+'Ark1'!X207</f>
        <v>0.70538443451681154</v>
      </c>
      <c r="U37" s="94">
        <f>+'Ark1'!AG207</f>
        <v>574.06773940345397</v>
      </c>
      <c r="V37" s="123">
        <f>+'Ark1'!AH207</f>
        <v>0</v>
      </c>
      <c r="W37" s="94">
        <f>+'Ark1'!AI207</f>
        <v>39.619092405360931</v>
      </c>
      <c r="X37" s="76">
        <f>+'Ark1'!Y207</f>
        <v>52.440228231399075</v>
      </c>
      <c r="Y37" s="53">
        <f>+'Ark1'!Z207</f>
        <v>1.9219413136655048</v>
      </c>
      <c r="Z37" s="53">
        <f>+'Ark1'!AA207</f>
        <v>2.4102270466756717</v>
      </c>
      <c r="AA37" s="307">
        <f t="shared" si="1"/>
        <v>393.50360870189678</v>
      </c>
      <c r="AB37" s="76">
        <f t="shared" si="0"/>
        <v>2.6872367312552652</v>
      </c>
      <c r="AC37" s="43"/>
      <c r="AD37" s="2"/>
      <c r="AE37" s="5"/>
      <c r="AF37" s="5"/>
      <c r="AJ37" s="54"/>
      <c r="AK37" s="54"/>
      <c r="AL37" s="11"/>
      <c r="AM37" s="11"/>
      <c r="AN37" s="11"/>
    </row>
    <row r="38" spans="1:40" ht="21">
      <c r="A38" s="43"/>
      <c r="B38" s="51">
        <f>+'Ark1'!C208</f>
        <v>2017</v>
      </c>
      <c r="C38" s="51">
        <f>+'Ark1'!H208</f>
        <v>1</v>
      </c>
      <c r="D38" s="52" t="s">
        <v>76</v>
      </c>
      <c r="E38" s="51">
        <f>+'Ark1'!Q208</f>
        <v>4796</v>
      </c>
      <c r="F38" s="76">
        <f>+'Ark1'!R208</f>
        <v>13972</v>
      </c>
      <c r="G38" s="66">
        <f>+'Ark1'!AE208</f>
        <v>69.957941117564573</v>
      </c>
      <c r="H38" s="66"/>
      <c r="I38" s="66">
        <f>+'Ark1'!AF208</f>
        <v>70.189590470811055</v>
      </c>
      <c r="J38" s="375">
        <f>+'Ark1'!S208</f>
        <v>5.2838534211279686</v>
      </c>
      <c r="K38" s="375"/>
      <c r="L38" s="122"/>
      <c r="M38" s="375"/>
      <c r="N38" s="113"/>
      <c r="O38" s="43"/>
      <c r="P38" s="53">
        <f>+'Ark1'!T208</f>
        <v>7.5986258230747197</v>
      </c>
      <c r="Q38" s="307">
        <f>+'Ark1'!U208</f>
        <v>223.82169338677363</v>
      </c>
      <c r="R38" s="375"/>
      <c r="S38" s="76">
        <f>+'Ark1'!W208</f>
        <v>69.446034926996845</v>
      </c>
      <c r="T38" s="76">
        <f>+'Ark1'!X208</f>
        <v>0.57973089035213288</v>
      </c>
      <c r="U38" s="94">
        <f>+'Ark1'!AG208</f>
        <v>566.56177440160525</v>
      </c>
      <c r="V38" s="123">
        <f>+'Ark1'!AH208</f>
        <v>98.955052963068979</v>
      </c>
      <c r="W38" s="94">
        <f>+'Ark1'!AI208</f>
        <v>42.921557400515312</v>
      </c>
      <c r="X38" s="76">
        <f>+'Ark1'!Y208</f>
        <v>52.617605297615214</v>
      </c>
      <c r="Y38" s="53">
        <f>+'Ark1'!Z208</f>
        <v>1.8707949761571048</v>
      </c>
      <c r="Z38" s="53">
        <f>+'Ark1'!AA208</f>
        <v>2.298026475274459</v>
      </c>
      <c r="AA38" s="307">
        <f t="shared" si="1"/>
        <v>395.05258473036065</v>
      </c>
      <c r="AB38" s="76">
        <f t="shared" si="0"/>
        <v>2.9132610508757297</v>
      </c>
      <c r="AC38" s="43"/>
      <c r="AD38" s="2"/>
      <c r="AE38" s="5"/>
      <c r="AF38" s="5"/>
      <c r="AJ38" s="54"/>
      <c r="AK38" s="54"/>
      <c r="AL38" s="11"/>
      <c r="AM38" s="11"/>
      <c r="AN38" s="11"/>
    </row>
    <row r="39" spans="1:40" ht="21">
      <c r="A39" s="43"/>
      <c r="B39" s="51">
        <f>+'Ark1'!C209</f>
        <v>2018</v>
      </c>
      <c r="C39" s="51">
        <f>+'Ark1'!H209</f>
        <v>1</v>
      </c>
      <c r="D39" s="52" t="s">
        <v>76</v>
      </c>
      <c r="E39" s="51">
        <f>+'Ark1'!Q209</f>
        <v>5346</v>
      </c>
      <c r="F39" s="76">
        <f>+'Ark1'!R209</f>
        <v>19056</v>
      </c>
      <c r="G39" s="66">
        <f>+'Ark1'!AE209</f>
        <v>70.185260211410252</v>
      </c>
      <c r="H39" s="66"/>
      <c r="I39" s="66">
        <f>+'Ark1'!AF209</f>
        <v>70.659752900259591</v>
      </c>
      <c r="J39" s="375">
        <f>+'Ark1'!S209</f>
        <v>5.3358522250209885</v>
      </c>
      <c r="K39" s="375"/>
      <c r="L39" s="122"/>
      <c r="M39" s="114">
        <f>+'Ark1'!AR209</f>
        <v>189.58810444874277</v>
      </c>
      <c r="N39" s="114">
        <f>+'Ark1'!AS209</f>
        <v>32.10050170820665</v>
      </c>
      <c r="O39" s="43"/>
      <c r="P39" s="53">
        <f>+'Ark1'!T209</f>
        <v>7.4071683459277935</v>
      </c>
      <c r="Q39" s="307">
        <f>+'Ark1'!U209</f>
        <v>218.1653773089856</v>
      </c>
      <c r="R39" s="375"/>
      <c r="S39" s="76">
        <f>+'Ark1'!W209</f>
        <v>65.711586901763241</v>
      </c>
      <c r="T39" s="76">
        <f>+'Ark1'!X209</f>
        <v>0.50377833753148604</v>
      </c>
      <c r="U39" s="94">
        <f>+'Ark1'!AG209</f>
        <v>549.8018912529551</v>
      </c>
      <c r="V39" s="123">
        <f>+'Ark1'!AH209</f>
        <v>98.966204869857251</v>
      </c>
      <c r="W39" s="94">
        <f>+'Ark1'!AI209</f>
        <v>51.542821158690174</v>
      </c>
      <c r="X39" s="76">
        <f>+'Ark1'!Y209</f>
        <v>52.653820574177971</v>
      </c>
      <c r="Y39" s="53">
        <f>+'Ark1'!Z209</f>
        <v>1.8881194492322095</v>
      </c>
      <c r="Z39" s="53">
        <f>+'Ark1'!AA209</f>
        <v>2.2342341191745074</v>
      </c>
      <c r="AA39" s="307">
        <f t="shared" ref="AA39:AA65" si="2">1000*Q39/U39</f>
        <v>396.80725144797873</v>
      </c>
      <c r="AB39" s="76">
        <f t="shared" ref="AB39:AB40" si="3">+F39/E39</f>
        <v>3.5645342312008981</v>
      </c>
      <c r="AC39" s="43"/>
      <c r="AD39" s="2"/>
      <c r="AE39" s="5"/>
      <c r="AF39" s="5"/>
      <c r="AJ39" s="54"/>
      <c r="AK39" s="54"/>
      <c r="AL39" s="11"/>
      <c r="AM39" s="11"/>
      <c r="AN39" s="11"/>
    </row>
    <row r="40" spans="1:40">
      <c r="A40" s="43"/>
      <c r="B40" s="51">
        <f>+'Ark1'!C210</f>
        <v>2019</v>
      </c>
      <c r="C40" s="51">
        <f>+'Ark1'!H210</f>
        <v>1</v>
      </c>
      <c r="D40" s="52" t="s">
        <v>76</v>
      </c>
      <c r="E40" s="51">
        <f>+'Ark1'!Q210</f>
        <v>4983</v>
      </c>
      <c r="F40" s="76">
        <f>+'Ark1'!R210</f>
        <v>16461.5</v>
      </c>
      <c r="G40" s="66">
        <f>+'Ark1'!AE210</f>
        <v>69.057157839538561</v>
      </c>
      <c r="H40" s="66"/>
      <c r="I40" s="66">
        <f>+'Ark1'!AF210</f>
        <v>69.379997130795388</v>
      </c>
      <c r="J40" s="375">
        <f>+'Ark1'!S210</f>
        <v>5.378732193299518</v>
      </c>
      <c r="K40" s="375"/>
      <c r="L40" s="122"/>
      <c r="M40" s="114">
        <f>+'Ark1'!AR210</f>
        <v>193.8403859985614</v>
      </c>
      <c r="N40" s="114">
        <f>+'Ark1'!AS210</f>
        <v>30.404705571075606</v>
      </c>
      <c r="O40" s="43"/>
      <c r="P40" s="53">
        <f>+'Ark1'!T210</f>
        <v>7.760592898581538</v>
      </c>
      <c r="Q40" s="307">
        <f>+'Ark1'!U210</f>
        <v>223.67806943474096</v>
      </c>
      <c r="R40" s="375"/>
      <c r="S40" s="76">
        <f>+'Ark1'!W210</f>
        <v>73.389423807064986</v>
      </c>
      <c r="T40" s="76">
        <f>+'Ark1'!X210</f>
        <v>0.45560854114145122</v>
      </c>
      <c r="U40" s="94">
        <f>+'Ark1'!AG210</f>
        <v>552.12653917485045</v>
      </c>
      <c r="V40" s="123">
        <f>+'Ark1'!AH210</f>
        <v>100</v>
      </c>
      <c r="W40" s="94">
        <f>+'Ark1'!AI210</f>
        <v>49.876985693891811</v>
      </c>
      <c r="X40" s="76">
        <f>+'Ark1'!Y210</f>
        <v>51.385802719629375</v>
      </c>
      <c r="Y40" s="53">
        <f>+'Ark1'!Z210</f>
        <v>1.7503288818558349</v>
      </c>
      <c r="Z40" s="53">
        <f>+'Ark1'!AA210</f>
        <v>2.162961144363353</v>
      </c>
      <c r="AA40" s="307">
        <f t="shared" si="2"/>
        <v>405.12102491763284</v>
      </c>
      <c r="AB40" s="76">
        <f t="shared" si="3"/>
        <v>3.3035320088300222</v>
      </c>
      <c r="AC40" s="43"/>
      <c r="AD40" s="4"/>
      <c r="AE40" s="4"/>
      <c r="AF40" s="4"/>
      <c r="AG40" s="4"/>
      <c r="AH40" s="4"/>
    </row>
    <row r="41" spans="1:40">
      <c r="A41" s="43"/>
      <c r="B41" s="51">
        <f>+'Ark1'!C211</f>
        <v>2020</v>
      </c>
      <c r="C41" s="51">
        <f>+'Ark1'!H211</f>
        <v>1</v>
      </c>
      <c r="D41" s="52" t="s">
        <v>76</v>
      </c>
      <c r="E41" s="51">
        <f>+'Ark1'!Q211</f>
        <v>4820</v>
      </c>
      <c r="F41" s="76">
        <f>+'Ark1'!R211</f>
        <v>17336</v>
      </c>
      <c r="G41" s="66">
        <f>+'Ark1'!AE211</f>
        <v>67.960940492230705</v>
      </c>
      <c r="H41" s="66"/>
      <c r="I41" s="66">
        <f>+'Ark1'!AF211</f>
        <v>68.192246424700002</v>
      </c>
      <c r="J41" s="375">
        <f>+'Ark1'!S211</f>
        <v>5.5147092754960756</v>
      </c>
      <c r="K41" s="375"/>
      <c r="L41" s="122"/>
      <c r="M41" s="114">
        <f>+'Ark1'!AR211</f>
        <v>193.93456221198156</v>
      </c>
      <c r="N41" s="114">
        <f>+'Ark1'!AS211</f>
        <v>30.75047314576663</v>
      </c>
      <c r="O41" s="43"/>
      <c r="P41" s="53">
        <f>+'Ark1'!T211</f>
        <v>7.7875519150899875</v>
      </c>
      <c r="Q41" s="307">
        <f>+'Ark1'!U211</f>
        <v>226.2382089293954</v>
      </c>
      <c r="R41" s="375"/>
      <c r="S41" s="76">
        <f>+'Ark1'!W211</f>
        <v>75.259575449930779</v>
      </c>
      <c r="T41" s="76">
        <f>+'Ark1'!X211</f>
        <v>0.50761421319796951</v>
      </c>
      <c r="U41" s="94">
        <f>+'Ark1'!AG211</f>
        <v>549.3302535081134</v>
      </c>
      <c r="V41" s="123">
        <f>+'Ark1'!AH211</f>
        <v>100</v>
      </c>
      <c r="W41" s="94">
        <f>+'Ark1'!AI211</f>
        <v>54.724273188740192</v>
      </c>
      <c r="X41" s="76">
        <f>+'Ark1'!Y211</f>
        <v>50.815676708209693</v>
      </c>
      <c r="Y41" s="53">
        <f>+'Ark1'!Z211</f>
        <v>1.7629187137392996</v>
      </c>
      <c r="Z41" s="53">
        <f>+'Ark1'!AA211</f>
        <v>2.046310761082669</v>
      </c>
      <c r="AA41" s="307">
        <f t="shared" ref="AA41" si="4">1000*Q41/U41</f>
        <v>411.84370874278443</v>
      </c>
      <c r="AB41" s="76">
        <f t="shared" ref="AB41" si="5">+F41/E41</f>
        <v>3.5966804979253113</v>
      </c>
      <c r="AC41" s="43"/>
      <c r="AD41" s="4"/>
      <c r="AE41" s="4"/>
      <c r="AF41" s="4"/>
      <c r="AG41" s="4"/>
      <c r="AH41" s="4"/>
    </row>
    <row r="42" spans="1:40">
      <c r="A42" s="43"/>
      <c r="B42" s="51">
        <f>+'Ark1'!C212</f>
        <v>2021</v>
      </c>
      <c r="C42" s="51">
        <f>+'Ark1'!H212</f>
        <v>1</v>
      </c>
      <c r="D42" s="52" t="s">
        <v>76</v>
      </c>
      <c r="E42" s="51">
        <f>+'Ark1'!Q212</f>
        <v>4789</v>
      </c>
      <c r="F42" s="76">
        <f>+'Ark1'!R212</f>
        <v>18763</v>
      </c>
      <c r="G42" s="66">
        <f>+'Ark1'!AE212</f>
        <v>66.460021797952038</v>
      </c>
      <c r="H42" s="66"/>
      <c r="I42" s="66">
        <f>+'Ark1'!AF212</f>
        <v>66.638552756693798</v>
      </c>
      <c r="J42" s="375">
        <f>+'Ark1'!S212</f>
        <v>5.8054149123274517</v>
      </c>
      <c r="K42" s="375"/>
      <c r="L42" s="122"/>
      <c r="M42" s="114">
        <f>+'Ark1'!AR212</f>
        <v>194.00798561531545</v>
      </c>
      <c r="N42" s="114">
        <f>+'Ark1'!AS212</f>
        <v>31.309127450005683</v>
      </c>
      <c r="O42" s="43"/>
      <c r="P42" s="53">
        <f>+'Ark1'!T212</f>
        <v>8.0216916271385177</v>
      </c>
      <c r="Q42" s="307">
        <f>+'Ark1'!U212</f>
        <v>230.18436710547235</v>
      </c>
      <c r="R42" s="375"/>
      <c r="S42" s="76">
        <f>+'Ark1'!W212</f>
        <v>78.71875499653575</v>
      </c>
      <c r="T42" s="76">
        <f>+'Ark1'!X212</f>
        <v>0.54362308799232528</v>
      </c>
      <c r="U42" s="94">
        <f>+'Ark1'!AG212</f>
        <v>546.25655350236354</v>
      </c>
      <c r="V42" s="123">
        <f>+'Ark1'!AH212</f>
        <v>95.720300591589819</v>
      </c>
      <c r="W42" s="94">
        <f>+'Ark1'!AI212</f>
        <v>59.926450993977497</v>
      </c>
      <c r="X42" s="76">
        <f>+'Ark1'!Y212</f>
        <v>48.501257975514449</v>
      </c>
      <c r="Y42" s="53">
        <f>+'Ark1'!Z212</f>
        <v>1.7218908372706463</v>
      </c>
      <c r="Z42" s="53">
        <f>+'Ark1'!AA212</f>
        <v>2.0214193262959101</v>
      </c>
      <c r="AA42" s="307">
        <f t="shared" ref="AA42" si="6">1000*Q42/U42</f>
        <v>421.38509026505687</v>
      </c>
      <c r="AB42" s="76">
        <f t="shared" ref="AB42" si="7">+F42/E42</f>
        <v>3.9179369388181247</v>
      </c>
      <c r="AC42" s="43"/>
      <c r="AD42" s="4"/>
      <c r="AE42" s="4"/>
      <c r="AF42" s="4"/>
      <c r="AG42" s="4"/>
      <c r="AH42" s="4"/>
    </row>
    <row r="43" spans="1:40">
      <c r="A43" s="43"/>
      <c r="B43" s="51">
        <f>+'Ark1'!C213</f>
        <v>2022</v>
      </c>
      <c r="C43" s="51">
        <f>+'Ark1'!H213</f>
        <v>1</v>
      </c>
      <c r="D43" s="52" t="s">
        <v>76</v>
      </c>
      <c r="E43" s="51">
        <f>+'Ark1'!Q213</f>
        <v>5067</v>
      </c>
      <c r="F43" s="76">
        <f>+'Ark1'!R213</f>
        <v>22259</v>
      </c>
      <c r="G43" s="66">
        <f>+'Ark1'!AE213</f>
        <v>66.095554829705748</v>
      </c>
      <c r="H43" s="66"/>
      <c r="I43" s="66">
        <f>+'Ark1'!AF213</f>
        <v>66.316087975988012</v>
      </c>
      <c r="J43" s="375">
        <f>+'Ark1'!S213</f>
        <v>5.7486604529695162</v>
      </c>
      <c r="K43" s="375"/>
      <c r="L43" s="122"/>
      <c r="M43" s="114">
        <f>+'Ark1'!AR213</f>
        <v>194.62717720560397</v>
      </c>
      <c r="N43" s="114">
        <f>+'Ark1'!AS213</f>
        <v>31.141989453562473</v>
      </c>
      <c r="O43" s="43"/>
      <c r="P43" s="53">
        <f>+'Ark1'!T213</f>
        <v>7.8812615121973133</v>
      </c>
      <c r="Q43" s="307">
        <f>+'Ark1'!U213</f>
        <v>230.97053191967339</v>
      </c>
      <c r="R43" s="375"/>
      <c r="S43" s="76">
        <f>+'Ark1'!W213</f>
        <v>77.123860011680662</v>
      </c>
      <c r="T43" s="76">
        <f>+'Ark1'!X213</f>
        <v>0.64692933195561364</v>
      </c>
      <c r="U43" s="94">
        <f>+'Ark1'!AG213</f>
        <v>543.95588792124204</v>
      </c>
      <c r="V43" s="123">
        <f>+'Ark1'!AH213</f>
        <v>90.40837414079698</v>
      </c>
      <c r="W43" s="94">
        <f>+'Ark1'!AI213</f>
        <v>56.350240352217106</v>
      </c>
      <c r="X43" s="76">
        <f>+'Ark1'!Y213</f>
        <v>50.338158741251107</v>
      </c>
      <c r="Y43" s="53">
        <f>+'Ark1'!Z213</f>
        <v>1.6726684248192061</v>
      </c>
      <c r="Z43" s="53">
        <f>+'Ark1'!AA213</f>
        <v>1.9888856705137712</v>
      </c>
      <c r="AA43" s="307">
        <f t="shared" ref="AA43" si="8">1000*Q43/U43</f>
        <v>424.6126148249636</v>
      </c>
      <c r="AB43" s="76">
        <f t="shared" ref="AB43" si="9">+F43/E43</f>
        <v>4.3929346753503058</v>
      </c>
      <c r="AC43" s="43"/>
      <c r="AD43" s="4"/>
      <c r="AE43" s="4"/>
      <c r="AF43" s="4"/>
      <c r="AG43" s="4"/>
      <c r="AH43" s="4"/>
    </row>
    <row r="44" spans="1:40" s="503" customFormat="1">
      <c r="A44" s="43"/>
      <c r="B44" s="51">
        <f>+'Ark1'!C214</f>
        <v>2023</v>
      </c>
      <c r="C44" s="51">
        <f>+'Ark1'!H214</f>
        <v>1</v>
      </c>
      <c r="D44" s="52" t="s">
        <v>76</v>
      </c>
      <c r="E44" s="51">
        <f>+'Ark1'!Q214</f>
        <v>5118</v>
      </c>
      <c r="F44" s="76">
        <f>+'Ark1'!R214</f>
        <v>25102</v>
      </c>
      <c r="G44" s="66">
        <f>+'Ark1'!AE214</f>
        <v>65.388522753913875</v>
      </c>
      <c r="H44" s="66"/>
      <c r="I44" s="66">
        <f>+'Ark1'!AF214</f>
        <v>65.804054125761908</v>
      </c>
      <c r="J44" s="375">
        <f>+'Ark1'!S214</f>
        <v>5.6790812664486801</v>
      </c>
      <c r="K44" s="375"/>
      <c r="L44" s="122"/>
      <c r="M44" s="114">
        <f>+'Ark1'!AR214</f>
        <v>194.05690719940321</v>
      </c>
      <c r="N44" s="114">
        <f>+'Ark1'!AS214</f>
        <v>30.855026726725654</v>
      </c>
      <c r="O44" s="43"/>
      <c r="P44" s="53">
        <f>+'Ark1'!T214</f>
        <v>7.9387299816747676</v>
      </c>
      <c r="Q44" s="307">
        <f>+'Ark1'!U214</f>
        <v>227.49679706796192</v>
      </c>
      <c r="R44" s="375"/>
      <c r="S44" s="76">
        <f>+'Ark1'!W214</f>
        <v>77.993785355748514</v>
      </c>
      <c r="T44" s="76">
        <f>+'Ark1'!X214</f>
        <v>0.6613018882957532</v>
      </c>
      <c r="U44" s="94">
        <f>+'Ark1'!AG214</f>
        <v>543.05267957060551</v>
      </c>
      <c r="V44" s="123">
        <f>+'Ark1'!AH214</f>
        <v>95.733407696597894</v>
      </c>
      <c r="W44" s="94">
        <f>+'Ark1'!AI214</f>
        <v>58.214484901601445</v>
      </c>
      <c r="X44" s="76">
        <f>+'Ark1'!Y214</f>
        <v>51.68588791518151</v>
      </c>
      <c r="Y44" s="53">
        <f>+'Ark1'!Z214</f>
        <v>1.6968853592807911</v>
      </c>
      <c r="Z44" s="53">
        <f>+'Ark1'!AA214</f>
        <v>1.9987424011196699</v>
      </c>
      <c r="AA44" s="307">
        <f t="shared" ref="AA44:AA45" si="10">1000*Q44/U44</f>
        <v>418.92215180274002</v>
      </c>
      <c r="AB44" s="76">
        <f t="shared" ref="AB44:AB45" si="11">+F44/E44</f>
        <v>4.9046502540054711</v>
      </c>
      <c r="AC44" s="43"/>
      <c r="AD44" s="4"/>
      <c r="AE44" s="4"/>
      <c r="AF44" s="4"/>
      <c r="AG44" s="4"/>
      <c r="AH44" s="4"/>
    </row>
    <row r="45" spans="1:40">
      <c r="A45" s="43"/>
      <c r="B45" s="91">
        <f>+'Ark1'!C215</f>
        <v>2024</v>
      </c>
      <c r="C45" s="91">
        <f>+'Ark1'!H215</f>
        <v>1</v>
      </c>
      <c r="D45" s="91" t="s">
        <v>76</v>
      </c>
      <c r="E45" s="91">
        <f>+'Ark1'!Q215</f>
        <v>4917</v>
      </c>
      <c r="F45" s="115">
        <f>+'Ark1'!R215</f>
        <v>24533</v>
      </c>
      <c r="G45" s="114">
        <f>+'Ark1'!AE215</f>
        <v>66.539191754814226</v>
      </c>
      <c r="H45" s="114"/>
      <c r="I45" s="114">
        <f>+'Ark1'!AF215</f>
        <v>66.911560419207078</v>
      </c>
      <c r="J45" s="113">
        <f>+'Ark1'!S215</f>
        <v>5.7840241514360304</v>
      </c>
      <c r="K45" s="113"/>
      <c r="L45" s="505"/>
      <c r="M45" s="114">
        <f>+'Ark1'!AR215</f>
        <v>193.37836436687255</v>
      </c>
      <c r="N45" s="114">
        <f>+'Ark1'!AS215</f>
        <v>31.074069659491911</v>
      </c>
      <c r="O45" s="91"/>
      <c r="P45" s="113">
        <f>+'Ark1'!T215</f>
        <v>7.8339787225369939</v>
      </c>
      <c r="Q45" s="115">
        <f>+'Ark1'!U215</f>
        <v>227.09287490319139</v>
      </c>
      <c r="R45" s="113"/>
      <c r="S45" s="115">
        <f>+'Ark1'!W215</f>
        <v>76.346146007418582</v>
      </c>
      <c r="T45" s="115">
        <f>+'Ark1'!X215</f>
        <v>0.63995434720580457</v>
      </c>
      <c r="U45" s="115">
        <f>+'Ark1'!AG215</f>
        <v>539.38406704972567</v>
      </c>
      <c r="V45" s="114">
        <f>+'Ark1'!AH215</f>
        <v>93.987690050136564</v>
      </c>
      <c r="W45" s="115">
        <f>+'Ark1'!AI215</f>
        <v>60.176089349040048</v>
      </c>
      <c r="X45" s="115">
        <f>+'Ark1'!Y215</f>
        <v>50.522986416720862</v>
      </c>
      <c r="Y45" s="113">
        <f>+'Ark1'!Z215</f>
        <v>1.674217101456583</v>
      </c>
      <c r="Z45" s="113">
        <f>+'Ark1'!AA215</f>
        <v>2.0028797119296766</v>
      </c>
      <c r="AA45" s="115">
        <f t="shared" si="10"/>
        <v>421.02258627201115</v>
      </c>
      <c r="AB45" s="115">
        <f t="shared" si="11"/>
        <v>4.9894244458002843</v>
      </c>
      <c r="AC45" s="43"/>
      <c r="AD45" s="4"/>
      <c r="AE45" s="4"/>
      <c r="AF45" s="4"/>
      <c r="AG45" s="4"/>
      <c r="AH45" s="4"/>
    </row>
    <row r="46" spans="1:40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122"/>
      <c r="M46" s="49"/>
      <c r="N46" s="49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"/>
      <c r="AE46" s="4"/>
      <c r="AF46" s="4"/>
      <c r="AG46" s="4"/>
      <c r="AH46" s="4"/>
    </row>
    <row r="47" spans="1:40">
      <c r="A47" s="43"/>
      <c r="B47">
        <f>+'Ark1'!C216</f>
        <v>1996</v>
      </c>
      <c r="C47">
        <f>+'Ark1'!H216</f>
        <v>2</v>
      </c>
      <c r="D47" s="3" t="s">
        <v>9</v>
      </c>
      <c r="E47">
        <f>+'Ark1'!Q216</f>
        <v>3521</v>
      </c>
      <c r="F47" s="11">
        <f>+'Ark1'!R216</f>
        <v>6977</v>
      </c>
      <c r="G47" s="67">
        <f>+'Ark1'!AE216</f>
        <v>30.443651754644328</v>
      </c>
      <c r="I47" s="67">
        <f>+'Ark1'!AF216</f>
        <v>29.819163674722144</v>
      </c>
      <c r="J47" s="375">
        <f>+'Ark1'!S216</f>
        <v>3.556972910993264</v>
      </c>
      <c r="K47" s="375"/>
      <c r="L47" s="122"/>
      <c r="M47" s="5"/>
      <c r="N47" s="5"/>
      <c r="O47" s="43"/>
      <c r="P47" s="1">
        <f>+'Ark1'!T216</f>
        <v>6.608427690984664</v>
      </c>
      <c r="Q47" s="372">
        <f>+'Ark1'!U216</f>
        <v>197.55834886054137</v>
      </c>
      <c r="R47" s="375"/>
      <c r="S47" s="11">
        <f>+'Ark1'!W216</f>
        <v>47.398595384835907</v>
      </c>
      <c r="T47" s="11">
        <f>+'Ark1'!X216</f>
        <v>0.38698581052028069</v>
      </c>
      <c r="U47" s="237"/>
      <c r="V47" s="412"/>
      <c r="W47" s="237"/>
      <c r="X47" s="11">
        <f>+'Ark1'!Y216</f>
        <v>51.55701068761941</v>
      </c>
      <c r="Y47" s="1">
        <f>+'Ark1'!Z216</f>
        <v>1.3022345944266618</v>
      </c>
      <c r="Z47" s="1">
        <f>+'Ark1'!AA216</f>
        <v>2.7488589480586625</v>
      </c>
      <c r="AA47" s="115"/>
      <c r="AB47" s="11">
        <f t="shared" ref="AB47:AB65" si="12">+F47/E47</f>
        <v>1.9815393354160751</v>
      </c>
      <c r="AC47" s="43"/>
      <c r="AD47" s="4"/>
      <c r="AE47" s="16"/>
      <c r="AF47" s="16"/>
      <c r="AG47" s="13"/>
      <c r="AH47" s="19"/>
    </row>
    <row r="48" spans="1:40">
      <c r="A48" s="43"/>
      <c r="B48">
        <f>+'Ark1'!C217</f>
        <v>1997</v>
      </c>
      <c r="C48">
        <f>+'Ark1'!H217</f>
        <v>2</v>
      </c>
      <c r="D48" s="3" t="s">
        <v>9</v>
      </c>
      <c r="E48">
        <f>+'Ark1'!Q217</f>
        <v>3585</v>
      </c>
      <c r="F48" s="11">
        <f>+'Ark1'!R217</f>
        <v>7046</v>
      </c>
      <c r="G48" s="67">
        <f>+'Ark1'!AE217</f>
        <v>29.549171734116172</v>
      </c>
      <c r="I48" s="67">
        <f>+'Ark1'!AF217</f>
        <v>29.067464097958741</v>
      </c>
      <c r="J48" s="375">
        <f>+'Ark1'!S217</f>
        <v>3.3827703661651993</v>
      </c>
      <c r="K48" s="375"/>
      <c r="L48" s="122"/>
      <c r="M48" s="5"/>
      <c r="N48" s="5"/>
      <c r="O48" s="43"/>
      <c r="P48" s="1">
        <f>+'Ark1'!T217</f>
        <v>6.67442520579052</v>
      </c>
      <c r="Q48" s="372">
        <f>+'Ark1'!U217</f>
        <v>197.46027533352185</v>
      </c>
      <c r="R48" s="375"/>
      <c r="S48" s="11">
        <f>+'Ark1'!W217</f>
        <v>49.858075503831955</v>
      </c>
      <c r="T48" s="11">
        <f>+'Ark1'!X217</f>
        <v>0.29804144195288101</v>
      </c>
      <c r="U48" s="237"/>
      <c r="V48" s="412"/>
      <c r="W48" s="237"/>
      <c r="X48" s="11">
        <f>+'Ark1'!Y217</f>
        <v>49.831921855972439</v>
      </c>
      <c r="Y48" s="1">
        <f>+'Ark1'!Z217</f>
        <v>1.2841236886716227</v>
      </c>
      <c r="Z48" s="1">
        <f>+'Ark1'!AA217</f>
        <v>2.5520728253050393</v>
      </c>
      <c r="AA48" s="115"/>
      <c r="AB48" s="11">
        <f t="shared" si="12"/>
        <v>1.9654114365411437</v>
      </c>
      <c r="AC48" s="43"/>
      <c r="AD48" s="4"/>
      <c r="AE48" s="16"/>
      <c r="AF48" s="16"/>
      <c r="AG48" s="13"/>
      <c r="AH48" s="19"/>
    </row>
    <row r="49" spans="1:34">
      <c r="A49" s="43"/>
      <c r="B49">
        <f>+'Ark1'!C218</f>
        <v>1998</v>
      </c>
      <c r="C49">
        <f>+'Ark1'!H218</f>
        <v>2</v>
      </c>
      <c r="D49" s="3" t="s">
        <v>9</v>
      </c>
      <c r="E49">
        <f>+'Ark1'!Q218</f>
        <v>3572</v>
      </c>
      <c r="F49" s="11">
        <f>+'Ark1'!R218</f>
        <v>7047.75</v>
      </c>
      <c r="G49" s="67">
        <f>+'Ark1'!AE218</f>
        <v>28.965240888961961</v>
      </c>
      <c r="I49" s="67">
        <f>+'Ark1'!AF218</f>
        <v>28.613947572868753</v>
      </c>
      <c r="J49" s="375">
        <f>+'Ark1'!S218</f>
        <v>3.4486183533751902</v>
      </c>
      <c r="K49" s="375"/>
      <c r="L49" s="122"/>
      <c r="M49" s="5"/>
      <c r="N49" s="5"/>
      <c r="O49" s="43"/>
      <c r="P49" s="1">
        <f>+'Ark1'!T218</f>
        <v>7.0907736511652635</v>
      </c>
      <c r="Q49" s="372">
        <f>+'Ark1'!U218</f>
        <v>200.69047568372881</v>
      </c>
      <c r="R49" s="375"/>
      <c r="S49" s="11">
        <f>+'Ark1'!W218</f>
        <v>56.84083572771452</v>
      </c>
      <c r="T49" s="11">
        <f>+'Ark1'!X218</f>
        <v>0.26958958532865096</v>
      </c>
      <c r="U49" s="237"/>
      <c r="V49" s="412"/>
      <c r="W49" s="237"/>
      <c r="X49" s="11">
        <f>+'Ark1'!Y218</f>
        <v>49.626749593537717</v>
      </c>
      <c r="Y49" s="1">
        <f>+'Ark1'!Z218</f>
        <v>1.2840561133894421</v>
      </c>
      <c r="Z49" s="1">
        <f>+'Ark1'!AA218</f>
        <v>2.5795196892174914</v>
      </c>
      <c r="AA49" s="115"/>
      <c r="AB49" s="11">
        <f t="shared" si="12"/>
        <v>1.9730543113101904</v>
      </c>
      <c r="AC49" s="43"/>
      <c r="AD49" s="4"/>
      <c r="AE49" s="16"/>
      <c r="AF49" s="16"/>
      <c r="AG49" s="5"/>
      <c r="AH49" s="19"/>
    </row>
    <row r="50" spans="1:34">
      <c r="A50" s="43"/>
      <c r="B50">
        <f>+'Ark1'!C219</f>
        <v>1999</v>
      </c>
      <c r="C50">
        <f>+'Ark1'!H219</f>
        <v>2</v>
      </c>
      <c r="D50" s="3" t="s">
        <v>9</v>
      </c>
      <c r="E50">
        <f>+'Ark1'!Q219</f>
        <v>3892</v>
      </c>
      <c r="F50" s="11">
        <f>+'Ark1'!R219</f>
        <v>8087.75</v>
      </c>
      <c r="G50" s="67">
        <f>+'Ark1'!AE219</f>
        <v>28.562725691532101</v>
      </c>
      <c r="I50" s="67">
        <f>+'Ark1'!AF219</f>
        <v>28.136502939431779</v>
      </c>
      <c r="J50" s="375">
        <f>+'Ark1'!S219</f>
        <v>3.4140521158542247</v>
      </c>
      <c r="K50" s="375"/>
      <c r="L50" s="122"/>
      <c r="M50" s="5"/>
      <c r="N50" s="5"/>
      <c r="O50" s="43"/>
      <c r="P50" s="1">
        <f>+'Ark1'!T219</f>
        <v>6.9315940774628313</v>
      </c>
      <c r="Q50" s="372">
        <f>+'Ark1'!U219</f>
        <v>198.96606596395796</v>
      </c>
      <c r="R50" s="375"/>
      <c r="S50" s="11">
        <f>+'Ark1'!W219</f>
        <v>55.417143210410799</v>
      </c>
      <c r="T50" s="11">
        <f>+'Ark1'!X219</f>
        <v>0.23492318630026895</v>
      </c>
      <c r="U50" s="237"/>
      <c r="V50" s="412"/>
      <c r="W50" s="237"/>
      <c r="X50" s="11">
        <f>+'Ark1'!Y219</f>
        <v>49.555476839176755</v>
      </c>
      <c r="Y50" s="1">
        <f>+'Ark1'!Z219</f>
        <v>1.2412193147912991</v>
      </c>
      <c r="Z50" s="1">
        <f>+'Ark1'!AA219</f>
        <v>2.5706764505026367</v>
      </c>
      <c r="AA50" s="115"/>
      <c r="AB50" s="11">
        <f t="shared" si="12"/>
        <v>2.0780447070914696</v>
      </c>
      <c r="AC50" s="43"/>
      <c r="AD50" s="4"/>
      <c r="AE50" s="16"/>
      <c r="AF50" s="16"/>
      <c r="AG50" s="5"/>
      <c r="AH50" s="19"/>
    </row>
    <row r="51" spans="1:34">
      <c r="A51" s="43"/>
      <c r="B51">
        <f>+'Ark1'!C220</f>
        <v>2000</v>
      </c>
      <c r="C51">
        <f>+'Ark1'!H220</f>
        <v>2</v>
      </c>
      <c r="D51" s="3" t="s">
        <v>9</v>
      </c>
      <c r="E51">
        <f>+'Ark1'!Q220</f>
        <v>3847</v>
      </c>
      <c r="F51" s="11">
        <f>+'Ark1'!R220</f>
        <v>9563</v>
      </c>
      <c r="G51" s="67">
        <f>+'Ark1'!AE220</f>
        <v>30.144370192913868</v>
      </c>
      <c r="I51" s="67">
        <f>+'Ark1'!AF220</f>
        <v>29.729357214041048</v>
      </c>
      <c r="J51" s="375">
        <f>+'Ark1'!S220</f>
        <v>3.5581930356582663</v>
      </c>
      <c r="K51" s="375"/>
      <c r="L51" s="122"/>
      <c r="M51" s="5"/>
      <c r="N51" s="5"/>
      <c r="O51" s="43"/>
      <c r="P51" s="1">
        <f>+'Ark1'!T220</f>
        <v>7.0204956603576294</v>
      </c>
      <c r="Q51" s="372">
        <f>+'Ark1'!U220</f>
        <v>198.82335041305055</v>
      </c>
      <c r="R51" s="375"/>
      <c r="S51" s="11">
        <f>+'Ark1'!W220</f>
        <v>56.007529018090551</v>
      </c>
      <c r="T51" s="11">
        <f>+'Ark1'!X220</f>
        <v>0.2718812088256824</v>
      </c>
      <c r="U51" s="237"/>
      <c r="V51" s="412"/>
      <c r="W51" s="237"/>
      <c r="X51" s="11">
        <f>+'Ark1'!Y220</f>
        <v>50.653523089983281</v>
      </c>
      <c r="Y51" s="1">
        <f>+'Ark1'!Z220</f>
        <v>1.3131612659015492</v>
      </c>
      <c r="Z51" s="1">
        <f>+'Ark1'!AA220</f>
        <v>2.5747424405996542</v>
      </c>
      <c r="AA51" s="115"/>
      <c r="AB51" s="11">
        <f t="shared" si="12"/>
        <v>2.4858331167143231</v>
      </c>
      <c r="AC51" s="43"/>
      <c r="AD51" s="4"/>
      <c r="AE51" s="16"/>
      <c r="AF51" s="16"/>
      <c r="AG51" s="5"/>
      <c r="AH51" s="19"/>
    </row>
    <row r="52" spans="1:34">
      <c r="A52" s="43"/>
      <c r="B52">
        <f>+'Ark1'!C221</f>
        <v>2001</v>
      </c>
      <c r="C52">
        <f>+'Ark1'!H221</f>
        <v>2</v>
      </c>
      <c r="D52" s="3" t="s">
        <v>9</v>
      </c>
      <c r="E52">
        <f>+'Ark1'!Q221</f>
        <v>3664</v>
      </c>
      <c r="F52" s="11">
        <f>+'Ark1'!R221</f>
        <v>9034</v>
      </c>
      <c r="G52" s="67">
        <f>+'Ark1'!AE221</f>
        <v>28.7633723892002</v>
      </c>
      <c r="I52" s="67">
        <f>+'Ark1'!AF221</f>
        <v>28.439113072250993</v>
      </c>
      <c r="J52" s="375">
        <f>+'Ark1'!S221</f>
        <v>3.6566305069736553</v>
      </c>
      <c r="K52" s="375"/>
      <c r="L52" s="122"/>
      <c r="M52" s="5"/>
      <c r="N52" s="5"/>
      <c r="O52" s="43"/>
      <c r="P52" s="1">
        <f>+'Ark1'!T221</f>
        <v>7.0399601505423934</v>
      </c>
      <c r="Q52" s="372">
        <f>+'Ark1'!U221</f>
        <v>202.45128403807811</v>
      </c>
      <c r="R52" s="375"/>
      <c r="S52" s="11">
        <f>+'Ark1'!W221</f>
        <v>56.619437679876015</v>
      </c>
      <c r="T52" s="11">
        <f>+'Ark1'!X221</f>
        <v>0.4649103387203895</v>
      </c>
      <c r="U52" s="237"/>
      <c r="V52" s="412"/>
      <c r="W52" s="237"/>
      <c r="X52" s="11">
        <f>+'Ark1'!Y221</f>
        <v>51.145917599598064</v>
      </c>
      <c r="Y52" s="1">
        <f>+'Ark1'!Z221</f>
        <v>1.3351760682108187</v>
      </c>
      <c r="Z52" s="1">
        <f>+'Ark1'!AA221</f>
        <v>2.620160220712958</v>
      </c>
      <c r="AA52" s="115"/>
      <c r="AB52" s="11">
        <f t="shared" si="12"/>
        <v>2.4656113537117905</v>
      </c>
      <c r="AC52" s="43"/>
      <c r="AD52" s="4"/>
      <c r="AE52" s="16"/>
      <c r="AF52" s="16"/>
      <c r="AG52" s="5"/>
      <c r="AH52" s="19"/>
    </row>
    <row r="53" spans="1:34">
      <c r="A53" s="43"/>
      <c r="B53">
        <f>+'Ark1'!C222</f>
        <v>2002</v>
      </c>
      <c r="C53">
        <f>+'Ark1'!H222</f>
        <v>2</v>
      </c>
      <c r="D53" s="3" t="s">
        <v>9</v>
      </c>
      <c r="E53">
        <f>+'Ark1'!Q222</f>
        <v>3346</v>
      </c>
      <c r="F53" s="11">
        <f>+'Ark1'!R222</f>
        <v>8521</v>
      </c>
      <c r="G53" s="67">
        <f>+'Ark1'!AE222</f>
        <v>27.791911285061985</v>
      </c>
      <c r="I53" s="67">
        <f>+'Ark1'!AF222</f>
        <v>27.598878732159843</v>
      </c>
      <c r="J53" s="375">
        <f>+'Ark1'!S222</f>
        <v>3.5633141650041078</v>
      </c>
      <c r="K53" s="375"/>
      <c r="L53" s="122"/>
      <c r="M53" s="5"/>
      <c r="N53" s="5"/>
      <c r="O53" s="43"/>
      <c r="P53" s="1">
        <f>+'Ark1'!T222</f>
        <v>6.9497711536204685</v>
      </c>
      <c r="Q53" s="372">
        <f>+'Ark1'!U222</f>
        <v>203.09822790752312</v>
      </c>
      <c r="R53" s="375"/>
      <c r="S53" s="11">
        <f>+'Ark1'!W222</f>
        <v>53.784767046121345</v>
      </c>
      <c r="T53" s="11">
        <f>+'Ark1'!X222</f>
        <v>0.48116418260767513</v>
      </c>
      <c r="U53" s="237"/>
      <c r="V53" s="412"/>
      <c r="W53" s="237"/>
      <c r="X53" s="11">
        <f>+'Ark1'!Y222</f>
        <v>51.373727601929048</v>
      </c>
      <c r="Y53" s="1">
        <f>+'Ark1'!Z222</f>
        <v>1.3513280687332576</v>
      </c>
      <c r="Z53" s="1">
        <f>+'Ark1'!AA222</f>
        <v>2.6914326395180264</v>
      </c>
      <c r="AA53" s="115"/>
      <c r="AB53" s="11">
        <f t="shared" si="12"/>
        <v>2.546622833233712</v>
      </c>
      <c r="AC53" s="43"/>
      <c r="AD53" s="4"/>
      <c r="AE53" s="16"/>
      <c r="AF53" s="16"/>
      <c r="AG53" s="5"/>
      <c r="AH53" s="19"/>
    </row>
    <row r="54" spans="1:34">
      <c r="A54" s="43"/>
      <c r="B54">
        <f>+'Ark1'!C223</f>
        <v>2003</v>
      </c>
      <c r="C54">
        <f>+'Ark1'!H223</f>
        <v>2</v>
      </c>
      <c r="D54" s="3" t="s">
        <v>9</v>
      </c>
      <c r="E54">
        <f>+'Ark1'!Q223</f>
        <v>3279</v>
      </c>
      <c r="F54" s="11">
        <f>+'Ark1'!R223</f>
        <v>8190</v>
      </c>
      <c r="G54" s="67">
        <f>+'Ark1'!AE223</f>
        <v>27.929341154003534</v>
      </c>
      <c r="I54" s="67">
        <f>+'Ark1'!AF223</f>
        <v>27.654530398524798</v>
      </c>
      <c r="J54" s="375">
        <f>+'Ark1'!S223</f>
        <v>3.6896214896214894</v>
      </c>
      <c r="K54" s="375"/>
      <c r="L54" s="122"/>
      <c r="M54" s="5"/>
      <c r="N54" s="5"/>
      <c r="O54" s="43"/>
      <c r="P54" s="1">
        <f>+'Ark1'!T223</f>
        <v>6.9780219780219772</v>
      </c>
      <c r="Q54" s="372">
        <f>+'Ark1'!U223</f>
        <v>206.14130647130563</v>
      </c>
      <c r="R54" s="375"/>
      <c r="S54" s="11">
        <f>+'Ark1'!W223</f>
        <v>53.638583638583661</v>
      </c>
      <c r="T54" s="11">
        <f>+'Ark1'!X223</f>
        <v>0.6715506715506715</v>
      </c>
      <c r="U54" s="237"/>
      <c r="V54" s="412"/>
      <c r="W54" s="237"/>
      <c r="X54" s="11">
        <f>+'Ark1'!Y223</f>
        <v>52.487898222655431</v>
      </c>
      <c r="Y54" s="1">
        <f>+'Ark1'!Z223</f>
        <v>1.4187398244402405</v>
      </c>
      <c r="Z54" s="1">
        <f>+'Ark1'!AA223</f>
        <v>2.7223590098059343</v>
      </c>
      <c r="AA54" s="115"/>
      <c r="AB54" s="11">
        <f t="shared" si="12"/>
        <v>2.4977127172918574</v>
      </c>
      <c r="AC54" s="43"/>
      <c r="AD54" s="4"/>
      <c r="AE54" s="16"/>
      <c r="AF54" s="16"/>
      <c r="AG54" s="5"/>
      <c r="AH54" s="19"/>
    </row>
    <row r="55" spans="1:34">
      <c r="A55" s="43"/>
      <c r="B55">
        <f>+'Ark1'!C224</f>
        <v>2004</v>
      </c>
      <c r="C55">
        <f>+'Ark1'!H224</f>
        <v>2</v>
      </c>
      <c r="D55" s="3" t="s">
        <v>9</v>
      </c>
      <c r="E55">
        <f>+'Ark1'!Q224</f>
        <v>3252</v>
      </c>
      <c r="F55" s="11">
        <f>+'Ark1'!R224</f>
        <v>8214</v>
      </c>
      <c r="G55" s="67">
        <f>+'Ark1'!AE224</f>
        <v>29.239641178983341</v>
      </c>
      <c r="I55" s="67">
        <f>+'Ark1'!AF224</f>
        <v>28.883385294814222</v>
      </c>
      <c r="J55" s="375">
        <f>+'Ark1'!S224</f>
        <v>4.2770878987095209</v>
      </c>
      <c r="K55" s="375"/>
      <c r="L55" s="122"/>
      <c r="M55" s="5"/>
      <c r="N55" s="5"/>
      <c r="O55" s="43"/>
      <c r="P55" s="1">
        <f>+'Ark1'!T224</f>
        <v>6.9191624056488941</v>
      </c>
      <c r="Q55" s="372">
        <f>+'Ark1'!U224</f>
        <v>209.13154370586787</v>
      </c>
      <c r="R55" s="375"/>
      <c r="S55" s="11">
        <f>+'Ark1'!W224</f>
        <v>52.751400048697349</v>
      </c>
      <c r="T55" s="11">
        <f>+'Ark1'!X224</f>
        <v>0.75480886291697125</v>
      </c>
      <c r="U55" s="237"/>
      <c r="V55" s="412"/>
      <c r="W55" s="237"/>
      <c r="X55" s="11">
        <f>+'Ark1'!Y224</f>
        <v>51.364403363833397</v>
      </c>
      <c r="Y55" s="1">
        <f>+'Ark1'!Z224</f>
        <v>1.5722726817407904</v>
      </c>
      <c r="Z55" s="1">
        <f>+'Ark1'!AA224</f>
        <v>2.5975565825091484</v>
      </c>
      <c r="AA55" s="115"/>
      <c r="AB55" s="11">
        <f t="shared" si="12"/>
        <v>2.5258302583025829</v>
      </c>
      <c r="AC55" s="43"/>
      <c r="AD55" s="4"/>
      <c r="AE55" s="16"/>
      <c r="AF55" s="16"/>
      <c r="AG55" s="5"/>
      <c r="AH55" s="19"/>
    </row>
    <row r="56" spans="1:34">
      <c r="A56" s="43"/>
      <c r="B56">
        <f>+'Ark1'!C225</f>
        <v>2005</v>
      </c>
      <c r="C56">
        <f>+'Ark1'!H225</f>
        <v>2</v>
      </c>
      <c r="D56" s="3" t="s">
        <v>9</v>
      </c>
      <c r="E56">
        <f>+'Ark1'!Q225</f>
        <v>3193</v>
      </c>
      <c r="F56" s="11">
        <f>+'Ark1'!R225</f>
        <v>8369</v>
      </c>
      <c r="G56" s="67">
        <f>+'Ark1'!AE225</f>
        <v>29.885016426224823</v>
      </c>
      <c r="I56" s="67">
        <f>+'Ark1'!AF225</f>
        <v>29.361370532530177</v>
      </c>
      <c r="J56" s="375">
        <f>+'Ark1'!S225</f>
        <v>4.5350699008244701</v>
      </c>
      <c r="K56" s="375"/>
      <c r="L56" s="122"/>
      <c r="M56" s="5"/>
      <c r="N56" s="5"/>
      <c r="O56" s="43"/>
      <c r="P56" s="1">
        <f>+'Ark1'!T225</f>
        <v>6.9299796869398973</v>
      </c>
      <c r="Q56" s="372">
        <f>+'Ark1'!U225</f>
        <v>212.37423826024499</v>
      </c>
      <c r="R56" s="375"/>
      <c r="S56" s="11">
        <f>+'Ark1'!W225</f>
        <v>54.104433026645971</v>
      </c>
      <c r="T56" s="11">
        <f>+'Ark1'!X225</f>
        <v>0.86031783964631381</v>
      </c>
      <c r="U56" s="237"/>
      <c r="V56" s="412"/>
      <c r="W56" s="237"/>
      <c r="X56" s="11">
        <f>+'Ark1'!Y225</f>
        <v>52.700557756826406</v>
      </c>
      <c r="Y56" s="1">
        <f>+'Ark1'!Z225</f>
        <v>1.6757731573825703</v>
      </c>
      <c r="Z56" s="1">
        <f>+'Ark1'!AA225</f>
        <v>2.5355629967376072</v>
      </c>
      <c r="AA56" s="115"/>
      <c r="AB56" s="11">
        <f t="shared" si="12"/>
        <v>2.6210460382085814</v>
      </c>
      <c r="AC56" s="43"/>
      <c r="AD56" s="4"/>
      <c r="AE56" s="16"/>
      <c r="AF56" s="16"/>
      <c r="AG56" s="5"/>
      <c r="AH56" s="19"/>
    </row>
    <row r="57" spans="1:34">
      <c r="A57" s="43"/>
      <c r="B57">
        <f>+'Ark1'!C226</f>
        <v>2006</v>
      </c>
      <c r="C57">
        <f>+'Ark1'!H226</f>
        <v>2</v>
      </c>
      <c r="D57" s="3" t="s">
        <v>9</v>
      </c>
      <c r="E57">
        <f>+'Ark1'!Q226</f>
        <v>2978</v>
      </c>
      <c r="F57" s="11">
        <f>+'Ark1'!R226</f>
        <v>8411.5</v>
      </c>
      <c r="G57" s="67">
        <f>+'Ark1'!AE226</f>
        <v>29.912341530200393</v>
      </c>
      <c r="I57" s="67">
        <f>+'Ark1'!AF226</f>
        <v>29.499243136685003</v>
      </c>
      <c r="J57" s="375">
        <f>+'Ark1'!S226</f>
        <v>4.3830470189621344</v>
      </c>
      <c r="K57" s="375"/>
      <c r="L57" s="122"/>
      <c r="M57" s="5"/>
      <c r="N57" s="5"/>
      <c r="O57" s="43"/>
      <c r="P57" s="1">
        <f>+'Ark1'!T226</f>
        <v>6.7866611187065358</v>
      </c>
      <c r="Q57" s="372">
        <f>+'Ark1'!U226</f>
        <v>210.23639065564987</v>
      </c>
      <c r="R57" s="375"/>
      <c r="S57" s="11">
        <f>+'Ark1'!W226</f>
        <v>52.36878083576056</v>
      </c>
      <c r="T57" s="11">
        <f>+'Ark1'!X226</f>
        <v>0.98674433810854223</v>
      </c>
      <c r="U57" s="237">
        <f>+'Ark1'!AG227</f>
        <v>0</v>
      </c>
      <c r="V57" s="412">
        <f>+'Ark1'!AH227</f>
        <v>0</v>
      </c>
      <c r="W57" s="237">
        <f>+'Ark1'!AI227</f>
        <v>0</v>
      </c>
      <c r="X57" s="11">
        <f>+'Ark1'!Y226</f>
        <v>52.69614555979684</v>
      </c>
      <c r="Y57" s="1">
        <f>+'Ark1'!Z226</f>
        <v>1.628880352970167</v>
      </c>
      <c r="Z57" s="1">
        <f>+'Ark1'!AA226</f>
        <v>2.4673499736018631</v>
      </c>
      <c r="AA57" s="115" t="e">
        <f t="shared" si="2"/>
        <v>#DIV/0!</v>
      </c>
      <c r="AB57" s="11">
        <f t="shared" si="12"/>
        <v>2.8245466756212223</v>
      </c>
      <c r="AC57" s="43"/>
      <c r="AD57" s="4"/>
      <c r="AE57" s="16"/>
      <c r="AF57" s="16"/>
      <c r="AG57" s="5"/>
      <c r="AH57" s="19"/>
    </row>
    <row r="58" spans="1:34">
      <c r="A58" s="43"/>
      <c r="B58">
        <f>+'Ark1'!C227</f>
        <v>2007</v>
      </c>
      <c r="C58">
        <f>+'Ark1'!H227</f>
        <v>2</v>
      </c>
      <c r="D58" s="3" t="s">
        <v>9</v>
      </c>
      <c r="E58">
        <f>+'Ark1'!Q227</f>
        <v>2885</v>
      </c>
      <c r="F58" s="11">
        <f>+'Ark1'!R227</f>
        <v>8373</v>
      </c>
      <c r="G58" s="67">
        <f>+'Ark1'!AE227</f>
        <v>30.005375380756153</v>
      </c>
      <c r="I58" s="67">
        <f>+'Ark1'!AF227</f>
        <v>29.930449768318518</v>
      </c>
      <c r="J58" s="375">
        <f>+'Ark1'!S227</f>
        <v>4.5475934551534687</v>
      </c>
      <c r="K58" s="375"/>
      <c r="L58" s="122"/>
      <c r="M58" s="5"/>
      <c r="N58" s="5"/>
      <c r="O58" s="43"/>
      <c r="P58" s="1">
        <f>+'Ark1'!T227</f>
        <v>6.8028185835423383</v>
      </c>
      <c r="Q58" s="372">
        <f>+'Ark1'!U227</f>
        <v>211.70425176161547</v>
      </c>
      <c r="R58" s="375"/>
      <c r="S58" s="11">
        <f>+'Ark1'!W227</f>
        <v>52.430431147736783</v>
      </c>
      <c r="T58" s="11">
        <f>+'Ark1'!X227</f>
        <v>0.87184999402842478</v>
      </c>
      <c r="U58" s="237">
        <f>+'Ark1'!AG228</f>
        <v>0</v>
      </c>
      <c r="V58" s="412">
        <f>+'Ark1'!AH228</f>
        <v>0</v>
      </c>
      <c r="W58" s="237">
        <f>+'Ark1'!AI228</f>
        <v>0</v>
      </c>
      <c r="X58" s="11">
        <f>+'Ark1'!Y227</f>
        <v>54.461641162672173</v>
      </c>
      <c r="Y58" s="1">
        <f>+'Ark1'!Z227</f>
        <v>1.7284367536546932</v>
      </c>
      <c r="Z58" s="1">
        <f>+'Ark1'!AA227</f>
        <v>2.485535691244555</v>
      </c>
      <c r="AA58" s="115" t="e">
        <f t="shared" si="2"/>
        <v>#DIV/0!</v>
      </c>
      <c r="AB58" s="11">
        <f t="shared" si="12"/>
        <v>2.9022530329289427</v>
      </c>
      <c r="AC58" s="43"/>
      <c r="AD58" s="4"/>
      <c r="AE58" s="19"/>
      <c r="AF58" s="19"/>
      <c r="AG58" s="5"/>
      <c r="AH58" s="19"/>
    </row>
    <row r="59" spans="1:34">
      <c r="A59" s="43"/>
      <c r="B59">
        <f>+'Ark1'!C228</f>
        <v>2008</v>
      </c>
      <c r="C59">
        <f>+'Ark1'!H228</f>
        <v>2</v>
      </c>
      <c r="D59" s="3" t="s">
        <v>9</v>
      </c>
      <c r="E59">
        <f>+'Ark1'!Q228</f>
        <v>2648</v>
      </c>
      <c r="F59" s="11">
        <f>+'Ark1'!R228</f>
        <v>7910</v>
      </c>
      <c r="G59" s="67">
        <f>+'Ark1'!AE228</f>
        <v>29.612159329140471</v>
      </c>
      <c r="I59" s="67">
        <f>+'Ark1'!AF228</f>
        <v>29.731144932681868</v>
      </c>
      <c r="J59" s="375">
        <f>+'Ark1'!S228</f>
        <v>4.703666245259166</v>
      </c>
      <c r="K59" s="375"/>
      <c r="L59" s="122"/>
      <c r="M59" s="5"/>
      <c r="N59" s="5"/>
      <c r="O59" s="43"/>
      <c r="P59" s="1">
        <f>+'Ark1'!T228</f>
        <v>6.8407079646017692</v>
      </c>
      <c r="Q59" s="372">
        <f>+'Ark1'!U228</f>
        <v>213.91711757269263</v>
      </c>
      <c r="R59" s="375"/>
      <c r="S59" s="11">
        <f>+'Ark1'!W228</f>
        <v>53.160556257901376</v>
      </c>
      <c r="T59" s="11">
        <f>+'Ark1'!X228</f>
        <v>0.97345132743362806</v>
      </c>
      <c r="U59" s="237">
        <f>+'Ark1'!AG229</f>
        <v>0</v>
      </c>
      <c r="V59" s="412">
        <f>+'Ark1'!AH229</f>
        <v>0</v>
      </c>
      <c r="W59" s="237">
        <f>+'Ark1'!AI229</f>
        <v>0</v>
      </c>
      <c r="X59" s="11">
        <f>+'Ark1'!Y228</f>
        <v>54.20849234680324</v>
      </c>
      <c r="Y59" s="1">
        <f>+'Ark1'!Z228</f>
        <v>1.7768490726321444</v>
      </c>
      <c r="Z59" s="1">
        <f>+'Ark1'!AA228</f>
        <v>2.3723356080226221</v>
      </c>
      <c r="AA59" s="115" t="e">
        <f t="shared" si="2"/>
        <v>#DIV/0!</v>
      </c>
      <c r="AB59" s="11">
        <f t="shared" si="12"/>
        <v>2.9871601208459215</v>
      </c>
      <c r="AC59" s="43"/>
      <c r="AD59" s="13"/>
      <c r="AE59" s="13"/>
    </row>
    <row r="60" spans="1:34">
      <c r="A60" s="43"/>
      <c r="B60">
        <f>+'Ark1'!C229</f>
        <v>2009</v>
      </c>
      <c r="C60">
        <f>+'Ark1'!H229</f>
        <v>2</v>
      </c>
      <c r="D60" s="3" t="s">
        <v>9</v>
      </c>
      <c r="E60">
        <f>+'Ark1'!Q229</f>
        <v>2706</v>
      </c>
      <c r="F60" s="11">
        <f>+'Ark1'!R229</f>
        <v>8315</v>
      </c>
      <c r="G60" s="67">
        <f>+'Ark1'!AE229</f>
        <v>32.176302143796917</v>
      </c>
      <c r="I60" s="67">
        <f>+'Ark1'!AF229</f>
        <v>32.350108414949297</v>
      </c>
      <c r="J60" s="375">
        <f>+'Ark1'!S229</f>
        <v>4.9891761876127489</v>
      </c>
      <c r="K60" s="375"/>
      <c r="L60" s="122"/>
      <c r="M60" s="5"/>
      <c r="N60" s="5"/>
      <c r="O60" s="43"/>
      <c r="P60" s="1">
        <f>+'Ark1'!T229</f>
        <v>7.0293445580276606</v>
      </c>
      <c r="Q60" s="372">
        <f>+'Ark1'!U229</f>
        <v>220.26430547203751</v>
      </c>
      <c r="R60" s="375"/>
      <c r="S60" s="11">
        <f>+'Ark1'!W229</f>
        <v>55.766686710763679</v>
      </c>
      <c r="T60" s="11">
        <f>+'Ark1'!X229</f>
        <v>1.2507516536380037</v>
      </c>
      <c r="U60" s="237">
        <f>+'Ark1'!AG230</f>
        <v>0</v>
      </c>
      <c r="V60" s="412">
        <f>+'Ark1'!AH230</f>
        <v>0</v>
      </c>
      <c r="W60" s="237">
        <f>+'Ark1'!AI230</f>
        <v>0</v>
      </c>
      <c r="X60" s="11">
        <f>+'Ark1'!Y229</f>
        <v>55.973843760383311</v>
      </c>
      <c r="Y60" s="1">
        <f>+'Ark1'!Z229</f>
        <v>1.8987297034325212</v>
      </c>
      <c r="Z60" s="1">
        <f>+'Ark1'!AA229</f>
        <v>2.5436854226703942</v>
      </c>
      <c r="AA60" s="115" t="e">
        <f t="shared" si="2"/>
        <v>#DIV/0!</v>
      </c>
      <c r="AB60" s="11">
        <f t="shared" si="12"/>
        <v>3.0728011825572801</v>
      </c>
      <c r="AC60" s="43"/>
      <c r="AD60" s="13"/>
      <c r="AE60" s="13"/>
    </row>
    <row r="61" spans="1:34">
      <c r="A61" s="43"/>
      <c r="B61">
        <f>+'Ark1'!C230</f>
        <v>2010</v>
      </c>
      <c r="C61">
        <f>+'Ark1'!H230</f>
        <v>2</v>
      </c>
      <c r="D61" s="3" t="s">
        <v>9</v>
      </c>
      <c r="E61">
        <f>+'Ark1'!Q230</f>
        <v>2816</v>
      </c>
      <c r="F61" s="11">
        <f>+'Ark1'!R230</f>
        <v>9103</v>
      </c>
      <c r="G61" s="67">
        <f>+'Ark1'!AE230</f>
        <v>35.125358131638095</v>
      </c>
      <c r="I61" s="67">
        <f>+'Ark1'!AF230</f>
        <v>35.049149031236091</v>
      </c>
      <c r="J61" s="375">
        <f>+'Ark1'!S230</f>
        <v>5.0502032297044925</v>
      </c>
      <c r="K61" s="375"/>
      <c r="L61" s="122"/>
      <c r="M61" s="5"/>
      <c r="N61" s="5"/>
      <c r="O61" s="43"/>
      <c r="P61" s="1">
        <f>+'Ark1'!T230</f>
        <v>7.1060090080193357</v>
      </c>
      <c r="Q61" s="372">
        <f>+'Ark1'!U230</f>
        <v>220.29237613973376</v>
      </c>
      <c r="R61" s="375"/>
      <c r="S61" s="11">
        <f>+'Ark1'!W230</f>
        <v>58.167637042733162</v>
      </c>
      <c r="T61" s="11">
        <f>+'Ark1'!X230</f>
        <v>1.4720421838954187</v>
      </c>
      <c r="U61" s="237">
        <f>+'Ark1'!AG231</f>
        <v>612.96319166969363</v>
      </c>
      <c r="V61" s="412">
        <f>+'Ark1'!AH231</f>
        <v>97.590501687812818</v>
      </c>
      <c r="W61" s="237">
        <f>+'Ark1'!AI231</f>
        <v>50.238621813525775</v>
      </c>
      <c r="X61" s="11">
        <f>+'Ark1'!Y230</f>
        <v>56.916344955293923</v>
      </c>
      <c r="Y61" s="1">
        <f>+'Ark1'!Z230</f>
        <v>1.8354850874685276</v>
      </c>
      <c r="Z61" s="1">
        <f>+'Ark1'!AA230</f>
        <v>2.5056390605499073</v>
      </c>
      <c r="AA61" s="115">
        <f t="shared" si="2"/>
        <v>359.38924087703185</v>
      </c>
      <c r="AB61" s="11">
        <f t="shared" si="12"/>
        <v>3.2325994318181817</v>
      </c>
      <c r="AC61" s="43"/>
      <c r="AD61" s="13"/>
      <c r="AE61" s="13"/>
    </row>
    <row r="62" spans="1:34">
      <c r="A62" s="43"/>
      <c r="B62">
        <f>+'Ark1'!C231</f>
        <v>2011</v>
      </c>
      <c r="C62">
        <f>+'Ark1'!H231</f>
        <v>2</v>
      </c>
      <c r="D62" s="3" t="s">
        <v>9</v>
      </c>
      <c r="E62">
        <f>+'Ark1'!Q231</f>
        <v>2657</v>
      </c>
      <c r="F62" s="11">
        <f>+'Ark1'!R231</f>
        <v>8591</v>
      </c>
      <c r="G62" s="67">
        <f>+'Ark1'!AE231</f>
        <v>35.807769256418801</v>
      </c>
      <c r="I62" s="67">
        <f>+'Ark1'!AF231</f>
        <v>35.887032128417545</v>
      </c>
      <c r="J62" s="375">
        <f>+'Ark1'!S231</f>
        <v>5.0811314165987662</v>
      </c>
      <c r="K62" s="375"/>
      <c r="L62" s="122"/>
      <c r="M62" s="5"/>
      <c r="N62" s="5"/>
      <c r="O62" s="43"/>
      <c r="P62" s="1">
        <f>+'Ark1'!T231</f>
        <v>6.7192410662321027</v>
      </c>
      <c r="Q62" s="372">
        <f>+'Ark1'!U231</f>
        <v>210.84235828192257</v>
      </c>
      <c r="R62" s="375"/>
      <c r="S62" s="11">
        <f>+'Ark1'!W231</f>
        <v>52.042835525549989</v>
      </c>
      <c r="T62" s="11">
        <f>+'Ark1'!X231</f>
        <v>1.0359678733558377</v>
      </c>
      <c r="U62" s="237">
        <f>+'Ark1'!AG232</f>
        <v>585.23022312373223</v>
      </c>
      <c r="V62" s="412">
        <f>+'Ark1'!AH232</f>
        <v>100</v>
      </c>
      <c r="W62" s="237">
        <f>+'Ark1'!AI232</f>
        <v>55.056493234760758</v>
      </c>
      <c r="X62" s="11">
        <f>+'Ark1'!Y231</f>
        <v>57.738129536328422</v>
      </c>
      <c r="Y62" s="1">
        <f>+'Ark1'!Z231</f>
        <v>1.9242569174301565</v>
      </c>
      <c r="Z62" s="1">
        <f>+'Ark1'!AA231</f>
        <v>2.46896248413774</v>
      </c>
      <c r="AA62" s="115">
        <f t="shared" si="2"/>
        <v>360.27250465043954</v>
      </c>
      <c r="AB62" s="11">
        <f t="shared" si="12"/>
        <v>3.2333458788106886</v>
      </c>
      <c r="AC62" s="43"/>
      <c r="AD62" s="13"/>
      <c r="AE62" s="13"/>
    </row>
    <row r="63" spans="1:34">
      <c r="A63" s="43"/>
      <c r="B63">
        <f>+'Ark1'!C232</f>
        <v>2012</v>
      </c>
      <c r="C63">
        <f>+'Ark1'!H232</f>
        <v>2</v>
      </c>
      <c r="D63" s="3" t="s">
        <v>9</v>
      </c>
      <c r="E63">
        <f>+'Ark1'!Q232</f>
        <v>2263</v>
      </c>
      <c r="F63" s="11">
        <f>+'Ark1'!R232</f>
        <v>7169</v>
      </c>
      <c r="G63" s="67">
        <f>+'Ark1'!AE232</f>
        <v>34.671373990424136</v>
      </c>
      <c r="I63" s="67">
        <f>+'Ark1'!AF232</f>
        <v>34.758097276032117</v>
      </c>
      <c r="J63" s="375">
        <f>+'Ark1'!S232</f>
        <v>5.2975310364067516</v>
      </c>
      <c r="K63" s="375"/>
      <c r="L63" s="122"/>
      <c r="M63" s="5"/>
      <c r="N63" s="5"/>
      <c r="O63" s="43"/>
      <c r="P63" s="1">
        <f>+'Ark1'!T232</f>
        <v>6.6420700237132095</v>
      </c>
      <c r="Q63" s="372">
        <f>+'Ark1'!U232</f>
        <v>205.60214813781528</v>
      </c>
      <c r="R63" s="375"/>
      <c r="S63" s="11">
        <f>+'Ark1'!W232</f>
        <v>50.816013390988999</v>
      </c>
      <c r="T63" s="11">
        <f>+'Ark1'!X232</f>
        <v>0.34872367136281207</v>
      </c>
      <c r="U63" s="237">
        <f>+'Ark1'!AG233</f>
        <v>566.1688970277504</v>
      </c>
      <c r="V63" s="412">
        <f>+'Ark1'!AH233</f>
        <v>97.606631902660766</v>
      </c>
      <c r="W63" s="237">
        <f>+'Ark1'!AI233</f>
        <v>57.681508223024466</v>
      </c>
      <c r="X63" s="11">
        <f>+'Ark1'!Y232</f>
        <v>52.519426089223749</v>
      </c>
      <c r="Y63" s="1">
        <f>+'Ark1'!Z232</f>
        <v>2.0240693629594801</v>
      </c>
      <c r="Z63" s="1">
        <f>+'Ark1'!AA232</f>
        <v>2.155405693498023</v>
      </c>
      <c r="AA63" s="115">
        <f t="shared" si="2"/>
        <v>363.1463141426114</v>
      </c>
      <c r="AB63" s="11">
        <f t="shared" si="12"/>
        <v>3.1679186920017677</v>
      </c>
      <c r="AC63" s="43"/>
      <c r="AD63" s="13"/>
      <c r="AE63" s="13"/>
    </row>
    <row r="64" spans="1:34">
      <c r="A64" s="43"/>
      <c r="B64">
        <f>+'Ark1'!C233</f>
        <v>2013</v>
      </c>
      <c r="C64">
        <f>+'Ark1'!H233</f>
        <v>2</v>
      </c>
      <c r="D64" s="3" t="s">
        <v>9</v>
      </c>
      <c r="E64">
        <f>+'Ark1'!Q233</f>
        <v>2210</v>
      </c>
      <c r="F64" s="11">
        <f>+'Ark1'!R233</f>
        <v>7479</v>
      </c>
      <c r="G64" s="67">
        <f>+'Ark1'!AE233</f>
        <v>33.276974416017801</v>
      </c>
      <c r="I64" s="67">
        <f>+'Ark1'!AF233</f>
        <v>33.37368522853145</v>
      </c>
      <c r="J64" s="375">
        <f>+'Ark1'!S233</f>
        <v>5.387618665597004</v>
      </c>
      <c r="K64" s="375"/>
      <c r="L64" s="122"/>
      <c r="M64" s="5"/>
      <c r="N64" s="5"/>
      <c r="O64" s="43"/>
      <c r="P64" s="1">
        <f>+'Ark1'!T233</f>
        <v>6.9684449792753043</v>
      </c>
      <c r="Q64" s="372">
        <f>+'Ark1'!U233</f>
        <v>209.68781922716923</v>
      </c>
      <c r="R64" s="375"/>
      <c r="S64" s="11">
        <f>+'Ark1'!W233</f>
        <v>58.684316085038105</v>
      </c>
      <c r="T64" s="11">
        <f>+'Ark1'!X233</f>
        <v>0.38775237331194007</v>
      </c>
      <c r="U64" s="237">
        <f>+'Ark1'!AG234</f>
        <v>562.32890365448509</v>
      </c>
      <c r="V64" s="412">
        <f>+'Ark1'!AH234</f>
        <v>97.715096123542395</v>
      </c>
      <c r="W64" s="237">
        <f>+'Ark1'!AI234</f>
        <v>52.521273242987697</v>
      </c>
      <c r="X64" s="11">
        <f>+'Ark1'!Y233</f>
        <v>53.844772783760817</v>
      </c>
      <c r="Y64" s="1">
        <f>+'Ark1'!Z233</f>
        <v>2.1173391829672945</v>
      </c>
      <c r="Z64" s="1">
        <f>+'Ark1'!AA233</f>
        <v>2.2806953914965975</v>
      </c>
      <c r="AA64" s="115">
        <f t="shared" si="2"/>
        <v>372.89176825953962</v>
      </c>
      <c r="AB64" s="11">
        <f t="shared" si="12"/>
        <v>3.3841628959276018</v>
      </c>
      <c r="AC64" s="43"/>
      <c r="AD64" s="5"/>
      <c r="AE64" s="19"/>
      <c r="AF64" s="19"/>
      <c r="AH64" s="19"/>
    </row>
    <row r="65" spans="1:45">
      <c r="A65" s="43"/>
      <c r="B65">
        <f>+'Ark1'!C234</f>
        <v>2014</v>
      </c>
      <c r="C65">
        <f>+'Ark1'!H234</f>
        <v>2</v>
      </c>
      <c r="D65" s="3" t="s">
        <v>9</v>
      </c>
      <c r="E65">
        <f>+'Ark1'!Q234</f>
        <v>1913</v>
      </c>
      <c r="F65" s="11">
        <f>+'Ark1'!R234</f>
        <v>6346</v>
      </c>
      <c r="G65" s="67">
        <f>+'Ark1'!AE234</f>
        <v>30.305635148042025</v>
      </c>
      <c r="I65" s="67">
        <f>+'Ark1'!AF234</f>
        <v>30.007690722958039</v>
      </c>
      <c r="J65" s="375">
        <f>+'Ark1'!S234</f>
        <v>5.5126063662149392</v>
      </c>
      <c r="K65" s="375"/>
      <c r="L65" s="122"/>
      <c r="M65" s="5"/>
      <c r="N65" s="5"/>
      <c r="O65" s="43"/>
      <c r="P65" s="1">
        <f>+'Ark1'!T234</f>
        <v>7.0825716987078478</v>
      </c>
      <c r="Q65" s="372">
        <f>+'Ark1'!U234</f>
        <v>211.96766467065825</v>
      </c>
      <c r="R65" s="375"/>
      <c r="S65" s="11">
        <f>+'Ark1'!W234</f>
        <v>61.534825086668761</v>
      </c>
      <c r="T65" s="11">
        <f>+'Ark1'!X234</f>
        <v>0.48849669082886882</v>
      </c>
      <c r="U65" s="237">
        <f>+'Ark1'!AG235</f>
        <v>560.61449206725081</v>
      </c>
      <c r="V65" s="412">
        <f>+'Ark1'!AH235</f>
        <v>98.422652252529517</v>
      </c>
      <c r="W65" s="237">
        <f>+'Ark1'!AI235</f>
        <v>54.76474435424921</v>
      </c>
      <c r="X65" s="11">
        <f>+'Ark1'!Y234</f>
        <v>53.461119155807566</v>
      </c>
      <c r="Y65" s="1">
        <f>+'Ark1'!Z234</f>
        <v>2.0618964269108497</v>
      </c>
      <c r="Z65" s="1">
        <f>+'Ark1'!AA234</f>
        <v>2.178336902155765</v>
      </c>
      <c r="AA65" s="115">
        <f t="shared" si="2"/>
        <v>378.09879635653584</v>
      </c>
      <c r="AB65" s="11">
        <f t="shared" si="12"/>
        <v>3.3173026659696809</v>
      </c>
      <c r="AC65" s="43"/>
      <c r="AD65" s="5"/>
      <c r="AE65" s="19"/>
      <c r="AF65" s="19"/>
      <c r="AH65" s="19"/>
    </row>
    <row r="66" spans="1:45">
      <c r="A66" s="43"/>
      <c r="B66">
        <f>+'Ark1'!C235</f>
        <v>2015</v>
      </c>
      <c r="C66">
        <f>+'Ark1'!H235</f>
        <v>2</v>
      </c>
      <c r="D66" s="3" t="s">
        <v>9</v>
      </c>
      <c r="E66">
        <f>+'Ark1'!Q235</f>
        <v>1707</v>
      </c>
      <c r="F66" s="11">
        <f>+'Ark1'!R235</f>
        <v>5198.6000000000004</v>
      </c>
      <c r="G66" s="67">
        <f>+'Ark1'!AE235</f>
        <v>28.50953681462715</v>
      </c>
      <c r="I66" s="67">
        <f>+'Ark1'!AF235</f>
        <v>28.241450446363991</v>
      </c>
      <c r="J66" s="375">
        <f>+'Ark1'!S235</f>
        <v>5.6716808371484611</v>
      </c>
      <c r="K66" s="375"/>
      <c r="L66" s="122"/>
      <c r="M66" s="5"/>
      <c r="N66" s="5"/>
      <c r="O66" s="43"/>
      <c r="P66" s="1">
        <f>+'Ark1'!T235</f>
        <v>7.3837186934944015</v>
      </c>
      <c r="Q66" s="372">
        <f>+'Ark1'!U235</f>
        <v>220.62959258261873</v>
      </c>
      <c r="R66" s="375"/>
      <c r="S66" s="11">
        <f>+'Ark1'!W235</f>
        <v>66.210133497480086</v>
      </c>
      <c r="T66" s="11">
        <f>+'Ark1'!X235</f>
        <v>0.94256145885430687</v>
      </c>
      <c r="U66" s="237">
        <f>+'Ark1'!AG236</f>
        <v>568.45981345505061</v>
      </c>
      <c r="V66" s="412">
        <f>+'Ark1'!AH236</f>
        <v>0</v>
      </c>
      <c r="W66" s="237">
        <f>+'Ark1'!AI236</f>
        <v>51.718078875439282</v>
      </c>
      <c r="X66" s="11">
        <f>+'Ark1'!Y235</f>
        <v>53.845425682065297</v>
      </c>
      <c r="Y66" s="1">
        <f>+'Ark1'!Z235</f>
        <v>2.0331016356225695</v>
      </c>
      <c r="Z66" s="1">
        <f>+'Ark1'!AA235</f>
        <v>2.1707764088047674</v>
      </c>
      <c r="AA66" s="115">
        <f t="shared" ref="AA66:AA68" si="13">1000*Q66/U66</f>
        <v>388.11818770732577</v>
      </c>
      <c r="AB66" s="11">
        <f t="shared" ref="AB66:AB68" si="14">+F66/E66</f>
        <v>3.0454598711189225</v>
      </c>
      <c r="AC66" s="43"/>
      <c r="AD66" s="5"/>
      <c r="AE66" s="19"/>
      <c r="AF66" s="19"/>
      <c r="AH66" s="19"/>
    </row>
    <row r="67" spans="1:45">
      <c r="A67" s="43"/>
      <c r="B67">
        <f>+'Ark1'!C236</f>
        <v>2016</v>
      </c>
      <c r="C67">
        <f>+'Ark1'!H236</f>
        <v>2</v>
      </c>
      <c r="D67" s="3" t="s">
        <v>9</v>
      </c>
      <c r="E67">
        <f>+'Ark1'!Q236</f>
        <v>1663</v>
      </c>
      <c r="F67" s="11">
        <f>+'Ark1'!R236</f>
        <v>5122</v>
      </c>
      <c r="G67" s="67">
        <f>+'Ark1'!AE236</f>
        <v>28.644930373021641</v>
      </c>
      <c r="I67" s="67">
        <f>+'Ark1'!AF236</f>
        <v>28.331885911641244</v>
      </c>
      <c r="J67" s="375">
        <f>+'Ark1'!S236</f>
        <v>5.5218664584146797</v>
      </c>
      <c r="K67" s="375"/>
      <c r="L67" s="122"/>
      <c r="M67" s="5"/>
      <c r="N67" s="5"/>
      <c r="O67" s="43"/>
      <c r="P67" s="1">
        <f>+'Ark1'!T236</f>
        <v>7.3356110894181938</v>
      </c>
      <c r="Q67" s="372">
        <f>+'Ark1'!U236</f>
        <v>222.45308473252624</v>
      </c>
      <c r="R67" s="375"/>
      <c r="S67" s="11">
        <f>+'Ark1'!W236</f>
        <v>65.775087856306158</v>
      </c>
      <c r="T67" s="11">
        <f>+'Ark1'!X236</f>
        <v>1.2299882858258497</v>
      </c>
      <c r="U67" s="237">
        <f>+'Ark1'!AG237</f>
        <v>563.12807549713511</v>
      </c>
      <c r="V67" s="412">
        <f>+'Ark1'!AH237</f>
        <v>98.783333333333317</v>
      </c>
      <c r="W67" s="237">
        <f>+'Ark1'!AI237</f>
        <v>54.316666666666677</v>
      </c>
      <c r="X67" s="11">
        <f>+'Ark1'!Y236</f>
        <v>56.751619407736499</v>
      </c>
      <c r="Y67" s="1">
        <f>+'Ark1'!Z236</f>
        <v>1.9768304037693776</v>
      </c>
      <c r="Z67" s="1">
        <f>+'Ark1'!AA236</f>
        <v>2.1714884464071562</v>
      </c>
      <c r="AA67" s="115">
        <f t="shared" si="13"/>
        <v>395.03106737511257</v>
      </c>
      <c r="AB67" s="11">
        <f t="shared" si="14"/>
        <v>3.0799759470835837</v>
      </c>
      <c r="AC67" s="43"/>
      <c r="AD67" s="5"/>
      <c r="AE67" s="19"/>
      <c r="AF67" s="19"/>
      <c r="AH67" s="19"/>
    </row>
    <row r="68" spans="1:45">
      <c r="A68" s="43"/>
      <c r="B68">
        <f>+'Ark1'!C237</f>
        <v>2017</v>
      </c>
      <c r="C68">
        <f>+'Ark1'!H237</f>
        <v>2</v>
      </c>
      <c r="D68" s="3" t="s">
        <v>9</v>
      </c>
      <c r="E68">
        <f>+'Ark1'!Q237</f>
        <v>1789</v>
      </c>
      <c r="F68" s="11">
        <f>+'Ark1'!R237</f>
        <v>6000</v>
      </c>
      <c r="G68" s="67">
        <f>+'Ark1'!AE237</f>
        <v>30.042058882435406</v>
      </c>
      <c r="I68" s="67">
        <f>+'Ark1'!AF237</f>
        <v>29.810409529188959</v>
      </c>
      <c r="J68" s="375">
        <f>+'Ark1'!S237</f>
        <v>5.5588333333333324</v>
      </c>
      <c r="K68" s="375"/>
      <c r="L68" s="122"/>
      <c r="M68" s="374">
        <f>+'Ark1'!AR237</f>
        <v>0</v>
      </c>
      <c r="N68" s="114">
        <f>+'Ark1'!AS237</f>
        <v>0</v>
      </c>
      <c r="O68" s="43"/>
      <c r="P68" s="1">
        <f>+'Ark1'!T237</f>
        <v>7.1719999999999997</v>
      </c>
      <c r="Q68" s="372">
        <f>+'Ark1'!U237</f>
        <v>221.36285000000004</v>
      </c>
      <c r="R68" s="375"/>
      <c r="S68" s="11">
        <f>+'Ark1'!W237</f>
        <v>62.56666666666667</v>
      </c>
      <c r="T68" s="11">
        <f>+'Ark1'!X237</f>
        <v>1.6</v>
      </c>
      <c r="U68" s="237">
        <f>+'Ark1'!AG238</f>
        <v>532.91609695463035</v>
      </c>
      <c r="V68" s="412">
        <f>+'Ark1'!AH238</f>
        <v>98.814082767140221</v>
      </c>
      <c r="W68" s="237">
        <f>+'Ark1'!AI238</f>
        <v>63.545398394070418</v>
      </c>
      <c r="X68" s="11">
        <f>+'Ark1'!Y237</f>
        <v>58.824059744948649</v>
      </c>
      <c r="Y68" s="1">
        <f>+'Ark1'!Z237</f>
        <v>2.0394129806283847</v>
      </c>
      <c r="Z68" s="1">
        <f>+'Ark1'!AA237</f>
        <v>2.0966837307201756</v>
      </c>
      <c r="AA68" s="115">
        <f t="shared" si="13"/>
        <v>415.38030332539512</v>
      </c>
      <c r="AB68" s="11">
        <f t="shared" si="14"/>
        <v>3.3538289547233093</v>
      </c>
      <c r="AC68" s="43"/>
      <c r="AD68" s="5"/>
      <c r="AE68" s="19"/>
      <c r="AF68" s="19"/>
      <c r="AH68" s="19"/>
    </row>
    <row r="69" spans="1:45">
      <c r="A69" s="43"/>
      <c r="B69">
        <f>+'Ark1'!C238</f>
        <v>2018</v>
      </c>
      <c r="C69">
        <f>+'Ark1'!H238</f>
        <v>2</v>
      </c>
      <c r="D69" s="3" t="s">
        <v>9</v>
      </c>
      <c r="E69">
        <f>+'Ark1'!Q238</f>
        <v>1956</v>
      </c>
      <c r="F69" s="11">
        <f>+'Ark1'!R238</f>
        <v>8095</v>
      </c>
      <c r="G69" s="67">
        <f>+'Ark1'!AE238</f>
        <v>29.814739788589748</v>
      </c>
      <c r="I69" s="67">
        <f>+'Ark1'!AF238</f>
        <v>29.340247099740409</v>
      </c>
      <c r="J69" s="375">
        <f>+'Ark1'!S238</f>
        <v>5.688202594193946</v>
      </c>
      <c r="K69" s="375"/>
      <c r="L69" s="122"/>
      <c r="M69" s="374">
        <f>+'Ark1'!AR238</f>
        <v>186.06652566814071</v>
      </c>
      <c r="N69" s="114">
        <f>+'Ark1'!AS238</f>
        <v>32.480306065881962</v>
      </c>
      <c r="O69" s="43"/>
      <c r="P69" s="1">
        <f>+'Ark1'!T238</f>
        <v>7.0368128474366891</v>
      </c>
      <c r="Q69" s="372">
        <f>+'Ark1'!U238</f>
        <v>213.25163681284744</v>
      </c>
      <c r="R69" s="375"/>
      <c r="S69" s="11">
        <f>+'Ark1'!W238</f>
        <v>60.951204447189617</v>
      </c>
      <c r="T69" s="11">
        <f>+'Ark1'!X238</f>
        <v>1.0870907967881409</v>
      </c>
      <c r="U69" s="237">
        <f>+'Ark1'!AG239</f>
        <v>532.45256567306387</v>
      </c>
      <c r="V69" s="412">
        <f>+'Ark1'!AH239</f>
        <v>100</v>
      </c>
      <c r="W69" s="237">
        <f>+'Ark1'!AI239</f>
        <v>64.85900216919741</v>
      </c>
      <c r="X69" s="11">
        <f>+'Ark1'!Y238</f>
        <v>58.354500725199358</v>
      </c>
      <c r="Y69" s="1">
        <f>+'Ark1'!Z238</f>
        <v>2.0504153256721298</v>
      </c>
      <c r="Z69" s="1">
        <f>+'Ark1'!AA238</f>
        <v>1.9960130047028863</v>
      </c>
      <c r="AA69" s="115">
        <f t="shared" ref="AA69" si="15">1000*Q69/U69</f>
        <v>400.50823408706805</v>
      </c>
      <c r="AB69" s="11">
        <f t="shared" ref="AB69" si="16">+F69/E69</f>
        <v>4.1385480572597135</v>
      </c>
      <c r="AC69" s="43"/>
      <c r="AD69" s="5"/>
      <c r="AE69" s="19"/>
      <c r="AF69" s="19"/>
      <c r="AH69" s="19"/>
    </row>
    <row r="70" spans="1:45">
      <c r="A70" s="43"/>
      <c r="B70">
        <f>+'Ark1'!C239</f>
        <v>2019</v>
      </c>
      <c r="C70">
        <f>+'Ark1'!H239</f>
        <v>2</v>
      </c>
      <c r="D70" s="3" t="s">
        <v>9</v>
      </c>
      <c r="E70">
        <f>+'Ark1'!Q239</f>
        <v>1905</v>
      </c>
      <c r="F70" s="11">
        <f>+'Ark1'!R239</f>
        <v>7376</v>
      </c>
      <c r="G70" s="67">
        <f>+'Ark1'!AE239</f>
        <v>30.94284216046146</v>
      </c>
      <c r="I70" s="67">
        <f>+'Ark1'!AF239</f>
        <v>30.62000286920464</v>
      </c>
      <c r="J70" s="375">
        <f>+'Ark1'!S239</f>
        <v>5.7421366594360084</v>
      </c>
      <c r="K70" s="375"/>
      <c r="L70" s="122"/>
      <c r="M70" s="374">
        <f>+'Ark1'!AR239</f>
        <v>191.56637741225236</v>
      </c>
      <c r="N70" s="114">
        <f>+'Ark1'!AS239</f>
        <v>31.146322993599924</v>
      </c>
      <c r="O70" s="43"/>
      <c r="P70" s="1">
        <f>+'Ark1'!T239</f>
        <v>7.2653199566160511</v>
      </c>
      <c r="Q70" s="372">
        <f>+'Ark1'!U239</f>
        <v>220.31438449023835</v>
      </c>
      <c r="R70" s="375"/>
      <c r="S70" s="11">
        <f>+'Ark1'!W239</f>
        <v>64.940347071583517</v>
      </c>
      <c r="T70" s="11">
        <f>+'Ark1'!X239</f>
        <v>1.3421908893709329</v>
      </c>
      <c r="U70" s="237">
        <f>+'Ark1'!AG240</f>
        <v>538.18330781593613</v>
      </c>
      <c r="V70" s="412">
        <f>+'Ark1'!AH240</f>
        <v>100</v>
      </c>
      <c r="W70" s="237">
        <f>+'Ark1'!AI240</f>
        <v>70.331111728336907</v>
      </c>
      <c r="X70" s="11">
        <f>+'Ark1'!Y239</f>
        <v>55.997074562143553</v>
      </c>
      <c r="Y70" s="1">
        <f>+'Ark1'!Z239</f>
        <v>1.894575826009586</v>
      </c>
      <c r="Z70" s="1">
        <f>+'Ark1'!AA239</f>
        <v>2.0137060473498081</v>
      </c>
      <c r="AA70" s="115">
        <f t="shared" ref="AA70:AA71" si="17">1000*Q70/U70</f>
        <v>409.36681106725814</v>
      </c>
      <c r="AB70" s="11">
        <f t="shared" ref="AB70:AB71" si="18">+F70/E70</f>
        <v>3.8719160104986878</v>
      </c>
      <c r="AC70" s="43"/>
      <c r="AD70" s="5"/>
      <c r="AE70" s="19"/>
      <c r="AF70" s="19"/>
      <c r="AH70" s="19"/>
    </row>
    <row r="71" spans="1:45">
      <c r="A71" s="43"/>
      <c r="B71">
        <f>+'Ark1'!C240</f>
        <v>2020</v>
      </c>
      <c r="C71">
        <f>+'Ark1'!H240</f>
        <v>2</v>
      </c>
      <c r="D71" s="3" t="s">
        <v>9</v>
      </c>
      <c r="E71">
        <f>+'Ark1'!Q240</f>
        <v>1940</v>
      </c>
      <c r="F71" s="11">
        <f>+'Ark1'!R240</f>
        <v>8172.77</v>
      </c>
      <c r="G71" s="67">
        <f>+'Ark1'!AE240</f>
        <v>32.039059507769295</v>
      </c>
      <c r="I71" s="67">
        <f>+'Ark1'!AF240</f>
        <v>31.807753575300008</v>
      </c>
      <c r="J71" s="375">
        <f>+'Ark1'!S240</f>
        <v>5.8180616853282316</v>
      </c>
      <c r="K71" s="375"/>
      <c r="L71" s="122"/>
      <c r="M71" s="374">
        <f>+'Ark1'!AR240</f>
        <v>191.93646759847525</v>
      </c>
      <c r="N71" s="114">
        <f>+'Ark1'!AS240</f>
        <v>31.420817531568119</v>
      </c>
      <c r="O71" s="43"/>
      <c r="P71" s="1">
        <f>+'Ark1'!T240</f>
        <v>7.4485150077635858</v>
      </c>
      <c r="Q71" s="372">
        <f>+'Ark1'!U240</f>
        <v>223.84302996413751</v>
      </c>
      <c r="R71" s="375"/>
      <c r="S71" s="11">
        <f>+'Ark1'!W240</f>
        <v>68.728228005926994</v>
      </c>
      <c r="T71" s="11">
        <f>+'Ark1'!X240</f>
        <v>1.0889820709502409</v>
      </c>
      <c r="U71" s="237">
        <f>+'Ark1'!AG241</f>
        <v>537.7530423996418</v>
      </c>
      <c r="V71" s="412">
        <f>+'Ark1'!AH241</f>
        <v>94.349884518022478</v>
      </c>
      <c r="W71" s="237">
        <f>+'Ark1'!AI241</f>
        <v>69.262362168801189</v>
      </c>
      <c r="X71" s="11">
        <f>+'Ark1'!Y240</f>
        <v>55.624196641880118</v>
      </c>
      <c r="Y71" s="1">
        <f>+'Ark1'!Z240</f>
        <v>1.8558455173023027</v>
      </c>
      <c r="Z71" s="1">
        <f>+'Ark1'!AA240</f>
        <v>2.0404382428488952</v>
      </c>
      <c r="AA71" s="115">
        <f t="shared" si="17"/>
        <v>416.25618511663225</v>
      </c>
      <c r="AB71" s="11">
        <f t="shared" si="18"/>
        <v>4.2127680412371138</v>
      </c>
      <c r="AC71" s="43"/>
      <c r="AD71" s="5"/>
      <c r="AE71" s="19"/>
      <c r="AF71" s="19"/>
      <c r="AH71" s="19"/>
    </row>
    <row r="72" spans="1:45" s="503" customFormat="1">
      <c r="A72" s="43"/>
      <c r="B72" s="503">
        <f>+'Ark1'!C241</f>
        <v>2021</v>
      </c>
      <c r="C72" s="503">
        <f>+'Ark1'!H241</f>
        <v>2</v>
      </c>
      <c r="D72" s="3" t="s">
        <v>9</v>
      </c>
      <c r="E72" s="503">
        <f>+'Ark1'!Q241</f>
        <v>2000</v>
      </c>
      <c r="F72" s="504">
        <f>+'Ark1'!R241</f>
        <v>9469.01</v>
      </c>
      <c r="G72" s="67">
        <f>+'Ark1'!AE241</f>
        <v>33.539978202047948</v>
      </c>
      <c r="H72" s="67"/>
      <c r="I72" s="67">
        <f>+'Ark1'!AF241</f>
        <v>33.361447243306202</v>
      </c>
      <c r="J72" s="375">
        <f>+'Ark1'!S241</f>
        <v>6.1106757728632681</v>
      </c>
      <c r="K72" s="375"/>
      <c r="L72" s="122"/>
      <c r="M72" s="374">
        <f>+'Ark1'!AR241</f>
        <v>192.13713420787079</v>
      </c>
      <c r="N72" s="114">
        <f>+'Ark1'!AS241</f>
        <v>31.852312614687527</v>
      </c>
      <c r="O72" s="43"/>
      <c r="P72" s="1">
        <f>+'Ark1'!T241</f>
        <v>7.601850668654909</v>
      </c>
      <c r="Q72" s="372">
        <f>+'Ark1'!U241</f>
        <v>228.34570879109819</v>
      </c>
      <c r="R72" s="375"/>
      <c r="S72" s="504">
        <f>+'Ark1'!W241</f>
        <v>71.190124416385643</v>
      </c>
      <c r="T72" s="504">
        <f>+'Ark1'!X241</f>
        <v>1.0349550797813076</v>
      </c>
      <c r="U72" s="237">
        <f>+'Ark1'!AG242</f>
        <v>528.67840084910677</v>
      </c>
      <c r="V72" s="412">
        <f>+'Ark1'!AH242</f>
        <v>93.659134699597146</v>
      </c>
      <c r="W72" s="237">
        <f>+'Ark1'!AI242</f>
        <v>74.548957785951998</v>
      </c>
      <c r="X72" s="504">
        <f>+'Ark1'!Y241</f>
        <v>54.547789821554225</v>
      </c>
      <c r="Y72" s="1">
        <f>+'Ark1'!Z241</f>
        <v>1.856592903281336</v>
      </c>
      <c r="Z72" s="1">
        <f>+'Ark1'!AA241</f>
        <v>2.0835055781904082</v>
      </c>
      <c r="AA72" s="115">
        <f t="shared" ref="AA72:AA75" si="19">1000*Q72/U72</f>
        <v>431.9179834552607</v>
      </c>
      <c r="AB72" s="504">
        <f t="shared" ref="AB72:AB75" si="20">+F72/E72</f>
        <v>4.7345050000000004</v>
      </c>
      <c r="AC72" s="43"/>
      <c r="AD72" s="5"/>
      <c r="AE72" s="19"/>
      <c r="AF72" s="19"/>
      <c r="AH72" s="19"/>
    </row>
    <row r="73" spans="1:45" s="503" customFormat="1">
      <c r="A73" s="43"/>
      <c r="B73" s="503">
        <f>+'Ark1'!C242</f>
        <v>2022</v>
      </c>
      <c r="C73" s="503">
        <f>+'Ark1'!H242</f>
        <v>2</v>
      </c>
      <c r="D73" s="3" t="s">
        <v>9</v>
      </c>
      <c r="E73" s="503">
        <f>+'Ark1'!Q242</f>
        <v>2105</v>
      </c>
      <c r="F73" s="504">
        <f>+'Ark1'!R242</f>
        <v>11418</v>
      </c>
      <c r="G73" s="67">
        <f>+'Ark1'!AE242</f>
        <v>33.90444517029426</v>
      </c>
      <c r="H73" s="67"/>
      <c r="I73" s="67">
        <f>+'Ark1'!AF242</f>
        <v>33.683912024012002</v>
      </c>
      <c r="J73" s="375">
        <f>+'Ark1'!S242</f>
        <v>6.1603120343588396</v>
      </c>
      <c r="K73" s="375"/>
      <c r="L73" s="122"/>
      <c r="M73" s="374">
        <f>+'Ark1'!AR242</f>
        <v>191.96913143463647</v>
      </c>
      <c r="N73" s="114">
        <f>+'Ark1'!AS242</f>
        <v>31.908923877327609</v>
      </c>
      <c r="O73" s="43"/>
      <c r="P73" s="1">
        <f>+'Ark1'!T242</f>
        <v>7.5823261516903138</v>
      </c>
      <c r="Q73" s="372">
        <f>+'Ark1'!U242</f>
        <v>228.70507969872</v>
      </c>
      <c r="R73" s="375"/>
      <c r="S73" s="504">
        <f>+'Ark1'!W242</f>
        <v>71.071991592222801</v>
      </c>
      <c r="T73" s="504">
        <f>+'Ark1'!X242</f>
        <v>1.1648274654055</v>
      </c>
      <c r="U73" s="237">
        <f>+'Ark1'!AG243</f>
        <v>529.5939716312057</v>
      </c>
      <c r="V73" s="412">
        <f>+'Ark1'!AH243</f>
        <v>97.215323248287831</v>
      </c>
      <c r="W73" s="237">
        <f>+'Ark1'!AI243</f>
        <v>73.319786257243919</v>
      </c>
      <c r="X73" s="504">
        <f>+'Ark1'!Y242</f>
        <v>56.395371080077823</v>
      </c>
      <c r="Y73" s="1">
        <f>+'Ark1'!Z242</f>
        <v>1.8531251692190436</v>
      </c>
      <c r="Z73" s="1">
        <f>+'Ark1'!AA242</f>
        <v>2.0708486683398912</v>
      </c>
      <c r="AA73" s="115">
        <f t="shared" si="19"/>
        <v>431.84985469959946</v>
      </c>
      <c r="AB73" s="504">
        <f t="shared" si="20"/>
        <v>5.4242280285035633</v>
      </c>
      <c r="AC73" s="43"/>
      <c r="AD73" s="5"/>
      <c r="AE73" s="19"/>
      <c r="AF73" s="19"/>
      <c r="AH73" s="19"/>
    </row>
    <row r="74" spans="1:45">
      <c r="A74" s="43"/>
      <c r="B74" s="503">
        <f>+'Ark1'!C243</f>
        <v>2023</v>
      </c>
      <c r="C74" s="503">
        <f>+'Ark1'!H243</f>
        <v>2</v>
      </c>
      <c r="D74" s="3" t="s">
        <v>9</v>
      </c>
      <c r="E74" s="503">
        <f>+'Ark1'!Q243</f>
        <v>2228</v>
      </c>
      <c r="F74" s="504">
        <f>+'Ark1'!R243</f>
        <v>13287</v>
      </c>
      <c r="G74" s="67">
        <f>+'Ark1'!AE243</f>
        <v>34.61147724608611</v>
      </c>
      <c r="I74" s="67">
        <f>+'Ark1'!AF243</f>
        <v>34.195945874238085</v>
      </c>
      <c r="J74" s="375">
        <f>+'Ark1'!S243</f>
        <v>5.9761904761904754</v>
      </c>
      <c r="K74" s="375"/>
      <c r="L74" s="122"/>
      <c r="M74" s="374">
        <f>+'Ark1'!AR243</f>
        <v>191.52944804193649</v>
      </c>
      <c r="N74" s="114">
        <f>+'Ark1'!AS243</f>
        <v>31.278638217163945</v>
      </c>
      <c r="O74" s="43"/>
      <c r="P74" s="1">
        <f>+'Ark1'!T243</f>
        <v>7.5227666139835954</v>
      </c>
      <c r="Q74" s="372">
        <f>+'Ark1'!U243</f>
        <v>223.34624068638473</v>
      </c>
      <c r="R74" s="375"/>
      <c r="S74" s="504">
        <f>+'Ark1'!W243</f>
        <v>69.707232633401063</v>
      </c>
      <c r="T74" s="504">
        <f>+'Ark1'!X243</f>
        <v>1.0988183939188674</v>
      </c>
      <c r="U74" s="237">
        <f>+'Ark1'!AG244</f>
        <v>523.09495994659551</v>
      </c>
      <c r="V74" s="412">
        <f>+'Ark1'!AH244</f>
        <v>96.72529788441274</v>
      </c>
      <c r="W74" s="237">
        <f>+'Ark1'!AI244</f>
        <v>76.688011672205562</v>
      </c>
      <c r="X74" s="504">
        <f>+'Ark1'!Y243</f>
        <v>57.277216325749265</v>
      </c>
      <c r="Y74" s="1">
        <f>+'Ark1'!Z243</f>
        <v>1.8464164377452923</v>
      </c>
      <c r="Z74" s="1">
        <f>+'Ark1'!AA243</f>
        <v>2.098838377114419</v>
      </c>
      <c r="AA74" s="115">
        <f t="shared" si="19"/>
        <v>426.97073722367134</v>
      </c>
      <c r="AB74" s="504">
        <f t="shared" si="20"/>
        <v>5.963644524236984</v>
      </c>
      <c r="AC74" s="43"/>
      <c r="AD74" s="5"/>
      <c r="AE74" s="19"/>
      <c r="AF74" s="19"/>
      <c r="AH74" s="19"/>
    </row>
    <row r="75" spans="1:45">
      <c r="A75" s="43"/>
      <c r="B75" s="91">
        <f>+'Ark1'!C244</f>
        <v>2024</v>
      </c>
      <c r="C75" s="91">
        <f>+'Ark1'!H244</f>
        <v>2</v>
      </c>
      <c r="D75" s="91" t="s">
        <v>9</v>
      </c>
      <c r="E75" s="91">
        <f>+'Ark1'!Q244</f>
        <v>2067</v>
      </c>
      <c r="F75" s="115">
        <f>+'Ark1'!R244</f>
        <v>12337</v>
      </c>
      <c r="G75" s="114">
        <f>+'Ark1'!AE244</f>
        <v>33.460808245185795</v>
      </c>
      <c r="H75" s="114"/>
      <c r="I75" s="114">
        <f>+'Ark1'!AF244</f>
        <v>33.088439580792951</v>
      </c>
      <c r="J75" s="113">
        <f>+'Ark1'!S244</f>
        <v>6.1088032454361052</v>
      </c>
      <c r="K75" s="113"/>
      <c r="L75" s="505"/>
      <c r="M75" s="114">
        <f>+'Ark1'!AR244</f>
        <v>190.77236315086779</v>
      </c>
      <c r="N75" s="114">
        <f>+'Ark1'!AS244</f>
        <v>31.664797278904075</v>
      </c>
      <c r="O75" s="91"/>
      <c r="P75" s="113">
        <f>+'Ark1'!T244</f>
        <v>7.5472156926319212</v>
      </c>
      <c r="Q75" s="115">
        <f>+'Ark1'!U244</f>
        <v>223.31594390856804</v>
      </c>
      <c r="R75" s="113"/>
      <c r="S75" s="115">
        <f>+'Ark1'!W244</f>
        <v>69.846802302018318</v>
      </c>
      <c r="T75" s="115">
        <f>+'Ark1'!X244</f>
        <v>0.81056983059090548</v>
      </c>
      <c r="U75" s="115">
        <f>+'Ark1'!AG245</f>
        <v>525.28366961534641</v>
      </c>
      <c r="V75" s="114">
        <f>+'Ark1'!AH245</f>
        <v>95.04414696667618</v>
      </c>
      <c r="W75" s="115">
        <f>+'Ark1'!AI245</f>
        <v>71.27124276084686</v>
      </c>
      <c r="X75" s="115">
        <f>+'Ark1'!Y244</f>
        <v>56.197260923922912</v>
      </c>
      <c r="Y75" s="113">
        <f>+'Ark1'!Z244</f>
        <v>1.7958840191198107</v>
      </c>
      <c r="Z75" s="113">
        <f>+'Ark1'!AA244</f>
        <v>2.1007057885015006</v>
      </c>
      <c r="AA75" s="115">
        <f t="shared" si="19"/>
        <v>425.13399297582839</v>
      </c>
      <c r="AB75" s="115">
        <f t="shared" si="20"/>
        <v>5.9685534591194971</v>
      </c>
      <c r="AC75" s="43"/>
      <c r="AD75" s="5"/>
      <c r="AE75" s="19"/>
      <c r="AF75" s="19"/>
      <c r="AH75" s="19"/>
    </row>
    <row r="76" spans="1:45">
      <c r="A76" s="43"/>
      <c r="B76" s="43"/>
      <c r="C76" s="43"/>
      <c r="D76" s="43"/>
      <c r="E76" s="43"/>
      <c r="F76" s="43"/>
      <c r="G76" s="64"/>
      <c r="H76" s="64"/>
      <c r="I76" s="64"/>
      <c r="J76" s="43"/>
      <c r="K76" s="43"/>
      <c r="L76" s="122"/>
      <c r="M76" s="49"/>
      <c r="N76" s="49"/>
      <c r="O76" s="43"/>
      <c r="P76" s="43"/>
      <c r="Q76" s="73"/>
      <c r="R76" s="43"/>
      <c r="S76" s="73"/>
      <c r="T76" s="73"/>
      <c r="U76" s="43"/>
      <c r="V76" s="43"/>
      <c r="W76" s="43"/>
      <c r="X76" s="73"/>
      <c r="Y76" s="43"/>
      <c r="Z76" s="43"/>
      <c r="AA76" s="43"/>
      <c r="AB76" s="73"/>
      <c r="AC76" s="43"/>
      <c r="AD76" s="13"/>
      <c r="AE76" s="13"/>
    </row>
    <row r="77" spans="1:45">
      <c r="A77" s="43"/>
      <c r="B77" s="43"/>
      <c r="C77" s="43"/>
      <c r="D77" s="43"/>
      <c r="E77" s="43"/>
      <c r="F77" s="43"/>
      <c r="G77" s="64"/>
      <c r="H77" s="64"/>
      <c r="I77" s="64"/>
      <c r="J77" s="43"/>
      <c r="K77" s="43"/>
      <c r="L77" s="43"/>
      <c r="M77" s="49"/>
      <c r="N77" s="49"/>
      <c r="O77" s="43"/>
      <c r="P77" s="43"/>
      <c r="Q77" s="73"/>
      <c r="R77" s="43"/>
      <c r="S77" s="73"/>
      <c r="T77" s="73"/>
      <c r="U77" s="43"/>
      <c r="V77" s="43"/>
      <c r="W77" s="43"/>
      <c r="X77" s="73"/>
      <c r="Y77" s="43"/>
      <c r="Z77" s="43"/>
      <c r="AA77" s="43"/>
      <c r="AB77" s="73"/>
      <c r="AC77" s="73"/>
      <c r="AO77" s="13"/>
      <c r="AP77" s="13"/>
    </row>
    <row r="78" spans="1:45">
      <c r="AO78" s="2"/>
      <c r="AP78" s="5"/>
      <c r="AQ78" s="5"/>
    </row>
    <row r="79" spans="1:45">
      <c r="AO79" s="4"/>
      <c r="AP79" s="4"/>
      <c r="AQ79" s="4"/>
      <c r="AR79" s="4"/>
      <c r="AS79" s="4"/>
    </row>
    <row r="80" spans="1:45">
      <c r="AO80" s="4"/>
      <c r="AP80" s="13"/>
      <c r="AQ80" s="13"/>
      <c r="AR80" s="1"/>
      <c r="AS80" s="5"/>
    </row>
    <row r="81" spans="41:45">
      <c r="AO81" s="4"/>
      <c r="AP81" s="13"/>
      <c r="AQ81" s="13"/>
      <c r="AR81" s="1"/>
      <c r="AS81" s="5"/>
    </row>
    <row r="82" spans="41:45">
      <c r="AO82" s="4"/>
      <c r="AP82" s="13"/>
      <c r="AQ82" s="13"/>
      <c r="AR82" s="1"/>
      <c r="AS82" s="5"/>
    </row>
    <row r="83" spans="41:45">
      <c r="AO83" s="4"/>
      <c r="AP83" s="13"/>
      <c r="AQ83" s="13"/>
      <c r="AR83" s="1"/>
      <c r="AS83" s="5"/>
    </row>
    <row r="84" spans="41:45">
      <c r="AO84" s="4"/>
      <c r="AP84" s="13"/>
      <c r="AQ84" s="13"/>
      <c r="AR84" s="13"/>
      <c r="AS84" s="5"/>
    </row>
    <row r="85" spans="41:45">
      <c r="AO85" s="4"/>
      <c r="AP85" s="13"/>
      <c r="AQ85" s="13"/>
      <c r="AR85" s="13"/>
      <c r="AS85" s="5"/>
    </row>
    <row r="86" spans="41:45">
      <c r="AO86" s="4"/>
      <c r="AP86" s="13"/>
      <c r="AQ86" s="13"/>
      <c r="AR86" s="13"/>
      <c r="AS86" s="5"/>
    </row>
    <row r="87" spans="41:45">
      <c r="AO87" s="4"/>
      <c r="AP87" s="13"/>
      <c r="AQ87" s="13"/>
      <c r="AR87" s="13"/>
      <c r="AS87" s="5"/>
    </row>
    <row r="88" spans="41:45">
      <c r="AO88" s="4"/>
      <c r="AP88" s="13"/>
      <c r="AQ88" s="13"/>
      <c r="AR88" s="5"/>
      <c r="AS88" s="5"/>
    </row>
    <row r="89" spans="41:45">
      <c r="AO89" s="4"/>
      <c r="AP89" s="13"/>
      <c r="AQ89" s="13"/>
      <c r="AR89" s="5"/>
      <c r="AS89" s="5"/>
    </row>
    <row r="90" spans="41:45">
      <c r="AO90" s="4"/>
      <c r="AP90" s="13"/>
      <c r="AQ90" s="13"/>
      <c r="AR90" s="5"/>
      <c r="AS90" s="5"/>
    </row>
    <row r="91" spans="41:45">
      <c r="AO91" s="4"/>
      <c r="AP91" s="13"/>
      <c r="AQ91" s="13"/>
      <c r="AR91" s="5"/>
      <c r="AS91" s="5"/>
    </row>
    <row r="92" spans="41:45">
      <c r="AO92" s="4"/>
      <c r="AP92" s="13"/>
      <c r="AQ92" s="13"/>
      <c r="AR92" s="5"/>
      <c r="AS92" s="5"/>
    </row>
    <row r="93" spans="41:45">
      <c r="AO93" s="4"/>
      <c r="AP93" s="13"/>
      <c r="AQ93" s="13"/>
      <c r="AR93" s="5"/>
      <c r="AS93" s="5"/>
    </row>
    <row r="94" spans="41:45">
      <c r="AO94" s="4"/>
      <c r="AP94" s="13"/>
      <c r="AQ94" s="13"/>
      <c r="AR94" s="5"/>
      <c r="AS94" s="5"/>
    </row>
    <row r="95" spans="41:45">
      <c r="AO95" s="4"/>
      <c r="AP95" s="13"/>
      <c r="AQ95" s="13"/>
      <c r="AR95" s="5"/>
      <c r="AS95" s="5"/>
    </row>
    <row r="96" spans="41:45">
      <c r="AO96" s="4"/>
      <c r="AP96" s="5"/>
      <c r="AQ96" s="5"/>
      <c r="AR96" s="5"/>
      <c r="AS96" s="5"/>
    </row>
    <row r="97" spans="41:45">
      <c r="AO97" s="13"/>
      <c r="AP97" s="13"/>
    </row>
    <row r="98" spans="41:45">
      <c r="AO98" s="5"/>
      <c r="AP98" s="5"/>
      <c r="AQ98" s="5"/>
      <c r="AS98" s="5"/>
    </row>
    <row r="99" spans="41:45">
      <c r="AO99" s="13"/>
      <c r="AP99" s="13"/>
    </row>
    <row r="100" spans="41:45">
      <c r="AO100" s="13"/>
      <c r="AP100" s="13"/>
    </row>
    <row r="101" spans="41:45">
      <c r="AO101" s="2"/>
      <c r="AP101" s="5"/>
      <c r="AQ101" s="5"/>
      <c r="AS101" s="2"/>
    </row>
    <row r="102" spans="41:45">
      <c r="AO102" s="4"/>
      <c r="AP102" s="4"/>
      <c r="AQ102" s="4"/>
      <c r="AR102" s="4"/>
      <c r="AS102" s="4"/>
    </row>
    <row r="103" spans="41:45">
      <c r="AO103" s="4"/>
      <c r="AP103" s="13"/>
      <c r="AQ103" s="13"/>
      <c r="AR103" s="1"/>
      <c r="AS103" s="5"/>
    </row>
    <row r="104" spans="41:45">
      <c r="AO104" s="4"/>
      <c r="AP104" s="13"/>
      <c r="AQ104" s="13"/>
      <c r="AR104" s="1"/>
      <c r="AS104" s="5"/>
    </row>
    <row r="105" spans="41:45">
      <c r="AO105" s="4"/>
      <c r="AP105" s="13"/>
      <c r="AQ105" s="13"/>
      <c r="AR105" s="1"/>
      <c r="AS105" s="5"/>
    </row>
    <row r="106" spans="41:45">
      <c r="AO106" s="4"/>
      <c r="AP106" s="13"/>
      <c r="AQ106" s="13"/>
      <c r="AR106" s="1"/>
      <c r="AS106" s="5"/>
    </row>
    <row r="107" spans="41:45">
      <c r="AO107" s="4"/>
      <c r="AP107" s="13"/>
      <c r="AQ107" s="13"/>
      <c r="AR107" s="13"/>
      <c r="AS107" s="5"/>
    </row>
    <row r="108" spans="41:45">
      <c r="AO108" s="4"/>
      <c r="AP108" s="13"/>
      <c r="AQ108" s="13"/>
      <c r="AR108" s="13"/>
      <c r="AS108" s="5"/>
    </row>
    <row r="109" spans="41:45">
      <c r="AO109" s="4"/>
      <c r="AP109" s="13"/>
      <c r="AQ109" s="13"/>
      <c r="AR109" s="13"/>
      <c r="AS109" s="5"/>
    </row>
    <row r="110" spans="41:45">
      <c r="AO110" s="4"/>
      <c r="AP110" s="13"/>
      <c r="AQ110" s="13"/>
      <c r="AR110" s="13"/>
      <c r="AS110" s="5"/>
    </row>
    <row r="111" spans="41:45">
      <c r="AO111" s="4"/>
      <c r="AP111" s="13"/>
      <c r="AQ111" s="13"/>
      <c r="AR111" s="5"/>
      <c r="AS111" s="5"/>
    </row>
    <row r="112" spans="41:45">
      <c r="AO112" s="4"/>
      <c r="AP112" s="13"/>
      <c r="AQ112" s="13"/>
      <c r="AR112" s="5"/>
      <c r="AS112" s="5"/>
    </row>
    <row r="113" spans="41:45">
      <c r="AO113" s="4"/>
      <c r="AP113" s="13"/>
      <c r="AQ113" s="13"/>
      <c r="AR113" s="5"/>
      <c r="AS113" s="5"/>
    </row>
    <row r="114" spans="41:45">
      <c r="AO114" s="4"/>
      <c r="AP114" s="13"/>
      <c r="AQ114" s="13"/>
      <c r="AR114" s="5"/>
      <c r="AS114" s="5"/>
    </row>
    <row r="115" spans="41:45">
      <c r="AO115" s="4"/>
      <c r="AP115" s="13"/>
      <c r="AQ115" s="13"/>
      <c r="AR115" s="5"/>
      <c r="AS115" s="5"/>
    </row>
    <row r="116" spans="41:45">
      <c r="AO116" s="4"/>
      <c r="AP116" s="13"/>
      <c r="AQ116" s="13"/>
      <c r="AR116" s="5"/>
      <c r="AS116" s="5"/>
    </row>
    <row r="117" spans="41:45">
      <c r="AO117" s="4"/>
      <c r="AP117" s="13"/>
      <c r="AQ117" s="13"/>
      <c r="AR117" s="5"/>
      <c r="AS117" s="5"/>
    </row>
    <row r="118" spans="41:45">
      <c r="AO118" s="4"/>
      <c r="AP118" s="13"/>
      <c r="AQ118" s="13"/>
      <c r="AR118" s="5"/>
      <c r="AS118" s="5"/>
    </row>
    <row r="119" spans="41:45">
      <c r="AO119" s="4"/>
      <c r="AP119" s="5"/>
      <c r="AQ119" s="5"/>
      <c r="AR119" s="5"/>
      <c r="AS119" s="5"/>
    </row>
    <row r="120" spans="41:45">
      <c r="AO120" s="13"/>
      <c r="AP120" s="13"/>
    </row>
    <row r="121" spans="41:45">
      <c r="AO121" s="5"/>
      <c r="AP121" s="5"/>
      <c r="AQ121" s="5"/>
      <c r="AS121" s="5"/>
    </row>
    <row r="122" spans="41:45">
      <c r="AO122" s="13"/>
      <c r="AP122" s="13"/>
    </row>
    <row r="123" spans="41:45">
      <c r="AO123" s="13"/>
      <c r="AP123" s="13"/>
    </row>
    <row r="124" spans="41:45">
      <c r="AO124" s="13"/>
      <c r="AP124" s="13"/>
    </row>
    <row r="125" spans="41:45">
      <c r="AO125" s="13"/>
      <c r="AP125" s="13"/>
    </row>
    <row r="126" spans="41:45">
      <c r="AO126" s="13"/>
      <c r="AP126" s="13"/>
    </row>
    <row r="127" spans="41:45">
      <c r="AO127" s="13"/>
      <c r="AP127" s="13"/>
    </row>
    <row r="128" spans="41:45">
      <c r="AO128" s="13"/>
      <c r="AP128" s="13"/>
    </row>
    <row r="129" spans="41:42">
      <c r="AO129" s="13"/>
      <c r="AP129" s="13"/>
    </row>
    <row r="130" spans="41:42">
      <c r="AO130" s="13"/>
      <c r="AP130" s="13"/>
    </row>
    <row r="131" spans="41:42">
      <c r="AO131" s="13"/>
      <c r="AP131" s="13"/>
    </row>
    <row r="132" spans="41:42">
      <c r="AO132" s="13"/>
      <c r="AP132" s="13"/>
    </row>
    <row r="133" spans="41:42">
      <c r="AO133" s="13"/>
      <c r="AP133" s="13"/>
    </row>
    <row r="134" spans="41:42">
      <c r="AO134" s="13"/>
      <c r="AP134" s="13"/>
    </row>
    <row r="135" spans="41:42">
      <c r="AO135" s="13"/>
      <c r="AP135" s="13"/>
    </row>
    <row r="136" spans="41:42">
      <c r="AO136" s="13"/>
      <c r="AP136" s="13"/>
    </row>
    <row r="137" spans="41:42">
      <c r="AO137" s="13"/>
      <c r="AP137" s="13"/>
    </row>
    <row r="138" spans="41:42">
      <c r="AO138" s="13"/>
      <c r="AP138" s="13"/>
    </row>
    <row r="139" spans="41:42">
      <c r="AO139" s="13"/>
      <c r="AP139" s="13"/>
    </row>
    <row r="140" spans="41:42">
      <c r="AO140" s="13"/>
      <c r="AP140" s="13"/>
    </row>
    <row r="141" spans="41:42">
      <c r="AO141" s="13"/>
      <c r="AP141" s="13"/>
    </row>
    <row r="142" spans="41:42">
      <c r="AO142" s="13"/>
      <c r="AP142" s="13"/>
    </row>
    <row r="143" spans="41:42">
      <c r="AO143" s="13"/>
      <c r="AP143" s="13"/>
    </row>
    <row r="144" spans="41:42">
      <c r="AO144" s="13"/>
      <c r="AP144" s="13"/>
    </row>
    <row r="145" spans="41:42">
      <c r="AO145" s="13"/>
      <c r="AP145" s="13"/>
    </row>
    <row r="146" spans="41:42">
      <c r="AO146" s="13"/>
      <c r="AP146" s="13"/>
    </row>
    <row r="147" spans="41:42">
      <c r="AO147" s="13"/>
      <c r="AP147" s="13"/>
    </row>
    <row r="148" spans="41:42">
      <c r="AO148" s="13"/>
      <c r="AP148" s="13"/>
    </row>
    <row r="149" spans="41:42">
      <c r="AO149" s="13"/>
      <c r="AP149" s="13"/>
    </row>
    <row r="150" spans="41:42">
      <c r="AO150" s="13"/>
      <c r="AP150" s="13"/>
    </row>
    <row r="151" spans="41:42">
      <c r="AO151" s="13"/>
      <c r="AP151" s="13"/>
    </row>
    <row r="152" spans="41:42">
      <c r="AO152" s="13"/>
      <c r="AP152" s="13"/>
    </row>
    <row r="153" spans="41:42">
      <c r="AO153" s="13"/>
      <c r="AP153" s="13"/>
    </row>
    <row r="154" spans="41:42">
      <c r="AO154" s="13"/>
      <c r="AP154" s="13"/>
    </row>
    <row r="155" spans="41:42">
      <c r="AO155" s="13"/>
      <c r="AP155" s="13"/>
    </row>
    <row r="156" spans="41:42">
      <c r="AO156" s="13"/>
      <c r="AP156" s="13"/>
    </row>
    <row r="157" spans="41:42">
      <c r="AO157" s="13"/>
      <c r="AP157" s="13"/>
    </row>
    <row r="158" spans="41:42">
      <c r="AO158" s="13"/>
      <c r="AP158" s="13"/>
    </row>
    <row r="159" spans="41:42">
      <c r="AO159" s="13"/>
      <c r="AP159" s="13"/>
    </row>
    <row r="160" spans="41:42">
      <c r="AO160" s="13"/>
      <c r="AP160" s="13"/>
    </row>
    <row r="161" spans="41:42">
      <c r="AO161" s="13"/>
      <c r="AP161" s="13"/>
    </row>
    <row r="162" spans="41:42">
      <c r="AO162" s="13"/>
      <c r="AP162" s="13"/>
    </row>
    <row r="163" spans="41:42">
      <c r="AO163" s="13"/>
      <c r="AP163" s="13"/>
    </row>
    <row r="164" spans="41:42">
      <c r="AO164" s="13"/>
      <c r="AP164" s="13"/>
    </row>
    <row r="165" spans="41:42">
      <c r="AO165" s="13"/>
      <c r="AP165" s="13"/>
    </row>
    <row r="166" spans="41:42">
      <c r="AO166" s="13"/>
      <c r="AP166" s="13"/>
    </row>
    <row r="167" spans="41:42">
      <c r="AO167" s="13"/>
      <c r="AP167" s="13"/>
    </row>
    <row r="168" spans="41:42">
      <c r="AO168" s="13"/>
      <c r="AP168" s="13"/>
    </row>
    <row r="169" spans="41:42">
      <c r="AO169" s="13"/>
      <c r="AP169" s="13"/>
    </row>
    <row r="170" spans="41:42">
      <c r="AO170" s="13"/>
      <c r="AP170" s="13"/>
    </row>
    <row r="171" spans="41:42">
      <c r="AO171" s="13"/>
      <c r="AP171" s="13"/>
    </row>
    <row r="172" spans="41:42">
      <c r="AO172" s="13"/>
      <c r="AP172" s="13"/>
    </row>
    <row r="173" spans="41:42">
      <c r="AO173" s="13"/>
      <c r="AP173" s="13"/>
    </row>
    <row r="174" spans="41:42">
      <c r="AO174" s="13"/>
      <c r="AP174" s="13"/>
    </row>
    <row r="175" spans="41:42">
      <c r="AO175" s="13"/>
      <c r="AP175" s="13"/>
    </row>
    <row r="176" spans="41:42">
      <c r="AO176" s="13"/>
      <c r="AP176" s="13"/>
    </row>
    <row r="199" spans="7:40">
      <c r="G199" s="68"/>
      <c r="H199" s="68"/>
      <c r="I199" s="68"/>
      <c r="J199" s="14"/>
      <c r="K199" s="14"/>
      <c r="L199" s="14"/>
      <c r="P199" s="14"/>
      <c r="Q199" s="77"/>
      <c r="R199" s="14"/>
    </row>
    <row r="200" spans="7:40">
      <c r="G200" s="68"/>
      <c r="H200" s="68"/>
      <c r="I200" s="68"/>
      <c r="J200" s="14"/>
      <c r="K200" s="14"/>
      <c r="L200" s="14"/>
      <c r="P200" s="14"/>
      <c r="Q200" s="77"/>
      <c r="R200" s="14"/>
      <c r="AC200" s="14"/>
      <c r="AD200" s="14"/>
      <c r="AE200" s="68"/>
      <c r="AF200" s="14"/>
      <c r="AG200" s="14"/>
      <c r="AH200" s="14"/>
      <c r="AI200" s="14"/>
      <c r="AJ200" s="14"/>
      <c r="AK200" s="14"/>
      <c r="AL200" s="14"/>
      <c r="AM200" s="14"/>
      <c r="AN200" s="14"/>
    </row>
    <row r="201" spans="7:40" ht="15">
      <c r="G201" s="68"/>
      <c r="H201" s="68"/>
      <c r="I201" s="68"/>
      <c r="J201" s="14"/>
      <c r="K201" s="14"/>
      <c r="L201" s="14"/>
      <c r="M201" s="4"/>
      <c r="N201" s="4"/>
      <c r="O201" s="14"/>
      <c r="P201" s="14"/>
      <c r="Q201" s="77"/>
      <c r="R201" s="14"/>
      <c r="S201" s="77"/>
      <c r="T201" s="77"/>
      <c r="U201" s="14"/>
      <c r="V201" s="14"/>
      <c r="W201" s="14"/>
      <c r="X201" s="77"/>
      <c r="Y201" s="14"/>
      <c r="Z201" s="14"/>
      <c r="AA201" s="68"/>
      <c r="AB201" s="77"/>
      <c r="AC201" s="14"/>
      <c r="AD201" s="14"/>
      <c r="AE201" s="68"/>
      <c r="AF201" s="14"/>
      <c r="AG201" s="14"/>
      <c r="AH201" s="14"/>
      <c r="AI201" s="14"/>
      <c r="AJ201" s="14"/>
      <c r="AK201" s="14"/>
      <c r="AL201" s="14"/>
      <c r="AM201" s="14"/>
      <c r="AN201" s="14"/>
    </row>
    <row r="202" spans="7:40" ht="15">
      <c r="G202" s="68"/>
      <c r="H202" s="68"/>
      <c r="I202" s="68"/>
      <c r="J202" s="14"/>
      <c r="K202" s="14"/>
      <c r="L202" s="14"/>
      <c r="M202" s="4"/>
      <c r="N202" s="4"/>
      <c r="O202" s="14"/>
      <c r="P202" s="14"/>
      <c r="Q202" s="77"/>
      <c r="R202" s="14"/>
      <c r="S202" s="77"/>
      <c r="T202" s="77"/>
      <c r="U202" s="14"/>
      <c r="V202" s="14"/>
      <c r="W202" s="14"/>
      <c r="X202" s="77"/>
      <c r="Y202" s="14"/>
      <c r="Z202" s="14"/>
      <c r="AA202" s="68"/>
      <c r="AB202" s="77"/>
      <c r="AC202" s="14"/>
      <c r="AD202" s="14"/>
      <c r="AE202" s="68"/>
      <c r="AF202" s="14"/>
      <c r="AG202" s="14"/>
      <c r="AH202" s="14"/>
      <c r="AI202" s="14"/>
      <c r="AJ202" s="14"/>
      <c r="AK202" s="14"/>
      <c r="AL202" s="14"/>
      <c r="AM202" s="14"/>
      <c r="AN202" s="14"/>
    </row>
    <row r="203" spans="7:40" ht="15">
      <c r="G203" s="68"/>
      <c r="H203" s="68"/>
      <c r="I203" s="68"/>
      <c r="J203" s="14"/>
      <c r="K203" s="14"/>
      <c r="L203" s="14"/>
      <c r="M203" s="4"/>
      <c r="N203" s="4"/>
      <c r="O203" s="14"/>
      <c r="P203" s="14"/>
      <c r="Q203" s="77"/>
      <c r="R203" s="14"/>
      <c r="S203" s="77"/>
      <c r="T203" s="77"/>
      <c r="U203" s="14"/>
      <c r="V203" s="14"/>
      <c r="W203" s="14"/>
      <c r="X203" s="77"/>
      <c r="Y203" s="14"/>
      <c r="Z203" s="14"/>
      <c r="AA203" s="68"/>
      <c r="AB203" s="77"/>
      <c r="AC203" s="14"/>
      <c r="AD203" s="14"/>
      <c r="AE203" s="68"/>
      <c r="AF203" s="14"/>
      <c r="AG203" s="14"/>
      <c r="AH203" s="14"/>
      <c r="AI203" s="14"/>
      <c r="AJ203" s="14"/>
      <c r="AK203" s="14"/>
      <c r="AL203" s="14"/>
      <c r="AM203" s="14"/>
      <c r="AN203" s="14"/>
    </row>
    <row r="204" spans="7:40" ht="15">
      <c r="G204" s="68"/>
      <c r="H204" s="68"/>
      <c r="I204" s="68"/>
      <c r="J204" s="14"/>
      <c r="K204" s="14"/>
      <c r="L204" s="14"/>
      <c r="M204" s="4"/>
      <c r="N204" s="4"/>
      <c r="O204" s="14"/>
      <c r="P204" s="14"/>
      <c r="Q204" s="77"/>
      <c r="R204" s="14"/>
      <c r="S204" s="77"/>
      <c r="T204" s="77"/>
      <c r="U204" s="14"/>
      <c r="V204" s="14"/>
      <c r="W204" s="14"/>
      <c r="X204" s="77"/>
      <c r="Y204" s="14"/>
      <c r="Z204" s="14"/>
      <c r="AA204" s="68"/>
      <c r="AB204" s="77"/>
      <c r="AC204" s="14"/>
      <c r="AD204" s="14"/>
      <c r="AE204" s="68"/>
      <c r="AF204" s="14"/>
      <c r="AG204" s="14"/>
      <c r="AH204" s="14"/>
      <c r="AI204" s="14"/>
      <c r="AJ204" s="14"/>
      <c r="AK204" s="14"/>
      <c r="AL204" s="14"/>
      <c r="AM204" s="14"/>
      <c r="AN204" s="14"/>
    </row>
    <row r="205" spans="7:40" ht="15">
      <c r="G205" s="68"/>
      <c r="H205" s="68"/>
      <c r="I205" s="68"/>
      <c r="J205" s="14"/>
      <c r="K205" s="14"/>
      <c r="L205" s="14"/>
      <c r="M205" s="4"/>
      <c r="N205" s="4"/>
      <c r="O205" s="14"/>
      <c r="P205" s="14"/>
      <c r="Q205" s="77"/>
      <c r="R205" s="14"/>
      <c r="S205" s="77"/>
      <c r="T205" s="77"/>
      <c r="U205" s="14"/>
      <c r="V205" s="14"/>
      <c r="W205" s="14"/>
      <c r="X205" s="77"/>
      <c r="Y205" s="14"/>
      <c r="Z205" s="14"/>
      <c r="AA205" s="68"/>
      <c r="AB205" s="77"/>
      <c r="AC205" s="14"/>
      <c r="AD205" s="14"/>
      <c r="AE205" s="68"/>
      <c r="AF205" s="14"/>
      <c r="AG205" s="14"/>
      <c r="AH205" s="14"/>
      <c r="AI205" s="14"/>
      <c r="AJ205" s="14"/>
      <c r="AK205" s="14"/>
      <c r="AL205" s="14"/>
      <c r="AM205" s="14"/>
      <c r="AN205" s="14"/>
    </row>
    <row r="206" spans="7:40" ht="15">
      <c r="G206" s="68"/>
      <c r="H206" s="68"/>
      <c r="I206" s="68"/>
      <c r="J206" s="14"/>
      <c r="K206" s="14"/>
      <c r="L206" s="14"/>
      <c r="M206" s="4"/>
      <c r="N206" s="4"/>
      <c r="O206" s="14"/>
      <c r="P206" s="14"/>
      <c r="Q206" s="77"/>
      <c r="R206" s="14"/>
      <c r="S206" s="77"/>
      <c r="T206" s="77"/>
      <c r="U206" s="14"/>
      <c r="V206" s="14"/>
      <c r="W206" s="14"/>
      <c r="X206" s="77"/>
      <c r="Y206" s="14"/>
      <c r="Z206" s="14"/>
      <c r="AA206" s="68"/>
      <c r="AB206" s="77"/>
      <c r="AC206" s="14"/>
      <c r="AD206" s="14"/>
      <c r="AE206" s="68"/>
      <c r="AF206" s="14"/>
      <c r="AG206" s="14"/>
      <c r="AH206" s="14"/>
      <c r="AI206" s="14"/>
      <c r="AJ206" s="14"/>
      <c r="AK206" s="14"/>
      <c r="AL206" s="14"/>
      <c r="AM206" s="14"/>
      <c r="AN206" s="14"/>
    </row>
    <row r="207" spans="7:40" ht="15">
      <c r="G207" s="68"/>
      <c r="H207" s="68"/>
      <c r="I207" s="68"/>
      <c r="J207" s="14"/>
      <c r="K207" s="14"/>
      <c r="L207" s="14"/>
      <c r="M207" s="4"/>
      <c r="N207" s="4"/>
      <c r="O207" s="14"/>
      <c r="P207" s="14"/>
      <c r="Q207" s="77"/>
      <c r="R207" s="14"/>
      <c r="S207" s="77"/>
      <c r="T207" s="77"/>
      <c r="U207" s="14"/>
      <c r="V207" s="14"/>
      <c r="W207" s="14"/>
      <c r="X207" s="77"/>
      <c r="Y207" s="14"/>
      <c r="Z207" s="14"/>
      <c r="AA207" s="68"/>
      <c r="AB207" s="77"/>
      <c r="AC207" s="14"/>
      <c r="AD207" s="14"/>
      <c r="AE207" s="68"/>
      <c r="AF207" s="14"/>
      <c r="AG207" s="14"/>
      <c r="AH207" s="14"/>
      <c r="AI207" s="14"/>
      <c r="AJ207" s="14"/>
      <c r="AK207" s="14"/>
      <c r="AL207" s="14"/>
      <c r="AM207" s="14"/>
      <c r="AN207" s="14"/>
    </row>
    <row r="208" spans="7:40" ht="15">
      <c r="G208" s="68"/>
      <c r="H208" s="68"/>
      <c r="I208" s="68"/>
      <c r="J208" s="14"/>
      <c r="K208" s="14"/>
      <c r="L208" s="14"/>
      <c r="M208" s="4"/>
      <c r="N208" s="4"/>
      <c r="O208" s="14"/>
      <c r="P208" s="14"/>
      <c r="Q208" s="77"/>
      <c r="R208" s="14"/>
      <c r="S208" s="77"/>
      <c r="T208" s="77"/>
      <c r="U208" s="14"/>
      <c r="V208" s="14"/>
      <c r="W208" s="14"/>
      <c r="X208" s="77"/>
      <c r="Y208" s="14"/>
      <c r="Z208" s="14"/>
      <c r="AA208" s="68"/>
      <c r="AB208" s="77"/>
      <c r="AC208" s="14"/>
      <c r="AD208" s="14"/>
      <c r="AE208" s="68"/>
      <c r="AF208" s="14"/>
      <c r="AG208" s="14"/>
      <c r="AH208" s="14"/>
      <c r="AI208" s="14"/>
      <c r="AJ208" s="14"/>
      <c r="AK208" s="14"/>
      <c r="AL208" s="14"/>
      <c r="AM208" s="14"/>
      <c r="AN208" s="14"/>
    </row>
    <row r="209" spans="7:40" ht="15">
      <c r="G209" s="68"/>
      <c r="H209" s="68"/>
      <c r="I209" s="68"/>
      <c r="J209" s="14"/>
      <c r="K209" s="14"/>
      <c r="L209" s="14"/>
      <c r="M209" s="4"/>
      <c r="N209" s="4"/>
      <c r="O209" s="14"/>
      <c r="P209" s="14"/>
      <c r="Q209" s="77"/>
      <c r="R209" s="14"/>
      <c r="S209" s="77"/>
      <c r="T209" s="77"/>
      <c r="U209" s="14"/>
      <c r="V209" s="14"/>
      <c r="W209" s="14"/>
      <c r="X209" s="77"/>
      <c r="Y209" s="14"/>
      <c r="Z209" s="14"/>
      <c r="AA209" s="68"/>
      <c r="AB209" s="77"/>
      <c r="AC209" s="14"/>
      <c r="AD209" s="14"/>
      <c r="AE209" s="68"/>
      <c r="AF209" s="14"/>
      <c r="AG209" s="14"/>
      <c r="AH209" s="14"/>
      <c r="AI209" s="14"/>
      <c r="AJ209" s="14"/>
      <c r="AK209" s="14"/>
      <c r="AL209" s="14"/>
      <c r="AM209" s="14"/>
      <c r="AN209" s="14"/>
    </row>
    <row r="210" spans="7:40" ht="15">
      <c r="G210" s="68"/>
      <c r="H210" s="68"/>
      <c r="I210" s="68"/>
      <c r="J210" s="14"/>
      <c r="K210" s="14"/>
      <c r="L210" s="14"/>
      <c r="M210" s="4"/>
      <c r="N210" s="4"/>
      <c r="O210" s="14"/>
      <c r="P210" s="14"/>
      <c r="Q210" s="77"/>
      <c r="R210" s="14"/>
      <c r="S210" s="77"/>
      <c r="T210" s="77"/>
      <c r="U210" s="14"/>
      <c r="V210" s="14"/>
      <c r="W210" s="14"/>
      <c r="X210" s="77"/>
      <c r="Y210" s="14"/>
      <c r="Z210" s="14"/>
      <c r="AA210" s="68"/>
      <c r="AB210" s="77"/>
      <c r="AC210" s="14"/>
      <c r="AD210" s="14"/>
      <c r="AE210" s="68"/>
      <c r="AF210" s="14"/>
      <c r="AG210" s="14"/>
      <c r="AH210" s="14"/>
      <c r="AI210" s="14"/>
      <c r="AJ210" s="14"/>
      <c r="AK210" s="14"/>
      <c r="AL210" s="14"/>
      <c r="AM210" s="14"/>
      <c r="AN210" s="14"/>
    </row>
    <row r="211" spans="7:40" ht="15">
      <c r="G211" s="68"/>
      <c r="H211" s="68"/>
      <c r="I211" s="68"/>
      <c r="J211" s="14"/>
      <c r="K211" s="14"/>
      <c r="L211" s="14"/>
      <c r="M211" s="4"/>
      <c r="N211" s="4"/>
      <c r="O211" s="14"/>
      <c r="P211" s="14"/>
      <c r="Q211" s="77"/>
      <c r="R211" s="14"/>
      <c r="S211" s="77"/>
      <c r="T211" s="77"/>
      <c r="U211" s="14"/>
      <c r="V211" s="14"/>
      <c r="W211" s="14"/>
      <c r="X211" s="77"/>
      <c r="Y211" s="14"/>
      <c r="Z211" s="14"/>
      <c r="AA211" s="68"/>
      <c r="AB211" s="77"/>
      <c r="AC211" s="14"/>
      <c r="AD211" s="14"/>
      <c r="AE211" s="68"/>
      <c r="AF211" s="14"/>
      <c r="AG211" s="14"/>
      <c r="AH211" s="14"/>
      <c r="AI211" s="14"/>
      <c r="AJ211" s="14"/>
      <c r="AK211" s="14"/>
      <c r="AL211" s="14"/>
      <c r="AM211" s="14"/>
      <c r="AN211" s="14"/>
    </row>
    <row r="212" spans="7:40" ht="15">
      <c r="G212" s="68"/>
      <c r="H212" s="68"/>
      <c r="I212" s="68"/>
      <c r="J212" s="14"/>
      <c r="K212" s="14"/>
      <c r="L212" s="14"/>
      <c r="M212" s="4"/>
      <c r="N212" s="4"/>
      <c r="O212" s="14"/>
      <c r="P212" s="14"/>
      <c r="Q212" s="77"/>
      <c r="R212" s="14"/>
      <c r="S212" s="77"/>
      <c r="T212" s="77"/>
      <c r="U212" s="14"/>
      <c r="V212" s="14"/>
      <c r="W212" s="14"/>
      <c r="X212" s="77"/>
      <c r="Y212" s="14"/>
      <c r="Z212" s="14"/>
      <c r="AA212" s="68"/>
      <c r="AB212" s="77"/>
      <c r="AC212" s="14"/>
      <c r="AD212" s="14"/>
      <c r="AE212" s="68"/>
      <c r="AF212" s="14"/>
      <c r="AG212" s="14"/>
      <c r="AH212" s="14"/>
      <c r="AI212" s="14"/>
      <c r="AJ212" s="14"/>
      <c r="AK212" s="14"/>
      <c r="AL212" s="14"/>
      <c r="AM212" s="14"/>
      <c r="AN212" s="14"/>
    </row>
    <row r="213" spans="7:40" ht="15">
      <c r="G213" s="68"/>
      <c r="H213" s="68"/>
      <c r="I213" s="68"/>
      <c r="J213" s="14"/>
      <c r="K213" s="14"/>
      <c r="L213" s="14"/>
      <c r="M213" s="4"/>
      <c r="N213" s="4"/>
      <c r="O213" s="14"/>
      <c r="P213" s="14"/>
      <c r="Q213" s="77"/>
      <c r="R213" s="14"/>
      <c r="S213" s="77"/>
      <c r="T213" s="77"/>
      <c r="U213" s="14"/>
      <c r="V213" s="14"/>
      <c r="W213" s="14"/>
      <c r="X213" s="77"/>
      <c r="Y213" s="14"/>
      <c r="Z213" s="14"/>
      <c r="AA213" s="68"/>
      <c r="AB213" s="77"/>
      <c r="AC213" s="14"/>
      <c r="AD213" s="14"/>
      <c r="AE213" s="68"/>
      <c r="AF213" s="14"/>
      <c r="AG213" s="14"/>
      <c r="AH213" s="14"/>
      <c r="AI213" s="14"/>
      <c r="AJ213" s="14"/>
      <c r="AK213" s="14"/>
      <c r="AL213" s="14"/>
      <c r="AM213" s="14"/>
      <c r="AN213" s="14"/>
    </row>
    <row r="214" spans="7:40" ht="15">
      <c r="G214" s="68"/>
      <c r="H214" s="68"/>
      <c r="I214" s="68"/>
      <c r="J214" s="14"/>
      <c r="K214" s="14"/>
      <c r="L214" s="14"/>
      <c r="M214" s="4"/>
      <c r="N214" s="4"/>
      <c r="O214" s="14"/>
      <c r="P214" s="14"/>
      <c r="Q214" s="77"/>
      <c r="R214" s="14"/>
      <c r="S214" s="77"/>
      <c r="T214" s="77"/>
      <c r="U214" s="14"/>
      <c r="V214" s="14"/>
      <c r="W214" s="14"/>
      <c r="X214" s="77"/>
      <c r="Y214" s="14"/>
      <c r="Z214" s="14"/>
      <c r="AA214" s="68"/>
      <c r="AB214" s="77"/>
      <c r="AC214" s="14"/>
      <c r="AD214" s="14"/>
      <c r="AE214" s="68"/>
      <c r="AF214" s="14"/>
      <c r="AG214" s="14"/>
      <c r="AH214" s="14"/>
      <c r="AI214" s="14"/>
      <c r="AJ214" s="14"/>
      <c r="AK214" s="14"/>
      <c r="AL214" s="14"/>
      <c r="AM214" s="14"/>
      <c r="AN214" s="14"/>
    </row>
    <row r="215" spans="7:40" ht="15">
      <c r="G215" s="68"/>
      <c r="H215" s="68"/>
      <c r="I215" s="68"/>
      <c r="J215" s="14"/>
      <c r="K215" s="14"/>
      <c r="L215" s="14"/>
      <c r="M215" s="4"/>
      <c r="N215" s="4"/>
      <c r="O215" s="14"/>
      <c r="P215" s="14"/>
      <c r="Q215" s="77"/>
      <c r="R215" s="14"/>
      <c r="S215" s="77"/>
      <c r="T215" s="77"/>
      <c r="U215" s="14"/>
      <c r="V215" s="14"/>
      <c r="W215" s="14"/>
      <c r="X215" s="77"/>
      <c r="Y215" s="14"/>
      <c r="Z215" s="14"/>
      <c r="AA215" s="68"/>
      <c r="AB215" s="77"/>
      <c r="AC215" s="14"/>
      <c r="AD215" s="14"/>
      <c r="AE215" s="68"/>
      <c r="AF215" s="14"/>
      <c r="AG215" s="14"/>
      <c r="AH215" s="14"/>
      <c r="AI215" s="14"/>
      <c r="AJ215" s="14"/>
      <c r="AK215" s="14"/>
      <c r="AL215" s="14"/>
      <c r="AM215" s="14"/>
      <c r="AN215" s="14"/>
    </row>
    <row r="216" spans="7:40" ht="15">
      <c r="G216" s="68"/>
      <c r="H216" s="68"/>
      <c r="I216" s="68"/>
      <c r="J216" s="14"/>
      <c r="K216" s="14"/>
      <c r="L216" s="14"/>
      <c r="M216" s="4"/>
      <c r="N216" s="4"/>
      <c r="O216" s="14"/>
      <c r="P216" s="14"/>
      <c r="Q216" s="77"/>
      <c r="R216" s="14"/>
      <c r="S216" s="77"/>
      <c r="T216" s="77"/>
      <c r="U216" s="14"/>
      <c r="V216" s="14"/>
      <c r="W216" s="14"/>
      <c r="X216" s="77"/>
      <c r="Y216" s="14"/>
      <c r="Z216" s="14"/>
      <c r="AA216" s="68"/>
      <c r="AB216" s="77"/>
      <c r="AC216" s="14"/>
      <c r="AD216" s="14"/>
      <c r="AE216" s="68"/>
      <c r="AF216" s="14"/>
      <c r="AG216" s="14"/>
      <c r="AH216" s="14"/>
      <c r="AI216" s="14"/>
      <c r="AJ216" s="14"/>
      <c r="AK216" s="14"/>
      <c r="AL216" s="14"/>
      <c r="AM216" s="14"/>
      <c r="AN216" s="14"/>
    </row>
    <row r="217" spans="7:40" ht="15">
      <c r="G217" s="68"/>
      <c r="H217" s="68"/>
      <c r="I217" s="68"/>
      <c r="J217" s="14"/>
      <c r="K217" s="14"/>
      <c r="L217" s="14"/>
      <c r="M217" s="4"/>
      <c r="N217" s="4"/>
      <c r="O217" s="14"/>
      <c r="P217" s="14"/>
      <c r="Q217" s="77"/>
      <c r="R217" s="14"/>
      <c r="S217" s="77"/>
      <c r="T217" s="77"/>
      <c r="U217" s="14"/>
      <c r="V217" s="14"/>
      <c r="W217" s="14"/>
      <c r="X217" s="77"/>
      <c r="Y217" s="14"/>
      <c r="Z217" s="14"/>
      <c r="AA217" s="68"/>
      <c r="AB217" s="77"/>
      <c r="AC217" s="14"/>
      <c r="AD217" s="14"/>
      <c r="AE217" s="68"/>
      <c r="AF217" s="14"/>
      <c r="AG217" s="14"/>
      <c r="AH217" s="14"/>
      <c r="AI217" s="14"/>
      <c r="AJ217" s="14"/>
      <c r="AK217" s="14"/>
      <c r="AL217" s="14"/>
      <c r="AM217" s="14"/>
      <c r="AN217" s="14"/>
    </row>
    <row r="218" spans="7:40" ht="15">
      <c r="G218" s="68"/>
      <c r="H218" s="68"/>
      <c r="I218" s="68"/>
      <c r="J218" s="14"/>
      <c r="K218" s="14"/>
      <c r="L218" s="14"/>
      <c r="M218" s="4"/>
      <c r="N218" s="4"/>
      <c r="O218" s="14"/>
      <c r="P218" s="14"/>
      <c r="Q218" s="77"/>
      <c r="R218" s="14"/>
      <c r="S218" s="77"/>
      <c r="T218" s="77"/>
      <c r="U218" s="14"/>
      <c r="V218" s="14"/>
      <c r="W218" s="14"/>
      <c r="X218" s="77"/>
      <c r="Y218" s="14"/>
      <c r="Z218" s="14"/>
      <c r="AA218" s="68"/>
      <c r="AB218" s="77"/>
      <c r="AC218" s="14"/>
      <c r="AD218" s="14"/>
      <c r="AE218" s="68"/>
      <c r="AF218" s="14"/>
      <c r="AG218" s="14"/>
      <c r="AH218" s="14"/>
      <c r="AI218" s="14"/>
      <c r="AJ218" s="14"/>
      <c r="AK218" s="14"/>
      <c r="AL218" s="14"/>
      <c r="AM218" s="14"/>
      <c r="AN218" s="14"/>
    </row>
    <row r="219" spans="7:40" ht="15">
      <c r="G219" s="68"/>
      <c r="H219" s="68"/>
      <c r="I219" s="68"/>
      <c r="J219" s="14"/>
      <c r="K219" s="14"/>
      <c r="L219" s="14"/>
      <c r="M219" s="4"/>
      <c r="N219" s="4"/>
      <c r="O219" s="14"/>
      <c r="P219" s="14"/>
      <c r="Q219" s="77"/>
      <c r="R219" s="14"/>
      <c r="S219" s="77"/>
      <c r="T219" s="77"/>
      <c r="U219" s="14"/>
      <c r="V219" s="14"/>
      <c r="W219" s="14"/>
      <c r="X219" s="77"/>
      <c r="Y219" s="14"/>
      <c r="Z219" s="14"/>
      <c r="AA219" s="68"/>
      <c r="AB219" s="77"/>
      <c r="AC219" s="14"/>
      <c r="AD219" s="14"/>
      <c r="AE219" s="68"/>
      <c r="AF219" s="14"/>
      <c r="AG219" s="14"/>
      <c r="AH219" s="14"/>
      <c r="AI219" s="14"/>
      <c r="AJ219" s="14"/>
      <c r="AK219" s="14"/>
      <c r="AL219" s="14"/>
      <c r="AM219" s="14"/>
      <c r="AN219" s="14"/>
    </row>
    <row r="220" spans="7:40" ht="15">
      <c r="G220" s="68"/>
      <c r="H220" s="68"/>
      <c r="I220" s="68"/>
      <c r="J220" s="14"/>
      <c r="K220" s="14"/>
      <c r="L220" s="14"/>
      <c r="M220" s="4"/>
      <c r="N220" s="4"/>
      <c r="O220" s="14"/>
      <c r="P220" s="14"/>
      <c r="Q220" s="77"/>
      <c r="R220" s="14"/>
      <c r="S220" s="77"/>
      <c r="T220" s="77"/>
      <c r="U220" s="14"/>
      <c r="V220" s="14"/>
      <c r="W220" s="14"/>
      <c r="X220" s="77"/>
      <c r="Y220" s="14"/>
      <c r="Z220" s="14"/>
      <c r="AA220" s="68"/>
      <c r="AB220" s="77"/>
      <c r="AC220" s="14"/>
      <c r="AD220" s="14"/>
      <c r="AE220" s="68"/>
      <c r="AF220" s="14"/>
      <c r="AG220" s="14"/>
      <c r="AH220" s="14"/>
      <c r="AI220" s="14"/>
      <c r="AJ220" s="14"/>
      <c r="AK220" s="14"/>
      <c r="AL220" s="14"/>
      <c r="AM220" s="14"/>
      <c r="AN220" s="14"/>
    </row>
    <row r="221" spans="7:40" ht="15">
      <c r="G221" s="68"/>
      <c r="H221" s="68"/>
      <c r="I221" s="68"/>
      <c r="J221" s="14"/>
      <c r="K221" s="14"/>
      <c r="L221" s="14"/>
      <c r="M221" s="4"/>
      <c r="N221" s="4"/>
      <c r="O221" s="14"/>
      <c r="P221" s="14"/>
      <c r="Q221" s="77"/>
      <c r="R221" s="14"/>
      <c r="S221" s="77"/>
      <c r="T221" s="77"/>
      <c r="U221" s="14"/>
      <c r="V221" s="14"/>
      <c r="W221" s="14"/>
      <c r="X221" s="77"/>
      <c r="Y221" s="14"/>
      <c r="Z221" s="14"/>
      <c r="AA221" s="68"/>
      <c r="AB221" s="77"/>
      <c r="AC221" s="14"/>
      <c r="AD221" s="14"/>
      <c r="AE221" s="68"/>
      <c r="AF221" s="14"/>
      <c r="AG221" s="14"/>
      <c r="AH221" s="14"/>
      <c r="AI221" s="14"/>
      <c r="AJ221" s="14"/>
      <c r="AK221" s="14"/>
      <c r="AL221" s="14"/>
      <c r="AM221" s="14"/>
      <c r="AN221" s="14"/>
    </row>
    <row r="222" spans="7:40" ht="15">
      <c r="G222" s="68"/>
      <c r="H222" s="68"/>
      <c r="I222" s="68"/>
      <c r="J222" s="14"/>
      <c r="K222" s="14"/>
      <c r="L222" s="14"/>
      <c r="M222" s="4"/>
      <c r="N222" s="4"/>
      <c r="O222" s="14"/>
      <c r="P222" s="14"/>
      <c r="Q222" s="77"/>
      <c r="R222" s="14"/>
      <c r="S222" s="77"/>
      <c r="T222" s="77"/>
      <c r="U222" s="14"/>
      <c r="V222" s="14"/>
      <c r="W222" s="14"/>
      <c r="X222" s="77"/>
      <c r="Y222" s="14"/>
      <c r="Z222" s="14"/>
      <c r="AA222" s="68"/>
      <c r="AB222" s="77"/>
      <c r="AC222" s="14"/>
      <c r="AD222" s="14"/>
      <c r="AE222" s="68"/>
      <c r="AF222" s="14"/>
      <c r="AG222" s="14"/>
      <c r="AH222" s="14"/>
      <c r="AI222" s="14"/>
      <c r="AJ222" s="14"/>
      <c r="AK222" s="14"/>
      <c r="AL222" s="14"/>
      <c r="AM222" s="14"/>
      <c r="AN222" s="14"/>
    </row>
    <row r="223" spans="7:40" ht="15">
      <c r="G223" s="68"/>
      <c r="H223" s="68"/>
      <c r="I223" s="68"/>
      <c r="J223" s="14"/>
      <c r="K223" s="14"/>
      <c r="L223" s="14"/>
      <c r="M223" s="4"/>
      <c r="N223" s="4"/>
      <c r="O223" s="14"/>
      <c r="P223" s="14"/>
      <c r="Q223" s="77"/>
      <c r="R223" s="14"/>
      <c r="S223" s="77"/>
      <c r="T223" s="77"/>
      <c r="U223" s="14"/>
      <c r="V223" s="14"/>
      <c r="W223" s="14"/>
      <c r="X223" s="77"/>
      <c r="Y223" s="14"/>
      <c r="Z223" s="14"/>
      <c r="AA223" s="68"/>
      <c r="AB223" s="77"/>
      <c r="AC223" s="14"/>
      <c r="AD223" s="14"/>
      <c r="AE223" s="68"/>
      <c r="AF223" s="14"/>
      <c r="AG223" s="14"/>
      <c r="AH223" s="14"/>
      <c r="AI223" s="14"/>
      <c r="AJ223" s="14"/>
      <c r="AK223" s="14"/>
      <c r="AL223" s="14"/>
      <c r="AM223" s="14"/>
      <c r="AN223" s="14"/>
    </row>
    <row r="224" spans="7:40" ht="15">
      <c r="G224" s="68"/>
      <c r="H224" s="68"/>
      <c r="I224" s="68"/>
      <c r="J224" s="14"/>
      <c r="K224" s="14"/>
      <c r="L224" s="14"/>
      <c r="M224" s="4"/>
      <c r="N224" s="4"/>
      <c r="O224" s="14"/>
      <c r="P224" s="14"/>
      <c r="Q224" s="77"/>
      <c r="R224" s="14"/>
      <c r="S224" s="77"/>
      <c r="T224" s="77"/>
      <c r="U224" s="14"/>
      <c r="V224" s="14"/>
      <c r="W224" s="14"/>
      <c r="X224" s="77"/>
      <c r="Y224" s="14"/>
      <c r="Z224" s="14"/>
      <c r="AA224" s="68"/>
      <c r="AB224" s="77"/>
      <c r="AC224" s="14"/>
      <c r="AD224" s="14"/>
      <c r="AE224" s="68"/>
      <c r="AF224" s="14"/>
      <c r="AG224" s="14"/>
      <c r="AH224" s="14"/>
      <c r="AI224" s="14"/>
      <c r="AJ224" s="14"/>
      <c r="AK224" s="14"/>
      <c r="AL224" s="14"/>
      <c r="AM224" s="14"/>
      <c r="AN224" s="14"/>
    </row>
    <row r="225" spans="7:40" ht="15">
      <c r="G225" s="68"/>
      <c r="H225" s="68"/>
      <c r="I225" s="68"/>
      <c r="J225" s="14"/>
      <c r="K225" s="14"/>
      <c r="L225" s="14"/>
      <c r="M225" s="4"/>
      <c r="N225" s="4"/>
      <c r="O225" s="14"/>
      <c r="P225" s="14"/>
      <c r="Q225" s="77"/>
      <c r="R225" s="14"/>
      <c r="S225" s="77"/>
      <c r="T225" s="77"/>
      <c r="U225" s="14"/>
      <c r="V225" s="14"/>
      <c r="W225" s="14"/>
      <c r="X225" s="77"/>
      <c r="Y225" s="14"/>
      <c r="Z225" s="14"/>
      <c r="AA225" s="68"/>
      <c r="AB225" s="77"/>
      <c r="AC225" s="14"/>
      <c r="AD225" s="14"/>
      <c r="AE225" s="68"/>
      <c r="AF225" s="14"/>
      <c r="AG225" s="14"/>
      <c r="AH225" s="14"/>
      <c r="AI225" s="14"/>
      <c r="AJ225" s="14"/>
      <c r="AK225" s="14"/>
      <c r="AL225" s="14"/>
      <c r="AM225" s="14"/>
      <c r="AN225" s="14"/>
    </row>
    <row r="226" spans="7:40" ht="15">
      <c r="G226" s="68"/>
      <c r="H226" s="68"/>
      <c r="I226" s="68"/>
      <c r="J226" s="14"/>
      <c r="K226" s="14"/>
      <c r="L226" s="14"/>
      <c r="M226" s="4"/>
      <c r="N226" s="4"/>
      <c r="O226" s="14"/>
      <c r="P226" s="14"/>
      <c r="Q226" s="77"/>
      <c r="R226" s="14"/>
      <c r="S226" s="77"/>
      <c r="T226" s="77"/>
      <c r="U226" s="14"/>
      <c r="V226" s="14"/>
      <c r="W226" s="14"/>
      <c r="X226" s="77"/>
      <c r="Y226" s="14"/>
      <c r="Z226" s="14"/>
      <c r="AA226" s="68"/>
      <c r="AB226" s="77"/>
      <c r="AC226" s="14"/>
      <c r="AD226" s="14"/>
      <c r="AE226" s="68"/>
      <c r="AF226" s="14"/>
      <c r="AG226" s="14"/>
      <c r="AH226" s="14"/>
      <c r="AI226" s="14"/>
      <c r="AJ226" s="14"/>
      <c r="AK226" s="14"/>
      <c r="AL226" s="14"/>
      <c r="AM226" s="14"/>
      <c r="AN226" s="14"/>
    </row>
    <row r="227" spans="7:40" ht="15">
      <c r="G227" s="68"/>
      <c r="H227" s="68"/>
      <c r="I227" s="68"/>
      <c r="J227" s="14"/>
      <c r="K227" s="14"/>
      <c r="L227" s="14"/>
      <c r="M227" s="4"/>
      <c r="N227" s="4"/>
      <c r="O227" s="14"/>
      <c r="P227" s="14"/>
      <c r="Q227" s="77"/>
      <c r="R227" s="14"/>
      <c r="S227" s="77"/>
      <c r="T227" s="77"/>
      <c r="U227" s="14"/>
      <c r="V227" s="14"/>
      <c r="W227" s="14"/>
      <c r="X227" s="77"/>
      <c r="Y227" s="14"/>
      <c r="Z227" s="14"/>
      <c r="AA227" s="68"/>
      <c r="AB227" s="77"/>
      <c r="AC227" s="14"/>
      <c r="AD227" s="14"/>
      <c r="AE227" s="68"/>
      <c r="AF227" s="14"/>
      <c r="AG227" s="14"/>
      <c r="AH227" s="14"/>
      <c r="AI227" s="14"/>
      <c r="AJ227" s="14"/>
      <c r="AK227" s="14"/>
      <c r="AL227" s="14"/>
      <c r="AM227" s="14"/>
      <c r="AN227" s="14"/>
    </row>
    <row r="228" spans="7:40" ht="15">
      <c r="G228" s="68"/>
      <c r="H228" s="68"/>
      <c r="I228" s="68"/>
      <c r="J228" s="14"/>
      <c r="K228" s="14"/>
      <c r="L228" s="14"/>
      <c r="M228" s="4"/>
      <c r="N228" s="4"/>
      <c r="O228" s="14"/>
      <c r="P228" s="14"/>
      <c r="Q228" s="77"/>
      <c r="R228" s="14"/>
      <c r="S228" s="77"/>
      <c r="T228" s="77"/>
      <c r="U228" s="14"/>
      <c r="V228" s="14"/>
      <c r="W228" s="14"/>
      <c r="X228" s="77"/>
      <c r="Y228" s="14"/>
      <c r="Z228" s="14"/>
      <c r="AA228" s="68"/>
      <c r="AB228" s="77"/>
      <c r="AC228" s="14"/>
      <c r="AD228" s="14"/>
      <c r="AE228" s="68"/>
      <c r="AF228" s="14"/>
      <c r="AG228" s="14"/>
      <c r="AH228" s="14"/>
      <c r="AI228" s="14"/>
      <c r="AJ228" s="14"/>
      <c r="AK228" s="14"/>
      <c r="AL228" s="14"/>
      <c r="AM228" s="14"/>
      <c r="AN228" s="14"/>
    </row>
    <row r="229" spans="7:40" ht="15">
      <c r="G229" s="68"/>
      <c r="H229" s="68"/>
      <c r="I229" s="68"/>
      <c r="J229" s="14"/>
      <c r="K229" s="14"/>
      <c r="L229" s="14"/>
      <c r="M229" s="4"/>
      <c r="N229" s="4"/>
      <c r="O229" s="14"/>
      <c r="P229" s="14"/>
      <c r="Q229" s="77"/>
      <c r="R229" s="14"/>
      <c r="S229" s="77"/>
      <c r="T229" s="77"/>
      <c r="U229" s="14"/>
      <c r="V229" s="14"/>
      <c r="W229" s="14"/>
      <c r="X229" s="77"/>
      <c r="Y229" s="14"/>
      <c r="Z229" s="14"/>
      <c r="AA229" s="68"/>
      <c r="AB229" s="77"/>
      <c r="AC229" s="14"/>
      <c r="AD229" s="14"/>
      <c r="AE229" s="68"/>
      <c r="AF229" s="14"/>
      <c r="AG229" s="14"/>
      <c r="AH229" s="14"/>
      <c r="AI229" s="14"/>
      <c r="AJ229" s="14"/>
      <c r="AK229" s="14"/>
      <c r="AL229" s="14"/>
      <c r="AM229" s="14"/>
      <c r="AN229" s="14"/>
    </row>
    <row r="230" spans="7:40" ht="15">
      <c r="G230" s="68"/>
      <c r="H230" s="68"/>
      <c r="I230" s="68"/>
      <c r="J230" s="14"/>
      <c r="K230" s="14"/>
      <c r="L230" s="14"/>
      <c r="M230" s="4"/>
      <c r="N230" s="4"/>
      <c r="O230" s="14"/>
      <c r="P230" s="14"/>
      <c r="Q230" s="77"/>
      <c r="R230" s="14"/>
      <c r="S230" s="77"/>
      <c r="T230" s="77"/>
      <c r="U230" s="14"/>
      <c r="V230" s="14"/>
      <c r="W230" s="14"/>
      <c r="X230" s="77"/>
      <c r="Y230" s="14"/>
      <c r="Z230" s="14"/>
      <c r="AA230" s="68"/>
      <c r="AB230" s="77"/>
      <c r="AC230" s="14"/>
      <c r="AD230" s="14"/>
      <c r="AE230" s="68"/>
      <c r="AF230" s="14"/>
      <c r="AG230" s="14"/>
      <c r="AH230" s="14"/>
      <c r="AI230" s="14"/>
      <c r="AJ230" s="14"/>
      <c r="AK230" s="14"/>
      <c r="AL230" s="14"/>
      <c r="AM230" s="14"/>
      <c r="AN230" s="14"/>
    </row>
    <row r="231" spans="7:40" ht="15">
      <c r="G231" s="68"/>
      <c r="H231" s="68"/>
      <c r="I231" s="68"/>
      <c r="J231" s="14"/>
      <c r="K231" s="14"/>
      <c r="L231" s="14"/>
      <c r="M231" s="4"/>
      <c r="N231" s="4"/>
      <c r="O231" s="14"/>
      <c r="P231" s="14"/>
      <c r="Q231" s="77"/>
      <c r="R231" s="14"/>
      <c r="S231" s="77"/>
      <c r="T231" s="77"/>
      <c r="U231" s="14"/>
      <c r="V231" s="14"/>
      <c r="W231" s="14"/>
      <c r="X231" s="77"/>
      <c r="Y231" s="14"/>
      <c r="Z231" s="14"/>
      <c r="AA231" s="68"/>
      <c r="AB231" s="77"/>
      <c r="AC231" s="14"/>
      <c r="AD231" s="14"/>
      <c r="AE231" s="68"/>
      <c r="AF231" s="14"/>
      <c r="AG231" s="14"/>
      <c r="AH231" s="14"/>
      <c r="AI231" s="14"/>
      <c r="AJ231" s="14"/>
      <c r="AK231" s="14"/>
      <c r="AL231" s="14"/>
      <c r="AM231" s="14"/>
      <c r="AN231" s="14"/>
    </row>
    <row r="232" spans="7:40" ht="15">
      <c r="G232" s="68"/>
      <c r="H232" s="68"/>
      <c r="I232" s="68"/>
      <c r="J232" s="14"/>
      <c r="K232" s="14"/>
      <c r="L232" s="14"/>
      <c r="M232" s="4"/>
      <c r="N232" s="4"/>
      <c r="O232" s="14"/>
      <c r="P232" s="14"/>
      <c r="Q232" s="77"/>
      <c r="R232" s="14"/>
      <c r="S232" s="77"/>
      <c r="T232" s="77"/>
      <c r="U232" s="14"/>
      <c r="V232" s="14"/>
      <c r="W232" s="14"/>
      <c r="X232" s="77"/>
      <c r="Y232" s="14"/>
      <c r="Z232" s="14"/>
      <c r="AA232" s="68"/>
      <c r="AB232" s="77"/>
      <c r="AC232" s="14"/>
      <c r="AD232" s="14"/>
      <c r="AE232" s="68"/>
      <c r="AF232" s="14"/>
      <c r="AG232" s="14"/>
      <c r="AH232" s="14"/>
      <c r="AI232" s="14"/>
      <c r="AJ232" s="14"/>
      <c r="AK232" s="14"/>
      <c r="AL232" s="14"/>
      <c r="AM232" s="14"/>
      <c r="AN232" s="14"/>
    </row>
    <row r="233" spans="7:40" ht="15">
      <c r="G233" s="68"/>
      <c r="H233" s="68"/>
      <c r="I233" s="68"/>
      <c r="J233" s="14"/>
      <c r="K233" s="14"/>
      <c r="L233" s="14"/>
      <c r="M233" s="4"/>
      <c r="N233" s="4"/>
      <c r="O233" s="14"/>
      <c r="P233" s="14"/>
      <c r="Q233" s="77"/>
      <c r="R233" s="14"/>
      <c r="S233" s="77"/>
      <c r="T233" s="77"/>
      <c r="U233" s="14"/>
      <c r="V233" s="14"/>
      <c r="W233" s="14"/>
      <c r="X233" s="77"/>
      <c r="Y233" s="14"/>
      <c r="Z233" s="14"/>
      <c r="AA233" s="68"/>
      <c r="AB233" s="77"/>
      <c r="AC233" s="14"/>
      <c r="AD233" s="14"/>
      <c r="AE233" s="68"/>
      <c r="AF233" s="14"/>
      <c r="AG233" s="14"/>
      <c r="AH233" s="14"/>
      <c r="AI233" s="14"/>
      <c r="AJ233" s="14"/>
      <c r="AK233" s="14"/>
      <c r="AL233" s="14"/>
      <c r="AM233" s="14"/>
      <c r="AN233" s="14"/>
    </row>
    <row r="234" spans="7:40" ht="15">
      <c r="G234" s="68"/>
      <c r="H234" s="68"/>
      <c r="I234" s="68"/>
      <c r="J234" s="14"/>
      <c r="K234" s="14"/>
      <c r="L234" s="14"/>
      <c r="M234" s="4"/>
      <c r="N234" s="4"/>
      <c r="O234" s="14"/>
      <c r="P234" s="14"/>
      <c r="Q234" s="77"/>
      <c r="R234" s="14"/>
      <c r="S234" s="77"/>
      <c r="T234" s="77"/>
      <c r="U234" s="14"/>
      <c r="V234" s="14"/>
      <c r="W234" s="14"/>
      <c r="X234" s="77"/>
      <c r="Y234" s="14"/>
      <c r="Z234" s="14"/>
      <c r="AA234" s="68"/>
      <c r="AB234" s="77"/>
      <c r="AC234" s="14"/>
      <c r="AD234" s="14"/>
      <c r="AE234" s="68"/>
      <c r="AF234" s="14"/>
      <c r="AG234" s="14"/>
      <c r="AH234" s="14"/>
      <c r="AI234" s="14"/>
      <c r="AJ234" s="14"/>
      <c r="AK234" s="14"/>
      <c r="AL234" s="14"/>
      <c r="AM234" s="14"/>
      <c r="AN234" s="14"/>
    </row>
    <row r="235" spans="7:40" ht="15">
      <c r="G235" s="68"/>
      <c r="H235" s="68"/>
      <c r="I235" s="68"/>
      <c r="J235" s="14"/>
      <c r="K235" s="14"/>
      <c r="L235" s="14"/>
      <c r="M235" s="4"/>
      <c r="N235" s="4"/>
      <c r="O235" s="14"/>
      <c r="P235" s="14"/>
      <c r="Q235" s="77"/>
      <c r="R235" s="14"/>
      <c r="S235" s="77"/>
      <c r="T235" s="77"/>
      <c r="U235" s="14"/>
      <c r="V235" s="14"/>
      <c r="W235" s="14"/>
      <c r="X235" s="77"/>
      <c r="Y235" s="14"/>
      <c r="Z235" s="14"/>
      <c r="AA235" s="68"/>
      <c r="AB235" s="77"/>
      <c r="AC235" s="14"/>
      <c r="AD235" s="14"/>
      <c r="AE235" s="68"/>
      <c r="AF235" s="14"/>
      <c r="AG235" s="14"/>
      <c r="AH235" s="14"/>
      <c r="AI235" s="14"/>
      <c r="AJ235" s="14"/>
      <c r="AK235" s="14"/>
      <c r="AL235" s="14"/>
      <c r="AM235" s="14"/>
      <c r="AN235" s="14"/>
    </row>
    <row r="236" spans="7:40" ht="15">
      <c r="G236" s="68"/>
      <c r="H236" s="68"/>
      <c r="I236" s="68"/>
      <c r="J236" s="14"/>
      <c r="K236" s="14"/>
      <c r="L236" s="14"/>
      <c r="M236" s="4"/>
      <c r="N236" s="4"/>
      <c r="O236" s="14"/>
      <c r="P236" s="14"/>
      <c r="Q236" s="77"/>
      <c r="R236" s="14"/>
      <c r="S236" s="77"/>
      <c r="T236" s="77"/>
      <c r="U236" s="14"/>
      <c r="V236" s="14"/>
      <c r="W236" s="14"/>
      <c r="X236" s="77"/>
      <c r="Y236" s="14"/>
      <c r="Z236" s="14"/>
      <c r="AA236" s="68"/>
      <c r="AB236" s="77"/>
      <c r="AC236" s="14"/>
      <c r="AD236" s="14"/>
      <c r="AE236" s="68"/>
      <c r="AF236" s="14"/>
      <c r="AG236" s="14"/>
      <c r="AH236" s="14"/>
      <c r="AI236" s="14"/>
      <c r="AJ236" s="14"/>
      <c r="AK236" s="14"/>
      <c r="AL236" s="14"/>
      <c r="AM236" s="14"/>
      <c r="AN236" s="14"/>
    </row>
    <row r="237" spans="7:40" ht="15">
      <c r="G237" s="68"/>
      <c r="H237" s="68"/>
      <c r="I237" s="68"/>
      <c r="J237" s="14"/>
      <c r="K237" s="14"/>
      <c r="L237" s="14"/>
      <c r="M237" s="4"/>
      <c r="N237" s="4"/>
      <c r="O237" s="14"/>
      <c r="P237" s="14"/>
      <c r="Q237" s="77"/>
      <c r="R237" s="14"/>
      <c r="S237" s="77"/>
      <c r="T237" s="77"/>
      <c r="U237" s="14"/>
      <c r="V237" s="14"/>
      <c r="W237" s="14"/>
      <c r="X237" s="77"/>
      <c r="Y237" s="14"/>
      <c r="Z237" s="14"/>
      <c r="AA237" s="68"/>
      <c r="AB237" s="77"/>
      <c r="AC237" s="14"/>
      <c r="AD237" s="14"/>
      <c r="AE237" s="68"/>
      <c r="AF237" s="14"/>
      <c r="AG237" s="14"/>
      <c r="AH237" s="14"/>
      <c r="AI237" s="14"/>
      <c r="AJ237" s="14"/>
      <c r="AK237" s="14"/>
      <c r="AL237" s="14"/>
      <c r="AM237" s="14"/>
      <c r="AN237" s="14"/>
    </row>
    <row r="238" spans="7:40" ht="15">
      <c r="G238" s="68"/>
      <c r="H238" s="68"/>
      <c r="I238" s="68"/>
      <c r="J238" s="14"/>
      <c r="K238" s="14"/>
      <c r="L238" s="14"/>
      <c r="M238" s="4"/>
      <c r="N238" s="4"/>
      <c r="O238" s="14"/>
      <c r="P238" s="14"/>
      <c r="Q238" s="77"/>
      <c r="R238" s="14"/>
      <c r="S238" s="77"/>
      <c r="T238" s="77"/>
      <c r="U238" s="14"/>
      <c r="V238" s="14"/>
      <c r="W238" s="14"/>
      <c r="X238" s="77"/>
      <c r="Y238" s="14"/>
      <c r="Z238" s="14"/>
      <c r="AA238" s="68"/>
      <c r="AB238" s="77"/>
      <c r="AC238" s="14"/>
      <c r="AD238" s="14"/>
      <c r="AE238" s="68"/>
      <c r="AF238" s="14"/>
      <c r="AG238" s="14"/>
      <c r="AH238" s="14"/>
      <c r="AI238" s="14"/>
      <c r="AJ238" s="14"/>
      <c r="AK238" s="14"/>
      <c r="AL238" s="14"/>
      <c r="AM238" s="14"/>
      <c r="AN238" s="14"/>
    </row>
    <row r="239" spans="7:40" ht="15">
      <c r="G239" s="68"/>
      <c r="H239" s="68"/>
      <c r="I239" s="68"/>
      <c r="J239" s="14"/>
      <c r="K239" s="14"/>
      <c r="L239" s="14"/>
      <c r="M239" s="4"/>
      <c r="N239" s="4"/>
      <c r="O239" s="14"/>
      <c r="P239" s="14"/>
      <c r="Q239" s="77"/>
      <c r="R239" s="14"/>
      <c r="S239" s="77"/>
      <c r="T239" s="77"/>
      <c r="U239" s="14"/>
      <c r="V239" s="14"/>
      <c r="W239" s="14"/>
      <c r="X239" s="77"/>
      <c r="Y239" s="14"/>
      <c r="Z239" s="14"/>
      <c r="AA239" s="68"/>
      <c r="AB239" s="77"/>
      <c r="AC239" s="14"/>
      <c r="AD239" s="14"/>
      <c r="AE239" s="68"/>
      <c r="AF239" s="14"/>
      <c r="AG239" s="14"/>
      <c r="AH239" s="14"/>
      <c r="AI239" s="14"/>
      <c r="AJ239" s="14"/>
      <c r="AK239" s="14"/>
      <c r="AL239" s="14"/>
      <c r="AM239" s="14"/>
      <c r="AN239" s="14"/>
    </row>
    <row r="240" spans="7:40" ht="15">
      <c r="G240" s="68"/>
      <c r="H240" s="68"/>
      <c r="I240" s="68"/>
      <c r="J240" s="14"/>
      <c r="K240" s="14"/>
      <c r="L240" s="14"/>
      <c r="M240" s="4"/>
      <c r="N240" s="4"/>
      <c r="O240" s="14"/>
      <c r="P240" s="14"/>
      <c r="Q240" s="77"/>
      <c r="R240" s="14"/>
      <c r="S240" s="77"/>
      <c r="T240" s="77"/>
      <c r="U240" s="14"/>
      <c r="V240" s="14"/>
      <c r="W240" s="14"/>
      <c r="X240" s="77"/>
      <c r="Y240" s="14"/>
      <c r="Z240" s="14"/>
      <c r="AA240" s="68"/>
      <c r="AB240" s="77"/>
      <c r="AC240" s="14"/>
      <c r="AD240" s="14"/>
      <c r="AE240" s="68"/>
      <c r="AF240" s="14"/>
      <c r="AG240" s="14"/>
      <c r="AH240" s="14"/>
      <c r="AI240" s="14"/>
      <c r="AJ240" s="14"/>
      <c r="AK240" s="14"/>
      <c r="AL240" s="14"/>
      <c r="AM240" s="14"/>
      <c r="AN240" s="14"/>
    </row>
    <row r="241" spans="7:40" ht="15">
      <c r="G241" s="68"/>
      <c r="H241" s="68"/>
      <c r="I241" s="68"/>
      <c r="J241" s="14"/>
      <c r="K241" s="14"/>
      <c r="L241" s="14"/>
      <c r="M241" s="4"/>
      <c r="N241" s="4"/>
      <c r="O241" s="14"/>
      <c r="P241" s="14"/>
      <c r="Q241" s="77"/>
      <c r="R241" s="14"/>
      <c r="S241" s="77"/>
      <c r="T241" s="77"/>
      <c r="U241" s="14"/>
      <c r="V241" s="14"/>
      <c r="W241" s="14"/>
      <c r="X241" s="77"/>
      <c r="Y241" s="14"/>
      <c r="Z241" s="14"/>
      <c r="AA241" s="68"/>
      <c r="AB241" s="77"/>
      <c r="AC241" s="14"/>
      <c r="AD241" s="14"/>
      <c r="AE241" s="68"/>
      <c r="AF241" s="14"/>
      <c r="AG241" s="14"/>
      <c r="AH241" s="14"/>
      <c r="AI241" s="14"/>
      <c r="AJ241" s="14"/>
      <c r="AK241" s="14"/>
      <c r="AL241" s="14"/>
      <c r="AM241" s="14"/>
      <c r="AN241" s="14"/>
    </row>
    <row r="242" spans="7:40" ht="15">
      <c r="G242" s="68"/>
      <c r="H242" s="68"/>
      <c r="I242" s="68"/>
      <c r="J242" s="14"/>
      <c r="K242" s="14"/>
      <c r="L242" s="14"/>
      <c r="M242" s="4"/>
      <c r="N242" s="4"/>
      <c r="O242" s="14"/>
      <c r="P242" s="14"/>
      <c r="Q242" s="77"/>
      <c r="R242" s="14"/>
      <c r="S242" s="77"/>
      <c r="T242" s="77"/>
      <c r="U242" s="14"/>
      <c r="V242" s="14"/>
      <c r="W242" s="14"/>
      <c r="X242" s="77"/>
      <c r="Y242" s="14"/>
      <c r="Z242" s="14"/>
      <c r="AA242" s="68"/>
      <c r="AB242" s="77"/>
      <c r="AC242" s="14"/>
      <c r="AD242" s="14"/>
      <c r="AE242" s="68"/>
      <c r="AF242" s="14"/>
      <c r="AG242" s="14"/>
      <c r="AH242" s="14"/>
      <c r="AI242" s="14"/>
      <c r="AJ242" s="14"/>
      <c r="AK242" s="14"/>
      <c r="AL242" s="14"/>
      <c r="AM242" s="14"/>
      <c r="AN242" s="14"/>
    </row>
    <row r="243" spans="7:40" ht="15">
      <c r="G243" s="68"/>
      <c r="H243" s="68"/>
      <c r="I243" s="68"/>
      <c r="J243" s="14"/>
      <c r="K243" s="14"/>
      <c r="L243" s="14"/>
      <c r="M243" s="4"/>
      <c r="N243" s="4"/>
      <c r="O243" s="14"/>
      <c r="P243" s="14"/>
      <c r="Q243" s="77"/>
      <c r="R243" s="14"/>
      <c r="S243" s="77"/>
      <c r="T243" s="77"/>
      <c r="U243" s="14"/>
      <c r="V243" s="14"/>
      <c r="W243" s="14"/>
      <c r="X243" s="77"/>
      <c r="Y243" s="14"/>
      <c r="Z243" s="14"/>
      <c r="AA243" s="68"/>
      <c r="AB243" s="77"/>
      <c r="AC243" s="14"/>
      <c r="AD243" s="14"/>
      <c r="AE243" s="68"/>
      <c r="AF243" s="14"/>
      <c r="AG243" s="14"/>
      <c r="AH243" s="14"/>
      <c r="AI243" s="14"/>
      <c r="AJ243" s="14"/>
      <c r="AK243" s="14"/>
      <c r="AL243" s="14"/>
      <c r="AM243" s="14"/>
      <c r="AN243" s="14"/>
    </row>
    <row r="244" spans="7:40" ht="15">
      <c r="G244" s="68"/>
      <c r="H244" s="68"/>
      <c r="I244" s="68"/>
      <c r="J244" s="14"/>
      <c r="K244" s="14"/>
      <c r="L244" s="14"/>
      <c r="M244" s="4"/>
      <c r="N244" s="4"/>
      <c r="O244" s="14"/>
      <c r="P244" s="14"/>
      <c r="Q244" s="77"/>
      <c r="R244" s="14"/>
      <c r="S244" s="77"/>
      <c r="T244" s="77"/>
      <c r="U244" s="14"/>
      <c r="V244" s="14"/>
      <c r="W244" s="14"/>
      <c r="X244" s="77"/>
      <c r="Y244" s="14"/>
      <c r="Z244" s="14"/>
      <c r="AA244" s="68"/>
      <c r="AB244" s="77"/>
      <c r="AC244" s="14"/>
      <c r="AD244" s="14"/>
      <c r="AE244" s="68"/>
      <c r="AF244" s="14"/>
      <c r="AG244" s="14"/>
      <c r="AH244" s="14"/>
      <c r="AI244" s="14"/>
      <c r="AJ244" s="14"/>
      <c r="AK244" s="14"/>
      <c r="AL244" s="14"/>
      <c r="AM244" s="14"/>
      <c r="AN244" s="14"/>
    </row>
    <row r="245" spans="7:40" ht="15">
      <c r="G245" s="68"/>
      <c r="H245" s="68"/>
      <c r="I245" s="68"/>
      <c r="J245" s="14"/>
      <c r="K245" s="14"/>
      <c r="L245" s="14"/>
      <c r="M245" s="4"/>
      <c r="N245" s="4"/>
      <c r="O245" s="14"/>
      <c r="P245" s="14"/>
      <c r="Q245" s="77"/>
      <c r="R245" s="14"/>
      <c r="S245" s="77"/>
      <c r="T245" s="77"/>
      <c r="U245" s="14"/>
      <c r="V245" s="14"/>
      <c r="W245" s="14"/>
      <c r="X245" s="77"/>
      <c r="Y245" s="14"/>
      <c r="Z245" s="14"/>
      <c r="AA245" s="68"/>
      <c r="AB245" s="77"/>
      <c r="AC245" s="14"/>
      <c r="AD245" s="14"/>
      <c r="AE245" s="68"/>
      <c r="AF245" s="14"/>
      <c r="AG245" s="14"/>
      <c r="AH245" s="14"/>
      <c r="AI245" s="14"/>
      <c r="AJ245" s="14"/>
      <c r="AK245" s="14"/>
      <c r="AL245" s="14"/>
      <c r="AM245" s="14"/>
      <c r="AN245" s="14"/>
    </row>
    <row r="246" spans="7:40" ht="15">
      <c r="G246" s="68"/>
      <c r="H246" s="68"/>
      <c r="I246" s="68"/>
      <c r="J246" s="14"/>
      <c r="K246" s="14"/>
      <c r="L246" s="14"/>
      <c r="M246" s="4"/>
      <c r="N246" s="4"/>
      <c r="O246" s="14"/>
      <c r="P246" s="14"/>
      <c r="Q246" s="77"/>
      <c r="R246" s="14"/>
      <c r="S246" s="77"/>
      <c r="T246" s="77"/>
      <c r="U246" s="14"/>
      <c r="V246" s="14"/>
      <c r="W246" s="14"/>
      <c r="X246" s="77"/>
      <c r="Y246" s="14"/>
      <c r="Z246" s="14"/>
      <c r="AA246" s="68"/>
      <c r="AB246" s="77"/>
      <c r="AC246" s="14"/>
      <c r="AD246" s="14"/>
      <c r="AE246" s="68"/>
      <c r="AF246" s="14"/>
      <c r="AG246" s="14"/>
      <c r="AH246" s="14"/>
      <c r="AI246" s="14"/>
      <c r="AJ246" s="14"/>
      <c r="AK246" s="14"/>
      <c r="AL246" s="14"/>
      <c r="AM246" s="14"/>
      <c r="AN246" s="14"/>
    </row>
    <row r="247" spans="7:40" ht="15">
      <c r="G247" s="68"/>
      <c r="H247" s="68"/>
      <c r="I247" s="68"/>
      <c r="J247" s="14"/>
      <c r="K247" s="14"/>
      <c r="L247" s="14"/>
      <c r="M247" s="4"/>
      <c r="N247" s="4"/>
      <c r="O247" s="14"/>
      <c r="P247" s="14"/>
      <c r="Q247" s="77"/>
      <c r="R247" s="14"/>
      <c r="S247" s="77"/>
      <c r="T247" s="77"/>
      <c r="U247" s="14"/>
      <c r="V247" s="14"/>
      <c r="W247" s="14"/>
      <c r="X247" s="77"/>
      <c r="Y247" s="14"/>
      <c r="Z247" s="14"/>
      <c r="AA247" s="68"/>
      <c r="AB247" s="77"/>
      <c r="AC247" s="14"/>
      <c r="AD247" s="14"/>
      <c r="AE247" s="68"/>
      <c r="AF247" s="14"/>
      <c r="AG247" s="14"/>
      <c r="AH247" s="14"/>
      <c r="AI247" s="14"/>
      <c r="AJ247" s="14"/>
      <c r="AK247" s="14"/>
      <c r="AL247" s="14"/>
      <c r="AM247" s="14"/>
      <c r="AN247" s="14"/>
    </row>
    <row r="248" spans="7:40" ht="15">
      <c r="G248" s="68"/>
      <c r="H248" s="68"/>
      <c r="I248" s="68"/>
      <c r="J248" s="14"/>
      <c r="K248" s="14"/>
      <c r="L248" s="14"/>
      <c r="M248" s="4"/>
      <c r="N248" s="4"/>
      <c r="O248" s="14"/>
      <c r="P248" s="14"/>
      <c r="Q248" s="77"/>
      <c r="R248" s="14"/>
      <c r="S248" s="77"/>
      <c r="T248" s="77"/>
      <c r="U248" s="14"/>
      <c r="V248" s="14"/>
      <c r="W248" s="14"/>
      <c r="X248" s="77"/>
      <c r="Y248" s="14"/>
      <c r="Z248" s="14"/>
      <c r="AA248" s="68"/>
      <c r="AB248" s="77"/>
      <c r="AC248" s="14"/>
      <c r="AD248" s="14"/>
      <c r="AE248" s="68"/>
      <c r="AF248" s="14"/>
      <c r="AG248" s="14"/>
      <c r="AH248" s="14"/>
      <c r="AI248" s="14"/>
      <c r="AJ248" s="14"/>
      <c r="AK248" s="14"/>
      <c r="AL248" s="14"/>
      <c r="AM248" s="14"/>
      <c r="AN248" s="14"/>
    </row>
    <row r="249" spans="7:40" ht="15">
      <c r="G249" s="68"/>
      <c r="H249" s="68"/>
      <c r="I249" s="68"/>
      <c r="J249" s="14"/>
      <c r="K249" s="14"/>
      <c r="L249" s="14"/>
      <c r="M249" s="4"/>
      <c r="N249" s="4"/>
      <c r="O249" s="14"/>
      <c r="P249" s="14"/>
      <c r="Q249" s="77"/>
      <c r="R249" s="14"/>
      <c r="S249" s="77"/>
      <c r="T249" s="77"/>
      <c r="U249" s="14"/>
      <c r="V249" s="14"/>
      <c r="W249" s="14"/>
      <c r="X249" s="77"/>
      <c r="Y249" s="14"/>
      <c r="Z249" s="14"/>
      <c r="AA249" s="68"/>
      <c r="AB249" s="77"/>
      <c r="AC249" s="14"/>
      <c r="AD249" s="14"/>
      <c r="AE249" s="68"/>
      <c r="AF249" s="14"/>
      <c r="AG249" s="14"/>
      <c r="AH249" s="14"/>
      <c r="AI249" s="14"/>
      <c r="AJ249" s="14"/>
      <c r="AK249" s="14"/>
      <c r="AL249" s="14"/>
      <c r="AM249" s="14"/>
      <c r="AN249" s="14"/>
    </row>
    <row r="250" spans="7:40" ht="15">
      <c r="G250" s="68"/>
      <c r="H250" s="68"/>
      <c r="I250" s="68"/>
      <c r="J250" s="14"/>
      <c r="K250" s="14"/>
      <c r="L250" s="14"/>
      <c r="M250" s="4"/>
      <c r="N250" s="4"/>
      <c r="O250" s="14"/>
      <c r="P250" s="14"/>
      <c r="Q250" s="77"/>
      <c r="R250" s="14"/>
      <c r="S250" s="77"/>
      <c r="T250" s="77"/>
      <c r="U250" s="14"/>
      <c r="V250" s="14"/>
      <c r="W250" s="14"/>
      <c r="X250" s="77"/>
      <c r="Y250" s="14"/>
      <c r="Z250" s="14"/>
      <c r="AA250" s="68"/>
      <c r="AB250" s="77"/>
      <c r="AC250" s="14"/>
      <c r="AD250" s="14"/>
      <c r="AE250" s="68"/>
      <c r="AF250" s="14"/>
      <c r="AG250" s="14"/>
      <c r="AH250" s="14"/>
      <c r="AI250" s="14"/>
      <c r="AJ250" s="14"/>
      <c r="AK250" s="14"/>
      <c r="AL250" s="14"/>
      <c r="AM250" s="14"/>
      <c r="AN250" s="14"/>
    </row>
    <row r="251" spans="7:40" ht="15">
      <c r="G251" s="68"/>
      <c r="H251" s="68"/>
      <c r="I251" s="68"/>
      <c r="J251" s="14"/>
      <c r="K251" s="14"/>
      <c r="L251" s="14"/>
      <c r="M251" s="4"/>
      <c r="N251" s="4"/>
      <c r="O251" s="14"/>
      <c r="P251" s="14"/>
      <c r="Q251" s="77"/>
      <c r="R251" s="14"/>
      <c r="S251" s="77"/>
      <c r="T251" s="77"/>
      <c r="U251" s="14"/>
      <c r="V251" s="14"/>
      <c r="W251" s="14"/>
      <c r="X251" s="77"/>
      <c r="Y251" s="14"/>
      <c r="Z251" s="14"/>
      <c r="AA251" s="68"/>
      <c r="AB251" s="77"/>
      <c r="AC251" s="14"/>
      <c r="AD251" s="14"/>
      <c r="AE251" s="68"/>
      <c r="AF251" s="14"/>
      <c r="AG251" s="14"/>
      <c r="AH251" s="14"/>
      <c r="AI251" s="14"/>
      <c r="AJ251" s="14"/>
      <c r="AK251" s="14"/>
      <c r="AL251" s="14"/>
      <c r="AM251" s="14"/>
      <c r="AN251" s="14"/>
    </row>
    <row r="252" spans="7:40" ht="15">
      <c r="G252" s="68"/>
      <c r="H252" s="68"/>
      <c r="I252" s="68"/>
      <c r="J252" s="14"/>
      <c r="K252" s="14"/>
      <c r="L252" s="14"/>
      <c r="M252" s="4"/>
      <c r="N252" s="4"/>
      <c r="O252" s="14"/>
      <c r="P252" s="14"/>
      <c r="Q252" s="77"/>
      <c r="R252" s="14"/>
      <c r="S252" s="77"/>
      <c r="T252" s="77"/>
      <c r="U252" s="14"/>
      <c r="V252" s="14"/>
      <c r="W252" s="14"/>
      <c r="X252" s="77"/>
      <c r="Y252" s="14"/>
      <c r="Z252" s="14"/>
      <c r="AA252" s="68"/>
      <c r="AB252" s="77"/>
      <c r="AC252" s="14"/>
      <c r="AD252" s="14"/>
      <c r="AE252" s="68"/>
      <c r="AF252" s="14"/>
      <c r="AG252" s="14"/>
      <c r="AH252" s="14"/>
      <c r="AI252" s="14"/>
      <c r="AJ252" s="14"/>
      <c r="AK252" s="14"/>
      <c r="AL252" s="14"/>
      <c r="AM252" s="14"/>
      <c r="AN252" s="14"/>
    </row>
    <row r="253" spans="7:40" ht="15">
      <c r="G253" s="68"/>
      <c r="H253" s="68"/>
      <c r="I253" s="68"/>
      <c r="J253" s="14"/>
      <c r="K253" s="14"/>
      <c r="L253" s="14"/>
      <c r="M253" s="4"/>
      <c r="N253" s="4"/>
      <c r="O253" s="14"/>
      <c r="P253" s="14"/>
      <c r="Q253" s="77"/>
      <c r="R253" s="14"/>
      <c r="S253" s="77"/>
      <c r="T253" s="77"/>
      <c r="U253" s="14"/>
      <c r="V253" s="14"/>
      <c r="W253" s="14"/>
      <c r="X253" s="77"/>
      <c r="Y253" s="14"/>
      <c r="Z253" s="14"/>
      <c r="AA253" s="68"/>
      <c r="AB253" s="77"/>
      <c r="AC253" s="14"/>
      <c r="AD253" s="14"/>
      <c r="AE253" s="68"/>
      <c r="AF253" s="14"/>
      <c r="AG253" s="14"/>
      <c r="AH253" s="14"/>
      <c r="AI253" s="14"/>
      <c r="AJ253" s="14"/>
      <c r="AK253" s="14"/>
      <c r="AL253" s="14"/>
      <c r="AM253" s="14"/>
      <c r="AN253" s="14"/>
    </row>
    <row r="254" spans="7:40" ht="15">
      <c r="G254" s="68"/>
      <c r="H254" s="68"/>
      <c r="I254" s="68"/>
      <c r="J254" s="14"/>
      <c r="K254" s="14"/>
      <c r="L254" s="14"/>
      <c r="M254" s="4"/>
      <c r="N254" s="4"/>
      <c r="O254" s="14"/>
      <c r="P254" s="14"/>
      <c r="Q254" s="77"/>
      <c r="R254" s="14"/>
      <c r="S254" s="77"/>
      <c r="T254" s="77"/>
      <c r="U254" s="14"/>
      <c r="V254" s="14"/>
      <c r="W254" s="14"/>
      <c r="X254" s="77"/>
      <c r="Y254" s="14"/>
      <c r="Z254" s="14"/>
      <c r="AA254" s="68"/>
      <c r="AB254" s="77"/>
      <c r="AC254" s="14"/>
      <c r="AD254" s="14"/>
      <c r="AE254" s="68"/>
      <c r="AF254" s="14"/>
      <c r="AG254" s="14"/>
      <c r="AH254" s="14"/>
      <c r="AI254" s="14"/>
      <c r="AJ254" s="14"/>
      <c r="AK254" s="14"/>
      <c r="AL254" s="14"/>
      <c r="AM254" s="14"/>
      <c r="AN254" s="14"/>
    </row>
    <row r="255" spans="7:40" ht="15">
      <c r="G255" s="68"/>
      <c r="H255" s="68"/>
      <c r="I255" s="68"/>
      <c r="J255" s="14"/>
      <c r="K255" s="14"/>
      <c r="L255" s="14"/>
      <c r="M255" s="4"/>
      <c r="N255" s="4"/>
      <c r="O255" s="14"/>
      <c r="P255" s="14"/>
      <c r="Q255" s="77"/>
      <c r="R255" s="14"/>
      <c r="S255" s="77"/>
      <c r="T255" s="77"/>
      <c r="U255" s="14"/>
      <c r="V255" s="14"/>
      <c r="W255" s="14"/>
      <c r="X255" s="77"/>
      <c r="Y255" s="14"/>
      <c r="Z255" s="14"/>
      <c r="AA255" s="68"/>
      <c r="AB255" s="77"/>
      <c r="AC255" s="14"/>
      <c r="AD255" s="14"/>
      <c r="AE255" s="68"/>
      <c r="AF255" s="14"/>
      <c r="AG255" s="14"/>
      <c r="AH255" s="14"/>
      <c r="AI255" s="14"/>
      <c r="AJ255" s="14"/>
      <c r="AK255" s="14"/>
      <c r="AL255" s="14"/>
      <c r="AM255" s="14"/>
      <c r="AN255" s="14"/>
    </row>
    <row r="256" spans="7:40" ht="15">
      <c r="G256" s="68"/>
      <c r="H256" s="68"/>
      <c r="I256" s="68"/>
      <c r="J256" s="14"/>
      <c r="K256" s="14"/>
      <c r="L256" s="14"/>
      <c r="M256" s="4"/>
      <c r="N256" s="4"/>
      <c r="O256" s="14"/>
      <c r="P256" s="14"/>
      <c r="Q256" s="77"/>
      <c r="R256" s="14"/>
      <c r="S256" s="77"/>
      <c r="T256" s="77"/>
      <c r="U256" s="14"/>
      <c r="V256" s="14"/>
      <c r="W256" s="14"/>
      <c r="X256" s="77"/>
      <c r="Y256" s="14"/>
      <c r="Z256" s="14"/>
      <c r="AA256" s="68"/>
      <c r="AB256" s="77"/>
      <c r="AC256" s="14"/>
      <c r="AD256" s="14"/>
      <c r="AE256" s="68"/>
      <c r="AF256" s="14"/>
      <c r="AG256" s="14"/>
      <c r="AH256" s="14"/>
      <c r="AI256" s="14"/>
      <c r="AJ256" s="14"/>
      <c r="AK256" s="14"/>
      <c r="AL256" s="14"/>
      <c r="AM256" s="14"/>
      <c r="AN256" s="14"/>
    </row>
    <row r="257" spans="7:40" ht="15">
      <c r="G257" s="68"/>
      <c r="H257" s="68"/>
      <c r="I257" s="68"/>
      <c r="J257" s="14"/>
      <c r="K257" s="14"/>
      <c r="L257" s="14"/>
      <c r="M257" s="4"/>
      <c r="N257" s="4"/>
      <c r="O257" s="14"/>
      <c r="P257" s="14"/>
      <c r="Q257" s="77"/>
      <c r="R257" s="14"/>
      <c r="S257" s="77"/>
      <c r="T257" s="77"/>
      <c r="U257" s="14"/>
      <c r="V257" s="14"/>
      <c r="W257" s="14"/>
      <c r="X257" s="77"/>
      <c r="Y257" s="14"/>
      <c r="Z257" s="14"/>
      <c r="AA257" s="68"/>
      <c r="AB257" s="77"/>
      <c r="AC257" s="14"/>
      <c r="AD257" s="14"/>
      <c r="AE257" s="68"/>
      <c r="AF257" s="14"/>
      <c r="AG257" s="14"/>
      <c r="AH257" s="14"/>
      <c r="AI257" s="14"/>
      <c r="AJ257" s="14"/>
      <c r="AK257" s="14"/>
      <c r="AL257" s="14"/>
      <c r="AM257" s="14"/>
      <c r="AN257" s="14"/>
    </row>
    <row r="258" spans="7:40" ht="15">
      <c r="G258" s="68"/>
      <c r="H258" s="68"/>
      <c r="I258" s="68"/>
      <c r="J258" s="14"/>
      <c r="K258" s="14"/>
      <c r="L258" s="14"/>
      <c r="M258" s="4"/>
      <c r="N258" s="4"/>
      <c r="O258" s="14"/>
      <c r="P258" s="14"/>
      <c r="Q258" s="77"/>
      <c r="R258" s="14"/>
      <c r="S258" s="77"/>
      <c r="T258" s="77"/>
      <c r="U258" s="14"/>
      <c r="V258" s="14"/>
      <c r="W258" s="14"/>
      <c r="X258" s="77"/>
      <c r="Y258" s="14"/>
      <c r="Z258" s="14"/>
      <c r="AA258" s="68"/>
      <c r="AB258" s="77"/>
      <c r="AC258" s="14"/>
      <c r="AD258" s="14"/>
      <c r="AE258" s="68"/>
      <c r="AF258" s="14"/>
      <c r="AG258" s="14"/>
      <c r="AH258" s="14"/>
      <c r="AI258" s="14"/>
      <c r="AJ258" s="14"/>
      <c r="AK258" s="14"/>
      <c r="AL258" s="14"/>
      <c r="AM258" s="14"/>
      <c r="AN258" s="14"/>
    </row>
    <row r="259" spans="7:40" ht="15">
      <c r="G259" s="68"/>
      <c r="H259" s="68"/>
      <c r="I259" s="68"/>
      <c r="J259" s="14"/>
      <c r="K259" s="14"/>
      <c r="L259" s="14"/>
      <c r="M259" s="4"/>
      <c r="N259" s="4"/>
      <c r="O259" s="14"/>
      <c r="P259" s="14"/>
      <c r="Q259" s="77"/>
      <c r="R259" s="14"/>
      <c r="S259" s="77"/>
      <c r="T259" s="77"/>
      <c r="U259" s="14"/>
      <c r="V259" s="14"/>
      <c r="W259" s="14"/>
      <c r="X259" s="77"/>
      <c r="Y259" s="14"/>
      <c r="Z259" s="14"/>
      <c r="AA259" s="68"/>
      <c r="AB259" s="77"/>
      <c r="AC259" s="14"/>
      <c r="AD259" s="14"/>
      <c r="AE259" s="68"/>
      <c r="AF259" s="14"/>
      <c r="AG259" s="14"/>
      <c r="AH259" s="14"/>
      <c r="AI259" s="14"/>
      <c r="AJ259" s="14"/>
      <c r="AK259" s="14"/>
      <c r="AL259" s="14"/>
      <c r="AM259" s="14"/>
      <c r="AN259" s="14"/>
    </row>
    <row r="260" spans="7:40" ht="15">
      <c r="G260" s="68"/>
      <c r="H260" s="68"/>
      <c r="I260" s="68"/>
      <c r="J260" s="14"/>
      <c r="K260" s="14"/>
      <c r="L260" s="14"/>
      <c r="M260" s="4"/>
      <c r="N260" s="4"/>
      <c r="O260" s="14"/>
      <c r="P260" s="14"/>
      <c r="Q260" s="77"/>
      <c r="R260" s="14"/>
      <c r="S260" s="77"/>
      <c r="T260" s="77"/>
      <c r="U260" s="14"/>
      <c r="V260" s="14"/>
      <c r="W260" s="14"/>
      <c r="X260" s="77"/>
      <c r="Y260" s="14"/>
      <c r="Z260" s="14"/>
      <c r="AA260" s="68"/>
      <c r="AB260" s="77"/>
      <c r="AC260" s="14"/>
      <c r="AD260" s="14"/>
      <c r="AE260" s="68"/>
      <c r="AF260" s="14"/>
      <c r="AG260" s="14"/>
      <c r="AH260" s="14"/>
      <c r="AI260" s="14"/>
      <c r="AJ260" s="14"/>
      <c r="AK260" s="14"/>
      <c r="AL260" s="14"/>
      <c r="AM260" s="14"/>
      <c r="AN260" s="14"/>
    </row>
    <row r="261" spans="7:40" ht="15">
      <c r="G261" s="68"/>
      <c r="H261" s="68"/>
      <c r="I261" s="68"/>
      <c r="J261" s="14"/>
      <c r="K261" s="14"/>
      <c r="L261" s="14"/>
      <c r="M261" s="4"/>
      <c r="N261" s="4"/>
      <c r="O261" s="14"/>
      <c r="P261" s="14"/>
      <c r="Q261" s="77"/>
      <c r="R261" s="14"/>
      <c r="S261" s="77"/>
      <c r="T261" s="77"/>
      <c r="U261" s="14"/>
      <c r="V261" s="14"/>
      <c r="W261" s="14"/>
      <c r="X261" s="77"/>
      <c r="Y261" s="14"/>
      <c r="Z261" s="14"/>
      <c r="AA261" s="68"/>
      <c r="AB261" s="77"/>
      <c r="AC261" s="14"/>
      <c r="AD261" s="14"/>
      <c r="AE261" s="68"/>
      <c r="AF261" s="14"/>
      <c r="AG261" s="14"/>
      <c r="AH261" s="14"/>
      <c r="AI261" s="14"/>
      <c r="AJ261" s="14"/>
      <c r="AK261" s="14"/>
      <c r="AL261" s="14"/>
      <c r="AM261" s="14"/>
      <c r="AN261" s="14"/>
    </row>
    <row r="262" spans="7:40" ht="15">
      <c r="G262" s="68"/>
      <c r="H262" s="68"/>
      <c r="I262" s="68"/>
      <c r="J262" s="14"/>
      <c r="K262" s="14"/>
      <c r="L262" s="14"/>
      <c r="M262" s="4"/>
      <c r="N262" s="4"/>
      <c r="O262" s="14"/>
      <c r="P262" s="14"/>
      <c r="Q262" s="77"/>
      <c r="R262" s="14"/>
      <c r="S262" s="77"/>
      <c r="T262" s="77"/>
      <c r="U262" s="14"/>
      <c r="V262" s="14"/>
      <c r="W262" s="14"/>
      <c r="X262" s="77"/>
      <c r="Y262" s="14"/>
      <c r="Z262" s="14"/>
      <c r="AA262" s="68"/>
      <c r="AB262" s="77"/>
      <c r="AC262" s="14"/>
      <c r="AD262" s="14"/>
      <c r="AE262" s="68"/>
      <c r="AF262" s="14"/>
      <c r="AG262" s="14"/>
      <c r="AH262" s="14"/>
      <c r="AI262" s="14"/>
      <c r="AJ262" s="14"/>
      <c r="AK262" s="14"/>
      <c r="AL262" s="14"/>
      <c r="AM262" s="14"/>
      <c r="AN262" s="14"/>
    </row>
    <row r="263" spans="7:40" ht="15">
      <c r="G263" s="68"/>
      <c r="H263" s="68"/>
      <c r="I263" s="68"/>
      <c r="J263" s="14"/>
      <c r="K263" s="14"/>
      <c r="L263" s="14"/>
      <c r="M263" s="4"/>
      <c r="N263" s="4"/>
      <c r="O263" s="14"/>
      <c r="P263" s="14"/>
      <c r="Q263" s="77"/>
      <c r="R263" s="14"/>
      <c r="S263" s="77"/>
      <c r="T263" s="77"/>
      <c r="U263" s="14"/>
      <c r="V263" s="14"/>
      <c r="W263" s="14"/>
      <c r="X263" s="77"/>
      <c r="Y263" s="14"/>
      <c r="Z263" s="14"/>
      <c r="AA263" s="68"/>
      <c r="AB263" s="77"/>
      <c r="AC263" s="14"/>
      <c r="AD263" s="14"/>
      <c r="AE263" s="68"/>
      <c r="AF263" s="14"/>
      <c r="AG263" s="14"/>
      <c r="AH263" s="14"/>
      <c r="AI263" s="14"/>
      <c r="AJ263" s="14"/>
      <c r="AK263" s="14"/>
      <c r="AL263" s="14"/>
      <c r="AM263" s="14"/>
      <c r="AN263" s="14"/>
    </row>
    <row r="264" spans="7:40" ht="15">
      <c r="G264" s="68"/>
      <c r="H264" s="68"/>
      <c r="I264" s="68"/>
      <c r="J264" s="14"/>
      <c r="K264" s="14"/>
      <c r="L264" s="14"/>
      <c r="M264" s="4"/>
      <c r="N264" s="4"/>
      <c r="O264" s="14"/>
      <c r="P264" s="14"/>
      <c r="Q264" s="77"/>
      <c r="R264" s="14"/>
      <c r="S264" s="77"/>
      <c r="T264" s="77"/>
      <c r="U264" s="14"/>
      <c r="V264" s="14"/>
      <c r="W264" s="14"/>
      <c r="X264" s="77"/>
      <c r="Y264" s="14"/>
      <c r="Z264" s="14"/>
      <c r="AA264" s="68"/>
      <c r="AB264" s="77"/>
      <c r="AC264" s="14"/>
      <c r="AD264" s="14"/>
      <c r="AE264" s="68"/>
      <c r="AF264" s="14"/>
      <c r="AG264" s="14"/>
      <c r="AH264" s="14"/>
      <c r="AI264" s="14"/>
      <c r="AJ264" s="14"/>
      <c r="AK264" s="14"/>
      <c r="AL264" s="14"/>
      <c r="AM264" s="14"/>
      <c r="AN264" s="14"/>
    </row>
    <row r="265" spans="7:40" ht="15">
      <c r="G265" s="68"/>
      <c r="H265" s="68"/>
      <c r="I265" s="68"/>
      <c r="J265" s="14"/>
      <c r="K265" s="14"/>
      <c r="L265" s="14"/>
      <c r="M265" s="4"/>
      <c r="N265" s="4"/>
      <c r="O265" s="14"/>
      <c r="P265" s="14"/>
      <c r="Q265" s="77"/>
      <c r="R265" s="14"/>
      <c r="S265" s="77"/>
      <c r="T265" s="77"/>
      <c r="U265" s="14"/>
      <c r="V265" s="14"/>
      <c r="W265" s="14"/>
      <c r="X265" s="77"/>
      <c r="Y265" s="14"/>
      <c r="Z265" s="14"/>
      <c r="AA265" s="68"/>
      <c r="AB265" s="77"/>
      <c r="AC265" s="14"/>
      <c r="AD265" s="14"/>
      <c r="AE265" s="68"/>
      <c r="AF265" s="14"/>
      <c r="AG265" s="14"/>
      <c r="AH265" s="14"/>
      <c r="AI265" s="14"/>
      <c r="AJ265" s="14"/>
      <c r="AK265" s="14"/>
      <c r="AL265" s="14"/>
      <c r="AM265" s="14"/>
      <c r="AN265" s="14"/>
    </row>
    <row r="266" spans="7:40" ht="15">
      <c r="G266" s="68"/>
      <c r="H266" s="68"/>
      <c r="I266" s="68"/>
      <c r="J266" s="14"/>
      <c r="K266" s="14"/>
      <c r="L266" s="14"/>
      <c r="M266" s="4"/>
      <c r="N266" s="4"/>
      <c r="O266" s="14"/>
      <c r="P266" s="14"/>
      <c r="Q266" s="77"/>
      <c r="R266" s="14"/>
      <c r="S266" s="77"/>
      <c r="T266" s="77"/>
      <c r="U266" s="14"/>
      <c r="V266" s="14"/>
      <c r="W266" s="14"/>
      <c r="X266" s="77"/>
      <c r="Y266" s="14"/>
      <c r="Z266" s="14"/>
      <c r="AA266" s="68"/>
      <c r="AB266" s="77"/>
      <c r="AC266" s="14"/>
      <c r="AD266" s="14"/>
      <c r="AE266" s="68"/>
      <c r="AF266" s="14"/>
      <c r="AG266" s="14"/>
      <c r="AH266" s="14"/>
      <c r="AI266" s="14"/>
      <c r="AJ266" s="14"/>
      <c r="AK266" s="14"/>
      <c r="AL266" s="14"/>
      <c r="AM266" s="14"/>
      <c r="AN266" s="14"/>
    </row>
    <row r="267" spans="7:40" ht="15">
      <c r="G267" s="68"/>
      <c r="H267" s="68"/>
      <c r="I267" s="68"/>
      <c r="J267" s="14"/>
      <c r="K267" s="14"/>
      <c r="L267" s="14"/>
      <c r="M267" s="4"/>
      <c r="N267" s="4"/>
      <c r="O267" s="14"/>
      <c r="P267" s="14"/>
      <c r="Q267" s="77"/>
      <c r="R267" s="14"/>
      <c r="S267" s="77"/>
      <c r="T267" s="77"/>
      <c r="U267" s="14"/>
      <c r="V267" s="14"/>
      <c r="W267" s="14"/>
      <c r="X267" s="77"/>
      <c r="Y267" s="14"/>
      <c r="Z267" s="14"/>
      <c r="AA267" s="68"/>
      <c r="AB267" s="77"/>
      <c r="AC267" s="14"/>
      <c r="AD267" s="14"/>
      <c r="AE267" s="68"/>
      <c r="AF267" s="14"/>
      <c r="AG267" s="14"/>
      <c r="AH267" s="14"/>
      <c r="AI267" s="14"/>
      <c r="AJ267" s="14"/>
      <c r="AK267" s="14"/>
      <c r="AL267" s="14"/>
      <c r="AM267" s="14"/>
      <c r="AN267" s="14"/>
    </row>
    <row r="268" spans="7:40" ht="15">
      <c r="G268" s="68"/>
      <c r="H268" s="68"/>
      <c r="I268" s="68"/>
      <c r="J268" s="14"/>
      <c r="K268" s="14"/>
      <c r="L268" s="14"/>
      <c r="M268" s="4"/>
      <c r="N268" s="4"/>
      <c r="O268" s="14"/>
      <c r="P268" s="14"/>
      <c r="Q268" s="77"/>
      <c r="R268" s="14"/>
      <c r="S268" s="77"/>
      <c r="T268" s="77"/>
      <c r="U268" s="14"/>
      <c r="V268" s="14"/>
      <c r="W268" s="14"/>
      <c r="X268" s="77"/>
      <c r="Y268" s="14"/>
      <c r="Z268" s="14"/>
      <c r="AA268" s="68"/>
      <c r="AB268" s="77"/>
      <c r="AC268" s="14"/>
      <c r="AD268" s="14"/>
      <c r="AE268" s="68"/>
      <c r="AF268" s="14"/>
      <c r="AG268" s="14"/>
      <c r="AH268" s="14"/>
      <c r="AI268" s="14"/>
      <c r="AJ268" s="14"/>
      <c r="AK268" s="14"/>
      <c r="AL268" s="14"/>
      <c r="AM268" s="14"/>
      <c r="AN268" s="14"/>
    </row>
    <row r="269" spans="7:40" ht="15">
      <c r="G269" s="68"/>
      <c r="H269" s="68"/>
      <c r="I269" s="68"/>
      <c r="J269" s="14"/>
      <c r="K269" s="14"/>
      <c r="L269" s="14"/>
      <c r="M269" s="4"/>
      <c r="N269" s="4"/>
      <c r="O269" s="14"/>
      <c r="P269" s="14"/>
      <c r="Q269" s="77"/>
      <c r="R269" s="14"/>
      <c r="S269" s="77"/>
      <c r="T269" s="77"/>
      <c r="U269" s="14"/>
      <c r="V269" s="14"/>
      <c r="W269" s="14"/>
      <c r="X269" s="77"/>
      <c r="Y269" s="14"/>
      <c r="Z269" s="14"/>
      <c r="AA269" s="68"/>
      <c r="AB269" s="77"/>
      <c r="AC269" s="14"/>
      <c r="AD269" s="14"/>
      <c r="AE269" s="68"/>
      <c r="AF269" s="14"/>
      <c r="AG269" s="14"/>
      <c r="AH269" s="14"/>
      <c r="AI269" s="14"/>
      <c r="AJ269" s="14"/>
      <c r="AK269" s="14"/>
      <c r="AL269" s="14"/>
      <c r="AM269" s="14"/>
      <c r="AN269" s="14"/>
    </row>
    <row r="270" spans="7:40" ht="15">
      <c r="G270" s="68"/>
      <c r="H270" s="68"/>
      <c r="I270" s="68"/>
      <c r="J270" s="14"/>
      <c r="K270" s="14"/>
      <c r="L270" s="14"/>
      <c r="M270" s="4"/>
      <c r="N270" s="4"/>
      <c r="O270" s="14"/>
      <c r="P270" s="14"/>
      <c r="Q270" s="77"/>
      <c r="R270" s="14"/>
      <c r="S270" s="77"/>
      <c r="T270" s="77"/>
      <c r="U270" s="14"/>
      <c r="V270" s="14"/>
      <c r="W270" s="14"/>
      <c r="X270" s="77"/>
      <c r="Y270" s="14"/>
      <c r="Z270" s="14"/>
      <c r="AA270" s="68"/>
      <c r="AB270" s="77"/>
      <c r="AC270" s="14"/>
      <c r="AD270" s="14"/>
      <c r="AE270" s="68"/>
      <c r="AF270" s="14"/>
      <c r="AG270" s="14"/>
      <c r="AH270" s="14"/>
      <c r="AI270" s="14"/>
      <c r="AJ270" s="14"/>
      <c r="AK270" s="14"/>
      <c r="AL270" s="14"/>
      <c r="AM270" s="14"/>
      <c r="AN270" s="14"/>
    </row>
    <row r="271" spans="7:40" ht="15">
      <c r="G271" s="68"/>
      <c r="H271" s="68"/>
      <c r="I271" s="68"/>
      <c r="J271" s="14"/>
      <c r="K271" s="14"/>
      <c r="L271" s="14"/>
      <c r="M271" s="4"/>
      <c r="N271" s="4"/>
      <c r="O271" s="14"/>
      <c r="P271" s="14"/>
      <c r="Q271" s="77"/>
      <c r="R271" s="14"/>
      <c r="S271" s="77"/>
      <c r="T271" s="77"/>
      <c r="U271" s="14"/>
      <c r="V271" s="14"/>
      <c r="W271" s="14"/>
      <c r="X271" s="77"/>
      <c r="Y271" s="14"/>
      <c r="Z271" s="14"/>
      <c r="AA271" s="68"/>
      <c r="AB271" s="77"/>
      <c r="AC271" s="14"/>
      <c r="AD271" s="14"/>
      <c r="AE271" s="68"/>
      <c r="AF271" s="14"/>
      <c r="AG271" s="14"/>
      <c r="AH271" s="14"/>
      <c r="AI271" s="14"/>
      <c r="AJ271" s="14"/>
      <c r="AK271" s="14"/>
      <c r="AL271" s="14"/>
      <c r="AM271" s="14"/>
      <c r="AN271" s="14"/>
    </row>
    <row r="272" spans="7:40" ht="15">
      <c r="G272" s="68"/>
      <c r="H272" s="68"/>
      <c r="I272" s="68"/>
      <c r="J272" s="14"/>
      <c r="K272" s="14"/>
      <c r="L272" s="14"/>
      <c r="M272" s="4"/>
      <c r="N272" s="4"/>
      <c r="O272" s="14"/>
      <c r="P272" s="14"/>
      <c r="Q272" s="77"/>
      <c r="R272" s="14"/>
      <c r="S272" s="77"/>
      <c r="T272" s="77"/>
      <c r="U272" s="14"/>
      <c r="V272" s="14"/>
      <c r="W272" s="14"/>
      <c r="X272" s="77"/>
      <c r="Y272" s="14"/>
      <c r="Z272" s="14"/>
      <c r="AA272" s="68"/>
      <c r="AB272" s="77"/>
      <c r="AC272" s="14"/>
      <c r="AD272" s="14"/>
      <c r="AE272" s="68"/>
      <c r="AF272" s="14"/>
      <c r="AG272" s="14"/>
      <c r="AH272" s="14"/>
      <c r="AI272" s="14"/>
      <c r="AJ272" s="14"/>
      <c r="AK272" s="14"/>
      <c r="AL272" s="14"/>
      <c r="AM272" s="14"/>
      <c r="AN272" s="14"/>
    </row>
    <row r="273" spans="7:40" ht="15">
      <c r="G273" s="68"/>
      <c r="H273" s="68"/>
      <c r="I273" s="68"/>
      <c r="J273" s="14"/>
      <c r="K273" s="14"/>
      <c r="L273" s="14"/>
      <c r="M273" s="4"/>
      <c r="N273" s="4"/>
      <c r="O273" s="14"/>
      <c r="P273" s="14"/>
      <c r="Q273" s="77"/>
      <c r="R273" s="14"/>
      <c r="S273" s="77"/>
      <c r="T273" s="77"/>
      <c r="U273" s="14"/>
      <c r="V273" s="14"/>
      <c r="W273" s="14"/>
      <c r="X273" s="77"/>
      <c r="Y273" s="14"/>
      <c r="Z273" s="14"/>
      <c r="AA273" s="68"/>
      <c r="AB273" s="77"/>
      <c r="AC273" s="14"/>
      <c r="AD273" s="14"/>
      <c r="AE273" s="68"/>
      <c r="AF273" s="14"/>
      <c r="AG273" s="14"/>
      <c r="AH273" s="14"/>
      <c r="AI273" s="14"/>
      <c r="AJ273" s="14"/>
      <c r="AK273" s="14"/>
      <c r="AL273" s="14"/>
      <c r="AM273" s="14"/>
      <c r="AN273" s="14"/>
    </row>
    <row r="274" spans="7:40" ht="15">
      <c r="G274" s="68"/>
      <c r="H274" s="68"/>
      <c r="I274" s="68"/>
      <c r="J274" s="14"/>
      <c r="K274" s="14"/>
      <c r="L274" s="14"/>
      <c r="M274" s="4"/>
      <c r="N274" s="4"/>
      <c r="O274" s="14"/>
      <c r="P274" s="14"/>
      <c r="Q274" s="77"/>
      <c r="R274" s="14"/>
      <c r="S274" s="77"/>
      <c r="T274" s="77"/>
      <c r="U274" s="14"/>
      <c r="V274" s="14"/>
      <c r="W274" s="14"/>
      <c r="X274" s="77"/>
      <c r="Y274" s="14"/>
      <c r="Z274" s="14"/>
      <c r="AA274" s="68"/>
      <c r="AB274" s="77"/>
      <c r="AC274" s="14"/>
      <c r="AD274" s="14"/>
      <c r="AE274" s="68"/>
      <c r="AF274" s="14"/>
      <c r="AG274" s="14"/>
      <c r="AH274" s="14"/>
      <c r="AI274" s="14"/>
      <c r="AJ274" s="14"/>
      <c r="AK274" s="14"/>
      <c r="AL274" s="14"/>
      <c r="AM274" s="14"/>
      <c r="AN274" s="14"/>
    </row>
    <row r="275" spans="7:40" ht="15">
      <c r="G275" s="68"/>
      <c r="H275" s="68"/>
      <c r="I275" s="68"/>
      <c r="J275" s="14"/>
      <c r="K275" s="14"/>
      <c r="L275" s="14"/>
      <c r="M275" s="4"/>
      <c r="N275" s="4"/>
      <c r="O275" s="14"/>
      <c r="P275" s="14"/>
      <c r="Q275" s="77"/>
      <c r="R275" s="14"/>
      <c r="S275" s="77"/>
      <c r="T275" s="77"/>
      <c r="U275" s="14"/>
      <c r="V275" s="14"/>
      <c r="W275" s="14"/>
      <c r="X275" s="77"/>
      <c r="Y275" s="14"/>
      <c r="Z275" s="14"/>
      <c r="AA275" s="68"/>
      <c r="AB275" s="77"/>
      <c r="AC275" s="14"/>
      <c r="AD275" s="14"/>
      <c r="AE275" s="68"/>
      <c r="AF275" s="14"/>
      <c r="AG275" s="14"/>
      <c r="AH275" s="14"/>
      <c r="AI275" s="14"/>
      <c r="AJ275" s="14"/>
      <c r="AK275" s="14"/>
      <c r="AL275" s="14"/>
      <c r="AM275" s="14"/>
      <c r="AN275" s="14"/>
    </row>
    <row r="276" spans="7:40" ht="15">
      <c r="G276" s="68"/>
      <c r="H276" s="68"/>
      <c r="I276" s="68"/>
      <c r="J276" s="14"/>
      <c r="K276" s="14"/>
      <c r="L276" s="14"/>
      <c r="M276" s="4"/>
      <c r="N276" s="4"/>
      <c r="O276" s="14"/>
      <c r="P276" s="14"/>
      <c r="Q276" s="77"/>
      <c r="R276" s="14"/>
      <c r="S276" s="77"/>
      <c r="T276" s="77"/>
      <c r="U276" s="14"/>
      <c r="V276" s="14"/>
      <c r="W276" s="14"/>
      <c r="X276" s="77"/>
      <c r="Y276" s="14"/>
      <c r="Z276" s="14"/>
      <c r="AA276" s="68"/>
      <c r="AB276" s="77"/>
      <c r="AC276" s="14"/>
      <c r="AD276" s="14"/>
      <c r="AE276" s="68"/>
      <c r="AF276" s="14"/>
      <c r="AG276" s="14"/>
      <c r="AH276" s="14"/>
      <c r="AI276" s="14"/>
      <c r="AJ276" s="14"/>
      <c r="AK276" s="14"/>
      <c r="AL276" s="14"/>
      <c r="AM276" s="14"/>
      <c r="AN276" s="14"/>
    </row>
    <row r="277" spans="7:40" ht="15">
      <c r="G277" s="68"/>
      <c r="H277" s="68"/>
      <c r="I277" s="68"/>
      <c r="J277" s="14"/>
      <c r="K277" s="14"/>
      <c r="L277" s="14"/>
      <c r="M277" s="4"/>
      <c r="N277" s="4"/>
      <c r="O277" s="14"/>
      <c r="P277" s="14"/>
      <c r="Q277" s="77"/>
      <c r="R277" s="14"/>
      <c r="S277" s="77"/>
      <c r="T277" s="77"/>
      <c r="U277" s="14"/>
      <c r="V277" s="14"/>
      <c r="W277" s="14"/>
      <c r="X277" s="77"/>
      <c r="Y277" s="14"/>
      <c r="Z277" s="14"/>
      <c r="AA277" s="68"/>
      <c r="AB277" s="77"/>
      <c r="AC277" s="14"/>
      <c r="AD277" s="14"/>
      <c r="AE277" s="68"/>
      <c r="AF277" s="14"/>
      <c r="AG277" s="14"/>
      <c r="AH277" s="14"/>
      <c r="AI277" s="14"/>
      <c r="AJ277" s="14"/>
      <c r="AK277" s="14"/>
      <c r="AL277" s="14"/>
      <c r="AM277" s="14"/>
      <c r="AN277" s="14"/>
    </row>
    <row r="278" spans="7:40" ht="15">
      <c r="G278" s="68"/>
      <c r="H278" s="68"/>
      <c r="I278" s="68"/>
      <c r="J278" s="14"/>
      <c r="K278" s="14"/>
      <c r="L278" s="14"/>
      <c r="M278" s="4"/>
      <c r="N278" s="4"/>
      <c r="O278" s="14"/>
      <c r="P278" s="14"/>
      <c r="Q278" s="77"/>
      <c r="R278" s="14"/>
      <c r="S278" s="77"/>
      <c r="T278" s="77"/>
      <c r="U278" s="14"/>
      <c r="V278" s="14"/>
      <c r="W278" s="14"/>
      <c r="X278" s="77"/>
      <c r="Y278" s="14"/>
      <c r="Z278" s="14"/>
      <c r="AA278" s="68"/>
      <c r="AB278" s="77"/>
      <c r="AC278" s="14"/>
      <c r="AD278" s="14"/>
      <c r="AE278" s="68"/>
      <c r="AF278" s="14"/>
      <c r="AG278" s="14"/>
      <c r="AH278" s="14"/>
      <c r="AI278" s="14"/>
      <c r="AJ278" s="14"/>
      <c r="AK278" s="14"/>
      <c r="AL278" s="14"/>
      <c r="AM278" s="14"/>
      <c r="AN278" s="14"/>
    </row>
    <row r="279" spans="7:40" ht="15">
      <c r="G279" s="68"/>
      <c r="H279" s="68"/>
      <c r="I279" s="68"/>
      <c r="J279" s="14"/>
      <c r="K279" s="14"/>
      <c r="L279" s="14"/>
      <c r="M279" s="4"/>
      <c r="N279" s="4"/>
      <c r="O279" s="14"/>
      <c r="P279" s="14"/>
      <c r="Q279" s="77"/>
      <c r="R279" s="14"/>
      <c r="S279" s="77"/>
      <c r="T279" s="77"/>
      <c r="U279" s="14"/>
      <c r="V279" s="14"/>
      <c r="W279" s="14"/>
      <c r="X279" s="77"/>
      <c r="Y279" s="14"/>
      <c r="Z279" s="14"/>
      <c r="AA279" s="68"/>
      <c r="AB279" s="77"/>
      <c r="AC279" s="14"/>
      <c r="AD279" s="14"/>
      <c r="AE279" s="68"/>
      <c r="AF279" s="14"/>
      <c r="AG279" s="14"/>
      <c r="AH279" s="14"/>
      <c r="AI279" s="14"/>
      <c r="AJ279" s="14"/>
      <c r="AK279" s="14"/>
      <c r="AL279" s="14"/>
      <c r="AM279" s="14"/>
      <c r="AN279" s="14"/>
    </row>
    <row r="280" spans="7:40" ht="15">
      <c r="G280" s="68"/>
      <c r="H280" s="68"/>
      <c r="I280" s="68"/>
      <c r="J280" s="14"/>
      <c r="K280" s="14"/>
      <c r="L280" s="14"/>
      <c r="M280" s="4"/>
      <c r="N280" s="4"/>
      <c r="O280" s="14"/>
      <c r="P280" s="14"/>
      <c r="Q280" s="77"/>
      <c r="R280" s="14"/>
      <c r="S280" s="77"/>
      <c r="T280" s="77"/>
      <c r="U280" s="14"/>
      <c r="V280" s="14"/>
      <c r="W280" s="14"/>
      <c r="X280" s="77"/>
      <c r="Y280" s="14"/>
      <c r="Z280" s="14"/>
      <c r="AA280" s="68"/>
      <c r="AB280" s="77"/>
      <c r="AC280" s="14"/>
      <c r="AD280" s="14"/>
      <c r="AE280" s="68"/>
      <c r="AF280" s="14"/>
      <c r="AG280" s="14"/>
      <c r="AH280" s="14"/>
      <c r="AI280" s="14"/>
      <c r="AJ280" s="14"/>
      <c r="AK280" s="14"/>
      <c r="AL280" s="14"/>
      <c r="AM280" s="14"/>
      <c r="AN280" s="14"/>
    </row>
    <row r="281" spans="7:40" ht="15">
      <c r="G281" s="68"/>
      <c r="H281" s="68"/>
      <c r="I281" s="68"/>
      <c r="J281" s="14"/>
      <c r="K281" s="14"/>
      <c r="L281" s="14"/>
      <c r="M281" s="4"/>
      <c r="N281" s="4"/>
      <c r="O281" s="14"/>
      <c r="P281" s="14"/>
      <c r="Q281" s="77"/>
      <c r="R281" s="14"/>
      <c r="S281" s="77"/>
      <c r="T281" s="77"/>
      <c r="U281" s="14"/>
      <c r="V281" s="14"/>
      <c r="W281" s="14"/>
      <c r="X281" s="77"/>
      <c r="Y281" s="14"/>
      <c r="Z281" s="14"/>
      <c r="AA281" s="68"/>
      <c r="AB281" s="77"/>
      <c r="AC281" s="14"/>
      <c r="AD281" s="14"/>
      <c r="AE281" s="68"/>
      <c r="AF281" s="14"/>
      <c r="AG281" s="14"/>
      <c r="AH281" s="14"/>
      <c r="AI281" s="14"/>
      <c r="AJ281" s="14"/>
      <c r="AK281" s="14"/>
      <c r="AL281" s="14"/>
      <c r="AM281" s="14"/>
      <c r="AN281" s="14"/>
    </row>
    <row r="282" spans="7:40" ht="15">
      <c r="G282" s="68"/>
      <c r="H282" s="68"/>
      <c r="I282" s="68"/>
      <c r="J282" s="14"/>
      <c r="K282" s="14"/>
      <c r="L282" s="14"/>
      <c r="M282" s="4"/>
      <c r="N282" s="4"/>
      <c r="O282" s="14"/>
      <c r="P282" s="14"/>
      <c r="Q282" s="77"/>
      <c r="R282" s="14"/>
      <c r="S282" s="77"/>
      <c r="T282" s="77"/>
      <c r="U282" s="14"/>
      <c r="V282" s="14"/>
      <c r="W282" s="14"/>
      <c r="X282" s="77"/>
      <c r="Y282" s="14"/>
      <c r="Z282" s="14"/>
      <c r="AA282" s="68"/>
      <c r="AB282" s="77"/>
      <c r="AC282" s="14"/>
      <c r="AD282" s="14"/>
      <c r="AE282" s="68"/>
      <c r="AF282" s="14"/>
      <c r="AG282" s="14"/>
      <c r="AH282" s="14"/>
      <c r="AI282" s="14"/>
      <c r="AJ282" s="14"/>
      <c r="AK282" s="14"/>
      <c r="AL282" s="14"/>
      <c r="AM282" s="14"/>
      <c r="AN282" s="14"/>
    </row>
    <row r="283" spans="7:40" ht="15">
      <c r="G283" s="68"/>
      <c r="H283" s="68"/>
      <c r="I283" s="68"/>
      <c r="J283" s="14"/>
      <c r="K283" s="14"/>
      <c r="L283" s="14"/>
      <c r="M283" s="4"/>
      <c r="N283" s="4"/>
      <c r="O283" s="14"/>
      <c r="P283" s="14"/>
      <c r="Q283" s="77"/>
      <c r="R283" s="14"/>
      <c r="S283" s="77"/>
      <c r="T283" s="77"/>
      <c r="U283" s="14"/>
      <c r="V283" s="14"/>
      <c r="W283" s="14"/>
      <c r="X283" s="77"/>
      <c r="Y283" s="14"/>
      <c r="Z283" s="14"/>
      <c r="AA283" s="68"/>
      <c r="AB283" s="77"/>
      <c r="AC283" s="14"/>
      <c r="AD283" s="14"/>
      <c r="AE283" s="68"/>
      <c r="AF283" s="14"/>
      <c r="AG283" s="14"/>
      <c r="AH283" s="14"/>
      <c r="AI283" s="14"/>
      <c r="AJ283" s="14"/>
      <c r="AK283" s="14"/>
      <c r="AL283" s="14"/>
      <c r="AM283" s="14"/>
      <c r="AN283" s="14"/>
    </row>
    <row r="284" spans="7:40" ht="15">
      <c r="G284" s="68"/>
      <c r="H284" s="68"/>
      <c r="I284" s="68"/>
      <c r="J284" s="14"/>
      <c r="K284" s="14"/>
      <c r="L284" s="14"/>
      <c r="M284" s="4"/>
      <c r="N284" s="4"/>
      <c r="O284" s="14"/>
      <c r="P284" s="14"/>
      <c r="Q284" s="77"/>
      <c r="R284" s="14"/>
      <c r="S284" s="77"/>
      <c r="T284" s="77"/>
      <c r="U284" s="14"/>
      <c r="V284" s="14"/>
      <c r="W284" s="14"/>
      <c r="X284" s="77"/>
      <c r="Y284" s="14"/>
      <c r="Z284" s="14"/>
      <c r="AA284" s="68"/>
      <c r="AB284" s="77"/>
      <c r="AC284" s="14"/>
      <c r="AD284" s="14"/>
      <c r="AE284" s="68"/>
      <c r="AF284" s="14"/>
      <c r="AG284" s="14"/>
      <c r="AH284" s="14"/>
      <c r="AI284" s="14"/>
      <c r="AJ284" s="14"/>
      <c r="AK284" s="14"/>
      <c r="AL284" s="14"/>
      <c r="AM284" s="14"/>
      <c r="AN284" s="14"/>
    </row>
    <row r="285" spans="7:40" ht="15">
      <c r="G285" s="68"/>
      <c r="H285" s="68"/>
      <c r="I285" s="68"/>
      <c r="J285" s="14"/>
      <c r="K285" s="14"/>
      <c r="L285" s="14"/>
      <c r="M285" s="4"/>
      <c r="N285" s="4"/>
      <c r="O285" s="14"/>
      <c r="P285" s="14"/>
      <c r="Q285" s="77"/>
      <c r="R285" s="14"/>
      <c r="S285" s="77"/>
      <c r="T285" s="77"/>
      <c r="U285" s="14"/>
      <c r="V285" s="14"/>
      <c r="W285" s="14"/>
      <c r="X285" s="77"/>
      <c r="Y285" s="14"/>
      <c r="Z285" s="14"/>
      <c r="AA285" s="68"/>
      <c r="AB285" s="77"/>
      <c r="AC285" s="14"/>
      <c r="AD285" s="14"/>
      <c r="AE285" s="68"/>
      <c r="AF285" s="14"/>
      <c r="AG285" s="14"/>
      <c r="AH285" s="14"/>
      <c r="AI285" s="14"/>
      <c r="AJ285" s="14"/>
      <c r="AK285" s="14"/>
      <c r="AL285" s="14"/>
      <c r="AM285" s="14"/>
      <c r="AN285" s="14"/>
    </row>
    <row r="286" spans="7:40" ht="15">
      <c r="G286" s="68"/>
      <c r="H286" s="68"/>
      <c r="I286" s="68"/>
      <c r="J286" s="14"/>
      <c r="K286" s="14"/>
      <c r="L286" s="14"/>
      <c r="M286" s="4"/>
      <c r="N286" s="4"/>
      <c r="O286" s="14"/>
      <c r="P286" s="14"/>
      <c r="Q286" s="77"/>
      <c r="R286" s="14"/>
      <c r="S286" s="77"/>
      <c r="T286" s="77"/>
      <c r="U286" s="14"/>
      <c r="V286" s="14"/>
      <c r="W286" s="14"/>
      <c r="X286" s="77"/>
      <c r="Y286" s="14"/>
      <c r="Z286" s="14"/>
      <c r="AA286" s="68"/>
      <c r="AB286" s="77"/>
      <c r="AC286" s="14"/>
      <c r="AD286" s="14"/>
      <c r="AE286" s="68"/>
      <c r="AF286" s="14"/>
      <c r="AG286" s="14"/>
      <c r="AH286" s="14"/>
      <c r="AI286" s="14"/>
      <c r="AJ286" s="14"/>
      <c r="AK286" s="14"/>
      <c r="AL286" s="14"/>
      <c r="AM286" s="14"/>
      <c r="AN286" s="14"/>
    </row>
    <row r="287" spans="7:40" ht="15">
      <c r="G287" s="68"/>
      <c r="H287" s="68"/>
      <c r="I287" s="68"/>
      <c r="J287" s="14"/>
      <c r="K287" s="14"/>
      <c r="L287" s="14"/>
      <c r="M287" s="4"/>
      <c r="N287" s="4"/>
      <c r="O287" s="14"/>
      <c r="P287" s="14"/>
      <c r="Q287" s="77"/>
      <c r="R287" s="14"/>
      <c r="S287" s="77"/>
      <c r="T287" s="77"/>
      <c r="U287" s="14"/>
      <c r="V287" s="14"/>
      <c r="W287" s="14"/>
      <c r="X287" s="77"/>
      <c r="Y287" s="14"/>
      <c r="Z287" s="14"/>
      <c r="AA287" s="68"/>
      <c r="AB287" s="77"/>
      <c r="AC287" s="14"/>
      <c r="AD287" s="14"/>
      <c r="AE287" s="68"/>
      <c r="AF287" s="14"/>
      <c r="AG287" s="14"/>
      <c r="AH287" s="14"/>
      <c r="AI287" s="14"/>
      <c r="AJ287" s="14"/>
      <c r="AK287" s="14"/>
      <c r="AL287" s="14"/>
      <c r="AM287" s="14"/>
      <c r="AN287" s="14"/>
    </row>
    <row r="288" spans="7:40" ht="15">
      <c r="G288" s="68"/>
      <c r="H288" s="68"/>
      <c r="I288" s="68"/>
      <c r="J288" s="14"/>
      <c r="K288" s="14"/>
      <c r="L288" s="14"/>
      <c r="M288" s="4"/>
      <c r="N288" s="4"/>
      <c r="O288" s="14"/>
      <c r="P288" s="14"/>
      <c r="Q288" s="77"/>
      <c r="R288" s="14"/>
      <c r="S288" s="77"/>
      <c r="T288" s="77"/>
      <c r="U288" s="14"/>
      <c r="V288" s="14"/>
      <c r="W288" s="14"/>
      <c r="X288" s="77"/>
      <c r="Y288" s="14"/>
      <c r="Z288" s="14"/>
      <c r="AA288" s="68"/>
      <c r="AB288" s="77"/>
      <c r="AC288" s="14"/>
      <c r="AD288" s="14"/>
      <c r="AE288" s="68"/>
      <c r="AF288" s="14"/>
      <c r="AG288" s="14"/>
      <c r="AH288" s="14"/>
      <c r="AI288" s="14"/>
      <c r="AJ288" s="14"/>
      <c r="AK288" s="14"/>
      <c r="AL288" s="14"/>
      <c r="AM288" s="14"/>
      <c r="AN288" s="14"/>
    </row>
    <row r="289" spans="1:40" ht="15">
      <c r="G289" s="68"/>
      <c r="H289" s="68"/>
      <c r="I289" s="68"/>
      <c r="J289" s="14"/>
      <c r="K289" s="14"/>
      <c r="L289" s="14"/>
      <c r="M289" s="4"/>
      <c r="N289" s="4"/>
      <c r="O289" s="14"/>
      <c r="P289" s="14"/>
      <c r="Q289" s="77"/>
      <c r="R289" s="14"/>
      <c r="S289" s="77"/>
      <c r="T289" s="77"/>
      <c r="U289" s="14"/>
      <c r="V289" s="14"/>
      <c r="W289" s="14"/>
      <c r="X289" s="77"/>
      <c r="Y289" s="14"/>
      <c r="Z289" s="14"/>
      <c r="AA289" s="68"/>
      <c r="AB289" s="77"/>
      <c r="AC289" s="14"/>
      <c r="AD289" s="14"/>
      <c r="AE289" s="68"/>
      <c r="AF289" s="14"/>
      <c r="AG289" s="14"/>
      <c r="AH289" s="14"/>
      <c r="AI289" s="14"/>
      <c r="AJ289" s="14"/>
      <c r="AK289" s="14"/>
      <c r="AL289" s="14"/>
      <c r="AM289" s="14"/>
      <c r="AN289" s="14"/>
    </row>
    <row r="290" spans="1:40" ht="15">
      <c r="G290" s="68"/>
      <c r="H290" s="68"/>
      <c r="I290" s="68"/>
      <c r="J290" s="14"/>
      <c r="K290" s="14"/>
      <c r="L290" s="14"/>
      <c r="M290" s="4"/>
      <c r="N290" s="4"/>
      <c r="O290" s="14"/>
      <c r="P290" s="14"/>
      <c r="Q290" s="77"/>
      <c r="R290" s="14"/>
      <c r="S290" s="77"/>
      <c r="T290" s="77"/>
      <c r="U290" s="14"/>
      <c r="V290" s="14"/>
      <c r="W290" s="14"/>
      <c r="X290" s="77"/>
      <c r="Y290" s="14"/>
      <c r="Z290" s="14"/>
      <c r="AA290" s="68"/>
      <c r="AB290" s="77"/>
      <c r="AC290" s="14"/>
      <c r="AD290" s="14"/>
      <c r="AE290" s="68"/>
      <c r="AF290" s="14"/>
      <c r="AG290" s="14"/>
      <c r="AH290" s="14"/>
      <c r="AI290" s="14"/>
      <c r="AJ290" s="14"/>
      <c r="AK290" s="14"/>
      <c r="AL290" s="14"/>
      <c r="AM290" s="14"/>
      <c r="AN290" s="14"/>
    </row>
    <row r="291" spans="1:40" ht="15">
      <c r="G291" s="68"/>
      <c r="H291" s="68"/>
      <c r="I291" s="68"/>
      <c r="J291" s="14"/>
      <c r="K291" s="14"/>
      <c r="L291" s="14"/>
      <c r="M291" s="4"/>
      <c r="N291" s="4"/>
      <c r="O291" s="14"/>
      <c r="P291" s="14"/>
      <c r="Q291" s="77"/>
      <c r="R291" s="14"/>
      <c r="S291" s="77"/>
      <c r="T291" s="77"/>
      <c r="U291" s="14"/>
      <c r="V291" s="14"/>
      <c r="W291" s="14"/>
      <c r="X291" s="77"/>
      <c r="Y291" s="14"/>
      <c r="Z291" s="14"/>
      <c r="AA291" s="68"/>
      <c r="AB291" s="77"/>
      <c r="AC291" s="14"/>
      <c r="AD291" s="14"/>
      <c r="AE291" s="68"/>
      <c r="AF291" s="14"/>
      <c r="AG291" s="14"/>
      <c r="AH291" s="14"/>
      <c r="AI291" s="14"/>
      <c r="AJ291" s="14"/>
      <c r="AK291" s="14"/>
      <c r="AL291" s="14"/>
      <c r="AM291" s="14"/>
      <c r="AN291" s="14"/>
    </row>
    <row r="292" spans="1:40" ht="15">
      <c r="G292" s="68"/>
      <c r="H292" s="68"/>
      <c r="I292" s="68"/>
      <c r="J292" s="14"/>
      <c r="K292" s="14"/>
      <c r="L292" s="14"/>
      <c r="M292" s="4"/>
      <c r="N292" s="4"/>
      <c r="O292" s="14"/>
      <c r="P292" s="14"/>
      <c r="Q292" s="77"/>
      <c r="R292" s="14"/>
      <c r="S292" s="77"/>
      <c r="T292" s="77"/>
      <c r="U292" s="14"/>
      <c r="V292" s="14"/>
      <c r="W292" s="14"/>
      <c r="X292" s="77"/>
      <c r="Y292" s="14"/>
      <c r="Z292" s="14"/>
      <c r="AA292" s="68"/>
      <c r="AB292" s="77"/>
      <c r="AC292" s="14"/>
      <c r="AD292" s="14"/>
      <c r="AE292" s="68"/>
      <c r="AF292" s="14"/>
      <c r="AG292" s="14"/>
      <c r="AH292" s="14"/>
      <c r="AI292" s="14"/>
      <c r="AJ292" s="14"/>
      <c r="AK292" s="14"/>
      <c r="AL292" s="14"/>
      <c r="AM292" s="14"/>
      <c r="AN292" s="14"/>
    </row>
    <row r="293" spans="1:40" ht="15">
      <c r="G293" s="68"/>
      <c r="H293" s="68"/>
      <c r="I293" s="68"/>
      <c r="J293" s="14"/>
      <c r="K293" s="14"/>
      <c r="L293" s="14"/>
      <c r="M293" s="4"/>
      <c r="N293" s="4"/>
      <c r="O293" s="14"/>
      <c r="P293" s="14"/>
      <c r="Q293" s="77"/>
      <c r="R293" s="14"/>
      <c r="S293" s="77"/>
      <c r="T293" s="77"/>
      <c r="U293" s="14"/>
      <c r="V293" s="14"/>
      <c r="W293" s="14"/>
      <c r="X293" s="77"/>
      <c r="Y293" s="14"/>
      <c r="Z293" s="14"/>
      <c r="AA293" s="68"/>
      <c r="AB293" s="77"/>
      <c r="AC293" s="14"/>
      <c r="AD293" s="14"/>
      <c r="AE293" s="68"/>
      <c r="AF293" s="14"/>
      <c r="AG293" s="14"/>
      <c r="AH293" s="14"/>
      <c r="AI293" s="14"/>
      <c r="AJ293" s="14"/>
      <c r="AK293" s="14"/>
      <c r="AL293" s="14"/>
      <c r="AM293" s="14"/>
      <c r="AN293" s="14"/>
    </row>
    <row r="294" spans="1:40" ht="15">
      <c r="G294" s="68"/>
      <c r="H294" s="68"/>
      <c r="I294" s="68"/>
      <c r="J294" s="14"/>
      <c r="K294" s="14"/>
      <c r="L294" s="14"/>
      <c r="M294" s="4"/>
      <c r="N294" s="4"/>
      <c r="O294" s="14"/>
      <c r="P294" s="14"/>
      <c r="Q294" s="77"/>
      <c r="R294" s="14"/>
      <c r="S294" s="77"/>
      <c r="T294" s="77"/>
      <c r="U294" s="14"/>
      <c r="V294" s="14"/>
      <c r="W294" s="14"/>
      <c r="X294" s="77"/>
      <c r="Y294" s="14"/>
      <c r="Z294" s="14"/>
      <c r="AA294" s="68"/>
      <c r="AB294" s="77"/>
      <c r="AC294" s="14"/>
      <c r="AD294" s="14"/>
      <c r="AE294" s="68"/>
      <c r="AF294" s="14"/>
      <c r="AG294" s="14"/>
      <c r="AH294" s="14"/>
      <c r="AI294" s="14"/>
      <c r="AJ294" s="14"/>
      <c r="AK294" s="14"/>
      <c r="AL294" s="14"/>
      <c r="AM294" s="14"/>
      <c r="AN294" s="14"/>
    </row>
    <row r="295" spans="1:40" ht="15">
      <c r="G295" s="68"/>
      <c r="H295" s="68"/>
      <c r="I295" s="68"/>
      <c r="J295" s="14"/>
      <c r="K295" s="14"/>
      <c r="L295" s="14"/>
      <c r="M295" s="4"/>
      <c r="N295" s="4"/>
      <c r="O295" s="14"/>
      <c r="P295" s="14"/>
      <c r="Q295" s="77"/>
      <c r="R295" s="14"/>
      <c r="S295" s="77"/>
      <c r="T295" s="77"/>
      <c r="U295" s="14"/>
      <c r="V295" s="14"/>
      <c r="W295" s="14"/>
      <c r="X295" s="77"/>
      <c r="Y295" s="14"/>
      <c r="Z295" s="14"/>
      <c r="AA295" s="68"/>
      <c r="AB295" s="77"/>
      <c r="AC295" s="14"/>
      <c r="AD295" s="14"/>
      <c r="AE295" s="68"/>
      <c r="AF295" s="14"/>
      <c r="AG295" s="14"/>
      <c r="AH295" s="14"/>
      <c r="AI295" s="14"/>
      <c r="AJ295" s="14"/>
      <c r="AK295" s="14"/>
      <c r="AL295" s="14"/>
      <c r="AM295" s="14"/>
      <c r="AN295" s="14"/>
    </row>
    <row r="296" spans="1:40" ht="15">
      <c r="G296" s="68"/>
      <c r="H296" s="68"/>
      <c r="I296" s="68"/>
      <c r="J296" s="14"/>
      <c r="K296" s="14"/>
      <c r="L296" s="14"/>
      <c r="M296" s="4"/>
      <c r="N296" s="4"/>
      <c r="O296" s="14"/>
      <c r="P296" s="14"/>
      <c r="Q296" s="77"/>
      <c r="R296" s="14"/>
      <c r="S296" s="77"/>
      <c r="T296" s="77"/>
      <c r="U296" s="14"/>
      <c r="V296" s="14"/>
      <c r="W296" s="14"/>
      <c r="X296" s="77"/>
      <c r="Y296" s="14"/>
      <c r="Z296" s="14"/>
      <c r="AA296" s="68"/>
      <c r="AB296" s="77"/>
      <c r="AC296" s="14"/>
      <c r="AD296" s="14"/>
      <c r="AE296" s="68"/>
      <c r="AF296" s="14"/>
      <c r="AG296" s="14"/>
      <c r="AH296" s="14"/>
      <c r="AI296" s="14"/>
      <c r="AJ296" s="14"/>
      <c r="AK296" s="14"/>
      <c r="AL296" s="14"/>
      <c r="AM296" s="14"/>
      <c r="AN296" s="14"/>
    </row>
    <row r="297" spans="1:40" ht="15">
      <c r="G297" s="68"/>
      <c r="H297" s="68"/>
      <c r="I297" s="68"/>
      <c r="J297" s="14"/>
      <c r="K297" s="14"/>
      <c r="L297" s="14"/>
      <c r="M297" s="4"/>
      <c r="N297" s="4"/>
      <c r="O297" s="14"/>
      <c r="P297" s="14"/>
      <c r="Q297" s="77"/>
      <c r="R297" s="14"/>
      <c r="S297" s="77"/>
      <c r="T297" s="77"/>
      <c r="U297" s="14"/>
      <c r="V297" s="14"/>
      <c r="W297" s="14"/>
      <c r="X297" s="77"/>
      <c r="Y297" s="14"/>
      <c r="Z297" s="14"/>
      <c r="AA297" s="68"/>
      <c r="AB297" s="77"/>
      <c r="AC297" s="14"/>
      <c r="AD297" s="14"/>
      <c r="AE297" s="68"/>
      <c r="AF297" s="14"/>
      <c r="AG297" s="14"/>
      <c r="AH297" s="14"/>
      <c r="AI297" s="14"/>
      <c r="AJ297" s="14"/>
      <c r="AK297" s="14"/>
      <c r="AL297" s="14"/>
      <c r="AM297" s="14"/>
      <c r="AN297" s="14"/>
    </row>
    <row r="298" spans="1:40" ht="15">
      <c r="G298" s="68"/>
      <c r="H298" s="68"/>
      <c r="I298" s="68"/>
      <c r="J298" s="14"/>
      <c r="K298" s="14"/>
      <c r="L298" s="14"/>
      <c r="M298" s="4"/>
      <c r="N298" s="4"/>
      <c r="O298" s="14"/>
      <c r="P298" s="14"/>
      <c r="Q298" s="77"/>
      <c r="R298" s="14"/>
      <c r="S298" s="77"/>
      <c r="T298" s="77"/>
      <c r="U298" s="14"/>
      <c r="V298" s="14"/>
      <c r="W298" s="14"/>
      <c r="X298" s="77"/>
      <c r="Y298" s="14"/>
      <c r="Z298" s="14"/>
      <c r="AA298" s="68"/>
      <c r="AB298" s="77"/>
      <c r="AC298" s="14"/>
      <c r="AD298" s="14"/>
      <c r="AE298" s="68"/>
      <c r="AF298" s="14"/>
      <c r="AG298" s="14"/>
      <c r="AH298" s="14"/>
      <c r="AI298" s="14"/>
      <c r="AJ298" s="14"/>
      <c r="AK298" s="14"/>
      <c r="AL298" s="14"/>
      <c r="AM298" s="14"/>
      <c r="AN298" s="14"/>
    </row>
    <row r="299" spans="1:40" ht="15">
      <c r="G299" s="68"/>
      <c r="H299" s="68"/>
      <c r="I299" s="68"/>
      <c r="J299" s="14"/>
      <c r="K299" s="14"/>
      <c r="L299" s="14"/>
      <c r="M299" s="4"/>
      <c r="N299" s="4"/>
      <c r="O299" s="14"/>
      <c r="P299" s="14"/>
      <c r="Q299" s="77"/>
      <c r="R299" s="14"/>
      <c r="S299" s="77"/>
      <c r="T299" s="77"/>
      <c r="U299" s="14"/>
      <c r="V299" s="14"/>
      <c r="W299" s="14"/>
      <c r="X299" s="77"/>
      <c r="Y299" s="14"/>
      <c r="Z299" s="14"/>
      <c r="AA299" s="68"/>
      <c r="AB299" s="77"/>
      <c r="AC299" s="14"/>
      <c r="AD299" s="14"/>
      <c r="AE299" s="68"/>
      <c r="AF299" s="14"/>
      <c r="AG299" s="14"/>
      <c r="AH299" s="14"/>
      <c r="AI299" s="14"/>
      <c r="AJ299" s="14"/>
      <c r="AK299" s="14"/>
      <c r="AL299" s="14"/>
      <c r="AM299" s="14"/>
      <c r="AN299" s="14"/>
    </row>
    <row r="300" spans="1:40" ht="15">
      <c r="G300" s="68"/>
      <c r="H300" s="68"/>
      <c r="I300" s="68"/>
      <c r="J300" s="14"/>
      <c r="K300" s="14"/>
      <c r="L300" s="14"/>
      <c r="M300" s="4"/>
      <c r="N300" s="4"/>
      <c r="O300" s="14"/>
      <c r="P300" s="14"/>
      <c r="Q300" s="77"/>
      <c r="R300" s="14"/>
      <c r="S300" s="77"/>
      <c r="T300" s="77"/>
      <c r="U300" s="14"/>
      <c r="V300" s="14"/>
      <c r="W300" s="14"/>
      <c r="X300" s="77"/>
      <c r="Y300" s="14"/>
      <c r="Z300" s="14"/>
      <c r="AA300" s="68"/>
      <c r="AB300" s="77"/>
      <c r="AC300" s="14"/>
      <c r="AD300" s="14"/>
      <c r="AE300" s="68"/>
      <c r="AF300" s="14"/>
      <c r="AG300" s="14"/>
      <c r="AH300" s="14"/>
      <c r="AI300" s="14"/>
      <c r="AJ300" s="14"/>
      <c r="AK300" s="14"/>
      <c r="AL300" s="14"/>
      <c r="AM300" s="14"/>
      <c r="AN300" s="14"/>
    </row>
    <row r="301" spans="1:40" ht="15">
      <c r="G301" s="68"/>
      <c r="H301" s="68"/>
      <c r="I301" s="68"/>
      <c r="J301" s="14"/>
      <c r="K301" s="14"/>
      <c r="L301" s="14"/>
      <c r="M301" s="4"/>
      <c r="N301" s="4"/>
      <c r="O301" s="14"/>
      <c r="P301" s="14"/>
      <c r="Q301" s="77"/>
      <c r="R301" s="14"/>
      <c r="S301" s="77"/>
      <c r="T301" s="77"/>
      <c r="U301" s="14"/>
      <c r="V301" s="14"/>
      <c r="W301" s="14"/>
      <c r="X301" s="77"/>
      <c r="Y301" s="14"/>
      <c r="Z301" s="14"/>
      <c r="AA301" s="68"/>
      <c r="AB301" s="77"/>
      <c r="AC301" s="14"/>
      <c r="AD301" s="14"/>
      <c r="AE301" s="68"/>
      <c r="AF301" s="14"/>
      <c r="AG301" s="14"/>
      <c r="AH301" s="14"/>
      <c r="AI301" s="14"/>
      <c r="AJ301" s="14"/>
      <c r="AK301" s="14"/>
      <c r="AL301" s="14"/>
      <c r="AM301" s="14"/>
      <c r="AN301" s="14"/>
    </row>
    <row r="302" spans="1:40" ht="15">
      <c r="G302" s="68"/>
      <c r="H302" s="68"/>
      <c r="I302" s="68"/>
      <c r="J302" s="14"/>
      <c r="K302" s="14"/>
      <c r="L302" s="14"/>
      <c r="M302" s="4"/>
      <c r="N302" s="4"/>
      <c r="O302" s="14"/>
      <c r="P302" s="14"/>
      <c r="Q302" s="77"/>
      <c r="R302" s="14"/>
      <c r="S302" s="77"/>
      <c r="T302" s="77"/>
      <c r="U302" s="14"/>
      <c r="V302" s="14"/>
      <c r="W302" s="14"/>
      <c r="X302" s="77"/>
      <c r="Y302" s="14"/>
      <c r="Z302" s="14"/>
      <c r="AA302" s="68"/>
      <c r="AB302" s="77"/>
      <c r="AC302" s="14"/>
      <c r="AD302" s="14"/>
      <c r="AE302" s="68"/>
      <c r="AF302" s="14"/>
      <c r="AG302" s="14"/>
      <c r="AH302" s="14"/>
      <c r="AI302" s="14"/>
      <c r="AJ302" s="14"/>
      <c r="AK302" s="14"/>
      <c r="AL302" s="14"/>
      <c r="AM302" s="14"/>
      <c r="AN302" s="14"/>
    </row>
    <row r="303" spans="1:40" ht="15">
      <c r="G303" s="68"/>
      <c r="H303" s="68"/>
      <c r="I303" s="68"/>
      <c r="J303" s="14"/>
      <c r="K303" s="14"/>
      <c r="L303" s="14"/>
      <c r="M303" s="4"/>
      <c r="N303" s="4"/>
      <c r="O303" s="14"/>
      <c r="P303" s="14"/>
      <c r="Q303" s="77"/>
      <c r="R303" s="14"/>
      <c r="S303" s="77"/>
      <c r="T303" s="77"/>
      <c r="U303" s="14"/>
      <c r="V303" s="14"/>
      <c r="W303" s="14"/>
      <c r="X303" s="77"/>
      <c r="Y303" s="14"/>
      <c r="Z303" s="14"/>
      <c r="AA303" s="68"/>
      <c r="AB303" s="77"/>
      <c r="AC303" s="14"/>
      <c r="AD303" s="14"/>
      <c r="AE303" s="68"/>
      <c r="AF303" s="14"/>
      <c r="AG303" s="14"/>
      <c r="AH303" s="14"/>
      <c r="AI303" s="14"/>
      <c r="AJ303" s="14"/>
      <c r="AK303" s="14"/>
      <c r="AL303" s="14"/>
      <c r="AM303" s="14"/>
      <c r="AN303" s="14"/>
    </row>
    <row r="304" spans="1:40" ht="15">
      <c r="A304" s="30"/>
      <c r="G304" s="68"/>
      <c r="H304" s="68"/>
      <c r="I304" s="68"/>
      <c r="J304" s="14"/>
      <c r="K304" s="14"/>
      <c r="L304" s="14"/>
      <c r="M304" s="4"/>
      <c r="N304" s="4"/>
      <c r="O304" s="14"/>
      <c r="P304" s="14"/>
      <c r="Q304" s="77"/>
      <c r="R304" s="14"/>
      <c r="S304" s="77"/>
      <c r="T304" s="77"/>
      <c r="U304" s="14"/>
      <c r="V304" s="14"/>
      <c r="W304" s="14"/>
      <c r="X304" s="77"/>
      <c r="Y304" s="14"/>
      <c r="Z304" s="14"/>
      <c r="AA304" s="68"/>
      <c r="AB304" s="77"/>
      <c r="AC304" s="14"/>
      <c r="AD304" s="14"/>
      <c r="AE304" s="68"/>
      <c r="AF304" s="14"/>
      <c r="AG304" s="14"/>
      <c r="AH304" s="14"/>
      <c r="AI304" s="14"/>
      <c r="AJ304" s="14"/>
      <c r="AK304" s="14"/>
      <c r="AL304" s="14"/>
      <c r="AM304" s="14"/>
      <c r="AN304" s="14"/>
    </row>
    <row r="305" spans="1:40" ht="15">
      <c r="A305" s="34"/>
      <c r="B305" s="30"/>
      <c r="C305" s="30"/>
      <c r="D305" s="30"/>
      <c r="E305" s="30"/>
      <c r="F305" s="30"/>
      <c r="G305" s="71"/>
      <c r="H305" s="71"/>
      <c r="I305" s="71"/>
      <c r="J305" s="30"/>
      <c r="K305" s="30"/>
      <c r="L305" s="30"/>
      <c r="M305" s="4"/>
      <c r="N305" s="4"/>
      <c r="O305" s="14"/>
      <c r="P305" s="30"/>
      <c r="Q305" s="78"/>
      <c r="R305" s="30"/>
      <c r="S305" s="77"/>
      <c r="T305" s="77"/>
      <c r="U305" s="14"/>
      <c r="V305" s="14"/>
      <c r="W305" s="14"/>
      <c r="X305" s="77"/>
      <c r="Y305" s="14"/>
      <c r="Z305" s="14"/>
      <c r="AA305" s="68"/>
      <c r="AB305" s="77"/>
      <c r="AC305" s="14"/>
      <c r="AD305" s="14"/>
      <c r="AE305" s="68"/>
      <c r="AF305" s="14"/>
      <c r="AG305" s="14"/>
      <c r="AH305" s="14"/>
      <c r="AI305" s="14"/>
      <c r="AJ305" s="14"/>
      <c r="AK305" s="14"/>
      <c r="AL305" s="14"/>
      <c r="AM305" s="14"/>
      <c r="AN305" s="14"/>
    </row>
    <row r="306" spans="1:40" ht="15">
      <c r="A306" s="34"/>
      <c r="B306" s="34"/>
      <c r="C306" s="34"/>
      <c r="D306" s="34"/>
      <c r="E306" s="34"/>
      <c r="F306" s="34"/>
      <c r="G306" s="72"/>
      <c r="H306" s="72"/>
      <c r="I306" s="72"/>
      <c r="J306" s="34"/>
      <c r="K306" s="34"/>
      <c r="L306" s="34"/>
      <c r="M306" s="4"/>
      <c r="N306" s="4"/>
      <c r="O306" s="14"/>
      <c r="P306" s="34"/>
      <c r="Q306" s="79"/>
      <c r="R306" s="34"/>
      <c r="S306" s="77"/>
      <c r="T306" s="77"/>
      <c r="U306" s="14"/>
      <c r="V306" s="14"/>
      <c r="W306" s="14"/>
      <c r="X306" s="77"/>
      <c r="Y306" s="14"/>
      <c r="Z306" s="14"/>
      <c r="AA306" s="68"/>
      <c r="AB306" s="77"/>
    </row>
    <row r="307" spans="1:40" ht="15">
      <c r="A307" s="34"/>
      <c r="B307" s="34"/>
      <c r="C307" s="34"/>
      <c r="D307" s="34"/>
      <c r="E307" s="34"/>
      <c r="F307" s="34"/>
      <c r="G307" s="72"/>
      <c r="H307" s="72"/>
      <c r="I307" s="72"/>
      <c r="J307" s="34"/>
      <c r="K307" s="34"/>
      <c r="L307" s="34"/>
      <c r="M307" s="468"/>
      <c r="N307" s="468"/>
      <c r="O307" s="30"/>
      <c r="P307" s="34"/>
      <c r="Q307" s="79"/>
      <c r="R307" s="34"/>
      <c r="S307" s="78"/>
      <c r="T307" s="78"/>
      <c r="U307" s="30"/>
      <c r="V307" s="30"/>
      <c r="W307" s="30"/>
      <c r="X307" s="78"/>
      <c r="Y307" s="30"/>
      <c r="Z307" s="30"/>
    </row>
    <row r="308" spans="1:40" ht="15">
      <c r="A308" s="34"/>
      <c r="B308" s="34"/>
      <c r="C308" s="34"/>
      <c r="D308" s="34"/>
      <c r="E308" s="34"/>
      <c r="F308" s="34"/>
      <c r="G308" s="72"/>
      <c r="H308" s="72"/>
      <c r="I308" s="72"/>
      <c r="J308" s="34"/>
      <c r="K308" s="34"/>
      <c r="L308" s="34"/>
      <c r="M308" s="469"/>
      <c r="N308" s="469"/>
      <c r="O308" s="34"/>
      <c r="P308" s="34"/>
      <c r="Q308" s="79"/>
      <c r="R308" s="34"/>
      <c r="S308" s="79"/>
      <c r="T308" s="79"/>
      <c r="U308" s="34"/>
      <c r="V308" s="34"/>
      <c r="W308" s="34"/>
      <c r="X308" s="79"/>
      <c r="Y308" s="34"/>
      <c r="Z308" s="34"/>
    </row>
    <row r="309" spans="1:40" ht="15">
      <c r="A309" s="34"/>
      <c r="B309" s="34"/>
      <c r="C309" s="34"/>
      <c r="D309" s="34"/>
      <c r="E309" s="34"/>
      <c r="F309" s="34"/>
      <c r="G309" s="72"/>
      <c r="H309" s="72"/>
      <c r="I309" s="72"/>
      <c r="J309" s="34"/>
      <c r="K309" s="34"/>
      <c r="L309" s="34"/>
      <c r="M309" s="469"/>
      <c r="N309" s="469"/>
      <c r="O309" s="34"/>
      <c r="P309" s="34"/>
      <c r="Q309" s="79"/>
      <c r="R309" s="34"/>
      <c r="S309" s="79"/>
      <c r="T309" s="79"/>
      <c r="U309" s="34"/>
      <c r="V309" s="34"/>
      <c r="W309" s="34"/>
      <c r="X309" s="79"/>
      <c r="Y309" s="34"/>
      <c r="Z309" s="34"/>
    </row>
    <row r="310" spans="1:40" ht="15">
      <c r="A310" s="34"/>
      <c r="B310" s="34"/>
      <c r="C310" s="34"/>
      <c r="D310" s="34"/>
      <c r="E310" s="34"/>
      <c r="F310" s="34"/>
      <c r="G310" s="72"/>
      <c r="H310" s="72"/>
      <c r="I310" s="72"/>
      <c r="J310" s="34"/>
      <c r="K310" s="34"/>
      <c r="L310" s="34"/>
      <c r="M310" s="469"/>
      <c r="N310" s="469"/>
      <c r="O310" s="34"/>
      <c r="P310" s="34"/>
      <c r="Q310" s="79"/>
      <c r="R310" s="34"/>
      <c r="S310" s="79"/>
      <c r="T310" s="79"/>
      <c r="U310" s="34"/>
      <c r="V310" s="34"/>
      <c r="W310" s="34"/>
      <c r="X310" s="79"/>
      <c r="Y310" s="34"/>
      <c r="Z310" s="34"/>
    </row>
    <row r="311" spans="1:40" ht="15">
      <c r="A311" s="34"/>
      <c r="B311" s="34"/>
      <c r="C311" s="34"/>
      <c r="D311" s="34"/>
      <c r="E311" s="34"/>
      <c r="F311" s="34"/>
      <c r="G311" s="72"/>
      <c r="H311" s="72"/>
      <c r="I311" s="72"/>
      <c r="J311" s="34"/>
      <c r="K311" s="34"/>
      <c r="L311" s="34"/>
      <c r="M311" s="469"/>
      <c r="N311" s="469"/>
      <c r="O311" s="34"/>
      <c r="P311" s="34"/>
      <c r="Q311" s="79"/>
      <c r="R311" s="34"/>
      <c r="S311" s="79"/>
      <c r="T311" s="79"/>
      <c r="U311" s="34"/>
      <c r="V311" s="34"/>
      <c r="W311" s="34"/>
      <c r="X311" s="79"/>
      <c r="Y311" s="34"/>
      <c r="Z311" s="34"/>
    </row>
    <row r="312" spans="1:40" ht="15">
      <c r="A312" s="34"/>
      <c r="B312" s="34"/>
      <c r="C312" s="34"/>
      <c r="D312" s="34"/>
      <c r="E312" s="34"/>
      <c r="F312" s="34"/>
      <c r="G312" s="72"/>
      <c r="H312" s="72"/>
      <c r="I312" s="72"/>
      <c r="J312" s="34"/>
      <c r="K312" s="34"/>
      <c r="L312" s="34"/>
      <c r="M312" s="469"/>
      <c r="N312" s="469"/>
      <c r="O312" s="34"/>
      <c r="P312" s="34"/>
      <c r="Q312" s="79"/>
      <c r="R312" s="34"/>
      <c r="S312" s="79"/>
      <c r="T312" s="79"/>
      <c r="U312" s="34"/>
      <c r="V312" s="34"/>
      <c r="W312" s="34"/>
      <c r="X312" s="79"/>
      <c r="Y312" s="34"/>
      <c r="Z312" s="34"/>
    </row>
    <row r="313" spans="1:40" ht="15">
      <c r="A313" s="34"/>
      <c r="B313" s="34"/>
      <c r="C313" s="34"/>
      <c r="D313" s="34"/>
      <c r="E313" s="34"/>
      <c r="F313" s="34"/>
      <c r="G313" s="72"/>
      <c r="H313" s="72"/>
      <c r="I313" s="72"/>
      <c r="J313" s="34"/>
      <c r="K313" s="34"/>
      <c r="L313" s="34"/>
      <c r="M313" s="469"/>
      <c r="N313" s="469"/>
      <c r="O313" s="34"/>
      <c r="P313" s="34"/>
      <c r="Q313" s="79"/>
      <c r="R313" s="34"/>
      <c r="S313" s="79"/>
      <c r="T313" s="79"/>
      <c r="U313" s="34"/>
      <c r="V313" s="34"/>
      <c r="W313" s="34"/>
      <c r="X313" s="79"/>
      <c r="Y313" s="34"/>
      <c r="Z313" s="34"/>
    </row>
    <row r="314" spans="1:40" ht="15">
      <c r="A314" s="34"/>
      <c r="B314" s="34"/>
      <c r="C314" s="34"/>
      <c r="D314" s="34"/>
      <c r="E314" s="34"/>
      <c r="F314" s="34"/>
      <c r="G314" s="72"/>
      <c r="H314" s="72"/>
      <c r="I314" s="72"/>
      <c r="J314" s="34"/>
      <c r="K314" s="34"/>
      <c r="L314" s="34"/>
      <c r="M314" s="469"/>
      <c r="N314" s="469"/>
      <c r="O314" s="34"/>
      <c r="P314" s="34"/>
      <c r="Q314" s="79"/>
      <c r="R314" s="34"/>
      <c r="S314" s="79"/>
      <c r="T314" s="79"/>
      <c r="U314" s="34"/>
      <c r="V314" s="34"/>
      <c r="W314" s="34"/>
      <c r="X314" s="79"/>
      <c r="Y314" s="34"/>
      <c r="Z314" s="34"/>
    </row>
    <row r="315" spans="1:40" ht="15">
      <c r="A315" s="34"/>
      <c r="B315" s="34"/>
      <c r="C315" s="34"/>
      <c r="D315" s="34"/>
      <c r="E315" s="34"/>
      <c r="F315" s="34"/>
      <c r="G315" s="72"/>
      <c r="H315" s="72"/>
      <c r="I315" s="72"/>
      <c r="J315" s="34"/>
      <c r="K315" s="34"/>
      <c r="L315" s="34"/>
      <c r="M315" s="469"/>
      <c r="N315" s="469"/>
      <c r="O315" s="34"/>
      <c r="P315" s="34"/>
      <c r="Q315" s="79"/>
      <c r="R315" s="34"/>
      <c r="S315" s="79"/>
      <c r="T315" s="79"/>
      <c r="U315" s="34"/>
      <c r="V315" s="34"/>
      <c r="W315" s="34"/>
      <c r="X315" s="79"/>
      <c r="Y315" s="34"/>
      <c r="Z315" s="34"/>
    </row>
    <row r="316" spans="1:40" ht="15">
      <c r="A316" s="34"/>
      <c r="B316" s="34"/>
      <c r="C316" s="34"/>
      <c r="D316" s="34"/>
      <c r="E316" s="34"/>
      <c r="F316" s="34"/>
      <c r="G316" s="72"/>
      <c r="H316" s="72"/>
      <c r="I316" s="72"/>
      <c r="J316" s="34"/>
      <c r="K316" s="34"/>
      <c r="L316" s="34"/>
      <c r="M316" s="469"/>
      <c r="N316" s="469"/>
      <c r="O316" s="34"/>
      <c r="P316" s="34"/>
      <c r="Q316" s="79"/>
      <c r="R316" s="34"/>
      <c r="S316" s="79"/>
      <c r="T316" s="79"/>
      <c r="U316" s="34"/>
      <c r="V316" s="34"/>
      <c r="W316" s="34"/>
      <c r="X316" s="79"/>
      <c r="Y316" s="34"/>
      <c r="Z316" s="34"/>
    </row>
    <row r="317" spans="1:40" ht="15">
      <c r="A317" s="34"/>
      <c r="B317" s="34"/>
      <c r="C317" s="34"/>
      <c r="D317" s="34"/>
      <c r="E317" s="34"/>
      <c r="F317" s="34"/>
      <c r="G317" s="72"/>
      <c r="H317" s="72"/>
      <c r="I317" s="72"/>
      <c r="J317" s="34"/>
      <c r="K317" s="34"/>
      <c r="L317" s="34"/>
      <c r="M317" s="469"/>
      <c r="N317" s="469"/>
      <c r="O317" s="34"/>
      <c r="P317" s="34"/>
      <c r="Q317" s="79"/>
      <c r="R317" s="34"/>
      <c r="S317" s="79"/>
      <c r="T317" s="79"/>
      <c r="U317" s="34"/>
      <c r="V317" s="34"/>
      <c r="W317" s="34"/>
      <c r="X317" s="79"/>
      <c r="Y317" s="34"/>
      <c r="Z317" s="34"/>
    </row>
    <row r="318" spans="1:40" ht="15">
      <c r="A318" s="34"/>
      <c r="B318" s="34"/>
      <c r="C318" s="34"/>
      <c r="D318" s="34"/>
      <c r="E318" s="34"/>
      <c r="F318" s="34"/>
      <c r="G318" s="72"/>
      <c r="H318" s="72"/>
      <c r="I318" s="72"/>
      <c r="J318" s="34"/>
      <c r="K318" s="34"/>
      <c r="L318" s="34"/>
      <c r="M318" s="469"/>
      <c r="N318" s="469"/>
      <c r="O318" s="34"/>
      <c r="P318" s="34"/>
      <c r="Q318" s="79"/>
      <c r="R318" s="34"/>
      <c r="S318" s="79"/>
      <c r="T318" s="79"/>
      <c r="U318" s="34"/>
      <c r="V318" s="34"/>
      <c r="W318" s="34"/>
      <c r="X318" s="79"/>
      <c r="Y318" s="34"/>
      <c r="Z318" s="34"/>
    </row>
    <row r="319" spans="1:40" ht="15">
      <c r="A319" s="34"/>
      <c r="B319" s="34"/>
      <c r="C319" s="34"/>
      <c r="D319" s="34"/>
      <c r="E319" s="34"/>
      <c r="F319" s="34"/>
      <c r="G319" s="72"/>
      <c r="H319" s="72"/>
      <c r="I319" s="72"/>
      <c r="J319" s="34"/>
      <c r="K319" s="34"/>
      <c r="L319" s="34"/>
      <c r="M319" s="469"/>
      <c r="N319" s="469"/>
      <c r="O319" s="34"/>
      <c r="P319" s="34"/>
      <c r="Q319" s="79"/>
      <c r="R319" s="34"/>
      <c r="S319" s="79"/>
      <c r="T319" s="79"/>
      <c r="U319" s="34"/>
      <c r="V319" s="34"/>
      <c r="W319" s="34"/>
      <c r="X319" s="79"/>
      <c r="Y319" s="34"/>
      <c r="Z319" s="34"/>
    </row>
    <row r="320" spans="1:40" ht="15">
      <c r="A320" s="34"/>
      <c r="B320" s="34"/>
      <c r="C320" s="34"/>
      <c r="D320" s="34"/>
      <c r="E320" s="34"/>
      <c r="F320" s="34"/>
      <c r="G320" s="72"/>
      <c r="H320" s="72"/>
      <c r="I320" s="72"/>
      <c r="J320" s="34"/>
      <c r="K320" s="34"/>
      <c r="L320" s="34"/>
      <c r="M320" s="469"/>
      <c r="N320" s="469"/>
      <c r="O320" s="34"/>
      <c r="P320" s="34"/>
      <c r="Q320" s="79"/>
      <c r="R320" s="34"/>
      <c r="S320" s="79"/>
      <c r="T320" s="79"/>
      <c r="U320" s="34"/>
      <c r="V320" s="34"/>
      <c r="W320" s="34"/>
      <c r="X320" s="79"/>
      <c r="Y320" s="34"/>
      <c r="Z320" s="34"/>
    </row>
    <row r="321" spans="1:26" ht="15">
      <c r="A321" s="34"/>
      <c r="B321" s="34"/>
      <c r="C321" s="34"/>
      <c r="D321" s="34"/>
      <c r="E321" s="34"/>
      <c r="F321" s="34"/>
      <c r="G321" s="72"/>
      <c r="H321" s="72"/>
      <c r="I321" s="72"/>
      <c r="J321" s="34"/>
      <c r="K321" s="34"/>
      <c r="L321" s="34"/>
      <c r="M321" s="469"/>
      <c r="N321" s="469"/>
      <c r="O321" s="34"/>
      <c r="P321" s="34"/>
      <c r="Q321" s="79"/>
      <c r="R321" s="34"/>
      <c r="S321" s="79"/>
      <c r="T321" s="79"/>
      <c r="U321" s="34"/>
      <c r="V321" s="34"/>
      <c r="W321" s="34"/>
      <c r="X321" s="79"/>
      <c r="Y321" s="34"/>
      <c r="Z321" s="34"/>
    </row>
    <row r="322" spans="1:26" ht="15">
      <c r="A322" s="34"/>
      <c r="B322" s="34"/>
      <c r="C322" s="34"/>
      <c r="D322" s="34"/>
      <c r="E322" s="34"/>
      <c r="F322" s="34"/>
      <c r="G322" s="72"/>
      <c r="H322" s="72"/>
      <c r="I322" s="72"/>
      <c r="J322" s="34"/>
      <c r="K322" s="34"/>
      <c r="L322" s="34"/>
      <c r="M322" s="469"/>
      <c r="N322" s="469"/>
      <c r="O322" s="34"/>
      <c r="P322" s="34"/>
      <c r="Q322" s="79"/>
      <c r="R322" s="34"/>
      <c r="S322" s="79"/>
      <c r="T322" s="79"/>
      <c r="U322" s="34"/>
      <c r="V322" s="34"/>
      <c r="W322" s="34"/>
      <c r="X322" s="79"/>
      <c r="Y322" s="34"/>
      <c r="Z322" s="34"/>
    </row>
    <row r="323" spans="1:26" ht="15">
      <c r="A323" s="34"/>
      <c r="B323" s="34"/>
      <c r="C323" s="34"/>
      <c r="D323" s="34"/>
      <c r="E323" s="34"/>
      <c r="F323" s="34"/>
      <c r="G323" s="72"/>
      <c r="H323" s="72"/>
      <c r="I323" s="72"/>
      <c r="J323" s="34"/>
      <c r="K323" s="34"/>
      <c r="L323" s="34"/>
      <c r="M323" s="469"/>
      <c r="N323" s="469"/>
      <c r="O323" s="34"/>
      <c r="P323" s="34"/>
      <c r="Q323" s="79"/>
      <c r="R323" s="34"/>
      <c r="S323" s="79"/>
      <c r="T323" s="79"/>
      <c r="U323" s="34"/>
      <c r="V323" s="34"/>
      <c r="W323" s="34"/>
      <c r="X323" s="79"/>
      <c r="Y323" s="34"/>
      <c r="Z323" s="34"/>
    </row>
    <row r="324" spans="1:26" ht="15">
      <c r="A324" s="34"/>
      <c r="B324" s="34"/>
      <c r="C324" s="34"/>
      <c r="D324" s="34"/>
      <c r="E324" s="34"/>
      <c r="F324" s="34"/>
      <c r="G324" s="72"/>
      <c r="H324" s="72"/>
      <c r="I324" s="72"/>
      <c r="J324" s="34"/>
      <c r="K324" s="34"/>
      <c r="L324" s="34"/>
      <c r="M324" s="469"/>
      <c r="N324" s="469"/>
      <c r="O324" s="34"/>
      <c r="P324" s="34"/>
      <c r="Q324" s="79"/>
      <c r="R324" s="34"/>
      <c r="S324" s="79"/>
      <c r="T324" s="79"/>
      <c r="U324" s="34"/>
      <c r="V324" s="34"/>
      <c r="W324" s="34"/>
      <c r="X324" s="79"/>
      <c r="Y324" s="34"/>
      <c r="Z324" s="34"/>
    </row>
    <row r="325" spans="1:26" ht="15">
      <c r="A325" s="34"/>
      <c r="B325" s="34"/>
      <c r="C325" s="34"/>
      <c r="D325" s="34"/>
      <c r="E325" s="34"/>
      <c r="F325" s="34"/>
      <c r="G325" s="72"/>
      <c r="H325" s="72"/>
      <c r="I325" s="72"/>
      <c r="J325" s="34"/>
      <c r="K325" s="34"/>
      <c r="L325" s="34"/>
      <c r="M325" s="469"/>
      <c r="N325" s="469"/>
      <c r="O325" s="34"/>
      <c r="P325" s="34"/>
      <c r="Q325" s="79"/>
      <c r="R325" s="34"/>
      <c r="S325" s="79"/>
      <c r="T325" s="79"/>
      <c r="U325" s="34"/>
      <c r="V325" s="34"/>
      <c r="W325" s="34"/>
      <c r="X325" s="79"/>
      <c r="Y325" s="34"/>
      <c r="Z325" s="34"/>
    </row>
    <row r="326" spans="1:26" ht="15">
      <c r="A326" s="34"/>
      <c r="B326" s="34"/>
      <c r="C326" s="34"/>
      <c r="D326" s="34"/>
      <c r="E326" s="34"/>
      <c r="F326" s="34"/>
      <c r="G326" s="72"/>
      <c r="H326" s="72"/>
      <c r="I326" s="72"/>
      <c r="J326" s="34"/>
      <c r="K326" s="34"/>
      <c r="L326" s="34"/>
      <c r="M326" s="469"/>
      <c r="N326" s="469"/>
      <c r="O326" s="34"/>
      <c r="P326" s="34"/>
      <c r="Q326" s="79"/>
      <c r="R326" s="34"/>
      <c r="S326" s="79"/>
      <c r="T326" s="79"/>
      <c r="U326" s="34"/>
      <c r="V326" s="34"/>
      <c r="W326" s="34"/>
      <c r="X326" s="79"/>
      <c r="Y326" s="34"/>
      <c r="Z326" s="34"/>
    </row>
    <row r="327" spans="1:26" ht="15">
      <c r="A327" s="34"/>
      <c r="B327" s="34"/>
      <c r="C327" s="34"/>
      <c r="D327" s="34"/>
      <c r="E327" s="34"/>
      <c r="F327" s="34"/>
      <c r="G327" s="72"/>
      <c r="H327" s="72"/>
      <c r="I327" s="72"/>
      <c r="J327" s="34"/>
      <c r="K327" s="34"/>
      <c r="L327" s="34"/>
      <c r="M327" s="469"/>
      <c r="N327" s="469"/>
      <c r="O327" s="34"/>
      <c r="P327" s="34"/>
      <c r="Q327" s="79"/>
      <c r="R327" s="34"/>
      <c r="S327" s="79"/>
      <c r="T327" s="79"/>
      <c r="U327" s="34"/>
      <c r="V327" s="34"/>
      <c r="W327" s="34"/>
      <c r="X327" s="79"/>
      <c r="Y327" s="34"/>
      <c r="Z327" s="34"/>
    </row>
    <row r="328" spans="1:26" ht="15">
      <c r="A328" s="34"/>
      <c r="B328" s="34"/>
      <c r="C328" s="34"/>
      <c r="D328" s="34"/>
      <c r="E328" s="34"/>
      <c r="F328" s="34"/>
      <c r="G328" s="72"/>
      <c r="H328" s="72"/>
      <c r="I328" s="72"/>
      <c r="J328" s="34"/>
      <c r="K328" s="34"/>
      <c r="L328" s="34"/>
      <c r="M328" s="469"/>
      <c r="N328" s="469"/>
      <c r="O328" s="34"/>
      <c r="P328" s="34"/>
      <c r="Q328" s="79"/>
      <c r="R328" s="34"/>
      <c r="S328" s="79"/>
      <c r="T328" s="79"/>
      <c r="U328" s="34"/>
      <c r="V328" s="34"/>
      <c r="W328" s="34"/>
      <c r="X328" s="79"/>
      <c r="Y328" s="34"/>
      <c r="Z328" s="34"/>
    </row>
    <row r="329" spans="1:26" ht="15">
      <c r="A329" s="34"/>
      <c r="B329" s="34"/>
      <c r="C329" s="34"/>
      <c r="D329" s="34"/>
      <c r="E329" s="34"/>
      <c r="F329" s="34"/>
      <c r="G329" s="72"/>
      <c r="H329" s="72"/>
      <c r="I329" s="72"/>
      <c r="J329" s="34"/>
      <c r="K329" s="34"/>
      <c r="L329" s="34"/>
      <c r="M329" s="469"/>
      <c r="N329" s="469"/>
      <c r="O329" s="34"/>
      <c r="P329" s="34"/>
      <c r="Q329" s="79"/>
      <c r="R329" s="34"/>
      <c r="S329" s="79"/>
      <c r="T329" s="79"/>
      <c r="U329" s="34"/>
      <c r="V329" s="34"/>
      <c r="W329" s="34"/>
      <c r="X329" s="79"/>
      <c r="Y329" s="34"/>
      <c r="Z329" s="34"/>
    </row>
    <row r="330" spans="1:26" ht="15">
      <c r="A330" s="34"/>
      <c r="B330" s="34"/>
      <c r="C330" s="34"/>
      <c r="D330" s="34"/>
      <c r="E330" s="34"/>
      <c r="F330" s="34"/>
      <c r="G330" s="72"/>
      <c r="H330" s="72"/>
      <c r="I330" s="72"/>
      <c r="J330" s="34"/>
      <c r="K330" s="34"/>
      <c r="L330" s="34"/>
      <c r="M330" s="469"/>
      <c r="N330" s="469"/>
      <c r="O330" s="34"/>
      <c r="P330" s="34"/>
      <c r="Q330" s="79"/>
      <c r="R330" s="34"/>
      <c r="S330" s="79"/>
      <c r="T330" s="79"/>
      <c r="U330" s="34"/>
      <c r="V330" s="34"/>
      <c r="W330" s="34"/>
      <c r="X330" s="79"/>
      <c r="Y330" s="34"/>
      <c r="Z330" s="34"/>
    </row>
    <row r="331" spans="1:26" ht="15">
      <c r="A331" s="34"/>
      <c r="B331" s="34"/>
      <c r="C331" s="34"/>
      <c r="D331" s="34"/>
      <c r="E331" s="34"/>
      <c r="F331" s="34"/>
      <c r="G331" s="72"/>
      <c r="H331" s="72"/>
      <c r="I331" s="72"/>
      <c r="J331" s="34"/>
      <c r="K331" s="34"/>
      <c r="L331" s="34"/>
      <c r="M331" s="469"/>
      <c r="N331" s="469"/>
      <c r="O331" s="34"/>
      <c r="P331" s="34"/>
      <c r="Q331" s="79"/>
      <c r="R331" s="34"/>
      <c r="S331" s="79"/>
      <c r="T331" s="79"/>
      <c r="U331" s="34"/>
      <c r="V331" s="34"/>
      <c r="W331" s="34"/>
      <c r="X331" s="79"/>
      <c r="Y331" s="34"/>
      <c r="Z331" s="34"/>
    </row>
    <row r="332" spans="1:26" ht="15">
      <c r="A332" s="34"/>
      <c r="B332" s="34"/>
      <c r="C332" s="34"/>
      <c r="D332" s="34"/>
      <c r="E332" s="34"/>
      <c r="F332" s="34"/>
      <c r="G332" s="72"/>
      <c r="H332" s="72"/>
      <c r="I332" s="72"/>
      <c r="J332" s="34"/>
      <c r="K332" s="34"/>
      <c r="L332" s="34"/>
      <c r="M332" s="469"/>
      <c r="N332" s="469"/>
      <c r="O332" s="34"/>
      <c r="P332" s="34"/>
      <c r="Q332" s="79"/>
      <c r="R332" s="34"/>
      <c r="S332" s="79"/>
      <c r="T332" s="79"/>
      <c r="U332" s="34"/>
      <c r="V332" s="34"/>
      <c r="W332" s="34"/>
      <c r="X332" s="79"/>
      <c r="Y332" s="34"/>
      <c r="Z332" s="34"/>
    </row>
    <row r="333" spans="1:26" ht="15">
      <c r="A333" s="34"/>
      <c r="B333" s="34"/>
      <c r="C333" s="34"/>
      <c r="D333" s="34"/>
      <c r="E333" s="34"/>
      <c r="F333" s="34"/>
      <c r="G333" s="72"/>
      <c r="H333" s="72"/>
      <c r="I333" s="72"/>
      <c r="J333" s="34"/>
      <c r="K333" s="34"/>
      <c r="L333" s="34"/>
      <c r="M333" s="469"/>
      <c r="N333" s="469"/>
      <c r="O333" s="34"/>
      <c r="P333" s="34"/>
      <c r="Q333" s="79"/>
      <c r="R333" s="34"/>
      <c r="S333" s="79"/>
      <c r="T333" s="79"/>
      <c r="U333" s="34"/>
      <c r="V333" s="34"/>
      <c r="W333" s="34"/>
      <c r="X333" s="79"/>
      <c r="Y333" s="34"/>
      <c r="Z333" s="34"/>
    </row>
    <row r="334" spans="1:26" ht="15">
      <c r="A334" s="34"/>
      <c r="B334" s="34"/>
      <c r="C334" s="34"/>
      <c r="D334" s="34"/>
      <c r="E334" s="34"/>
      <c r="F334" s="34"/>
      <c r="G334" s="72"/>
      <c r="H334" s="72"/>
      <c r="I334" s="72"/>
      <c r="J334" s="34"/>
      <c r="K334" s="34"/>
      <c r="L334" s="34"/>
      <c r="M334" s="469"/>
      <c r="N334" s="469"/>
      <c r="O334" s="34"/>
      <c r="P334" s="34"/>
      <c r="Q334" s="79"/>
      <c r="R334" s="34"/>
      <c r="S334" s="79"/>
      <c r="T334" s="79"/>
      <c r="U334" s="34"/>
      <c r="V334" s="34"/>
      <c r="W334" s="34"/>
      <c r="X334" s="79"/>
      <c r="Y334" s="34"/>
      <c r="Z334" s="34"/>
    </row>
    <row r="335" spans="1:26" ht="15">
      <c r="A335" s="34"/>
      <c r="B335" s="34"/>
      <c r="C335" s="34"/>
      <c r="D335" s="34"/>
      <c r="E335" s="34"/>
      <c r="F335" s="34"/>
      <c r="G335" s="72"/>
      <c r="H335" s="72"/>
      <c r="I335" s="72"/>
      <c r="J335" s="34"/>
      <c r="K335" s="34"/>
      <c r="L335" s="34"/>
      <c r="M335" s="469"/>
      <c r="N335" s="469"/>
      <c r="O335" s="34"/>
      <c r="P335" s="34"/>
      <c r="Q335" s="79"/>
      <c r="R335" s="34"/>
      <c r="S335" s="79"/>
      <c r="T335" s="79"/>
      <c r="U335" s="34"/>
      <c r="V335" s="34"/>
      <c r="W335" s="34"/>
      <c r="X335" s="79"/>
      <c r="Y335" s="34"/>
      <c r="Z335" s="34"/>
    </row>
    <row r="336" spans="1:26" ht="15">
      <c r="A336" s="34"/>
      <c r="B336" s="34"/>
      <c r="C336" s="34"/>
      <c r="D336" s="34"/>
      <c r="E336" s="34"/>
      <c r="F336" s="34"/>
      <c r="G336" s="72"/>
      <c r="H336" s="72"/>
      <c r="I336" s="72"/>
      <c r="J336" s="34"/>
      <c r="K336" s="34"/>
      <c r="L336" s="34"/>
      <c r="M336" s="469"/>
      <c r="N336" s="469"/>
      <c r="O336" s="34"/>
      <c r="P336" s="34"/>
      <c r="Q336" s="79"/>
      <c r="R336" s="34"/>
      <c r="S336" s="79"/>
      <c r="T336" s="79"/>
      <c r="U336" s="34"/>
      <c r="V336" s="34"/>
      <c r="W336" s="34"/>
      <c r="X336" s="79"/>
      <c r="Y336" s="34"/>
      <c r="Z336" s="34"/>
    </row>
    <row r="337" spans="1:26" ht="15">
      <c r="A337" s="34"/>
      <c r="B337" s="34"/>
      <c r="C337" s="34"/>
      <c r="D337" s="34"/>
      <c r="E337" s="34"/>
      <c r="F337" s="34"/>
      <c r="G337" s="72"/>
      <c r="H337" s="72"/>
      <c r="I337" s="72"/>
      <c r="J337" s="34"/>
      <c r="K337" s="34"/>
      <c r="L337" s="34"/>
      <c r="M337" s="469"/>
      <c r="N337" s="469"/>
      <c r="O337" s="34"/>
      <c r="P337" s="34"/>
      <c r="Q337" s="79"/>
      <c r="R337" s="34"/>
      <c r="S337" s="79"/>
      <c r="T337" s="79"/>
      <c r="U337" s="34"/>
      <c r="V337" s="34"/>
      <c r="W337" s="34"/>
      <c r="X337" s="79"/>
      <c r="Y337" s="34"/>
      <c r="Z337" s="34"/>
    </row>
    <row r="338" spans="1:26" ht="15">
      <c r="A338" s="34"/>
      <c r="B338" s="34"/>
      <c r="C338" s="34"/>
      <c r="D338" s="34"/>
      <c r="E338" s="34"/>
      <c r="F338" s="34"/>
      <c r="G338" s="72"/>
      <c r="H338" s="72"/>
      <c r="I338" s="72"/>
      <c r="J338" s="34"/>
      <c r="K338" s="34"/>
      <c r="L338" s="34"/>
      <c r="M338" s="469"/>
      <c r="N338" s="469"/>
      <c r="O338" s="34"/>
      <c r="P338" s="34"/>
      <c r="Q338" s="79"/>
      <c r="R338" s="34"/>
      <c r="S338" s="79"/>
      <c r="T338" s="79"/>
      <c r="U338" s="34"/>
      <c r="V338" s="34"/>
      <c r="W338" s="34"/>
      <c r="X338" s="79"/>
      <c r="Y338" s="34"/>
      <c r="Z338" s="34"/>
    </row>
    <row r="339" spans="1:26" ht="15">
      <c r="B339" s="34"/>
      <c r="C339" s="34"/>
      <c r="D339" s="34"/>
      <c r="E339" s="34"/>
      <c r="F339" s="34"/>
      <c r="G339" s="72"/>
      <c r="H339" s="72"/>
      <c r="I339" s="72"/>
      <c r="J339" s="34"/>
      <c r="K339" s="34"/>
      <c r="L339" s="34"/>
      <c r="M339" s="469"/>
      <c r="N339" s="469"/>
      <c r="O339" s="34"/>
      <c r="P339" s="34"/>
      <c r="Q339" s="79"/>
      <c r="R339" s="34"/>
      <c r="S339" s="79"/>
      <c r="T339" s="79"/>
      <c r="U339" s="34"/>
      <c r="V339" s="34"/>
      <c r="W339" s="34"/>
      <c r="X339" s="79"/>
      <c r="Y339" s="34"/>
      <c r="Z339" s="34"/>
    </row>
    <row r="340" spans="1:26" ht="15">
      <c r="M340" s="469"/>
      <c r="N340" s="469"/>
      <c r="O340" s="34"/>
      <c r="S340" s="79"/>
      <c r="T340" s="79"/>
      <c r="U340" s="34"/>
      <c r="V340" s="34"/>
      <c r="W340" s="34"/>
      <c r="X340" s="79"/>
      <c r="Y340" s="34"/>
      <c r="Z340" s="34"/>
    </row>
    <row r="341" spans="1:26" ht="15">
      <c r="M341" s="469"/>
      <c r="N341" s="469"/>
      <c r="O341" s="34"/>
      <c r="S341" s="79"/>
      <c r="T341" s="79"/>
      <c r="U341" s="34"/>
      <c r="V341" s="34"/>
      <c r="W341" s="34"/>
      <c r="X341" s="79"/>
      <c r="Y341" s="34"/>
      <c r="Z341" s="34"/>
    </row>
    <row r="342" spans="1:26">
      <c r="S342" s="79"/>
      <c r="T342" s="79"/>
      <c r="U342" s="34"/>
      <c r="V342" s="34"/>
      <c r="W342" s="34"/>
    </row>
    <row r="343" spans="1:26">
      <c r="S343" s="79"/>
      <c r="T343" s="79"/>
      <c r="U343" s="34"/>
      <c r="V343" s="34"/>
      <c r="W343" s="34"/>
    </row>
    <row r="344" spans="1:26">
      <c r="S344" s="79"/>
      <c r="T344" s="79"/>
      <c r="U344" s="34"/>
      <c r="V344" s="34"/>
      <c r="W344" s="34"/>
    </row>
    <row r="345" spans="1:26">
      <c r="S345" s="79"/>
      <c r="T345" s="79"/>
      <c r="U345" s="34"/>
      <c r="V345" s="34"/>
      <c r="W345" s="34"/>
    </row>
    <row r="346" spans="1:26">
      <c r="S346" s="79"/>
      <c r="T346" s="79"/>
      <c r="U346" s="34"/>
      <c r="V346" s="34"/>
      <c r="W346" s="34"/>
    </row>
    <row r="347" spans="1:26">
      <c r="S347" s="79"/>
      <c r="T347" s="79"/>
      <c r="U347" s="34"/>
      <c r="V347" s="34"/>
      <c r="W347" s="34"/>
    </row>
    <row r="348" spans="1:26">
      <c r="S348" s="79"/>
      <c r="T348" s="79"/>
      <c r="U348" s="34"/>
      <c r="V348" s="34"/>
      <c r="W348" s="34"/>
    </row>
    <row r="349" spans="1:26">
      <c r="S349" s="79"/>
      <c r="T349" s="79"/>
      <c r="U349" s="34"/>
      <c r="V349" s="34"/>
      <c r="W349" s="34"/>
    </row>
    <row r="350" spans="1:26">
      <c r="S350" s="79"/>
      <c r="T350" s="79"/>
      <c r="U350" s="34"/>
      <c r="V350" s="34"/>
      <c r="W350" s="34"/>
    </row>
    <row r="351" spans="1:26">
      <c r="S351" s="79"/>
      <c r="T351" s="79"/>
      <c r="U351" s="34"/>
      <c r="V351" s="34"/>
      <c r="W351" s="34"/>
    </row>
    <row r="352" spans="1:26">
      <c r="S352" s="79"/>
      <c r="T352" s="79"/>
      <c r="U352" s="34"/>
      <c r="V352" s="34"/>
      <c r="W352" s="34"/>
    </row>
    <row r="353" spans="19:23">
      <c r="S353" s="79"/>
      <c r="T353" s="79"/>
      <c r="U353" s="34"/>
      <c r="V353" s="34"/>
      <c r="W353" s="34"/>
    </row>
    <row r="354" spans="19:23">
      <c r="S354" s="79"/>
      <c r="T354" s="79"/>
      <c r="U354" s="34"/>
      <c r="V354" s="34"/>
      <c r="W354" s="34"/>
    </row>
    <row r="355" spans="19:23">
      <c r="S355" s="79"/>
      <c r="T355" s="79"/>
      <c r="U355" s="34"/>
      <c r="V355" s="34"/>
      <c r="W355" s="34"/>
    </row>
    <row r="356" spans="19:23">
      <c r="S356" s="79"/>
      <c r="T356" s="79"/>
      <c r="U356" s="34"/>
      <c r="V356" s="34"/>
      <c r="W356" s="34"/>
    </row>
    <row r="357" spans="19:23">
      <c r="S357" s="79"/>
      <c r="T357" s="79"/>
      <c r="U357" s="34"/>
      <c r="V357" s="34"/>
      <c r="W357" s="34"/>
    </row>
    <row r="358" spans="19:23">
      <c r="S358" s="79"/>
      <c r="T358" s="79"/>
      <c r="U358" s="34"/>
      <c r="V358" s="34"/>
      <c r="W358" s="34"/>
    </row>
    <row r="359" spans="19:23">
      <c r="S359" s="79"/>
      <c r="T359" s="79"/>
      <c r="U359" s="34"/>
      <c r="V359" s="34"/>
      <c r="W359" s="34"/>
    </row>
    <row r="360" spans="19:23">
      <c r="S360" s="79"/>
      <c r="T360" s="79"/>
      <c r="U360" s="34"/>
      <c r="V360" s="34"/>
      <c r="W360" s="34"/>
    </row>
    <row r="361" spans="19:23">
      <c r="S361" s="79"/>
      <c r="T361" s="79"/>
      <c r="U361" s="34"/>
      <c r="V361" s="34"/>
      <c r="W361" s="34"/>
    </row>
    <row r="362" spans="19:23">
      <c r="S362" s="79"/>
      <c r="T362" s="79"/>
      <c r="U362" s="34"/>
      <c r="V362" s="34"/>
      <c r="W362" s="34"/>
    </row>
    <row r="363" spans="19:23">
      <c r="S363" s="79"/>
      <c r="T363" s="79"/>
      <c r="U363" s="34"/>
      <c r="V363" s="34"/>
      <c r="W363" s="34"/>
    </row>
    <row r="364" spans="19:23">
      <c r="S364" s="79"/>
      <c r="T364" s="79"/>
      <c r="U364" s="34"/>
      <c r="V364" s="34"/>
      <c r="W364" s="34"/>
    </row>
  </sheetData>
  <mergeCells count="1">
    <mergeCell ref="W5:X5"/>
  </mergeCells>
  <phoneticPr fontId="11" type="noConversion"/>
  <conditionalFormatting sqref="AE32:AF34 AP121:AQ121">
    <cfRule type="cellIs" dxfId="294" priority="19" stopIfTrue="1" operator="lessThan">
      <formula>0</formula>
    </cfRule>
  </conditionalFormatting>
  <conditionalFormatting sqref="AP98:AQ98">
    <cfRule type="cellIs" dxfId="293" priority="20" stopIfTrue="1" operator="greaterThan">
      <formula>0</formula>
    </cfRule>
  </conditionalFormatting>
  <conditionalFormatting sqref="AE64:AF75">
    <cfRule type="cellIs" dxfId="292" priority="21" stopIfTrue="1" operator="greaterThan">
      <formula>0</formula>
    </cfRule>
    <cfRule type="cellIs" dxfId="291" priority="22" stopIfTrue="1" operator="lessThan">
      <formula>0</formula>
    </cfRule>
  </conditionalFormatting>
  <conditionalFormatting sqref="AP98:AQ98">
    <cfRule type="cellIs" dxfId="290" priority="13" operator="lessThan">
      <formula>0</formula>
    </cfRule>
  </conditionalFormatting>
  <conditionalFormatting sqref="R10:R11">
    <cfRule type="cellIs" dxfId="289" priority="10" operator="lessThan">
      <formula>0</formula>
    </cfRule>
    <cfRule type="cellIs" dxfId="288" priority="11" operator="greaterThan">
      <formula>0</formula>
    </cfRule>
  </conditionalFormatting>
  <conditionalFormatting sqref="K10:K11">
    <cfRule type="cellIs" dxfId="287" priority="9" operator="greaterThan">
      <formula>0</formula>
    </cfRule>
  </conditionalFormatting>
  <conditionalFormatting sqref="K11">
    <cfRule type="cellIs" dxfId="286" priority="7" operator="lessThan">
      <formula>0</formula>
    </cfRule>
  </conditionalFormatting>
  <conditionalFormatting sqref="K10">
    <cfRule type="cellIs" dxfId="285" priority="5" operator="lessThan">
      <formula>0</formula>
    </cfRule>
  </conditionalFormatting>
  <conditionalFormatting sqref="H10:H11">
    <cfRule type="cellIs" dxfId="284" priority="1" operator="lessThan">
      <formula>0</formula>
    </cfRule>
    <cfRule type="cellIs" dxfId="28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357C4-32A5-4855-AA9C-8DF1B7670663}">
  <dimension ref="P1:BO343"/>
  <sheetViews>
    <sheetView topLeftCell="A34" zoomScale="89" zoomScaleNormal="89" workbookViewId="0">
      <selection activeCell="Q52" sqref="Q52"/>
    </sheetView>
  </sheetViews>
  <sheetFormatPr baseColWidth="10" defaultRowHeight="15"/>
  <cols>
    <col min="27" max="27" width="8.6328125" style="11" customWidth="1"/>
    <col min="28" max="28" width="8.453125" style="11" customWidth="1"/>
    <col min="29" max="29" width="8.08984375" customWidth="1"/>
    <col min="30" max="30" width="6.1796875" customWidth="1"/>
    <col min="31" max="31" width="5.36328125" customWidth="1"/>
    <col min="32" max="32" width="6.90625" style="11" customWidth="1"/>
    <col min="33" max="33" width="4.90625" customWidth="1"/>
    <col min="34" max="34" width="7.36328125" customWidth="1"/>
    <col min="35" max="35" width="6.1796875" style="11" customWidth="1"/>
    <col min="36" max="36" width="5.453125" style="11" customWidth="1"/>
    <col min="37" max="37" width="7" style="11" customWidth="1"/>
    <col min="38" max="38" width="8" style="67" customWidth="1"/>
    <col min="39" max="39" width="10.54296875" style="67" customWidth="1"/>
    <col min="40" max="40" width="8" style="11" customWidth="1"/>
    <col min="41" max="41" width="8.453125" customWidth="1"/>
    <col min="42" max="42" width="6.54296875" customWidth="1"/>
    <col min="43" max="43" width="7.90625" style="67" customWidth="1"/>
    <col min="44" max="44" width="7.54296875" customWidth="1"/>
    <col min="45" max="45" width="7.81640625" customWidth="1"/>
    <col min="49" max="49" width="9.90625" customWidth="1"/>
    <col min="51" max="51" width="9.453125" customWidth="1"/>
    <col min="53" max="53" width="14" customWidth="1"/>
    <col min="54" max="54" width="12.54296875" customWidth="1"/>
    <col min="55" max="55" width="10.90625" customWidth="1"/>
  </cols>
  <sheetData>
    <row r="1" spans="24:67" ht="15.6"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56"/>
      <c r="AR1" s="56"/>
      <c r="AS1" s="1"/>
      <c r="AT1" s="5"/>
    </row>
    <row r="2" spans="24:67" s="184" customFormat="1" ht="31.8">
      <c r="AA2" s="11"/>
      <c r="AB2" s="11"/>
      <c r="AC2"/>
      <c r="AD2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56"/>
      <c r="AR2" s="56"/>
      <c r="AS2" s="1"/>
      <c r="AT2" s="5"/>
      <c r="AU2"/>
      <c r="AV2"/>
      <c r="AW2"/>
      <c r="AX2"/>
      <c r="AY2"/>
      <c r="AZ2"/>
    </row>
    <row r="3" spans="24:67" ht="15.6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56"/>
      <c r="AR3" s="56"/>
      <c r="AS3" s="1"/>
      <c r="AT3" s="5"/>
      <c r="BA3" s="4"/>
      <c r="BB3" s="4"/>
      <c r="BC3" s="4"/>
      <c r="BD3" s="4"/>
      <c r="BE3" s="4"/>
    </row>
    <row r="4" spans="24:67" ht="15.6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56"/>
      <c r="AR4" s="56"/>
      <c r="AS4" s="1"/>
      <c r="AT4" s="5"/>
      <c r="BA4" s="4"/>
      <c r="BB4" s="4"/>
      <c r="BC4" s="4"/>
      <c r="BD4" s="4"/>
      <c r="BE4" s="4"/>
    </row>
    <row r="5" spans="24:67" s="182" customFormat="1" ht="19.8">
      <c r="AA5" s="11"/>
      <c r="AB5" s="11"/>
      <c r="AC5"/>
      <c r="AD5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56"/>
      <c r="AS5" s="56"/>
      <c r="AT5" s="1"/>
      <c r="AU5" s="5"/>
      <c r="AV5"/>
      <c r="AW5"/>
      <c r="AX5"/>
      <c r="AY5"/>
      <c r="AZ5"/>
      <c r="BA5"/>
      <c r="BB5" s="4"/>
      <c r="BC5" s="4"/>
      <c r="BD5" s="4"/>
      <c r="BE5" s="4"/>
      <c r="BF5" s="4"/>
      <c r="BG5"/>
      <c r="BH5"/>
      <c r="BI5"/>
      <c r="BJ5"/>
      <c r="BK5"/>
      <c r="BL5"/>
      <c r="BM5" s="177"/>
      <c r="BN5" s="179"/>
      <c r="BO5" s="179"/>
    </row>
    <row r="6" spans="24:67" ht="15.6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56"/>
      <c r="AR6" s="56"/>
      <c r="AS6" s="1"/>
      <c r="AT6" s="5"/>
      <c r="BA6" s="4"/>
      <c r="BB6" s="4"/>
      <c r="BC6" s="4"/>
      <c r="BD6" s="4"/>
      <c r="BE6" s="4"/>
    </row>
    <row r="7" spans="24:67" ht="15.6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56"/>
      <c r="AR7" s="56"/>
      <c r="AS7" s="1"/>
      <c r="AT7" s="5"/>
      <c r="BA7" s="4"/>
      <c r="BB7" s="4"/>
      <c r="BC7" s="4"/>
      <c r="BD7" s="4"/>
      <c r="BE7" s="4"/>
    </row>
    <row r="8" spans="24:67" ht="15.6"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56"/>
      <c r="AR8" s="56"/>
      <c r="AS8" s="1"/>
      <c r="AT8" s="5"/>
    </row>
    <row r="9" spans="24:67" ht="15.6"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56"/>
      <c r="AR9" s="56"/>
      <c r="AS9" s="1"/>
      <c r="AT9" s="5"/>
    </row>
    <row r="10" spans="24:67" ht="15.6"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56"/>
      <c r="AR10" s="56"/>
      <c r="AS10" s="1"/>
      <c r="AT10" s="5"/>
    </row>
    <row r="11" spans="24:67" ht="15.6"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56"/>
      <c r="AR11" s="56"/>
      <c r="AS11" s="1"/>
      <c r="AT11" s="5"/>
      <c r="AV11" s="2"/>
      <c r="AW11" s="2"/>
      <c r="AX11" s="2"/>
    </row>
    <row r="12" spans="24:67" ht="15.6"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56"/>
      <c r="AR12" s="56"/>
      <c r="AS12" s="13"/>
      <c r="AT12" s="5"/>
      <c r="AV12" s="2"/>
      <c r="AW12" s="2"/>
      <c r="AX12" s="4"/>
      <c r="AY12" s="4"/>
      <c r="AZ12" s="4"/>
    </row>
    <row r="13" spans="24:67" ht="15.6"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56"/>
      <c r="AR13" s="56"/>
      <c r="AS13" s="13"/>
      <c r="AT13" s="5"/>
      <c r="AV13" s="1"/>
      <c r="AW13" s="1"/>
      <c r="AX13" s="11"/>
      <c r="AY13" s="11"/>
      <c r="AZ13" s="11"/>
    </row>
    <row r="14" spans="24:67" ht="15.6"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56"/>
      <c r="AR14" s="56"/>
      <c r="AS14" s="13"/>
      <c r="AT14" s="5"/>
      <c r="AV14" s="1"/>
      <c r="AW14" s="1"/>
      <c r="AX14" s="11"/>
      <c r="AY14" s="11"/>
      <c r="AZ14" s="11"/>
    </row>
    <row r="15" spans="24:67" ht="15.6"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56"/>
      <c r="AR15" s="56"/>
      <c r="AS15" s="13"/>
      <c r="AT15" s="5"/>
      <c r="AV15" s="1"/>
      <c r="AW15" s="1"/>
      <c r="AX15" s="11"/>
      <c r="AY15" s="11"/>
      <c r="AZ15" s="11"/>
    </row>
    <row r="16" spans="24:67" ht="15.6"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56"/>
      <c r="AR16" s="56"/>
      <c r="AS16" s="5"/>
      <c r="AT16" s="5"/>
      <c r="AV16" s="1"/>
      <c r="AW16" s="1"/>
      <c r="AX16" s="11"/>
      <c r="AY16" s="11"/>
      <c r="AZ16" s="11"/>
    </row>
    <row r="17" spans="30:52" ht="15.6"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56"/>
      <c r="AR17" s="56"/>
      <c r="AS17" s="5"/>
      <c r="AT17" s="5"/>
      <c r="AV17" s="1"/>
      <c r="AW17" s="1"/>
      <c r="AX17" s="11"/>
      <c r="AY17" s="11"/>
      <c r="AZ17" s="11"/>
    </row>
    <row r="18" spans="30:52" ht="15.6"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56"/>
      <c r="AR18" s="56"/>
      <c r="AS18" s="5"/>
      <c r="AT18" s="5"/>
      <c r="AV18" s="1"/>
      <c r="AW18" s="1"/>
      <c r="AX18" s="11"/>
      <c r="AY18" s="11"/>
      <c r="AZ18" s="11"/>
    </row>
    <row r="19" spans="30:52" ht="15.6"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56"/>
      <c r="AR19" s="56"/>
      <c r="AS19" s="5"/>
      <c r="AT19" s="5"/>
      <c r="AV19" s="1"/>
      <c r="AW19" s="1"/>
      <c r="AX19" s="11"/>
      <c r="AY19" s="11"/>
      <c r="AZ19" s="11"/>
    </row>
    <row r="20" spans="30:52" ht="15.6"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56"/>
      <c r="AR20" s="56"/>
      <c r="AS20" s="5"/>
      <c r="AT20" s="5"/>
      <c r="AV20" s="1"/>
      <c r="AW20" s="1"/>
      <c r="AX20" s="11"/>
      <c r="AY20" s="11"/>
      <c r="AZ20" s="11"/>
    </row>
    <row r="21" spans="30:52" ht="15.6"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56"/>
      <c r="AR21" s="56"/>
      <c r="AS21" s="5"/>
      <c r="AT21" s="5"/>
      <c r="AV21" s="1"/>
      <c r="AW21" s="1"/>
      <c r="AX21" s="11"/>
      <c r="AY21" s="11"/>
      <c r="AZ21" s="11"/>
    </row>
    <row r="22" spans="30:52" ht="15.6"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56"/>
      <c r="AR22" s="56"/>
      <c r="AS22" s="5"/>
      <c r="AT22" s="5"/>
      <c r="AV22" s="13"/>
      <c r="AW22" s="13"/>
      <c r="AX22" s="11"/>
      <c r="AY22" s="11"/>
      <c r="AZ22" s="11"/>
    </row>
    <row r="23" spans="30:52" ht="16.5" customHeight="1"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56"/>
      <c r="AR23" s="56"/>
      <c r="AS23" s="5"/>
      <c r="AT23" s="5"/>
      <c r="AV23" s="13"/>
      <c r="AW23" s="13"/>
      <c r="AX23" s="11"/>
      <c r="AY23" s="11"/>
      <c r="AZ23" s="11"/>
    </row>
    <row r="24" spans="30:52" ht="16.5" customHeight="1"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55"/>
      <c r="AR24" s="55"/>
      <c r="AS24" s="5"/>
      <c r="AT24" s="5"/>
      <c r="AV24" s="13"/>
      <c r="AW24" s="13"/>
      <c r="AX24" s="11"/>
      <c r="AY24" s="11"/>
      <c r="AZ24" s="11"/>
    </row>
    <row r="25" spans="30:52">
      <c r="AF25"/>
      <c r="AI25"/>
      <c r="AJ25"/>
      <c r="AK25"/>
      <c r="AL25"/>
      <c r="AM25"/>
      <c r="AN25"/>
      <c r="AQ25"/>
      <c r="AV25" s="13"/>
      <c r="AW25" s="13"/>
      <c r="AX25" s="11"/>
      <c r="AY25" s="11"/>
      <c r="AZ25" s="11"/>
    </row>
    <row r="26" spans="30:52" ht="17.25" customHeight="1"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55"/>
      <c r="AR26" s="55"/>
      <c r="AT26" s="5"/>
      <c r="AV26" s="13"/>
      <c r="AW26" s="13"/>
      <c r="AX26" s="11"/>
      <c r="AY26" s="11"/>
      <c r="AZ26" s="11"/>
    </row>
    <row r="27" spans="30:52" ht="15.6"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55"/>
      <c r="AR27" s="55"/>
      <c r="AV27" s="13"/>
      <c r="AW27" s="13"/>
      <c r="AX27" s="11"/>
      <c r="AY27" s="11"/>
      <c r="AZ27" s="11"/>
    </row>
    <row r="28" spans="30:52" ht="15.6"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55"/>
      <c r="AR28" s="55"/>
      <c r="AV28" s="13"/>
      <c r="AW28" s="13"/>
      <c r="AX28" s="11"/>
      <c r="AY28" s="11"/>
      <c r="AZ28" s="11"/>
    </row>
    <row r="29" spans="30:52" ht="15.6"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13"/>
      <c r="AR29" s="13"/>
      <c r="AV29" s="13"/>
      <c r="AW29" s="13"/>
      <c r="AX29" s="11"/>
      <c r="AY29" s="11"/>
      <c r="AZ29" s="11"/>
    </row>
    <row r="30" spans="30:52" ht="21"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5"/>
      <c r="AR30" s="5"/>
      <c r="AV30" s="54"/>
      <c r="AW30" s="54"/>
      <c r="AX30" s="11"/>
      <c r="AY30" s="11"/>
      <c r="AZ30" s="11"/>
    </row>
    <row r="31" spans="30:52" ht="21"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5"/>
      <c r="AR31" s="5"/>
      <c r="AV31" s="54"/>
      <c r="AW31" s="54"/>
      <c r="AX31" s="11"/>
      <c r="AY31" s="11"/>
      <c r="AZ31" s="11"/>
    </row>
    <row r="32" spans="30:52" ht="15.6"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4"/>
      <c r="AR32" s="4"/>
      <c r="AS32" s="4"/>
      <c r="AT32" s="4"/>
    </row>
    <row r="33" spans="25:49" ht="15.6"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16"/>
      <c r="AR33" s="16"/>
      <c r="AS33" s="1"/>
      <c r="AT33" s="19"/>
      <c r="AV33" s="1"/>
      <c r="AW33" s="5"/>
    </row>
    <row r="34" spans="25:49" ht="15.6"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16"/>
      <c r="AR34" s="16"/>
      <c r="AS34" s="1"/>
      <c r="AT34" s="19"/>
    </row>
    <row r="35" spans="25:49" ht="15.6"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16"/>
      <c r="AR35" s="16"/>
      <c r="AS35" s="1"/>
      <c r="AT35" s="19"/>
    </row>
    <row r="36" spans="25:49" ht="15.6"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16"/>
      <c r="AR36" s="16"/>
      <c r="AS36" s="1"/>
      <c r="AT36" s="19"/>
    </row>
    <row r="37" spans="25:49" ht="15.6"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16"/>
      <c r="AR37" s="16"/>
      <c r="AS37" s="13"/>
      <c r="AT37" s="19"/>
    </row>
    <row r="38" spans="25:49" ht="15.6">
      <c r="Y38" s="11"/>
      <c r="Z38" s="11"/>
      <c r="AA38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16"/>
      <c r="AP38" s="16"/>
      <c r="AQ38" s="13"/>
      <c r="AR38" s="19"/>
    </row>
    <row r="39" spans="25:49" ht="15.6">
      <c r="Y39" s="11"/>
      <c r="Z39" s="11"/>
      <c r="AA39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16"/>
      <c r="AP39" s="16"/>
      <c r="AQ39" s="13"/>
      <c r="AR39" s="19"/>
    </row>
    <row r="40" spans="25:49" ht="15.6">
      <c r="Y40" s="11"/>
      <c r="Z40" s="11"/>
      <c r="AA40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16"/>
      <c r="AP40" s="16"/>
      <c r="AQ40" s="13"/>
      <c r="AR40" s="19"/>
    </row>
    <row r="41" spans="25:49" ht="15.6">
      <c r="Y41" s="11"/>
      <c r="Z41" s="11"/>
      <c r="AA41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16"/>
      <c r="AP41" s="16"/>
      <c r="AQ41" s="5"/>
      <c r="AR41" s="19"/>
    </row>
    <row r="42" spans="25:49" ht="15.6">
      <c r="Y42" s="11"/>
      <c r="Z42" s="11"/>
      <c r="AA4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16"/>
      <c r="AP42" s="16"/>
      <c r="AQ42" s="5"/>
      <c r="AR42" s="19"/>
    </row>
    <row r="43" spans="25:49" ht="15.6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16"/>
      <c r="AR43" s="16"/>
      <c r="AS43" s="5"/>
      <c r="AT43" s="19"/>
    </row>
    <row r="44" spans="25:49" ht="15.6"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16"/>
      <c r="AR44" s="16"/>
      <c r="AS44" s="5"/>
      <c r="AT44" s="19"/>
    </row>
    <row r="45" spans="25:49" ht="15.6"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16"/>
      <c r="AR45" s="16"/>
      <c r="AS45" s="5"/>
      <c r="AT45" s="19"/>
    </row>
    <row r="46" spans="25:49" ht="15.6"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16"/>
      <c r="AR46" s="16"/>
      <c r="AS46" s="5"/>
      <c r="AT46" s="19"/>
    </row>
    <row r="47" spans="25:49" ht="15.6"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16"/>
      <c r="AR47" s="16"/>
      <c r="AS47" s="5"/>
      <c r="AT47" s="19"/>
    </row>
    <row r="48" spans="25:49" ht="15.6"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16"/>
      <c r="AR48" s="16"/>
      <c r="AS48" s="5"/>
      <c r="AT48" s="19"/>
    </row>
    <row r="49" spans="25:57" ht="15.6"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16"/>
      <c r="AR49" s="16"/>
      <c r="AS49" s="5"/>
      <c r="AT49" s="19"/>
    </row>
    <row r="50" spans="25:57" ht="15.6"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19"/>
      <c r="AR50" s="19"/>
      <c r="AS50" s="5"/>
      <c r="AT50" s="19"/>
    </row>
    <row r="51" spans="25:57" ht="15.6"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13"/>
    </row>
    <row r="52" spans="25:57" ht="15.6"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13"/>
    </row>
    <row r="53" spans="25:57" ht="15.6"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13"/>
    </row>
    <row r="54" spans="25:57" ht="15.6"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13"/>
    </row>
    <row r="55" spans="25:57" ht="15.6"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19"/>
      <c r="AR55" s="19"/>
      <c r="AT55" s="19"/>
    </row>
    <row r="56" spans="25:57" ht="15.6"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13"/>
    </row>
    <row r="57" spans="25:57" ht="15.6">
      <c r="Y57" s="11"/>
      <c r="Z57" s="11"/>
      <c r="AA57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67"/>
      <c r="AQ57"/>
      <c r="AY57" s="13"/>
      <c r="AZ57" s="13"/>
    </row>
    <row r="58" spans="25:57" ht="15.6">
      <c r="Y58" s="11"/>
      <c r="Z58" s="11"/>
      <c r="AA58"/>
      <c r="AB58"/>
      <c r="AD58" s="11"/>
      <c r="AF58"/>
      <c r="AG58" s="11"/>
      <c r="AH58" s="11"/>
      <c r="AJ58" s="67"/>
      <c r="AK58" s="67"/>
      <c r="AL58" s="11"/>
      <c r="AM58"/>
      <c r="AN58"/>
      <c r="AO58" s="67"/>
      <c r="AQ58"/>
      <c r="AY58" s="2"/>
      <c r="AZ58" s="5"/>
      <c r="BA58" s="5"/>
    </row>
    <row r="59" spans="25:57">
      <c r="Y59" s="11"/>
      <c r="Z59" s="11"/>
      <c r="AA59"/>
      <c r="AB59"/>
      <c r="AD59" s="11"/>
      <c r="AF59"/>
      <c r="AG59" s="11"/>
      <c r="AH59" s="11"/>
      <c r="AJ59" s="67"/>
      <c r="AK59" s="67"/>
      <c r="AL59" s="11"/>
      <c r="AM59"/>
      <c r="AN59"/>
      <c r="AO59" s="67"/>
      <c r="AQ59"/>
      <c r="AY59" s="4"/>
      <c r="AZ59" s="4"/>
      <c r="BA59" s="4"/>
      <c r="BB59" s="4"/>
      <c r="BC59" s="4"/>
    </row>
    <row r="60" spans="25:57" ht="15.6">
      <c r="Y60" s="11"/>
      <c r="Z60" s="11"/>
      <c r="AA60"/>
      <c r="AB60"/>
      <c r="AD60" s="11"/>
      <c r="AF60"/>
      <c r="AG60" s="11"/>
      <c r="AH60" s="11"/>
      <c r="AJ60" s="67"/>
      <c r="AK60" s="67"/>
      <c r="AL60" s="11"/>
      <c r="AM60"/>
      <c r="AN60"/>
      <c r="AO60" s="67"/>
      <c r="AQ60"/>
      <c r="AY60" s="4"/>
      <c r="AZ60" s="13"/>
      <c r="BA60" s="13"/>
      <c r="BB60" s="1"/>
      <c r="BC60" s="5"/>
    </row>
    <row r="61" spans="25:57" ht="15.6">
      <c r="Y61" s="11"/>
      <c r="Z61" s="11"/>
      <c r="AA61"/>
      <c r="AB61"/>
      <c r="AD61" s="11"/>
      <c r="AF61"/>
      <c r="AG61" s="11"/>
      <c r="AH61" s="11"/>
      <c r="AJ61" s="67"/>
      <c r="AK61" s="67"/>
      <c r="AL61" s="11"/>
      <c r="AM61"/>
      <c r="AN61"/>
      <c r="AO61" s="67"/>
      <c r="AQ61"/>
      <c r="AY61" s="4"/>
      <c r="AZ61" s="13"/>
      <c r="BA61" s="13"/>
      <c r="BB61" s="1"/>
      <c r="BC61" s="5"/>
    </row>
    <row r="62" spans="25:57" ht="15.6">
      <c r="BA62" s="4"/>
      <c r="BB62" s="13"/>
      <c r="BC62" s="13"/>
      <c r="BD62" s="1"/>
      <c r="BE62" s="5"/>
    </row>
    <row r="63" spans="25:57" ht="15.6">
      <c r="BA63" s="4"/>
      <c r="BB63" s="13"/>
      <c r="BC63" s="13"/>
      <c r="BD63" s="1"/>
      <c r="BE63" s="5"/>
    </row>
    <row r="64" spans="25:57" ht="15.6">
      <c r="BA64" s="4"/>
      <c r="BB64" s="13"/>
      <c r="BC64" s="13"/>
      <c r="BD64" s="13"/>
      <c r="BE64" s="5"/>
    </row>
    <row r="65" spans="16:57" ht="15.6">
      <c r="BA65" s="4"/>
      <c r="BB65" s="13"/>
      <c r="BC65" s="13"/>
      <c r="BD65" s="13"/>
      <c r="BE65" s="5"/>
    </row>
    <row r="66" spans="16:57" ht="15.6">
      <c r="BA66" s="4"/>
      <c r="BB66" s="13"/>
      <c r="BC66" s="13"/>
      <c r="BD66" s="13"/>
      <c r="BE66" s="5"/>
    </row>
    <row r="67" spans="16:57" ht="15.6">
      <c r="BA67" s="4"/>
      <c r="BB67" s="13"/>
      <c r="BC67" s="13"/>
      <c r="BD67" s="13"/>
      <c r="BE67" s="5"/>
    </row>
    <row r="68" spans="16:57" ht="15.6">
      <c r="BA68" s="4"/>
      <c r="BB68" s="13"/>
      <c r="BC68" s="13"/>
      <c r="BD68" s="5"/>
      <c r="BE68" s="5"/>
    </row>
    <row r="69" spans="16:57" ht="15.6">
      <c r="BA69" s="4"/>
      <c r="BB69" s="13"/>
      <c r="BC69" s="13"/>
      <c r="BD69" s="5"/>
      <c r="BE69" s="5"/>
    </row>
    <row r="70" spans="16:57" ht="15.6">
      <c r="BA70" s="4"/>
      <c r="BB70" s="13"/>
      <c r="BC70" s="13"/>
      <c r="BD70" s="5"/>
      <c r="BE70" s="5"/>
    </row>
    <row r="71" spans="16:57" ht="15.6">
      <c r="BA71" s="4"/>
      <c r="BB71" s="13"/>
      <c r="BC71" s="13"/>
      <c r="BD71" s="5"/>
      <c r="BE71" s="5"/>
    </row>
    <row r="72" spans="16:57" ht="15.6">
      <c r="Q72" s="3" t="s">
        <v>0</v>
      </c>
      <c r="BA72" s="4"/>
      <c r="BB72" s="13"/>
      <c r="BC72" s="13"/>
      <c r="BD72" s="5"/>
      <c r="BE72" s="5"/>
    </row>
    <row r="73" spans="16:57" ht="15.6">
      <c r="P73">
        <v>3</v>
      </c>
      <c r="Q73" t="s">
        <v>31</v>
      </c>
      <c r="BA73" s="4"/>
      <c r="BB73" s="13"/>
      <c r="BC73" s="13"/>
      <c r="BD73" s="5"/>
      <c r="BE73" s="5"/>
    </row>
    <row r="74" spans="16:57" ht="15.6">
      <c r="P74">
        <v>4</v>
      </c>
      <c r="Q74" s="3" t="s">
        <v>32</v>
      </c>
      <c r="BA74" s="4"/>
      <c r="BB74" s="13"/>
      <c r="BC74" s="13"/>
      <c r="BD74" s="5"/>
      <c r="BE74" s="5"/>
    </row>
    <row r="75" spans="16:57" ht="15.6">
      <c r="P75">
        <v>5</v>
      </c>
      <c r="Q75" s="3" t="s">
        <v>400</v>
      </c>
      <c r="BA75" s="4"/>
      <c r="BB75" s="13"/>
      <c r="BC75" s="13"/>
      <c r="BD75" s="5"/>
      <c r="BE75" s="5"/>
    </row>
    <row r="76" spans="16:57" ht="15.6">
      <c r="P76">
        <v>6</v>
      </c>
      <c r="Q76" s="3" t="s">
        <v>33</v>
      </c>
      <c r="BA76" s="4"/>
      <c r="BB76" s="5"/>
      <c r="BC76" s="5"/>
      <c r="BD76" s="5"/>
      <c r="BE76" s="5"/>
    </row>
    <row r="77" spans="16:57">
      <c r="BA77" s="13"/>
      <c r="BB77" s="13"/>
    </row>
    <row r="78" spans="16:57" ht="15.6">
      <c r="BA78" s="5"/>
      <c r="BB78" s="5"/>
      <c r="BC78" s="5"/>
      <c r="BE78" s="5"/>
    </row>
    <row r="79" spans="16:57">
      <c r="BA79" s="13"/>
      <c r="BB79" s="13"/>
    </row>
    <row r="80" spans="16:57">
      <c r="BA80" s="13"/>
      <c r="BB80" s="13"/>
    </row>
    <row r="81" spans="53:57" ht="15.6">
      <c r="BA81" s="2"/>
      <c r="BB81" s="5"/>
      <c r="BC81" s="5"/>
      <c r="BE81" s="2"/>
    </row>
    <row r="82" spans="53:57">
      <c r="BA82" s="4"/>
      <c r="BB82" s="4"/>
      <c r="BC82" s="4"/>
      <c r="BD82" s="4"/>
      <c r="BE82" s="4"/>
    </row>
    <row r="83" spans="53:57" ht="15.6">
      <c r="BA83" s="4"/>
      <c r="BB83" s="13"/>
      <c r="BC83" s="13"/>
      <c r="BD83" s="1"/>
      <c r="BE83" s="5"/>
    </row>
    <row r="84" spans="53:57" ht="15.6">
      <c r="BA84" s="4"/>
      <c r="BB84" s="13"/>
      <c r="BC84" s="13"/>
      <c r="BD84" s="1"/>
      <c r="BE84" s="5"/>
    </row>
    <row r="85" spans="53:57" ht="15.6">
      <c r="BA85" s="4"/>
      <c r="BB85" s="13"/>
      <c r="BC85" s="13"/>
      <c r="BD85" s="1"/>
      <c r="BE85" s="5"/>
    </row>
    <row r="86" spans="53:57" ht="15.6">
      <c r="BA86" s="4"/>
      <c r="BB86" s="13"/>
      <c r="BC86" s="13"/>
      <c r="BD86" s="1"/>
      <c r="BE86" s="5"/>
    </row>
    <row r="87" spans="53:57" ht="15.6">
      <c r="BA87" s="4"/>
      <c r="BB87" s="13"/>
      <c r="BC87" s="13"/>
      <c r="BD87" s="13"/>
      <c r="BE87" s="5"/>
    </row>
    <row r="88" spans="53:57" ht="15.6">
      <c r="BA88" s="4"/>
      <c r="BB88" s="13"/>
      <c r="BC88" s="13"/>
      <c r="BD88" s="13"/>
      <c r="BE88" s="5"/>
    </row>
    <row r="89" spans="53:57" ht="15.6">
      <c r="BA89" s="4"/>
      <c r="BB89" s="13"/>
      <c r="BC89" s="13"/>
      <c r="BD89" s="13"/>
      <c r="BE89" s="5"/>
    </row>
    <row r="90" spans="53:57" ht="15.6">
      <c r="BA90" s="4"/>
      <c r="BB90" s="13"/>
      <c r="BC90" s="13"/>
      <c r="BD90" s="13"/>
      <c r="BE90" s="5"/>
    </row>
    <row r="91" spans="53:57" ht="15.6">
      <c r="BA91" s="4"/>
      <c r="BB91" s="13"/>
      <c r="BC91" s="13"/>
      <c r="BD91" s="5"/>
      <c r="BE91" s="5"/>
    </row>
    <row r="92" spans="53:57" ht="15.6">
      <c r="BA92" s="4"/>
      <c r="BB92" s="13"/>
      <c r="BC92" s="13"/>
      <c r="BD92" s="5"/>
      <c r="BE92" s="5"/>
    </row>
    <row r="93" spans="53:57" ht="15.6">
      <c r="BA93" s="4"/>
      <c r="BB93" s="13"/>
      <c r="BC93" s="13"/>
      <c r="BD93" s="5"/>
      <c r="BE93" s="5"/>
    </row>
    <row r="94" spans="53:57" ht="15.6">
      <c r="BA94" s="4"/>
      <c r="BB94" s="13"/>
      <c r="BC94" s="13"/>
      <c r="BD94" s="5"/>
      <c r="BE94" s="5"/>
    </row>
    <row r="95" spans="53:57" ht="15.6">
      <c r="BA95" s="4"/>
      <c r="BB95" s="13"/>
      <c r="BC95" s="13"/>
      <c r="BD95" s="5"/>
      <c r="BE95" s="5"/>
    </row>
    <row r="96" spans="53:57" ht="15.6">
      <c r="BA96" s="4"/>
      <c r="BB96" s="13"/>
      <c r="BC96" s="13"/>
      <c r="BD96" s="5"/>
      <c r="BE96" s="5"/>
    </row>
    <row r="97" spans="16:57" ht="15.6">
      <c r="BA97" s="4"/>
      <c r="BB97" s="13"/>
      <c r="BC97" s="13"/>
      <c r="BD97" s="5"/>
      <c r="BE97" s="5"/>
    </row>
    <row r="98" spans="16:57" ht="15.6">
      <c r="BA98" s="4"/>
      <c r="BB98" s="13"/>
      <c r="BC98" s="13"/>
      <c r="BD98" s="5"/>
      <c r="BE98" s="5"/>
    </row>
    <row r="99" spans="16:57" ht="15.6">
      <c r="BA99" s="4"/>
      <c r="BB99" s="5"/>
      <c r="BC99" s="5"/>
      <c r="BD99" s="5"/>
      <c r="BE99" s="5"/>
    </row>
    <row r="100" spans="16:57">
      <c r="BA100" s="13"/>
      <c r="BB100" s="13"/>
    </row>
    <row r="101" spans="16:57" ht="15.6">
      <c r="BA101" s="5"/>
      <c r="BB101" s="5"/>
      <c r="BC101" s="5"/>
      <c r="BE101" s="5"/>
    </row>
    <row r="102" spans="16:57">
      <c r="BA102" s="13"/>
      <c r="BB102" s="13"/>
    </row>
    <row r="103" spans="16:57">
      <c r="BA103" s="13"/>
      <c r="BB103" s="13"/>
    </row>
    <row r="104" spans="16:57">
      <c r="BA104" s="13"/>
      <c r="BB104" s="13"/>
    </row>
    <row r="105" spans="16:57">
      <c r="BA105" s="13"/>
      <c r="BB105" s="13"/>
    </row>
    <row r="106" spans="16:57">
      <c r="BA106" s="13"/>
      <c r="BB106" s="13"/>
    </row>
    <row r="107" spans="16:57">
      <c r="BA107" s="13"/>
      <c r="BB107" s="13"/>
    </row>
    <row r="108" spans="16:57">
      <c r="Q108" s="3" t="s">
        <v>3</v>
      </c>
      <c r="BA108" s="13"/>
      <c r="BB108" s="13"/>
    </row>
    <row r="109" spans="16:57">
      <c r="P109">
        <v>4</v>
      </c>
      <c r="Q109" s="3" t="s">
        <v>95</v>
      </c>
      <c r="BA109" s="13"/>
      <c r="BB109" s="13"/>
    </row>
    <row r="110" spans="16:57">
      <c r="P110">
        <v>5</v>
      </c>
      <c r="Q110" s="386" t="s">
        <v>96</v>
      </c>
      <c r="BA110" s="13"/>
      <c r="BB110" s="13"/>
    </row>
    <row r="111" spans="16:57">
      <c r="P111">
        <v>6</v>
      </c>
      <c r="Q111" s="3" t="s">
        <v>97</v>
      </c>
      <c r="BA111" s="13"/>
      <c r="BB111" s="13"/>
    </row>
    <row r="112" spans="16:57">
      <c r="P112">
        <v>7</v>
      </c>
      <c r="Q112" s="3" t="s">
        <v>98</v>
      </c>
      <c r="BA112" s="13"/>
      <c r="BB112" s="13"/>
    </row>
    <row r="113" spans="53:54">
      <c r="BA113" s="13"/>
      <c r="BB113" s="13"/>
    </row>
    <row r="114" spans="53:54">
      <c r="BA114" s="13"/>
      <c r="BB114" s="13"/>
    </row>
    <row r="115" spans="53:54">
      <c r="BA115" s="13"/>
      <c r="BB115" s="13"/>
    </row>
    <row r="116" spans="53:54">
      <c r="BA116" s="13"/>
      <c r="BB116" s="13"/>
    </row>
    <row r="117" spans="53:54">
      <c r="BA117" s="13"/>
      <c r="BB117" s="13"/>
    </row>
    <row r="118" spans="53:54">
      <c r="BA118" s="13"/>
      <c r="BB118" s="13"/>
    </row>
    <row r="119" spans="53:54">
      <c r="BA119" s="13"/>
      <c r="BB119" s="13"/>
    </row>
    <row r="120" spans="53:54">
      <c r="BA120" s="13"/>
      <c r="BB120" s="13"/>
    </row>
    <row r="121" spans="53:54">
      <c r="BA121" s="13"/>
      <c r="BB121" s="13"/>
    </row>
    <row r="122" spans="53:54">
      <c r="BA122" s="13"/>
      <c r="BB122" s="13"/>
    </row>
    <row r="123" spans="53:54">
      <c r="BA123" s="13"/>
      <c r="BB123" s="13"/>
    </row>
    <row r="124" spans="53:54">
      <c r="BA124" s="13"/>
      <c r="BB124" s="13"/>
    </row>
    <row r="125" spans="53:54">
      <c r="BA125" s="13"/>
      <c r="BB125" s="13"/>
    </row>
    <row r="126" spans="53:54">
      <c r="BA126" s="13"/>
      <c r="BB126" s="13"/>
    </row>
    <row r="127" spans="53:54">
      <c r="BA127" s="13"/>
      <c r="BB127" s="13"/>
    </row>
    <row r="128" spans="53:54">
      <c r="BA128" s="13"/>
      <c r="BB128" s="13"/>
    </row>
    <row r="129" spans="53:54">
      <c r="BA129" s="13"/>
      <c r="BB129" s="13"/>
    </row>
    <row r="130" spans="53:54">
      <c r="BA130" s="13"/>
      <c r="BB130" s="13"/>
    </row>
    <row r="131" spans="53:54">
      <c r="BA131" s="13"/>
      <c r="BB131" s="13"/>
    </row>
    <row r="132" spans="53:54">
      <c r="BA132" s="13"/>
      <c r="BB132" s="13"/>
    </row>
    <row r="133" spans="53:54">
      <c r="BA133" s="13"/>
      <c r="BB133" s="13"/>
    </row>
    <row r="134" spans="53:54">
      <c r="BA134" s="13"/>
      <c r="BB134" s="13"/>
    </row>
    <row r="135" spans="53:54">
      <c r="BA135" s="13"/>
      <c r="BB135" s="13"/>
    </row>
    <row r="136" spans="53:54">
      <c r="BA136" s="13"/>
      <c r="BB136" s="13"/>
    </row>
    <row r="137" spans="53:54">
      <c r="BA137" s="13"/>
      <c r="BB137" s="13"/>
    </row>
    <row r="138" spans="53:54">
      <c r="BA138" s="13"/>
      <c r="BB138" s="13"/>
    </row>
    <row r="139" spans="53:54">
      <c r="BA139" s="13"/>
      <c r="BB139" s="13"/>
    </row>
    <row r="140" spans="53:54">
      <c r="BA140" s="13"/>
      <c r="BB140" s="13"/>
    </row>
    <row r="141" spans="53:54">
      <c r="BA141" s="13"/>
      <c r="BB141" s="13"/>
    </row>
    <row r="142" spans="53:54">
      <c r="BA142" s="13"/>
      <c r="BB142" s="13"/>
    </row>
    <row r="143" spans="53:54">
      <c r="BA143" s="13"/>
      <c r="BB143" s="13"/>
    </row>
    <row r="144" spans="53:54">
      <c r="BA144" s="13"/>
      <c r="BB144" s="13"/>
    </row>
    <row r="145" spans="53:54">
      <c r="BA145" s="13"/>
      <c r="BB145" s="13"/>
    </row>
    <row r="146" spans="53:54">
      <c r="BA146" s="13"/>
      <c r="BB146" s="13"/>
    </row>
    <row r="147" spans="53:54">
      <c r="BA147" s="13"/>
      <c r="BB147" s="13"/>
    </row>
    <row r="148" spans="53:54">
      <c r="BA148" s="13"/>
      <c r="BB148" s="13"/>
    </row>
    <row r="149" spans="53:54">
      <c r="BA149" s="13"/>
      <c r="BB149" s="13"/>
    </row>
    <row r="150" spans="53:54">
      <c r="BA150" s="13"/>
      <c r="BB150" s="13"/>
    </row>
    <row r="151" spans="53:54">
      <c r="BA151" s="13"/>
      <c r="BB151" s="13"/>
    </row>
    <row r="152" spans="53:54">
      <c r="BA152" s="13"/>
      <c r="BB152" s="13"/>
    </row>
    <row r="153" spans="53:54">
      <c r="BA153" s="13"/>
      <c r="BB153" s="13"/>
    </row>
    <row r="154" spans="53:54">
      <c r="BA154" s="13"/>
      <c r="BB154" s="13"/>
    </row>
    <row r="155" spans="53:54">
      <c r="BA155" s="13"/>
      <c r="BB155" s="13"/>
    </row>
    <row r="156" spans="53:54">
      <c r="BA156" s="13"/>
      <c r="BB156" s="13"/>
    </row>
    <row r="180" spans="27:52">
      <c r="AA180" s="77"/>
      <c r="AB180" s="77"/>
      <c r="AC180" s="14"/>
      <c r="AD180" s="14"/>
      <c r="AE180" s="14"/>
      <c r="AF180" s="77"/>
      <c r="AG180" s="14"/>
      <c r="AH180" s="14"/>
      <c r="AI180" s="77"/>
      <c r="AJ180" s="77"/>
      <c r="AK180" s="77"/>
      <c r="AL180" s="68"/>
      <c r="AM180" s="68"/>
      <c r="AN180" s="77"/>
      <c r="AO180" s="14"/>
      <c r="AP180" s="14"/>
      <c r="AQ180" s="68"/>
      <c r="AR180" s="14"/>
      <c r="AS180" s="14"/>
      <c r="AT180" s="14"/>
      <c r="AU180" s="14"/>
      <c r="AV180" s="14"/>
      <c r="AW180" s="14"/>
      <c r="AX180" s="14"/>
      <c r="AY180" s="14"/>
      <c r="AZ180" s="14"/>
    </row>
    <row r="181" spans="27:52">
      <c r="AA181" s="77"/>
      <c r="AB181" s="77"/>
      <c r="AC181" s="14"/>
      <c r="AD181" s="14"/>
      <c r="AE181" s="14"/>
      <c r="AF181" s="77"/>
      <c r="AG181" s="14"/>
      <c r="AH181" s="14"/>
      <c r="AI181" s="77"/>
      <c r="AJ181" s="77"/>
      <c r="AK181" s="77"/>
      <c r="AL181" s="68"/>
      <c r="AM181" s="68"/>
      <c r="AN181" s="77"/>
      <c r="AO181" s="14"/>
      <c r="AP181" s="14"/>
      <c r="AQ181" s="68"/>
      <c r="AR181" s="14"/>
      <c r="AS181" s="14"/>
      <c r="AT181" s="14"/>
      <c r="AU181" s="14"/>
      <c r="AV181" s="14"/>
      <c r="AW181" s="14"/>
      <c r="AX181" s="14"/>
      <c r="AY181" s="14"/>
      <c r="AZ181" s="14"/>
    </row>
    <row r="182" spans="27:52">
      <c r="AA182" s="77"/>
      <c r="AB182" s="77"/>
      <c r="AC182" s="14"/>
      <c r="AD182" s="14"/>
      <c r="AE182" s="14"/>
      <c r="AF182" s="77"/>
      <c r="AG182" s="14"/>
      <c r="AH182" s="14"/>
      <c r="AI182" s="77"/>
      <c r="AJ182" s="77"/>
      <c r="AK182" s="77"/>
      <c r="AL182" s="68"/>
      <c r="AM182" s="68"/>
      <c r="AN182" s="77"/>
      <c r="AO182" s="14"/>
      <c r="AP182" s="14"/>
      <c r="AQ182" s="68"/>
      <c r="AR182" s="14"/>
      <c r="AS182" s="14"/>
      <c r="AT182" s="14"/>
      <c r="AU182" s="14"/>
      <c r="AV182" s="14"/>
      <c r="AW182" s="14"/>
      <c r="AX182" s="14"/>
      <c r="AY182" s="14"/>
      <c r="AZ182" s="14"/>
    </row>
    <row r="183" spans="27:52">
      <c r="AA183" s="77"/>
      <c r="AB183" s="77"/>
      <c r="AC183" s="14"/>
      <c r="AD183" s="14"/>
      <c r="AE183" s="14"/>
      <c r="AF183" s="77"/>
      <c r="AG183" s="14"/>
      <c r="AH183" s="14"/>
      <c r="AI183" s="77"/>
      <c r="AJ183" s="77"/>
      <c r="AK183" s="77"/>
      <c r="AL183" s="68"/>
      <c r="AM183" s="68"/>
      <c r="AN183" s="77"/>
      <c r="AO183" s="14"/>
      <c r="AP183" s="14"/>
      <c r="AQ183" s="68"/>
      <c r="AR183" s="14"/>
      <c r="AS183" s="14"/>
      <c r="AT183" s="14"/>
      <c r="AU183" s="14"/>
      <c r="AV183" s="14"/>
      <c r="AW183" s="14"/>
      <c r="AX183" s="14"/>
      <c r="AY183" s="14"/>
      <c r="AZ183" s="14"/>
    </row>
    <row r="184" spans="27:52">
      <c r="AA184" s="77"/>
      <c r="AB184" s="77"/>
      <c r="AC184" s="14"/>
      <c r="AD184" s="14"/>
      <c r="AE184" s="14"/>
      <c r="AF184" s="77"/>
      <c r="AG184" s="14"/>
      <c r="AH184" s="14"/>
      <c r="AI184" s="77"/>
      <c r="AJ184" s="77"/>
      <c r="AK184" s="77"/>
      <c r="AL184" s="68"/>
      <c r="AM184" s="68"/>
      <c r="AN184" s="77"/>
      <c r="AO184" s="14"/>
      <c r="AP184" s="14"/>
      <c r="AQ184" s="68"/>
      <c r="AR184" s="14"/>
      <c r="AS184" s="14"/>
      <c r="AT184" s="14"/>
      <c r="AU184" s="14"/>
      <c r="AV184" s="14"/>
      <c r="AW184" s="14"/>
      <c r="AX184" s="14"/>
      <c r="AY184" s="14"/>
      <c r="AZ184" s="14"/>
    </row>
    <row r="185" spans="27:52">
      <c r="AA185" s="77"/>
      <c r="AB185" s="77"/>
      <c r="AC185" s="14"/>
      <c r="AD185" s="14"/>
      <c r="AE185" s="14"/>
      <c r="AF185" s="77"/>
      <c r="AG185" s="14"/>
      <c r="AH185" s="14"/>
      <c r="AI185" s="77"/>
      <c r="AJ185" s="77"/>
      <c r="AK185" s="77"/>
      <c r="AL185" s="68"/>
      <c r="AM185" s="68"/>
      <c r="AN185" s="77"/>
      <c r="AO185" s="14"/>
      <c r="AP185" s="14"/>
      <c r="AQ185" s="68"/>
      <c r="AR185" s="14"/>
      <c r="AS185" s="14"/>
      <c r="AT185" s="14"/>
      <c r="AU185" s="14"/>
      <c r="AV185" s="14"/>
      <c r="AW185" s="14"/>
      <c r="AX185" s="14"/>
      <c r="AY185" s="14"/>
      <c r="AZ185" s="14"/>
    </row>
    <row r="186" spans="27:52">
      <c r="AA186" s="77"/>
      <c r="AB186" s="77"/>
      <c r="AC186" s="14"/>
      <c r="AD186" s="14"/>
      <c r="AE186" s="14"/>
      <c r="AF186" s="77"/>
      <c r="AG186" s="14"/>
      <c r="AH186" s="14"/>
      <c r="AI186" s="77"/>
      <c r="AJ186" s="77"/>
      <c r="AK186" s="77"/>
      <c r="AL186" s="68"/>
      <c r="AM186" s="68"/>
      <c r="AN186" s="77"/>
      <c r="AO186" s="14"/>
      <c r="AP186" s="14"/>
      <c r="AQ186" s="68"/>
      <c r="AR186" s="14"/>
      <c r="AS186" s="14"/>
      <c r="AT186" s="14"/>
      <c r="AU186" s="14"/>
      <c r="AV186" s="14"/>
      <c r="AW186" s="14"/>
      <c r="AX186" s="14"/>
      <c r="AY186" s="14"/>
      <c r="AZ186" s="14"/>
    </row>
    <row r="187" spans="27:52">
      <c r="AA187" s="77"/>
      <c r="AB187" s="77"/>
      <c r="AC187" s="14"/>
      <c r="AD187" s="14"/>
      <c r="AE187" s="14"/>
      <c r="AF187" s="77"/>
      <c r="AG187" s="14"/>
      <c r="AH187" s="14"/>
      <c r="AI187" s="77"/>
      <c r="AJ187" s="77"/>
      <c r="AK187" s="77"/>
      <c r="AL187" s="68"/>
      <c r="AM187" s="68"/>
      <c r="AN187" s="77"/>
      <c r="AO187" s="14"/>
      <c r="AP187" s="14"/>
      <c r="AQ187" s="68"/>
      <c r="AR187" s="14"/>
      <c r="AS187" s="14"/>
      <c r="AT187" s="14"/>
      <c r="AU187" s="14"/>
      <c r="AV187" s="14"/>
      <c r="AW187" s="14"/>
      <c r="AX187" s="14"/>
      <c r="AY187" s="14"/>
      <c r="AZ187" s="14"/>
    </row>
    <row r="188" spans="27:52">
      <c r="AA188" s="77"/>
      <c r="AB188" s="77"/>
      <c r="AC188" s="14"/>
      <c r="AD188" s="14"/>
      <c r="AE188" s="14"/>
      <c r="AF188" s="77"/>
      <c r="AG188" s="14"/>
      <c r="AH188" s="14"/>
      <c r="AI188" s="77"/>
      <c r="AJ188" s="77"/>
      <c r="AK188" s="77"/>
      <c r="AL188" s="68"/>
      <c r="AM188" s="68"/>
      <c r="AN188" s="77"/>
      <c r="AO188" s="14"/>
      <c r="AP188" s="14"/>
      <c r="AQ188" s="68"/>
      <c r="AR188" s="14"/>
      <c r="AS188" s="14"/>
      <c r="AT188" s="14"/>
      <c r="AU188" s="14"/>
      <c r="AV188" s="14"/>
      <c r="AW188" s="14"/>
      <c r="AX188" s="14"/>
      <c r="AY188" s="14"/>
      <c r="AZ188" s="14"/>
    </row>
    <row r="189" spans="27:52">
      <c r="AA189" s="77"/>
      <c r="AB189" s="77"/>
      <c r="AC189" s="14"/>
      <c r="AD189" s="14"/>
      <c r="AE189" s="14"/>
      <c r="AF189" s="77"/>
      <c r="AG189" s="14"/>
      <c r="AH189" s="14"/>
      <c r="AI189" s="77"/>
      <c r="AJ189" s="77"/>
      <c r="AK189" s="77"/>
      <c r="AL189" s="68"/>
      <c r="AM189" s="68"/>
      <c r="AN189" s="77"/>
      <c r="AO189" s="14"/>
      <c r="AP189" s="14"/>
      <c r="AQ189" s="68"/>
      <c r="AR189" s="14"/>
      <c r="AS189" s="14"/>
      <c r="AT189" s="14"/>
      <c r="AU189" s="14"/>
      <c r="AV189" s="14"/>
      <c r="AW189" s="14"/>
      <c r="AX189" s="14"/>
      <c r="AY189" s="14"/>
      <c r="AZ189" s="14"/>
    </row>
    <row r="190" spans="27:52">
      <c r="AA190" s="77"/>
      <c r="AB190" s="77"/>
      <c r="AC190" s="14"/>
      <c r="AD190" s="14"/>
      <c r="AE190" s="14"/>
      <c r="AF190" s="77"/>
      <c r="AG190" s="14"/>
      <c r="AH190" s="14"/>
      <c r="AI190" s="77"/>
      <c r="AJ190" s="77"/>
      <c r="AK190" s="77"/>
      <c r="AL190" s="68"/>
      <c r="AM190" s="68"/>
      <c r="AN190" s="77"/>
      <c r="AO190" s="14"/>
      <c r="AP190" s="14"/>
      <c r="AQ190" s="68"/>
      <c r="AR190" s="14"/>
      <c r="AS190" s="14"/>
      <c r="AT190" s="14"/>
      <c r="AU190" s="14"/>
      <c r="AV190" s="14"/>
      <c r="AW190" s="14"/>
      <c r="AX190" s="14"/>
      <c r="AY190" s="14"/>
      <c r="AZ190" s="14"/>
    </row>
    <row r="191" spans="27:52">
      <c r="AA191" s="77"/>
      <c r="AB191" s="77"/>
      <c r="AC191" s="14"/>
      <c r="AD191" s="14"/>
      <c r="AE191" s="14"/>
      <c r="AF191" s="77"/>
      <c r="AG191" s="14"/>
      <c r="AH191" s="14"/>
      <c r="AI191" s="77"/>
      <c r="AJ191" s="77"/>
      <c r="AK191" s="77"/>
      <c r="AL191" s="68"/>
      <c r="AM191" s="68"/>
      <c r="AN191" s="77"/>
      <c r="AO191" s="14"/>
      <c r="AP191" s="14"/>
      <c r="AQ191" s="68"/>
      <c r="AR191" s="14"/>
      <c r="AS191" s="14"/>
      <c r="AT191" s="14"/>
      <c r="AU191" s="14"/>
      <c r="AV191" s="14"/>
      <c r="AW191" s="14"/>
      <c r="AX191" s="14"/>
      <c r="AY191" s="14"/>
      <c r="AZ191" s="14"/>
    </row>
    <row r="192" spans="27:52">
      <c r="AA192" s="77"/>
      <c r="AB192" s="77"/>
      <c r="AC192" s="14"/>
      <c r="AD192" s="14"/>
      <c r="AE192" s="14"/>
      <c r="AF192" s="77"/>
      <c r="AG192" s="14"/>
      <c r="AH192" s="14"/>
      <c r="AI192" s="77"/>
      <c r="AJ192" s="77"/>
      <c r="AK192" s="77"/>
      <c r="AL192" s="68"/>
      <c r="AM192" s="68"/>
      <c r="AN192" s="77"/>
      <c r="AO192" s="14"/>
      <c r="AP192" s="14"/>
      <c r="AQ192" s="68"/>
      <c r="AR192" s="14"/>
      <c r="AS192" s="14"/>
      <c r="AT192" s="14"/>
      <c r="AU192" s="14"/>
      <c r="AV192" s="14"/>
      <c r="AW192" s="14"/>
      <c r="AX192" s="14"/>
      <c r="AY192" s="14"/>
      <c r="AZ192" s="14"/>
    </row>
    <row r="193" spans="27:52">
      <c r="AA193" s="77"/>
      <c r="AB193" s="77"/>
      <c r="AC193" s="14"/>
      <c r="AD193" s="14"/>
      <c r="AE193" s="14"/>
      <c r="AF193" s="77"/>
      <c r="AG193" s="14"/>
      <c r="AH193" s="14"/>
      <c r="AI193" s="77"/>
      <c r="AJ193" s="77"/>
      <c r="AK193" s="77"/>
      <c r="AL193" s="68"/>
      <c r="AM193" s="68"/>
      <c r="AN193" s="77"/>
      <c r="AO193" s="14"/>
      <c r="AP193" s="14"/>
      <c r="AQ193" s="68"/>
      <c r="AR193" s="14"/>
      <c r="AS193" s="14"/>
      <c r="AT193" s="14"/>
      <c r="AU193" s="14"/>
      <c r="AV193" s="14"/>
      <c r="AW193" s="14"/>
      <c r="AX193" s="14"/>
      <c r="AY193" s="14"/>
      <c r="AZ193" s="14"/>
    </row>
    <row r="194" spans="27:52">
      <c r="AA194" s="77"/>
      <c r="AB194" s="77"/>
      <c r="AC194" s="14"/>
      <c r="AD194" s="14"/>
      <c r="AE194" s="14"/>
      <c r="AF194" s="77"/>
      <c r="AG194" s="14"/>
      <c r="AH194" s="14"/>
      <c r="AI194" s="77"/>
      <c r="AJ194" s="77"/>
      <c r="AK194" s="77"/>
      <c r="AL194" s="68"/>
      <c r="AM194" s="68"/>
      <c r="AN194" s="77"/>
      <c r="AO194" s="14"/>
      <c r="AP194" s="14"/>
      <c r="AQ194" s="68"/>
      <c r="AR194" s="14"/>
      <c r="AS194" s="14"/>
      <c r="AT194" s="14"/>
      <c r="AU194" s="14"/>
      <c r="AV194" s="14"/>
      <c r="AW194" s="14"/>
      <c r="AX194" s="14"/>
      <c r="AY194" s="14"/>
      <c r="AZ194" s="14"/>
    </row>
    <row r="195" spans="27:52">
      <c r="AA195" s="77"/>
      <c r="AB195" s="77"/>
      <c r="AC195" s="14"/>
      <c r="AD195" s="14"/>
      <c r="AE195" s="14"/>
      <c r="AF195" s="77"/>
      <c r="AG195" s="14"/>
      <c r="AH195" s="14"/>
      <c r="AI195" s="77"/>
      <c r="AJ195" s="77"/>
      <c r="AK195" s="77"/>
      <c r="AL195" s="68"/>
      <c r="AM195" s="68"/>
      <c r="AN195" s="77"/>
      <c r="AO195" s="14"/>
      <c r="AP195" s="14"/>
      <c r="AQ195" s="68"/>
      <c r="AR195" s="14"/>
      <c r="AS195" s="14"/>
      <c r="AT195" s="14"/>
      <c r="AU195" s="14"/>
      <c r="AV195" s="14"/>
      <c r="AW195" s="14"/>
      <c r="AX195" s="14"/>
      <c r="AY195" s="14"/>
      <c r="AZ195" s="14"/>
    </row>
    <row r="196" spans="27:52">
      <c r="AA196" s="77"/>
      <c r="AB196" s="77"/>
      <c r="AC196" s="14"/>
      <c r="AD196" s="14"/>
      <c r="AE196" s="14"/>
      <c r="AF196" s="77"/>
      <c r="AG196" s="14"/>
      <c r="AH196" s="14"/>
      <c r="AI196" s="77"/>
      <c r="AJ196" s="77"/>
      <c r="AK196" s="77"/>
      <c r="AL196" s="68"/>
      <c r="AM196" s="68"/>
      <c r="AN196" s="77"/>
      <c r="AO196" s="14"/>
      <c r="AP196" s="14"/>
      <c r="AQ196" s="68"/>
      <c r="AR196" s="14"/>
      <c r="AS196" s="14"/>
      <c r="AT196" s="14"/>
      <c r="AU196" s="14"/>
      <c r="AV196" s="14"/>
      <c r="AW196" s="14"/>
      <c r="AX196" s="14"/>
      <c r="AY196" s="14"/>
      <c r="AZ196" s="14"/>
    </row>
    <row r="197" spans="27:52">
      <c r="AA197" s="77"/>
      <c r="AB197" s="77"/>
      <c r="AC197" s="14"/>
      <c r="AD197" s="14"/>
      <c r="AE197" s="14"/>
      <c r="AF197" s="77"/>
      <c r="AG197" s="14"/>
      <c r="AH197" s="14"/>
      <c r="AI197" s="77"/>
      <c r="AJ197" s="77"/>
      <c r="AK197" s="77"/>
      <c r="AL197" s="68"/>
      <c r="AM197" s="68"/>
      <c r="AN197" s="77"/>
      <c r="AO197" s="14"/>
      <c r="AP197" s="14"/>
      <c r="AQ197" s="68"/>
      <c r="AR197" s="14"/>
      <c r="AS197" s="14"/>
      <c r="AT197" s="14"/>
      <c r="AU197" s="14"/>
      <c r="AV197" s="14"/>
      <c r="AW197" s="14"/>
      <c r="AX197" s="14"/>
      <c r="AY197" s="14"/>
      <c r="AZ197" s="14"/>
    </row>
    <row r="198" spans="27:52">
      <c r="AA198" s="77"/>
      <c r="AB198" s="77"/>
      <c r="AC198" s="14"/>
      <c r="AD198" s="14"/>
      <c r="AE198" s="14"/>
      <c r="AF198" s="77"/>
      <c r="AG198" s="14"/>
      <c r="AH198" s="14"/>
      <c r="AI198" s="77"/>
      <c r="AJ198" s="77"/>
      <c r="AK198" s="77"/>
      <c r="AL198" s="68"/>
      <c r="AM198" s="68"/>
      <c r="AN198" s="77"/>
      <c r="AO198" s="14"/>
      <c r="AP198" s="14"/>
      <c r="AQ198" s="68"/>
      <c r="AR198" s="14"/>
      <c r="AS198" s="14"/>
      <c r="AT198" s="14"/>
      <c r="AU198" s="14"/>
      <c r="AV198" s="14"/>
      <c r="AW198" s="14"/>
      <c r="AX198" s="14"/>
      <c r="AY198" s="14"/>
      <c r="AZ198" s="14"/>
    </row>
    <row r="199" spans="27:52">
      <c r="AA199" s="77"/>
      <c r="AB199" s="77"/>
      <c r="AC199" s="14"/>
      <c r="AD199" s="14"/>
      <c r="AE199" s="14"/>
      <c r="AF199" s="77"/>
      <c r="AG199" s="14"/>
      <c r="AH199" s="14"/>
      <c r="AI199" s="77"/>
      <c r="AJ199" s="77"/>
      <c r="AK199" s="77"/>
      <c r="AL199" s="68"/>
      <c r="AM199" s="68"/>
      <c r="AN199" s="77"/>
      <c r="AO199" s="14"/>
      <c r="AP199" s="14"/>
      <c r="AQ199" s="68"/>
      <c r="AR199" s="14"/>
      <c r="AS199" s="14"/>
      <c r="AT199" s="14"/>
      <c r="AU199" s="14"/>
      <c r="AV199" s="14"/>
      <c r="AW199" s="14"/>
      <c r="AX199" s="14"/>
      <c r="AY199" s="14"/>
      <c r="AZ199" s="14"/>
    </row>
    <row r="200" spans="27:52">
      <c r="AA200" s="77"/>
      <c r="AB200" s="77"/>
      <c r="AC200" s="14"/>
      <c r="AD200" s="14"/>
      <c r="AE200" s="14"/>
      <c r="AF200" s="77"/>
      <c r="AG200" s="14"/>
      <c r="AH200" s="14"/>
      <c r="AI200" s="77"/>
      <c r="AJ200" s="77"/>
      <c r="AK200" s="77"/>
      <c r="AL200" s="68"/>
      <c r="AM200" s="68"/>
      <c r="AN200" s="77"/>
      <c r="AO200" s="14"/>
      <c r="AP200" s="14"/>
      <c r="AQ200" s="68"/>
      <c r="AR200" s="14"/>
      <c r="AS200" s="14"/>
      <c r="AT200" s="14"/>
      <c r="AU200" s="14"/>
      <c r="AV200" s="14"/>
      <c r="AW200" s="14"/>
      <c r="AX200" s="14"/>
      <c r="AY200" s="14"/>
      <c r="AZ200" s="14"/>
    </row>
    <row r="201" spans="27:52">
      <c r="AA201" s="77"/>
      <c r="AB201" s="77"/>
      <c r="AC201" s="14"/>
      <c r="AD201" s="14"/>
      <c r="AE201" s="14"/>
      <c r="AF201" s="77"/>
      <c r="AG201" s="14"/>
      <c r="AH201" s="14"/>
      <c r="AI201" s="77"/>
      <c r="AJ201" s="77"/>
      <c r="AK201" s="77"/>
      <c r="AL201" s="68"/>
      <c r="AM201" s="68"/>
      <c r="AN201" s="77"/>
      <c r="AO201" s="14"/>
      <c r="AP201" s="14"/>
      <c r="AQ201" s="68"/>
      <c r="AR201" s="14"/>
      <c r="AS201" s="14"/>
      <c r="AT201" s="14"/>
      <c r="AU201" s="14"/>
      <c r="AV201" s="14"/>
      <c r="AW201" s="14"/>
      <c r="AX201" s="14"/>
      <c r="AY201" s="14"/>
      <c r="AZ201" s="14"/>
    </row>
    <row r="202" spans="27:52">
      <c r="AA202" s="77"/>
      <c r="AB202" s="77"/>
      <c r="AC202" s="14"/>
      <c r="AD202" s="14"/>
      <c r="AE202" s="14"/>
      <c r="AF202" s="77"/>
      <c r="AG202" s="14"/>
      <c r="AH202" s="14"/>
      <c r="AI202" s="77"/>
      <c r="AJ202" s="77"/>
      <c r="AK202" s="77"/>
      <c r="AL202" s="68"/>
      <c r="AM202" s="68"/>
      <c r="AN202" s="77"/>
      <c r="AO202" s="14"/>
      <c r="AP202" s="14"/>
      <c r="AQ202" s="68"/>
      <c r="AR202" s="14"/>
      <c r="AS202" s="14"/>
      <c r="AT202" s="14"/>
      <c r="AU202" s="14"/>
      <c r="AV202" s="14"/>
      <c r="AW202" s="14"/>
      <c r="AX202" s="14"/>
      <c r="AY202" s="14"/>
      <c r="AZ202" s="14"/>
    </row>
    <row r="203" spans="27:52">
      <c r="AA203" s="77"/>
      <c r="AB203" s="77"/>
      <c r="AC203" s="14"/>
      <c r="AD203" s="14"/>
      <c r="AE203" s="14"/>
      <c r="AF203" s="77"/>
      <c r="AG203" s="14"/>
      <c r="AH203" s="14"/>
      <c r="AI203" s="77"/>
      <c r="AJ203" s="77"/>
      <c r="AK203" s="77"/>
      <c r="AL203" s="68"/>
      <c r="AM203" s="68"/>
      <c r="AN203" s="77"/>
      <c r="AO203" s="14"/>
      <c r="AP203" s="14"/>
      <c r="AQ203" s="68"/>
      <c r="AR203" s="14"/>
      <c r="AS203" s="14"/>
      <c r="AT203" s="14"/>
      <c r="AU203" s="14"/>
      <c r="AV203" s="14"/>
      <c r="AW203" s="14"/>
      <c r="AX203" s="14"/>
      <c r="AY203" s="14"/>
      <c r="AZ203" s="14"/>
    </row>
    <row r="204" spans="27:52">
      <c r="AA204" s="77"/>
      <c r="AB204" s="77"/>
      <c r="AC204" s="14"/>
      <c r="AD204" s="14"/>
      <c r="AE204" s="14"/>
      <c r="AF204" s="77"/>
      <c r="AG204" s="14"/>
      <c r="AH204" s="14"/>
      <c r="AI204" s="77"/>
      <c r="AJ204" s="77"/>
      <c r="AK204" s="77"/>
      <c r="AL204" s="68"/>
      <c r="AM204" s="68"/>
      <c r="AN204" s="77"/>
      <c r="AO204" s="14"/>
      <c r="AP204" s="14"/>
      <c r="AQ204" s="68"/>
      <c r="AR204" s="14"/>
      <c r="AS204" s="14"/>
      <c r="AT204" s="14"/>
      <c r="AU204" s="14"/>
      <c r="AV204" s="14"/>
      <c r="AW204" s="14"/>
      <c r="AX204" s="14"/>
      <c r="AY204" s="14"/>
      <c r="AZ204" s="14"/>
    </row>
    <row r="205" spans="27:52">
      <c r="AA205" s="77"/>
      <c r="AB205" s="77"/>
      <c r="AC205" s="14"/>
      <c r="AD205" s="14"/>
      <c r="AE205" s="14"/>
      <c r="AF205" s="77"/>
      <c r="AG205" s="14"/>
      <c r="AH205" s="14"/>
      <c r="AI205" s="77"/>
      <c r="AJ205" s="77"/>
      <c r="AK205" s="77"/>
      <c r="AL205" s="68"/>
      <c r="AM205" s="68"/>
      <c r="AN205" s="77"/>
      <c r="AO205" s="14"/>
      <c r="AP205" s="14"/>
      <c r="AQ205" s="68"/>
      <c r="AR205" s="14"/>
      <c r="AS205" s="14"/>
      <c r="AT205" s="14"/>
      <c r="AU205" s="14"/>
      <c r="AV205" s="14"/>
      <c r="AW205" s="14"/>
      <c r="AX205" s="14"/>
      <c r="AY205" s="14"/>
      <c r="AZ205" s="14"/>
    </row>
    <row r="206" spans="27:52">
      <c r="AA206" s="77"/>
      <c r="AB206" s="77"/>
      <c r="AC206" s="14"/>
      <c r="AD206" s="14"/>
      <c r="AE206" s="14"/>
      <c r="AF206" s="77"/>
      <c r="AG206" s="14"/>
      <c r="AH206" s="14"/>
      <c r="AI206" s="77"/>
      <c r="AJ206" s="77"/>
      <c r="AK206" s="77"/>
      <c r="AL206" s="68"/>
      <c r="AM206" s="68"/>
      <c r="AN206" s="77"/>
      <c r="AO206" s="14"/>
      <c r="AP206" s="14"/>
      <c r="AQ206" s="68"/>
      <c r="AR206" s="14"/>
      <c r="AS206" s="14"/>
      <c r="AT206" s="14"/>
      <c r="AU206" s="14"/>
      <c r="AV206" s="14"/>
      <c r="AW206" s="14"/>
      <c r="AX206" s="14"/>
      <c r="AY206" s="14"/>
      <c r="AZ206" s="14"/>
    </row>
    <row r="207" spans="27:52">
      <c r="AA207" s="77"/>
      <c r="AB207" s="77"/>
      <c r="AC207" s="14"/>
      <c r="AD207" s="14"/>
      <c r="AE207" s="14"/>
      <c r="AF207" s="77"/>
      <c r="AG207" s="14"/>
      <c r="AH207" s="14"/>
      <c r="AI207" s="77"/>
      <c r="AJ207" s="77"/>
      <c r="AK207" s="77"/>
      <c r="AL207" s="68"/>
      <c r="AM207" s="68"/>
      <c r="AN207" s="77"/>
      <c r="AO207" s="14"/>
      <c r="AP207" s="14"/>
      <c r="AQ207" s="68"/>
      <c r="AR207" s="14"/>
      <c r="AS207" s="14"/>
      <c r="AT207" s="14"/>
      <c r="AU207" s="14"/>
      <c r="AV207" s="14"/>
      <c r="AW207" s="14"/>
      <c r="AX207" s="14"/>
      <c r="AY207" s="14"/>
      <c r="AZ207" s="14"/>
    </row>
    <row r="208" spans="27:52">
      <c r="AA208" s="77"/>
      <c r="AB208" s="77"/>
      <c r="AC208" s="14"/>
      <c r="AD208" s="14"/>
      <c r="AE208" s="14"/>
      <c r="AF208" s="77"/>
      <c r="AG208" s="14"/>
      <c r="AH208" s="14"/>
      <c r="AI208" s="77"/>
      <c r="AJ208" s="77"/>
      <c r="AK208" s="77"/>
      <c r="AL208" s="68"/>
      <c r="AM208" s="68"/>
      <c r="AN208" s="77"/>
      <c r="AO208" s="14"/>
      <c r="AP208" s="14"/>
      <c r="AQ208" s="68"/>
      <c r="AR208" s="14"/>
      <c r="AS208" s="14"/>
      <c r="AT208" s="14"/>
      <c r="AU208" s="14"/>
      <c r="AV208" s="14"/>
      <c r="AW208" s="14"/>
      <c r="AX208" s="14"/>
      <c r="AY208" s="14"/>
      <c r="AZ208" s="14"/>
    </row>
    <row r="209" spans="27:52">
      <c r="AA209" s="77"/>
      <c r="AB209" s="77"/>
      <c r="AC209" s="14"/>
      <c r="AD209" s="14"/>
      <c r="AE209" s="14"/>
      <c r="AF209" s="77"/>
      <c r="AG209" s="14"/>
      <c r="AH209" s="14"/>
      <c r="AI209" s="77"/>
      <c r="AJ209" s="77"/>
      <c r="AK209" s="77"/>
      <c r="AL209" s="68"/>
      <c r="AM209" s="68"/>
      <c r="AN209" s="77"/>
      <c r="AO209" s="14"/>
      <c r="AP209" s="14"/>
      <c r="AQ209" s="68"/>
      <c r="AR209" s="14"/>
      <c r="AS209" s="14"/>
      <c r="AT209" s="14"/>
      <c r="AU209" s="14"/>
      <c r="AV209" s="14"/>
      <c r="AW209" s="14"/>
      <c r="AX209" s="14"/>
      <c r="AY209" s="14"/>
      <c r="AZ209" s="14"/>
    </row>
    <row r="210" spans="27:52">
      <c r="AA210" s="77"/>
      <c r="AB210" s="77"/>
      <c r="AC210" s="14"/>
      <c r="AD210" s="14"/>
      <c r="AE210" s="14"/>
      <c r="AF210" s="77"/>
      <c r="AG210" s="14"/>
      <c r="AH210" s="14"/>
      <c r="AI210" s="77"/>
      <c r="AJ210" s="77"/>
      <c r="AK210" s="77"/>
      <c r="AL210" s="68"/>
      <c r="AM210" s="68"/>
      <c r="AN210" s="77"/>
      <c r="AO210" s="14"/>
      <c r="AP210" s="14"/>
      <c r="AQ210" s="68"/>
      <c r="AR210" s="14"/>
      <c r="AS210" s="14"/>
      <c r="AT210" s="14"/>
      <c r="AU210" s="14"/>
      <c r="AV210" s="14"/>
      <c r="AW210" s="14"/>
      <c r="AX210" s="14"/>
      <c r="AY210" s="14"/>
      <c r="AZ210" s="14"/>
    </row>
    <row r="211" spans="27:52">
      <c r="AA211" s="77"/>
      <c r="AB211" s="77"/>
      <c r="AC211" s="14"/>
      <c r="AD211" s="14"/>
      <c r="AE211" s="14"/>
      <c r="AF211" s="77"/>
      <c r="AG211" s="14"/>
      <c r="AH211" s="14"/>
      <c r="AI211" s="77"/>
      <c r="AJ211" s="77"/>
      <c r="AK211" s="77"/>
      <c r="AL211" s="68"/>
      <c r="AM211" s="68"/>
      <c r="AN211" s="77"/>
      <c r="AO211" s="14"/>
      <c r="AP211" s="14"/>
      <c r="AQ211" s="68"/>
      <c r="AR211" s="14"/>
      <c r="AS211" s="14"/>
      <c r="AT211" s="14"/>
      <c r="AU211" s="14"/>
      <c r="AV211" s="14"/>
      <c r="AW211" s="14"/>
      <c r="AX211" s="14"/>
      <c r="AY211" s="14"/>
      <c r="AZ211" s="14"/>
    </row>
    <row r="212" spans="27:52">
      <c r="AA212" s="77"/>
      <c r="AB212" s="77"/>
      <c r="AC212" s="14"/>
      <c r="AD212" s="14"/>
      <c r="AE212" s="14"/>
      <c r="AF212" s="77"/>
      <c r="AG212" s="14"/>
      <c r="AH212" s="14"/>
      <c r="AI212" s="77"/>
      <c r="AJ212" s="77"/>
      <c r="AK212" s="77"/>
      <c r="AL212" s="68"/>
      <c r="AM212" s="68"/>
      <c r="AN212" s="77"/>
      <c r="AO212" s="14"/>
      <c r="AP212" s="14"/>
      <c r="AQ212" s="68"/>
      <c r="AR212" s="14"/>
      <c r="AS212" s="14"/>
      <c r="AT212" s="14"/>
      <c r="AU212" s="14"/>
      <c r="AV212" s="14"/>
      <c r="AW212" s="14"/>
      <c r="AX212" s="14"/>
      <c r="AY212" s="14"/>
      <c r="AZ212" s="14"/>
    </row>
    <row r="213" spans="27:52">
      <c r="AA213" s="77"/>
      <c r="AB213" s="77"/>
      <c r="AC213" s="14"/>
      <c r="AD213" s="14"/>
      <c r="AE213" s="14"/>
      <c r="AF213" s="77"/>
      <c r="AG213" s="14"/>
      <c r="AH213" s="14"/>
      <c r="AI213" s="77"/>
      <c r="AJ213" s="77"/>
      <c r="AK213" s="77"/>
      <c r="AL213" s="68"/>
      <c r="AM213" s="68"/>
      <c r="AN213" s="77"/>
      <c r="AO213" s="14"/>
      <c r="AP213" s="14"/>
      <c r="AQ213" s="68"/>
      <c r="AR213" s="14"/>
      <c r="AS213" s="14"/>
      <c r="AT213" s="14"/>
      <c r="AU213" s="14"/>
      <c r="AV213" s="14"/>
      <c r="AW213" s="14"/>
      <c r="AX213" s="14"/>
      <c r="AY213" s="14"/>
      <c r="AZ213" s="14"/>
    </row>
    <row r="214" spans="27:52">
      <c r="AA214" s="77"/>
      <c r="AB214" s="77"/>
      <c r="AC214" s="14"/>
      <c r="AD214" s="14"/>
      <c r="AE214" s="14"/>
      <c r="AF214" s="77"/>
      <c r="AG214" s="14"/>
      <c r="AH214" s="14"/>
      <c r="AI214" s="77"/>
      <c r="AJ214" s="77"/>
      <c r="AK214" s="77"/>
      <c r="AL214" s="68"/>
      <c r="AM214" s="68"/>
      <c r="AN214" s="77"/>
      <c r="AO214" s="14"/>
      <c r="AP214" s="14"/>
      <c r="AQ214" s="68"/>
      <c r="AR214" s="14"/>
      <c r="AS214" s="14"/>
      <c r="AT214" s="14"/>
      <c r="AU214" s="14"/>
      <c r="AV214" s="14"/>
      <c r="AW214" s="14"/>
      <c r="AX214" s="14"/>
      <c r="AY214" s="14"/>
      <c r="AZ214" s="14"/>
    </row>
    <row r="215" spans="27:52">
      <c r="AA215" s="77"/>
      <c r="AB215" s="77"/>
      <c r="AC215" s="14"/>
      <c r="AD215" s="14"/>
      <c r="AE215" s="14"/>
      <c r="AF215" s="77"/>
      <c r="AG215" s="14"/>
      <c r="AH215" s="14"/>
      <c r="AI215" s="77"/>
      <c r="AJ215" s="77"/>
      <c r="AK215" s="77"/>
      <c r="AL215" s="68"/>
      <c r="AM215" s="68"/>
      <c r="AN215" s="77"/>
      <c r="AO215" s="14"/>
      <c r="AP215" s="14"/>
      <c r="AQ215" s="68"/>
      <c r="AR215" s="14"/>
      <c r="AS215" s="14"/>
      <c r="AT215" s="14"/>
      <c r="AU215" s="14"/>
      <c r="AV215" s="14"/>
      <c r="AW215" s="14"/>
      <c r="AX215" s="14"/>
      <c r="AY215" s="14"/>
      <c r="AZ215" s="14"/>
    </row>
    <row r="216" spans="27:52">
      <c r="AA216" s="77"/>
      <c r="AB216" s="77"/>
      <c r="AC216" s="14"/>
      <c r="AD216" s="14"/>
      <c r="AE216" s="14"/>
      <c r="AF216" s="77"/>
      <c r="AG216" s="14"/>
      <c r="AH216" s="14"/>
      <c r="AI216" s="77"/>
      <c r="AJ216" s="77"/>
      <c r="AK216" s="77"/>
      <c r="AL216" s="68"/>
      <c r="AM216" s="68"/>
      <c r="AN216" s="77"/>
      <c r="AO216" s="14"/>
      <c r="AP216" s="14"/>
      <c r="AQ216" s="68"/>
      <c r="AR216" s="14"/>
      <c r="AS216" s="14"/>
      <c r="AT216" s="14"/>
      <c r="AU216" s="14"/>
      <c r="AV216" s="14"/>
      <c r="AW216" s="14"/>
      <c r="AX216" s="14"/>
      <c r="AY216" s="14"/>
      <c r="AZ216" s="14"/>
    </row>
    <row r="217" spans="27:52">
      <c r="AA217" s="77"/>
      <c r="AB217" s="77"/>
      <c r="AC217" s="14"/>
      <c r="AD217" s="14"/>
      <c r="AE217" s="14"/>
      <c r="AF217" s="77"/>
      <c r="AG217" s="14"/>
      <c r="AH217" s="14"/>
      <c r="AI217" s="77"/>
      <c r="AJ217" s="77"/>
      <c r="AK217" s="77"/>
      <c r="AL217" s="68"/>
      <c r="AM217" s="68"/>
      <c r="AN217" s="77"/>
      <c r="AO217" s="14"/>
      <c r="AP217" s="14"/>
      <c r="AQ217" s="68"/>
      <c r="AR217" s="14"/>
      <c r="AS217" s="14"/>
      <c r="AT217" s="14"/>
      <c r="AU217" s="14"/>
      <c r="AV217" s="14"/>
      <c r="AW217" s="14"/>
      <c r="AX217" s="14"/>
      <c r="AY217" s="14"/>
      <c r="AZ217" s="14"/>
    </row>
    <row r="218" spans="27:52">
      <c r="AA218" s="77"/>
      <c r="AB218" s="77"/>
      <c r="AC218" s="14"/>
      <c r="AD218" s="14"/>
      <c r="AE218" s="14"/>
      <c r="AF218" s="77"/>
      <c r="AG218" s="14"/>
      <c r="AH218" s="14"/>
      <c r="AI218" s="77"/>
      <c r="AJ218" s="77"/>
      <c r="AK218" s="77"/>
      <c r="AL218" s="68"/>
      <c r="AM218" s="68"/>
      <c r="AN218" s="77"/>
      <c r="AO218" s="14"/>
      <c r="AP218" s="14"/>
      <c r="AQ218" s="68"/>
      <c r="AR218" s="14"/>
      <c r="AS218" s="14"/>
      <c r="AT218" s="14"/>
      <c r="AU218" s="14"/>
      <c r="AV218" s="14"/>
      <c r="AW218" s="14"/>
      <c r="AX218" s="14"/>
      <c r="AY218" s="14"/>
      <c r="AZ218" s="14"/>
    </row>
    <row r="219" spans="27:52">
      <c r="AA219" s="77"/>
      <c r="AB219" s="77"/>
      <c r="AC219" s="14"/>
      <c r="AD219" s="14"/>
      <c r="AE219" s="14"/>
      <c r="AF219" s="77"/>
      <c r="AG219" s="14"/>
      <c r="AH219" s="14"/>
      <c r="AI219" s="77"/>
      <c r="AJ219" s="77"/>
      <c r="AK219" s="77"/>
      <c r="AL219" s="68"/>
      <c r="AM219" s="68"/>
      <c r="AN219" s="77"/>
      <c r="AO219" s="14"/>
      <c r="AP219" s="14"/>
      <c r="AQ219" s="68"/>
      <c r="AR219" s="14"/>
      <c r="AS219" s="14"/>
      <c r="AT219" s="14"/>
      <c r="AU219" s="14"/>
      <c r="AV219" s="14"/>
      <c r="AW219" s="14"/>
      <c r="AX219" s="14"/>
      <c r="AY219" s="14"/>
      <c r="AZ219" s="14"/>
    </row>
    <row r="220" spans="27:52">
      <c r="AA220" s="77"/>
      <c r="AB220" s="77"/>
      <c r="AC220" s="14"/>
      <c r="AD220" s="14"/>
      <c r="AE220" s="14"/>
      <c r="AF220" s="77"/>
      <c r="AG220" s="14"/>
      <c r="AH220" s="14"/>
      <c r="AI220" s="77"/>
      <c r="AJ220" s="77"/>
      <c r="AK220" s="77"/>
      <c r="AL220" s="68"/>
      <c r="AM220" s="68"/>
      <c r="AN220" s="77"/>
      <c r="AO220" s="14"/>
      <c r="AP220" s="14"/>
      <c r="AQ220" s="68"/>
      <c r="AR220" s="14"/>
      <c r="AS220" s="14"/>
      <c r="AT220" s="14"/>
      <c r="AU220" s="14"/>
      <c r="AV220" s="14"/>
      <c r="AW220" s="14"/>
      <c r="AX220" s="14"/>
      <c r="AY220" s="14"/>
      <c r="AZ220" s="14"/>
    </row>
    <row r="221" spans="27:52">
      <c r="AA221" s="77"/>
      <c r="AB221" s="77"/>
      <c r="AC221" s="14"/>
      <c r="AD221" s="14"/>
      <c r="AE221" s="14"/>
      <c r="AF221" s="77"/>
      <c r="AG221" s="14"/>
      <c r="AH221" s="14"/>
      <c r="AI221" s="77"/>
      <c r="AJ221" s="77"/>
      <c r="AK221" s="77"/>
      <c r="AL221" s="68"/>
      <c r="AM221" s="68"/>
      <c r="AN221" s="77"/>
      <c r="AO221" s="14"/>
      <c r="AP221" s="14"/>
      <c r="AQ221" s="68"/>
      <c r="AR221" s="14"/>
      <c r="AS221" s="14"/>
      <c r="AT221" s="14"/>
      <c r="AU221" s="14"/>
      <c r="AV221" s="14"/>
      <c r="AW221" s="14"/>
      <c r="AX221" s="14"/>
      <c r="AY221" s="14"/>
      <c r="AZ221" s="14"/>
    </row>
    <row r="222" spans="27:52">
      <c r="AA222" s="77"/>
      <c r="AB222" s="77"/>
      <c r="AC222" s="14"/>
      <c r="AD222" s="14"/>
      <c r="AE222" s="14"/>
      <c r="AF222" s="77"/>
      <c r="AG222" s="14"/>
      <c r="AH222" s="14"/>
      <c r="AI222" s="77"/>
      <c r="AJ222" s="77"/>
      <c r="AK222" s="77"/>
      <c r="AL222" s="68"/>
      <c r="AM222" s="68"/>
      <c r="AN222" s="77"/>
      <c r="AO222" s="14"/>
      <c r="AP222" s="14"/>
      <c r="AQ222" s="68"/>
      <c r="AR222" s="14"/>
      <c r="AS222" s="14"/>
      <c r="AT222" s="14"/>
      <c r="AU222" s="14"/>
      <c r="AV222" s="14"/>
      <c r="AW222" s="14"/>
      <c r="AX222" s="14"/>
      <c r="AY222" s="14"/>
      <c r="AZ222" s="14"/>
    </row>
    <row r="223" spans="27:52">
      <c r="AA223" s="77"/>
      <c r="AB223" s="77"/>
      <c r="AC223" s="14"/>
      <c r="AD223" s="14"/>
      <c r="AE223" s="14"/>
      <c r="AF223" s="77"/>
      <c r="AG223" s="14"/>
      <c r="AH223" s="14"/>
      <c r="AI223" s="77"/>
      <c r="AJ223" s="77"/>
      <c r="AK223" s="77"/>
      <c r="AL223" s="68"/>
      <c r="AM223" s="68"/>
      <c r="AN223" s="77"/>
      <c r="AO223" s="14"/>
      <c r="AP223" s="14"/>
      <c r="AQ223" s="68"/>
      <c r="AR223" s="14"/>
      <c r="AS223" s="14"/>
      <c r="AT223" s="14"/>
      <c r="AU223" s="14"/>
      <c r="AV223" s="14"/>
      <c r="AW223" s="14"/>
      <c r="AX223" s="14"/>
      <c r="AY223" s="14"/>
      <c r="AZ223" s="14"/>
    </row>
    <row r="224" spans="27:52">
      <c r="AA224" s="77"/>
      <c r="AB224" s="77"/>
      <c r="AC224" s="14"/>
      <c r="AD224" s="14"/>
      <c r="AE224" s="14"/>
      <c r="AF224" s="77"/>
      <c r="AG224" s="14"/>
      <c r="AH224" s="14"/>
      <c r="AI224" s="77"/>
      <c r="AJ224" s="77"/>
      <c r="AK224" s="77"/>
      <c r="AL224" s="68"/>
      <c r="AM224" s="68"/>
      <c r="AN224" s="77"/>
      <c r="AO224" s="14"/>
      <c r="AP224" s="14"/>
      <c r="AQ224" s="68"/>
      <c r="AR224" s="14"/>
      <c r="AS224" s="14"/>
      <c r="AT224" s="14"/>
      <c r="AU224" s="14"/>
      <c r="AV224" s="14"/>
      <c r="AW224" s="14"/>
      <c r="AX224" s="14"/>
      <c r="AY224" s="14"/>
      <c r="AZ224" s="14"/>
    </row>
    <row r="225" spans="27:52">
      <c r="AA225" s="77"/>
      <c r="AB225" s="77"/>
      <c r="AC225" s="14"/>
      <c r="AD225" s="14"/>
      <c r="AE225" s="14"/>
      <c r="AF225" s="77"/>
      <c r="AG225" s="14"/>
      <c r="AH225" s="14"/>
      <c r="AI225" s="77"/>
      <c r="AJ225" s="77"/>
      <c r="AK225" s="77"/>
      <c r="AL225" s="68"/>
      <c r="AM225" s="68"/>
      <c r="AN225" s="77"/>
      <c r="AO225" s="14"/>
      <c r="AP225" s="14"/>
      <c r="AQ225" s="68"/>
      <c r="AR225" s="14"/>
      <c r="AS225" s="14"/>
      <c r="AT225" s="14"/>
      <c r="AU225" s="14"/>
      <c r="AV225" s="14"/>
      <c r="AW225" s="14"/>
      <c r="AX225" s="14"/>
      <c r="AY225" s="14"/>
      <c r="AZ225" s="14"/>
    </row>
    <row r="226" spans="27:52">
      <c r="AA226" s="77"/>
      <c r="AB226" s="77"/>
      <c r="AC226" s="14"/>
      <c r="AD226" s="14"/>
      <c r="AE226" s="14"/>
      <c r="AF226" s="77"/>
      <c r="AG226" s="14"/>
      <c r="AH226" s="14"/>
      <c r="AI226" s="77"/>
      <c r="AJ226" s="77"/>
      <c r="AK226" s="77"/>
      <c r="AL226" s="68"/>
      <c r="AM226" s="68"/>
      <c r="AN226" s="77"/>
      <c r="AO226" s="14"/>
      <c r="AP226" s="14"/>
      <c r="AQ226" s="68"/>
      <c r="AR226" s="14"/>
      <c r="AS226" s="14"/>
      <c r="AT226" s="14"/>
      <c r="AU226" s="14"/>
      <c r="AV226" s="14"/>
      <c r="AW226" s="14"/>
      <c r="AX226" s="14"/>
      <c r="AY226" s="14"/>
      <c r="AZ226" s="14"/>
    </row>
    <row r="227" spans="27:52">
      <c r="AA227" s="77"/>
      <c r="AB227" s="77"/>
      <c r="AC227" s="14"/>
      <c r="AD227" s="14"/>
      <c r="AE227" s="14"/>
      <c r="AF227" s="77"/>
      <c r="AG227" s="14"/>
      <c r="AH227" s="14"/>
      <c r="AI227" s="77"/>
      <c r="AJ227" s="77"/>
      <c r="AK227" s="77"/>
      <c r="AL227" s="68"/>
      <c r="AM227" s="68"/>
      <c r="AN227" s="77"/>
      <c r="AO227" s="14"/>
      <c r="AP227" s="14"/>
      <c r="AQ227" s="68"/>
      <c r="AR227" s="14"/>
      <c r="AS227" s="14"/>
      <c r="AT227" s="14"/>
      <c r="AU227" s="14"/>
      <c r="AV227" s="14"/>
      <c r="AW227" s="14"/>
      <c r="AX227" s="14"/>
      <c r="AY227" s="14"/>
      <c r="AZ227" s="14"/>
    </row>
    <row r="228" spans="27:52">
      <c r="AA228" s="77"/>
      <c r="AB228" s="77"/>
      <c r="AC228" s="14"/>
      <c r="AD228" s="14"/>
      <c r="AE228" s="14"/>
      <c r="AF228" s="77"/>
      <c r="AG228" s="14"/>
      <c r="AH228" s="14"/>
      <c r="AI228" s="77"/>
      <c r="AJ228" s="77"/>
      <c r="AK228" s="77"/>
      <c r="AL228" s="68"/>
      <c r="AM228" s="68"/>
      <c r="AN228" s="77"/>
      <c r="AO228" s="14"/>
      <c r="AP228" s="14"/>
      <c r="AQ228" s="68"/>
      <c r="AR228" s="14"/>
      <c r="AS228" s="14"/>
      <c r="AT228" s="14"/>
      <c r="AU228" s="14"/>
      <c r="AV228" s="14"/>
      <c r="AW228" s="14"/>
      <c r="AX228" s="14"/>
      <c r="AY228" s="14"/>
      <c r="AZ228" s="14"/>
    </row>
    <row r="229" spans="27:52">
      <c r="AA229" s="77"/>
      <c r="AB229" s="77"/>
      <c r="AC229" s="14"/>
      <c r="AD229" s="14"/>
      <c r="AE229" s="14"/>
      <c r="AF229" s="77"/>
      <c r="AG229" s="14"/>
      <c r="AH229" s="14"/>
      <c r="AI229" s="77"/>
      <c r="AJ229" s="77"/>
      <c r="AK229" s="77"/>
      <c r="AL229" s="68"/>
      <c r="AM229" s="68"/>
      <c r="AN229" s="77"/>
      <c r="AO229" s="14"/>
      <c r="AP229" s="14"/>
      <c r="AQ229" s="68"/>
      <c r="AR229" s="14"/>
      <c r="AS229" s="14"/>
      <c r="AT229" s="14"/>
      <c r="AU229" s="14"/>
      <c r="AV229" s="14"/>
      <c r="AW229" s="14"/>
      <c r="AX229" s="14"/>
      <c r="AY229" s="14"/>
      <c r="AZ229" s="14"/>
    </row>
    <row r="230" spans="27:52">
      <c r="AA230" s="77"/>
      <c r="AB230" s="77"/>
      <c r="AC230" s="14"/>
      <c r="AD230" s="14"/>
      <c r="AE230" s="14"/>
      <c r="AF230" s="77"/>
      <c r="AG230" s="14"/>
      <c r="AH230" s="14"/>
      <c r="AI230" s="77"/>
      <c r="AJ230" s="77"/>
      <c r="AK230" s="77"/>
      <c r="AL230" s="68"/>
      <c r="AM230" s="68"/>
      <c r="AN230" s="77"/>
      <c r="AO230" s="14"/>
      <c r="AP230" s="14"/>
      <c r="AQ230" s="68"/>
      <c r="AR230" s="14"/>
      <c r="AS230" s="14"/>
      <c r="AT230" s="14"/>
      <c r="AU230" s="14"/>
      <c r="AV230" s="14"/>
      <c r="AW230" s="14"/>
      <c r="AX230" s="14"/>
      <c r="AY230" s="14"/>
      <c r="AZ230" s="14"/>
    </row>
    <row r="231" spans="27:52">
      <c r="AA231" s="77"/>
      <c r="AB231" s="77"/>
      <c r="AC231" s="14"/>
      <c r="AD231" s="14"/>
      <c r="AE231" s="14"/>
      <c r="AF231" s="77"/>
      <c r="AG231" s="14"/>
      <c r="AH231" s="14"/>
      <c r="AI231" s="77"/>
      <c r="AJ231" s="77"/>
      <c r="AK231" s="77"/>
      <c r="AL231" s="68"/>
      <c r="AM231" s="68"/>
      <c r="AN231" s="77"/>
      <c r="AO231" s="14"/>
      <c r="AP231" s="14"/>
      <c r="AQ231" s="68"/>
      <c r="AR231" s="14"/>
      <c r="AS231" s="14"/>
      <c r="AT231" s="14"/>
      <c r="AU231" s="14"/>
      <c r="AV231" s="14"/>
      <c r="AW231" s="14"/>
      <c r="AX231" s="14"/>
      <c r="AY231" s="14"/>
      <c r="AZ231" s="14"/>
    </row>
    <row r="232" spans="27:52">
      <c r="AA232" s="77"/>
      <c r="AB232" s="77"/>
      <c r="AC232" s="14"/>
      <c r="AD232" s="14"/>
      <c r="AE232" s="14"/>
      <c r="AF232" s="77"/>
      <c r="AG232" s="14"/>
      <c r="AH232" s="14"/>
      <c r="AI232" s="77"/>
      <c r="AJ232" s="77"/>
      <c r="AK232" s="77"/>
      <c r="AL232" s="68"/>
      <c r="AM232" s="68"/>
      <c r="AN232" s="77"/>
      <c r="AO232" s="14"/>
      <c r="AP232" s="14"/>
      <c r="AQ232" s="68"/>
      <c r="AR232" s="14"/>
      <c r="AS232" s="14"/>
      <c r="AT232" s="14"/>
      <c r="AU232" s="14"/>
      <c r="AV232" s="14"/>
      <c r="AW232" s="14"/>
      <c r="AX232" s="14"/>
      <c r="AY232" s="14"/>
      <c r="AZ232" s="14"/>
    </row>
    <row r="233" spans="27:52">
      <c r="AA233" s="77"/>
      <c r="AB233" s="77"/>
      <c r="AC233" s="14"/>
      <c r="AD233" s="14"/>
      <c r="AE233" s="14"/>
      <c r="AF233" s="77"/>
      <c r="AG233" s="14"/>
      <c r="AH233" s="14"/>
      <c r="AI233" s="77"/>
      <c r="AJ233" s="77"/>
      <c r="AK233" s="77"/>
      <c r="AL233" s="68"/>
      <c r="AM233" s="68"/>
      <c r="AN233" s="77"/>
      <c r="AO233" s="14"/>
      <c r="AP233" s="14"/>
      <c r="AQ233" s="68"/>
      <c r="AR233" s="14"/>
      <c r="AS233" s="14"/>
      <c r="AT233" s="14"/>
      <c r="AU233" s="14"/>
      <c r="AV233" s="14"/>
      <c r="AW233" s="14"/>
      <c r="AX233" s="14"/>
      <c r="AY233" s="14"/>
      <c r="AZ233" s="14"/>
    </row>
    <row r="234" spans="27:52">
      <c r="AA234" s="77"/>
      <c r="AB234" s="77"/>
      <c r="AC234" s="14"/>
      <c r="AD234" s="14"/>
      <c r="AE234" s="14"/>
      <c r="AF234" s="77"/>
      <c r="AG234" s="14"/>
      <c r="AH234" s="14"/>
      <c r="AI234" s="77"/>
      <c r="AJ234" s="77"/>
      <c r="AK234" s="77"/>
      <c r="AL234" s="68"/>
      <c r="AM234" s="68"/>
      <c r="AN234" s="77"/>
      <c r="AO234" s="14"/>
      <c r="AP234" s="14"/>
      <c r="AQ234" s="68"/>
      <c r="AR234" s="14"/>
      <c r="AS234" s="14"/>
      <c r="AT234" s="14"/>
      <c r="AU234" s="14"/>
      <c r="AV234" s="14"/>
      <c r="AW234" s="14"/>
      <c r="AX234" s="14"/>
      <c r="AY234" s="14"/>
      <c r="AZ234" s="14"/>
    </row>
    <row r="235" spans="27:52">
      <c r="AA235" s="77"/>
      <c r="AB235" s="77"/>
      <c r="AC235" s="14"/>
      <c r="AD235" s="14"/>
      <c r="AE235" s="14"/>
      <c r="AF235" s="77"/>
      <c r="AG235" s="14"/>
      <c r="AH235" s="14"/>
      <c r="AI235" s="77"/>
      <c r="AJ235" s="77"/>
      <c r="AK235" s="77"/>
      <c r="AL235" s="68"/>
      <c r="AM235" s="68"/>
      <c r="AN235" s="77"/>
      <c r="AO235" s="14"/>
      <c r="AP235" s="14"/>
      <c r="AQ235" s="68"/>
      <c r="AR235" s="14"/>
      <c r="AS235" s="14"/>
      <c r="AT235" s="14"/>
      <c r="AU235" s="14"/>
      <c r="AV235" s="14"/>
      <c r="AW235" s="14"/>
      <c r="AX235" s="14"/>
      <c r="AY235" s="14"/>
      <c r="AZ235" s="14"/>
    </row>
    <row r="236" spans="27:52">
      <c r="AA236" s="77"/>
      <c r="AB236" s="77"/>
      <c r="AC236" s="14"/>
      <c r="AD236" s="14"/>
      <c r="AE236" s="14"/>
      <c r="AF236" s="77"/>
      <c r="AG236" s="14"/>
      <c r="AH236" s="14"/>
      <c r="AI236" s="77"/>
      <c r="AJ236" s="77"/>
      <c r="AK236" s="77"/>
      <c r="AL236" s="68"/>
      <c r="AM236" s="68"/>
      <c r="AN236" s="77"/>
      <c r="AO236" s="14"/>
      <c r="AP236" s="14"/>
      <c r="AQ236" s="68"/>
      <c r="AR236" s="14"/>
      <c r="AS236" s="14"/>
      <c r="AT236" s="14"/>
      <c r="AU236" s="14"/>
      <c r="AV236" s="14"/>
      <c r="AW236" s="14"/>
      <c r="AX236" s="14"/>
      <c r="AY236" s="14"/>
      <c r="AZ236" s="14"/>
    </row>
    <row r="237" spans="27:52">
      <c r="AA237" s="77"/>
      <c r="AB237" s="77"/>
      <c r="AC237" s="14"/>
      <c r="AD237" s="14"/>
      <c r="AE237" s="14"/>
      <c r="AF237" s="77"/>
      <c r="AG237" s="14"/>
      <c r="AH237" s="14"/>
      <c r="AI237" s="77"/>
      <c r="AJ237" s="77"/>
      <c r="AK237" s="77"/>
      <c r="AL237" s="68"/>
      <c r="AM237" s="68"/>
      <c r="AN237" s="77"/>
      <c r="AO237" s="14"/>
      <c r="AP237" s="14"/>
      <c r="AQ237" s="68"/>
      <c r="AR237" s="14"/>
      <c r="AS237" s="14"/>
      <c r="AT237" s="14"/>
      <c r="AU237" s="14"/>
      <c r="AV237" s="14"/>
      <c r="AW237" s="14"/>
      <c r="AX237" s="14"/>
      <c r="AY237" s="14"/>
      <c r="AZ237" s="14"/>
    </row>
    <row r="238" spans="27:52">
      <c r="AA238" s="77"/>
      <c r="AB238" s="77"/>
      <c r="AC238" s="14"/>
      <c r="AD238" s="14"/>
      <c r="AE238" s="14"/>
      <c r="AF238" s="77"/>
      <c r="AG238" s="14"/>
      <c r="AH238" s="14"/>
      <c r="AI238" s="77"/>
      <c r="AJ238" s="77"/>
      <c r="AK238" s="77"/>
      <c r="AL238" s="68"/>
      <c r="AM238" s="68"/>
      <c r="AN238" s="77"/>
      <c r="AO238" s="14"/>
      <c r="AP238" s="14"/>
      <c r="AQ238" s="68"/>
      <c r="AR238" s="14"/>
      <c r="AS238" s="14"/>
      <c r="AT238" s="14"/>
      <c r="AU238" s="14"/>
      <c r="AV238" s="14"/>
      <c r="AW238" s="14"/>
      <c r="AX238" s="14"/>
      <c r="AY238" s="14"/>
      <c r="AZ238" s="14"/>
    </row>
    <row r="239" spans="27:52">
      <c r="AA239" s="77"/>
      <c r="AB239" s="77"/>
      <c r="AC239" s="14"/>
      <c r="AD239" s="14"/>
      <c r="AE239" s="14"/>
      <c r="AF239" s="77"/>
      <c r="AG239" s="14"/>
      <c r="AH239" s="14"/>
      <c r="AI239" s="77"/>
      <c r="AJ239" s="77"/>
      <c r="AK239" s="77"/>
      <c r="AL239" s="68"/>
      <c r="AM239" s="68"/>
      <c r="AN239" s="77"/>
      <c r="AO239" s="14"/>
      <c r="AP239" s="14"/>
      <c r="AQ239" s="68"/>
      <c r="AR239" s="14"/>
      <c r="AS239" s="14"/>
      <c r="AT239" s="14"/>
      <c r="AU239" s="14"/>
      <c r="AV239" s="14"/>
      <c r="AW239" s="14"/>
      <c r="AX239" s="14"/>
      <c r="AY239" s="14"/>
      <c r="AZ239" s="14"/>
    </row>
    <row r="240" spans="27:52">
      <c r="AA240" s="77"/>
      <c r="AB240" s="77"/>
      <c r="AC240" s="14"/>
      <c r="AD240" s="14"/>
      <c r="AE240" s="14"/>
      <c r="AF240" s="77"/>
      <c r="AG240" s="14"/>
      <c r="AH240" s="14"/>
      <c r="AI240" s="77"/>
      <c r="AJ240" s="77"/>
      <c r="AK240" s="77"/>
      <c r="AL240" s="68"/>
      <c r="AM240" s="68"/>
      <c r="AN240" s="77"/>
      <c r="AO240" s="14"/>
      <c r="AP240" s="14"/>
      <c r="AQ240" s="68"/>
      <c r="AR240" s="14"/>
      <c r="AS240" s="14"/>
      <c r="AT240" s="14"/>
      <c r="AU240" s="14"/>
      <c r="AV240" s="14"/>
      <c r="AW240" s="14"/>
      <c r="AX240" s="14"/>
      <c r="AY240" s="14"/>
      <c r="AZ240" s="14"/>
    </row>
    <row r="241" spans="27:52">
      <c r="AA241" s="77"/>
      <c r="AB241" s="77"/>
      <c r="AC241" s="14"/>
      <c r="AD241" s="14"/>
      <c r="AE241" s="14"/>
      <c r="AF241" s="77"/>
      <c r="AG241" s="14"/>
      <c r="AH241" s="14"/>
      <c r="AI241" s="77"/>
      <c r="AJ241" s="77"/>
      <c r="AK241" s="77"/>
      <c r="AL241" s="68"/>
      <c r="AM241" s="68"/>
      <c r="AN241" s="77"/>
      <c r="AO241" s="14"/>
      <c r="AP241" s="14"/>
      <c r="AQ241" s="68"/>
      <c r="AR241" s="14"/>
      <c r="AS241" s="14"/>
      <c r="AT241" s="14"/>
      <c r="AU241" s="14"/>
      <c r="AV241" s="14"/>
      <c r="AW241" s="14"/>
      <c r="AX241" s="14"/>
      <c r="AY241" s="14"/>
      <c r="AZ241" s="14"/>
    </row>
    <row r="242" spans="27:52">
      <c r="AA242" s="77"/>
      <c r="AB242" s="77"/>
      <c r="AC242" s="14"/>
      <c r="AD242" s="14"/>
      <c r="AE242" s="14"/>
      <c r="AF242" s="77"/>
      <c r="AG242" s="14"/>
      <c r="AH242" s="14"/>
      <c r="AI242" s="77"/>
      <c r="AJ242" s="77"/>
      <c r="AK242" s="77"/>
      <c r="AL242" s="68"/>
      <c r="AM242" s="68"/>
      <c r="AN242" s="77"/>
      <c r="AO242" s="14"/>
      <c r="AP242" s="14"/>
      <c r="AQ242" s="68"/>
      <c r="AR242" s="14"/>
      <c r="AS242" s="14"/>
      <c r="AT242" s="14"/>
      <c r="AU242" s="14"/>
      <c r="AV242" s="14"/>
      <c r="AW242" s="14"/>
      <c r="AX242" s="14"/>
      <c r="AY242" s="14"/>
      <c r="AZ242" s="14"/>
    </row>
    <row r="243" spans="27:52">
      <c r="AA243" s="77"/>
      <c r="AB243" s="77"/>
      <c r="AC243" s="14"/>
      <c r="AD243" s="14"/>
      <c r="AE243" s="14"/>
      <c r="AF243" s="77"/>
      <c r="AG243" s="14"/>
      <c r="AH243" s="14"/>
      <c r="AI243" s="77"/>
      <c r="AJ243" s="77"/>
      <c r="AK243" s="77"/>
      <c r="AL243" s="68"/>
      <c r="AM243" s="68"/>
      <c r="AN243" s="77"/>
      <c r="AO243" s="14"/>
      <c r="AP243" s="14"/>
      <c r="AQ243" s="68"/>
      <c r="AR243" s="14"/>
      <c r="AS243" s="14"/>
      <c r="AT243" s="14"/>
      <c r="AU243" s="14"/>
      <c r="AV243" s="14"/>
      <c r="AW243" s="14"/>
      <c r="AX243" s="14"/>
      <c r="AY243" s="14"/>
      <c r="AZ243" s="14"/>
    </row>
    <row r="244" spans="27:52">
      <c r="AA244" s="77"/>
      <c r="AB244" s="77"/>
      <c r="AC244" s="14"/>
      <c r="AD244" s="14"/>
      <c r="AE244" s="14"/>
      <c r="AF244" s="77"/>
      <c r="AG244" s="14"/>
      <c r="AH244" s="14"/>
      <c r="AI244" s="77"/>
      <c r="AJ244" s="77"/>
      <c r="AK244" s="77"/>
      <c r="AL244" s="68"/>
      <c r="AM244" s="68"/>
      <c r="AN244" s="77"/>
      <c r="AO244" s="14"/>
      <c r="AP244" s="14"/>
      <c r="AQ244" s="68"/>
      <c r="AR244" s="14"/>
      <c r="AS244" s="14"/>
      <c r="AT244" s="14"/>
      <c r="AU244" s="14"/>
      <c r="AV244" s="14"/>
      <c r="AW244" s="14"/>
      <c r="AX244" s="14"/>
      <c r="AY244" s="14"/>
      <c r="AZ244" s="14"/>
    </row>
    <row r="245" spans="27:52">
      <c r="AA245" s="77"/>
      <c r="AB245" s="77"/>
      <c r="AC245" s="14"/>
      <c r="AD245" s="14"/>
      <c r="AE245" s="14"/>
      <c r="AF245" s="77"/>
      <c r="AG245" s="14"/>
      <c r="AH245" s="14"/>
      <c r="AI245" s="77"/>
      <c r="AJ245" s="77"/>
      <c r="AK245" s="77"/>
      <c r="AL245" s="68"/>
      <c r="AM245" s="68"/>
      <c r="AN245" s="77"/>
      <c r="AO245" s="14"/>
      <c r="AP245" s="14"/>
      <c r="AQ245" s="68"/>
      <c r="AR245" s="14"/>
      <c r="AS245" s="14"/>
      <c r="AT245" s="14"/>
      <c r="AU245" s="14"/>
      <c r="AV245" s="14"/>
      <c r="AW245" s="14"/>
      <c r="AX245" s="14"/>
      <c r="AY245" s="14"/>
      <c r="AZ245" s="14"/>
    </row>
    <row r="246" spans="27:52">
      <c r="AA246" s="77"/>
      <c r="AB246" s="77"/>
      <c r="AC246" s="14"/>
      <c r="AD246" s="14"/>
      <c r="AE246" s="14"/>
      <c r="AF246" s="77"/>
      <c r="AG246" s="14"/>
      <c r="AH246" s="14"/>
      <c r="AI246" s="77"/>
      <c r="AJ246" s="77"/>
      <c r="AK246" s="77"/>
      <c r="AL246" s="68"/>
      <c r="AM246" s="68"/>
      <c r="AN246" s="77"/>
      <c r="AO246" s="14"/>
      <c r="AP246" s="14"/>
      <c r="AQ246" s="68"/>
      <c r="AR246" s="14"/>
      <c r="AS246" s="14"/>
      <c r="AT246" s="14"/>
      <c r="AU246" s="14"/>
      <c r="AV246" s="14"/>
      <c r="AW246" s="14"/>
      <c r="AX246" s="14"/>
      <c r="AY246" s="14"/>
      <c r="AZ246" s="14"/>
    </row>
    <row r="247" spans="27:52">
      <c r="AA247" s="77"/>
      <c r="AB247" s="77"/>
      <c r="AC247" s="14"/>
      <c r="AD247" s="14"/>
      <c r="AE247" s="14"/>
      <c r="AF247" s="77"/>
      <c r="AG247" s="14"/>
      <c r="AH247" s="14"/>
      <c r="AI247" s="77"/>
      <c r="AJ247" s="77"/>
      <c r="AK247" s="77"/>
      <c r="AL247" s="68"/>
      <c r="AM247" s="68"/>
      <c r="AN247" s="77"/>
      <c r="AO247" s="14"/>
      <c r="AP247" s="14"/>
      <c r="AQ247" s="68"/>
      <c r="AR247" s="14"/>
      <c r="AS247" s="14"/>
      <c r="AT247" s="14"/>
      <c r="AU247" s="14"/>
      <c r="AV247" s="14"/>
      <c r="AW247" s="14"/>
      <c r="AX247" s="14"/>
      <c r="AY247" s="14"/>
      <c r="AZ247" s="14"/>
    </row>
    <row r="248" spans="27:52">
      <c r="AA248" s="77"/>
      <c r="AB248" s="77"/>
      <c r="AC248" s="14"/>
      <c r="AD248" s="14"/>
      <c r="AE248" s="14"/>
      <c r="AF248" s="77"/>
      <c r="AG248" s="14"/>
      <c r="AH248" s="14"/>
      <c r="AI248" s="77"/>
      <c r="AJ248" s="77"/>
      <c r="AK248" s="77"/>
      <c r="AL248" s="68"/>
      <c r="AM248" s="68"/>
      <c r="AN248" s="77"/>
      <c r="AO248" s="14"/>
      <c r="AP248" s="14"/>
      <c r="AQ248" s="68"/>
      <c r="AR248" s="14"/>
      <c r="AS248" s="14"/>
      <c r="AT248" s="14"/>
      <c r="AU248" s="14"/>
      <c r="AV248" s="14"/>
      <c r="AW248" s="14"/>
      <c r="AX248" s="14"/>
      <c r="AY248" s="14"/>
      <c r="AZ248" s="14"/>
    </row>
    <row r="249" spans="27:52">
      <c r="AA249" s="77"/>
      <c r="AB249" s="77"/>
      <c r="AC249" s="14"/>
      <c r="AD249" s="14"/>
      <c r="AE249" s="14"/>
      <c r="AF249" s="77"/>
      <c r="AG249" s="14"/>
      <c r="AH249" s="14"/>
      <c r="AI249" s="77"/>
      <c r="AJ249" s="77"/>
      <c r="AK249" s="77"/>
      <c r="AL249" s="68"/>
      <c r="AM249" s="68"/>
      <c r="AN249" s="77"/>
      <c r="AO249" s="14"/>
      <c r="AP249" s="14"/>
      <c r="AQ249" s="68"/>
      <c r="AR249" s="14"/>
      <c r="AS249" s="14"/>
      <c r="AT249" s="14"/>
      <c r="AU249" s="14"/>
      <c r="AV249" s="14"/>
      <c r="AW249" s="14"/>
      <c r="AX249" s="14"/>
      <c r="AY249" s="14"/>
      <c r="AZ249" s="14"/>
    </row>
    <row r="250" spans="27:52">
      <c r="AA250" s="77"/>
      <c r="AB250" s="77"/>
      <c r="AC250" s="14"/>
      <c r="AD250" s="14"/>
      <c r="AE250" s="14"/>
      <c r="AF250" s="77"/>
      <c r="AG250" s="14"/>
      <c r="AH250" s="14"/>
      <c r="AI250" s="77"/>
      <c r="AJ250" s="77"/>
      <c r="AK250" s="77"/>
      <c r="AL250" s="68"/>
      <c r="AM250" s="68"/>
      <c r="AN250" s="77"/>
      <c r="AO250" s="14"/>
      <c r="AP250" s="14"/>
      <c r="AQ250" s="68"/>
      <c r="AR250" s="14"/>
      <c r="AS250" s="14"/>
      <c r="AT250" s="14"/>
      <c r="AU250" s="14"/>
      <c r="AV250" s="14"/>
      <c r="AW250" s="14"/>
      <c r="AX250" s="14"/>
      <c r="AY250" s="14"/>
      <c r="AZ250" s="14"/>
    </row>
    <row r="251" spans="27:52">
      <c r="AA251" s="77"/>
      <c r="AB251" s="77"/>
      <c r="AC251" s="14"/>
      <c r="AD251" s="14"/>
      <c r="AE251" s="14"/>
      <c r="AF251" s="77"/>
      <c r="AG251" s="14"/>
      <c r="AH251" s="14"/>
      <c r="AI251" s="77"/>
      <c r="AJ251" s="77"/>
      <c r="AK251" s="77"/>
      <c r="AL251" s="68"/>
      <c r="AM251" s="68"/>
      <c r="AN251" s="77"/>
      <c r="AO251" s="14"/>
      <c r="AP251" s="14"/>
      <c r="AQ251" s="68"/>
      <c r="AR251" s="14"/>
      <c r="AS251" s="14"/>
      <c r="AT251" s="14"/>
      <c r="AU251" s="14"/>
      <c r="AV251" s="14"/>
      <c r="AW251" s="14"/>
      <c r="AX251" s="14"/>
      <c r="AY251" s="14"/>
      <c r="AZ251" s="14"/>
    </row>
    <row r="252" spans="27:52">
      <c r="AA252" s="77"/>
      <c r="AB252" s="77"/>
      <c r="AC252" s="14"/>
      <c r="AD252" s="14"/>
      <c r="AE252" s="14"/>
      <c r="AF252" s="77"/>
      <c r="AG252" s="14"/>
      <c r="AH252" s="14"/>
      <c r="AI252" s="77"/>
      <c r="AJ252" s="77"/>
      <c r="AK252" s="77"/>
      <c r="AL252" s="68"/>
      <c r="AM252" s="68"/>
      <c r="AN252" s="77"/>
      <c r="AO252" s="14"/>
      <c r="AP252" s="14"/>
      <c r="AQ252" s="68"/>
      <c r="AR252" s="14"/>
      <c r="AS252" s="14"/>
      <c r="AT252" s="14"/>
      <c r="AU252" s="14"/>
      <c r="AV252" s="14"/>
      <c r="AW252" s="14"/>
      <c r="AX252" s="14"/>
      <c r="AY252" s="14"/>
      <c r="AZ252" s="14"/>
    </row>
    <row r="253" spans="27:52">
      <c r="AA253" s="77"/>
      <c r="AB253" s="77"/>
      <c r="AC253" s="14"/>
      <c r="AD253" s="14"/>
      <c r="AE253" s="14"/>
      <c r="AF253" s="77"/>
      <c r="AG253" s="14"/>
      <c r="AH253" s="14"/>
      <c r="AI253" s="77"/>
      <c r="AJ253" s="77"/>
      <c r="AK253" s="77"/>
      <c r="AL253" s="68"/>
      <c r="AM253" s="68"/>
      <c r="AN253" s="77"/>
      <c r="AO253" s="14"/>
      <c r="AP253" s="14"/>
      <c r="AQ253" s="68"/>
      <c r="AR253" s="14"/>
      <c r="AS253" s="14"/>
      <c r="AT253" s="14"/>
      <c r="AU253" s="14"/>
      <c r="AV253" s="14"/>
      <c r="AW253" s="14"/>
      <c r="AX253" s="14"/>
      <c r="AY253" s="14"/>
      <c r="AZ253" s="14"/>
    </row>
    <row r="254" spans="27:52">
      <c r="AA254" s="77"/>
      <c r="AB254" s="77"/>
      <c r="AC254" s="14"/>
      <c r="AD254" s="14"/>
      <c r="AE254" s="14"/>
      <c r="AF254" s="77"/>
      <c r="AG254" s="14"/>
      <c r="AH254" s="14"/>
      <c r="AI254" s="77"/>
      <c r="AJ254" s="77"/>
      <c r="AK254" s="77"/>
      <c r="AL254" s="68"/>
      <c r="AM254" s="68"/>
      <c r="AN254" s="77"/>
      <c r="AO254" s="14"/>
      <c r="AP254" s="14"/>
      <c r="AQ254" s="68"/>
      <c r="AR254" s="14"/>
      <c r="AS254" s="14"/>
      <c r="AT254" s="14"/>
      <c r="AU254" s="14"/>
      <c r="AV254" s="14"/>
      <c r="AW254" s="14"/>
      <c r="AX254" s="14"/>
      <c r="AY254" s="14"/>
      <c r="AZ254" s="14"/>
    </row>
    <row r="255" spans="27:52">
      <c r="AA255" s="77"/>
      <c r="AB255" s="77"/>
      <c r="AC255" s="14"/>
      <c r="AD255" s="14"/>
      <c r="AE255" s="14"/>
      <c r="AF255" s="77"/>
      <c r="AG255" s="14"/>
      <c r="AH255" s="14"/>
      <c r="AI255" s="77"/>
      <c r="AJ255" s="77"/>
      <c r="AK255" s="77"/>
      <c r="AL255" s="68"/>
      <c r="AM255" s="68"/>
      <c r="AN255" s="77"/>
      <c r="AO255" s="14"/>
      <c r="AP255" s="14"/>
      <c r="AQ255" s="68"/>
      <c r="AR255" s="14"/>
      <c r="AS255" s="14"/>
      <c r="AT255" s="14"/>
      <c r="AU255" s="14"/>
      <c r="AV255" s="14"/>
      <c r="AW255" s="14"/>
      <c r="AX255" s="14"/>
      <c r="AY255" s="14"/>
      <c r="AZ255" s="14"/>
    </row>
    <row r="256" spans="27:52">
      <c r="AA256" s="77"/>
      <c r="AB256" s="77"/>
      <c r="AC256" s="14"/>
      <c r="AD256" s="14"/>
      <c r="AE256" s="14"/>
      <c r="AF256" s="77"/>
      <c r="AG256" s="14"/>
      <c r="AH256" s="14"/>
      <c r="AI256" s="77"/>
      <c r="AJ256" s="77"/>
      <c r="AK256" s="77"/>
      <c r="AL256" s="68"/>
      <c r="AM256" s="68"/>
      <c r="AN256" s="77"/>
      <c r="AO256" s="14"/>
      <c r="AP256" s="14"/>
      <c r="AQ256" s="68"/>
      <c r="AR256" s="14"/>
      <c r="AS256" s="14"/>
      <c r="AT256" s="14"/>
      <c r="AU256" s="14"/>
      <c r="AV256" s="14"/>
      <c r="AW256" s="14"/>
      <c r="AX256" s="14"/>
      <c r="AY256" s="14"/>
      <c r="AZ256" s="14"/>
    </row>
    <row r="257" spans="27:52">
      <c r="AA257" s="77"/>
      <c r="AB257" s="77"/>
      <c r="AC257" s="14"/>
      <c r="AD257" s="14"/>
      <c r="AE257" s="14"/>
      <c r="AF257" s="77"/>
      <c r="AG257" s="14"/>
      <c r="AH257" s="14"/>
      <c r="AI257" s="77"/>
      <c r="AJ257" s="77"/>
      <c r="AK257" s="77"/>
      <c r="AL257" s="68"/>
      <c r="AM257" s="68"/>
      <c r="AN257" s="77"/>
      <c r="AO257" s="14"/>
      <c r="AP257" s="14"/>
      <c r="AQ257" s="68"/>
      <c r="AR257" s="14"/>
      <c r="AS257" s="14"/>
      <c r="AT257" s="14"/>
      <c r="AU257" s="14"/>
      <c r="AV257" s="14"/>
      <c r="AW257" s="14"/>
      <c r="AX257" s="14"/>
      <c r="AY257" s="14"/>
      <c r="AZ257" s="14"/>
    </row>
    <row r="258" spans="27:52">
      <c r="AA258" s="77"/>
      <c r="AB258" s="77"/>
      <c r="AC258" s="14"/>
      <c r="AD258" s="14"/>
      <c r="AE258" s="14"/>
      <c r="AF258" s="77"/>
      <c r="AG258" s="14"/>
      <c r="AH258" s="14"/>
      <c r="AI258" s="77"/>
      <c r="AJ258" s="77"/>
      <c r="AK258" s="77"/>
      <c r="AL258" s="68"/>
      <c r="AM258" s="68"/>
      <c r="AN258" s="77"/>
      <c r="AO258" s="14"/>
      <c r="AP258" s="14"/>
      <c r="AQ258" s="68"/>
      <c r="AR258" s="14"/>
      <c r="AS258" s="14"/>
      <c r="AT258" s="14"/>
      <c r="AU258" s="14"/>
      <c r="AV258" s="14"/>
      <c r="AW258" s="14"/>
      <c r="AX258" s="14"/>
      <c r="AY258" s="14"/>
      <c r="AZ258" s="14"/>
    </row>
    <row r="259" spans="27:52">
      <c r="AA259" s="77"/>
      <c r="AB259" s="77"/>
      <c r="AC259" s="14"/>
      <c r="AD259" s="14"/>
      <c r="AE259" s="14"/>
      <c r="AF259" s="77"/>
      <c r="AG259" s="14"/>
      <c r="AH259" s="14"/>
      <c r="AI259" s="77"/>
      <c r="AJ259" s="77"/>
      <c r="AK259" s="77"/>
      <c r="AL259" s="68"/>
      <c r="AM259" s="68"/>
      <c r="AN259" s="77"/>
      <c r="AO259" s="14"/>
      <c r="AP259" s="14"/>
      <c r="AQ259" s="68"/>
      <c r="AR259" s="14"/>
      <c r="AS259" s="14"/>
      <c r="AT259" s="14"/>
      <c r="AU259" s="14"/>
      <c r="AV259" s="14"/>
      <c r="AW259" s="14"/>
      <c r="AX259" s="14"/>
      <c r="AY259" s="14"/>
      <c r="AZ259" s="14"/>
    </row>
    <row r="260" spans="27:52">
      <c r="AA260" s="77"/>
      <c r="AB260" s="77"/>
      <c r="AC260" s="14"/>
      <c r="AD260" s="14"/>
      <c r="AE260" s="14"/>
      <c r="AF260" s="77"/>
      <c r="AG260" s="14"/>
      <c r="AH260" s="14"/>
      <c r="AI260" s="77"/>
      <c r="AJ260" s="77"/>
      <c r="AK260" s="77"/>
      <c r="AL260" s="68"/>
      <c r="AM260" s="68"/>
      <c r="AN260" s="77"/>
      <c r="AO260" s="14"/>
      <c r="AP260" s="14"/>
      <c r="AQ260" s="68"/>
      <c r="AR260" s="14"/>
      <c r="AS260" s="14"/>
      <c r="AT260" s="14"/>
      <c r="AU260" s="14"/>
      <c r="AV260" s="14"/>
      <c r="AW260" s="14"/>
      <c r="AX260" s="14"/>
      <c r="AY260" s="14"/>
      <c r="AZ260" s="14"/>
    </row>
    <row r="261" spans="27:52">
      <c r="AA261" s="77"/>
      <c r="AB261" s="77"/>
      <c r="AC261" s="14"/>
      <c r="AD261" s="14"/>
      <c r="AE261" s="14"/>
      <c r="AF261" s="77"/>
      <c r="AG261" s="14"/>
      <c r="AH261" s="14"/>
      <c r="AI261" s="77"/>
      <c r="AJ261" s="77"/>
      <c r="AK261" s="77"/>
      <c r="AL261" s="68"/>
      <c r="AM261" s="68"/>
      <c r="AN261" s="77"/>
      <c r="AO261" s="14"/>
      <c r="AP261" s="14"/>
      <c r="AQ261" s="68"/>
      <c r="AR261" s="14"/>
      <c r="AS261" s="14"/>
      <c r="AT261" s="14"/>
      <c r="AU261" s="14"/>
      <c r="AV261" s="14"/>
      <c r="AW261" s="14"/>
      <c r="AX261" s="14"/>
      <c r="AY261" s="14"/>
      <c r="AZ261" s="14"/>
    </row>
    <row r="262" spans="27:52">
      <c r="AA262" s="77"/>
      <c r="AB262" s="77"/>
      <c r="AC262" s="14"/>
      <c r="AD262" s="14"/>
      <c r="AE262" s="14"/>
      <c r="AF262" s="77"/>
      <c r="AG262" s="14"/>
      <c r="AH262" s="14"/>
      <c r="AI262" s="77"/>
      <c r="AJ262" s="77"/>
      <c r="AK262" s="77"/>
      <c r="AL262" s="68"/>
      <c r="AM262" s="68"/>
      <c r="AN262" s="77"/>
      <c r="AO262" s="14"/>
      <c r="AP262" s="14"/>
      <c r="AQ262" s="68"/>
      <c r="AR262" s="14"/>
      <c r="AS262" s="14"/>
      <c r="AT262" s="14"/>
      <c r="AU262" s="14"/>
      <c r="AV262" s="14"/>
      <c r="AW262" s="14"/>
      <c r="AX262" s="14"/>
      <c r="AY262" s="14"/>
      <c r="AZ262" s="14"/>
    </row>
    <row r="263" spans="27:52">
      <c r="AA263" s="77"/>
      <c r="AB263" s="77"/>
      <c r="AC263" s="14"/>
      <c r="AD263" s="14"/>
      <c r="AE263" s="14"/>
      <c r="AF263" s="77"/>
      <c r="AG263" s="14"/>
      <c r="AH263" s="14"/>
      <c r="AI263" s="77"/>
      <c r="AJ263" s="77"/>
      <c r="AK263" s="77"/>
      <c r="AL263" s="68"/>
      <c r="AM263" s="68"/>
      <c r="AN263" s="77"/>
      <c r="AO263" s="14"/>
      <c r="AP263" s="14"/>
      <c r="AQ263" s="68"/>
      <c r="AR263" s="14"/>
      <c r="AS263" s="14"/>
      <c r="AT263" s="14"/>
      <c r="AU263" s="14"/>
      <c r="AV263" s="14"/>
      <c r="AW263" s="14"/>
      <c r="AX263" s="14"/>
      <c r="AY263" s="14"/>
      <c r="AZ263" s="14"/>
    </row>
    <row r="264" spans="27:52">
      <c r="AA264" s="77"/>
      <c r="AB264" s="77"/>
      <c r="AC264" s="14"/>
      <c r="AD264" s="14"/>
      <c r="AE264" s="14"/>
      <c r="AF264" s="77"/>
      <c r="AG264" s="14"/>
      <c r="AH264" s="14"/>
      <c r="AI264" s="77"/>
      <c r="AJ264" s="77"/>
      <c r="AK264" s="77"/>
      <c r="AL264" s="68"/>
      <c r="AM264" s="68"/>
      <c r="AN264" s="77"/>
      <c r="AO264" s="14"/>
      <c r="AP264" s="14"/>
      <c r="AQ264" s="68"/>
      <c r="AR264" s="14"/>
      <c r="AS264" s="14"/>
      <c r="AT264" s="14"/>
      <c r="AU264" s="14"/>
      <c r="AV264" s="14"/>
      <c r="AW264" s="14"/>
      <c r="AX264" s="14"/>
      <c r="AY264" s="14"/>
      <c r="AZ264" s="14"/>
    </row>
    <row r="265" spans="27:52">
      <c r="AA265" s="77"/>
      <c r="AB265" s="77"/>
      <c r="AC265" s="14"/>
      <c r="AD265" s="14"/>
      <c r="AE265" s="14"/>
      <c r="AF265" s="77"/>
      <c r="AG265" s="14"/>
      <c r="AH265" s="14"/>
      <c r="AI265" s="77"/>
      <c r="AJ265" s="77"/>
      <c r="AK265" s="77"/>
      <c r="AL265" s="68"/>
      <c r="AM265" s="68"/>
      <c r="AN265" s="77"/>
      <c r="AO265" s="14"/>
      <c r="AP265" s="14"/>
      <c r="AQ265" s="68"/>
      <c r="AR265" s="14"/>
      <c r="AS265" s="14"/>
      <c r="AT265" s="14"/>
      <c r="AU265" s="14"/>
      <c r="AV265" s="14"/>
      <c r="AW265" s="14"/>
      <c r="AX265" s="14"/>
      <c r="AY265" s="14"/>
      <c r="AZ265" s="14"/>
    </row>
    <row r="266" spans="27:52">
      <c r="AA266" s="77"/>
      <c r="AB266" s="77"/>
      <c r="AC266" s="14"/>
      <c r="AD266" s="14"/>
      <c r="AE266" s="14"/>
      <c r="AF266" s="77"/>
      <c r="AG266" s="14"/>
      <c r="AH266" s="14"/>
      <c r="AI266" s="77"/>
      <c r="AJ266" s="77"/>
      <c r="AK266" s="77"/>
      <c r="AL266" s="68"/>
      <c r="AM266" s="68"/>
      <c r="AN266" s="77"/>
      <c r="AO266" s="14"/>
      <c r="AP266" s="14"/>
      <c r="AQ266" s="68"/>
      <c r="AR266" s="14"/>
      <c r="AS266" s="14"/>
      <c r="AT266" s="14"/>
      <c r="AU266" s="14"/>
      <c r="AV266" s="14"/>
      <c r="AW266" s="14"/>
      <c r="AX266" s="14"/>
      <c r="AY266" s="14"/>
      <c r="AZ266" s="14"/>
    </row>
    <row r="267" spans="27:52">
      <c r="AA267" s="77"/>
      <c r="AB267" s="77"/>
      <c r="AC267" s="14"/>
      <c r="AD267" s="14"/>
      <c r="AE267" s="14"/>
      <c r="AF267" s="77"/>
      <c r="AG267" s="14"/>
      <c r="AH267" s="14"/>
      <c r="AI267" s="77"/>
      <c r="AJ267" s="77"/>
      <c r="AK267" s="77"/>
      <c r="AL267" s="68"/>
      <c r="AM267" s="68"/>
      <c r="AN267" s="77"/>
      <c r="AO267" s="14"/>
      <c r="AP267" s="14"/>
      <c r="AQ267" s="68"/>
      <c r="AR267" s="14"/>
      <c r="AS267" s="14"/>
      <c r="AT267" s="14"/>
      <c r="AU267" s="14"/>
      <c r="AV267" s="14"/>
      <c r="AW267" s="14"/>
      <c r="AX267" s="14"/>
      <c r="AY267" s="14"/>
      <c r="AZ267" s="14"/>
    </row>
    <row r="268" spans="27:52">
      <c r="AA268" s="77"/>
      <c r="AB268" s="77"/>
      <c r="AC268" s="14"/>
      <c r="AD268" s="14"/>
      <c r="AE268" s="14"/>
      <c r="AF268" s="77"/>
      <c r="AG268" s="14"/>
      <c r="AH268" s="14"/>
      <c r="AI268" s="77"/>
      <c r="AJ268" s="77"/>
      <c r="AK268" s="77"/>
      <c r="AL268" s="68"/>
      <c r="AM268" s="68"/>
      <c r="AN268" s="77"/>
      <c r="AO268" s="14"/>
      <c r="AP268" s="14"/>
      <c r="AQ268" s="68"/>
      <c r="AR268" s="14"/>
      <c r="AS268" s="14"/>
      <c r="AT268" s="14"/>
      <c r="AU268" s="14"/>
      <c r="AV268" s="14"/>
      <c r="AW268" s="14"/>
      <c r="AX268" s="14"/>
      <c r="AY268" s="14"/>
      <c r="AZ268" s="14"/>
    </row>
    <row r="269" spans="27:52">
      <c r="AA269" s="77"/>
      <c r="AB269" s="77"/>
      <c r="AC269" s="14"/>
      <c r="AD269" s="14"/>
      <c r="AE269" s="14"/>
      <c r="AF269" s="77"/>
      <c r="AG269" s="14"/>
      <c r="AH269" s="14"/>
      <c r="AI269" s="77"/>
      <c r="AJ269" s="77"/>
      <c r="AK269" s="77"/>
      <c r="AL269" s="68"/>
      <c r="AM269" s="68"/>
      <c r="AN269" s="77"/>
      <c r="AO269" s="14"/>
      <c r="AP269" s="14"/>
      <c r="AQ269" s="68"/>
      <c r="AR269" s="14"/>
      <c r="AS269" s="14"/>
      <c r="AT269" s="14"/>
      <c r="AU269" s="14"/>
      <c r="AV269" s="14"/>
      <c r="AW269" s="14"/>
      <c r="AX269" s="14"/>
      <c r="AY269" s="14"/>
      <c r="AZ269" s="14"/>
    </row>
    <row r="270" spans="27:52">
      <c r="AA270" s="77"/>
      <c r="AB270" s="77"/>
      <c r="AC270" s="14"/>
      <c r="AD270" s="14"/>
      <c r="AE270" s="14"/>
      <c r="AF270" s="77"/>
      <c r="AG270" s="14"/>
      <c r="AH270" s="14"/>
      <c r="AI270" s="77"/>
      <c r="AJ270" s="77"/>
      <c r="AK270" s="77"/>
      <c r="AL270" s="68"/>
      <c r="AM270" s="68"/>
      <c r="AN270" s="77"/>
      <c r="AO270" s="14"/>
      <c r="AP270" s="14"/>
      <c r="AQ270" s="68"/>
      <c r="AR270" s="14"/>
      <c r="AS270" s="14"/>
      <c r="AT270" s="14"/>
      <c r="AU270" s="14"/>
      <c r="AV270" s="14"/>
      <c r="AW270" s="14"/>
      <c r="AX270" s="14"/>
      <c r="AY270" s="14"/>
      <c r="AZ270" s="14"/>
    </row>
    <row r="271" spans="27:52">
      <c r="AA271" s="77"/>
      <c r="AB271" s="77"/>
      <c r="AC271" s="14"/>
      <c r="AD271" s="14"/>
      <c r="AE271" s="14"/>
      <c r="AF271" s="77"/>
      <c r="AG271" s="14"/>
      <c r="AH271" s="14"/>
      <c r="AI271" s="77"/>
      <c r="AJ271" s="77"/>
      <c r="AK271" s="77"/>
      <c r="AL271" s="68"/>
      <c r="AM271" s="68"/>
      <c r="AN271" s="77"/>
      <c r="AO271" s="14"/>
      <c r="AP271" s="14"/>
      <c r="AQ271" s="68"/>
      <c r="AR271" s="14"/>
      <c r="AS271" s="14"/>
      <c r="AT271" s="14"/>
      <c r="AU271" s="14"/>
      <c r="AV271" s="14"/>
      <c r="AW271" s="14"/>
      <c r="AX271" s="14"/>
      <c r="AY271" s="14"/>
      <c r="AZ271" s="14"/>
    </row>
    <row r="272" spans="27:52">
      <c r="AA272" s="77"/>
      <c r="AB272" s="77"/>
      <c r="AC272" s="14"/>
      <c r="AD272" s="14"/>
      <c r="AE272" s="14"/>
      <c r="AF272" s="77"/>
      <c r="AG272" s="14"/>
      <c r="AH272" s="14"/>
      <c r="AI272" s="77"/>
      <c r="AJ272" s="77"/>
      <c r="AK272" s="77"/>
      <c r="AL272" s="68"/>
      <c r="AM272" s="68"/>
      <c r="AN272" s="77"/>
      <c r="AO272" s="14"/>
      <c r="AP272" s="14"/>
      <c r="AQ272" s="68"/>
      <c r="AR272" s="14"/>
      <c r="AS272" s="14"/>
      <c r="AT272" s="14"/>
      <c r="AU272" s="14"/>
      <c r="AV272" s="14"/>
      <c r="AW272" s="14"/>
      <c r="AX272" s="14"/>
      <c r="AY272" s="14"/>
      <c r="AZ272" s="14"/>
    </row>
    <row r="273" spans="27:52">
      <c r="AA273" s="77"/>
      <c r="AB273" s="77"/>
      <c r="AC273" s="14"/>
      <c r="AD273" s="14"/>
      <c r="AE273" s="14"/>
      <c r="AF273" s="77"/>
      <c r="AG273" s="14"/>
      <c r="AH273" s="14"/>
      <c r="AI273" s="77"/>
      <c r="AJ273" s="77"/>
      <c r="AK273" s="77"/>
      <c r="AL273" s="68"/>
      <c r="AM273" s="68"/>
      <c r="AN273" s="77"/>
      <c r="AO273" s="14"/>
      <c r="AP273" s="14"/>
      <c r="AQ273" s="68"/>
      <c r="AR273" s="14"/>
      <c r="AS273" s="14"/>
      <c r="AT273" s="14"/>
      <c r="AU273" s="14"/>
      <c r="AV273" s="14"/>
      <c r="AW273" s="14"/>
      <c r="AX273" s="14"/>
      <c r="AY273" s="14"/>
      <c r="AZ273" s="14"/>
    </row>
    <row r="274" spans="27:52">
      <c r="AA274" s="77"/>
      <c r="AB274" s="77"/>
      <c r="AC274" s="14"/>
      <c r="AD274" s="14"/>
      <c r="AE274" s="14"/>
      <c r="AF274" s="77"/>
      <c r="AG274" s="14"/>
      <c r="AH274" s="14"/>
      <c r="AI274" s="77"/>
      <c r="AJ274" s="77"/>
      <c r="AK274" s="77"/>
      <c r="AL274" s="68"/>
      <c r="AM274" s="68"/>
      <c r="AN274" s="77"/>
      <c r="AO274" s="14"/>
      <c r="AP274" s="14"/>
      <c r="AQ274" s="68"/>
      <c r="AR274" s="14"/>
      <c r="AS274" s="14"/>
      <c r="AT274" s="14"/>
      <c r="AU274" s="14"/>
      <c r="AV274" s="14"/>
      <c r="AW274" s="14"/>
      <c r="AX274" s="14"/>
      <c r="AY274" s="14"/>
      <c r="AZ274" s="14"/>
    </row>
    <row r="275" spans="27:52">
      <c r="AA275" s="77"/>
      <c r="AB275" s="77"/>
      <c r="AC275" s="14"/>
      <c r="AD275" s="14"/>
      <c r="AE275" s="14"/>
      <c r="AF275" s="77"/>
      <c r="AG275" s="14"/>
      <c r="AH275" s="14"/>
      <c r="AI275" s="77"/>
      <c r="AJ275" s="77"/>
      <c r="AK275" s="77"/>
      <c r="AL275" s="68"/>
      <c r="AM275" s="68"/>
      <c r="AN275" s="77"/>
      <c r="AO275" s="14"/>
      <c r="AP275" s="14"/>
      <c r="AQ275" s="68"/>
      <c r="AR275" s="14"/>
      <c r="AS275" s="14"/>
      <c r="AT275" s="14"/>
      <c r="AU275" s="14"/>
      <c r="AV275" s="14"/>
      <c r="AW275" s="14"/>
      <c r="AX275" s="14"/>
      <c r="AY275" s="14"/>
      <c r="AZ275" s="14"/>
    </row>
    <row r="276" spans="27:52">
      <c r="AA276" s="77"/>
      <c r="AB276" s="77"/>
      <c r="AC276" s="14"/>
      <c r="AD276" s="14"/>
      <c r="AE276" s="14"/>
      <c r="AF276" s="77"/>
      <c r="AG276" s="14"/>
      <c r="AH276" s="14"/>
      <c r="AI276" s="77"/>
      <c r="AJ276" s="77"/>
      <c r="AK276" s="77"/>
      <c r="AL276" s="68"/>
      <c r="AM276" s="68"/>
      <c r="AN276" s="77"/>
      <c r="AO276" s="14"/>
      <c r="AP276" s="14"/>
      <c r="AQ276" s="68"/>
      <c r="AR276" s="14"/>
      <c r="AS276" s="14"/>
      <c r="AT276" s="14"/>
      <c r="AU276" s="14"/>
      <c r="AV276" s="14"/>
      <c r="AW276" s="14"/>
      <c r="AX276" s="14"/>
      <c r="AY276" s="14"/>
      <c r="AZ276" s="14"/>
    </row>
    <row r="277" spans="27:52">
      <c r="AA277" s="77"/>
      <c r="AB277" s="77"/>
      <c r="AC277" s="14"/>
      <c r="AD277" s="14"/>
      <c r="AE277" s="14"/>
      <c r="AF277" s="77"/>
      <c r="AG277" s="14"/>
      <c r="AH277" s="14"/>
      <c r="AI277" s="77"/>
      <c r="AJ277" s="77"/>
      <c r="AK277" s="77"/>
      <c r="AL277" s="68"/>
      <c r="AM277" s="68"/>
      <c r="AN277" s="77"/>
      <c r="AO277" s="14"/>
      <c r="AP277" s="14"/>
      <c r="AQ277" s="68"/>
      <c r="AR277" s="14"/>
      <c r="AS277" s="14"/>
      <c r="AT277" s="14"/>
      <c r="AU277" s="14"/>
      <c r="AV277" s="14"/>
      <c r="AW277" s="14"/>
      <c r="AX277" s="14"/>
      <c r="AY277" s="14"/>
      <c r="AZ277" s="14"/>
    </row>
    <row r="278" spans="27:52">
      <c r="AA278" s="77"/>
      <c r="AB278" s="77"/>
      <c r="AC278" s="14"/>
      <c r="AD278" s="14"/>
      <c r="AE278" s="14"/>
      <c r="AF278" s="77"/>
      <c r="AG278" s="14"/>
      <c r="AH278" s="14"/>
      <c r="AI278" s="77"/>
      <c r="AJ278" s="77"/>
      <c r="AK278" s="77"/>
      <c r="AL278" s="68"/>
      <c r="AM278" s="68"/>
      <c r="AN278" s="77"/>
      <c r="AO278" s="14"/>
      <c r="AP278" s="14"/>
      <c r="AQ278" s="68"/>
      <c r="AR278" s="14"/>
      <c r="AS278" s="14"/>
      <c r="AT278" s="14"/>
      <c r="AU278" s="14"/>
      <c r="AV278" s="14"/>
      <c r="AW278" s="14"/>
      <c r="AX278" s="14"/>
      <c r="AY278" s="14"/>
      <c r="AZ278" s="14"/>
    </row>
    <row r="279" spans="27:52">
      <c r="AA279" s="77"/>
      <c r="AB279" s="77"/>
      <c r="AC279" s="14"/>
      <c r="AD279" s="14"/>
      <c r="AE279" s="14"/>
      <c r="AF279" s="77"/>
      <c r="AG279" s="14"/>
      <c r="AH279" s="14"/>
      <c r="AI279" s="77"/>
      <c r="AJ279" s="77"/>
      <c r="AK279" s="77"/>
      <c r="AL279" s="68"/>
      <c r="AM279" s="68"/>
      <c r="AN279" s="77"/>
      <c r="AO279" s="14"/>
      <c r="AP279" s="14"/>
      <c r="AQ279" s="68"/>
      <c r="AR279" s="14"/>
      <c r="AS279" s="14"/>
      <c r="AT279" s="14"/>
      <c r="AU279" s="14"/>
      <c r="AV279" s="14"/>
      <c r="AW279" s="14"/>
      <c r="AX279" s="14"/>
      <c r="AY279" s="14"/>
      <c r="AZ279" s="14"/>
    </row>
    <row r="280" spans="27:52">
      <c r="AA280" s="77"/>
      <c r="AB280" s="77"/>
      <c r="AC280" s="14"/>
      <c r="AD280" s="14"/>
      <c r="AE280" s="14"/>
      <c r="AF280" s="77"/>
      <c r="AG280" s="14"/>
      <c r="AH280" s="14"/>
      <c r="AI280" s="77"/>
      <c r="AJ280" s="77"/>
      <c r="AK280" s="77"/>
      <c r="AL280" s="68"/>
      <c r="AM280" s="68"/>
      <c r="AN280" s="77"/>
      <c r="AO280" s="14"/>
      <c r="AP280" s="14"/>
      <c r="AQ280" s="68"/>
      <c r="AR280" s="14"/>
      <c r="AS280" s="14"/>
      <c r="AT280" s="14"/>
      <c r="AU280" s="14"/>
      <c r="AV280" s="14"/>
      <c r="AW280" s="14"/>
      <c r="AX280" s="14"/>
      <c r="AY280" s="14"/>
      <c r="AZ280" s="14"/>
    </row>
    <row r="281" spans="27:52">
      <c r="AA281" s="77"/>
      <c r="AB281" s="77"/>
      <c r="AC281" s="14"/>
      <c r="AD281" s="14"/>
      <c r="AE281" s="14"/>
      <c r="AF281" s="77"/>
      <c r="AG281" s="14"/>
      <c r="AH281" s="14"/>
      <c r="AI281" s="77"/>
      <c r="AJ281" s="77"/>
      <c r="AK281" s="77"/>
      <c r="AL281" s="68"/>
      <c r="AM281" s="68"/>
      <c r="AN281" s="77"/>
      <c r="AO281" s="14"/>
      <c r="AP281" s="14"/>
      <c r="AQ281" s="68"/>
      <c r="AR281" s="14"/>
      <c r="AS281" s="14"/>
      <c r="AT281" s="14"/>
      <c r="AU281" s="14"/>
      <c r="AV281" s="14"/>
      <c r="AW281" s="14"/>
      <c r="AX281" s="14"/>
      <c r="AY281" s="14"/>
      <c r="AZ281" s="14"/>
    </row>
    <row r="282" spans="27:52">
      <c r="AA282" s="77"/>
      <c r="AB282" s="77"/>
      <c r="AC282" s="14"/>
      <c r="AD282" s="14"/>
      <c r="AE282" s="14"/>
      <c r="AF282" s="77"/>
      <c r="AG282" s="14"/>
      <c r="AH282" s="14"/>
      <c r="AI282" s="77"/>
      <c r="AJ282" s="77"/>
      <c r="AK282" s="77"/>
      <c r="AL282" s="68"/>
      <c r="AM282" s="68"/>
      <c r="AN282" s="77"/>
      <c r="AO282" s="14"/>
      <c r="AP282" s="14"/>
      <c r="AQ282" s="68"/>
      <c r="AR282" s="14"/>
      <c r="AS282" s="14"/>
      <c r="AT282" s="14"/>
      <c r="AU282" s="14"/>
      <c r="AV282" s="14"/>
      <c r="AW282" s="14"/>
      <c r="AX282" s="14"/>
      <c r="AY282" s="14"/>
      <c r="AZ282" s="14"/>
    </row>
    <row r="283" spans="27:52">
      <c r="AA283" s="77"/>
      <c r="AB283" s="77"/>
      <c r="AC283" s="14"/>
      <c r="AD283" s="14"/>
      <c r="AE283" s="14"/>
      <c r="AF283" s="77"/>
      <c r="AG283" s="14"/>
      <c r="AH283" s="14"/>
      <c r="AI283" s="77"/>
      <c r="AJ283" s="77"/>
      <c r="AK283" s="77"/>
      <c r="AL283" s="68"/>
      <c r="AM283" s="68"/>
      <c r="AN283" s="77"/>
      <c r="AO283" s="14"/>
      <c r="AP283" s="14"/>
      <c r="AQ283" s="68"/>
      <c r="AR283" s="14"/>
      <c r="AS283" s="14"/>
      <c r="AT283" s="14"/>
      <c r="AU283" s="14"/>
      <c r="AV283" s="14"/>
      <c r="AW283" s="14"/>
      <c r="AX283" s="14"/>
      <c r="AY283" s="14"/>
      <c r="AZ283" s="14"/>
    </row>
    <row r="284" spans="27:52">
      <c r="AA284" s="77"/>
      <c r="AB284" s="77"/>
      <c r="AC284" s="14"/>
      <c r="AD284" s="14"/>
      <c r="AE284" s="14"/>
      <c r="AF284" s="77"/>
      <c r="AG284" s="14"/>
      <c r="AH284" s="14"/>
      <c r="AI284" s="77"/>
      <c r="AJ284" s="77"/>
      <c r="AK284" s="77"/>
      <c r="AL284" s="68"/>
      <c r="AM284" s="68"/>
      <c r="AN284" s="77"/>
      <c r="AO284" s="14"/>
      <c r="AP284" s="14"/>
      <c r="AQ284" s="68"/>
      <c r="AR284" s="14"/>
      <c r="AS284" s="14"/>
      <c r="AT284" s="14"/>
      <c r="AU284" s="14"/>
      <c r="AV284" s="14"/>
      <c r="AW284" s="14"/>
      <c r="AX284" s="14"/>
      <c r="AY284" s="14"/>
      <c r="AZ284" s="14"/>
    </row>
    <row r="285" spans="27:52">
      <c r="AA285" s="77"/>
      <c r="AB285" s="77"/>
      <c r="AC285" s="14"/>
      <c r="AD285" s="14"/>
      <c r="AE285" s="14"/>
      <c r="AF285" s="77"/>
      <c r="AG285" s="14"/>
      <c r="AH285" s="14"/>
      <c r="AI285" s="77"/>
      <c r="AJ285" s="77"/>
      <c r="AK285" s="77"/>
      <c r="AL285" s="68"/>
      <c r="AM285" s="68"/>
      <c r="AN285" s="77"/>
      <c r="AO285" s="14"/>
      <c r="AP285" s="14"/>
      <c r="AQ285" s="68"/>
      <c r="AR285" s="14"/>
      <c r="AS285" s="14"/>
      <c r="AT285" s="14"/>
      <c r="AU285" s="14"/>
      <c r="AV285" s="14"/>
      <c r="AW285" s="14"/>
      <c r="AX285" s="14"/>
      <c r="AY285" s="14"/>
      <c r="AZ285" s="14"/>
    </row>
    <row r="286" spans="27:52">
      <c r="AA286" s="78"/>
      <c r="AB286" s="78"/>
      <c r="AC286" s="30"/>
      <c r="AD286" s="30"/>
      <c r="AE286" s="30"/>
      <c r="AF286" s="78"/>
      <c r="AG286" s="30"/>
      <c r="AH286" s="30"/>
      <c r="AI286" s="78"/>
    </row>
    <row r="287" spans="27:52">
      <c r="AA287" s="79"/>
      <c r="AB287" s="79"/>
      <c r="AC287" s="34"/>
      <c r="AD287" s="34"/>
      <c r="AE287" s="34"/>
      <c r="AF287" s="79"/>
      <c r="AG287" s="34"/>
      <c r="AH287" s="34"/>
      <c r="AI287" s="79"/>
    </row>
    <row r="288" spans="27:52">
      <c r="AA288" s="79"/>
      <c r="AB288" s="79"/>
      <c r="AC288" s="34"/>
      <c r="AD288" s="34"/>
      <c r="AE288" s="34"/>
      <c r="AF288" s="79"/>
      <c r="AG288" s="34"/>
      <c r="AH288" s="34"/>
      <c r="AI288" s="79"/>
    </row>
    <row r="289" spans="27:35">
      <c r="AA289" s="79"/>
      <c r="AB289" s="79"/>
      <c r="AC289" s="34"/>
      <c r="AD289" s="34"/>
      <c r="AE289" s="34"/>
      <c r="AF289" s="79"/>
      <c r="AG289" s="34"/>
      <c r="AH289" s="34"/>
      <c r="AI289" s="79"/>
    </row>
    <row r="290" spans="27:35">
      <c r="AA290" s="79"/>
      <c r="AB290" s="79"/>
      <c r="AC290" s="34"/>
      <c r="AD290" s="34"/>
      <c r="AE290" s="34"/>
      <c r="AF290" s="79"/>
      <c r="AG290" s="34"/>
      <c r="AH290" s="34"/>
      <c r="AI290" s="79"/>
    </row>
    <row r="291" spans="27:35">
      <c r="AA291" s="79"/>
      <c r="AB291" s="79"/>
      <c r="AC291" s="34"/>
      <c r="AD291" s="34"/>
      <c r="AE291" s="34"/>
      <c r="AF291" s="79"/>
      <c r="AG291" s="34"/>
      <c r="AH291" s="34"/>
      <c r="AI291" s="79"/>
    </row>
    <row r="292" spans="27:35">
      <c r="AA292" s="79"/>
      <c r="AB292" s="79"/>
      <c r="AC292" s="34"/>
      <c r="AD292" s="34"/>
      <c r="AE292" s="34"/>
      <c r="AF292" s="79"/>
      <c r="AG292" s="34"/>
      <c r="AH292" s="34"/>
      <c r="AI292" s="79"/>
    </row>
    <row r="293" spans="27:35">
      <c r="AA293" s="79"/>
      <c r="AB293" s="79"/>
      <c r="AC293" s="34"/>
      <c r="AD293" s="34"/>
      <c r="AE293" s="34"/>
      <c r="AF293" s="79"/>
      <c r="AG293" s="34"/>
      <c r="AH293" s="34"/>
      <c r="AI293" s="79"/>
    </row>
    <row r="294" spans="27:35">
      <c r="AA294" s="79"/>
      <c r="AB294" s="79"/>
      <c r="AC294" s="34"/>
      <c r="AD294" s="34"/>
      <c r="AE294" s="34"/>
      <c r="AF294" s="79"/>
      <c r="AG294" s="34"/>
      <c r="AH294" s="34"/>
      <c r="AI294" s="79"/>
    </row>
    <row r="295" spans="27:35">
      <c r="AA295" s="79"/>
      <c r="AB295" s="79"/>
      <c r="AC295" s="34"/>
      <c r="AD295" s="34"/>
      <c r="AE295" s="34"/>
      <c r="AF295" s="79"/>
      <c r="AG295" s="34"/>
      <c r="AH295" s="34"/>
      <c r="AI295" s="79"/>
    </row>
    <row r="296" spans="27:35">
      <c r="AA296" s="79"/>
      <c r="AB296" s="79"/>
      <c r="AC296" s="34"/>
      <c r="AD296" s="34"/>
      <c r="AE296" s="34"/>
      <c r="AF296" s="79"/>
      <c r="AG296" s="34"/>
      <c r="AH296" s="34"/>
      <c r="AI296" s="79"/>
    </row>
    <row r="297" spans="27:35">
      <c r="AA297" s="79"/>
      <c r="AB297" s="79"/>
      <c r="AC297" s="34"/>
      <c r="AD297" s="34"/>
      <c r="AE297" s="34"/>
      <c r="AF297" s="79"/>
      <c r="AG297" s="34"/>
      <c r="AH297" s="34"/>
      <c r="AI297" s="79"/>
    </row>
    <row r="298" spans="27:35">
      <c r="AA298" s="79"/>
      <c r="AB298" s="79"/>
      <c r="AC298" s="34"/>
      <c r="AD298" s="34"/>
      <c r="AE298" s="34"/>
      <c r="AF298" s="79"/>
      <c r="AG298" s="34"/>
      <c r="AH298" s="34"/>
      <c r="AI298" s="79"/>
    </row>
    <row r="299" spans="27:35">
      <c r="AA299" s="79"/>
      <c r="AB299" s="79"/>
      <c r="AC299" s="34"/>
      <c r="AD299" s="34"/>
      <c r="AE299" s="34"/>
      <c r="AF299" s="79"/>
      <c r="AG299" s="34"/>
      <c r="AH299" s="34"/>
      <c r="AI299" s="79"/>
    </row>
    <row r="300" spans="27:35">
      <c r="AA300" s="79"/>
      <c r="AB300" s="79"/>
      <c r="AC300" s="34"/>
      <c r="AD300" s="34"/>
      <c r="AE300" s="34"/>
      <c r="AF300" s="79"/>
      <c r="AG300" s="34"/>
      <c r="AH300" s="34"/>
      <c r="AI300" s="79"/>
    </row>
    <row r="301" spans="27:35">
      <c r="AA301" s="79"/>
      <c r="AB301" s="79"/>
      <c r="AC301" s="34"/>
      <c r="AD301" s="34"/>
      <c r="AE301" s="34"/>
      <c r="AF301" s="79"/>
      <c r="AG301" s="34"/>
      <c r="AH301" s="34"/>
      <c r="AI301" s="79"/>
    </row>
    <row r="302" spans="27:35">
      <c r="AA302" s="79"/>
      <c r="AB302" s="79"/>
      <c r="AC302" s="34"/>
      <c r="AD302" s="34"/>
      <c r="AE302" s="34"/>
      <c r="AF302" s="79"/>
      <c r="AG302" s="34"/>
      <c r="AH302" s="34"/>
      <c r="AI302" s="79"/>
    </row>
    <row r="303" spans="27:35">
      <c r="AA303" s="79"/>
      <c r="AB303" s="79"/>
      <c r="AC303" s="34"/>
      <c r="AD303" s="34"/>
      <c r="AE303" s="34"/>
      <c r="AF303" s="79"/>
      <c r="AG303" s="34"/>
      <c r="AH303" s="34"/>
      <c r="AI303" s="79"/>
    </row>
    <row r="304" spans="27:35">
      <c r="AA304" s="79"/>
      <c r="AB304" s="79"/>
      <c r="AC304" s="34"/>
      <c r="AD304" s="34"/>
      <c r="AE304" s="34"/>
      <c r="AF304" s="79"/>
      <c r="AG304" s="34"/>
      <c r="AH304" s="34"/>
      <c r="AI304" s="79"/>
    </row>
    <row r="305" spans="27:35">
      <c r="AA305" s="79"/>
      <c r="AB305" s="79"/>
      <c r="AC305" s="34"/>
      <c r="AD305" s="34"/>
      <c r="AE305" s="34"/>
      <c r="AF305" s="79"/>
      <c r="AG305" s="34"/>
      <c r="AH305" s="34"/>
      <c r="AI305" s="79"/>
    </row>
    <row r="306" spans="27:35">
      <c r="AA306" s="79"/>
      <c r="AB306" s="79"/>
      <c r="AC306" s="34"/>
      <c r="AD306" s="34"/>
      <c r="AE306" s="34"/>
      <c r="AF306" s="79"/>
      <c r="AG306" s="34"/>
      <c r="AH306" s="34"/>
      <c r="AI306" s="79"/>
    </row>
    <row r="307" spans="27:35">
      <c r="AA307" s="79"/>
      <c r="AB307" s="79"/>
      <c r="AC307" s="34"/>
      <c r="AD307" s="34"/>
      <c r="AE307" s="34"/>
      <c r="AF307" s="79"/>
      <c r="AG307" s="34"/>
      <c r="AH307" s="34"/>
      <c r="AI307" s="79"/>
    </row>
    <row r="308" spans="27:35">
      <c r="AA308" s="79"/>
      <c r="AB308" s="79"/>
      <c r="AC308" s="34"/>
      <c r="AD308" s="34"/>
      <c r="AE308" s="34"/>
      <c r="AF308" s="79"/>
      <c r="AG308" s="34"/>
      <c r="AH308" s="34"/>
      <c r="AI308" s="79"/>
    </row>
    <row r="309" spans="27:35">
      <c r="AA309" s="79"/>
      <c r="AB309" s="79"/>
      <c r="AC309" s="34"/>
      <c r="AD309" s="34"/>
      <c r="AE309" s="34"/>
      <c r="AF309" s="79"/>
      <c r="AG309" s="34"/>
      <c r="AH309" s="34"/>
      <c r="AI309" s="79"/>
    </row>
    <row r="310" spans="27:35">
      <c r="AA310" s="79"/>
      <c r="AB310" s="79"/>
      <c r="AC310" s="34"/>
      <c r="AD310" s="34"/>
      <c r="AE310" s="34"/>
      <c r="AF310" s="79"/>
      <c r="AG310" s="34"/>
      <c r="AH310" s="34"/>
      <c r="AI310" s="79"/>
    </row>
    <row r="311" spans="27:35">
      <c r="AA311" s="79"/>
      <c r="AB311" s="79"/>
      <c r="AC311" s="34"/>
      <c r="AD311" s="34"/>
      <c r="AE311" s="34"/>
      <c r="AF311" s="79"/>
      <c r="AG311" s="34"/>
      <c r="AH311" s="34"/>
      <c r="AI311" s="79"/>
    </row>
    <row r="312" spans="27:35">
      <c r="AA312" s="79"/>
      <c r="AB312" s="79"/>
      <c r="AC312" s="34"/>
      <c r="AD312" s="34"/>
      <c r="AE312" s="34"/>
      <c r="AF312" s="79"/>
      <c r="AG312" s="34"/>
      <c r="AH312" s="34"/>
      <c r="AI312" s="79"/>
    </row>
    <row r="313" spans="27:35">
      <c r="AA313" s="79"/>
      <c r="AB313" s="79"/>
      <c r="AC313" s="34"/>
      <c r="AD313" s="34"/>
      <c r="AE313" s="34"/>
      <c r="AF313" s="79"/>
      <c r="AG313" s="34"/>
      <c r="AH313" s="34"/>
      <c r="AI313" s="79"/>
    </row>
    <row r="314" spans="27:35">
      <c r="AA314" s="79"/>
      <c r="AB314" s="79"/>
      <c r="AC314" s="34"/>
      <c r="AD314" s="34"/>
      <c r="AE314" s="34"/>
      <c r="AF314" s="79"/>
      <c r="AG314" s="34"/>
      <c r="AH314" s="34"/>
      <c r="AI314" s="79"/>
    </row>
    <row r="315" spans="27:35">
      <c r="AA315" s="79"/>
      <c r="AB315" s="79"/>
      <c r="AC315" s="34"/>
      <c r="AD315" s="34"/>
      <c r="AE315" s="34"/>
      <c r="AF315" s="79"/>
      <c r="AG315" s="34"/>
      <c r="AH315" s="34"/>
      <c r="AI315" s="79"/>
    </row>
    <row r="316" spans="27:35">
      <c r="AA316" s="79"/>
      <c r="AB316" s="79"/>
      <c r="AC316" s="34"/>
      <c r="AD316" s="34"/>
      <c r="AE316" s="34"/>
      <c r="AF316" s="79"/>
      <c r="AG316" s="34"/>
      <c r="AH316" s="34"/>
      <c r="AI316" s="79"/>
    </row>
    <row r="317" spans="27:35">
      <c r="AA317" s="79"/>
      <c r="AB317" s="79"/>
      <c r="AC317" s="34"/>
      <c r="AD317" s="34"/>
      <c r="AE317" s="34"/>
      <c r="AF317" s="79"/>
      <c r="AG317" s="34"/>
      <c r="AH317" s="34"/>
      <c r="AI317" s="79"/>
    </row>
    <row r="318" spans="27:35">
      <c r="AA318" s="79"/>
      <c r="AB318" s="79"/>
      <c r="AC318" s="34"/>
      <c r="AD318" s="34"/>
      <c r="AE318" s="34"/>
      <c r="AF318" s="79"/>
      <c r="AG318" s="34"/>
      <c r="AH318" s="34"/>
      <c r="AI318" s="79"/>
    </row>
    <row r="319" spans="27:35">
      <c r="AA319" s="79"/>
      <c r="AB319" s="79"/>
      <c r="AC319" s="34"/>
      <c r="AD319" s="34"/>
      <c r="AE319" s="34"/>
      <c r="AF319" s="79"/>
      <c r="AG319" s="34"/>
      <c r="AH319" s="34"/>
      <c r="AI319" s="79"/>
    </row>
    <row r="320" spans="27:35">
      <c r="AA320" s="79"/>
      <c r="AB320" s="79"/>
      <c r="AC320" s="34"/>
      <c r="AD320" s="34"/>
      <c r="AE320" s="34"/>
      <c r="AF320" s="79"/>
      <c r="AG320" s="34"/>
      <c r="AH320" s="34"/>
      <c r="AI320" s="79"/>
    </row>
    <row r="321" spans="27:31">
      <c r="AA321" s="79"/>
      <c r="AB321" s="79"/>
      <c r="AC321" s="34"/>
      <c r="AD321" s="34"/>
      <c r="AE321" s="34"/>
    </row>
    <row r="322" spans="27:31">
      <c r="AA322" s="79"/>
      <c r="AB322" s="79"/>
      <c r="AC322" s="34"/>
      <c r="AD322" s="34"/>
      <c r="AE322" s="34"/>
    </row>
    <row r="323" spans="27:31">
      <c r="AA323" s="79"/>
      <c r="AB323" s="79"/>
      <c r="AC323" s="34"/>
      <c r="AD323" s="34"/>
      <c r="AE323" s="34"/>
    </row>
    <row r="324" spans="27:31">
      <c r="AA324" s="79"/>
      <c r="AB324" s="79"/>
      <c r="AC324" s="34"/>
      <c r="AD324" s="34"/>
      <c r="AE324" s="34"/>
    </row>
    <row r="325" spans="27:31">
      <c r="AA325" s="79"/>
      <c r="AB325" s="79"/>
      <c r="AC325" s="34"/>
      <c r="AD325" s="34"/>
      <c r="AE325" s="34"/>
    </row>
    <row r="326" spans="27:31">
      <c r="AA326" s="79"/>
      <c r="AB326" s="79"/>
      <c r="AC326" s="34"/>
      <c r="AD326" s="34"/>
      <c r="AE326" s="34"/>
    </row>
    <row r="327" spans="27:31">
      <c r="AA327" s="79"/>
      <c r="AB327" s="79"/>
      <c r="AC327" s="34"/>
      <c r="AD327" s="34"/>
      <c r="AE327" s="34"/>
    </row>
    <row r="328" spans="27:31">
      <c r="AA328" s="79"/>
      <c r="AB328" s="79"/>
      <c r="AC328" s="34"/>
      <c r="AD328" s="34"/>
      <c r="AE328" s="34"/>
    </row>
    <row r="329" spans="27:31">
      <c r="AA329" s="79"/>
      <c r="AB329" s="79"/>
      <c r="AC329" s="34"/>
      <c r="AD329" s="34"/>
      <c r="AE329" s="34"/>
    </row>
    <row r="330" spans="27:31">
      <c r="AA330" s="79"/>
      <c r="AB330" s="79"/>
      <c r="AC330" s="34"/>
      <c r="AD330" s="34"/>
      <c r="AE330" s="34"/>
    </row>
    <row r="331" spans="27:31">
      <c r="AA331" s="79"/>
      <c r="AB331" s="79"/>
      <c r="AC331" s="34"/>
      <c r="AD331" s="34"/>
      <c r="AE331" s="34"/>
    </row>
    <row r="332" spans="27:31">
      <c r="AA332" s="79"/>
      <c r="AB332" s="79"/>
      <c r="AC332" s="34"/>
      <c r="AD332" s="34"/>
      <c r="AE332" s="34"/>
    </row>
    <row r="333" spans="27:31">
      <c r="AA333" s="79"/>
      <c r="AB333" s="79"/>
      <c r="AC333" s="34"/>
      <c r="AD333" s="34"/>
      <c r="AE333" s="34"/>
    </row>
    <row r="334" spans="27:31">
      <c r="AA334" s="79"/>
      <c r="AB334" s="79"/>
      <c r="AC334" s="34"/>
      <c r="AD334" s="34"/>
      <c r="AE334" s="34"/>
    </row>
    <row r="335" spans="27:31">
      <c r="AA335" s="79"/>
      <c r="AB335" s="79"/>
      <c r="AC335" s="34"/>
      <c r="AD335" s="34"/>
      <c r="AE335" s="34"/>
    </row>
    <row r="336" spans="27:31">
      <c r="AA336" s="79"/>
      <c r="AB336" s="79"/>
      <c r="AC336" s="34"/>
      <c r="AD336" s="34"/>
      <c r="AE336" s="34"/>
    </row>
    <row r="337" spans="27:31">
      <c r="AA337" s="79"/>
      <c r="AB337" s="79"/>
      <c r="AC337" s="34"/>
      <c r="AD337" s="34"/>
      <c r="AE337" s="34"/>
    </row>
    <row r="338" spans="27:31">
      <c r="AA338" s="79"/>
      <c r="AB338" s="79"/>
      <c r="AC338" s="34"/>
      <c r="AD338" s="34"/>
      <c r="AE338" s="34"/>
    </row>
    <row r="339" spans="27:31">
      <c r="AA339" s="79"/>
      <c r="AB339" s="79"/>
      <c r="AC339" s="34"/>
      <c r="AD339" s="34"/>
      <c r="AE339" s="34"/>
    </row>
    <row r="340" spans="27:31">
      <c r="AA340" s="79"/>
      <c r="AB340" s="79"/>
      <c r="AC340" s="34"/>
      <c r="AD340" s="34"/>
      <c r="AE340" s="34"/>
    </row>
    <row r="341" spans="27:31">
      <c r="AA341" s="79"/>
      <c r="AB341" s="79"/>
      <c r="AC341" s="34"/>
      <c r="AD341" s="34"/>
      <c r="AE341" s="34"/>
    </row>
    <row r="342" spans="27:31">
      <c r="AA342" s="79"/>
      <c r="AB342" s="79"/>
      <c r="AC342" s="34"/>
      <c r="AD342" s="34"/>
      <c r="AE342" s="34"/>
    </row>
    <row r="343" spans="27:31">
      <c r="AA343" s="79"/>
      <c r="AB343" s="79"/>
      <c r="AC343" s="34"/>
      <c r="AD343" s="34"/>
      <c r="AE343" s="34"/>
    </row>
  </sheetData>
  <conditionalFormatting sqref="AQ26:AR28 BB101:BC101">
    <cfRule type="cellIs" dxfId="282" priority="2" stopIfTrue="1" operator="lessThan">
      <formula>0</formula>
    </cfRule>
  </conditionalFormatting>
  <conditionalFormatting sqref="BB78:BC78">
    <cfRule type="cellIs" dxfId="281" priority="3" stopIfTrue="1" operator="greaterThan">
      <formula>0</formula>
    </cfRule>
  </conditionalFormatting>
  <conditionalFormatting sqref="AQ55:AR55">
    <cfRule type="cellIs" dxfId="280" priority="4" stopIfTrue="1" operator="greaterThan">
      <formula>0</formula>
    </cfRule>
    <cfRule type="cellIs" dxfId="279" priority="5" stopIfTrue="1" operator="lessThan">
      <formula>0</formula>
    </cfRule>
  </conditionalFormatting>
  <conditionalFormatting sqref="BB78:BC78">
    <cfRule type="cellIs" dxfId="278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Y195"/>
  <sheetViews>
    <sheetView zoomScale="89" zoomScaleNormal="89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F27" sqref="F27"/>
    </sheetView>
  </sheetViews>
  <sheetFormatPr baseColWidth="10" defaultRowHeight="15"/>
  <cols>
    <col min="1" max="1" width="1.54296875" customWidth="1"/>
    <col min="2" max="2" width="5" style="324" customWidth="1"/>
    <col min="3" max="3" width="2.81640625" customWidth="1"/>
    <col min="4" max="4" width="5.1796875" customWidth="1"/>
    <col min="5" max="5" width="2.1796875" customWidth="1"/>
    <col min="6" max="7" width="6.81640625" customWidth="1"/>
    <col min="8" max="8" width="7" customWidth="1"/>
    <col min="9" max="9" width="5.453125" style="67" customWidth="1"/>
    <col min="10" max="10" width="5" style="67" customWidth="1"/>
    <col min="11" max="11" width="5.36328125" style="11" customWidth="1"/>
    <col min="12" max="12" width="1.1796875" style="11" customWidth="1"/>
    <col min="13" max="13" width="5.36328125" customWidth="1"/>
    <col min="14" max="14" width="4.90625" style="67" customWidth="1"/>
    <col min="15" max="15" width="1.6328125" style="67" customWidth="1"/>
    <col min="16" max="16" width="6.81640625" style="67" customWidth="1"/>
    <col min="17" max="17" width="6.6328125" style="67" customWidth="1"/>
    <col min="18" max="18" width="2.90625" style="67" customWidth="1"/>
    <col min="19" max="19" width="5.81640625" customWidth="1"/>
    <col min="20" max="20" width="5.36328125" style="67" customWidth="1"/>
    <col min="21" max="21" width="5.453125" style="67" customWidth="1"/>
    <col min="22" max="22" width="4.81640625" style="11" customWidth="1"/>
    <col min="23" max="23" width="5.81640625" style="11" customWidth="1"/>
    <col min="24" max="24" width="6.6328125" style="11" customWidth="1"/>
    <col min="25" max="25" width="6.54296875" style="11" customWidth="1"/>
    <col min="26" max="26" width="4.81640625" style="67" customWidth="1"/>
    <col min="27" max="27" width="5.81640625" style="11" customWidth="1"/>
    <col min="28" max="28" width="5.6328125" style="11" customWidth="1"/>
    <col min="29" max="29" width="5.90625" style="11" customWidth="1"/>
    <col min="30" max="30" width="5.90625" customWidth="1"/>
    <col min="31" max="31" width="7.08984375" customWidth="1"/>
    <col min="32" max="32" width="6.36328125" style="11" customWidth="1"/>
    <col min="33" max="33" width="9.90625" style="67" customWidth="1"/>
    <col min="34" max="34" width="6.90625" style="11" customWidth="1"/>
    <col min="43" max="43" width="9.90625" customWidth="1"/>
    <col min="47" max="47" width="14" customWidth="1"/>
    <col min="48" max="48" width="12.54296875" customWidth="1"/>
    <col min="49" max="49" width="10.90625" customWidth="1"/>
  </cols>
  <sheetData>
    <row r="1" spans="1:51">
      <c r="A1" s="43"/>
      <c r="B1" s="351"/>
      <c r="C1" s="43"/>
      <c r="D1" s="43"/>
      <c r="E1" s="43"/>
      <c r="F1" s="43"/>
      <c r="G1" s="43"/>
      <c r="H1" s="43"/>
      <c r="I1" s="64"/>
      <c r="J1" s="64"/>
      <c r="K1" s="73"/>
      <c r="L1" s="73"/>
      <c r="M1" s="43"/>
      <c r="N1" s="64"/>
      <c r="O1" s="64"/>
      <c r="P1" s="64"/>
      <c r="Q1" s="64"/>
      <c r="R1" s="64"/>
      <c r="S1" s="43"/>
      <c r="T1" s="64"/>
      <c r="U1" s="64"/>
      <c r="V1" s="73"/>
      <c r="W1" s="73"/>
      <c r="X1" s="73"/>
      <c r="Y1" s="73"/>
      <c r="Z1" s="64"/>
      <c r="AA1" s="73"/>
      <c r="AB1" s="73"/>
      <c r="AC1" s="73"/>
      <c r="AD1" s="43"/>
      <c r="AE1" s="43"/>
      <c r="AF1" s="73"/>
      <c r="AG1" s="64"/>
      <c r="AH1" s="73"/>
      <c r="AI1" s="43"/>
    </row>
    <row r="2" spans="1:51" s="200" customFormat="1" ht="31.8">
      <c r="A2" s="199"/>
      <c r="B2" s="355"/>
      <c r="C2" s="152" t="s">
        <v>420</v>
      </c>
      <c r="D2" s="152"/>
      <c r="E2" s="199"/>
      <c r="F2" s="199"/>
      <c r="G2" s="152" t="s">
        <v>426</v>
      </c>
      <c r="H2" s="199"/>
      <c r="I2" s="199"/>
      <c r="J2" s="202"/>
      <c r="K2" s="203"/>
      <c r="L2" s="203"/>
      <c r="M2" s="202"/>
      <c r="N2" s="199"/>
      <c r="O2" s="199"/>
      <c r="P2" s="203"/>
      <c r="Q2" s="203"/>
      <c r="R2" s="203"/>
      <c r="S2" s="202"/>
      <c r="T2" s="199"/>
      <c r="U2" s="202"/>
      <c r="V2" s="202"/>
      <c r="W2" s="203"/>
      <c r="X2" s="203"/>
      <c r="Y2" s="203"/>
      <c r="Z2" s="203"/>
      <c r="AA2" s="202"/>
      <c r="AB2" s="185" t="str">
        <f>+År!B2</f>
        <v>KVIGE</v>
      </c>
      <c r="AC2" s="202"/>
      <c r="AD2" s="203"/>
      <c r="AE2" s="199"/>
      <c r="AF2" s="203"/>
      <c r="AG2" s="202"/>
      <c r="AH2" s="202"/>
      <c r="AI2" s="203"/>
      <c r="AJ2"/>
      <c r="AK2"/>
      <c r="AL2"/>
      <c r="AM2"/>
      <c r="AN2"/>
      <c r="AO2"/>
    </row>
    <row r="3" spans="1:51">
      <c r="A3" s="43"/>
      <c r="B3" s="351"/>
      <c r="C3" s="43"/>
      <c r="D3" s="43"/>
      <c r="E3" s="43"/>
      <c r="F3" s="43"/>
      <c r="G3" s="43"/>
      <c r="H3" s="43"/>
      <c r="I3" s="64"/>
      <c r="J3" s="64"/>
      <c r="K3" s="73"/>
      <c r="L3" s="73"/>
      <c r="M3" s="43"/>
      <c r="N3" s="64"/>
      <c r="O3" s="64"/>
      <c r="P3" s="64"/>
      <c r="Q3" s="64"/>
      <c r="R3" s="64"/>
      <c r="S3" s="43"/>
      <c r="T3" s="64"/>
      <c r="U3" s="64"/>
      <c r="V3" s="73"/>
      <c r="W3" s="73"/>
      <c r="X3" s="73"/>
      <c r="Y3" s="73"/>
      <c r="Z3" s="64"/>
      <c r="AA3" s="73"/>
      <c r="AB3" s="73"/>
      <c r="AC3" s="73"/>
      <c r="AD3" s="43"/>
      <c r="AE3" s="43"/>
      <c r="AF3" s="73"/>
      <c r="AG3" s="64"/>
      <c r="AH3" s="73"/>
      <c r="AI3" s="43"/>
    </row>
    <row r="4" spans="1:51" s="182" customFormat="1" ht="19.8">
      <c r="A4" s="180"/>
      <c r="B4" s="355"/>
      <c r="C4" s="180"/>
      <c r="D4" s="180"/>
      <c r="E4" s="180"/>
      <c r="F4" s="154" t="s">
        <v>7</v>
      </c>
      <c r="G4" s="154"/>
      <c r="H4" s="177">
        <f>+År!P2</f>
        <v>49</v>
      </c>
      <c r="I4" s="180"/>
      <c r="J4" s="180"/>
      <c r="K4" s="186"/>
      <c r="L4" s="186"/>
      <c r="M4" s="176" t="s">
        <v>421</v>
      </c>
      <c r="N4" s="180"/>
      <c r="O4" s="180"/>
      <c r="P4" s="180"/>
      <c r="Q4" s="180"/>
      <c r="R4" s="180"/>
      <c r="S4" s="536">
        <f>SUM(H10:H17)</f>
        <v>36870</v>
      </c>
      <c r="T4" s="537"/>
      <c r="U4" s="186"/>
      <c r="V4" s="180"/>
      <c r="W4" s="181"/>
      <c r="X4" s="186"/>
      <c r="Y4" s="186"/>
      <c r="Z4" s="186"/>
      <c r="AA4" s="180"/>
      <c r="AB4" s="186"/>
      <c r="AC4" s="186"/>
      <c r="AD4" s="181"/>
      <c r="AE4" s="186"/>
      <c r="AF4" s="186"/>
      <c r="AG4" s="186"/>
      <c r="AH4" s="186"/>
      <c r="AI4" s="186"/>
      <c r="AJ4"/>
      <c r="AK4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9"/>
      <c r="AX4" s="179"/>
    </row>
    <row r="5" spans="1:51" s="182" customFormat="1" ht="19.8">
      <c r="A5" s="180"/>
      <c r="B5" s="355"/>
      <c r="C5" s="180"/>
      <c r="D5" s="180"/>
      <c r="E5" s="180"/>
      <c r="F5" s="154"/>
      <c r="G5" s="154"/>
      <c r="H5" s="154"/>
      <c r="I5" s="176"/>
      <c r="J5" s="176"/>
      <c r="K5" s="178"/>
      <c r="L5" s="178"/>
      <c r="M5" s="154"/>
      <c r="N5" s="176"/>
      <c r="O5" s="176"/>
      <c r="P5" s="176"/>
      <c r="Q5" s="176"/>
      <c r="R5" s="176"/>
      <c r="S5" s="154"/>
      <c r="T5" s="176"/>
      <c r="U5" s="176"/>
      <c r="V5" s="178"/>
      <c r="W5" s="186"/>
      <c r="X5" s="186"/>
      <c r="Y5" s="186"/>
      <c r="Z5" s="176"/>
      <c r="AA5" s="186"/>
      <c r="AB5" s="186"/>
      <c r="AC5" s="186"/>
      <c r="AD5" s="180"/>
      <c r="AE5" s="180"/>
      <c r="AF5" s="205"/>
      <c r="AG5" s="181"/>
      <c r="AH5" s="229"/>
      <c r="AI5" s="180"/>
      <c r="AJ5"/>
      <c r="AK5"/>
      <c r="AL5"/>
      <c r="AM5"/>
      <c r="AN5"/>
      <c r="AO5" s="177"/>
      <c r="AP5" s="177"/>
      <c r="AQ5" s="177"/>
      <c r="AR5" s="177"/>
      <c r="AS5" s="177"/>
      <c r="AT5" s="177"/>
      <c r="AU5" s="177"/>
      <c r="AV5" s="177"/>
      <c r="AW5" s="177"/>
      <c r="AX5" s="179"/>
      <c r="AY5" s="179"/>
    </row>
    <row r="6" spans="1:51" s="182" customFormat="1" ht="19.8">
      <c r="A6" s="180"/>
      <c r="B6" s="355"/>
      <c r="C6" s="180"/>
      <c r="D6" s="180"/>
      <c r="E6" s="180"/>
      <c r="F6" s="154"/>
      <c r="G6" s="154"/>
      <c r="H6" s="154"/>
      <c r="I6" s="176"/>
      <c r="J6" s="176"/>
      <c r="K6" s="178"/>
      <c r="L6" s="178"/>
      <c r="M6" s="154"/>
      <c r="N6" s="176"/>
      <c r="O6" s="176"/>
      <c r="P6" s="176"/>
      <c r="Q6" s="176"/>
      <c r="R6" s="176"/>
      <c r="S6" s="145" t="s">
        <v>24</v>
      </c>
      <c r="T6" s="176"/>
      <c r="U6" s="176"/>
      <c r="V6" s="178"/>
      <c r="W6" s="186"/>
      <c r="X6" s="186"/>
      <c r="Y6" s="186"/>
      <c r="Z6" s="176"/>
      <c r="AA6" s="186"/>
      <c r="AB6" s="186"/>
      <c r="AC6" s="186"/>
      <c r="AD6" s="180"/>
      <c r="AE6" s="180"/>
      <c r="AF6" s="205" t="s">
        <v>488</v>
      </c>
      <c r="AG6" s="181"/>
      <c r="AH6" s="229" t="s">
        <v>4</v>
      </c>
      <c r="AI6" s="180"/>
      <c r="AJ6"/>
      <c r="AK6"/>
      <c r="AL6"/>
      <c r="AM6"/>
      <c r="AN6"/>
      <c r="AO6" s="177"/>
      <c r="AP6" s="177"/>
      <c r="AQ6" s="177"/>
      <c r="AR6" s="177"/>
      <c r="AS6" s="177"/>
      <c r="AT6" s="177"/>
      <c r="AU6" s="177"/>
      <c r="AV6" s="177"/>
      <c r="AW6" s="177"/>
      <c r="AX6" s="179"/>
      <c r="AY6" s="179"/>
    </row>
    <row r="7" spans="1:51" ht="15.6">
      <c r="A7" s="43"/>
      <c r="B7" s="351"/>
      <c r="C7" s="43"/>
      <c r="D7" s="43"/>
      <c r="E7" s="43"/>
      <c r="F7" s="43"/>
      <c r="G7" s="49" t="s">
        <v>4</v>
      </c>
      <c r="H7" s="43"/>
      <c r="I7" s="64"/>
      <c r="J7" s="64"/>
      <c r="K7" s="73"/>
      <c r="L7" s="73"/>
      <c r="M7" s="49" t="s">
        <v>24</v>
      </c>
      <c r="N7" s="64"/>
      <c r="O7" s="43"/>
      <c r="P7" s="64"/>
      <c r="Q7" s="64"/>
      <c r="R7" s="64"/>
      <c r="S7" s="49" t="s">
        <v>492</v>
      </c>
      <c r="T7" s="64"/>
      <c r="U7" s="64"/>
      <c r="V7" s="73"/>
      <c r="W7" s="173" t="s">
        <v>402</v>
      </c>
      <c r="X7" s="173" t="s">
        <v>402</v>
      </c>
      <c r="Y7" s="74" t="s">
        <v>577</v>
      </c>
      <c r="Z7" s="64"/>
      <c r="AA7" s="173" t="s">
        <v>402</v>
      </c>
      <c r="AB7" s="173" t="s">
        <v>402</v>
      </c>
      <c r="AC7" s="74" t="s">
        <v>422</v>
      </c>
      <c r="AD7" s="43"/>
      <c r="AE7" s="43"/>
      <c r="AF7" s="74" t="s">
        <v>578</v>
      </c>
      <c r="AG7" s="65" t="s">
        <v>77</v>
      </c>
      <c r="AH7" s="74" t="s">
        <v>10</v>
      </c>
      <c r="AI7" s="43"/>
    </row>
    <row r="8" spans="1:51" ht="15.6">
      <c r="A8" s="43"/>
      <c r="B8" s="351"/>
      <c r="C8" s="43"/>
      <c r="D8" s="43"/>
      <c r="E8" s="43"/>
      <c r="F8" s="43"/>
      <c r="G8" s="49" t="s">
        <v>486</v>
      </c>
      <c r="H8" s="49" t="s">
        <v>4</v>
      </c>
      <c r="I8" s="65" t="s">
        <v>4</v>
      </c>
      <c r="J8" s="65"/>
      <c r="K8" s="74" t="s">
        <v>1</v>
      </c>
      <c r="L8" s="74"/>
      <c r="M8" s="49" t="s">
        <v>0</v>
      </c>
      <c r="N8" s="65"/>
      <c r="O8" s="43"/>
      <c r="P8" s="423" t="s">
        <v>24</v>
      </c>
      <c r="Q8" s="423" t="s">
        <v>24</v>
      </c>
      <c r="R8" s="64"/>
      <c r="S8" s="49" t="s">
        <v>414</v>
      </c>
      <c r="T8" s="65"/>
      <c r="U8" s="65" t="s">
        <v>24</v>
      </c>
      <c r="V8" s="74"/>
      <c r="W8" s="74" t="s">
        <v>580</v>
      </c>
      <c r="X8" s="74" t="s">
        <v>498</v>
      </c>
      <c r="Y8" s="74" t="s">
        <v>563</v>
      </c>
      <c r="Z8" s="65"/>
      <c r="AA8" s="74" t="s">
        <v>500</v>
      </c>
      <c r="AB8" s="74" t="s">
        <v>566</v>
      </c>
      <c r="AC8" s="74" t="s">
        <v>415</v>
      </c>
      <c r="AD8" s="49" t="s">
        <v>545</v>
      </c>
      <c r="AE8" s="49" t="s">
        <v>413</v>
      </c>
      <c r="AF8" s="74" t="s">
        <v>71</v>
      </c>
      <c r="AG8" s="65" t="s">
        <v>423</v>
      </c>
      <c r="AH8" s="74" t="s">
        <v>71</v>
      </c>
      <c r="AI8" s="43"/>
      <c r="AJ8" s="4"/>
      <c r="AK8" s="56"/>
      <c r="AL8" s="56"/>
      <c r="AM8" s="1"/>
      <c r="AN8" s="5"/>
    </row>
    <row r="9" spans="1:51" ht="15.6">
      <c r="A9" s="43"/>
      <c r="B9" s="351" t="s">
        <v>89</v>
      </c>
      <c r="C9" s="49" t="s">
        <v>420</v>
      </c>
      <c r="D9" s="46"/>
      <c r="E9" s="49" t="s">
        <v>427</v>
      </c>
      <c r="F9" s="49"/>
      <c r="G9" s="50" t="s">
        <v>487</v>
      </c>
      <c r="H9" s="50" t="s">
        <v>10</v>
      </c>
      <c r="I9" s="87" t="s">
        <v>402</v>
      </c>
      <c r="J9" s="195" t="s">
        <v>536</v>
      </c>
      <c r="K9" s="75" t="s">
        <v>402</v>
      </c>
      <c r="L9" s="75"/>
      <c r="M9" s="50"/>
      <c r="N9" s="195" t="s">
        <v>536</v>
      </c>
      <c r="O9" s="43"/>
      <c r="P9" s="423" t="s">
        <v>737</v>
      </c>
      <c r="Q9" s="423" t="s">
        <v>738</v>
      </c>
      <c r="R9" s="64"/>
      <c r="S9" s="50"/>
      <c r="T9" s="195" t="s">
        <v>536</v>
      </c>
      <c r="U9" s="87" t="s">
        <v>45</v>
      </c>
      <c r="V9" s="245" t="s">
        <v>536</v>
      </c>
      <c r="W9" s="75" t="s">
        <v>556</v>
      </c>
      <c r="X9" s="75" t="s">
        <v>439</v>
      </c>
      <c r="Y9" s="75" t="s">
        <v>480</v>
      </c>
      <c r="Z9" s="195" t="s">
        <v>536</v>
      </c>
      <c r="AA9" s="75" t="s">
        <v>481</v>
      </c>
      <c r="AB9" s="75" t="s">
        <v>532</v>
      </c>
      <c r="AC9" s="75" t="s">
        <v>45</v>
      </c>
      <c r="AD9" s="50" t="s">
        <v>546</v>
      </c>
      <c r="AE9" s="50" t="s">
        <v>414</v>
      </c>
      <c r="AF9" s="75" t="s">
        <v>497</v>
      </c>
      <c r="AG9" s="87" t="s">
        <v>424</v>
      </c>
      <c r="AH9" s="75" t="s">
        <v>561</v>
      </c>
      <c r="AI9" s="43"/>
      <c r="AJ9" s="4"/>
      <c r="AK9" s="56"/>
      <c r="AL9" s="56"/>
      <c r="AM9" s="1"/>
      <c r="AN9" s="5"/>
    </row>
    <row r="10" spans="1:51" ht="15.6">
      <c r="A10" s="43"/>
      <c r="B10" s="356">
        <f>+'Ark1'!C245</f>
        <v>2024</v>
      </c>
      <c r="C10" s="51">
        <f>+'Ark1'!G245</f>
        <v>1</v>
      </c>
      <c r="D10" s="52" t="s">
        <v>430</v>
      </c>
      <c r="E10" s="52">
        <f>+'Ark1'!H245</f>
        <v>1</v>
      </c>
      <c r="F10" s="52" t="s">
        <v>76</v>
      </c>
      <c r="G10" s="51">
        <f>+'Ark1'!Q245</f>
        <v>1754</v>
      </c>
      <c r="H10" s="51">
        <f>+'Ark1'!R245</f>
        <v>10533</v>
      </c>
      <c r="I10" s="69">
        <f>+'Ark1'!AE245</f>
        <v>63.755220628291262</v>
      </c>
      <c r="J10" s="69">
        <f t="shared" ref="J10:J17" si="0">+I10-I19</f>
        <v>0.59791349420618189</v>
      </c>
      <c r="K10" s="244">
        <f>+'Ark1'!AF245</f>
        <v>64.171131988832528</v>
      </c>
      <c r="L10" s="75"/>
      <c r="M10" s="359">
        <f>+'Ark1'!S245</f>
        <v>6.1571496437054636</v>
      </c>
      <c r="N10" s="57">
        <f t="shared" ref="N10:N17" si="1">+M10-M19</f>
        <v>2.5114245475377217E-2</v>
      </c>
      <c r="O10" s="43"/>
      <c r="P10" s="436">
        <f>+'Ark1'!AR245</f>
        <v>193.05635622701524</v>
      </c>
      <c r="Q10" s="437">
        <f>+'Ark1'!AS245</f>
        <v>31.953823854416576</v>
      </c>
      <c r="R10" s="64"/>
      <c r="S10" s="53">
        <f>+'Ark1'!T245</f>
        <v>7.7633152947878115</v>
      </c>
      <c r="T10" s="57">
        <f t="shared" ref="T10:T17" si="2">+S10-S19</f>
        <v>-0.33302552189947665</v>
      </c>
      <c r="U10" s="307">
        <f>+'Ark1'!U245</f>
        <v>231.82720972182716</v>
      </c>
      <c r="V10" s="244">
        <f t="shared" ref="V10:V17" si="3">+U10-U19</f>
        <v>-3.1167623481736371</v>
      </c>
      <c r="W10" s="76">
        <f>+'Ark1'!W245</f>
        <v>77.129023070350357</v>
      </c>
      <c r="X10" s="76">
        <f>+'Ark1'!X245</f>
        <v>0.78799962024114689</v>
      </c>
      <c r="Y10" s="76">
        <f>+'Ark1'!AG245</f>
        <v>525.28366961534641</v>
      </c>
      <c r="Z10" s="340">
        <f t="shared" ref="Z10:Z17" si="4">+Y10-Y19</f>
        <v>-6.7052761182548011</v>
      </c>
      <c r="AA10" s="76">
        <f>+'Ark1'!AH245</f>
        <v>95.04414696667618</v>
      </c>
      <c r="AB10" s="76">
        <f>+'Ark1'!AI245</f>
        <v>71.27124276084686</v>
      </c>
      <c r="AC10" s="76">
        <f>+'Ark1'!Y245</f>
        <v>49.417772517059603</v>
      </c>
      <c r="AD10" s="53">
        <f>+'Ark1'!Z245</f>
        <v>1.6868367621585365</v>
      </c>
      <c r="AE10" s="53">
        <f>+'Ark1'!AA245</f>
        <v>1.9480323561872612</v>
      </c>
      <c r="AF10" s="307">
        <f t="shared" ref="AF10:AF17" si="5">1000*U10/Y10</f>
        <v>441.33717290619194</v>
      </c>
      <c r="AG10" s="66">
        <f t="shared" ref="AG10:AG35" si="6">+U10/M10</f>
        <v>37.651709498213549</v>
      </c>
      <c r="AH10" s="76">
        <f t="shared" ref="AH10:AH35" si="7">+H10/G10</f>
        <v>6.0051311288483467</v>
      </c>
      <c r="AI10" s="43"/>
      <c r="AJ10" s="4"/>
      <c r="AK10" s="56"/>
      <c r="AL10" s="56"/>
      <c r="AM10" s="1"/>
      <c r="AN10" s="5"/>
    </row>
    <row r="11" spans="1:51" ht="15.6">
      <c r="A11" s="43"/>
      <c r="B11" s="356">
        <f>+'Ark1'!C246</f>
        <v>2024</v>
      </c>
      <c r="C11" s="51">
        <f>+'Ark1'!G246</f>
        <v>1</v>
      </c>
      <c r="D11" s="52" t="s">
        <v>430</v>
      </c>
      <c r="E11" s="52">
        <f>+'Ark1'!H246</f>
        <v>2</v>
      </c>
      <c r="F11" s="52" t="s">
        <v>9</v>
      </c>
      <c r="G11" s="51">
        <f>+'Ark1'!Q246</f>
        <v>817</v>
      </c>
      <c r="H11" s="51">
        <f>+'Ark1'!R246</f>
        <v>5988</v>
      </c>
      <c r="I11" s="69">
        <f>+'Ark1'!AE246</f>
        <v>36.244779371708745</v>
      </c>
      <c r="J11" s="69">
        <f t="shared" si="0"/>
        <v>-0.59791349420618189</v>
      </c>
      <c r="K11" s="244">
        <f>+'Ark1'!AF246</f>
        <v>35.828868011167451</v>
      </c>
      <c r="L11" s="75"/>
      <c r="M11" s="359">
        <f>+'Ark1'!S246</f>
        <v>6.3533244236551951</v>
      </c>
      <c r="N11" s="57">
        <f t="shared" si="1"/>
        <v>3.7574840511344298E-2</v>
      </c>
      <c r="O11" s="43"/>
      <c r="P11" s="436">
        <f>+'Ark1'!AR246</f>
        <v>190.83076407506704</v>
      </c>
      <c r="Q11" s="437">
        <f>+'Ark1'!AS246</f>
        <v>32.26984942201954</v>
      </c>
      <c r="R11" s="64"/>
      <c r="S11" s="53">
        <f>+'Ark1'!T246</f>
        <v>7.5776553106212399</v>
      </c>
      <c r="T11" s="57">
        <f t="shared" si="2"/>
        <v>-0.16098105301512167</v>
      </c>
      <c r="U11" s="307">
        <f>+'Ark1'!U246</f>
        <v>227.68168002671936</v>
      </c>
      <c r="V11" s="244">
        <f t="shared" si="3"/>
        <v>-1.4920169429775285</v>
      </c>
      <c r="W11" s="76">
        <f>+'Ark1'!W246</f>
        <v>71.893787575150313</v>
      </c>
      <c r="X11" s="76">
        <f>+'Ark1'!X246</f>
        <v>0.83500334001335996</v>
      </c>
      <c r="Y11" s="76">
        <f>+'Ark1'!AG246</f>
        <v>515.24145442359259</v>
      </c>
      <c r="Z11" s="340">
        <f t="shared" si="4"/>
        <v>-3.3621587538782478</v>
      </c>
      <c r="AA11" s="76">
        <f>+'Ark1'!AH246</f>
        <v>99.064796259184988</v>
      </c>
      <c r="AB11" s="76">
        <f>+'Ark1'!AI246</f>
        <v>86.556446225784896</v>
      </c>
      <c r="AC11" s="76">
        <f>+'Ark1'!Y246</f>
        <v>55.483735543580067</v>
      </c>
      <c r="AD11" s="53">
        <f>+'Ark1'!Z246</f>
        <v>1.7222360729875803</v>
      </c>
      <c r="AE11" s="53">
        <f>+'Ark1'!AA246</f>
        <v>2.0132697012256622</v>
      </c>
      <c r="AF11" s="307">
        <f t="shared" si="5"/>
        <v>441.89317080751948</v>
      </c>
      <c r="AG11" s="66">
        <f t="shared" si="6"/>
        <v>35.836621089109997</v>
      </c>
      <c r="AH11" s="76">
        <f t="shared" si="7"/>
        <v>7.3292533659730719</v>
      </c>
      <c r="AI11" s="43"/>
      <c r="AJ11" s="4"/>
      <c r="AK11" s="56"/>
      <c r="AL11" s="56"/>
      <c r="AM11" s="1"/>
      <c r="AN11" s="5"/>
      <c r="AP11" s="2"/>
      <c r="AQ11" s="2"/>
      <c r="AR11" s="2"/>
    </row>
    <row r="12" spans="1:51" ht="15.6">
      <c r="A12" s="43"/>
      <c r="B12" s="356">
        <f>+'Ark1'!C247</f>
        <v>2024</v>
      </c>
      <c r="C12" s="51">
        <f>+'Ark1'!G247</f>
        <v>2</v>
      </c>
      <c r="D12" s="52" t="s">
        <v>108</v>
      </c>
      <c r="E12" s="52">
        <f>+'Ark1'!H247</f>
        <v>1</v>
      </c>
      <c r="F12" s="52" t="s">
        <v>76</v>
      </c>
      <c r="G12" s="51">
        <f>+'Ark1'!Q247</f>
        <v>1370</v>
      </c>
      <c r="H12" s="51">
        <f>+'Ark1'!R247</f>
        <v>6153</v>
      </c>
      <c r="I12" s="69">
        <f>+'Ark1'!AE247</f>
        <v>67.172489082969449</v>
      </c>
      <c r="J12" s="69">
        <f t="shared" si="0"/>
        <v>5.0343793612166294</v>
      </c>
      <c r="K12" s="244">
        <f>+'Ark1'!AF247</f>
        <v>67.70585025256824</v>
      </c>
      <c r="L12" s="75"/>
      <c r="M12" s="359">
        <f>+'Ark1'!S247</f>
        <v>5.7157963234097933</v>
      </c>
      <c r="N12" s="57">
        <f t="shared" si="1"/>
        <v>0.22886347404500107</v>
      </c>
      <c r="O12" s="43"/>
      <c r="P12" s="436">
        <f>+'Ark1'!AR247</f>
        <v>193.14530537830444</v>
      </c>
      <c r="Q12" s="437">
        <f>+'Ark1'!AS247</f>
        <v>30.983914247398761</v>
      </c>
      <c r="R12" s="64"/>
      <c r="S12" s="53">
        <f>+'Ark1'!T247</f>
        <v>8.1610596457012807</v>
      </c>
      <c r="T12" s="57">
        <f t="shared" si="2"/>
        <v>8.3648478188591113E-2</v>
      </c>
      <c r="U12" s="307">
        <f>+'Ark1'!U247</f>
        <v>226.66539899236204</v>
      </c>
      <c r="V12" s="244">
        <f t="shared" si="3"/>
        <v>1.2679630505999739E-2</v>
      </c>
      <c r="W12" s="76">
        <f>+'Ark1'!W247</f>
        <v>80.042255810173884</v>
      </c>
      <c r="X12" s="76">
        <f>+'Ark1'!X247</f>
        <v>0.56882821387940818</v>
      </c>
      <c r="Y12" s="76">
        <f>+'Ark1'!AG247</f>
        <v>546.27292616226066</v>
      </c>
      <c r="Z12" s="340">
        <f t="shared" si="4"/>
        <v>-2.8822495627248372</v>
      </c>
      <c r="AA12" s="76">
        <f>+'Ark1'!AH247</f>
        <v>88.932228181374981</v>
      </c>
      <c r="AB12" s="76">
        <f>+'Ark1'!AI247</f>
        <v>55.176336746302624</v>
      </c>
      <c r="AC12" s="76">
        <f>+'Ark1'!Y247</f>
        <v>50.643995912930848</v>
      </c>
      <c r="AD12" s="53">
        <f>+'Ark1'!Z247</f>
        <v>1.6383821746046292</v>
      </c>
      <c r="AE12" s="53">
        <f>+'Ark1'!AA247</f>
        <v>2.0827739495832414</v>
      </c>
      <c r="AF12" s="307">
        <f t="shared" si="5"/>
        <v>414.9306841632403</v>
      </c>
      <c r="AG12" s="66">
        <f t="shared" si="6"/>
        <v>39.655961508639521</v>
      </c>
      <c r="AH12" s="76">
        <f t="shared" si="7"/>
        <v>4.4912408759124087</v>
      </c>
      <c r="AI12" s="43"/>
      <c r="AJ12" s="4"/>
      <c r="AK12" s="56"/>
      <c r="AL12" s="56"/>
      <c r="AM12" s="1"/>
      <c r="AN12" s="5"/>
      <c r="AP12" s="2"/>
      <c r="AQ12" s="2"/>
      <c r="AR12" s="4"/>
      <c r="AS12" s="4"/>
      <c r="AT12" s="4"/>
    </row>
    <row r="13" spans="1:51" ht="15.6">
      <c r="A13" s="43"/>
      <c r="B13" s="356">
        <f>+'Ark1'!C248</f>
        <v>2024</v>
      </c>
      <c r="C13" s="51">
        <f>+'Ark1'!G248</f>
        <v>2</v>
      </c>
      <c r="D13" s="52" t="s">
        <v>108</v>
      </c>
      <c r="E13" s="52">
        <f>+'Ark1'!H248</f>
        <v>2</v>
      </c>
      <c r="F13" s="52" t="s">
        <v>9</v>
      </c>
      <c r="G13" s="51">
        <f>+'Ark1'!Q248</f>
        <v>602</v>
      </c>
      <c r="H13" s="51">
        <f>+'Ark1'!R248</f>
        <v>3007</v>
      </c>
      <c r="I13" s="69">
        <f>+'Ark1'!AE248</f>
        <v>32.827510917030565</v>
      </c>
      <c r="J13" s="69">
        <f t="shared" si="0"/>
        <v>-5.0343793612165868</v>
      </c>
      <c r="K13" s="244">
        <f>+'Ark1'!AF248</f>
        <v>32.294149747431753</v>
      </c>
      <c r="L13" s="75"/>
      <c r="M13" s="359">
        <f>+'Ark1'!S248</f>
        <v>5.9433522159280239</v>
      </c>
      <c r="N13" s="57">
        <f t="shared" si="1"/>
        <v>0.22996122278755227</v>
      </c>
      <c r="O13" s="43"/>
      <c r="P13" s="436">
        <f>+'Ark1'!AR248</f>
        <v>191.04097268487675</v>
      </c>
      <c r="Q13" s="437">
        <f>+'Ark1'!AS248</f>
        <v>31.258551140650823</v>
      </c>
      <c r="R13" s="64"/>
      <c r="S13" s="53">
        <f>+'Ark1'!T248</f>
        <v>7.7439308280678398</v>
      </c>
      <c r="T13" s="57">
        <f t="shared" si="2"/>
        <v>0.29525483877893421</v>
      </c>
      <c r="U13" s="307">
        <f>+'Ark1'!U248</f>
        <v>221.22610575324265</v>
      </c>
      <c r="V13" s="244">
        <f t="shared" si="3"/>
        <v>2.0502354765397683</v>
      </c>
      <c r="W13" s="76">
        <f>+'Ark1'!W248</f>
        <v>72.796807449285012</v>
      </c>
      <c r="X13" s="76">
        <f>+'Ark1'!X248</f>
        <v>0.83139341536415023</v>
      </c>
      <c r="Y13" s="76">
        <f>+'Ark1'!AG248</f>
        <v>529.26615589606945</v>
      </c>
      <c r="Z13" s="340">
        <f t="shared" si="4"/>
        <v>-9.1920901380523219</v>
      </c>
      <c r="AA13" s="76">
        <f>+'Ark1'!AH248</f>
        <v>99.567675424010645</v>
      </c>
      <c r="AB13" s="76">
        <f>+'Ark1'!AI248</f>
        <v>75.390754905221186</v>
      </c>
      <c r="AC13" s="76">
        <f>+'Ark1'!Y248</f>
        <v>56.373322710019821</v>
      </c>
      <c r="AD13" s="53">
        <f>+'Ark1'!Z248</f>
        <v>1.8135972832643297</v>
      </c>
      <c r="AE13" s="53">
        <f>+'Ark1'!AA248</f>
        <v>2.1003132724045828</v>
      </c>
      <c r="AF13" s="307">
        <f t="shared" si="5"/>
        <v>417.98649561995461</v>
      </c>
      <c r="AG13" s="66">
        <f t="shared" si="6"/>
        <v>37.222445804299241</v>
      </c>
      <c r="AH13" s="76">
        <f t="shared" si="7"/>
        <v>4.9950166112956813</v>
      </c>
      <c r="AI13" s="43"/>
      <c r="AJ13" s="4"/>
      <c r="AK13" s="56"/>
      <c r="AL13" s="56"/>
      <c r="AM13" s="1"/>
      <c r="AN13" s="5"/>
      <c r="AP13" s="1"/>
      <c r="AQ13" s="1"/>
      <c r="AR13" s="11"/>
      <c r="AS13" s="11"/>
      <c r="AT13" s="11"/>
    </row>
    <row r="14" spans="1:51" ht="15.6">
      <c r="A14" s="43"/>
      <c r="B14" s="356">
        <f>+'Ark1'!C249</f>
        <v>2024</v>
      </c>
      <c r="C14" s="51">
        <f>+'Ark1'!G249</f>
        <v>3</v>
      </c>
      <c r="D14" s="52" t="s">
        <v>666</v>
      </c>
      <c r="E14" s="52">
        <f>+'Ark1'!H249</f>
        <v>1</v>
      </c>
      <c r="F14" s="52" t="s">
        <v>76</v>
      </c>
      <c r="G14" s="51">
        <f>+'Ark1'!Q249</f>
        <v>1290</v>
      </c>
      <c r="H14" s="51">
        <f>+'Ark1'!R249</f>
        <v>5695</v>
      </c>
      <c r="I14" s="69">
        <f>+'Ark1'!AE249</f>
        <v>65.975440222428176</v>
      </c>
      <c r="J14" s="69">
        <f t="shared" si="0"/>
        <v>-1.1014481144805188</v>
      </c>
      <c r="K14" s="244">
        <f>+'Ark1'!AF249</f>
        <v>66.254716689011687</v>
      </c>
      <c r="L14" s="75"/>
      <c r="M14" s="359">
        <f>+'Ark1'!S249</f>
        <v>5.3691334153629802</v>
      </c>
      <c r="N14" s="57">
        <f t="shared" si="1"/>
        <v>0.17496029309959304</v>
      </c>
      <c r="O14" s="43"/>
      <c r="P14" s="436">
        <f>+'Ark1'!AR249</f>
        <v>194.05193855157279</v>
      </c>
      <c r="Q14" s="437">
        <f>+'Ark1'!AS249</f>
        <v>30.103350194939193</v>
      </c>
      <c r="R14" s="64"/>
      <c r="S14" s="53">
        <f>+'Ark1'!T249</f>
        <v>7.799297629499562</v>
      </c>
      <c r="T14" s="57">
        <f t="shared" si="2"/>
        <v>7.8038582201130247E-2</v>
      </c>
      <c r="U14" s="307">
        <f>+'Ark1'!U249</f>
        <v>222.04598770851516</v>
      </c>
      <c r="V14" s="244">
        <f t="shared" si="3"/>
        <v>2.3804600195736327</v>
      </c>
      <c r="W14" s="76">
        <f>+'Ark1'!W249</f>
        <v>75.715539947322227</v>
      </c>
      <c r="X14" s="76">
        <f>+'Ark1'!X249</f>
        <v>0.50921861281826175</v>
      </c>
      <c r="Y14" s="76">
        <f>+'Ark1'!AG249</f>
        <v>552.78986832479882</v>
      </c>
      <c r="Z14" s="340">
        <f t="shared" si="4"/>
        <v>-1.7744236716830528</v>
      </c>
      <c r="AA14" s="76">
        <f>+'Ark1'!AH249</f>
        <v>95.697980684811228</v>
      </c>
      <c r="AB14" s="76">
        <f>+'Ark1'!AI249</f>
        <v>49.095697980684811</v>
      </c>
      <c r="AC14" s="76">
        <f>+'Ark1'!Y249</f>
        <v>51.498185560615283</v>
      </c>
      <c r="AD14" s="53">
        <f>+'Ark1'!Z249</f>
        <v>1.5735887675858988</v>
      </c>
      <c r="AE14" s="53">
        <f>+'Ark1'!AA249</f>
        <v>1.9250028649177913</v>
      </c>
      <c r="AF14" s="307">
        <f t="shared" si="5"/>
        <v>401.68244830791502</v>
      </c>
      <c r="AG14" s="66">
        <f t="shared" si="6"/>
        <v>41.356019776518025</v>
      </c>
      <c r="AH14" s="76">
        <f t="shared" si="7"/>
        <v>4.4147286821705425</v>
      </c>
      <c r="AI14" s="43"/>
      <c r="AJ14" s="4"/>
      <c r="AK14" s="56"/>
      <c r="AL14" s="56"/>
      <c r="AM14" s="1"/>
      <c r="AN14" s="5"/>
      <c r="AP14" s="1"/>
      <c r="AQ14" s="1"/>
      <c r="AR14" s="11"/>
      <c r="AS14" s="11"/>
      <c r="AT14" s="11"/>
    </row>
    <row r="15" spans="1:51" ht="15.6">
      <c r="A15" s="43"/>
      <c r="B15" s="356">
        <f>+'Ark1'!C250</f>
        <v>2024</v>
      </c>
      <c r="C15" s="51">
        <f>+'Ark1'!G250</f>
        <v>3</v>
      </c>
      <c r="D15" s="52" t="s">
        <v>666</v>
      </c>
      <c r="E15" s="52">
        <f>+'Ark1'!H250</f>
        <v>2</v>
      </c>
      <c r="F15" s="52" t="s">
        <v>9</v>
      </c>
      <c r="G15" s="51">
        <f>+'Ark1'!Q250</f>
        <v>561</v>
      </c>
      <c r="H15" s="51">
        <f>+'Ark1'!R250</f>
        <v>2937</v>
      </c>
      <c r="I15" s="69">
        <f>+'Ark1'!AE250</f>
        <v>34.024559777571831</v>
      </c>
      <c r="J15" s="69">
        <f t="shared" si="0"/>
        <v>1.1014481144805046</v>
      </c>
      <c r="K15" s="244">
        <f>+'Ark1'!AF250</f>
        <v>33.745283310988341</v>
      </c>
      <c r="L15" s="75"/>
      <c r="M15" s="359">
        <f>+'Ark1'!S250</f>
        <v>5.9168370824812557</v>
      </c>
      <c r="N15" s="57">
        <f t="shared" si="1"/>
        <v>0.3041997198438926</v>
      </c>
      <c r="O15" s="43"/>
      <c r="P15" s="436">
        <f>+'Ark1'!AR250</f>
        <v>190.50229709035224</v>
      </c>
      <c r="Q15" s="437">
        <f>+'Ark1'!AS250</f>
        <v>31.161838181946088</v>
      </c>
      <c r="R15" s="64"/>
      <c r="S15" s="53">
        <f>+'Ark1'!T250</f>
        <v>7.5005107252298275</v>
      </c>
      <c r="T15" s="57">
        <f t="shared" si="2"/>
        <v>0.23507862646439737</v>
      </c>
      <c r="U15" s="307">
        <f>+'Ark1'!U250</f>
        <v>219.29513108614216</v>
      </c>
      <c r="V15" s="244">
        <f t="shared" si="3"/>
        <v>2.8755151739335645</v>
      </c>
      <c r="W15" s="76">
        <f>+'Ark1'!W250</f>
        <v>67.381681988423594</v>
      </c>
      <c r="X15" s="76">
        <f>+'Ark1'!X250</f>
        <v>0.8512087163772557</v>
      </c>
      <c r="Y15" s="76">
        <f>+'Ark1'!AG250</f>
        <v>528.21975497702886</v>
      </c>
      <c r="Z15" s="340">
        <f t="shared" si="4"/>
        <v>-10.502151946921231</v>
      </c>
      <c r="AA15" s="76">
        <f>+'Ark1'!AH250</f>
        <v>88.764044943820224</v>
      </c>
      <c r="AB15" s="76">
        <f>+'Ark1'!AI250</f>
        <v>61.32107592781751</v>
      </c>
      <c r="AC15" s="76">
        <f>+'Ark1'!Y250</f>
        <v>56.204825329519153</v>
      </c>
      <c r="AD15" s="53">
        <f>+'Ark1'!Z250</f>
        <v>1.8638252394749633</v>
      </c>
      <c r="AE15" s="53">
        <f>+'Ark1'!AA250</f>
        <v>2.2139749620124785</v>
      </c>
      <c r="AF15" s="307">
        <f t="shared" si="5"/>
        <v>415.15889744729225</v>
      </c>
      <c r="AG15" s="66">
        <f t="shared" si="6"/>
        <v>37.062898306839919</v>
      </c>
      <c r="AH15" s="76">
        <f t="shared" si="7"/>
        <v>5.2352941176470589</v>
      </c>
      <c r="AI15" s="43"/>
      <c r="AJ15" s="4"/>
      <c r="AK15" s="56"/>
      <c r="AL15" s="56"/>
      <c r="AM15" s="1"/>
      <c r="AN15" s="5"/>
      <c r="AP15" s="1"/>
      <c r="AQ15" s="1"/>
      <c r="AR15" s="11"/>
      <c r="AS15" s="11"/>
      <c r="AT15" s="11"/>
    </row>
    <row r="16" spans="1:51" ht="15.6">
      <c r="A16" s="43"/>
      <c r="B16" s="356">
        <f>+'Ark1'!C251</f>
        <v>2024</v>
      </c>
      <c r="C16" s="51">
        <f>+'Ark1'!G251</f>
        <v>4</v>
      </c>
      <c r="D16" s="52" t="s">
        <v>109</v>
      </c>
      <c r="E16" s="52">
        <f>+'Ark1'!H251</f>
        <v>1</v>
      </c>
      <c r="F16" s="52" t="s">
        <v>76</v>
      </c>
      <c r="G16" s="51">
        <f>+'Ark1'!Q251</f>
        <v>503</v>
      </c>
      <c r="H16" s="51">
        <f>+'Ark1'!R251</f>
        <v>2152</v>
      </c>
      <c r="I16" s="69">
        <f>+'Ark1'!AE251</f>
        <v>84.161126319906145</v>
      </c>
      <c r="J16" s="69">
        <f t="shared" si="0"/>
        <v>-0.88082917079064771</v>
      </c>
      <c r="K16" s="244">
        <f>+'Ark1'!AF251</f>
        <v>85.089818452141813</v>
      </c>
      <c r="L16" s="75"/>
      <c r="M16" s="359">
        <f>+'Ark1'!S251</f>
        <v>5.2505811250581109</v>
      </c>
      <c r="N16" s="57">
        <f t="shared" si="1"/>
        <v>7.8048936216910114E-2</v>
      </c>
      <c r="O16" s="43"/>
      <c r="P16" s="436">
        <f>+'Ark1'!AR251</f>
        <v>193.76980778246596</v>
      </c>
      <c r="Q16" s="437">
        <f>+'Ark1'!AS251</f>
        <v>29.644716406968524</v>
      </c>
      <c r="R16" s="64"/>
      <c r="S16" s="53">
        <f>+'Ark1'!T251</f>
        <v>7.3364312267657983</v>
      </c>
      <c r="T16" s="57">
        <f t="shared" si="2"/>
        <v>-6.339717306260173E-2</v>
      </c>
      <c r="U16" s="307">
        <f>+'Ark1'!U251</f>
        <v>218.49879182156141</v>
      </c>
      <c r="V16" s="244">
        <f t="shared" si="3"/>
        <v>5.1915417143111711</v>
      </c>
      <c r="W16" s="76">
        <f>+'Ark1'!W251</f>
        <v>63.615241635687745</v>
      </c>
      <c r="X16" s="76">
        <f>+'Ark1'!X251</f>
        <v>0.46468401486988842</v>
      </c>
      <c r="Y16" s="76">
        <f>+'Ark1'!AG251</f>
        <v>553.8124706985468</v>
      </c>
      <c r="Z16" s="340">
        <f t="shared" si="4"/>
        <v>0.32535842244362811</v>
      </c>
      <c r="AA16" s="76">
        <f>+'Ark1'!AH251</f>
        <v>98.745353159851334</v>
      </c>
      <c r="AB16" s="76">
        <f>+'Ark1'!AI251</f>
        <v>49.488847583643121</v>
      </c>
      <c r="AC16" s="76">
        <f>+'Ark1'!Y251</f>
        <v>50.432282788301407</v>
      </c>
      <c r="AD16" s="53">
        <f>+'Ark1'!Z251</f>
        <v>1.5385939864471836</v>
      </c>
      <c r="AE16" s="53">
        <f>+'Ark1'!AA251</f>
        <v>2.089807957931141</v>
      </c>
      <c r="AF16" s="307">
        <f t="shared" si="5"/>
        <v>394.53570185221679</v>
      </c>
      <c r="AG16" s="66">
        <f t="shared" si="6"/>
        <v>41.614211192507412</v>
      </c>
      <c r="AH16" s="76">
        <f t="shared" si="7"/>
        <v>4.2783300198807153</v>
      </c>
      <c r="AI16" s="43"/>
      <c r="AJ16" s="4"/>
      <c r="AK16" s="56"/>
      <c r="AL16" s="56"/>
      <c r="AM16" s="1"/>
      <c r="AN16" s="5"/>
      <c r="AP16" s="1"/>
      <c r="AQ16" s="1"/>
      <c r="AR16" s="11"/>
      <c r="AS16" s="11"/>
      <c r="AT16" s="11"/>
    </row>
    <row r="17" spans="1:46" ht="15.6">
      <c r="A17" s="43"/>
      <c r="B17" s="356">
        <f>+'Ark1'!C252</f>
        <v>2024</v>
      </c>
      <c r="C17" s="51">
        <f>+'Ark1'!G252</f>
        <v>4</v>
      </c>
      <c r="D17" s="52" t="s">
        <v>109</v>
      </c>
      <c r="E17" s="52">
        <f>+'Ark1'!H252</f>
        <v>2</v>
      </c>
      <c r="F17" s="52" t="s">
        <v>9</v>
      </c>
      <c r="G17" s="51">
        <f>+'Ark1'!Q252</f>
        <v>87</v>
      </c>
      <c r="H17" s="51">
        <f>+'Ark1'!R252</f>
        <v>405</v>
      </c>
      <c r="I17" s="69">
        <f>+'Ark1'!AE252</f>
        <v>15.83887368009386</v>
      </c>
      <c r="J17" s="69">
        <f t="shared" si="0"/>
        <v>0.88082917079068501</v>
      </c>
      <c r="K17" s="244">
        <f>+'Ark1'!AF252</f>
        <v>14.910181547858164</v>
      </c>
      <c r="L17" s="75"/>
      <c r="M17" s="359">
        <f>+'Ark1'!S252</f>
        <v>5.108910891089109</v>
      </c>
      <c r="N17" s="57">
        <f t="shared" si="1"/>
        <v>-0.13499154793528234</v>
      </c>
      <c r="O17" s="43"/>
      <c r="P17" s="436">
        <f>+'Ark1'!AR252</f>
        <v>189.65422885572141</v>
      </c>
      <c r="Q17" s="437">
        <f>+'Ark1'!AS252</f>
        <v>28.984023344021512</v>
      </c>
      <c r="R17" s="64"/>
      <c r="S17" s="53">
        <f>+'Ark1'!T252</f>
        <v>5.9753086419753068</v>
      </c>
      <c r="T17" s="57">
        <f t="shared" si="2"/>
        <v>-0.51005721168322982</v>
      </c>
      <c r="U17" s="307">
        <f>+'Ark1'!U252</f>
        <v>203.44246913580236</v>
      </c>
      <c r="V17" s="244">
        <f t="shared" si="3"/>
        <v>-9.5463113520023626</v>
      </c>
      <c r="W17" s="76">
        <f>+'Ark1'!W252</f>
        <v>35.555555555555557</v>
      </c>
      <c r="X17" s="76">
        <f>+'Ark1'!X252</f>
        <v>0</v>
      </c>
      <c r="Y17" s="76">
        <f>+'Ark1'!AG252</f>
        <v>560.30348258706476</v>
      </c>
      <c r="Z17" s="340">
        <f t="shared" si="4"/>
        <v>-15.806243098720756</v>
      </c>
      <c r="AA17" s="76">
        <f>+'Ark1'!AH252</f>
        <v>98.765432098765444</v>
      </c>
      <c r="AB17" s="76">
        <f>+'Ark1'!AI252</f>
        <v>51.851851851851855</v>
      </c>
      <c r="AC17" s="76">
        <f>+'Ark1'!Y252</f>
        <v>57.936010881543744</v>
      </c>
      <c r="AD17" s="53">
        <f>+'Ark1'!Z252</f>
        <v>1.5769222643804419</v>
      </c>
      <c r="AE17" s="53">
        <f>+'Ark1'!AA252</f>
        <v>1.847088524097112</v>
      </c>
      <c r="AF17" s="307">
        <f t="shared" si="5"/>
        <v>363.09335111831956</v>
      </c>
      <c r="AG17" s="66">
        <f t="shared" si="6"/>
        <v>39.821103454876038</v>
      </c>
      <c r="AH17" s="76">
        <f t="shared" si="7"/>
        <v>4.6551724137931032</v>
      </c>
      <c r="AI17" s="43"/>
      <c r="AJ17" s="4"/>
      <c r="AK17" s="56"/>
      <c r="AL17" s="56"/>
      <c r="AM17" s="1"/>
      <c r="AN17" s="5"/>
      <c r="AP17" s="1"/>
      <c r="AQ17" s="1"/>
      <c r="AR17" s="11"/>
      <c r="AS17" s="11"/>
      <c r="AT17" s="11"/>
    </row>
    <row r="18" spans="1:46" ht="15.6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73"/>
      <c r="L18" s="75"/>
      <c r="M18" s="43"/>
      <c r="N18" s="43"/>
      <c r="O18" s="43"/>
      <c r="P18" s="43"/>
      <c r="Q18" s="43"/>
      <c r="R18" s="64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"/>
      <c r="AK18" s="56"/>
      <c r="AL18" s="56"/>
      <c r="AM18" s="1"/>
      <c r="AN18" s="5"/>
      <c r="AP18" s="1"/>
      <c r="AQ18" s="1"/>
      <c r="AR18" s="11"/>
      <c r="AS18" s="11"/>
      <c r="AT18" s="11"/>
    </row>
    <row r="19" spans="1:46" ht="15.6">
      <c r="A19" s="43"/>
      <c r="B19" s="324">
        <f>+'Ark1'!C253</f>
        <v>2023</v>
      </c>
      <c r="C19">
        <f>+'Ark1'!G253</f>
        <v>1</v>
      </c>
      <c r="D19" s="3" t="str">
        <f>+D10</f>
        <v>Øst</v>
      </c>
      <c r="E19" s="3">
        <f>+'Ark1'!H253</f>
        <v>1</v>
      </c>
      <c r="F19" s="3" t="s">
        <v>76</v>
      </c>
      <c r="G19">
        <f>+'Ark1'!Q253</f>
        <v>1902</v>
      </c>
      <c r="H19">
        <f>+'Ark1'!R253</f>
        <v>11314</v>
      </c>
      <c r="I19" s="70">
        <f>+'Ark1'!AE253</f>
        <v>63.15730713408508</v>
      </c>
      <c r="J19" s="70"/>
      <c r="K19" s="204">
        <f>+'Ark1'!AF253</f>
        <v>63.734013634393641</v>
      </c>
      <c r="L19" s="75"/>
      <c r="M19" s="1">
        <f>+'Ark1'!S253</f>
        <v>6.1320353982300864</v>
      </c>
      <c r="N19" s="70"/>
      <c r="O19" s="43"/>
      <c r="P19" s="436">
        <f>+'Ark1'!AR253</f>
        <v>193.89603508130824</v>
      </c>
      <c r="Q19" s="437">
        <f>+'Ark1'!AS253</f>
        <v>31.991179598311422</v>
      </c>
      <c r="R19" s="64"/>
      <c r="S19" s="1">
        <f>+'Ark1'!T253</f>
        <v>8.0963408166872881</v>
      </c>
      <c r="T19" s="70"/>
      <c r="U19" s="11">
        <f>+'Ark1'!U253</f>
        <v>234.9439720700008</v>
      </c>
      <c r="V19" s="204"/>
      <c r="W19" s="11">
        <f>+'Ark1'!W253</f>
        <v>82.45536503447056</v>
      </c>
      <c r="X19" s="11">
        <f>+'Ark1'!X253</f>
        <v>1.060632844263744</v>
      </c>
      <c r="Y19" s="11">
        <f>+'Ark1'!AG253</f>
        <v>531.98894573360121</v>
      </c>
      <c r="Z19" s="70"/>
      <c r="AA19" s="11">
        <f>+'Ark1'!AH253</f>
        <v>96.349655294325615</v>
      </c>
      <c r="AB19" s="11">
        <f>+'Ark1'!AI253</f>
        <v>70.063637970655819</v>
      </c>
      <c r="AC19" s="11">
        <f>+'Ark1'!Y253</f>
        <v>51.43104678366295</v>
      </c>
      <c r="AD19" s="1">
        <f>+'Ark1'!Z253</f>
        <v>1.6900173050695055</v>
      </c>
      <c r="AE19" s="1">
        <f>+'Ark1'!AA253</f>
        <v>1.8809585308241441</v>
      </c>
      <c r="AF19" s="11">
        <f t="shared" ref="AF19:AF26" si="8">1000*U19/Y19</f>
        <v>441.63318421216098</v>
      </c>
      <c r="AG19" s="67">
        <f t="shared" si="6"/>
        <v>38.314190446097818</v>
      </c>
      <c r="AH19" s="11">
        <f t="shared" si="7"/>
        <v>5.9484752891692958</v>
      </c>
      <c r="AI19" s="43"/>
      <c r="AJ19" s="4"/>
      <c r="AK19" s="56"/>
      <c r="AL19" s="56"/>
      <c r="AM19" s="1"/>
      <c r="AN19" s="5"/>
      <c r="AP19" s="1"/>
      <c r="AQ19" s="1"/>
      <c r="AR19" s="11"/>
      <c r="AS19" s="11"/>
      <c r="AT19" s="11"/>
    </row>
    <row r="20" spans="1:46" ht="15.6">
      <c r="A20" s="43"/>
      <c r="B20" s="324">
        <f>+'Ark1'!C254</f>
        <v>2023</v>
      </c>
      <c r="C20">
        <f>+'Ark1'!G254</f>
        <v>1</v>
      </c>
      <c r="D20" s="3" t="str">
        <f t="shared" ref="D20:D26" si="9">+D11</f>
        <v>Øst</v>
      </c>
      <c r="E20" s="3">
        <f>+'Ark1'!H254</f>
        <v>2</v>
      </c>
      <c r="F20" s="3" t="s">
        <v>9</v>
      </c>
      <c r="G20">
        <f>+'Ark1'!Q254</f>
        <v>892</v>
      </c>
      <c r="H20">
        <f>+'Ark1'!R254</f>
        <v>6600</v>
      </c>
      <c r="I20" s="70">
        <f>+'Ark1'!AE254</f>
        <v>36.842692865914927</v>
      </c>
      <c r="J20" s="70"/>
      <c r="K20" s="204">
        <f>+'Ark1'!AF254</f>
        <v>36.265986365606373</v>
      </c>
      <c r="L20" s="75"/>
      <c r="M20" s="1">
        <f>+'Ark1'!S254</f>
        <v>6.3157495831438508</v>
      </c>
      <c r="N20" s="70"/>
      <c r="O20" s="43"/>
      <c r="P20" s="436">
        <f>+'Ark1'!AR254</f>
        <v>191.23774100500987</v>
      </c>
      <c r="Q20" s="437">
        <f>+'Ark1'!AS254</f>
        <v>32.201747902803753</v>
      </c>
      <c r="R20" s="64"/>
      <c r="S20" s="1">
        <f>+'Ark1'!T254</f>
        <v>7.7386363636363615</v>
      </c>
      <c r="T20" s="70"/>
      <c r="U20" s="11">
        <f>+'Ark1'!U254</f>
        <v>229.17369696969689</v>
      </c>
      <c r="V20" s="204"/>
      <c r="W20" s="11">
        <f>+'Ark1'!W254</f>
        <v>74.303030303030297</v>
      </c>
      <c r="X20" s="11">
        <f>+'Ark1'!X254</f>
        <v>1.393939393939394</v>
      </c>
      <c r="Y20" s="11">
        <f>+'Ark1'!AG254</f>
        <v>518.60361317747083</v>
      </c>
      <c r="Z20" s="70"/>
      <c r="AA20" s="11">
        <f>+'Ark1'!AH254</f>
        <v>99.333333333333314</v>
      </c>
      <c r="AB20" s="11">
        <f>+'Ark1'!AI254</f>
        <v>83.015151515151501</v>
      </c>
      <c r="AC20" s="11">
        <f>+'Ark1'!Y254</f>
        <v>57.692439389369682</v>
      </c>
      <c r="AD20" s="1">
        <f>+'Ark1'!Z254</f>
        <v>1.737624098028266</v>
      </c>
      <c r="AE20" s="1">
        <f>+'Ark1'!AA254</f>
        <v>2.0681622543197236</v>
      </c>
      <c r="AF20" s="11">
        <f t="shared" si="8"/>
        <v>441.9053225748961</v>
      </c>
      <c r="AG20" s="67">
        <f t="shared" si="6"/>
        <v>36.286064536399643</v>
      </c>
      <c r="AH20" s="11">
        <f t="shared" si="7"/>
        <v>7.3991031390134525</v>
      </c>
      <c r="AI20" s="43"/>
      <c r="AJ20" s="4"/>
      <c r="AK20" s="56"/>
      <c r="AL20" s="56"/>
      <c r="AM20" s="1"/>
      <c r="AN20" s="5"/>
      <c r="AP20" s="1"/>
      <c r="AQ20" s="1"/>
      <c r="AR20" s="11"/>
      <c r="AS20" s="11"/>
      <c r="AT20" s="11"/>
    </row>
    <row r="21" spans="1:46" ht="15.6">
      <c r="A21" s="43"/>
      <c r="B21" s="324">
        <f>+'Ark1'!C255</f>
        <v>2023</v>
      </c>
      <c r="C21">
        <f>+'Ark1'!G255</f>
        <v>2</v>
      </c>
      <c r="D21" s="3" t="str">
        <f t="shared" si="9"/>
        <v>Vest</v>
      </c>
      <c r="E21" s="3">
        <f>+'Ark1'!H255</f>
        <v>1</v>
      </c>
      <c r="F21" s="3" t="s">
        <v>76</v>
      </c>
      <c r="G21">
        <f>+'Ark1'!Q255</f>
        <v>1327</v>
      </c>
      <c r="H21">
        <f>+'Ark1'!R255</f>
        <v>5516</v>
      </c>
      <c r="I21" s="70">
        <f>+'Ark1'!AE255</f>
        <v>62.138109721752819</v>
      </c>
      <c r="J21" s="70"/>
      <c r="K21" s="204">
        <f>+'Ark1'!AF255</f>
        <v>62.924026350034097</v>
      </c>
      <c r="L21" s="75"/>
      <c r="M21" s="1">
        <f>+'Ark1'!S255</f>
        <v>5.4869328493647922</v>
      </c>
      <c r="N21" s="70"/>
      <c r="O21" s="43"/>
      <c r="P21" s="436">
        <f>+'Ark1'!AR255</f>
        <v>194.58959093527935</v>
      </c>
      <c r="Q21" s="437">
        <f>+'Ark1'!AS255</f>
        <v>30.530305608456327</v>
      </c>
      <c r="R21" s="64"/>
      <c r="S21" s="1">
        <f>+'Ark1'!T255</f>
        <v>8.0774111675126896</v>
      </c>
      <c r="T21" s="70"/>
      <c r="U21" s="11">
        <f>+'Ark1'!U255</f>
        <v>226.65271936185604</v>
      </c>
      <c r="V21" s="204"/>
      <c r="W21" s="11">
        <f>+'Ark1'!W255</f>
        <v>78.879622915155906</v>
      </c>
      <c r="X21" s="11">
        <f>+'Ark1'!X255</f>
        <v>0.52574329224075411</v>
      </c>
      <c r="Y21" s="11">
        <f>+'Ark1'!AG255</f>
        <v>549.1551757249855</v>
      </c>
      <c r="Z21" s="70"/>
      <c r="AA21" s="11">
        <f>+'Ark1'!AH255</f>
        <v>94.035532994923841</v>
      </c>
      <c r="AB21" s="11">
        <f>+'Ark1'!AI255</f>
        <v>52.719361856417684</v>
      </c>
      <c r="AC21" s="11">
        <f>+'Ark1'!Y255</f>
        <v>50.78546794496522</v>
      </c>
      <c r="AD21" s="1">
        <f>+'Ark1'!Z255</f>
        <v>1.636574391319783</v>
      </c>
      <c r="AE21" s="1">
        <f>+'Ark1'!AA255</f>
        <v>2.0648454945856223</v>
      </c>
      <c r="AF21" s="11">
        <f t="shared" si="8"/>
        <v>412.7298246122017</v>
      </c>
      <c r="AG21" s="67">
        <f t="shared" si="6"/>
        <v>41.307726116621794</v>
      </c>
      <c r="AH21" s="11">
        <f t="shared" si="7"/>
        <v>4.1567445365486062</v>
      </c>
      <c r="AI21" s="43"/>
      <c r="AJ21" s="4"/>
      <c r="AK21" s="56"/>
      <c r="AL21" s="56"/>
      <c r="AM21" s="1"/>
      <c r="AN21" s="5"/>
      <c r="AP21" s="1"/>
      <c r="AQ21" s="1"/>
      <c r="AR21" s="11"/>
      <c r="AS21" s="11"/>
      <c r="AT21" s="11"/>
    </row>
    <row r="22" spans="1:46" ht="15.6">
      <c r="A22" s="43"/>
      <c r="B22" s="324">
        <f>+'Ark1'!C256</f>
        <v>2023</v>
      </c>
      <c r="C22">
        <f>+'Ark1'!G256</f>
        <v>2</v>
      </c>
      <c r="D22" s="3" t="str">
        <f t="shared" si="9"/>
        <v>Vest</v>
      </c>
      <c r="E22" s="3">
        <f>+'Ark1'!H256</f>
        <v>2</v>
      </c>
      <c r="F22" s="3" t="s">
        <v>9</v>
      </c>
      <c r="G22">
        <f>+'Ark1'!Q256</f>
        <v>665</v>
      </c>
      <c r="H22">
        <f>+'Ark1'!R256</f>
        <v>3361</v>
      </c>
      <c r="I22" s="70">
        <f>+'Ark1'!AE256</f>
        <v>37.861890278247152</v>
      </c>
      <c r="J22" s="70"/>
      <c r="K22" s="204">
        <f>+'Ark1'!AF256</f>
        <v>37.075973649965903</v>
      </c>
      <c r="L22" s="75"/>
      <c r="M22" s="1">
        <f>+'Ark1'!S256</f>
        <v>5.7133909931404716</v>
      </c>
      <c r="N22" s="70"/>
      <c r="O22" s="43"/>
      <c r="P22" s="436">
        <f>+'Ark1'!AR256</f>
        <v>192.20921879676749</v>
      </c>
      <c r="Q22" s="437">
        <f>+'Ark1'!AS256</f>
        <v>30.592656954911352</v>
      </c>
      <c r="R22" s="64"/>
      <c r="S22" s="1">
        <f>+'Ark1'!T256</f>
        <v>7.4486759892889056</v>
      </c>
      <c r="T22" s="70"/>
      <c r="U22" s="11">
        <f>+'Ark1'!U256</f>
        <v>219.17587027670288</v>
      </c>
      <c r="V22" s="204"/>
      <c r="W22" s="11">
        <f>+'Ark1'!W256</f>
        <v>68.491520380839063</v>
      </c>
      <c r="X22" s="11">
        <f>+'Ark1'!X256</f>
        <v>1.0711097887533472</v>
      </c>
      <c r="Y22" s="11">
        <f>+'Ark1'!AG256</f>
        <v>538.45824603412177</v>
      </c>
      <c r="Z22" s="70"/>
      <c r="AA22" s="11">
        <f>+'Ark1'!AH256</f>
        <v>99.196667658435018</v>
      </c>
      <c r="AB22" s="11">
        <f>+'Ark1'!AI256</f>
        <v>68.1344837845879</v>
      </c>
      <c r="AC22" s="11">
        <f>+'Ark1'!Y256</f>
        <v>56.354387626736482</v>
      </c>
      <c r="AD22" s="1">
        <f>+'Ark1'!Z256</f>
        <v>1.9538277913287023</v>
      </c>
      <c r="AE22" s="1">
        <f>+'Ark1'!AA256</f>
        <v>2.0551309948941094</v>
      </c>
      <c r="AF22" s="11">
        <f t="shared" si="8"/>
        <v>407.04339081254193</v>
      </c>
      <c r="AG22" s="67">
        <f t="shared" si="6"/>
        <v>38.361783840778031</v>
      </c>
      <c r="AH22" s="11">
        <f t="shared" si="7"/>
        <v>5.0541353383458647</v>
      </c>
      <c r="AI22" s="43"/>
      <c r="AJ22" s="4"/>
      <c r="AK22" s="56"/>
      <c r="AL22" s="56"/>
      <c r="AM22" s="1"/>
      <c r="AN22" s="5"/>
      <c r="AP22" s="1"/>
      <c r="AQ22" s="1"/>
      <c r="AR22" s="11"/>
      <c r="AS22" s="11"/>
      <c r="AT22" s="11"/>
    </row>
    <row r="23" spans="1:46" ht="15.6">
      <c r="A23" s="43"/>
      <c r="B23" s="324">
        <f>+'Ark1'!C257</f>
        <v>2023</v>
      </c>
      <c r="C23">
        <f>+'Ark1'!G257</f>
        <v>3</v>
      </c>
      <c r="D23" s="3" t="str">
        <f t="shared" si="9"/>
        <v>Midt</v>
      </c>
      <c r="E23" s="3">
        <f>+'Ark1'!H257</f>
        <v>1</v>
      </c>
      <c r="F23" s="3" t="s">
        <v>76</v>
      </c>
      <c r="G23">
        <f>+'Ark1'!Q257</f>
        <v>1339</v>
      </c>
      <c r="H23">
        <f>+'Ark1'!R257</f>
        <v>5941</v>
      </c>
      <c r="I23" s="70">
        <f>+'Ark1'!AE257</f>
        <v>67.076888336908695</v>
      </c>
      <c r="J23" s="70"/>
      <c r="K23" s="204">
        <f>+'Ark1'!AF257</f>
        <v>67.404807313624602</v>
      </c>
      <c r="L23" s="75"/>
      <c r="M23" s="1">
        <f>+'Ark1'!S257</f>
        <v>5.1941731222633871</v>
      </c>
      <c r="N23" s="70"/>
      <c r="O23" s="43"/>
      <c r="P23" s="436">
        <f>+'Ark1'!AR257</f>
        <v>194.26983289357963</v>
      </c>
      <c r="Q23" s="437">
        <f>+'Ark1'!AS257</f>
        <v>29.59284027640928</v>
      </c>
      <c r="R23" s="64"/>
      <c r="S23" s="1">
        <f>+'Ark1'!T257</f>
        <v>7.7212590472984317</v>
      </c>
      <c r="T23" s="70"/>
      <c r="U23" s="11">
        <f>+'Ark1'!U257</f>
        <v>219.66552768894152</v>
      </c>
      <c r="V23" s="204"/>
      <c r="W23" s="11">
        <f>+'Ark1'!W257</f>
        <v>74.347752903551623</v>
      </c>
      <c r="X23" s="11">
        <f>+'Ark1'!X257</f>
        <v>0.16832183134152501</v>
      </c>
      <c r="Y23" s="11">
        <f>+'Ark1'!AG257</f>
        <v>554.56429199648187</v>
      </c>
      <c r="Z23" s="70"/>
      <c r="AA23" s="11">
        <f>+'Ark1'!AH257</f>
        <v>95.286988722437286</v>
      </c>
      <c r="AB23" s="11">
        <f>+'Ark1'!AI257</f>
        <v>42.972563541491326</v>
      </c>
      <c r="AC23" s="11">
        <f>+'Ark1'!Y257</f>
        <v>51.301330496395003</v>
      </c>
      <c r="AD23" s="1">
        <f>+'Ark1'!Z257</f>
        <v>1.5832495144072933</v>
      </c>
      <c r="AE23" s="1">
        <f>+'Ark1'!AA257</f>
        <v>2.027267619580968</v>
      </c>
      <c r="AF23" s="11">
        <f t="shared" si="8"/>
        <v>396.10470933518934</v>
      </c>
      <c r="AG23" s="67">
        <f t="shared" si="6"/>
        <v>42.290759764514966</v>
      </c>
      <c r="AH23" s="11">
        <f t="shared" si="7"/>
        <v>4.4368932038834954</v>
      </c>
      <c r="AI23" s="43"/>
      <c r="AJ23" s="4"/>
      <c r="AK23" s="56"/>
      <c r="AL23" s="56"/>
      <c r="AM23" s="1"/>
      <c r="AN23" s="5"/>
      <c r="AP23" s="13"/>
      <c r="AQ23" s="13"/>
      <c r="AR23" s="11"/>
      <c r="AS23" s="11"/>
      <c r="AT23" s="11"/>
    </row>
    <row r="24" spans="1:46" ht="16.5" customHeight="1">
      <c r="A24" s="43"/>
      <c r="B24" s="324">
        <f>+'Ark1'!C258</f>
        <v>2023</v>
      </c>
      <c r="C24">
        <f>+'Ark1'!G258</f>
        <v>3</v>
      </c>
      <c r="D24" s="3" t="str">
        <f t="shared" si="9"/>
        <v>Midt</v>
      </c>
      <c r="E24" s="3">
        <f>+'Ark1'!H258</f>
        <v>2</v>
      </c>
      <c r="F24" s="3" t="s">
        <v>9</v>
      </c>
      <c r="G24">
        <f>+'Ark1'!Q258</f>
        <v>587</v>
      </c>
      <c r="H24">
        <f>+'Ark1'!R258</f>
        <v>2916</v>
      </c>
      <c r="I24" s="70">
        <f>+'Ark1'!AE258</f>
        <v>32.923111663091326</v>
      </c>
      <c r="J24" s="70"/>
      <c r="K24" s="204">
        <f>+'Ark1'!AF258</f>
        <v>32.595192686375377</v>
      </c>
      <c r="L24" s="75"/>
      <c r="M24" s="1">
        <f>+'Ark1'!S258</f>
        <v>5.6126373626373631</v>
      </c>
      <c r="N24" s="70"/>
      <c r="O24" s="43"/>
      <c r="P24" s="436">
        <f>+'Ark1'!AR258</f>
        <v>191.16345062429059</v>
      </c>
      <c r="Q24" s="437">
        <f>+'Ark1'!AS258</f>
        <v>30.129392229649355</v>
      </c>
      <c r="R24" s="64"/>
      <c r="S24" s="1">
        <f>+'Ark1'!T258</f>
        <v>7.2654320987654302</v>
      </c>
      <c r="T24" s="70"/>
      <c r="U24" s="11">
        <f>+'Ark1'!U258</f>
        <v>216.4196159122086</v>
      </c>
      <c r="V24" s="204"/>
      <c r="W24" s="11">
        <f>+'Ark1'!W258</f>
        <v>63.991769547325106</v>
      </c>
      <c r="X24" s="11">
        <f>+'Ark1'!X258</f>
        <v>0.58299039780521245</v>
      </c>
      <c r="Y24" s="11">
        <f>+'Ark1'!AG258</f>
        <v>538.72190692395009</v>
      </c>
      <c r="Z24" s="70"/>
      <c r="AA24" s="11">
        <f>+'Ark1'!AH258</f>
        <v>90.226337448559676</v>
      </c>
      <c r="AB24" s="11">
        <f>+'Ark1'!AI258</f>
        <v>59.327846364883406</v>
      </c>
      <c r="AC24" s="11">
        <f>+'Ark1'!Y258</f>
        <v>57.630969403787802</v>
      </c>
      <c r="AD24" s="1">
        <f>+'Ark1'!Z258</f>
        <v>1.8554638988596797</v>
      </c>
      <c r="AE24" s="1">
        <f>+'Ark1'!AA258</f>
        <v>2.1902448920361359</v>
      </c>
      <c r="AF24" s="11">
        <f t="shared" si="8"/>
        <v>401.72789175762989</v>
      </c>
      <c r="AG24" s="67">
        <f t="shared" si="6"/>
        <v>38.559344195812002</v>
      </c>
      <c r="AH24" s="11">
        <f t="shared" si="7"/>
        <v>4.9676320272572401</v>
      </c>
      <c r="AI24" s="43"/>
      <c r="AJ24" s="4"/>
      <c r="AK24" s="56"/>
      <c r="AL24" s="56"/>
      <c r="AM24" s="1"/>
      <c r="AN24" s="5"/>
      <c r="AP24" s="13"/>
      <c r="AQ24" s="13"/>
      <c r="AR24" s="11"/>
      <c r="AS24" s="11"/>
      <c r="AT24" s="11"/>
    </row>
    <row r="25" spans="1:46" ht="16.5" customHeight="1">
      <c r="A25" s="43"/>
      <c r="B25" s="324">
        <f>+'Ark1'!C259</f>
        <v>2023</v>
      </c>
      <c r="C25">
        <f>+'Ark1'!G259</f>
        <v>4</v>
      </c>
      <c r="D25" s="3" t="str">
        <f t="shared" si="9"/>
        <v>Nord</v>
      </c>
      <c r="E25" s="3">
        <f>+'Ark1'!H259</f>
        <v>1</v>
      </c>
      <c r="F25" s="3" t="s">
        <v>76</v>
      </c>
      <c r="G25">
        <f>+'Ark1'!Q259</f>
        <v>550</v>
      </c>
      <c r="H25">
        <f>+'Ark1'!R259</f>
        <v>2331</v>
      </c>
      <c r="I25" s="70">
        <f>+'Ark1'!AE259</f>
        <v>85.041955490696793</v>
      </c>
      <c r="J25" s="70"/>
      <c r="K25" s="204">
        <f>+'Ark1'!AF259</f>
        <v>85.060951722075643</v>
      </c>
      <c r="L25" s="75"/>
      <c r="M25" s="1">
        <f>+'Ark1'!S259</f>
        <v>5.1725321888412008</v>
      </c>
      <c r="N25" s="70"/>
      <c r="O25" s="43"/>
      <c r="P25" s="436">
        <f>+'Ark1'!AR259</f>
        <v>193.08562691131496</v>
      </c>
      <c r="Q25" s="437">
        <f>+'Ark1'!AS259</f>
        <v>29.295403965909696</v>
      </c>
      <c r="R25" s="64"/>
      <c r="S25" s="1">
        <f>+'Ark1'!T259</f>
        <v>7.3998283998284</v>
      </c>
      <c r="T25" s="70"/>
      <c r="U25" s="11">
        <f>+'Ark1'!U259</f>
        <v>213.30725010725024</v>
      </c>
      <c r="V25" s="204"/>
      <c r="W25" s="11">
        <f>+'Ark1'!W259</f>
        <v>63.534963534963516</v>
      </c>
      <c r="X25" s="11">
        <f>+'Ark1'!X259</f>
        <v>0.30030030030030025</v>
      </c>
      <c r="Y25" s="11">
        <f>+'Ark1'!AG259</f>
        <v>553.48711227610318</v>
      </c>
      <c r="Z25" s="70"/>
      <c r="AA25" s="11">
        <f>+'Ark1'!AH259</f>
        <v>97.897897897897892</v>
      </c>
      <c r="AB25" s="11">
        <f>+'Ark1'!AI259</f>
        <v>52.552552552552562</v>
      </c>
      <c r="AC25" s="11">
        <f>+'Ark1'!Y259</f>
        <v>49.897199887533525</v>
      </c>
      <c r="AD25" s="1">
        <f>+'Ark1'!Z259</f>
        <v>1.5694814346665162</v>
      </c>
      <c r="AE25" s="1">
        <f>+'Ark1'!AA259</f>
        <v>2.1696949366511249</v>
      </c>
      <c r="AF25" s="11">
        <f t="shared" si="8"/>
        <v>385.38792570990057</v>
      </c>
      <c r="AG25" s="67">
        <f t="shared" si="6"/>
        <v>41.238457745593522</v>
      </c>
      <c r="AH25" s="11">
        <f t="shared" si="7"/>
        <v>4.2381818181818183</v>
      </c>
      <c r="AI25" s="43"/>
      <c r="AJ25" s="4"/>
      <c r="AK25" s="55"/>
      <c r="AL25" s="56"/>
      <c r="AM25" s="1"/>
      <c r="AN25" s="5"/>
      <c r="AP25" s="13"/>
      <c r="AQ25" s="13"/>
      <c r="AR25" s="11"/>
      <c r="AS25" s="11"/>
      <c r="AT25" s="11"/>
    </row>
    <row r="26" spans="1:46" ht="15.6">
      <c r="A26" s="43"/>
      <c r="B26" s="324">
        <f>+'Ark1'!C260</f>
        <v>2023</v>
      </c>
      <c r="C26">
        <f>+'Ark1'!G260</f>
        <v>4</v>
      </c>
      <c r="D26" s="3" t="str">
        <f t="shared" si="9"/>
        <v>Nord</v>
      </c>
      <c r="E26" s="3">
        <f>+'Ark1'!H260</f>
        <v>2</v>
      </c>
      <c r="F26" s="3" t="s">
        <v>9</v>
      </c>
      <c r="G26">
        <f>+'Ark1'!Q260</f>
        <v>84</v>
      </c>
      <c r="H26">
        <f>+'Ark1'!R260</f>
        <v>410</v>
      </c>
      <c r="I26" s="70">
        <f>+'Ark1'!AE260</f>
        <v>14.958044509303175</v>
      </c>
      <c r="J26" s="70"/>
      <c r="K26" s="204">
        <f>+'Ark1'!AF260</f>
        <v>14.939048277924378</v>
      </c>
      <c r="L26" s="75"/>
      <c r="M26" s="1">
        <f>+'Ark1'!S260</f>
        <v>5.2439024390243913</v>
      </c>
      <c r="N26" s="70"/>
      <c r="O26" s="43"/>
      <c r="P26" s="436">
        <f>+'Ark1'!AR260</f>
        <v>193.06982543640899</v>
      </c>
      <c r="Q26" s="437">
        <f>+'Ark1'!AS260</f>
        <v>29.405314134562616</v>
      </c>
      <c r="R26" s="64"/>
      <c r="S26" s="1">
        <f>+'Ark1'!T260</f>
        <v>6.4853658536585366</v>
      </c>
      <c r="T26" s="70"/>
      <c r="U26" s="11">
        <f>+'Ark1'!U260</f>
        <v>212.98878048780472</v>
      </c>
      <c r="V26" s="204"/>
      <c r="W26" s="11">
        <f>+'Ark1'!W260</f>
        <v>46.341463414634141</v>
      </c>
      <c r="X26" s="11">
        <f>+'Ark1'!X260</f>
        <v>0.24390243902439024</v>
      </c>
      <c r="Y26" s="11">
        <f>+'Ark1'!AG260</f>
        <v>576.10972568578552</v>
      </c>
      <c r="Z26" s="70"/>
      <c r="AA26" s="11">
        <f>+'Ark1'!AH260</f>
        <v>96.58536585365853</v>
      </c>
      <c r="AB26" s="11">
        <f>+'Ark1'!AI260</f>
        <v>59.268292682926834</v>
      </c>
      <c r="AC26" s="11">
        <f>+'Ark1'!Y260</f>
        <v>44.101993439549197</v>
      </c>
      <c r="AD26" s="1">
        <f>+'Ark1'!Z260</f>
        <v>1.5090052902795301</v>
      </c>
      <c r="AE26" s="1">
        <f>+'Ark1'!AA260</f>
        <v>1.6794396533004496</v>
      </c>
      <c r="AF26" s="11">
        <f t="shared" si="8"/>
        <v>369.70176164665264</v>
      </c>
      <c r="AG26" s="67">
        <f t="shared" si="6"/>
        <v>40.616465116279031</v>
      </c>
      <c r="AH26" s="11">
        <f t="shared" si="7"/>
        <v>4.8809523809523814</v>
      </c>
      <c r="AI26" s="43"/>
      <c r="AL26" s="56"/>
      <c r="AM26" s="1"/>
      <c r="AN26" s="5"/>
      <c r="AP26" s="13"/>
      <c r="AQ26" s="13"/>
      <c r="AR26" s="11"/>
      <c r="AS26" s="11"/>
      <c r="AT26" s="11"/>
    </row>
    <row r="27" spans="1:46" ht="15.6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73"/>
      <c r="L27" s="75"/>
      <c r="M27" s="43"/>
      <c r="N27" s="43"/>
      <c r="O27" s="43"/>
      <c r="P27" s="43"/>
      <c r="Q27" s="43"/>
      <c r="R27" s="64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L27" s="56"/>
      <c r="AM27" s="1"/>
      <c r="AN27" s="5"/>
      <c r="AP27" s="13"/>
      <c r="AQ27" s="13"/>
      <c r="AR27" s="11"/>
      <c r="AS27" s="11"/>
      <c r="AT27" s="11"/>
    </row>
    <row r="28" spans="1:46" ht="17.25" customHeight="1">
      <c r="A28" s="43"/>
      <c r="B28" s="356">
        <f>+'Ark1'!C261</f>
        <v>2022</v>
      </c>
      <c r="C28" s="51">
        <f>+'Ark1'!G261</f>
        <v>1</v>
      </c>
      <c r="D28" s="52" t="str">
        <f>+D19</f>
        <v>Øst</v>
      </c>
      <c r="E28" s="52">
        <f>+'Ark1'!H261</f>
        <v>1</v>
      </c>
      <c r="F28" s="52" t="s">
        <v>76</v>
      </c>
      <c r="G28" s="51">
        <f>+'Ark1'!Q261</f>
        <v>1880</v>
      </c>
      <c r="H28" s="51">
        <f>+'Ark1'!R261</f>
        <v>9820</v>
      </c>
      <c r="I28" s="69">
        <f>+'Ark1'!AE261</f>
        <v>63.358926382347263</v>
      </c>
      <c r="J28" s="69"/>
      <c r="K28" s="244">
        <f>+'Ark1'!AF261</f>
        <v>63.606356163091739</v>
      </c>
      <c r="L28" s="75"/>
      <c r="M28" s="53">
        <f>+'Ark1'!S261</f>
        <v>6.1682996529904068</v>
      </c>
      <c r="N28" s="69"/>
      <c r="O28" s="43"/>
      <c r="P28" s="436">
        <f>+'Ark1'!AR261</f>
        <v>194.120556745182</v>
      </c>
      <c r="Q28" s="437">
        <f>+'Ark1'!AS261</f>
        <v>32.141597902502937</v>
      </c>
      <c r="R28" s="64"/>
      <c r="S28" s="53">
        <f>+'Ark1'!T261</f>
        <v>7.9385947046843182</v>
      </c>
      <c r="T28" s="69"/>
      <c r="U28" s="66">
        <f>+'Ark1'!U261</f>
        <v>236.28529022403245</v>
      </c>
      <c r="V28" s="244"/>
      <c r="W28" s="76">
        <f>+'Ark1'!W261</f>
        <v>79.226069246435813</v>
      </c>
      <c r="X28" s="76">
        <f>+'Ark1'!X261</f>
        <v>0.87576374745417518</v>
      </c>
      <c r="Y28" s="76">
        <f>+'Ark1'!AG261</f>
        <v>530.26059957173447</v>
      </c>
      <c r="Z28" s="69"/>
      <c r="AA28" s="76">
        <f>+'Ark1'!AH261</f>
        <v>89.857433808553978</v>
      </c>
      <c r="AB28" s="76">
        <f>+'Ark1'!AI261</f>
        <v>67.983706720977565</v>
      </c>
      <c r="AC28" s="76">
        <f>+'Ark1'!Y261</f>
        <v>49.402868875643691</v>
      </c>
      <c r="AD28" s="53">
        <f>+'Ark1'!Z261</f>
        <v>1.6523272367276645</v>
      </c>
      <c r="AE28" s="53">
        <f>+'Ark1'!AA261</f>
        <v>1.9310933293690564</v>
      </c>
      <c r="AF28" s="76">
        <f t="shared" ref="AF28:AF35" si="10">1000*U28/Y28</f>
        <v>445.60220090813556</v>
      </c>
      <c r="AG28" s="66">
        <f t="shared" si="6"/>
        <v>38.306389688685236</v>
      </c>
      <c r="AH28" s="76">
        <f t="shared" si="7"/>
        <v>5.2234042553191493</v>
      </c>
      <c r="AI28" s="43"/>
      <c r="AJ28" s="2"/>
      <c r="AK28" s="55"/>
      <c r="AL28" s="56"/>
      <c r="AM28" s="1"/>
      <c r="AN28" s="5"/>
      <c r="AP28" s="13"/>
      <c r="AQ28" s="13"/>
      <c r="AR28" s="11"/>
      <c r="AS28" s="11"/>
      <c r="AT28" s="11"/>
    </row>
    <row r="29" spans="1:46" ht="15.6">
      <c r="A29" s="43"/>
      <c r="B29" s="356">
        <f>+'Ark1'!C262</f>
        <v>2022</v>
      </c>
      <c r="C29" s="51">
        <f>+'Ark1'!G262</f>
        <v>1</v>
      </c>
      <c r="D29" s="52" t="str">
        <f t="shared" ref="D29:D35" si="11">+D20</f>
        <v>Øst</v>
      </c>
      <c r="E29" s="52">
        <f>+'Ark1'!H262</f>
        <v>2</v>
      </c>
      <c r="F29" s="52" t="s">
        <v>9</v>
      </c>
      <c r="G29" s="51">
        <f>+'Ark1'!Q262</f>
        <v>836</v>
      </c>
      <c r="H29" s="51">
        <f>+'Ark1'!R262</f>
        <v>5679</v>
      </c>
      <c r="I29" s="69">
        <f>+'Ark1'!AE262</f>
        <v>36.641073617652744</v>
      </c>
      <c r="J29" s="69"/>
      <c r="K29" s="244">
        <f>+'Ark1'!AF262</f>
        <v>36.393643836908275</v>
      </c>
      <c r="L29" s="75"/>
      <c r="M29" s="53">
        <f>+'Ark1'!S262</f>
        <v>6.4560507310199027</v>
      </c>
      <c r="N29" s="69"/>
      <c r="O29" s="43"/>
      <c r="P29" s="436">
        <f>+'Ark1'!AR262</f>
        <v>191.95723626082349</v>
      </c>
      <c r="Q29" s="437">
        <f>+'Ark1'!AS262</f>
        <v>32.634585130099161</v>
      </c>
      <c r="R29" s="64"/>
      <c r="S29" s="53">
        <f>+'Ark1'!T262</f>
        <v>7.7103363268181022</v>
      </c>
      <c r="T29" s="69"/>
      <c r="U29" s="66">
        <f>+'Ark1'!U262</f>
        <v>233.77675647120995</v>
      </c>
      <c r="V29" s="244"/>
      <c r="W29" s="76">
        <f>+'Ark1'!W262</f>
        <v>73.903856312731108</v>
      </c>
      <c r="X29" s="76">
        <f>+'Ark1'!X262</f>
        <v>1.1973939073780595</v>
      </c>
      <c r="Y29" s="76">
        <f>+'Ark1'!AG262</f>
        <v>519.21116805089252</v>
      </c>
      <c r="Z29" s="69"/>
      <c r="AA29" s="76">
        <f>+'Ark1'!AH262</f>
        <v>93.396724775488636</v>
      </c>
      <c r="AB29" s="76">
        <f>+'Ark1'!AI262</f>
        <v>83.078006691318876</v>
      </c>
      <c r="AC29" s="76">
        <f>+'Ark1'!Y262</f>
        <v>55.317846966110558</v>
      </c>
      <c r="AD29" s="53">
        <f>+'Ark1'!Z262</f>
        <v>1.7698599391305501</v>
      </c>
      <c r="AE29" s="53">
        <f>+'Ark1'!AA262</f>
        <v>2.0052099449519845</v>
      </c>
      <c r="AF29" s="76">
        <f t="shared" si="10"/>
        <v>450.25371343379004</v>
      </c>
      <c r="AG29" s="66">
        <f t="shared" si="6"/>
        <v>36.210489386021102</v>
      </c>
      <c r="AH29" s="76">
        <f t="shared" si="7"/>
        <v>6.7930622009569381</v>
      </c>
      <c r="AI29" s="43"/>
      <c r="AJ29" s="2"/>
      <c r="AK29" s="55"/>
      <c r="AL29" s="56"/>
      <c r="AM29" s="1"/>
      <c r="AN29" s="5"/>
      <c r="AP29" s="13"/>
      <c r="AQ29" s="13"/>
      <c r="AR29" s="11"/>
      <c r="AS29" s="11"/>
      <c r="AT29" s="11"/>
    </row>
    <row r="30" spans="1:46" ht="15.6">
      <c r="A30" s="43"/>
      <c r="B30" s="356">
        <f>+'Ark1'!C263</f>
        <v>2022</v>
      </c>
      <c r="C30" s="51">
        <f>+'Ark1'!G263</f>
        <v>2</v>
      </c>
      <c r="D30" s="52" t="str">
        <f t="shared" si="11"/>
        <v>Vest</v>
      </c>
      <c r="E30" s="52">
        <f>+'Ark1'!H263</f>
        <v>1</v>
      </c>
      <c r="F30" s="52" t="s">
        <v>76</v>
      </c>
      <c r="G30" s="51">
        <f>+'Ark1'!Q263</f>
        <v>1300</v>
      </c>
      <c r="H30" s="51">
        <f>+'Ark1'!R263</f>
        <v>4718</v>
      </c>
      <c r="I30" s="69">
        <f>+'Ark1'!AE263</f>
        <v>61.705466910803025</v>
      </c>
      <c r="J30" s="69"/>
      <c r="K30" s="244">
        <f>+'Ark1'!AF263</f>
        <v>62.182898452432397</v>
      </c>
      <c r="L30" s="75"/>
      <c r="M30" s="53">
        <f>+'Ark1'!S263</f>
        <v>5.5635746126087886</v>
      </c>
      <c r="N30" s="69"/>
      <c r="O30" s="43"/>
      <c r="P30" s="436">
        <f>+'Ark1'!AR263</f>
        <v>195.35798016230839</v>
      </c>
      <c r="Q30" s="437">
        <f>+'Ark1'!AS263</f>
        <v>30.864535579655399</v>
      </c>
      <c r="R30" s="64"/>
      <c r="S30" s="53">
        <f>+'Ark1'!T263</f>
        <v>7.9832556167867743</v>
      </c>
      <c r="T30" s="69"/>
      <c r="U30" s="66">
        <f>+'Ark1'!U263</f>
        <v>231.21651123357361</v>
      </c>
      <c r="V30" s="244"/>
      <c r="W30" s="76">
        <f>+'Ark1'!W263</f>
        <v>77.448071216617194</v>
      </c>
      <c r="X30" s="76">
        <f>+'Ark1'!X263</f>
        <v>0.76303518440016949</v>
      </c>
      <c r="Y30" s="76">
        <f>+'Ark1'!AG263</f>
        <v>556.26893597835885</v>
      </c>
      <c r="Z30" s="69"/>
      <c r="AA30" s="76">
        <f>+'Ark1'!AH263</f>
        <v>90.016956337431111</v>
      </c>
      <c r="AB30" s="76">
        <f>+'Ark1'!AI263</f>
        <v>50.233149639677826</v>
      </c>
      <c r="AC30" s="76">
        <f>+'Ark1'!Y263</f>
        <v>50.49117421937769</v>
      </c>
      <c r="AD30" s="53">
        <f>+'Ark1'!Z263</f>
        <v>1.6587939168665824</v>
      </c>
      <c r="AE30" s="53">
        <f>+'Ark1'!AA263</f>
        <v>2.0211722280498625</v>
      </c>
      <c r="AF30" s="76">
        <f t="shared" si="10"/>
        <v>415.65598270720062</v>
      </c>
      <c r="AG30" s="66">
        <f t="shared" si="6"/>
        <v>41.558984525805613</v>
      </c>
      <c r="AH30" s="76">
        <f t="shared" si="7"/>
        <v>3.629230769230769</v>
      </c>
      <c r="AI30" s="43"/>
      <c r="AJ30" s="14"/>
      <c r="AK30" s="13"/>
      <c r="AL30" s="56"/>
      <c r="AM30" s="1"/>
      <c r="AN30" s="5"/>
      <c r="AP30" s="13"/>
      <c r="AQ30" s="13"/>
      <c r="AR30" s="11"/>
      <c r="AS30" s="11"/>
      <c r="AT30" s="11"/>
    </row>
    <row r="31" spans="1:46" ht="21">
      <c r="A31" s="43"/>
      <c r="B31" s="356">
        <f>+'Ark1'!C264</f>
        <v>2022</v>
      </c>
      <c r="C31" s="51">
        <f>+'Ark1'!G264</f>
        <v>2</v>
      </c>
      <c r="D31" s="52" t="str">
        <f t="shared" si="11"/>
        <v>Vest</v>
      </c>
      <c r="E31" s="52">
        <f>+'Ark1'!H264</f>
        <v>2</v>
      </c>
      <c r="F31" s="52" t="s">
        <v>9</v>
      </c>
      <c r="G31" s="51">
        <f>+'Ark1'!Q264</f>
        <v>637</v>
      </c>
      <c r="H31" s="51">
        <f>+'Ark1'!R264</f>
        <v>2928</v>
      </c>
      <c r="I31" s="69">
        <f>+'Ark1'!AE264</f>
        <v>38.294533089196968</v>
      </c>
      <c r="J31" s="69"/>
      <c r="K31" s="244">
        <f>+'Ark1'!AF264</f>
        <v>37.817101547567617</v>
      </c>
      <c r="L31" s="75"/>
      <c r="M31" s="53">
        <f>+'Ark1'!S264</f>
        <v>5.9579487179487209</v>
      </c>
      <c r="N31" s="69"/>
      <c r="O31" s="43"/>
      <c r="P31" s="436">
        <f>+'Ark1'!AR264</f>
        <v>192.25504964053405</v>
      </c>
      <c r="Q31" s="437">
        <f>+'Ark1'!AS264</f>
        <v>31.50000963105132</v>
      </c>
      <c r="R31" s="64"/>
      <c r="S31" s="53">
        <f>+'Ark1'!T264</f>
        <v>7.618169398907102</v>
      </c>
      <c r="T31" s="69"/>
      <c r="U31" s="66">
        <f>+'Ark1'!U264</f>
        <v>226.58073770491856</v>
      </c>
      <c r="V31" s="244"/>
      <c r="W31" s="76">
        <f>+'Ark1'!W264</f>
        <v>73.15573770491801</v>
      </c>
      <c r="X31" s="76">
        <f>+'Ark1'!X264</f>
        <v>1.6393442622950822</v>
      </c>
      <c r="Y31" s="76">
        <f>+'Ark1'!AG264</f>
        <v>538.96850393700788</v>
      </c>
      <c r="Z31" s="69"/>
      <c r="AA31" s="76">
        <f>+'Ark1'!AH264</f>
        <v>95.218579234972665</v>
      </c>
      <c r="AB31" s="76">
        <f>+'Ark1'!AI264</f>
        <v>66.530054644808729</v>
      </c>
      <c r="AC31" s="76">
        <f>+'Ark1'!Y264</f>
        <v>58.148241794334638</v>
      </c>
      <c r="AD31" s="53">
        <f>+'Ark1'!Z264</f>
        <v>1.9741616669887945</v>
      </c>
      <c r="AE31" s="53">
        <f>+'Ark1'!AA264</f>
        <v>2.01489614743917</v>
      </c>
      <c r="AF31" s="76">
        <f t="shared" si="10"/>
        <v>420.3969917533442</v>
      </c>
      <c r="AG31" s="66">
        <f t="shared" si="6"/>
        <v>38.029991265673175</v>
      </c>
      <c r="AH31" s="76">
        <f t="shared" si="7"/>
        <v>4.596546310832025</v>
      </c>
      <c r="AI31" s="43"/>
      <c r="AJ31" s="2"/>
      <c r="AK31" s="5"/>
      <c r="AL31" s="56"/>
      <c r="AM31" s="1"/>
      <c r="AN31" s="5"/>
      <c r="AP31" s="54"/>
      <c r="AQ31" s="54"/>
      <c r="AR31" s="11"/>
      <c r="AS31" s="11"/>
      <c r="AT31" s="11"/>
    </row>
    <row r="32" spans="1:46" ht="15.6">
      <c r="A32" s="43"/>
      <c r="B32" s="356">
        <f>+'Ark1'!C265</f>
        <v>2022</v>
      </c>
      <c r="C32" s="51">
        <f>+'Ark1'!G265</f>
        <v>3</v>
      </c>
      <c r="D32" s="52" t="str">
        <f t="shared" si="11"/>
        <v>Midt</v>
      </c>
      <c r="E32" s="52">
        <f>+'Ark1'!H265</f>
        <v>1</v>
      </c>
      <c r="F32" s="52" t="s">
        <v>76</v>
      </c>
      <c r="G32" s="51">
        <f>+'Ark1'!Q265</f>
        <v>1336</v>
      </c>
      <c r="H32" s="51">
        <f>+'Ark1'!R265</f>
        <v>5434</v>
      </c>
      <c r="I32" s="69">
        <f>+'Ark1'!AE265</f>
        <v>69.249394673123476</v>
      </c>
      <c r="J32" s="69"/>
      <c r="K32" s="244">
        <f>+'Ark1'!AF265</f>
        <v>69.583636617708564</v>
      </c>
      <c r="L32" s="75"/>
      <c r="M32" s="53">
        <f>+'Ark1'!S265</f>
        <v>5.3055914375346012</v>
      </c>
      <c r="N32" s="69"/>
      <c r="O32" s="43"/>
      <c r="P32" s="436">
        <f>+'Ark1'!AR265</f>
        <v>195.21756097560976</v>
      </c>
      <c r="Q32" s="437">
        <f>+'Ark1'!AS265</f>
        <v>30.052613768317801</v>
      </c>
      <c r="R32" s="64"/>
      <c r="S32" s="53">
        <f>+'Ark1'!T265</f>
        <v>7.7668384247331614</v>
      </c>
      <c r="T32" s="69"/>
      <c r="U32" s="66">
        <f>+'Ark1'!U265</f>
        <v>225.00385719543627</v>
      </c>
      <c r="V32" s="244"/>
      <c r="W32" s="76">
        <f>+'Ark1'!W265</f>
        <v>76.66543982333458</v>
      </c>
      <c r="X32" s="76">
        <f>+'Ark1'!X265</f>
        <v>0.23923444976076561</v>
      </c>
      <c r="Y32" s="76">
        <f>+'Ark1'!AG265</f>
        <v>552.35453658536596</v>
      </c>
      <c r="Z32" s="69"/>
      <c r="AA32" s="76">
        <f>+'Ark1'!AH265</f>
        <v>90.8170776591829</v>
      </c>
      <c r="AB32" s="76">
        <f>+'Ark1'!AI265</f>
        <v>42.344497607655512</v>
      </c>
      <c r="AC32" s="76">
        <f>+'Ark1'!Y265</f>
        <v>49.914358825477905</v>
      </c>
      <c r="AD32" s="53">
        <f>+'Ark1'!Z265</f>
        <v>1.5739471813987036</v>
      </c>
      <c r="AE32" s="53">
        <f>+'Ark1'!AA265</f>
        <v>1.8933461684752624</v>
      </c>
      <c r="AF32" s="76">
        <f t="shared" si="10"/>
        <v>407.35404942340341</v>
      </c>
      <c r="AG32" s="66">
        <f t="shared" si="6"/>
        <v>42.408817159127302</v>
      </c>
      <c r="AH32" s="76">
        <f t="shared" si="7"/>
        <v>4.067365269461078</v>
      </c>
      <c r="AI32" s="43"/>
      <c r="AJ32" s="4"/>
      <c r="AK32" s="4"/>
      <c r="AL32" s="56"/>
      <c r="AM32" s="1"/>
      <c r="AN32" s="5"/>
    </row>
    <row r="33" spans="1:46" ht="15.6">
      <c r="A33" s="43"/>
      <c r="B33" s="356">
        <f>+'Ark1'!C266</f>
        <v>2022</v>
      </c>
      <c r="C33" s="51">
        <f>+'Ark1'!G266</f>
        <v>3</v>
      </c>
      <c r="D33" s="52" t="str">
        <f t="shared" si="11"/>
        <v>Midt</v>
      </c>
      <c r="E33" s="52">
        <f>+'Ark1'!H266</f>
        <v>2</v>
      </c>
      <c r="F33" s="52" t="s">
        <v>9</v>
      </c>
      <c r="G33" s="51">
        <f>+'Ark1'!Q266</f>
        <v>545</v>
      </c>
      <c r="H33" s="51">
        <f>+'Ark1'!R266</f>
        <v>2413</v>
      </c>
      <c r="I33" s="69">
        <f>+'Ark1'!AE266</f>
        <v>30.750605326876503</v>
      </c>
      <c r="J33" s="69"/>
      <c r="K33" s="244">
        <f>+'Ark1'!AF266</f>
        <v>30.416363382291433</v>
      </c>
      <c r="L33" s="75"/>
      <c r="M33" s="53">
        <f>+'Ark1'!S266</f>
        <v>5.8435684647302892</v>
      </c>
      <c r="N33" s="69"/>
      <c r="O33" s="43"/>
      <c r="P33" s="436">
        <f>+'Ark1'!AR266</f>
        <v>191.48027444253859</v>
      </c>
      <c r="Q33" s="437">
        <f>+'Ark1'!AS266</f>
        <v>31.054019578297034</v>
      </c>
      <c r="R33" s="64"/>
      <c r="S33" s="53">
        <f>+'Ark1'!T266</f>
        <v>7.3945296311645246</v>
      </c>
      <c r="T33" s="69"/>
      <c r="U33" s="66">
        <f>+'Ark1'!U266</f>
        <v>221.48914214670503</v>
      </c>
      <c r="V33" s="244"/>
      <c r="W33" s="76">
        <f>+'Ark1'!W266</f>
        <v>65.105677579776227</v>
      </c>
      <c r="X33" s="76">
        <f>+'Ark1'!X266</f>
        <v>0.62163282221301275</v>
      </c>
      <c r="Y33" s="76">
        <f>+'Ark1'!AG266</f>
        <v>534.18782161234992</v>
      </c>
      <c r="Z33" s="69"/>
      <c r="AA33" s="76">
        <f>+'Ark1'!AH266</f>
        <v>92.084542063820976</v>
      </c>
      <c r="AB33" s="76">
        <f>+'Ark1'!AI266</f>
        <v>66.100290095317078</v>
      </c>
      <c r="AC33" s="76">
        <f>+'Ark1'!Y266</f>
        <v>56.30568180358901</v>
      </c>
      <c r="AD33" s="53">
        <f>+'Ark1'!Z266</f>
        <v>1.810727282659188</v>
      </c>
      <c r="AE33" s="53">
        <f>+'Ark1'!AA266</f>
        <v>2.2689463654424742</v>
      </c>
      <c r="AF33" s="76">
        <f t="shared" si="10"/>
        <v>414.62783909633112</v>
      </c>
      <c r="AG33" s="66">
        <f t="shared" si="6"/>
        <v>37.903062740435935</v>
      </c>
      <c r="AH33" s="76">
        <f t="shared" si="7"/>
        <v>4.4275229357798169</v>
      </c>
      <c r="AI33" s="43"/>
      <c r="AJ33" s="4"/>
      <c r="AK33" s="16"/>
      <c r="AL33" s="56"/>
      <c r="AM33" s="1"/>
      <c r="AN33" s="5"/>
      <c r="AP33" s="1"/>
      <c r="AQ33" s="5"/>
    </row>
    <row r="34" spans="1:46" ht="15.6">
      <c r="A34" s="43"/>
      <c r="B34" s="356">
        <f>+'Ark1'!C267</f>
        <v>2022</v>
      </c>
      <c r="C34" s="51">
        <f>+'Ark1'!G267</f>
        <v>4</v>
      </c>
      <c r="D34" s="52" t="str">
        <f t="shared" si="11"/>
        <v>Nord</v>
      </c>
      <c r="E34" s="52">
        <f>+'Ark1'!H267</f>
        <v>1</v>
      </c>
      <c r="F34" s="52" t="s">
        <v>76</v>
      </c>
      <c r="G34" s="51">
        <f>+'Ark1'!Q267</f>
        <v>552</v>
      </c>
      <c r="H34" s="51">
        <f>+'Ark1'!R267</f>
        <v>2287</v>
      </c>
      <c r="I34" s="69">
        <f>+'Ark1'!AE267</f>
        <v>85.176908752327748</v>
      </c>
      <c r="J34" s="69"/>
      <c r="K34" s="244">
        <f>+'Ark1'!AF267</f>
        <v>85.525774882469307</v>
      </c>
      <c r="L34" s="75"/>
      <c r="M34" s="53">
        <f>+'Ark1'!S267</f>
        <v>5.3809732573432703</v>
      </c>
      <c r="N34" s="69"/>
      <c r="O34" s="43"/>
      <c r="P34" s="436">
        <f>+'Ark1'!AR267</f>
        <v>193.93758419398287</v>
      </c>
      <c r="Q34" s="437">
        <f>+'Ark1'!AS267</f>
        <v>30.009296529638419</v>
      </c>
      <c r="R34" s="64"/>
      <c r="S34" s="53">
        <f>+'Ark1'!T267</f>
        <v>7.6965456930476606</v>
      </c>
      <c r="T34" s="69"/>
      <c r="U34" s="66">
        <f>+'Ark1'!U267</f>
        <v>221.81944031482283</v>
      </c>
      <c r="V34" s="244"/>
      <c r="W34" s="76">
        <f>+'Ark1'!W267</f>
        <v>68.517708788806317</v>
      </c>
      <c r="X34" s="76">
        <f>+'Ark1'!X267</f>
        <v>0.39352864013992128</v>
      </c>
      <c r="Y34" s="76">
        <f>+'Ark1'!AG267</f>
        <v>557.53929052537046</v>
      </c>
      <c r="Z34" s="69"/>
      <c r="AA34" s="76">
        <f>+'Ark1'!AH267</f>
        <v>92.610406646261467</v>
      </c>
      <c r="AB34" s="76">
        <f>+'Ark1'!AI267</f>
        <v>52.295583734149531</v>
      </c>
      <c r="AC34" s="76">
        <f>+'Ark1'!Y267</f>
        <v>52.094788822145723</v>
      </c>
      <c r="AD34" s="53">
        <f>+'Ark1'!Z267</f>
        <v>1.5878590801219925</v>
      </c>
      <c r="AE34" s="53">
        <f>+'Ark1'!AA267</f>
        <v>2.3327671705613002</v>
      </c>
      <c r="AF34" s="76">
        <f t="shared" si="10"/>
        <v>397.8543648570523</v>
      </c>
      <c r="AG34" s="66">
        <f t="shared" si="6"/>
        <v>41.222921896538281</v>
      </c>
      <c r="AH34" s="76">
        <f t="shared" si="7"/>
        <v>4.1431159420289854</v>
      </c>
      <c r="AI34" s="43"/>
      <c r="AJ34" s="4"/>
      <c r="AK34" s="16"/>
      <c r="AL34" s="56"/>
      <c r="AM34" s="1"/>
      <c r="AN34" s="5"/>
    </row>
    <row r="35" spans="1:46" ht="15.6">
      <c r="A35" s="43"/>
      <c r="B35" s="356">
        <f>+'Ark1'!C268</f>
        <v>2022</v>
      </c>
      <c r="C35" s="51">
        <f>+'Ark1'!G268</f>
        <v>4</v>
      </c>
      <c r="D35" s="52" t="str">
        <f t="shared" si="11"/>
        <v>Nord</v>
      </c>
      <c r="E35" s="52">
        <f>+'Ark1'!H268</f>
        <v>2</v>
      </c>
      <c r="F35" s="52" t="s">
        <v>9</v>
      </c>
      <c r="G35" s="51">
        <f>+'Ark1'!Q268</f>
        <v>87</v>
      </c>
      <c r="H35" s="51">
        <f>+'Ark1'!R268</f>
        <v>398</v>
      </c>
      <c r="I35" s="69">
        <f>+'Ark1'!AE268</f>
        <v>14.823091247672256</v>
      </c>
      <c r="J35" s="69"/>
      <c r="K35" s="244">
        <f>+'Ark1'!AF268</f>
        <v>14.474225117530676</v>
      </c>
      <c r="L35" s="75"/>
      <c r="M35" s="53">
        <f>+'Ark1'!S268</f>
        <v>5.3450881612090688</v>
      </c>
      <c r="N35" s="69"/>
      <c r="O35" s="43"/>
      <c r="P35" s="436">
        <f>+'Ark1'!AR268</f>
        <v>192.91370558375633</v>
      </c>
      <c r="Q35" s="437">
        <f>+'Ark1'!AS268</f>
        <v>29.577853596312526</v>
      </c>
      <c r="R35" s="64"/>
      <c r="S35" s="53">
        <f>+'Ark1'!T268</f>
        <v>6.6306532663316595</v>
      </c>
      <c r="T35" s="69"/>
      <c r="U35" s="66">
        <f>+'Ark1'!U268</f>
        <v>215.71532663316577</v>
      </c>
      <c r="V35" s="244"/>
      <c r="W35" s="76">
        <f>+'Ark1'!W268</f>
        <v>51.507537688442198</v>
      </c>
      <c r="X35" s="76">
        <f>+'Ark1'!X268</f>
        <v>0.50251256281407031</v>
      </c>
      <c r="Y35" s="76">
        <f>+'Ark1'!AG268</f>
        <v>555.75888324873085</v>
      </c>
      <c r="Z35" s="69"/>
      <c r="AA35" s="76">
        <f>+'Ark1'!AH268</f>
        <v>95.477386934673362</v>
      </c>
      <c r="AB35" s="76">
        <f>+'Ark1'!AI268</f>
        <v>63.065326633165824</v>
      </c>
      <c r="AC35" s="76">
        <f>+'Ark1'!Y268</f>
        <v>50.966398836100531</v>
      </c>
      <c r="AD35" s="53">
        <f>+'Ark1'!Z268</f>
        <v>1.5828485187549619</v>
      </c>
      <c r="AE35" s="53">
        <f>+'Ark1'!AA268</f>
        <v>1.7924366715408109</v>
      </c>
      <c r="AF35" s="76">
        <f t="shared" si="10"/>
        <v>388.14553061605676</v>
      </c>
      <c r="AG35" s="66">
        <f t="shared" si="6"/>
        <v>40.357674209880678</v>
      </c>
      <c r="AH35" s="76">
        <f t="shared" si="7"/>
        <v>4.5747126436781613</v>
      </c>
      <c r="AI35" s="43"/>
      <c r="AJ35" s="4"/>
      <c r="AK35" s="16"/>
      <c r="AL35" s="56"/>
      <c r="AM35" s="1"/>
      <c r="AN35" s="5"/>
    </row>
    <row r="36" spans="1:46" ht="15.6">
      <c r="A36" s="43"/>
      <c r="B36" s="351"/>
      <c r="C36" s="43"/>
      <c r="D36" s="43"/>
      <c r="E36" s="43"/>
      <c r="F36" s="43"/>
      <c r="G36" s="43"/>
      <c r="H36" s="43"/>
      <c r="I36" s="43"/>
      <c r="J36" s="43"/>
      <c r="K36" s="73"/>
      <c r="L36" s="75"/>
      <c r="M36" s="43"/>
      <c r="N36" s="43"/>
      <c r="O36" s="43"/>
      <c r="P36" s="43"/>
      <c r="Q36" s="43"/>
      <c r="R36" s="64"/>
      <c r="S36" s="43"/>
      <c r="T36" s="43"/>
      <c r="U36" s="64"/>
      <c r="V36" s="73"/>
      <c r="W36" s="73"/>
      <c r="X36" s="73"/>
      <c r="Y36" s="43"/>
      <c r="Z36" s="43"/>
      <c r="AA36" s="73"/>
      <c r="AB36" s="73"/>
      <c r="AC36" s="73"/>
      <c r="AD36" s="43"/>
      <c r="AE36" s="43"/>
      <c r="AF36" s="73"/>
      <c r="AG36" s="64"/>
      <c r="AH36" s="73"/>
      <c r="AI36" s="43"/>
      <c r="AJ36" s="1"/>
      <c r="AK36" s="1"/>
      <c r="AL36" s="56"/>
      <c r="AM36" s="1"/>
      <c r="AN36" s="5"/>
      <c r="AO36" s="1"/>
      <c r="AP36" s="1"/>
      <c r="AQ36" s="1"/>
      <c r="AR36" s="1"/>
      <c r="AS36" s="1"/>
      <c r="AT36" s="14"/>
    </row>
    <row r="37" spans="1:46" ht="15.6">
      <c r="A37" s="43"/>
      <c r="B37" s="351"/>
      <c r="C37" s="43"/>
      <c r="D37" s="43"/>
      <c r="E37" s="43"/>
      <c r="F37" s="43"/>
      <c r="G37" s="43"/>
      <c r="H37" s="43"/>
      <c r="I37" s="43"/>
      <c r="J37" s="43"/>
      <c r="K37" s="73"/>
      <c r="L37" s="75"/>
      <c r="M37" s="43"/>
      <c r="N37" s="43"/>
      <c r="O37" s="43"/>
      <c r="P37" s="43"/>
      <c r="Q37" s="43"/>
      <c r="R37" s="64"/>
      <c r="S37" s="43"/>
      <c r="T37" s="43"/>
      <c r="U37" s="64"/>
      <c r="V37" s="73"/>
      <c r="W37" s="73"/>
      <c r="X37" s="73"/>
      <c r="Y37" s="43"/>
      <c r="Z37" s="43"/>
      <c r="AA37" s="73"/>
      <c r="AB37" s="73"/>
      <c r="AC37" s="73"/>
      <c r="AD37" s="43"/>
      <c r="AE37" s="43"/>
      <c r="AF37" s="73"/>
      <c r="AG37" s="64"/>
      <c r="AH37" s="73"/>
      <c r="AI37" s="43"/>
      <c r="AJ37" s="1"/>
      <c r="AK37" s="1"/>
      <c r="AL37" s="56"/>
      <c r="AM37" s="1"/>
      <c r="AN37" s="5"/>
      <c r="AO37" s="1"/>
      <c r="AP37" s="1"/>
      <c r="AQ37" s="1"/>
      <c r="AR37" s="1"/>
      <c r="AS37" s="1"/>
      <c r="AT37" s="14"/>
    </row>
    <row r="38" spans="1:46" ht="15.6">
      <c r="A38" s="43"/>
      <c r="B38" s="351"/>
      <c r="C38" s="43"/>
      <c r="D38" s="43"/>
      <c r="E38" s="43"/>
      <c r="F38" s="43"/>
      <c r="G38" s="43"/>
      <c r="H38" s="43"/>
      <c r="I38" s="43"/>
      <c r="J38" s="43"/>
      <c r="K38" s="73"/>
      <c r="L38" s="75"/>
      <c r="M38" s="43"/>
      <c r="N38" s="43"/>
      <c r="O38" s="43"/>
      <c r="P38" s="43"/>
      <c r="Q38" s="43"/>
      <c r="R38" s="64"/>
      <c r="S38" s="43"/>
      <c r="T38" s="43"/>
      <c r="U38" s="64"/>
      <c r="V38" s="73"/>
      <c r="W38" s="73"/>
      <c r="X38" s="73"/>
      <c r="Y38" s="43"/>
      <c r="Z38" s="43"/>
      <c r="AA38" s="73"/>
      <c r="AB38" s="73"/>
      <c r="AC38" s="73"/>
      <c r="AD38" s="43"/>
      <c r="AE38" s="43"/>
      <c r="AF38" s="73"/>
      <c r="AG38" s="64"/>
      <c r="AH38" s="73"/>
      <c r="AI38" s="43"/>
      <c r="AJ38" s="1"/>
      <c r="AK38" s="1"/>
      <c r="AL38" s="56"/>
      <c r="AM38" s="1"/>
      <c r="AN38" s="5"/>
      <c r="AO38" s="1"/>
      <c r="AP38" s="1"/>
      <c r="AQ38" s="1"/>
      <c r="AR38" s="1"/>
      <c r="AS38" s="1"/>
      <c r="AT38" s="14"/>
    </row>
    <row r="39" spans="1:46" ht="15.6">
      <c r="G39" s="14"/>
      <c r="H39" s="14"/>
      <c r="I39" s="68"/>
      <c r="J39" s="68"/>
      <c r="K39" s="77"/>
      <c r="L39" s="77"/>
      <c r="M39" s="14"/>
      <c r="N39" s="68"/>
      <c r="O39" s="68"/>
      <c r="P39" s="68"/>
      <c r="Q39" s="68"/>
      <c r="R39" s="68"/>
      <c r="S39" s="14"/>
      <c r="T39" s="68"/>
      <c r="V39" s="77"/>
      <c r="W39" s="16"/>
      <c r="X39" s="16"/>
      <c r="Y39" s="16"/>
      <c r="Z39" s="68"/>
      <c r="AC39" s="204"/>
      <c r="AD39" s="58"/>
      <c r="AE39" s="1"/>
      <c r="AI39" s="1"/>
      <c r="AJ39" s="1"/>
      <c r="AK39" s="1"/>
      <c r="AL39" s="56"/>
      <c r="AM39" s="1"/>
      <c r="AN39" s="5"/>
      <c r="AO39" s="1"/>
      <c r="AP39" s="1"/>
      <c r="AQ39" s="1"/>
      <c r="AR39" s="1"/>
      <c r="AS39" s="1"/>
      <c r="AT39" s="14"/>
    </row>
    <row r="40" spans="1:46" ht="15.6">
      <c r="G40" s="14"/>
      <c r="H40" s="14"/>
      <c r="I40" s="68"/>
      <c r="J40" s="68"/>
      <c r="K40" s="77"/>
      <c r="L40" s="77"/>
      <c r="M40" s="14"/>
      <c r="N40" s="68"/>
      <c r="O40" s="68"/>
      <c r="P40" s="68"/>
      <c r="Q40" s="68"/>
      <c r="R40" s="68"/>
      <c r="S40" s="14"/>
      <c r="T40" s="68"/>
      <c r="V40" s="77"/>
      <c r="W40" s="16"/>
      <c r="X40" s="16"/>
      <c r="Y40" s="16"/>
      <c r="Z40" s="68"/>
      <c r="AC40" s="204"/>
      <c r="AD40" s="58"/>
      <c r="AE40" s="1"/>
      <c r="AI40" s="1"/>
      <c r="AJ40" s="1"/>
      <c r="AK40" s="1"/>
      <c r="AL40" s="56"/>
      <c r="AM40" s="1"/>
      <c r="AN40" s="5"/>
      <c r="AO40" s="1"/>
      <c r="AP40" s="1"/>
      <c r="AQ40" s="1"/>
      <c r="AR40" s="1"/>
      <c r="AS40" s="1"/>
      <c r="AT40" s="14"/>
    </row>
    <row r="41" spans="1:46" ht="15.6">
      <c r="G41" s="14"/>
      <c r="H41" s="14"/>
      <c r="I41" s="68"/>
      <c r="J41" s="68"/>
      <c r="K41" s="77"/>
      <c r="L41" s="77"/>
      <c r="M41" s="14"/>
      <c r="N41" s="68"/>
      <c r="O41" s="68"/>
      <c r="P41" s="68"/>
      <c r="Q41" s="68"/>
      <c r="R41" s="68"/>
      <c r="S41" s="14"/>
      <c r="T41" s="68"/>
      <c r="V41" s="77"/>
      <c r="W41" s="16"/>
      <c r="X41" s="16"/>
      <c r="Y41" s="16"/>
      <c r="Z41" s="68"/>
      <c r="AC41" s="204"/>
      <c r="AD41" s="58"/>
      <c r="AE41" s="1"/>
      <c r="AI41" s="1"/>
      <c r="AJ41" s="1"/>
      <c r="AK41" s="1"/>
      <c r="AL41" s="56"/>
      <c r="AM41" s="1"/>
      <c r="AN41" s="5"/>
      <c r="AO41" s="1"/>
      <c r="AP41" s="1"/>
      <c r="AQ41" s="1"/>
      <c r="AR41" s="1"/>
      <c r="AS41" s="1"/>
      <c r="AT41" s="14"/>
    </row>
    <row r="42" spans="1:46" ht="15.6">
      <c r="G42" s="14"/>
      <c r="H42" s="14"/>
      <c r="I42" s="68"/>
      <c r="J42" s="68"/>
      <c r="K42" s="77"/>
      <c r="L42" s="77"/>
      <c r="M42" s="14"/>
      <c r="N42" s="68"/>
      <c r="O42" s="68"/>
      <c r="P42" s="68"/>
      <c r="Q42" s="68"/>
      <c r="R42" s="68"/>
      <c r="S42" s="14"/>
      <c r="T42" s="68"/>
      <c r="V42" s="77"/>
      <c r="W42" s="16"/>
      <c r="X42" s="16"/>
      <c r="Y42" s="16"/>
      <c r="Z42" s="68"/>
      <c r="AC42" s="204"/>
      <c r="AD42" s="58"/>
      <c r="AE42" s="1"/>
      <c r="AI42" s="1"/>
      <c r="AJ42" s="1"/>
      <c r="AK42" s="1"/>
      <c r="AL42" s="56"/>
      <c r="AM42" s="1"/>
      <c r="AN42" s="5"/>
      <c r="AO42" s="1"/>
      <c r="AP42" s="1"/>
      <c r="AQ42" s="1"/>
      <c r="AR42" s="1"/>
      <c r="AS42" s="1"/>
      <c r="AT42" s="14"/>
    </row>
    <row r="43" spans="1:46" ht="15.6">
      <c r="G43" s="14"/>
      <c r="H43" s="14"/>
      <c r="I43" s="68"/>
      <c r="J43" s="68"/>
      <c r="K43" s="77"/>
      <c r="L43" s="77"/>
      <c r="M43" s="14"/>
      <c r="N43" s="68"/>
      <c r="O43" s="68"/>
      <c r="P43" s="68"/>
      <c r="Q43" s="68"/>
      <c r="R43" s="68"/>
      <c r="S43" s="14"/>
      <c r="T43" s="68"/>
      <c r="V43" s="77"/>
      <c r="W43" s="16"/>
      <c r="X43" s="16"/>
      <c r="Y43" s="16"/>
      <c r="Z43" s="68"/>
      <c r="AC43" s="204"/>
      <c r="AD43" s="58"/>
      <c r="AE43" s="1"/>
      <c r="AI43" s="1"/>
      <c r="AJ43" s="1"/>
      <c r="AK43" s="1"/>
      <c r="AL43" s="56"/>
      <c r="AM43" s="1"/>
      <c r="AN43" s="5"/>
      <c r="AO43" s="1"/>
      <c r="AP43" s="1"/>
      <c r="AQ43" s="1"/>
      <c r="AR43" s="1"/>
      <c r="AS43" s="1"/>
      <c r="AT43" s="14"/>
    </row>
    <row r="44" spans="1:46" ht="15.6">
      <c r="G44" s="14"/>
      <c r="H44" s="14"/>
      <c r="I44" s="68"/>
      <c r="J44" s="68"/>
      <c r="K44" s="77"/>
      <c r="L44" s="77"/>
      <c r="M44" s="14"/>
      <c r="N44" s="68"/>
      <c r="O44" s="68"/>
      <c r="P44" s="68"/>
      <c r="Q44" s="68"/>
      <c r="R44" s="68"/>
      <c r="S44" s="14"/>
      <c r="T44" s="68"/>
      <c r="V44" s="77"/>
      <c r="W44" s="16"/>
      <c r="X44" s="16"/>
      <c r="Y44" s="16"/>
      <c r="Z44" s="68"/>
      <c r="AC44" s="204"/>
      <c r="AD44" s="58"/>
      <c r="AE44" s="1"/>
      <c r="AI44" s="1"/>
      <c r="AJ44" s="1"/>
      <c r="AK44" s="1"/>
      <c r="AL44" s="56"/>
      <c r="AM44" s="1"/>
      <c r="AN44" s="5"/>
      <c r="AO44" s="1"/>
      <c r="AP44" s="1"/>
      <c r="AQ44" s="1"/>
      <c r="AR44" s="1"/>
      <c r="AS44" s="1"/>
      <c r="AT44" s="14"/>
    </row>
    <row r="45" spans="1:46" ht="15.6">
      <c r="G45" s="14"/>
      <c r="H45" s="14"/>
      <c r="I45" s="68"/>
      <c r="J45" s="68"/>
      <c r="K45" s="77"/>
      <c r="L45" s="77"/>
      <c r="M45" s="14"/>
      <c r="N45" s="68"/>
      <c r="O45" s="68"/>
      <c r="P45" s="68"/>
      <c r="Q45" s="68"/>
      <c r="R45" s="68"/>
      <c r="S45" s="14"/>
      <c r="T45" s="68"/>
      <c r="V45" s="77"/>
      <c r="W45" s="16"/>
      <c r="X45" s="16"/>
      <c r="Y45" s="16"/>
      <c r="Z45" s="68"/>
      <c r="AC45" s="204"/>
      <c r="AD45" s="58"/>
      <c r="AE45" s="1"/>
      <c r="AI45" s="1"/>
      <c r="AJ45" s="1"/>
      <c r="AK45" s="1"/>
      <c r="AL45" s="56"/>
      <c r="AM45" s="1"/>
      <c r="AN45" s="5"/>
      <c r="AO45" s="1"/>
      <c r="AP45" s="1"/>
      <c r="AQ45" s="1"/>
      <c r="AR45" s="1"/>
      <c r="AS45" s="1"/>
      <c r="AT45" s="14"/>
    </row>
    <row r="46" spans="1:46" ht="15.6">
      <c r="G46" s="14"/>
      <c r="H46" s="14"/>
      <c r="I46" s="68"/>
      <c r="J46" s="68"/>
      <c r="K46" s="77"/>
      <c r="L46" s="77"/>
      <c r="M46" s="14"/>
      <c r="N46" s="68"/>
      <c r="O46" s="68"/>
      <c r="P46" s="68"/>
      <c r="Q46" s="68"/>
      <c r="R46" s="68"/>
      <c r="S46" s="14"/>
      <c r="T46" s="68"/>
      <c r="V46" s="77"/>
      <c r="W46" s="16"/>
      <c r="X46" s="16"/>
      <c r="Y46" s="16"/>
      <c r="Z46" s="68"/>
      <c r="AC46" s="204"/>
      <c r="AD46" s="58"/>
      <c r="AE46" s="1"/>
      <c r="AI46" s="1"/>
      <c r="AJ46" s="1"/>
      <c r="AK46" s="1"/>
      <c r="AL46" s="56"/>
      <c r="AM46" s="1"/>
      <c r="AN46" s="5"/>
      <c r="AO46" s="1"/>
      <c r="AP46" s="1"/>
      <c r="AQ46" s="1"/>
      <c r="AR46" s="1"/>
      <c r="AS46" s="1"/>
      <c r="AT46" s="14"/>
    </row>
    <row r="47" spans="1:46" ht="15.6">
      <c r="G47" s="14"/>
      <c r="H47" s="14"/>
      <c r="I47" s="68"/>
      <c r="J47" s="68"/>
      <c r="K47" s="77"/>
      <c r="L47" s="77"/>
      <c r="M47" s="14"/>
      <c r="N47" s="68"/>
      <c r="O47" s="68"/>
      <c r="P47" s="68"/>
      <c r="Q47" s="68"/>
      <c r="R47" s="68"/>
      <c r="S47" s="14"/>
      <c r="T47" s="68"/>
      <c r="V47" s="77"/>
      <c r="W47" s="16"/>
      <c r="X47" s="16"/>
      <c r="Y47" s="16"/>
      <c r="Z47" s="68"/>
      <c r="AC47" s="204"/>
      <c r="AD47" s="58"/>
      <c r="AE47" s="1"/>
      <c r="AI47" s="1"/>
      <c r="AJ47" s="1"/>
      <c r="AK47" s="1"/>
      <c r="AL47" s="56"/>
      <c r="AM47" s="1"/>
      <c r="AN47" s="5"/>
      <c r="AO47" s="1"/>
      <c r="AP47" s="1"/>
      <c r="AQ47" s="1"/>
      <c r="AR47" s="1"/>
      <c r="AS47" s="1"/>
      <c r="AT47" s="14"/>
    </row>
    <row r="48" spans="1:46" ht="15.6">
      <c r="G48" s="14"/>
      <c r="H48" s="14"/>
      <c r="I48" s="68"/>
      <c r="J48" s="68"/>
      <c r="K48" s="77"/>
      <c r="L48" s="77"/>
      <c r="M48" s="14"/>
      <c r="N48" s="68"/>
      <c r="O48" s="68"/>
      <c r="P48" s="68"/>
      <c r="Q48" s="68"/>
      <c r="R48" s="68"/>
      <c r="S48" s="14"/>
      <c r="T48" s="68"/>
      <c r="V48" s="77"/>
      <c r="W48" s="16"/>
      <c r="X48" s="16"/>
      <c r="Y48" s="16"/>
      <c r="Z48" s="68"/>
      <c r="AC48" s="204"/>
      <c r="AD48" s="58"/>
      <c r="AE48" s="1"/>
      <c r="AI48" s="1"/>
      <c r="AJ48" s="1"/>
      <c r="AK48" s="1"/>
      <c r="AL48" s="56"/>
      <c r="AM48" s="1"/>
      <c r="AN48" s="5"/>
      <c r="AO48" s="1"/>
      <c r="AP48" s="1"/>
      <c r="AQ48" s="1"/>
      <c r="AR48" s="1"/>
      <c r="AS48" s="1"/>
      <c r="AT48" s="14"/>
    </row>
    <row r="49" spans="7:46" ht="15.6">
      <c r="G49" s="14"/>
      <c r="H49" s="14"/>
      <c r="I49" s="68"/>
      <c r="J49" s="68"/>
      <c r="K49" s="77"/>
      <c r="L49" s="77"/>
      <c r="M49" s="14"/>
      <c r="N49" s="68"/>
      <c r="O49" s="68"/>
      <c r="P49" s="68"/>
      <c r="Q49" s="68"/>
      <c r="R49" s="68"/>
      <c r="S49" s="14"/>
      <c r="T49" s="68"/>
      <c r="V49" s="77"/>
      <c r="W49" s="16"/>
      <c r="X49" s="16"/>
      <c r="Y49" s="16"/>
      <c r="Z49" s="68"/>
      <c r="AC49" s="204"/>
      <c r="AD49" s="58"/>
      <c r="AE49" s="1"/>
      <c r="AI49" s="1"/>
      <c r="AJ49" s="1"/>
      <c r="AK49" s="1"/>
      <c r="AL49" s="56"/>
      <c r="AM49" s="1"/>
      <c r="AN49" s="5"/>
      <c r="AO49" s="1"/>
      <c r="AP49" s="1"/>
      <c r="AQ49" s="1"/>
      <c r="AR49" s="1"/>
      <c r="AS49" s="1"/>
      <c r="AT49" s="14"/>
    </row>
    <row r="50" spans="7:46" ht="15.6">
      <c r="G50" s="14"/>
      <c r="H50" s="14"/>
      <c r="I50" s="68"/>
      <c r="J50" s="68"/>
      <c r="K50" s="77"/>
      <c r="L50" s="77"/>
      <c r="M50" s="14"/>
      <c r="N50" s="68"/>
      <c r="O50" s="68"/>
      <c r="P50" s="68"/>
      <c r="Q50" s="68"/>
      <c r="R50" s="68"/>
      <c r="S50" s="14"/>
      <c r="T50" s="68"/>
      <c r="V50" s="77"/>
      <c r="W50" s="16"/>
      <c r="X50" s="16"/>
      <c r="Y50" s="16"/>
      <c r="Z50" s="68"/>
      <c r="AC50" s="204"/>
      <c r="AD50" s="58"/>
      <c r="AE50" s="1"/>
      <c r="AI50" s="1"/>
      <c r="AJ50" s="1"/>
      <c r="AK50" s="1"/>
      <c r="AL50" s="56"/>
      <c r="AM50" s="1"/>
      <c r="AN50" s="5"/>
      <c r="AO50" s="1"/>
      <c r="AP50" s="1"/>
      <c r="AQ50" s="1"/>
      <c r="AR50" s="1"/>
      <c r="AS50" s="1"/>
      <c r="AT50" s="14"/>
    </row>
    <row r="51" spans="7:46" ht="15.6">
      <c r="G51" s="14"/>
      <c r="H51" s="14"/>
      <c r="I51" s="68"/>
      <c r="J51" s="68"/>
      <c r="K51" s="77"/>
      <c r="L51" s="77"/>
      <c r="M51" s="14"/>
      <c r="N51" s="68"/>
      <c r="O51" s="68"/>
      <c r="P51" s="68"/>
      <c r="Q51" s="68"/>
      <c r="R51" s="68"/>
      <c r="S51" s="14"/>
      <c r="T51" s="68"/>
      <c r="V51" s="77"/>
      <c r="W51" s="16"/>
      <c r="X51" s="16"/>
      <c r="Y51" s="16"/>
      <c r="Z51" s="68"/>
      <c r="AC51" s="204"/>
      <c r="AD51" s="58"/>
      <c r="AE51" s="1"/>
      <c r="AI51" s="1"/>
      <c r="AJ51" s="1"/>
      <c r="AK51" s="1"/>
      <c r="AL51" s="56"/>
      <c r="AM51" s="1"/>
      <c r="AN51" s="5"/>
      <c r="AO51" s="1"/>
      <c r="AP51" s="1"/>
      <c r="AQ51" s="1"/>
      <c r="AR51" s="1"/>
      <c r="AS51" s="1"/>
      <c r="AT51" s="14"/>
    </row>
    <row r="52" spans="7:46" ht="15.6">
      <c r="G52" s="14"/>
      <c r="H52" s="14"/>
      <c r="I52" s="68"/>
      <c r="J52" s="68"/>
      <c r="K52" s="77"/>
      <c r="L52" s="77"/>
      <c r="M52" s="14"/>
      <c r="N52" s="68"/>
      <c r="O52" s="68"/>
      <c r="P52" s="68"/>
      <c r="Q52" s="68"/>
      <c r="R52" s="68"/>
      <c r="S52" s="14"/>
      <c r="T52" s="68"/>
      <c r="V52" s="77"/>
      <c r="W52" s="16"/>
      <c r="X52" s="16"/>
      <c r="Y52" s="16"/>
      <c r="Z52" s="68"/>
      <c r="AC52" s="204"/>
      <c r="AD52" s="58"/>
      <c r="AE52" s="1"/>
      <c r="AI52" s="1"/>
      <c r="AJ52" s="1"/>
      <c r="AK52" s="1"/>
      <c r="AL52" s="56"/>
      <c r="AM52" s="1"/>
      <c r="AN52" s="5"/>
      <c r="AO52" s="1"/>
      <c r="AP52" s="1"/>
      <c r="AQ52" s="1"/>
      <c r="AR52" s="1"/>
      <c r="AS52" s="1"/>
      <c r="AT52" s="14"/>
    </row>
    <row r="53" spans="7:46" ht="15.6">
      <c r="G53" s="14"/>
      <c r="H53" s="14"/>
      <c r="I53" s="68"/>
      <c r="J53" s="68"/>
      <c r="K53" s="77"/>
      <c r="L53" s="77"/>
      <c r="M53" s="14"/>
      <c r="N53" s="68"/>
      <c r="O53" s="68"/>
      <c r="P53" s="68"/>
      <c r="Q53" s="68"/>
      <c r="R53" s="68"/>
      <c r="S53" s="14"/>
      <c r="T53" s="68"/>
      <c r="V53" s="77"/>
      <c r="W53" s="16"/>
      <c r="X53" s="16"/>
      <c r="Y53" s="16"/>
      <c r="Z53" s="68"/>
      <c r="AC53" s="204"/>
      <c r="AD53" s="58"/>
      <c r="AE53" s="1"/>
      <c r="AI53" s="1"/>
      <c r="AJ53" s="1"/>
      <c r="AK53" s="1"/>
      <c r="AL53" s="56"/>
      <c r="AM53" s="1"/>
      <c r="AN53" s="5"/>
      <c r="AO53" s="1"/>
      <c r="AP53" s="1"/>
      <c r="AQ53" s="1"/>
      <c r="AR53" s="1"/>
      <c r="AS53" s="1"/>
      <c r="AT53" s="14"/>
    </row>
    <row r="54" spans="7:46" ht="15.6">
      <c r="G54" s="14"/>
      <c r="H54" s="14"/>
      <c r="I54" s="68"/>
      <c r="J54" s="68"/>
      <c r="K54" s="77"/>
      <c r="L54" s="77"/>
      <c r="M54" s="14"/>
      <c r="N54" s="68"/>
      <c r="O54" s="68"/>
      <c r="P54" s="68"/>
      <c r="Q54" s="68"/>
      <c r="R54" s="68"/>
      <c r="S54" s="14"/>
      <c r="T54" s="68"/>
      <c r="V54" s="77"/>
      <c r="W54" s="16"/>
      <c r="X54" s="16"/>
      <c r="Y54" s="16"/>
      <c r="Z54" s="68"/>
      <c r="AC54" s="204"/>
      <c r="AD54" s="58"/>
      <c r="AE54" s="1"/>
      <c r="AI54" s="1"/>
      <c r="AJ54" s="1"/>
      <c r="AK54" s="1"/>
      <c r="AL54" s="56"/>
      <c r="AM54" s="1"/>
      <c r="AN54" s="5"/>
      <c r="AO54" s="1"/>
      <c r="AP54" s="1"/>
      <c r="AQ54" s="1"/>
      <c r="AR54" s="1"/>
      <c r="AS54" s="1"/>
      <c r="AT54" s="14"/>
    </row>
    <row r="55" spans="7:46" ht="15.6">
      <c r="G55" s="14"/>
      <c r="H55" s="14"/>
      <c r="I55" s="68"/>
      <c r="J55" s="68"/>
      <c r="K55" s="77"/>
      <c r="L55" s="77"/>
      <c r="M55" s="14"/>
      <c r="N55" s="68"/>
      <c r="O55" s="68"/>
      <c r="P55" s="68"/>
      <c r="Q55" s="68"/>
      <c r="R55" s="68"/>
      <c r="S55" s="14"/>
      <c r="T55" s="68"/>
      <c r="V55" s="77"/>
      <c r="W55" s="16"/>
      <c r="X55" s="16"/>
      <c r="Y55" s="16"/>
      <c r="Z55" s="68"/>
      <c r="AC55" s="204"/>
      <c r="AD55" s="58"/>
      <c r="AE55" s="1"/>
      <c r="AI55" s="1"/>
      <c r="AJ55" s="1"/>
      <c r="AK55" s="1"/>
      <c r="AL55" s="56"/>
      <c r="AM55" s="1"/>
      <c r="AN55" s="5"/>
      <c r="AO55" s="1"/>
      <c r="AP55" s="1"/>
      <c r="AQ55" s="1"/>
      <c r="AR55" s="1"/>
      <c r="AS55" s="1"/>
      <c r="AT55" s="14"/>
    </row>
    <row r="56" spans="7:46" ht="15.6">
      <c r="G56" s="14"/>
      <c r="H56" s="14"/>
      <c r="I56" s="68"/>
      <c r="J56" s="68"/>
      <c r="K56" s="77"/>
      <c r="L56" s="77"/>
      <c r="M56" s="14"/>
      <c r="N56" s="68"/>
      <c r="O56" s="68"/>
      <c r="P56" s="68"/>
      <c r="Q56" s="68"/>
      <c r="R56" s="68"/>
      <c r="S56" s="14"/>
      <c r="T56" s="68"/>
      <c r="V56" s="77"/>
      <c r="W56" s="16"/>
      <c r="X56" s="16"/>
      <c r="Y56" s="16"/>
      <c r="Z56" s="68"/>
      <c r="AC56" s="204"/>
      <c r="AD56" s="58"/>
      <c r="AE56" s="1"/>
      <c r="AI56" s="1"/>
      <c r="AJ56" s="1"/>
      <c r="AK56" s="1"/>
      <c r="AL56" s="56"/>
      <c r="AM56" s="1"/>
      <c r="AN56" s="5"/>
      <c r="AO56" s="1"/>
      <c r="AP56" s="1"/>
      <c r="AQ56" s="1"/>
      <c r="AR56" s="1"/>
      <c r="AS56" s="1"/>
      <c r="AT56" s="14"/>
    </row>
    <row r="57" spans="7:46" ht="15.6">
      <c r="G57" s="14"/>
      <c r="H57" s="14"/>
      <c r="I57" s="68"/>
      <c r="J57" s="68"/>
      <c r="K57" s="77"/>
      <c r="L57" s="77"/>
      <c r="M57" s="14"/>
      <c r="N57" s="68"/>
      <c r="O57" s="68"/>
      <c r="P57" s="68"/>
      <c r="Q57" s="68"/>
      <c r="R57" s="68"/>
      <c r="S57" s="14"/>
      <c r="T57" s="68"/>
      <c r="V57" s="77"/>
      <c r="W57" s="16"/>
      <c r="X57" s="16"/>
      <c r="Y57" s="16"/>
      <c r="Z57" s="68"/>
      <c r="AC57" s="204"/>
      <c r="AD57" s="58"/>
      <c r="AE57" s="1"/>
      <c r="AI57" s="1"/>
      <c r="AJ57" s="1"/>
      <c r="AK57" s="1"/>
      <c r="AL57" s="56"/>
      <c r="AM57" s="1"/>
      <c r="AN57" s="5"/>
      <c r="AO57" s="1"/>
      <c r="AP57" s="1"/>
      <c r="AQ57" s="1"/>
      <c r="AR57" s="1"/>
      <c r="AS57" s="1"/>
      <c r="AT57" s="14"/>
    </row>
    <row r="58" spans="7:46" ht="15.6">
      <c r="G58" s="14"/>
      <c r="H58" s="14"/>
      <c r="I58" s="68"/>
      <c r="J58" s="68"/>
      <c r="K58" s="77"/>
      <c r="L58" s="77"/>
      <c r="M58" s="14"/>
      <c r="N58" s="68"/>
      <c r="O58" s="68"/>
      <c r="P58" s="68"/>
      <c r="Q58" s="68"/>
      <c r="R58" s="68"/>
      <c r="S58" s="14"/>
      <c r="T58" s="68"/>
      <c r="V58" s="77"/>
      <c r="W58" s="16"/>
      <c r="X58" s="16"/>
      <c r="Y58" s="16"/>
      <c r="Z58" s="68"/>
      <c r="AC58" s="204"/>
      <c r="AD58" s="58"/>
      <c r="AE58" s="1"/>
      <c r="AI58" s="1"/>
      <c r="AJ58" s="1"/>
      <c r="AK58" s="1"/>
      <c r="AL58" s="56"/>
      <c r="AM58" s="1"/>
      <c r="AN58" s="5"/>
      <c r="AO58" s="1"/>
      <c r="AP58" s="1"/>
      <c r="AQ58" s="1"/>
      <c r="AR58" s="1"/>
      <c r="AS58" s="1"/>
      <c r="AT58" s="14"/>
    </row>
    <row r="59" spans="7:46" ht="15.6">
      <c r="G59" s="14"/>
      <c r="H59" s="14"/>
      <c r="I59" s="68"/>
      <c r="J59" s="68"/>
      <c r="K59" s="77"/>
      <c r="L59" s="77"/>
      <c r="M59" s="14"/>
      <c r="N59" s="68"/>
      <c r="O59" s="68"/>
      <c r="P59" s="68"/>
      <c r="Q59" s="68"/>
      <c r="R59" s="68"/>
      <c r="S59" s="14"/>
      <c r="T59" s="68"/>
      <c r="V59" s="77"/>
      <c r="W59" s="16"/>
      <c r="X59" s="16"/>
      <c r="Y59" s="16"/>
      <c r="Z59" s="68"/>
      <c r="AC59" s="204"/>
      <c r="AD59" s="58"/>
      <c r="AE59" s="1"/>
      <c r="AI59" s="1"/>
      <c r="AJ59" s="1"/>
      <c r="AK59" s="1"/>
      <c r="AL59" s="56"/>
      <c r="AM59" s="1"/>
      <c r="AN59" s="5"/>
      <c r="AO59" s="1"/>
      <c r="AP59" s="1"/>
      <c r="AQ59" s="1"/>
      <c r="AR59" s="1"/>
      <c r="AS59" s="1"/>
      <c r="AT59" s="14"/>
    </row>
    <row r="60" spans="7:46" ht="15.6">
      <c r="G60" s="14"/>
      <c r="H60" s="14"/>
      <c r="I60" s="68"/>
      <c r="J60" s="68"/>
      <c r="K60" s="77"/>
      <c r="L60" s="77"/>
      <c r="M60" s="14"/>
      <c r="N60" s="68"/>
      <c r="O60" s="68"/>
      <c r="P60" s="68"/>
      <c r="Q60" s="68"/>
      <c r="R60" s="68"/>
      <c r="S60" s="14"/>
      <c r="T60" s="68"/>
      <c r="V60" s="77"/>
      <c r="W60" s="16"/>
      <c r="X60" s="16"/>
      <c r="Y60" s="16"/>
      <c r="Z60" s="68"/>
      <c r="AC60" s="204"/>
      <c r="AD60" s="58"/>
      <c r="AE60" s="1"/>
      <c r="AI60" s="1"/>
      <c r="AJ60" s="1"/>
      <c r="AK60" s="1"/>
      <c r="AL60" s="56"/>
      <c r="AM60" s="1"/>
      <c r="AN60" s="5"/>
      <c r="AO60" s="1"/>
      <c r="AP60" s="1"/>
      <c r="AQ60" s="1"/>
      <c r="AR60" s="1"/>
      <c r="AS60" s="1"/>
      <c r="AT60" s="14"/>
    </row>
    <row r="61" spans="7:46" ht="15.6">
      <c r="G61" s="14"/>
      <c r="H61" s="14"/>
      <c r="I61" s="68"/>
      <c r="J61" s="68"/>
      <c r="K61" s="77"/>
      <c r="L61" s="77"/>
      <c r="M61" s="14"/>
      <c r="N61" s="68"/>
      <c r="O61" s="68"/>
      <c r="P61" s="68"/>
      <c r="Q61" s="68"/>
      <c r="R61" s="68"/>
      <c r="S61" s="14"/>
      <c r="T61" s="68"/>
      <c r="V61" s="77"/>
      <c r="W61" s="16"/>
      <c r="X61" s="16"/>
      <c r="Y61" s="16"/>
      <c r="Z61" s="68"/>
      <c r="AC61" s="204"/>
      <c r="AD61" s="58"/>
      <c r="AE61" s="1"/>
      <c r="AI61" s="1"/>
      <c r="AJ61" s="1"/>
      <c r="AK61" s="1"/>
      <c r="AL61" s="56"/>
      <c r="AM61" s="1"/>
      <c r="AN61" s="5"/>
      <c r="AO61" s="1"/>
      <c r="AP61" s="1"/>
      <c r="AQ61" s="1"/>
      <c r="AR61" s="1"/>
      <c r="AS61" s="1"/>
      <c r="AT61" s="14"/>
    </row>
    <row r="62" spans="7:46" ht="15.6">
      <c r="G62" s="14"/>
      <c r="H62" s="14"/>
      <c r="I62" s="68"/>
      <c r="J62" s="68"/>
      <c r="K62" s="77"/>
      <c r="L62" s="77"/>
      <c r="M62" s="14"/>
      <c r="N62" s="68"/>
      <c r="O62" s="68"/>
      <c r="P62" s="68"/>
      <c r="Q62" s="68"/>
      <c r="R62" s="68"/>
      <c r="S62" s="14"/>
      <c r="T62" s="68"/>
      <c r="V62" s="77"/>
      <c r="W62" s="16"/>
      <c r="X62" s="16"/>
      <c r="Y62" s="16"/>
      <c r="Z62" s="68"/>
      <c r="AC62" s="204"/>
      <c r="AD62" s="58"/>
      <c r="AE62" s="1"/>
      <c r="AI62" s="1"/>
      <c r="AJ62" s="1"/>
      <c r="AK62" s="1"/>
      <c r="AL62" s="56"/>
      <c r="AM62" s="1"/>
      <c r="AN62" s="5"/>
      <c r="AO62" s="1"/>
      <c r="AP62" s="1"/>
      <c r="AQ62" s="1"/>
      <c r="AR62" s="1"/>
      <c r="AS62" s="1"/>
      <c r="AT62" s="14"/>
    </row>
    <row r="63" spans="7:46" ht="15.6">
      <c r="G63" s="14"/>
      <c r="H63" s="14"/>
      <c r="I63" s="68"/>
      <c r="J63" s="68"/>
      <c r="K63" s="77"/>
      <c r="L63" s="77"/>
      <c r="M63" s="14"/>
      <c r="N63" s="68"/>
      <c r="O63" s="68"/>
      <c r="P63" s="68"/>
      <c r="Q63" s="68"/>
      <c r="R63" s="68"/>
      <c r="S63" s="14"/>
      <c r="T63" s="68"/>
      <c r="V63" s="77"/>
      <c r="W63" s="16"/>
      <c r="X63" s="16"/>
      <c r="Y63" s="16"/>
      <c r="Z63" s="68"/>
      <c r="AC63" s="204"/>
      <c r="AD63" s="58"/>
      <c r="AE63" s="1"/>
      <c r="AI63" s="1"/>
      <c r="AJ63" s="1"/>
      <c r="AK63" s="1"/>
      <c r="AL63" s="56"/>
      <c r="AM63" s="1"/>
      <c r="AN63" s="5"/>
      <c r="AO63" s="1"/>
      <c r="AP63" s="1"/>
      <c r="AQ63" s="1"/>
      <c r="AR63" s="1"/>
      <c r="AS63" s="1"/>
      <c r="AT63" s="14"/>
    </row>
    <row r="64" spans="7:46" ht="15.6">
      <c r="G64" s="14"/>
      <c r="H64" s="14"/>
      <c r="I64" s="68"/>
      <c r="J64" s="68"/>
      <c r="K64" s="77"/>
      <c r="L64" s="77"/>
      <c r="M64" s="14"/>
      <c r="N64" s="68"/>
      <c r="O64" s="68"/>
      <c r="P64" s="68"/>
      <c r="Q64" s="68"/>
      <c r="R64" s="68"/>
      <c r="S64" s="14"/>
      <c r="T64" s="68"/>
      <c r="V64" s="77"/>
      <c r="W64" s="16"/>
      <c r="X64" s="16"/>
      <c r="Y64" s="16"/>
      <c r="Z64" s="68"/>
      <c r="AC64" s="204"/>
      <c r="AD64" s="58"/>
      <c r="AE64" s="1"/>
      <c r="AI64" s="1"/>
      <c r="AJ64" s="1"/>
      <c r="AK64" s="1"/>
      <c r="AL64" s="56"/>
      <c r="AM64" s="1"/>
      <c r="AN64" s="5"/>
      <c r="AO64" s="1"/>
      <c r="AP64" s="1"/>
      <c r="AQ64" s="1"/>
      <c r="AR64" s="1"/>
      <c r="AS64" s="1"/>
      <c r="AT64" s="14"/>
    </row>
    <row r="65" spans="7:46" ht="15.6">
      <c r="G65" s="14"/>
      <c r="H65" s="14"/>
      <c r="I65" s="68"/>
      <c r="J65" s="68"/>
      <c r="K65" s="77"/>
      <c r="L65" s="77"/>
      <c r="M65" s="14"/>
      <c r="N65" s="68"/>
      <c r="O65" s="68"/>
      <c r="P65" s="68"/>
      <c r="Q65" s="68"/>
      <c r="R65" s="68"/>
      <c r="S65" s="14"/>
      <c r="T65" s="68"/>
      <c r="V65" s="77"/>
      <c r="W65" s="16"/>
      <c r="X65" s="16"/>
      <c r="Y65" s="16"/>
      <c r="Z65" s="68"/>
      <c r="AC65" s="204"/>
      <c r="AD65" s="58"/>
      <c r="AE65" s="1"/>
      <c r="AI65" s="1"/>
      <c r="AJ65" s="1"/>
      <c r="AK65" s="1"/>
      <c r="AL65" s="56"/>
      <c r="AM65" s="1"/>
      <c r="AN65" s="5"/>
      <c r="AO65" s="1"/>
      <c r="AP65" s="1"/>
      <c r="AQ65" s="1"/>
      <c r="AR65" s="1"/>
      <c r="AS65" s="1"/>
      <c r="AT65" s="14"/>
    </row>
    <row r="66" spans="7:46" ht="15.6">
      <c r="G66" s="14"/>
      <c r="H66" s="14"/>
      <c r="I66" s="68"/>
      <c r="J66" s="68"/>
      <c r="K66" s="77"/>
      <c r="L66" s="77"/>
      <c r="M66" s="14"/>
      <c r="N66" s="68"/>
      <c r="O66" s="68"/>
      <c r="P66" s="68"/>
      <c r="Q66" s="68"/>
      <c r="R66" s="68"/>
      <c r="S66" s="14"/>
      <c r="T66" s="68"/>
      <c r="V66" s="77"/>
      <c r="W66" s="16"/>
      <c r="X66" s="16"/>
      <c r="Y66" s="16"/>
      <c r="Z66" s="68"/>
      <c r="AC66" s="204"/>
      <c r="AD66" s="58"/>
      <c r="AE66" s="1"/>
      <c r="AI66" s="1"/>
      <c r="AJ66" s="1"/>
      <c r="AK66" s="1"/>
      <c r="AL66" s="56"/>
      <c r="AM66" s="1"/>
      <c r="AN66" s="5"/>
      <c r="AO66" s="1"/>
      <c r="AP66" s="1"/>
      <c r="AQ66" s="1"/>
      <c r="AR66" s="1"/>
      <c r="AS66" s="1"/>
      <c r="AT66" s="14"/>
    </row>
    <row r="67" spans="7:46" ht="15.6">
      <c r="G67" s="14"/>
      <c r="H67" s="14"/>
      <c r="I67" s="68"/>
      <c r="J67" s="68"/>
      <c r="K67" s="77"/>
      <c r="L67" s="77"/>
      <c r="M67" s="14"/>
      <c r="N67" s="68"/>
      <c r="O67" s="68"/>
      <c r="P67" s="68"/>
      <c r="Q67" s="68"/>
      <c r="R67" s="68"/>
      <c r="S67" s="14"/>
      <c r="T67" s="68"/>
      <c r="V67" s="77"/>
      <c r="W67" s="16"/>
      <c r="X67" s="16"/>
      <c r="Y67" s="16"/>
      <c r="Z67" s="68"/>
      <c r="AC67" s="204"/>
      <c r="AD67" s="58"/>
      <c r="AE67" s="1"/>
      <c r="AI67" s="1"/>
      <c r="AJ67" s="1"/>
      <c r="AK67" s="1"/>
      <c r="AL67" s="56"/>
      <c r="AM67" s="1"/>
      <c r="AN67" s="5"/>
      <c r="AO67" s="1"/>
      <c r="AP67" s="1"/>
      <c r="AQ67" s="1"/>
      <c r="AR67" s="1"/>
      <c r="AS67" s="1"/>
      <c r="AT67" s="14"/>
    </row>
    <row r="68" spans="7:46" ht="15.6">
      <c r="G68" s="14"/>
      <c r="H68" s="14"/>
      <c r="I68" s="68"/>
      <c r="J68" s="68"/>
      <c r="K68" s="77"/>
      <c r="L68" s="77"/>
      <c r="M68" s="14"/>
      <c r="N68" s="68"/>
      <c r="O68" s="68"/>
      <c r="P68" s="68"/>
      <c r="Q68" s="68"/>
      <c r="R68" s="68"/>
      <c r="S68" s="14"/>
      <c r="T68" s="68"/>
      <c r="U68" s="68"/>
      <c r="V68" s="77"/>
      <c r="W68" s="77"/>
      <c r="X68" s="77"/>
      <c r="Y68" s="77"/>
      <c r="Z68" s="68"/>
      <c r="AA68" s="77"/>
      <c r="AB68" s="77"/>
      <c r="AC68" s="77"/>
      <c r="AD68" s="14"/>
      <c r="AE68" s="14"/>
      <c r="AF68" s="77"/>
      <c r="AG68" s="68"/>
      <c r="AH68" s="77"/>
      <c r="AI68" s="14"/>
      <c r="AJ68" s="14"/>
      <c r="AK68" s="14"/>
      <c r="AL68" s="56"/>
      <c r="AM68" s="1"/>
      <c r="AN68" s="5"/>
      <c r="AO68" s="14"/>
      <c r="AP68" s="14"/>
      <c r="AQ68" s="14"/>
      <c r="AR68" s="14"/>
      <c r="AS68" s="14"/>
      <c r="AT68" s="14"/>
    </row>
    <row r="69" spans="7:46" ht="15.6">
      <c r="G69" s="14"/>
      <c r="H69" s="14"/>
      <c r="I69" s="68"/>
      <c r="J69" s="68"/>
      <c r="K69" s="77"/>
      <c r="L69" s="77"/>
      <c r="M69" s="14"/>
      <c r="N69" s="68"/>
      <c r="O69" s="68"/>
      <c r="P69" s="68"/>
      <c r="Q69" s="68"/>
      <c r="R69" s="68"/>
      <c r="S69" s="14"/>
      <c r="T69" s="68"/>
      <c r="U69" s="68"/>
      <c r="V69" s="77"/>
      <c r="W69" s="77"/>
      <c r="X69" s="77"/>
      <c r="Y69" s="77"/>
      <c r="Z69" s="68"/>
      <c r="AA69" s="77"/>
      <c r="AB69" s="77"/>
      <c r="AC69" s="77"/>
      <c r="AD69" s="14"/>
      <c r="AE69" s="14"/>
      <c r="AF69" s="77"/>
      <c r="AG69" s="68"/>
      <c r="AH69" s="77"/>
      <c r="AI69" s="14"/>
      <c r="AJ69" s="14"/>
      <c r="AK69" s="14"/>
      <c r="AL69" s="56"/>
      <c r="AM69" s="1"/>
      <c r="AN69" s="5"/>
      <c r="AO69" s="14"/>
      <c r="AP69" s="14"/>
      <c r="AQ69" s="14"/>
      <c r="AR69" s="14"/>
      <c r="AS69" s="14"/>
      <c r="AT69" s="14"/>
    </row>
    <row r="70" spans="7:46" ht="15.6">
      <c r="G70" s="14"/>
      <c r="H70" s="14"/>
      <c r="I70" s="68"/>
      <c r="J70" s="68"/>
      <c r="K70" s="77"/>
      <c r="L70" s="77"/>
      <c r="M70" s="14"/>
      <c r="N70" s="68"/>
      <c r="O70" s="68"/>
      <c r="P70" s="68"/>
      <c r="Q70" s="68"/>
      <c r="R70" s="68"/>
      <c r="S70" s="14"/>
      <c r="T70" s="68"/>
      <c r="U70" s="68"/>
      <c r="V70" s="77"/>
      <c r="W70" s="77"/>
      <c r="X70" s="77"/>
      <c r="Y70" s="77"/>
      <c r="Z70" s="68"/>
      <c r="AA70" s="77"/>
      <c r="AB70" s="77"/>
      <c r="AC70" s="77"/>
      <c r="AD70" s="14"/>
      <c r="AE70" s="14"/>
      <c r="AF70" s="77"/>
      <c r="AG70" s="68"/>
      <c r="AH70" s="77"/>
      <c r="AI70" s="14"/>
      <c r="AJ70" s="14"/>
      <c r="AK70" s="14"/>
      <c r="AL70" s="56"/>
      <c r="AM70" s="1"/>
      <c r="AN70" s="5"/>
      <c r="AO70" s="14"/>
      <c r="AP70" s="14"/>
      <c r="AQ70" s="14"/>
      <c r="AR70" s="14"/>
      <c r="AS70" s="14"/>
      <c r="AT70" s="14"/>
    </row>
    <row r="71" spans="7:46" ht="15.6">
      <c r="G71" s="14"/>
      <c r="H71" s="14"/>
      <c r="I71" s="68"/>
      <c r="J71" s="68"/>
      <c r="K71" s="77"/>
      <c r="L71" s="77"/>
      <c r="M71" s="14"/>
      <c r="N71" s="68"/>
      <c r="O71" s="68"/>
      <c r="P71" s="68"/>
      <c r="Q71" s="68"/>
      <c r="R71" s="68"/>
      <c r="S71" s="14"/>
      <c r="T71" s="68"/>
      <c r="U71" s="68"/>
      <c r="V71" s="77"/>
      <c r="W71" s="77"/>
      <c r="X71" s="77"/>
      <c r="Y71" s="77"/>
      <c r="Z71" s="68"/>
      <c r="AA71" s="77"/>
      <c r="AB71" s="77"/>
      <c r="AC71" s="77"/>
      <c r="AD71" s="14"/>
      <c r="AE71" s="14"/>
      <c r="AF71" s="77"/>
      <c r="AG71" s="68"/>
      <c r="AH71" s="77"/>
      <c r="AI71" s="14"/>
      <c r="AJ71" s="14"/>
      <c r="AK71" s="14"/>
      <c r="AL71" s="56"/>
      <c r="AM71" s="1"/>
      <c r="AN71" s="5"/>
      <c r="AO71" s="14"/>
      <c r="AP71" s="14"/>
      <c r="AQ71" s="14"/>
      <c r="AR71" s="14"/>
      <c r="AS71" s="14"/>
      <c r="AT71" s="14"/>
    </row>
    <row r="72" spans="7:46" ht="15.6">
      <c r="G72" s="14"/>
      <c r="H72" s="14"/>
      <c r="I72" s="68"/>
      <c r="J72" s="68"/>
      <c r="K72" s="77"/>
      <c r="L72" s="77"/>
      <c r="M72" s="14"/>
      <c r="N72" s="68"/>
      <c r="O72" s="68"/>
      <c r="P72" s="68"/>
      <c r="Q72" s="68"/>
      <c r="R72" s="68"/>
      <c r="S72" s="14"/>
      <c r="T72" s="68"/>
      <c r="U72" s="68"/>
      <c r="V72" s="77"/>
      <c r="W72" s="77"/>
      <c r="X72" s="77"/>
      <c r="Y72" s="77"/>
      <c r="Z72" s="68"/>
      <c r="AA72" s="77"/>
      <c r="AB72" s="77"/>
      <c r="AC72" s="77"/>
      <c r="AD72" s="14"/>
      <c r="AE72" s="14"/>
      <c r="AF72" s="77"/>
      <c r="AG72" s="68"/>
      <c r="AH72" s="77"/>
      <c r="AI72" s="14"/>
      <c r="AJ72" s="14"/>
      <c r="AK72" s="14"/>
      <c r="AL72" s="56"/>
      <c r="AM72" s="1"/>
      <c r="AN72" s="5"/>
      <c r="AO72" s="14"/>
      <c r="AP72" s="14"/>
      <c r="AQ72" s="14"/>
      <c r="AR72" s="14"/>
      <c r="AS72" s="14"/>
      <c r="AT72" s="14"/>
    </row>
    <row r="73" spans="7:46" ht="15.6">
      <c r="G73" s="14"/>
      <c r="H73" s="14"/>
      <c r="I73" s="68"/>
      <c r="J73" s="68"/>
      <c r="K73" s="77"/>
      <c r="L73" s="77"/>
      <c r="M73" s="14"/>
      <c r="N73" s="68"/>
      <c r="O73" s="68"/>
      <c r="P73" s="68"/>
      <c r="Q73" s="68"/>
      <c r="R73" s="68"/>
      <c r="S73" s="14"/>
      <c r="T73" s="68"/>
      <c r="U73" s="68"/>
      <c r="V73" s="77"/>
      <c r="W73" s="77"/>
      <c r="X73" s="77"/>
      <c r="Y73" s="77"/>
      <c r="Z73" s="68"/>
      <c r="AA73" s="77"/>
      <c r="AB73" s="77"/>
      <c r="AC73" s="77"/>
      <c r="AD73" s="14"/>
      <c r="AE73" s="14"/>
      <c r="AF73" s="77"/>
      <c r="AG73" s="68"/>
      <c r="AH73" s="77"/>
      <c r="AI73" s="14"/>
      <c r="AJ73" s="14"/>
      <c r="AK73" s="14"/>
      <c r="AL73" s="56"/>
      <c r="AM73" s="1"/>
      <c r="AN73" s="5"/>
      <c r="AO73" s="14"/>
      <c r="AP73" s="14"/>
      <c r="AQ73" s="14"/>
      <c r="AR73" s="14"/>
      <c r="AS73" s="14"/>
      <c r="AT73" s="14"/>
    </row>
    <row r="74" spans="7:46" ht="15.6">
      <c r="G74" s="14"/>
      <c r="H74" s="14"/>
      <c r="I74" s="68"/>
      <c r="J74" s="68"/>
      <c r="K74" s="77"/>
      <c r="L74" s="77"/>
      <c r="M74" s="14"/>
      <c r="N74" s="68"/>
      <c r="O74" s="68"/>
      <c r="P74" s="68"/>
      <c r="Q74" s="68"/>
      <c r="R74" s="68"/>
      <c r="S74" s="14"/>
      <c r="T74" s="68"/>
      <c r="U74" s="68"/>
      <c r="V74" s="77"/>
      <c r="W74" s="77"/>
      <c r="X74" s="77"/>
      <c r="Y74" s="77"/>
      <c r="Z74" s="68"/>
      <c r="AA74" s="77"/>
      <c r="AB74" s="77"/>
      <c r="AC74" s="77"/>
      <c r="AD74" s="14"/>
      <c r="AE74" s="14"/>
      <c r="AF74" s="77"/>
      <c r="AG74" s="68"/>
      <c r="AH74" s="77"/>
      <c r="AI74" s="14"/>
      <c r="AJ74" s="14"/>
      <c r="AK74" s="14"/>
      <c r="AL74" s="56"/>
      <c r="AM74" s="1"/>
      <c r="AN74" s="5"/>
      <c r="AO74" s="14"/>
      <c r="AP74" s="14"/>
      <c r="AQ74" s="14"/>
      <c r="AR74" s="14"/>
      <c r="AS74" s="14"/>
      <c r="AT74" s="14"/>
    </row>
    <row r="75" spans="7:46" ht="15.6">
      <c r="G75" s="14"/>
      <c r="H75" s="14"/>
      <c r="I75" s="68"/>
      <c r="J75" s="68"/>
      <c r="K75" s="77"/>
      <c r="L75" s="77"/>
      <c r="M75" s="14"/>
      <c r="N75" s="68"/>
      <c r="O75" s="68"/>
      <c r="P75" s="68"/>
      <c r="Q75" s="68"/>
      <c r="R75" s="68"/>
      <c r="S75" s="14"/>
      <c r="T75" s="68"/>
      <c r="U75" s="68"/>
      <c r="V75" s="77"/>
      <c r="W75" s="77"/>
      <c r="X75" s="77"/>
      <c r="Y75" s="77"/>
      <c r="Z75" s="68"/>
      <c r="AA75" s="77"/>
      <c r="AB75" s="77"/>
      <c r="AC75" s="77"/>
      <c r="AD75" s="14"/>
      <c r="AE75" s="14"/>
      <c r="AF75" s="77"/>
      <c r="AG75" s="68"/>
      <c r="AH75" s="77"/>
      <c r="AI75" s="14"/>
      <c r="AJ75" s="14"/>
      <c r="AK75" s="14"/>
      <c r="AL75" s="56"/>
      <c r="AM75" s="1"/>
      <c r="AN75" s="5"/>
      <c r="AO75" s="14"/>
      <c r="AP75" s="14"/>
      <c r="AQ75" s="14"/>
      <c r="AR75" s="14"/>
      <c r="AS75" s="14"/>
      <c r="AT75" s="14"/>
    </row>
    <row r="76" spans="7:46" ht="15.6">
      <c r="G76" s="14"/>
      <c r="H76" s="14"/>
      <c r="I76" s="68"/>
      <c r="J76" s="68"/>
      <c r="K76" s="77"/>
      <c r="L76" s="77"/>
      <c r="M76" s="14"/>
      <c r="N76" s="68"/>
      <c r="O76" s="68"/>
      <c r="P76" s="68"/>
      <c r="Q76" s="68"/>
      <c r="R76" s="68"/>
      <c r="S76" s="14"/>
      <c r="T76" s="68"/>
      <c r="U76" s="68"/>
      <c r="V76" s="77"/>
      <c r="W76" s="77"/>
      <c r="X76" s="77"/>
      <c r="Y76" s="77"/>
      <c r="Z76" s="68"/>
      <c r="AA76" s="77"/>
      <c r="AB76" s="77"/>
      <c r="AC76" s="77"/>
      <c r="AD76" s="14"/>
      <c r="AE76" s="14"/>
      <c r="AF76" s="77"/>
      <c r="AG76" s="68"/>
      <c r="AH76" s="77"/>
      <c r="AI76" s="14"/>
      <c r="AJ76" s="14"/>
      <c r="AK76" s="14"/>
      <c r="AL76" s="56"/>
      <c r="AM76" s="1"/>
      <c r="AN76" s="5"/>
      <c r="AO76" s="14"/>
      <c r="AP76" s="14"/>
      <c r="AQ76" s="14"/>
      <c r="AR76" s="14"/>
      <c r="AS76" s="14"/>
      <c r="AT76" s="14"/>
    </row>
    <row r="77" spans="7:46" ht="15.6">
      <c r="G77" s="14"/>
      <c r="H77" s="14"/>
      <c r="I77" s="68"/>
      <c r="J77" s="68"/>
      <c r="K77" s="77"/>
      <c r="L77" s="77"/>
      <c r="M77" s="14"/>
      <c r="N77" s="68"/>
      <c r="O77" s="68"/>
      <c r="P77" s="68"/>
      <c r="Q77" s="68"/>
      <c r="R77" s="68"/>
      <c r="S77" s="14"/>
      <c r="T77" s="68"/>
      <c r="U77" s="68"/>
      <c r="V77" s="77"/>
      <c r="W77" s="77"/>
      <c r="X77" s="77"/>
      <c r="Y77" s="77"/>
      <c r="Z77" s="68"/>
      <c r="AA77" s="77"/>
      <c r="AB77" s="77"/>
      <c r="AC77" s="77"/>
      <c r="AD77" s="14"/>
      <c r="AE77" s="14"/>
      <c r="AF77" s="77"/>
      <c r="AG77" s="68"/>
      <c r="AH77" s="77"/>
      <c r="AI77" s="14"/>
      <c r="AJ77" s="14"/>
      <c r="AK77" s="14"/>
      <c r="AL77" s="56"/>
      <c r="AM77" s="1"/>
      <c r="AN77" s="5"/>
      <c r="AO77" s="14"/>
      <c r="AP77" s="14"/>
      <c r="AQ77" s="14"/>
      <c r="AR77" s="14"/>
      <c r="AS77" s="14"/>
      <c r="AT77" s="14"/>
    </row>
    <row r="78" spans="7:46" ht="15.6">
      <c r="G78" s="14"/>
      <c r="H78" s="14"/>
      <c r="I78" s="68"/>
      <c r="J78" s="68"/>
      <c r="K78" s="77"/>
      <c r="L78" s="77"/>
      <c r="M78" s="14"/>
      <c r="N78" s="68"/>
      <c r="O78" s="68"/>
      <c r="P78" s="68"/>
      <c r="Q78" s="68"/>
      <c r="R78" s="68"/>
      <c r="S78" s="14"/>
      <c r="T78" s="68"/>
      <c r="U78" s="68"/>
      <c r="V78" s="77"/>
      <c r="W78" s="77"/>
      <c r="X78" s="77"/>
      <c r="Y78" s="77"/>
      <c r="Z78" s="68"/>
      <c r="AA78" s="77"/>
      <c r="AB78" s="77"/>
      <c r="AC78" s="77"/>
      <c r="AD78" s="14"/>
      <c r="AE78" s="14"/>
      <c r="AF78" s="77"/>
      <c r="AG78" s="68"/>
      <c r="AH78" s="77"/>
      <c r="AI78" s="14"/>
      <c r="AJ78" s="14"/>
      <c r="AK78" s="14"/>
      <c r="AL78" s="56"/>
      <c r="AM78" s="1"/>
      <c r="AN78" s="5"/>
      <c r="AO78" s="14"/>
      <c r="AP78" s="14"/>
      <c r="AQ78" s="14"/>
      <c r="AR78" s="14"/>
      <c r="AS78" s="14"/>
      <c r="AT78" s="14"/>
    </row>
    <row r="79" spans="7:46" ht="15.6">
      <c r="G79" s="14"/>
      <c r="H79" s="14"/>
      <c r="I79" s="68"/>
      <c r="J79" s="68"/>
      <c r="K79" s="77"/>
      <c r="L79" s="77"/>
      <c r="M79" s="14"/>
      <c r="N79" s="68"/>
      <c r="O79" s="68"/>
      <c r="P79" s="68"/>
      <c r="Q79" s="68"/>
      <c r="R79" s="68"/>
      <c r="S79" s="14"/>
      <c r="T79" s="68"/>
      <c r="U79" s="68"/>
      <c r="V79" s="77"/>
      <c r="W79" s="77"/>
      <c r="X79" s="77"/>
      <c r="Y79" s="77"/>
      <c r="Z79" s="68"/>
      <c r="AA79" s="77"/>
      <c r="AB79" s="77"/>
      <c r="AC79" s="77"/>
      <c r="AD79" s="14"/>
      <c r="AE79" s="14"/>
      <c r="AF79" s="77"/>
      <c r="AG79" s="68"/>
      <c r="AH79" s="77"/>
      <c r="AI79" s="14"/>
      <c r="AJ79" s="14"/>
      <c r="AK79" s="14"/>
      <c r="AL79" s="56"/>
      <c r="AM79" s="1"/>
      <c r="AN79" s="5"/>
      <c r="AO79" s="14"/>
      <c r="AP79" s="14"/>
      <c r="AQ79" s="14"/>
      <c r="AR79" s="14"/>
      <c r="AS79" s="14"/>
      <c r="AT79" s="14"/>
    </row>
    <row r="80" spans="7:46" ht="15.6">
      <c r="G80" s="14"/>
      <c r="H80" s="14"/>
      <c r="I80" s="68"/>
      <c r="J80" s="68"/>
      <c r="K80" s="77"/>
      <c r="L80" s="77"/>
      <c r="M80" s="14"/>
      <c r="N80" s="68"/>
      <c r="O80" s="68"/>
      <c r="P80" s="68"/>
      <c r="Q80" s="68"/>
      <c r="R80" s="68"/>
      <c r="S80" s="14"/>
      <c r="T80" s="68"/>
      <c r="U80" s="68"/>
      <c r="V80" s="77"/>
      <c r="W80" s="77"/>
      <c r="X80" s="77"/>
      <c r="Y80" s="77"/>
      <c r="Z80" s="68"/>
      <c r="AA80" s="77"/>
      <c r="AB80" s="77"/>
      <c r="AC80" s="77"/>
      <c r="AD80" s="14"/>
      <c r="AE80" s="14"/>
      <c r="AF80" s="77"/>
      <c r="AG80" s="68"/>
      <c r="AH80" s="77"/>
      <c r="AI80" s="14"/>
      <c r="AJ80" s="14"/>
      <c r="AK80" s="14"/>
      <c r="AL80" s="56"/>
      <c r="AM80" s="1"/>
      <c r="AN80" s="5"/>
      <c r="AO80" s="14"/>
      <c r="AP80" s="14"/>
      <c r="AQ80" s="14"/>
      <c r="AR80" s="14"/>
      <c r="AS80" s="14"/>
      <c r="AT80" s="14"/>
    </row>
    <row r="81" spans="7:46" ht="15.6">
      <c r="G81" s="14"/>
      <c r="H81" s="14"/>
      <c r="I81" s="68"/>
      <c r="J81" s="68"/>
      <c r="K81" s="77"/>
      <c r="L81" s="77"/>
      <c r="M81" s="14"/>
      <c r="N81" s="68"/>
      <c r="O81" s="68"/>
      <c r="P81" s="68"/>
      <c r="Q81" s="68"/>
      <c r="R81" s="68"/>
      <c r="S81" s="14"/>
      <c r="T81" s="68"/>
      <c r="U81" s="68"/>
      <c r="V81" s="77"/>
      <c r="W81" s="77"/>
      <c r="X81" s="77"/>
      <c r="Y81" s="77"/>
      <c r="Z81" s="68"/>
      <c r="AA81" s="77"/>
      <c r="AB81" s="77"/>
      <c r="AC81" s="77"/>
      <c r="AD81" s="14"/>
      <c r="AE81" s="14"/>
      <c r="AF81" s="77"/>
      <c r="AG81" s="68"/>
      <c r="AH81" s="77"/>
      <c r="AI81" s="14"/>
      <c r="AJ81" s="14"/>
      <c r="AK81" s="14"/>
      <c r="AL81" s="56"/>
      <c r="AM81" s="1"/>
      <c r="AN81" s="5"/>
      <c r="AO81" s="14"/>
      <c r="AP81" s="14"/>
      <c r="AQ81" s="14"/>
      <c r="AR81" s="14"/>
      <c r="AS81" s="14"/>
      <c r="AT81" s="14"/>
    </row>
    <row r="82" spans="7:46" ht="15.6">
      <c r="G82" s="14"/>
      <c r="H82" s="14"/>
      <c r="I82" s="68"/>
      <c r="J82" s="68"/>
      <c r="K82" s="77"/>
      <c r="L82" s="77"/>
      <c r="M82" s="14"/>
      <c r="N82" s="68"/>
      <c r="O82" s="68"/>
      <c r="P82" s="68"/>
      <c r="Q82" s="68"/>
      <c r="R82" s="68"/>
      <c r="S82" s="14"/>
      <c r="T82" s="68"/>
      <c r="U82" s="68"/>
      <c r="V82" s="77"/>
      <c r="W82" s="77"/>
      <c r="X82" s="77"/>
      <c r="Y82" s="77"/>
      <c r="Z82" s="68"/>
      <c r="AA82" s="77"/>
      <c r="AB82" s="77"/>
      <c r="AC82" s="77"/>
      <c r="AD82" s="14"/>
      <c r="AE82" s="14"/>
      <c r="AF82" s="77"/>
      <c r="AG82" s="68"/>
      <c r="AH82" s="77"/>
      <c r="AI82" s="14"/>
      <c r="AJ82" s="14"/>
      <c r="AK82" s="14"/>
      <c r="AL82" s="56"/>
      <c r="AM82" s="1"/>
      <c r="AN82" s="5"/>
      <c r="AO82" s="14"/>
      <c r="AP82" s="14"/>
      <c r="AQ82" s="14"/>
      <c r="AR82" s="14"/>
      <c r="AS82" s="14"/>
      <c r="AT82" s="14"/>
    </row>
    <row r="83" spans="7:46" ht="15.6">
      <c r="G83" s="14"/>
      <c r="H83" s="14"/>
      <c r="I83" s="68"/>
      <c r="J83" s="68"/>
      <c r="K83" s="77"/>
      <c r="L83" s="77"/>
      <c r="M83" s="14"/>
      <c r="N83" s="68"/>
      <c r="O83" s="68"/>
      <c r="P83" s="68"/>
      <c r="Q83" s="68"/>
      <c r="R83" s="68"/>
      <c r="S83" s="14"/>
      <c r="T83" s="68"/>
      <c r="U83" s="68"/>
      <c r="V83" s="77"/>
      <c r="W83" s="77"/>
      <c r="X83" s="77"/>
      <c r="Y83" s="77"/>
      <c r="Z83" s="68"/>
      <c r="AA83" s="77"/>
      <c r="AB83" s="77"/>
      <c r="AC83" s="77"/>
      <c r="AD83" s="14"/>
      <c r="AE83" s="14"/>
      <c r="AF83" s="77"/>
      <c r="AG83" s="68"/>
      <c r="AH83" s="77"/>
      <c r="AI83" s="14"/>
      <c r="AJ83" s="14"/>
      <c r="AK83" s="14"/>
      <c r="AL83" s="56"/>
      <c r="AM83" s="1"/>
      <c r="AN83" s="5"/>
      <c r="AO83" s="14"/>
      <c r="AP83" s="14"/>
      <c r="AQ83" s="14"/>
      <c r="AR83" s="14"/>
      <c r="AS83" s="14"/>
      <c r="AT83" s="14"/>
    </row>
    <row r="84" spans="7:46" ht="15.6">
      <c r="G84" s="14"/>
      <c r="H84" s="14"/>
      <c r="I84" s="68"/>
      <c r="J84" s="68"/>
      <c r="K84" s="77"/>
      <c r="L84" s="77"/>
      <c r="M84" s="14"/>
      <c r="N84" s="68"/>
      <c r="O84" s="68"/>
      <c r="P84" s="68"/>
      <c r="Q84" s="68"/>
      <c r="R84" s="68"/>
      <c r="S84" s="14"/>
      <c r="T84" s="68"/>
      <c r="U84" s="68"/>
      <c r="V84" s="77"/>
      <c r="W84" s="77"/>
      <c r="X84" s="77"/>
      <c r="Y84" s="77"/>
      <c r="Z84" s="68"/>
      <c r="AA84" s="77"/>
      <c r="AB84" s="77"/>
      <c r="AC84" s="77"/>
      <c r="AD84" s="14"/>
      <c r="AE84" s="14"/>
      <c r="AF84" s="77"/>
      <c r="AG84" s="68"/>
      <c r="AH84" s="77"/>
      <c r="AI84" s="14"/>
      <c r="AJ84" s="14"/>
      <c r="AK84" s="14"/>
      <c r="AL84" s="56"/>
      <c r="AM84" s="1"/>
      <c r="AN84" s="5"/>
      <c r="AO84" s="14"/>
      <c r="AP84" s="14"/>
      <c r="AQ84" s="14"/>
      <c r="AR84" s="14"/>
      <c r="AS84" s="14"/>
      <c r="AT84" s="14"/>
    </row>
    <row r="85" spans="7:46" ht="15.6">
      <c r="G85" s="14"/>
      <c r="H85" s="14"/>
      <c r="I85" s="68"/>
      <c r="J85" s="68"/>
      <c r="K85" s="77"/>
      <c r="L85" s="77"/>
      <c r="M85" s="14"/>
      <c r="N85" s="68"/>
      <c r="O85" s="68"/>
      <c r="P85" s="68"/>
      <c r="Q85" s="68"/>
      <c r="R85" s="68"/>
      <c r="S85" s="14"/>
      <c r="T85" s="68"/>
      <c r="U85" s="68"/>
      <c r="V85" s="77"/>
      <c r="W85" s="77"/>
      <c r="X85" s="77"/>
      <c r="Y85" s="77"/>
      <c r="Z85" s="68"/>
      <c r="AA85" s="77"/>
      <c r="AB85" s="77"/>
      <c r="AC85" s="77"/>
      <c r="AD85" s="14"/>
      <c r="AE85" s="14"/>
      <c r="AF85" s="77"/>
      <c r="AG85" s="68"/>
      <c r="AH85" s="77"/>
      <c r="AI85" s="14"/>
      <c r="AJ85" s="14"/>
      <c r="AK85" s="14"/>
      <c r="AL85" s="56"/>
      <c r="AM85" s="1"/>
      <c r="AN85" s="5"/>
      <c r="AO85" s="14"/>
      <c r="AP85" s="14"/>
      <c r="AQ85" s="14"/>
      <c r="AR85" s="14"/>
      <c r="AS85" s="14"/>
      <c r="AT85" s="14"/>
    </row>
    <row r="86" spans="7:46" ht="15.6">
      <c r="G86" s="14"/>
      <c r="H86" s="14"/>
      <c r="I86" s="68"/>
      <c r="J86" s="68"/>
      <c r="K86" s="77"/>
      <c r="L86" s="77"/>
      <c r="M86" s="14"/>
      <c r="N86" s="68"/>
      <c r="O86" s="68"/>
      <c r="P86" s="68"/>
      <c r="Q86" s="68"/>
      <c r="R86" s="68"/>
      <c r="S86" s="14"/>
      <c r="T86" s="68"/>
      <c r="U86" s="68"/>
      <c r="V86" s="77"/>
      <c r="W86" s="77"/>
      <c r="X86" s="77"/>
      <c r="Y86" s="77"/>
      <c r="Z86" s="68"/>
      <c r="AA86" s="77"/>
      <c r="AB86" s="77"/>
      <c r="AC86" s="77"/>
      <c r="AD86" s="14"/>
      <c r="AE86" s="14"/>
      <c r="AF86" s="77"/>
      <c r="AG86" s="68"/>
      <c r="AH86" s="77"/>
      <c r="AI86" s="14"/>
      <c r="AJ86" s="14"/>
      <c r="AK86" s="14"/>
      <c r="AL86" s="56"/>
      <c r="AM86" s="1"/>
      <c r="AN86" s="5"/>
      <c r="AO86" s="14"/>
      <c r="AP86" s="14"/>
      <c r="AQ86" s="14"/>
      <c r="AR86" s="14"/>
      <c r="AS86" s="14"/>
      <c r="AT86" s="14"/>
    </row>
    <row r="87" spans="7:46" ht="15.6">
      <c r="G87" s="14"/>
      <c r="H87" s="14"/>
      <c r="I87" s="68"/>
      <c r="J87" s="68"/>
      <c r="K87" s="77"/>
      <c r="L87" s="77"/>
      <c r="M87" s="14"/>
      <c r="N87" s="68"/>
      <c r="O87" s="68"/>
      <c r="P87" s="68"/>
      <c r="Q87" s="68"/>
      <c r="R87" s="68"/>
      <c r="S87" s="14"/>
      <c r="T87" s="68"/>
      <c r="U87" s="68"/>
      <c r="V87" s="77"/>
      <c r="W87" s="77"/>
      <c r="X87" s="77"/>
      <c r="Y87" s="77"/>
      <c r="Z87" s="68"/>
      <c r="AA87" s="77"/>
      <c r="AB87" s="77"/>
      <c r="AC87" s="77"/>
      <c r="AD87" s="14"/>
      <c r="AE87" s="14"/>
      <c r="AF87" s="77"/>
      <c r="AG87" s="68"/>
      <c r="AH87" s="77"/>
      <c r="AI87" s="14"/>
      <c r="AJ87" s="14"/>
      <c r="AK87" s="14"/>
      <c r="AL87" s="56"/>
      <c r="AM87" s="1"/>
      <c r="AN87" s="5"/>
      <c r="AO87" s="14"/>
      <c r="AP87" s="14"/>
      <c r="AQ87" s="14"/>
      <c r="AR87" s="14"/>
      <c r="AS87" s="14"/>
      <c r="AT87" s="14"/>
    </row>
    <row r="88" spans="7:46" ht="15.6">
      <c r="G88" s="14"/>
      <c r="H88" s="14"/>
      <c r="I88" s="68"/>
      <c r="J88" s="68"/>
      <c r="K88" s="77"/>
      <c r="L88" s="77"/>
      <c r="M88" s="14"/>
      <c r="N88" s="68"/>
      <c r="O88" s="68"/>
      <c r="P88" s="68"/>
      <c r="Q88" s="68"/>
      <c r="R88" s="68"/>
      <c r="S88" s="14"/>
      <c r="T88" s="68"/>
      <c r="U88" s="68"/>
      <c r="V88" s="77"/>
      <c r="W88" s="77"/>
      <c r="X88" s="77"/>
      <c r="Y88" s="77"/>
      <c r="Z88" s="68"/>
      <c r="AA88" s="77"/>
      <c r="AB88" s="77"/>
      <c r="AC88" s="77"/>
      <c r="AD88" s="14"/>
      <c r="AE88" s="14"/>
      <c r="AF88" s="77"/>
      <c r="AG88" s="68"/>
      <c r="AH88" s="77"/>
      <c r="AI88" s="14"/>
      <c r="AJ88" s="14"/>
      <c r="AK88" s="14"/>
      <c r="AL88" s="56"/>
      <c r="AM88" s="1"/>
      <c r="AN88" s="5"/>
      <c r="AO88" s="14"/>
      <c r="AP88" s="14"/>
      <c r="AQ88" s="14"/>
      <c r="AR88" s="14"/>
      <c r="AS88" s="14"/>
      <c r="AT88" s="14"/>
    </row>
    <row r="89" spans="7:46" ht="15.6">
      <c r="G89" s="14"/>
      <c r="H89" s="14"/>
      <c r="I89" s="68"/>
      <c r="J89" s="68"/>
      <c r="K89" s="77"/>
      <c r="L89" s="77"/>
      <c r="M89" s="14"/>
      <c r="N89" s="68"/>
      <c r="O89" s="68"/>
      <c r="P89" s="68"/>
      <c r="Q89" s="68"/>
      <c r="R89" s="68"/>
      <c r="S89" s="14"/>
      <c r="T89" s="68"/>
      <c r="U89" s="68"/>
      <c r="V89" s="77"/>
      <c r="W89" s="77"/>
      <c r="X89" s="77"/>
      <c r="Y89" s="77"/>
      <c r="Z89" s="68"/>
      <c r="AA89" s="77"/>
      <c r="AB89" s="77"/>
      <c r="AC89" s="77"/>
      <c r="AD89" s="14"/>
      <c r="AE89" s="14"/>
      <c r="AF89" s="77"/>
      <c r="AG89" s="68"/>
      <c r="AH89" s="77"/>
      <c r="AI89" s="14"/>
      <c r="AJ89" s="14"/>
      <c r="AK89" s="14"/>
      <c r="AL89" s="56"/>
      <c r="AM89" s="1"/>
      <c r="AN89" s="5"/>
      <c r="AO89" s="14"/>
      <c r="AP89" s="14"/>
      <c r="AQ89" s="14"/>
      <c r="AR89" s="14"/>
      <c r="AS89" s="14"/>
      <c r="AT89" s="14"/>
    </row>
    <row r="90" spans="7:46" ht="15.6">
      <c r="G90" s="14"/>
      <c r="H90" s="14"/>
      <c r="I90" s="68"/>
      <c r="J90" s="68"/>
      <c r="K90" s="77"/>
      <c r="L90" s="77"/>
      <c r="M90" s="14"/>
      <c r="N90" s="68"/>
      <c r="O90" s="68"/>
      <c r="P90" s="68"/>
      <c r="Q90" s="68"/>
      <c r="R90" s="68"/>
      <c r="S90" s="14"/>
      <c r="T90" s="68"/>
      <c r="U90" s="68"/>
      <c r="V90" s="77"/>
      <c r="W90" s="77"/>
      <c r="X90" s="77"/>
      <c r="Y90" s="77"/>
      <c r="Z90" s="68"/>
      <c r="AA90" s="77"/>
      <c r="AB90" s="77"/>
      <c r="AC90" s="77"/>
      <c r="AD90" s="14"/>
      <c r="AE90" s="14"/>
      <c r="AF90" s="77"/>
      <c r="AG90" s="68"/>
      <c r="AH90" s="77"/>
      <c r="AI90" s="14"/>
      <c r="AJ90" s="14"/>
      <c r="AK90" s="14"/>
      <c r="AL90" s="56"/>
      <c r="AM90" s="1"/>
      <c r="AN90" s="5"/>
      <c r="AO90" s="14"/>
      <c r="AP90" s="14"/>
      <c r="AQ90" s="14"/>
      <c r="AR90" s="14"/>
      <c r="AS90" s="14"/>
      <c r="AT90" s="14"/>
    </row>
    <row r="91" spans="7:46" ht="15.6">
      <c r="G91" s="14"/>
      <c r="H91" s="14"/>
      <c r="I91" s="68"/>
      <c r="J91" s="68"/>
      <c r="K91" s="77"/>
      <c r="L91" s="77"/>
      <c r="M91" s="14"/>
      <c r="N91" s="68"/>
      <c r="O91" s="68"/>
      <c r="P91" s="68"/>
      <c r="Q91" s="68"/>
      <c r="R91" s="68"/>
      <c r="S91" s="14"/>
      <c r="T91" s="68"/>
      <c r="U91" s="68"/>
      <c r="V91" s="77"/>
      <c r="W91" s="77"/>
      <c r="X91" s="77"/>
      <c r="Y91" s="77"/>
      <c r="Z91" s="68"/>
      <c r="AA91" s="77"/>
      <c r="AB91" s="77"/>
      <c r="AC91" s="77"/>
      <c r="AD91" s="14"/>
      <c r="AE91" s="14"/>
      <c r="AF91" s="77"/>
      <c r="AG91" s="68"/>
      <c r="AH91" s="77"/>
      <c r="AI91" s="14"/>
      <c r="AJ91" s="14"/>
      <c r="AK91" s="14"/>
      <c r="AL91" s="56"/>
      <c r="AM91" s="1"/>
      <c r="AN91" s="5"/>
      <c r="AO91" s="14"/>
      <c r="AP91" s="14"/>
      <c r="AQ91" s="14"/>
      <c r="AR91" s="14"/>
      <c r="AS91" s="14"/>
      <c r="AT91" s="14"/>
    </row>
    <row r="92" spans="7:46" ht="15.6">
      <c r="G92" s="14"/>
      <c r="H92" s="14"/>
      <c r="I92" s="68"/>
      <c r="J92" s="68"/>
      <c r="K92" s="77"/>
      <c r="L92" s="77"/>
      <c r="M92" s="14"/>
      <c r="N92" s="68"/>
      <c r="O92" s="68"/>
      <c r="P92" s="68"/>
      <c r="Q92" s="68"/>
      <c r="R92" s="68"/>
      <c r="S92" s="14"/>
      <c r="T92" s="68"/>
      <c r="U92" s="68"/>
      <c r="V92" s="77"/>
      <c r="W92" s="77"/>
      <c r="X92" s="77"/>
      <c r="Y92" s="77"/>
      <c r="Z92" s="68"/>
      <c r="AA92" s="77"/>
      <c r="AB92" s="77"/>
      <c r="AC92" s="77"/>
      <c r="AD92" s="14"/>
      <c r="AE92" s="14"/>
      <c r="AF92" s="77"/>
      <c r="AG92" s="68"/>
      <c r="AH92" s="77"/>
      <c r="AI92" s="14"/>
      <c r="AJ92" s="14"/>
      <c r="AK92" s="14"/>
      <c r="AL92" s="56"/>
      <c r="AM92" s="1"/>
      <c r="AN92" s="5"/>
      <c r="AO92" s="14"/>
      <c r="AP92" s="14"/>
      <c r="AQ92" s="14"/>
      <c r="AR92" s="14"/>
      <c r="AS92" s="14"/>
      <c r="AT92" s="14"/>
    </row>
    <row r="93" spans="7:46" ht="15.6">
      <c r="G93" s="14"/>
      <c r="H93" s="14"/>
      <c r="I93" s="68"/>
      <c r="J93" s="68"/>
      <c r="K93" s="77"/>
      <c r="L93" s="77"/>
      <c r="M93" s="14"/>
      <c r="N93" s="68"/>
      <c r="O93" s="68"/>
      <c r="P93" s="68"/>
      <c r="Q93" s="68"/>
      <c r="R93" s="68"/>
      <c r="S93" s="14"/>
      <c r="T93" s="68"/>
      <c r="U93" s="68"/>
      <c r="V93" s="77"/>
      <c r="W93" s="77"/>
      <c r="X93" s="77"/>
      <c r="Y93" s="77"/>
      <c r="Z93" s="68"/>
      <c r="AA93" s="77"/>
      <c r="AB93" s="77"/>
      <c r="AC93" s="77"/>
      <c r="AD93" s="14"/>
      <c r="AE93" s="14"/>
      <c r="AF93" s="77"/>
      <c r="AG93" s="68"/>
      <c r="AH93" s="77"/>
      <c r="AI93" s="14"/>
      <c r="AJ93" s="14"/>
      <c r="AK93" s="14"/>
      <c r="AL93" s="56"/>
      <c r="AM93" s="1"/>
      <c r="AN93" s="5"/>
      <c r="AO93" s="14"/>
      <c r="AP93" s="14"/>
      <c r="AQ93" s="14"/>
      <c r="AR93" s="14"/>
      <c r="AS93" s="14"/>
      <c r="AT93" s="14"/>
    </row>
    <row r="94" spans="7:46" ht="15.6">
      <c r="G94" s="14"/>
      <c r="H94" s="14"/>
      <c r="I94" s="68"/>
      <c r="J94" s="68"/>
      <c r="K94" s="77"/>
      <c r="L94" s="77"/>
      <c r="M94" s="14"/>
      <c r="N94" s="68"/>
      <c r="O94" s="68"/>
      <c r="P94" s="68"/>
      <c r="Q94" s="68"/>
      <c r="R94" s="68"/>
      <c r="S94" s="14"/>
      <c r="T94" s="68"/>
      <c r="U94" s="68"/>
      <c r="V94" s="77"/>
      <c r="W94" s="77"/>
      <c r="X94" s="77"/>
      <c r="Y94" s="77"/>
      <c r="Z94" s="68"/>
      <c r="AA94" s="77"/>
      <c r="AB94" s="77"/>
      <c r="AC94" s="77"/>
      <c r="AD94" s="14"/>
      <c r="AE94" s="14"/>
      <c r="AF94" s="77"/>
      <c r="AG94" s="68"/>
      <c r="AH94" s="77"/>
      <c r="AI94" s="14"/>
      <c r="AJ94" s="14"/>
      <c r="AK94" s="14"/>
      <c r="AL94" s="56"/>
      <c r="AM94" s="1"/>
      <c r="AN94" s="5"/>
      <c r="AO94" s="14"/>
      <c r="AP94" s="14"/>
      <c r="AQ94" s="14"/>
      <c r="AR94" s="14"/>
      <c r="AS94" s="14"/>
      <c r="AT94" s="14"/>
    </row>
    <row r="95" spans="7:46" ht="15.6">
      <c r="G95" s="14"/>
      <c r="H95" s="14"/>
      <c r="I95" s="68"/>
      <c r="J95" s="68"/>
      <c r="K95" s="77"/>
      <c r="L95" s="77"/>
      <c r="M95" s="14"/>
      <c r="N95" s="68"/>
      <c r="O95" s="68"/>
      <c r="P95" s="68"/>
      <c r="Q95" s="68"/>
      <c r="R95" s="68"/>
      <c r="S95" s="14"/>
      <c r="T95" s="68"/>
      <c r="U95" s="68"/>
      <c r="V95" s="77"/>
      <c r="W95" s="77"/>
      <c r="X95" s="77"/>
      <c r="Y95" s="77"/>
      <c r="Z95" s="68"/>
      <c r="AA95" s="77"/>
      <c r="AB95" s="77"/>
      <c r="AC95" s="77"/>
      <c r="AD95" s="14"/>
      <c r="AE95" s="14"/>
      <c r="AF95" s="77"/>
      <c r="AG95" s="68"/>
      <c r="AH95" s="77"/>
      <c r="AI95" s="14"/>
      <c r="AJ95" s="14"/>
      <c r="AK95" s="14"/>
      <c r="AL95" s="56"/>
      <c r="AM95" s="1"/>
      <c r="AN95" s="5"/>
      <c r="AO95" s="14"/>
      <c r="AP95" s="14"/>
      <c r="AQ95" s="14"/>
      <c r="AR95" s="14"/>
      <c r="AS95" s="14"/>
      <c r="AT95" s="14"/>
    </row>
    <row r="96" spans="7:46" ht="15.6">
      <c r="G96" s="14"/>
      <c r="H96" s="14"/>
      <c r="I96" s="68"/>
      <c r="J96" s="68"/>
      <c r="K96" s="77"/>
      <c r="L96" s="77"/>
      <c r="M96" s="14"/>
      <c r="N96" s="68"/>
      <c r="O96" s="68"/>
      <c r="P96" s="68"/>
      <c r="Q96" s="68"/>
      <c r="R96" s="68"/>
      <c r="S96" s="14"/>
      <c r="T96" s="68"/>
      <c r="U96" s="68"/>
      <c r="V96" s="77"/>
      <c r="W96" s="77"/>
      <c r="X96" s="77"/>
      <c r="Y96" s="77"/>
      <c r="Z96" s="68"/>
      <c r="AA96" s="77"/>
      <c r="AB96" s="77"/>
      <c r="AC96" s="77"/>
      <c r="AD96" s="14"/>
      <c r="AE96" s="14"/>
      <c r="AF96" s="77"/>
      <c r="AG96" s="68"/>
      <c r="AH96" s="77"/>
      <c r="AI96" s="14"/>
      <c r="AJ96" s="14"/>
      <c r="AK96" s="14"/>
      <c r="AL96" s="56"/>
      <c r="AM96" s="1"/>
      <c r="AN96" s="5"/>
      <c r="AO96" s="14"/>
      <c r="AP96" s="14"/>
      <c r="AQ96" s="14"/>
      <c r="AR96" s="14"/>
      <c r="AS96" s="14"/>
      <c r="AT96" s="14"/>
    </row>
    <row r="97" spans="7:46" ht="15.6">
      <c r="G97" s="14"/>
      <c r="H97" s="14"/>
      <c r="I97" s="68"/>
      <c r="J97" s="68"/>
      <c r="K97" s="77"/>
      <c r="L97" s="77"/>
      <c r="M97" s="14"/>
      <c r="N97" s="68"/>
      <c r="O97" s="68"/>
      <c r="P97" s="68"/>
      <c r="Q97" s="68"/>
      <c r="R97" s="68"/>
      <c r="S97" s="14"/>
      <c r="T97" s="68"/>
      <c r="U97" s="68"/>
      <c r="V97" s="77"/>
      <c r="W97" s="77"/>
      <c r="X97" s="77"/>
      <c r="Y97" s="77"/>
      <c r="Z97" s="68"/>
      <c r="AA97" s="77"/>
      <c r="AB97" s="77"/>
      <c r="AC97" s="77"/>
      <c r="AD97" s="14"/>
      <c r="AE97" s="14"/>
      <c r="AF97" s="77"/>
      <c r="AG97" s="68"/>
      <c r="AH97" s="77"/>
      <c r="AI97" s="14"/>
      <c r="AJ97" s="14"/>
      <c r="AK97" s="14"/>
      <c r="AL97" s="56"/>
      <c r="AM97" s="1"/>
      <c r="AN97" s="5"/>
      <c r="AO97" s="14"/>
      <c r="AP97" s="14"/>
      <c r="AQ97" s="14"/>
      <c r="AR97" s="14"/>
      <c r="AS97" s="14"/>
      <c r="AT97" s="14"/>
    </row>
    <row r="98" spans="7:46" ht="15.6">
      <c r="G98" s="14"/>
      <c r="H98" s="14"/>
      <c r="I98" s="68"/>
      <c r="J98" s="68"/>
      <c r="K98" s="77"/>
      <c r="L98" s="77"/>
      <c r="M98" s="14"/>
      <c r="N98" s="68"/>
      <c r="O98" s="68"/>
      <c r="P98" s="68"/>
      <c r="Q98" s="68"/>
      <c r="R98" s="68"/>
      <c r="S98" s="14"/>
      <c r="T98" s="68"/>
      <c r="U98" s="68"/>
      <c r="V98" s="77"/>
      <c r="W98" s="77"/>
      <c r="X98" s="77"/>
      <c r="Y98" s="77"/>
      <c r="Z98" s="68"/>
      <c r="AA98" s="77"/>
      <c r="AB98" s="77"/>
      <c r="AC98" s="77"/>
      <c r="AD98" s="14"/>
      <c r="AE98" s="14"/>
      <c r="AF98" s="77"/>
      <c r="AG98" s="68"/>
      <c r="AH98" s="77"/>
      <c r="AI98" s="14"/>
      <c r="AJ98" s="14"/>
      <c r="AK98" s="14"/>
      <c r="AL98" s="56"/>
      <c r="AM98" s="1"/>
      <c r="AN98" s="5"/>
      <c r="AO98" s="14"/>
      <c r="AP98" s="14"/>
      <c r="AQ98" s="14"/>
      <c r="AR98" s="14"/>
      <c r="AS98" s="14"/>
      <c r="AT98" s="14"/>
    </row>
    <row r="99" spans="7:46" ht="15.6">
      <c r="G99" s="14"/>
      <c r="H99" s="14"/>
      <c r="I99" s="68"/>
      <c r="J99" s="68"/>
      <c r="K99" s="77"/>
      <c r="L99" s="77"/>
      <c r="M99" s="14"/>
      <c r="N99" s="68"/>
      <c r="O99" s="68"/>
      <c r="P99" s="68"/>
      <c r="Q99" s="68"/>
      <c r="R99" s="68"/>
      <c r="S99" s="14"/>
      <c r="T99" s="68"/>
      <c r="U99" s="68"/>
      <c r="V99" s="77"/>
      <c r="W99" s="77"/>
      <c r="X99" s="77"/>
      <c r="Y99" s="77"/>
      <c r="Z99" s="68"/>
      <c r="AA99" s="77"/>
      <c r="AB99" s="77"/>
      <c r="AC99" s="77"/>
      <c r="AD99" s="14"/>
      <c r="AE99" s="14"/>
      <c r="AF99" s="77"/>
      <c r="AG99" s="68"/>
      <c r="AH99" s="77"/>
      <c r="AI99" s="14"/>
      <c r="AJ99" s="14"/>
      <c r="AK99" s="14"/>
      <c r="AL99" s="56"/>
      <c r="AM99" s="1"/>
      <c r="AN99" s="5"/>
      <c r="AO99" s="14"/>
      <c r="AP99" s="14"/>
      <c r="AQ99" s="14"/>
      <c r="AR99" s="14"/>
      <c r="AS99" s="14"/>
      <c r="AT99" s="14"/>
    </row>
    <row r="100" spans="7:46" ht="15.6">
      <c r="G100" s="14"/>
      <c r="H100" s="14"/>
      <c r="I100" s="68"/>
      <c r="J100" s="68"/>
      <c r="K100" s="77"/>
      <c r="L100" s="77"/>
      <c r="M100" s="14"/>
      <c r="N100" s="68"/>
      <c r="O100" s="68"/>
      <c r="P100" s="68"/>
      <c r="Q100" s="68"/>
      <c r="R100" s="68"/>
      <c r="S100" s="14"/>
      <c r="T100" s="68"/>
      <c r="U100" s="68"/>
      <c r="V100" s="77"/>
      <c r="W100" s="77"/>
      <c r="X100" s="77"/>
      <c r="Y100" s="77"/>
      <c r="Z100" s="68"/>
      <c r="AA100" s="77"/>
      <c r="AB100" s="77"/>
      <c r="AC100" s="77"/>
      <c r="AD100" s="14"/>
      <c r="AE100" s="14"/>
      <c r="AF100" s="77"/>
      <c r="AG100" s="68"/>
      <c r="AH100" s="77"/>
      <c r="AI100" s="14"/>
      <c r="AJ100" s="14"/>
      <c r="AK100" s="14"/>
      <c r="AL100" s="56"/>
      <c r="AM100" s="1"/>
      <c r="AN100" s="5"/>
      <c r="AO100" s="14"/>
      <c r="AP100" s="14"/>
      <c r="AQ100" s="14"/>
      <c r="AR100" s="14"/>
      <c r="AS100" s="14"/>
      <c r="AT100" s="14"/>
    </row>
    <row r="101" spans="7:46" ht="15.6">
      <c r="G101" s="14"/>
      <c r="H101" s="14"/>
      <c r="I101" s="68"/>
      <c r="J101" s="68"/>
      <c r="K101" s="77"/>
      <c r="L101" s="77"/>
      <c r="M101" s="14"/>
      <c r="N101" s="68"/>
      <c r="O101" s="68"/>
      <c r="P101" s="68"/>
      <c r="Q101" s="68"/>
      <c r="R101" s="68"/>
      <c r="S101" s="14"/>
      <c r="T101" s="68"/>
      <c r="U101" s="68"/>
      <c r="V101" s="77"/>
      <c r="W101" s="77"/>
      <c r="X101" s="77"/>
      <c r="Y101" s="77"/>
      <c r="Z101" s="68"/>
      <c r="AA101" s="77"/>
      <c r="AB101" s="77"/>
      <c r="AC101" s="77"/>
      <c r="AD101" s="14"/>
      <c r="AE101" s="14"/>
      <c r="AF101" s="77"/>
      <c r="AG101" s="68"/>
      <c r="AH101" s="77"/>
      <c r="AI101" s="14"/>
      <c r="AJ101" s="14"/>
      <c r="AK101" s="14"/>
      <c r="AL101" s="56"/>
      <c r="AM101" s="1"/>
      <c r="AN101" s="5"/>
      <c r="AO101" s="14"/>
      <c r="AP101" s="14"/>
      <c r="AQ101" s="14"/>
      <c r="AR101" s="14"/>
      <c r="AS101" s="14"/>
      <c r="AT101" s="14"/>
    </row>
    <row r="102" spans="7:46" ht="15.6">
      <c r="G102" s="14"/>
      <c r="H102" s="14"/>
      <c r="I102" s="68"/>
      <c r="J102" s="68"/>
      <c r="K102" s="77"/>
      <c r="L102" s="77"/>
      <c r="M102" s="14"/>
      <c r="N102" s="68"/>
      <c r="O102" s="68"/>
      <c r="P102" s="68"/>
      <c r="Q102" s="68"/>
      <c r="R102" s="68"/>
      <c r="S102" s="14"/>
      <c r="T102" s="68"/>
      <c r="U102" s="68"/>
      <c r="V102" s="77"/>
      <c r="W102" s="77"/>
      <c r="X102" s="77"/>
      <c r="Y102" s="77"/>
      <c r="Z102" s="68"/>
      <c r="AA102" s="77"/>
      <c r="AB102" s="77"/>
      <c r="AC102" s="77"/>
      <c r="AD102" s="14"/>
      <c r="AE102" s="14"/>
      <c r="AF102" s="77"/>
      <c r="AG102" s="68"/>
      <c r="AH102" s="77"/>
      <c r="AI102" s="14"/>
      <c r="AJ102" s="14"/>
      <c r="AK102" s="14"/>
      <c r="AL102" s="56"/>
      <c r="AM102" s="1"/>
      <c r="AN102" s="5"/>
      <c r="AO102" s="14"/>
      <c r="AP102" s="14"/>
      <c r="AQ102" s="14"/>
      <c r="AR102" s="14"/>
      <c r="AS102" s="14"/>
      <c r="AT102" s="14"/>
    </row>
    <row r="103" spans="7:46" ht="15.6">
      <c r="G103" s="14"/>
      <c r="H103" s="14"/>
      <c r="I103" s="68"/>
      <c r="J103" s="68"/>
      <c r="K103" s="77"/>
      <c r="L103" s="77"/>
      <c r="M103" s="14"/>
      <c r="N103" s="68"/>
      <c r="O103" s="68"/>
      <c r="P103" s="68"/>
      <c r="Q103" s="68"/>
      <c r="R103" s="68"/>
      <c r="S103" s="14"/>
      <c r="T103" s="68"/>
      <c r="U103" s="68"/>
      <c r="V103" s="77"/>
      <c r="W103" s="77"/>
      <c r="X103" s="77"/>
      <c r="Y103" s="77"/>
      <c r="Z103" s="68"/>
      <c r="AA103" s="77"/>
      <c r="AB103" s="77"/>
      <c r="AC103" s="77"/>
      <c r="AD103" s="14"/>
      <c r="AE103" s="14"/>
      <c r="AF103" s="77"/>
      <c r="AG103" s="68"/>
      <c r="AH103" s="77"/>
      <c r="AI103" s="14"/>
      <c r="AJ103" s="14"/>
      <c r="AK103" s="14"/>
      <c r="AL103" s="56"/>
      <c r="AM103" s="1"/>
      <c r="AN103" s="5"/>
      <c r="AO103" s="14"/>
      <c r="AP103" s="14"/>
      <c r="AQ103" s="14"/>
      <c r="AR103" s="14"/>
      <c r="AS103" s="14"/>
      <c r="AT103" s="14"/>
    </row>
    <row r="104" spans="7:46" ht="15.6">
      <c r="G104" s="14"/>
      <c r="H104" s="14"/>
      <c r="I104" s="68"/>
      <c r="J104" s="68"/>
      <c r="K104" s="77"/>
      <c r="L104" s="77"/>
      <c r="M104" s="14"/>
      <c r="N104" s="68"/>
      <c r="O104" s="68"/>
      <c r="P104" s="68"/>
      <c r="Q104" s="68"/>
      <c r="R104" s="68"/>
      <c r="S104" s="14"/>
      <c r="T104" s="68"/>
      <c r="U104" s="68"/>
      <c r="V104" s="77"/>
      <c r="W104" s="77"/>
      <c r="X104" s="77"/>
      <c r="Y104" s="77"/>
      <c r="Z104" s="68"/>
      <c r="AA104" s="77"/>
      <c r="AB104" s="77"/>
      <c r="AC104" s="77"/>
      <c r="AD104" s="14"/>
      <c r="AE104" s="14"/>
      <c r="AF104" s="77"/>
      <c r="AG104" s="68"/>
      <c r="AH104" s="77"/>
      <c r="AI104" s="14"/>
      <c r="AJ104" s="14"/>
      <c r="AK104" s="14"/>
      <c r="AL104" s="56"/>
      <c r="AM104" s="1"/>
      <c r="AN104" s="5"/>
      <c r="AO104" s="14"/>
      <c r="AP104" s="14"/>
      <c r="AQ104" s="14"/>
      <c r="AR104" s="14"/>
      <c r="AS104" s="14"/>
      <c r="AT104" s="14"/>
    </row>
    <row r="105" spans="7:46" ht="15.6">
      <c r="G105" s="14"/>
      <c r="H105" s="14"/>
      <c r="I105" s="68"/>
      <c r="J105" s="68"/>
      <c r="K105" s="77"/>
      <c r="L105" s="77"/>
      <c r="M105" s="14"/>
      <c r="N105" s="68"/>
      <c r="O105" s="68"/>
      <c r="P105" s="68"/>
      <c r="Q105" s="68"/>
      <c r="R105" s="68"/>
      <c r="S105" s="14"/>
      <c r="T105" s="68"/>
      <c r="U105" s="68"/>
      <c r="V105" s="77"/>
      <c r="W105" s="77"/>
      <c r="X105" s="77"/>
      <c r="Y105" s="77"/>
      <c r="Z105" s="68"/>
      <c r="AA105" s="77"/>
      <c r="AB105" s="77"/>
      <c r="AC105" s="77"/>
      <c r="AD105" s="14"/>
      <c r="AE105" s="14"/>
      <c r="AF105" s="77"/>
      <c r="AG105" s="68"/>
      <c r="AH105" s="77"/>
      <c r="AI105" s="14"/>
      <c r="AJ105" s="14"/>
      <c r="AK105" s="14"/>
      <c r="AL105" s="56"/>
      <c r="AM105" s="1"/>
      <c r="AN105" s="5"/>
      <c r="AO105" s="14"/>
      <c r="AP105" s="14"/>
      <c r="AQ105" s="14"/>
      <c r="AR105" s="14"/>
      <c r="AS105" s="14"/>
      <c r="AT105" s="14"/>
    </row>
    <row r="106" spans="7:46" ht="15.6">
      <c r="G106" s="14"/>
      <c r="H106" s="14"/>
      <c r="I106" s="68"/>
      <c r="J106" s="68"/>
      <c r="K106" s="77"/>
      <c r="L106" s="77"/>
      <c r="M106" s="14"/>
      <c r="N106" s="68"/>
      <c r="O106" s="68"/>
      <c r="P106" s="68"/>
      <c r="Q106" s="68"/>
      <c r="R106" s="68"/>
      <c r="S106" s="14"/>
      <c r="T106" s="68"/>
      <c r="U106" s="68"/>
      <c r="V106" s="77"/>
      <c r="W106" s="77"/>
      <c r="X106" s="77"/>
      <c r="Y106" s="77"/>
      <c r="Z106" s="68"/>
      <c r="AA106" s="77"/>
      <c r="AB106" s="77"/>
      <c r="AC106" s="77"/>
      <c r="AD106" s="14"/>
      <c r="AE106" s="14"/>
      <c r="AF106" s="77"/>
      <c r="AG106" s="68"/>
      <c r="AH106" s="77"/>
      <c r="AI106" s="14"/>
      <c r="AJ106" s="14"/>
      <c r="AK106" s="14"/>
      <c r="AL106" s="56"/>
      <c r="AM106" s="1"/>
      <c r="AN106" s="5"/>
      <c r="AO106" s="14"/>
      <c r="AP106" s="14"/>
      <c r="AQ106" s="14"/>
      <c r="AR106" s="14"/>
      <c r="AS106" s="14"/>
      <c r="AT106" s="14"/>
    </row>
    <row r="107" spans="7:46" ht="15.6">
      <c r="G107" s="14"/>
      <c r="H107" s="14"/>
      <c r="I107" s="68"/>
      <c r="J107" s="68"/>
      <c r="K107" s="77"/>
      <c r="L107" s="77"/>
      <c r="M107" s="14"/>
      <c r="N107" s="68"/>
      <c r="O107" s="68"/>
      <c r="P107" s="68"/>
      <c r="Q107" s="68"/>
      <c r="R107" s="68"/>
      <c r="S107" s="14"/>
      <c r="T107" s="68"/>
      <c r="U107" s="68"/>
      <c r="V107" s="77"/>
      <c r="W107" s="77"/>
      <c r="X107" s="77"/>
      <c r="Y107" s="77"/>
      <c r="Z107" s="68"/>
      <c r="AA107" s="77"/>
      <c r="AB107" s="77"/>
      <c r="AC107" s="77"/>
      <c r="AD107" s="14"/>
      <c r="AE107" s="14"/>
      <c r="AF107" s="77"/>
      <c r="AG107" s="68"/>
      <c r="AH107" s="77"/>
      <c r="AI107" s="14"/>
      <c r="AJ107" s="14"/>
      <c r="AK107" s="14"/>
      <c r="AL107" s="56"/>
      <c r="AM107" s="1"/>
      <c r="AN107" s="5"/>
      <c r="AO107" s="14"/>
      <c r="AP107" s="14"/>
      <c r="AQ107" s="14"/>
      <c r="AR107" s="14"/>
      <c r="AS107" s="14"/>
      <c r="AT107" s="14"/>
    </row>
    <row r="108" spans="7:46" ht="15.6">
      <c r="G108" s="14"/>
      <c r="H108" s="14"/>
      <c r="I108" s="68"/>
      <c r="J108" s="68"/>
      <c r="K108" s="77"/>
      <c r="L108" s="77"/>
      <c r="M108" s="14"/>
      <c r="N108" s="68"/>
      <c r="O108" s="68"/>
      <c r="P108" s="68"/>
      <c r="Q108" s="68"/>
      <c r="R108" s="68"/>
      <c r="S108" s="14"/>
      <c r="T108" s="68"/>
      <c r="U108" s="68"/>
      <c r="V108" s="77"/>
      <c r="W108" s="77"/>
      <c r="X108" s="77"/>
      <c r="Y108" s="77"/>
      <c r="Z108" s="68"/>
      <c r="AA108" s="77"/>
      <c r="AB108" s="77"/>
      <c r="AC108" s="77"/>
      <c r="AD108" s="14"/>
      <c r="AE108" s="14"/>
      <c r="AF108" s="77"/>
      <c r="AG108" s="68"/>
      <c r="AH108" s="77"/>
      <c r="AI108" s="14"/>
      <c r="AJ108" s="14"/>
      <c r="AK108" s="14"/>
      <c r="AL108" s="56"/>
      <c r="AM108" s="1"/>
      <c r="AN108" s="5"/>
      <c r="AO108" s="14"/>
      <c r="AP108" s="14"/>
      <c r="AQ108" s="14"/>
      <c r="AR108" s="14"/>
      <c r="AS108" s="14"/>
      <c r="AT108" s="14"/>
    </row>
    <row r="109" spans="7:46" ht="15.6">
      <c r="G109" s="14"/>
      <c r="H109" s="14"/>
      <c r="I109" s="68"/>
      <c r="J109" s="68"/>
      <c r="K109" s="77"/>
      <c r="L109" s="77"/>
      <c r="M109" s="14"/>
      <c r="N109" s="68"/>
      <c r="O109" s="68"/>
      <c r="P109" s="68"/>
      <c r="Q109" s="68"/>
      <c r="R109" s="68"/>
      <c r="S109" s="14"/>
      <c r="T109" s="68"/>
      <c r="U109" s="68"/>
      <c r="V109" s="77"/>
      <c r="W109" s="77"/>
      <c r="X109" s="77"/>
      <c r="Y109" s="77"/>
      <c r="Z109" s="68"/>
      <c r="AA109" s="77"/>
      <c r="AB109" s="77"/>
      <c r="AC109" s="77"/>
      <c r="AD109" s="14"/>
      <c r="AE109" s="14"/>
      <c r="AF109" s="77"/>
      <c r="AG109" s="68"/>
      <c r="AH109" s="77"/>
      <c r="AI109" s="14"/>
      <c r="AJ109" s="14"/>
      <c r="AK109" s="14"/>
      <c r="AL109" s="56"/>
      <c r="AM109" s="1"/>
      <c r="AN109" s="5"/>
      <c r="AO109" s="14"/>
      <c r="AP109" s="14"/>
      <c r="AQ109" s="14"/>
      <c r="AR109" s="14"/>
      <c r="AS109" s="14"/>
      <c r="AT109" s="14"/>
    </row>
    <row r="110" spans="7:46" ht="15.6">
      <c r="G110" s="14"/>
      <c r="H110" s="14"/>
      <c r="I110" s="68"/>
      <c r="J110" s="68"/>
      <c r="K110" s="77"/>
      <c r="L110" s="77"/>
      <c r="M110" s="14"/>
      <c r="N110" s="68"/>
      <c r="O110" s="68"/>
      <c r="P110" s="68"/>
      <c r="Q110" s="68"/>
      <c r="R110" s="68"/>
      <c r="S110" s="14"/>
      <c r="T110" s="68"/>
      <c r="U110" s="68"/>
      <c r="V110" s="77"/>
      <c r="W110" s="77"/>
      <c r="X110" s="77"/>
      <c r="Y110" s="77"/>
      <c r="Z110" s="68"/>
      <c r="AA110" s="77"/>
      <c r="AB110" s="77"/>
      <c r="AC110" s="77"/>
      <c r="AD110" s="14"/>
      <c r="AE110" s="14"/>
      <c r="AF110" s="77"/>
      <c r="AG110" s="68"/>
      <c r="AH110" s="77"/>
      <c r="AI110" s="14"/>
      <c r="AJ110" s="14"/>
      <c r="AK110" s="14"/>
      <c r="AL110" s="56"/>
      <c r="AM110" s="1"/>
      <c r="AN110" s="5"/>
      <c r="AO110" s="14"/>
      <c r="AP110" s="14"/>
      <c r="AQ110" s="14"/>
      <c r="AR110" s="14"/>
      <c r="AS110" s="14"/>
      <c r="AT110" s="14"/>
    </row>
    <row r="111" spans="7:46" ht="15.6">
      <c r="G111" s="14"/>
      <c r="H111" s="14"/>
      <c r="I111" s="68"/>
      <c r="J111" s="68"/>
      <c r="K111" s="77"/>
      <c r="L111" s="77"/>
      <c r="M111" s="14"/>
      <c r="N111" s="68"/>
      <c r="O111" s="68"/>
      <c r="P111" s="68"/>
      <c r="Q111" s="68"/>
      <c r="R111" s="68"/>
      <c r="S111" s="14"/>
      <c r="T111" s="68"/>
      <c r="U111" s="68"/>
      <c r="V111" s="77"/>
      <c r="W111" s="77"/>
      <c r="X111" s="77"/>
      <c r="Y111" s="77"/>
      <c r="Z111" s="68"/>
      <c r="AA111" s="77"/>
      <c r="AB111" s="77"/>
      <c r="AC111" s="77"/>
      <c r="AD111" s="14"/>
      <c r="AE111" s="14"/>
      <c r="AF111" s="77"/>
      <c r="AG111" s="68"/>
      <c r="AH111" s="77"/>
      <c r="AI111" s="14"/>
      <c r="AJ111" s="14"/>
      <c r="AK111" s="14"/>
      <c r="AL111" s="56"/>
      <c r="AM111" s="1"/>
      <c r="AN111" s="5"/>
      <c r="AO111" s="14"/>
      <c r="AP111" s="14"/>
      <c r="AQ111" s="14"/>
      <c r="AR111" s="14"/>
      <c r="AS111" s="14"/>
      <c r="AT111" s="14"/>
    </row>
    <row r="112" spans="7:46" ht="15.6">
      <c r="G112" s="14"/>
      <c r="H112" s="14"/>
      <c r="I112" s="68"/>
      <c r="J112" s="68"/>
      <c r="K112" s="77"/>
      <c r="L112" s="77"/>
      <c r="M112" s="14"/>
      <c r="N112" s="68"/>
      <c r="O112" s="68"/>
      <c r="P112" s="68"/>
      <c r="Q112" s="68"/>
      <c r="R112" s="68"/>
      <c r="S112" s="14"/>
      <c r="T112" s="68"/>
      <c r="U112" s="68"/>
      <c r="V112" s="77"/>
      <c r="W112" s="77"/>
      <c r="X112" s="77"/>
      <c r="Y112" s="77"/>
      <c r="Z112" s="68"/>
      <c r="AA112" s="77"/>
      <c r="AB112" s="77"/>
      <c r="AC112" s="77"/>
      <c r="AD112" s="14"/>
      <c r="AE112" s="14"/>
      <c r="AF112" s="77"/>
      <c r="AG112" s="68"/>
      <c r="AH112" s="77"/>
      <c r="AI112" s="14"/>
      <c r="AJ112" s="14"/>
      <c r="AK112" s="14"/>
      <c r="AL112" s="56"/>
      <c r="AM112" s="1"/>
      <c r="AN112" s="5"/>
      <c r="AO112" s="14"/>
      <c r="AP112" s="14"/>
      <c r="AQ112" s="14"/>
      <c r="AR112" s="14"/>
      <c r="AS112" s="14"/>
      <c r="AT112" s="14"/>
    </row>
    <row r="113" spans="7:46">
      <c r="G113" s="14"/>
      <c r="H113" s="14"/>
      <c r="I113" s="68"/>
      <c r="J113" s="68"/>
      <c r="K113" s="77"/>
      <c r="L113" s="77"/>
      <c r="M113" s="14"/>
      <c r="N113" s="68"/>
      <c r="O113" s="68"/>
      <c r="P113" s="68"/>
      <c r="Q113" s="68"/>
      <c r="R113" s="68"/>
      <c r="S113" s="14"/>
      <c r="T113" s="68"/>
      <c r="U113" s="68"/>
      <c r="V113" s="77"/>
      <c r="W113" s="77"/>
      <c r="X113" s="77"/>
      <c r="Y113" s="77"/>
      <c r="Z113" s="68"/>
      <c r="AA113" s="77"/>
      <c r="AB113" s="77"/>
      <c r="AC113" s="77"/>
      <c r="AD113" s="14"/>
      <c r="AE113" s="14"/>
      <c r="AF113" s="77"/>
      <c r="AG113" s="68"/>
      <c r="AH113" s="77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</row>
    <row r="114" spans="7:46">
      <c r="G114" s="14"/>
      <c r="H114" s="14"/>
      <c r="I114" s="68"/>
      <c r="J114" s="68"/>
      <c r="K114" s="77"/>
      <c r="L114" s="77"/>
      <c r="M114" s="14"/>
      <c r="N114" s="68"/>
      <c r="O114" s="68"/>
      <c r="P114" s="68"/>
      <c r="Q114" s="68"/>
      <c r="R114" s="68"/>
      <c r="S114" s="14"/>
      <c r="T114" s="68"/>
      <c r="U114" s="68"/>
      <c r="V114" s="77"/>
      <c r="W114" s="77"/>
      <c r="X114" s="77"/>
      <c r="Y114" s="77"/>
      <c r="Z114" s="68"/>
      <c r="AA114" s="77"/>
      <c r="AB114" s="77"/>
      <c r="AC114" s="77"/>
      <c r="AD114" s="14"/>
      <c r="AE114" s="14"/>
      <c r="AF114" s="77"/>
      <c r="AG114" s="68"/>
      <c r="AH114" s="77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</row>
    <row r="115" spans="7:46">
      <c r="G115" s="14"/>
      <c r="H115" s="14"/>
      <c r="I115" s="68"/>
      <c r="J115" s="68"/>
      <c r="K115" s="77"/>
      <c r="L115" s="77"/>
      <c r="M115" s="14"/>
      <c r="N115" s="68"/>
      <c r="O115" s="68"/>
      <c r="P115" s="68"/>
      <c r="Q115" s="68"/>
      <c r="R115" s="68"/>
      <c r="S115" s="14"/>
      <c r="T115" s="68"/>
      <c r="U115" s="68"/>
      <c r="V115" s="77"/>
      <c r="W115" s="77"/>
      <c r="X115" s="77"/>
      <c r="Y115" s="77"/>
      <c r="Z115" s="68"/>
      <c r="AA115" s="77"/>
      <c r="AB115" s="77"/>
      <c r="AC115" s="77"/>
      <c r="AD115" s="14"/>
      <c r="AE115" s="14"/>
      <c r="AF115" s="77"/>
      <c r="AG115" s="68"/>
      <c r="AH115" s="77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</row>
    <row r="116" spans="7:46">
      <c r="G116" s="14"/>
      <c r="H116" s="14"/>
      <c r="I116" s="68"/>
      <c r="J116" s="68"/>
      <c r="K116" s="77"/>
      <c r="L116" s="77"/>
      <c r="M116" s="14"/>
      <c r="N116" s="68"/>
      <c r="O116" s="68"/>
      <c r="P116" s="68"/>
      <c r="Q116" s="68"/>
      <c r="R116" s="68"/>
      <c r="S116" s="14"/>
      <c r="T116" s="68"/>
      <c r="U116" s="68"/>
      <c r="V116" s="77"/>
      <c r="W116" s="77"/>
      <c r="X116" s="77"/>
      <c r="Y116" s="77"/>
      <c r="Z116" s="68"/>
      <c r="AA116" s="77"/>
      <c r="AB116" s="77"/>
      <c r="AC116" s="77"/>
      <c r="AD116" s="14"/>
      <c r="AE116" s="14"/>
      <c r="AF116" s="77"/>
      <c r="AG116" s="68"/>
      <c r="AH116" s="77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spans="7:46">
      <c r="G117" s="14"/>
      <c r="H117" s="14"/>
      <c r="I117" s="68"/>
      <c r="J117" s="68"/>
      <c r="K117" s="77"/>
      <c r="L117" s="77"/>
      <c r="M117" s="14"/>
      <c r="N117" s="68"/>
      <c r="O117" s="68"/>
      <c r="P117" s="68"/>
      <c r="Q117" s="68"/>
      <c r="R117" s="68"/>
      <c r="S117" s="14"/>
      <c r="T117" s="68"/>
      <c r="U117" s="68"/>
      <c r="V117" s="77"/>
      <c r="W117" s="77"/>
      <c r="X117" s="77"/>
      <c r="Y117" s="77"/>
      <c r="Z117" s="68"/>
      <c r="AA117" s="77"/>
      <c r="AB117" s="77"/>
      <c r="AC117" s="77"/>
      <c r="AD117" s="14"/>
      <c r="AE117" s="14"/>
      <c r="AF117" s="77"/>
      <c r="AG117" s="68"/>
      <c r="AH117" s="77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</row>
    <row r="118" spans="7:46">
      <c r="G118" s="14"/>
      <c r="H118" s="14"/>
      <c r="I118" s="68"/>
      <c r="J118" s="68"/>
      <c r="K118" s="77"/>
      <c r="L118" s="77"/>
      <c r="M118" s="14"/>
      <c r="N118" s="68"/>
      <c r="O118" s="68"/>
      <c r="P118" s="68"/>
      <c r="Q118" s="68"/>
      <c r="R118" s="68"/>
      <c r="S118" s="14"/>
      <c r="T118" s="68"/>
      <c r="U118" s="68"/>
      <c r="V118" s="77"/>
      <c r="W118" s="77"/>
      <c r="X118" s="77"/>
      <c r="Y118" s="77"/>
      <c r="Z118" s="68"/>
      <c r="AA118" s="77"/>
      <c r="AB118" s="77"/>
      <c r="AC118" s="77"/>
      <c r="AD118" s="14"/>
      <c r="AE118" s="14"/>
      <c r="AF118" s="77"/>
      <c r="AG118" s="68"/>
      <c r="AH118" s="77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</row>
    <row r="119" spans="7:46">
      <c r="G119" s="14"/>
      <c r="H119" s="14"/>
      <c r="I119" s="68"/>
      <c r="J119" s="68"/>
      <c r="K119" s="77"/>
      <c r="L119" s="77"/>
      <c r="M119" s="14"/>
      <c r="N119" s="68"/>
      <c r="O119" s="68"/>
      <c r="P119" s="68"/>
      <c r="Q119" s="68"/>
      <c r="R119" s="68"/>
      <c r="S119" s="14"/>
      <c r="T119" s="68"/>
      <c r="U119" s="68"/>
      <c r="V119" s="77"/>
      <c r="W119" s="77"/>
      <c r="X119" s="77"/>
      <c r="Y119" s="77"/>
      <c r="Z119" s="68"/>
      <c r="AA119" s="77"/>
      <c r="AB119" s="77"/>
      <c r="AC119" s="77"/>
      <c r="AD119" s="14"/>
      <c r="AE119" s="14"/>
      <c r="AF119" s="77"/>
      <c r="AG119" s="68"/>
      <c r="AH119" s="77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</row>
    <row r="120" spans="7:46">
      <c r="G120" s="14"/>
      <c r="H120" s="14"/>
      <c r="I120" s="68"/>
      <c r="J120" s="68"/>
      <c r="K120" s="77"/>
      <c r="L120" s="77"/>
      <c r="M120" s="14"/>
      <c r="N120" s="68"/>
      <c r="O120" s="68"/>
      <c r="P120" s="68"/>
      <c r="Q120" s="68"/>
      <c r="R120" s="68"/>
      <c r="S120" s="14"/>
      <c r="T120" s="68"/>
      <c r="U120" s="68"/>
      <c r="V120" s="77"/>
      <c r="W120" s="77"/>
      <c r="X120" s="77"/>
      <c r="Y120" s="77"/>
      <c r="Z120" s="68"/>
      <c r="AA120" s="77"/>
      <c r="AB120" s="77"/>
      <c r="AC120" s="77"/>
      <c r="AD120" s="14"/>
      <c r="AE120" s="14"/>
      <c r="AF120" s="77"/>
      <c r="AG120" s="68"/>
      <c r="AH120" s="77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</row>
    <row r="121" spans="7:46">
      <c r="G121" s="14"/>
      <c r="H121" s="14"/>
      <c r="I121" s="68"/>
      <c r="J121" s="68"/>
      <c r="K121" s="77"/>
      <c r="L121" s="77"/>
      <c r="M121" s="14"/>
      <c r="N121" s="68"/>
      <c r="O121" s="68"/>
      <c r="P121" s="68"/>
      <c r="Q121" s="68"/>
      <c r="R121" s="68"/>
      <c r="S121" s="14"/>
      <c r="T121" s="68"/>
      <c r="U121" s="68"/>
      <c r="V121" s="77"/>
      <c r="W121" s="77"/>
      <c r="X121" s="77"/>
      <c r="Y121" s="77"/>
      <c r="Z121" s="68"/>
      <c r="AA121" s="77"/>
      <c r="AB121" s="77"/>
      <c r="AC121" s="77"/>
      <c r="AD121" s="14"/>
      <c r="AE121" s="14"/>
      <c r="AF121" s="77"/>
      <c r="AG121" s="68"/>
      <c r="AH121" s="77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</row>
    <row r="122" spans="7:46">
      <c r="G122" s="14"/>
      <c r="H122" s="14"/>
      <c r="I122" s="68"/>
      <c r="J122" s="68"/>
      <c r="K122" s="77"/>
      <c r="L122" s="77"/>
      <c r="M122" s="14"/>
      <c r="N122" s="68"/>
      <c r="O122" s="68"/>
      <c r="P122" s="68"/>
      <c r="Q122" s="68"/>
      <c r="R122" s="68"/>
      <c r="S122" s="14"/>
      <c r="T122" s="68"/>
      <c r="U122" s="68"/>
      <c r="V122" s="77"/>
      <c r="W122" s="77"/>
      <c r="X122" s="77"/>
      <c r="Y122" s="77"/>
      <c r="Z122" s="68"/>
      <c r="AA122" s="77"/>
      <c r="AB122" s="77"/>
      <c r="AC122" s="77"/>
      <c r="AD122" s="14"/>
      <c r="AE122" s="14"/>
      <c r="AF122" s="77"/>
      <c r="AG122" s="68"/>
      <c r="AH122" s="77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</row>
    <row r="123" spans="7:46">
      <c r="G123" s="14"/>
      <c r="H123" s="14"/>
      <c r="I123" s="68"/>
      <c r="J123" s="68"/>
      <c r="K123" s="77"/>
      <c r="L123" s="77"/>
      <c r="M123" s="14"/>
      <c r="N123" s="68"/>
      <c r="O123" s="68"/>
      <c r="P123" s="68"/>
      <c r="Q123" s="68"/>
      <c r="R123" s="68"/>
      <c r="S123" s="14"/>
      <c r="T123" s="68"/>
      <c r="U123" s="68"/>
      <c r="V123" s="77"/>
      <c r="W123" s="77"/>
      <c r="X123" s="77"/>
      <c r="Y123" s="77"/>
      <c r="Z123" s="68"/>
      <c r="AA123" s="77"/>
      <c r="AB123" s="77"/>
      <c r="AC123" s="77"/>
      <c r="AD123" s="14"/>
      <c r="AE123" s="14"/>
      <c r="AF123" s="77"/>
      <c r="AG123" s="68"/>
      <c r="AH123" s="77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</row>
    <row r="124" spans="7:46">
      <c r="G124" s="14"/>
      <c r="H124" s="14"/>
      <c r="I124" s="68"/>
      <c r="J124" s="68"/>
      <c r="K124" s="77"/>
      <c r="L124" s="77"/>
      <c r="M124" s="14"/>
      <c r="N124" s="68"/>
      <c r="O124" s="68"/>
      <c r="P124" s="68"/>
      <c r="Q124" s="68"/>
      <c r="R124" s="68"/>
      <c r="S124" s="14"/>
      <c r="T124" s="68"/>
      <c r="U124" s="68"/>
      <c r="V124" s="77"/>
      <c r="W124" s="77"/>
      <c r="X124" s="77"/>
      <c r="Y124" s="77"/>
      <c r="Z124" s="68"/>
      <c r="AA124" s="77"/>
      <c r="AB124" s="77"/>
      <c r="AC124" s="77"/>
      <c r="AD124" s="14"/>
      <c r="AE124" s="14"/>
      <c r="AF124" s="77"/>
      <c r="AG124" s="68"/>
      <c r="AH124" s="77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</row>
    <row r="125" spans="7:46">
      <c r="G125" s="14"/>
      <c r="H125" s="14"/>
      <c r="I125" s="68"/>
      <c r="J125" s="68"/>
      <c r="K125" s="77"/>
      <c r="L125" s="77"/>
      <c r="M125" s="14"/>
      <c r="N125" s="68"/>
      <c r="O125" s="68"/>
      <c r="P125" s="68"/>
      <c r="Q125" s="68"/>
      <c r="R125" s="68"/>
      <c r="S125" s="14"/>
      <c r="T125" s="68"/>
      <c r="U125" s="68"/>
      <c r="V125" s="77"/>
      <c r="W125" s="77"/>
      <c r="X125" s="77"/>
      <c r="Y125" s="77"/>
      <c r="Z125" s="68"/>
      <c r="AA125" s="77"/>
      <c r="AB125" s="77"/>
      <c r="AC125" s="77"/>
      <c r="AD125" s="14"/>
      <c r="AE125" s="14"/>
      <c r="AF125" s="77"/>
      <c r="AG125" s="68"/>
      <c r="AH125" s="77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</row>
    <row r="126" spans="7:46">
      <c r="G126" s="14"/>
      <c r="H126" s="14"/>
      <c r="I126" s="68"/>
      <c r="J126" s="68"/>
      <c r="K126" s="77"/>
      <c r="L126" s="77"/>
      <c r="M126" s="14"/>
      <c r="N126" s="68"/>
      <c r="O126" s="68"/>
      <c r="P126" s="68"/>
      <c r="Q126" s="68"/>
      <c r="R126" s="68"/>
      <c r="S126" s="14"/>
      <c r="T126" s="68"/>
      <c r="U126" s="68"/>
      <c r="V126" s="77"/>
      <c r="W126" s="77"/>
      <c r="X126" s="77"/>
      <c r="Y126" s="77"/>
      <c r="Z126" s="68"/>
      <c r="AA126" s="77"/>
      <c r="AB126" s="77"/>
      <c r="AC126" s="77"/>
      <c r="AD126" s="14"/>
      <c r="AE126" s="14"/>
      <c r="AF126" s="77"/>
      <c r="AG126" s="68"/>
      <c r="AH126" s="77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</row>
    <row r="127" spans="7:46">
      <c r="G127" s="14"/>
      <c r="H127" s="14"/>
      <c r="I127" s="68"/>
      <c r="J127" s="68"/>
      <c r="K127" s="77"/>
      <c r="L127" s="77"/>
      <c r="M127" s="14"/>
      <c r="N127" s="68"/>
      <c r="O127" s="68"/>
      <c r="P127" s="68"/>
      <c r="Q127" s="68"/>
      <c r="R127" s="68"/>
      <c r="S127" s="14"/>
      <c r="T127" s="68"/>
      <c r="U127" s="68"/>
      <c r="V127" s="77"/>
      <c r="W127" s="77"/>
      <c r="X127" s="77"/>
      <c r="Y127" s="77"/>
      <c r="Z127" s="68"/>
      <c r="AA127" s="77"/>
      <c r="AB127" s="77"/>
      <c r="AC127" s="77"/>
      <c r="AD127" s="14"/>
      <c r="AE127" s="14"/>
      <c r="AF127" s="77"/>
      <c r="AG127" s="68"/>
      <c r="AH127" s="77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</row>
    <row r="128" spans="7:46">
      <c r="G128" s="14"/>
      <c r="H128" s="14"/>
      <c r="I128" s="68"/>
      <c r="J128" s="68"/>
      <c r="K128" s="77"/>
      <c r="L128" s="77"/>
      <c r="M128" s="14"/>
      <c r="N128" s="68"/>
      <c r="O128" s="68"/>
      <c r="P128" s="68"/>
      <c r="Q128" s="68"/>
      <c r="R128" s="68"/>
      <c r="S128" s="14"/>
      <c r="T128" s="68"/>
      <c r="U128" s="68"/>
      <c r="V128" s="77"/>
      <c r="W128" s="77"/>
      <c r="X128" s="77"/>
      <c r="Y128" s="77"/>
      <c r="Z128" s="68"/>
      <c r="AA128" s="77"/>
      <c r="AB128" s="77"/>
      <c r="AC128" s="77"/>
      <c r="AD128" s="14"/>
      <c r="AE128" s="14"/>
      <c r="AF128" s="77"/>
      <c r="AG128" s="68"/>
      <c r="AH128" s="77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spans="1:46">
      <c r="G129" s="14"/>
      <c r="H129" s="14"/>
      <c r="I129" s="68"/>
      <c r="J129" s="68"/>
      <c r="K129" s="77"/>
      <c r="L129" s="77"/>
      <c r="M129" s="14"/>
      <c r="N129" s="68"/>
      <c r="O129" s="68"/>
      <c r="P129" s="68"/>
      <c r="Q129" s="68"/>
      <c r="R129" s="68"/>
      <c r="S129" s="14"/>
      <c r="T129" s="68"/>
      <c r="U129" s="68"/>
      <c r="V129" s="77"/>
      <c r="W129" s="77"/>
      <c r="X129" s="77"/>
      <c r="Y129" s="77"/>
      <c r="Z129" s="68"/>
      <c r="AA129" s="77"/>
      <c r="AB129" s="77"/>
      <c r="AC129" s="77"/>
      <c r="AD129" s="14"/>
      <c r="AE129" s="14"/>
      <c r="AF129" s="77"/>
      <c r="AG129" s="68"/>
      <c r="AH129" s="77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</row>
    <row r="130" spans="1:46">
      <c r="G130" s="14"/>
      <c r="H130" s="14"/>
      <c r="I130" s="68"/>
      <c r="J130" s="68"/>
      <c r="K130" s="77"/>
      <c r="L130" s="77"/>
      <c r="M130" s="14"/>
      <c r="N130" s="68"/>
      <c r="O130" s="68"/>
      <c r="P130" s="68"/>
      <c r="Q130" s="68"/>
      <c r="R130" s="68"/>
      <c r="S130" s="14"/>
      <c r="T130" s="68"/>
      <c r="U130" s="68"/>
      <c r="V130" s="77"/>
      <c r="W130" s="77"/>
      <c r="X130" s="77"/>
      <c r="Y130" s="77"/>
      <c r="Z130" s="68"/>
      <c r="AA130" s="77"/>
      <c r="AB130" s="77"/>
      <c r="AC130" s="77"/>
      <c r="AD130" s="14"/>
      <c r="AE130" s="14"/>
      <c r="AF130" s="77"/>
      <c r="AG130" s="68"/>
      <c r="AH130" s="77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</row>
    <row r="131" spans="1:46">
      <c r="G131" s="14"/>
      <c r="H131" s="14"/>
      <c r="I131" s="68"/>
      <c r="J131" s="68"/>
      <c r="K131" s="77"/>
      <c r="L131" s="77"/>
      <c r="M131" s="14"/>
      <c r="N131" s="68"/>
      <c r="O131" s="68"/>
      <c r="P131" s="68"/>
      <c r="Q131" s="68"/>
      <c r="R131" s="68"/>
      <c r="S131" s="14"/>
      <c r="T131" s="68"/>
      <c r="U131" s="68"/>
      <c r="V131" s="77"/>
      <c r="W131" s="77"/>
      <c r="X131" s="77"/>
      <c r="Y131" s="77"/>
      <c r="Z131" s="68"/>
      <c r="AA131" s="77"/>
      <c r="AB131" s="77"/>
      <c r="AC131" s="77"/>
      <c r="AD131" s="14"/>
      <c r="AE131" s="14"/>
      <c r="AF131" s="77"/>
      <c r="AG131" s="68"/>
      <c r="AH131" s="77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</row>
    <row r="132" spans="1:46">
      <c r="G132" s="14"/>
      <c r="H132" s="14"/>
      <c r="I132" s="68"/>
      <c r="J132" s="68"/>
      <c r="K132" s="77"/>
      <c r="L132" s="77"/>
      <c r="M132" s="14"/>
      <c r="N132" s="68"/>
      <c r="O132" s="68"/>
      <c r="P132" s="68"/>
      <c r="Q132" s="68"/>
      <c r="R132" s="68"/>
      <c r="S132" s="14"/>
      <c r="T132" s="68"/>
      <c r="U132" s="68"/>
      <c r="V132" s="77"/>
      <c r="W132" s="77"/>
      <c r="X132" s="77"/>
      <c r="Y132" s="77"/>
      <c r="Z132" s="68"/>
      <c r="AA132" s="77"/>
      <c r="AB132" s="77"/>
      <c r="AC132" s="77"/>
      <c r="AD132" s="14"/>
      <c r="AE132" s="14"/>
      <c r="AF132" s="77"/>
      <c r="AG132" s="68"/>
      <c r="AH132" s="77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</row>
    <row r="133" spans="1:46">
      <c r="G133" s="14"/>
      <c r="H133" s="14"/>
      <c r="I133" s="68"/>
      <c r="J133" s="68"/>
      <c r="K133" s="77"/>
      <c r="L133" s="77"/>
      <c r="M133" s="14"/>
      <c r="N133" s="68"/>
      <c r="O133" s="68"/>
      <c r="P133" s="68"/>
      <c r="Q133" s="68"/>
      <c r="R133" s="68"/>
      <c r="S133" s="14"/>
      <c r="T133" s="68"/>
      <c r="U133" s="68"/>
      <c r="V133" s="77"/>
      <c r="W133" s="77"/>
      <c r="X133" s="77"/>
      <c r="Y133" s="77"/>
      <c r="Z133" s="68"/>
      <c r="AA133" s="77"/>
      <c r="AB133" s="77"/>
      <c r="AC133" s="77"/>
      <c r="AD133" s="14"/>
      <c r="AE133" s="14"/>
      <c r="AF133" s="77"/>
      <c r="AG133" s="68"/>
      <c r="AH133" s="77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</row>
    <row r="134" spans="1:46">
      <c r="G134" s="14"/>
      <c r="H134" s="14"/>
      <c r="I134" s="68"/>
      <c r="J134" s="68"/>
      <c r="K134" s="77"/>
      <c r="L134" s="77"/>
      <c r="M134" s="14"/>
      <c r="N134" s="68"/>
      <c r="O134" s="68"/>
      <c r="P134" s="68"/>
      <c r="Q134" s="68"/>
      <c r="R134" s="68"/>
      <c r="S134" s="14"/>
      <c r="T134" s="68"/>
      <c r="U134" s="68"/>
      <c r="V134" s="77"/>
      <c r="W134" s="77"/>
      <c r="X134" s="77"/>
      <c r="Y134" s="77"/>
      <c r="Z134" s="68"/>
      <c r="AA134" s="77"/>
      <c r="AB134" s="77"/>
      <c r="AC134" s="77"/>
      <c r="AD134" s="14"/>
      <c r="AE134" s="14"/>
      <c r="AF134" s="77"/>
      <c r="AG134" s="68"/>
      <c r="AH134" s="77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</row>
    <row r="135" spans="1:46">
      <c r="G135" s="14"/>
      <c r="H135" s="14"/>
      <c r="I135" s="68"/>
      <c r="J135" s="68"/>
      <c r="K135" s="77"/>
      <c r="L135" s="77"/>
      <c r="M135" s="14"/>
      <c r="N135" s="68"/>
      <c r="O135" s="68"/>
      <c r="P135" s="68"/>
      <c r="Q135" s="68"/>
      <c r="R135" s="68"/>
      <c r="S135" s="14"/>
      <c r="T135" s="68"/>
      <c r="U135" s="68"/>
      <c r="V135" s="77"/>
      <c r="W135" s="77"/>
      <c r="X135" s="77"/>
      <c r="Y135" s="77"/>
      <c r="Z135" s="68"/>
      <c r="AA135" s="77"/>
      <c r="AB135" s="77"/>
      <c r="AC135" s="77"/>
      <c r="AD135" s="14"/>
      <c r="AE135" s="14"/>
      <c r="AF135" s="77"/>
      <c r="AG135" s="68"/>
      <c r="AH135" s="77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</row>
    <row r="136" spans="1:46">
      <c r="G136" s="14"/>
      <c r="H136" s="14"/>
      <c r="I136" s="68"/>
      <c r="J136" s="68"/>
      <c r="K136" s="77"/>
      <c r="L136" s="77"/>
      <c r="M136" s="14"/>
      <c r="N136" s="68"/>
      <c r="O136" s="68"/>
      <c r="P136" s="68"/>
      <c r="Q136" s="68"/>
      <c r="R136" s="68"/>
      <c r="S136" s="14"/>
      <c r="T136" s="68"/>
      <c r="U136" s="68"/>
      <c r="V136" s="77"/>
      <c r="W136" s="77"/>
      <c r="X136" s="77"/>
      <c r="Y136" s="77"/>
      <c r="Z136" s="68"/>
      <c r="AA136" s="77"/>
      <c r="AB136" s="77"/>
      <c r="AC136" s="77"/>
      <c r="AD136" s="14"/>
      <c r="AE136" s="14"/>
      <c r="AF136" s="77"/>
      <c r="AG136" s="68"/>
      <c r="AH136" s="77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</row>
    <row r="137" spans="1:46">
      <c r="A137" s="30"/>
      <c r="B137" s="357"/>
      <c r="C137" s="30"/>
      <c r="D137" s="30"/>
      <c r="E137" s="30"/>
      <c r="F137" s="30"/>
      <c r="G137" s="30"/>
      <c r="H137" s="30"/>
      <c r="I137" s="71"/>
      <c r="J137" s="71"/>
      <c r="K137" s="78"/>
      <c r="L137" s="78"/>
      <c r="M137" s="30"/>
      <c r="N137" s="71"/>
      <c r="O137" s="71"/>
      <c r="P137" s="71"/>
      <c r="Q137" s="71"/>
      <c r="R137" s="71"/>
      <c r="S137" s="14"/>
      <c r="T137" s="71"/>
      <c r="U137" s="68"/>
      <c r="V137" s="78"/>
      <c r="W137" s="77"/>
      <c r="X137" s="77"/>
      <c r="Y137" s="77"/>
      <c r="Z137" s="71"/>
      <c r="AA137" s="77"/>
      <c r="AB137" s="77"/>
      <c r="AC137" s="77"/>
      <c r="AD137" s="14"/>
      <c r="AE137" s="14"/>
      <c r="AF137" s="77"/>
      <c r="AG137" s="68"/>
      <c r="AH137" s="77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</row>
    <row r="138" spans="1:46">
      <c r="A138" s="34"/>
      <c r="B138" s="358"/>
      <c r="C138" s="34"/>
      <c r="D138" s="34"/>
      <c r="E138" s="34"/>
      <c r="F138" s="34"/>
      <c r="G138" s="34"/>
      <c r="H138" s="34"/>
      <c r="I138" s="72"/>
      <c r="J138" s="72"/>
      <c r="K138" s="79"/>
      <c r="L138" s="79"/>
      <c r="M138" s="34"/>
      <c r="N138" s="72"/>
      <c r="O138" s="72"/>
      <c r="P138" s="72"/>
      <c r="Q138" s="72"/>
      <c r="R138" s="72"/>
      <c r="S138" s="30"/>
      <c r="T138" s="72"/>
      <c r="U138" s="71"/>
      <c r="V138" s="79"/>
      <c r="W138" s="78"/>
      <c r="X138" s="78"/>
      <c r="Y138" s="78"/>
      <c r="Z138" s="72"/>
      <c r="AA138" s="78"/>
      <c r="AB138" s="78"/>
      <c r="AC138" s="78"/>
      <c r="AD138" s="30"/>
      <c r="AE138" s="30"/>
    </row>
    <row r="139" spans="1:46">
      <c r="A139" s="34"/>
      <c r="B139" s="358"/>
      <c r="C139" s="34"/>
      <c r="D139" s="34"/>
      <c r="E139" s="34"/>
      <c r="F139" s="34"/>
      <c r="G139" s="34"/>
      <c r="H139" s="34"/>
      <c r="I139" s="72"/>
      <c r="J139" s="72"/>
      <c r="K139" s="79"/>
      <c r="L139" s="79"/>
      <c r="M139" s="34"/>
      <c r="N139" s="72"/>
      <c r="O139" s="72"/>
      <c r="P139" s="72"/>
      <c r="Q139" s="72"/>
      <c r="R139" s="72"/>
      <c r="S139" s="34"/>
      <c r="T139" s="72"/>
      <c r="U139" s="72"/>
      <c r="V139" s="79"/>
      <c r="W139" s="79"/>
      <c r="X139" s="79"/>
      <c r="Y139" s="79"/>
      <c r="Z139" s="72"/>
      <c r="AA139" s="79"/>
      <c r="AB139" s="79"/>
      <c r="AC139" s="79"/>
      <c r="AD139" s="34"/>
      <c r="AE139" s="34"/>
    </row>
    <row r="140" spans="1:46">
      <c r="A140" s="34"/>
      <c r="B140" s="358"/>
      <c r="C140" s="34"/>
      <c r="D140" s="34"/>
      <c r="E140" s="34"/>
      <c r="F140" s="34"/>
      <c r="G140" s="34"/>
      <c r="H140" s="34"/>
      <c r="I140" s="72"/>
      <c r="J140" s="72"/>
      <c r="K140" s="79"/>
      <c r="L140" s="79"/>
      <c r="M140" s="34"/>
      <c r="N140" s="72"/>
      <c r="O140" s="72"/>
      <c r="P140" s="72"/>
      <c r="Q140" s="72"/>
      <c r="R140" s="72"/>
      <c r="S140" s="34"/>
      <c r="T140" s="72"/>
      <c r="U140" s="72"/>
      <c r="V140" s="79"/>
      <c r="W140" s="79"/>
      <c r="X140" s="79"/>
      <c r="Y140" s="79"/>
      <c r="Z140" s="72"/>
      <c r="AA140" s="79"/>
      <c r="AB140" s="79"/>
      <c r="AC140" s="79"/>
      <c r="AD140" s="34"/>
      <c r="AE140" s="34"/>
    </row>
    <row r="141" spans="1:46">
      <c r="A141" s="34"/>
      <c r="B141" s="358"/>
      <c r="C141" s="34"/>
      <c r="D141" s="34"/>
      <c r="E141" s="34"/>
      <c r="F141" s="34"/>
      <c r="G141" s="34"/>
      <c r="H141" s="34"/>
      <c r="I141" s="72"/>
      <c r="J141" s="72"/>
      <c r="K141" s="79"/>
      <c r="L141" s="79"/>
      <c r="M141" s="34"/>
      <c r="N141" s="72"/>
      <c r="O141" s="72"/>
      <c r="P141" s="72"/>
      <c r="Q141" s="72"/>
      <c r="R141" s="72"/>
      <c r="S141" s="34"/>
      <c r="T141" s="72"/>
      <c r="U141" s="72"/>
      <c r="V141" s="79"/>
      <c r="W141" s="79"/>
      <c r="X141" s="79"/>
      <c r="Y141" s="79"/>
      <c r="Z141" s="72"/>
      <c r="AA141" s="79"/>
      <c r="AB141" s="79"/>
      <c r="AC141" s="79"/>
      <c r="AD141" s="34"/>
      <c r="AE141" s="34"/>
    </row>
    <row r="142" spans="1:46">
      <c r="A142" s="34"/>
      <c r="B142" s="358"/>
      <c r="C142" s="34"/>
      <c r="D142" s="34"/>
      <c r="E142" s="34"/>
      <c r="F142" s="34"/>
      <c r="G142" s="34"/>
      <c r="H142" s="34"/>
      <c r="I142" s="72"/>
      <c r="J142" s="72"/>
      <c r="K142" s="79"/>
      <c r="L142" s="79"/>
      <c r="M142" s="34"/>
      <c r="N142" s="72"/>
      <c r="O142" s="72"/>
      <c r="P142" s="72"/>
      <c r="Q142" s="72"/>
      <c r="R142" s="72"/>
      <c r="S142" s="34"/>
      <c r="T142" s="72"/>
      <c r="U142" s="72"/>
      <c r="V142" s="79"/>
      <c r="W142" s="79"/>
      <c r="X142" s="79"/>
      <c r="Y142" s="79"/>
      <c r="Z142" s="72"/>
      <c r="AA142" s="79"/>
      <c r="AB142" s="79"/>
      <c r="AC142" s="79"/>
      <c r="AD142" s="34"/>
      <c r="AE142" s="34"/>
    </row>
    <row r="143" spans="1:46">
      <c r="A143" s="34"/>
      <c r="B143" s="358"/>
      <c r="C143" s="34"/>
      <c r="D143" s="34"/>
      <c r="E143" s="34"/>
      <c r="F143" s="34"/>
      <c r="G143" s="34"/>
      <c r="H143" s="34"/>
      <c r="I143" s="72"/>
      <c r="J143" s="72"/>
      <c r="K143" s="79"/>
      <c r="L143" s="79"/>
      <c r="M143" s="34"/>
      <c r="N143" s="72"/>
      <c r="O143" s="72"/>
      <c r="P143" s="72"/>
      <c r="Q143" s="72"/>
      <c r="R143" s="72"/>
      <c r="S143" s="34"/>
      <c r="T143" s="72"/>
      <c r="U143" s="72"/>
      <c r="V143" s="79"/>
      <c r="W143" s="79"/>
      <c r="X143" s="79"/>
      <c r="Y143" s="79"/>
      <c r="Z143" s="72"/>
      <c r="AA143" s="79"/>
      <c r="AB143" s="79"/>
      <c r="AC143" s="79"/>
      <c r="AD143" s="34"/>
      <c r="AE143" s="34"/>
    </row>
    <row r="144" spans="1:46">
      <c r="A144" s="34"/>
      <c r="B144" s="358"/>
      <c r="C144" s="34"/>
      <c r="D144" s="34"/>
      <c r="E144" s="34"/>
      <c r="F144" s="34"/>
      <c r="G144" s="34"/>
      <c r="H144" s="34"/>
      <c r="I144" s="72"/>
      <c r="J144" s="72"/>
      <c r="K144" s="79"/>
      <c r="L144" s="79"/>
      <c r="M144" s="34"/>
      <c r="N144" s="72"/>
      <c r="O144" s="72"/>
      <c r="P144" s="72"/>
      <c r="Q144" s="72"/>
      <c r="R144" s="72"/>
      <c r="S144" s="34"/>
      <c r="T144" s="72"/>
      <c r="U144" s="72"/>
      <c r="V144" s="79"/>
      <c r="W144" s="79"/>
      <c r="X144" s="79"/>
      <c r="Y144" s="79"/>
      <c r="Z144" s="72"/>
      <c r="AA144" s="79"/>
      <c r="AB144" s="79"/>
      <c r="AC144" s="79"/>
      <c r="AD144" s="34"/>
      <c r="AE144" s="34"/>
    </row>
    <row r="145" spans="1:31">
      <c r="A145" s="34"/>
      <c r="B145" s="358"/>
      <c r="C145" s="34"/>
      <c r="D145" s="34"/>
      <c r="E145" s="34"/>
      <c r="F145" s="34"/>
      <c r="G145" s="34"/>
      <c r="H145" s="34"/>
      <c r="I145" s="72"/>
      <c r="J145" s="72"/>
      <c r="K145" s="79"/>
      <c r="L145" s="79"/>
      <c r="M145" s="34"/>
      <c r="N145" s="72"/>
      <c r="O145" s="72"/>
      <c r="P145" s="72"/>
      <c r="Q145" s="72"/>
      <c r="R145" s="72"/>
      <c r="S145" s="34"/>
      <c r="T145" s="72"/>
      <c r="U145" s="72"/>
      <c r="V145" s="79"/>
      <c r="W145" s="79"/>
      <c r="X145" s="79"/>
      <c r="Y145" s="79"/>
      <c r="Z145" s="72"/>
      <c r="AA145" s="79"/>
      <c r="AB145" s="79"/>
      <c r="AC145" s="79"/>
      <c r="AD145" s="34"/>
      <c r="AE145" s="34"/>
    </row>
    <row r="146" spans="1:31">
      <c r="A146" s="34"/>
      <c r="B146" s="358"/>
      <c r="C146" s="34"/>
      <c r="D146" s="34"/>
      <c r="E146" s="34"/>
      <c r="F146" s="34"/>
      <c r="G146" s="34"/>
      <c r="H146" s="34"/>
      <c r="I146" s="72"/>
      <c r="J146" s="72"/>
      <c r="K146" s="79"/>
      <c r="L146" s="79"/>
      <c r="M146" s="34"/>
      <c r="N146" s="72"/>
      <c r="O146" s="72"/>
      <c r="P146" s="72"/>
      <c r="Q146" s="72"/>
      <c r="R146" s="72"/>
      <c r="S146" s="34"/>
      <c r="T146" s="72"/>
      <c r="U146" s="72"/>
      <c r="V146" s="79"/>
      <c r="W146" s="79"/>
      <c r="X146" s="79"/>
      <c r="Y146" s="79"/>
      <c r="Z146" s="72"/>
      <c r="AA146" s="79"/>
      <c r="AB146" s="79"/>
      <c r="AC146" s="79"/>
      <c r="AD146" s="34"/>
      <c r="AE146" s="34"/>
    </row>
    <row r="147" spans="1:31">
      <c r="A147" s="34"/>
      <c r="B147" s="358"/>
      <c r="C147" s="34"/>
      <c r="D147" s="34"/>
      <c r="E147" s="34"/>
      <c r="F147" s="34"/>
      <c r="G147" s="34"/>
      <c r="H147" s="34"/>
      <c r="I147" s="72"/>
      <c r="J147" s="72"/>
      <c r="K147" s="79"/>
      <c r="L147" s="79"/>
      <c r="M147" s="34"/>
      <c r="N147" s="72"/>
      <c r="O147" s="72"/>
      <c r="P147" s="72"/>
      <c r="Q147" s="72"/>
      <c r="R147" s="72"/>
      <c r="S147" s="34"/>
      <c r="T147" s="72"/>
      <c r="U147" s="72"/>
      <c r="V147" s="79"/>
      <c r="W147" s="79"/>
      <c r="X147" s="79"/>
      <c r="Y147" s="79"/>
      <c r="Z147" s="72"/>
      <c r="AA147" s="79"/>
      <c r="AB147" s="79"/>
      <c r="AC147" s="79"/>
      <c r="AD147" s="34"/>
      <c r="AE147" s="34"/>
    </row>
    <row r="148" spans="1:31">
      <c r="A148" s="34"/>
      <c r="B148" s="358"/>
      <c r="C148" s="34"/>
      <c r="D148" s="34"/>
      <c r="E148" s="34"/>
      <c r="F148" s="34"/>
      <c r="G148" s="34"/>
      <c r="H148" s="34"/>
      <c r="I148" s="72"/>
      <c r="J148" s="72"/>
      <c r="K148" s="79"/>
      <c r="L148" s="79"/>
      <c r="M148" s="34"/>
      <c r="N148" s="72"/>
      <c r="O148" s="72"/>
      <c r="P148" s="72"/>
      <c r="Q148" s="72"/>
      <c r="R148" s="72"/>
      <c r="S148" s="34"/>
      <c r="T148" s="72"/>
      <c r="U148" s="72"/>
      <c r="V148" s="79"/>
      <c r="W148" s="79"/>
      <c r="X148" s="79"/>
      <c r="Y148" s="79"/>
      <c r="Z148" s="72"/>
      <c r="AA148" s="79"/>
      <c r="AB148" s="79"/>
      <c r="AC148" s="79"/>
      <c r="AD148" s="34"/>
      <c r="AE148" s="34"/>
    </row>
    <row r="149" spans="1:31">
      <c r="A149" s="34"/>
      <c r="B149" s="358"/>
      <c r="C149" s="34"/>
      <c r="D149" s="34"/>
      <c r="E149" s="34"/>
      <c r="F149" s="34"/>
      <c r="G149" s="34"/>
      <c r="H149" s="34"/>
      <c r="I149" s="72"/>
      <c r="J149" s="72"/>
      <c r="K149" s="79"/>
      <c r="L149" s="79"/>
      <c r="M149" s="34"/>
      <c r="N149" s="72"/>
      <c r="O149" s="72"/>
      <c r="P149" s="72"/>
      <c r="Q149" s="72"/>
      <c r="R149" s="72"/>
      <c r="S149" s="34"/>
      <c r="T149" s="72"/>
      <c r="U149" s="72"/>
      <c r="V149" s="79"/>
      <c r="W149" s="79"/>
      <c r="X149" s="79"/>
      <c r="Y149" s="79"/>
      <c r="Z149" s="72"/>
      <c r="AA149" s="79"/>
      <c r="AB149" s="79"/>
      <c r="AC149" s="79"/>
      <c r="AD149" s="34"/>
      <c r="AE149" s="34"/>
    </row>
    <row r="150" spans="1:31">
      <c r="A150" s="34"/>
      <c r="B150" s="358"/>
      <c r="C150" s="34"/>
      <c r="D150" s="34"/>
      <c r="E150" s="34"/>
      <c r="F150" s="34"/>
      <c r="G150" s="34"/>
      <c r="H150" s="34"/>
      <c r="I150" s="72"/>
      <c r="J150" s="72"/>
      <c r="K150" s="79"/>
      <c r="L150" s="79"/>
      <c r="M150" s="34"/>
      <c r="N150" s="72"/>
      <c r="O150" s="72"/>
      <c r="P150" s="72"/>
      <c r="Q150" s="72"/>
      <c r="R150" s="72"/>
      <c r="S150" s="34"/>
      <c r="T150" s="72"/>
      <c r="U150" s="72"/>
      <c r="V150" s="79"/>
      <c r="W150" s="79"/>
      <c r="X150" s="79"/>
      <c r="Y150" s="79"/>
      <c r="Z150" s="72"/>
      <c r="AA150" s="79"/>
      <c r="AB150" s="79"/>
      <c r="AC150" s="79"/>
      <c r="AD150" s="34"/>
      <c r="AE150" s="34"/>
    </row>
    <row r="151" spans="1:31">
      <c r="A151" s="34"/>
      <c r="B151" s="358"/>
      <c r="C151" s="34"/>
      <c r="D151" s="34"/>
      <c r="E151" s="34"/>
      <c r="F151" s="34"/>
      <c r="G151" s="34"/>
      <c r="H151" s="34"/>
      <c r="I151" s="72"/>
      <c r="J151" s="72"/>
      <c r="K151" s="79"/>
      <c r="L151" s="79"/>
      <c r="M151" s="34"/>
      <c r="N151" s="72"/>
      <c r="O151" s="72"/>
      <c r="P151" s="72"/>
      <c r="Q151" s="72"/>
      <c r="R151" s="72"/>
      <c r="S151" s="34"/>
      <c r="T151" s="72"/>
      <c r="U151" s="72"/>
      <c r="V151" s="79"/>
      <c r="W151" s="79"/>
      <c r="X151" s="79"/>
      <c r="Y151" s="79"/>
      <c r="Z151" s="72"/>
      <c r="AA151" s="79"/>
      <c r="AB151" s="79"/>
      <c r="AC151" s="79"/>
      <c r="AD151" s="34"/>
      <c r="AE151" s="34"/>
    </row>
    <row r="152" spans="1:31">
      <c r="A152" s="34"/>
      <c r="B152" s="358"/>
      <c r="C152" s="34"/>
      <c r="D152" s="34"/>
      <c r="E152" s="34"/>
      <c r="F152" s="34"/>
      <c r="G152" s="34"/>
      <c r="H152" s="34"/>
      <c r="I152" s="72"/>
      <c r="J152" s="72"/>
      <c r="K152" s="79"/>
      <c r="L152" s="79"/>
      <c r="M152" s="34"/>
      <c r="N152" s="72"/>
      <c r="O152" s="72"/>
      <c r="P152" s="72"/>
      <c r="Q152" s="72"/>
      <c r="R152" s="72"/>
      <c r="S152" s="34"/>
      <c r="T152" s="72"/>
      <c r="U152" s="72"/>
      <c r="V152" s="79"/>
      <c r="W152" s="79"/>
      <c r="X152" s="79"/>
      <c r="Y152" s="79"/>
      <c r="Z152" s="72"/>
      <c r="AA152" s="79"/>
      <c r="AB152" s="79"/>
      <c r="AC152" s="79"/>
      <c r="AD152" s="34"/>
      <c r="AE152" s="34"/>
    </row>
    <row r="153" spans="1:31">
      <c r="A153" s="34"/>
      <c r="B153" s="358"/>
      <c r="C153" s="34"/>
      <c r="D153" s="34"/>
      <c r="E153" s="34"/>
      <c r="F153" s="34"/>
      <c r="G153" s="34"/>
      <c r="H153" s="34"/>
      <c r="I153" s="72"/>
      <c r="J153" s="72"/>
      <c r="K153" s="79"/>
      <c r="L153" s="79"/>
      <c r="M153" s="34"/>
      <c r="N153" s="72"/>
      <c r="O153" s="72"/>
      <c r="P153" s="72"/>
      <c r="Q153" s="72"/>
      <c r="R153" s="72"/>
      <c r="S153" s="34"/>
      <c r="T153" s="72"/>
      <c r="U153" s="72"/>
      <c r="V153" s="79"/>
      <c r="W153" s="79"/>
      <c r="X153" s="79"/>
      <c r="Y153" s="79"/>
      <c r="Z153" s="72"/>
      <c r="AA153" s="79"/>
      <c r="AB153" s="79"/>
      <c r="AC153" s="79"/>
      <c r="AD153" s="34"/>
      <c r="AE153" s="34"/>
    </row>
    <row r="154" spans="1:31">
      <c r="A154" s="34"/>
      <c r="B154" s="358"/>
      <c r="C154" s="34"/>
      <c r="D154" s="34"/>
      <c r="E154" s="34"/>
      <c r="F154" s="34"/>
      <c r="G154" s="34"/>
      <c r="H154" s="34"/>
      <c r="I154" s="72"/>
      <c r="J154" s="72"/>
      <c r="K154" s="79"/>
      <c r="L154" s="79"/>
      <c r="M154" s="34"/>
      <c r="N154" s="72"/>
      <c r="O154" s="72"/>
      <c r="P154" s="72"/>
      <c r="Q154" s="72"/>
      <c r="R154" s="72"/>
      <c r="S154" s="34"/>
      <c r="T154" s="72"/>
      <c r="U154" s="72"/>
      <c r="V154" s="79"/>
      <c r="W154" s="79"/>
      <c r="X154" s="79"/>
      <c r="Y154" s="79"/>
      <c r="Z154" s="72"/>
      <c r="AA154" s="79"/>
      <c r="AB154" s="79"/>
      <c r="AC154" s="79"/>
      <c r="AD154" s="34"/>
      <c r="AE154" s="34"/>
    </row>
    <row r="155" spans="1:31">
      <c r="A155" s="34"/>
      <c r="B155" s="358"/>
      <c r="C155" s="34"/>
      <c r="D155" s="34"/>
      <c r="E155" s="34"/>
      <c r="F155" s="34"/>
      <c r="G155" s="34"/>
      <c r="H155" s="34"/>
      <c r="I155" s="72"/>
      <c r="J155" s="72"/>
      <c r="K155" s="79"/>
      <c r="L155" s="79"/>
      <c r="M155" s="34"/>
      <c r="N155" s="72"/>
      <c r="O155" s="72"/>
      <c r="P155" s="72"/>
      <c r="Q155" s="72"/>
      <c r="R155" s="72"/>
      <c r="S155" s="34"/>
      <c r="T155" s="72"/>
      <c r="U155" s="72"/>
      <c r="V155" s="79"/>
      <c r="W155" s="79"/>
      <c r="X155" s="79"/>
      <c r="Y155" s="79"/>
      <c r="Z155" s="72"/>
      <c r="AA155" s="79"/>
      <c r="AB155" s="79"/>
      <c r="AC155" s="79"/>
      <c r="AD155" s="34"/>
      <c r="AE155" s="34"/>
    </row>
    <row r="156" spans="1:31">
      <c r="A156" s="34"/>
      <c r="B156" s="358"/>
      <c r="C156" s="34"/>
      <c r="D156" s="34"/>
      <c r="E156" s="34"/>
      <c r="F156" s="34"/>
      <c r="G156" s="34"/>
      <c r="H156" s="34"/>
      <c r="I156" s="72"/>
      <c r="J156" s="72"/>
      <c r="K156" s="79"/>
      <c r="L156" s="79"/>
      <c r="M156" s="34"/>
      <c r="N156" s="72"/>
      <c r="O156" s="72"/>
      <c r="P156" s="72"/>
      <c r="Q156" s="72"/>
      <c r="R156" s="72"/>
      <c r="S156" s="34"/>
      <c r="T156" s="72"/>
      <c r="U156" s="72"/>
      <c r="V156" s="79"/>
      <c r="W156" s="79"/>
      <c r="X156" s="79"/>
      <c r="Y156" s="79"/>
      <c r="Z156" s="72"/>
      <c r="AA156" s="79"/>
      <c r="AB156" s="79"/>
      <c r="AC156" s="79"/>
      <c r="AD156" s="34"/>
      <c r="AE156" s="34"/>
    </row>
    <row r="157" spans="1:31">
      <c r="A157" s="34"/>
      <c r="B157" s="358"/>
      <c r="C157" s="34"/>
      <c r="D157" s="34"/>
      <c r="E157" s="34"/>
      <c r="F157" s="34"/>
      <c r="G157" s="34"/>
      <c r="H157" s="34"/>
      <c r="I157" s="72"/>
      <c r="J157" s="72"/>
      <c r="K157" s="79"/>
      <c r="L157" s="79"/>
      <c r="M157" s="34"/>
      <c r="N157" s="72"/>
      <c r="O157" s="72"/>
      <c r="P157" s="72"/>
      <c r="Q157" s="72"/>
      <c r="R157" s="72"/>
      <c r="S157" s="34"/>
      <c r="T157" s="72"/>
      <c r="U157" s="72"/>
      <c r="V157" s="79"/>
      <c r="W157" s="79"/>
      <c r="X157" s="79"/>
      <c r="Y157" s="79"/>
      <c r="Z157" s="72"/>
      <c r="AA157" s="79"/>
      <c r="AB157" s="79"/>
      <c r="AC157" s="79"/>
      <c r="AD157" s="34"/>
      <c r="AE157" s="34"/>
    </row>
    <row r="158" spans="1:31">
      <c r="A158" s="34"/>
      <c r="B158" s="358"/>
      <c r="C158" s="34"/>
      <c r="D158" s="34"/>
      <c r="E158" s="34"/>
      <c r="F158" s="34"/>
      <c r="G158" s="34"/>
      <c r="H158" s="34"/>
      <c r="I158" s="72"/>
      <c r="J158" s="72"/>
      <c r="K158" s="79"/>
      <c r="L158" s="79"/>
      <c r="M158" s="34"/>
      <c r="N158" s="72"/>
      <c r="O158" s="72"/>
      <c r="P158" s="72"/>
      <c r="Q158" s="72"/>
      <c r="R158" s="72"/>
      <c r="S158" s="34"/>
      <c r="T158" s="72"/>
      <c r="U158" s="72"/>
      <c r="V158" s="79"/>
      <c r="W158" s="79"/>
      <c r="X158" s="79"/>
      <c r="Y158" s="79"/>
      <c r="Z158" s="72"/>
      <c r="AA158" s="79"/>
      <c r="AB158" s="79"/>
      <c r="AC158" s="79"/>
      <c r="AD158" s="34"/>
      <c r="AE158" s="34"/>
    </row>
    <row r="159" spans="1:31">
      <c r="A159" s="34"/>
      <c r="B159" s="358"/>
      <c r="C159" s="34"/>
      <c r="D159" s="34"/>
      <c r="E159" s="34"/>
      <c r="F159" s="34"/>
      <c r="G159" s="34"/>
      <c r="H159" s="34"/>
      <c r="I159" s="72"/>
      <c r="J159" s="72"/>
      <c r="K159" s="79"/>
      <c r="L159" s="79"/>
      <c r="M159" s="34"/>
      <c r="N159" s="72"/>
      <c r="O159" s="72"/>
      <c r="P159" s="72"/>
      <c r="Q159" s="72"/>
      <c r="R159" s="72"/>
      <c r="S159" s="34"/>
      <c r="T159" s="72"/>
      <c r="U159" s="72"/>
      <c r="V159" s="79"/>
      <c r="W159" s="79"/>
      <c r="X159" s="79"/>
      <c r="Y159" s="79"/>
      <c r="Z159" s="72"/>
      <c r="AA159" s="79"/>
      <c r="AB159" s="79"/>
      <c r="AC159" s="79"/>
      <c r="AD159" s="34"/>
      <c r="AE159" s="34"/>
    </row>
    <row r="160" spans="1:31">
      <c r="A160" s="34"/>
      <c r="B160" s="358"/>
      <c r="C160" s="34"/>
      <c r="D160" s="34"/>
      <c r="E160" s="34"/>
      <c r="F160" s="34"/>
      <c r="G160" s="34"/>
      <c r="H160" s="34"/>
      <c r="I160" s="72"/>
      <c r="J160" s="72"/>
      <c r="K160" s="79"/>
      <c r="L160" s="79"/>
      <c r="M160" s="34"/>
      <c r="N160" s="72"/>
      <c r="O160" s="72"/>
      <c r="P160" s="72"/>
      <c r="Q160" s="72"/>
      <c r="R160" s="72"/>
      <c r="S160" s="34"/>
      <c r="T160" s="72"/>
      <c r="U160" s="72"/>
      <c r="V160" s="79"/>
      <c r="W160" s="79"/>
      <c r="X160" s="79"/>
      <c r="Y160" s="79"/>
      <c r="Z160" s="72"/>
      <c r="AA160" s="79"/>
      <c r="AB160" s="79"/>
      <c r="AC160" s="79"/>
      <c r="AD160" s="34"/>
      <c r="AE160" s="34"/>
    </row>
    <row r="161" spans="1:31">
      <c r="A161" s="34"/>
      <c r="B161" s="358"/>
      <c r="C161" s="34"/>
      <c r="D161" s="34"/>
      <c r="E161" s="34"/>
      <c r="F161" s="34"/>
      <c r="G161" s="34"/>
      <c r="H161" s="34"/>
      <c r="I161" s="72"/>
      <c r="J161" s="72"/>
      <c r="K161" s="79"/>
      <c r="L161" s="79"/>
      <c r="M161" s="34"/>
      <c r="N161" s="72"/>
      <c r="O161" s="72"/>
      <c r="P161" s="72"/>
      <c r="Q161" s="72"/>
      <c r="R161" s="72"/>
      <c r="S161" s="34"/>
      <c r="T161" s="72"/>
      <c r="U161" s="72"/>
      <c r="V161" s="79"/>
      <c r="W161" s="79"/>
      <c r="X161" s="79"/>
      <c r="Y161" s="79"/>
      <c r="Z161" s="72"/>
      <c r="AA161" s="79"/>
      <c r="AB161" s="79"/>
      <c r="AC161" s="79"/>
      <c r="AD161" s="34"/>
      <c r="AE161" s="34"/>
    </row>
    <row r="162" spans="1:31">
      <c r="A162" s="34"/>
      <c r="B162" s="358"/>
      <c r="C162" s="34"/>
      <c r="D162" s="34"/>
      <c r="E162" s="34"/>
      <c r="F162" s="34"/>
      <c r="G162" s="34"/>
      <c r="H162" s="34"/>
      <c r="I162" s="72"/>
      <c r="J162" s="72"/>
      <c r="K162" s="79"/>
      <c r="L162" s="79"/>
      <c r="M162" s="34"/>
      <c r="N162" s="72"/>
      <c r="O162" s="72"/>
      <c r="P162" s="72"/>
      <c r="Q162" s="72"/>
      <c r="R162" s="72"/>
      <c r="S162" s="34"/>
      <c r="T162" s="72"/>
      <c r="U162" s="72"/>
      <c r="V162" s="79"/>
      <c r="W162" s="79"/>
      <c r="X162" s="79"/>
      <c r="Y162" s="79"/>
      <c r="Z162" s="72"/>
      <c r="AA162" s="79"/>
      <c r="AB162" s="79"/>
      <c r="AC162" s="79"/>
      <c r="AD162" s="34"/>
      <c r="AE162" s="34"/>
    </row>
    <row r="163" spans="1:31">
      <c r="A163" s="34"/>
      <c r="B163" s="358"/>
      <c r="C163" s="34"/>
      <c r="D163" s="34"/>
      <c r="E163" s="34"/>
      <c r="F163" s="34"/>
      <c r="G163" s="34"/>
      <c r="H163" s="34"/>
      <c r="I163" s="72"/>
      <c r="J163" s="72"/>
      <c r="K163" s="79"/>
      <c r="L163" s="79"/>
      <c r="M163" s="34"/>
      <c r="N163" s="72"/>
      <c r="O163" s="72"/>
      <c r="P163" s="72"/>
      <c r="Q163" s="72"/>
      <c r="R163" s="72"/>
      <c r="S163" s="34"/>
      <c r="T163" s="72"/>
      <c r="U163" s="72"/>
      <c r="V163" s="79"/>
      <c r="W163" s="79"/>
      <c r="X163" s="79"/>
      <c r="Y163" s="79"/>
      <c r="Z163" s="72"/>
      <c r="AA163" s="79"/>
      <c r="AB163" s="79"/>
      <c r="AC163" s="79"/>
      <c r="AD163" s="34"/>
      <c r="AE163" s="34"/>
    </row>
    <row r="164" spans="1:31">
      <c r="A164" s="34"/>
      <c r="B164" s="358"/>
      <c r="C164" s="34"/>
      <c r="D164" s="34"/>
      <c r="E164" s="34"/>
      <c r="F164" s="34"/>
      <c r="G164" s="34"/>
      <c r="H164" s="34"/>
      <c r="I164" s="72"/>
      <c r="J164" s="72"/>
      <c r="K164" s="79"/>
      <c r="L164" s="79"/>
      <c r="M164" s="34"/>
      <c r="N164" s="72"/>
      <c r="O164" s="72"/>
      <c r="P164" s="72"/>
      <c r="Q164" s="72"/>
      <c r="R164" s="72"/>
      <c r="S164" s="34"/>
      <c r="T164" s="72"/>
      <c r="U164" s="72"/>
      <c r="V164" s="79"/>
      <c r="W164" s="79"/>
      <c r="X164" s="79"/>
      <c r="Y164" s="79"/>
      <c r="Z164" s="72"/>
      <c r="AA164" s="79"/>
      <c r="AB164" s="79"/>
      <c r="AC164" s="79"/>
      <c r="AD164" s="34"/>
      <c r="AE164" s="34"/>
    </row>
    <row r="165" spans="1:31">
      <c r="A165" s="34"/>
      <c r="B165" s="358"/>
      <c r="C165" s="34"/>
      <c r="D165" s="34"/>
      <c r="E165" s="34"/>
      <c r="F165" s="34"/>
      <c r="G165" s="34"/>
      <c r="H165" s="34"/>
      <c r="I165" s="72"/>
      <c r="J165" s="72"/>
      <c r="K165" s="79"/>
      <c r="L165" s="79"/>
      <c r="M165" s="34"/>
      <c r="N165" s="72"/>
      <c r="O165" s="72"/>
      <c r="P165" s="72"/>
      <c r="Q165" s="72"/>
      <c r="R165" s="72"/>
      <c r="S165" s="34"/>
      <c r="T165" s="72"/>
      <c r="U165" s="72"/>
      <c r="V165" s="79"/>
      <c r="W165" s="79"/>
      <c r="X165" s="79"/>
      <c r="Y165" s="79"/>
      <c r="Z165" s="72"/>
      <c r="AA165" s="79"/>
      <c r="AB165" s="79"/>
      <c r="AC165" s="79"/>
      <c r="AD165" s="34"/>
      <c r="AE165" s="34"/>
    </row>
    <row r="166" spans="1:31">
      <c r="A166" s="34"/>
      <c r="B166" s="358"/>
      <c r="C166" s="34"/>
      <c r="D166" s="34"/>
      <c r="E166" s="34"/>
      <c r="F166" s="34"/>
      <c r="G166" s="34"/>
      <c r="H166" s="34"/>
      <c r="I166" s="72"/>
      <c r="J166" s="72"/>
      <c r="K166" s="79"/>
      <c r="L166" s="79"/>
      <c r="M166" s="34"/>
      <c r="N166" s="72"/>
      <c r="O166" s="72"/>
      <c r="P166" s="72"/>
      <c r="Q166" s="72"/>
      <c r="R166" s="72"/>
      <c r="S166" s="34"/>
      <c r="T166" s="72"/>
      <c r="U166" s="72"/>
      <c r="V166" s="79"/>
      <c r="W166" s="79"/>
      <c r="X166" s="79"/>
      <c r="Y166" s="79"/>
      <c r="Z166" s="72"/>
      <c r="AA166" s="79"/>
      <c r="AB166" s="79"/>
      <c r="AC166" s="79"/>
      <c r="AD166" s="34"/>
      <c r="AE166" s="34"/>
    </row>
    <row r="167" spans="1:31">
      <c r="A167" s="34"/>
      <c r="B167" s="358"/>
      <c r="C167" s="34"/>
      <c r="D167" s="34"/>
      <c r="E167" s="34"/>
      <c r="F167" s="34"/>
      <c r="G167" s="34"/>
      <c r="H167" s="34"/>
      <c r="I167" s="72"/>
      <c r="J167" s="72"/>
      <c r="K167" s="79"/>
      <c r="L167" s="79"/>
      <c r="M167" s="34"/>
      <c r="N167" s="72"/>
      <c r="O167" s="72"/>
      <c r="P167" s="72"/>
      <c r="Q167" s="72"/>
      <c r="R167" s="72"/>
      <c r="S167" s="34"/>
      <c r="T167" s="72"/>
      <c r="U167" s="72"/>
      <c r="V167" s="79"/>
      <c r="W167" s="79"/>
      <c r="X167" s="79"/>
      <c r="Y167" s="79"/>
      <c r="Z167" s="72"/>
      <c r="AA167" s="79"/>
      <c r="AB167" s="79"/>
      <c r="AC167" s="79"/>
      <c r="AD167" s="34"/>
      <c r="AE167" s="34"/>
    </row>
    <row r="168" spans="1:31">
      <c r="A168" s="34"/>
      <c r="B168" s="358"/>
      <c r="C168" s="34"/>
      <c r="D168" s="34"/>
      <c r="E168" s="34"/>
      <c r="F168" s="34"/>
      <c r="G168" s="34"/>
      <c r="H168" s="34"/>
      <c r="I168" s="72"/>
      <c r="J168" s="72"/>
      <c r="K168" s="79"/>
      <c r="L168" s="79"/>
      <c r="M168" s="34"/>
      <c r="N168" s="72"/>
      <c r="O168" s="72"/>
      <c r="P168" s="72"/>
      <c r="Q168" s="72"/>
      <c r="R168" s="72"/>
      <c r="S168" s="34"/>
      <c r="T168" s="72"/>
      <c r="U168" s="72"/>
      <c r="V168" s="79"/>
      <c r="W168" s="79"/>
      <c r="X168" s="79"/>
      <c r="Y168" s="79"/>
      <c r="Z168" s="72"/>
      <c r="AA168" s="79"/>
      <c r="AB168" s="79"/>
      <c r="AC168" s="79"/>
      <c r="AD168" s="34"/>
      <c r="AE168" s="34"/>
    </row>
    <row r="169" spans="1:31">
      <c r="A169" s="34"/>
      <c r="B169" s="358"/>
      <c r="C169" s="34"/>
      <c r="D169" s="34"/>
      <c r="E169" s="34"/>
      <c r="F169" s="34"/>
      <c r="G169" s="34"/>
      <c r="H169" s="34"/>
      <c r="I169" s="72"/>
      <c r="J169" s="72"/>
      <c r="K169" s="79"/>
      <c r="L169" s="79"/>
      <c r="M169" s="34"/>
      <c r="N169" s="72"/>
      <c r="O169" s="72"/>
      <c r="P169" s="72"/>
      <c r="Q169" s="72"/>
      <c r="R169" s="72"/>
      <c r="S169" s="34"/>
      <c r="T169" s="72"/>
      <c r="U169" s="72"/>
      <c r="V169" s="79"/>
      <c r="W169" s="79"/>
      <c r="X169" s="79"/>
      <c r="Y169" s="79"/>
      <c r="Z169" s="72"/>
      <c r="AA169" s="79"/>
      <c r="AB169" s="79"/>
      <c r="AC169" s="79"/>
      <c r="AD169" s="34"/>
      <c r="AE169" s="34"/>
    </row>
    <row r="170" spans="1:31">
      <c r="A170" s="34"/>
      <c r="B170" s="358"/>
      <c r="C170" s="34"/>
      <c r="D170" s="34"/>
      <c r="E170" s="34"/>
      <c r="F170" s="34"/>
      <c r="G170" s="34"/>
      <c r="H170" s="34"/>
      <c r="I170" s="72"/>
      <c r="J170" s="72"/>
      <c r="K170" s="79"/>
      <c r="L170" s="79"/>
      <c r="M170" s="34"/>
      <c r="N170" s="72"/>
      <c r="O170" s="72"/>
      <c r="P170" s="72"/>
      <c r="Q170" s="72"/>
      <c r="R170" s="72"/>
      <c r="S170" s="34"/>
      <c r="T170" s="72"/>
      <c r="U170" s="72"/>
      <c r="V170" s="79"/>
      <c r="W170" s="79"/>
      <c r="X170" s="79"/>
      <c r="Y170" s="79"/>
      <c r="Z170" s="72"/>
      <c r="AA170" s="79"/>
      <c r="AB170" s="79"/>
      <c r="AC170" s="79"/>
      <c r="AD170" s="34"/>
      <c r="AE170" s="34"/>
    </row>
    <row r="171" spans="1:31">
      <c r="A171" s="34"/>
      <c r="B171" s="358"/>
      <c r="C171" s="34"/>
      <c r="D171" s="34"/>
      <c r="E171" s="34"/>
      <c r="F171" s="34"/>
      <c r="G171" s="34"/>
      <c r="H171" s="34"/>
      <c r="I171" s="72"/>
      <c r="J171" s="72"/>
      <c r="K171" s="79"/>
      <c r="L171" s="79"/>
      <c r="M171" s="34"/>
      <c r="N171" s="72"/>
      <c r="O171" s="72"/>
      <c r="P171" s="72"/>
      <c r="Q171" s="72"/>
      <c r="R171" s="72"/>
      <c r="S171" s="34"/>
      <c r="T171" s="72"/>
      <c r="U171" s="72"/>
      <c r="V171" s="79"/>
      <c r="W171" s="79"/>
      <c r="X171" s="79"/>
      <c r="Y171" s="79"/>
      <c r="Z171" s="72"/>
      <c r="AA171" s="79"/>
      <c r="AB171" s="79"/>
      <c r="AC171" s="79"/>
      <c r="AD171" s="34"/>
      <c r="AE171" s="34"/>
    </row>
    <row r="172" spans="1:31">
      <c r="S172" s="34"/>
      <c r="U172" s="72"/>
      <c r="W172" s="79"/>
      <c r="X172" s="79"/>
      <c r="Y172" s="79"/>
      <c r="AA172" s="79"/>
      <c r="AB172" s="79"/>
      <c r="AC172" s="79"/>
      <c r="AD172" s="34"/>
      <c r="AE172" s="34"/>
    </row>
    <row r="173" spans="1:31">
      <c r="S173" s="34"/>
      <c r="U173" s="72"/>
      <c r="W173" s="79"/>
      <c r="X173" s="79"/>
      <c r="Y173" s="79"/>
      <c r="AA173" s="79"/>
      <c r="AB173" s="79"/>
    </row>
    <row r="174" spans="1:31">
      <c r="S174" s="34"/>
      <c r="U174" s="72"/>
      <c r="W174" s="79"/>
      <c r="X174" s="79"/>
      <c r="Y174" s="79"/>
      <c r="AA174" s="79"/>
      <c r="AB174" s="79"/>
    </row>
    <row r="175" spans="1:31">
      <c r="S175" s="34"/>
      <c r="U175" s="72"/>
      <c r="W175" s="79"/>
      <c r="X175" s="79"/>
      <c r="Y175" s="79"/>
      <c r="AA175" s="79"/>
      <c r="AB175" s="79"/>
    </row>
    <row r="176" spans="1:31">
      <c r="S176" s="34"/>
      <c r="U176" s="72"/>
      <c r="W176" s="79"/>
      <c r="X176" s="79"/>
      <c r="Y176" s="79"/>
      <c r="AA176" s="79"/>
      <c r="AB176" s="79"/>
    </row>
    <row r="177" spans="19:28">
      <c r="S177" s="34"/>
      <c r="U177" s="72"/>
      <c r="W177" s="79"/>
      <c r="X177" s="79"/>
      <c r="Y177" s="79"/>
      <c r="AA177" s="79"/>
      <c r="AB177" s="79"/>
    </row>
    <row r="178" spans="19:28">
      <c r="S178" s="34"/>
      <c r="U178" s="72"/>
      <c r="W178" s="79"/>
      <c r="X178" s="79"/>
      <c r="Y178" s="79"/>
      <c r="AA178" s="79"/>
      <c r="AB178" s="79"/>
    </row>
    <row r="179" spans="19:28">
      <c r="S179" s="34"/>
      <c r="U179" s="72"/>
      <c r="W179" s="79"/>
      <c r="X179" s="79"/>
      <c r="Y179" s="79"/>
      <c r="AA179" s="79"/>
      <c r="AB179" s="79"/>
    </row>
    <row r="180" spans="19:28">
      <c r="S180" s="34"/>
      <c r="U180" s="72"/>
      <c r="W180" s="79"/>
      <c r="X180" s="79"/>
      <c r="Y180" s="79"/>
      <c r="AA180" s="79"/>
      <c r="AB180" s="79"/>
    </row>
    <row r="181" spans="19:28">
      <c r="S181" s="34"/>
      <c r="U181" s="72"/>
      <c r="W181" s="79"/>
      <c r="X181" s="79"/>
      <c r="Y181" s="79"/>
      <c r="AA181" s="79"/>
      <c r="AB181" s="79"/>
    </row>
    <row r="182" spans="19:28">
      <c r="S182" s="34"/>
      <c r="U182" s="72"/>
      <c r="W182" s="79"/>
      <c r="X182" s="79"/>
      <c r="Y182" s="79"/>
      <c r="AA182" s="79"/>
      <c r="AB182" s="79"/>
    </row>
    <row r="183" spans="19:28">
      <c r="S183" s="34"/>
      <c r="U183" s="72"/>
      <c r="W183" s="79"/>
      <c r="X183" s="79"/>
      <c r="Y183" s="79"/>
      <c r="AA183" s="79"/>
      <c r="AB183" s="79"/>
    </row>
    <row r="184" spans="19:28">
      <c r="S184" s="34"/>
      <c r="U184" s="72"/>
      <c r="W184" s="79"/>
      <c r="X184" s="79"/>
      <c r="Y184" s="79"/>
      <c r="AA184" s="79"/>
      <c r="AB184" s="79"/>
    </row>
    <row r="185" spans="19:28">
      <c r="S185" s="34"/>
      <c r="U185" s="72"/>
      <c r="W185" s="79"/>
      <c r="X185" s="79"/>
      <c r="Y185" s="79"/>
      <c r="AA185" s="79"/>
      <c r="AB185" s="79"/>
    </row>
    <row r="186" spans="19:28">
      <c r="S186" s="34"/>
      <c r="U186" s="72"/>
      <c r="W186" s="79"/>
      <c r="X186" s="79"/>
      <c r="Y186" s="79"/>
      <c r="AA186" s="79"/>
      <c r="AB186" s="79"/>
    </row>
    <row r="187" spans="19:28">
      <c r="S187" s="34"/>
      <c r="U187" s="72"/>
      <c r="W187" s="79"/>
      <c r="X187" s="79"/>
      <c r="Y187" s="79"/>
      <c r="AA187" s="79"/>
      <c r="AB187" s="79"/>
    </row>
    <row r="188" spans="19:28">
      <c r="S188" s="34"/>
      <c r="U188" s="72"/>
      <c r="W188" s="79"/>
      <c r="X188" s="79"/>
      <c r="Y188" s="79"/>
      <c r="AA188" s="79"/>
      <c r="AB188" s="79"/>
    </row>
    <row r="189" spans="19:28">
      <c r="S189" s="34"/>
      <c r="U189" s="72"/>
      <c r="W189" s="79"/>
      <c r="X189" s="79"/>
      <c r="Y189" s="79"/>
      <c r="AA189" s="79"/>
      <c r="AB189" s="79"/>
    </row>
    <row r="190" spans="19:28">
      <c r="S190" s="34"/>
      <c r="U190" s="72"/>
      <c r="W190" s="79"/>
      <c r="X190" s="79"/>
      <c r="Y190" s="79"/>
      <c r="AA190" s="79"/>
      <c r="AB190" s="79"/>
    </row>
    <row r="191" spans="19:28">
      <c r="S191" s="34"/>
      <c r="U191" s="72"/>
      <c r="W191" s="79"/>
      <c r="X191" s="79"/>
      <c r="Y191" s="79"/>
      <c r="AA191" s="79"/>
      <c r="AB191" s="79"/>
    </row>
    <row r="192" spans="19:28">
      <c r="S192" s="34"/>
      <c r="U192" s="72"/>
      <c r="W192" s="79"/>
      <c r="X192" s="79"/>
      <c r="Y192" s="79"/>
      <c r="AA192" s="79"/>
      <c r="AB192" s="79"/>
    </row>
    <row r="193" spans="19:28">
      <c r="S193" s="34"/>
      <c r="U193" s="72"/>
      <c r="W193" s="79"/>
      <c r="X193" s="79"/>
      <c r="Y193" s="79"/>
      <c r="AA193" s="79"/>
      <c r="AB193" s="79"/>
    </row>
    <row r="194" spans="19:28">
      <c r="S194" s="34"/>
      <c r="U194" s="72"/>
      <c r="W194" s="79"/>
      <c r="X194" s="79"/>
      <c r="Y194" s="79"/>
      <c r="AA194" s="79"/>
      <c r="AB194" s="79"/>
    </row>
    <row r="195" spans="19:28">
      <c r="S195" s="34"/>
      <c r="U195" s="72"/>
      <c r="W195" s="79"/>
      <c r="X195" s="79"/>
      <c r="Y195" s="79"/>
      <c r="AA195" s="79"/>
      <c r="AB195" s="79"/>
    </row>
  </sheetData>
  <mergeCells count="1">
    <mergeCell ref="S4:T4"/>
  </mergeCells>
  <conditionalFormatting sqref="AK28:AK29">
    <cfRule type="cellIs" dxfId="277" priority="16" stopIfTrue="1" operator="lessThan">
      <formula>0</formula>
    </cfRule>
  </conditionalFormatting>
  <conditionalFormatting sqref="J10:J17">
    <cfRule type="cellIs" dxfId="276" priority="13" operator="lessThan">
      <formula>0</formula>
    </cfRule>
    <cfRule type="cellIs" dxfId="275" priority="14" operator="greaterThan">
      <formula>0</formula>
    </cfRule>
  </conditionalFormatting>
  <conditionalFormatting sqref="N10:N17">
    <cfRule type="cellIs" dxfId="274" priority="11" operator="lessThan">
      <formula>0</formula>
    </cfRule>
    <cfRule type="cellIs" dxfId="273" priority="12" operator="greaterThan">
      <formula>0</formula>
    </cfRule>
  </conditionalFormatting>
  <conditionalFormatting sqref="V10:V17">
    <cfRule type="cellIs" dxfId="272" priority="7" operator="lessThan">
      <formula>0</formula>
    </cfRule>
    <cfRule type="cellIs" dxfId="271" priority="8" operator="greaterThan">
      <formula>0</formula>
    </cfRule>
  </conditionalFormatting>
  <conditionalFormatting sqref="T10:T17">
    <cfRule type="cellIs" dxfId="270" priority="5" operator="lessThan">
      <formula>0</formula>
    </cfRule>
    <cfRule type="cellIs" dxfId="269" priority="6" operator="greaterThan">
      <formula>0</formula>
    </cfRule>
  </conditionalFormatting>
  <conditionalFormatting sqref="Z10:Z17">
    <cfRule type="cellIs" dxfId="268" priority="3" operator="lessThan">
      <formula>0</formula>
    </cfRule>
    <cfRule type="cellIs" dxfId="267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2D8B4-7D01-443F-BD12-AE7C218F9BC6}">
  <dimension ref="AG2:AX279"/>
  <sheetViews>
    <sheetView zoomScale="94" zoomScaleNormal="94" workbookViewId="0">
      <selection activeCell="A14" sqref="A14"/>
    </sheetView>
  </sheetViews>
  <sheetFormatPr baseColWidth="10" defaultRowHeight="15"/>
  <cols>
    <col min="39" max="39" width="9.90625" customWidth="1"/>
    <col min="43" max="43" width="14" customWidth="1"/>
    <col min="44" max="44" width="12.54296875" customWidth="1"/>
    <col min="45" max="45" width="10.90625" customWidth="1"/>
  </cols>
  <sheetData>
    <row r="2" spans="33:50" s="200" customFormat="1" ht="31.8">
      <c r="AH2"/>
      <c r="AI2"/>
      <c r="AJ2"/>
      <c r="AK2"/>
    </row>
    <row r="4" spans="33:50" s="182" customFormat="1" ht="19.8">
      <c r="AH4"/>
      <c r="AI4"/>
      <c r="AJ4"/>
      <c r="AK4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9"/>
      <c r="AX4" s="179"/>
    </row>
    <row r="5" spans="33:50" s="182" customFormat="1" ht="19.8">
      <c r="AG5"/>
      <c r="AH5" s="1"/>
      <c r="AI5" s="1"/>
      <c r="AJ5" s="1"/>
      <c r="AK5" s="1"/>
      <c r="AL5" s="1"/>
      <c r="AM5" s="177"/>
      <c r="AN5" s="177"/>
      <c r="AO5" s="177"/>
      <c r="AP5" s="177"/>
      <c r="AQ5" s="177"/>
      <c r="AR5" s="177"/>
      <c r="AS5" s="177"/>
      <c r="AT5" s="179"/>
      <c r="AU5" s="179"/>
    </row>
    <row r="6" spans="33:50" s="182" customFormat="1" ht="19.8">
      <c r="AG6"/>
      <c r="AH6" s="1"/>
      <c r="AI6" s="1"/>
      <c r="AJ6" s="1"/>
      <c r="AK6" s="1"/>
      <c r="AL6" s="1"/>
      <c r="AM6" s="177"/>
      <c r="AN6" s="177"/>
      <c r="AO6" s="177"/>
      <c r="AP6" s="177"/>
      <c r="AQ6" s="177"/>
      <c r="AR6" s="177"/>
      <c r="AS6" s="177"/>
      <c r="AT6" s="179"/>
      <c r="AU6" s="179"/>
    </row>
    <row r="7" spans="33:50" s="182" customFormat="1" ht="19.8">
      <c r="AG7"/>
      <c r="AH7" s="1"/>
      <c r="AI7" s="1"/>
      <c r="AJ7" s="1"/>
      <c r="AK7" s="1"/>
      <c r="AL7" s="1"/>
      <c r="AM7" s="177"/>
      <c r="AN7" s="177"/>
      <c r="AO7" s="177"/>
      <c r="AP7" s="177"/>
      <c r="AQ7" s="177"/>
      <c r="AR7" s="177"/>
      <c r="AS7" s="177"/>
      <c r="AT7" s="179"/>
      <c r="AU7" s="179"/>
    </row>
    <row r="8" spans="33:50">
      <c r="AH8" s="1"/>
      <c r="AI8" s="1"/>
      <c r="AJ8" s="1"/>
      <c r="AK8" s="1"/>
      <c r="AL8" s="1"/>
    </row>
    <row r="9" spans="33:50">
      <c r="AH9" s="1"/>
      <c r="AI9" s="1"/>
      <c r="AJ9" s="1"/>
      <c r="AK9" s="1"/>
      <c r="AL9" s="1"/>
    </row>
    <row r="10" spans="33:50">
      <c r="AH10" s="1"/>
      <c r="AI10" s="1"/>
      <c r="AJ10" s="1"/>
      <c r="AK10" s="1"/>
      <c r="AL10" s="1"/>
    </row>
    <row r="11" spans="33:50">
      <c r="AH11" s="1"/>
      <c r="AI11" s="1"/>
      <c r="AJ11" s="1"/>
      <c r="AK11" s="1"/>
      <c r="AL11" s="1"/>
    </row>
    <row r="12" spans="33:50" ht="15.6">
      <c r="AH12" s="1"/>
      <c r="AI12" s="1"/>
      <c r="AJ12" s="1"/>
      <c r="AK12" s="1"/>
      <c r="AL12" s="1"/>
      <c r="AM12" s="2"/>
      <c r="AN12" s="2"/>
    </row>
    <row r="13" spans="33:50" ht="15.6">
      <c r="AH13" s="1"/>
      <c r="AI13" s="1"/>
      <c r="AJ13" s="1"/>
      <c r="AK13" s="1"/>
      <c r="AL13" s="1"/>
      <c r="AM13" s="2"/>
      <c r="AN13" s="4"/>
      <c r="AO13" s="4"/>
      <c r="AP13" s="4"/>
    </row>
    <row r="14" spans="33:50">
      <c r="AH14" s="1"/>
      <c r="AI14" s="1"/>
      <c r="AJ14" s="1"/>
      <c r="AK14" s="1"/>
      <c r="AL14" s="1"/>
      <c r="AM14" s="1"/>
      <c r="AN14" s="11"/>
      <c r="AO14" s="11"/>
      <c r="AP14" s="11"/>
    </row>
    <row r="15" spans="33:50">
      <c r="AH15" s="1"/>
      <c r="AI15" s="1"/>
      <c r="AJ15" s="1"/>
      <c r="AK15" s="1"/>
      <c r="AL15" s="1"/>
      <c r="AM15" s="1"/>
      <c r="AN15" s="11"/>
      <c r="AO15" s="11"/>
      <c r="AP15" s="11"/>
    </row>
    <row r="16" spans="33:50">
      <c r="AH16" s="1"/>
      <c r="AI16" s="1"/>
      <c r="AJ16" s="1"/>
      <c r="AK16" s="1"/>
      <c r="AL16" s="1"/>
      <c r="AM16" s="1"/>
      <c r="AN16" s="11"/>
      <c r="AO16" s="11"/>
      <c r="AP16" s="11"/>
    </row>
    <row r="17" spans="34:42">
      <c r="AH17" s="1"/>
      <c r="AI17" s="1"/>
      <c r="AJ17" s="1"/>
      <c r="AK17" s="1"/>
      <c r="AL17" s="1"/>
      <c r="AM17" s="1"/>
      <c r="AN17" s="11"/>
      <c r="AO17" s="11"/>
      <c r="AP17" s="11"/>
    </row>
    <row r="18" spans="34:42">
      <c r="AH18" s="1"/>
      <c r="AI18" s="1"/>
      <c r="AJ18" s="1"/>
      <c r="AK18" s="1"/>
      <c r="AL18" s="1"/>
      <c r="AM18" s="1"/>
      <c r="AN18" s="11"/>
      <c r="AO18" s="11"/>
      <c r="AP18" s="11"/>
    </row>
    <row r="19" spans="34:42">
      <c r="AH19" s="1"/>
      <c r="AI19" s="1"/>
      <c r="AJ19" s="1"/>
      <c r="AK19" s="1"/>
      <c r="AL19" s="1"/>
      <c r="AM19" s="1"/>
      <c r="AN19" s="11"/>
      <c r="AO19" s="11"/>
      <c r="AP19" s="11"/>
    </row>
    <row r="20" spans="34:42">
      <c r="AH20" s="1"/>
      <c r="AI20" s="1"/>
      <c r="AJ20" s="1"/>
      <c r="AK20" s="1"/>
      <c r="AL20" s="1"/>
      <c r="AM20" s="1"/>
      <c r="AN20" s="11"/>
      <c r="AO20" s="11"/>
      <c r="AP20" s="11"/>
    </row>
    <row r="21" spans="34:42">
      <c r="AH21" s="1"/>
      <c r="AI21" s="1"/>
      <c r="AJ21" s="1"/>
      <c r="AK21" s="1"/>
      <c r="AL21" s="1"/>
      <c r="AM21" s="1"/>
      <c r="AN21" s="11"/>
      <c r="AO21" s="11"/>
      <c r="AP21" s="11"/>
    </row>
    <row r="22" spans="34:42">
      <c r="AH22" s="1"/>
      <c r="AI22" s="1"/>
      <c r="AJ22" s="1"/>
      <c r="AK22" s="1"/>
      <c r="AL22" s="1"/>
      <c r="AM22" s="1"/>
      <c r="AN22" s="11"/>
      <c r="AO22" s="11"/>
      <c r="AP22" s="11"/>
    </row>
    <row r="23" spans="34:42">
      <c r="AH23" s="1"/>
      <c r="AI23" s="1"/>
      <c r="AJ23" s="1"/>
      <c r="AK23" s="1"/>
      <c r="AL23" s="1"/>
      <c r="AM23" s="13"/>
      <c r="AN23" s="11"/>
      <c r="AO23" s="11"/>
      <c r="AP23" s="11"/>
    </row>
    <row r="24" spans="34:42" ht="16.5" customHeight="1">
      <c r="AH24" s="1"/>
      <c r="AI24" s="1"/>
      <c r="AJ24" s="1"/>
      <c r="AK24" s="1"/>
      <c r="AL24" s="1"/>
      <c r="AM24" s="13"/>
      <c r="AN24" s="11"/>
      <c r="AO24" s="11"/>
      <c r="AP24" s="11"/>
    </row>
    <row r="25" spans="34:42" ht="16.5" customHeight="1">
      <c r="AH25" s="1"/>
      <c r="AI25" s="1"/>
      <c r="AJ25" s="1"/>
      <c r="AK25" s="1"/>
      <c r="AL25" s="1"/>
      <c r="AM25" s="13"/>
      <c r="AN25" s="11"/>
      <c r="AO25" s="11"/>
      <c r="AP25" s="11"/>
    </row>
    <row r="26" spans="34:42">
      <c r="AH26" s="1"/>
      <c r="AI26" s="1"/>
      <c r="AJ26" s="1"/>
      <c r="AK26" s="1"/>
      <c r="AL26" s="1"/>
      <c r="AM26" s="13"/>
      <c r="AN26" s="11"/>
      <c r="AO26" s="11"/>
      <c r="AP26" s="11"/>
    </row>
    <row r="27" spans="34:42" ht="17.25" customHeight="1">
      <c r="AH27" s="1"/>
      <c r="AI27" s="1"/>
      <c r="AJ27" s="1"/>
      <c r="AK27" s="1"/>
      <c r="AL27" s="1"/>
      <c r="AM27" s="13"/>
      <c r="AN27" s="11"/>
      <c r="AO27" s="11"/>
      <c r="AP27" s="11"/>
    </row>
    <row r="28" spans="34:42">
      <c r="AH28" s="1"/>
      <c r="AI28" s="1"/>
      <c r="AJ28" s="1"/>
      <c r="AK28" s="1"/>
      <c r="AL28" s="1"/>
      <c r="AM28" s="13"/>
      <c r="AN28" s="11"/>
      <c r="AO28" s="11"/>
      <c r="AP28" s="11"/>
    </row>
    <row r="29" spans="34:42">
      <c r="AH29" s="1"/>
      <c r="AI29" s="1"/>
      <c r="AJ29" s="1"/>
      <c r="AK29" s="1"/>
      <c r="AL29" s="1"/>
      <c r="AM29" s="13"/>
      <c r="AN29" s="11"/>
      <c r="AO29" s="11"/>
      <c r="AP29" s="11"/>
    </row>
    <row r="30" spans="34:42" ht="21">
      <c r="AH30" s="1"/>
      <c r="AI30" s="1"/>
      <c r="AJ30" s="1"/>
      <c r="AK30" s="1"/>
      <c r="AL30" s="1"/>
      <c r="AM30" s="54"/>
      <c r="AN30" s="11"/>
      <c r="AO30" s="11"/>
      <c r="AP30" s="11"/>
    </row>
    <row r="31" spans="34:42">
      <c r="AH31" s="1"/>
      <c r="AI31" s="1"/>
      <c r="AJ31" s="1"/>
      <c r="AK31" s="1"/>
      <c r="AL31" s="1"/>
    </row>
    <row r="32" spans="34:42" ht="15.6">
      <c r="AH32" s="1"/>
      <c r="AI32" s="1"/>
      <c r="AJ32" s="1"/>
      <c r="AK32" s="1"/>
      <c r="AL32" s="1"/>
      <c r="AM32" s="5"/>
    </row>
    <row r="33" spans="34:38">
      <c r="AH33" s="1"/>
      <c r="AI33" s="1"/>
      <c r="AJ33" s="1"/>
      <c r="AK33" s="1"/>
      <c r="AL33" s="1"/>
    </row>
    <row r="34" spans="34:38">
      <c r="AH34" s="1"/>
      <c r="AI34" s="1"/>
      <c r="AJ34" s="1"/>
      <c r="AK34" s="1"/>
      <c r="AL34" s="1"/>
    </row>
    <row r="35" spans="34:38">
      <c r="AH35" s="1"/>
      <c r="AI35" s="1"/>
      <c r="AJ35" s="1"/>
      <c r="AK35" s="1"/>
      <c r="AL35" s="1"/>
    </row>
    <row r="36" spans="34:38">
      <c r="AH36" s="1"/>
      <c r="AI36" s="1"/>
      <c r="AJ36" s="1"/>
      <c r="AK36" s="1"/>
      <c r="AL36" s="1"/>
    </row>
    <row r="37" spans="34:38">
      <c r="AH37" s="1"/>
      <c r="AI37" s="1"/>
      <c r="AJ37" s="1"/>
      <c r="AK37" s="1"/>
      <c r="AL37" s="1"/>
    </row>
    <row r="38" spans="34:38">
      <c r="AH38" s="1"/>
      <c r="AI38" s="1"/>
      <c r="AJ38" s="1"/>
      <c r="AK38" s="1"/>
      <c r="AL38" s="1"/>
    </row>
    <row r="39" spans="34:38">
      <c r="AH39" s="1"/>
      <c r="AI39" s="1"/>
      <c r="AJ39" s="1"/>
      <c r="AK39" s="1"/>
      <c r="AL39" s="1"/>
    </row>
    <row r="40" spans="34:38">
      <c r="AH40" s="1"/>
      <c r="AI40" s="1"/>
      <c r="AJ40" s="1"/>
      <c r="AK40" s="1"/>
      <c r="AL40" s="1"/>
    </row>
    <row r="41" spans="34:38">
      <c r="AH41" s="1"/>
      <c r="AI41" s="1"/>
      <c r="AJ41" s="1"/>
      <c r="AK41" s="1"/>
      <c r="AL41" s="1"/>
    </row>
    <row r="42" spans="34:38">
      <c r="AH42" s="1"/>
      <c r="AI42" s="1"/>
      <c r="AJ42" s="1"/>
      <c r="AK42" s="1"/>
      <c r="AL42" s="1"/>
    </row>
    <row r="43" spans="34:38">
      <c r="AH43" s="1"/>
      <c r="AI43" s="1"/>
      <c r="AJ43" s="1"/>
      <c r="AK43" s="1"/>
      <c r="AL43" s="1"/>
    </row>
    <row r="44" spans="34:38">
      <c r="AH44" s="1"/>
      <c r="AI44" s="1"/>
      <c r="AJ44" s="1"/>
      <c r="AK44" s="1"/>
      <c r="AL44" s="1"/>
    </row>
    <row r="45" spans="34:38">
      <c r="AH45" s="1"/>
      <c r="AI45" s="1"/>
      <c r="AJ45" s="1"/>
      <c r="AK45" s="1"/>
      <c r="AL45" s="1"/>
    </row>
    <row r="46" spans="34:38">
      <c r="AH46" s="1"/>
      <c r="AI46" s="1"/>
      <c r="AJ46" s="1"/>
      <c r="AK46" s="1"/>
      <c r="AL46" s="1"/>
    </row>
    <row r="47" spans="34:38">
      <c r="AH47" s="1"/>
      <c r="AI47" s="1"/>
      <c r="AJ47" s="1"/>
      <c r="AK47" s="1"/>
      <c r="AL47" s="1"/>
    </row>
    <row r="48" spans="34:38">
      <c r="AH48" s="1"/>
      <c r="AI48" s="1"/>
      <c r="AJ48" s="1"/>
      <c r="AK48" s="1"/>
      <c r="AL48" s="1"/>
    </row>
    <row r="49" spans="34:38">
      <c r="AH49" s="1"/>
      <c r="AI49" s="1"/>
      <c r="AJ49" s="1"/>
      <c r="AK49" s="1"/>
      <c r="AL49" s="1"/>
    </row>
    <row r="50" spans="34:38">
      <c r="AH50" s="1"/>
      <c r="AI50" s="1"/>
      <c r="AJ50" s="1"/>
      <c r="AK50" s="1"/>
      <c r="AL50" s="1"/>
    </row>
    <row r="51" spans="34:38">
      <c r="AH51" s="1"/>
      <c r="AI51" s="1"/>
      <c r="AJ51" s="1"/>
      <c r="AK51" s="1"/>
      <c r="AL51" s="1"/>
    </row>
    <row r="52" spans="34:38">
      <c r="AH52" s="1"/>
      <c r="AI52" s="1"/>
      <c r="AJ52" s="1"/>
      <c r="AK52" s="1"/>
      <c r="AL52" s="1"/>
    </row>
    <row r="53" spans="34:38">
      <c r="AH53" s="1"/>
      <c r="AI53" s="1"/>
      <c r="AJ53" s="1"/>
      <c r="AK53" s="1"/>
      <c r="AL53" s="1"/>
    </row>
    <row r="54" spans="34:38">
      <c r="AH54" s="1"/>
      <c r="AI54" s="1"/>
      <c r="AJ54" s="1"/>
      <c r="AK54" s="1"/>
      <c r="AL54" s="1"/>
    </row>
    <row r="55" spans="34:38">
      <c r="AH55" s="1"/>
      <c r="AI55" s="1"/>
      <c r="AJ55" s="1"/>
      <c r="AK55" s="1"/>
      <c r="AL55" s="1"/>
    </row>
    <row r="56" spans="34:38">
      <c r="AH56" s="1"/>
      <c r="AI56" s="1"/>
      <c r="AJ56" s="1"/>
      <c r="AK56" s="1"/>
      <c r="AL56" s="1"/>
    </row>
    <row r="57" spans="34:38">
      <c r="AH57" s="1"/>
      <c r="AI57" s="1"/>
      <c r="AJ57" s="1"/>
      <c r="AK57" s="1"/>
      <c r="AL57" s="1"/>
    </row>
    <row r="58" spans="34:38">
      <c r="AH58" s="1"/>
      <c r="AI58" s="1"/>
      <c r="AJ58" s="1"/>
      <c r="AK58" s="1"/>
      <c r="AL58" s="1"/>
    </row>
    <row r="59" spans="34:38">
      <c r="AH59" s="1"/>
      <c r="AI59" s="1"/>
      <c r="AJ59" s="1"/>
      <c r="AK59" s="1"/>
      <c r="AL59" s="1"/>
    </row>
    <row r="60" spans="34:38">
      <c r="AH60" s="1"/>
      <c r="AI60" s="1"/>
      <c r="AJ60" s="1"/>
      <c r="AK60" s="1"/>
      <c r="AL60" s="1"/>
    </row>
    <row r="61" spans="34:38">
      <c r="AH61" s="1"/>
      <c r="AI61" s="1"/>
      <c r="AJ61" s="1"/>
      <c r="AK61" s="1"/>
      <c r="AL61" s="1"/>
    </row>
    <row r="62" spans="34:38">
      <c r="AH62" s="1"/>
      <c r="AI62" s="1"/>
      <c r="AJ62" s="1"/>
      <c r="AK62" s="1"/>
      <c r="AL62" s="1"/>
    </row>
    <row r="63" spans="34:38">
      <c r="AH63" s="1"/>
      <c r="AI63" s="1"/>
      <c r="AJ63" s="1"/>
      <c r="AK63" s="1"/>
      <c r="AL63" s="1"/>
    </row>
    <row r="64" spans="34:38">
      <c r="AH64" s="1"/>
      <c r="AI64" s="1"/>
      <c r="AJ64" s="1"/>
      <c r="AK64" s="1"/>
      <c r="AL64" s="1"/>
    </row>
    <row r="65" spans="34:38">
      <c r="AH65" s="1"/>
      <c r="AI65" s="1"/>
      <c r="AJ65" s="1"/>
      <c r="AK65" s="1"/>
      <c r="AL65" s="1"/>
    </row>
    <row r="66" spans="34:38">
      <c r="AH66" s="1"/>
      <c r="AI66" s="1"/>
      <c r="AJ66" s="1"/>
      <c r="AK66" s="1"/>
      <c r="AL66" s="1"/>
    </row>
    <row r="67" spans="34:38">
      <c r="AH67" s="1"/>
      <c r="AI67" s="1"/>
      <c r="AJ67" s="1"/>
      <c r="AK67" s="1"/>
      <c r="AL67" s="1"/>
    </row>
    <row r="68" spans="34:38">
      <c r="AH68" s="1"/>
      <c r="AI68" s="1"/>
      <c r="AJ68" s="1"/>
      <c r="AK68" s="1"/>
      <c r="AL68" s="1"/>
    </row>
    <row r="69" spans="34:38">
      <c r="AH69" s="1"/>
      <c r="AI69" s="1"/>
      <c r="AJ69" s="1"/>
      <c r="AK69" s="1"/>
      <c r="AL69" s="1"/>
    </row>
    <row r="70" spans="34:38">
      <c r="AH70" s="1"/>
      <c r="AI70" s="1"/>
      <c r="AJ70" s="1"/>
      <c r="AK70" s="1"/>
      <c r="AL70" s="1"/>
    </row>
    <row r="71" spans="34:38">
      <c r="AH71" s="1"/>
      <c r="AI71" s="1"/>
      <c r="AJ71" s="1"/>
      <c r="AK71" s="1"/>
      <c r="AL71" s="1"/>
    </row>
    <row r="72" spans="34:38">
      <c r="AH72" s="1"/>
      <c r="AI72" s="1"/>
      <c r="AJ72" s="1"/>
      <c r="AK72" s="1"/>
      <c r="AL72" s="1"/>
    </row>
    <row r="73" spans="34:38">
      <c r="AH73" s="1"/>
      <c r="AI73" s="1"/>
      <c r="AJ73" s="1"/>
      <c r="AK73" s="1"/>
      <c r="AL73" s="1"/>
    </row>
    <row r="74" spans="34:38">
      <c r="AH74" s="1"/>
      <c r="AI74" s="1"/>
      <c r="AJ74" s="1"/>
      <c r="AK74" s="1"/>
      <c r="AL74" s="1"/>
    </row>
    <row r="75" spans="34:38">
      <c r="AH75" s="1"/>
      <c r="AI75" s="1"/>
      <c r="AJ75" s="1"/>
      <c r="AK75" s="1"/>
      <c r="AL75" s="1"/>
    </row>
    <row r="76" spans="34:38">
      <c r="AH76" s="1"/>
      <c r="AI76" s="1"/>
      <c r="AJ76" s="1"/>
      <c r="AK76" s="1"/>
      <c r="AL76" s="1"/>
    </row>
    <row r="77" spans="34:38">
      <c r="AH77" s="1"/>
      <c r="AI77" s="1"/>
      <c r="AJ77" s="1"/>
      <c r="AK77" s="1"/>
      <c r="AL77" s="1"/>
    </row>
    <row r="78" spans="34:38">
      <c r="AH78" s="1"/>
      <c r="AI78" s="1"/>
      <c r="AJ78" s="1"/>
      <c r="AK78" s="1"/>
      <c r="AL78" s="1"/>
    </row>
    <row r="79" spans="34:38">
      <c r="AH79" s="1"/>
      <c r="AI79" s="1"/>
      <c r="AJ79" s="1"/>
      <c r="AK79" s="1"/>
      <c r="AL79" s="1"/>
    </row>
    <row r="80" spans="34:38">
      <c r="AH80" s="1"/>
      <c r="AI80" s="1"/>
      <c r="AJ80" s="1"/>
      <c r="AK80" s="1"/>
      <c r="AL80" s="1"/>
    </row>
    <row r="81" spans="34:38">
      <c r="AH81" s="1"/>
      <c r="AI81" s="1"/>
      <c r="AJ81" s="1"/>
      <c r="AK81" s="1"/>
      <c r="AL81" s="1"/>
    </row>
    <row r="82" spans="34:38">
      <c r="AH82" s="1"/>
      <c r="AI82" s="1"/>
      <c r="AJ82" s="1"/>
      <c r="AK82" s="1"/>
      <c r="AL82" s="1"/>
    </row>
    <row r="83" spans="34:38">
      <c r="AH83" s="1"/>
      <c r="AI83" s="1"/>
      <c r="AJ83" s="1"/>
      <c r="AK83" s="1"/>
      <c r="AL83" s="1"/>
    </row>
    <row r="84" spans="34:38">
      <c r="AH84" s="1"/>
      <c r="AI84" s="1"/>
      <c r="AJ84" s="1"/>
      <c r="AK84" s="1"/>
      <c r="AL84" s="1"/>
    </row>
    <row r="85" spans="34:38">
      <c r="AH85" s="1"/>
      <c r="AI85" s="1"/>
      <c r="AJ85" s="1"/>
      <c r="AK85" s="1"/>
      <c r="AL85" s="1"/>
    </row>
    <row r="86" spans="34:38">
      <c r="AH86" s="1"/>
      <c r="AI86" s="1"/>
      <c r="AJ86" s="1"/>
      <c r="AK86" s="1"/>
      <c r="AL86" s="1"/>
    </row>
    <row r="87" spans="34:38">
      <c r="AH87" s="1"/>
      <c r="AI87" s="1"/>
      <c r="AJ87" s="1"/>
      <c r="AK87" s="1"/>
      <c r="AL87" s="1"/>
    </row>
    <row r="88" spans="34:38">
      <c r="AH88" s="1"/>
      <c r="AI88" s="1"/>
      <c r="AJ88" s="1"/>
      <c r="AK88" s="1"/>
      <c r="AL88" s="1"/>
    </row>
    <row r="89" spans="34:38">
      <c r="AH89" s="1"/>
      <c r="AI89" s="1"/>
      <c r="AJ89" s="1"/>
      <c r="AK89" s="1"/>
      <c r="AL89" s="1"/>
    </row>
    <row r="90" spans="34:38">
      <c r="AH90" s="1"/>
      <c r="AI90" s="1"/>
      <c r="AJ90" s="1"/>
      <c r="AK90" s="1"/>
      <c r="AL90" s="1"/>
    </row>
    <row r="91" spans="34:38">
      <c r="AH91" s="1"/>
      <c r="AI91" s="1"/>
      <c r="AJ91" s="1"/>
      <c r="AK91" s="1"/>
      <c r="AL91" s="1"/>
    </row>
    <row r="92" spans="34:38">
      <c r="AH92" s="1"/>
      <c r="AI92" s="1"/>
      <c r="AJ92" s="1"/>
      <c r="AK92" s="1"/>
      <c r="AL92" s="1"/>
    </row>
    <row r="93" spans="34:38">
      <c r="AH93" s="1"/>
      <c r="AI93" s="1"/>
      <c r="AJ93" s="1"/>
      <c r="AK93" s="1"/>
      <c r="AL93" s="1"/>
    </row>
    <row r="94" spans="34:38">
      <c r="AH94" s="1"/>
      <c r="AI94" s="1"/>
      <c r="AJ94" s="1"/>
      <c r="AK94" s="1"/>
      <c r="AL94" s="1"/>
    </row>
    <row r="95" spans="34:38">
      <c r="AH95" s="1"/>
      <c r="AI95" s="1"/>
      <c r="AJ95" s="1"/>
      <c r="AK95" s="1"/>
      <c r="AL95" s="1"/>
    </row>
    <row r="96" spans="34:38">
      <c r="AH96" s="1"/>
      <c r="AI96" s="1"/>
      <c r="AJ96" s="1"/>
      <c r="AK96" s="1"/>
      <c r="AL96" s="1"/>
    </row>
    <row r="97" spans="34:38">
      <c r="AH97" s="1"/>
      <c r="AI97" s="1"/>
      <c r="AJ97" s="1"/>
      <c r="AK97" s="1"/>
      <c r="AL97" s="1"/>
    </row>
    <row r="98" spans="34:38">
      <c r="AH98" s="1"/>
      <c r="AI98" s="1"/>
      <c r="AJ98" s="1"/>
      <c r="AK98" s="1"/>
      <c r="AL98" s="1"/>
    </row>
    <row r="99" spans="34:38">
      <c r="AH99" s="1"/>
      <c r="AI99" s="1"/>
      <c r="AJ99" s="1"/>
      <c r="AK99" s="1"/>
      <c r="AL99" s="1"/>
    </row>
    <row r="100" spans="34:38">
      <c r="AH100" s="1"/>
      <c r="AI100" s="1"/>
      <c r="AJ100" s="1"/>
      <c r="AK100" s="1"/>
      <c r="AL100" s="1"/>
    </row>
    <row r="101" spans="34:38">
      <c r="AH101" s="1"/>
      <c r="AI101" s="1"/>
      <c r="AJ101" s="1"/>
      <c r="AK101" s="1"/>
      <c r="AL101" s="1"/>
    </row>
    <row r="102" spans="34:38">
      <c r="AH102" s="1"/>
      <c r="AI102" s="1"/>
      <c r="AJ102" s="1"/>
      <c r="AK102" s="1"/>
      <c r="AL102" s="1"/>
    </row>
    <row r="103" spans="34:38">
      <c r="AH103" s="1"/>
      <c r="AI103" s="1"/>
      <c r="AJ103" s="1"/>
      <c r="AK103" s="1"/>
      <c r="AL103" s="1"/>
    </row>
    <row r="104" spans="34:38">
      <c r="AH104" s="1"/>
      <c r="AI104" s="1"/>
      <c r="AJ104" s="1"/>
      <c r="AK104" s="1"/>
      <c r="AL104" s="1"/>
    </row>
    <row r="105" spans="34:38">
      <c r="AH105" s="1"/>
      <c r="AI105" s="1"/>
      <c r="AJ105" s="1"/>
      <c r="AK105" s="1"/>
      <c r="AL105" s="1"/>
    </row>
    <row r="106" spans="34:38">
      <c r="AH106" s="1"/>
      <c r="AI106" s="1"/>
      <c r="AJ106" s="1"/>
      <c r="AK106" s="1"/>
      <c r="AL106" s="1"/>
    </row>
    <row r="107" spans="34:38">
      <c r="AH107" s="1"/>
      <c r="AI107" s="1"/>
      <c r="AJ107" s="1"/>
      <c r="AK107" s="1"/>
      <c r="AL107" s="1"/>
    </row>
    <row r="108" spans="34:38">
      <c r="AH108" s="1"/>
      <c r="AI108" s="1"/>
      <c r="AJ108" s="1"/>
      <c r="AK108" s="1"/>
      <c r="AL108" s="1"/>
    </row>
    <row r="109" spans="34:38">
      <c r="AH109" s="1"/>
      <c r="AI109" s="1"/>
      <c r="AJ109" s="1"/>
      <c r="AK109" s="1"/>
      <c r="AL109" s="1"/>
    </row>
    <row r="110" spans="34:38">
      <c r="AH110" s="1"/>
      <c r="AI110" s="1"/>
      <c r="AJ110" s="1"/>
      <c r="AK110" s="1"/>
      <c r="AL110" s="1"/>
    </row>
    <row r="111" spans="34:38">
      <c r="AH111" s="1"/>
      <c r="AI111" s="1"/>
      <c r="AJ111" s="1"/>
      <c r="AK111" s="1"/>
      <c r="AL111" s="1"/>
    </row>
    <row r="112" spans="34:38">
      <c r="AH112" s="1"/>
      <c r="AI112" s="1"/>
      <c r="AJ112" s="1"/>
      <c r="AK112" s="1"/>
      <c r="AL112" s="1"/>
    </row>
    <row r="113" spans="34:38">
      <c r="AH113" s="1"/>
      <c r="AI113" s="1"/>
      <c r="AJ113" s="1"/>
      <c r="AK113" s="1"/>
      <c r="AL113" s="1"/>
    </row>
    <row r="114" spans="34:38">
      <c r="AH114" s="1"/>
      <c r="AI114" s="1"/>
      <c r="AJ114" s="1"/>
      <c r="AK114" s="1"/>
      <c r="AL114" s="1"/>
    </row>
    <row r="115" spans="34:38">
      <c r="AH115" s="1"/>
      <c r="AI115" s="1"/>
      <c r="AJ115" s="1"/>
      <c r="AK115" s="1"/>
      <c r="AL115" s="1"/>
    </row>
    <row r="116" spans="34:38">
      <c r="AH116" s="1"/>
      <c r="AI116" s="1"/>
      <c r="AJ116" s="1"/>
      <c r="AK116" s="1"/>
      <c r="AL116" s="1"/>
    </row>
    <row r="117" spans="34:38">
      <c r="AH117" s="1"/>
      <c r="AI117" s="1"/>
      <c r="AJ117" s="1"/>
      <c r="AK117" s="1"/>
      <c r="AL117" s="1"/>
    </row>
    <row r="118" spans="34:38">
      <c r="AH118" s="1"/>
      <c r="AI118" s="1"/>
      <c r="AJ118" s="1"/>
      <c r="AK118" s="1"/>
      <c r="AL118" s="1"/>
    </row>
    <row r="119" spans="34:38">
      <c r="AH119" s="1"/>
      <c r="AI119" s="1"/>
      <c r="AJ119" s="1"/>
      <c r="AK119" s="1"/>
      <c r="AL119" s="1"/>
    </row>
    <row r="120" spans="34:38">
      <c r="AH120" s="1"/>
      <c r="AI120" s="1"/>
      <c r="AJ120" s="1"/>
      <c r="AK120" s="1"/>
      <c r="AL120" s="1"/>
    </row>
    <row r="121" spans="34:38">
      <c r="AH121" s="1"/>
      <c r="AI121" s="1"/>
      <c r="AJ121" s="1"/>
      <c r="AK121" s="1"/>
      <c r="AL121" s="1"/>
    </row>
    <row r="122" spans="34:38">
      <c r="AH122" s="1"/>
      <c r="AI122" s="1"/>
      <c r="AJ122" s="1"/>
      <c r="AK122" s="1"/>
      <c r="AL122" s="1"/>
    </row>
    <row r="123" spans="34:38">
      <c r="AH123" s="1"/>
      <c r="AI123" s="1"/>
      <c r="AJ123" s="1"/>
      <c r="AK123" s="1"/>
      <c r="AL123" s="1"/>
    </row>
    <row r="124" spans="34:38">
      <c r="AH124" s="1"/>
      <c r="AI124" s="1"/>
      <c r="AJ124" s="1"/>
      <c r="AK124" s="1"/>
      <c r="AL124" s="1"/>
    </row>
    <row r="125" spans="34:38">
      <c r="AH125" s="1"/>
      <c r="AI125" s="1"/>
      <c r="AJ125" s="1"/>
      <c r="AK125" s="1"/>
      <c r="AL125" s="1"/>
    </row>
    <row r="126" spans="34:38">
      <c r="AH126" s="1"/>
      <c r="AI126" s="1"/>
      <c r="AJ126" s="1"/>
      <c r="AK126" s="1"/>
      <c r="AL126" s="1"/>
    </row>
    <row r="127" spans="34:38">
      <c r="AH127" s="1"/>
      <c r="AI127" s="1"/>
      <c r="AJ127" s="1"/>
      <c r="AK127" s="1"/>
      <c r="AL127" s="1"/>
    </row>
    <row r="128" spans="34:38">
      <c r="AH128" s="1"/>
      <c r="AI128" s="1"/>
      <c r="AJ128" s="1"/>
      <c r="AK128" s="1"/>
      <c r="AL128" s="1"/>
    </row>
    <row r="129" spans="34:38">
      <c r="AH129" s="1"/>
      <c r="AI129" s="1"/>
      <c r="AJ129" s="1"/>
      <c r="AK129" s="1"/>
      <c r="AL129" s="1"/>
    </row>
    <row r="130" spans="34:38">
      <c r="AH130" s="1"/>
      <c r="AI130" s="1"/>
      <c r="AJ130" s="1"/>
      <c r="AK130" s="1"/>
      <c r="AL130" s="1"/>
    </row>
    <row r="131" spans="34:38">
      <c r="AH131" s="1"/>
      <c r="AI131" s="1"/>
      <c r="AJ131" s="1"/>
      <c r="AK131" s="1"/>
      <c r="AL131" s="1"/>
    </row>
    <row r="132" spans="34:38">
      <c r="AH132" s="1"/>
      <c r="AI132" s="1"/>
      <c r="AJ132" s="1"/>
      <c r="AK132" s="1"/>
      <c r="AL132" s="1"/>
    </row>
    <row r="133" spans="34:38">
      <c r="AH133" s="1"/>
      <c r="AI133" s="1"/>
      <c r="AJ133" s="1"/>
      <c r="AK133" s="1"/>
      <c r="AL133" s="1"/>
    </row>
    <row r="134" spans="34:38">
      <c r="AH134" s="1"/>
      <c r="AI134" s="1"/>
      <c r="AJ134" s="1"/>
      <c r="AK134" s="1"/>
      <c r="AL134" s="1"/>
    </row>
    <row r="135" spans="34:38">
      <c r="AH135" s="1"/>
      <c r="AI135" s="1"/>
      <c r="AJ135" s="1"/>
      <c r="AK135" s="1"/>
      <c r="AL135" s="1"/>
    </row>
    <row r="136" spans="34:38">
      <c r="AH136" s="1"/>
      <c r="AI136" s="1"/>
      <c r="AJ136" s="1"/>
      <c r="AK136" s="1"/>
      <c r="AL136" s="1"/>
    </row>
    <row r="137" spans="34:38">
      <c r="AH137" s="1"/>
      <c r="AI137" s="1"/>
      <c r="AJ137" s="1"/>
      <c r="AK137" s="1"/>
      <c r="AL137" s="1"/>
    </row>
    <row r="138" spans="34:38">
      <c r="AH138" s="1"/>
      <c r="AI138" s="1"/>
      <c r="AJ138" s="1"/>
      <c r="AK138" s="1"/>
      <c r="AL138" s="1"/>
    </row>
    <row r="139" spans="34:38">
      <c r="AH139" s="1"/>
      <c r="AI139" s="1"/>
      <c r="AJ139" s="1"/>
      <c r="AK139" s="1"/>
      <c r="AL139" s="1"/>
    </row>
    <row r="140" spans="34:38">
      <c r="AH140" s="1"/>
      <c r="AI140" s="1"/>
      <c r="AJ140" s="1"/>
      <c r="AK140" s="1"/>
      <c r="AL140" s="1"/>
    </row>
    <row r="141" spans="34:38">
      <c r="AH141" s="1"/>
      <c r="AI141" s="1"/>
      <c r="AJ141" s="1"/>
      <c r="AK141" s="1"/>
      <c r="AL141" s="1"/>
    </row>
    <row r="142" spans="34:38">
      <c r="AH142" s="1"/>
      <c r="AI142" s="1"/>
      <c r="AJ142" s="1"/>
      <c r="AK142" s="1"/>
      <c r="AL142" s="1"/>
    </row>
    <row r="143" spans="34:38">
      <c r="AH143" s="1"/>
      <c r="AI143" s="1"/>
      <c r="AJ143" s="1"/>
      <c r="AK143" s="1"/>
      <c r="AL143" s="1"/>
    </row>
    <row r="144" spans="34:38">
      <c r="AH144" s="1"/>
      <c r="AI144" s="1"/>
      <c r="AJ144" s="1"/>
      <c r="AK144" s="1"/>
      <c r="AL144" s="1"/>
    </row>
    <row r="145" spans="34:38">
      <c r="AH145" s="1"/>
      <c r="AI145" s="1"/>
      <c r="AJ145" s="1"/>
      <c r="AK145" s="1"/>
      <c r="AL145" s="1"/>
    </row>
    <row r="146" spans="34:38">
      <c r="AH146" s="1"/>
      <c r="AI146" s="1"/>
      <c r="AJ146" s="1"/>
      <c r="AK146" s="1"/>
      <c r="AL146" s="1"/>
    </row>
    <row r="147" spans="34:38">
      <c r="AH147" s="1"/>
      <c r="AI147" s="1"/>
      <c r="AJ147" s="1"/>
      <c r="AK147" s="1"/>
      <c r="AL147" s="1"/>
    </row>
    <row r="148" spans="34:38">
      <c r="AH148" s="1"/>
      <c r="AI148" s="1"/>
      <c r="AJ148" s="1"/>
      <c r="AK148" s="1"/>
      <c r="AL148" s="1"/>
    </row>
    <row r="149" spans="34:38">
      <c r="AH149" s="1"/>
      <c r="AI149" s="1"/>
      <c r="AJ149" s="1"/>
      <c r="AK149" s="1"/>
      <c r="AL149" s="1"/>
    </row>
    <row r="150" spans="34:38">
      <c r="AH150" s="1"/>
      <c r="AI150" s="1"/>
      <c r="AJ150" s="1"/>
      <c r="AK150" s="1"/>
      <c r="AL150" s="1"/>
    </row>
    <row r="151" spans="34:38">
      <c r="AH151" s="1"/>
      <c r="AI151" s="1"/>
      <c r="AJ151" s="1"/>
      <c r="AK151" s="1"/>
      <c r="AL151" s="1"/>
    </row>
    <row r="152" spans="34:38">
      <c r="AH152" s="1"/>
      <c r="AI152" s="1"/>
      <c r="AJ152" s="1"/>
      <c r="AK152" s="1"/>
      <c r="AL152" s="1"/>
    </row>
    <row r="153" spans="34:38">
      <c r="AH153" s="1"/>
      <c r="AI153" s="1"/>
      <c r="AJ153" s="1"/>
      <c r="AK153" s="1"/>
      <c r="AL153" s="1"/>
    </row>
    <row r="154" spans="34:38">
      <c r="AH154" s="1"/>
      <c r="AI154" s="1"/>
      <c r="AJ154" s="1"/>
      <c r="AK154" s="1"/>
      <c r="AL154" s="1"/>
    </row>
    <row r="155" spans="34:38">
      <c r="AH155" s="1"/>
      <c r="AI155" s="1"/>
      <c r="AJ155" s="1"/>
      <c r="AK155" s="1"/>
      <c r="AL155" s="1"/>
    </row>
    <row r="156" spans="34:38">
      <c r="AH156" s="1"/>
      <c r="AI156" s="1"/>
      <c r="AJ156" s="1"/>
      <c r="AK156" s="1"/>
      <c r="AL156" s="1"/>
    </row>
    <row r="157" spans="34:38">
      <c r="AH157" s="1"/>
      <c r="AI157" s="1"/>
      <c r="AJ157" s="1"/>
      <c r="AK157" s="1"/>
      <c r="AL157" s="1"/>
    </row>
    <row r="158" spans="34:38">
      <c r="AH158" s="1"/>
      <c r="AI158" s="1"/>
      <c r="AJ158" s="1"/>
      <c r="AK158" s="1"/>
      <c r="AL158" s="1"/>
    </row>
    <row r="159" spans="34:38">
      <c r="AH159" s="1"/>
      <c r="AI159" s="1"/>
      <c r="AJ159" s="1"/>
      <c r="AK159" s="1"/>
      <c r="AL159" s="1"/>
    </row>
    <row r="160" spans="34:38">
      <c r="AH160" s="1"/>
      <c r="AI160" s="1"/>
      <c r="AJ160" s="1"/>
      <c r="AK160" s="1"/>
      <c r="AL160" s="1"/>
    </row>
    <row r="161" spans="34:42">
      <c r="AH161" s="1"/>
      <c r="AI161" s="1"/>
      <c r="AJ161" s="1"/>
      <c r="AK161" s="1"/>
      <c r="AL161" s="1"/>
    </row>
    <row r="162" spans="34:42">
      <c r="AH162" s="1"/>
      <c r="AI162" s="1"/>
      <c r="AJ162" s="1"/>
      <c r="AK162" s="1"/>
      <c r="AL162" s="1"/>
    </row>
    <row r="163" spans="34:42">
      <c r="AH163" s="1"/>
      <c r="AI163" s="1"/>
      <c r="AJ163" s="1"/>
      <c r="AK163" s="1"/>
      <c r="AL163" s="1"/>
    </row>
    <row r="164" spans="34:42">
      <c r="AH164" s="1"/>
      <c r="AI164" s="1"/>
      <c r="AJ164" s="1"/>
      <c r="AK164" s="1"/>
      <c r="AL164" s="1"/>
    </row>
    <row r="165" spans="34:42">
      <c r="AH165" s="1"/>
      <c r="AI165" s="1"/>
      <c r="AJ165" s="1"/>
      <c r="AK165" s="1"/>
      <c r="AL165" s="1"/>
      <c r="AM165" s="1"/>
      <c r="AN165" s="1"/>
      <c r="AO165" s="1"/>
    </row>
    <row r="166" spans="34:42">
      <c r="AH166" s="1"/>
      <c r="AI166" s="1"/>
      <c r="AJ166" s="1"/>
      <c r="AK166" s="1"/>
      <c r="AL166" s="1"/>
      <c r="AM166" s="1"/>
      <c r="AN166" s="1"/>
      <c r="AO166" s="1"/>
    </row>
    <row r="167" spans="34:42">
      <c r="AH167" s="1"/>
      <c r="AI167" s="1"/>
      <c r="AJ167" s="1"/>
      <c r="AK167" s="1"/>
      <c r="AL167" s="1"/>
      <c r="AM167" s="1"/>
      <c r="AN167" s="1"/>
      <c r="AO167" s="1"/>
    </row>
    <row r="168" spans="34:42">
      <c r="AH168" s="1"/>
      <c r="AI168" s="1"/>
      <c r="AJ168" s="1"/>
      <c r="AK168" s="1"/>
      <c r="AL168" s="1"/>
      <c r="AM168" s="1"/>
      <c r="AN168" s="1"/>
      <c r="AO168" s="1"/>
    </row>
    <row r="169" spans="34:42">
      <c r="AH169" s="1"/>
      <c r="AI169" s="1"/>
      <c r="AJ169" s="1"/>
      <c r="AK169" s="1"/>
      <c r="AL169" s="1"/>
      <c r="AM169" s="1"/>
      <c r="AN169" s="1"/>
      <c r="AO169" s="1"/>
    </row>
    <row r="170" spans="34:42">
      <c r="AH170" s="1"/>
      <c r="AI170" s="1"/>
      <c r="AJ170" s="1"/>
      <c r="AK170" s="1"/>
      <c r="AL170" s="1"/>
      <c r="AM170" s="1"/>
      <c r="AN170" s="1"/>
      <c r="AO170" s="1"/>
    </row>
    <row r="171" spans="34:42">
      <c r="AH171" s="1"/>
      <c r="AI171" s="1"/>
      <c r="AJ171" s="1"/>
      <c r="AK171" s="1"/>
      <c r="AL171" s="1"/>
      <c r="AM171" s="1"/>
      <c r="AN171" s="1"/>
      <c r="AO171" s="1"/>
    </row>
    <row r="172" spans="34:42">
      <c r="AH172" s="1"/>
      <c r="AI172" s="1"/>
      <c r="AJ172" s="1"/>
      <c r="AK172" s="1"/>
      <c r="AL172" s="1"/>
      <c r="AM172" s="1"/>
      <c r="AN172" s="1"/>
      <c r="AO172" s="1"/>
    </row>
    <row r="173" spans="34:42">
      <c r="AH173" s="1"/>
      <c r="AI173" s="1"/>
      <c r="AJ173" s="1"/>
      <c r="AK173" s="1"/>
      <c r="AL173" s="1"/>
      <c r="AM173" s="1"/>
      <c r="AN173" s="1"/>
      <c r="AO173" s="1"/>
    </row>
    <row r="174" spans="34:42">
      <c r="AH174" s="1"/>
      <c r="AI174" s="1"/>
      <c r="AJ174" s="1"/>
      <c r="AK174" s="1"/>
      <c r="AL174" s="1"/>
      <c r="AM174" s="1"/>
      <c r="AN174" s="1"/>
      <c r="AO174" s="1"/>
      <c r="AP174" s="14"/>
    </row>
    <row r="175" spans="34:42">
      <c r="AH175" s="1"/>
      <c r="AI175" s="1"/>
      <c r="AJ175" s="1"/>
      <c r="AK175" s="1"/>
      <c r="AL175" s="1"/>
      <c r="AM175" s="1"/>
      <c r="AN175" s="1"/>
      <c r="AO175" s="1"/>
      <c r="AP175" s="14"/>
    </row>
    <row r="176" spans="34:42">
      <c r="AH176" s="1"/>
      <c r="AI176" s="1"/>
      <c r="AJ176" s="1"/>
      <c r="AK176" s="1"/>
      <c r="AL176" s="1"/>
      <c r="AM176" s="1"/>
      <c r="AN176" s="1"/>
      <c r="AO176" s="1"/>
      <c r="AP176" s="14"/>
    </row>
    <row r="177" spans="34:42">
      <c r="AH177" s="1"/>
      <c r="AI177" s="1"/>
      <c r="AJ177" s="1"/>
      <c r="AK177" s="1"/>
      <c r="AL177" s="1"/>
      <c r="AM177" s="1"/>
      <c r="AN177" s="1"/>
      <c r="AO177" s="1"/>
      <c r="AP177" s="14"/>
    </row>
    <row r="178" spans="34:42">
      <c r="AH178" s="1"/>
      <c r="AI178" s="1"/>
      <c r="AJ178" s="1"/>
      <c r="AK178" s="1"/>
      <c r="AL178" s="1"/>
      <c r="AM178" s="1"/>
      <c r="AN178" s="1"/>
      <c r="AO178" s="1"/>
      <c r="AP178" s="14"/>
    </row>
    <row r="179" spans="34:42">
      <c r="AH179" s="1"/>
      <c r="AI179" s="1"/>
      <c r="AJ179" s="1"/>
      <c r="AK179" s="1"/>
      <c r="AL179" s="1"/>
      <c r="AM179" s="1"/>
      <c r="AN179" s="1"/>
      <c r="AO179" s="1"/>
      <c r="AP179" s="14"/>
    </row>
    <row r="180" spans="34:42">
      <c r="AH180" s="1"/>
      <c r="AI180" s="1"/>
      <c r="AJ180" s="1"/>
      <c r="AK180" s="1"/>
      <c r="AL180" s="1"/>
      <c r="AM180" s="1"/>
      <c r="AN180" s="1"/>
      <c r="AO180" s="1"/>
      <c r="AP180" s="14"/>
    </row>
    <row r="181" spans="34:42">
      <c r="AH181" s="1"/>
      <c r="AI181" s="1"/>
      <c r="AJ181" s="1"/>
      <c r="AK181" s="1"/>
      <c r="AL181" s="1"/>
      <c r="AM181" s="1"/>
      <c r="AN181" s="1"/>
      <c r="AO181" s="1"/>
      <c r="AP181" s="14"/>
    </row>
    <row r="182" spans="34:42">
      <c r="AH182" s="1"/>
      <c r="AI182" s="1"/>
      <c r="AJ182" s="1"/>
      <c r="AK182" s="1"/>
      <c r="AL182" s="1"/>
      <c r="AM182" s="1"/>
      <c r="AN182" s="1"/>
      <c r="AO182" s="1"/>
      <c r="AP182" s="14"/>
    </row>
    <row r="183" spans="34:42">
      <c r="AH183" s="1"/>
      <c r="AI183" s="1"/>
      <c r="AJ183" s="1"/>
      <c r="AK183" s="1"/>
      <c r="AL183" s="1"/>
      <c r="AM183" s="1"/>
      <c r="AN183" s="1"/>
      <c r="AO183" s="1"/>
      <c r="AP183" s="14"/>
    </row>
    <row r="184" spans="34:42">
      <c r="AH184" s="1"/>
      <c r="AI184" s="1"/>
      <c r="AJ184" s="1"/>
      <c r="AK184" s="1"/>
      <c r="AL184" s="1"/>
      <c r="AM184" s="1"/>
      <c r="AN184" s="1"/>
      <c r="AO184" s="1"/>
      <c r="AP184" s="14"/>
    </row>
    <row r="185" spans="34:42">
      <c r="AH185" s="1"/>
      <c r="AI185" s="1"/>
      <c r="AJ185" s="1"/>
      <c r="AK185" s="1"/>
      <c r="AL185" s="1"/>
      <c r="AM185" s="1"/>
      <c r="AN185" s="1"/>
      <c r="AO185" s="1"/>
      <c r="AP185" s="14"/>
    </row>
    <row r="186" spans="34:42">
      <c r="AH186" s="1"/>
      <c r="AI186" s="1"/>
      <c r="AJ186" s="1"/>
      <c r="AK186" s="1"/>
      <c r="AL186" s="1"/>
      <c r="AM186" s="1"/>
      <c r="AN186" s="1"/>
      <c r="AO186" s="1"/>
      <c r="AP186" s="14"/>
    </row>
    <row r="187" spans="34:42">
      <c r="AH187" s="1"/>
      <c r="AI187" s="1"/>
      <c r="AJ187" s="1"/>
      <c r="AK187" s="1"/>
      <c r="AL187" s="1"/>
      <c r="AM187" s="1"/>
      <c r="AN187" s="1"/>
      <c r="AO187" s="1"/>
      <c r="AP187" s="14"/>
    </row>
    <row r="188" spans="34:42">
      <c r="AH188" s="1"/>
      <c r="AI188" s="1"/>
      <c r="AJ188" s="1"/>
      <c r="AK188" s="1"/>
      <c r="AL188" s="1"/>
      <c r="AM188" s="1"/>
      <c r="AN188" s="1"/>
      <c r="AO188" s="1"/>
      <c r="AP188" s="14"/>
    </row>
    <row r="189" spans="34:42">
      <c r="AH189" s="1"/>
      <c r="AI189" s="1"/>
      <c r="AJ189" s="1"/>
      <c r="AK189" s="1"/>
      <c r="AL189" s="1"/>
      <c r="AM189" s="1"/>
      <c r="AN189" s="1"/>
      <c r="AO189" s="1"/>
      <c r="AP189" s="14"/>
    </row>
    <row r="190" spans="34:42">
      <c r="AH190" s="1"/>
      <c r="AI190" s="1"/>
      <c r="AJ190" s="1"/>
      <c r="AK190" s="1"/>
      <c r="AL190" s="1"/>
      <c r="AM190" s="1"/>
      <c r="AN190" s="1"/>
      <c r="AO190" s="1"/>
      <c r="AP190" s="14"/>
    </row>
    <row r="191" spans="34:42">
      <c r="AH191" s="1"/>
      <c r="AI191" s="1"/>
      <c r="AJ191" s="1"/>
      <c r="AK191" s="1"/>
      <c r="AL191" s="1"/>
      <c r="AM191" s="1"/>
      <c r="AN191" s="1"/>
      <c r="AO191" s="1"/>
      <c r="AP191" s="14"/>
    </row>
    <row r="192" spans="34:42">
      <c r="AH192" s="1"/>
      <c r="AI192" s="1"/>
      <c r="AJ192" s="1"/>
      <c r="AK192" s="1"/>
      <c r="AL192" s="1"/>
      <c r="AM192" s="1"/>
      <c r="AN192" s="1"/>
      <c r="AO192" s="1"/>
      <c r="AP192" s="14"/>
    </row>
    <row r="193" spans="34:42">
      <c r="AH193" s="1"/>
      <c r="AI193" s="1"/>
      <c r="AJ193" s="1"/>
      <c r="AK193" s="1"/>
      <c r="AL193" s="1"/>
      <c r="AM193" s="1"/>
      <c r="AN193" s="1"/>
      <c r="AO193" s="1"/>
      <c r="AP193" s="14"/>
    </row>
    <row r="194" spans="34:42">
      <c r="AH194" s="1"/>
      <c r="AI194" s="1"/>
      <c r="AJ194" s="1"/>
      <c r="AK194" s="1"/>
      <c r="AL194" s="1"/>
      <c r="AM194" s="1"/>
      <c r="AN194" s="1"/>
      <c r="AO194" s="1"/>
      <c r="AP194" s="14"/>
    </row>
    <row r="195" spans="34:42">
      <c r="AH195" s="1"/>
      <c r="AI195" s="1"/>
      <c r="AJ195" s="1"/>
      <c r="AK195" s="1"/>
      <c r="AL195" s="1"/>
      <c r="AM195" s="1"/>
      <c r="AN195" s="1"/>
      <c r="AO195" s="1"/>
      <c r="AP195" s="14"/>
    </row>
    <row r="196" spans="34:42">
      <c r="AH196" s="1"/>
      <c r="AI196" s="1"/>
      <c r="AJ196" s="1"/>
      <c r="AK196" s="1"/>
      <c r="AL196" s="1"/>
      <c r="AM196" s="1"/>
      <c r="AN196" s="1"/>
      <c r="AO196" s="1"/>
      <c r="AP196" s="14"/>
    </row>
    <row r="197" spans="34:42">
      <c r="AH197" s="1"/>
      <c r="AI197" s="1"/>
      <c r="AJ197" s="1"/>
      <c r="AK197" s="1"/>
      <c r="AL197" s="1"/>
      <c r="AM197" s="1"/>
      <c r="AN197" s="1"/>
      <c r="AO197" s="1"/>
      <c r="AP197" s="14"/>
    </row>
    <row r="198" spans="34:42">
      <c r="AH198" s="1"/>
      <c r="AI198" s="1"/>
      <c r="AJ198" s="1"/>
      <c r="AK198" s="1"/>
      <c r="AL198" s="1"/>
      <c r="AM198" s="1"/>
      <c r="AN198" s="1"/>
      <c r="AO198" s="1"/>
      <c r="AP198" s="14"/>
    </row>
    <row r="199" spans="34:42">
      <c r="AH199" s="1"/>
      <c r="AI199" s="1"/>
      <c r="AJ199" s="1"/>
      <c r="AK199" s="1"/>
      <c r="AL199" s="1"/>
      <c r="AM199" s="1"/>
      <c r="AN199" s="1"/>
      <c r="AO199" s="1"/>
      <c r="AP199" s="14"/>
    </row>
    <row r="200" spans="34:42">
      <c r="AH200" s="1"/>
      <c r="AI200" s="1"/>
      <c r="AJ200" s="1"/>
      <c r="AK200" s="1"/>
      <c r="AL200" s="1"/>
      <c r="AM200" s="1"/>
      <c r="AN200" s="1"/>
      <c r="AO200" s="1"/>
      <c r="AP200" s="14"/>
    </row>
    <row r="201" spans="34:42">
      <c r="AH201" s="1"/>
      <c r="AI201" s="1"/>
      <c r="AJ201" s="1"/>
      <c r="AK201" s="1"/>
      <c r="AL201" s="1"/>
      <c r="AM201" s="1"/>
      <c r="AN201" s="1"/>
      <c r="AO201" s="1"/>
      <c r="AP201" s="14"/>
    </row>
    <row r="202" spans="34:42">
      <c r="AH202" s="1"/>
      <c r="AI202" s="1"/>
      <c r="AJ202" s="1"/>
      <c r="AK202" s="1"/>
      <c r="AL202" s="1"/>
      <c r="AM202" s="1"/>
      <c r="AN202" s="1"/>
      <c r="AO202" s="1"/>
      <c r="AP202" s="14"/>
    </row>
    <row r="203" spans="34:42">
      <c r="AH203" s="1"/>
      <c r="AI203" s="1"/>
      <c r="AJ203" s="1"/>
      <c r="AK203" s="1"/>
      <c r="AL203" s="1"/>
      <c r="AM203" s="1"/>
      <c r="AN203" s="1"/>
      <c r="AO203" s="1"/>
      <c r="AP203" s="14"/>
    </row>
    <row r="204" spans="34:42">
      <c r="AH204" s="1"/>
      <c r="AI204" s="1"/>
      <c r="AJ204" s="1"/>
      <c r="AK204" s="1"/>
      <c r="AL204" s="1"/>
      <c r="AM204" s="1"/>
      <c r="AN204" s="1"/>
      <c r="AO204" s="1"/>
      <c r="AP204" s="14"/>
    </row>
    <row r="205" spans="34:42">
      <c r="AH205" s="1"/>
      <c r="AI205" s="1"/>
      <c r="AJ205" s="1"/>
      <c r="AK205" s="1"/>
      <c r="AL205" s="1"/>
      <c r="AM205" s="1"/>
      <c r="AN205" s="1"/>
      <c r="AO205" s="1"/>
      <c r="AP205" s="14"/>
    </row>
    <row r="206" spans="34:42">
      <c r="AH206" s="1"/>
      <c r="AI206" s="1"/>
      <c r="AJ206" s="1"/>
      <c r="AK206" s="1"/>
      <c r="AL206" s="1"/>
      <c r="AM206" s="1"/>
      <c r="AN206" s="1"/>
      <c r="AO206" s="1"/>
      <c r="AP206" s="14"/>
    </row>
    <row r="207" spans="34:42">
      <c r="AH207" s="1"/>
      <c r="AI207" s="1"/>
      <c r="AJ207" s="1"/>
      <c r="AK207" s="1"/>
      <c r="AL207" s="1"/>
      <c r="AM207" s="1"/>
      <c r="AN207" s="1"/>
      <c r="AO207" s="1"/>
      <c r="AP207" s="14"/>
    </row>
    <row r="208" spans="34:42">
      <c r="AH208" s="1"/>
      <c r="AI208" s="1"/>
      <c r="AJ208" s="1"/>
      <c r="AK208" s="1"/>
      <c r="AL208" s="1"/>
      <c r="AM208" s="1"/>
      <c r="AN208" s="1"/>
      <c r="AO208" s="1"/>
      <c r="AP208" s="14"/>
    </row>
    <row r="209" spans="34:42">
      <c r="AH209" s="1"/>
      <c r="AI209" s="1"/>
      <c r="AJ209" s="1"/>
      <c r="AK209" s="1"/>
      <c r="AL209" s="1"/>
      <c r="AM209" s="1"/>
      <c r="AN209" s="1"/>
      <c r="AO209" s="1"/>
      <c r="AP209" s="14"/>
    </row>
    <row r="210" spans="34:42">
      <c r="AH210" s="14"/>
      <c r="AI210" s="14"/>
      <c r="AJ210" s="14"/>
      <c r="AK210" s="14"/>
      <c r="AL210" s="14"/>
      <c r="AM210" s="14"/>
      <c r="AN210" s="14"/>
      <c r="AO210" s="14"/>
      <c r="AP210" s="14"/>
    </row>
    <row r="211" spans="34:42">
      <c r="AH211" s="14"/>
      <c r="AI211" s="14"/>
      <c r="AJ211" s="14"/>
      <c r="AK211" s="14"/>
      <c r="AL211" s="14"/>
      <c r="AM211" s="14"/>
      <c r="AN211" s="14"/>
      <c r="AO211" s="14"/>
      <c r="AP211" s="14"/>
    </row>
    <row r="212" spans="34:42">
      <c r="AH212" s="14"/>
      <c r="AI212" s="14"/>
      <c r="AJ212" s="14"/>
      <c r="AK212" s="14"/>
      <c r="AL212" s="14"/>
      <c r="AM212" s="14"/>
      <c r="AN212" s="14"/>
      <c r="AO212" s="14"/>
      <c r="AP212" s="14"/>
    </row>
    <row r="213" spans="34:42">
      <c r="AH213" s="14"/>
      <c r="AI213" s="14"/>
      <c r="AJ213" s="14"/>
      <c r="AK213" s="14"/>
      <c r="AL213" s="14"/>
      <c r="AM213" s="14"/>
      <c r="AN213" s="14"/>
      <c r="AO213" s="14"/>
      <c r="AP213" s="14"/>
    </row>
    <row r="214" spans="34:42">
      <c r="AH214" s="14"/>
      <c r="AI214" s="14"/>
      <c r="AJ214" s="14"/>
      <c r="AK214" s="14"/>
      <c r="AL214" s="14"/>
      <c r="AM214" s="14"/>
      <c r="AN214" s="14"/>
      <c r="AO214" s="14"/>
      <c r="AP214" s="14"/>
    </row>
    <row r="215" spans="34:42">
      <c r="AH215" s="14"/>
      <c r="AI215" s="14"/>
      <c r="AJ215" s="14"/>
      <c r="AK215" s="14"/>
      <c r="AL215" s="14"/>
      <c r="AM215" s="14"/>
      <c r="AN215" s="14"/>
      <c r="AO215" s="14"/>
      <c r="AP215" s="14"/>
    </row>
    <row r="216" spans="34:42">
      <c r="AH216" s="14"/>
      <c r="AI216" s="14"/>
      <c r="AJ216" s="14"/>
      <c r="AK216" s="14"/>
      <c r="AL216" s="14"/>
      <c r="AM216" s="14"/>
      <c r="AN216" s="14"/>
      <c r="AO216" s="14"/>
      <c r="AP216" s="14"/>
    </row>
    <row r="217" spans="34:42">
      <c r="AH217" s="14"/>
      <c r="AI217" s="14"/>
      <c r="AJ217" s="14"/>
      <c r="AK217" s="14"/>
      <c r="AL217" s="14"/>
      <c r="AM217" s="14"/>
      <c r="AN217" s="14"/>
      <c r="AO217" s="14"/>
      <c r="AP217" s="14"/>
    </row>
    <row r="218" spans="34:42">
      <c r="AH218" s="14"/>
      <c r="AI218" s="14"/>
      <c r="AJ218" s="14"/>
      <c r="AK218" s="14"/>
      <c r="AL218" s="14"/>
      <c r="AM218" s="14"/>
      <c r="AN218" s="14"/>
      <c r="AO218" s="14"/>
      <c r="AP218" s="14"/>
    </row>
    <row r="219" spans="34:42">
      <c r="AH219" s="14"/>
      <c r="AI219" s="14"/>
      <c r="AJ219" s="14"/>
      <c r="AK219" s="14"/>
      <c r="AL219" s="14"/>
      <c r="AM219" s="14"/>
      <c r="AN219" s="14"/>
      <c r="AO219" s="14"/>
      <c r="AP219" s="14"/>
    </row>
    <row r="220" spans="34:42">
      <c r="AH220" s="14"/>
      <c r="AI220" s="14"/>
      <c r="AJ220" s="14"/>
      <c r="AK220" s="14"/>
      <c r="AL220" s="14"/>
      <c r="AM220" s="14"/>
      <c r="AN220" s="14"/>
      <c r="AO220" s="14"/>
      <c r="AP220" s="14"/>
    </row>
    <row r="221" spans="34:42">
      <c r="AH221" s="14"/>
      <c r="AI221" s="14"/>
      <c r="AJ221" s="14"/>
      <c r="AK221" s="14"/>
      <c r="AL221" s="14"/>
      <c r="AM221" s="14"/>
      <c r="AN221" s="14"/>
      <c r="AO221" s="14"/>
      <c r="AP221" s="14"/>
    </row>
    <row r="222" spans="34:42">
      <c r="AH222" s="14"/>
      <c r="AI222" s="14"/>
      <c r="AJ222" s="14"/>
      <c r="AK222" s="14"/>
      <c r="AL222" s="14"/>
      <c r="AM222" s="14"/>
      <c r="AN222" s="14"/>
      <c r="AO222" s="14"/>
      <c r="AP222" s="14"/>
    </row>
    <row r="223" spans="34:42">
      <c r="AH223" s="14"/>
      <c r="AI223" s="14"/>
      <c r="AJ223" s="14"/>
      <c r="AK223" s="14"/>
      <c r="AL223" s="14"/>
      <c r="AM223" s="14"/>
      <c r="AN223" s="14"/>
      <c r="AO223" s="14"/>
      <c r="AP223" s="14"/>
    </row>
    <row r="224" spans="34:42">
      <c r="AH224" s="14"/>
      <c r="AI224" s="14"/>
      <c r="AJ224" s="14"/>
      <c r="AK224" s="14"/>
      <c r="AL224" s="14"/>
      <c r="AM224" s="14"/>
      <c r="AN224" s="14"/>
      <c r="AO224" s="14"/>
      <c r="AP224" s="14"/>
    </row>
    <row r="225" spans="34:42">
      <c r="AH225" s="14"/>
      <c r="AI225" s="14"/>
      <c r="AJ225" s="14"/>
      <c r="AK225" s="14"/>
      <c r="AL225" s="14"/>
      <c r="AM225" s="14"/>
      <c r="AN225" s="14"/>
      <c r="AO225" s="14"/>
      <c r="AP225" s="14"/>
    </row>
    <row r="226" spans="34:42">
      <c r="AH226" s="14"/>
      <c r="AI226" s="14"/>
      <c r="AJ226" s="14"/>
      <c r="AK226" s="14"/>
      <c r="AL226" s="14"/>
      <c r="AM226" s="14"/>
      <c r="AN226" s="14"/>
      <c r="AO226" s="14"/>
      <c r="AP226" s="14"/>
    </row>
    <row r="227" spans="34:42">
      <c r="AH227" s="14"/>
      <c r="AI227" s="14"/>
      <c r="AJ227" s="14"/>
      <c r="AK227" s="14"/>
      <c r="AL227" s="14"/>
      <c r="AM227" s="14"/>
      <c r="AN227" s="14"/>
      <c r="AO227" s="14"/>
      <c r="AP227" s="14"/>
    </row>
    <row r="228" spans="34:42">
      <c r="AH228" s="14"/>
      <c r="AI228" s="14"/>
      <c r="AJ228" s="14"/>
      <c r="AK228" s="14"/>
      <c r="AL228" s="14"/>
      <c r="AM228" s="14"/>
      <c r="AN228" s="14"/>
      <c r="AO228" s="14"/>
      <c r="AP228" s="14"/>
    </row>
    <row r="229" spans="34:42">
      <c r="AH229" s="14"/>
      <c r="AI229" s="14"/>
      <c r="AJ229" s="14"/>
      <c r="AK229" s="14"/>
      <c r="AL229" s="14"/>
      <c r="AM229" s="14"/>
      <c r="AN229" s="14"/>
      <c r="AO229" s="14"/>
      <c r="AP229" s="14"/>
    </row>
    <row r="230" spans="34:42">
      <c r="AH230" s="14"/>
      <c r="AI230" s="14"/>
      <c r="AJ230" s="14"/>
      <c r="AK230" s="14"/>
      <c r="AL230" s="14"/>
      <c r="AM230" s="14"/>
      <c r="AN230" s="14"/>
      <c r="AO230" s="14"/>
      <c r="AP230" s="14"/>
    </row>
    <row r="231" spans="34:42">
      <c r="AH231" s="14"/>
      <c r="AI231" s="14"/>
      <c r="AJ231" s="14"/>
      <c r="AK231" s="14"/>
      <c r="AL231" s="14"/>
      <c r="AM231" s="14"/>
      <c r="AN231" s="14"/>
      <c r="AO231" s="14"/>
      <c r="AP231" s="14"/>
    </row>
    <row r="232" spans="34:42">
      <c r="AH232" s="14"/>
      <c r="AI232" s="14"/>
      <c r="AJ232" s="14"/>
      <c r="AK232" s="14"/>
      <c r="AL232" s="14"/>
      <c r="AM232" s="14"/>
      <c r="AN232" s="14"/>
      <c r="AO232" s="14"/>
      <c r="AP232" s="14"/>
    </row>
    <row r="233" spans="34:42">
      <c r="AH233" s="14"/>
      <c r="AI233" s="14"/>
      <c r="AJ233" s="14"/>
      <c r="AK233" s="14"/>
      <c r="AL233" s="14"/>
      <c r="AM233" s="14"/>
      <c r="AN233" s="14"/>
      <c r="AO233" s="14"/>
      <c r="AP233" s="14"/>
    </row>
    <row r="234" spans="34:42">
      <c r="AH234" s="14"/>
      <c r="AI234" s="14"/>
      <c r="AJ234" s="14"/>
      <c r="AK234" s="14"/>
      <c r="AL234" s="14"/>
      <c r="AM234" s="14"/>
      <c r="AN234" s="14"/>
      <c r="AO234" s="14"/>
      <c r="AP234" s="14"/>
    </row>
    <row r="235" spans="34:42">
      <c r="AH235" s="14"/>
      <c r="AI235" s="14"/>
      <c r="AJ235" s="14"/>
      <c r="AK235" s="14"/>
      <c r="AL235" s="14"/>
      <c r="AM235" s="14"/>
      <c r="AN235" s="14"/>
      <c r="AO235" s="14"/>
      <c r="AP235" s="14"/>
    </row>
    <row r="236" spans="34:42">
      <c r="AH236" s="14"/>
      <c r="AI236" s="14"/>
      <c r="AJ236" s="14"/>
      <c r="AK236" s="14"/>
      <c r="AL236" s="14"/>
      <c r="AM236" s="14"/>
      <c r="AN236" s="14"/>
      <c r="AO236" s="14"/>
      <c r="AP236" s="14"/>
    </row>
    <row r="237" spans="34:42">
      <c r="AH237" s="14"/>
      <c r="AI237" s="14"/>
      <c r="AJ237" s="14"/>
      <c r="AK237" s="14"/>
      <c r="AL237" s="14"/>
      <c r="AM237" s="14"/>
      <c r="AN237" s="14"/>
      <c r="AO237" s="14"/>
      <c r="AP237" s="14"/>
    </row>
    <row r="238" spans="34:42">
      <c r="AH238" s="14"/>
      <c r="AI238" s="14"/>
      <c r="AJ238" s="14"/>
      <c r="AK238" s="14"/>
      <c r="AL238" s="14"/>
      <c r="AM238" s="14"/>
      <c r="AN238" s="14"/>
      <c r="AO238" s="14"/>
      <c r="AP238" s="14"/>
    </row>
    <row r="239" spans="34:42">
      <c r="AH239" s="14"/>
      <c r="AI239" s="14"/>
      <c r="AJ239" s="14"/>
      <c r="AK239" s="14"/>
      <c r="AL239" s="14"/>
      <c r="AM239" s="14"/>
      <c r="AN239" s="14"/>
      <c r="AO239" s="14"/>
      <c r="AP239" s="14"/>
    </row>
    <row r="240" spans="34:42">
      <c r="AH240" s="14"/>
      <c r="AI240" s="14"/>
      <c r="AJ240" s="14"/>
      <c r="AK240" s="14"/>
      <c r="AL240" s="14"/>
      <c r="AM240" s="14"/>
      <c r="AN240" s="14"/>
      <c r="AO240" s="14"/>
      <c r="AP240" s="14"/>
    </row>
    <row r="241" spans="34:42">
      <c r="AH241" s="14"/>
      <c r="AI241" s="14"/>
      <c r="AJ241" s="14"/>
      <c r="AK241" s="14"/>
      <c r="AL241" s="14"/>
      <c r="AM241" s="14"/>
      <c r="AN241" s="14"/>
      <c r="AO241" s="14"/>
      <c r="AP241" s="14"/>
    </row>
    <row r="242" spans="34:42">
      <c r="AH242" s="14"/>
      <c r="AI242" s="14"/>
      <c r="AJ242" s="14"/>
      <c r="AK242" s="14"/>
      <c r="AL242" s="14"/>
      <c r="AM242" s="14"/>
      <c r="AN242" s="14"/>
      <c r="AO242" s="14"/>
      <c r="AP242" s="14"/>
    </row>
    <row r="243" spans="34:42">
      <c r="AH243" s="14"/>
      <c r="AI243" s="14"/>
      <c r="AJ243" s="14"/>
      <c r="AK243" s="14"/>
      <c r="AL243" s="14"/>
      <c r="AM243" s="14"/>
      <c r="AN243" s="14"/>
      <c r="AO243" s="14"/>
      <c r="AP243" s="14"/>
    </row>
    <row r="244" spans="34:42">
      <c r="AH244" s="14"/>
      <c r="AI244" s="14"/>
      <c r="AJ244" s="14"/>
      <c r="AK244" s="14"/>
      <c r="AL244" s="14"/>
      <c r="AM244" s="14"/>
      <c r="AN244" s="14"/>
      <c r="AO244" s="14"/>
      <c r="AP244" s="14"/>
    </row>
    <row r="245" spans="34:42">
      <c r="AH245" s="14"/>
      <c r="AI245" s="14"/>
      <c r="AJ245" s="14"/>
      <c r="AK245" s="14"/>
      <c r="AL245" s="14"/>
      <c r="AM245" s="14"/>
      <c r="AN245" s="14"/>
      <c r="AO245" s="14"/>
      <c r="AP245" s="14"/>
    </row>
    <row r="246" spans="34:42">
      <c r="AH246" s="14"/>
      <c r="AI246" s="14"/>
      <c r="AJ246" s="14"/>
      <c r="AK246" s="14"/>
      <c r="AL246" s="14"/>
      <c r="AM246" s="14"/>
      <c r="AN246" s="14"/>
      <c r="AO246" s="14"/>
      <c r="AP246" s="14"/>
    </row>
    <row r="247" spans="34:42">
      <c r="AH247" s="14"/>
      <c r="AI247" s="14"/>
      <c r="AJ247" s="14"/>
      <c r="AK247" s="14"/>
      <c r="AL247" s="14"/>
      <c r="AM247" s="14"/>
      <c r="AN247" s="14"/>
      <c r="AO247" s="14"/>
      <c r="AP247" s="14"/>
    </row>
    <row r="248" spans="34:42">
      <c r="AH248" s="14"/>
      <c r="AI248" s="14"/>
      <c r="AJ248" s="14"/>
      <c r="AK248" s="14"/>
      <c r="AL248" s="14"/>
      <c r="AM248" s="14"/>
      <c r="AN248" s="14"/>
      <c r="AO248" s="14"/>
      <c r="AP248" s="14"/>
    </row>
    <row r="249" spans="34:42">
      <c r="AH249" s="14"/>
      <c r="AI249" s="14"/>
      <c r="AJ249" s="14"/>
      <c r="AK249" s="14"/>
      <c r="AL249" s="14"/>
      <c r="AM249" s="14"/>
      <c r="AN249" s="14"/>
      <c r="AO249" s="14"/>
      <c r="AP249" s="14"/>
    </row>
    <row r="250" spans="34:42">
      <c r="AH250" s="14"/>
      <c r="AI250" s="14"/>
      <c r="AJ250" s="14"/>
      <c r="AK250" s="14"/>
      <c r="AL250" s="14"/>
      <c r="AM250" s="14"/>
      <c r="AN250" s="14"/>
      <c r="AO250" s="14"/>
      <c r="AP250" s="14"/>
    </row>
    <row r="251" spans="34:42">
      <c r="AH251" s="14"/>
      <c r="AI251" s="14"/>
      <c r="AJ251" s="14"/>
      <c r="AK251" s="14"/>
      <c r="AL251" s="14"/>
      <c r="AM251" s="14"/>
      <c r="AN251" s="14"/>
      <c r="AO251" s="14"/>
      <c r="AP251" s="14"/>
    </row>
    <row r="252" spans="34:42">
      <c r="AH252" s="14"/>
      <c r="AI252" s="14"/>
      <c r="AJ252" s="14"/>
      <c r="AK252" s="14"/>
      <c r="AL252" s="14"/>
      <c r="AM252" s="14"/>
      <c r="AN252" s="14"/>
      <c r="AO252" s="14"/>
      <c r="AP252" s="14"/>
    </row>
    <row r="253" spans="34:42">
      <c r="AH253" s="14"/>
      <c r="AI253" s="14"/>
      <c r="AJ253" s="14"/>
      <c r="AK253" s="14"/>
      <c r="AL253" s="14"/>
      <c r="AM253" s="14"/>
      <c r="AN253" s="14"/>
      <c r="AO253" s="14"/>
      <c r="AP253" s="14"/>
    </row>
    <row r="254" spans="34:42">
      <c r="AH254" s="14"/>
      <c r="AI254" s="14"/>
      <c r="AJ254" s="14"/>
      <c r="AK254" s="14"/>
      <c r="AL254" s="14"/>
      <c r="AM254" s="14"/>
      <c r="AN254" s="14"/>
      <c r="AO254" s="14"/>
      <c r="AP254" s="14"/>
    </row>
    <row r="255" spans="34:42">
      <c r="AH255" s="14"/>
      <c r="AI255" s="14"/>
      <c r="AJ255" s="14"/>
      <c r="AK255" s="14"/>
      <c r="AL255" s="14"/>
      <c r="AM255" s="14"/>
      <c r="AN255" s="14"/>
      <c r="AO255" s="14"/>
      <c r="AP255" s="14"/>
    </row>
    <row r="256" spans="34:42">
      <c r="AH256" s="14"/>
      <c r="AI256" s="14"/>
      <c r="AJ256" s="14"/>
      <c r="AK256" s="14"/>
      <c r="AL256" s="14"/>
      <c r="AM256" s="14"/>
      <c r="AN256" s="14"/>
      <c r="AO256" s="14"/>
      <c r="AP256" s="14"/>
    </row>
    <row r="257" spans="34:42">
      <c r="AH257" s="14"/>
      <c r="AI257" s="14"/>
      <c r="AJ257" s="14"/>
      <c r="AK257" s="14"/>
      <c r="AL257" s="14"/>
      <c r="AM257" s="14"/>
      <c r="AN257" s="14"/>
      <c r="AO257" s="14"/>
      <c r="AP257" s="14"/>
    </row>
    <row r="258" spans="34:42">
      <c r="AH258" s="14"/>
      <c r="AI258" s="14"/>
      <c r="AJ258" s="14"/>
      <c r="AK258" s="14"/>
      <c r="AL258" s="14"/>
      <c r="AM258" s="14"/>
      <c r="AN258" s="14"/>
      <c r="AO258" s="14"/>
      <c r="AP258" s="14"/>
    </row>
    <row r="259" spans="34:42">
      <c r="AH259" s="14"/>
      <c r="AI259" s="14"/>
      <c r="AJ259" s="14"/>
      <c r="AK259" s="14"/>
      <c r="AL259" s="14"/>
      <c r="AM259" s="14"/>
      <c r="AN259" s="14"/>
      <c r="AO259" s="14"/>
      <c r="AP259" s="14"/>
    </row>
    <row r="260" spans="34:42">
      <c r="AH260" s="14"/>
      <c r="AI260" s="14"/>
      <c r="AJ260" s="14"/>
      <c r="AK260" s="14"/>
      <c r="AL260" s="14"/>
      <c r="AM260" s="14"/>
      <c r="AN260" s="14"/>
      <c r="AO260" s="14"/>
      <c r="AP260" s="14"/>
    </row>
    <row r="261" spans="34:42">
      <c r="AH261" s="14"/>
      <c r="AI261" s="14"/>
      <c r="AJ261" s="14"/>
      <c r="AK261" s="14"/>
      <c r="AL261" s="14"/>
      <c r="AM261" s="14"/>
      <c r="AN261" s="14"/>
      <c r="AO261" s="14"/>
      <c r="AP261" s="14"/>
    </row>
    <row r="262" spans="34:42">
      <c r="AH262" s="14"/>
      <c r="AI262" s="14"/>
      <c r="AJ262" s="14"/>
      <c r="AK262" s="14"/>
      <c r="AL262" s="14"/>
      <c r="AM262" s="14"/>
      <c r="AN262" s="14"/>
      <c r="AO262" s="14"/>
      <c r="AP262" s="14"/>
    </row>
    <row r="263" spans="34:42">
      <c r="AH263" s="14"/>
      <c r="AI263" s="14"/>
      <c r="AJ263" s="14"/>
      <c r="AK263" s="14"/>
      <c r="AL263" s="14"/>
      <c r="AM263" s="14"/>
      <c r="AN263" s="14"/>
      <c r="AO263" s="14"/>
      <c r="AP263" s="14"/>
    </row>
    <row r="264" spans="34:42">
      <c r="AH264" s="14"/>
      <c r="AI264" s="14"/>
      <c r="AJ264" s="14"/>
      <c r="AK264" s="14"/>
      <c r="AL264" s="14"/>
      <c r="AM264" s="14"/>
      <c r="AN264" s="14"/>
      <c r="AO264" s="14"/>
      <c r="AP264" s="14"/>
    </row>
    <row r="265" spans="34:42">
      <c r="AH265" s="14"/>
      <c r="AI265" s="14"/>
      <c r="AJ265" s="14"/>
      <c r="AK265" s="14"/>
      <c r="AL265" s="14"/>
      <c r="AM265" s="14"/>
      <c r="AN265" s="14"/>
      <c r="AO265" s="14"/>
      <c r="AP265" s="14"/>
    </row>
    <row r="266" spans="34:42">
      <c r="AH266" s="14"/>
      <c r="AI266" s="14"/>
      <c r="AJ266" s="14"/>
      <c r="AK266" s="14"/>
      <c r="AL266" s="14"/>
      <c r="AM266" s="14"/>
      <c r="AN266" s="14"/>
      <c r="AO266" s="14"/>
      <c r="AP266" s="14"/>
    </row>
    <row r="267" spans="34:42">
      <c r="AH267" s="14"/>
      <c r="AI267" s="14"/>
      <c r="AJ267" s="14"/>
      <c r="AK267" s="14"/>
      <c r="AL267" s="14"/>
      <c r="AM267" s="14"/>
      <c r="AN267" s="14"/>
      <c r="AO267" s="14"/>
      <c r="AP267" s="14"/>
    </row>
    <row r="268" spans="34:42">
      <c r="AH268" s="14"/>
      <c r="AI268" s="14"/>
      <c r="AJ268" s="14"/>
      <c r="AK268" s="14"/>
      <c r="AL268" s="14"/>
      <c r="AM268" s="14"/>
      <c r="AN268" s="14"/>
      <c r="AO268" s="14"/>
      <c r="AP268" s="14"/>
    </row>
    <row r="269" spans="34:42">
      <c r="AH269" s="14"/>
      <c r="AI269" s="14"/>
      <c r="AJ269" s="14"/>
      <c r="AK269" s="14"/>
      <c r="AL269" s="14"/>
      <c r="AM269" s="14"/>
      <c r="AN269" s="14"/>
      <c r="AO269" s="14"/>
      <c r="AP269" s="14"/>
    </row>
    <row r="270" spans="34:42">
      <c r="AH270" s="14"/>
      <c r="AI270" s="14"/>
      <c r="AJ270" s="14"/>
      <c r="AK270" s="14"/>
      <c r="AL270" s="14"/>
      <c r="AM270" s="14"/>
      <c r="AN270" s="14"/>
      <c r="AO270" s="14"/>
      <c r="AP270" s="14"/>
    </row>
    <row r="271" spans="34:42">
      <c r="AH271" s="14"/>
      <c r="AI271" s="14"/>
      <c r="AJ271" s="14"/>
      <c r="AK271" s="14"/>
      <c r="AL271" s="14"/>
      <c r="AM271" s="14"/>
      <c r="AN271" s="14"/>
      <c r="AO271" s="14"/>
      <c r="AP271" s="14"/>
    </row>
    <row r="272" spans="34:42">
      <c r="AH272" s="14"/>
      <c r="AI272" s="14"/>
      <c r="AJ272" s="14"/>
      <c r="AK272" s="14"/>
      <c r="AL272" s="14"/>
      <c r="AM272" s="14"/>
      <c r="AN272" s="14"/>
      <c r="AO272" s="14"/>
      <c r="AP272" s="14"/>
    </row>
    <row r="273" spans="34:42">
      <c r="AH273" s="14"/>
      <c r="AI273" s="14"/>
      <c r="AJ273" s="14"/>
      <c r="AK273" s="14"/>
      <c r="AL273" s="14"/>
      <c r="AM273" s="14"/>
      <c r="AN273" s="14"/>
      <c r="AO273" s="14"/>
      <c r="AP273" s="14"/>
    </row>
    <row r="274" spans="34:42">
      <c r="AH274" s="14"/>
      <c r="AI274" s="14"/>
      <c r="AJ274" s="14"/>
      <c r="AK274" s="14"/>
      <c r="AL274" s="14"/>
      <c r="AM274" s="14"/>
      <c r="AN274" s="14"/>
      <c r="AO274" s="14"/>
      <c r="AP274" s="14"/>
    </row>
    <row r="275" spans="34:42">
      <c r="AH275" s="14"/>
      <c r="AI275" s="14"/>
      <c r="AJ275" s="14"/>
      <c r="AK275" s="14"/>
      <c r="AL275" s="14"/>
      <c r="AM275" s="14"/>
      <c r="AN275" s="14"/>
      <c r="AO275" s="14"/>
      <c r="AP275" s="14"/>
    </row>
    <row r="276" spans="34:42">
      <c r="AH276" s="14"/>
      <c r="AI276" s="14"/>
      <c r="AJ276" s="14"/>
      <c r="AK276" s="14"/>
      <c r="AL276" s="14"/>
      <c r="AM276" s="14"/>
      <c r="AN276" s="14"/>
      <c r="AO276" s="14"/>
      <c r="AP276" s="14"/>
    </row>
    <row r="277" spans="34:42">
      <c r="AH277" s="14"/>
      <c r="AI277" s="14"/>
      <c r="AJ277" s="14"/>
      <c r="AK277" s="14"/>
      <c r="AL277" s="14"/>
      <c r="AM277" s="14"/>
      <c r="AN277" s="14"/>
      <c r="AO277" s="14"/>
      <c r="AP277" s="14"/>
    </row>
    <row r="278" spans="34:42">
      <c r="AH278" s="14"/>
      <c r="AI278" s="14"/>
      <c r="AJ278" s="14"/>
      <c r="AK278" s="14"/>
      <c r="AL278" s="14"/>
      <c r="AM278" s="14"/>
      <c r="AN278" s="14"/>
      <c r="AO278" s="14"/>
      <c r="AP278" s="14"/>
    </row>
    <row r="279" spans="34:42">
      <c r="AH279" s="14"/>
      <c r="AI279" s="14"/>
      <c r="AJ279" s="14"/>
      <c r="AK279" s="14"/>
      <c r="AL279" s="14"/>
      <c r="AM279" s="14"/>
      <c r="AN279" s="14"/>
      <c r="AO279" s="14"/>
      <c r="AP279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W231"/>
  <sheetViews>
    <sheetView zoomScale="91" zoomScaleNormal="91" workbookViewId="0">
      <pane xSplit="8" ySplit="9" topLeftCell="I10" activePane="bottomRight" state="frozen"/>
      <selection pane="topRight" activeCell="I1" sqref="I1"/>
      <selection pane="bottomLeft" activeCell="A10" sqref="A10"/>
      <selection pane="bottomRight"/>
    </sheetView>
  </sheetViews>
  <sheetFormatPr baseColWidth="10" defaultRowHeight="15"/>
  <cols>
    <col min="1" max="1" width="2.453125" customWidth="1"/>
    <col min="2" max="2" width="5.6328125" style="326" customWidth="1"/>
    <col min="3" max="3" width="2.6328125" style="326" customWidth="1"/>
    <col min="4" max="4" width="7.453125" bestFit="1" customWidth="1"/>
    <col min="5" max="5" width="9.6328125" customWidth="1"/>
    <col min="6" max="6" width="6.54296875" customWidth="1"/>
    <col min="7" max="7" width="7.453125" customWidth="1"/>
    <col min="8" max="8" width="5.6328125" customWidth="1"/>
    <col min="9" max="9" width="5.54296875" style="67" customWidth="1"/>
    <col min="10" max="10" width="5.08984375" style="67" customWidth="1"/>
    <col min="11" max="11" width="5.1796875" customWidth="1"/>
    <col min="12" max="12" width="4.81640625" style="67" customWidth="1"/>
    <col min="13" max="13" width="5.36328125" customWidth="1"/>
    <col min="14" max="14" width="4.81640625" style="67" customWidth="1"/>
    <col min="15" max="15" width="5.36328125" style="11" customWidth="1"/>
    <col min="16" max="16" width="3.81640625" style="67" customWidth="1"/>
    <col min="17" max="17" width="5.1796875" style="11" customWidth="1"/>
    <col min="18" max="18" width="6.1796875" style="11" customWidth="1"/>
    <col min="19" max="19" width="6.90625" style="11" customWidth="1"/>
    <col min="20" max="21" width="5.1796875" style="11" customWidth="1"/>
    <col min="22" max="23" width="7" style="11" customWidth="1"/>
    <col min="24" max="24" width="6.54296875" style="11" customWidth="1"/>
    <col min="25" max="25" width="4.81640625" customWidth="1"/>
    <col min="26" max="26" width="6.6328125" customWidth="1"/>
    <col min="27" max="27" width="4.6328125" style="11" customWidth="1"/>
    <col min="28" max="28" width="5.6328125" style="11" customWidth="1"/>
    <col min="29" max="29" width="4.81640625" style="11" customWidth="1"/>
    <col min="30" max="30" width="5.453125" style="11" customWidth="1"/>
    <col min="31" max="31" width="2.54296875" style="67" customWidth="1"/>
    <col min="32" max="32" width="6.6328125" style="67" customWidth="1"/>
    <col min="33" max="34" width="9" style="67" customWidth="1"/>
    <col min="42" max="42" width="14" customWidth="1"/>
    <col min="43" max="43" width="12.54296875" customWidth="1"/>
    <col min="44" max="44" width="10.90625" customWidth="1"/>
  </cols>
  <sheetData>
    <row r="1" spans="1:49">
      <c r="A1" s="43"/>
      <c r="B1" s="349"/>
      <c r="C1" s="349"/>
      <c r="D1" s="43"/>
      <c r="E1" s="43"/>
      <c r="F1" s="43"/>
      <c r="G1" s="43"/>
      <c r="H1" s="43"/>
      <c r="I1" s="64"/>
      <c r="J1" s="64"/>
      <c r="K1" s="43"/>
      <c r="L1" s="64"/>
      <c r="M1" s="43"/>
      <c r="N1" s="64"/>
      <c r="O1" s="73"/>
      <c r="P1" s="64"/>
      <c r="Q1" s="73"/>
      <c r="R1" s="73"/>
      <c r="S1" s="73"/>
      <c r="T1" s="73"/>
      <c r="U1" s="43"/>
      <c r="V1" s="43"/>
      <c r="W1" s="43"/>
      <c r="X1" s="73"/>
      <c r="Y1" s="43"/>
      <c r="Z1" s="43"/>
      <c r="AA1" s="73"/>
      <c r="AB1" s="73"/>
      <c r="AC1" s="73"/>
      <c r="AD1" s="73"/>
      <c r="AE1" s="64"/>
      <c r="AF1" s="64"/>
      <c r="AG1" s="43"/>
      <c r="AH1" s="4"/>
      <c r="AI1" s="4"/>
    </row>
    <row r="2" spans="1:49" s="200" customFormat="1" ht="31.8">
      <c r="A2" s="199"/>
      <c r="B2" s="350"/>
      <c r="C2" s="442" t="s">
        <v>437</v>
      </c>
      <c r="D2" s="199"/>
      <c r="E2" s="199"/>
      <c r="F2" s="199"/>
      <c r="G2" s="199"/>
      <c r="H2" s="199"/>
      <c r="I2" s="202"/>
      <c r="J2" s="202"/>
      <c r="K2" s="199"/>
      <c r="L2" s="202"/>
      <c r="M2" s="199"/>
      <c r="N2" s="202"/>
      <c r="O2" s="203"/>
      <c r="P2" s="202"/>
      <c r="Q2" s="203"/>
      <c r="R2" s="203"/>
      <c r="S2" s="185" t="str">
        <f>+År!B2</f>
        <v>KVIGE</v>
      </c>
      <c r="T2" s="203"/>
      <c r="U2" s="199"/>
      <c r="V2" s="199"/>
      <c r="W2" s="199"/>
      <c r="X2" s="203"/>
      <c r="Y2" s="199"/>
      <c r="Z2" s="199"/>
      <c r="AA2" s="203"/>
      <c r="AB2" s="203"/>
      <c r="AC2" s="203"/>
      <c r="AD2" s="203"/>
      <c r="AE2" s="202"/>
      <c r="AF2" s="202"/>
      <c r="AG2" s="199"/>
      <c r="AH2" s="184"/>
      <c r="AI2" s="184"/>
    </row>
    <row r="3" spans="1:49" ht="31.8">
      <c r="A3" s="43"/>
      <c r="B3" s="349"/>
      <c r="C3" s="349"/>
      <c r="D3" s="43"/>
      <c r="E3" s="43"/>
      <c r="F3" s="43"/>
      <c r="G3" s="43"/>
      <c r="H3" s="43"/>
      <c r="I3" s="64"/>
      <c r="J3" s="64"/>
      <c r="K3" s="43"/>
      <c r="L3" s="64"/>
      <c r="M3" s="43"/>
      <c r="N3" s="64"/>
      <c r="O3" s="73"/>
      <c r="P3" s="64"/>
      <c r="Q3" s="73"/>
      <c r="R3" s="73"/>
      <c r="S3" s="73"/>
      <c r="T3" s="73"/>
      <c r="U3" s="43"/>
      <c r="V3" s="43"/>
      <c r="W3" s="43"/>
      <c r="X3" s="73"/>
      <c r="Y3" s="43"/>
      <c r="Z3" s="43"/>
      <c r="AA3" s="73"/>
      <c r="AB3" s="73"/>
      <c r="AC3" s="73"/>
      <c r="AD3" s="73"/>
      <c r="AE3" s="64"/>
      <c r="AF3" s="64"/>
      <c r="AG3" s="43"/>
      <c r="AH3" s="184"/>
      <c r="AI3" s="4"/>
    </row>
    <row r="4" spans="1:49" s="182" customFormat="1" ht="31.8">
      <c r="A4" s="180"/>
      <c r="B4" s="350"/>
      <c r="C4" s="350"/>
      <c r="D4" s="180"/>
      <c r="E4" s="180"/>
      <c r="F4" s="154" t="s">
        <v>7</v>
      </c>
      <c r="G4" s="177">
        <f>+År!P2</f>
        <v>49</v>
      </c>
      <c r="H4" s="43"/>
      <c r="I4" s="181"/>
      <c r="J4" s="181"/>
      <c r="K4" s="181"/>
      <c r="L4" s="181"/>
      <c r="M4" s="176" t="s">
        <v>421</v>
      </c>
      <c r="N4" s="181"/>
      <c r="O4" s="186"/>
      <c r="P4" s="181"/>
      <c r="Q4" s="186"/>
      <c r="R4" s="186"/>
      <c r="S4" s="536">
        <f>SUM(G10:G15)</f>
        <v>36870</v>
      </c>
      <c r="T4" s="538"/>
      <c r="U4" s="186"/>
      <c r="V4" s="186"/>
      <c r="W4" s="186"/>
      <c r="X4" s="186"/>
      <c r="Y4" s="180"/>
      <c r="Z4" s="186"/>
      <c r="AA4" s="180"/>
      <c r="AB4" s="180"/>
      <c r="AC4" s="186"/>
      <c r="AD4" s="186"/>
      <c r="AE4" s="186"/>
      <c r="AF4" s="186"/>
      <c r="AG4" s="181"/>
      <c r="AH4" s="184"/>
      <c r="AI4" s="207"/>
      <c r="AJ4" s="207"/>
      <c r="AK4" s="207"/>
      <c r="AL4" s="208"/>
      <c r="AM4" s="208"/>
      <c r="AN4" s="208"/>
      <c r="AO4" s="208"/>
      <c r="AP4" s="208"/>
      <c r="AQ4" s="208"/>
      <c r="AR4" s="208"/>
      <c r="AS4" s="208"/>
      <c r="AT4" s="208"/>
      <c r="AU4" s="177"/>
      <c r="AV4" s="179"/>
      <c r="AW4" s="179"/>
    </row>
    <row r="5" spans="1:49" ht="21">
      <c r="A5" s="49"/>
      <c r="B5" s="351"/>
      <c r="C5" s="351"/>
      <c r="D5" s="49"/>
      <c r="E5" s="49"/>
      <c r="F5" s="49"/>
      <c r="G5" s="60"/>
      <c r="H5" s="60"/>
      <c r="I5" s="206"/>
      <c r="J5" s="64"/>
      <c r="K5" s="43"/>
      <c r="L5" s="64"/>
      <c r="M5" s="43"/>
      <c r="N5" s="64"/>
      <c r="O5" s="73"/>
      <c r="P5" s="64"/>
      <c r="Q5" s="73"/>
      <c r="R5" s="73"/>
      <c r="S5" s="73"/>
      <c r="T5" s="73"/>
      <c r="U5" s="43"/>
      <c r="V5" s="43"/>
      <c r="W5" s="43"/>
      <c r="X5" s="73"/>
      <c r="Y5" s="43"/>
      <c r="Z5" s="43"/>
      <c r="AA5" s="73"/>
      <c r="AB5" s="73"/>
      <c r="AC5" s="73"/>
      <c r="AD5" s="73"/>
      <c r="AE5" s="64"/>
      <c r="AF5" s="64"/>
      <c r="AG5" s="43"/>
      <c r="AH5" s="4"/>
      <c r="AI5" s="4"/>
    </row>
    <row r="6" spans="1:49" ht="21">
      <c r="A6" s="49"/>
      <c r="B6" s="351"/>
      <c r="C6" s="351"/>
      <c r="D6" s="49"/>
      <c r="E6" s="49"/>
      <c r="F6" s="49"/>
      <c r="G6" s="60"/>
      <c r="H6" s="60"/>
      <c r="I6" s="206"/>
      <c r="J6" s="64"/>
      <c r="K6" s="43"/>
      <c r="L6" s="64"/>
      <c r="M6" s="49" t="s">
        <v>24</v>
      </c>
      <c r="N6" s="64"/>
      <c r="O6" s="73"/>
      <c r="P6" s="64"/>
      <c r="Q6" s="73"/>
      <c r="R6" s="73"/>
      <c r="S6" s="73"/>
      <c r="T6" s="73"/>
      <c r="U6" s="43"/>
      <c r="V6" s="43"/>
      <c r="W6" s="43"/>
      <c r="X6" s="73"/>
      <c r="Y6" s="43"/>
      <c r="Z6" s="43"/>
      <c r="AA6" s="74" t="s">
        <v>418</v>
      </c>
      <c r="AB6" s="73"/>
      <c r="AC6" s="73"/>
      <c r="AD6" s="432" t="s">
        <v>488</v>
      </c>
      <c r="AE6" s="438"/>
      <c r="AF6" s="439" t="s">
        <v>4</v>
      </c>
      <c r="AG6" s="43"/>
      <c r="AH6" s="4"/>
      <c r="AI6" s="4"/>
    </row>
    <row r="7" spans="1:49" ht="15.6">
      <c r="A7" s="43"/>
      <c r="B7" s="349"/>
      <c r="C7" s="349"/>
      <c r="D7" s="43"/>
      <c r="E7" s="43"/>
      <c r="F7" s="49" t="s">
        <v>4</v>
      </c>
      <c r="G7" s="73"/>
      <c r="H7" s="73"/>
      <c r="I7" s="64"/>
      <c r="J7" s="64"/>
      <c r="K7" s="49" t="s">
        <v>24</v>
      </c>
      <c r="L7" s="64"/>
      <c r="M7" s="49" t="s">
        <v>492</v>
      </c>
      <c r="N7" s="64"/>
      <c r="O7" s="74" t="s">
        <v>24</v>
      </c>
      <c r="P7" s="64"/>
      <c r="Q7" s="434" t="s">
        <v>402</v>
      </c>
      <c r="R7" s="432" t="s">
        <v>402</v>
      </c>
      <c r="S7" s="432" t="s">
        <v>534</v>
      </c>
      <c r="T7" s="434" t="s">
        <v>402</v>
      </c>
      <c r="U7" s="349" t="s">
        <v>402</v>
      </c>
      <c r="V7" s="43"/>
      <c r="W7" s="43"/>
      <c r="X7" s="74" t="s">
        <v>422</v>
      </c>
      <c r="Y7" s="43"/>
      <c r="Z7" s="43"/>
      <c r="AA7" s="74" t="s">
        <v>1</v>
      </c>
      <c r="AB7" s="173"/>
      <c r="AC7" s="74" t="s">
        <v>545</v>
      </c>
      <c r="AD7" s="432" t="s">
        <v>578</v>
      </c>
      <c r="AE7" s="438"/>
      <c r="AF7" s="439" t="s">
        <v>10</v>
      </c>
      <c r="AG7" s="43"/>
      <c r="AH7" s="4"/>
      <c r="AI7" s="4"/>
    </row>
    <row r="8" spans="1:49" ht="15.6">
      <c r="A8" s="43"/>
      <c r="B8" s="349"/>
      <c r="C8" s="349"/>
      <c r="D8" s="43"/>
      <c r="E8" s="43"/>
      <c r="F8" s="49" t="s">
        <v>486</v>
      </c>
      <c r="G8" s="74" t="s">
        <v>4</v>
      </c>
      <c r="H8" s="74"/>
      <c r="I8" s="65" t="s">
        <v>4</v>
      </c>
      <c r="J8" s="65" t="s">
        <v>1</v>
      </c>
      <c r="K8" s="50" t="s">
        <v>0</v>
      </c>
      <c r="L8" s="65"/>
      <c r="M8" s="49" t="s">
        <v>636</v>
      </c>
      <c r="N8" s="65"/>
      <c r="O8" s="75" t="s">
        <v>45</v>
      </c>
      <c r="P8" s="65"/>
      <c r="Q8" s="432" t="s">
        <v>580</v>
      </c>
      <c r="R8" s="432" t="s">
        <v>498</v>
      </c>
      <c r="S8" s="432" t="s">
        <v>558</v>
      </c>
      <c r="T8" s="432" t="s">
        <v>500</v>
      </c>
      <c r="U8" s="351" t="s">
        <v>549</v>
      </c>
      <c r="V8" s="423" t="s">
        <v>24</v>
      </c>
      <c r="W8" s="423" t="s">
        <v>24</v>
      </c>
      <c r="X8" s="74" t="s">
        <v>415</v>
      </c>
      <c r="Y8" s="49" t="s">
        <v>545</v>
      </c>
      <c r="Z8" s="49" t="s">
        <v>413</v>
      </c>
      <c r="AA8" s="74" t="s">
        <v>545</v>
      </c>
      <c r="AB8" s="74" t="s">
        <v>1</v>
      </c>
      <c r="AC8" s="74" t="s">
        <v>546</v>
      </c>
      <c r="AD8" s="432" t="s">
        <v>71</v>
      </c>
      <c r="AE8" s="438"/>
      <c r="AF8" s="439" t="s">
        <v>71</v>
      </c>
      <c r="AG8" s="43"/>
      <c r="AH8" s="4"/>
      <c r="AI8" s="5"/>
    </row>
    <row r="9" spans="1:49" ht="15.6">
      <c r="A9" s="43"/>
      <c r="B9" s="351" t="s">
        <v>89</v>
      </c>
      <c r="C9" s="351" t="s">
        <v>420</v>
      </c>
      <c r="D9" s="46"/>
      <c r="E9" s="49" t="s">
        <v>579</v>
      </c>
      <c r="F9" s="50" t="s">
        <v>487</v>
      </c>
      <c r="G9" s="75" t="s">
        <v>10</v>
      </c>
      <c r="H9" s="245" t="s">
        <v>536</v>
      </c>
      <c r="I9" s="87" t="s">
        <v>402</v>
      </c>
      <c r="J9" s="87" t="s">
        <v>402</v>
      </c>
      <c r="K9" s="50"/>
      <c r="L9" s="195" t="s">
        <v>536</v>
      </c>
      <c r="M9" s="50" t="s">
        <v>637</v>
      </c>
      <c r="N9" s="195" t="s">
        <v>536</v>
      </c>
      <c r="O9" s="75"/>
      <c r="P9" s="195" t="s">
        <v>536</v>
      </c>
      <c r="Q9" s="431" t="s">
        <v>556</v>
      </c>
      <c r="R9" s="431" t="s">
        <v>439</v>
      </c>
      <c r="S9" s="431" t="s">
        <v>494</v>
      </c>
      <c r="T9" s="431" t="s">
        <v>739</v>
      </c>
      <c r="U9" s="433" t="s">
        <v>532</v>
      </c>
      <c r="V9" s="423" t="s">
        <v>737</v>
      </c>
      <c r="W9" s="423" t="s">
        <v>738</v>
      </c>
      <c r="X9" s="75" t="s">
        <v>45</v>
      </c>
      <c r="Y9" s="50" t="s">
        <v>546</v>
      </c>
      <c r="Z9" s="50" t="s">
        <v>414</v>
      </c>
      <c r="AA9" s="75" t="s">
        <v>546</v>
      </c>
      <c r="AB9" s="75" t="s">
        <v>557</v>
      </c>
      <c r="AC9" s="75" t="s">
        <v>557</v>
      </c>
      <c r="AD9" s="431" t="s">
        <v>497</v>
      </c>
      <c r="AE9" s="438"/>
      <c r="AF9" s="440" t="s">
        <v>561</v>
      </c>
      <c r="AG9" s="43"/>
      <c r="AH9" s="4"/>
      <c r="AI9" s="5"/>
    </row>
    <row r="10" spans="1:49" ht="15.6">
      <c r="A10" s="43"/>
      <c r="B10" s="356">
        <f>+'Ark1'!C269</f>
        <v>2024</v>
      </c>
      <c r="C10" s="356">
        <f>+'Ark1'!I269</f>
        <v>6</v>
      </c>
      <c r="D10" s="356" t="s">
        <v>430</v>
      </c>
      <c r="E10" s="356" t="s">
        <v>76</v>
      </c>
      <c r="F10" s="62">
        <f>+'Ark1'!Q269</f>
        <v>1521</v>
      </c>
      <c r="G10" s="98">
        <f>+'Ark1'!R269</f>
        <v>9087</v>
      </c>
      <c r="H10" s="441">
        <f>+G10-G17</f>
        <v>-399</v>
      </c>
      <c r="I10" s="120">
        <f>+'Ark1'!AE269</f>
        <v>24.646053702196905</v>
      </c>
      <c r="J10" s="120">
        <f>+'Ark1'!AF269</f>
        <v>25.32036158166094</v>
      </c>
      <c r="K10" s="359">
        <f>+'Ark1'!S269</f>
        <v>6.1067533325988759</v>
      </c>
      <c r="L10" s="359">
        <f t="shared" ref="L10:L15" si="0">+K10-K17</f>
        <v>3.5234402619543914E-3</v>
      </c>
      <c r="M10" s="63">
        <f>+'Ark1'!T269</f>
        <v>7.6807527236711808</v>
      </c>
      <c r="N10" s="359">
        <f t="shared" ref="N10:N15" si="1">+M10-M17</f>
        <v>-0.37923040936698005</v>
      </c>
      <c r="O10" s="307">
        <f>+'Ark1'!U269</f>
        <v>232.00769230769257</v>
      </c>
      <c r="P10" s="307">
        <f t="shared" ref="P10:P15" si="2">+O10-O17</f>
        <v>-3.2049262881316736</v>
      </c>
      <c r="Q10" s="98">
        <f>+'Ark1'!W269</f>
        <v>76.625949158137985</v>
      </c>
      <c r="R10" s="98">
        <f>+'Ark1'!X269</f>
        <v>0.79234070650379651</v>
      </c>
      <c r="S10" s="98">
        <f>+'Ark1'!AG269</f>
        <v>526.78797111261565</v>
      </c>
      <c r="T10" s="98">
        <f>+'Ark1'!AH269</f>
        <v>97.00671288654118</v>
      </c>
      <c r="U10" s="97">
        <f>+'Ark1'!AI269</f>
        <v>72.036975899636857</v>
      </c>
      <c r="V10" s="374">
        <f>+'Ark1'!AR269</f>
        <v>193.40634168359281</v>
      </c>
      <c r="W10" s="114">
        <f>+'Ark1'!AS269</f>
        <v>31.851977343494152</v>
      </c>
      <c r="X10" s="98">
        <f>+'Ark1'!Y269</f>
        <v>49.417774693219293</v>
      </c>
      <c r="Y10" s="63">
        <f>+'Ark1'!Z269</f>
        <v>1.6835166172369029</v>
      </c>
      <c r="Z10" s="63">
        <f>+'Ark1'!AA269</f>
        <v>1.9103047362267529</v>
      </c>
      <c r="AA10" s="98">
        <f>+'Ark1'!AB269</f>
        <v>56.939515769937778</v>
      </c>
      <c r="AB10" s="98">
        <f>+'Ark1'!AC269</f>
        <v>54.34938188179688</v>
      </c>
      <c r="AC10" s="98">
        <f>+'Ark1'!AD269</f>
        <v>38.862328441124255</v>
      </c>
      <c r="AD10" s="98">
        <f t="shared" ref="AD10:AD29" si="3">1000*O10/S10</f>
        <v>440.41949518641241</v>
      </c>
      <c r="AE10" s="438"/>
      <c r="AF10" s="97">
        <f t="shared" ref="AF10:AF29" si="4">+G10/F10</f>
        <v>5.9743589743589745</v>
      </c>
      <c r="AG10" s="43"/>
      <c r="AH10" s="4"/>
      <c r="AI10" s="5"/>
    </row>
    <row r="11" spans="1:49" ht="15.6">
      <c r="A11" s="43"/>
      <c r="B11" s="356">
        <f>+'Ark1'!C270</f>
        <v>2024</v>
      </c>
      <c r="C11" s="356">
        <f>+'Ark1'!I270</f>
        <v>24</v>
      </c>
      <c r="D11" s="356" t="s">
        <v>108</v>
      </c>
      <c r="E11" s="356" t="s">
        <v>76</v>
      </c>
      <c r="F11" s="62">
        <f>+'Ark1'!Q270</f>
        <v>1796</v>
      </c>
      <c r="G11" s="98">
        <f>+'Ark1'!R270</f>
        <v>8167</v>
      </c>
      <c r="H11" s="441">
        <f t="shared" ref="H11:H15" si="5">+G11-G18</f>
        <v>464</v>
      </c>
      <c r="I11" s="120">
        <f>+'Ark1'!AE270</f>
        <v>22.150800108489278</v>
      </c>
      <c r="J11" s="120">
        <f>+'Ark1'!AF270</f>
        <v>22.239391208476849</v>
      </c>
      <c r="K11" s="359">
        <f>+'Ark1'!S270</f>
        <v>5.7923048645999282</v>
      </c>
      <c r="L11" s="359">
        <f t="shared" si="0"/>
        <v>0.2027012258734846</v>
      </c>
      <c r="M11" s="63">
        <f>+'Ark1'!T270</f>
        <v>8.1202399902044817</v>
      </c>
      <c r="N11" s="359">
        <f t="shared" si="1"/>
        <v>4.9098876352735132E-2</v>
      </c>
      <c r="O11" s="307">
        <f>+'Ark1'!U270</f>
        <v>226.73227623362277</v>
      </c>
      <c r="P11" s="307">
        <f t="shared" si="2"/>
        <v>0.44196077211395846</v>
      </c>
      <c r="Q11" s="98">
        <f>+'Ark1'!W270</f>
        <v>79.221256275254078</v>
      </c>
      <c r="R11" s="98">
        <f>+'Ark1'!X270</f>
        <v>0.61221990939145321</v>
      </c>
      <c r="S11" s="98">
        <f>+'Ark1'!AG270</f>
        <v>542.01129943502815</v>
      </c>
      <c r="T11" s="98">
        <f>+'Ark1'!AH270</f>
        <v>88.661687278070303</v>
      </c>
      <c r="U11" s="97">
        <f>+'Ark1'!AI270</f>
        <v>55.981388514754499</v>
      </c>
      <c r="V11" s="374">
        <f>+'Ark1'!AR270</f>
        <v>192.79247622984695</v>
      </c>
      <c r="W11" s="114">
        <f>+'Ark1'!AS270</f>
        <v>31.134659141050005</v>
      </c>
      <c r="X11" s="98">
        <f>+'Ark1'!Y270</f>
        <v>50.775710963031443</v>
      </c>
      <c r="Y11" s="63">
        <f>+'Ark1'!Z270</f>
        <v>1.6787281116760138</v>
      </c>
      <c r="Z11" s="63">
        <f>+'Ark1'!AA270</f>
        <v>2.0797119873881567</v>
      </c>
      <c r="AA11" s="98">
        <f>+'Ark1'!AB270</f>
        <v>54.382554230509697</v>
      </c>
      <c r="AB11" s="98">
        <f>+'Ark1'!AC270</f>
        <v>61.042500834928141</v>
      </c>
      <c r="AC11" s="98">
        <f>+'Ark1'!AD270</f>
        <v>54.129036857578278</v>
      </c>
      <c r="AD11" s="98">
        <f t="shared" si="3"/>
        <v>418.31651198039566</v>
      </c>
      <c r="AE11" s="438"/>
      <c r="AF11" s="97">
        <f t="shared" si="4"/>
        <v>4.5473273942093542</v>
      </c>
      <c r="AG11" s="43"/>
      <c r="AH11" s="4"/>
      <c r="AI11" s="5"/>
      <c r="AK11" s="2"/>
      <c r="AL11" s="2"/>
      <c r="AM11" s="2"/>
    </row>
    <row r="12" spans="1:49" ht="15.6">
      <c r="A12" s="43"/>
      <c r="B12" s="356">
        <f>+'Ark1'!C271</f>
        <v>2024</v>
      </c>
      <c r="C12" s="356">
        <f>+'Ark1'!I271</f>
        <v>49</v>
      </c>
      <c r="D12" s="356" t="s">
        <v>109</v>
      </c>
      <c r="E12" s="356" t="s">
        <v>76</v>
      </c>
      <c r="F12" s="62">
        <f>+'Ark1'!Q271</f>
        <v>1666</v>
      </c>
      <c r="G12" s="98">
        <f>+'Ark1'!R271</f>
        <v>7279</v>
      </c>
      <c r="H12" s="441">
        <f t="shared" si="5"/>
        <v>-634</v>
      </c>
      <c r="I12" s="120">
        <f>+'Ark1'!AE271</f>
        <v>19.742337944128025</v>
      </c>
      <c r="J12" s="120">
        <f>+'Ark1'!AF271</f>
        <v>19.351807629069341</v>
      </c>
      <c r="K12" s="359">
        <f>+'Ark1'!S271</f>
        <v>5.3720098982678044</v>
      </c>
      <c r="L12" s="359">
        <f t="shared" si="0"/>
        <v>0.11394946079151147</v>
      </c>
      <c r="M12" s="63">
        <f>+'Ark1'!T271</f>
        <v>7.704080230800936</v>
      </c>
      <c r="N12" s="359">
        <f t="shared" si="1"/>
        <v>3.9604052360396658E-2</v>
      </c>
      <c r="O12" s="307">
        <f>+'Ark1'!U271</f>
        <v>221.36187663140475</v>
      </c>
      <c r="P12" s="307">
        <f t="shared" si="2"/>
        <v>1.9402413476942684</v>
      </c>
      <c r="Q12" s="98">
        <f>+'Ark1'!W271</f>
        <v>72.770985025415598</v>
      </c>
      <c r="R12" s="98">
        <f>+'Ark1'!X271</f>
        <v>0.48083527957136962</v>
      </c>
      <c r="S12" s="98">
        <f>+'Ark1'!AG271</f>
        <v>552.55435401252146</v>
      </c>
      <c r="T12" s="98">
        <f>+'Ark1'!AH271</f>
        <v>96.194532215963747</v>
      </c>
      <c r="U12" s="97">
        <f>+'Ark1'!AI271</f>
        <v>50.07555982964692</v>
      </c>
      <c r="V12" s="374">
        <f>+'Ark1'!AR271</f>
        <v>193.94806488332387</v>
      </c>
      <c r="W12" s="114">
        <f>+'Ark1'!AS271</f>
        <v>30.030598435346295</v>
      </c>
      <c r="X12" s="98">
        <f>+'Ark1'!Y271</f>
        <v>50.976407634207639</v>
      </c>
      <c r="Y12" s="63">
        <f>+'Ark1'!Z271</f>
        <v>1.5637327674808748</v>
      </c>
      <c r="Z12" s="63">
        <f>+'Ark1'!AA271</f>
        <v>1.9934150704169489</v>
      </c>
      <c r="AA12" s="98">
        <f>+'Ark1'!AB271</f>
        <v>49.730403963654759</v>
      </c>
      <c r="AB12" s="98">
        <f>+'Ark1'!AC271</f>
        <v>63.502676593515311</v>
      </c>
      <c r="AC12" s="98">
        <f>+'Ark1'!AD271</f>
        <v>34.083179757132527</v>
      </c>
      <c r="AD12" s="98">
        <f t="shared" si="3"/>
        <v>400.61556844847246</v>
      </c>
      <c r="AE12" s="438"/>
      <c r="AF12" s="97">
        <f t="shared" si="4"/>
        <v>4.3691476590636258</v>
      </c>
      <c r="AG12" s="43"/>
      <c r="AH12" s="4"/>
      <c r="AI12" s="5"/>
      <c r="AK12" s="2"/>
      <c r="AL12" s="2"/>
      <c r="AM12" s="4"/>
      <c r="AN12" s="4"/>
      <c r="AO12" s="4"/>
    </row>
    <row r="13" spans="1:49" ht="15.6">
      <c r="A13" s="43"/>
      <c r="B13" s="356">
        <f>+'Ark1'!C272</f>
        <v>2024</v>
      </c>
      <c r="C13" s="356">
        <f>+'Ark1'!I272</f>
        <v>80</v>
      </c>
      <c r="D13" s="356" t="s">
        <v>9</v>
      </c>
      <c r="E13" s="356" t="s">
        <v>8</v>
      </c>
      <c r="F13" s="62">
        <f>+'Ark1'!Q272</f>
        <v>930</v>
      </c>
      <c r="G13" s="98">
        <f>+'Ark1'!R272</f>
        <v>5842</v>
      </c>
      <c r="H13" s="441">
        <f t="shared" si="5"/>
        <v>-387</v>
      </c>
      <c r="I13" s="120">
        <f>+'Ark1'!AE272</f>
        <v>15.844860320043399</v>
      </c>
      <c r="J13" s="120">
        <f>+'Ark1'!AF272</f>
        <v>15.840914945564821</v>
      </c>
      <c r="K13" s="359">
        <f>+'Ark1'!S272</f>
        <v>6.2654670094258789</v>
      </c>
      <c r="L13" s="359">
        <f t="shared" si="0"/>
        <v>0.10983999977957648</v>
      </c>
      <c r="M13" s="63">
        <f>+'Ark1'!T272</f>
        <v>7.6554262238959252</v>
      </c>
      <c r="N13" s="359">
        <f t="shared" si="1"/>
        <v>4.585807491535121E-2</v>
      </c>
      <c r="O13" s="307">
        <f>+'Ark1'!U272</f>
        <v>225.77285176309437</v>
      </c>
      <c r="P13" s="307">
        <f t="shared" si="2"/>
        <v>6.9560705139792844E-2</v>
      </c>
      <c r="Q13" s="98">
        <f>+'Ark1'!W272</f>
        <v>72.406710030811382</v>
      </c>
      <c r="R13" s="98">
        <f>+'Ark1'!X272</f>
        <v>1.0270455323519343</v>
      </c>
      <c r="S13" s="98">
        <f>+'Ark1'!AG272</f>
        <v>520.1199176531137</v>
      </c>
      <c r="T13" s="98">
        <f>+'Ark1'!AH272</f>
        <v>99.383772680588834</v>
      </c>
      <c r="U13" s="97">
        <f>+'Ark1'!AI272</f>
        <v>82.814104758644291</v>
      </c>
      <c r="V13" s="374">
        <f>+'Ark1'!AR272</f>
        <v>190.89157659975979</v>
      </c>
      <c r="W13" s="114">
        <f>+'Ark1'!AS272</f>
        <v>31.99243932470436</v>
      </c>
      <c r="X13" s="98">
        <f>+'Ark1'!Y272</f>
        <v>55.676924794005807</v>
      </c>
      <c r="Y13" s="63">
        <f>+'Ark1'!Z272</f>
        <v>1.7775560244737962</v>
      </c>
      <c r="Z13" s="63">
        <f>+'Ark1'!AA272</f>
        <v>2.0726026597313303</v>
      </c>
      <c r="AA13" s="98">
        <f>+'Ark1'!AB272</f>
        <v>62.023342589597554</v>
      </c>
      <c r="AB13" s="98">
        <f>+'Ark1'!AC272</f>
        <v>58.732124821626179</v>
      </c>
      <c r="AC13" s="98">
        <f>+'Ark1'!AD272</f>
        <v>38.970198001048573</v>
      </c>
      <c r="AD13" s="98">
        <f t="shared" si="3"/>
        <v>434.07845787145999</v>
      </c>
      <c r="AE13" s="438"/>
      <c r="AF13" s="97">
        <f t="shared" si="4"/>
        <v>6.2817204301075265</v>
      </c>
      <c r="AG13" s="43"/>
      <c r="AH13" s="4"/>
      <c r="AI13" s="5"/>
      <c r="AK13" s="1"/>
      <c r="AL13" s="1"/>
      <c r="AM13" s="11"/>
      <c r="AN13" s="11"/>
      <c r="AO13" s="11"/>
    </row>
    <row r="14" spans="1:49" ht="15.6">
      <c r="A14" s="43"/>
      <c r="B14" s="356">
        <f>+'Ark1'!C273</f>
        <v>2024</v>
      </c>
      <c r="C14" s="356">
        <f>+'Ark1'!I273</f>
        <v>81</v>
      </c>
      <c r="D14" s="356" t="s">
        <v>9</v>
      </c>
      <c r="E14" s="356" t="s">
        <v>5</v>
      </c>
      <c r="F14" s="62">
        <f>+'Ark1'!Q273</f>
        <v>187</v>
      </c>
      <c r="G14" s="98">
        <f>+'Ark1'!R273</f>
        <v>1159</v>
      </c>
      <c r="H14" s="441">
        <f t="shared" si="5"/>
        <v>101</v>
      </c>
      <c r="I14" s="120">
        <f>+'Ark1'!AE273</f>
        <v>3.1434770816381881</v>
      </c>
      <c r="J14" s="120">
        <f>+'Ark1'!AF273</f>
        <v>3.1904641454795226</v>
      </c>
      <c r="K14" s="359">
        <f>+'Ark1'!S273</f>
        <v>6.6882556131260786</v>
      </c>
      <c r="L14" s="359">
        <f t="shared" si="0"/>
        <v>1.0225310095775875E-2</v>
      </c>
      <c r="M14" s="63">
        <f>+'Ark1'!T273</f>
        <v>7.4616048317515116</v>
      </c>
      <c r="N14" s="359">
        <f t="shared" si="1"/>
        <v>-6.0134298683270693E-2</v>
      </c>
      <c r="O14" s="307">
        <f>+'Ark1'!U273</f>
        <v>229.20465918895593</v>
      </c>
      <c r="P14" s="307">
        <f t="shared" si="2"/>
        <v>-6.2152841002688604</v>
      </c>
      <c r="Q14" s="98">
        <f>+'Ark1'!W273</f>
        <v>70.578084555651429</v>
      </c>
      <c r="R14" s="98">
        <f>+'Ark1'!X273</f>
        <v>1.0353753235547889</v>
      </c>
      <c r="S14" s="98">
        <f>+'Ark1'!AG273</f>
        <v>509.9308755760369</v>
      </c>
      <c r="T14" s="98">
        <f>+'Ark1'!AH273</f>
        <v>74.80586712683349</v>
      </c>
      <c r="U14" s="97">
        <f>+'Ark1'!AI273</f>
        <v>56.341673856773085</v>
      </c>
      <c r="V14" s="374">
        <f>+'Ark1'!AR273</f>
        <v>189.59907834101389</v>
      </c>
      <c r="W14" s="114">
        <f>+'Ark1'!AS273</f>
        <v>33.561318971355945</v>
      </c>
      <c r="X14" s="98">
        <f>+'Ark1'!Y273</f>
        <v>52.937067776888384</v>
      </c>
      <c r="Y14" s="63">
        <f>+'Ark1'!Z273</f>
        <v>1.9238585386173472</v>
      </c>
      <c r="Z14" s="63">
        <f>+'Ark1'!AA273</f>
        <v>2.0304076306715699</v>
      </c>
      <c r="AA14" s="98">
        <f>+'Ark1'!AB273</f>
        <v>52.290873439671401</v>
      </c>
      <c r="AB14" s="98">
        <f>+'Ark1'!AC273</f>
        <v>63.209467749818216</v>
      </c>
      <c r="AC14" s="98">
        <f>+'Ark1'!AD273</f>
        <v>24.38460229390293</v>
      </c>
      <c r="AD14" s="98">
        <f t="shared" si="3"/>
        <v>449.48182227647584</v>
      </c>
      <c r="AE14" s="438"/>
      <c r="AF14" s="97">
        <f t="shared" si="4"/>
        <v>6.1978609625668453</v>
      </c>
      <c r="AG14" s="43"/>
      <c r="AH14" s="4"/>
      <c r="AI14" s="5"/>
      <c r="AK14" s="1"/>
      <c r="AL14" s="1"/>
      <c r="AM14" s="11"/>
      <c r="AN14" s="11"/>
      <c r="AO14" s="11"/>
    </row>
    <row r="15" spans="1:49" ht="15.6">
      <c r="A15" s="43"/>
      <c r="B15" s="356">
        <f>+'Ark1'!C274</f>
        <v>2024</v>
      </c>
      <c r="C15" s="356">
        <f>+'Ark1'!I274</f>
        <v>83</v>
      </c>
      <c r="D15" s="356" t="s">
        <v>9</v>
      </c>
      <c r="E15" s="356" t="s">
        <v>431</v>
      </c>
      <c r="F15" s="62">
        <f>+'Ark1'!Q274</f>
        <v>967</v>
      </c>
      <c r="G15" s="98">
        <f>+'Ark1'!R274</f>
        <v>5336</v>
      </c>
      <c r="H15" s="441">
        <f t="shared" si="5"/>
        <v>-664</v>
      </c>
      <c r="I15" s="120">
        <f>+'Ark1'!AE274</f>
        <v>14.472470843504198</v>
      </c>
      <c r="J15" s="120">
        <f>+'Ark1'!AF274</f>
        <v>14.057060489748524</v>
      </c>
      <c r="K15" s="359">
        <f>+'Ark1'!S274</f>
        <v>5.8115153788447103</v>
      </c>
      <c r="L15" s="359">
        <f t="shared" si="0"/>
        <v>0.14507108264724788</v>
      </c>
      <c r="M15" s="63">
        <f>+'Ark1'!T274</f>
        <v>7.4473388305847052</v>
      </c>
      <c r="N15" s="359">
        <f t="shared" si="1"/>
        <v>1.4505497251374067E-2</v>
      </c>
      <c r="O15" s="307">
        <f>+'Ark1'!U274</f>
        <v>219.34700149925035</v>
      </c>
      <c r="P15" s="307">
        <f t="shared" si="2"/>
        <v>0.57676816591714442</v>
      </c>
      <c r="Q15" s="98">
        <f>+'Ark1'!W274</f>
        <v>66.885307346326854</v>
      </c>
      <c r="R15" s="98">
        <f>+'Ark1'!X274</f>
        <v>0.52473763118440786</v>
      </c>
      <c r="S15" s="98">
        <f>+'Ark1'!AG274</f>
        <v>528.53622091923592</v>
      </c>
      <c r="T15" s="98">
        <f>+'Ark1'!AH274</f>
        <v>98.57571214392803</v>
      </c>
      <c r="U15" s="97">
        <f>+'Ark1'!AI274</f>
        <v>74.400299850074944</v>
      </c>
      <c r="V15" s="374">
        <f>+'Ark1'!AR274</f>
        <v>190.83355400037837</v>
      </c>
      <c r="W15" s="114">
        <f>+'Ark1'!AS274</f>
        <v>30.992202931633845</v>
      </c>
      <c r="X15" s="98">
        <f>+'Ark1'!Y274</f>
        <v>57.17737380264299</v>
      </c>
      <c r="Y15" s="63">
        <f>+'Ark1'!Z274</f>
        <v>1.7332664364379469</v>
      </c>
      <c r="Z15" s="63">
        <f>+'Ark1'!AA274</f>
        <v>2.1401075637556644</v>
      </c>
      <c r="AA15" s="98">
        <f>+'Ark1'!AB274</f>
        <v>68.807462213169615</v>
      </c>
      <c r="AB15" s="98">
        <f>+'Ark1'!AC274</f>
        <v>64.312606560072652</v>
      </c>
      <c r="AC15" s="98">
        <f>+'Ark1'!AD274</f>
        <v>51.846962302555589</v>
      </c>
      <c r="AD15" s="98">
        <f t="shared" si="3"/>
        <v>415.00845697530377</v>
      </c>
      <c r="AE15" s="438"/>
      <c r="AF15" s="97">
        <f t="shared" si="4"/>
        <v>5.5180972078593591</v>
      </c>
      <c r="AG15" s="43"/>
      <c r="AH15" s="4"/>
      <c r="AI15" s="5"/>
      <c r="AK15" s="1"/>
      <c r="AL15" s="1"/>
      <c r="AM15" s="11"/>
      <c r="AN15" s="11"/>
      <c r="AO15" s="11"/>
    </row>
    <row r="16" spans="1:49" ht="15.6">
      <c r="A16" s="43"/>
      <c r="B16" s="43"/>
      <c r="C16" s="349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8"/>
      <c r="AF16" s="43"/>
      <c r="AG16" s="43"/>
      <c r="AH16" s="4"/>
      <c r="AI16" s="5"/>
      <c r="AK16" s="1"/>
      <c r="AL16" s="1"/>
      <c r="AM16" s="11"/>
      <c r="AN16" s="11"/>
      <c r="AO16" s="11"/>
    </row>
    <row r="17" spans="1:43" ht="15.6">
      <c r="A17" s="43"/>
      <c r="B17" s="326">
        <f>+'Ark1'!C275</f>
        <v>2023</v>
      </c>
      <c r="C17" s="326">
        <f>+'Ark1'!I275</f>
        <v>6</v>
      </c>
      <c r="D17" s="3" t="s">
        <v>430</v>
      </c>
      <c r="E17" s="3" t="s">
        <v>76</v>
      </c>
      <c r="F17">
        <f>+'Ark1'!Q275</f>
        <v>1601</v>
      </c>
      <c r="G17" s="11">
        <f>+'Ark1'!R275</f>
        <v>9486</v>
      </c>
      <c r="H17" s="11"/>
      <c r="I17" s="70">
        <f>+'Ark1'!AE275</f>
        <v>24.710203443694805</v>
      </c>
      <c r="J17" s="70">
        <f>+'Ark1'!AF275</f>
        <v>25.710633420809256</v>
      </c>
      <c r="K17" s="1">
        <f>+'Ark1'!S275</f>
        <v>6.1032298923369215</v>
      </c>
      <c r="M17" s="1">
        <f>+'Ark1'!T275</f>
        <v>8.0599831330381608</v>
      </c>
      <c r="O17" s="11">
        <f>+'Ark1'!U275</f>
        <v>235.21261859582424</v>
      </c>
      <c r="Q17" s="11">
        <f>+'Ark1'!W275</f>
        <v>82.384566729917779</v>
      </c>
      <c r="R17" s="11">
        <f>+'Ark1'!X275</f>
        <v>1.1701454775458573</v>
      </c>
      <c r="S17" s="11">
        <f>+'Ark1'!AG275</f>
        <v>531.40156709108714</v>
      </c>
      <c r="T17" s="11">
        <f>+'Ark1'!AH275</f>
        <v>96.457938013915225</v>
      </c>
      <c r="U17" s="67">
        <f>+'Ark1'!AI275</f>
        <v>69.259962049335854</v>
      </c>
      <c r="V17" s="374">
        <f>+'Ark1'!AR275</f>
        <v>194.15583850255737</v>
      </c>
      <c r="W17" s="114">
        <f>+'Ark1'!AS275</f>
        <v>31.893372939713384</v>
      </c>
      <c r="X17" s="11">
        <f>+'Ark1'!Y275</f>
        <v>52.050442598457437</v>
      </c>
      <c r="Y17" s="1">
        <f>+'Ark1'!Z275</f>
        <v>1.6956383936048829</v>
      </c>
      <c r="Z17" s="1">
        <f>+'Ark1'!AA275</f>
        <v>1.8594644421236997</v>
      </c>
      <c r="AA17" s="11">
        <f>+'Ark1'!AB275</f>
        <v>57.764560991876365</v>
      </c>
      <c r="AB17" s="11">
        <f>+'Ark1'!AC275</f>
        <v>57.780217629366831</v>
      </c>
      <c r="AC17" s="11">
        <f>+'Ark1'!AD275</f>
        <v>41.59044065812072</v>
      </c>
      <c r="AD17" s="11">
        <f t="shared" si="3"/>
        <v>442.62688174479285</v>
      </c>
      <c r="AE17" s="438"/>
      <c r="AF17" s="67">
        <f t="shared" si="4"/>
        <v>5.9250468457214245</v>
      </c>
      <c r="AG17" s="43"/>
      <c r="AH17" s="4"/>
      <c r="AI17" s="5"/>
      <c r="AK17" s="1"/>
      <c r="AL17" s="1"/>
      <c r="AM17" s="11"/>
      <c r="AN17" s="11"/>
      <c r="AO17" s="11"/>
    </row>
    <row r="18" spans="1:43" ht="15.6">
      <c r="A18" s="43"/>
      <c r="B18" s="326">
        <f>+'Ark1'!C276</f>
        <v>2023</v>
      </c>
      <c r="C18" s="326">
        <f>+'Ark1'!I276</f>
        <v>24</v>
      </c>
      <c r="D18" s="3" t="s">
        <v>108</v>
      </c>
      <c r="E18" s="3" t="s">
        <v>76</v>
      </c>
      <c r="F18">
        <f>+'Ark1'!Q276</f>
        <v>1778</v>
      </c>
      <c r="G18" s="11">
        <f>+'Ark1'!R276</f>
        <v>7703</v>
      </c>
      <c r="H18" s="11"/>
      <c r="I18" s="70">
        <f>+'Ark1'!AE276</f>
        <v>20.065643804214748</v>
      </c>
      <c r="J18" s="70">
        <f>+'Ark1'!AF276</f>
        <v>20.086066897934412</v>
      </c>
      <c r="K18" s="1">
        <f>+'Ark1'!S276</f>
        <v>5.5896036387264436</v>
      </c>
      <c r="M18" s="1">
        <f>+'Ark1'!T276</f>
        <v>8.0711411138517466</v>
      </c>
      <c r="O18" s="11">
        <f>+'Ark1'!U276</f>
        <v>226.29031546150881</v>
      </c>
      <c r="Q18" s="11">
        <f>+'Ark1'!W276</f>
        <v>78.787485395300507</v>
      </c>
      <c r="R18" s="11">
        <f>+'Ark1'!X276</f>
        <v>0.49331429313254566</v>
      </c>
      <c r="S18" s="11">
        <f>+'Ark1'!AG276</f>
        <v>545.73400765445604</v>
      </c>
      <c r="T18" s="11">
        <f>+'Ark1'!AH276</f>
        <v>94.612488640789294</v>
      </c>
      <c r="U18" s="67">
        <f>+'Ark1'!AI276</f>
        <v>55.991172270543935</v>
      </c>
      <c r="V18" s="374">
        <f>+'Ark1'!AR276</f>
        <v>193.89625478403505</v>
      </c>
      <c r="W18" s="114">
        <f>+'Ark1'!AS276</f>
        <v>30.789272858783438</v>
      </c>
      <c r="X18" s="11">
        <f>+'Ark1'!Y276</f>
        <v>51.015791474965241</v>
      </c>
      <c r="Y18" s="1">
        <f>+'Ark1'!Z276</f>
        <v>1.675321207307999</v>
      </c>
      <c r="Z18" s="1">
        <f>+'Ark1'!AA276</f>
        <v>2.0608368469194289</v>
      </c>
      <c r="AA18" s="11">
        <f>+'Ark1'!AB276</f>
        <v>55.60820226379662</v>
      </c>
      <c r="AB18" s="11">
        <f>+'Ark1'!AC276</f>
        <v>64.196487781899648</v>
      </c>
      <c r="AC18" s="11">
        <f>+'Ark1'!AD276</f>
        <v>54.585858573234589</v>
      </c>
      <c r="AD18" s="11">
        <f t="shared" si="3"/>
        <v>414.65313190595538</v>
      </c>
      <c r="AE18" s="438"/>
      <c r="AF18" s="67">
        <f t="shared" si="4"/>
        <v>4.3323959505061866</v>
      </c>
      <c r="AG18" s="43"/>
      <c r="AH18" s="4"/>
      <c r="AI18" s="5"/>
      <c r="AK18" s="1"/>
      <c r="AL18" s="1"/>
      <c r="AM18" s="11"/>
      <c r="AN18" s="11"/>
      <c r="AO18" s="11"/>
    </row>
    <row r="19" spans="1:43" ht="15.6">
      <c r="A19" s="43"/>
      <c r="B19" s="326">
        <f>+'Ark1'!C277</f>
        <v>2023</v>
      </c>
      <c r="C19" s="326">
        <f>+'Ark1'!I277</f>
        <v>49</v>
      </c>
      <c r="D19" s="3" t="s">
        <v>109</v>
      </c>
      <c r="E19" s="3" t="s">
        <v>76</v>
      </c>
      <c r="F19">
        <f>+'Ark1'!Q277</f>
        <v>1812</v>
      </c>
      <c r="G19" s="11">
        <f>+'Ark1'!R277</f>
        <v>7913</v>
      </c>
      <c r="H19" s="11"/>
      <c r="I19" s="70">
        <f>+'Ark1'!AE277</f>
        <v>20.612675506004319</v>
      </c>
      <c r="J19" s="70">
        <f>+'Ark1'!AF277</f>
        <v>20.007353807018255</v>
      </c>
      <c r="K19" s="1">
        <f>+'Ark1'!S277</f>
        <v>5.2580604374762929</v>
      </c>
      <c r="M19" s="1">
        <f>+'Ark1'!T277</f>
        <v>7.6644761784405393</v>
      </c>
      <c r="O19" s="11">
        <f>+'Ark1'!U277</f>
        <v>219.42163528371049</v>
      </c>
      <c r="Q19" s="11">
        <f>+'Ark1'!W277</f>
        <v>71.957538228232011</v>
      </c>
      <c r="R19" s="11">
        <f>+'Ark1'!X277</f>
        <v>0.21483634525464421</v>
      </c>
      <c r="S19" s="11">
        <f>+'Ark1'!AG277</f>
        <v>554.52545263710317</v>
      </c>
      <c r="T19" s="11">
        <f>+'Ark1'!AH277</f>
        <v>95.956021736383121</v>
      </c>
      <c r="U19" s="67">
        <f>+'Ark1'!AI277</f>
        <v>47.137621635283722</v>
      </c>
      <c r="V19" s="374">
        <f>+'Ark1'!AR277</f>
        <v>194.09183941222776</v>
      </c>
      <c r="W19" s="114">
        <f>+'Ark1'!AS277</f>
        <v>29.666321917845387</v>
      </c>
      <c r="X19" s="11">
        <f>+'Ark1'!Y277</f>
        <v>50.547955361563709</v>
      </c>
      <c r="Y19" s="1">
        <f>+'Ark1'!Z277</f>
        <v>1.5970919266348955</v>
      </c>
      <c r="Z19" s="1">
        <f>+'Ark1'!AA277</f>
        <v>2.0697487792776488</v>
      </c>
      <c r="AA19" s="11">
        <f>+'Ark1'!AB277</f>
        <v>52.716746026007961</v>
      </c>
      <c r="AB19" s="11">
        <f>+'Ark1'!AC277</f>
        <v>65.562060520085325</v>
      </c>
      <c r="AC19" s="11">
        <f>+'Ark1'!AD277</f>
        <v>37.03740897643118</v>
      </c>
      <c r="AD19" s="11">
        <f t="shared" si="3"/>
        <v>395.69263095179525</v>
      </c>
      <c r="AE19" s="438"/>
      <c r="AF19" s="67">
        <f t="shared" si="4"/>
        <v>4.3669977924944812</v>
      </c>
      <c r="AG19" s="43"/>
      <c r="AH19" s="4"/>
      <c r="AI19" s="5"/>
      <c r="AK19" s="1"/>
      <c r="AL19" s="1"/>
      <c r="AM19" s="11"/>
      <c r="AN19" s="11"/>
      <c r="AO19" s="11"/>
    </row>
    <row r="20" spans="1:43" ht="15.6">
      <c r="A20" s="43"/>
      <c r="B20" s="326">
        <f>+'Ark1'!C278</f>
        <v>2023</v>
      </c>
      <c r="C20" s="326">
        <f>+'Ark1'!I278</f>
        <v>80</v>
      </c>
      <c r="D20" s="3" t="s">
        <v>9</v>
      </c>
      <c r="E20" s="3" t="s">
        <v>8</v>
      </c>
      <c r="F20">
        <f>+'Ark1'!Q278</f>
        <v>968</v>
      </c>
      <c r="G20" s="11">
        <f>+'Ark1'!R278</f>
        <v>6229</v>
      </c>
      <c r="H20" s="11"/>
      <c r="I20" s="70">
        <f>+'Ark1'!AE278</f>
        <v>16.226002240225061</v>
      </c>
      <c r="J20" s="70">
        <f>+'Ark1'!AF278</f>
        <v>16.200382241711822</v>
      </c>
      <c r="K20" s="1">
        <f>+'Ark1'!S278</f>
        <v>6.1556270096463024</v>
      </c>
      <c r="M20" s="1">
        <f>+'Ark1'!T278</f>
        <v>7.609568148980574</v>
      </c>
      <c r="O20" s="11">
        <f>+'Ark1'!U278</f>
        <v>225.70329105795457</v>
      </c>
      <c r="Q20" s="11">
        <f>+'Ark1'!W278</f>
        <v>72.146411944132282</v>
      </c>
      <c r="R20" s="11">
        <f>+'Ark1'!X278</f>
        <v>1.4930165355594796</v>
      </c>
      <c r="S20" s="11">
        <f>+'Ark1'!AG278</f>
        <v>524.6116301546391</v>
      </c>
      <c r="T20" s="11">
        <f>+'Ark1'!AH278</f>
        <v>99.32573446781187</v>
      </c>
      <c r="U20" s="67">
        <f>+'Ark1'!AI278</f>
        <v>80.028897094236626</v>
      </c>
      <c r="V20" s="374">
        <f>+'Ark1'!AR278</f>
        <v>191.61984536082471</v>
      </c>
      <c r="W20" s="114">
        <f>+'Ark1'!AS278</f>
        <v>31.675976274380929</v>
      </c>
      <c r="X20" s="11">
        <f>+'Ark1'!Y278</f>
        <v>57.504417836571442</v>
      </c>
      <c r="Y20" s="1">
        <f>+'Ark1'!Z278</f>
        <v>1.8668267512214824</v>
      </c>
      <c r="Z20" s="1">
        <f>+'Ark1'!AA278</f>
        <v>2.0254628006067246</v>
      </c>
      <c r="AA20" s="11">
        <f>+'Ark1'!AB278</f>
        <v>65.309719386639898</v>
      </c>
      <c r="AB20" s="11">
        <f>+'Ark1'!AC278</f>
        <v>64.664299653902546</v>
      </c>
      <c r="AC20" s="11">
        <f>+'Ark1'!AD278</f>
        <v>49.009763039166863</v>
      </c>
      <c r="AD20" s="11">
        <f t="shared" si="3"/>
        <v>430.22929360415492</v>
      </c>
      <c r="AE20" s="438"/>
      <c r="AF20" s="67">
        <f t="shared" si="4"/>
        <v>6.4349173553719012</v>
      </c>
      <c r="AG20" s="43"/>
      <c r="AH20" s="4"/>
      <c r="AI20" s="5"/>
      <c r="AK20" s="1"/>
      <c r="AL20" s="1"/>
      <c r="AM20" s="11"/>
      <c r="AN20" s="11"/>
      <c r="AO20" s="11"/>
    </row>
    <row r="21" spans="1:43" ht="15.6">
      <c r="A21" s="43"/>
      <c r="B21" s="326">
        <f>+'Ark1'!C279</f>
        <v>2023</v>
      </c>
      <c r="C21" s="326">
        <f>+'Ark1'!I279</f>
        <v>81</v>
      </c>
      <c r="D21" s="3" t="s">
        <v>9</v>
      </c>
      <c r="E21" s="3" t="s">
        <v>5</v>
      </c>
      <c r="F21">
        <f>+'Ark1'!Q279</f>
        <v>167</v>
      </c>
      <c r="G21" s="11">
        <f>+'Ark1'!R279</f>
        <v>1058</v>
      </c>
      <c r="H21" s="11"/>
      <c r="I21" s="70">
        <f>+'Ark1'!AE279</f>
        <v>2.7559978118731929</v>
      </c>
      <c r="J21" s="70">
        <f>+'Ark1'!AF279</f>
        <v>2.8701061383961877</v>
      </c>
      <c r="K21" s="1">
        <f>+'Ark1'!S279</f>
        <v>6.6780303030303028</v>
      </c>
      <c r="M21" s="1">
        <f>+'Ark1'!T279</f>
        <v>7.5217391304347823</v>
      </c>
      <c r="O21" s="11">
        <f>+'Ark1'!U279</f>
        <v>235.41994328922479</v>
      </c>
      <c r="Q21" s="11">
        <f>+'Ark1'!W279</f>
        <v>73.345935727788259</v>
      </c>
      <c r="R21" s="11">
        <f>+'Ark1'!X279</f>
        <v>0.66162570888468786</v>
      </c>
      <c r="S21" s="11">
        <f>+'Ark1'!AG279</f>
        <v>518.44486215538836</v>
      </c>
      <c r="T21" s="11">
        <f>+'Ark1'!AH279</f>
        <v>75.141776937618147</v>
      </c>
      <c r="U21" s="67">
        <f>+'Ark1'!AI279</f>
        <v>57.655954631379991</v>
      </c>
      <c r="V21" s="374">
        <f>+'Ark1'!AR279</f>
        <v>191.36466165413529</v>
      </c>
      <c r="W21" s="114">
        <f>+'Ark1'!AS279</f>
        <v>33.491477017006495</v>
      </c>
      <c r="X21" s="11">
        <f>+'Ark1'!Y279</f>
        <v>49.991311241242975</v>
      </c>
      <c r="Y21" s="1">
        <f>+'Ark1'!Z279</f>
        <v>1.9403530279161101</v>
      </c>
      <c r="Z21" s="1">
        <f>+'Ark1'!AA279</f>
        <v>1.8761260009036032</v>
      </c>
      <c r="AA21" s="11">
        <f>+'Ark1'!AB279</f>
        <v>55.421835026626511</v>
      </c>
      <c r="AB21" s="11">
        <f>+'Ark1'!AC279</f>
        <v>55.452576640287411</v>
      </c>
      <c r="AC21" s="11">
        <f>+'Ark1'!AD279</f>
        <v>24.126652320559881</v>
      </c>
      <c r="AD21" s="11">
        <f t="shared" si="3"/>
        <v>454.08868034777572</v>
      </c>
      <c r="AE21" s="438"/>
      <c r="AF21" s="67">
        <f t="shared" si="4"/>
        <v>6.3353293413173652</v>
      </c>
      <c r="AG21" s="43"/>
      <c r="AH21" s="4"/>
      <c r="AI21" s="5"/>
      <c r="AK21" s="1"/>
      <c r="AL21" s="1"/>
      <c r="AM21" s="11"/>
      <c r="AN21" s="11"/>
      <c r="AO21" s="11"/>
    </row>
    <row r="22" spans="1:43" ht="15.6">
      <c r="A22" s="43"/>
      <c r="B22" s="326">
        <f>+'Ark1'!C280</f>
        <v>2023</v>
      </c>
      <c r="C22" s="326">
        <f>+'Ark1'!I280</f>
        <v>83</v>
      </c>
      <c r="D22" s="3" t="s">
        <v>9</v>
      </c>
      <c r="E22" s="3" t="s">
        <v>431</v>
      </c>
      <c r="F22">
        <f>+'Ark1'!Q280</f>
        <v>1110</v>
      </c>
      <c r="G22" s="11">
        <f>+'Ark1'!R280</f>
        <v>6000</v>
      </c>
      <c r="H22" s="11"/>
      <c r="I22" s="70">
        <f>+'Ark1'!AE280</f>
        <v>15.629477193987862</v>
      </c>
      <c r="J22" s="70">
        <f>+'Ark1'!AF280</f>
        <v>15.12545749413006</v>
      </c>
      <c r="K22" s="1">
        <f>+'Ark1'!S280</f>
        <v>5.6664442961974624</v>
      </c>
      <c r="M22" s="1">
        <f>+'Ark1'!T280</f>
        <v>7.4328333333333312</v>
      </c>
      <c r="O22" s="11">
        <f>+'Ark1'!U280</f>
        <v>218.77023333333321</v>
      </c>
      <c r="Q22" s="11">
        <f>+'Ark1'!W280</f>
        <v>66.533333333333317</v>
      </c>
      <c r="R22" s="11">
        <f>+'Ark1'!X280</f>
        <v>0.76666666666666683</v>
      </c>
      <c r="S22" s="11">
        <f>+'Ark1'!AG280</f>
        <v>536.26969493798197</v>
      </c>
      <c r="T22" s="11">
        <f>+'Ark1'!AH280</f>
        <v>98.916666666666686</v>
      </c>
      <c r="U22" s="67">
        <f>+'Ark1'!AI280</f>
        <v>69.116666666666646</v>
      </c>
      <c r="V22" s="374">
        <f>+'Ark1'!AR280</f>
        <v>191.45742541066048</v>
      </c>
      <c r="W22" s="114">
        <f>+'Ark1'!AS280</f>
        <v>30.569198052651991</v>
      </c>
      <c r="X22" s="11">
        <f>+'Ark1'!Y280</f>
        <v>57.784134477199217</v>
      </c>
      <c r="Y22" s="1">
        <f>+'Ark1'!Z280</f>
        <v>1.7458739086079162</v>
      </c>
      <c r="Z22" s="1">
        <f>+'Ark1'!AA280</f>
        <v>2.2044247863986848</v>
      </c>
      <c r="AA22" s="11">
        <f>+'Ark1'!AB280</f>
        <v>67.118028150205703</v>
      </c>
      <c r="AB22" s="11">
        <f>+'Ark1'!AC280</f>
        <v>68.248078842285111</v>
      </c>
      <c r="AC22" s="11">
        <f>+'Ark1'!AD280</f>
        <v>55.493880193908417</v>
      </c>
      <c r="AD22" s="11">
        <f t="shared" si="3"/>
        <v>407.94815630712333</v>
      </c>
      <c r="AE22" s="438"/>
      <c r="AF22" s="67">
        <f t="shared" si="4"/>
        <v>5.4054054054054053</v>
      </c>
      <c r="AG22" s="43"/>
      <c r="AH22" s="4"/>
      <c r="AI22" s="5"/>
      <c r="AK22" s="1"/>
      <c r="AL22" s="1"/>
      <c r="AM22" s="11"/>
      <c r="AN22" s="11"/>
      <c r="AO22" s="11"/>
    </row>
    <row r="23" spans="1:43" ht="15.6">
      <c r="A23" s="43"/>
      <c r="B23" s="43"/>
      <c r="C23" s="349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8"/>
      <c r="AF23" s="43"/>
      <c r="AG23" s="43"/>
      <c r="AH23" s="4"/>
      <c r="AI23" s="5"/>
      <c r="AK23" s="1"/>
      <c r="AL23" s="1"/>
      <c r="AM23" s="11"/>
      <c r="AN23" s="11"/>
      <c r="AO23" s="11"/>
    </row>
    <row r="24" spans="1:43" ht="15.6">
      <c r="A24" s="43"/>
      <c r="B24" s="352">
        <f>+'Ark1'!C281</f>
        <v>2022</v>
      </c>
      <c r="C24" s="352">
        <f>+'Ark1'!I281</f>
        <v>6</v>
      </c>
      <c r="D24" s="52" t="s">
        <v>430</v>
      </c>
      <c r="E24" s="52" t="s">
        <v>76</v>
      </c>
      <c r="F24" s="51">
        <f>+'Ark1'!Q281</f>
        <v>1598</v>
      </c>
      <c r="G24" s="76">
        <f>+'Ark1'!R281</f>
        <v>8339</v>
      </c>
      <c r="H24" s="76"/>
      <c r="I24" s="69">
        <f>+'Ark1'!AE281</f>
        <v>24.761706802862495</v>
      </c>
      <c r="J24" s="69">
        <f>+'Ark1'!AF281</f>
        <v>25.47223065893288</v>
      </c>
      <c r="K24" s="53">
        <f>+'Ark1'!S281</f>
        <v>6.1538461538461524</v>
      </c>
      <c r="L24" s="66"/>
      <c r="M24" s="53">
        <f>+'Ark1'!T281</f>
        <v>7.9047847463724672</v>
      </c>
      <c r="N24" s="66"/>
      <c r="O24" s="76">
        <f>+'Ark1'!U281</f>
        <v>236.80797817484071</v>
      </c>
      <c r="P24" s="66"/>
      <c r="Q24" s="76">
        <f>+'Ark1'!W281</f>
        <v>79.158172442738945</v>
      </c>
      <c r="R24" s="76">
        <f>+'Ark1'!X281</f>
        <v>0.91138026142223261</v>
      </c>
      <c r="S24" s="76">
        <f>+'Ark1'!AG281</f>
        <v>530.70563805688391</v>
      </c>
      <c r="T24" s="76">
        <f>+'Ark1'!AH281</f>
        <v>90.034776352080556</v>
      </c>
      <c r="U24" s="66">
        <f>+'Ark1'!AI281</f>
        <v>67.406163808610145</v>
      </c>
      <c r="V24" s="374">
        <f>+'Ark1'!AR281</f>
        <v>194.38006544173169</v>
      </c>
      <c r="W24" s="114">
        <f>+'Ark1'!AS281</f>
        <v>32.077107497213497</v>
      </c>
      <c r="X24" s="76">
        <f>+'Ark1'!Y281</f>
        <v>49.184073702994063</v>
      </c>
      <c r="Y24" s="53">
        <f>+'Ark1'!Z281</f>
        <v>1.6537975100005995</v>
      </c>
      <c r="Z24" s="53">
        <f>+'Ark1'!AA281</f>
        <v>1.9051246234169217</v>
      </c>
      <c r="AA24" s="76">
        <f>+'Ark1'!AB281</f>
        <v>56.844736735974408</v>
      </c>
      <c r="AB24" s="76">
        <f>+'Ark1'!AC281</f>
        <v>56.39098021325708</v>
      </c>
      <c r="AC24" s="76">
        <f>+'Ark1'!AD281</f>
        <v>37.097187562415471</v>
      </c>
      <c r="AD24" s="76">
        <f t="shared" si="3"/>
        <v>446.21342076162068</v>
      </c>
      <c r="AE24" s="438"/>
      <c r="AF24" s="66">
        <f t="shared" si="4"/>
        <v>5.2183979974968713</v>
      </c>
      <c r="AG24" s="43"/>
      <c r="AH24" s="4"/>
      <c r="AI24" s="5"/>
      <c r="AK24" s="13"/>
      <c r="AL24" s="13"/>
      <c r="AM24" s="11"/>
      <c r="AN24" s="11"/>
      <c r="AO24" s="11"/>
    </row>
    <row r="25" spans="1:43" ht="16.5" customHeight="1">
      <c r="A25" s="43"/>
      <c r="B25" s="352">
        <f>+'Ark1'!C282</f>
        <v>2022</v>
      </c>
      <c r="C25" s="352">
        <f>+'Ark1'!I282</f>
        <v>24</v>
      </c>
      <c r="D25" s="52" t="s">
        <v>108</v>
      </c>
      <c r="E25" s="52" t="s">
        <v>76</v>
      </c>
      <c r="F25" s="51">
        <f>+'Ark1'!Q282</f>
        <v>1764</v>
      </c>
      <c r="G25" s="76">
        <f>+'Ark1'!R282</f>
        <v>6694</v>
      </c>
      <c r="H25" s="76"/>
      <c r="I25" s="69">
        <f>+'Ark1'!AE282</f>
        <v>19.877067434747751</v>
      </c>
      <c r="J25" s="69">
        <f>+'Ark1'!AF282</f>
        <v>19.865590495854327</v>
      </c>
      <c r="K25" s="53">
        <f>+'Ark1'!S282</f>
        <v>5.6415320167564333</v>
      </c>
      <c r="L25" s="66"/>
      <c r="M25" s="53">
        <f>+'Ark1'!T282</f>
        <v>7.9389005079175377</v>
      </c>
      <c r="N25" s="66"/>
      <c r="O25" s="76">
        <f>+'Ark1'!U282</f>
        <v>230.06952494771409</v>
      </c>
      <c r="P25" s="66"/>
      <c r="Q25" s="76">
        <f>+'Ark1'!W282</f>
        <v>76.561099492082477</v>
      </c>
      <c r="R25" s="76">
        <f>+'Ark1'!X282</f>
        <v>0.67224380041828491</v>
      </c>
      <c r="S25" s="76">
        <f>+'Ark1'!AG282</f>
        <v>549.38162264747746</v>
      </c>
      <c r="T25" s="76">
        <f>+'Ark1'!AH282</f>
        <v>90.23005676725424</v>
      </c>
      <c r="U25" s="66">
        <f>+'Ark1'!AI282</f>
        <v>53.36121900209141</v>
      </c>
      <c r="V25" s="66"/>
      <c r="W25" s="66"/>
      <c r="X25" s="76">
        <f>+'Ark1'!Y282</f>
        <v>50.282788766281193</v>
      </c>
      <c r="Y25" s="53">
        <f>+'Ark1'!Z282</f>
        <v>1.6736611368535674</v>
      </c>
      <c r="Z25" s="53">
        <f>+'Ark1'!AA282</f>
        <v>2.038324557437992</v>
      </c>
      <c r="AA25" s="76">
        <f>+'Ark1'!AB282</f>
        <v>53.917877995970223</v>
      </c>
      <c r="AB25" s="76">
        <f>+'Ark1'!AC282</f>
        <v>63.89631086084168</v>
      </c>
      <c r="AC25" s="76">
        <f>+'Ark1'!AD282</f>
        <v>52.985994738279885</v>
      </c>
      <c r="AD25" s="76">
        <f t="shared" si="3"/>
        <v>418.77906989135522</v>
      </c>
      <c r="AE25" s="438"/>
      <c r="AF25" s="66">
        <f t="shared" si="4"/>
        <v>3.7947845804988662</v>
      </c>
      <c r="AG25" s="43"/>
      <c r="AH25" s="4"/>
      <c r="AI25" s="5"/>
      <c r="AK25" s="13"/>
      <c r="AL25" s="13"/>
      <c r="AM25" s="11"/>
      <c r="AN25" s="11"/>
      <c r="AO25" s="11"/>
    </row>
    <row r="26" spans="1:43" ht="16.5" customHeight="1">
      <c r="A26" s="43"/>
      <c r="B26" s="352">
        <f>+'Ark1'!C283</f>
        <v>2022</v>
      </c>
      <c r="C26" s="352">
        <f>+'Ark1'!I283</f>
        <v>49</v>
      </c>
      <c r="D26" s="52" t="s">
        <v>109</v>
      </c>
      <c r="E26" s="52" t="s">
        <v>76</v>
      </c>
      <c r="F26" s="51">
        <f>+'Ark1'!Q283</f>
        <v>1769</v>
      </c>
      <c r="G26" s="76">
        <f>+'Ark1'!R283</f>
        <v>7226</v>
      </c>
      <c r="H26" s="76"/>
      <c r="I26" s="69">
        <f>+'Ark1'!AE283</f>
        <v>21.456780592095495</v>
      </c>
      <c r="J26" s="69">
        <f>+'Ark1'!AF283</f>
        <v>20.97826682120056</v>
      </c>
      <c r="K26" s="53">
        <f>+'Ark1'!S283</f>
        <v>5.3801526717557238</v>
      </c>
      <c r="L26" s="66"/>
      <c r="M26" s="53">
        <f>+'Ark1'!T283</f>
        <v>7.8007196235815117</v>
      </c>
      <c r="N26" s="66"/>
      <c r="O26" s="76">
        <f>+'Ark1'!U283</f>
        <v>225.06863271519575</v>
      </c>
      <c r="P26" s="66"/>
      <c r="Q26" s="76">
        <f>+'Ark1'!W283</f>
        <v>75.29753667312481</v>
      </c>
      <c r="R26" s="76">
        <f>+'Ark1'!X283</f>
        <v>0.31829504566841971</v>
      </c>
      <c r="S26" s="76">
        <f>+'Ark1'!AG283</f>
        <v>554.30427175973159</v>
      </c>
      <c r="T26" s="76">
        <f>+'Ark1'!AH283</f>
        <v>91.004705231109838</v>
      </c>
      <c r="U26" s="66">
        <f>+'Ark1'!AI283</f>
        <v>46.36036534735679</v>
      </c>
      <c r="V26" s="66"/>
      <c r="W26" s="66"/>
      <c r="X26" s="76">
        <f>+'Ark1'!Y283</f>
        <v>50.958128121317806</v>
      </c>
      <c r="Y26" s="53">
        <f>+'Ark1'!Z283</f>
        <v>1.5915591308229309</v>
      </c>
      <c r="Z26" s="53">
        <f>+'Ark1'!AA283</f>
        <v>2.0340662339133648</v>
      </c>
      <c r="AA26" s="76">
        <f>+'Ark1'!AB283</f>
        <v>53.116384484283934</v>
      </c>
      <c r="AB26" s="76">
        <f>+'Ark1'!AC283</f>
        <v>62.406209513683649</v>
      </c>
      <c r="AC26" s="76">
        <f>+'Ark1'!AD283</f>
        <v>34.888881190955743</v>
      </c>
      <c r="AD26" s="76">
        <f t="shared" si="3"/>
        <v>406.03806281463017</v>
      </c>
      <c r="AE26" s="438"/>
      <c r="AF26" s="66">
        <f t="shared" si="4"/>
        <v>4.0847936687394011</v>
      </c>
      <c r="AG26" s="43"/>
      <c r="AH26" s="4"/>
      <c r="AI26" s="5"/>
      <c r="AK26" s="13"/>
      <c r="AL26" s="13"/>
      <c r="AM26" s="11"/>
      <c r="AN26" s="11"/>
      <c r="AO26" s="11"/>
    </row>
    <row r="27" spans="1:43">
      <c r="A27" s="43"/>
      <c r="B27" s="352">
        <f>+'Ark1'!C284</f>
        <v>2022</v>
      </c>
      <c r="C27" s="352">
        <f>+'Ark1'!I284</f>
        <v>80</v>
      </c>
      <c r="D27" s="52" t="s">
        <v>9</v>
      </c>
      <c r="E27" s="52" t="s">
        <v>8</v>
      </c>
      <c r="F27" s="51">
        <f>+'Ark1'!Q284</f>
        <v>879</v>
      </c>
      <c r="G27" s="76">
        <f>+'Ark1'!R284</f>
        <v>5134</v>
      </c>
      <c r="H27" s="76"/>
      <c r="I27" s="69">
        <f>+'Ark1'!AE284</f>
        <v>15.24482584553256</v>
      </c>
      <c r="J27" s="69">
        <f>+'Ark1'!AF284</f>
        <v>15.344381221666801</v>
      </c>
      <c r="K27" s="53">
        <f>+'Ark1'!S284</f>
        <v>6.3147534593646482</v>
      </c>
      <c r="L27" s="66"/>
      <c r="M27" s="53">
        <f>+'Ark1'!T284</f>
        <v>7.6024542267238013</v>
      </c>
      <c r="N27" s="66"/>
      <c r="O27" s="76">
        <f>+'Ark1'!U284</f>
        <v>231.70576548500279</v>
      </c>
      <c r="P27" s="66"/>
      <c r="Q27" s="76">
        <f>+'Ark1'!W284</f>
        <v>72.769770159719499</v>
      </c>
      <c r="R27" s="76">
        <f>+'Ark1'!X284</f>
        <v>1.8504090377873004</v>
      </c>
      <c r="S27" s="76">
        <f>+'Ark1'!AG284</f>
        <v>529.61490318795211</v>
      </c>
      <c r="T27" s="76">
        <f>+'Ark1'!AH284</f>
        <v>94.526684846123871</v>
      </c>
      <c r="U27" s="66">
        <f>+'Ark1'!AI284</f>
        <v>78.671601090767439</v>
      </c>
      <c r="V27" s="66"/>
      <c r="W27" s="66"/>
      <c r="X27" s="76">
        <f>+'Ark1'!Y284</f>
        <v>58.15639414748555</v>
      </c>
      <c r="Y27" s="53">
        <f>+'Ark1'!Z284</f>
        <v>1.9228924954755779</v>
      </c>
      <c r="Z27" s="53">
        <f>+'Ark1'!AA284</f>
        <v>1.9875738380583967</v>
      </c>
      <c r="AA27" s="76">
        <f>+'Ark1'!AB284</f>
        <v>65.629308185456523</v>
      </c>
      <c r="AB27" s="76">
        <f>+'Ark1'!AC284</f>
        <v>66.606389420938982</v>
      </c>
      <c r="AC27" s="76">
        <f>+'Ark1'!AD284</f>
        <v>49.383658427175526</v>
      </c>
      <c r="AD27" s="76">
        <f t="shared" si="3"/>
        <v>437.49857507837913</v>
      </c>
      <c r="AE27" s="438"/>
      <c r="AF27" s="66">
        <f t="shared" si="4"/>
        <v>5.8407281001137656</v>
      </c>
      <c r="AG27" s="43"/>
      <c r="AH27"/>
      <c r="AK27" s="13"/>
      <c r="AL27" s="13"/>
      <c r="AM27" s="11"/>
      <c r="AN27" s="11"/>
      <c r="AO27" s="11"/>
    </row>
    <row r="28" spans="1:43" ht="17.25" customHeight="1">
      <c r="A28" s="43"/>
      <c r="B28" s="352">
        <f>+'Ark1'!C285</f>
        <v>2022</v>
      </c>
      <c r="C28" s="352">
        <f>+'Ark1'!I285</f>
        <v>81</v>
      </c>
      <c r="D28" s="52" t="s">
        <v>9</v>
      </c>
      <c r="E28" s="52" t="s">
        <v>5</v>
      </c>
      <c r="F28" s="51">
        <f>+'Ark1'!Q285</f>
        <v>183</v>
      </c>
      <c r="G28" s="76">
        <f>+'Ark1'!R285</f>
        <v>993</v>
      </c>
      <c r="H28" s="76"/>
      <c r="I28" s="69">
        <f>+'Ark1'!AE285</f>
        <v>2.9485999346735161</v>
      </c>
      <c r="J28" s="69">
        <f>+'Ark1'!AF285</f>
        <v>3.0221072400248499</v>
      </c>
      <c r="K28" s="53">
        <f>+'Ark1'!S285</f>
        <v>6.682459677419355</v>
      </c>
      <c r="L28" s="66"/>
      <c r="M28" s="53">
        <f>+'Ark1'!T285</f>
        <v>7.5256797583081552</v>
      </c>
      <c r="N28" s="66"/>
      <c r="O28" s="76">
        <f>+'Ark1'!U285</f>
        <v>235.94128902316223</v>
      </c>
      <c r="P28" s="66"/>
      <c r="Q28" s="76">
        <f>+'Ark1'!W285</f>
        <v>70.896273917421937</v>
      </c>
      <c r="R28" s="76">
        <f>+'Ark1'!X285</f>
        <v>1.309164149043303</v>
      </c>
      <c r="S28" s="76">
        <f>+'Ark1'!AG285</f>
        <v>526.00210526315777</v>
      </c>
      <c r="T28" s="76">
        <f>+'Ark1'!AH285</f>
        <v>90.433031218529678</v>
      </c>
      <c r="U28" s="66">
        <f>+'Ark1'!AI285</f>
        <v>75.125881168177244</v>
      </c>
      <c r="V28" s="66"/>
      <c r="W28" s="66"/>
      <c r="X28" s="76">
        <f>+'Ark1'!Y285</f>
        <v>51.774095315808211</v>
      </c>
      <c r="Y28" s="53">
        <f>+'Ark1'!Z285</f>
        <v>1.85646024561573</v>
      </c>
      <c r="Z28" s="53">
        <f>+'Ark1'!AA285</f>
        <v>1.9607413682470296</v>
      </c>
      <c r="AA28" s="76">
        <f>+'Ark1'!AB285</f>
        <v>52.718104040104492</v>
      </c>
      <c r="AB28" s="76">
        <f>+'Ark1'!AC285</f>
        <v>62.959621412049806</v>
      </c>
      <c r="AC28" s="76">
        <f>+'Ark1'!AD285</f>
        <v>21.800142689426011</v>
      </c>
      <c r="AD28" s="76">
        <f t="shared" si="3"/>
        <v>448.55578839389108</v>
      </c>
      <c r="AE28" s="438"/>
      <c r="AF28" s="66">
        <f t="shared" si="4"/>
        <v>5.4262295081967213</v>
      </c>
      <c r="AG28" s="43"/>
      <c r="AH28" s="2"/>
      <c r="AI28" s="5"/>
      <c r="AK28" s="13"/>
      <c r="AL28" s="13"/>
      <c r="AM28" s="11"/>
      <c r="AN28" s="11"/>
      <c r="AO28" s="11"/>
    </row>
    <row r="29" spans="1:43" ht="15.6">
      <c r="A29" s="43"/>
      <c r="B29" s="352">
        <f>+'Ark1'!C286</f>
        <v>2022</v>
      </c>
      <c r="C29" s="352">
        <f>+'Ark1'!I286</f>
        <v>83</v>
      </c>
      <c r="D29" s="52" t="s">
        <v>9</v>
      </c>
      <c r="E29" s="52" t="s">
        <v>431</v>
      </c>
      <c r="F29" s="51">
        <f>+'Ark1'!Q286</f>
        <v>1064</v>
      </c>
      <c r="G29" s="76">
        <f>+'Ark1'!R286</f>
        <v>5291</v>
      </c>
      <c r="H29" s="76"/>
      <c r="I29" s="69">
        <f>+'Ark1'!AE286</f>
        <v>15.711019390088188</v>
      </c>
      <c r="J29" s="69">
        <f>+'Ark1'!AF286</f>
        <v>15.317423562320583</v>
      </c>
      <c r="K29" s="53">
        <f>+'Ark1'!S286</f>
        <v>5.9124101399924331</v>
      </c>
      <c r="L29" s="66"/>
      <c r="M29" s="53">
        <f>+'Ark1'!T286</f>
        <v>7.5734265734265742</v>
      </c>
      <c r="N29" s="66"/>
      <c r="O29" s="76">
        <f>+'Ark1'!U286</f>
        <v>224.43536193536281</v>
      </c>
      <c r="P29" s="66"/>
      <c r="Q29" s="76">
        <f>+'Ark1'!W286</f>
        <v>69.457569457569448</v>
      </c>
      <c r="R29" s="76">
        <f>+'Ark1'!X286</f>
        <v>0.4725004725004725</v>
      </c>
      <c r="S29" s="76">
        <f>+'Ark1'!AG286</f>
        <v>528.25004768262443</v>
      </c>
      <c r="T29" s="76">
        <f>+'Ark1'!AH286</f>
        <v>93.422793422793404</v>
      </c>
      <c r="U29" s="66">
        <f>+'Ark1'!AI286</f>
        <v>70.440370440370444</v>
      </c>
      <c r="V29" s="66"/>
      <c r="W29" s="66"/>
      <c r="X29" s="76">
        <f>+'Ark1'!Y286</f>
        <v>55.151763356047901</v>
      </c>
      <c r="Y29" s="53">
        <f>+'Ark1'!Z286</f>
        <v>1.7438317963776373</v>
      </c>
      <c r="Z29" s="53">
        <f>+'Ark1'!AA286</f>
        <v>2.1676224284439591</v>
      </c>
      <c r="AA29" s="76">
        <f>+'Ark1'!AB286</f>
        <v>65.899777072307316</v>
      </c>
      <c r="AB29" s="76">
        <f>+'Ark1'!AC286</f>
        <v>66.644480167622788</v>
      </c>
      <c r="AC29" s="76">
        <f>+'Ark1'!AD286</f>
        <v>52.794553378595118</v>
      </c>
      <c r="AD29" s="76">
        <f t="shared" si="3"/>
        <v>424.86576749010504</v>
      </c>
      <c r="AE29" s="438"/>
      <c r="AF29" s="66">
        <f t="shared" si="4"/>
        <v>4.9727443609022552</v>
      </c>
      <c r="AG29" s="43"/>
      <c r="AH29" s="2"/>
      <c r="AK29" s="13"/>
      <c r="AL29" s="13"/>
      <c r="AM29" s="11"/>
      <c r="AN29" s="11"/>
      <c r="AO29" s="11"/>
    </row>
    <row r="30" spans="1:43">
      <c r="A30" s="43"/>
      <c r="B30" s="349"/>
      <c r="C30" s="349"/>
      <c r="D30" s="43"/>
      <c r="E30" s="43"/>
      <c r="F30" s="43"/>
      <c r="G30" s="43"/>
      <c r="H30" s="43"/>
      <c r="I30" s="43"/>
      <c r="J30" s="43"/>
      <c r="K30" s="43"/>
      <c r="L30" s="64"/>
      <c r="M30" s="43"/>
      <c r="N30" s="64"/>
      <c r="O30" s="73"/>
      <c r="P30" s="64"/>
      <c r="Q30" s="73"/>
      <c r="R30" s="73"/>
      <c r="S30" s="73"/>
      <c r="T30" s="73"/>
      <c r="U30" s="43"/>
      <c r="V30" s="43"/>
      <c r="W30" s="43"/>
      <c r="X30" s="73"/>
      <c r="Y30" s="43"/>
      <c r="Z30" s="43"/>
      <c r="AA30" s="73"/>
      <c r="AB30" s="73"/>
      <c r="AC30" s="73"/>
      <c r="AD30" s="73"/>
      <c r="AE30" s="438"/>
      <c r="AF30" s="64"/>
      <c r="AG30" s="43"/>
      <c r="AI30" s="1"/>
      <c r="AJ30" s="1"/>
      <c r="AK30" s="1"/>
      <c r="AL30" s="1"/>
      <c r="AM30" s="1"/>
      <c r="AN30" s="1"/>
      <c r="AP30" s="13"/>
      <c r="AQ30" s="13"/>
    </row>
    <row r="31" spans="1:43" s="524" customFormat="1">
      <c r="A31" s="43"/>
      <c r="B31" s="349"/>
      <c r="C31" s="349"/>
      <c r="D31" s="43"/>
      <c r="E31" s="43"/>
      <c r="F31" s="43"/>
      <c r="G31" s="43"/>
      <c r="H31" s="43"/>
      <c r="I31" s="43"/>
      <c r="J31" s="43"/>
      <c r="K31" s="43"/>
      <c r="L31" s="64"/>
      <c r="M31" s="43"/>
      <c r="N31" s="64"/>
      <c r="O31" s="73"/>
      <c r="P31" s="64"/>
      <c r="Q31" s="73"/>
      <c r="R31" s="73"/>
      <c r="S31" s="73"/>
      <c r="T31" s="73"/>
      <c r="U31" s="43"/>
      <c r="V31" s="43"/>
      <c r="W31" s="43"/>
      <c r="X31" s="73"/>
      <c r="Y31" s="43"/>
      <c r="Z31" s="43"/>
      <c r="AA31" s="73"/>
      <c r="AB31" s="73"/>
      <c r="AC31" s="73"/>
      <c r="AD31" s="73"/>
      <c r="AE31" s="438"/>
      <c r="AF31" s="64"/>
      <c r="AG31" s="43"/>
      <c r="AH31" s="67"/>
      <c r="AI31" s="1"/>
      <c r="AJ31" s="1"/>
      <c r="AK31" s="1"/>
      <c r="AL31" s="1"/>
      <c r="AM31" s="1"/>
      <c r="AN31" s="1"/>
      <c r="AP31" s="13"/>
      <c r="AQ31" s="13"/>
    </row>
    <row r="32" spans="1:43">
      <c r="A32" s="43"/>
      <c r="B32" s="349"/>
      <c r="C32" s="349"/>
      <c r="D32" s="43"/>
      <c r="E32" s="43"/>
      <c r="F32" s="43"/>
      <c r="G32" s="43"/>
      <c r="H32" s="43"/>
      <c r="I32" s="43"/>
      <c r="J32" s="43"/>
      <c r="K32" s="43"/>
      <c r="L32" s="64"/>
      <c r="M32" s="43"/>
      <c r="N32" s="64"/>
      <c r="O32" s="73"/>
      <c r="P32" s="64"/>
      <c r="Q32" s="73"/>
      <c r="R32" s="73"/>
      <c r="S32" s="73"/>
      <c r="T32" s="73"/>
      <c r="U32" s="43"/>
      <c r="V32" s="43"/>
      <c r="W32" s="43"/>
      <c r="X32" s="73"/>
      <c r="Y32" s="43"/>
      <c r="Z32" s="43"/>
      <c r="AA32" s="73"/>
      <c r="AB32" s="73"/>
      <c r="AC32" s="73"/>
      <c r="AD32" s="73"/>
      <c r="AE32" s="64"/>
      <c r="AF32" s="64"/>
      <c r="AG32" s="43"/>
      <c r="AI32" s="1"/>
      <c r="AJ32" s="1"/>
      <c r="AK32" s="1"/>
      <c r="AL32" s="1"/>
      <c r="AM32" s="1"/>
      <c r="AN32" s="1"/>
      <c r="AP32" s="13"/>
      <c r="AQ32" s="13"/>
    </row>
    <row r="33" spans="17:43">
      <c r="Q33" s="16"/>
      <c r="R33" s="16"/>
      <c r="S33" s="16"/>
      <c r="X33" s="204"/>
      <c r="Y33" s="58"/>
      <c r="Z33" s="1"/>
      <c r="AI33" s="1"/>
      <c r="AJ33" s="1"/>
      <c r="AK33" s="1"/>
      <c r="AL33" s="1"/>
      <c r="AM33" s="1"/>
      <c r="AN33" s="1"/>
      <c r="AP33" s="13"/>
      <c r="AQ33" s="13"/>
    </row>
    <row r="34" spans="17:43">
      <c r="Q34" s="16"/>
      <c r="R34" s="16"/>
      <c r="S34" s="16"/>
      <c r="X34" s="204"/>
      <c r="Y34" s="58"/>
      <c r="Z34" s="1"/>
      <c r="AI34" s="1"/>
      <c r="AJ34" s="1"/>
      <c r="AK34" s="1"/>
      <c r="AL34" s="1"/>
      <c r="AM34" s="1"/>
      <c r="AN34" s="1"/>
      <c r="AP34" s="13"/>
      <c r="AQ34" s="13"/>
    </row>
    <row r="35" spans="17:43">
      <c r="Q35" s="16"/>
      <c r="R35" s="16"/>
      <c r="S35" s="16"/>
      <c r="X35" s="204"/>
      <c r="Y35" s="58"/>
      <c r="Z35" s="1"/>
      <c r="AI35" s="1"/>
      <c r="AJ35" s="1"/>
      <c r="AK35" s="1"/>
      <c r="AL35" s="1"/>
      <c r="AM35" s="1"/>
      <c r="AN35" s="1"/>
      <c r="AP35" s="13"/>
      <c r="AQ35" s="13"/>
    </row>
    <row r="36" spans="17:43">
      <c r="Q36" s="16"/>
      <c r="R36" s="16"/>
      <c r="S36" s="16"/>
      <c r="X36" s="204"/>
      <c r="Y36" s="58"/>
      <c r="Z36" s="1"/>
      <c r="AI36" s="1"/>
      <c r="AJ36" s="1"/>
      <c r="AK36" s="1"/>
      <c r="AL36" s="1"/>
      <c r="AM36" s="1"/>
      <c r="AN36" s="1"/>
      <c r="AP36" s="13"/>
      <c r="AQ36" s="13"/>
    </row>
    <row r="37" spans="17:43">
      <c r="Q37" s="16"/>
      <c r="R37" s="16"/>
      <c r="S37" s="16"/>
      <c r="X37" s="204"/>
      <c r="Y37" s="58"/>
      <c r="Z37" s="1"/>
      <c r="AI37" s="1"/>
      <c r="AJ37" s="1"/>
      <c r="AK37" s="1"/>
      <c r="AL37" s="1"/>
      <c r="AM37" s="1"/>
      <c r="AN37" s="1"/>
      <c r="AP37" s="13"/>
      <c r="AQ37" s="13"/>
    </row>
    <row r="38" spans="17:43">
      <c r="Q38" s="16"/>
      <c r="R38" s="16"/>
      <c r="S38" s="16"/>
      <c r="X38" s="204"/>
      <c r="Y38" s="58"/>
      <c r="Z38" s="1"/>
      <c r="AI38" s="1"/>
      <c r="AJ38" s="1"/>
      <c r="AK38" s="1"/>
      <c r="AL38" s="1"/>
      <c r="AM38" s="1"/>
      <c r="AN38" s="1"/>
      <c r="AP38" s="13"/>
      <c r="AQ38" s="13"/>
    </row>
    <row r="39" spans="17:43">
      <c r="Q39" s="16"/>
      <c r="R39" s="16"/>
      <c r="S39" s="16"/>
      <c r="X39" s="204"/>
      <c r="Y39" s="58"/>
      <c r="Z39" s="1"/>
      <c r="AI39" s="1"/>
      <c r="AJ39" s="1"/>
      <c r="AK39" s="1"/>
      <c r="AL39" s="1"/>
      <c r="AM39" s="1"/>
      <c r="AN39" s="1"/>
      <c r="AP39" s="13"/>
      <c r="AQ39" s="13"/>
    </row>
    <row r="40" spans="17:43">
      <c r="Q40" s="16"/>
      <c r="R40" s="16"/>
      <c r="S40" s="16"/>
      <c r="X40" s="204"/>
      <c r="Y40" s="58"/>
      <c r="Z40" s="1"/>
      <c r="AI40" s="1"/>
      <c r="AJ40" s="1"/>
      <c r="AK40" s="1"/>
      <c r="AL40" s="1"/>
      <c r="AM40" s="1"/>
      <c r="AN40" s="1"/>
      <c r="AP40" s="13"/>
      <c r="AQ40" s="13"/>
    </row>
    <row r="41" spans="17:43">
      <c r="AP41" s="13"/>
      <c r="AQ41" s="13"/>
    </row>
    <row r="42" spans="17:43">
      <c r="AP42" s="13"/>
      <c r="AQ42" s="13"/>
    </row>
    <row r="43" spans="17:43">
      <c r="Q43" s="16"/>
      <c r="R43" s="16"/>
      <c r="S43" s="16"/>
      <c r="X43" s="204"/>
      <c r="Y43" s="58"/>
      <c r="Z43" s="1"/>
      <c r="AI43" s="1"/>
      <c r="AJ43" s="1"/>
      <c r="AK43" s="1"/>
      <c r="AL43" s="1"/>
      <c r="AM43" s="1"/>
      <c r="AN43" s="1"/>
      <c r="AP43" s="13"/>
      <c r="AQ43" s="13"/>
    </row>
    <row r="44" spans="17:43">
      <c r="Q44" s="16"/>
      <c r="R44" s="16"/>
      <c r="S44" s="16"/>
      <c r="X44" s="204"/>
      <c r="Y44" s="58"/>
      <c r="Z44" s="1"/>
      <c r="AI44" s="1"/>
      <c r="AJ44" s="1"/>
      <c r="AK44" s="1"/>
      <c r="AL44" s="1"/>
      <c r="AM44" s="1"/>
      <c r="AN44" s="1"/>
      <c r="AP44" s="13"/>
      <c r="AQ44" s="13"/>
    </row>
    <row r="45" spans="17:43">
      <c r="Q45" s="16"/>
      <c r="R45" s="16"/>
      <c r="S45" s="16"/>
      <c r="X45" s="204"/>
      <c r="Y45" s="58"/>
      <c r="Z45" s="1"/>
      <c r="AI45" s="1"/>
      <c r="AJ45" s="1"/>
      <c r="AK45" s="1"/>
      <c r="AL45" s="1"/>
      <c r="AM45" s="1"/>
      <c r="AN45" s="1"/>
      <c r="AP45" s="13"/>
      <c r="AQ45" s="13"/>
    </row>
    <row r="46" spans="17:43">
      <c r="Q46" s="16"/>
      <c r="R46" s="16"/>
      <c r="S46" s="16"/>
      <c r="X46" s="204"/>
      <c r="Y46" s="58"/>
      <c r="Z46" s="1"/>
      <c r="AI46" s="1"/>
      <c r="AJ46" s="1"/>
      <c r="AK46" s="1"/>
      <c r="AL46" s="1"/>
      <c r="AM46" s="1"/>
      <c r="AN46" s="1"/>
    </row>
    <row r="47" spans="17:43">
      <c r="Q47" s="16"/>
      <c r="R47" s="16"/>
      <c r="S47" s="16"/>
      <c r="X47" s="204"/>
      <c r="Y47" s="58"/>
      <c r="Z47" s="1"/>
      <c r="AI47" s="1"/>
      <c r="AJ47" s="1"/>
      <c r="AK47" s="1"/>
      <c r="AL47" s="1"/>
      <c r="AM47" s="1"/>
      <c r="AN47" s="1"/>
    </row>
    <row r="48" spans="17:43">
      <c r="Q48" s="16"/>
      <c r="R48" s="16"/>
      <c r="S48" s="16"/>
      <c r="X48" s="204"/>
      <c r="Y48" s="58"/>
      <c r="Z48" s="1"/>
      <c r="AI48" s="1"/>
      <c r="AJ48" s="1"/>
      <c r="AK48" s="1"/>
      <c r="AL48" s="1"/>
      <c r="AM48" s="1"/>
      <c r="AN48" s="1"/>
    </row>
    <row r="49" spans="17:40">
      <c r="Q49" s="16"/>
      <c r="R49" s="16"/>
      <c r="S49" s="16"/>
      <c r="X49" s="204"/>
      <c r="Y49" s="58"/>
      <c r="Z49" s="1"/>
      <c r="AI49" s="1"/>
      <c r="AJ49" s="1"/>
      <c r="AK49" s="1"/>
      <c r="AL49" s="1"/>
      <c r="AM49" s="1"/>
      <c r="AN49" s="1"/>
    </row>
    <row r="50" spans="17:40">
      <c r="Q50" s="16"/>
      <c r="R50" s="16"/>
      <c r="S50" s="16"/>
      <c r="X50" s="204"/>
      <c r="Y50" s="58"/>
      <c r="Z50" s="1"/>
      <c r="AI50" s="1"/>
      <c r="AJ50" s="1"/>
      <c r="AK50" s="1"/>
      <c r="AL50" s="1"/>
      <c r="AM50" s="1"/>
      <c r="AN50" s="1"/>
    </row>
    <row r="51" spans="17:40">
      <c r="Q51" s="16"/>
      <c r="R51" s="16"/>
      <c r="S51" s="16"/>
      <c r="X51" s="204"/>
      <c r="Y51" s="58"/>
      <c r="Z51" s="1"/>
      <c r="AI51" s="1"/>
      <c r="AJ51" s="1"/>
      <c r="AK51" s="1"/>
      <c r="AL51" s="1"/>
      <c r="AM51" s="1"/>
      <c r="AN51" s="1"/>
    </row>
    <row r="52" spans="17:40">
      <c r="Q52" s="16"/>
      <c r="R52" s="16"/>
      <c r="S52" s="16"/>
      <c r="X52" s="204"/>
      <c r="Y52" s="58"/>
      <c r="Z52" s="1"/>
      <c r="AI52" s="1"/>
      <c r="AJ52" s="1"/>
      <c r="AK52" s="1"/>
      <c r="AL52" s="1"/>
      <c r="AM52" s="1"/>
      <c r="AN52" s="1"/>
    </row>
    <row r="53" spans="17:40">
      <c r="Q53" s="16"/>
      <c r="R53" s="16"/>
      <c r="S53" s="16"/>
      <c r="X53" s="204"/>
      <c r="Y53" s="58"/>
      <c r="Z53" s="1"/>
      <c r="AI53" s="1"/>
      <c r="AJ53" s="1"/>
      <c r="AK53" s="1"/>
      <c r="AL53" s="1"/>
      <c r="AM53" s="1"/>
      <c r="AN53" s="1"/>
    </row>
    <row r="54" spans="17:40">
      <c r="Q54" s="16"/>
      <c r="R54" s="16"/>
      <c r="S54" s="16"/>
      <c r="X54" s="204"/>
      <c r="Y54" s="58"/>
      <c r="Z54" s="1"/>
      <c r="AI54" s="1"/>
      <c r="AJ54" s="1"/>
      <c r="AK54" s="1"/>
      <c r="AL54" s="1"/>
      <c r="AM54" s="1"/>
      <c r="AN54" s="1"/>
    </row>
    <row r="55" spans="17:40">
      <c r="Q55" s="16"/>
      <c r="R55" s="16"/>
      <c r="S55" s="16"/>
      <c r="X55" s="204"/>
      <c r="Y55" s="58"/>
      <c r="Z55" s="1"/>
      <c r="AI55" s="1"/>
      <c r="AJ55" s="1"/>
      <c r="AK55" s="1"/>
      <c r="AL55" s="1"/>
      <c r="AM55" s="1"/>
      <c r="AN55" s="1"/>
    </row>
    <row r="56" spans="17:40">
      <c r="Q56" s="16"/>
      <c r="R56" s="16"/>
      <c r="S56" s="16"/>
      <c r="X56" s="204"/>
      <c r="Y56" s="58"/>
      <c r="Z56" s="1"/>
      <c r="AI56" s="1"/>
      <c r="AJ56" s="1"/>
      <c r="AK56" s="1"/>
      <c r="AL56" s="1"/>
      <c r="AM56" s="1"/>
      <c r="AN56" s="1"/>
    </row>
    <row r="57" spans="17:40">
      <c r="Q57" s="16"/>
      <c r="R57" s="16"/>
      <c r="S57" s="16"/>
      <c r="X57" s="204"/>
      <c r="Y57" s="58"/>
      <c r="Z57" s="1"/>
      <c r="AI57" s="1"/>
      <c r="AJ57" s="1"/>
      <c r="AK57" s="1"/>
      <c r="AL57" s="1"/>
      <c r="AM57" s="1"/>
      <c r="AN57" s="1"/>
    </row>
    <row r="58" spans="17:40">
      <c r="Q58" s="16"/>
      <c r="R58" s="16"/>
      <c r="S58" s="16"/>
      <c r="X58" s="204"/>
      <c r="Y58" s="58"/>
      <c r="Z58" s="1"/>
      <c r="AI58" s="1"/>
      <c r="AJ58" s="1"/>
      <c r="AK58" s="1"/>
      <c r="AL58" s="1"/>
      <c r="AM58" s="1"/>
      <c r="AN58" s="1"/>
    </row>
    <row r="59" spans="17:40">
      <c r="Q59" s="16"/>
      <c r="R59" s="16"/>
      <c r="S59" s="16"/>
      <c r="X59" s="204"/>
      <c r="Y59" s="58"/>
      <c r="Z59" s="1"/>
      <c r="AI59" s="1"/>
      <c r="AJ59" s="1"/>
      <c r="AK59" s="1"/>
      <c r="AL59" s="1"/>
      <c r="AM59" s="1"/>
      <c r="AN59" s="1"/>
    </row>
    <row r="60" spans="17:40">
      <c r="Q60" s="16"/>
      <c r="R60" s="16"/>
      <c r="S60" s="16"/>
      <c r="X60" s="204"/>
      <c r="Y60" s="58"/>
      <c r="Z60" s="1"/>
      <c r="AI60" s="1"/>
      <c r="AJ60" s="1"/>
      <c r="AK60" s="1"/>
      <c r="AL60" s="1"/>
      <c r="AM60" s="1"/>
      <c r="AN60" s="1"/>
    </row>
    <row r="61" spans="17:40">
      <c r="Q61" s="16"/>
      <c r="R61" s="16"/>
      <c r="S61" s="16"/>
      <c r="X61" s="204"/>
      <c r="Y61" s="58"/>
      <c r="Z61" s="1"/>
      <c r="AI61" s="1"/>
      <c r="AJ61" s="1"/>
      <c r="AK61" s="1"/>
      <c r="AL61" s="1"/>
      <c r="AM61" s="1"/>
      <c r="AN61" s="1"/>
    </row>
    <row r="62" spans="17:40">
      <c r="Q62" s="16"/>
      <c r="R62" s="16"/>
      <c r="S62" s="16"/>
      <c r="X62" s="204"/>
      <c r="Y62" s="58"/>
      <c r="Z62" s="1"/>
      <c r="AI62" s="1"/>
      <c r="AJ62" s="1"/>
      <c r="AK62" s="1"/>
      <c r="AL62" s="1"/>
      <c r="AM62" s="1"/>
      <c r="AN62" s="1"/>
    </row>
    <row r="63" spans="17:40">
      <c r="Q63" s="16"/>
      <c r="R63" s="16"/>
      <c r="S63" s="16"/>
      <c r="X63" s="204"/>
      <c r="Y63" s="58"/>
      <c r="Z63" s="1"/>
      <c r="AI63" s="1"/>
      <c r="AJ63" s="1"/>
      <c r="AK63" s="1"/>
      <c r="AL63" s="1"/>
      <c r="AM63" s="1"/>
      <c r="AN63" s="1"/>
    </row>
    <row r="64" spans="17:40">
      <c r="Q64" s="16"/>
      <c r="R64" s="16"/>
      <c r="S64" s="16"/>
      <c r="X64" s="204"/>
      <c r="Y64" s="58"/>
      <c r="Z64" s="1"/>
      <c r="AI64" s="1"/>
      <c r="AJ64" s="1"/>
      <c r="AK64" s="1"/>
      <c r="AL64" s="1"/>
      <c r="AM64" s="1"/>
      <c r="AN64" s="1"/>
    </row>
    <row r="65" spans="6:41">
      <c r="Q65" s="16"/>
      <c r="R65" s="16"/>
      <c r="S65" s="16"/>
      <c r="X65" s="204"/>
      <c r="Y65" s="58"/>
      <c r="Z65" s="1"/>
      <c r="AI65" s="1"/>
      <c r="AJ65" s="1"/>
      <c r="AK65" s="1"/>
      <c r="AL65" s="1"/>
      <c r="AM65" s="1"/>
      <c r="AN65" s="1"/>
    </row>
    <row r="66" spans="6:41">
      <c r="Q66" s="16"/>
      <c r="R66" s="16"/>
      <c r="S66" s="16"/>
      <c r="X66" s="204"/>
      <c r="Y66" s="58"/>
      <c r="Z66" s="1"/>
      <c r="AI66" s="1"/>
      <c r="AJ66" s="1"/>
      <c r="AK66" s="1"/>
      <c r="AL66" s="1"/>
      <c r="AM66" s="1"/>
      <c r="AN66" s="1"/>
    </row>
    <row r="67" spans="6:41">
      <c r="F67" s="14"/>
      <c r="G67" s="14"/>
      <c r="H67" s="14"/>
      <c r="I67" s="68"/>
      <c r="J67" s="68"/>
      <c r="K67" s="14"/>
      <c r="M67" s="14"/>
      <c r="Q67" s="16"/>
      <c r="R67" s="16"/>
      <c r="S67" s="16"/>
      <c r="X67" s="204"/>
      <c r="Y67" s="58"/>
      <c r="Z67" s="1"/>
      <c r="AI67" s="1"/>
      <c r="AJ67" s="1"/>
      <c r="AK67" s="1"/>
      <c r="AL67" s="1"/>
      <c r="AM67" s="1"/>
      <c r="AN67" s="1"/>
    </row>
    <row r="68" spans="6:41">
      <c r="F68" s="14"/>
      <c r="G68" s="14"/>
      <c r="H68" s="14"/>
      <c r="I68" s="68"/>
      <c r="J68" s="68"/>
      <c r="K68" s="14"/>
      <c r="M68" s="14"/>
      <c r="Q68" s="16"/>
      <c r="R68" s="16"/>
      <c r="S68" s="16"/>
      <c r="X68" s="204"/>
      <c r="Y68" s="58"/>
      <c r="Z68" s="1"/>
      <c r="AI68" s="1"/>
      <c r="AJ68" s="1"/>
      <c r="AK68" s="1"/>
      <c r="AL68" s="1"/>
      <c r="AM68" s="1"/>
      <c r="AN68" s="1"/>
      <c r="AO68" s="14"/>
    </row>
    <row r="69" spans="6:41">
      <c r="F69" s="14"/>
      <c r="G69" s="14"/>
      <c r="H69" s="14"/>
      <c r="I69" s="68"/>
      <c r="J69" s="68"/>
      <c r="K69" s="14"/>
      <c r="M69" s="14"/>
      <c r="Q69" s="16"/>
      <c r="R69" s="16"/>
      <c r="S69" s="16"/>
      <c r="X69" s="204"/>
      <c r="Y69" s="58"/>
      <c r="Z69" s="1"/>
      <c r="AI69" s="1"/>
      <c r="AJ69" s="1"/>
      <c r="AK69" s="1"/>
      <c r="AL69" s="1"/>
      <c r="AM69" s="1"/>
      <c r="AN69" s="1"/>
      <c r="AO69" s="14"/>
    </row>
    <row r="70" spans="6:41">
      <c r="F70" s="14"/>
      <c r="G70" s="14"/>
      <c r="H70" s="14"/>
      <c r="I70" s="68"/>
      <c r="J70" s="68"/>
      <c r="K70" s="14"/>
      <c r="M70" s="14"/>
      <c r="Q70" s="16"/>
      <c r="R70" s="16"/>
      <c r="S70" s="16"/>
      <c r="X70" s="204"/>
      <c r="Y70" s="58"/>
      <c r="Z70" s="1"/>
      <c r="AI70" s="1"/>
      <c r="AJ70" s="1"/>
      <c r="AK70" s="1"/>
      <c r="AL70" s="1"/>
      <c r="AM70" s="1"/>
      <c r="AN70" s="1"/>
      <c r="AO70" s="14"/>
    </row>
    <row r="71" spans="6:41">
      <c r="F71" s="14"/>
      <c r="G71" s="14"/>
      <c r="H71" s="14"/>
      <c r="I71" s="68"/>
      <c r="J71" s="68"/>
      <c r="K71" s="14"/>
      <c r="M71" s="14"/>
      <c r="Q71" s="16"/>
      <c r="R71" s="16"/>
      <c r="S71" s="16"/>
      <c r="X71" s="204"/>
      <c r="Y71" s="58"/>
      <c r="Z71" s="1"/>
      <c r="AI71" s="1"/>
      <c r="AJ71" s="1"/>
      <c r="AK71" s="1"/>
      <c r="AL71" s="1"/>
      <c r="AM71" s="1"/>
      <c r="AN71" s="1"/>
      <c r="AO71" s="14"/>
    </row>
    <row r="72" spans="6:41">
      <c r="F72" s="14"/>
      <c r="G72" s="14"/>
      <c r="H72" s="14"/>
      <c r="I72" s="68"/>
      <c r="J72" s="68"/>
      <c r="K72" s="14"/>
      <c r="M72" s="14"/>
      <c r="Q72" s="16"/>
      <c r="R72" s="16"/>
      <c r="S72" s="16"/>
      <c r="X72" s="204"/>
      <c r="Y72" s="58"/>
      <c r="Z72" s="1"/>
      <c r="AI72" s="1"/>
      <c r="AJ72" s="1"/>
      <c r="AK72" s="1"/>
      <c r="AL72" s="1"/>
      <c r="AM72" s="1"/>
      <c r="AN72" s="1"/>
      <c r="AO72" s="14"/>
    </row>
    <row r="73" spans="6:41">
      <c r="F73" s="14"/>
      <c r="G73" s="14"/>
      <c r="H73" s="14"/>
      <c r="I73" s="68"/>
      <c r="J73" s="68"/>
      <c r="K73" s="14"/>
      <c r="M73" s="14"/>
      <c r="Q73" s="16"/>
      <c r="R73" s="16"/>
      <c r="S73" s="16"/>
      <c r="X73" s="204"/>
      <c r="Y73" s="58"/>
      <c r="Z73" s="1"/>
      <c r="AI73" s="1"/>
      <c r="AJ73" s="1"/>
      <c r="AK73" s="1"/>
      <c r="AL73" s="1"/>
      <c r="AM73" s="1"/>
      <c r="AN73" s="1"/>
      <c r="AO73" s="14"/>
    </row>
    <row r="74" spans="6:41">
      <c r="F74" s="14"/>
      <c r="G74" s="14"/>
      <c r="H74" s="14"/>
      <c r="I74" s="68"/>
      <c r="J74" s="68"/>
      <c r="K74" s="14"/>
      <c r="M74" s="14"/>
      <c r="Q74" s="16"/>
      <c r="R74" s="16"/>
      <c r="S74" s="16"/>
      <c r="X74" s="204"/>
      <c r="Y74" s="58"/>
      <c r="Z74" s="1"/>
      <c r="AI74" s="1"/>
      <c r="AJ74" s="1"/>
      <c r="AK74" s="1"/>
      <c r="AL74" s="1"/>
      <c r="AM74" s="1"/>
      <c r="AN74" s="1"/>
      <c r="AO74" s="14"/>
    </row>
    <row r="75" spans="6:41">
      <c r="F75" s="14"/>
      <c r="G75" s="14"/>
      <c r="H75" s="14"/>
      <c r="I75" s="68"/>
      <c r="J75" s="68"/>
      <c r="K75" s="14"/>
      <c r="M75" s="14"/>
      <c r="Q75" s="16"/>
      <c r="R75" s="16"/>
      <c r="S75" s="16"/>
      <c r="X75" s="204"/>
      <c r="Y75" s="58"/>
      <c r="Z75" s="1"/>
      <c r="AI75" s="1"/>
      <c r="AJ75" s="1"/>
      <c r="AK75" s="1"/>
      <c r="AL75" s="1"/>
      <c r="AM75" s="1"/>
      <c r="AN75" s="1"/>
      <c r="AO75" s="14"/>
    </row>
    <row r="76" spans="6:41">
      <c r="F76" s="14"/>
      <c r="G76" s="14"/>
      <c r="H76" s="14"/>
      <c r="I76" s="68"/>
      <c r="J76" s="68"/>
      <c r="K76" s="14"/>
      <c r="M76" s="14"/>
      <c r="Q76" s="16"/>
      <c r="R76" s="16"/>
      <c r="S76" s="16"/>
      <c r="X76" s="204"/>
      <c r="Y76" s="58"/>
      <c r="Z76" s="1"/>
      <c r="AI76" s="1"/>
      <c r="AJ76" s="1"/>
      <c r="AK76" s="1"/>
      <c r="AL76" s="1"/>
      <c r="AM76" s="1"/>
      <c r="AN76" s="1"/>
      <c r="AO76" s="14"/>
    </row>
    <row r="77" spans="6:41">
      <c r="F77" s="14"/>
      <c r="G77" s="14"/>
      <c r="H77" s="14"/>
      <c r="I77" s="68"/>
      <c r="J77" s="68"/>
      <c r="K77" s="14"/>
      <c r="M77" s="14"/>
      <c r="Q77" s="16"/>
      <c r="R77" s="16"/>
      <c r="S77" s="16"/>
      <c r="X77" s="204"/>
      <c r="Y77" s="58"/>
      <c r="Z77" s="1"/>
      <c r="AI77" s="1"/>
      <c r="AJ77" s="1"/>
      <c r="AK77" s="1"/>
      <c r="AL77" s="1"/>
      <c r="AM77" s="1"/>
      <c r="AN77" s="1"/>
      <c r="AO77" s="14"/>
    </row>
    <row r="78" spans="6:41">
      <c r="F78" s="14"/>
      <c r="G78" s="14"/>
      <c r="H78" s="14"/>
      <c r="I78" s="68"/>
      <c r="J78" s="68"/>
      <c r="K78" s="14"/>
      <c r="M78" s="14"/>
      <c r="Q78" s="16"/>
      <c r="R78" s="16"/>
      <c r="S78" s="16"/>
      <c r="X78" s="204"/>
      <c r="Y78" s="58"/>
      <c r="Z78" s="1"/>
      <c r="AI78" s="1"/>
      <c r="AJ78" s="1"/>
      <c r="AK78" s="1"/>
      <c r="AL78" s="1"/>
      <c r="AM78" s="1"/>
      <c r="AN78" s="1"/>
      <c r="AO78" s="14"/>
    </row>
    <row r="79" spans="6:41">
      <c r="F79" s="14"/>
      <c r="G79" s="14"/>
      <c r="H79" s="14"/>
      <c r="I79" s="68"/>
      <c r="J79" s="68"/>
      <c r="K79" s="14"/>
      <c r="M79" s="14"/>
      <c r="Q79" s="16"/>
      <c r="R79" s="16"/>
      <c r="S79" s="16"/>
      <c r="X79" s="204"/>
      <c r="Y79" s="58"/>
      <c r="Z79" s="1"/>
      <c r="AI79" s="1"/>
      <c r="AJ79" s="1"/>
      <c r="AK79" s="1"/>
      <c r="AL79" s="1"/>
      <c r="AM79" s="1"/>
      <c r="AN79" s="1"/>
      <c r="AO79" s="14"/>
    </row>
    <row r="80" spans="6:41">
      <c r="F80" s="14"/>
      <c r="G80" s="14"/>
      <c r="H80" s="14"/>
      <c r="I80" s="68"/>
      <c r="J80" s="68"/>
      <c r="K80" s="14"/>
      <c r="M80" s="14"/>
      <c r="Q80" s="16"/>
      <c r="R80" s="16"/>
      <c r="S80" s="16"/>
      <c r="X80" s="204"/>
      <c r="Y80" s="58"/>
      <c r="Z80" s="1"/>
      <c r="AI80" s="1"/>
      <c r="AJ80" s="1"/>
      <c r="AK80" s="1"/>
      <c r="AL80" s="1"/>
      <c r="AM80" s="1"/>
      <c r="AN80" s="1"/>
      <c r="AO80" s="14"/>
    </row>
    <row r="81" spans="6:41">
      <c r="F81" s="14"/>
      <c r="G81" s="14"/>
      <c r="H81" s="14"/>
      <c r="I81" s="68"/>
      <c r="J81" s="68"/>
      <c r="K81" s="14"/>
      <c r="M81" s="14"/>
      <c r="Q81" s="16"/>
      <c r="R81" s="16"/>
      <c r="S81" s="16"/>
      <c r="X81" s="204"/>
      <c r="Y81" s="58"/>
      <c r="Z81" s="1"/>
      <c r="AI81" s="1"/>
      <c r="AJ81" s="1"/>
      <c r="AK81" s="1"/>
      <c r="AL81" s="1"/>
      <c r="AM81" s="1"/>
      <c r="AN81" s="1"/>
      <c r="AO81" s="14"/>
    </row>
    <row r="82" spans="6:41">
      <c r="F82" s="14"/>
      <c r="G82" s="14"/>
      <c r="H82" s="14"/>
      <c r="I82" s="68"/>
      <c r="J82" s="68"/>
      <c r="K82" s="14"/>
      <c r="M82" s="14"/>
      <c r="Q82" s="16"/>
      <c r="R82" s="16"/>
      <c r="S82" s="16"/>
      <c r="X82" s="204"/>
      <c r="Y82" s="58"/>
      <c r="Z82" s="1"/>
      <c r="AI82" s="1"/>
      <c r="AJ82" s="1"/>
      <c r="AK82" s="1"/>
      <c r="AL82" s="1"/>
      <c r="AM82" s="1"/>
      <c r="AN82" s="1"/>
      <c r="AO82" s="14"/>
    </row>
    <row r="83" spans="6:41">
      <c r="F83" s="14"/>
      <c r="G83" s="14"/>
      <c r="H83" s="14"/>
      <c r="I83" s="68"/>
      <c r="J83" s="68"/>
      <c r="K83" s="14"/>
      <c r="M83" s="14"/>
      <c r="Q83" s="16"/>
      <c r="R83" s="16"/>
      <c r="S83" s="16"/>
      <c r="X83" s="204"/>
      <c r="Y83" s="58"/>
      <c r="Z83" s="1"/>
      <c r="AI83" s="1"/>
      <c r="AJ83" s="1"/>
      <c r="AK83" s="1"/>
      <c r="AL83" s="1"/>
      <c r="AM83" s="1"/>
      <c r="AN83" s="1"/>
      <c r="AO83" s="14"/>
    </row>
    <row r="84" spans="6:41">
      <c r="F84" s="14"/>
      <c r="G84" s="14"/>
      <c r="H84" s="14"/>
      <c r="I84" s="68"/>
      <c r="J84" s="68"/>
      <c r="K84" s="14"/>
      <c r="M84" s="14"/>
      <c r="Q84" s="16"/>
      <c r="R84" s="16"/>
      <c r="S84" s="16"/>
      <c r="X84" s="204"/>
      <c r="Y84" s="58"/>
      <c r="Z84" s="1"/>
      <c r="AI84" s="1"/>
      <c r="AJ84" s="1"/>
      <c r="AK84" s="1"/>
      <c r="AL84" s="1"/>
      <c r="AM84" s="1"/>
      <c r="AN84" s="1"/>
      <c r="AO84" s="14"/>
    </row>
    <row r="85" spans="6:41">
      <c r="F85" s="14"/>
      <c r="G85" s="14"/>
      <c r="H85" s="14"/>
      <c r="I85" s="68"/>
      <c r="J85" s="68"/>
      <c r="K85" s="14"/>
      <c r="M85" s="14"/>
      <c r="Q85" s="16"/>
      <c r="R85" s="16"/>
      <c r="S85" s="16"/>
      <c r="X85" s="204"/>
      <c r="Y85" s="58"/>
      <c r="Z85" s="1"/>
      <c r="AI85" s="1"/>
      <c r="AJ85" s="1"/>
      <c r="AK85" s="1"/>
      <c r="AL85" s="1"/>
      <c r="AM85" s="1"/>
      <c r="AN85" s="1"/>
      <c r="AO85" s="14"/>
    </row>
    <row r="86" spans="6:41">
      <c r="F86" s="14"/>
      <c r="G86" s="14"/>
      <c r="H86" s="14"/>
      <c r="I86" s="68"/>
      <c r="J86" s="68"/>
      <c r="K86" s="14"/>
      <c r="M86" s="14"/>
      <c r="Q86" s="16"/>
      <c r="R86" s="16"/>
      <c r="S86" s="16"/>
      <c r="X86" s="204"/>
      <c r="Y86" s="58"/>
      <c r="Z86" s="1"/>
      <c r="AI86" s="1"/>
      <c r="AJ86" s="1"/>
      <c r="AK86" s="1"/>
      <c r="AL86" s="1"/>
      <c r="AM86" s="1"/>
      <c r="AN86" s="1"/>
      <c r="AO86" s="14"/>
    </row>
    <row r="87" spans="6:41">
      <c r="F87" s="14"/>
      <c r="G87" s="14"/>
      <c r="H87" s="14"/>
      <c r="I87" s="68"/>
      <c r="J87" s="68"/>
      <c r="K87" s="14"/>
      <c r="M87" s="14"/>
      <c r="Q87" s="16"/>
      <c r="R87" s="16"/>
      <c r="S87" s="16"/>
      <c r="X87" s="204"/>
      <c r="Y87" s="58"/>
      <c r="Z87" s="1"/>
      <c r="AI87" s="1"/>
      <c r="AJ87" s="1"/>
      <c r="AK87" s="1"/>
      <c r="AL87" s="1"/>
      <c r="AM87" s="1"/>
      <c r="AN87" s="1"/>
      <c r="AO87" s="14"/>
    </row>
    <row r="88" spans="6:41">
      <c r="F88" s="14"/>
      <c r="G88" s="14"/>
      <c r="H88" s="14"/>
      <c r="I88" s="68"/>
      <c r="J88" s="68"/>
      <c r="K88" s="14"/>
      <c r="M88" s="14"/>
      <c r="Q88" s="16"/>
      <c r="R88" s="16"/>
      <c r="S88" s="16"/>
      <c r="X88" s="204"/>
      <c r="Y88" s="58"/>
      <c r="Z88" s="1"/>
      <c r="AI88" s="1"/>
      <c r="AJ88" s="1"/>
      <c r="AK88" s="1"/>
      <c r="AL88" s="1"/>
      <c r="AM88" s="1"/>
      <c r="AN88" s="1"/>
      <c r="AO88" s="14"/>
    </row>
    <row r="89" spans="6:41">
      <c r="F89" s="14"/>
      <c r="G89" s="14"/>
      <c r="H89" s="14"/>
      <c r="I89" s="68"/>
      <c r="J89" s="68"/>
      <c r="K89" s="14"/>
      <c r="M89" s="14"/>
      <c r="Q89" s="16"/>
      <c r="R89" s="16"/>
      <c r="S89" s="16"/>
      <c r="X89" s="204"/>
      <c r="Y89" s="58"/>
      <c r="Z89" s="1"/>
      <c r="AI89" s="1"/>
      <c r="AJ89" s="1"/>
      <c r="AK89" s="1"/>
      <c r="AL89" s="1"/>
      <c r="AM89" s="1"/>
      <c r="AN89" s="1"/>
      <c r="AO89" s="14"/>
    </row>
    <row r="90" spans="6:41">
      <c r="F90" s="14"/>
      <c r="G90" s="14"/>
      <c r="H90" s="14"/>
      <c r="I90" s="68"/>
      <c r="J90" s="68"/>
      <c r="K90" s="14"/>
      <c r="M90" s="14"/>
      <c r="Q90" s="16"/>
      <c r="R90" s="16"/>
      <c r="S90" s="16"/>
      <c r="X90" s="204"/>
      <c r="Y90" s="58"/>
      <c r="Z90" s="1"/>
      <c r="AI90" s="1"/>
      <c r="AJ90" s="1"/>
      <c r="AK90" s="1"/>
      <c r="AL90" s="1"/>
      <c r="AM90" s="1"/>
      <c r="AN90" s="1"/>
      <c r="AO90" s="14"/>
    </row>
    <row r="91" spans="6:41">
      <c r="F91" s="14"/>
      <c r="G91" s="14"/>
      <c r="H91" s="14"/>
      <c r="I91" s="68"/>
      <c r="J91" s="68"/>
      <c r="K91" s="14"/>
      <c r="M91" s="14"/>
      <c r="Q91" s="16"/>
      <c r="R91" s="16"/>
      <c r="S91" s="16"/>
      <c r="X91" s="204"/>
      <c r="Y91" s="58"/>
      <c r="Z91" s="1"/>
      <c r="AI91" s="1"/>
      <c r="AJ91" s="1"/>
      <c r="AK91" s="1"/>
      <c r="AL91" s="1"/>
      <c r="AM91" s="1"/>
      <c r="AN91" s="1"/>
      <c r="AO91" s="14"/>
    </row>
    <row r="92" spans="6:41">
      <c r="F92" s="14"/>
      <c r="G92" s="14"/>
      <c r="H92" s="14"/>
      <c r="I92" s="68"/>
      <c r="J92" s="68"/>
      <c r="K92" s="14"/>
      <c r="M92" s="14"/>
      <c r="Q92" s="16"/>
      <c r="R92" s="16"/>
      <c r="S92" s="16"/>
      <c r="X92" s="204"/>
      <c r="Y92" s="58"/>
      <c r="Z92" s="1"/>
      <c r="AI92" s="1"/>
      <c r="AJ92" s="1"/>
      <c r="AK92" s="1"/>
      <c r="AL92" s="1"/>
      <c r="AM92" s="1"/>
      <c r="AN92" s="1"/>
      <c r="AO92" s="14"/>
    </row>
    <row r="93" spans="6:41">
      <c r="F93" s="14"/>
      <c r="G93" s="14"/>
      <c r="H93" s="14"/>
      <c r="I93" s="68"/>
      <c r="J93" s="68"/>
      <c r="K93" s="14"/>
      <c r="M93" s="14"/>
      <c r="Q93" s="16"/>
      <c r="R93" s="16"/>
      <c r="S93" s="16"/>
      <c r="X93" s="204"/>
      <c r="Y93" s="58"/>
      <c r="Z93" s="1"/>
      <c r="AI93" s="1"/>
      <c r="AJ93" s="1"/>
      <c r="AK93" s="1"/>
      <c r="AL93" s="1"/>
      <c r="AM93" s="1"/>
      <c r="AN93" s="1"/>
      <c r="AO93" s="14"/>
    </row>
    <row r="94" spans="6:41">
      <c r="F94" s="14"/>
      <c r="G94" s="14"/>
      <c r="H94" s="14"/>
      <c r="I94" s="68"/>
      <c r="J94" s="68"/>
      <c r="K94" s="14"/>
      <c r="M94" s="14"/>
      <c r="Q94" s="16"/>
      <c r="R94" s="16"/>
      <c r="S94" s="16"/>
      <c r="X94" s="204"/>
      <c r="Y94" s="58"/>
      <c r="Z94" s="1"/>
      <c r="AI94" s="1"/>
      <c r="AJ94" s="1"/>
      <c r="AK94" s="1"/>
      <c r="AL94" s="1"/>
      <c r="AM94" s="1"/>
      <c r="AN94" s="1"/>
      <c r="AO94" s="14"/>
    </row>
    <row r="95" spans="6:41">
      <c r="F95" s="14"/>
      <c r="G95" s="14"/>
      <c r="H95" s="14"/>
      <c r="I95" s="68"/>
      <c r="J95" s="68"/>
      <c r="K95" s="14"/>
      <c r="M95" s="14"/>
      <c r="Q95" s="16"/>
      <c r="R95" s="16"/>
      <c r="S95" s="16"/>
      <c r="X95" s="204"/>
      <c r="Y95" s="58"/>
      <c r="Z95" s="1"/>
      <c r="AI95" s="1"/>
      <c r="AJ95" s="1"/>
      <c r="AK95" s="1"/>
      <c r="AL95" s="1"/>
      <c r="AM95" s="1"/>
      <c r="AN95" s="1"/>
      <c r="AO95" s="14"/>
    </row>
    <row r="96" spans="6:41">
      <c r="F96" s="14"/>
      <c r="G96" s="14"/>
      <c r="H96" s="14"/>
      <c r="I96" s="68"/>
      <c r="J96" s="68"/>
      <c r="K96" s="14"/>
      <c r="M96" s="14"/>
      <c r="Q96" s="16"/>
      <c r="R96" s="16"/>
      <c r="S96" s="16"/>
      <c r="X96" s="204"/>
      <c r="Y96" s="58"/>
      <c r="Z96" s="1"/>
      <c r="AI96" s="1"/>
      <c r="AJ96" s="1"/>
      <c r="AK96" s="1"/>
      <c r="AL96" s="1"/>
      <c r="AM96" s="1"/>
      <c r="AN96" s="1"/>
      <c r="AO96" s="14"/>
    </row>
    <row r="97" spans="6:41">
      <c r="F97" s="14"/>
      <c r="G97" s="14"/>
      <c r="H97" s="14"/>
      <c r="I97" s="68"/>
      <c r="J97" s="68"/>
      <c r="K97" s="14"/>
      <c r="M97" s="14"/>
      <c r="Q97" s="16"/>
      <c r="R97" s="16"/>
      <c r="S97" s="16"/>
      <c r="X97" s="204"/>
      <c r="Y97" s="58"/>
      <c r="Z97" s="1"/>
      <c r="AI97" s="1"/>
      <c r="AJ97" s="1"/>
      <c r="AK97" s="1"/>
      <c r="AL97" s="1"/>
      <c r="AM97" s="1"/>
      <c r="AN97" s="1"/>
      <c r="AO97" s="14"/>
    </row>
    <row r="98" spans="6:41">
      <c r="F98" s="14"/>
      <c r="G98" s="14"/>
      <c r="H98" s="14"/>
      <c r="I98" s="68"/>
      <c r="J98" s="68"/>
      <c r="K98" s="14"/>
      <c r="M98" s="14"/>
      <c r="Q98" s="16"/>
      <c r="R98" s="16"/>
      <c r="S98" s="16"/>
      <c r="X98" s="204"/>
      <c r="Y98" s="58"/>
      <c r="Z98" s="1"/>
      <c r="AI98" s="1"/>
      <c r="AJ98" s="1"/>
      <c r="AK98" s="1"/>
      <c r="AL98" s="1"/>
      <c r="AM98" s="1"/>
      <c r="AN98" s="1"/>
      <c r="AO98" s="14"/>
    </row>
    <row r="99" spans="6:41">
      <c r="F99" s="14"/>
      <c r="G99" s="14"/>
      <c r="H99" s="14"/>
      <c r="I99" s="68"/>
      <c r="J99" s="68"/>
      <c r="K99" s="14"/>
      <c r="M99" s="14"/>
      <c r="Q99" s="16"/>
      <c r="R99" s="16"/>
      <c r="S99" s="16"/>
      <c r="X99" s="204"/>
      <c r="Y99" s="58"/>
      <c r="Z99" s="1"/>
      <c r="AI99" s="1"/>
      <c r="AJ99" s="1"/>
      <c r="AK99" s="1"/>
      <c r="AL99" s="1"/>
      <c r="AM99" s="1"/>
      <c r="AN99" s="1"/>
      <c r="AO99" s="14"/>
    </row>
    <row r="100" spans="6:41">
      <c r="F100" s="14"/>
      <c r="G100" s="14"/>
      <c r="H100" s="14"/>
      <c r="I100" s="68"/>
      <c r="J100" s="68"/>
      <c r="K100" s="14"/>
      <c r="M100" s="14"/>
      <c r="Q100" s="16"/>
      <c r="R100" s="16"/>
      <c r="S100" s="16"/>
      <c r="X100" s="204"/>
      <c r="Y100" s="58"/>
      <c r="Z100" s="1"/>
      <c r="AI100" s="1"/>
      <c r="AJ100" s="1"/>
      <c r="AK100" s="1"/>
      <c r="AL100" s="1"/>
      <c r="AM100" s="1"/>
      <c r="AN100" s="1"/>
      <c r="AO100" s="14"/>
    </row>
    <row r="101" spans="6:41">
      <c r="F101" s="14"/>
      <c r="G101" s="14"/>
      <c r="H101" s="14"/>
      <c r="I101" s="68"/>
      <c r="J101" s="68"/>
      <c r="K101" s="14"/>
      <c r="M101" s="14"/>
      <c r="Q101" s="16"/>
      <c r="R101" s="16"/>
      <c r="S101" s="16"/>
      <c r="X101" s="204"/>
      <c r="Y101" s="58"/>
      <c r="Z101" s="1"/>
      <c r="AI101" s="1"/>
      <c r="AJ101" s="1"/>
      <c r="AK101" s="1"/>
      <c r="AL101" s="1"/>
      <c r="AM101" s="1"/>
      <c r="AN101" s="1"/>
      <c r="AO101" s="14"/>
    </row>
    <row r="102" spans="6:41">
      <c r="F102" s="14"/>
      <c r="G102" s="14"/>
      <c r="H102" s="14"/>
      <c r="I102" s="68"/>
      <c r="J102" s="68"/>
      <c r="K102" s="14"/>
      <c r="M102" s="14"/>
      <c r="Q102" s="16"/>
      <c r="R102" s="16"/>
      <c r="S102" s="16"/>
      <c r="X102" s="204"/>
      <c r="Y102" s="58"/>
      <c r="Z102" s="1"/>
      <c r="AI102" s="1"/>
      <c r="AJ102" s="1"/>
      <c r="AK102" s="1"/>
      <c r="AL102" s="1"/>
      <c r="AM102" s="1"/>
      <c r="AN102" s="1"/>
      <c r="AO102" s="14"/>
    </row>
    <row r="103" spans="6:41">
      <c r="F103" s="14"/>
      <c r="G103" s="14"/>
      <c r="H103" s="14"/>
      <c r="I103" s="68"/>
      <c r="J103" s="68"/>
      <c r="K103" s="14"/>
      <c r="M103" s="14"/>
      <c r="Q103" s="16"/>
      <c r="R103" s="16"/>
      <c r="S103" s="16"/>
      <c r="X103" s="204"/>
      <c r="Y103" s="58"/>
      <c r="Z103" s="1"/>
      <c r="AI103" s="1"/>
      <c r="AJ103" s="1"/>
      <c r="AK103" s="1"/>
      <c r="AL103" s="1"/>
      <c r="AM103" s="1"/>
      <c r="AN103" s="1"/>
      <c r="AO103" s="14"/>
    </row>
    <row r="104" spans="6:41">
      <c r="F104" s="14"/>
      <c r="G104" s="14"/>
      <c r="H104" s="14"/>
      <c r="I104" s="68"/>
      <c r="J104" s="68"/>
      <c r="K104" s="14"/>
      <c r="L104" s="68"/>
      <c r="M104" s="14"/>
      <c r="N104" s="68"/>
      <c r="O104" s="77"/>
      <c r="P104" s="68"/>
      <c r="Q104" s="77"/>
      <c r="R104" s="77"/>
      <c r="S104" s="77"/>
      <c r="T104" s="77"/>
      <c r="U104" s="77"/>
      <c r="V104" s="77"/>
      <c r="W104" s="77"/>
      <c r="X104" s="77"/>
      <c r="Y104" s="14"/>
      <c r="Z104" s="14"/>
      <c r="AA104" s="77"/>
      <c r="AB104" s="77"/>
      <c r="AC104" s="77"/>
      <c r="AD104" s="77"/>
      <c r="AE104" s="68"/>
      <c r="AF104" s="68"/>
      <c r="AG104" s="68"/>
      <c r="AH104" s="68"/>
      <c r="AI104" s="14"/>
      <c r="AJ104" s="14"/>
      <c r="AK104" s="14"/>
      <c r="AL104" s="14"/>
      <c r="AM104" s="14"/>
      <c r="AN104" s="14"/>
      <c r="AO104" s="14"/>
    </row>
    <row r="105" spans="6:41">
      <c r="F105" s="14"/>
      <c r="G105" s="14"/>
      <c r="H105" s="14"/>
      <c r="I105" s="68"/>
      <c r="J105" s="68"/>
      <c r="K105" s="14"/>
      <c r="L105" s="68"/>
      <c r="M105" s="14"/>
      <c r="N105" s="68"/>
      <c r="O105" s="77"/>
      <c r="P105" s="68"/>
      <c r="Q105" s="77"/>
      <c r="R105" s="77"/>
      <c r="S105" s="77"/>
      <c r="T105" s="77"/>
      <c r="U105" s="77"/>
      <c r="V105" s="77"/>
      <c r="W105" s="77"/>
      <c r="X105" s="77"/>
      <c r="Y105" s="14"/>
      <c r="Z105" s="14"/>
      <c r="AA105" s="77"/>
      <c r="AB105" s="77"/>
      <c r="AC105" s="77"/>
      <c r="AD105" s="77"/>
      <c r="AE105" s="68"/>
      <c r="AF105" s="68"/>
      <c r="AG105" s="68"/>
      <c r="AH105" s="68"/>
      <c r="AI105" s="14"/>
      <c r="AJ105" s="14"/>
      <c r="AK105" s="14"/>
      <c r="AL105" s="14"/>
      <c r="AM105" s="14"/>
      <c r="AN105" s="14"/>
      <c r="AO105" s="14"/>
    </row>
    <row r="106" spans="6:41">
      <c r="F106" s="14"/>
      <c r="G106" s="14"/>
      <c r="H106" s="14"/>
      <c r="I106" s="68"/>
      <c r="J106" s="68"/>
      <c r="K106" s="14"/>
      <c r="L106" s="68"/>
      <c r="M106" s="14"/>
      <c r="N106" s="68"/>
      <c r="O106" s="77"/>
      <c r="P106" s="68"/>
      <c r="Q106" s="77"/>
      <c r="R106" s="77"/>
      <c r="S106" s="77"/>
      <c r="T106" s="77"/>
      <c r="U106" s="77"/>
      <c r="V106" s="77"/>
      <c r="W106" s="77"/>
      <c r="X106" s="77"/>
      <c r="Y106" s="14"/>
      <c r="Z106" s="14"/>
      <c r="AA106" s="77"/>
      <c r="AB106" s="77"/>
      <c r="AC106" s="77"/>
      <c r="AD106" s="77"/>
      <c r="AE106" s="68"/>
      <c r="AF106" s="68"/>
      <c r="AG106" s="68"/>
      <c r="AH106" s="68"/>
      <c r="AI106" s="14"/>
      <c r="AJ106" s="14"/>
      <c r="AK106" s="14"/>
      <c r="AL106" s="14"/>
      <c r="AM106" s="14"/>
      <c r="AN106" s="14"/>
      <c r="AO106" s="14"/>
    </row>
    <row r="107" spans="6:41">
      <c r="F107" s="14"/>
      <c r="G107" s="14"/>
      <c r="H107" s="14"/>
      <c r="I107" s="68"/>
      <c r="J107" s="68"/>
      <c r="K107" s="14"/>
      <c r="L107" s="68"/>
      <c r="M107" s="14"/>
      <c r="N107" s="68"/>
      <c r="O107" s="77"/>
      <c r="P107" s="68"/>
      <c r="Q107" s="77"/>
      <c r="R107" s="77"/>
      <c r="S107" s="77"/>
      <c r="T107" s="77"/>
      <c r="U107" s="77"/>
      <c r="V107" s="77"/>
      <c r="W107" s="77"/>
      <c r="X107" s="77"/>
      <c r="Y107" s="14"/>
      <c r="Z107" s="14"/>
      <c r="AA107" s="77"/>
      <c r="AB107" s="77"/>
      <c r="AC107" s="77"/>
      <c r="AD107" s="77"/>
      <c r="AE107" s="68"/>
      <c r="AF107" s="68"/>
      <c r="AG107" s="68"/>
      <c r="AH107" s="68"/>
      <c r="AI107" s="14"/>
      <c r="AJ107" s="14"/>
      <c r="AK107" s="14"/>
      <c r="AL107" s="14"/>
      <c r="AM107" s="14"/>
      <c r="AN107" s="14"/>
      <c r="AO107" s="14"/>
    </row>
    <row r="108" spans="6:41">
      <c r="F108" s="14"/>
      <c r="G108" s="14"/>
      <c r="H108" s="14"/>
      <c r="I108" s="68"/>
      <c r="J108" s="68"/>
      <c r="K108" s="14"/>
      <c r="L108" s="68"/>
      <c r="M108" s="14"/>
      <c r="N108" s="68"/>
      <c r="O108" s="77"/>
      <c r="P108" s="68"/>
      <c r="Q108" s="77"/>
      <c r="R108" s="77"/>
      <c r="S108" s="77"/>
      <c r="T108" s="77"/>
      <c r="U108" s="77"/>
      <c r="V108" s="77"/>
      <c r="W108" s="77"/>
      <c r="X108" s="77"/>
      <c r="Y108" s="14"/>
      <c r="Z108" s="14"/>
      <c r="AA108" s="77"/>
      <c r="AB108" s="77"/>
      <c r="AC108" s="77"/>
      <c r="AD108" s="77"/>
      <c r="AE108" s="68"/>
      <c r="AF108" s="68"/>
      <c r="AG108" s="68"/>
      <c r="AH108" s="68"/>
      <c r="AI108" s="14"/>
      <c r="AJ108" s="14"/>
      <c r="AK108" s="14"/>
      <c r="AL108" s="14"/>
      <c r="AM108" s="14"/>
      <c r="AN108" s="14"/>
      <c r="AO108" s="14"/>
    </row>
    <row r="109" spans="6:41">
      <c r="F109" s="14"/>
      <c r="G109" s="14"/>
      <c r="H109" s="14"/>
      <c r="I109" s="68"/>
      <c r="J109" s="68"/>
      <c r="K109" s="14"/>
      <c r="L109" s="68"/>
      <c r="M109" s="14"/>
      <c r="N109" s="68"/>
      <c r="O109" s="77"/>
      <c r="P109" s="68"/>
      <c r="Q109" s="77"/>
      <c r="R109" s="77"/>
      <c r="S109" s="77"/>
      <c r="T109" s="77"/>
      <c r="U109" s="77"/>
      <c r="V109" s="77"/>
      <c r="W109" s="77"/>
      <c r="X109" s="77"/>
      <c r="Y109" s="14"/>
      <c r="Z109" s="14"/>
      <c r="AA109" s="77"/>
      <c r="AB109" s="77"/>
      <c r="AC109" s="77"/>
      <c r="AD109" s="77"/>
      <c r="AE109" s="68"/>
      <c r="AF109" s="68"/>
      <c r="AG109" s="68"/>
      <c r="AH109" s="68"/>
      <c r="AI109" s="14"/>
      <c r="AJ109" s="14"/>
      <c r="AK109" s="14"/>
      <c r="AL109" s="14"/>
      <c r="AM109" s="14"/>
      <c r="AN109" s="14"/>
      <c r="AO109" s="14"/>
    </row>
    <row r="110" spans="6:41">
      <c r="F110" s="14"/>
      <c r="G110" s="14"/>
      <c r="H110" s="14"/>
      <c r="I110" s="68"/>
      <c r="J110" s="68"/>
      <c r="K110" s="14"/>
      <c r="L110" s="68"/>
      <c r="M110" s="14"/>
      <c r="N110" s="68"/>
      <c r="O110" s="77"/>
      <c r="P110" s="68"/>
      <c r="Q110" s="77"/>
      <c r="R110" s="77"/>
      <c r="S110" s="77"/>
      <c r="T110" s="77"/>
      <c r="U110" s="77"/>
      <c r="V110" s="77"/>
      <c r="W110" s="77"/>
      <c r="X110" s="77"/>
      <c r="Y110" s="14"/>
      <c r="Z110" s="14"/>
      <c r="AA110" s="77"/>
      <c r="AB110" s="77"/>
      <c r="AC110" s="77"/>
      <c r="AD110" s="77"/>
      <c r="AE110" s="68"/>
      <c r="AF110" s="68"/>
      <c r="AG110" s="68"/>
      <c r="AH110" s="68"/>
      <c r="AI110" s="14"/>
      <c r="AJ110" s="14"/>
      <c r="AK110" s="14"/>
      <c r="AL110" s="14"/>
      <c r="AM110" s="14"/>
      <c r="AN110" s="14"/>
      <c r="AO110" s="14"/>
    </row>
    <row r="111" spans="6:41">
      <c r="F111" s="14"/>
      <c r="G111" s="14"/>
      <c r="H111" s="14"/>
      <c r="I111" s="68"/>
      <c r="J111" s="68"/>
      <c r="K111" s="14"/>
      <c r="L111" s="68"/>
      <c r="M111" s="14"/>
      <c r="N111" s="68"/>
      <c r="O111" s="77"/>
      <c r="P111" s="68"/>
      <c r="Q111" s="77"/>
      <c r="R111" s="77"/>
      <c r="S111" s="77"/>
      <c r="T111" s="77"/>
      <c r="U111" s="77"/>
      <c r="V111" s="77"/>
      <c r="W111" s="77"/>
      <c r="X111" s="77"/>
      <c r="Y111" s="14"/>
      <c r="Z111" s="14"/>
      <c r="AA111" s="77"/>
      <c r="AB111" s="77"/>
      <c r="AC111" s="77"/>
      <c r="AD111" s="77"/>
      <c r="AE111" s="68"/>
      <c r="AF111" s="68"/>
      <c r="AG111" s="68"/>
      <c r="AH111" s="68"/>
      <c r="AI111" s="14"/>
      <c r="AJ111" s="14"/>
      <c r="AK111" s="14"/>
      <c r="AL111" s="14"/>
      <c r="AM111" s="14"/>
      <c r="AN111" s="14"/>
      <c r="AO111" s="14"/>
    </row>
    <row r="112" spans="6:41">
      <c r="F112" s="14"/>
      <c r="G112" s="14"/>
      <c r="H112" s="14"/>
      <c r="I112" s="68"/>
      <c r="J112" s="68"/>
      <c r="K112" s="14"/>
      <c r="L112" s="68"/>
      <c r="M112" s="14"/>
      <c r="N112" s="68"/>
      <c r="O112" s="77"/>
      <c r="P112" s="68"/>
      <c r="Q112" s="77"/>
      <c r="R112" s="77"/>
      <c r="S112" s="77"/>
      <c r="T112" s="77"/>
      <c r="U112" s="77"/>
      <c r="V112" s="77"/>
      <c r="W112" s="77"/>
      <c r="X112" s="77"/>
      <c r="Y112" s="14"/>
      <c r="Z112" s="14"/>
      <c r="AA112" s="77"/>
      <c r="AB112" s="77"/>
      <c r="AC112" s="77"/>
      <c r="AD112" s="77"/>
      <c r="AE112" s="68"/>
      <c r="AF112" s="68"/>
      <c r="AG112" s="68"/>
      <c r="AH112" s="68"/>
      <c r="AI112" s="14"/>
      <c r="AJ112" s="14"/>
      <c r="AK112" s="14"/>
      <c r="AL112" s="14"/>
      <c r="AM112" s="14"/>
      <c r="AN112" s="14"/>
      <c r="AO112" s="14"/>
    </row>
    <row r="113" spans="6:41">
      <c r="F113" s="14"/>
      <c r="G113" s="14"/>
      <c r="H113" s="14"/>
      <c r="I113" s="68"/>
      <c r="J113" s="68"/>
      <c r="K113" s="14"/>
      <c r="L113" s="68"/>
      <c r="M113" s="14"/>
      <c r="N113" s="68"/>
      <c r="O113" s="77"/>
      <c r="P113" s="68"/>
      <c r="Q113" s="77"/>
      <c r="R113" s="77"/>
      <c r="S113" s="77"/>
      <c r="T113" s="77"/>
      <c r="U113" s="77"/>
      <c r="V113" s="77"/>
      <c r="W113" s="77"/>
      <c r="X113" s="77"/>
      <c r="Y113" s="14"/>
      <c r="Z113" s="14"/>
      <c r="AA113" s="77"/>
      <c r="AB113" s="77"/>
      <c r="AC113" s="77"/>
      <c r="AD113" s="77"/>
      <c r="AE113" s="68"/>
      <c r="AF113" s="68"/>
      <c r="AG113" s="68"/>
      <c r="AH113" s="68"/>
      <c r="AI113" s="14"/>
      <c r="AJ113" s="14"/>
      <c r="AK113" s="14"/>
      <c r="AL113" s="14"/>
      <c r="AM113" s="14"/>
      <c r="AN113" s="14"/>
      <c r="AO113" s="14"/>
    </row>
    <row r="114" spans="6:41">
      <c r="F114" s="14"/>
      <c r="G114" s="14"/>
      <c r="H114" s="14"/>
      <c r="I114" s="68"/>
      <c r="J114" s="68"/>
      <c r="K114" s="14"/>
      <c r="L114" s="68"/>
      <c r="M114" s="14"/>
      <c r="N114" s="68"/>
      <c r="O114" s="77"/>
      <c r="P114" s="68"/>
      <c r="Q114" s="77"/>
      <c r="R114" s="77"/>
      <c r="S114" s="77"/>
      <c r="T114" s="77"/>
      <c r="U114" s="77"/>
      <c r="V114" s="77"/>
      <c r="W114" s="77"/>
      <c r="X114" s="77"/>
      <c r="Y114" s="14"/>
      <c r="Z114" s="14"/>
      <c r="AA114" s="77"/>
      <c r="AB114" s="77"/>
      <c r="AC114" s="77"/>
      <c r="AD114" s="77"/>
      <c r="AE114" s="68"/>
      <c r="AF114" s="68"/>
      <c r="AG114" s="68"/>
      <c r="AH114" s="68"/>
      <c r="AI114" s="14"/>
      <c r="AJ114" s="14"/>
      <c r="AK114" s="14"/>
      <c r="AL114" s="14"/>
      <c r="AM114" s="14"/>
      <c r="AN114" s="14"/>
      <c r="AO114" s="14"/>
    </row>
    <row r="115" spans="6:41">
      <c r="F115" s="14"/>
      <c r="G115" s="14"/>
      <c r="H115" s="14"/>
      <c r="I115" s="68"/>
      <c r="J115" s="68"/>
      <c r="K115" s="14"/>
      <c r="L115" s="68"/>
      <c r="M115" s="14"/>
      <c r="N115" s="68"/>
      <c r="O115" s="77"/>
      <c r="P115" s="68"/>
      <c r="Q115" s="77"/>
      <c r="R115" s="77"/>
      <c r="S115" s="77"/>
      <c r="T115" s="77"/>
      <c r="U115" s="77"/>
      <c r="V115" s="77"/>
      <c r="W115" s="77"/>
      <c r="X115" s="77"/>
      <c r="Y115" s="14"/>
      <c r="Z115" s="14"/>
      <c r="AA115" s="77"/>
      <c r="AB115" s="77"/>
      <c r="AC115" s="77"/>
      <c r="AD115" s="77"/>
      <c r="AE115" s="68"/>
      <c r="AF115" s="68"/>
      <c r="AG115" s="68"/>
      <c r="AH115" s="68"/>
      <c r="AI115" s="14"/>
      <c r="AJ115" s="14"/>
      <c r="AK115" s="14"/>
      <c r="AL115" s="14"/>
      <c r="AM115" s="14"/>
      <c r="AN115" s="14"/>
      <c r="AO115" s="14"/>
    </row>
    <row r="116" spans="6:41">
      <c r="F116" s="14"/>
      <c r="G116" s="14"/>
      <c r="H116" s="14"/>
      <c r="I116" s="68"/>
      <c r="J116" s="68"/>
      <c r="K116" s="14"/>
      <c r="L116" s="68"/>
      <c r="M116" s="14"/>
      <c r="N116" s="68"/>
      <c r="O116" s="77"/>
      <c r="P116" s="68"/>
      <c r="Q116" s="77"/>
      <c r="R116" s="77"/>
      <c r="S116" s="77"/>
      <c r="T116" s="77"/>
      <c r="U116" s="77"/>
      <c r="V116" s="77"/>
      <c r="W116" s="77"/>
      <c r="X116" s="77"/>
      <c r="Y116" s="14"/>
      <c r="Z116" s="14"/>
      <c r="AA116" s="77"/>
      <c r="AB116" s="77"/>
      <c r="AC116" s="77"/>
      <c r="AD116" s="77"/>
      <c r="AE116" s="68"/>
      <c r="AF116" s="68"/>
      <c r="AG116" s="68"/>
      <c r="AH116" s="68"/>
      <c r="AI116" s="14"/>
      <c r="AJ116" s="14"/>
      <c r="AK116" s="14"/>
      <c r="AL116" s="14"/>
      <c r="AM116" s="14"/>
      <c r="AN116" s="14"/>
      <c r="AO116" s="14"/>
    </row>
    <row r="117" spans="6:41">
      <c r="F117" s="14"/>
      <c r="G117" s="14"/>
      <c r="H117" s="14"/>
      <c r="I117" s="68"/>
      <c r="J117" s="68"/>
      <c r="K117" s="14"/>
      <c r="L117" s="68"/>
      <c r="M117" s="14"/>
      <c r="N117" s="68"/>
      <c r="O117" s="77"/>
      <c r="P117" s="68"/>
      <c r="Q117" s="77"/>
      <c r="R117" s="77"/>
      <c r="S117" s="77"/>
      <c r="T117" s="77"/>
      <c r="U117" s="77"/>
      <c r="V117" s="77"/>
      <c r="W117" s="77"/>
      <c r="X117" s="77"/>
      <c r="Y117" s="14"/>
      <c r="Z117" s="14"/>
      <c r="AA117" s="77"/>
      <c r="AB117" s="77"/>
      <c r="AC117" s="77"/>
      <c r="AD117" s="77"/>
      <c r="AE117" s="68"/>
      <c r="AF117" s="68"/>
      <c r="AG117" s="68"/>
      <c r="AH117" s="68"/>
      <c r="AI117" s="14"/>
      <c r="AJ117" s="14"/>
      <c r="AK117" s="14"/>
      <c r="AL117" s="14"/>
      <c r="AM117" s="14"/>
      <c r="AN117" s="14"/>
      <c r="AO117" s="14"/>
    </row>
    <row r="118" spans="6:41">
      <c r="F118" s="14"/>
      <c r="G118" s="14"/>
      <c r="H118" s="14"/>
      <c r="I118" s="68"/>
      <c r="J118" s="68"/>
      <c r="K118" s="14"/>
      <c r="L118" s="68"/>
      <c r="M118" s="14"/>
      <c r="N118" s="68"/>
      <c r="O118" s="77"/>
      <c r="P118" s="68"/>
      <c r="Q118" s="77"/>
      <c r="R118" s="77"/>
      <c r="S118" s="77"/>
      <c r="T118" s="77"/>
      <c r="U118" s="77"/>
      <c r="V118" s="77"/>
      <c r="W118" s="77"/>
      <c r="X118" s="77"/>
      <c r="Y118" s="14"/>
      <c r="Z118" s="14"/>
      <c r="AA118" s="77"/>
      <c r="AB118" s="77"/>
      <c r="AC118" s="77"/>
      <c r="AD118" s="77"/>
      <c r="AE118" s="68"/>
      <c r="AF118" s="68"/>
      <c r="AG118" s="68"/>
      <c r="AH118" s="68"/>
      <c r="AI118" s="14"/>
      <c r="AJ118" s="14"/>
      <c r="AK118" s="14"/>
      <c r="AL118" s="14"/>
      <c r="AM118" s="14"/>
      <c r="AN118" s="14"/>
      <c r="AO118" s="14"/>
    </row>
    <row r="119" spans="6:41">
      <c r="F119" s="14"/>
      <c r="G119" s="14"/>
      <c r="H119" s="14"/>
      <c r="I119" s="68"/>
      <c r="J119" s="68"/>
      <c r="K119" s="14"/>
      <c r="L119" s="68"/>
      <c r="M119" s="14"/>
      <c r="N119" s="68"/>
      <c r="O119" s="77"/>
      <c r="P119" s="68"/>
      <c r="Q119" s="77"/>
      <c r="R119" s="77"/>
      <c r="S119" s="77"/>
      <c r="T119" s="77"/>
      <c r="U119" s="77"/>
      <c r="V119" s="77"/>
      <c r="W119" s="77"/>
      <c r="X119" s="77"/>
      <c r="Y119" s="14"/>
      <c r="Z119" s="14"/>
      <c r="AA119" s="77"/>
      <c r="AB119" s="77"/>
      <c r="AC119" s="77"/>
      <c r="AD119" s="77"/>
      <c r="AE119" s="68"/>
      <c r="AF119" s="68"/>
      <c r="AG119" s="68"/>
      <c r="AH119" s="68"/>
      <c r="AI119" s="14"/>
      <c r="AJ119" s="14"/>
      <c r="AK119" s="14"/>
      <c r="AL119" s="14"/>
      <c r="AM119" s="14"/>
      <c r="AN119" s="14"/>
      <c r="AO119" s="14"/>
    </row>
    <row r="120" spans="6:41">
      <c r="F120" s="14"/>
      <c r="G120" s="14"/>
      <c r="H120" s="14"/>
      <c r="I120" s="68"/>
      <c r="J120" s="68"/>
      <c r="K120" s="14"/>
      <c r="L120" s="68"/>
      <c r="M120" s="14"/>
      <c r="N120" s="68"/>
      <c r="O120" s="77"/>
      <c r="P120" s="68"/>
      <c r="Q120" s="77"/>
      <c r="R120" s="77"/>
      <c r="S120" s="77"/>
      <c r="T120" s="77"/>
      <c r="U120" s="77"/>
      <c r="V120" s="77"/>
      <c r="W120" s="77"/>
      <c r="X120" s="77"/>
      <c r="Y120" s="14"/>
      <c r="Z120" s="14"/>
      <c r="AA120" s="77"/>
      <c r="AB120" s="77"/>
      <c r="AC120" s="77"/>
      <c r="AD120" s="77"/>
      <c r="AE120" s="68"/>
      <c r="AF120" s="68"/>
      <c r="AG120" s="68"/>
      <c r="AH120" s="68"/>
      <c r="AI120" s="14"/>
      <c r="AJ120" s="14"/>
      <c r="AK120" s="14"/>
      <c r="AL120" s="14"/>
      <c r="AM120" s="14"/>
      <c r="AN120" s="14"/>
      <c r="AO120" s="14"/>
    </row>
    <row r="121" spans="6:41">
      <c r="F121" s="14"/>
      <c r="G121" s="14"/>
      <c r="H121" s="14"/>
      <c r="I121" s="68"/>
      <c r="J121" s="68"/>
      <c r="K121" s="14"/>
      <c r="L121" s="68"/>
      <c r="M121" s="14"/>
      <c r="N121" s="68"/>
      <c r="O121" s="77"/>
      <c r="P121" s="68"/>
      <c r="Q121" s="77"/>
      <c r="R121" s="77"/>
      <c r="S121" s="77"/>
      <c r="T121" s="77"/>
      <c r="U121" s="77"/>
      <c r="V121" s="77"/>
      <c r="W121" s="77"/>
      <c r="X121" s="77"/>
      <c r="Y121" s="14"/>
      <c r="Z121" s="14"/>
      <c r="AA121" s="77"/>
      <c r="AB121" s="77"/>
      <c r="AC121" s="77"/>
      <c r="AD121" s="77"/>
      <c r="AE121" s="68"/>
      <c r="AF121" s="68"/>
      <c r="AG121" s="68"/>
      <c r="AH121" s="68"/>
      <c r="AI121" s="14"/>
      <c r="AJ121" s="14"/>
      <c r="AK121" s="14"/>
      <c r="AL121" s="14"/>
      <c r="AM121" s="14"/>
      <c r="AN121" s="14"/>
      <c r="AO121" s="14"/>
    </row>
    <row r="122" spans="6:41">
      <c r="F122" s="14"/>
      <c r="G122" s="14"/>
      <c r="H122" s="14"/>
      <c r="I122" s="68"/>
      <c r="J122" s="68"/>
      <c r="K122" s="14"/>
      <c r="L122" s="68"/>
      <c r="M122" s="14"/>
      <c r="N122" s="68"/>
      <c r="O122" s="77"/>
      <c r="P122" s="68"/>
      <c r="Q122" s="77"/>
      <c r="R122" s="77"/>
      <c r="S122" s="77"/>
      <c r="T122" s="77"/>
      <c r="U122" s="77"/>
      <c r="V122" s="77"/>
      <c r="W122" s="77"/>
      <c r="X122" s="77"/>
      <c r="Y122" s="14"/>
      <c r="Z122" s="14"/>
      <c r="AA122" s="77"/>
      <c r="AB122" s="77"/>
      <c r="AC122" s="77"/>
      <c r="AD122" s="77"/>
      <c r="AE122" s="68"/>
      <c r="AF122" s="68"/>
      <c r="AG122" s="68"/>
      <c r="AH122" s="68"/>
      <c r="AI122" s="14"/>
      <c r="AJ122" s="14"/>
      <c r="AK122" s="14"/>
      <c r="AL122" s="14"/>
      <c r="AM122" s="14"/>
      <c r="AN122" s="14"/>
      <c r="AO122" s="14"/>
    </row>
    <row r="123" spans="6:41">
      <c r="F123" s="14"/>
      <c r="G123" s="14"/>
      <c r="H123" s="14"/>
      <c r="I123" s="68"/>
      <c r="J123" s="68"/>
      <c r="K123" s="14"/>
      <c r="L123" s="68"/>
      <c r="M123" s="14"/>
      <c r="N123" s="68"/>
      <c r="O123" s="77"/>
      <c r="P123" s="68"/>
      <c r="Q123" s="77"/>
      <c r="R123" s="77"/>
      <c r="S123" s="77"/>
      <c r="T123" s="77"/>
      <c r="U123" s="77"/>
      <c r="V123" s="77"/>
      <c r="W123" s="77"/>
      <c r="X123" s="77"/>
      <c r="Y123" s="14"/>
      <c r="Z123" s="14"/>
      <c r="AA123" s="77"/>
      <c r="AB123" s="77"/>
      <c r="AC123" s="77"/>
      <c r="AD123" s="77"/>
      <c r="AE123" s="68"/>
      <c r="AF123" s="68"/>
      <c r="AG123" s="68"/>
      <c r="AH123" s="68"/>
      <c r="AI123" s="14"/>
      <c r="AJ123" s="14"/>
      <c r="AK123" s="14"/>
      <c r="AL123" s="14"/>
      <c r="AM123" s="14"/>
      <c r="AN123" s="14"/>
      <c r="AO123" s="14"/>
    </row>
    <row r="124" spans="6:41">
      <c r="F124" s="14"/>
      <c r="G124" s="14"/>
      <c r="H124" s="14"/>
      <c r="I124" s="68"/>
      <c r="J124" s="68"/>
      <c r="K124" s="14"/>
      <c r="L124" s="68"/>
      <c r="M124" s="14"/>
      <c r="N124" s="68"/>
      <c r="O124" s="77"/>
      <c r="P124" s="68"/>
      <c r="Q124" s="77"/>
      <c r="R124" s="77"/>
      <c r="S124" s="77"/>
      <c r="T124" s="77"/>
      <c r="U124" s="77"/>
      <c r="V124" s="77"/>
      <c r="W124" s="77"/>
      <c r="X124" s="77"/>
      <c r="Y124" s="14"/>
      <c r="Z124" s="14"/>
      <c r="AA124" s="77"/>
      <c r="AB124" s="77"/>
      <c r="AC124" s="77"/>
      <c r="AD124" s="77"/>
      <c r="AE124" s="68"/>
      <c r="AF124" s="68"/>
      <c r="AG124" s="68"/>
      <c r="AH124" s="68"/>
      <c r="AI124" s="14"/>
      <c r="AJ124" s="14"/>
      <c r="AK124" s="14"/>
      <c r="AL124" s="14"/>
      <c r="AM124" s="14"/>
      <c r="AN124" s="14"/>
      <c r="AO124" s="14"/>
    </row>
    <row r="125" spans="6:41">
      <c r="F125" s="14"/>
      <c r="G125" s="14"/>
      <c r="H125" s="14"/>
      <c r="I125" s="68"/>
      <c r="J125" s="68"/>
      <c r="K125" s="14"/>
      <c r="L125" s="68"/>
      <c r="M125" s="14"/>
      <c r="N125" s="68"/>
      <c r="O125" s="77"/>
      <c r="P125" s="68"/>
      <c r="Q125" s="77"/>
      <c r="R125" s="77"/>
      <c r="S125" s="77"/>
      <c r="T125" s="77"/>
      <c r="U125" s="77"/>
      <c r="V125" s="77"/>
      <c r="W125" s="77"/>
      <c r="X125" s="77"/>
      <c r="Y125" s="14"/>
      <c r="Z125" s="14"/>
      <c r="AA125" s="77"/>
      <c r="AB125" s="77"/>
      <c r="AC125" s="77"/>
      <c r="AD125" s="77"/>
      <c r="AE125" s="68"/>
      <c r="AF125" s="68"/>
      <c r="AG125" s="68"/>
      <c r="AH125" s="68"/>
      <c r="AI125" s="14"/>
      <c r="AJ125" s="14"/>
      <c r="AK125" s="14"/>
      <c r="AL125" s="14"/>
      <c r="AM125" s="14"/>
      <c r="AN125" s="14"/>
      <c r="AO125" s="14"/>
    </row>
    <row r="126" spans="6:41">
      <c r="F126" s="14"/>
      <c r="G126" s="14"/>
      <c r="H126" s="14"/>
      <c r="I126" s="68"/>
      <c r="J126" s="68"/>
      <c r="K126" s="14"/>
      <c r="L126" s="68"/>
      <c r="M126" s="14"/>
      <c r="N126" s="68"/>
      <c r="O126" s="77"/>
      <c r="P126" s="68"/>
      <c r="Q126" s="77"/>
      <c r="R126" s="77"/>
      <c r="S126" s="77"/>
      <c r="T126" s="77"/>
      <c r="U126" s="77"/>
      <c r="V126" s="77"/>
      <c r="W126" s="77"/>
      <c r="X126" s="77"/>
      <c r="Y126" s="14"/>
      <c r="Z126" s="14"/>
      <c r="AA126" s="77"/>
      <c r="AB126" s="77"/>
      <c r="AC126" s="77"/>
      <c r="AD126" s="77"/>
      <c r="AE126" s="68"/>
      <c r="AF126" s="68"/>
      <c r="AG126" s="68"/>
      <c r="AH126" s="68"/>
      <c r="AI126" s="14"/>
      <c r="AJ126" s="14"/>
      <c r="AK126" s="14"/>
      <c r="AL126" s="14"/>
      <c r="AM126" s="14"/>
      <c r="AN126" s="14"/>
      <c r="AO126" s="14"/>
    </row>
    <row r="127" spans="6:41">
      <c r="F127" s="14"/>
      <c r="G127" s="14"/>
      <c r="H127" s="14"/>
      <c r="I127" s="68"/>
      <c r="J127" s="68"/>
      <c r="K127" s="14"/>
      <c r="L127" s="68"/>
      <c r="M127" s="14"/>
      <c r="N127" s="68"/>
      <c r="O127" s="77"/>
      <c r="P127" s="68"/>
      <c r="Q127" s="77"/>
      <c r="R127" s="77"/>
      <c r="S127" s="77"/>
      <c r="T127" s="77"/>
      <c r="U127" s="77"/>
      <c r="V127" s="77"/>
      <c r="W127" s="77"/>
      <c r="X127" s="77"/>
      <c r="Y127" s="14"/>
      <c r="Z127" s="14"/>
      <c r="AA127" s="77"/>
      <c r="AB127" s="77"/>
      <c r="AC127" s="77"/>
      <c r="AD127" s="77"/>
      <c r="AE127" s="68"/>
      <c r="AF127" s="68"/>
      <c r="AG127" s="68"/>
      <c r="AH127" s="68"/>
      <c r="AI127" s="14"/>
      <c r="AJ127" s="14"/>
      <c r="AK127" s="14"/>
      <c r="AL127" s="14"/>
      <c r="AM127" s="14"/>
      <c r="AN127" s="14"/>
      <c r="AO127" s="14"/>
    </row>
    <row r="128" spans="6:41">
      <c r="F128" s="14"/>
      <c r="G128" s="14"/>
      <c r="H128" s="14"/>
      <c r="I128" s="68"/>
      <c r="J128" s="68"/>
      <c r="K128" s="14"/>
      <c r="L128" s="68"/>
      <c r="M128" s="14"/>
      <c r="N128" s="68"/>
      <c r="O128" s="77"/>
      <c r="P128" s="68"/>
      <c r="Q128" s="77"/>
      <c r="R128" s="77"/>
      <c r="S128" s="77"/>
      <c r="T128" s="77"/>
      <c r="U128" s="77"/>
      <c r="V128" s="77"/>
      <c r="W128" s="77"/>
      <c r="X128" s="77"/>
      <c r="Y128" s="14"/>
      <c r="Z128" s="14"/>
      <c r="AA128" s="77"/>
      <c r="AB128" s="77"/>
      <c r="AC128" s="77"/>
      <c r="AD128" s="77"/>
      <c r="AE128" s="68"/>
      <c r="AF128" s="68"/>
      <c r="AG128" s="68"/>
      <c r="AH128" s="68"/>
      <c r="AI128" s="14"/>
      <c r="AJ128" s="14"/>
      <c r="AK128" s="14"/>
      <c r="AL128" s="14"/>
      <c r="AM128" s="14"/>
      <c r="AN128" s="14"/>
      <c r="AO128" s="14"/>
    </row>
    <row r="129" spans="6:41">
      <c r="F129" s="14"/>
      <c r="G129" s="14"/>
      <c r="H129" s="14"/>
      <c r="I129" s="68"/>
      <c r="J129" s="68"/>
      <c r="K129" s="14"/>
      <c r="L129" s="68"/>
      <c r="M129" s="14"/>
      <c r="N129" s="68"/>
      <c r="O129" s="77"/>
      <c r="P129" s="68"/>
      <c r="Q129" s="77"/>
      <c r="R129" s="77"/>
      <c r="S129" s="77"/>
      <c r="T129" s="77"/>
      <c r="U129" s="77"/>
      <c r="V129" s="77"/>
      <c r="W129" s="77"/>
      <c r="X129" s="77"/>
      <c r="Y129" s="14"/>
      <c r="Z129" s="14"/>
      <c r="AA129" s="77"/>
      <c r="AB129" s="77"/>
      <c r="AC129" s="77"/>
      <c r="AD129" s="77"/>
      <c r="AE129" s="68"/>
      <c r="AF129" s="68"/>
      <c r="AG129" s="68"/>
      <c r="AH129" s="68"/>
      <c r="AI129" s="14"/>
      <c r="AJ129" s="14"/>
      <c r="AK129" s="14"/>
      <c r="AL129" s="14"/>
      <c r="AM129" s="14"/>
      <c r="AN129" s="14"/>
      <c r="AO129" s="14"/>
    </row>
    <row r="130" spans="6:41">
      <c r="F130" s="14"/>
      <c r="G130" s="14"/>
      <c r="H130" s="14"/>
      <c r="I130" s="68"/>
      <c r="J130" s="68"/>
      <c r="K130" s="14"/>
      <c r="L130" s="68"/>
      <c r="M130" s="14"/>
      <c r="N130" s="68"/>
      <c r="O130" s="77"/>
      <c r="P130" s="68"/>
      <c r="Q130" s="77"/>
      <c r="R130" s="77"/>
      <c r="S130" s="77"/>
      <c r="T130" s="77"/>
      <c r="U130" s="77"/>
      <c r="V130" s="77"/>
      <c r="W130" s="77"/>
      <c r="X130" s="77"/>
      <c r="Y130" s="14"/>
      <c r="Z130" s="14"/>
      <c r="AA130" s="77"/>
      <c r="AB130" s="77"/>
      <c r="AC130" s="77"/>
      <c r="AD130" s="77"/>
      <c r="AE130" s="68"/>
      <c r="AF130" s="68"/>
      <c r="AG130" s="68"/>
      <c r="AH130" s="68"/>
      <c r="AI130" s="14"/>
      <c r="AJ130" s="14"/>
      <c r="AK130" s="14"/>
      <c r="AL130" s="14"/>
      <c r="AM130" s="14"/>
      <c r="AN130" s="14"/>
      <c r="AO130" s="14"/>
    </row>
    <row r="131" spans="6:41">
      <c r="F131" s="14"/>
      <c r="G131" s="14"/>
      <c r="H131" s="14"/>
      <c r="I131" s="68"/>
      <c r="J131" s="68"/>
      <c r="K131" s="14"/>
      <c r="L131" s="68"/>
      <c r="M131" s="14"/>
      <c r="N131" s="68"/>
      <c r="O131" s="77"/>
      <c r="P131" s="68"/>
      <c r="Q131" s="77"/>
      <c r="R131" s="77"/>
      <c r="S131" s="77"/>
      <c r="T131" s="77"/>
      <c r="U131" s="77"/>
      <c r="V131" s="77"/>
      <c r="W131" s="77"/>
      <c r="X131" s="77"/>
      <c r="Y131" s="14"/>
      <c r="Z131" s="14"/>
      <c r="AA131" s="77"/>
      <c r="AB131" s="77"/>
      <c r="AC131" s="77"/>
      <c r="AD131" s="77"/>
      <c r="AE131" s="68"/>
      <c r="AF131" s="68"/>
      <c r="AG131" s="68"/>
      <c r="AH131" s="68"/>
      <c r="AI131" s="14"/>
      <c r="AJ131" s="14"/>
      <c r="AK131" s="14"/>
      <c r="AL131" s="14"/>
      <c r="AM131" s="14"/>
      <c r="AN131" s="14"/>
      <c r="AO131" s="14"/>
    </row>
    <row r="132" spans="6:41">
      <c r="F132" s="14"/>
      <c r="G132" s="14"/>
      <c r="H132" s="14"/>
      <c r="I132" s="68"/>
      <c r="J132" s="68"/>
      <c r="K132" s="14"/>
      <c r="L132" s="68"/>
      <c r="M132" s="14"/>
      <c r="N132" s="68"/>
      <c r="O132" s="77"/>
      <c r="P132" s="68"/>
      <c r="Q132" s="77"/>
      <c r="R132" s="77"/>
      <c r="S132" s="77"/>
      <c r="T132" s="77"/>
      <c r="U132" s="77"/>
      <c r="V132" s="77"/>
      <c r="W132" s="77"/>
      <c r="X132" s="77"/>
      <c r="Y132" s="14"/>
      <c r="Z132" s="14"/>
      <c r="AA132" s="77"/>
      <c r="AB132" s="77"/>
      <c r="AC132" s="77"/>
      <c r="AD132" s="77"/>
      <c r="AE132" s="68"/>
      <c r="AF132" s="68"/>
      <c r="AG132" s="68"/>
      <c r="AH132" s="68"/>
      <c r="AI132" s="14"/>
      <c r="AJ132" s="14"/>
      <c r="AK132" s="14"/>
      <c r="AL132" s="14"/>
      <c r="AM132" s="14"/>
      <c r="AN132" s="14"/>
      <c r="AO132" s="14"/>
    </row>
    <row r="133" spans="6:41">
      <c r="F133" s="14"/>
      <c r="G133" s="14"/>
      <c r="H133" s="14"/>
      <c r="I133" s="68"/>
      <c r="J133" s="68"/>
      <c r="K133" s="14"/>
      <c r="L133" s="68"/>
      <c r="M133" s="14"/>
      <c r="N133" s="68"/>
      <c r="O133" s="77"/>
      <c r="P133" s="68"/>
      <c r="Q133" s="77"/>
      <c r="R133" s="77"/>
      <c r="S133" s="77"/>
      <c r="T133" s="77"/>
      <c r="U133" s="77"/>
      <c r="V133" s="77"/>
      <c r="W133" s="77"/>
      <c r="X133" s="77"/>
      <c r="Y133" s="14"/>
      <c r="Z133" s="14"/>
      <c r="AA133" s="77"/>
      <c r="AB133" s="77"/>
      <c r="AC133" s="77"/>
      <c r="AD133" s="77"/>
      <c r="AE133" s="68"/>
      <c r="AF133" s="68"/>
      <c r="AG133" s="68"/>
      <c r="AH133" s="68"/>
      <c r="AI133" s="14"/>
      <c r="AJ133" s="14"/>
      <c r="AK133" s="14"/>
      <c r="AL133" s="14"/>
      <c r="AM133" s="14"/>
      <c r="AN133" s="14"/>
      <c r="AO133" s="14"/>
    </row>
    <row r="134" spans="6:41">
      <c r="F134" s="14"/>
      <c r="G134" s="14"/>
      <c r="H134" s="14"/>
      <c r="I134" s="68"/>
      <c r="J134" s="68"/>
      <c r="K134" s="14"/>
      <c r="L134" s="68"/>
      <c r="M134" s="14"/>
      <c r="N134" s="68"/>
      <c r="O134" s="77"/>
      <c r="P134" s="68"/>
      <c r="Q134" s="77"/>
      <c r="R134" s="77"/>
      <c r="S134" s="77"/>
      <c r="T134" s="77"/>
      <c r="U134" s="77"/>
      <c r="V134" s="77"/>
      <c r="W134" s="77"/>
      <c r="X134" s="77"/>
      <c r="Y134" s="14"/>
      <c r="Z134" s="14"/>
      <c r="AA134" s="77"/>
      <c r="AB134" s="77"/>
      <c r="AC134" s="77"/>
      <c r="AD134" s="77"/>
      <c r="AE134" s="68"/>
      <c r="AF134" s="68"/>
      <c r="AG134" s="68"/>
      <c r="AH134" s="68"/>
      <c r="AI134" s="14"/>
      <c r="AJ134" s="14"/>
      <c r="AK134" s="14"/>
      <c r="AL134" s="14"/>
      <c r="AM134" s="14"/>
      <c r="AN134" s="14"/>
      <c r="AO134" s="14"/>
    </row>
    <row r="135" spans="6:41">
      <c r="F135" s="14"/>
      <c r="G135" s="14"/>
      <c r="H135" s="14"/>
      <c r="I135" s="68"/>
      <c r="J135" s="68"/>
      <c r="K135" s="14"/>
      <c r="L135" s="68"/>
      <c r="M135" s="14"/>
      <c r="N135" s="68"/>
      <c r="O135" s="77"/>
      <c r="P135" s="68"/>
      <c r="Q135" s="77"/>
      <c r="R135" s="77"/>
      <c r="S135" s="77"/>
      <c r="T135" s="77"/>
      <c r="U135" s="77"/>
      <c r="V135" s="77"/>
      <c r="W135" s="77"/>
      <c r="X135" s="77"/>
      <c r="Y135" s="14"/>
      <c r="Z135" s="14"/>
      <c r="AA135" s="77"/>
      <c r="AB135" s="77"/>
      <c r="AC135" s="77"/>
      <c r="AD135" s="77"/>
      <c r="AE135" s="68"/>
      <c r="AF135" s="68"/>
      <c r="AG135" s="68"/>
      <c r="AH135" s="68"/>
      <c r="AI135" s="14"/>
      <c r="AJ135" s="14"/>
      <c r="AK135" s="14"/>
      <c r="AL135" s="14"/>
      <c r="AM135" s="14"/>
      <c r="AN135" s="14"/>
      <c r="AO135" s="14"/>
    </row>
    <row r="136" spans="6:41">
      <c r="F136" s="14"/>
      <c r="G136" s="14"/>
      <c r="H136" s="14"/>
      <c r="I136" s="68"/>
      <c r="J136" s="68"/>
      <c r="K136" s="14"/>
      <c r="L136" s="68"/>
      <c r="M136" s="14"/>
      <c r="N136" s="68"/>
      <c r="O136" s="77"/>
      <c r="P136" s="68"/>
      <c r="Q136" s="77"/>
      <c r="R136" s="77"/>
      <c r="S136" s="77"/>
      <c r="T136" s="77"/>
      <c r="U136" s="77"/>
      <c r="V136" s="77"/>
      <c r="W136" s="77"/>
      <c r="X136" s="77"/>
      <c r="Y136" s="14"/>
      <c r="Z136" s="14"/>
      <c r="AA136" s="77"/>
      <c r="AB136" s="77"/>
      <c r="AC136" s="77"/>
      <c r="AD136" s="77"/>
      <c r="AE136" s="68"/>
      <c r="AF136" s="68"/>
      <c r="AG136" s="68"/>
      <c r="AH136" s="68"/>
      <c r="AI136" s="14"/>
      <c r="AJ136" s="14"/>
      <c r="AK136" s="14"/>
      <c r="AL136" s="14"/>
      <c r="AM136" s="14"/>
      <c r="AN136" s="14"/>
      <c r="AO136" s="14"/>
    </row>
    <row r="137" spans="6:41">
      <c r="F137" s="14"/>
      <c r="G137" s="14"/>
      <c r="H137" s="14"/>
      <c r="I137" s="68"/>
      <c r="J137" s="68"/>
      <c r="K137" s="14"/>
      <c r="L137" s="68"/>
      <c r="M137" s="14"/>
      <c r="N137" s="68"/>
      <c r="O137" s="77"/>
      <c r="P137" s="68"/>
      <c r="Q137" s="77"/>
      <c r="R137" s="77"/>
      <c r="S137" s="77"/>
      <c r="T137" s="77"/>
      <c r="U137" s="77"/>
      <c r="V137" s="77"/>
      <c r="W137" s="77"/>
      <c r="X137" s="77"/>
      <c r="Y137" s="14"/>
      <c r="Z137" s="14"/>
      <c r="AA137" s="77"/>
      <c r="AB137" s="77"/>
      <c r="AC137" s="77"/>
      <c r="AD137" s="77"/>
      <c r="AE137" s="68"/>
      <c r="AF137" s="68"/>
      <c r="AG137" s="68"/>
      <c r="AH137" s="68"/>
      <c r="AI137" s="14"/>
      <c r="AJ137" s="14"/>
      <c r="AK137" s="14"/>
      <c r="AL137" s="14"/>
      <c r="AM137" s="14"/>
      <c r="AN137" s="14"/>
      <c r="AO137" s="14"/>
    </row>
    <row r="138" spans="6:41">
      <c r="F138" s="14"/>
      <c r="G138" s="14"/>
      <c r="H138" s="14"/>
      <c r="I138" s="68"/>
      <c r="J138" s="68"/>
      <c r="K138" s="14"/>
      <c r="L138" s="68"/>
      <c r="M138" s="14"/>
      <c r="N138" s="68"/>
      <c r="O138" s="77"/>
      <c r="P138" s="68"/>
      <c r="Q138" s="77"/>
      <c r="R138" s="77"/>
      <c r="S138" s="77"/>
      <c r="T138" s="77"/>
      <c r="U138" s="77"/>
      <c r="V138" s="77"/>
      <c r="W138" s="77"/>
      <c r="X138" s="77"/>
      <c r="Y138" s="14"/>
      <c r="Z138" s="14"/>
      <c r="AA138" s="77"/>
      <c r="AB138" s="77"/>
      <c r="AC138" s="77"/>
      <c r="AD138" s="77"/>
      <c r="AE138" s="68"/>
      <c r="AF138" s="68"/>
      <c r="AG138" s="68"/>
      <c r="AH138" s="68"/>
      <c r="AI138" s="14"/>
      <c r="AJ138" s="14"/>
      <c r="AK138" s="14"/>
      <c r="AL138" s="14"/>
      <c r="AM138" s="14"/>
      <c r="AN138" s="14"/>
      <c r="AO138" s="14"/>
    </row>
    <row r="139" spans="6:41">
      <c r="F139" s="14"/>
      <c r="G139" s="14"/>
      <c r="H139" s="14"/>
      <c r="I139" s="68"/>
      <c r="J139" s="68"/>
      <c r="K139" s="14"/>
      <c r="L139" s="68"/>
      <c r="M139" s="14"/>
      <c r="N139" s="68"/>
      <c r="O139" s="77"/>
      <c r="P139" s="68"/>
      <c r="Q139" s="77"/>
      <c r="R139" s="77"/>
      <c r="S139" s="77"/>
      <c r="T139" s="77"/>
      <c r="U139" s="77"/>
      <c r="V139" s="77"/>
      <c r="W139" s="77"/>
      <c r="X139" s="77"/>
      <c r="Y139" s="14"/>
      <c r="Z139" s="14"/>
      <c r="AA139" s="77"/>
      <c r="AB139" s="77"/>
      <c r="AC139" s="77"/>
      <c r="AD139" s="77"/>
      <c r="AE139" s="68"/>
      <c r="AF139" s="68"/>
      <c r="AG139" s="68"/>
      <c r="AH139" s="68"/>
      <c r="AI139" s="14"/>
      <c r="AJ139" s="14"/>
      <c r="AK139" s="14"/>
      <c r="AL139" s="14"/>
      <c r="AM139" s="14"/>
      <c r="AN139" s="14"/>
      <c r="AO139" s="14"/>
    </row>
    <row r="140" spans="6:41">
      <c r="F140" s="14"/>
      <c r="G140" s="14"/>
      <c r="H140" s="14"/>
      <c r="I140" s="68"/>
      <c r="J140" s="68"/>
      <c r="K140" s="14"/>
      <c r="L140" s="68"/>
      <c r="M140" s="14"/>
      <c r="N140" s="68"/>
      <c r="O140" s="77"/>
      <c r="P140" s="68"/>
      <c r="Q140" s="77"/>
      <c r="R140" s="77"/>
      <c r="S140" s="77"/>
      <c r="T140" s="77"/>
      <c r="U140" s="77"/>
      <c r="V140" s="77"/>
      <c r="W140" s="77"/>
      <c r="X140" s="77"/>
      <c r="Y140" s="14"/>
      <c r="Z140" s="14"/>
      <c r="AA140" s="77"/>
      <c r="AB140" s="77"/>
      <c r="AC140" s="77"/>
      <c r="AD140" s="77"/>
      <c r="AE140" s="68"/>
      <c r="AF140" s="68"/>
      <c r="AG140" s="68"/>
      <c r="AH140" s="68"/>
      <c r="AI140" s="14"/>
      <c r="AJ140" s="14"/>
      <c r="AK140" s="14"/>
      <c r="AL140" s="14"/>
      <c r="AM140" s="14"/>
      <c r="AN140" s="14"/>
      <c r="AO140" s="14"/>
    </row>
    <row r="141" spans="6:41">
      <c r="F141" s="14"/>
      <c r="G141" s="14"/>
      <c r="H141" s="14"/>
      <c r="I141" s="68"/>
      <c r="J141" s="68"/>
      <c r="K141" s="14"/>
      <c r="L141" s="68"/>
      <c r="M141" s="14"/>
      <c r="N141" s="68"/>
      <c r="O141" s="77"/>
      <c r="P141" s="68"/>
      <c r="Q141" s="77"/>
      <c r="R141" s="77"/>
      <c r="S141" s="77"/>
      <c r="T141" s="77"/>
      <c r="U141" s="77"/>
      <c r="V141" s="77"/>
      <c r="W141" s="77"/>
      <c r="X141" s="77"/>
      <c r="Y141" s="14"/>
      <c r="Z141" s="14"/>
      <c r="AA141" s="77"/>
      <c r="AB141" s="77"/>
      <c r="AC141" s="77"/>
      <c r="AD141" s="77"/>
      <c r="AE141" s="68"/>
      <c r="AF141" s="68"/>
      <c r="AG141" s="68"/>
      <c r="AH141" s="68"/>
      <c r="AI141" s="14"/>
      <c r="AJ141" s="14"/>
      <c r="AK141" s="14"/>
      <c r="AL141" s="14"/>
      <c r="AM141" s="14"/>
      <c r="AN141" s="14"/>
      <c r="AO141" s="14"/>
    </row>
    <row r="142" spans="6:41">
      <c r="F142" s="14"/>
      <c r="G142" s="14"/>
      <c r="H142" s="14"/>
      <c r="I142" s="68"/>
      <c r="J142" s="68"/>
      <c r="K142" s="14"/>
      <c r="L142" s="68"/>
      <c r="M142" s="14"/>
      <c r="N142" s="68"/>
      <c r="O142" s="77"/>
      <c r="P142" s="68"/>
      <c r="Q142" s="77"/>
      <c r="R142" s="77"/>
      <c r="S142" s="77"/>
      <c r="T142" s="77"/>
      <c r="U142" s="77"/>
      <c r="V142" s="77"/>
      <c r="W142" s="77"/>
      <c r="X142" s="77"/>
      <c r="Y142" s="14"/>
      <c r="Z142" s="14"/>
      <c r="AA142" s="77"/>
      <c r="AB142" s="77"/>
      <c r="AC142" s="77"/>
      <c r="AD142" s="77"/>
      <c r="AE142" s="68"/>
      <c r="AF142" s="68"/>
      <c r="AG142" s="68"/>
      <c r="AH142" s="68"/>
      <c r="AI142" s="14"/>
      <c r="AJ142" s="14"/>
      <c r="AK142" s="14"/>
      <c r="AL142" s="14"/>
      <c r="AM142" s="14"/>
      <c r="AN142" s="14"/>
      <c r="AO142" s="14"/>
    </row>
    <row r="143" spans="6:41">
      <c r="F143" s="14"/>
      <c r="G143" s="14"/>
      <c r="H143" s="14"/>
      <c r="I143" s="68"/>
      <c r="J143" s="68"/>
      <c r="K143" s="14"/>
      <c r="L143" s="68"/>
      <c r="M143" s="14"/>
      <c r="N143" s="68"/>
      <c r="O143" s="77"/>
      <c r="P143" s="68"/>
      <c r="Q143" s="77"/>
      <c r="R143" s="77"/>
      <c r="S143" s="77"/>
      <c r="T143" s="77"/>
      <c r="U143" s="77"/>
      <c r="V143" s="77"/>
      <c r="W143" s="77"/>
      <c r="X143" s="77"/>
      <c r="Y143" s="14"/>
      <c r="Z143" s="14"/>
      <c r="AA143" s="77"/>
      <c r="AB143" s="77"/>
      <c r="AC143" s="77"/>
      <c r="AD143" s="77"/>
      <c r="AE143" s="68"/>
      <c r="AF143" s="68"/>
      <c r="AG143" s="68"/>
      <c r="AH143" s="68"/>
      <c r="AI143" s="14"/>
      <c r="AJ143" s="14"/>
      <c r="AK143" s="14"/>
      <c r="AL143" s="14"/>
      <c r="AM143" s="14"/>
      <c r="AN143" s="14"/>
      <c r="AO143" s="14"/>
    </row>
    <row r="144" spans="6:41">
      <c r="F144" s="14"/>
      <c r="G144" s="14"/>
      <c r="H144" s="14"/>
      <c r="I144" s="68"/>
      <c r="J144" s="68"/>
      <c r="K144" s="14"/>
      <c r="L144" s="68"/>
      <c r="M144" s="14"/>
      <c r="N144" s="68"/>
      <c r="O144" s="77"/>
      <c r="P144" s="68"/>
      <c r="Q144" s="77"/>
      <c r="R144" s="77"/>
      <c r="S144" s="77"/>
      <c r="T144" s="77"/>
      <c r="U144" s="77"/>
      <c r="V144" s="77"/>
      <c r="W144" s="77"/>
      <c r="X144" s="77"/>
      <c r="Y144" s="14"/>
      <c r="Z144" s="14"/>
      <c r="AA144" s="77"/>
      <c r="AB144" s="77"/>
      <c r="AC144" s="77"/>
      <c r="AD144" s="77"/>
      <c r="AE144" s="68"/>
      <c r="AF144" s="68"/>
      <c r="AG144" s="68"/>
      <c r="AH144" s="68"/>
      <c r="AI144" s="14"/>
      <c r="AJ144" s="14"/>
      <c r="AK144" s="14"/>
      <c r="AL144" s="14"/>
      <c r="AM144" s="14"/>
      <c r="AN144" s="14"/>
      <c r="AO144" s="14"/>
    </row>
    <row r="145" spans="6:41">
      <c r="F145" s="14"/>
      <c r="G145" s="14"/>
      <c r="H145" s="14"/>
      <c r="I145" s="68"/>
      <c r="J145" s="68"/>
      <c r="K145" s="14"/>
      <c r="L145" s="68"/>
      <c r="M145" s="14"/>
      <c r="N145" s="68"/>
      <c r="O145" s="77"/>
      <c r="P145" s="68"/>
      <c r="Q145" s="77"/>
      <c r="R145" s="77"/>
      <c r="S145" s="77"/>
      <c r="T145" s="77"/>
      <c r="U145" s="77"/>
      <c r="V145" s="77"/>
      <c r="W145" s="77"/>
      <c r="X145" s="77"/>
      <c r="Y145" s="14"/>
      <c r="Z145" s="14"/>
      <c r="AA145" s="77"/>
      <c r="AB145" s="77"/>
      <c r="AC145" s="77"/>
      <c r="AD145" s="77"/>
      <c r="AE145" s="68"/>
      <c r="AF145" s="68"/>
      <c r="AG145" s="68"/>
      <c r="AH145" s="68"/>
      <c r="AI145" s="14"/>
      <c r="AJ145" s="14"/>
      <c r="AK145" s="14"/>
      <c r="AL145" s="14"/>
      <c r="AM145" s="14"/>
      <c r="AN145" s="14"/>
      <c r="AO145" s="14"/>
    </row>
    <row r="146" spans="6:41">
      <c r="F146" s="14"/>
      <c r="G146" s="14"/>
      <c r="H146" s="14"/>
      <c r="I146" s="68"/>
      <c r="J146" s="68"/>
      <c r="K146" s="14"/>
      <c r="L146" s="68"/>
      <c r="M146" s="14"/>
      <c r="N146" s="68"/>
      <c r="O146" s="77"/>
      <c r="P146" s="68"/>
      <c r="Q146" s="77"/>
      <c r="R146" s="77"/>
      <c r="S146" s="77"/>
      <c r="T146" s="77"/>
      <c r="U146" s="77"/>
      <c r="V146" s="77"/>
      <c r="W146" s="77"/>
      <c r="X146" s="77"/>
      <c r="Y146" s="14"/>
      <c r="Z146" s="14"/>
      <c r="AA146" s="77"/>
      <c r="AB146" s="77"/>
      <c r="AC146" s="77"/>
      <c r="AD146" s="77"/>
      <c r="AE146" s="68"/>
      <c r="AF146" s="68"/>
      <c r="AG146" s="68"/>
      <c r="AH146" s="68"/>
      <c r="AI146" s="14"/>
      <c r="AJ146" s="14"/>
      <c r="AK146" s="14"/>
      <c r="AL146" s="14"/>
      <c r="AM146" s="14"/>
      <c r="AN146" s="14"/>
      <c r="AO146" s="14"/>
    </row>
    <row r="147" spans="6:41">
      <c r="F147" s="14"/>
      <c r="G147" s="14"/>
      <c r="H147" s="14"/>
      <c r="I147" s="68"/>
      <c r="J147" s="68"/>
      <c r="K147" s="14"/>
      <c r="L147" s="68"/>
      <c r="M147" s="14"/>
      <c r="N147" s="68"/>
      <c r="O147" s="77"/>
      <c r="P147" s="68"/>
      <c r="Q147" s="77"/>
      <c r="R147" s="77"/>
      <c r="S147" s="77"/>
      <c r="T147" s="77"/>
      <c r="U147" s="77"/>
      <c r="V147" s="77"/>
      <c r="W147" s="77"/>
      <c r="X147" s="77"/>
      <c r="Y147" s="14"/>
      <c r="Z147" s="14"/>
      <c r="AA147" s="77"/>
      <c r="AB147" s="77"/>
      <c r="AC147" s="77"/>
      <c r="AD147" s="77"/>
      <c r="AE147" s="68"/>
      <c r="AF147" s="68"/>
      <c r="AG147" s="68"/>
      <c r="AH147" s="68"/>
      <c r="AI147" s="14"/>
      <c r="AJ147" s="14"/>
      <c r="AK147" s="14"/>
      <c r="AL147" s="14"/>
      <c r="AM147" s="14"/>
      <c r="AN147" s="14"/>
      <c r="AO147" s="14"/>
    </row>
    <row r="148" spans="6:41">
      <c r="F148" s="14"/>
      <c r="G148" s="14"/>
      <c r="H148" s="14"/>
      <c r="I148" s="68"/>
      <c r="J148" s="68"/>
      <c r="K148" s="14"/>
      <c r="L148" s="68"/>
      <c r="M148" s="14"/>
      <c r="N148" s="68"/>
      <c r="O148" s="77"/>
      <c r="P148" s="68"/>
      <c r="Q148" s="77"/>
      <c r="R148" s="77"/>
      <c r="S148" s="77"/>
      <c r="T148" s="77"/>
      <c r="U148" s="77"/>
      <c r="V148" s="77"/>
      <c r="W148" s="77"/>
      <c r="X148" s="77"/>
      <c r="Y148" s="14"/>
      <c r="Z148" s="14"/>
      <c r="AA148" s="77"/>
      <c r="AB148" s="77"/>
      <c r="AC148" s="77"/>
      <c r="AD148" s="77"/>
      <c r="AE148" s="68"/>
      <c r="AF148" s="68"/>
      <c r="AG148" s="68"/>
      <c r="AH148" s="68"/>
      <c r="AI148" s="14"/>
      <c r="AJ148" s="14"/>
      <c r="AK148" s="14"/>
      <c r="AL148" s="14"/>
      <c r="AM148" s="14"/>
      <c r="AN148" s="14"/>
      <c r="AO148" s="14"/>
    </row>
    <row r="149" spans="6:41">
      <c r="F149" s="14"/>
      <c r="G149" s="14"/>
      <c r="H149" s="14"/>
      <c r="I149" s="68"/>
      <c r="J149" s="68"/>
      <c r="K149" s="14"/>
      <c r="L149" s="68"/>
      <c r="M149" s="14"/>
      <c r="N149" s="68"/>
      <c r="O149" s="77"/>
      <c r="P149" s="68"/>
      <c r="Q149" s="77"/>
      <c r="R149" s="77"/>
      <c r="S149" s="77"/>
      <c r="T149" s="77"/>
      <c r="U149" s="77"/>
      <c r="V149" s="77"/>
      <c r="W149" s="77"/>
      <c r="X149" s="77"/>
      <c r="Y149" s="14"/>
      <c r="Z149" s="14"/>
      <c r="AA149" s="77"/>
      <c r="AB149" s="77"/>
      <c r="AC149" s="77"/>
      <c r="AD149" s="77"/>
      <c r="AE149" s="68"/>
      <c r="AF149" s="68"/>
      <c r="AG149" s="68"/>
      <c r="AH149" s="68"/>
      <c r="AI149" s="14"/>
      <c r="AJ149" s="14"/>
      <c r="AK149" s="14"/>
      <c r="AL149" s="14"/>
      <c r="AM149" s="14"/>
      <c r="AN149" s="14"/>
      <c r="AO149" s="14"/>
    </row>
    <row r="150" spans="6:41">
      <c r="F150" s="14"/>
      <c r="G150" s="14"/>
      <c r="H150" s="14"/>
      <c r="I150" s="68"/>
      <c r="J150" s="68"/>
      <c r="K150" s="14"/>
      <c r="L150" s="68"/>
      <c r="M150" s="14"/>
      <c r="N150" s="68"/>
      <c r="O150" s="77"/>
      <c r="P150" s="68"/>
      <c r="Q150" s="77"/>
      <c r="R150" s="77"/>
      <c r="S150" s="77"/>
      <c r="T150" s="77"/>
      <c r="U150" s="77"/>
      <c r="V150" s="77"/>
      <c r="W150" s="77"/>
      <c r="X150" s="77"/>
      <c r="Y150" s="14"/>
      <c r="Z150" s="14"/>
      <c r="AA150" s="77"/>
      <c r="AB150" s="77"/>
      <c r="AC150" s="77"/>
      <c r="AD150" s="77"/>
      <c r="AE150" s="68"/>
      <c r="AF150" s="68"/>
      <c r="AG150" s="68"/>
      <c r="AH150" s="68"/>
      <c r="AI150" s="14"/>
      <c r="AJ150" s="14"/>
      <c r="AK150" s="14"/>
      <c r="AL150" s="14"/>
      <c r="AM150" s="14"/>
      <c r="AN150" s="14"/>
      <c r="AO150" s="14"/>
    </row>
    <row r="151" spans="6:41">
      <c r="F151" s="14"/>
      <c r="G151" s="14"/>
      <c r="H151" s="14"/>
      <c r="I151" s="68"/>
      <c r="J151" s="68"/>
      <c r="K151" s="14"/>
      <c r="L151" s="68"/>
      <c r="M151" s="14"/>
      <c r="N151" s="68"/>
      <c r="O151" s="77"/>
      <c r="P151" s="68"/>
      <c r="Q151" s="77"/>
      <c r="R151" s="77"/>
      <c r="S151" s="77"/>
      <c r="T151" s="77"/>
      <c r="U151" s="77"/>
      <c r="V151" s="77"/>
      <c r="W151" s="77"/>
      <c r="X151" s="77"/>
      <c r="Y151" s="14"/>
      <c r="Z151" s="14"/>
      <c r="AA151" s="77"/>
      <c r="AB151" s="77"/>
      <c r="AC151" s="77"/>
      <c r="AD151" s="77"/>
      <c r="AE151" s="68"/>
      <c r="AF151" s="68"/>
      <c r="AG151" s="68"/>
      <c r="AH151" s="68"/>
      <c r="AI151" s="14"/>
      <c r="AJ151" s="14"/>
      <c r="AK151" s="14"/>
      <c r="AL151" s="14"/>
      <c r="AM151" s="14"/>
      <c r="AN151" s="14"/>
      <c r="AO151" s="14"/>
    </row>
    <row r="152" spans="6:41">
      <c r="F152" s="14"/>
      <c r="G152" s="14"/>
      <c r="H152" s="14"/>
      <c r="I152" s="68"/>
      <c r="J152" s="68"/>
      <c r="K152" s="14"/>
      <c r="L152" s="68"/>
      <c r="M152" s="14"/>
      <c r="N152" s="68"/>
      <c r="O152" s="77"/>
      <c r="P152" s="68"/>
      <c r="Q152" s="77"/>
      <c r="R152" s="77"/>
      <c r="S152" s="77"/>
      <c r="T152" s="77"/>
      <c r="U152" s="77"/>
      <c r="V152" s="77"/>
      <c r="W152" s="77"/>
      <c r="X152" s="77"/>
      <c r="Y152" s="14"/>
      <c r="Z152" s="14"/>
      <c r="AA152" s="77"/>
      <c r="AB152" s="77"/>
      <c r="AC152" s="77"/>
      <c r="AD152" s="77"/>
      <c r="AE152" s="68"/>
      <c r="AF152" s="68"/>
      <c r="AG152" s="68"/>
      <c r="AH152" s="68"/>
      <c r="AI152" s="14"/>
      <c r="AJ152" s="14"/>
      <c r="AK152" s="14"/>
      <c r="AL152" s="14"/>
      <c r="AM152" s="14"/>
      <c r="AN152" s="14"/>
      <c r="AO152" s="14"/>
    </row>
    <row r="153" spans="6:41">
      <c r="F153" s="14"/>
      <c r="G153" s="14"/>
      <c r="H153" s="14"/>
      <c r="I153" s="68"/>
      <c r="J153" s="68"/>
      <c r="K153" s="14"/>
      <c r="L153" s="68"/>
      <c r="M153" s="14"/>
      <c r="N153" s="68"/>
      <c r="O153" s="77"/>
      <c r="P153" s="68"/>
      <c r="Q153" s="77"/>
      <c r="R153" s="77"/>
      <c r="S153" s="77"/>
      <c r="T153" s="77"/>
      <c r="U153" s="77"/>
      <c r="V153" s="77"/>
      <c r="W153" s="77"/>
      <c r="X153" s="77"/>
      <c r="Y153" s="14"/>
      <c r="Z153" s="14"/>
      <c r="AA153" s="77"/>
      <c r="AB153" s="77"/>
      <c r="AC153" s="77"/>
      <c r="AD153" s="77"/>
      <c r="AE153" s="68"/>
      <c r="AF153" s="68"/>
      <c r="AG153" s="68"/>
      <c r="AH153" s="68"/>
      <c r="AI153" s="14"/>
      <c r="AJ153" s="14"/>
      <c r="AK153" s="14"/>
      <c r="AL153" s="14"/>
      <c r="AM153" s="14"/>
      <c r="AN153" s="14"/>
      <c r="AO153" s="14"/>
    </row>
    <row r="154" spans="6:41">
      <c r="F154" s="14"/>
      <c r="G154" s="14"/>
      <c r="H154" s="14"/>
      <c r="I154" s="68"/>
      <c r="J154" s="68"/>
      <c r="K154" s="14"/>
      <c r="L154" s="68"/>
      <c r="M154" s="14"/>
      <c r="N154" s="68"/>
      <c r="O154" s="77"/>
      <c r="P154" s="68"/>
      <c r="Q154" s="77"/>
      <c r="R154" s="77"/>
      <c r="S154" s="77"/>
      <c r="T154" s="77"/>
      <c r="U154" s="77"/>
      <c r="V154" s="77"/>
      <c r="W154" s="77"/>
      <c r="X154" s="77"/>
      <c r="Y154" s="14"/>
      <c r="Z154" s="14"/>
      <c r="AA154" s="77"/>
      <c r="AB154" s="77"/>
      <c r="AC154" s="77"/>
      <c r="AD154" s="77"/>
      <c r="AE154" s="68"/>
      <c r="AF154" s="68"/>
      <c r="AG154" s="68"/>
      <c r="AH154" s="68"/>
      <c r="AI154" s="14"/>
      <c r="AJ154" s="14"/>
      <c r="AK154" s="14"/>
      <c r="AL154" s="14"/>
      <c r="AM154" s="14"/>
      <c r="AN154" s="14"/>
      <c r="AO154" s="14"/>
    </row>
    <row r="155" spans="6:41">
      <c r="F155" s="14"/>
      <c r="G155" s="14"/>
      <c r="H155" s="14"/>
      <c r="I155" s="68"/>
      <c r="J155" s="68"/>
      <c r="K155" s="14"/>
      <c r="L155" s="68"/>
      <c r="M155" s="14"/>
      <c r="N155" s="68"/>
      <c r="O155" s="77"/>
      <c r="P155" s="68"/>
      <c r="Q155" s="77"/>
      <c r="R155" s="77"/>
      <c r="S155" s="77"/>
      <c r="T155" s="77"/>
      <c r="U155" s="77"/>
      <c r="V155" s="77"/>
      <c r="W155" s="77"/>
      <c r="X155" s="77"/>
      <c r="Y155" s="14"/>
      <c r="Z155" s="14"/>
      <c r="AA155" s="77"/>
      <c r="AB155" s="77"/>
      <c r="AC155" s="77"/>
      <c r="AD155" s="77"/>
      <c r="AE155" s="68"/>
      <c r="AF155" s="68"/>
      <c r="AG155" s="68"/>
      <c r="AH155" s="68"/>
      <c r="AI155" s="14"/>
      <c r="AJ155" s="14"/>
      <c r="AK155" s="14"/>
      <c r="AL155" s="14"/>
      <c r="AM155" s="14"/>
      <c r="AN155" s="14"/>
      <c r="AO155" s="14"/>
    </row>
    <row r="156" spans="6:41">
      <c r="F156" s="14"/>
      <c r="G156" s="14"/>
      <c r="H156" s="14"/>
      <c r="I156" s="68"/>
      <c r="J156" s="68"/>
      <c r="K156" s="14"/>
      <c r="L156" s="68"/>
      <c r="M156" s="14"/>
      <c r="N156" s="68"/>
      <c r="O156" s="77"/>
      <c r="P156" s="68"/>
      <c r="Q156" s="77"/>
      <c r="R156" s="77"/>
      <c r="S156" s="77"/>
      <c r="T156" s="77"/>
      <c r="U156" s="77"/>
      <c r="V156" s="77"/>
      <c r="W156" s="77"/>
      <c r="X156" s="77"/>
      <c r="Y156" s="14"/>
      <c r="Z156" s="14"/>
      <c r="AA156" s="77"/>
      <c r="AB156" s="77"/>
      <c r="AC156" s="77"/>
      <c r="AD156" s="77"/>
      <c r="AE156" s="68"/>
      <c r="AF156" s="68"/>
      <c r="AG156" s="68"/>
      <c r="AH156" s="68"/>
      <c r="AI156" s="14"/>
      <c r="AJ156" s="14"/>
      <c r="AK156" s="14"/>
      <c r="AL156" s="14"/>
      <c r="AM156" s="14"/>
      <c r="AN156" s="14"/>
      <c r="AO156" s="14"/>
    </row>
    <row r="157" spans="6:41">
      <c r="F157" s="14"/>
      <c r="G157" s="14"/>
      <c r="H157" s="14"/>
      <c r="I157" s="68"/>
      <c r="J157" s="68"/>
      <c r="K157" s="14"/>
      <c r="L157" s="68"/>
      <c r="M157" s="14"/>
      <c r="N157" s="68"/>
      <c r="O157" s="77"/>
      <c r="P157" s="68"/>
      <c r="Q157" s="77"/>
      <c r="R157" s="77"/>
      <c r="S157" s="77"/>
      <c r="T157" s="77"/>
      <c r="U157" s="77"/>
      <c r="V157" s="77"/>
      <c r="W157" s="77"/>
      <c r="X157" s="77"/>
      <c r="Y157" s="14"/>
      <c r="Z157" s="14"/>
      <c r="AA157" s="77"/>
      <c r="AB157" s="77"/>
      <c r="AC157" s="77"/>
      <c r="AD157" s="77"/>
      <c r="AE157" s="68"/>
      <c r="AF157" s="68"/>
      <c r="AG157" s="68"/>
      <c r="AH157" s="68"/>
      <c r="AI157" s="14"/>
      <c r="AJ157" s="14"/>
      <c r="AK157" s="14"/>
      <c r="AL157" s="14"/>
      <c r="AM157" s="14"/>
      <c r="AN157" s="14"/>
      <c r="AO157" s="14"/>
    </row>
    <row r="158" spans="6:41">
      <c r="F158" s="14"/>
      <c r="G158" s="14"/>
      <c r="H158" s="14"/>
      <c r="I158" s="68"/>
      <c r="J158" s="68"/>
      <c r="K158" s="14"/>
      <c r="L158" s="68"/>
      <c r="M158" s="14"/>
      <c r="N158" s="68"/>
      <c r="O158" s="77"/>
      <c r="P158" s="68"/>
      <c r="Q158" s="77"/>
      <c r="R158" s="77"/>
      <c r="S158" s="77"/>
      <c r="T158" s="77"/>
      <c r="U158" s="77"/>
      <c r="V158" s="77"/>
      <c r="W158" s="77"/>
      <c r="X158" s="77"/>
      <c r="Y158" s="14"/>
      <c r="Z158" s="14"/>
      <c r="AA158" s="77"/>
      <c r="AB158" s="77"/>
      <c r="AC158" s="77"/>
      <c r="AD158" s="77"/>
      <c r="AE158" s="68"/>
      <c r="AF158" s="68"/>
      <c r="AG158" s="68"/>
      <c r="AH158" s="68"/>
      <c r="AI158" s="14"/>
      <c r="AJ158" s="14"/>
      <c r="AK158" s="14"/>
      <c r="AL158" s="14"/>
      <c r="AM158" s="14"/>
      <c r="AN158" s="14"/>
      <c r="AO158" s="14"/>
    </row>
    <row r="159" spans="6:41">
      <c r="F159" s="14"/>
      <c r="G159" s="14"/>
      <c r="H159" s="14"/>
      <c r="I159" s="68"/>
      <c r="J159" s="68"/>
      <c r="K159" s="14"/>
      <c r="L159" s="68"/>
      <c r="M159" s="14"/>
      <c r="N159" s="68"/>
      <c r="O159" s="77"/>
      <c r="P159" s="68"/>
      <c r="Q159" s="77"/>
      <c r="R159" s="77"/>
      <c r="S159" s="77"/>
      <c r="T159" s="77"/>
      <c r="U159" s="77"/>
      <c r="V159" s="77"/>
      <c r="W159" s="77"/>
      <c r="X159" s="77"/>
      <c r="Y159" s="14"/>
      <c r="Z159" s="14"/>
      <c r="AA159" s="77"/>
      <c r="AB159" s="77"/>
      <c r="AC159" s="77"/>
      <c r="AD159" s="77"/>
      <c r="AE159" s="68"/>
      <c r="AF159" s="68"/>
      <c r="AG159" s="68"/>
      <c r="AH159" s="68"/>
      <c r="AI159" s="14"/>
      <c r="AJ159" s="14"/>
      <c r="AK159" s="14"/>
      <c r="AL159" s="14"/>
      <c r="AM159" s="14"/>
      <c r="AN159" s="14"/>
      <c r="AO159" s="14"/>
    </row>
    <row r="160" spans="6:41">
      <c r="F160" s="14"/>
      <c r="G160" s="14"/>
      <c r="H160" s="14"/>
      <c r="I160" s="68"/>
      <c r="J160" s="68"/>
      <c r="K160" s="14"/>
      <c r="L160" s="68"/>
      <c r="M160" s="14"/>
      <c r="N160" s="68"/>
      <c r="O160" s="77"/>
      <c r="P160" s="68"/>
      <c r="Q160" s="77"/>
      <c r="R160" s="77"/>
      <c r="S160" s="77"/>
      <c r="T160" s="77"/>
      <c r="U160" s="77"/>
      <c r="V160" s="77"/>
      <c r="W160" s="77"/>
      <c r="X160" s="77"/>
      <c r="Y160" s="14"/>
      <c r="Z160" s="14"/>
      <c r="AA160" s="77"/>
      <c r="AB160" s="77"/>
      <c r="AC160" s="77"/>
      <c r="AD160" s="77"/>
      <c r="AE160" s="68"/>
      <c r="AF160" s="68"/>
      <c r="AG160" s="68"/>
      <c r="AH160" s="68"/>
      <c r="AI160" s="14"/>
      <c r="AJ160" s="14"/>
      <c r="AK160" s="14"/>
      <c r="AL160" s="14"/>
      <c r="AM160" s="14"/>
      <c r="AN160" s="14"/>
      <c r="AO160" s="14"/>
    </row>
    <row r="161" spans="1:41">
      <c r="F161" s="14"/>
      <c r="G161" s="14"/>
      <c r="H161" s="14"/>
      <c r="I161" s="68"/>
      <c r="J161" s="68"/>
      <c r="K161" s="14"/>
      <c r="L161" s="68"/>
      <c r="M161" s="14"/>
      <c r="N161" s="68"/>
      <c r="O161" s="77"/>
      <c r="P161" s="68"/>
      <c r="Q161" s="77"/>
      <c r="R161" s="77"/>
      <c r="S161" s="77"/>
      <c r="T161" s="77"/>
      <c r="U161" s="77"/>
      <c r="V161" s="77"/>
      <c r="W161" s="77"/>
      <c r="X161" s="77"/>
      <c r="Y161" s="14"/>
      <c r="Z161" s="14"/>
      <c r="AA161" s="77"/>
      <c r="AB161" s="77"/>
      <c r="AC161" s="77"/>
      <c r="AD161" s="77"/>
      <c r="AE161" s="68"/>
      <c r="AF161" s="68"/>
      <c r="AG161" s="68"/>
      <c r="AH161" s="68"/>
      <c r="AI161" s="14"/>
      <c r="AJ161" s="14"/>
      <c r="AK161" s="14"/>
      <c r="AL161" s="14"/>
      <c r="AM161" s="14"/>
      <c r="AN161" s="14"/>
      <c r="AO161" s="14"/>
    </row>
    <row r="162" spans="1:41">
      <c r="F162" s="14"/>
      <c r="G162" s="14"/>
      <c r="H162" s="14"/>
      <c r="I162" s="68"/>
      <c r="J162" s="68"/>
      <c r="K162" s="14"/>
      <c r="L162" s="68"/>
      <c r="M162" s="14"/>
      <c r="N162" s="68"/>
      <c r="O162" s="77"/>
      <c r="P162" s="68"/>
      <c r="Q162" s="77"/>
      <c r="R162" s="77"/>
      <c r="S162" s="77"/>
      <c r="T162" s="77"/>
      <c r="U162" s="77"/>
      <c r="V162" s="77"/>
      <c r="W162" s="77"/>
      <c r="X162" s="77"/>
      <c r="Y162" s="14"/>
      <c r="Z162" s="14"/>
      <c r="AA162" s="77"/>
      <c r="AB162" s="77"/>
      <c r="AC162" s="77"/>
      <c r="AD162" s="77"/>
      <c r="AE162" s="68"/>
      <c r="AF162" s="68"/>
      <c r="AG162" s="68"/>
      <c r="AH162" s="68"/>
      <c r="AI162" s="14"/>
      <c r="AJ162" s="14"/>
      <c r="AK162" s="14"/>
      <c r="AL162" s="14"/>
      <c r="AM162" s="14"/>
      <c r="AN162" s="14"/>
      <c r="AO162" s="14"/>
    </row>
    <row r="163" spans="1:41">
      <c r="F163" s="14"/>
      <c r="G163" s="14"/>
      <c r="H163" s="14"/>
      <c r="I163" s="68"/>
      <c r="J163" s="68"/>
      <c r="K163" s="14"/>
      <c r="L163" s="68"/>
      <c r="M163" s="14"/>
      <c r="N163" s="68"/>
      <c r="O163" s="77"/>
      <c r="P163" s="68"/>
      <c r="Q163" s="77"/>
      <c r="R163" s="77"/>
      <c r="S163" s="77"/>
      <c r="T163" s="77"/>
      <c r="U163" s="77"/>
      <c r="V163" s="77"/>
      <c r="W163" s="77"/>
      <c r="X163" s="77"/>
      <c r="Y163" s="14"/>
      <c r="Z163" s="14"/>
      <c r="AA163" s="77"/>
      <c r="AB163" s="77"/>
      <c r="AC163" s="77"/>
      <c r="AD163" s="77"/>
      <c r="AE163" s="68"/>
      <c r="AF163" s="68"/>
      <c r="AG163" s="68"/>
      <c r="AH163" s="68"/>
      <c r="AI163" s="14"/>
      <c r="AJ163" s="14"/>
      <c r="AK163" s="14"/>
      <c r="AL163" s="14"/>
      <c r="AM163" s="14"/>
      <c r="AN163" s="14"/>
      <c r="AO163" s="14"/>
    </row>
    <row r="164" spans="1:41">
      <c r="F164" s="14"/>
      <c r="G164" s="14"/>
      <c r="H164" s="14"/>
      <c r="I164" s="68"/>
      <c r="J164" s="68"/>
      <c r="K164" s="14"/>
      <c r="L164" s="68"/>
      <c r="M164" s="14"/>
      <c r="N164" s="68"/>
      <c r="O164" s="77"/>
      <c r="P164" s="68"/>
      <c r="Q164" s="77"/>
      <c r="R164" s="77"/>
      <c r="S164" s="77"/>
      <c r="T164" s="77"/>
      <c r="U164" s="77"/>
      <c r="V164" s="77"/>
      <c r="W164" s="77"/>
      <c r="X164" s="77"/>
      <c r="Y164" s="14"/>
      <c r="Z164" s="14"/>
      <c r="AA164" s="77"/>
      <c r="AB164" s="77"/>
      <c r="AC164" s="77"/>
      <c r="AD164" s="77"/>
      <c r="AE164" s="68"/>
      <c r="AF164" s="68"/>
      <c r="AG164" s="68"/>
      <c r="AH164" s="68"/>
      <c r="AI164" s="14"/>
      <c r="AJ164" s="14"/>
      <c r="AK164" s="14"/>
      <c r="AL164" s="14"/>
      <c r="AM164" s="14"/>
      <c r="AN164" s="14"/>
      <c r="AO164" s="14"/>
    </row>
    <row r="165" spans="1:41">
      <c r="F165" s="14"/>
      <c r="G165" s="14"/>
      <c r="H165" s="14"/>
      <c r="I165" s="68"/>
      <c r="J165" s="68"/>
      <c r="K165" s="14"/>
      <c r="L165" s="68"/>
      <c r="M165" s="14"/>
      <c r="N165" s="68"/>
      <c r="O165" s="77"/>
      <c r="P165" s="68"/>
      <c r="Q165" s="77"/>
      <c r="R165" s="77"/>
      <c r="S165" s="77"/>
      <c r="T165" s="77"/>
      <c r="U165" s="77"/>
      <c r="V165" s="77"/>
      <c r="W165" s="77"/>
      <c r="X165" s="77"/>
      <c r="Y165" s="14"/>
      <c r="Z165" s="14"/>
      <c r="AA165" s="77"/>
      <c r="AB165" s="77"/>
      <c r="AC165" s="77"/>
      <c r="AD165" s="77"/>
      <c r="AE165" s="68"/>
      <c r="AF165" s="68"/>
      <c r="AG165" s="68"/>
      <c r="AH165" s="68"/>
      <c r="AI165" s="14"/>
      <c r="AJ165" s="14"/>
      <c r="AK165" s="14"/>
      <c r="AL165" s="14"/>
      <c r="AM165" s="14"/>
      <c r="AN165" s="14"/>
      <c r="AO165" s="14"/>
    </row>
    <row r="166" spans="1:41">
      <c r="F166" s="14"/>
      <c r="G166" s="14"/>
      <c r="H166" s="14"/>
      <c r="I166" s="68"/>
      <c r="J166" s="68"/>
      <c r="K166" s="14"/>
      <c r="L166" s="68"/>
      <c r="M166" s="14"/>
      <c r="N166" s="68"/>
      <c r="O166" s="77"/>
      <c r="P166" s="68"/>
      <c r="Q166" s="77"/>
      <c r="R166" s="77"/>
      <c r="S166" s="77"/>
      <c r="T166" s="77"/>
      <c r="U166" s="77"/>
      <c r="V166" s="77"/>
      <c r="W166" s="77"/>
      <c r="X166" s="77"/>
      <c r="Y166" s="14"/>
      <c r="Z166" s="14"/>
      <c r="AA166" s="77"/>
      <c r="AB166" s="77"/>
      <c r="AC166" s="77"/>
      <c r="AD166" s="77"/>
      <c r="AE166" s="68"/>
      <c r="AF166" s="68"/>
      <c r="AG166" s="68"/>
      <c r="AH166" s="68"/>
      <c r="AI166" s="14"/>
      <c r="AJ166" s="14"/>
      <c r="AK166" s="14"/>
      <c r="AL166" s="14"/>
      <c r="AM166" s="14"/>
      <c r="AN166" s="14"/>
      <c r="AO166" s="14"/>
    </row>
    <row r="167" spans="1:41">
      <c r="F167" s="14"/>
      <c r="G167" s="14"/>
      <c r="H167" s="14"/>
      <c r="I167" s="68"/>
      <c r="J167" s="68"/>
      <c r="K167" s="14"/>
      <c r="L167" s="68"/>
      <c r="M167" s="14"/>
      <c r="N167" s="68"/>
      <c r="O167" s="77"/>
      <c r="P167" s="68"/>
      <c r="Q167" s="77"/>
      <c r="R167" s="77"/>
      <c r="S167" s="77"/>
      <c r="T167" s="77"/>
      <c r="U167" s="77"/>
      <c r="V167" s="77"/>
      <c r="W167" s="77"/>
      <c r="X167" s="77"/>
      <c r="Y167" s="14"/>
      <c r="Z167" s="14"/>
      <c r="AA167" s="77"/>
      <c r="AB167" s="77"/>
      <c r="AC167" s="77"/>
      <c r="AD167" s="77"/>
      <c r="AE167" s="68"/>
      <c r="AF167" s="68"/>
      <c r="AG167" s="68"/>
      <c r="AH167" s="68"/>
      <c r="AI167" s="14"/>
      <c r="AJ167" s="14"/>
      <c r="AK167" s="14"/>
      <c r="AL167" s="14"/>
      <c r="AM167" s="14"/>
      <c r="AN167" s="14"/>
      <c r="AO167" s="14"/>
    </row>
    <row r="168" spans="1:41">
      <c r="F168" s="14"/>
      <c r="G168" s="14"/>
      <c r="H168" s="14"/>
      <c r="I168" s="68"/>
      <c r="J168" s="68"/>
      <c r="K168" s="14"/>
      <c r="L168" s="68"/>
      <c r="M168" s="14"/>
      <c r="N168" s="68"/>
      <c r="O168" s="77"/>
      <c r="P168" s="68"/>
      <c r="Q168" s="77"/>
      <c r="R168" s="77"/>
      <c r="S168" s="77"/>
      <c r="T168" s="77"/>
      <c r="U168" s="77"/>
      <c r="V168" s="77"/>
      <c r="W168" s="77"/>
      <c r="X168" s="77"/>
      <c r="Y168" s="14"/>
      <c r="Z168" s="14"/>
      <c r="AA168" s="77"/>
      <c r="AB168" s="77"/>
      <c r="AC168" s="77"/>
      <c r="AD168" s="77"/>
      <c r="AE168" s="68"/>
      <c r="AF168" s="68"/>
      <c r="AG168" s="68"/>
      <c r="AH168" s="68"/>
      <c r="AI168" s="14"/>
      <c r="AJ168" s="14"/>
      <c r="AK168" s="14"/>
      <c r="AL168" s="14"/>
      <c r="AM168" s="14"/>
      <c r="AN168" s="14"/>
      <c r="AO168" s="14"/>
    </row>
    <row r="169" spans="1:41">
      <c r="F169" s="14"/>
      <c r="G169" s="14"/>
      <c r="H169" s="14"/>
      <c r="I169" s="68"/>
      <c r="J169" s="68"/>
      <c r="K169" s="14"/>
      <c r="L169" s="68"/>
      <c r="M169" s="14"/>
      <c r="N169" s="68"/>
      <c r="O169" s="77"/>
      <c r="P169" s="68"/>
      <c r="Q169" s="77"/>
      <c r="R169" s="77"/>
      <c r="S169" s="77"/>
      <c r="T169" s="77"/>
      <c r="U169" s="77"/>
      <c r="V169" s="77"/>
      <c r="W169" s="77"/>
      <c r="X169" s="77"/>
      <c r="Y169" s="14"/>
      <c r="Z169" s="14"/>
      <c r="AA169" s="77"/>
      <c r="AB169" s="77"/>
      <c r="AC169" s="77"/>
      <c r="AD169" s="77"/>
      <c r="AE169" s="68"/>
      <c r="AF169" s="68"/>
      <c r="AG169" s="68"/>
      <c r="AH169" s="68"/>
      <c r="AI169" s="14"/>
      <c r="AJ169" s="14"/>
      <c r="AK169" s="14"/>
      <c r="AL169" s="14"/>
      <c r="AM169" s="14"/>
      <c r="AN169" s="14"/>
      <c r="AO169" s="14"/>
    </row>
    <row r="170" spans="1:41">
      <c r="F170" s="14"/>
      <c r="G170" s="14"/>
      <c r="H170" s="14"/>
      <c r="I170" s="68"/>
      <c r="J170" s="68"/>
      <c r="K170" s="14"/>
      <c r="L170" s="68"/>
      <c r="M170" s="14"/>
      <c r="N170" s="68"/>
      <c r="O170" s="77"/>
      <c r="P170" s="68"/>
      <c r="Q170" s="77"/>
      <c r="R170" s="77"/>
      <c r="S170" s="77"/>
      <c r="T170" s="77"/>
      <c r="U170" s="77"/>
      <c r="V170" s="77"/>
      <c r="W170" s="77"/>
      <c r="X170" s="77"/>
      <c r="Y170" s="14"/>
      <c r="Z170" s="14"/>
      <c r="AA170" s="77"/>
      <c r="AB170" s="77"/>
      <c r="AC170" s="77"/>
      <c r="AD170" s="77"/>
      <c r="AE170" s="68"/>
      <c r="AF170" s="68"/>
      <c r="AG170" s="68"/>
      <c r="AH170" s="68"/>
      <c r="AI170" s="14"/>
      <c r="AJ170" s="14"/>
      <c r="AK170" s="14"/>
      <c r="AL170" s="14"/>
      <c r="AM170" s="14"/>
      <c r="AN170" s="14"/>
      <c r="AO170" s="14"/>
    </row>
    <row r="171" spans="1:41">
      <c r="F171" s="14"/>
      <c r="G171" s="14"/>
      <c r="H171" s="14"/>
      <c r="I171" s="68"/>
      <c r="J171" s="68"/>
      <c r="K171" s="14"/>
      <c r="L171" s="68"/>
      <c r="M171" s="14"/>
      <c r="N171" s="68"/>
      <c r="O171" s="77"/>
      <c r="P171" s="68"/>
      <c r="Q171" s="77"/>
      <c r="R171" s="77"/>
      <c r="S171" s="77"/>
      <c r="T171" s="77"/>
      <c r="U171" s="77"/>
      <c r="V171" s="77"/>
      <c r="W171" s="77"/>
      <c r="X171" s="77"/>
      <c r="Y171" s="14"/>
      <c r="Z171" s="14"/>
      <c r="AA171" s="77"/>
      <c r="AB171" s="77"/>
      <c r="AC171" s="77"/>
      <c r="AD171" s="77"/>
      <c r="AE171" s="68"/>
      <c r="AF171" s="68"/>
      <c r="AG171" s="68"/>
      <c r="AH171" s="68"/>
      <c r="AI171" s="14"/>
      <c r="AJ171" s="14"/>
      <c r="AK171" s="14"/>
      <c r="AL171" s="14"/>
      <c r="AM171" s="14"/>
      <c r="AN171" s="14"/>
      <c r="AO171" s="14"/>
    </row>
    <row r="172" spans="1:41">
      <c r="F172" s="14"/>
      <c r="G172" s="14"/>
      <c r="H172" s="14"/>
      <c r="I172" s="68"/>
      <c r="J172" s="68"/>
      <c r="K172" s="14"/>
      <c r="L172" s="68"/>
      <c r="M172" s="14"/>
      <c r="N172" s="68"/>
      <c r="O172" s="77"/>
      <c r="P172" s="68"/>
      <c r="Q172" s="77"/>
      <c r="R172" s="77"/>
      <c r="S172" s="77"/>
      <c r="T172" s="77"/>
      <c r="U172" s="77"/>
      <c r="V172" s="77"/>
      <c r="W172" s="77"/>
      <c r="X172" s="77"/>
      <c r="Y172" s="14"/>
      <c r="Z172" s="14"/>
      <c r="AA172" s="77"/>
      <c r="AB172" s="77"/>
      <c r="AC172" s="77"/>
      <c r="AD172" s="77"/>
      <c r="AE172" s="68"/>
      <c r="AF172" s="68"/>
      <c r="AG172" s="68"/>
      <c r="AH172" s="68"/>
      <c r="AI172" s="14"/>
      <c r="AJ172" s="14"/>
      <c r="AK172" s="14"/>
      <c r="AL172" s="14"/>
      <c r="AM172" s="14"/>
      <c r="AN172" s="14"/>
      <c r="AO172" s="14"/>
    </row>
    <row r="173" spans="1:41">
      <c r="A173" s="30"/>
      <c r="B173" s="353"/>
      <c r="C173" s="353"/>
      <c r="D173" s="30"/>
      <c r="E173" s="30"/>
      <c r="F173" s="30"/>
      <c r="G173" s="30"/>
      <c r="H173" s="30"/>
      <c r="I173" s="71"/>
      <c r="J173" s="71"/>
      <c r="K173" s="30"/>
      <c r="L173" s="68"/>
      <c r="M173" s="30"/>
      <c r="N173" s="68"/>
      <c r="O173" s="77"/>
      <c r="P173" s="68"/>
      <c r="Q173" s="77"/>
      <c r="R173" s="77"/>
      <c r="S173" s="77"/>
      <c r="T173" s="77"/>
      <c r="U173" s="77"/>
      <c r="V173" s="77"/>
      <c r="W173" s="77"/>
      <c r="X173" s="77"/>
      <c r="Y173" s="14"/>
      <c r="Z173" s="14"/>
      <c r="AA173" s="77"/>
      <c r="AB173" s="77"/>
      <c r="AC173" s="77"/>
      <c r="AD173" s="77"/>
      <c r="AE173" s="68"/>
      <c r="AF173" s="68"/>
      <c r="AG173" s="68"/>
      <c r="AH173" s="68"/>
      <c r="AI173" s="14"/>
      <c r="AJ173" s="14"/>
      <c r="AK173" s="14"/>
      <c r="AL173" s="14"/>
      <c r="AM173" s="14"/>
      <c r="AN173" s="14"/>
      <c r="AO173" s="14"/>
    </row>
    <row r="174" spans="1:41">
      <c r="A174" s="34"/>
      <c r="B174" s="354"/>
      <c r="C174" s="354"/>
      <c r="D174" s="34"/>
      <c r="E174" s="34"/>
      <c r="F174" s="34"/>
      <c r="G174" s="34"/>
      <c r="H174" s="34"/>
      <c r="I174" s="72"/>
      <c r="J174" s="72"/>
      <c r="K174" s="34"/>
      <c r="L174" s="71"/>
      <c r="M174" s="34"/>
      <c r="N174" s="71"/>
      <c r="O174" s="78"/>
      <c r="P174" s="71"/>
      <c r="Q174" s="78"/>
      <c r="R174" s="78"/>
      <c r="S174" s="78"/>
      <c r="T174" s="78"/>
      <c r="U174" s="78"/>
      <c r="V174" s="78"/>
      <c r="W174" s="78"/>
      <c r="X174" s="78"/>
      <c r="Y174" s="30"/>
      <c r="Z174" s="30"/>
      <c r="AA174" s="78"/>
    </row>
    <row r="175" spans="1:41">
      <c r="A175" s="34"/>
      <c r="B175" s="354"/>
      <c r="C175" s="354"/>
      <c r="D175" s="34"/>
      <c r="E175" s="34"/>
      <c r="F175" s="34"/>
      <c r="G175" s="34"/>
      <c r="H175" s="34"/>
      <c r="I175" s="72"/>
      <c r="J175" s="72"/>
      <c r="K175" s="34"/>
      <c r="L175" s="72"/>
      <c r="M175" s="34"/>
      <c r="N175" s="72"/>
      <c r="O175" s="79"/>
      <c r="P175" s="72"/>
      <c r="Q175" s="79"/>
      <c r="R175" s="79"/>
      <c r="S175" s="79"/>
      <c r="T175" s="79"/>
      <c r="U175" s="79"/>
      <c r="V175" s="79"/>
      <c r="W175" s="79"/>
      <c r="X175" s="79"/>
      <c r="Y175" s="34"/>
      <c r="Z175" s="34"/>
      <c r="AA175" s="79"/>
    </row>
    <row r="176" spans="1:41">
      <c r="A176" s="34"/>
      <c r="B176" s="354"/>
      <c r="C176" s="354"/>
      <c r="D176" s="34"/>
      <c r="E176" s="34"/>
      <c r="F176" s="34"/>
      <c r="G176" s="34"/>
      <c r="H176" s="34"/>
      <c r="I176" s="72"/>
      <c r="J176" s="72"/>
      <c r="K176" s="34"/>
      <c r="L176" s="72"/>
      <c r="M176" s="34"/>
      <c r="N176" s="72"/>
      <c r="O176" s="79"/>
      <c r="P176" s="72"/>
      <c r="Q176" s="79"/>
      <c r="R176" s="79"/>
      <c r="S176" s="79"/>
      <c r="T176" s="79"/>
      <c r="U176" s="79"/>
      <c r="V176" s="79"/>
      <c r="W176" s="79"/>
      <c r="X176" s="79"/>
      <c r="Y176" s="34"/>
      <c r="Z176" s="34"/>
      <c r="AA176" s="79"/>
    </row>
    <row r="177" spans="1:27">
      <c r="A177" s="34"/>
      <c r="B177" s="354"/>
      <c r="C177" s="354"/>
      <c r="D177" s="34"/>
      <c r="E177" s="34"/>
      <c r="F177" s="34"/>
      <c r="G177" s="34"/>
      <c r="H177" s="34"/>
      <c r="I177" s="72"/>
      <c r="J177" s="72"/>
      <c r="K177" s="34"/>
      <c r="L177" s="72"/>
      <c r="M177" s="34"/>
      <c r="N177" s="72"/>
      <c r="O177" s="79"/>
      <c r="P177" s="72"/>
      <c r="Q177" s="79"/>
      <c r="R177" s="79"/>
      <c r="S177" s="79"/>
      <c r="T177" s="79"/>
      <c r="U177" s="79"/>
      <c r="V177" s="79"/>
      <c r="W177" s="79"/>
      <c r="X177" s="79"/>
      <c r="Y177" s="34"/>
      <c r="Z177" s="34"/>
      <c r="AA177" s="79"/>
    </row>
    <row r="178" spans="1:27">
      <c r="A178" s="34"/>
      <c r="B178" s="354"/>
      <c r="C178" s="354"/>
      <c r="D178" s="34"/>
      <c r="E178" s="34"/>
      <c r="F178" s="34"/>
      <c r="G178" s="34"/>
      <c r="H178" s="34"/>
      <c r="I178" s="72"/>
      <c r="J178" s="72"/>
      <c r="K178" s="34"/>
      <c r="L178" s="72"/>
      <c r="M178" s="34"/>
      <c r="N178" s="72"/>
      <c r="O178" s="79"/>
      <c r="P178" s="72"/>
      <c r="Q178" s="79"/>
      <c r="R178" s="79"/>
      <c r="S178" s="79"/>
      <c r="T178" s="79"/>
      <c r="U178" s="79"/>
      <c r="V178" s="79"/>
      <c r="W178" s="79"/>
      <c r="X178" s="79"/>
      <c r="Y178" s="34"/>
      <c r="Z178" s="34"/>
      <c r="AA178" s="79"/>
    </row>
    <row r="179" spans="1:27">
      <c r="A179" s="34"/>
      <c r="B179" s="354"/>
      <c r="C179" s="354"/>
      <c r="D179" s="34"/>
      <c r="E179" s="34"/>
      <c r="F179" s="34"/>
      <c r="G179" s="34"/>
      <c r="H179" s="34"/>
      <c r="I179" s="72"/>
      <c r="J179" s="72"/>
      <c r="K179" s="34"/>
      <c r="L179" s="72"/>
      <c r="M179" s="34"/>
      <c r="N179" s="72"/>
      <c r="O179" s="79"/>
      <c r="P179" s="72"/>
      <c r="Q179" s="79"/>
      <c r="R179" s="79"/>
      <c r="S179" s="79"/>
      <c r="T179" s="79"/>
      <c r="U179" s="79"/>
      <c r="V179" s="79"/>
      <c r="W179" s="79"/>
      <c r="X179" s="79"/>
      <c r="Y179" s="34"/>
      <c r="Z179" s="34"/>
      <c r="AA179" s="79"/>
    </row>
    <row r="180" spans="1:27">
      <c r="A180" s="34"/>
      <c r="B180" s="354"/>
      <c r="C180" s="354"/>
      <c r="D180" s="34"/>
      <c r="E180" s="34"/>
      <c r="F180" s="34"/>
      <c r="G180" s="34"/>
      <c r="H180" s="34"/>
      <c r="I180" s="72"/>
      <c r="J180" s="72"/>
      <c r="K180" s="34"/>
      <c r="L180" s="72"/>
      <c r="M180" s="34"/>
      <c r="N180" s="72"/>
      <c r="O180" s="79"/>
      <c r="P180" s="72"/>
      <c r="Q180" s="79"/>
      <c r="R180" s="79"/>
      <c r="S180" s="79"/>
      <c r="T180" s="79"/>
      <c r="U180" s="79"/>
      <c r="V180" s="79"/>
      <c r="W180" s="79"/>
      <c r="X180" s="79"/>
      <c r="Y180" s="34"/>
      <c r="Z180" s="34"/>
      <c r="AA180" s="79"/>
    </row>
    <row r="181" spans="1:27">
      <c r="A181" s="34"/>
      <c r="B181" s="354"/>
      <c r="C181" s="354"/>
      <c r="D181" s="34"/>
      <c r="E181" s="34"/>
      <c r="F181" s="34"/>
      <c r="G181" s="34"/>
      <c r="H181" s="34"/>
      <c r="I181" s="72"/>
      <c r="J181" s="72"/>
      <c r="K181" s="34"/>
      <c r="L181" s="72"/>
      <c r="M181" s="34"/>
      <c r="N181" s="72"/>
      <c r="O181" s="79"/>
      <c r="P181" s="72"/>
      <c r="Q181" s="79"/>
      <c r="R181" s="79"/>
      <c r="S181" s="79"/>
      <c r="T181" s="79"/>
      <c r="U181" s="79"/>
      <c r="V181" s="79"/>
      <c r="W181" s="79"/>
      <c r="X181" s="79"/>
      <c r="Y181" s="34"/>
      <c r="Z181" s="34"/>
      <c r="AA181" s="79"/>
    </row>
    <row r="182" spans="1:27">
      <c r="A182" s="34"/>
      <c r="B182" s="354"/>
      <c r="C182" s="354"/>
      <c r="D182" s="34"/>
      <c r="E182" s="34"/>
      <c r="F182" s="34"/>
      <c r="G182" s="34"/>
      <c r="H182" s="34"/>
      <c r="I182" s="72"/>
      <c r="J182" s="72"/>
      <c r="K182" s="34"/>
      <c r="L182" s="72"/>
      <c r="M182" s="34"/>
      <c r="N182" s="72"/>
      <c r="O182" s="79"/>
      <c r="P182" s="72"/>
      <c r="Q182" s="79"/>
      <c r="R182" s="79"/>
      <c r="S182" s="79"/>
      <c r="T182" s="79"/>
      <c r="U182" s="79"/>
      <c r="V182" s="79"/>
      <c r="W182" s="79"/>
      <c r="X182" s="79"/>
      <c r="Y182" s="34"/>
      <c r="Z182" s="34"/>
      <c r="AA182" s="79"/>
    </row>
    <row r="183" spans="1:27">
      <c r="A183" s="34"/>
      <c r="B183" s="354"/>
      <c r="C183" s="354"/>
      <c r="D183" s="34"/>
      <c r="E183" s="34"/>
      <c r="F183" s="34"/>
      <c r="G183" s="34"/>
      <c r="H183" s="34"/>
      <c r="I183" s="72"/>
      <c r="J183" s="72"/>
      <c r="K183" s="34"/>
      <c r="L183" s="72"/>
      <c r="M183" s="34"/>
      <c r="N183" s="72"/>
      <c r="O183" s="79"/>
      <c r="P183" s="72"/>
      <c r="Q183" s="79"/>
      <c r="R183" s="79"/>
      <c r="S183" s="79"/>
      <c r="T183" s="79"/>
      <c r="U183" s="79"/>
      <c r="V183" s="79"/>
      <c r="W183" s="79"/>
      <c r="X183" s="79"/>
      <c r="Y183" s="34"/>
      <c r="Z183" s="34"/>
      <c r="AA183" s="79"/>
    </row>
    <row r="184" spans="1:27">
      <c r="A184" s="34"/>
      <c r="B184" s="354"/>
      <c r="C184" s="354"/>
      <c r="D184" s="34"/>
      <c r="E184" s="34"/>
      <c r="F184" s="34"/>
      <c r="G184" s="34"/>
      <c r="H184" s="34"/>
      <c r="I184" s="72"/>
      <c r="J184" s="72"/>
      <c r="K184" s="34"/>
      <c r="L184" s="72"/>
      <c r="M184" s="34"/>
      <c r="N184" s="72"/>
      <c r="O184" s="79"/>
      <c r="P184" s="72"/>
      <c r="Q184" s="79"/>
      <c r="R184" s="79"/>
      <c r="S184" s="79"/>
      <c r="T184" s="79"/>
      <c r="U184" s="79"/>
      <c r="V184" s="79"/>
      <c r="W184" s="79"/>
      <c r="X184" s="79"/>
      <c r="Y184" s="34"/>
      <c r="Z184" s="34"/>
      <c r="AA184" s="79"/>
    </row>
    <row r="185" spans="1:27">
      <c r="A185" s="34"/>
      <c r="B185" s="354"/>
      <c r="C185" s="354"/>
      <c r="D185" s="34"/>
      <c r="E185" s="34"/>
      <c r="F185" s="34"/>
      <c r="G185" s="34"/>
      <c r="H185" s="34"/>
      <c r="I185" s="72"/>
      <c r="J185" s="72"/>
      <c r="K185" s="34"/>
      <c r="L185" s="72"/>
      <c r="M185" s="34"/>
      <c r="N185" s="72"/>
      <c r="O185" s="79"/>
      <c r="P185" s="72"/>
      <c r="Q185" s="79"/>
      <c r="R185" s="79"/>
      <c r="S185" s="79"/>
      <c r="T185" s="79"/>
      <c r="U185" s="79"/>
      <c r="V185" s="79"/>
      <c r="W185" s="79"/>
      <c r="X185" s="79"/>
      <c r="Y185" s="34"/>
      <c r="Z185" s="34"/>
      <c r="AA185" s="79"/>
    </row>
    <row r="186" spans="1:27">
      <c r="A186" s="34"/>
      <c r="B186" s="354"/>
      <c r="C186" s="354"/>
      <c r="D186" s="34"/>
      <c r="E186" s="34"/>
      <c r="F186" s="34"/>
      <c r="G186" s="34"/>
      <c r="H186" s="34"/>
      <c r="I186" s="72"/>
      <c r="J186" s="72"/>
      <c r="K186" s="34"/>
      <c r="L186" s="72"/>
      <c r="M186" s="34"/>
      <c r="N186" s="72"/>
      <c r="O186" s="79"/>
      <c r="P186" s="72"/>
      <c r="Q186" s="79"/>
      <c r="R186" s="79"/>
      <c r="S186" s="79"/>
      <c r="T186" s="79"/>
      <c r="U186" s="79"/>
      <c r="V186" s="79"/>
      <c r="W186" s="79"/>
      <c r="X186" s="79"/>
      <c r="Y186" s="34"/>
      <c r="Z186" s="34"/>
      <c r="AA186" s="79"/>
    </row>
    <row r="187" spans="1:27">
      <c r="A187" s="34"/>
      <c r="B187" s="354"/>
      <c r="C187" s="354"/>
      <c r="D187" s="34"/>
      <c r="E187" s="34"/>
      <c r="F187" s="34"/>
      <c r="G187" s="34"/>
      <c r="H187" s="34"/>
      <c r="I187" s="72"/>
      <c r="J187" s="72"/>
      <c r="K187" s="34"/>
      <c r="L187" s="72"/>
      <c r="M187" s="34"/>
      <c r="N187" s="72"/>
      <c r="O187" s="79"/>
      <c r="P187" s="72"/>
      <c r="Q187" s="79"/>
      <c r="R187" s="79"/>
      <c r="S187" s="79"/>
      <c r="T187" s="79"/>
      <c r="U187" s="79"/>
      <c r="V187" s="79"/>
      <c r="W187" s="79"/>
      <c r="X187" s="79"/>
      <c r="Y187" s="34"/>
      <c r="Z187" s="34"/>
      <c r="AA187" s="79"/>
    </row>
    <row r="188" spans="1:27">
      <c r="A188" s="34"/>
      <c r="B188" s="354"/>
      <c r="C188" s="354"/>
      <c r="D188" s="34"/>
      <c r="E188" s="34"/>
      <c r="F188" s="34"/>
      <c r="G188" s="34"/>
      <c r="H188" s="34"/>
      <c r="I188" s="72"/>
      <c r="J188" s="72"/>
      <c r="K188" s="34"/>
      <c r="L188" s="72"/>
      <c r="M188" s="34"/>
      <c r="N188" s="72"/>
      <c r="O188" s="79"/>
      <c r="P188" s="72"/>
      <c r="Q188" s="79"/>
      <c r="R188" s="79"/>
      <c r="S188" s="79"/>
      <c r="T188" s="79"/>
      <c r="U188" s="79"/>
      <c r="V188" s="79"/>
      <c r="W188" s="79"/>
      <c r="X188" s="79"/>
      <c r="Y188" s="34"/>
      <c r="Z188" s="34"/>
      <c r="AA188" s="79"/>
    </row>
    <row r="189" spans="1:27">
      <c r="A189" s="34"/>
      <c r="B189" s="354"/>
      <c r="C189" s="354"/>
      <c r="D189" s="34"/>
      <c r="E189" s="34"/>
      <c r="F189" s="34"/>
      <c r="G189" s="34"/>
      <c r="H189" s="34"/>
      <c r="I189" s="72"/>
      <c r="J189" s="72"/>
      <c r="K189" s="34"/>
      <c r="L189" s="72"/>
      <c r="M189" s="34"/>
      <c r="N189" s="72"/>
      <c r="O189" s="79"/>
      <c r="P189" s="72"/>
      <c r="Q189" s="79"/>
      <c r="R189" s="79"/>
      <c r="S189" s="79"/>
      <c r="T189" s="79"/>
      <c r="U189" s="79"/>
      <c r="V189" s="79"/>
      <c r="W189" s="79"/>
      <c r="X189" s="79"/>
      <c r="Y189" s="34"/>
      <c r="Z189" s="34"/>
      <c r="AA189" s="79"/>
    </row>
    <row r="190" spans="1:27">
      <c r="A190" s="34"/>
      <c r="B190" s="354"/>
      <c r="C190" s="354"/>
      <c r="D190" s="34"/>
      <c r="E190" s="34"/>
      <c r="F190" s="34"/>
      <c r="G190" s="34"/>
      <c r="H190" s="34"/>
      <c r="I190" s="72"/>
      <c r="J190" s="72"/>
      <c r="K190" s="34"/>
      <c r="L190" s="72"/>
      <c r="M190" s="34"/>
      <c r="N190" s="72"/>
      <c r="O190" s="79"/>
      <c r="P190" s="72"/>
      <c r="Q190" s="79"/>
      <c r="R190" s="79"/>
      <c r="S190" s="79"/>
      <c r="T190" s="79"/>
      <c r="U190" s="79"/>
      <c r="V190" s="79"/>
      <c r="W190" s="79"/>
      <c r="X190" s="79"/>
      <c r="Y190" s="34"/>
      <c r="Z190" s="34"/>
      <c r="AA190" s="79"/>
    </row>
    <row r="191" spans="1:27">
      <c r="A191" s="34"/>
      <c r="B191" s="354"/>
      <c r="C191" s="354"/>
      <c r="D191" s="34"/>
      <c r="E191" s="34"/>
      <c r="F191" s="34"/>
      <c r="G191" s="34"/>
      <c r="H191" s="34"/>
      <c r="I191" s="72"/>
      <c r="J191" s="72"/>
      <c r="K191" s="34"/>
      <c r="L191" s="72"/>
      <c r="M191" s="34"/>
      <c r="N191" s="72"/>
      <c r="O191" s="79"/>
      <c r="P191" s="72"/>
      <c r="Q191" s="79"/>
      <c r="R191" s="79"/>
      <c r="S191" s="79"/>
      <c r="T191" s="79"/>
      <c r="U191" s="79"/>
      <c r="V191" s="79"/>
      <c r="W191" s="79"/>
      <c r="X191" s="79"/>
      <c r="Y191" s="34"/>
      <c r="Z191" s="34"/>
      <c r="AA191" s="79"/>
    </row>
    <row r="192" spans="1:27">
      <c r="A192" s="34"/>
      <c r="B192" s="354"/>
      <c r="C192" s="354"/>
      <c r="D192" s="34"/>
      <c r="E192" s="34"/>
      <c r="F192" s="34"/>
      <c r="G192" s="34"/>
      <c r="H192" s="34"/>
      <c r="I192" s="72"/>
      <c r="J192" s="72"/>
      <c r="K192" s="34"/>
      <c r="L192" s="72"/>
      <c r="M192" s="34"/>
      <c r="N192" s="72"/>
      <c r="O192" s="79"/>
      <c r="P192" s="72"/>
      <c r="Q192" s="79"/>
      <c r="R192" s="79"/>
      <c r="S192" s="79"/>
      <c r="T192" s="79"/>
      <c r="U192" s="79"/>
      <c r="V192" s="79"/>
      <c r="W192" s="79"/>
      <c r="X192" s="79"/>
      <c r="Y192" s="34"/>
      <c r="Z192" s="34"/>
      <c r="AA192" s="79"/>
    </row>
    <row r="193" spans="1:27">
      <c r="A193" s="34"/>
      <c r="B193" s="354"/>
      <c r="C193" s="354"/>
      <c r="D193" s="34"/>
      <c r="E193" s="34"/>
      <c r="F193" s="34"/>
      <c r="G193" s="34"/>
      <c r="H193" s="34"/>
      <c r="I193" s="72"/>
      <c r="J193" s="72"/>
      <c r="K193" s="34"/>
      <c r="L193" s="72"/>
      <c r="M193" s="34"/>
      <c r="N193" s="72"/>
      <c r="O193" s="79"/>
      <c r="P193" s="72"/>
      <c r="Q193" s="79"/>
      <c r="R193" s="79"/>
      <c r="S193" s="79"/>
      <c r="T193" s="79"/>
      <c r="U193" s="79"/>
      <c r="V193" s="79"/>
      <c r="W193" s="79"/>
      <c r="X193" s="79"/>
      <c r="Y193" s="34"/>
      <c r="Z193" s="34"/>
      <c r="AA193" s="79"/>
    </row>
    <row r="194" spans="1:27">
      <c r="A194" s="34"/>
      <c r="B194" s="354"/>
      <c r="C194" s="354"/>
      <c r="D194" s="34"/>
      <c r="E194" s="34"/>
      <c r="F194" s="34"/>
      <c r="G194" s="34"/>
      <c r="H194" s="34"/>
      <c r="I194" s="72"/>
      <c r="J194" s="72"/>
      <c r="K194" s="34"/>
      <c r="L194" s="72"/>
      <c r="M194" s="34"/>
      <c r="N194" s="72"/>
      <c r="O194" s="79"/>
      <c r="P194" s="72"/>
      <c r="Q194" s="79"/>
      <c r="R194" s="79"/>
      <c r="S194" s="79"/>
      <c r="T194" s="79"/>
      <c r="U194" s="79"/>
      <c r="V194" s="79"/>
      <c r="W194" s="79"/>
      <c r="X194" s="79"/>
      <c r="Y194" s="34"/>
      <c r="Z194" s="34"/>
      <c r="AA194" s="79"/>
    </row>
    <row r="195" spans="1:27">
      <c r="A195" s="34"/>
      <c r="B195" s="354"/>
      <c r="C195" s="354"/>
      <c r="D195" s="34"/>
      <c r="E195" s="34"/>
      <c r="F195" s="34"/>
      <c r="G195" s="34"/>
      <c r="H195" s="34"/>
      <c r="I195" s="72"/>
      <c r="J195" s="72"/>
      <c r="K195" s="34"/>
      <c r="L195" s="72"/>
      <c r="M195" s="34"/>
      <c r="N195" s="72"/>
      <c r="O195" s="79"/>
      <c r="P195" s="72"/>
      <c r="Q195" s="79"/>
      <c r="R195" s="79"/>
      <c r="S195" s="79"/>
      <c r="T195" s="79"/>
      <c r="U195" s="79"/>
      <c r="V195" s="79"/>
      <c r="W195" s="79"/>
      <c r="X195" s="79"/>
      <c r="Y195" s="34"/>
      <c r="Z195" s="34"/>
      <c r="AA195" s="79"/>
    </row>
    <row r="196" spans="1:27">
      <c r="A196" s="34"/>
      <c r="B196" s="354"/>
      <c r="C196" s="354"/>
      <c r="D196" s="34"/>
      <c r="E196" s="34"/>
      <c r="F196" s="34"/>
      <c r="G196" s="34"/>
      <c r="H196" s="34"/>
      <c r="I196" s="72"/>
      <c r="J196" s="72"/>
      <c r="K196" s="34"/>
      <c r="L196" s="72"/>
      <c r="M196" s="34"/>
      <c r="N196" s="72"/>
      <c r="O196" s="79"/>
      <c r="P196" s="72"/>
      <c r="Q196" s="79"/>
      <c r="R196" s="79"/>
      <c r="S196" s="79"/>
      <c r="T196" s="79"/>
      <c r="U196" s="79"/>
      <c r="V196" s="79"/>
      <c r="W196" s="79"/>
      <c r="X196" s="79"/>
      <c r="Y196" s="34"/>
      <c r="Z196" s="34"/>
      <c r="AA196" s="79"/>
    </row>
    <row r="197" spans="1:27">
      <c r="A197" s="34"/>
      <c r="B197" s="354"/>
      <c r="C197" s="354"/>
      <c r="D197" s="34"/>
      <c r="E197" s="34"/>
      <c r="F197" s="34"/>
      <c r="G197" s="34"/>
      <c r="H197" s="34"/>
      <c r="I197" s="72"/>
      <c r="J197" s="72"/>
      <c r="K197" s="34"/>
      <c r="L197" s="72"/>
      <c r="M197" s="34"/>
      <c r="N197" s="72"/>
      <c r="O197" s="79"/>
      <c r="P197" s="72"/>
      <c r="Q197" s="79"/>
      <c r="R197" s="79"/>
      <c r="S197" s="79"/>
      <c r="T197" s="79"/>
      <c r="U197" s="79"/>
      <c r="V197" s="79"/>
      <c r="W197" s="79"/>
      <c r="X197" s="79"/>
      <c r="Y197" s="34"/>
      <c r="Z197" s="34"/>
      <c r="AA197" s="79"/>
    </row>
    <row r="198" spans="1:27">
      <c r="A198" s="34"/>
      <c r="B198" s="354"/>
      <c r="C198" s="354"/>
      <c r="D198" s="34"/>
      <c r="E198" s="34"/>
      <c r="F198" s="34"/>
      <c r="G198" s="34"/>
      <c r="H198" s="34"/>
      <c r="I198" s="72"/>
      <c r="J198" s="72"/>
      <c r="K198" s="34"/>
      <c r="L198" s="72"/>
      <c r="M198" s="34"/>
      <c r="N198" s="72"/>
      <c r="O198" s="79"/>
      <c r="P198" s="72"/>
      <c r="Q198" s="79"/>
      <c r="R198" s="79"/>
      <c r="S198" s="79"/>
      <c r="T198" s="79"/>
      <c r="U198" s="79"/>
      <c r="V198" s="79"/>
      <c r="W198" s="79"/>
      <c r="X198" s="79"/>
      <c r="Y198" s="34"/>
      <c r="Z198" s="34"/>
      <c r="AA198" s="79"/>
    </row>
    <row r="199" spans="1:27">
      <c r="A199" s="34"/>
      <c r="B199" s="354"/>
      <c r="C199" s="354"/>
      <c r="D199" s="34"/>
      <c r="E199" s="34"/>
      <c r="F199" s="34"/>
      <c r="G199" s="34"/>
      <c r="H199" s="34"/>
      <c r="I199" s="72"/>
      <c r="J199" s="72"/>
      <c r="K199" s="34"/>
      <c r="L199" s="72"/>
      <c r="M199" s="34"/>
      <c r="N199" s="72"/>
      <c r="O199" s="79"/>
      <c r="P199" s="72"/>
      <c r="Q199" s="79"/>
      <c r="R199" s="79"/>
      <c r="S199" s="79"/>
      <c r="T199" s="79"/>
      <c r="U199" s="79"/>
      <c r="V199" s="79"/>
      <c r="W199" s="79"/>
      <c r="X199" s="79"/>
      <c r="Y199" s="34"/>
      <c r="Z199" s="34"/>
      <c r="AA199" s="79"/>
    </row>
    <row r="200" spans="1:27">
      <c r="A200" s="34"/>
      <c r="B200" s="354"/>
      <c r="C200" s="354"/>
      <c r="D200" s="34"/>
      <c r="E200" s="34"/>
      <c r="F200" s="34"/>
      <c r="G200" s="34"/>
      <c r="H200" s="34"/>
      <c r="I200" s="72"/>
      <c r="J200" s="72"/>
      <c r="K200" s="34"/>
      <c r="L200" s="72"/>
      <c r="M200" s="34"/>
      <c r="N200" s="72"/>
      <c r="O200" s="79"/>
      <c r="P200" s="72"/>
      <c r="Q200" s="79"/>
      <c r="R200" s="79"/>
      <c r="S200" s="79"/>
      <c r="T200" s="79"/>
      <c r="U200" s="79"/>
      <c r="V200" s="79"/>
      <c r="W200" s="79"/>
      <c r="X200" s="79"/>
      <c r="Y200" s="34"/>
      <c r="Z200" s="34"/>
      <c r="AA200" s="79"/>
    </row>
    <row r="201" spans="1:27">
      <c r="A201" s="34"/>
      <c r="B201" s="354"/>
      <c r="C201" s="354"/>
      <c r="D201" s="34"/>
      <c r="E201" s="34"/>
      <c r="F201" s="34"/>
      <c r="G201" s="34"/>
      <c r="H201" s="34"/>
      <c r="I201" s="72"/>
      <c r="J201" s="72"/>
      <c r="K201" s="34"/>
      <c r="L201" s="72"/>
      <c r="M201" s="34"/>
      <c r="N201" s="72"/>
      <c r="O201" s="79"/>
      <c r="P201" s="72"/>
      <c r="Q201" s="79"/>
      <c r="R201" s="79"/>
      <c r="S201" s="79"/>
      <c r="T201" s="79"/>
      <c r="U201" s="79"/>
      <c r="V201" s="79"/>
      <c r="W201" s="79"/>
      <c r="X201" s="79"/>
      <c r="Y201" s="34"/>
      <c r="Z201" s="34"/>
      <c r="AA201" s="79"/>
    </row>
    <row r="202" spans="1:27">
      <c r="A202" s="34"/>
      <c r="B202" s="354"/>
      <c r="C202" s="354"/>
      <c r="D202" s="34"/>
      <c r="E202" s="34"/>
      <c r="F202" s="34"/>
      <c r="G202" s="34"/>
      <c r="H202" s="34"/>
      <c r="I202" s="72"/>
      <c r="J202" s="72"/>
      <c r="K202" s="34"/>
      <c r="L202" s="72"/>
      <c r="M202" s="34"/>
      <c r="N202" s="72"/>
      <c r="O202" s="79"/>
      <c r="P202" s="72"/>
      <c r="Q202" s="79"/>
      <c r="R202" s="79"/>
      <c r="S202" s="79"/>
      <c r="T202" s="79"/>
      <c r="U202" s="79"/>
      <c r="V202" s="79"/>
      <c r="W202" s="79"/>
      <c r="X202" s="79"/>
      <c r="Y202" s="34"/>
      <c r="Z202" s="34"/>
      <c r="AA202" s="79"/>
    </row>
    <row r="203" spans="1:27">
      <c r="A203" s="34"/>
      <c r="B203" s="354"/>
      <c r="C203" s="354"/>
      <c r="D203" s="34"/>
      <c r="E203" s="34"/>
      <c r="F203" s="34"/>
      <c r="G203" s="34"/>
      <c r="H203" s="34"/>
      <c r="I203" s="72"/>
      <c r="J203" s="72"/>
      <c r="K203" s="34"/>
      <c r="L203" s="72"/>
      <c r="M203" s="34"/>
      <c r="N203" s="72"/>
      <c r="O203" s="79"/>
      <c r="P203" s="72"/>
      <c r="Q203" s="79"/>
      <c r="R203" s="79"/>
      <c r="S203" s="79"/>
      <c r="T203" s="79"/>
      <c r="U203" s="79"/>
      <c r="V203" s="79"/>
      <c r="W203" s="79"/>
      <c r="X203" s="79"/>
      <c r="Y203" s="34"/>
      <c r="Z203" s="34"/>
      <c r="AA203" s="79"/>
    </row>
    <row r="204" spans="1:27">
      <c r="A204" s="34"/>
      <c r="B204" s="354"/>
      <c r="C204" s="354"/>
      <c r="D204" s="34"/>
      <c r="E204" s="34"/>
      <c r="F204" s="34"/>
      <c r="G204" s="34"/>
      <c r="H204" s="34"/>
      <c r="I204" s="72"/>
      <c r="J204" s="72"/>
      <c r="K204" s="34"/>
      <c r="L204" s="72"/>
      <c r="M204" s="34"/>
      <c r="N204" s="72"/>
      <c r="O204" s="79"/>
      <c r="P204" s="72"/>
      <c r="Q204" s="79"/>
      <c r="R204" s="79"/>
      <c r="S204" s="79"/>
      <c r="T204" s="79"/>
      <c r="U204" s="79"/>
      <c r="V204" s="79"/>
      <c r="W204" s="79"/>
      <c r="X204" s="79"/>
      <c r="Y204" s="34"/>
      <c r="Z204" s="34"/>
      <c r="AA204" s="79"/>
    </row>
    <row r="205" spans="1:27">
      <c r="A205" s="34"/>
      <c r="B205" s="354"/>
      <c r="C205" s="354"/>
      <c r="D205" s="34"/>
      <c r="E205" s="34"/>
      <c r="F205" s="34"/>
      <c r="G205" s="34"/>
      <c r="H205" s="34"/>
      <c r="I205" s="72"/>
      <c r="J205" s="72"/>
      <c r="K205" s="34"/>
      <c r="L205" s="72"/>
      <c r="M205" s="34"/>
      <c r="N205" s="72"/>
      <c r="O205" s="79"/>
      <c r="P205" s="72"/>
      <c r="Q205" s="79"/>
      <c r="R205" s="79"/>
      <c r="S205" s="79"/>
      <c r="T205" s="79"/>
      <c r="U205" s="79"/>
      <c r="V205" s="79"/>
      <c r="W205" s="79"/>
      <c r="X205" s="79"/>
      <c r="Y205" s="34"/>
      <c r="Z205" s="34"/>
      <c r="AA205" s="79"/>
    </row>
    <row r="206" spans="1:27">
      <c r="A206" s="34"/>
      <c r="B206" s="354"/>
      <c r="C206" s="354"/>
      <c r="D206" s="34"/>
      <c r="E206" s="34"/>
      <c r="F206" s="34"/>
      <c r="G206" s="34"/>
      <c r="H206" s="34"/>
      <c r="I206" s="72"/>
      <c r="J206" s="72"/>
      <c r="K206" s="34"/>
      <c r="L206" s="72"/>
      <c r="M206" s="34"/>
      <c r="N206" s="72"/>
      <c r="O206" s="79"/>
      <c r="P206" s="72"/>
      <c r="Q206" s="79"/>
      <c r="R206" s="79"/>
      <c r="S206" s="79"/>
      <c r="T206" s="79"/>
      <c r="U206" s="79"/>
      <c r="V206" s="79"/>
      <c r="W206" s="79"/>
      <c r="X206" s="79"/>
      <c r="Y206" s="34"/>
      <c r="Z206" s="34"/>
      <c r="AA206" s="79"/>
    </row>
    <row r="207" spans="1:27">
      <c r="A207" s="34"/>
      <c r="B207" s="354"/>
      <c r="C207" s="354"/>
      <c r="D207" s="34"/>
      <c r="E207" s="34"/>
      <c r="F207" s="34"/>
      <c r="G207" s="34"/>
      <c r="H207" s="34"/>
      <c r="I207" s="72"/>
      <c r="J207" s="72"/>
      <c r="K207" s="34"/>
      <c r="L207" s="72"/>
      <c r="M207" s="34"/>
      <c r="N207" s="72"/>
      <c r="O207" s="79"/>
      <c r="P207" s="72"/>
      <c r="Q207" s="79"/>
      <c r="R207" s="79"/>
      <c r="S207" s="79"/>
      <c r="T207" s="79"/>
      <c r="U207" s="79"/>
      <c r="V207" s="79"/>
      <c r="W207" s="79"/>
      <c r="X207" s="79"/>
      <c r="Y207" s="34"/>
      <c r="Z207" s="34"/>
      <c r="AA207" s="79"/>
    </row>
    <row r="208" spans="1:27">
      <c r="L208" s="72"/>
      <c r="M208" s="34"/>
      <c r="N208" s="72"/>
      <c r="O208" s="79"/>
      <c r="P208" s="72"/>
      <c r="Q208" s="79"/>
      <c r="R208" s="79"/>
      <c r="S208" s="79"/>
      <c r="T208" s="79"/>
      <c r="U208" s="79"/>
      <c r="V208" s="79"/>
      <c r="W208" s="79"/>
      <c r="X208" s="79"/>
      <c r="Y208" s="34"/>
      <c r="Z208" s="34"/>
      <c r="AA208" s="79"/>
    </row>
    <row r="209" spans="12:23">
      <c r="L209" s="72"/>
      <c r="M209" s="34"/>
      <c r="N209" s="72"/>
      <c r="O209" s="79"/>
      <c r="P209" s="72"/>
      <c r="Q209" s="79"/>
      <c r="R209" s="79"/>
      <c r="S209" s="79"/>
      <c r="T209" s="79"/>
      <c r="U209" s="79"/>
      <c r="V209" s="79"/>
      <c r="W209" s="79"/>
    </row>
    <row r="210" spans="12:23">
      <c r="L210" s="72"/>
      <c r="M210" s="34"/>
      <c r="N210" s="72"/>
      <c r="O210" s="79"/>
      <c r="P210" s="72"/>
      <c r="Q210" s="79"/>
      <c r="R210" s="79"/>
      <c r="S210" s="79"/>
      <c r="T210" s="79"/>
      <c r="U210" s="79"/>
      <c r="V210" s="79"/>
      <c r="W210" s="79"/>
    </row>
    <row r="211" spans="12:23">
      <c r="L211" s="72"/>
      <c r="M211" s="34"/>
      <c r="N211" s="72"/>
      <c r="O211" s="79"/>
      <c r="P211" s="72"/>
      <c r="Q211" s="79"/>
      <c r="R211" s="79"/>
      <c r="S211" s="79"/>
      <c r="T211" s="79"/>
      <c r="U211" s="79"/>
      <c r="V211" s="79"/>
      <c r="W211" s="79"/>
    </row>
    <row r="212" spans="12:23">
      <c r="L212" s="72"/>
      <c r="M212" s="34"/>
      <c r="N212" s="72"/>
      <c r="O212" s="79"/>
      <c r="P212" s="72"/>
      <c r="Q212" s="79"/>
      <c r="R212" s="79"/>
      <c r="S212" s="79"/>
      <c r="T212" s="79"/>
      <c r="U212" s="79"/>
      <c r="V212" s="79"/>
      <c r="W212" s="79"/>
    </row>
    <row r="213" spans="12:23">
      <c r="L213" s="72"/>
      <c r="M213" s="34"/>
      <c r="N213" s="72"/>
      <c r="O213" s="79"/>
      <c r="P213" s="72"/>
      <c r="Q213" s="79"/>
      <c r="R213" s="79"/>
      <c r="S213" s="79"/>
      <c r="T213" s="79"/>
      <c r="U213" s="79"/>
      <c r="V213" s="79"/>
      <c r="W213" s="79"/>
    </row>
    <row r="214" spans="12:23">
      <c r="L214" s="72"/>
      <c r="M214" s="34"/>
      <c r="N214" s="72"/>
      <c r="O214" s="79"/>
      <c r="P214" s="72"/>
      <c r="Q214" s="79"/>
      <c r="R214" s="79"/>
      <c r="S214" s="79"/>
      <c r="T214" s="79"/>
      <c r="U214" s="79"/>
      <c r="V214" s="79"/>
      <c r="W214" s="79"/>
    </row>
    <row r="215" spans="12:23">
      <c r="L215" s="72"/>
      <c r="M215" s="34"/>
      <c r="N215" s="72"/>
      <c r="O215" s="79"/>
      <c r="P215" s="72"/>
      <c r="Q215" s="79"/>
      <c r="R215" s="79"/>
      <c r="S215" s="79"/>
      <c r="T215" s="79"/>
      <c r="U215" s="79"/>
      <c r="V215" s="79"/>
      <c r="W215" s="79"/>
    </row>
    <row r="216" spans="12:23">
      <c r="L216" s="72"/>
      <c r="M216" s="34"/>
      <c r="N216" s="72"/>
      <c r="O216" s="79"/>
      <c r="P216" s="72"/>
      <c r="Q216" s="79"/>
      <c r="R216" s="79"/>
      <c r="S216" s="79"/>
      <c r="T216" s="79"/>
      <c r="U216" s="79"/>
      <c r="V216" s="79"/>
      <c r="W216" s="79"/>
    </row>
    <row r="217" spans="12:23">
      <c r="L217" s="72"/>
      <c r="M217" s="34"/>
      <c r="N217" s="72"/>
      <c r="O217" s="79"/>
      <c r="P217" s="72"/>
      <c r="Q217" s="79"/>
      <c r="R217" s="79"/>
      <c r="S217" s="79"/>
      <c r="T217" s="79"/>
      <c r="U217" s="79"/>
      <c r="V217" s="79"/>
      <c r="W217" s="79"/>
    </row>
    <row r="218" spans="12:23">
      <c r="L218" s="72"/>
      <c r="M218" s="34"/>
      <c r="N218" s="72"/>
      <c r="O218" s="79"/>
      <c r="P218" s="72"/>
      <c r="Q218" s="79"/>
      <c r="R218" s="79"/>
      <c r="S218" s="79"/>
      <c r="T218" s="79"/>
      <c r="U218" s="79"/>
      <c r="V218" s="79"/>
      <c r="W218" s="79"/>
    </row>
    <row r="219" spans="12:23">
      <c r="L219" s="72"/>
      <c r="M219" s="34"/>
      <c r="N219" s="72"/>
      <c r="O219" s="79"/>
      <c r="P219" s="72"/>
      <c r="Q219" s="79"/>
      <c r="R219" s="79"/>
      <c r="S219" s="79"/>
      <c r="T219" s="79"/>
      <c r="U219" s="79"/>
      <c r="V219" s="79"/>
      <c r="W219" s="79"/>
    </row>
    <row r="220" spans="12:23">
      <c r="L220" s="72"/>
      <c r="M220" s="34"/>
      <c r="N220" s="72"/>
      <c r="O220" s="79"/>
      <c r="P220" s="72"/>
      <c r="Q220" s="79"/>
      <c r="R220" s="79"/>
      <c r="S220" s="79"/>
      <c r="T220" s="79"/>
      <c r="U220" s="79"/>
      <c r="V220" s="79"/>
      <c r="W220" s="79"/>
    </row>
    <row r="221" spans="12:23">
      <c r="L221" s="72"/>
      <c r="M221" s="34"/>
      <c r="N221" s="72"/>
      <c r="O221" s="79"/>
      <c r="P221" s="72"/>
      <c r="Q221" s="79"/>
      <c r="R221" s="79"/>
      <c r="S221" s="79"/>
      <c r="T221" s="79"/>
      <c r="U221" s="79"/>
      <c r="V221" s="79"/>
      <c r="W221" s="79"/>
    </row>
    <row r="222" spans="12:23">
      <c r="L222" s="72"/>
      <c r="M222" s="34"/>
      <c r="N222" s="72"/>
      <c r="O222" s="79"/>
      <c r="P222" s="72"/>
      <c r="Q222" s="79"/>
      <c r="R222" s="79"/>
      <c r="S222" s="79"/>
      <c r="T222" s="79"/>
      <c r="U222" s="79"/>
      <c r="V222" s="79"/>
      <c r="W222" s="79"/>
    </row>
    <row r="223" spans="12:23">
      <c r="L223" s="72"/>
      <c r="M223" s="34"/>
      <c r="N223" s="72"/>
      <c r="O223" s="79"/>
      <c r="P223" s="72"/>
      <c r="Q223" s="79"/>
      <c r="R223" s="79"/>
      <c r="S223" s="79"/>
      <c r="T223" s="79"/>
      <c r="U223" s="79"/>
      <c r="V223" s="79"/>
      <c r="W223" s="79"/>
    </row>
    <row r="224" spans="12:23">
      <c r="L224" s="72"/>
      <c r="M224" s="34"/>
      <c r="N224" s="72"/>
      <c r="O224" s="79"/>
      <c r="P224" s="72"/>
      <c r="Q224" s="79"/>
      <c r="R224" s="79"/>
      <c r="S224" s="79"/>
      <c r="T224" s="79"/>
      <c r="U224" s="79"/>
      <c r="V224" s="79"/>
      <c r="W224" s="79"/>
    </row>
    <row r="225" spans="12:23">
      <c r="L225" s="72"/>
      <c r="M225" s="34"/>
      <c r="N225" s="72"/>
      <c r="O225" s="79"/>
      <c r="P225" s="72"/>
      <c r="Q225" s="79"/>
      <c r="R225" s="79"/>
      <c r="S225" s="79"/>
      <c r="T225" s="79"/>
      <c r="U225" s="79"/>
      <c r="V225" s="79"/>
      <c r="W225" s="79"/>
    </row>
    <row r="226" spans="12:23">
      <c r="L226" s="72"/>
      <c r="M226" s="34"/>
      <c r="N226" s="72"/>
      <c r="O226" s="79"/>
      <c r="P226" s="72"/>
      <c r="Q226" s="79"/>
      <c r="R226" s="79"/>
      <c r="S226" s="79"/>
      <c r="T226" s="79"/>
      <c r="U226" s="79"/>
      <c r="V226" s="79"/>
      <c r="W226" s="79"/>
    </row>
    <row r="227" spans="12:23">
      <c r="L227" s="72"/>
      <c r="M227" s="34"/>
      <c r="N227" s="72"/>
      <c r="O227" s="79"/>
      <c r="P227" s="72"/>
      <c r="Q227" s="79"/>
      <c r="R227" s="79"/>
      <c r="S227" s="79"/>
      <c r="T227" s="79"/>
      <c r="U227" s="79"/>
      <c r="V227" s="79"/>
      <c r="W227" s="79"/>
    </row>
    <row r="228" spans="12:23">
      <c r="L228" s="72"/>
      <c r="M228" s="34"/>
      <c r="N228" s="72"/>
      <c r="O228" s="79"/>
      <c r="P228" s="72"/>
      <c r="Q228" s="79"/>
      <c r="R228" s="79"/>
      <c r="S228" s="79"/>
      <c r="T228" s="79"/>
      <c r="U228" s="79"/>
      <c r="V228" s="79"/>
      <c r="W228" s="79"/>
    </row>
    <row r="229" spans="12:23">
      <c r="L229" s="72"/>
      <c r="M229" s="34"/>
      <c r="N229" s="72"/>
      <c r="O229" s="79"/>
      <c r="P229" s="72"/>
      <c r="Q229" s="79"/>
      <c r="R229" s="79"/>
      <c r="S229" s="79"/>
      <c r="T229" s="79"/>
      <c r="U229" s="79"/>
      <c r="V229" s="79"/>
      <c r="W229" s="79"/>
    </row>
    <row r="230" spans="12:23">
      <c r="L230" s="72"/>
      <c r="M230" s="34"/>
      <c r="N230" s="72"/>
      <c r="O230" s="79"/>
      <c r="P230" s="72"/>
      <c r="Q230" s="79"/>
      <c r="R230" s="79"/>
      <c r="S230" s="79"/>
      <c r="T230" s="79"/>
      <c r="U230" s="79"/>
      <c r="V230" s="79"/>
      <c r="W230" s="79"/>
    </row>
    <row r="231" spans="12:23">
      <c r="L231" s="72"/>
      <c r="N231" s="72"/>
      <c r="O231" s="79"/>
      <c r="P231" s="72"/>
      <c r="Q231" s="79"/>
      <c r="R231" s="79"/>
      <c r="S231" s="79"/>
      <c r="T231" s="79"/>
      <c r="U231" s="79"/>
      <c r="V231" s="79"/>
      <c r="W231" s="79"/>
    </row>
  </sheetData>
  <mergeCells count="1">
    <mergeCell ref="S4:T4"/>
  </mergeCells>
  <conditionalFormatting sqref="P10:P15">
    <cfRule type="cellIs" dxfId="266" priority="1" operator="lessThan">
      <formula>0</formula>
    </cfRule>
    <cfRule type="cellIs" dxfId="265" priority="8" operator="greaterThan">
      <formula>0</formula>
    </cfRule>
  </conditionalFormatting>
  <conditionalFormatting sqref="L10:L15">
    <cfRule type="cellIs" dxfId="264" priority="6" operator="lessThan">
      <formula>0</formula>
    </cfRule>
    <cfRule type="cellIs" dxfId="263" priority="7" operator="greaterThan">
      <formula>0</formula>
    </cfRule>
  </conditionalFormatting>
  <conditionalFormatting sqref="N10:N15">
    <cfRule type="cellIs" dxfId="262" priority="4" operator="lessThan">
      <formula>0</formula>
    </cfRule>
    <cfRule type="cellIs" dxfId="261" priority="5" operator="greaterThan">
      <formula>0</formula>
    </cfRule>
  </conditionalFormatting>
  <conditionalFormatting sqref="H10:H15">
    <cfRule type="cellIs" dxfId="260" priority="2" operator="lessThan">
      <formula>0</formula>
    </cfRule>
    <cfRule type="cellIs" dxfId="259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F2D27-3CA4-4341-90D1-632B2D458D8A}">
  <dimension ref="Y2:AL280"/>
  <sheetViews>
    <sheetView zoomScale="96" zoomScaleNormal="96" workbookViewId="0"/>
  </sheetViews>
  <sheetFormatPr baseColWidth="10" defaultRowHeight="15"/>
  <cols>
    <col min="30" max="30" width="14" customWidth="1"/>
    <col min="31" max="31" width="12.54296875" customWidth="1"/>
    <col min="32" max="32" width="10.90625" customWidth="1"/>
  </cols>
  <sheetData>
    <row r="2" spans="25:38" s="200" customFormat="1" ht="31.8"/>
    <row r="4" spans="25:38" s="182" customFormat="1" ht="21">
      <c r="Y4" s="207"/>
      <c r="Z4" s="207"/>
      <c r="AA4" s="208"/>
      <c r="AB4" s="208"/>
      <c r="AC4" s="208"/>
      <c r="AD4" s="208"/>
      <c r="AE4" s="208"/>
      <c r="AF4" s="208"/>
      <c r="AG4" s="208"/>
      <c r="AH4" s="208"/>
      <c r="AI4" s="208"/>
      <c r="AJ4" s="177"/>
      <c r="AK4" s="179"/>
      <c r="AL4" s="179"/>
    </row>
    <row r="11" spans="25:38" ht="15.6">
      <c r="Y11" s="2"/>
      <c r="Z11" s="2"/>
      <c r="AA11" s="2"/>
    </row>
    <row r="12" spans="25:38" ht="15.6">
      <c r="Y12" s="2"/>
      <c r="Z12" s="2"/>
      <c r="AA12" s="4"/>
      <c r="AB12" s="4"/>
      <c r="AC12" s="4"/>
    </row>
    <row r="13" spans="25:38">
      <c r="Y13" s="1"/>
      <c r="Z13" s="1"/>
      <c r="AA13" s="11"/>
      <c r="AB13" s="11"/>
      <c r="AC13" s="11"/>
    </row>
    <row r="14" spans="25:38">
      <c r="Y14" s="1"/>
      <c r="Z14" s="1"/>
      <c r="AA14" s="11"/>
      <c r="AB14" s="11"/>
      <c r="AC14" s="11"/>
    </row>
    <row r="15" spans="25:38">
      <c r="Y15" s="1"/>
      <c r="Z15" s="1"/>
      <c r="AA15" s="11"/>
      <c r="AB15" s="11"/>
      <c r="AC15" s="11"/>
    </row>
    <row r="16" spans="25:38">
      <c r="Y16" s="1"/>
      <c r="Z16" s="1"/>
      <c r="AA16" s="11"/>
      <c r="AB16" s="11"/>
      <c r="AC16" s="11"/>
    </row>
    <row r="17" spans="25:29">
      <c r="Y17" s="1"/>
      <c r="Z17" s="1"/>
      <c r="AA17" s="11"/>
      <c r="AB17" s="11"/>
      <c r="AC17" s="11"/>
    </row>
    <row r="18" spans="25:29">
      <c r="Y18" s="1"/>
      <c r="Z18" s="1"/>
      <c r="AA18" s="11"/>
      <c r="AB18" s="11"/>
      <c r="AC18" s="11"/>
    </row>
    <row r="19" spans="25:29">
      <c r="Y19" s="1"/>
      <c r="Z19" s="1"/>
      <c r="AA19" s="11"/>
      <c r="AB19" s="11"/>
      <c r="AC19" s="11"/>
    </row>
    <row r="20" spans="25:29">
      <c r="Y20" s="1"/>
      <c r="Z20" s="1"/>
      <c r="AA20" s="11"/>
      <c r="AB20" s="11"/>
      <c r="AC20" s="11"/>
    </row>
    <row r="21" spans="25:29">
      <c r="Y21" s="1"/>
      <c r="Z21" s="1"/>
      <c r="AA21" s="11"/>
      <c r="AB21" s="11"/>
      <c r="AC21" s="11"/>
    </row>
    <row r="22" spans="25:29">
      <c r="Y22" s="1"/>
      <c r="Z22" s="1"/>
      <c r="AA22" s="11"/>
      <c r="AB22" s="11"/>
      <c r="AC22" s="11"/>
    </row>
    <row r="23" spans="25:29">
      <c r="Y23" s="1"/>
      <c r="Z23" s="1"/>
      <c r="AA23" s="11"/>
      <c r="AB23" s="11"/>
      <c r="AC23" s="11"/>
    </row>
    <row r="24" spans="25:29">
      <c r="Y24" s="13"/>
      <c r="Z24" s="13"/>
      <c r="AA24" s="11"/>
      <c r="AB24" s="11"/>
      <c r="AC24" s="11"/>
    </row>
    <row r="25" spans="25:29" ht="16.5" customHeight="1">
      <c r="Y25" s="13"/>
      <c r="Z25" s="13"/>
      <c r="AA25" s="11"/>
      <c r="AB25" s="11"/>
      <c r="AC25" s="11"/>
    </row>
    <row r="26" spans="25:29" ht="16.5" customHeight="1">
      <c r="Y26" s="13"/>
      <c r="Z26" s="13"/>
      <c r="AA26" s="11"/>
      <c r="AB26" s="11"/>
      <c r="AC26" s="11"/>
    </row>
    <row r="27" spans="25:29">
      <c r="Y27" s="13"/>
      <c r="Z27" s="13"/>
      <c r="AA27" s="11"/>
      <c r="AB27" s="11"/>
      <c r="AC27" s="11"/>
    </row>
    <row r="28" spans="25:29" ht="17.25" customHeight="1">
      <c r="Y28" s="13"/>
      <c r="Z28" s="13"/>
      <c r="AA28" s="11"/>
      <c r="AB28" s="11"/>
      <c r="AC28" s="11"/>
    </row>
    <row r="29" spans="25:29">
      <c r="Y29" s="13"/>
      <c r="Z29" s="13"/>
      <c r="AA29" s="11"/>
      <c r="AB29" s="11"/>
      <c r="AC29" s="11"/>
    </row>
    <row r="30" spans="25:29">
      <c r="Y30" s="13"/>
      <c r="Z30" s="13"/>
      <c r="AA30" s="11"/>
      <c r="AB30" s="11"/>
      <c r="AC30" s="11"/>
    </row>
    <row r="31" spans="25:29" ht="21">
      <c r="Y31" s="54"/>
      <c r="Z31" s="54"/>
      <c r="AA31" s="11"/>
      <c r="AB31" s="11"/>
      <c r="AC31" s="11"/>
    </row>
    <row r="33" spans="25:26" ht="15.6">
      <c r="Y33" s="1"/>
      <c r="Z33" s="5"/>
    </row>
    <row r="128" spans="25:31">
      <c r="Y128" s="1"/>
      <c r="Z128" s="1"/>
      <c r="AA128" s="1"/>
      <c r="AB128" s="1"/>
      <c r="AD128" s="13"/>
      <c r="AE128" s="13"/>
    </row>
    <row r="129" spans="25:31">
      <c r="Y129" s="1"/>
      <c r="Z129" s="1"/>
      <c r="AA129" s="1"/>
      <c r="AB129" s="1"/>
      <c r="AD129" s="13"/>
      <c r="AE129" s="13"/>
    </row>
    <row r="130" spans="25:31">
      <c r="Y130" s="1"/>
      <c r="Z130" s="1"/>
      <c r="AA130" s="1"/>
      <c r="AB130" s="1"/>
      <c r="AD130" s="13"/>
      <c r="AE130" s="13"/>
    </row>
    <row r="131" spans="25:31">
      <c r="Y131" s="1"/>
      <c r="Z131" s="1"/>
      <c r="AA131" s="1"/>
      <c r="AB131" s="1"/>
      <c r="AD131" s="13"/>
      <c r="AE131" s="13"/>
    </row>
    <row r="132" spans="25:31">
      <c r="Y132" s="1"/>
      <c r="Z132" s="1"/>
      <c r="AA132" s="1"/>
      <c r="AB132" s="1"/>
      <c r="AD132" s="13"/>
      <c r="AE132" s="13"/>
    </row>
    <row r="133" spans="25:31">
      <c r="Y133" s="1"/>
      <c r="Z133" s="1"/>
      <c r="AA133" s="1"/>
      <c r="AB133" s="1"/>
      <c r="AD133" s="13"/>
      <c r="AE133" s="13"/>
    </row>
    <row r="134" spans="25:31">
      <c r="Y134" s="1"/>
      <c r="Z134" s="1"/>
      <c r="AA134" s="1"/>
      <c r="AB134" s="1"/>
      <c r="AD134" s="13"/>
      <c r="AE134" s="13"/>
    </row>
    <row r="135" spans="25:31">
      <c r="Y135" s="1"/>
      <c r="Z135" s="1"/>
      <c r="AA135" s="1"/>
      <c r="AB135" s="1"/>
      <c r="AD135" s="13"/>
      <c r="AE135" s="13"/>
    </row>
    <row r="136" spans="25:31">
      <c r="Y136" s="1"/>
      <c r="Z136" s="1"/>
      <c r="AA136" s="1"/>
      <c r="AB136" s="1"/>
      <c r="AD136" s="13"/>
      <c r="AE136" s="13"/>
    </row>
    <row r="137" spans="25:31">
      <c r="Y137" s="1"/>
      <c r="Z137" s="1"/>
      <c r="AA137" s="1"/>
      <c r="AB137" s="1"/>
      <c r="AD137" s="13"/>
      <c r="AE137" s="13"/>
    </row>
    <row r="138" spans="25:31">
      <c r="Y138" s="1"/>
      <c r="Z138" s="1"/>
      <c r="AA138" s="1"/>
      <c r="AB138" s="1"/>
      <c r="AD138" s="13"/>
      <c r="AE138" s="13"/>
    </row>
    <row r="139" spans="25:31">
      <c r="Y139" s="1"/>
      <c r="Z139" s="1"/>
      <c r="AA139" s="1"/>
      <c r="AB139" s="1"/>
      <c r="AD139" s="13"/>
      <c r="AE139" s="13"/>
    </row>
    <row r="140" spans="25:31">
      <c r="Y140" s="1"/>
      <c r="Z140" s="1"/>
      <c r="AA140" s="1"/>
      <c r="AB140" s="1"/>
      <c r="AD140" s="13"/>
      <c r="AE140" s="13"/>
    </row>
    <row r="141" spans="25:31">
      <c r="Y141" s="1"/>
      <c r="Z141" s="1"/>
      <c r="AA141" s="1"/>
      <c r="AB141" s="1"/>
      <c r="AD141" s="13"/>
      <c r="AE141" s="13"/>
    </row>
    <row r="142" spans="25:31">
      <c r="Y142" s="1"/>
      <c r="Z142" s="1"/>
      <c r="AA142" s="1"/>
      <c r="AB142" s="1"/>
      <c r="AD142" s="13"/>
      <c r="AE142" s="13"/>
    </row>
    <row r="143" spans="25:31">
      <c r="Y143" s="1"/>
      <c r="Z143" s="1"/>
      <c r="AA143" s="1"/>
      <c r="AB143" s="1"/>
      <c r="AD143" s="13"/>
      <c r="AE143" s="13"/>
    </row>
    <row r="144" spans="25:31">
      <c r="Y144" s="1"/>
      <c r="Z144" s="1"/>
      <c r="AA144" s="1"/>
      <c r="AB144" s="1"/>
      <c r="AD144" s="13"/>
      <c r="AE144" s="13"/>
    </row>
    <row r="145" spans="25:31">
      <c r="Y145" s="1"/>
      <c r="Z145" s="1"/>
      <c r="AA145" s="1"/>
      <c r="AB145" s="1"/>
      <c r="AD145" s="13"/>
      <c r="AE145" s="13"/>
    </row>
    <row r="146" spans="25:31">
      <c r="Y146" s="1"/>
      <c r="Z146" s="1"/>
      <c r="AA146" s="1"/>
      <c r="AB146" s="1"/>
      <c r="AD146" s="13"/>
      <c r="AE146" s="13"/>
    </row>
    <row r="147" spans="25:31">
      <c r="Y147" s="1"/>
      <c r="Z147" s="1"/>
      <c r="AA147" s="1"/>
      <c r="AB147" s="1"/>
      <c r="AD147" s="13"/>
      <c r="AE147" s="13"/>
    </row>
    <row r="148" spans="25:31">
      <c r="AD148" s="13"/>
      <c r="AE148" s="13"/>
    </row>
    <row r="149" spans="25:31">
      <c r="AD149" s="13"/>
      <c r="AE149" s="13"/>
    </row>
    <row r="150" spans="25:31">
      <c r="Y150" s="1"/>
      <c r="Z150" s="1"/>
      <c r="AA150" s="1"/>
      <c r="AB150" s="1"/>
      <c r="AD150" s="13"/>
      <c r="AE150" s="13"/>
    </row>
    <row r="151" spans="25:31">
      <c r="Y151" s="1"/>
      <c r="Z151" s="1"/>
      <c r="AA151" s="1"/>
      <c r="AB151" s="1"/>
      <c r="AD151" s="13"/>
      <c r="AE151" s="13"/>
    </row>
    <row r="152" spans="25:31">
      <c r="Y152" s="1"/>
      <c r="Z152" s="1"/>
      <c r="AA152" s="1"/>
      <c r="AB152" s="1"/>
      <c r="AD152" s="13"/>
      <c r="AE152" s="13"/>
    </row>
    <row r="153" spans="25:31">
      <c r="Y153" s="1"/>
      <c r="Z153" s="1"/>
      <c r="AA153" s="1"/>
      <c r="AB153" s="1"/>
    </row>
    <row r="154" spans="25:31">
      <c r="Y154" s="1"/>
      <c r="Z154" s="1"/>
      <c r="AA154" s="1"/>
      <c r="AB154" s="1"/>
    </row>
    <row r="155" spans="25:31">
      <c r="Y155" s="1"/>
      <c r="Z155" s="1"/>
      <c r="AA155" s="1"/>
      <c r="AB155" s="1"/>
    </row>
    <row r="156" spans="25:31">
      <c r="Y156" s="1"/>
      <c r="Z156" s="1"/>
      <c r="AA156" s="1"/>
      <c r="AB156" s="1"/>
    </row>
    <row r="157" spans="25:31">
      <c r="Y157" s="1"/>
      <c r="Z157" s="1"/>
      <c r="AA157" s="1"/>
      <c r="AB157" s="1"/>
    </row>
    <row r="158" spans="25:31">
      <c r="Y158" s="1"/>
      <c r="Z158" s="1"/>
      <c r="AA158" s="1"/>
      <c r="AB158" s="1"/>
    </row>
    <row r="159" spans="25:31">
      <c r="Y159" s="1"/>
      <c r="Z159" s="1"/>
      <c r="AA159" s="1"/>
      <c r="AB159" s="1"/>
    </row>
    <row r="160" spans="25:31">
      <c r="Y160" s="1"/>
      <c r="Z160" s="1"/>
      <c r="AA160" s="1"/>
      <c r="AB160" s="1"/>
    </row>
    <row r="161" spans="25:29">
      <c r="Y161" s="1"/>
      <c r="Z161" s="1"/>
      <c r="AA161" s="1"/>
      <c r="AB161" s="1"/>
    </row>
    <row r="162" spans="25:29">
      <c r="Y162" s="1"/>
      <c r="Z162" s="1"/>
      <c r="AA162" s="1"/>
      <c r="AB162" s="1"/>
    </row>
    <row r="163" spans="25:29">
      <c r="Y163" s="1"/>
      <c r="Z163" s="1"/>
      <c r="AA163" s="1"/>
      <c r="AB163" s="1"/>
    </row>
    <row r="164" spans="25:29">
      <c r="Y164" s="1"/>
      <c r="Z164" s="1"/>
      <c r="AA164" s="1"/>
      <c r="AB164" s="1"/>
    </row>
    <row r="165" spans="25:29">
      <c r="Y165" s="1"/>
      <c r="Z165" s="1"/>
      <c r="AA165" s="1"/>
      <c r="AB165" s="1"/>
    </row>
    <row r="166" spans="25:29">
      <c r="Y166" s="1"/>
      <c r="Z166" s="1"/>
      <c r="AA166" s="1"/>
      <c r="AB166" s="1"/>
    </row>
    <row r="167" spans="25:29">
      <c r="Y167" s="1"/>
      <c r="Z167" s="1"/>
      <c r="AA167" s="1"/>
      <c r="AB167" s="1"/>
    </row>
    <row r="168" spans="25:29">
      <c r="Y168" s="1"/>
      <c r="Z168" s="1"/>
      <c r="AA168" s="1"/>
      <c r="AB168" s="1"/>
    </row>
    <row r="169" spans="25:29">
      <c r="Y169" s="1"/>
      <c r="Z169" s="1"/>
      <c r="AA169" s="1"/>
      <c r="AB169" s="1"/>
    </row>
    <row r="170" spans="25:29">
      <c r="Y170" s="1"/>
      <c r="Z170" s="1"/>
      <c r="AA170" s="1"/>
      <c r="AB170" s="1"/>
    </row>
    <row r="171" spans="25:29">
      <c r="Y171" s="1"/>
      <c r="Z171" s="1"/>
      <c r="AA171" s="1"/>
      <c r="AB171" s="1"/>
    </row>
    <row r="172" spans="25:29">
      <c r="Y172" s="1"/>
      <c r="Z172" s="1"/>
      <c r="AA172" s="1"/>
      <c r="AB172" s="1"/>
    </row>
    <row r="173" spans="25:29">
      <c r="Y173" s="1"/>
      <c r="Z173" s="1"/>
      <c r="AA173" s="1"/>
      <c r="AB173" s="1"/>
    </row>
    <row r="174" spans="25:29">
      <c r="Y174" s="1"/>
      <c r="Z174" s="1"/>
      <c r="AA174" s="1"/>
      <c r="AB174" s="1"/>
    </row>
    <row r="175" spans="25:29">
      <c r="Y175" s="1"/>
      <c r="Z175" s="1"/>
      <c r="AA175" s="1"/>
      <c r="AB175" s="1"/>
      <c r="AC175" s="14"/>
    </row>
    <row r="176" spans="25:29">
      <c r="Y176" s="1"/>
      <c r="Z176" s="1"/>
      <c r="AA176" s="1"/>
      <c r="AB176" s="1"/>
      <c r="AC176" s="14"/>
    </row>
    <row r="177" spans="25:29">
      <c r="Y177" s="1"/>
      <c r="Z177" s="1"/>
      <c r="AA177" s="1"/>
      <c r="AB177" s="1"/>
      <c r="AC177" s="14"/>
    </row>
    <row r="178" spans="25:29">
      <c r="Y178" s="1"/>
      <c r="Z178" s="1"/>
      <c r="AA178" s="1"/>
      <c r="AB178" s="1"/>
      <c r="AC178" s="14"/>
    </row>
    <row r="179" spans="25:29">
      <c r="Y179" s="1"/>
      <c r="Z179" s="1"/>
      <c r="AA179" s="1"/>
      <c r="AB179" s="1"/>
      <c r="AC179" s="14"/>
    </row>
    <row r="180" spans="25:29">
      <c r="Y180" s="1"/>
      <c r="Z180" s="1"/>
      <c r="AA180" s="1"/>
      <c r="AB180" s="1"/>
      <c r="AC180" s="14"/>
    </row>
    <row r="181" spans="25:29">
      <c r="Y181" s="1"/>
      <c r="Z181" s="1"/>
      <c r="AA181" s="1"/>
      <c r="AB181" s="1"/>
      <c r="AC181" s="14"/>
    </row>
    <row r="182" spans="25:29">
      <c r="Y182" s="1"/>
      <c r="Z182" s="1"/>
      <c r="AA182" s="1"/>
      <c r="AB182" s="1"/>
      <c r="AC182" s="14"/>
    </row>
    <row r="183" spans="25:29">
      <c r="Y183" s="1"/>
      <c r="Z183" s="1"/>
      <c r="AA183" s="1"/>
      <c r="AB183" s="1"/>
      <c r="AC183" s="14"/>
    </row>
    <row r="184" spans="25:29">
      <c r="Y184" s="1"/>
      <c r="Z184" s="1"/>
      <c r="AA184" s="1"/>
      <c r="AB184" s="1"/>
      <c r="AC184" s="14"/>
    </row>
    <row r="185" spans="25:29">
      <c r="Y185" s="1"/>
      <c r="Z185" s="1"/>
      <c r="AA185" s="1"/>
      <c r="AB185" s="1"/>
      <c r="AC185" s="14"/>
    </row>
    <row r="186" spans="25:29">
      <c r="Y186" s="1"/>
      <c r="Z186" s="1"/>
      <c r="AA186" s="1"/>
      <c r="AB186" s="1"/>
      <c r="AC186" s="14"/>
    </row>
    <row r="187" spans="25:29">
      <c r="Y187" s="1"/>
      <c r="Z187" s="1"/>
      <c r="AA187" s="1"/>
      <c r="AB187" s="1"/>
      <c r="AC187" s="14"/>
    </row>
    <row r="188" spans="25:29">
      <c r="Y188" s="1"/>
      <c r="Z188" s="1"/>
      <c r="AA188" s="1"/>
      <c r="AB188" s="1"/>
      <c r="AC188" s="14"/>
    </row>
    <row r="189" spans="25:29">
      <c r="Y189" s="1"/>
      <c r="Z189" s="1"/>
      <c r="AA189" s="1"/>
      <c r="AB189" s="1"/>
      <c r="AC189" s="14"/>
    </row>
    <row r="190" spans="25:29">
      <c r="Y190" s="1"/>
      <c r="Z190" s="1"/>
      <c r="AA190" s="1"/>
      <c r="AB190" s="1"/>
      <c r="AC190" s="14"/>
    </row>
    <row r="191" spans="25:29">
      <c r="Y191" s="1"/>
      <c r="Z191" s="1"/>
      <c r="AA191" s="1"/>
      <c r="AB191" s="1"/>
      <c r="AC191" s="14"/>
    </row>
    <row r="192" spans="25:29">
      <c r="Y192" s="1"/>
      <c r="Z192" s="1"/>
      <c r="AA192" s="1"/>
      <c r="AB192" s="1"/>
      <c r="AC192" s="14"/>
    </row>
    <row r="193" spans="25:29">
      <c r="Y193" s="1"/>
      <c r="Z193" s="1"/>
      <c r="AA193" s="1"/>
      <c r="AB193" s="1"/>
      <c r="AC193" s="14"/>
    </row>
    <row r="194" spans="25:29">
      <c r="Y194" s="1"/>
      <c r="Z194" s="1"/>
      <c r="AA194" s="1"/>
      <c r="AB194" s="1"/>
      <c r="AC194" s="14"/>
    </row>
    <row r="195" spans="25:29">
      <c r="Y195" s="1"/>
      <c r="Z195" s="1"/>
      <c r="AA195" s="1"/>
      <c r="AB195" s="1"/>
      <c r="AC195" s="14"/>
    </row>
    <row r="196" spans="25:29">
      <c r="Y196" s="1"/>
      <c r="Z196" s="1"/>
      <c r="AA196" s="1"/>
      <c r="AB196" s="1"/>
      <c r="AC196" s="14"/>
    </row>
    <row r="197" spans="25:29">
      <c r="Y197" s="1"/>
      <c r="Z197" s="1"/>
      <c r="AA197" s="1"/>
      <c r="AB197" s="1"/>
      <c r="AC197" s="14"/>
    </row>
    <row r="198" spans="25:29">
      <c r="Y198" s="1"/>
      <c r="Z198" s="1"/>
      <c r="AA198" s="1"/>
      <c r="AB198" s="1"/>
      <c r="AC198" s="14"/>
    </row>
    <row r="199" spans="25:29">
      <c r="Y199" s="1"/>
      <c r="Z199" s="1"/>
      <c r="AA199" s="1"/>
      <c r="AB199" s="1"/>
      <c r="AC199" s="14"/>
    </row>
    <row r="200" spans="25:29">
      <c r="Y200" s="1"/>
      <c r="Z200" s="1"/>
      <c r="AA200" s="1"/>
      <c r="AB200" s="1"/>
      <c r="AC200" s="14"/>
    </row>
    <row r="201" spans="25:29">
      <c r="Y201" s="1"/>
      <c r="Z201" s="1"/>
      <c r="AA201" s="1"/>
      <c r="AB201" s="1"/>
      <c r="AC201" s="14"/>
    </row>
    <row r="202" spans="25:29">
      <c r="Y202" s="1"/>
      <c r="Z202" s="1"/>
      <c r="AA202" s="1"/>
      <c r="AB202" s="1"/>
      <c r="AC202" s="14"/>
    </row>
    <row r="203" spans="25:29">
      <c r="Y203" s="1"/>
      <c r="Z203" s="1"/>
      <c r="AA203" s="1"/>
      <c r="AB203" s="1"/>
      <c r="AC203" s="14"/>
    </row>
    <row r="204" spans="25:29">
      <c r="Y204" s="1"/>
      <c r="Z204" s="1"/>
      <c r="AA204" s="1"/>
      <c r="AB204" s="1"/>
      <c r="AC204" s="14"/>
    </row>
    <row r="205" spans="25:29">
      <c r="Y205" s="1"/>
      <c r="Z205" s="1"/>
      <c r="AA205" s="1"/>
      <c r="AB205" s="1"/>
      <c r="AC205" s="14"/>
    </row>
    <row r="206" spans="25:29">
      <c r="Y206" s="1"/>
      <c r="Z206" s="1"/>
      <c r="AA206" s="1"/>
      <c r="AB206" s="1"/>
      <c r="AC206" s="14"/>
    </row>
    <row r="207" spans="25:29">
      <c r="Y207" s="1"/>
      <c r="Z207" s="1"/>
      <c r="AA207" s="1"/>
      <c r="AB207" s="1"/>
      <c r="AC207" s="14"/>
    </row>
    <row r="208" spans="25:29">
      <c r="Y208" s="1"/>
      <c r="Z208" s="1"/>
      <c r="AA208" s="1"/>
      <c r="AB208" s="1"/>
      <c r="AC208" s="14"/>
    </row>
    <row r="209" spans="25:29">
      <c r="Y209" s="1"/>
      <c r="Z209" s="1"/>
      <c r="AA209" s="1"/>
      <c r="AB209" s="1"/>
      <c r="AC209" s="14"/>
    </row>
    <row r="210" spans="25:29">
      <c r="Y210" s="1"/>
      <c r="Z210" s="1"/>
      <c r="AA210" s="1"/>
      <c r="AB210" s="1"/>
      <c r="AC210" s="14"/>
    </row>
    <row r="211" spans="25:29">
      <c r="Y211" s="14"/>
      <c r="Z211" s="14"/>
      <c r="AA211" s="14"/>
      <c r="AB211" s="14"/>
      <c r="AC211" s="14"/>
    </row>
    <row r="212" spans="25:29">
      <c r="Y212" s="14"/>
      <c r="Z212" s="14"/>
      <c r="AA212" s="14"/>
      <c r="AB212" s="14"/>
      <c r="AC212" s="14"/>
    </row>
    <row r="213" spans="25:29">
      <c r="Y213" s="14"/>
      <c r="Z213" s="14"/>
      <c r="AA213" s="14"/>
      <c r="AB213" s="14"/>
      <c r="AC213" s="14"/>
    </row>
    <row r="214" spans="25:29">
      <c r="Y214" s="14"/>
      <c r="Z214" s="14"/>
      <c r="AA214" s="14"/>
      <c r="AB214" s="14"/>
      <c r="AC214" s="14"/>
    </row>
    <row r="215" spans="25:29">
      <c r="Y215" s="14"/>
      <c r="Z215" s="14"/>
      <c r="AA215" s="14"/>
      <c r="AB215" s="14"/>
      <c r="AC215" s="14"/>
    </row>
    <row r="216" spans="25:29">
      <c r="Y216" s="14"/>
      <c r="Z216" s="14"/>
      <c r="AA216" s="14"/>
      <c r="AB216" s="14"/>
      <c r="AC216" s="14"/>
    </row>
    <row r="217" spans="25:29">
      <c r="Y217" s="14"/>
      <c r="Z217" s="14"/>
      <c r="AA217" s="14"/>
      <c r="AB217" s="14"/>
      <c r="AC217" s="14"/>
    </row>
    <row r="218" spans="25:29">
      <c r="Y218" s="14"/>
      <c r="Z218" s="14"/>
      <c r="AA218" s="14"/>
      <c r="AB218" s="14"/>
      <c r="AC218" s="14"/>
    </row>
    <row r="219" spans="25:29">
      <c r="Y219" s="14"/>
      <c r="Z219" s="14"/>
      <c r="AA219" s="14"/>
      <c r="AB219" s="14"/>
      <c r="AC219" s="14"/>
    </row>
    <row r="220" spans="25:29">
      <c r="Y220" s="14"/>
      <c r="Z220" s="14"/>
      <c r="AA220" s="14"/>
      <c r="AB220" s="14"/>
      <c r="AC220" s="14"/>
    </row>
    <row r="221" spans="25:29">
      <c r="Y221" s="14"/>
      <c r="Z221" s="14"/>
      <c r="AA221" s="14"/>
      <c r="AB221" s="14"/>
      <c r="AC221" s="14"/>
    </row>
    <row r="222" spans="25:29">
      <c r="Y222" s="14"/>
      <c r="Z222" s="14"/>
      <c r="AA222" s="14"/>
      <c r="AB222" s="14"/>
      <c r="AC222" s="14"/>
    </row>
    <row r="223" spans="25:29">
      <c r="Y223" s="14"/>
      <c r="Z223" s="14"/>
      <c r="AA223" s="14"/>
      <c r="AB223" s="14"/>
      <c r="AC223" s="14"/>
    </row>
    <row r="224" spans="25:29">
      <c r="Y224" s="14"/>
      <c r="Z224" s="14"/>
      <c r="AA224" s="14"/>
      <c r="AB224" s="14"/>
      <c r="AC224" s="14"/>
    </row>
    <row r="225" spans="25:29">
      <c r="Y225" s="14"/>
      <c r="Z225" s="14"/>
      <c r="AA225" s="14"/>
      <c r="AB225" s="14"/>
      <c r="AC225" s="14"/>
    </row>
    <row r="226" spans="25:29">
      <c r="Y226" s="14"/>
      <c r="Z226" s="14"/>
      <c r="AA226" s="14"/>
      <c r="AB226" s="14"/>
      <c r="AC226" s="14"/>
    </row>
    <row r="227" spans="25:29">
      <c r="Y227" s="14"/>
      <c r="Z227" s="14"/>
      <c r="AA227" s="14"/>
      <c r="AB227" s="14"/>
      <c r="AC227" s="14"/>
    </row>
    <row r="228" spans="25:29">
      <c r="Y228" s="14"/>
      <c r="Z228" s="14"/>
      <c r="AA228" s="14"/>
      <c r="AB228" s="14"/>
      <c r="AC228" s="14"/>
    </row>
    <row r="229" spans="25:29">
      <c r="Y229" s="14"/>
      <c r="Z229" s="14"/>
      <c r="AA229" s="14"/>
      <c r="AB229" s="14"/>
      <c r="AC229" s="14"/>
    </row>
    <row r="230" spans="25:29">
      <c r="Y230" s="14"/>
      <c r="Z230" s="14"/>
      <c r="AA230" s="14"/>
      <c r="AB230" s="14"/>
      <c r="AC230" s="14"/>
    </row>
    <row r="231" spans="25:29">
      <c r="Y231" s="14"/>
      <c r="Z231" s="14"/>
      <c r="AA231" s="14"/>
      <c r="AB231" s="14"/>
      <c r="AC231" s="14"/>
    </row>
    <row r="232" spans="25:29">
      <c r="Y232" s="14"/>
      <c r="Z232" s="14"/>
      <c r="AA232" s="14"/>
      <c r="AB232" s="14"/>
      <c r="AC232" s="14"/>
    </row>
    <row r="233" spans="25:29">
      <c r="Y233" s="14"/>
      <c r="Z233" s="14"/>
      <c r="AA233" s="14"/>
      <c r="AB233" s="14"/>
      <c r="AC233" s="14"/>
    </row>
    <row r="234" spans="25:29">
      <c r="Y234" s="14"/>
      <c r="Z234" s="14"/>
      <c r="AA234" s="14"/>
      <c r="AB234" s="14"/>
      <c r="AC234" s="14"/>
    </row>
    <row r="235" spans="25:29">
      <c r="Y235" s="14"/>
      <c r="Z235" s="14"/>
      <c r="AA235" s="14"/>
      <c r="AB235" s="14"/>
      <c r="AC235" s="14"/>
    </row>
    <row r="236" spans="25:29">
      <c r="Y236" s="14"/>
      <c r="Z236" s="14"/>
      <c r="AA236" s="14"/>
      <c r="AB236" s="14"/>
      <c r="AC236" s="14"/>
    </row>
    <row r="237" spans="25:29">
      <c r="Y237" s="14"/>
      <c r="Z237" s="14"/>
      <c r="AA237" s="14"/>
      <c r="AB237" s="14"/>
      <c r="AC237" s="14"/>
    </row>
    <row r="238" spans="25:29">
      <c r="Y238" s="14"/>
      <c r="Z238" s="14"/>
      <c r="AA238" s="14"/>
      <c r="AB238" s="14"/>
      <c r="AC238" s="14"/>
    </row>
    <row r="239" spans="25:29">
      <c r="Y239" s="14"/>
      <c r="Z239" s="14"/>
      <c r="AA239" s="14"/>
      <c r="AB239" s="14"/>
      <c r="AC239" s="14"/>
    </row>
    <row r="240" spans="25:29">
      <c r="Y240" s="14"/>
      <c r="Z240" s="14"/>
      <c r="AA240" s="14"/>
      <c r="AB240" s="14"/>
      <c r="AC240" s="14"/>
    </row>
    <row r="241" spans="25:29">
      <c r="Y241" s="14"/>
      <c r="Z241" s="14"/>
      <c r="AA241" s="14"/>
      <c r="AB241" s="14"/>
      <c r="AC241" s="14"/>
    </row>
    <row r="242" spans="25:29">
      <c r="Y242" s="14"/>
      <c r="Z242" s="14"/>
      <c r="AA242" s="14"/>
      <c r="AB242" s="14"/>
      <c r="AC242" s="14"/>
    </row>
    <row r="243" spans="25:29">
      <c r="Y243" s="14"/>
      <c r="Z243" s="14"/>
      <c r="AA243" s="14"/>
      <c r="AB243" s="14"/>
      <c r="AC243" s="14"/>
    </row>
    <row r="244" spans="25:29">
      <c r="Y244" s="14"/>
      <c r="Z244" s="14"/>
      <c r="AA244" s="14"/>
      <c r="AB244" s="14"/>
      <c r="AC244" s="14"/>
    </row>
    <row r="245" spans="25:29">
      <c r="Y245" s="14"/>
      <c r="Z245" s="14"/>
      <c r="AA245" s="14"/>
      <c r="AB245" s="14"/>
      <c r="AC245" s="14"/>
    </row>
    <row r="246" spans="25:29">
      <c r="Y246" s="14"/>
      <c r="Z246" s="14"/>
      <c r="AA246" s="14"/>
      <c r="AB246" s="14"/>
      <c r="AC246" s="14"/>
    </row>
    <row r="247" spans="25:29">
      <c r="Y247" s="14"/>
      <c r="Z247" s="14"/>
      <c r="AA247" s="14"/>
      <c r="AB247" s="14"/>
      <c r="AC247" s="14"/>
    </row>
    <row r="248" spans="25:29">
      <c r="Y248" s="14"/>
      <c r="Z248" s="14"/>
      <c r="AA248" s="14"/>
      <c r="AB248" s="14"/>
      <c r="AC248" s="14"/>
    </row>
    <row r="249" spans="25:29">
      <c r="Y249" s="14"/>
      <c r="Z249" s="14"/>
      <c r="AA249" s="14"/>
      <c r="AB249" s="14"/>
      <c r="AC249" s="14"/>
    </row>
    <row r="250" spans="25:29">
      <c r="Y250" s="14"/>
      <c r="Z250" s="14"/>
      <c r="AA250" s="14"/>
      <c r="AB250" s="14"/>
      <c r="AC250" s="14"/>
    </row>
    <row r="251" spans="25:29">
      <c r="Y251" s="14"/>
      <c r="Z251" s="14"/>
      <c r="AA251" s="14"/>
      <c r="AB251" s="14"/>
      <c r="AC251" s="14"/>
    </row>
    <row r="252" spans="25:29">
      <c r="Y252" s="14"/>
      <c r="Z252" s="14"/>
      <c r="AA252" s="14"/>
      <c r="AB252" s="14"/>
      <c r="AC252" s="14"/>
    </row>
    <row r="253" spans="25:29">
      <c r="Y253" s="14"/>
      <c r="Z253" s="14"/>
      <c r="AA253" s="14"/>
      <c r="AB253" s="14"/>
      <c r="AC253" s="14"/>
    </row>
    <row r="254" spans="25:29">
      <c r="Y254" s="14"/>
      <c r="Z254" s="14"/>
      <c r="AA254" s="14"/>
      <c r="AB254" s="14"/>
      <c r="AC254" s="14"/>
    </row>
    <row r="255" spans="25:29">
      <c r="Y255" s="14"/>
      <c r="Z255" s="14"/>
      <c r="AA255" s="14"/>
      <c r="AB255" s="14"/>
      <c r="AC255" s="14"/>
    </row>
    <row r="256" spans="25:29">
      <c r="Y256" s="14"/>
      <c r="Z256" s="14"/>
      <c r="AA256" s="14"/>
      <c r="AB256" s="14"/>
      <c r="AC256" s="14"/>
    </row>
    <row r="257" spans="25:29">
      <c r="Y257" s="14"/>
      <c r="Z257" s="14"/>
      <c r="AA257" s="14"/>
      <c r="AB257" s="14"/>
      <c r="AC257" s="14"/>
    </row>
    <row r="258" spans="25:29">
      <c r="Y258" s="14"/>
      <c r="Z258" s="14"/>
      <c r="AA258" s="14"/>
      <c r="AB258" s="14"/>
      <c r="AC258" s="14"/>
    </row>
    <row r="259" spans="25:29">
      <c r="Y259" s="14"/>
      <c r="Z259" s="14"/>
      <c r="AA259" s="14"/>
      <c r="AB259" s="14"/>
      <c r="AC259" s="14"/>
    </row>
    <row r="260" spans="25:29">
      <c r="Y260" s="14"/>
      <c r="Z260" s="14"/>
      <c r="AA260" s="14"/>
      <c r="AB260" s="14"/>
      <c r="AC260" s="14"/>
    </row>
    <row r="261" spans="25:29">
      <c r="Y261" s="14"/>
      <c r="Z261" s="14"/>
      <c r="AA261" s="14"/>
      <c r="AB261" s="14"/>
      <c r="AC261" s="14"/>
    </row>
    <row r="262" spans="25:29">
      <c r="Y262" s="14"/>
      <c r="Z262" s="14"/>
      <c r="AA262" s="14"/>
      <c r="AB262" s="14"/>
      <c r="AC262" s="14"/>
    </row>
    <row r="263" spans="25:29">
      <c r="Y263" s="14"/>
      <c r="Z263" s="14"/>
      <c r="AA263" s="14"/>
      <c r="AB263" s="14"/>
      <c r="AC263" s="14"/>
    </row>
    <row r="264" spans="25:29">
      <c r="Y264" s="14"/>
      <c r="Z264" s="14"/>
      <c r="AA264" s="14"/>
      <c r="AB264" s="14"/>
      <c r="AC264" s="14"/>
    </row>
    <row r="265" spans="25:29">
      <c r="Y265" s="14"/>
      <c r="Z265" s="14"/>
      <c r="AA265" s="14"/>
      <c r="AB265" s="14"/>
      <c r="AC265" s="14"/>
    </row>
    <row r="266" spans="25:29">
      <c r="Y266" s="14"/>
      <c r="Z266" s="14"/>
      <c r="AA266" s="14"/>
      <c r="AB266" s="14"/>
      <c r="AC266" s="14"/>
    </row>
    <row r="267" spans="25:29">
      <c r="Y267" s="14"/>
      <c r="Z267" s="14"/>
      <c r="AA267" s="14"/>
      <c r="AB267" s="14"/>
      <c r="AC267" s="14"/>
    </row>
    <row r="268" spans="25:29">
      <c r="Y268" s="14"/>
      <c r="Z268" s="14"/>
      <c r="AA268" s="14"/>
      <c r="AB268" s="14"/>
      <c r="AC268" s="14"/>
    </row>
    <row r="269" spans="25:29">
      <c r="Y269" s="14"/>
      <c r="Z269" s="14"/>
      <c r="AA269" s="14"/>
      <c r="AB269" s="14"/>
      <c r="AC269" s="14"/>
    </row>
    <row r="270" spans="25:29">
      <c r="Y270" s="14"/>
      <c r="Z270" s="14"/>
      <c r="AA270" s="14"/>
      <c r="AB270" s="14"/>
      <c r="AC270" s="14"/>
    </row>
    <row r="271" spans="25:29">
      <c r="Y271" s="14"/>
      <c r="Z271" s="14"/>
      <c r="AA271" s="14"/>
      <c r="AB271" s="14"/>
      <c r="AC271" s="14"/>
    </row>
    <row r="272" spans="25:29">
      <c r="Y272" s="14"/>
      <c r="Z272" s="14"/>
      <c r="AA272" s="14"/>
      <c r="AB272" s="14"/>
      <c r="AC272" s="14"/>
    </row>
    <row r="273" spans="25:29">
      <c r="Y273" s="14"/>
      <c r="Z273" s="14"/>
      <c r="AA273" s="14"/>
      <c r="AB273" s="14"/>
      <c r="AC273" s="14"/>
    </row>
    <row r="274" spans="25:29">
      <c r="Y274" s="14"/>
      <c r="Z274" s="14"/>
      <c r="AA274" s="14"/>
      <c r="AB274" s="14"/>
      <c r="AC274" s="14"/>
    </row>
    <row r="275" spans="25:29">
      <c r="Y275" s="14"/>
      <c r="Z275" s="14"/>
      <c r="AA275" s="14"/>
      <c r="AB275" s="14"/>
      <c r="AC275" s="14"/>
    </row>
    <row r="276" spans="25:29">
      <c r="Y276" s="14"/>
      <c r="Z276" s="14"/>
      <c r="AA276" s="14"/>
      <c r="AB276" s="14"/>
      <c r="AC276" s="14"/>
    </row>
    <row r="277" spans="25:29">
      <c r="Y277" s="14"/>
      <c r="Z277" s="14"/>
      <c r="AA277" s="14"/>
      <c r="AB277" s="14"/>
      <c r="AC277" s="14"/>
    </row>
    <row r="278" spans="25:29">
      <c r="Y278" s="14"/>
      <c r="Z278" s="14"/>
      <c r="AA278" s="14"/>
      <c r="AB278" s="14"/>
      <c r="AC278" s="14"/>
    </row>
    <row r="279" spans="25:29">
      <c r="Y279" s="14"/>
      <c r="Z279" s="14"/>
      <c r="AA279" s="14"/>
      <c r="AB279" s="14"/>
      <c r="AC279" s="14"/>
    </row>
    <row r="280" spans="25:29">
      <c r="Y280" s="14"/>
      <c r="Z280" s="14"/>
      <c r="AA280" s="14"/>
      <c r="AB280" s="14"/>
      <c r="AC280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Y325"/>
  <sheetViews>
    <sheetView zoomScale="78" zoomScaleNormal="78" workbookViewId="0">
      <pane xSplit="12" ySplit="9" topLeftCell="M10" activePane="bottomRight" state="frozen"/>
      <selection pane="topRight" activeCell="N1" sqref="N1"/>
      <selection pane="bottomLeft" activeCell="A10" sqref="A10"/>
      <selection pane="bottomRight" activeCell="Y4" sqref="Y4:AA4"/>
    </sheetView>
  </sheetViews>
  <sheetFormatPr baseColWidth="10" defaultRowHeight="15"/>
  <cols>
    <col min="1" max="1" width="3.08984375" customWidth="1"/>
    <col min="2" max="2" width="5.08984375" customWidth="1"/>
    <col min="3" max="3" width="3.36328125" customWidth="1"/>
    <col min="4" max="4" width="4.36328125" customWidth="1"/>
    <col min="5" max="5" width="11.36328125" customWidth="1"/>
    <col min="6" max="6" width="7.08984375" customWidth="1"/>
    <col min="7" max="7" width="6.90625" customWidth="1"/>
    <col min="8" max="8" width="5.54296875" customWidth="1"/>
    <col min="9" max="9" width="1.81640625" customWidth="1"/>
    <col min="10" max="10" width="4.54296875" style="67" customWidth="1"/>
    <col min="11" max="11" width="4.90625" customWidth="1"/>
    <col min="12" max="12" width="5.6328125" style="67" customWidth="1"/>
    <col min="13" max="13" width="5.90625" customWidth="1"/>
    <col min="14" max="14" width="5.08984375" customWidth="1"/>
    <col min="15" max="15" width="6.1796875" customWidth="1"/>
    <col min="16" max="16" width="6" customWidth="1"/>
    <col min="17" max="17" width="5.08984375" style="11" customWidth="1"/>
    <col min="18" max="18" width="5.1796875" style="11" customWidth="1"/>
    <col min="19" max="19" width="5.36328125" style="11" customWidth="1"/>
    <col min="20" max="20" width="6" style="11" customWidth="1"/>
    <col min="21" max="21" width="5.90625" customWidth="1"/>
    <col min="22" max="23" width="5.1796875" style="11" customWidth="1"/>
    <col min="24" max="24" width="5.08984375" style="11" customWidth="1"/>
    <col min="25" max="25" width="6.453125" style="11" customWidth="1"/>
    <col min="26" max="26" width="7.54296875" style="11" customWidth="1"/>
    <col min="27" max="27" width="6.81640625" style="11" customWidth="1"/>
    <col min="28" max="28" width="5.453125" customWidth="1"/>
    <col min="29" max="29" width="7.36328125" customWidth="1"/>
    <col min="30" max="30" width="7.54296875" style="11" customWidth="1"/>
    <col min="31" max="31" width="6.36328125" style="67" customWidth="1"/>
    <col min="32" max="32" width="7.54296875" style="67" customWidth="1"/>
    <col min="33" max="33" width="9" customWidth="1"/>
    <col min="34" max="34" width="7.36328125" customWidth="1"/>
    <col min="35" max="35" width="6.90625" style="67" customWidth="1"/>
    <col min="36" max="36" width="7.1796875" customWidth="1"/>
    <col min="37" max="37" width="6.90625" customWidth="1"/>
    <col min="38" max="40" width="11.54296875" style="67"/>
    <col min="41" max="41" width="9.08984375" customWidth="1"/>
    <col min="47" max="47" width="14" customWidth="1"/>
    <col min="48" max="48" width="12.54296875" customWidth="1"/>
    <col min="49" max="49" width="10.90625" customWidth="1"/>
  </cols>
  <sheetData>
    <row r="1" spans="1:47">
      <c r="A1" s="43"/>
      <c r="B1" s="43"/>
      <c r="C1" s="43"/>
      <c r="D1" s="43"/>
      <c r="E1" s="43"/>
      <c r="F1" s="43"/>
      <c r="G1" s="43"/>
      <c r="H1" s="43"/>
      <c r="I1" s="43"/>
      <c r="J1" s="64"/>
      <c r="K1" s="43"/>
      <c r="L1" s="64"/>
      <c r="M1" s="43"/>
      <c r="N1" s="43"/>
      <c r="O1" s="43"/>
      <c r="P1" s="43"/>
      <c r="Q1" s="73"/>
      <c r="R1" s="73"/>
      <c r="S1" s="73"/>
      <c r="T1" s="73"/>
      <c r="U1" s="43"/>
      <c r="V1" s="73"/>
      <c r="W1" s="73"/>
      <c r="X1" s="73"/>
      <c r="Y1" s="73"/>
      <c r="Z1" s="73"/>
      <c r="AA1" s="73"/>
      <c r="AB1" s="43"/>
      <c r="AC1" s="43"/>
      <c r="AD1" s="73"/>
      <c r="AE1" s="64"/>
      <c r="AF1" s="64"/>
      <c r="AG1" s="43"/>
      <c r="AH1" s="4"/>
      <c r="AI1" s="4"/>
      <c r="AJ1" s="4"/>
      <c r="AK1" s="4"/>
      <c r="AL1" s="4"/>
      <c r="AM1"/>
      <c r="AN1"/>
    </row>
    <row r="2" spans="1:47" s="184" customFormat="1" ht="31.8">
      <c r="A2" s="152"/>
      <c r="B2" s="152"/>
      <c r="C2" s="152"/>
      <c r="D2" s="152"/>
      <c r="E2" s="152" t="s">
        <v>42</v>
      </c>
      <c r="F2" s="152"/>
      <c r="G2" s="152"/>
      <c r="H2" s="152"/>
      <c r="I2" s="152"/>
      <c r="J2" s="183"/>
      <c r="K2" s="152"/>
      <c r="L2" s="183"/>
      <c r="M2" s="152"/>
      <c r="N2" s="152"/>
      <c r="O2" s="152"/>
      <c r="P2" s="152" t="str">
        <f>+År!B2</f>
        <v>KVIGE</v>
      </c>
      <c r="Q2" s="185"/>
      <c r="R2" s="185"/>
      <c r="S2" s="185"/>
      <c r="T2" s="185"/>
      <c r="U2" s="152"/>
      <c r="V2" s="185"/>
      <c r="W2" s="185"/>
      <c r="X2" s="185"/>
      <c r="Y2" s="185"/>
      <c r="Z2" s="185"/>
      <c r="AA2" s="185"/>
      <c r="AB2" s="152"/>
      <c r="AC2" s="152"/>
      <c r="AD2" s="185"/>
      <c r="AE2" s="183"/>
      <c r="AF2" s="183"/>
      <c r="AG2" s="152"/>
      <c r="AH2" s="4"/>
      <c r="AI2" s="4"/>
      <c r="AJ2" s="4"/>
      <c r="AK2" s="4"/>
      <c r="AL2" s="4"/>
      <c r="AM2"/>
      <c r="AN2"/>
      <c r="AO2"/>
      <c r="AP2"/>
      <c r="AQ2"/>
      <c r="AR2"/>
      <c r="AS2"/>
    </row>
    <row r="3" spans="1:47">
      <c r="A3" s="43"/>
      <c r="B3" s="43"/>
      <c r="C3" s="43"/>
      <c r="D3" s="43"/>
      <c r="E3" s="43"/>
      <c r="F3" s="43"/>
      <c r="G3" s="43"/>
      <c r="H3" s="43"/>
      <c r="I3" s="43"/>
      <c r="J3" s="64"/>
      <c r="K3" s="43"/>
      <c r="L3" s="64"/>
      <c r="M3" s="43"/>
      <c r="N3" s="43"/>
      <c r="O3" s="43"/>
      <c r="P3" s="43"/>
      <c r="Q3" s="73"/>
      <c r="R3" s="73"/>
      <c r="S3" s="73"/>
      <c r="T3" s="73"/>
      <c r="U3" s="43"/>
      <c r="V3" s="73"/>
      <c r="W3" s="73"/>
      <c r="X3" s="73"/>
      <c r="Y3" s="73"/>
      <c r="Z3" s="73"/>
      <c r="AA3" s="73"/>
      <c r="AB3" s="43"/>
      <c r="AC3" s="43"/>
      <c r="AD3" s="73"/>
      <c r="AE3" s="64"/>
      <c r="AF3" s="64"/>
      <c r="AG3" s="43"/>
      <c r="AH3" s="4"/>
      <c r="AI3" s="4"/>
      <c r="AJ3" s="4"/>
      <c r="AK3" s="4"/>
      <c r="AL3" s="4"/>
      <c r="AM3"/>
      <c r="AN3"/>
    </row>
    <row r="4" spans="1:47" ht="30">
      <c r="A4" s="43"/>
      <c r="B4" s="43"/>
      <c r="C4" s="43"/>
      <c r="D4" s="43"/>
      <c r="E4" s="43"/>
      <c r="F4" s="49" t="s">
        <v>7</v>
      </c>
      <c r="G4" s="140">
        <f>+År!P2</f>
        <v>49</v>
      </c>
      <c r="H4" s="43"/>
      <c r="I4" s="43"/>
      <c r="J4" s="241"/>
      <c r="K4" s="145"/>
      <c r="L4" s="241"/>
      <c r="M4" s="145"/>
      <c r="N4" s="145"/>
      <c r="O4" s="145"/>
      <c r="P4" s="139"/>
      <c r="Q4" s="396"/>
      <c r="R4" s="229"/>
      <c r="S4" s="229"/>
      <c r="T4" s="229"/>
      <c r="U4" s="146" t="s">
        <v>416</v>
      </c>
      <c r="V4" s="229"/>
      <c r="W4" s="229"/>
      <c r="X4" s="73"/>
      <c r="Y4" s="539">
        <f>SUM(G10:G36)</f>
        <v>36837</v>
      </c>
      <c r="Z4" s="539"/>
      <c r="AA4" s="539"/>
      <c r="AB4" s="73"/>
      <c r="AC4" s="73"/>
      <c r="AD4" s="229"/>
      <c r="AE4" s="64"/>
      <c r="AF4" s="43"/>
      <c r="AG4" s="43"/>
      <c r="AH4" s="4"/>
      <c r="AI4" s="4"/>
      <c r="AJ4" s="4"/>
      <c r="AL4"/>
      <c r="AM4"/>
      <c r="AN4"/>
      <c r="AR4" s="2"/>
      <c r="AS4" s="5"/>
      <c r="AT4" s="5"/>
    </row>
    <row r="5" spans="1:47" ht="21">
      <c r="A5" s="49"/>
      <c r="B5" s="49"/>
      <c r="C5" s="43"/>
      <c r="D5" s="49"/>
      <c r="E5" s="46"/>
      <c r="F5" s="43"/>
      <c r="G5" s="43"/>
      <c r="H5" s="43"/>
      <c r="I5" s="43"/>
      <c r="J5" s="242"/>
      <c r="K5" s="43"/>
      <c r="L5" s="206"/>
      <c r="M5" s="43"/>
      <c r="N5" s="43"/>
      <c r="O5" s="43"/>
      <c r="P5" s="43"/>
      <c r="Q5" s="73"/>
      <c r="R5" s="73"/>
      <c r="S5" s="73"/>
      <c r="T5" s="73"/>
      <c r="U5" s="43"/>
      <c r="V5" s="73"/>
      <c r="W5" s="73"/>
      <c r="X5" s="73"/>
      <c r="Y5" s="73"/>
      <c r="Z5" s="73"/>
      <c r="AA5" s="73"/>
      <c r="AB5" s="43"/>
      <c r="AC5" s="43"/>
      <c r="AD5" s="73"/>
      <c r="AE5" s="64"/>
      <c r="AF5" s="64"/>
      <c r="AG5" s="43"/>
      <c r="AH5" s="4"/>
      <c r="AI5" s="4"/>
      <c r="AJ5" s="4"/>
      <c r="AK5" s="4"/>
      <c r="AL5" s="4"/>
      <c r="AM5"/>
      <c r="AN5"/>
      <c r="AT5" s="5"/>
      <c r="AU5" s="5"/>
    </row>
    <row r="6" spans="1:47" ht="15.75" customHeight="1">
      <c r="A6" s="49"/>
      <c r="B6" s="49"/>
      <c r="C6" s="43"/>
      <c r="D6" s="49"/>
      <c r="E6" s="46"/>
      <c r="F6" s="43"/>
      <c r="G6" s="43"/>
      <c r="H6" s="43"/>
      <c r="I6" s="43"/>
      <c r="J6" s="242"/>
      <c r="K6" s="43"/>
      <c r="L6" s="206"/>
      <c r="M6" s="43"/>
      <c r="N6" s="43"/>
      <c r="O6" s="43"/>
      <c r="P6" s="43"/>
      <c r="Q6" s="73"/>
      <c r="R6" s="73"/>
      <c r="S6" s="73"/>
      <c r="T6" s="73"/>
      <c r="U6" s="49" t="s">
        <v>534</v>
      </c>
      <c r="V6" s="73"/>
      <c r="W6" s="173" t="s">
        <v>402</v>
      </c>
      <c r="X6" s="73"/>
      <c r="Y6" s="73"/>
      <c r="Z6" s="73"/>
      <c r="AA6" s="73"/>
      <c r="AB6" s="43"/>
      <c r="AC6" s="43"/>
      <c r="AD6" s="74" t="s">
        <v>488</v>
      </c>
      <c r="AE6" s="65" t="s">
        <v>80</v>
      </c>
      <c r="AF6" s="65" t="s">
        <v>4</v>
      </c>
      <c r="AG6" s="43"/>
      <c r="AH6" s="4"/>
      <c r="AI6" s="4"/>
      <c r="AJ6" s="4"/>
      <c r="AK6" s="4"/>
      <c r="AL6" s="4"/>
      <c r="AM6"/>
      <c r="AN6"/>
      <c r="AT6" s="5"/>
      <c r="AU6" s="5"/>
    </row>
    <row r="7" spans="1:47" ht="18" customHeight="1">
      <c r="A7" s="49"/>
      <c r="B7" s="49"/>
      <c r="C7" s="43"/>
      <c r="D7" s="49"/>
      <c r="E7" s="46"/>
      <c r="F7" s="49" t="s">
        <v>4</v>
      </c>
      <c r="G7" s="43"/>
      <c r="H7" s="43"/>
      <c r="I7" s="43"/>
      <c r="J7" s="242"/>
      <c r="K7" s="43"/>
      <c r="L7" s="206"/>
      <c r="M7" s="49" t="s">
        <v>24</v>
      </c>
      <c r="N7" s="43"/>
      <c r="O7" s="43"/>
      <c r="P7" s="43"/>
      <c r="Q7" s="73"/>
      <c r="R7" s="73"/>
      <c r="S7" s="74" t="s">
        <v>402</v>
      </c>
      <c r="T7" s="74" t="s">
        <v>402</v>
      </c>
      <c r="U7" s="49" t="s">
        <v>558</v>
      </c>
      <c r="V7" s="73"/>
      <c r="W7" s="291" t="s">
        <v>500</v>
      </c>
      <c r="X7" s="173" t="s">
        <v>402</v>
      </c>
      <c r="Y7" s="73"/>
      <c r="Z7" s="73"/>
      <c r="AA7" s="74" t="s">
        <v>422</v>
      </c>
      <c r="AB7" s="43"/>
      <c r="AC7" s="43"/>
      <c r="AD7" s="74" t="s">
        <v>578</v>
      </c>
      <c r="AE7" s="65" t="s">
        <v>44</v>
      </c>
      <c r="AF7" s="65" t="s">
        <v>10</v>
      </c>
      <c r="AG7" s="43"/>
      <c r="AH7" s="4"/>
      <c r="AI7" s="4"/>
      <c r="AJ7" s="4"/>
      <c r="AK7" s="4"/>
      <c r="AL7" s="4"/>
      <c r="AM7"/>
      <c r="AN7"/>
      <c r="AT7" s="5"/>
      <c r="AU7" s="5"/>
    </row>
    <row r="8" spans="1:47" ht="15.6">
      <c r="A8" s="46"/>
      <c r="B8" s="46"/>
      <c r="C8" s="46"/>
      <c r="D8" s="46"/>
      <c r="E8" s="46"/>
      <c r="F8" s="49" t="s">
        <v>486</v>
      </c>
      <c r="G8" s="49" t="s">
        <v>4</v>
      </c>
      <c r="H8" s="121"/>
      <c r="I8" s="121"/>
      <c r="J8" s="65" t="s">
        <v>4</v>
      </c>
      <c r="K8" s="121"/>
      <c r="L8" s="65" t="s">
        <v>1</v>
      </c>
      <c r="M8" s="50" t="s">
        <v>0</v>
      </c>
      <c r="N8" s="121"/>
      <c r="O8" s="121" t="s">
        <v>24</v>
      </c>
      <c r="P8" s="121"/>
      <c r="Q8" s="74" t="s">
        <v>24</v>
      </c>
      <c r="R8" s="291"/>
      <c r="S8" s="74" t="s">
        <v>537</v>
      </c>
      <c r="T8" s="74" t="s">
        <v>498</v>
      </c>
      <c r="U8" s="50" t="s">
        <v>494</v>
      </c>
      <c r="V8" s="291"/>
      <c r="W8" s="291" t="s">
        <v>481</v>
      </c>
      <c r="X8" s="74" t="s">
        <v>566</v>
      </c>
      <c r="Y8" s="423" t="s">
        <v>24</v>
      </c>
      <c r="Z8" s="423" t="s">
        <v>24</v>
      </c>
      <c r="AA8" s="74" t="s">
        <v>415</v>
      </c>
      <c r="AB8" s="49" t="s">
        <v>545</v>
      </c>
      <c r="AC8" s="49" t="s">
        <v>413</v>
      </c>
      <c r="AD8" s="74" t="s">
        <v>71</v>
      </c>
      <c r="AE8" s="65" t="s">
        <v>538</v>
      </c>
      <c r="AF8" s="65" t="s">
        <v>71</v>
      </c>
      <c r="AG8" s="43"/>
      <c r="AH8" s="4"/>
      <c r="AI8" s="4"/>
      <c r="AJ8" s="4"/>
      <c r="AK8" s="4"/>
      <c r="AL8" s="4"/>
      <c r="AM8"/>
      <c r="AN8"/>
    </row>
    <row r="9" spans="1:47" ht="15.6">
      <c r="A9" s="43"/>
      <c r="B9" s="49" t="s">
        <v>89</v>
      </c>
      <c r="C9" s="49" t="s">
        <v>427</v>
      </c>
      <c r="D9" s="49" t="s">
        <v>432</v>
      </c>
      <c r="E9" s="46"/>
      <c r="F9" s="50" t="s">
        <v>487</v>
      </c>
      <c r="G9" s="50" t="s">
        <v>10</v>
      </c>
      <c r="H9" s="121" t="s">
        <v>536</v>
      </c>
      <c r="I9" s="122"/>
      <c r="J9" s="87" t="s">
        <v>402</v>
      </c>
      <c r="K9" s="121" t="s">
        <v>536</v>
      </c>
      <c r="L9" s="87" t="s">
        <v>402</v>
      </c>
      <c r="M9" s="50"/>
      <c r="N9" s="121" t="s">
        <v>536</v>
      </c>
      <c r="O9" s="122" t="s">
        <v>535</v>
      </c>
      <c r="P9" s="121" t="s">
        <v>536</v>
      </c>
      <c r="Q9" s="75" t="s">
        <v>45</v>
      </c>
      <c r="R9" s="291" t="s">
        <v>536</v>
      </c>
      <c r="S9" s="75" t="s">
        <v>556</v>
      </c>
      <c r="T9" s="75" t="s">
        <v>439</v>
      </c>
      <c r="U9" s="50"/>
      <c r="V9" s="291" t="s">
        <v>536</v>
      </c>
      <c r="W9" s="291"/>
      <c r="X9" s="75" t="s">
        <v>532</v>
      </c>
      <c r="Y9" s="423" t="s">
        <v>737</v>
      </c>
      <c r="Z9" s="423" t="s">
        <v>738</v>
      </c>
      <c r="AA9" s="75" t="s">
        <v>45</v>
      </c>
      <c r="AB9" s="50" t="s">
        <v>546</v>
      </c>
      <c r="AC9" s="50" t="s">
        <v>414</v>
      </c>
      <c r="AD9" s="75" t="s">
        <v>497</v>
      </c>
      <c r="AE9" s="87" t="s">
        <v>45</v>
      </c>
      <c r="AF9" s="87" t="s">
        <v>561</v>
      </c>
      <c r="AG9" s="43"/>
      <c r="AH9" s="4"/>
      <c r="AI9" s="56"/>
      <c r="AJ9" s="4"/>
      <c r="AK9" s="1"/>
      <c r="AL9" s="5"/>
      <c r="AM9"/>
      <c r="AN9"/>
    </row>
    <row r="10" spans="1:47" ht="15.6">
      <c r="A10" s="43">
        <v>1</v>
      </c>
      <c r="B10" s="51">
        <f>+'Ark1'!C287</f>
        <v>2024</v>
      </c>
      <c r="C10" s="61">
        <f>+'Ark1'!H287</f>
        <v>1</v>
      </c>
      <c r="D10" s="51">
        <f>+'Ark1'!J287</f>
        <v>103</v>
      </c>
      <c r="E10" s="61" t="str">
        <f>VLOOKUP(D10,RNR!$A$1:$B$30,2)</f>
        <v>Rudshøgda</v>
      </c>
      <c r="F10" s="51">
        <f>+'Ark1'!Q287</f>
        <v>1415</v>
      </c>
      <c r="G10" s="76">
        <f>+'Ark1'!R287</f>
        <v>8465</v>
      </c>
      <c r="H10" s="76">
        <f>+G10-G38</f>
        <v>-348</v>
      </c>
      <c r="I10" s="90"/>
      <c r="J10" s="69">
        <f>+'Ark1'!AE287</f>
        <v>22.959045294277193</v>
      </c>
      <c r="K10" s="66">
        <f>+J10-J38</f>
        <v>1.9482091746922947E-3</v>
      </c>
      <c r="L10" s="69">
        <f>+'Ark1'!AF287</f>
        <v>23.639472202257782</v>
      </c>
      <c r="M10" s="359">
        <f>+IF(G10=0,"",'Ark1'!S287)</f>
        <v>6.1127143701951487</v>
      </c>
      <c r="N10" s="53">
        <f>+IF(G10=0,"",M10-M38)</f>
        <v>-3.5224210785713694E-3</v>
      </c>
      <c r="O10" s="359">
        <f>+IF(G10=0,"",'Ark1'!T287)</f>
        <v>7.6628470171293568</v>
      </c>
      <c r="P10" s="53">
        <f>+IF(G10=0,"",O10-O38)</f>
        <v>-0.38129232248257949</v>
      </c>
      <c r="Q10" s="307">
        <f>+IF(G10=0,"",'Ark1'!U287)</f>
        <v>232.52187832250485</v>
      </c>
      <c r="R10" s="76">
        <f>+IF(G10=0,"",Q10-Q38)</f>
        <v>-2.9364332626534804</v>
      </c>
      <c r="S10" s="76">
        <f>+'Ark1'!W287</f>
        <v>76.349675132900174</v>
      </c>
      <c r="T10" s="76">
        <f>+'Ark1'!X287</f>
        <v>0.77968103957471957</v>
      </c>
      <c r="U10" s="76">
        <f>+'Ark1'!AG287</f>
        <v>528.63322009221076</v>
      </c>
      <c r="V10" s="387">
        <f t="shared" ref="V10:V11" si="0">+IF(G10=0,"",U10-U37)</f>
        <v>528.63322009221076</v>
      </c>
      <c r="W10" s="76">
        <f>+'Ark1'!AH287</f>
        <v>96.845835794447737</v>
      </c>
      <c r="X10" s="76">
        <f>+'Ark1'!AI287</f>
        <v>72.333136444181932</v>
      </c>
      <c r="Y10" s="435">
        <f>+IF(G10=0,"",'Ark1'!AR287)</f>
        <v>193.52390196554225</v>
      </c>
      <c r="Z10" s="437">
        <f>+IF(G10=0,"",'Ark1'!AS287)</f>
        <v>31.877428850023819</v>
      </c>
      <c r="AA10" s="76">
        <f>+'Ark1'!Y287</f>
        <v>49.463512966222659</v>
      </c>
      <c r="AB10" s="53">
        <f>+'Ark1'!Z287</f>
        <v>1.692690600507849</v>
      </c>
      <c r="AC10" s="53">
        <f>+'Ark1'!AA287</f>
        <v>1.903823534477312</v>
      </c>
      <c r="AD10" s="307">
        <f t="shared" ref="AD10:AD11" si="1">IF(U10=0,"",1000*Q10/U10)</f>
        <v>439.854835989962</v>
      </c>
      <c r="AE10" s="66">
        <f t="shared" ref="AE10:AE11" si="2">+IF(G10=0,"",Q10/M10)</f>
        <v>38.039055031959812</v>
      </c>
      <c r="AF10" s="66">
        <f t="shared" ref="AF10:AF11" si="3">+G10/F10</f>
        <v>5.9823321554770317</v>
      </c>
      <c r="AG10" s="43"/>
      <c r="AH10" s="4"/>
      <c r="AI10" s="56"/>
      <c r="AJ10" s="4"/>
      <c r="AK10" s="1"/>
      <c r="AL10" s="5"/>
      <c r="AM10"/>
      <c r="AN10"/>
    </row>
    <row r="11" spans="1:47" ht="15.6">
      <c r="A11" s="43">
        <f>1+A10</f>
        <v>2</v>
      </c>
      <c r="B11" s="51">
        <f>+'Ark1'!C288</f>
        <v>2024</v>
      </c>
      <c r="C11" s="61">
        <f>+'Ark1'!H288</f>
        <v>2</v>
      </c>
      <c r="D11" s="51">
        <f>+'Ark1'!J288</f>
        <v>106</v>
      </c>
      <c r="E11" s="61" t="str">
        <f>VLOOKUP(D11,RNR!$A$1:$B$30,2)</f>
        <v>Furuseth</v>
      </c>
      <c r="F11" s="51">
        <f>+'Ark1'!Q288</f>
        <v>227</v>
      </c>
      <c r="G11" s="76">
        <f>+'Ark1'!R288</f>
        <v>2077</v>
      </c>
      <c r="H11" s="76">
        <f t="shared" ref="H11:H36" si="4">+G11-G39</f>
        <v>-256</v>
      </c>
      <c r="I11" s="90"/>
      <c r="J11" s="69">
        <f>+'Ark1'!AE288</f>
        <v>5.6333062110116625</v>
      </c>
      <c r="K11" s="66">
        <f t="shared" ref="K11:K36" si="5">+J11-J39</f>
        <v>-0.44395550458395228</v>
      </c>
      <c r="L11" s="69">
        <f>+'Ark1'!AF288</f>
        <v>5.9010307112568574</v>
      </c>
      <c r="M11" s="359">
        <f>+IF(G11=0,"",'Ark1'!S288)</f>
        <v>6.5113143957631205</v>
      </c>
      <c r="N11" s="53">
        <f t="shared" ref="N11:N36" si="6">+IF(G11=0,"",M11-M39)</f>
        <v>-7.5987191538468224E-2</v>
      </c>
      <c r="O11" s="359">
        <f>+IF(G11=0,"",'Ark1'!T288)</f>
        <v>7.8006740491092925</v>
      </c>
      <c r="P11" s="53">
        <f t="shared" ref="P11:P36" si="7">+IF(G11=0,"",O11-O39)</f>
        <v>-0.27433666670725376</v>
      </c>
      <c r="Q11" s="307">
        <f>+IF(G11=0,"",'Ark1'!U288)</f>
        <v>236.56167549350005</v>
      </c>
      <c r="R11" s="76">
        <f t="shared" ref="R11:R36" si="8">+IF(G11=0,"",Q11-Q39)</f>
        <v>-0.24136779839906808</v>
      </c>
      <c r="S11" s="76">
        <f>+'Ark1'!W288</f>
        <v>78.141550312951381</v>
      </c>
      <c r="T11" s="76">
        <f>+'Ark1'!X288</f>
        <v>0.62590274434280213</v>
      </c>
      <c r="U11" s="76">
        <f>+'Ark1'!AG288</f>
        <v>509.59411196911191</v>
      </c>
      <c r="V11" s="387">
        <f t="shared" si="0"/>
        <v>-22.233850060654902</v>
      </c>
      <c r="W11" s="76">
        <f>+'Ark1'!AH288</f>
        <v>99.085219065960516</v>
      </c>
      <c r="X11" s="76">
        <f>+'Ark1'!AI288</f>
        <v>89.504092441020688</v>
      </c>
      <c r="Y11" s="435">
        <f>+IF(G11=0,"",'Ark1'!AR288)</f>
        <v>192.31708494208496</v>
      </c>
      <c r="Z11" s="437">
        <f>+IF(G11=0,"",'Ark1'!AS288)</f>
        <v>32.977284056662342</v>
      </c>
      <c r="AA11" s="76">
        <f>+'Ark1'!Y288</f>
        <v>50.229468384202384</v>
      </c>
      <c r="AB11" s="53">
        <f>+'Ark1'!Z288</f>
        <v>1.6886981809419348</v>
      </c>
      <c r="AC11" s="53">
        <f>+'Ark1'!AA288</f>
        <v>1.8005347539705456</v>
      </c>
      <c r="AD11" s="307">
        <f t="shared" si="1"/>
        <v>464.21587286283005</v>
      </c>
      <c r="AE11" s="66">
        <f t="shared" si="2"/>
        <v>36.330863649807718</v>
      </c>
      <c r="AF11" s="66">
        <f t="shared" si="3"/>
        <v>9.1497797356828201</v>
      </c>
      <c r="AG11" s="43"/>
      <c r="AH11" s="4"/>
      <c r="AI11" s="56"/>
      <c r="AJ11" s="4"/>
      <c r="AK11" s="1"/>
      <c r="AL11" s="5"/>
      <c r="AM11"/>
      <c r="AN11"/>
    </row>
    <row r="12" spans="1:47" ht="15.6">
      <c r="A12" s="43">
        <f t="shared" ref="A12:A36" si="9">1+A11</f>
        <v>3</v>
      </c>
      <c r="B12" s="51">
        <f>+'Ark1'!C289</f>
        <v>2024</v>
      </c>
      <c r="C12" s="61">
        <f>+'Ark1'!H289</f>
        <v>1</v>
      </c>
      <c r="D12" s="51">
        <f>+'Ark1'!J289</f>
        <v>110</v>
      </c>
      <c r="E12" s="61" t="str">
        <f>VLOOKUP(D12,RNR!$A$1:$B$30,2)</f>
        <v>Gol</v>
      </c>
      <c r="F12" s="51">
        <f>+'Ark1'!Q289</f>
        <v>152</v>
      </c>
      <c r="G12" s="76">
        <f>+'Ark1'!R289</f>
        <v>622</v>
      </c>
      <c r="H12" s="76">
        <f t="shared" si="4"/>
        <v>-51</v>
      </c>
      <c r="I12" s="90"/>
      <c r="J12" s="69">
        <f>+'Ark1'!AE289</f>
        <v>1.6870084079197172</v>
      </c>
      <c r="K12" s="66">
        <f t="shared" si="5"/>
        <v>-6.6097950672587835E-2</v>
      </c>
      <c r="L12" s="69">
        <f>+'Ark1'!AF289</f>
        <v>1.6808893794031399</v>
      </c>
      <c r="M12" s="359">
        <f>+IF(G12=0,"",'Ark1'!S289)</f>
        <v>6.02572347266881</v>
      </c>
      <c r="N12" s="53">
        <f t="shared" si="6"/>
        <v>9.2588257215611591E-2</v>
      </c>
      <c r="O12" s="359">
        <f>+IF(G12=0,"",'Ark1'!T289)</f>
        <v>7.92443729903537</v>
      </c>
      <c r="P12" s="53">
        <f t="shared" si="7"/>
        <v>-0.3430218391518487</v>
      </c>
      <c r="Q12" s="307">
        <f>+IF(G12=0,"",'Ark1'!U289)</f>
        <v>225.00996784565925</v>
      </c>
      <c r="R12" s="76">
        <f t="shared" si="8"/>
        <v>-6.9852773252173392</v>
      </c>
      <c r="S12" s="76">
        <f>+'Ark1'!W289</f>
        <v>80.385852090032131</v>
      </c>
      <c r="T12" s="76">
        <f>+'Ark1'!X289</f>
        <v>0.96463022508038565</v>
      </c>
      <c r="U12" s="76">
        <f>+'Ark1'!AG289</f>
        <v>502.25806451612885</v>
      </c>
      <c r="V12" s="387">
        <f>+IF(G12=0,"",U12-U39)</f>
        <v>-17.265316007251784</v>
      </c>
      <c r="W12" s="76">
        <f>+'Ark1'!AH289</f>
        <v>99.196141479099694</v>
      </c>
      <c r="X12" s="76">
        <f>+'Ark1'!AI289</f>
        <v>68.006430868167186</v>
      </c>
      <c r="Y12" s="435">
        <f>+IF(G12=0,"",'Ark1'!AR289)</f>
        <v>191.8435483870968</v>
      </c>
      <c r="Z12" s="437">
        <f>+IF(G12=0,"",'Ark1'!AS289)</f>
        <v>31.513636509917365</v>
      </c>
      <c r="AA12" s="76">
        <f>+'Ark1'!Y289</f>
        <v>48.249350631208678</v>
      </c>
      <c r="AB12" s="53">
        <f>+'Ark1'!Z289</f>
        <v>1.5506395446678196</v>
      </c>
      <c r="AC12" s="53">
        <f>+'Ark1'!AA289</f>
        <v>1.9803896109962549</v>
      </c>
      <c r="AD12" s="307">
        <f>IF(U12=0,"",1000*Q12/U12)</f>
        <v>447.99672467664988</v>
      </c>
      <c r="AE12" s="66">
        <f>+IF(G12=0,"",Q12/M12)</f>
        <v>37.341568836712931</v>
      </c>
      <c r="AF12" s="66">
        <f>+G12/F12</f>
        <v>4.0921052631578947</v>
      </c>
      <c r="AG12" s="43"/>
      <c r="AH12" s="4"/>
      <c r="AI12" s="56"/>
      <c r="AJ12" s="4"/>
      <c r="AK12" s="1"/>
      <c r="AL12" s="5"/>
      <c r="AM12"/>
      <c r="AN12" s="2"/>
      <c r="AO12" s="2"/>
      <c r="AP12" s="2"/>
    </row>
    <row r="13" spans="1:47" ht="15.6">
      <c r="A13" s="43">
        <f t="shared" si="9"/>
        <v>4</v>
      </c>
      <c r="B13" s="51">
        <f>+'Ark1'!C290</f>
        <v>2024</v>
      </c>
      <c r="C13" s="61">
        <f>+'Ark1'!H290</f>
        <v>1</v>
      </c>
      <c r="D13" s="51">
        <f>+'Ark1'!J290</f>
        <v>113</v>
      </c>
      <c r="E13" s="61" t="str">
        <f>VLOOKUP(D13,RNR!$A$1:$B$30,2)</f>
        <v>Egersund</v>
      </c>
      <c r="F13" s="51">
        <f>+'Ark1'!Q290</f>
        <v>677</v>
      </c>
      <c r="G13" s="76">
        <f>+'Ark1'!R290</f>
        <v>3457</v>
      </c>
      <c r="H13" s="76">
        <f t="shared" si="4"/>
        <v>336</v>
      </c>
      <c r="I13" s="90"/>
      <c r="J13" s="69">
        <f>+'Ark1'!AE290</f>
        <v>9.3761866015730959</v>
      </c>
      <c r="K13" s="66">
        <f t="shared" si="5"/>
        <v>1.2462535478337458</v>
      </c>
      <c r="L13" s="69">
        <f>+'Ark1'!AF290</f>
        <v>9.5220909342368234</v>
      </c>
      <c r="M13" s="359">
        <f>+IF(G13=0,"",'Ark1'!S290)</f>
        <v>6.0532869968143643</v>
      </c>
      <c r="N13" s="53">
        <f t="shared" si="6"/>
        <v>0.12189873134466556</v>
      </c>
      <c r="O13" s="359">
        <f>+IF(G13=0,"",'Ark1'!T290)</f>
        <v>8.1712467457332991</v>
      </c>
      <c r="P13" s="53">
        <f t="shared" si="7"/>
        <v>7.5444118370272761E-2</v>
      </c>
      <c r="Q13" s="307">
        <f>+IF(G13=0,"",'Ark1'!U290)</f>
        <v>229.34324558866112</v>
      </c>
      <c r="R13" s="76">
        <f t="shared" si="8"/>
        <v>-5.6941142319094524</v>
      </c>
      <c r="S13" s="76">
        <f>+'Ark1'!W290</f>
        <v>81.51576511426093</v>
      </c>
      <c r="T13" s="76">
        <f>+'Ark1'!X290</f>
        <v>0.92565808504483615</v>
      </c>
      <c r="U13" s="76">
        <f>+'Ark1'!AG290</f>
        <v>536.67830273848915</v>
      </c>
      <c r="V13" s="387">
        <f>+IF(G13=0,"",U13-U40)</f>
        <v>10.823119811659922</v>
      </c>
      <c r="W13" s="76">
        <f>+'Ark1'!AH290</f>
        <v>95.921319062771218</v>
      </c>
      <c r="X13" s="76">
        <f>+'Ark1'!AI290</f>
        <v>70.494648539195794</v>
      </c>
      <c r="Y13" s="435">
        <f>+IF(G13=0,"",'Ark1'!AR290)</f>
        <v>192.19380078242557</v>
      </c>
      <c r="Z13" s="437">
        <f>+IF(G13=0,"",'Ark1'!AS290)</f>
        <v>32.056308721887945</v>
      </c>
      <c r="AA13" s="76">
        <f>+'Ark1'!Y290</f>
        <v>51.54172784475589</v>
      </c>
      <c r="AB13" s="53">
        <f>+'Ark1'!Z290</f>
        <v>1.6821155993032773</v>
      </c>
      <c r="AC13" s="53">
        <f>+'Ark1'!AA290</f>
        <v>2.02719591180341</v>
      </c>
      <c r="AD13" s="307">
        <f>IF(U13=0,"",1000*Q13/U13)</f>
        <v>427.33839698456143</v>
      </c>
      <c r="AE13" s="66">
        <f>+IF(G13=0,"",Q13/M13)</f>
        <v>37.887390059211889</v>
      </c>
      <c r="AF13" s="66">
        <f>+G13/F13</f>
        <v>5.1063515509601185</v>
      </c>
      <c r="AG13" s="43"/>
      <c r="AH13" s="4"/>
      <c r="AI13" s="56"/>
      <c r="AJ13" s="4"/>
      <c r="AK13" s="13"/>
      <c r="AL13" s="5"/>
      <c r="AM13"/>
      <c r="AN13" s="2"/>
      <c r="AO13" s="2"/>
      <c r="AP13" s="4"/>
      <c r="AQ13" s="4"/>
      <c r="AR13" s="4"/>
    </row>
    <row r="14" spans="1:47" ht="15.6">
      <c r="A14" s="43">
        <f t="shared" si="9"/>
        <v>5</v>
      </c>
      <c r="B14" s="51">
        <f>+'Ark1'!C291</f>
        <v>2024</v>
      </c>
      <c r="C14" s="61">
        <f>+'Ark1'!H291</f>
        <v>1</v>
      </c>
      <c r="D14" s="51">
        <f>+'Ark1'!J291</f>
        <v>116</v>
      </c>
      <c r="E14" s="61" t="str">
        <f>VLOOKUP(D14,RNR!$A$1:$B$30,2)</f>
        <v>Sandeid</v>
      </c>
      <c r="F14" s="51">
        <f>+'Ark1'!Q291</f>
        <v>355</v>
      </c>
      <c r="G14" s="76">
        <f>+'Ark1'!R291</f>
        <v>1223</v>
      </c>
      <c r="H14" s="76">
        <f t="shared" si="4"/>
        <v>43</v>
      </c>
      <c r="I14" s="90"/>
      <c r="J14" s="69">
        <f>+'Ark1'!AE291</f>
        <v>3.3170599403308918</v>
      </c>
      <c r="K14" s="66">
        <f t="shared" si="5"/>
        <v>0.2432627588466123</v>
      </c>
      <c r="L14" s="69">
        <f>+'Ark1'!AF291</f>
        <v>3.2513349867972288</v>
      </c>
      <c r="M14" s="359">
        <f>+IF(G14=0,"",'Ark1'!S291)</f>
        <v>5.6800327332242198</v>
      </c>
      <c r="N14" s="53">
        <f t="shared" si="6"/>
        <v>0.36366292830479718</v>
      </c>
      <c r="O14" s="359">
        <f>+IF(G14=0,"",'Ark1'!T291)</f>
        <v>8.0997547015535556</v>
      </c>
      <c r="P14" s="53">
        <f t="shared" si="7"/>
        <v>0.31670385409592683</v>
      </c>
      <c r="Q14" s="307">
        <f>+IF(G14=0,"",'Ark1'!U291)</f>
        <v>221.35445625511056</v>
      </c>
      <c r="R14" s="76">
        <f t="shared" si="8"/>
        <v>3.7353037127377604</v>
      </c>
      <c r="S14" s="76">
        <f>+'Ark1'!W291</f>
        <v>77.841373671300062</v>
      </c>
      <c r="T14" s="76">
        <f>+'Ark1'!X291</f>
        <v>0.32706459525756337</v>
      </c>
      <c r="U14" s="76">
        <f>+'Ark1'!AG291</f>
        <v>532.85231023102313</v>
      </c>
      <c r="V14" s="387">
        <f t="shared" ref="V14:V32" si="10">+IF(G14=0,"",U14-U46)</f>
        <v>-5.2138523398652978</v>
      </c>
      <c r="W14" s="76">
        <f>+'Ark1'!AH291</f>
        <v>98.773507767784139</v>
      </c>
      <c r="X14" s="76">
        <f>+'Ark1'!AI291</f>
        <v>63.859362224039245</v>
      </c>
      <c r="Y14" s="435">
        <f>+IF(G14=0,"",'Ark1'!AR291)</f>
        <v>191.99092409240924</v>
      </c>
      <c r="Z14" s="437">
        <f>+IF(G14=0,"",'Ark1'!AS291)</f>
        <v>30.918480225051304</v>
      </c>
      <c r="AA14" s="76">
        <f>+'Ark1'!Y291</f>
        <v>51.406211093732111</v>
      </c>
      <c r="AB14" s="53">
        <f>+'Ark1'!Z291</f>
        <v>1.618482281400895</v>
      </c>
      <c r="AC14" s="53">
        <f>+'Ark1'!AA291</f>
        <v>2.0663226341651413</v>
      </c>
      <c r="AD14" s="307">
        <f>IF(U14=0,"",1000*Q14/U14)</f>
        <v>415.41427522222858</v>
      </c>
      <c r="AE14" s="66">
        <f>+IF(G14=0,"",Q14/M14)</f>
        <v>38.970630390973234</v>
      </c>
      <c r="AF14" s="66">
        <f>+G14/F14</f>
        <v>3.4450704225352111</v>
      </c>
      <c r="AG14" s="43"/>
      <c r="AH14" s="4"/>
      <c r="AI14" s="56"/>
      <c r="AJ14" s="4"/>
      <c r="AK14" s="13"/>
      <c r="AL14" s="5"/>
      <c r="AM14"/>
      <c r="AN14" s="1"/>
      <c r="AO14" s="1"/>
      <c r="AP14" s="11"/>
      <c r="AQ14" s="11"/>
      <c r="AR14" s="11"/>
    </row>
    <row r="15" spans="1:47" ht="15.6">
      <c r="A15" s="43">
        <f t="shared" si="9"/>
        <v>6</v>
      </c>
      <c r="B15" s="51">
        <f>+'Ark1'!C292</f>
        <v>2024</v>
      </c>
      <c r="C15" s="61">
        <f>+'Ark1'!H292</f>
        <v>2</v>
      </c>
      <c r="D15" s="51">
        <f>+'Ark1'!J292</f>
        <v>117</v>
      </c>
      <c r="E15" s="61" t="str">
        <f>VLOOKUP(D15,RNR!$A$1:$B$30,2)</f>
        <v>Jæren</v>
      </c>
      <c r="F15" s="51">
        <f>+'Ark1'!Q292</f>
        <v>364</v>
      </c>
      <c r="G15" s="76">
        <f>+'Ark1'!R292</f>
        <v>2228</v>
      </c>
      <c r="H15" s="76">
        <f t="shared" si="4"/>
        <v>-23</v>
      </c>
      <c r="I15" s="90"/>
      <c r="J15" s="69">
        <f>+'Ark1'!AE292</f>
        <v>6.0428532682397611</v>
      </c>
      <c r="K15" s="66">
        <f t="shared" si="5"/>
        <v>0.17919440762864891</v>
      </c>
      <c r="L15" s="69">
        <f>+'Ark1'!AF292</f>
        <v>6.0810478504046639</v>
      </c>
      <c r="M15" s="359">
        <f>+IF(G15=0,"",'Ark1'!S292)</f>
        <v>6.2496626180836712</v>
      </c>
      <c r="N15" s="53">
        <f t="shared" si="6"/>
        <v>0.21987159985334603</v>
      </c>
      <c r="O15" s="359">
        <f>+IF(G15=0,"",'Ark1'!T292)</f>
        <v>7.9228007181328515</v>
      </c>
      <c r="P15" s="53">
        <f t="shared" si="7"/>
        <v>0.30929560929233801</v>
      </c>
      <c r="Q15" s="307">
        <f>+IF(G15=0,"",'Ark1'!U292)</f>
        <v>227.25646319569125</v>
      </c>
      <c r="R15" s="76">
        <f t="shared" si="8"/>
        <v>1.9410034000449343</v>
      </c>
      <c r="S15" s="76">
        <f>+'Ark1'!W292</f>
        <v>73.967684021544002</v>
      </c>
      <c r="T15" s="76">
        <f>+'Ark1'!X292</f>
        <v>0.85278276481149029</v>
      </c>
      <c r="U15" s="76">
        <f>+'Ark1'!AG292</f>
        <v>516.53776978417261</v>
      </c>
      <c r="V15" s="387">
        <f t="shared" si="10"/>
        <v>-30.358526512123603</v>
      </c>
      <c r="W15" s="76">
        <f>+'Ark1'!AH292</f>
        <v>99.461400359066417</v>
      </c>
      <c r="X15" s="76">
        <f>+'Ark1'!AI292</f>
        <v>80.385996409335718</v>
      </c>
      <c r="Y15" s="435">
        <f>+IF(G15=0,"",'Ark1'!AR292)</f>
        <v>191.62634892086328</v>
      </c>
      <c r="Z15" s="437">
        <f>+IF(G15=0,"",'Ark1'!AS292)</f>
        <v>31.953918564133335</v>
      </c>
      <c r="AA15" s="76">
        <f>+'Ark1'!Y292</f>
        <v>53.967658448432807</v>
      </c>
      <c r="AB15" s="53">
        <f>+'Ark1'!Z292</f>
        <v>1.7913047801599251</v>
      </c>
      <c r="AC15" s="53">
        <f>+'Ark1'!AA292</f>
        <v>2.1468445513384746</v>
      </c>
      <c r="AD15" s="307">
        <f t="shared" ref="AD15:AD16" si="11">IF(U15=0,"",1000*Q15/U15)</f>
        <v>439.96097960202775</v>
      </c>
      <c r="AE15" s="66">
        <f t="shared" ref="AE15:AE16" si="12">+IF(G15=0,"",Q15/M15)</f>
        <v>36.362997026129825</v>
      </c>
      <c r="AF15" s="66">
        <f t="shared" ref="AF15:AF16" si="13">+G15/F15</f>
        <v>6.1208791208791204</v>
      </c>
      <c r="AG15" s="43"/>
      <c r="AH15" s="4"/>
      <c r="AI15" s="56"/>
      <c r="AJ15" s="4"/>
      <c r="AK15" s="13"/>
      <c r="AL15" s="5"/>
      <c r="AM15"/>
      <c r="AN15" s="1"/>
      <c r="AO15" s="1"/>
      <c r="AP15" s="11"/>
      <c r="AQ15" s="11"/>
      <c r="AR15" s="11"/>
    </row>
    <row r="16" spans="1:47" ht="15.6">
      <c r="A16" s="43">
        <f t="shared" si="9"/>
        <v>7</v>
      </c>
      <c r="B16" s="51">
        <f>+'Ark1'!C293</f>
        <v>2024</v>
      </c>
      <c r="C16" s="61">
        <f>+'Ark1'!H293</f>
        <v>1</v>
      </c>
      <c r="D16" s="51">
        <f>+'Ark1'!J293</f>
        <v>134</v>
      </c>
      <c r="E16" s="61" t="str">
        <f>VLOOKUP(D16,RNR!$A$1:$B$30,2)</f>
        <v>Førde</v>
      </c>
      <c r="F16" s="51">
        <f>+'Ark1'!Q293</f>
        <v>666</v>
      </c>
      <c r="G16" s="76">
        <f>+'Ark1'!R293</f>
        <v>2290</v>
      </c>
      <c r="H16" s="76">
        <f t="shared" si="4"/>
        <v>55</v>
      </c>
      <c r="I16" s="90"/>
      <c r="J16" s="69">
        <f>+'Ark1'!AE293</f>
        <v>6.2110116625983212</v>
      </c>
      <c r="K16" s="66">
        <f t="shared" si="5"/>
        <v>0.38903140783784274</v>
      </c>
      <c r="L16" s="69">
        <f>+'Ark1'!AF293</f>
        <v>5.9908038826716403</v>
      </c>
      <c r="M16" s="359">
        <f>+IF(G16=0,"",'Ark1'!S293)</f>
        <v>5.1816593886462892</v>
      </c>
      <c r="N16" s="53">
        <f t="shared" si="6"/>
        <v>0.1968787261574807</v>
      </c>
      <c r="O16" s="359">
        <f>+IF(G16=0,"",'Ark1'!T293)</f>
        <v>7.4519650655021854</v>
      </c>
      <c r="P16" s="53">
        <f t="shared" si="7"/>
        <v>-0.2361781112315926</v>
      </c>
      <c r="Q16" s="307">
        <f>+IF(G16=0,"",'Ark1'!U293)</f>
        <v>217.82244541484684</v>
      </c>
      <c r="R16" s="76">
        <f t="shared" si="8"/>
        <v>3.869112081513407</v>
      </c>
      <c r="S16" s="76">
        <f>+'Ark1'!W293</f>
        <v>69.956331877729284</v>
      </c>
      <c r="T16" s="76">
        <f>+'Ark1'!X293</f>
        <v>0.39301310043668142</v>
      </c>
      <c r="U16" s="76">
        <f>+'Ark1'!AG293</f>
        <v>553.59964012595594</v>
      </c>
      <c r="V16" s="387">
        <f t="shared" si="10"/>
        <v>553.59964012595594</v>
      </c>
      <c r="W16" s="76">
        <f>+'Ark1'!AH293</f>
        <v>96.855895196506523</v>
      </c>
      <c r="X16" s="76">
        <f>+'Ark1'!AI293</f>
        <v>42.48908296943231</v>
      </c>
      <c r="Y16" s="435">
        <f>+IF(G16=0,"",'Ark1'!AR293)</f>
        <v>193.46693657219967</v>
      </c>
      <c r="Z16" s="437">
        <f>+IF(G16=0,"",'Ark1'!AS293)</f>
        <v>29.704946064342039</v>
      </c>
      <c r="AA16" s="76">
        <f>+'Ark1'!Y293</f>
        <v>51.703831192271565</v>
      </c>
      <c r="AB16" s="53">
        <f>+'Ark1'!Z293</f>
        <v>1.5624454148471612</v>
      </c>
      <c r="AC16" s="53">
        <f>+'Ark1'!AA293</f>
        <v>1.9339775242442088</v>
      </c>
      <c r="AD16" s="307">
        <f t="shared" si="11"/>
        <v>393.4656557314371</v>
      </c>
      <c r="AE16" s="66">
        <f t="shared" si="12"/>
        <v>42.037198719029092</v>
      </c>
      <c r="AF16" s="66">
        <f t="shared" si="13"/>
        <v>3.4384384384384385</v>
      </c>
      <c r="AG16" s="43"/>
      <c r="AH16" s="4"/>
      <c r="AI16" s="56"/>
      <c r="AJ16" s="4"/>
      <c r="AK16" s="13"/>
      <c r="AL16" s="5"/>
      <c r="AM16"/>
      <c r="AN16" s="1"/>
      <c r="AO16" s="1"/>
      <c r="AP16" s="11"/>
      <c r="AQ16" s="11"/>
      <c r="AR16" s="11"/>
    </row>
    <row r="17" spans="1:44" ht="15.6">
      <c r="A17" s="43">
        <f t="shared" si="9"/>
        <v>8</v>
      </c>
      <c r="B17" s="51">
        <f>+'Ark1'!C294</f>
        <v>2024</v>
      </c>
      <c r="C17" s="61">
        <f>+'Ark1'!H294</f>
        <v>2</v>
      </c>
      <c r="D17" s="51">
        <f>+'Ark1'!J294</f>
        <v>138</v>
      </c>
      <c r="E17" s="61" t="str">
        <f>VLOOKUP(D17,RNR!$A$1:$B$30,2)</f>
        <v>Ytre Nordmøre</v>
      </c>
      <c r="F17" s="51">
        <f>+'Ark1'!Q294</f>
        <v>37</v>
      </c>
      <c r="G17" s="76">
        <f>+'Ark1'!R294</f>
        <v>104</v>
      </c>
      <c r="H17" s="76">
        <f t="shared" si="4"/>
        <v>-38</v>
      </c>
      <c r="I17" s="90"/>
      <c r="J17" s="69">
        <f>+'Ark1'!AE294</f>
        <v>0.28207214537564423</v>
      </c>
      <c r="K17" s="66">
        <f t="shared" si="5"/>
        <v>-8.7825481548735151E-2</v>
      </c>
      <c r="L17" s="69">
        <f>+'Ark1'!AF294</f>
        <v>0.2434077015768184</v>
      </c>
      <c r="M17" s="359">
        <f>+IF(G17=0,"",'Ark1'!S294)</f>
        <v>4.1634615384615392</v>
      </c>
      <c r="N17" s="53">
        <f t="shared" si="6"/>
        <v>-6.7512274959078411E-3</v>
      </c>
      <c r="O17" s="359">
        <f>+IF(G17=0,"",'Ark1'!T294)</f>
        <v>7.3557692307692291</v>
      </c>
      <c r="P17" s="53">
        <f t="shared" si="7"/>
        <v>-8.7892741061759594E-2</v>
      </c>
      <c r="Q17" s="307">
        <f>+IF(G17=0,"",'Ark1'!U294)</f>
        <v>194.87403846153848</v>
      </c>
      <c r="R17" s="76">
        <f t="shared" si="8"/>
        <v>-1.8949756229685306</v>
      </c>
      <c r="S17" s="76">
        <f>+'Ark1'!W294</f>
        <v>58.653846153846168</v>
      </c>
      <c r="T17" s="76">
        <f>+'Ark1'!X294</f>
        <v>0</v>
      </c>
      <c r="U17" s="76">
        <f>+'Ark1'!AG294</f>
        <v>571.42999999999995</v>
      </c>
      <c r="V17" s="387">
        <f t="shared" si="10"/>
        <v>52.985137844611586</v>
      </c>
      <c r="W17" s="76">
        <f>+'Ark1'!AH294</f>
        <v>96.153846153846175</v>
      </c>
      <c r="X17" s="76">
        <f>+'Ark1'!AI294</f>
        <v>33.653846153846153</v>
      </c>
      <c r="Y17" s="435">
        <f>+IF(G17=0,"",'Ark1'!AR294)</f>
        <v>192.74</v>
      </c>
      <c r="Z17" s="437">
        <f>+IF(G17=0,"",'Ark1'!AS294)</f>
        <v>26.471128660377193</v>
      </c>
      <c r="AA17" s="76">
        <f>+'Ark1'!Y294</f>
        <v>59.778277819584552</v>
      </c>
      <c r="AB17" s="53">
        <f>+'Ark1'!Z294</f>
        <v>1.0387731014100337</v>
      </c>
      <c r="AC17" s="53">
        <f>+'Ark1'!AA294</f>
        <v>1.9060544690677788</v>
      </c>
      <c r="AD17" s="307">
        <f t="shared" ref="AD17:AD35" si="14">IF(U17=0,"",1000*Q17/U17)</f>
        <v>341.02871473590551</v>
      </c>
      <c r="AE17" s="66">
        <f t="shared" ref="AE17:AE35" si="15">+IF(G17=0,"",Q17/M17)</f>
        <v>46.805773672055423</v>
      </c>
      <c r="AF17" s="66">
        <f t="shared" ref="AF17:AF35" si="16">+G17/F17</f>
        <v>2.810810810810811</v>
      </c>
      <c r="AG17" s="43"/>
      <c r="AH17" s="4"/>
      <c r="AI17" s="56"/>
      <c r="AJ17" s="4"/>
      <c r="AK17" s="5"/>
      <c r="AL17" s="5"/>
      <c r="AM17"/>
      <c r="AN17" s="1"/>
      <c r="AO17" s="1"/>
      <c r="AP17" s="11"/>
      <c r="AQ17" s="11"/>
      <c r="AR17" s="11"/>
    </row>
    <row r="18" spans="1:44" ht="15.6">
      <c r="A18" s="43">
        <f t="shared" si="9"/>
        <v>9</v>
      </c>
      <c r="B18" s="51">
        <f>+'Ark1'!C295</f>
        <v>2024</v>
      </c>
      <c r="C18" s="61">
        <f>+'Ark1'!H295</f>
        <v>2</v>
      </c>
      <c r="D18" s="51">
        <f>+'Ark1'!J295</f>
        <v>141</v>
      </c>
      <c r="E18" s="61" t="str">
        <f>VLOOKUP(D18,RNR!$A$1:$B$30,2)</f>
        <v>Ølen</v>
      </c>
      <c r="F18" s="51">
        <f>+'Ark1'!Q295</f>
        <v>292</v>
      </c>
      <c r="G18" s="76">
        <f>+'Ark1'!R295</f>
        <v>1381</v>
      </c>
      <c r="H18" s="76">
        <f t="shared" si="4"/>
        <v>-212</v>
      </c>
      <c r="I18" s="90"/>
      <c r="J18" s="69">
        <f>+'Ark1'!AE295</f>
        <v>3.7455926227285055</v>
      </c>
      <c r="K18" s="66">
        <f t="shared" si="5"/>
        <v>-0.4040335722752717</v>
      </c>
      <c r="L18" s="69">
        <f>+'Ark1'!AF295</f>
        <v>3.6108888606864809</v>
      </c>
      <c r="M18" s="359">
        <f>+IF(G18=0,"",'Ark1'!S295)</f>
        <v>5.9659420289855083</v>
      </c>
      <c r="N18" s="53">
        <f t="shared" si="6"/>
        <v>-1.7674858223060141E-2</v>
      </c>
      <c r="O18" s="359">
        <f>+IF(G18=0,"",'Ark1'!T295)</f>
        <v>7.6039102099927618</v>
      </c>
      <c r="P18" s="53">
        <f t="shared" si="7"/>
        <v>-4.8318289693364491E-2</v>
      </c>
      <c r="Q18" s="307">
        <f>+IF(G18=0,"",'Ark1'!U295)</f>
        <v>217.70753077480089</v>
      </c>
      <c r="R18" s="76">
        <f t="shared" si="8"/>
        <v>-0.2879494511881262</v>
      </c>
      <c r="S18" s="76">
        <f>+'Ark1'!W295</f>
        <v>72.121650977552491</v>
      </c>
      <c r="T18" s="76">
        <f>+'Ark1'!X295</f>
        <v>0.65170166545981179</v>
      </c>
      <c r="U18" s="76">
        <f>+'Ark1'!AG295</f>
        <v>538.76521739130419</v>
      </c>
      <c r="V18" s="387">
        <f t="shared" si="10"/>
        <v>-4.9228048928183625</v>
      </c>
      <c r="W18" s="76">
        <f>+'Ark1'!AH295</f>
        <v>99.710354815351181</v>
      </c>
      <c r="X18" s="76">
        <f>+'Ark1'!AI295</f>
        <v>77.118030412744389</v>
      </c>
      <c r="Y18" s="435">
        <f>+IF(G18=0,"",'Ark1'!AR295)</f>
        <v>189.51594202898559</v>
      </c>
      <c r="Z18" s="437">
        <f>+IF(G18=0,"",'Ark1'!AS295)</f>
        <v>31.352240852072903</v>
      </c>
      <c r="AA18" s="76">
        <f>+'Ark1'!Y295</f>
        <v>57.543551127640519</v>
      </c>
      <c r="AB18" s="53">
        <f>+'Ark1'!Z295</f>
        <v>1.7747539244770965</v>
      </c>
      <c r="AC18" s="53">
        <f>+'Ark1'!AA295</f>
        <v>2.0252459617417036</v>
      </c>
      <c r="AD18" s="307">
        <f t="shared" si="14"/>
        <v>404.08609120859467</v>
      </c>
      <c r="AE18" s="66">
        <f t="shared" si="15"/>
        <v>36.49172749535105</v>
      </c>
      <c r="AF18" s="66">
        <f t="shared" si="16"/>
        <v>4.7294520547945202</v>
      </c>
      <c r="AG18" s="43"/>
      <c r="AH18" s="4"/>
      <c r="AI18" s="56"/>
      <c r="AJ18" s="4"/>
      <c r="AK18" s="5"/>
      <c r="AL18" s="5"/>
      <c r="AM18"/>
      <c r="AN18" s="1"/>
      <c r="AO18" s="1"/>
      <c r="AP18" s="11"/>
      <c r="AQ18" s="11"/>
      <c r="AR18" s="11"/>
    </row>
    <row r="19" spans="1:44" ht="15.6">
      <c r="A19" s="43">
        <f t="shared" si="9"/>
        <v>10</v>
      </c>
      <c r="B19" s="51">
        <f>+'Ark1'!C296</f>
        <v>2024</v>
      </c>
      <c r="C19" s="61">
        <f>+'Ark1'!H296</f>
        <v>2</v>
      </c>
      <c r="D19" s="51">
        <f>+'Ark1'!J296</f>
        <v>143</v>
      </c>
      <c r="E19" s="61" t="str">
        <f>VLOOKUP(D19,RNR!$A$1:$B$30,2)</f>
        <v>Nordfjord</v>
      </c>
      <c r="F19" s="51">
        <f>+'Ark1'!Q296</f>
        <v>24</v>
      </c>
      <c r="G19" s="76">
        <f>+'Ark1'!R296</f>
        <v>62</v>
      </c>
      <c r="H19" s="76">
        <f t="shared" si="4"/>
        <v>-479</v>
      </c>
      <c r="I19" s="90"/>
      <c r="J19" s="69">
        <f>+'Ark1'!AE296</f>
        <v>0.16815839435855712</v>
      </c>
      <c r="K19" s="66">
        <f t="shared" si="5"/>
        <v>-1.2410994659660153</v>
      </c>
      <c r="L19" s="69">
        <f>+'Ark1'!AF296</f>
        <v>0.14167246044389151</v>
      </c>
      <c r="M19" s="359">
        <f>+IF(G19=0,"",'Ark1'!S296)</f>
        <v>4.278688524590164</v>
      </c>
      <c r="N19" s="53">
        <f t="shared" si="6"/>
        <v>-0.10948153086270196</v>
      </c>
      <c r="O19" s="359">
        <f>+IF(G19=0,"",'Ark1'!T296)</f>
        <v>5.854838709677419</v>
      </c>
      <c r="P19" s="53">
        <f t="shared" si="7"/>
        <v>-0.64608550474032445</v>
      </c>
      <c r="Q19" s="307">
        <f>+IF(G19=0,"",'Ark1'!U296)</f>
        <v>190.25967741935483</v>
      </c>
      <c r="R19" s="76">
        <f t="shared" si="8"/>
        <v>-12.144943652733957</v>
      </c>
      <c r="S19" s="76">
        <f>+'Ark1'!W296</f>
        <v>41.935483870967744</v>
      </c>
      <c r="T19" s="76">
        <f>+'Ark1'!X296</f>
        <v>0</v>
      </c>
      <c r="U19" s="76">
        <f>+'Ark1'!AG296</f>
        <v>557.49180327868839</v>
      </c>
      <c r="V19" s="387">
        <f t="shared" si="10"/>
        <v>44.7531287820442</v>
      </c>
      <c r="W19" s="76">
        <f>+'Ark1'!AH296</f>
        <v>95.161290322580641</v>
      </c>
      <c r="X19" s="76">
        <f>+'Ark1'!AI296</f>
        <v>45.161290322580641</v>
      </c>
      <c r="Y19" s="435">
        <f>+IF(G19=0,"",'Ark1'!AR296)</f>
        <v>188.98360655737699</v>
      </c>
      <c r="Z19" s="437">
        <f>+IF(G19=0,"",'Ark1'!AS296)</f>
        <v>26.086179914881644</v>
      </c>
      <c r="AA19" s="76">
        <f>+'Ark1'!Y296</f>
        <v>73.596317096839243</v>
      </c>
      <c r="AB19" s="53">
        <f>+'Ark1'!Z296</f>
        <v>1.1213120166005117</v>
      </c>
      <c r="AC19" s="53">
        <f>+'Ark1'!AA296</f>
        <v>2.368113269642397</v>
      </c>
      <c r="AD19" s="307">
        <f t="shared" si="14"/>
        <v>341.27798166791092</v>
      </c>
      <c r="AE19" s="66">
        <f t="shared" si="15"/>
        <v>44.466821159312815</v>
      </c>
      <c r="AF19" s="66">
        <f t="shared" si="16"/>
        <v>2.5833333333333335</v>
      </c>
      <c r="AG19" s="43"/>
      <c r="AH19" s="4"/>
      <c r="AI19" s="56"/>
      <c r="AJ19" s="4"/>
      <c r="AK19" s="5"/>
      <c r="AL19" s="5"/>
      <c r="AM19"/>
      <c r="AN19" s="1"/>
      <c r="AO19" s="1"/>
      <c r="AP19" s="11"/>
      <c r="AQ19" s="11"/>
      <c r="AR19" s="11"/>
    </row>
    <row r="20" spans="1:44" ht="15.6">
      <c r="A20" s="43">
        <f t="shared" si="9"/>
        <v>11</v>
      </c>
      <c r="B20" s="51">
        <f>+'Ark1'!C297</f>
        <v>2024</v>
      </c>
      <c r="C20" s="61">
        <f>+'Ark1'!H297</f>
        <v>1</v>
      </c>
      <c r="D20" s="51">
        <f>+'Ark1'!J297</f>
        <v>147</v>
      </c>
      <c r="E20" s="61" t="str">
        <f>VLOOKUP(D20,RNR!$A$1:$B$30,2)</f>
        <v>Midt-Norge_K</v>
      </c>
      <c r="F20" s="51">
        <f>+'Ark1'!Q297</f>
        <v>0</v>
      </c>
      <c r="G20" s="76">
        <f>+'Ark1'!R297</f>
        <v>0</v>
      </c>
      <c r="H20" s="76">
        <f t="shared" si="4"/>
        <v>0</v>
      </c>
      <c r="I20" s="90"/>
      <c r="J20" s="69">
        <f>+'Ark1'!AE297</f>
        <v>0</v>
      </c>
      <c r="K20" s="66">
        <f t="shared" si="5"/>
        <v>0</v>
      </c>
      <c r="L20" s="69">
        <f>+'Ark1'!AF297</f>
        <v>0</v>
      </c>
      <c r="M20" s="359" t="str">
        <f>+IF(G20=0,"",'Ark1'!S297)</f>
        <v/>
      </c>
      <c r="N20" s="53" t="str">
        <f t="shared" si="6"/>
        <v/>
      </c>
      <c r="O20" s="359" t="str">
        <f>+IF(G20=0,"",'Ark1'!T297)</f>
        <v/>
      </c>
      <c r="P20" s="53" t="str">
        <f t="shared" si="7"/>
        <v/>
      </c>
      <c r="Q20" s="307" t="str">
        <f>+IF(G20=0,"",'Ark1'!U297)</f>
        <v/>
      </c>
      <c r="R20" s="76" t="str">
        <f t="shared" si="8"/>
        <v/>
      </c>
      <c r="S20" s="76">
        <f>+'Ark1'!W297</f>
        <v>0</v>
      </c>
      <c r="T20" s="76">
        <f>+'Ark1'!X297</f>
        <v>0</v>
      </c>
      <c r="U20" s="76">
        <f>+'Ark1'!AG297</f>
        <v>0</v>
      </c>
      <c r="V20" s="387" t="str">
        <f t="shared" si="10"/>
        <v/>
      </c>
      <c r="W20" s="76">
        <f>+'Ark1'!AH297</f>
        <v>0</v>
      </c>
      <c r="X20" s="76">
        <f>+'Ark1'!AI297</f>
        <v>0</v>
      </c>
      <c r="Y20" s="435" t="str">
        <f>+IF(G20=0,"",'Ark1'!AR297)</f>
        <v/>
      </c>
      <c r="Z20" s="437" t="str">
        <f>+IF(G20=0,"",'Ark1'!AS297)</f>
        <v/>
      </c>
      <c r="AA20" s="76">
        <f>+'Ark1'!Y297</f>
        <v>0</v>
      </c>
      <c r="AB20" s="53">
        <f>+'Ark1'!Z297</f>
        <v>0</v>
      </c>
      <c r="AC20" s="53">
        <f>+'Ark1'!AA297</f>
        <v>0</v>
      </c>
      <c r="AD20" s="307" t="str">
        <f t="shared" si="14"/>
        <v/>
      </c>
      <c r="AE20" s="66" t="str">
        <f t="shared" si="15"/>
        <v/>
      </c>
      <c r="AF20" s="66" t="e">
        <f t="shared" si="16"/>
        <v>#DIV/0!</v>
      </c>
      <c r="AG20" s="43"/>
      <c r="AH20" s="4"/>
      <c r="AI20" s="56"/>
      <c r="AJ20" s="4"/>
      <c r="AK20" s="5"/>
      <c r="AL20" s="5"/>
      <c r="AM20"/>
      <c r="AN20" s="1"/>
      <c r="AO20" s="1"/>
      <c r="AP20" s="11"/>
      <c r="AQ20" s="11"/>
      <c r="AR20" s="11"/>
    </row>
    <row r="21" spans="1:44" ht="15.6">
      <c r="A21" s="43">
        <f t="shared" si="9"/>
        <v>12</v>
      </c>
      <c r="B21" s="51">
        <f>+'Ark1'!C298</f>
        <v>2024</v>
      </c>
      <c r="C21" s="61">
        <f>+'Ark1'!H298</f>
        <v>2</v>
      </c>
      <c r="D21" s="51">
        <f>+'Ark1'!J298</f>
        <v>147</v>
      </c>
      <c r="E21" s="61" t="str">
        <f>VLOOKUP(D21,RNR!$A$1:$B$30,2)</f>
        <v>Midt-Norge_K</v>
      </c>
      <c r="F21" s="51">
        <f>+'Ark1'!Q298</f>
        <v>187</v>
      </c>
      <c r="G21" s="76">
        <f>+'Ark1'!R298</f>
        <v>1159</v>
      </c>
      <c r="H21" s="76">
        <f t="shared" si="4"/>
        <v>101</v>
      </c>
      <c r="I21" s="90"/>
      <c r="J21" s="69">
        <f>+'Ark1'!AE298</f>
        <v>3.1434770816381881</v>
      </c>
      <c r="K21" s="66">
        <f t="shared" si="5"/>
        <v>0.38747926976499514</v>
      </c>
      <c r="L21" s="69">
        <f>+'Ark1'!AF298</f>
        <v>3.1904641454795191</v>
      </c>
      <c r="M21" s="359">
        <f>+IF(G21=0,"",'Ark1'!S298)</f>
        <v>6.6882556131260786</v>
      </c>
      <c r="N21" s="53">
        <f t="shared" si="6"/>
        <v>1.0225310095775875E-2</v>
      </c>
      <c r="O21" s="359">
        <f>+IF(G21=0,"",'Ark1'!T298)</f>
        <v>7.4616048317515116</v>
      </c>
      <c r="P21" s="53">
        <f t="shared" si="7"/>
        <v>-6.0134298683270693E-2</v>
      </c>
      <c r="Q21" s="307">
        <f>+IF(G21=0,"",'Ark1'!U298)</f>
        <v>229.20465918895593</v>
      </c>
      <c r="R21" s="76">
        <f t="shared" si="8"/>
        <v>-6.2152841002688604</v>
      </c>
      <c r="S21" s="76">
        <f>+'Ark1'!W298</f>
        <v>70.578084555651429</v>
      </c>
      <c r="T21" s="76">
        <f>+'Ark1'!X298</f>
        <v>1.0353753235547889</v>
      </c>
      <c r="U21" s="76">
        <f>+'Ark1'!AG298</f>
        <v>509.9308755760369</v>
      </c>
      <c r="V21" s="387">
        <f t="shared" si="10"/>
        <v>-62.47792945540948</v>
      </c>
      <c r="W21" s="76">
        <f>+'Ark1'!AH298</f>
        <v>74.80586712683349</v>
      </c>
      <c r="X21" s="76">
        <f>+'Ark1'!AI298</f>
        <v>56.341673856773085</v>
      </c>
      <c r="Y21" s="435">
        <f>+IF(G21=0,"",'Ark1'!AR298)</f>
        <v>189.59907834101389</v>
      </c>
      <c r="Z21" s="437">
        <f>+IF(G21=0,"",'Ark1'!AS298)</f>
        <v>33.561318971355945</v>
      </c>
      <c r="AA21" s="76">
        <f>+'Ark1'!Y298</f>
        <v>52.937067776888384</v>
      </c>
      <c r="AB21" s="53">
        <f>+'Ark1'!Z298</f>
        <v>1.9238585386173472</v>
      </c>
      <c r="AC21" s="53">
        <f>+'Ark1'!AA298</f>
        <v>2.0304076306715699</v>
      </c>
      <c r="AD21" s="307">
        <f t="shared" si="14"/>
        <v>449.48182227647584</v>
      </c>
      <c r="AE21" s="66">
        <f t="shared" si="15"/>
        <v>34.269721799975599</v>
      </c>
      <c r="AF21" s="66">
        <f t="shared" si="16"/>
        <v>6.1978609625668453</v>
      </c>
      <c r="AG21" s="43"/>
      <c r="AH21" s="4"/>
      <c r="AI21" s="56"/>
      <c r="AJ21" s="4"/>
      <c r="AK21" s="5"/>
      <c r="AL21" s="5"/>
      <c r="AM21"/>
      <c r="AN21" s="1"/>
      <c r="AO21" s="1"/>
      <c r="AP21" s="11"/>
      <c r="AQ21" s="11"/>
      <c r="AR21" s="11"/>
    </row>
    <row r="22" spans="1:44" ht="15.6">
      <c r="A22" s="43">
        <f t="shared" si="9"/>
        <v>13</v>
      </c>
      <c r="B22" s="51">
        <f>+'Ark1'!C299</f>
        <v>2024</v>
      </c>
      <c r="C22" s="61">
        <f>+'Ark1'!H299</f>
        <v>1</v>
      </c>
      <c r="D22" s="51">
        <f>+'Ark1'!J299</f>
        <v>155</v>
      </c>
      <c r="E22" s="61" t="str">
        <f>VLOOKUP(D22,RNR!$A$1:$B$30,2)</f>
        <v>Målselv</v>
      </c>
      <c r="F22" s="51">
        <f>+'Ark1'!Q299</f>
        <v>156</v>
      </c>
      <c r="G22" s="76">
        <f>+'Ark1'!R299</f>
        <v>594</v>
      </c>
      <c r="H22" s="76">
        <f t="shared" si="4"/>
        <v>-135</v>
      </c>
      <c r="I22" s="90"/>
      <c r="J22" s="69">
        <f>+'Ark1'!AE299</f>
        <v>1.6110659072416602</v>
      </c>
      <c r="K22" s="66">
        <f t="shared" si="5"/>
        <v>-0.28791557182786454</v>
      </c>
      <c r="L22" s="69">
        <f>+'Ark1'!AF299</f>
        <v>1.4797788837834844</v>
      </c>
      <c r="M22" s="359">
        <f>+IF(G22=0,"",'Ark1'!S299)</f>
        <v>4.8686868686868676</v>
      </c>
      <c r="N22" s="53">
        <f t="shared" si="6"/>
        <v>-5.7239057239058866E-2</v>
      </c>
      <c r="O22" s="359">
        <f>+IF(G22=0,"",'Ark1'!T299)</f>
        <v>7.2070707070707076</v>
      </c>
      <c r="P22" s="53">
        <f t="shared" si="7"/>
        <v>0.1741488963711193</v>
      </c>
      <c r="Q22" s="307">
        <f>+IF(G22=0,"",'Ark1'!U299)</f>
        <v>207.42609427609432</v>
      </c>
      <c r="R22" s="76">
        <f t="shared" si="8"/>
        <v>2.0683439331587863</v>
      </c>
      <c r="S22" s="76">
        <f>+'Ark1'!W299</f>
        <v>62.626262626262609</v>
      </c>
      <c r="T22" s="76">
        <f>+'Ark1'!X299</f>
        <v>0.33670033670033672</v>
      </c>
      <c r="U22" s="76">
        <f>+'Ark1'!AG299</f>
        <v>539.6910016977929</v>
      </c>
      <c r="V22" s="387">
        <f t="shared" si="10"/>
        <v>-2.6886214703856695</v>
      </c>
      <c r="W22" s="76">
        <f>+'Ark1'!AH299</f>
        <v>98.653198653198686</v>
      </c>
      <c r="X22" s="76">
        <f>+'Ark1'!AI299</f>
        <v>46.127946127946124</v>
      </c>
      <c r="Y22" s="435">
        <f>+IF(G22=0,"",'Ark1'!AR299)</f>
        <v>192.81833616298812</v>
      </c>
      <c r="Z22" s="437">
        <f>+IF(G22=0,"",'Ark1'!AS299)</f>
        <v>28.35100918989659</v>
      </c>
      <c r="AA22" s="76">
        <f>+'Ark1'!Y299</f>
        <v>52.854400501964705</v>
      </c>
      <c r="AB22" s="53">
        <f>+'Ark1'!Z299</f>
        <v>1.4033135245114421</v>
      </c>
      <c r="AC22" s="53">
        <f>+'Ark1'!AA299</f>
        <v>2.0464020750851906</v>
      </c>
      <c r="AD22" s="307">
        <f t="shared" si="14"/>
        <v>384.34232481838802</v>
      </c>
      <c r="AE22" s="66">
        <f t="shared" si="15"/>
        <v>42.604114799446769</v>
      </c>
      <c r="AF22" s="66">
        <f t="shared" si="16"/>
        <v>3.8076923076923075</v>
      </c>
      <c r="AG22" s="43"/>
      <c r="AH22" s="4"/>
      <c r="AI22" s="56"/>
      <c r="AJ22" s="4"/>
      <c r="AK22" s="5"/>
      <c r="AL22" s="5"/>
      <c r="AM22"/>
      <c r="AN22" s="1"/>
      <c r="AO22" s="1"/>
      <c r="AP22" s="11"/>
      <c r="AQ22" s="11"/>
      <c r="AR22" s="11"/>
    </row>
    <row r="23" spans="1:44" ht="15.6">
      <c r="A23" s="43">
        <f t="shared" si="9"/>
        <v>14</v>
      </c>
      <c r="B23" s="51">
        <f>+'Ark1'!C300</f>
        <v>2024</v>
      </c>
      <c r="C23" s="61">
        <f>+'Ark1'!H300</f>
        <v>2</v>
      </c>
      <c r="D23" s="51">
        <f>+'Ark1'!J300</f>
        <v>160</v>
      </c>
      <c r="E23" s="61" t="str">
        <f>VLOOKUP(D23,RNR!$A$1:$B$30,2)</f>
        <v>Oslo</v>
      </c>
      <c r="F23" s="51">
        <f>+'Ark1'!Q300</f>
        <v>274</v>
      </c>
      <c r="G23" s="76">
        <f>+'Ark1'!R300</f>
        <v>2233</v>
      </c>
      <c r="H23" s="76">
        <f t="shared" si="4"/>
        <v>-152</v>
      </c>
      <c r="I23" s="90"/>
      <c r="J23" s="69">
        <f>+'Ark1'!AE300</f>
        <v>6.0564144290751276</v>
      </c>
      <c r="K23" s="66">
        <f t="shared" si="5"/>
        <v>-0.15630275553504802</v>
      </c>
      <c r="L23" s="69">
        <f>+'Ark1'!AF300</f>
        <v>6.1489782344736899</v>
      </c>
      <c r="M23" s="359">
        <f>+IF(G23=0,"",'Ark1'!S300)</f>
        <v>6.4663978494623677</v>
      </c>
      <c r="N23" s="53">
        <f t="shared" si="6"/>
        <v>7.7555567583172724E-2</v>
      </c>
      <c r="O23" s="359">
        <f>+IF(G23=0,"",'Ark1'!T300)</f>
        <v>7.4205105239588001</v>
      </c>
      <c r="P23" s="53">
        <f t="shared" si="7"/>
        <v>-0.15684796660723865</v>
      </c>
      <c r="Q23" s="307">
        <f>+IF(G23=0,"",'Ark1'!U300)</f>
        <v>229.28056426332279</v>
      </c>
      <c r="R23" s="76">
        <f t="shared" si="8"/>
        <v>-1.9370038708494235</v>
      </c>
      <c r="S23" s="76">
        <f>+'Ark1'!W300</f>
        <v>71.025526197939996</v>
      </c>
      <c r="T23" s="76">
        <f>+'Ark1'!X300</f>
        <v>1.4330497089117777</v>
      </c>
      <c r="U23" s="76">
        <f>+'Ark1'!AG300</f>
        <v>512.13617977528088</v>
      </c>
      <c r="V23" s="387">
        <f t="shared" si="10"/>
        <v>-31.374792011552927</v>
      </c>
      <c r="W23" s="76">
        <f>+'Ark1'!AH300</f>
        <v>99.10434393193016</v>
      </c>
      <c r="X23" s="76">
        <f>+'Ark1'!AI300</f>
        <v>88.75951634572327</v>
      </c>
      <c r="Y23" s="435">
        <f>+IF(G23=0,"",'Ark1'!AR300)</f>
        <v>191.01033707865165</v>
      </c>
      <c r="Z23" s="437">
        <f>+IF(G23=0,"",'Ark1'!AS300)</f>
        <v>32.428009690430883</v>
      </c>
      <c r="AA23" s="76">
        <f>+'Ark1'!Y300</f>
        <v>55.690919552429378</v>
      </c>
      <c r="AB23" s="53">
        <f>+'Ark1'!Z300</f>
        <v>1.7383307487390611</v>
      </c>
      <c r="AC23" s="53">
        <f>+'Ark1'!AA300</f>
        <v>1.9937363423426215</v>
      </c>
      <c r="AD23" s="307">
        <f t="shared" si="14"/>
        <v>447.69452602221605</v>
      </c>
      <c r="AE23" s="66">
        <f t="shared" si="15"/>
        <v>35.45723130573937</v>
      </c>
      <c r="AF23" s="66">
        <f t="shared" si="16"/>
        <v>8.1496350364963508</v>
      </c>
      <c r="AG23" s="43"/>
      <c r="AH23" s="4"/>
      <c r="AI23" s="56"/>
      <c r="AJ23" s="4"/>
      <c r="AK23" s="5"/>
      <c r="AL23" s="5"/>
      <c r="AM23"/>
      <c r="AN23" s="13"/>
      <c r="AO23" s="13"/>
      <c r="AP23" s="11"/>
      <c r="AQ23" s="11"/>
      <c r="AR23" s="11"/>
    </row>
    <row r="24" spans="1:44" ht="16.5" customHeight="1">
      <c r="A24" s="43">
        <f t="shared" si="9"/>
        <v>15</v>
      </c>
      <c r="B24" s="51">
        <f>+'Ark1'!C301</f>
        <v>2024</v>
      </c>
      <c r="C24" s="61">
        <f>+'Ark1'!H301</f>
        <v>1</v>
      </c>
      <c r="D24" s="51">
        <f>+'Ark1'!J301</f>
        <v>171</v>
      </c>
      <c r="E24" s="61" t="str">
        <f>VLOOKUP(D24,RNR!$A$1:$B$30,2)</f>
        <v>Prima Jæren</v>
      </c>
      <c r="F24" s="51">
        <f>+'Ark1'!Q301</f>
        <v>129</v>
      </c>
      <c r="G24" s="76">
        <f>+'Ark1'!R301</f>
        <v>1197</v>
      </c>
      <c r="H24" s="76">
        <f t="shared" si="4"/>
        <v>30</v>
      </c>
      <c r="I24" s="90"/>
      <c r="J24" s="69">
        <f>+'Ark1'!AE301</f>
        <v>3.2465419039869805</v>
      </c>
      <c r="K24" s="66">
        <f t="shared" si="5"/>
        <v>0.20660858975634122</v>
      </c>
      <c r="L24" s="69">
        <f>+'Ark1'!AF301</f>
        <v>3.4751614047711796</v>
      </c>
      <c r="M24" s="359">
        <f>+IF(G24=0,"",'Ark1'!S301)</f>
        <v>6.3227424749163879</v>
      </c>
      <c r="N24" s="53">
        <f t="shared" si="6"/>
        <v>0.21096259529471961</v>
      </c>
      <c r="O24" s="359">
        <f>+IF(G24=0,"",'Ark1'!T301)</f>
        <v>9.2723475355054319</v>
      </c>
      <c r="P24" s="53">
        <f t="shared" si="7"/>
        <v>0.24235610448572231</v>
      </c>
      <c r="Q24" s="307">
        <f>+IF(G24=0,"",'Ark1'!U301)</f>
        <v>241.73182957393459</v>
      </c>
      <c r="R24" s="76">
        <f t="shared" si="8"/>
        <v>6.4392845867877213</v>
      </c>
      <c r="S24" s="76">
        <f>+'Ark1'!W301</f>
        <v>91.729323308270693</v>
      </c>
      <c r="T24" s="76">
        <f>+'Ark1'!X301</f>
        <v>0.41771094402673342</v>
      </c>
      <c r="U24" s="76">
        <f>+'Ark1'!AG301</f>
        <v>548.14629258517027</v>
      </c>
      <c r="V24" s="387">
        <f t="shared" si="10"/>
        <v>-28.148281058240514</v>
      </c>
      <c r="W24" s="76">
        <f>+'Ark1'!AH301</f>
        <v>41.68755221386801</v>
      </c>
      <c r="X24" s="76">
        <f>+'Ark1'!AI301</f>
        <v>31.8295739348371</v>
      </c>
      <c r="Y24" s="435">
        <f>+IF(G24=0,"",'Ark1'!AR301)</f>
        <v>195.72144288577152</v>
      </c>
      <c r="Z24" s="437">
        <f>+IF(G24=0,"",'Ark1'!AS301)</f>
        <v>31.891411563070431</v>
      </c>
      <c r="AA24" s="76">
        <f>+'Ark1'!Y301</f>
        <v>40.962559440718145</v>
      </c>
      <c r="AB24" s="53">
        <f>+'Ark1'!Z301</f>
        <v>1.578215401394288</v>
      </c>
      <c r="AC24" s="53">
        <f>+'Ark1'!AA301</f>
        <v>1.9834770073748405</v>
      </c>
      <c r="AD24" s="307">
        <f t="shared" si="14"/>
        <v>440.99874950148387</v>
      </c>
      <c r="AE24" s="66">
        <f t="shared" si="15"/>
        <v>38.232116922828055</v>
      </c>
      <c r="AF24" s="66">
        <f t="shared" si="16"/>
        <v>9.279069767441861</v>
      </c>
      <c r="AG24" s="43"/>
      <c r="AH24" s="4"/>
      <c r="AI24" s="56"/>
      <c r="AJ24" s="4"/>
      <c r="AK24" s="5"/>
      <c r="AL24" s="5"/>
      <c r="AM24"/>
      <c r="AN24" s="13"/>
      <c r="AO24" s="13"/>
      <c r="AP24" s="11"/>
      <c r="AQ24" s="11"/>
      <c r="AR24" s="11"/>
    </row>
    <row r="25" spans="1:44" ht="16.5" customHeight="1">
      <c r="A25" s="43">
        <f t="shared" si="9"/>
        <v>16</v>
      </c>
      <c r="B25" s="51">
        <f>+'Ark1'!C302</f>
        <v>2024</v>
      </c>
      <c r="C25" s="61">
        <f>+'Ark1'!H302</f>
        <v>2</v>
      </c>
      <c r="D25" s="51">
        <f>+'Ark1'!J302</f>
        <v>175</v>
      </c>
      <c r="E25" s="61" t="str">
        <f>VLOOKUP(D25,RNR!$A$1:$B$30,2)</f>
        <v>Ole Ringdal</v>
      </c>
      <c r="F25" s="51">
        <f>+'Ark1'!Q302</f>
        <v>64</v>
      </c>
      <c r="G25" s="76">
        <f>+'Ark1'!R302</f>
        <v>224</v>
      </c>
      <c r="H25" s="76">
        <f t="shared" si="4"/>
        <v>65</v>
      </c>
      <c r="I25" s="90"/>
      <c r="J25" s="69">
        <f>+'Ark1'!AE302</f>
        <v>0.6075400054244644</v>
      </c>
      <c r="K25" s="66">
        <f t="shared" si="5"/>
        <v>0.19335885978378614</v>
      </c>
      <c r="L25" s="69">
        <f>+'Ark1'!AF302</f>
        <v>0.55089054186170117</v>
      </c>
      <c r="M25" s="359">
        <f>+IF(G25=0,"",'Ark1'!S302)</f>
        <v>4.4464285714285694</v>
      </c>
      <c r="N25" s="53">
        <f t="shared" si="6"/>
        <v>0.1948562443845443</v>
      </c>
      <c r="O25" s="359">
        <f>+IF(G25=0,"",'Ark1'!T302)</f>
        <v>6.7946428571428559</v>
      </c>
      <c r="P25" s="53">
        <f t="shared" si="7"/>
        <v>-9.8438903863432792E-2</v>
      </c>
      <c r="Q25" s="307">
        <f>+IF(G25=0,"",'Ark1'!U302)</f>
        <v>204.77187499999999</v>
      </c>
      <c r="R25" s="76">
        <f t="shared" si="8"/>
        <v>-1.264602987421398</v>
      </c>
      <c r="S25" s="76">
        <f>+'Ark1'!W302</f>
        <v>57.589285714285694</v>
      </c>
      <c r="T25" s="76">
        <f>+'Ark1'!X302</f>
        <v>0</v>
      </c>
      <c r="U25" s="76">
        <f>+'Ark1'!AG302</f>
        <v>546.59728506787314</v>
      </c>
      <c r="V25" s="387">
        <f t="shared" si="10"/>
        <v>-7.4564555081948356</v>
      </c>
      <c r="W25" s="76">
        <f>+'Ark1'!AH302</f>
        <v>98.660714285714306</v>
      </c>
      <c r="X25" s="76">
        <f>+'Ark1'!AI302</f>
        <v>29.910714285714281</v>
      </c>
      <c r="Y25" s="435">
        <f>+IF(G25=0,"",'Ark1'!AR302)</f>
        <v>194.1945701357466</v>
      </c>
      <c r="Z25" s="437">
        <f>+IF(G25=0,"",'Ark1'!AS302)</f>
        <v>27.245538626101094</v>
      </c>
      <c r="AA25" s="76">
        <f>+'Ark1'!Y302</f>
        <v>53.90562324946189</v>
      </c>
      <c r="AB25" s="53">
        <f>+'Ark1'!Z302</f>
        <v>1.0380208306666876</v>
      </c>
      <c r="AC25" s="53">
        <f>+'Ark1'!AA302</f>
        <v>1.9069346796492483</v>
      </c>
      <c r="AD25" s="307">
        <f t="shared" si="14"/>
        <v>374.63024532690952</v>
      </c>
      <c r="AE25" s="66">
        <f t="shared" si="15"/>
        <v>46.053112449799215</v>
      </c>
      <c r="AF25" s="66">
        <f t="shared" si="16"/>
        <v>3.5</v>
      </c>
      <c r="AG25" s="43"/>
      <c r="AH25" s="4"/>
      <c r="AI25" s="55"/>
      <c r="AJ25" s="4"/>
      <c r="AK25" s="5"/>
      <c r="AL25" s="5"/>
      <c r="AM25"/>
      <c r="AN25" s="13"/>
      <c r="AO25" s="13"/>
      <c r="AP25" s="11"/>
      <c r="AQ25" s="11"/>
      <c r="AR25" s="11"/>
    </row>
    <row r="26" spans="1:44" ht="15.6">
      <c r="A26" s="43">
        <f t="shared" si="9"/>
        <v>17</v>
      </c>
      <c r="B26" s="51">
        <f>+'Ark1'!C303</f>
        <v>2024</v>
      </c>
      <c r="C26" s="61">
        <f>+'Ark1'!H303</f>
        <v>2</v>
      </c>
      <c r="D26" s="51">
        <f>+'Ark1'!J303</f>
        <v>177</v>
      </c>
      <c r="E26" s="61" t="str">
        <f>VLOOKUP(D26,RNR!$A$1:$B$30,2)</f>
        <v>Slakthuset</v>
      </c>
      <c r="F26" s="51">
        <f>+'Ark1'!Q303</f>
        <v>288</v>
      </c>
      <c r="G26" s="76">
        <f>+'Ark1'!R303</f>
        <v>1426</v>
      </c>
      <c r="H26" s="76">
        <f t="shared" si="4"/>
        <v>-32</v>
      </c>
      <c r="I26" s="90"/>
      <c r="J26" s="69">
        <f>+'Ark1'!AE303</f>
        <v>3.8676430702468143</v>
      </c>
      <c r="K26" s="66">
        <f t="shared" si="5"/>
        <v>6.9680112107764813E-2</v>
      </c>
      <c r="L26" s="69">
        <f>+'Ark1'!AF303</f>
        <v>3.706892877251641</v>
      </c>
      <c r="M26" s="359">
        <f>+IF(G26=0,"",'Ark1'!S303)</f>
        <v>5.7008426966292118</v>
      </c>
      <c r="N26" s="53">
        <f t="shared" si="6"/>
        <v>0.31237323883923462</v>
      </c>
      <c r="O26" s="359">
        <f>+IF(G26=0,"",'Ark1'!T303)</f>
        <v>7.7286115007012626</v>
      </c>
      <c r="P26" s="53">
        <f t="shared" si="7"/>
        <v>0.4789544362293876</v>
      </c>
      <c r="Q26" s="307">
        <f>+IF(G26=0,"",'Ark1'!U303)</f>
        <v>216.44298737727905</v>
      </c>
      <c r="R26" s="76">
        <f t="shared" si="8"/>
        <v>5.7059503402419409</v>
      </c>
      <c r="S26" s="76">
        <f>+'Ark1'!W303</f>
        <v>69.565217391304344</v>
      </c>
      <c r="T26" s="76">
        <f>+'Ark1'!X303</f>
        <v>0.84151472650771375</v>
      </c>
      <c r="U26" s="76">
        <f>+'Ark1'!AG303</f>
        <v>534.17959770114942</v>
      </c>
      <c r="V26" s="387">
        <f t="shared" si="10"/>
        <v>534.17959770114942</v>
      </c>
      <c r="W26" s="76">
        <f>+'Ark1'!AH303</f>
        <v>97.335203366058892</v>
      </c>
      <c r="X26" s="76">
        <f>+'Ark1'!AI303</f>
        <v>71.388499298737713</v>
      </c>
      <c r="Y26" s="435">
        <f>+IF(G26=0,"",'Ark1'!AR303)</f>
        <v>190.53879310344823</v>
      </c>
      <c r="Z26" s="437">
        <f>+IF(G26=0,"",'Ark1'!AS303)</f>
        <v>30.74602635518832</v>
      </c>
      <c r="AA26" s="76">
        <f>+'Ark1'!Y303</f>
        <v>56.173856020323001</v>
      </c>
      <c r="AB26" s="53">
        <f>+'Ark1'!Z303</f>
        <v>1.6549385852048637</v>
      </c>
      <c r="AC26" s="53">
        <f>+'Ark1'!AA303</f>
        <v>2.3641152953215276</v>
      </c>
      <c r="AD26" s="307">
        <f t="shared" si="14"/>
        <v>405.187671541079</v>
      </c>
      <c r="AE26" s="66">
        <f t="shared" si="15"/>
        <v>37.966840850609195</v>
      </c>
      <c r="AF26" s="66">
        <f t="shared" si="16"/>
        <v>4.9513888888888893</v>
      </c>
      <c r="AG26" s="43"/>
      <c r="AH26" s="2"/>
      <c r="AI26" s="55"/>
      <c r="AJ26" s="4"/>
      <c r="AL26"/>
      <c r="AM26"/>
      <c r="AN26" s="13"/>
      <c r="AO26" s="13"/>
      <c r="AP26" s="11"/>
      <c r="AQ26" s="11"/>
      <c r="AR26" s="11"/>
    </row>
    <row r="27" spans="1:44" ht="17.25" customHeight="1">
      <c r="A27" s="43">
        <f t="shared" si="9"/>
        <v>18</v>
      </c>
      <c r="B27" s="51">
        <f>+'Ark1'!C304</f>
        <v>2024</v>
      </c>
      <c r="C27" s="61">
        <f>+'Ark1'!H304</f>
        <v>2</v>
      </c>
      <c r="D27" s="51">
        <f>+'Ark1'!J304</f>
        <v>178</v>
      </c>
      <c r="E27" s="61" t="str">
        <f>VLOOKUP(D27,RNR!$A$1:$B$30,2)</f>
        <v>Røros</v>
      </c>
      <c r="F27" s="51">
        <f>+'Ark1'!Q304</f>
        <v>149</v>
      </c>
      <c r="G27" s="76">
        <f>+'Ark1'!R304</f>
        <v>677</v>
      </c>
      <c r="H27" s="76">
        <f t="shared" si="4"/>
        <v>39</v>
      </c>
      <c r="I27" s="90"/>
      <c r="J27" s="69">
        <f>+'Ark1'!AE304</f>
        <v>1.8361811771087599</v>
      </c>
      <c r="K27" s="66">
        <f t="shared" si="5"/>
        <v>0.17424676881471712</v>
      </c>
      <c r="L27" s="69">
        <f>+'Ark1'!AF304</f>
        <v>1.6809530329869817</v>
      </c>
      <c r="M27" s="359">
        <f>+IF(G27=0,"",'Ark1'!S304)</f>
        <v>5.3220088626292466</v>
      </c>
      <c r="N27" s="53">
        <f t="shared" si="6"/>
        <v>0.35649162124993783</v>
      </c>
      <c r="O27" s="359">
        <f>+IF(G27=0,"",'Ark1'!T304)</f>
        <v>6.8833087149187602</v>
      </c>
      <c r="P27" s="53">
        <f t="shared" si="7"/>
        <v>-7.5938933984059709E-2</v>
      </c>
      <c r="Q27" s="307">
        <f>+IF(G27=0,"",'Ark1'!U304)</f>
        <v>206.73781388478588</v>
      </c>
      <c r="R27" s="76">
        <f t="shared" si="8"/>
        <v>-1.4877347045558054</v>
      </c>
      <c r="S27" s="76">
        <f>+'Ark1'!W304</f>
        <v>56.129985228951263</v>
      </c>
      <c r="T27" s="76">
        <f>+'Ark1'!X304</f>
        <v>0.44313146233382567</v>
      </c>
      <c r="U27" s="76">
        <f>+'Ark1'!AG304</f>
        <v>534.66272189349115</v>
      </c>
      <c r="V27" s="387">
        <f t="shared" si="10"/>
        <v>16.530757084106995</v>
      </c>
      <c r="W27" s="76">
        <f>+'Ark1'!AH304</f>
        <v>99.261447562776965</v>
      </c>
      <c r="X27" s="76">
        <f>+'Ark1'!AI304</f>
        <v>62.0384047267356</v>
      </c>
      <c r="Y27" s="435">
        <f>+IF(G27=0,"",'Ark1'!AR304)</f>
        <v>189.77366863905337</v>
      </c>
      <c r="Z27" s="437">
        <f>+IF(G27=0,"",'Ark1'!AS304)</f>
        <v>29.633720321629568</v>
      </c>
      <c r="AA27" s="76">
        <f>+'Ark1'!Y304</f>
        <v>56.499627741737918</v>
      </c>
      <c r="AB27" s="53">
        <f>+'Ark1'!Z304</f>
        <v>1.5429843457425403</v>
      </c>
      <c r="AC27" s="53">
        <f>+'Ark1'!AA304</f>
        <v>1.9154126437872796</v>
      </c>
      <c r="AD27" s="307">
        <f t="shared" si="14"/>
        <v>386.66958704850498</v>
      </c>
      <c r="AE27" s="66">
        <f t="shared" si="15"/>
        <v>38.845822925340009</v>
      </c>
      <c r="AF27" s="66">
        <f t="shared" si="16"/>
        <v>4.5436241610738257</v>
      </c>
      <c r="AG27" s="43"/>
      <c r="AH27" s="2"/>
      <c r="AI27" s="55"/>
      <c r="AJ27" s="4"/>
      <c r="AL27" s="5"/>
      <c r="AM27"/>
      <c r="AN27" s="13"/>
      <c r="AO27" s="13"/>
      <c r="AP27" s="11"/>
      <c r="AQ27" s="11"/>
      <c r="AR27" s="11"/>
    </row>
    <row r="28" spans="1:44" ht="15.6">
      <c r="A28" s="43">
        <f t="shared" si="9"/>
        <v>19</v>
      </c>
      <c r="B28" s="51">
        <f>+'Ark1'!C305</f>
        <v>2024</v>
      </c>
      <c r="C28" s="61">
        <f>+'Ark1'!H305</f>
        <v>2</v>
      </c>
      <c r="D28" s="51">
        <f>+'Ark1'!J305</f>
        <v>181</v>
      </c>
      <c r="E28" s="61" t="str">
        <f>VLOOKUP(D28,RNR!$A$1:$B$30,2)</f>
        <v>Horns</v>
      </c>
      <c r="F28" s="51">
        <f>+'Ark1'!Q305</f>
        <v>82</v>
      </c>
      <c r="G28" s="76">
        <f>+'Ark1'!R305</f>
        <v>384</v>
      </c>
      <c r="H28" s="76">
        <f t="shared" si="4"/>
        <v>-4</v>
      </c>
      <c r="I28" s="90"/>
      <c r="J28" s="69">
        <f>+'Ark1'!AE305</f>
        <v>1.0414971521562248</v>
      </c>
      <c r="K28" s="66">
        <f t="shared" si="5"/>
        <v>3.079096027834316E-2</v>
      </c>
      <c r="L28" s="69">
        <f>+'Ark1'!AF305</f>
        <v>0.94825344354178731</v>
      </c>
      <c r="M28" s="359">
        <f>+IF(G28=0,"",'Ark1'!S305)</f>
        <v>5.125326370757179</v>
      </c>
      <c r="N28" s="53">
        <f t="shared" si="6"/>
        <v>-6.5395278727357287E-2</v>
      </c>
      <c r="O28" s="359">
        <f>+IF(G28=0,"",'Ark1'!T305)</f>
        <v>6.0390625</v>
      </c>
      <c r="P28" s="53">
        <f t="shared" si="7"/>
        <v>-0.40939110824742198</v>
      </c>
      <c r="Q28" s="307">
        <f>+IF(G28=0,"",'Ark1'!U305)</f>
        <v>205.61093749999995</v>
      </c>
      <c r="R28" s="76">
        <f t="shared" si="8"/>
        <v>-7.5846810567010152</v>
      </c>
      <c r="S28" s="76">
        <f>+'Ark1'!W305</f>
        <v>35.677083333333343</v>
      </c>
      <c r="T28" s="76">
        <f>+'Ark1'!X305</f>
        <v>0</v>
      </c>
      <c r="U28" s="76">
        <f>+'Ark1'!AG305</f>
        <v>564.05483028720607</v>
      </c>
      <c r="V28" s="387">
        <f t="shared" si="10"/>
        <v>564.05483028720607</v>
      </c>
      <c r="W28" s="76">
        <f>+'Ark1'!AH305</f>
        <v>99.21875</v>
      </c>
      <c r="X28" s="76">
        <f>+'Ark1'!AI305</f>
        <v>53.125</v>
      </c>
      <c r="Y28" s="435">
        <f>+IF(G28=0,"",'Ark1'!AR305)</f>
        <v>190.52741514360312</v>
      </c>
      <c r="Z28" s="437">
        <f>+IF(G28=0,"",'Ark1'!AS305)</f>
        <v>29.118074859534591</v>
      </c>
      <c r="AA28" s="76">
        <f>+'Ark1'!Y305</f>
        <v>54.515168332196843</v>
      </c>
      <c r="AB28" s="53">
        <f>+'Ark1'!Z305</f>
        <v>1.5425521363056205</v>
      </c>
      <c r="AC28" s="53">
        <f>+'Ark1'!AA305</f>
        <v>1.7665984134565171</v>
      </c>
      <c r="AD28" s="307">
        <f t="shared" si="14"/>
        <v>364.5229620590373</v>
      </c>
      <c r="AE28" s="66">
        <f t="shared" si="15"/>
        <v>40.116652604431991</v>
      </c>
      <c r="AF28" s="66">
        <f t="shared" si="16"/>
        <v>4.6829268292682924</v>
      </c>
      <c r="AG28" s="43"/>
      <c r="AH28" s="14"/>
      <c r="AI28" s="13"/>
      <c r="AJ28" s="4"/>
      <c r="AL28"/>
      <c r="AM28"/>
      <c r="AN28" s="13"/>
      <c r="AO28" s="13"/>
      <c r="AP28" s="11"/>
      <c r="AQ28" s="11"/>
      <c r="AR28" s="11"/>
    </row>
    <row r="29" spans="1:44" ht="15.6">
      <c r="A29" s="43">
        <f t="shared" si="9"/>
        <v>20</v>
      </c>
      <c r="B29" s="51">
        <f>+'Ark1'!C306</f>
        <v>2024</v>
      </c>
      <c r="C29" s="61">
        <f>+'Ark1'!H306</f>
        <v>1</v>
      </c>
      <c r="D29" s="51">
        <f>+'Ark1'!J306</f>
        <v>309</v>
      </c>
      <c r="E29" s="61" t="str">
        <f>VLOOKUP(D29,RNR!$A$1:$B$30,2)</f>
        <v>Malvik</v>
      </c>
      <c r="F29" s="51">
        <f>+'Ark1'!Q306</f>
        <v>1155</v>
      </c>
      <c r="G29" s="94">
        <f>+'Ark1'!R306</f>
        <v>5075</v>
      </c>
      <c r="H29" s="76">
        <f t="shared" si="4"/>
        <v>-325</v>
      </c>
      <c r="I29" s="90"/>
      <c r="J29" s="69">
        <f>+'Ark1'!AE306</f>
        <v>13.764578247898024</v>
      </c>
      <c r="K29" s="66">
        <f t="shared" si="5"/>
        <v>-0.30195122669105423</v>
      </c>
      <c r="L29" s="69">
        <f>+'Ark1'!AF306</f>
        <v>13.560113357664871</v>
      </c>
      <c r="M29" s="359">
        <f>+IF(G29=0,"",'Ark1'!S306)</f>
        <v>5.4087951094458679</v>
      </c>
      <c r="N29" s="53">
        <f t="shared" si="6"/>
        <v>0.1177074681636725</v>
      </c>
      <c r="O29" s="359">
        <f>+IF(G29=0,"",'Ark1'!T306)</f>
        <v>7.8435467980295552</v>
      </c>
      <c r="P29" s="53">
        <f t="shared" si="7"/>
        <v>4.6324575807332735E-2</v>
      </c>
      <c r="Q29" s="307">
        <f>+IF(G29=0,"",'Ark1'!U306)</f>
        <v>222.47452216748655</v>
      </c>
      <c r="R29" s="76">
        <f t="shared" si="8"/>
        <v>0.34817031563520118</v>
      </c>
      <c r="S29" s="76">
        <f>+'Ark1'!W306</f>
        <v>76.413793103448299</v>
      </c>
      <c r="T29" s="76">
        <f>+'Ark1'!X306</f>
        <v>0.4926108374384236</v>
      </c>
      <c r="U29" s="76">
        <f>+'Ark1'!AG306</f>
        <v>551.78547990155869</v>
      </c>
      <c r="V29" s="387">
        <f t="shared" si="10"/>
        <v>-9.0100313203864744</v>
      </c>
      <c r="W29" s="76">
        <f>+'Ark1'!AH306</f>
        <v>95.724137931034491</v>
      </c>
      <c r="X29" s="76">
        <f>+'Ark1'!AI306</f>
        <v>50.561576354679801</v>
      </c>
      <c r="Y29" s="435">
        <f>+IF(G29=0,"",'Ark1'!AR306)</f>
        <v>194.02132895816243</v>
      </c>
      <c r="Z29" s="437">
        <f>+IF(G29=0,"",'Ark1'!AS306)</f>
        <v>30.183618828295288</v>
      </c>
      <c r="AA29" s="76">
        <f>+'Ark1'!Y306</f>
        <v>51.274761026925262</v>
      </c>
      <c r="AB29" s="53">
        <f>+'Ark1'!Z306</f>
        <v>1.5681904151984103</v>
      </c>
      <c r="AC29" s="53">
        <f>+'Ark1'!AA306</f>
        <v>1.9284632927425036</v>
      </c>
      <c r="AD29" s="307">
        <f t="shared" si="14"/>
        <v>403.1902438012271</v>
      </c>
      <c r="AE29" s="66">
        <f t="shared" si="15"/>
        <v>41.131992923702946</v>
      </c>
      <c r="AF29" s="66">
        <f t="shared" si="16"/>
        <v>4.3939393939393936</v>
      </c>
      <c r="AG29" s="43"/>
      <c r="AH29" s="2"/>
      <c r="AI29" s="5"/>
      <c r="AJ29" s="4"/>
      <c r="AL29"/>
      <c r="AM29"/>
      <c r="AN29" s="13"/>
      <c r="AO29" s="13"/>
      <c r="AP29" s="11"/>
      <c r="AQ29" s="11"/>
      <c r="AR29" s="11"/>
    </row>
    <row r="30" spans="1:44" ht="17.399999999999999" customHeight="1">
      <c r="A30" s="43">
        <f t="shared" si="9"/>
        <v>21</v>
      </c>
      <c r="B30" s="51">
        <f>+'Ark1'!C307</f>
        <v>2024</v>
      </c>
      <c r="C30" s="61">
        <f>+'Ark1'!H307</f>
        <v>1</v>
      </c>
      <c r="D30" s="51">
        <f>+'Ark1'!J307</f>
        <v>420</v>
      </c>
      <c r="E30" s="61" t="str">
        <f>VLOOKUP(D30,RNR!$A$1:$B$30,2)</f>
        <v>Skodje</v>
      </c>
      <c r="F30" s="51">
        <f>+'Ark1'!Q307</f>
        <v>0</v>
      </c>
      <c r="G30" s="76">
        <f>+'Ark1'!R307</f>
        <v>0</v>
      </c>
      <c r="H30" s="76">
        <f t="shared" si="4"/>
        <v>0</v>
      </c>
      <c r="I30" s="90"/>
      <c r="J30" s="69">
        <f>+'Ark1'!AE307</f>
        <v>0</v>
      </c>
      <c r="K30" s="66">
        <f t="shared" si="5"/>
        <v>0</v>
      </c>
      <c r="L30" s="69">
        <f>+'Ark1'!AF307</f>
        <v>0</v>
      </c>
      <c r="M30" s="359" t="str">
        <f>+IF(G30=0,"",'Ark1'!S307)</f>
        <v/>
      </c>
      <c r="N30" s="53" t="str">
        <f t="shared" si="6"/>
        <v/>
      </c>
      <c r="O30" s="359" t="str">
        <f>+IF(G30=0,"",'Ark1'!T307)</f>
        <v/>
      </c>
      <c r="P30" s="53" t="str">
        <f t="shared" si="7"/>
        <v/>
      </c>
      <c r="Q30" s="307" t="str">
        <f>+IF(G30=0,"",'Ark1'!U307)</f>
        <v/>
      </c>
      <c r="R30" s="76" t="str">
        <f t="shared" si="8"/>
        <v/>
      </c>
      <c r="S30" s="76">
        <f>+'Ark1'!W307</f>
        <v>0</v>
      </c>
      <c r="T30" s="76">
        <f>+'Ark1'!X307</f>
        <v>0</v>
      </c>
      <c r="U30" s="76">
        <f>+'Ark1'!AG307</f>
        <v>0</v>
      </c>
      <c r="V30" s="387" t="str">
        <f t="shared" si="10"/>
        <v/>
      </c>
      <c r="W30" s="76">
        <f>+'Ark1'!AH307</f>
        <v>0</v>
      </c>
      <c r="X30" s="76">
        <f>+'Ark1'!AI307</f>
        <v>0</v>
      </c>
      <c r="Y30" s="435" t="str">
        <f>+IF(G30=0,"",'Ark1'!AR307)</f>
        <v/>
      </c>
      <c r="Z30" s="437" t="str">
        <f>+IF(G30=0,"",'Ark1'!AS307)</f>
        <v/>
      </c>
      <c r="AA30" s="76">
        <f>+'Ark1'!Y307</f>
        <v>0</v>
      </c>
      <c r="AB30" s="53">
        <f>+'Ark1'!Z307</f>
        <v>0</v>
      </c>
      <c r="AC30" s="53">
        <f>+'Ark1'!AA307</f>
        <v>0</v>
      </c>
      <c r="AD30" s="307" t="str">
        <f t="shared" si="14"/>
        <v/>
      </c>
      <c r="AE30" s="66" t="str">
        <f t="shared" si="15"/>
        <v/>
      </c>
      <c r="AF30" s="66" t="e">
        <f t="shared" si="16"/>
        <v>#DIV/0!</v>
      </c>
      <c r="AG30" s="43"/>
      <c r="AH30" s="4"/>
      <c r="AI30" s="4"/>
      <c r="AJ30" s="4"/>
      <c r="AL30"/>
      <c r="AM30"/>
      <c r="AN30" s="54"/>
      <c r="AO30" s="54"/>
      <c r="AP30" s="11"/>
      <c r="AQ30" s="11"/>
      <c r="AR30" s="11"/>
    </row>
    <row r="31" spans="1:44" ht="15.6">
      <c r="A31" s="43">
        <f t="shared" si="9"/>
        <v>22</v>
      </c>
      <c r="B31" s="51">
        <f>+'Ark1'!C308</f>
        <v>2024</v>
      </c>
      <c r="C31" s="61">
        <f>+'Ark1'!H308</f>
        <v>2</v>
      </c>
      <c r="D31" s="51">
        <f>+'Ark1'!J308</f>
        <v>470</v>
      </c>
      <c r="E31" s="61" t="str">
        <f>VLOOKUP(D31,RNR!$A$1:$B$30,2)</f>
        <v>Jens Eide</v>
      </c>
      <c r="F31" s="51">
        <f>+'Ark1'!Q308</f>
        <v>103</v>
      </c>
      <c r="G31" s="76">
        <f>+'Ark1'!R308</f>
        <v>382</v>
      </c>
      <c r="H31" s="76">
        <f t="shared" si="4"/>
        <v>41</v>
      </c>
      <c r="I31" s="90"/>
      <c r="J31" s="69">
        <f>+'Ark1'!AE308</f>
        <v>1.0360726878220778</v>
      </c>
      <c r="K31" s="66">
        <f t="shared" si="5"/>
        <v>0.14779740063043434</v>
      </c>
      <c r="L31" s="69">
        <f>+'Ark1'!AF308</f>
        <v>0.88395972082883179</v>
      </c>
      <c r="M31" s="359">
        <f>+IF(G31=0,"",'Ark1'!S308)</f>
        <v>5.4685863874345548</v>
      </c>
      <c r="N31" s="53">
        <f t="shared" si="6"/>
        <v>-0.24988868587922752</v>
      </c>
      <c r="O31" s="359">
        <f>+IF(G31=0,"",'Ark1'!T308)</f>
        <v>7.5575916230366493</v>
      </c>
      <c r="P31" s="53">
        <f t="shared" si="7"/>
        <v>3.3394236231600871E-3</v>
      </c>
      <c r="Q31" s="307">
        <f>+IF(G31=0,"",'Ark1'!U308)</f>
        <v>192.67356020942387</v>
      </c>
      <c r="R31" s="76">
        <f t="shared" si="8"/>
        <v>-4.205032165942697</v>
      </c>
      <c r="S31" s="76">
        <f>+'Ark1'!W308</f>
        <v>57.853403141361241</v>
      </c>
      <c r="T31" s="76">
        <f>+'Ark1'!X308</f>
        <v>0</v>
      </c>
      <c r="U31" s="76">
        <f>+'Ark1'!AG308</f>
        <v>537.96073298429314</v>
      </c>
      <c r="V31" s="387">
        <f t="shared" si="10"/>
        <v>537.96073298429314</v>
      </c>
      <c r="W31" s="76">
        <f>+'Ark1'!AH308</f>
        <v>99.738219895287941</v>
      </c>
      <c r="X31" s="76">
        <f>+'Ark1'!AI308</f>
        <v>88.743455497382215</v>
      </c>
      <c r="Y31" s="435">
        <f>+IF(G31=0,"",'Ark1'!AR308)</f>
        <v>183.8952879581152</v>
      </c>
      <c r="Z31" s="437">
        <f>+IF(G31=0,"",'Ark1'!AS308)</f>
        <v>29.539592046816601</v>
      </c>
      <c r="AA31" s="76">
        <f>+'Ark1'!Y308</f>
        <v>68.687801620909582</v>
      </c>
      <c r="AB31" s="53">
        <f>+'Ark1'!Z308</f>
        <v>1.622101149073377</v>
      </c>
      <c r="AC31" s="53">
        <f>+'Ark1'!AA308</f>
        <v>2.7582493994304831</v>
      </c>
      <c r="AD31" s="307">
        <f t="shared" si="14"/>
        <v>358.15543476674043</v>
      </c>
      <c r="AE31" s="66">
        <f t="shared" si="15"/>
        <v>35.232790808999482</v>
      </c>
      <c r="AF31" s="66">
        <f t="shared" si="16"/>
        <v>3.70873786407767</v>
      </c>
      <c r="AG31" s="43"/>
      <c r="AH31" s="4"/>
      <c r="AI31" s="16"/>
      <c r="AJ31" s="4"/>
      <c r="AK31" s="1"/>
      <c r="AL31" s="19"/>
      <c r="AM31"/>
      <c r="AN31" s="1"/>
      <c r="AO31" s="5"/>
    </row>
    <row r="32" spans="1:44" ht="15.6">
      <c r="A32" s="43">
        <f t="shared" si="9"/>
        <v>23</v>
      </c>
      <c r="B32" s="51">
        <f>+'Ark1'!C309</f>
        <v>2024</v>
      </c>
      <c r="C32" s="61">
        <f>+'Ark1'!H309</f>
        <v>2</v>
      </c>
      <c r="D32" s="51">
        <f>+'Ark1'!J309</f>
        <v>629</v>
      </c>
      <c r="E32" s="61" t="str">
        <f>VLOOKUP(D32,RNR!$A$1:$B$30,2)</f>
        <v>Bø Gårdsslakteri</v>
      </c>
      <c r="F32" s="51">
        <f>+'Ark1'!Q309</f>
        <v>0</v>
      </c>
      <c r="G32" s="76">
        <f>+'Ark1'!R309</f>
        <v>0</v>
      </c>
      <c r="H32" s="76">
        <f t="shared" si="4"/>
        <v>0</v>
      </c>
      <c r="I32" s="90"/>
      <c r="J32" s="69">
        <f>+'Ark1'!AE309</f>
        <v>0</v>
      </c>
      <c r="K32" s="66">
        <f t="shared" si="5"/>
        <v>0</v>
      </c>
      <c r="L32" s="69">
        <f>+'Ark1'!AF309</f>
        <v>0</v>
      </c>
      <c r="M32" s="359" t="str">
        <f>+IF(G32=0,"",'Ark1'!S309)</f>
        <v/>
      </c>
      <c r="N32" s="53" t="str">
        <f t="shared" si="6"/>
        <v/>
      </c>
      <c r="O32" s="359" t="str">
        <f>+IF(G32=0,"",'Ark1'!T309)</f>
        <v/>
      </c>
      <c r="P32" s="53" t="str">
        <f t="shared" si="7"/>
        <v/>
      </c>
      <c r="Q32" s="307" t="str">
        <f>+IF(G32=0,"",'Ark1'!U309)</f>
        <v/>
      </c>
      <c r="R32" s="76" t="str">
        <f t="shared" si="8"/>
        <v/>
      </c>
      <c r="S32" s="76">
        <f>+'Ark1'!W309</f>
        <v>0</v>
      </c>
      <c r="T32" s="76">
        <f>+'Ark1'!X309</f>
        <v>0</v>
      </c>
      <c r="U32" s="76">
        <f>+'Ark1'!AG309</f>
        <v>0</v>
      </c>
      <c r="V32" s="387" t="str">
        <f t="shared" si="10"/>
        <v/>
      </c>
      <c r="W32" s="76">
        <f>+'Ark1'!AH309</f>
        <v>0</v>
      </c>
      <c r="X32" s="76">
        <f>+'Ark1'!AI309</f>
        <v>0</v>
      </c>
      <c r="Y32" s="435" t="str">
        <f>+IF(G32=0,"",'Ark1'!AR309)</f>
        <v/>
      </c>
      <c r="Z32" s="437" t="str">
        <f>+IF(G32=0,"",'Ark1'!AS309)</f>
        <v/>
      </c>
      <c r="AA32" s="76">
        <f>+'Ark1'!Y309</f>
        <v>0</v>
      </c>
      <c r="AB32" s="53">
        <f>+'Ark1'!Z309</f>
        <v>0</v>
      </c>
      <c r="AC32" s="53">
        <f>+'Ark1'!AA309</f>
        <v>0</v>
      </c>
      <c r="AD32" s="307" t="str">
        <f t="shared" si="14"/>
        <v/>
      </c>
      <c r="AE32" s="66" t="str">
        <f t="shared" si="15"/>
        <v/>
      </c>
      <c r="AF32" s="66" t="e">
        <f t="shared" si="16"/>
        <v>#DIV/0!</v>
      </c>
      <c r="AG32" s="43"/>
      <c r="AH32" s="4"/>
      <c r="AI32" s="16"/>
      <c r="AJ32" s="4"/>
      <c r="AK32" s="1"/>
      <c r="AL32" s="19"/>
      <c r="AM32"/>
      <c r="AN32"/>
    </row>
    <row r="33" spans="1:40" ht="15.6">
      <c r="A33" s="43">
        <f t="shared" si="9"/>
        <v>24</v>
      </c>
      <c r="B33" s="51">
        <f>+'Ark1'!C310</f>
        <v>2024</v>
      </c>
      <c r="C33" s="61">
        <f>+'Ark1'!H310</f>
        <v>1</v>
      </c>
      <c r="D33" s="51">
        <f>+'Ark1'!J310</f>
        <v>643</v>
      </c>
      <c r="E33" s="61" t="str">
        <f>VLOOKUP(D33,RNR!$A$1:$B$30,2)</f>
        <v>Bjerka</v>
      </c>
      <c r="F33" s="51">
        <f>+'Ark1'!Q310</f>
        <v>311</v>
      </c>
      <c r="G33" s="76">
        <f>+'Ark1'!R310</f>
        <v>1416</v>
      </c>
      <c r="H33" s="76">
        <f t="shared" si="4"/>
        <v>-218</v>
      </c>
      <c r="I33" s="90"/>
      <c r="J33" s="69">
        <f>+'Ark1'!AE310</f>
        <v>3.8405207485760791</v>
      </c>
      <c r="K33" s="66">
        <f t="shared" si="5"/>
        <v>-0.41590687391994852</v>
      </c>
      <c r="L33" s="69">
        <f>+'Ark1'!AF310</f>
        <v>3.8339262144230095</v>
      </c>
      <c r="M33" s="359">
        <f>+IF(G33=0,"",'Ark1'!S310)</f>
        <v>5.5038869257950509</v>
      </c>
      <c r="N33" s="53">
        <f t="shared" si="6"/>
        <v>0.14197633179627633</v>
      </c>
      <c r="O33" s="359">
        <f>+IF(G33=0,"",'Ark1'!T310)</f>
        <v>7.4477401129943486</v>
      </c>
      <c r="P33" s="53">
        <f t="shared" si="7"/>
        <v>-0.10672745126513306</v>
      </c>
      <c r="Q33" s="307">
        <f>+IF(G33=0,"",'Ark1'!U310)</f>
        <v>225.44131355932231</v>
      </c>
      <c r="R33" s="76">
        <f t="shared" si="8"/>
        <v>7.3410075617703399</v>
      </c>
      <c r="S33" s="76">
        <f>+'Ark1'!W310</f>
        <v>65.183615819209024</v>
      </c>
      <c r="T33" s="76">
        <f>+'Ark1'!X310</f>
        <v>0.49435028248587559</v>
      </c>
      <c r="U33" s="76">
        <f>+'Ark1'!AG310</f>
        <v>563.62366357804706</v>
      </c>
      <c r="V33" s="387" t="e">
        <f>+IF(G33=0,"",U33-#REF!)</f>
        <v>#REF!</v>
      </c>
      <c r="W33" s="76">
        <f>+'Ark1'!AH310</f>
        <v>98.72881355932202</v>
      </c>
      <c r="X33" s="76">
        <f>+'Ark1'!AI310</f>
        <v>53.38983050847456</v>
      </c>
      <c r="Y33" s="435">
        <f>+IF(G33=0,"",'Ark1'!AR310)</f>
        <v>194.26942266571635</v>
      </c>
      <c r="Z33" s="437">
        <f>+IF(G33=0,"",'Ark1'!AS310)</f>
        <v>30.484947995524575</v>
      </c>
      <c r="AA33" s="76">
        <f>+'Ark1'!Y310</f>
        <v>47.773360401939847</v>
      </c>
      <c r="AB33" s="53">
        <f>+'Ark1'!Z310</f>
        <v>1.5747468298487797</v>
      </c>
      <c r="AC33" s="53">
        <f>+'Ark1'!AA310</f>
        <v>2.1243365146261546</v>
      </c>
      <c r="AD33" s="307">
        <f t="shared" si="14"/>
        <v>399.98553667558105</v>
      </c>
      <c r="AE33" s="66">
        <f t="shared" si="15"/>
        <v>40.960382471294452</v>
      </c>
      <c r="AF33" s="66">
        <f t="shared" si="16"/>
        <v>4.553054662379421</v>
      </c>
      <c r="AG33" s="43"/>
      <c r="AH33" s="4"/>
      <c r="AI33" s="16"/>
      <c r="AJ33" s="4"/>
      <c r="AK33" s="13"/>
      <c r="AL33" s="19"/>
      <c r="AM33"/>
      <c r="AN33"/>
    </row>
    <row r="34" spans="1:40" ht="15.6">
      <c r="A34" s="43">
        <f t="shared" si="9"/>
        <v>25</v>
      </c>
      <c r="B34" s="51">
        <f>+'Ark1'!C311</f>
        <v>2024</v>
      </c>
      <c r="C34" s="61">
        <f>+'Ark1'!H311</f>
        <v>1</v>
      </c>
      <c r="D34" s="51">
        <f>+'Ark1'!J311</f>
        <v>704</v>
      </c>
      <c r="E34" s="61" t="str">
        <f>VLOOKUP(D34,RNR!$A$1:$B$30,2)</f>
        <v>Øre Vilt K</v>
      </c>
      <c r="F34" s="51">
        <f>+'Ark1'!Q311</f>
        <v>0</v>
      </c>
      <c r="G34" s="76">
        <f>+'Ark1'!R311</f>
        <v>0</v>
      </c>
      <c r="H34" s="76">
        <f t="shared" si="4"/>
        <v>0</v>
      </c>
      <c r="I34" s="90"/>
      <c r="J34" s="69">
        <f>+'Ark1'!AE311</f>
        <v>0</v>
      </c>
      <c r="K34" s="66">
        <f t="shared" si="5"/>
        <v>0</v>
      </c>
      <c r="L34" s="69">
        <f>+'Ark1'!AF311</f>
        <v>0</v>
      </c>
      <c r="M34" s="359" t="str">
        <f>+IF(G34=0,"",'Ark1'!S311)</f>
        <v/>
      </c>
      <c r="N34" s="53" t="str">
        <f t="shared" si="6"/>
        <v/>
      </c>
      <c r="O34" s="359" t="str">
        <f>+IF(G34=0,"",'Ark1'!T311)</f>
        <v/>
      </c>
      <c r="P34" s="53" t="str">
        <f t="shared" si="7"/>
        <v/>
      </c>
      <c r="Q34" s="307" t="str">
        <f>+IF(G34=0,"",'Ark1'!U311)</f>
        <v/>
      </c>
      <c r="R34" s="76" t="str">
        <f t="shared" si="8"/>
        <v/>
      </c>
      <c r="S34" s="76">
        <f>+'Ark1'!W311</f>
        <v>0</v>
      </c>
      <c r="T34" s="76">
        <f>+'Ark1'!X311</f>
        <v>0</v>
      </c>
      <c r="U34" s="76">
        <f>+'Ark1'!AG311</f>
        <v>0</v>
      </c>
      <c r="V34" s="387" t="str">
        <f>+IF(G34=0,"",U34-#REF!)</f>
        <v/>
      </c>
      <c r="W34" s="76">
        <f>+'Ark1'!AH311</f>
        <v>0</v>
      </c>
      <c r="X34" s="76">
        <f>+'Ark1'!AI311</f>
        <v>0</v>
      </c>
      <c r="Y34" s="435" t="str">
        <f>+IF(G34=0,"",'Ark1'!AR311)</f>
        <v/>
      </c>
      <c r="Z34" s="437" t="str">
        <f>+IF(G34=0,"",'Ark1'!AS311)</f>
        <v/>
      </c>
      <c r="AA34" s="76">
        <f>+'Ark1'!Y311</f>
        <v>0</v>
      </c>
      <c r="AB34" s="53">
        <f>+'Ark1'!Z311</f>
        <v>0</v>
      </c>
      <c r="AC34" s="53">
        <f>+'Ark1'!AA311</f>
        <v>0</v>
      </c>
      <c r="AD34" s="307" t="str">
        <f t="shared" si="14"/>
        <v/>
      </c>
      <c r="AE34" s="66" t="str">
        <f t="shared" si="15"/>
        <v/>
      </c>
      <c r="AF34" s="66" t="e">
        <f t="shared" si="16"/>
        <v>#DIV/0!</v>
      </c>
      <c r="AG34" s="43"/>
      <c r="AH34" s="4"/>
      <c r="AI34" s="16"/>
      <c r="AJ34" s="4"/>
      <c r="AK34" s="13"/>
      <c r="AL34" s="19"/>
      <c r="AM34"/>
      <c r="AN34"/>
    </row>
    <row r="35" spans="1:40" ht="15.6">
      <c r="A35" s="43">
        <f t="shared" si="9"/>
        <v>26</v>
      </c>
      <c r="B35" s="51">
        <f>+'Ark1'!C312</f>
        <v>2024</v>
      </c>
      <c r="C35" s="61">
        <f>+'Ark1'!H312</f>
        <v>2</v>
      </c>
      <c r="D35" s="51">
        <f>+'Ark1'!J312</f>
        <v>704</v>
      </c>
      <c r="E35" s="61" t="str">
        <f>VLOOKUP(D35,RNR!$A$1:$B$30,2)</f>
        <v>Øre Vilt K</v>
      </c>
      <c r="F35" s="51">
        <f>+'Ark1'!Q312</f>
        <v>0</v>
      </c>
      <c r="G35" s="76">
        <f>+'Ark1'!R312</f>
        <v>0</v>
      </c>
      <c r="H35" s="76">
        <f t="shared" si="4"/>
        <v>0</v>
      </c>
      <c r="I35" s="90"/>
      <c r="J35" s="69">
        <f>+'Ark1'!AE312</f>
        <v>0</v>
      </c>
      <c r="K35" s="66">
        <f t="shared" si="5"/>
        <v>0</v>
      </c>
      <c r="L35" s="69">
        <f>+'Ark1'!AF312</f>
        <v>0</v>
      </c>
      <c r="M35" s="359" t="str">
        <f>+IF(G35=0,"",'Ark1'!S312)</f>
        <v/>
      </c>
      <c r="N35" s="53" t="str">
        <f t="shared" si="6"/>
        <v/>
      </c>
      <c r="O35" s="359" t="str">
        <f>+IF(G35=0,"",'Ark1'!T312)</f>
        <v/>
      </c>
      <c r="P35" s="53" t="str">
        <f t="shared" si="7"/>
        <v/>
      </c>
      <c r="Q35" s="307" t="str">
        <f>+IF(G35=0,"",'Ark1'!U312)</f>
        <v/>
      </c>
      <c r="R35" s="76" t="str">
        <f t="shared" si="8"/>
        <v/>
      </c>
      <c r="S35" s="76">
        <f>+'Ark1'!W312</f>
        <v>0</v>
      </c>
      <c r="T35" s="76">
        <f>+'Ark1'!X312</f>
        <v>0</v>
      </c>
      <c r="U35" s="76">
        <f>+'Ark1'!AG312</f>
        <v>0</v>
      </c>
      <c r="V35" s="387" t="str">
        <f>+IF(G35=0,"",U35-#REF!)</f>
        <v/>
      </c>
      <c r="W35" s="76">
        <f>+'Ark1'!AH312</f>
        <v>0</v>
      </c>
      <c r="X35" s="76">
        <f>+'Ark1'!AI312</f>
        <v>0</v>
      </c>
      <c r="Y35" s="435" t="str">
        <f>+IF(G35=0,"",'Ark1'!AR312)</f>
        <v/>
      </c>
      <c r="Z35" s="437" t="str">
        <f>+IF(G35=0,"",'Ark1'!AS312)</f>
        <v/>
      </c>
      <c r="AA35" s="76">
        <f>+'Ark1'!Y312</f>
        <v>0</v>
      </c>
      <c r="AB35" s="53">
        <f>+'Ark1'!Z312</f>
        <v>0</v>
      </c>
      <c r="AC35" s="53">
        <f>+'Ark1'!AA312</f>
        <v>0</v>
      </c>
      <c r="AD35" s="307" t="str">
        <f t="shared" si="14"/>
        <v/>
      </c>
      <c r="AE35" s="66" t="str">
        <f t="shared" si="15"/>
        <v/>
      </c>
      <c r="AF35" s="66" t="e">
        <f t="shared" si="16"/>
        <v>#DIV/0!</v>
      </c>
      <c r="AG35" s="43"/>
      <c r="AH35" s="4"/>
      <c r="AI35" s="16"/>
      <c r="AJ35" s="4"/>
      <c r="AK35" s="13"/>
      <c r="AL35" s="19"/>
      <c r="AM35"/>
      <c r="AN35"/>
    </row>
    <row r="36" spans="1:40" ht="15.6">
      <c r="A36" s="43">
        <f t="shared" si="9"/>
        <v>27</v>
      </c>
      <c r="B36" s="51">
        <f>+'Ark1'!C313</f>
        <v>2024</v>
      </c>
      <c r="C36" s="61">
        <f>+'Ark1'!H313</f>
        <v>1</v>
      </c>
      <c r="D36" s="51">
        <f>+'Ark1'!J313</f>
        <v>802</v>
      </c>
      <c r="E36" s="61" t="str">
        <f>VLOOKUP(D36,RNR!$A$1:$B$30,2)</f>
        <v>Karasjok</v>
      </c>
      <c r="F36" s="51">
        <f>+'Ark1'!Q313</f>
        <v>47</v>
      </c>
      <c r="G36" s="76">
        <f>+'Ark1'!R313</f>
        <v>161</v>
      </c>
      <c r="H36" s="76">
        <f t="shared" si="4"/>
        <v>33</v>
      </c>
      <c r="I36" s="90"/>
      <c r="J36" s="69">
        <f>+'Ark1'!AE313</f>
        <v>0.43666937889883378</v>
      </c>
      <c r="K36" s="66">
        <f t="shared" si="5"/>
        <v>0.10324053209375933</v>
      </c>
      <c r="L36" s="69">
        <f>+'Ark1'!AF313</f>
        <v>0.39155241038527194</v>
      </c>
      <c r="M36" s="359">
        <f>+IF(G36=0,"",'Ark1'!S313)</f>
        <v>4.5900621118012417</v>
      </c>
      <c r="N36" s="53">
        <f t="shared" si="6"/>
        <v>0.44943711180124168</v>
      </c>
      <c r="O36" s="359">
        <f>+IF(G36=0,"",'Ark1'!T313)</f>
        <v>6.9565217391304346</v>
      </c>
      <c r="P36" s="53">
        <f t="shared" si="7"/>
        <v>0.23777173913043459</v>
      </c>
      <c r="Q36" s="307">
        <f>+IF(G36=0,"",'Ark1'!U313)</f>
        <v>202.49627329192549</v>
      </c>
      <c r="R36" s="76">
        <f t="shared" si="8"/>
        <v>1.8939295419254449</v>
      </c>
      <c r="S36" s="76">
        <f>+'Ark1'!W313</f>
        <v>56.521739130434781</v>
      </c>
      <c r="T36" s="76">
        <f>+'Ark1'!X313</f>
        <v>0.6211180124223602</v>
      </c>
      <c r="U36" s="76">
        <f>+'Ark1'!AG313</f>
        <v>526.27499999999998</v>
      </c>
      <c r="V36" s="387" t="e">
        <f>+IF(G36=0,"",U36-#REF!)</f>
        <v>#REF!</v>
      </c>
      <c r="W36" s="76">
        <f>+'Ark1'!AH313</f>
        <v>99.378881987577628</v>
      </c>
      <c r="X36" s="76">
        <f>+'Ark1'!AI313</f>
        <v>30.434782608695649</v>
      </c>
      <c r="Y36" s="435">
        <f>+IF(G36=0,"",'Ark1'!AR313)</f>
        <v>193.05625000000001</v>
      </c>
      <c r="Z36" s="437">
        <f>+IF(G36=0,"",'Ark1'!AS313)</f>
        <v>27.566212164219287</v>
      </c>
      <c r="AA36" s="76">
        <f>+'Ark1'!Y313</f>
        <v>53.213150301346175</v>
      </c>
      <c r="AB36" s="53">
        <f>+'Ark1'!Z313</f>
        <v>1.2233344600357925</v>
      </c>
      <c r="AC36" s="53">
        <f>+'Ark1'!AA313</f>
        <v>1.84608979441156</v>
      </c>
      <c r="AD36" s="307">
        <f t="shared" ref="AD36" si="17">IF(U36=0,"",1000*Q36/U36)</f>
        <v>384.77273914194194</v>
      </c>
      <c r="AE36" s="66">
        <f t="shared" ref="AE36" si="18">+IF(G36=0,"",Q36/M36)</f>
        <v>44.116238159675248</v>
      </c>
      <c r="AF36" s="66">
        <f t="shared" ref="AF36" si="19">+G36/F36</f>
        <v>3.4255319148936172</v>
      </c>
      <c r="AG36" s="43"/>
      <c r="AH36" s="4"/>
      <c r="AI36" s="16"/>
      <c r="AJ36" s="4"/>
      <c r="AK36" s="13"/>
      <c r="AL36" s="19"/>
      <c r="AM36"/>
      <c r="AN36"/>
    </row>
    <row r="37" spans="1:40" ht="15.6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7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"/>
      <c r="AI37" s="16"/>
      <c r="AJ37" s="4"/>
      <c r="AK37" s="5"/>
      <c r="AL37" s="19"/>
      <c r="AM37"/>
      <c r="AN37"/>
    </row>
    <row r="38" spans="1:40" ht="15.6">
      <c r="A38" s="43">
        <v>1</v>
      </c>
      <c r="B38" s="80">
        <f>+'Ark1'!C314</f>
        <v>2023</v>
      </c>
      <c r="C38" s="81">
        <f>+'Ark1'!H314</f>
        <v>1</v>
      </c>
      <c r="D38" s="80">
        <f>+'Ark1'!J314</f>
        <v>103</v>
      </c>
      <c r="E38" s="81" t="str">
        <f>VLOOKUP(D38,RNR!A1:B30,2)</f>
        <v>Rudshøgda</v>
      </c>
      <c r="F38" s="80">
        <f>+'Ark1'!Q314</f>
        <v>1493</v>
      </c>
      <c r="G38" s="80">
        <f>+'Ark1'!R314</f>
        <v>8813</v>
      </c>
      <c r="H38" s="80"/>
      <c r="I38" s="80"/>
      <c r="J38" s="243">
        <f>+'Ark1'!AE314</f>
        <v>22.9570970851025</v>
      </c>
      <c r="K38" s="80"/>
      <c r="L38" s="243">
        <f>+'Ark1'!AF314</f>
        <v>23.91150076165912</v>
      </c>
      <c r="M38" s="82">
        <f>+'Ark1'!S314</f>
        <v>6.1162367912737201</v>
      </c>
      <c r="N38" s="80"/>
      <c r="O38" s="82">
        <f>+'Ark1'!T314</f>
        <v>8.0441393396119363</v>
      </c>
      <c r="P38" s="80"/>
      <c r="Q38" s="100">
        <f>+'Ark1'!U314</f>
        <v>235.45831158515833</v>
      </c>
      <c r="R38" s="100"/>
      <c r="S38" s="100">
        <f>+'Ark1'!W314</f>
        <v>82.219448541926681</v>
      </c>
      <c r="T38" s="100">
        <f>+'Ark1'!X314</f>
        <v>1.0552592760694424</v>
      </c>
      <c r="U38" s="100">
        <f>+'Ark1'!AG314</f>
        <v>531.82796202976681</v>
      </c>
      <c r="V38" s="100"/>
      <c r="W38" s="100">
        <f>+'Ark1'!AH314</f>
        <v>96.403040962214945</v>
      </c>
      <c r="X38" s="100">
        <f>+'Ark1'!AI314</f>
        <v>69.749234086009295</v>
      </c>
      <c r="Y38" s="435">
        <f>+IF(G38=0,"",'Ark1'!AR314)</f>
        <v>194.22172741122699</v>
      </c>
      <c r="Z38" s="437">
        <f>+IF(G38=0,"",'Ark1'!AS314)</f>
        <v>31.915427207303001</v>
      </c>
      <c r="AA38" s="100">
        <f>+'Ark1'!Y314</f>
        <v>51.563342715560722</v>
      </c>
      <c r="AB38" s="82">
        <f>+'Ark1'!Z314</f>
        <v>1.7035878177259876</v>
      </c>
      <c r="AC38" s="82">
        <f>+'Ark1'!AA314</f>
        <v>1.8526764566371343</v>
      </c>
      <c r="AD38" s="100">
        <f t="shared" ref="AD38:AD45" si="20">1000*Q38/U38</f>
        <v>442.73398240760332</v>
      </c>
      <c r="AE38" s="99">
        <f t="shared" ref="AE38:AE45" si="21">+Q38/M38</f>
        <v>38.497252415259027</v>
      </c>
      <c r="AF38" s="99">
        <f t="shared" ref="AF38:AF45" si="22">+G38/F38</f>
        <v>5.9028801071667782</v>
      </c>
      <c r="AG38" s="43"/>
      <c r="AH38" s="4"/>
      <c r="AI38" s="16"/>
      <c r="AJ38" s="4"/>
      <c r="AK38" s="5"/>
      <c r="AL38" s="19"/>
      <c r="AM38"/>
      <c r="AN38"/>
    </row>
    <row r="39" spans="1:40" ht="15.6">
      <c r="A39" s="43">
        <f t="shared" ref="A39:A64" si="23">1+A38</f>
        <v>2</v>
      </c>
      <c r="B39" s="80">
        <f>+'Ark1'!C315</f>
        <v>2023</v>
      </c>
      <c r="C39" s="81">
        <f>+'Ark1'!H315</f>
        <v>2</v>
      </c>
      <c r="D39" s="80">
        <f>+'Ark1'!J315</f>
        <v>106</v>
      </c>
      <c r="E39" s="81" t="str">
        <f>VLOOKUP(D39,RNR!A2:B31,2)</f>
        <v>Furuseth</v>
      </c>
      <c r="F39" s="80">
        <f>+'Ark1'!Q315</f>
        <v>255</v>
      </c>
      <c r="G39" s="80">
        <f>+'Ark1'!R315</f>
        <v>2333</v>
      </c>
      <c r="H39" s="80"/>
      <c r="I39" s="80"/>
      <c r="J39" s="243">
        <f>+'Ark1'!AE315</f>
        <v>6.0772617155956148</v>
      </c>
      <c r="K39" s="80"/>
      <c r="L39" s="243">
        <f>+'Ark1'!AF315</f>
        <v>6.3660648343790056</v>
      </c>
      <c r="M39" s="82">
        <f>+'Ark1'!S315</f>
        <v>6.5873015873015888</v>
      </c>
      <c r="N39" s="80"/>
      <c r="O39" s="82">
        <f>+'Ark1'!T315</f>
        <v>8.0750107158165463</v>
      </c>
      <c r="P39" s="80"/>
      <c r="Q39" s="100">
        <f>+'Ark1'!U315</f>
        <v>236.80304329189912</v>
      </c>
      <c r="R39" s="100"/>
      <c r="S39" s="100">
        <f>+'Ark1'!W315</f>
        <v>79.597085297899696</v>
      </c>
      <c r="T39" s="100">
        <f>+'Ark1'!X315</f>
        <v>1.3287612516073728</v>
      </c>
      <c r="U39" s="100">
        <f>+'Ark1'!AG315</f>
        <v>519.52338052338064</v>
      </c>
      <c r="V39" s="100"/>
      <c r="W39" s="100">
        <f>+'Ark1'!AH315</f>
        <v>99.442777539648517</v>
      </c>
      <c r="X39" s="100">
        <f>+'Ark1'!AI315</f>
        <v>87.055293613373351</v>
      </c>
      <c r="Y39" s="435">
        <f>+IF(G39=0,"",'Ark1'!AR315)</f>
        <v>191.81467181467181</v>
      </c>
      <c r="Z39" s="437">
        <f>+IF(G39=0,"",'Ark1'!AS315)</f>
        <v>33.201900129778238</v>
      </c>
      <c r="AA39" s="100">
        <f>+'Ark1'!Y315</f>
        <v>51.906175487579439</v>
      </c>
      <c r="AB39" s="82">
        <f>+'Ark1'!Z315</f>
        <v>1.6267954297202205</v>
      </c>
      <c r="AC39" s="82">
        <f>+'Ark1'!AA315</f>
        <v>1.9769214014444576</v>
      </c>
      <c r="AD39" s="100">
        <f t="shared" si="20"/>
        <v>455.80825073423625</v>
      </c>
      <c r="AE39" s="99">
        <f t="shared" si="21"/>
        <v>35.948413800938894</v>
      </c>
      <c r="AF39" s="99">
        <f t="shared" si="22"/>
        <v>9.1490196078431367</v>
      </c>
      <c r="AG39" s="43"/>
      <c r="AH39" s="4"/>
      <c r="AI39" s="16"/>
      <c r="AJ39" s="4"/>
      <c r="AK39" s="5"/>
      <c r="AL39" s="19"/>
      <c r="AM39"/>
      <c r="AN39"/>
    </row>
    <row r="40" spans="1:40" ht="15.6">
      <c r="A40" s="43">
        <f t="shared" si="23"/>
        <v>3</v>
      </c>
      <c r="B40" s="80">
        <f>+'Ark1'!C316</f>
        <v>2023</v>
      </c>
      <c r="C40" s="81">
        <f>+'Ark1'!H316</f>
        <v>1</v>
      </c>
      <c r="D40" s="80">
        <f>+'Ark1'!J316</f>
        <v>110</v>
      </c>
      <c r="E40" s="81" t="str">
        <f>VLOOKUP(D40,RNR!A3:B32,2)</f>
        <v>Gol</v>
      </c>
      <c r="F40" s="80">
        <f>+'Ark1'!Q316</f>
        <v>194</v>
      </c>
      <c r="G40" s="80">
        <f>+'Ark1'!R316</f>
        <v>673</v>
      </c>
      <c r="H40" s="80"/>
      <c r="I40" s="80"/>
      <c r="J40" s="243">
        <f>+'Ark1'!AE316</f>
        <v>1.753106358592305</v>
      </c>
      <c r="K40" s="80"/>
      <c r="L40" s="243">
        <f>+'Ark1'!AF316</f>
        <v>1.7991326591502379</v>
      </c>
      <c r="M40" s="82">
        <f>+'Ark1'!S316</f>
        <v>5.9331352154531984</v>
      </c>
      <c r="N40" s="80"/>
      <c r="O40" s="82">
        <f>+'Ark1'!T316</f>
        <v>8.2674591381872187</v>
      </c>
      <c r="P40" s="80"/>
      <c r="Q40" s="100">
        <f>+'Ark1'!U316</f>
        <v>231.99524517087659</v>
      </c>
      <c r="R40" s="100"/>
      <c r="S40" s="100">
        <f>+'Ark1'!W316</f>
        <v>84.546805349182748</v>
      </c>
      <c r="T40" s="100">
        <f>+'Ark1'!X316</f>
        <v>2.6745913818722129</v>
      </c>
      <c r="U40" s="100">
        <f>+'Ark1'!AG316</f>
        <v>525.85518292682923</v>
      </c>
      <c r="V40" s="100"/>
      <c r="W40" s="100">
        <f>+'Ark1'!AH316</f>
        <v>97.17682020802377</v>
      </c>
      <c r="X40" s="100">
        <f>+'Ark1'!AI316</f>
        <v>62.852897473997032</v>
      </c>
      <c r="Y40" s="435">
        <f>+IF(G40=0,"",'Ark1'!AR316)</f>
        <v>193.29878048780489</v>
      </c>
      <c r="Z40" s="437">
        <f>+IF(G40=0,"",'Ark1'!AS316)</f>
        <v>31.606499364496329</v>
      </c>
      <c r="AA40" s="100">
        <f>+'Ark1'!Y316</f>
        <v>57.957049280860389</v>
      </c>
      <c r="AB40" s="82">
        <f>+'Ark1'!Z316</f>
        <v>1.5771356118076176</v>
      </c>
      <c r="AC40" s="82">
        <f>+'Ark1'!AA316</f>
        <v>1.9342296173590872</v>
      </c>
      <c r="AD40" s="100">
        <f t="shared" si="20"/>
        <v>441.17706300739809</v>
      </c>
      <c r="AE40" s="99">
        <f t="shared" si="21"/>
        <v>39.101627848735248</v>
      </c>
      <c r="AF40" s="99">
        <f t="shared" si="22"/>
        <v>3.4690721649484537</v>
      </c>
      <c r="AG40" s="43"/>
      <c r="AH40" s="4"/>
      <c r="AI40" s="16"/>
      <c r="AJ40" s="4"/>
      <c r="AK40" s="5"/>
      <c r="AL40" s="19"/>
      <c r="AM40"/>
      <c r="AN40"/>
    </row>
    <row r="41" spans="1:40" ht="15.6">
      <c r="A41" s="43">
        <f t="shared" si="23"/>
        <v>4</v>
      </c>
      <c r="B41" s="80">
        <f>+'Ark1'!C317</f>
        <v>2023</v>
      </c>
      <c r="C41" s="81">
        <f>+'Ark1'!H317</f>
        <v>1</v>
      </c>
      <c r="D41" s="80">
        <f>+'Ark1'!J317</f>
        <v>113</v>
      </c>
      <c r="E41" s="81" t="str">
        <f>VLOOKUP(D41,RNR!A4:B33,2)</f>
        <v>Egersund</v>
      </c>
      <c r="F41" s="80">
        <f>+'Ark1'!Q317</f>
        <v>660</v>
      </c>
      <c r="G41" s="80">
        <f>+'Ark1'!R317</f>
        <v>3121</v>
      </c>
      <c r="H41" s="80"/>
      <c r="I41" s="80"/>
      <c r="J41" s="243">
        <f>+'Ark1'!AE317</f>
        <v>8.1299330537393502</v>
      </c>
      <c r="K41" s="80"/>
      <c r="L41" s="243">
        <f>+'Ark1'!AF317</f>
        <v>8.452782763979851</v>
      </c>
      <c r="M41" s="82">
        <f>+'Ark1'!S317</f>
        <v>5.9313882654696988</v>
      </c>
      <c r="N41" s="80"/>
      <c r="O41" s="82">
        <f>+'Ark1'!T317</f>
        <v>8.0958026273630264</v>
      </c>
      <c r="P41" s="80"/>
      <c r="Q41" s="100">
        <f>+'Ark1'!U317</f>
        <v>235.03735982057057</v>
      </c>
      <c r="R41" s="100"/>
      <c r="S41" s="100">
        <f>+'Ark1'!W317</f>
        <v>82.185197052226869</v>
      </c>
      <c r="T41" s="100">
        <f>+'Ark1'!X317</f>
        <v>0.76898429990387696</v>
      </c>
      <c r="U41" s="100">
        <f>+'Ark1'!AG317</f>
        <v>548.48174442190657</v>
      </c>
      <c r="V41" s="100"/>
      <c r="W41" s="100">
        <f>+'Ark1'!AH317</f>
        <v>94.424863825696875</v>
      </c>
      <c r="X41" s="100">
        <f>+'Ark1'!AI317</f>
        <v>63.152835629605875</v>
      </c>
      <c r="Y41" s="435">
        <f>+IF(G41=0,"",'Ark1'!AR317)</f>
        <v>194.63083164300201</v>
      </c>
      <c r="Z41" s="437">
        <f>+IF(G41=0,"",'Ark1'!AS317)</f>
        <v>31.719285194079209</v>
      </c>
      <c r="AA41" s="100">
        <f>+'Ark1'!Y317</f>
        <v>50.913485634899367</v>
      </c>
      <c r="AB41" s="82">
        <f>+'Ark1'!Z317</f>
        <v>1.7065148697672188</v>
      </c>
      <c r="AC41" s="82">
        <f>+'Ark1'!AA317</f>
        <v>1.8896465761532888</v>
      </c>
      <c r="AD41" s="100">
        <f t="shared" si="20"/>
        <v>428.52357842519848</v>
      </c>
      <c r="AE41" s="99">
        <f t="shared" si="21"/>
        <v>39.62602839353297</v>
      </c>
      <c r="AF41" s="99">
        <f t="shared" si="22"/>
        <v>4.7287878787878785</v>
      </c>
      <c r="AG41" s="43"/>
      <c r="AH41" s="4"/>
      <c r="AI41" s="16"/>
      <c r="AJ41" s="4"/>
      <c r="AK41" s="5"/>
      <c r="AL41" s="19"/>
      <c r="AM41"/>
      <c r="AN41"/>
    </row>
    <row r="42" spans="1:40" ht="15.6">
      <c r="A42" s="43">
        <f t="shared" si="23"/>
        <v>5</v>
      </c>
      <c r="B42" s="80">
        <f>+'Ark1'!C318</f>
        <v>2023</v>
      </c>
      <c r="C42" s="81">
        <f>+'Ark1'!H318</f>
        <v>1</v>
      </c>
      <c r="D42" s="80">
        <f>+'Ark1'!J318</f>
        <v>116</v>
      </c>
      <c r="E42" s="81" t="str">
        <f>VLOOKUP(D42,RNR!A5:B34,2)</f>
        <v>Sandeid</v>
      </c>
      <c r="F42" s="80">
        <f>+'Ark1'!Q318</f>
        <v>360</v>
      </c>
      <c r="G42" s="80">
        <f>+'Ark1'!R318</f>
        <v>1180</v>
      </c>
      <c r="H42" s="80"/>
      <c r="I42" s="80"/>
      <c r="J42" s="243">
        <f>+'Ark1'!AE318</f>
        <v>3.0737971814842795</v>
      </c>
      <c r="K42" s="80"/>
      <c r="L42" s="243">
        <f>+'Ark1'!AF318</f>
        <v>2.9590217751989645</v>
      </c>
      <c r="M42" s="82">
        <f>+'Ark1'!S318</f>
        <v>5.3163698049194226</v>
      </c>
      <c r="N42" s="80"/>
      <c r="O42" s="82">
        <f>+'Ark1'!T318</f>
        <v>7.7830508474576288</v>
      </c>
      <c r="P42" s="80"/>
      <c r="Q42" s="100">
        <f>+'Ark1'!U318</f>
        <v>217.6191525423728</v>
      </c>
      <c r="R42" s="100"/>
      <c r="S42" s="100">
        <f>+'Ark1'!W318</f>
        <v>69.491525423728802</v>
      </c>
      <c r="T42" s="100">
        <f>+'Ark1'!X318</f>
        <v>0.677966101694915</v>
      </c>
      <c r="U42" s="100">
        <f>+'Ark1'!AG318</f>
        <v>540.35603448275867</v>
      </c>
      <c r="V42" s="100"/>
      <c r="W42" s="100">
        <f>+'Ark1'!AH318</f>
        <v>97.796610169491558</v>
      </c>
      <c r="X42" s="100">
        <f>+'Ark1'!AI318</f>
        <v>54.067796610169488</v>
      </c>
      <c r="Y42" s="435">
        <f>+IF(G42=0,"",'Ark1'!AR318)</f>
        <v>193.07327586206901</v>
      </c>
      <c r="Z42" s="437">
        <f>+IF(G42=0,"",'Ark1'!AS318)</f>
        <v>29.828502449215339</v>
      </c>
      <c r="AA42" s="100">
        <f>+'Ark1'!Y318</f>
        <v>53.595829960104176</v>
      </c>
      <c r="AB42" s="82">
        <f>+'Ark1'!Z318</f>
        <v>1.6679253008469579</v>
      </c>
      <c r="AC42" s="82">
        <f>+'Ark1'!AA318</f>
        <v>2.3629307098997687</v>
      </c>
      <c r="AD42" s="100">
        <f t="shared" si="20"/>
        <v>402.73289952370556</v>
      </c>
      <c r="AE42" s="99">
        <f t="shared" si="21"/>
        <v>40.933787627226799</v>
      </c>
      <c r="AF42" s="99">
        <f t="shared" si="22"/>
        <v>3.2777777777777777</v>
      </c>
      <c r="AG42" s="43"/>
      <c r="AH42" s="4"/>
      <c r="AI42" s="16"/>
      <c r="AJ42" s="4"/>
      <c r="AK42" s="5"/>
      <c r="AL42" s="19"/>
      <c r="AM42"/>
      <c r="AN42"/>
    </row>
    <row r="43" spans="1:40" ht="15.6">
      <c r="A43" s="43">
        <f t="shared" si="23"/>
        <v>6</v>
      </c>
      <c r="B43" s="80">
        <f>+'Ark1'!C319</f>
        <v>2023</v>
      </c>
      <c r="C43" s="81">
        <f>+'Ark1'!H319</f>
        <v>2</v>
      </c>
      <c r="D43" s="80">
        <f>+'Ark1'!J319</f>
        <v>117</v>
      </c>
      <c r="E43" s="81" t="str">
        <f>VLOOKUP(D43,RNR!A6:B35,2)</f>
        <v>Jæren</v>
      </c>
      <c r="F43" s="80">
        <f>+'Ark1'!Q319</f>
        <v>365</v>
      </c>
      <c r="G43" s="80">
        <f>+'Ark1'!R319</f>
        <v>2251</v>
      </c>
      <c r="H43" s="80"/>
      <c r="I43" s="80"/>
      <c r="J43" s="243">
        <f>+'Ark1'!AE319</f>
        <v>5.8636588606111122</v>
      </c>
      <c r="K43" s="80"/>
      <c r="L43" s="243">
        <f>+'Ark1'!AF319</f>
        <v>5.8443406999962777</v>
      </c>
      <c r="M43" s="82">
        <f>+'Ark1'!S319</f>
        <v>6.0297910182303252</v>
      </c>
      <c r="N43" s="80"/>
      <c r="O43" s="82">
        <f>+'Ark1'!T319</f>
        <v>7.6135051088405135</v>
      </c>
      <c r="P43" s="80"/>
      <c r="Q43" s="100">
        <f>+'Ark1'!U319</f>
        <v>225.31545979564632</v>
      </c>
      <c r="R43" s="100"/>
      <c r="S43" s="100">
        <f>+'Ark1'!W319</f>
        <v>71.346068414038186</v>
      </c>
      <c r="T43" s="100">
        <f>+'Ark1'!X319</f>
        <v>1.4215904042647705</v>
      </c>
      <c r="U43" s="100">
        <f>+'Ark1'!AG319</f>
        <v>527.71971390254805</v>
      </c>
      <c r="V43" s="100"/>
      <c r="W43" s="100">
        <f>+'Ark1'!AH319</f>
        <v>99.11150599733449</v>
      </c>
      <c r="X43" s="100">
        <f>+'Ark1'!AI319</f>
        <v>73.434029320302102</v>
      </c>
      <c r="Y43" s="435">
        <f>+IF(G43=0,"",'Ark1'!AR319)</f>
        <v>192.61019222172555</v>
      </c>
      <c r="Z43" s="437">
        <f>+IF(G43=0,"",'Ark1'!AS319)</f>
        <v>31.342660786206007</v>
      </c>
      <c r="AA43" s="100">
        <f>+'Ark1'!Y319</f>
        <v>53.91882879498084</v>
      </c>
      <c r="AB43" s="82">
        <f>+'Ark1'!Z319</f>
        <v>1.9546487710087463</v>
      </c>
      <c r="AC43" s="82">
        <f>+'Ark1'!AA319</f>
        <v>2.0068462835100389</v>
      </c>
      <c r="AD43" s="100">
        <f t="shared" si="20"/>
        <v>426.96047515339637</v>
      </c>
      <c r="AE43" s="99">
        <f t="shared" si="21"/>
        <v>37.36704292311839</v>
      </c>
      <c r="AF43" s="99">
        <f t="shared" si="22"/>
        <v>6.1671232876712327</v>
      </c>
      <c r="AG43" s="43"/>
      <c r="AH43" s="4"/>
      <c r="AI43" s="16"/>
      <c r="AJ43" s="4"/>
      <c r="AK43" s="5"/>
      <c r="AL43" s="19"/>
      <c r="AM43"/>
      <c r="AN43"/>
    </row>
    <row r="44" spans="1:40" ht="15.6">
      <c r="A44" s="43">
        <f t="shared" si="23"/>
        <v>7</v>
      </c>
      <c r="B44" s="80">
        <f>+'Ark1'!C320</f>
        <v>2023</v>
      </c>
      <c r="C44" s="81">
        <f>+'Ark1'!H320</f>
        <v>1</v>
      </c>
      <c r="D44" s="80">
        <f>+'Ark1'!J320</f>
        <v>134</v>
      </c>
      <c r="E44" s="81" t="str">
        <f>VLOOKUP(D44,RNR!A7:B36,2)</f>
        <v>Førde</v>
      </c>
      <c r="F44" s="80">
        <f>+'Ark1'!Q320</f>
        <v>655</v>
      </c>
      <c r="G44" s="80">
        <f>+'Ark1'!R320</f>
        <v>2235</v>
      </c>
      <c r="H44" s="80"/>
      <c r="I44" s="80"/>
      <c r="J44" s="243">
        <f>+'Ark1'!AE320</f>
        <v>5.8219802547604784</v>
      </c>
      <c r="K44" s="80"/>
      <c r="L44" s="243">
        <f>+'Ark1'!AF320</f>
        <v>5.5101779383231344</v>
      </c>
      <c r="M44" s="82">
        <f>+'Ark1'!S320</f>
        <v>4.9847806624888085</v>
      </c>
      <c r="N44" s="80"/>
      <c r="O44" s="82">
        <f>+'Ark1'!T320</f>
        <v>7.688143176733778</v>
      </c>
      <c r="P44" s="80"/>
      <c r="Q44" s="100">
        <f>+'Ark1'!U320</f>
        <v>213.95333333333343</v>
      </c>
      <c r="R44" s="100"/>
      <c r="S44" s="100">
        <f>+'Ark1'!W320</f>
        <v>72.572706935123051</v>
      </c>
      <c r="T44" s="100">
        <f>+'Ark1'!X320</f>
        <v>0</v>
      </c>
      <c r="U44" s="100">
        <f>+'Ark1'!AG320</f>
        <v>546.23996308260257</v>
      </c>
      <c r="V44" s="100"/>
      <c r="W44" s="100">
        <f>+'Ark1'!AH320</f>
        <v>96.689038031319924</v>
      </c>
      <c r="X44" s="100">
        <f>+'Ark1'!AI320</f>
        <v>38.344519015659962</v>
      </c>
      <c r="Y44" s="435">
        <f>+IF(G44=0,"",'Ark1'!AR320)</f>
        <v>193.54083987078911</v>
      </c>
      <c r="Z44" s="437">
        <f>+IF(G44=0,"",'Ark1'!AS320)</f>
        <v>29.198515786817577</v>
      </c>
      <c r="AA44" s="100">
        <f>+'Ark1'!Y320</f>
        <v>49.747383876294464</v>
      </c>
      <c r="AB44" s="82">
        <f>+'Ark1'!Z320</f>
        <v>1.4969969199024891</v>
      </c>
      <c r="AC44" s="82">
        <f>+'Ark1'!AA320</f>
        <v>2.0140041914811282</v>
      </c>
      <c r="AD44" s="100">
        <f t="shared" si="20"/>
        <v>391.68377964498973</v>
      </c>
      <c r="AE44" s="99">
        <f t="shared" si="21"/>
        <v>42.921313457854431</v>
      </c>
      <c r="AF44" s="99">
        <f t="shared" si="22"/>
        <v>3.4122137404580153</v>
      </c>
      <c r="AG44" s="43"/>
      <c r="AH44" s="4"/>
      <c r="AI44" s="16"/>
      <c r="AJ44" s="4"/>
      <c r="AK44" s="5"/>
      <c r="AL44" s="19"/>
      <c r="AM44"/>
      <c r="AN44"/>
    </row>
    <row r="45" spans="1:40" ht="15.6">
      <c r="A45" s="43">
        <f t="shared" si="23"/>
        <v>8</v>
      </c>
      <c r="B45" s="80">
        <f>+'Ark1'!C321</f>
        <v>2023</v>
      </c>
      <c r="C45" s="81">
        <f>+'Ark1'!H321</f>
        <v>2</v>
      </c>
      <c r="D45" s="80">
        <f>+'Ark1'!J321</f>
        <v>138</v>
      </c>
      <c r="E45" s="81" t="str">
        <f>VLOOKUP(D45,RNR!A8:B37,2)</f>
        <v>Ytre Nordmøre</v>
      </c>
      <c r="F45" s="80">
        <f>+'Ark1'!Q321</f>
        <v>34</v>
      </c>
      <c r="G45" s="80">
        <f>+'Ark1'!R321</f>
        <v>142</v>
      </c>
      <c r="H45" s="80"/>
      <c r="I45" s="80"/>
      <c r="J45" s="243">
        <f>+'Ark1'!AE321</f>
        <v>0.36989762692437939</v>
      </c>
      <c r="K45" s="80"/>
      <c r="L45" s="243">
        <f>+'Ark1'!AF321</f>
        <v>0.32196902544403638</v>
      </c>
      <c r="M45" s="82">
        <f>+'Ark1'!S321</f>
        <v>4.1702127659574471</v>
      </c>
      <c r="N45" s="80"/>
      <c r="O45" s="82">
        <f>+'Ark1'!T321</f>
        <v>7.4436619718309887</v>
      </c>
      <c r="P45" s="80"/>
      <c r="Q45" s="100">
        <f>+'Ark1'!U321</f>
        <v>196.76901408450701</v>
      </c>
      <c r="R45" s="100"/>
      <c r="S45" s="100">
        <f>+'Ark1'!W321</f>
        <v>56.338028169014081</v>
      </c>
      <c r="T45" s="100">
        <f>+'Ark1'!X321</f>
        <v>1.4084507042253516</v>
      </c>
      <c r="U45" s="100">
        <f>+'Ark1'!AG321</f>
        <v>571.82481751824844</v>
      </c>
      <c r="V45" s="100"/>
      <c r="W45" s="100">
        <f>+'Ark1'!AH321</f>
        <v>96.478873239436638</v>
      </c>
      <c r="X45" s="100">
        <f>+'Ark1'!AI321</f>
        <v>35.211267605633793</v>
      </c>
      <c r="Y45" s="435">
        <f>+IF(G45=0,"",'Ark1'!AR321)</f>
        <v>191.58394160583953</v>
      </c>
      <c r="Z45" s="437">
        <f>+IF(G45=0,"",'Ark1'!AS321)</f>
        <v>26.451478406036859</v>
      </c>
      <c r="AA45" s="100">
        <f>+'Ark1'!Y321</f>
        <v>70.092365804689607</v>
      </c>
      <c r="AB45" s="82">
        <f>+'Ark1'!Z321</f>
        <v>1.3229401184740273</v>
      </c>
      <c r="AC45" s="82">
        <f>+'Ark1'!AA321</f>
        <v>2.521805322169032</v>
      </c>
      <c r="AD45" s="100">
        <f t="shared" si="20"/>
        <v>344.1071601937382</v>
      </c>
      <c r="AE45" s="99">
        <f t="shared" si="21"/>
        <v>47.184406438631783</v>
      </c>
      <c r="AF45" s="99">
        <f t="shared" si="22"/>
        <v>4.1764705882352944</v>
      </c>
      <c r="AG45" s="43"/>
      <c r="AH45" s="4"/>
      <c r="AI45" s="16"/>
      <c r="AJ45" s="4"/>
      <c r="AK45" s="5"/>
      <c r="AL45" s="19"/>
      <c r="AM45"/>
      <c r="AN45"/>
    </row>
    <row r="46" spans="1:40" ht="15.6">
      <c r="A46" s="43">
        <f t="shared" si="23"/>
        <v>9</v>
      </c>
      <c r="B46" s="80">
        <f>+'Ark1'!C322</f>
        <v>2023</v>
      </c>
      <c r="C46" s="81">
        <f>+'Ark1'!H322</f>
        <v>2</v>
      </c>
      <c r="D46" s="80">
        <f>+'Ark1'!J322</f>
        <v>141</v>
      </c>
      <c r="E46" s="81" t="str">
        <f>VLOOKUP(D46,RNR!A9:B38,2)</f>
        <v>Ølen</v>
      </c>
      <c r="F46" s="80">
        <f>+'Ark1'!Q322</f>
        <v>304</v>
      </c>
      <c r="G46" s="80">
        <f>+'Ark1'!R322</f>
        <v>1593</v>
      </c>
      <c r="H46" s="80"/>
      <c r="I46" s="80"/>
      <c r="J46" s="243">
        <f>+'Ark1'!AE322</f>
        <v>4.1496261950037772</v>
      </c>
      <c r="K46" s="80"/>
      <c r="L46" s="243">
        <f>+'Ark1'!AF322</f>
        <v>4.0015873750973192</v>
      </c>
      <c r="M46" s="82">
        <f>+'Ark1'!S322</f>
        <v>5.9836168872085684</v>
      </c>
      <c r="N46" s="80"/>
      <c r="O46" s="82">
        <f>+'Ark1'!T322</f>
        <v>7.6522284996861263</v>
      </c>
      <c r="P46" s="80"/>
      <c r="Q46" s="100">
        <f>+'Ark1'!U322</f>
        <v>217.99548022598901</v>
      </c>
      <c r="R46" s="100"/>
      <c r="S46" s="100">
        <f>+'Ark1'!W322</f>
        <v>71.939736346516014</v>
      </c>
      <c r="T46" s="100">
        <f>+'Ark1'!X322</f>
        <v>0.43942247332077822</v>
      </c>
      <c r="U46" s="100">
        <f>+'Ark1'!AG322</f>
        <v>538.06616257088842</v>
      </c>
      <c r="V46" s="100"/>
      <c r="W46" s="100">
        <f>+'Ark1'!AH322</f>
        <v>99.49780288763337</v>
      </c>
      <c r="X46" s="100">
        <f>+'Ark1'!AI322</f>
        <v>76.961707470182048</v>
      </c>
      <c r="Y46" s="435">
        <f>+IF(G46=0,"",'Ark1'!AR322)</f>
        <v>189.91556395715185</v>
      </c>
      <c r="Z46" s="437">
        <f>+IF(G46=0,"",'Ark1'!AS322)</f>
        <v>31.4270279051232</v>
      </c>
      <c r="AA46" s="100">
        <f>+'Ark1'!Y322</f>
        <v>57.333143736040704</v>
      </c>
      <c r="AB46" s="82">
        <f>+'Ark1'!Z322</f>
        <v>1.8477437443004501</v>
      </c>
      <c r="AC46" s="82">
        <f>+'Ark1'!AA322</f>
        <v>2.119371477739731</v>
      </c>
      <c r="AD46" s="100">
        <f t="shared" ref="AD46:AD64" si="24">1000*Q46/U46</f>
        <v>405.14623551944476</v>
      </c>
      <c r="AE46" s="99">
        <f t="shared" ref="AE46:AE64" si="25">+Q46/M46</f>
        <v>36.432058458155502</v>
      </c>
      <c r="AF46" s="99">
        <f t="shared" ref="AF46:AF64" si="26">+G46/F46</f>
        <v>5.2401315789473681</v>
      </c>
      <c r="AG46" s="43"/>
      <c r="AH46" s="4"/>
      <c r="AI46" s="19"/>
      <c r="AJ46" s="4"/>
      <c r="AK46" s="5"/>
      <c r="AL46" s="19"/>
      <c r="AM46"/>
      <c r="AN46"/>
    </row>
    <row r="47" spans="1:40" ht="15.6">
      <c r="A47" s="43">
        <f t="shared" si="23"/>
        <v>10</v>
      </c>
      <c r="B47" s="80">
        <f>+'Ark1'!C323</f>
        <v>2023</v>
      </c>
      <c r="C47" s="81">
        <f>+'Ark1'!H323</f>
        <v>2</v>
      </c>
      <c r="D47" s="80">
        <f>+'Ark1'!J323</f>
        <v>143</v>
      </c>
      <c r="E47" s="81" t="str">
        <f>VLOOKUP(D47,RNR!A10:B39,2)</f>
        <v>Nordfjord</v>
      </c>
      <c r="F47" s="80">
        <f>+'Ark1'!Q323</f>
        <v>147</v>
      </c>
      <c r="G47" s="80">
        <f>+'Ark1'!R323</f>
        <v>541</v>
      </c>
      <c r="H47" s="80"/>
      <c r="I47" s="80"/>
      <c r="J47" s="243">
        <f>+'Ark1'!AE323</f>
        <v>1.4092578603245725</v>
      </c>
      <c r="K47" s="80"/>
      <c r="L47" s="243">
        <f>+'Ark1'!AF323</f>
        <v>1.261788973209629</v>
      </c>
      <c r="M47" s="82">
        <f>+'Ark1'!S323</f>
        <v>4.388170055452866</v>
      </c>
      <c r="N47" s="80"/>
      <c r="O47" s="82">
        <f>+'Ark1'!T323</f>
        <v>6.5009242144177435</v>
      </c>
      <c r="P47" s="80"/>
      <c r="Q47" s="100">
        <f>+'Ark1'!U323</f>
        <v>202.40462107208879</v>
      </c>
      <c r="R47" s="100"/>
      <c r="S47" s="100">
        <f>+'Ark1'!W323</f>
        <v>53.234750462107193</v>
      </c>
      <c r="T47" s="100">
        <f>+'Ark1'!X323</f>
        <v>0</v>
      </c>
      <c r="U47" s="100">
        <f>+'Ark1'!AG323</f>
        <v>546.89629629629621</v>
      </c>
      <c r="V47" s="100"/>
      <c r="W47" s="100">
        <f>+'Ark1'!AH323</f>
        <v>99.260628465804061</v>
      </c>
      <c r="X47" s="100">
        <f>+'Ark1'!AI323</f>
        <v>35.120147874306838</v>
      </c>
      <c r="Y47" s="435">
        <f>+IF(G47=0,"",'Ark1'!AR323)</f>
        <v>194.0148148148148</v>
      </c>
      <c r="Z47" s="437">
        <f>+IF(G47=0,"",'Ark1'!AS323)</f>
        <v>27.018415751994237</v>
      </c>
      <c r="AA47" s="100">
        <f>+'Ark1'!Y323</f>
        <v>55.459583766114839</v>
      </c>
      <c r="AB47" s="82">
        <f>+'Ark1'!Z323</f>
        <v>1.2958659479995047</v>
      </c>
      <c r="AC47" s="82">
        <f>+'Ark1'!AA323</f>
        <v>1.96703401234366</v>
      </c>
      <c r="AD47" s="100">
        <f t="shared" si="24"/>
        <v>370.09689486437929</v>
      </c>
      <c r="AE47" s="99">
        <f t="shared" si="25"/>
        <v>46.125063184498742</v>
      </c>
      <c r="AF47" s="99">
        <f t="shared" si="26"/>
        <v>3.6802721088435373</v>
      </c>
      <c r="AG47" s="43"/>
      <c r="AH47" s="13"/>
      <c r="AI47" s="13"/>
      <c r="AJ47" s="4"/>
      <c r="AK47" s="5"/>
      <c r="AL47" s="19"/>
      <c r="AM47"/>
      <c r="AN47"/>
    </row>
    <row r="48" spans="1:40" ht="15.6">
      <c r="A48" s="43">
        <f t="shared" si="23"/>
        <v>11</v>
      </c>
      <c r="B48" s="80">
        <f>+'Ark1'!C324</f>
        <v>2023</v>
      </c>
      <c r="C48" s="81">
        <f>+'Ark1'!H324</f>
        <v>1</v>
      </c>
      <c r="D48" s="80">
        <f>+'Ark1'!J324</f>
        <v>147</v>
      </c>
      <c r="E48" s="81" t="str">
        <f>VLOOKUP(D48,RNR!A11:B40,2)</f>
        <v>Midt-Norge_K</v>
      </c>
      <c r="F48" s="80">
        <f>+'Ark1'!Q324</f>
        <v>0</v>
      </c>
      <c r="G48" s="80">
        <f>+'Ark1'!R324</f>
        <v>0</v>
      </c>
      <c r="H48" s="80"/>
      <c r="I48" s="80"/>
      <c r="J48" s="243">
        <f>+'Ark1'!AE324</f>
        <v>0</v>
      </c>
      <c r="K48" s="80"/>
      <c r="L48" s="243">
        <f>+'Ark1'!AF324</f>
        <v>0</v>
      </c>
      <c r="M48" s="82">
        <f>+'Ark1'!S324</f>
        <v>0</v>
      </c>
      <c r="N48" s="80"/>
      <c r="O48" s="82">
        <f>+'Ark1'!T324</f>
        <v>0</v>
      </c>
      <c r="P48" s="80"/>
      <c r="Q48" s="100">
        <f>+'Ark1'!U324</f>
        <v>0</v>
      </c>
      <c r="R48" s="100"/>
      <c r="S48" s="100">
        <f>+'Ark1'!W324</f>
        <v>0</v>
      </c>
      <c r="T48" s="100">
        <f>+'Ark1'!X324</f>
        <v>0</v>
      </c>
      <c r="U48" s="100">
        <f>+'Ark1'!AG324</f>
        <v>0</v>
      </c>
      <c r="V48" s="100"/>
      <c r="W48" s="100">
        <f>+'Ark1'!AH324</f>
        <v>0</v>
      </c>
      <c r="X48" s="100">
        <f>+'Ark1'!AI324</f>
        <v>0</v>
      </c>
      <c r="Y48" s="435" t="str">
        <f>+IF(G48=0,"",'Ark1'!AR324)</f>
        <v/>
      </c>
      <c r="Z48" s="437" t="str">
        <f>+IF(G48=0,"",'Ark1'!AS324)</f>
        <v/>
      </c>
      <c r="AA48" s="100">
        <f>+'Ark1'!Y324</f>
        <v>0</v>
      </c>
      <c r="AB48" s="82">
        <f>+'Ark1'!Z324</f>
        <v>0</v>
      </c>
      <c r="AC48" s="82">
        <f>+'Ark1'!AA324</f>
        <v>0</v>
      </c>
      <c r="AD48" s="100" t="e">
        <f t="shared" si="24"/>
        <v>#DIV/0!</v>
      </c>
      <c r="AE48" s="99" t="e">
        <f t="shared" si="25"/>
        <v>#DIV/0!</v>
      </c>
      <c r="AF48" s="99" t="e">
        <f t="shared" si="26"/>
        <v>#DIV/0!</v>
      </c>
      <c r="AG48" s="43"/>
      <c r="AH48" s="13"/>
      <c r="AI48" s="13"/>
      <c r="AJ48" s="4"/>
      <c r="AK48" s="5"/>
      <c r="AL48" s="19"/>
      <c r="AM48"/>
      <c r="AN48"/>
    </row>
    <row r="49" spans="1:40" ht="15.6">
      <c r="A49" s="43">
        <f t="shared" si="23"/>
        <v>12</v>
      </c>
      <c r="B49" s="80">
        <f>+'Ark1'!C325</f>
        <v>2023</v>
      </c>
      <c r="C49" s="81">
        <f>+'Ark1'!H325</f>
        <v>2</v>
      </c>
      <c r="D49" s="80">
        <f>+'Ark1'!J325</f>
        <v>147</v>
      </c>
      <c r="E49" s="81" t="str">
        <f>VLOOKUP(D49,RNR!A12:B41,2)</f>
        <v>Midt-Norge_K</v>
      </c>
      <c r="F49" s="80">
        <f>+'Ark1'!Q325</f>
        <v>167</v>
      </c>
      <c r="G49" s="80">
        <f>+'Ark1'!R325</f>
        <v>1058</v>
      </c>
      <c r="H49" s="80"/>
      <c r="I49" s="80"/>
      <c r="J49" s="243">
        <f>+'Ark1'!AE325</f>
        <v>2.7559978118731929</v>
      </c>
      <c r="K49" s="80"/>
      <c r="L49" s="243">
        <f>+'Ark1'!AF325</f>
        <v>2.8701061383961859</v>
      </c>
      <c r="M49" s="82">
        <f>+'Ark1'!S325</f>
        <v>6.6780303030303028</v>
      </c>
      <c r="N49" s="80"/>
      <c r="O49" s="82">
        <f>+'Ark1'!T325</f>
        <v>7.5217391304347823</v>
      </c>
      <c r="P49" s="80"/>
      <c r="Q49" s="100">
        <f>+'Ark1'!U325</f>
        <v>235.41994328922479</v>
      </c>
      <c r="R49" s="100"/>
      <c r="S49" s="100">
        <f>+'Ark1'!W325</f>
        <v>73.345935727788259</v>
      </c>
      <c r="T49" s="100">
        <f>+'Ark1'!X325</f>
        <v>0.66162570888468786</v>
      </c>
      <c r="U49" s="100">
        <f>+'Ark1'!AG325</f>
        <v>518.44486215538836</v>
      </c>
      <c r="V49" s="100"/>
      <c r="W49" s="100">
        <f>+'Ark1'!AH325</f>
        <v>75.141776937618147</v>
      </c>
      <c r="X49" s="100">
        <f>+'Ark1'!AI325</f>
        <v>57.655954631379991</v>
      </c>
      <c r="Y49" s="435">
        <f>+IF(G49=0,"",'Ark1'!AR325)</f>
        <v>191.36466165413529</v>
      </c>
      <c r="Z49" s="437">
        <f>+IF(G49=0,"",'Ark1'!AS325)</f>
        <v>33.491477017006495</v>
      </c>
      <c r="AA49" s="100">
        <f>+'Ark1'!Y325</f>
        <v>49.991311241242975</v>
      </c>
      <c r="AB49" s="82">
        <f>+'Ark1'!Z325</f>
        <v>1.9403530279161101</v>
      </c>
      <c r="AC49" s="82">
        <f>+'Ark1'!AA325</f>
        <v>1.8761260009036032</v>
      </c>
      <c r="AD49" s="100">
        <f t="shared" si="24"/>
        <v>454.08868034777572</v>
      </c>
      <c r="AE49" s="99">
        <f t="shared" si="25"/>
        <v>35.252901320678021</v>
      </c>
      <c r="AF49" s="99">
        <f t="shared" si="26"/>
        <v>6.3353293413173652</v>
      </c>
      <c r="AG49" s="43"/>
      <c r="AH49" s="13"/>
      <c r="AI49" s="13"/>
      <c r="AJ49" s="4"/>
      <c r="AL49" s="19"/>
      <c r="AM49"/>
      <c r="AN49"/>
    </row>
    <row r="50" spans="1:40" ht="15.6">
      <c r="A50" s="43">
        <f t="shared" si="23"/>
        <v>13</v>
      </c>
      <c r="B50" s="80">
        <f>+'Ark1'!C326</f>
        <v>2023</v>
      </c>
      <c r="C50" s="81">
        <f>+'Ark1'!H326</f>
        <v>1</v>
      </c>
      <c r="D50" s="80">
        <f>+'Ark1'!J326</f>
        <v>155</v>
      </c>
      <c r="E50" s="81" t="str">
        <f>VLOOKUP(D50,RNR!A13:B42,2)</f>
        <v>Målselv</v>
      </c>
      <c r="F50" s="80">
        <f>+'Ark1'!Q326</f>
        <v>179</v>
      </c>
      <c r="G50" s="80">
        <f>+'Ark1'!R326</f>
        <v>729</v>
      </c>
      <c r="H50" s="80"/>
      <c r="I50" s="80"/>
      <c r="J50" s="243">
        <f>+'Ark1'!AE326</f>
        <v>1.8989814790695247</v>
      </c>
      <c r="K50" s="80"/>
      <c r="L50" s="243">
        <f>+'Ark1'!AF326</f>
        <v>1.725073745197766</v>
      </c>
      <c r="M50" s="82">
        <f>+'Ark1'!S326</f>
        <v>4.9259259259259265</v>
      </c>
      <c r="N50" s="80"/>
      <c r="O50" s="82">
        <f>+'Ark1'!T326</f>
        <v>7.0329218106995883</v>
      </c>
      <c r="P50" s="80"/>
      <c r="Q50" s="100">
        <f>+'Ark1'!U326</f>
        <v>205.35775034293553</v>
      </c>
      <c r="R50" s="100"/>
      <c r="S50" s="100">
        <f>+'Ark1'!W326</f>
        <v>58.710562414266128</v>
      </c>
      <c r="T50" s="100">
        <f>+'Ark1'!X326</f>
        <v>0.13717421124828535</v>
      </c>
      <c r="U50" s="100">
        <f>+'Ark1'!AG326</f>
        <v>543.68802228412255</v>
      </c>
      <c r="V50" s="100"/>
      <c r="W50" s="100">
        <f>+'Ark1'!AH326</f>
        <v>97.942386831275755</v>
      </c>
      <c r="X50" s="100">
        <f>+'Ark1'!AI326</f>
        <v>52.812071330589845</v>
      </c>
      <c r="Y50" s="435">
        <f>+IF(G50=0,"",'Ark1'!AR326)</f>
        <v>192.67548746518099</v>
      </c>
      <c r="Z50" s="437">
        <f>+IF(G50=0,"",'Ark1'!AS326)</f>
        <v>28.340600552125391</v>
      </c>
      <c r="AA50" s="100">
        <f>+'Ark1'!Y326</f>
        <v>46.541568049758141</v>
      </c>
      <c r="AB50" s="82">
        <f>+'Ark1'!Z326</f>
        <v>1.4647199950581622</v>
      </c>
      <c r="AC50" s="82">
        <f>+'Ark1'!AA326</f>
        <v>1.8559990142608336</v>
      </c>
      <c r="AD50" s="100">
        <f t="shared" si="24"/>
        <v>377.71247834409508</v>
      </c>
      <c r="AE50" s="99">
        <f t="shared" si="25"/>
        <v>41.68916736285157</v>
      </c>
      <c r="AF50" s="99">
        <f t="shared" si="26"/>
        <v>4.0726256983240221</v>
      </c>
      <c r="AG50" s="43"/>
      <c r="AH50" s="13"/>
      <c r="AI50" s="13"/>
      <c r="AJ50" s="4"/>
      <c r="AL50"/>
      <c r="AM50"/>
      <c r="AN50"/>
    </row>
    <row r="51" spans="1:40" ht="15.6">
      <c r="A51" s="43">
        <f t="shared" si="23"/>
        <v>14</v>
      </c>
      <c r="B51" s="80">
        <f>+'Ark1'!C327</f>
        <v>2023</v>
      </c>
      <c r="C51" s="81">
        <f>+'Ark1'!H327</f>
        <v>2</v>
      </c>
      <c r="D51" s="80">
        <f>+'Ark1'!J327</f>
        <v>160</v>
      </c>
      <c r="E51" s="81" t="str">
        <f>VLOOKUP(D51,RNR!A14:B43,2)</f>
        <v>Oslo</v>
      </c>
      <c r="F51" s="80">
        <f>+'Ark1'!Q327</f>
        <v>299</v>
      </c>
      <c r="G51" s="80">
        <f>+'Ark1'!R327</f>
        <v>2385</v>
      </c>
      <c r="H51" s="80"/>
      <c r="I51" s="80"/>
      <c r="J51" s="243">
        <f>+'Ark1'!AE327</f>
        <v>6.2127171846101756</v>
      </c>
      <c r="K51" s="80"/>
      <c r="L51" s="243">
        <f>+'Ark1'!AF327</f>
        <v>6.354454166618229</v>
      </c>
      <c r="M51" s="82">
        <f>+'Ark1'!S327</f>
        <v>6.388842281879195</v>
      </c>
      <c r="N51" s="80"/>
      <c r="O51" s="82">
        <f>+'Ark1'!T327</f>
        <v>7.5773584905660387</v>
      </c>
      <c r="P51" s="80"/>
      <c r="Q51" s="100">
        <f>+'Ark1'!U327</f>
        <v>231.21756813417221</v>
      </c>
      <c r="R51" s="100"/>
      <c r="S51" s="100">
        <f>+'Ark1'!W327</f>
        <v>73.039832285115324</v>
      </c>
      <c r="T51" s="100">
        <f>+'Ark1'!X327</f>
        <v>2.2641509433962255</v>
      </c>
      <c r="U51" s="100">
        <f>+'Ark1'!AG327</f>
        <v>512.73867449664419</v>
      </c>
      <c r="V51" s="100"/>
      <c r="W51" s="100">
        <f>+'Ark1'!AH327</f>
        <v>99.412997903563991</v>
      </c>
      <c r="X51" s="100">
        <f>+'Ark1'!AI327</f>
        <v>88.301886792452819</v>
      </c>
      <c r="Y51" s="435">
        <f>+IF(G51=0,"",'Ark1'!AR327)</f>
        <v>191.82508389261744</v>
      </c>
      <c r="Z51" s="437">
        <f>+IF(G51=0,"",'Ark1'!AS327)</f>
        <v>32.154461093617222</v>
      </c>
      <c r="AA51" s="100">
        <f>+'Ark1'!Y327</f>
        <v>60.222385335964262</v>
      </c>
      <c r="AB51" s="82">
        <f>+'Ark1'!Z327</f>
        <v>1.7697345972354437</v>
      </c>
      <c r="AC51" s="82">
        <f>+'Ark1'!AA327</f>
        <v>1.9776505297488087</v>
      </c>
      <c r="AD51" s="100">
        <f t="shared" si="24"/>
        <v>450.9462219934133</v>
      </c>
      <c r="AE51" s="99">
        <f t="shared" si="25"/>
        <v>36.190839894417081</v>
      </c>
      <c r="AF51" s="99">
        <f t="shared" si="26"/>
        <v>7.976588628762542</v>
      </c>
      <c r="AG51" s="43"/>
      <c r="AH51" s="2"/>
      <c r="AI51" s="5"/>
      <c r="AJ51" s="4"/>
      <c r="AL51"/>
      <c r="AM51"/>
      <c r="AN51"/>
    </row>
    <row r="52" spans="1:40" ht="15.6">
      <c r="A52" s="43">
        <f t="shared" si="23"/>
        <v>15</v>
      </c>
      <c r="B52" s="80">
        <f>+'Ark1'!C328</f>
        <v>2023</v>
      </c>
      <c r="C52" s="81">
        <f>+'Ark1'!H328</f>
        <v>1</v>
      </c>
      <c r="D52" s="80">
        <f>+'Ark1'!J328</f>
        <v>171</v>
      </c>
      <c r="E52" s="81" t="str">
        <f>VLOOKUP(D52,RNR!A15:B44,2)</f>
        <v>Prima Jæren</v>
      </c>
      <c r="F52" s="80">
        <f>+'Ark1'!Q328</f>
        <v>131</v>
      </c>
      <c r="G52" s="80">
        <f>+'Ark1'!R328</f>
        <v>1167</v>
      </c>
      <c r="H52" s="80"/>
      <c r="I52" s="80"/>
      <c r="J52" s="243">
        <f>+'Ark1'!AE328</f>
        <v>3.0399333142306393</v>
      </c>
      <c r="K52" s="80"/>
      <c r="L52" s="243">
        <f>+'Ark1'!AF328</f>
        <v>3.1640844204324243</v>
      </c>
      <c r="M52" s="82">
        <f>+'Ark1'!S328</f>
        <v>6.1117798796216682</v>
      </c>
      <c r="N52" s="80"/>
      <c r="O52" s="82">
        <f>+'Ark1'!T328</f>
        <v>9.0299914310197096</v>
      </c>
      <c r="P52" s="80"/>
      <c r="Q52" s="100">
        <f>+'Ark1'!U328</f>
        <v>235.29254498714687</v>
      </c>
      <c r="R52" s="100"/>
      <c r="S52" s="100">
        <f>+'Ark1'!W328</f>
        <v>91.002570694087396</v>
      </c>
      <c r="T52" s="100">
        <f>+'Ark1'!X328</f>
        <v>0.51413881748071966</v>
      </c>
      <c r="U52" s="100">
        <f>+'Ark1'!AG328</f>
        <v>542.83802133850622</v>
      </c>
      <c r="V52" s="100"/>
      <c r="W52" s="100">
        <f>+'Ark1'!AH328</f>
        <v>87.917737789203059</v>
      </c>
      <c r="X52" s="100">
        <f>+'Ark1'!AI328</f>
        <v>72.579263067694939</v>
      </c>
      <c r="Y52" s="435">
        <f>+IF(G52=0,"",'Ark1'!AR328)</f>
        <v>193.46168768186223</v>
      </c>
      <c r="Z52" s="437">
        <f>+IF(G52=0,"",'Ark1'!AS328)</f>
        <v>32.545517051067037</v>
      </c>
      <c r="AA52" s="100">
        <f>+'Ark1'!Y328</f>
        <v>44.149627812013925</v>
      </c>
      <c r="AB52" s="82">
        <f>+'Ark1'!Z328</f>
        <v>1.5012286320571349</v>
      </c>
      <c r="AC52" s="82">
        <f>+'Ark1'!AA328</f>
        <v>1.9452555381626957</v>
      </c>
      <c r="AD52" s="100">
        <f t="shared" si="24"/>
        <v>433.44890324184149</v>
      </c>
      <c r="AE52" s="99">
        <f t="shared" si="25"/>
        <v>38.49820340743554</v>
      </c>
      <c r="AF52" s="99">
        <f t="shared" si="26"/>
        <v>8.9083969465648849</v>
      </c>
      <c r="AG52" s="43"/>
      <c r="AH52" s="4"/>
      <c r="AI52" s="4"/>
      <c r="AJ52" s="4"/>
      <c r="AL52"/>
      <c r="AM52"/>
      <c r="AN52"/>
    </row>
    <row r="53" spans="1:40" ht="15.6">
      <c r="A53" s="43">
        <f t="shared" si="23"/>
        <v>16</v>
      </c>
      <c r="B53" s="80">
        <f>+'Ark1'!C329</f>
        <v>2023</v>
      </c>
      <c r="C53" s="81">
        <f>+'Ark1'!H329</f>
        <v>2</v>
      </c>
      <c r="D53" s="80">
        <f>+'Ark1'!J329</f>
        <v>175</v>
      </c>
      <c r="E53" s="81" t="str">
        <f>VLOOKUP(D53,RNR!A16:B45,2)</f>
        <v>Ole Ringdal</v>
      </c>
      <c r="F53" s="80">
        <f>+'Ark1'!Q329</f>
        <v>56</v>
      </c>
      <c r="G53" s="80">
        <f>+'Ark1'!R329</f>
        <v>159</v>
      </c>
      <c r="H53" s="80"/>
      <c r="I53" s="80"/>
      <c r="J53" s="243">
        <f>+'Ark1'!AE329</f>
        <v>0.41418114564067826</v>
      </c>
      <c r="K53" s="80"/>
      <c r="L53" s="243">
        <f>+'Ark1'!AF329</f>
        <v>0.37749419780616239</v>
      </c>
      <c r="M53" s="82">
        <f>+'Ark1'!S329</f>
        <v>4.2515723270440251</v>
      </c>
      <c r="N53" s="80"/>
      <c r="O53" s="82">
        <f>+'Ark1'!T329</f>
        <v>6.8930817610062887</v>
      </c>
      <c r="P53" s="80"/>
      <c r="Q53" s="100">
        <f>+'Ark1'!U329</f>
        <v>206.03647798742139</v>
      </c>
      <c r="R53" s="100"/>
      <c r="S53" s="100">
        <f>+'Ark1'!W329</f>
        <v>59.119496855345922</v>
      </c>
      <c r="T53" s="100">
        <f>+'Ark1'!X329</f>
        <v>0</v>
      </c>
      <c r="U53" s="100">
        <f>+'Ark1'!AG329</f>
        <v>572.40880503144638</v>
      </c>
      <c r="V53" s="100"/>
      <c r="W53" s="100">
        <f>+'Ark1'!AH329</f>
        <v>100</v>
      </c>
      <c r="X53" s="100">
        <f>+'Ark1'!AI329</f>
        <v>22.012578616352204</v>
      </c>
      <c r="Y53" s="435">
        <f>+IF(G53=0,"",'Ark1'!AR329)</f>
        <v>195.96855345911953</v>
      </c>
      <c r="Z53" s="437">
        <f>+IF(G53=0,"",'Ark1'!AS329)</f>
        <v>26.865584223863479</v>
      </c>
      <c r="AA53" s="100">
        <f>+'Ark1'!Y329</f>
        <v>49.871307869372011</v>
      </c>
      <c r="AB53" s="82">
        <f>+'Ark1'!Z329</f>
        <v>0.99665196425360147</v>
      </c>
      <c r="AC53" s="82">
        <f>+'Ark1'!AA329</f>
        <v>1.6993938799915904</v>
      </c>
      <c r="AD53" s="100">
        <f t="shared" si="24"/>
        <v>359.94638128618999</v>
      </c>
      <c r="AE53" s="99">
        <f t="shared" si="25"/>
        <v>48.461242603550296</v>
      </c>
      <c r="AF53" s="99">
        <f t="shared" si="26"/>
        <v>2.8392857142857144</v>
      </c>
      <c r="AG53" s="43"/>
      <c r="AH53" s="4"/>
      <c r="AI53" s="13"/>
      <c r="AJ53" s="4"/>
      <c r="AK53" s="4"/>
      <c r="AL53" s="4"/>
      <c r="AM53"/>
      <c r="AN53"/>
    </row>
    <row r="54" spans="1:40" ht="15.6">
      <c r="A54" s="43">
        <f t="shared" si="23"/>
        <v>17</v>
      </c>
      <c r="B54" s="80">
        <f>+'Ark1'!C330</f>
        <v>2023</v>
      </c>
      <c r="C54" s="81">
        <f>+'Ark1'!H330</f>
        <v>2</v>
      </c>
      <c r="D54" s="80">
        <f>+'Ark1'!J330</f>
        <v>177</v>
      </c>
      <c r="E54" s="81" t="str">
        <f>VLOOKUP(D54,RNR!A17:B46,2)</f>
        <v>Slakthuset</v>
      </c>
      <c r="F54" s="80">
        <f>+'Ark1'!Q330</f>
        <v>306</v>
      </c>
      <c r="G54" s="80">
        <f>+'Ark1'!R330</f>
        <v>1458</v>
      </c>
      <c r="H54" s="80"/>
      <c r="I54" s="80"/>
      <c r="J54" s="243">
        <f>+'Ark1'!AE330</f>
        <v>3.7979629581390495</v>
      </c>
      <c r="K54" s="80"/>
      <c r="L54" s="243">
        <f>+'Ark1'!AF330</f>
        <v>3.5405231029876045</v>
      </c>
      <c r="M54" s="82">
        <f>+'Ark1'!S330</f>
        <v>5.3884694577899772</v>
      </c>
      <c r="N54" s="80"/>
      <c r="O54" s="82">
        <f>+'Ark1'!T330</f>
        <v>7.249657064471875</v>
      </c>
      <c r="P54" s="80"/>
      <c r="Q54" s="100">
        <f>+'Ark1'!U330</f>
        <v>210.73703703703711</v>
      </c>
      <c r="R54" s="100"/>
      <c r="S54" s="100">
        <f>+'Ark1'!W330</f>
        <v>62.277091906721523</v>
      </c>
      <c r="T54" s="100">
        <f>+'Ark1'!X330</f>
        <v>0.61728395061728403</v>
      </c>
      <c r="U54" s="100">
        <f>+'Ark1'!AG330</f>
        <v>542.37962316817857</v>
      </c>
      <c r="V54" s="100"/>
      <c r="W54" s="100">
        <f>+'Ark1'!AH330</f>
        <v>97.7366255144033</v>
      </c>
      <c r="X54" s="100">
        <f>+'Ark1'!AI330</f>
        <v>69.958847736625515</v>
      </c>
      <c r="Y54" s="435">
        <f>+IF(G54=0,"",'Ark1'!AR330)</f>
        <v>190.72086531751569</v>
      </c>
      <c r="Z54" s="437">
        <f>+IF(G54=0,"",'Ark1'!AS330)</f>
        <v>29.648612221731288</v>
      </c>
      <c r="AA54" s="100">
        <f>+'Ark1'!Y330</f>
        <v>57.86326166709275</v>
      </c>
      <c r="AB54" s="82">
        <f>+'Ark1'!Z330</f>
        <v>1.6120879720064569</v>
      </c>
      <c r="AC54" s="82">
        <f>+'Ark1'!AA330</f>
        <v>2.3387832926123431</v>
      </c>
      <c r="AD54" s="100">
        <f t="shared" si="24"/>
        <v>388.54158238111529</v>
      </c>
      <c r="AE54" s="99">
        <f t="shared" si="25"/>
        <v>39.108885869693438</v>
      </c>
      <c r="AF54" s="99">
        <f t="shared" si="26"/>
        <v>4.7647058823529411</v>
      </c>
      <c r="AG54" s="43"/>
      <c r="AH54" s="4"/>
      <c r="AI54" s="13"/>
      <c r="AJ54" s="4"/>
      <c r="AK54" s="1"/>
      <c r="AL54" s="5"/>
      <c r="AM54"/>
      <c r="AN54"/>
    </row>
    <row r="55" spans="1:40" ht="15.6">
      <c r="A55" s="43">
        <f t="shared" si="23"/>
        <v>18</v>
      </c>
      <c r="B55" s="80">
        <f>+'Ark1'!C331</f>
        <v>2023</v>
      </c>
      <c r="C55" s="81">
        <f>+'Ark1'!H331</f>
        <v>2</v>
      </c>
      <c r="D55" s="80">
        <f>+'Ark1'!J331</f>
        <v>178</v>
      </c>
      <c r="E55" s="81" t="str">
        <f>VLOOKUP(D55,RNR!A18:B47,2)</f>
        <v>Røros</v>
      </c>
      <c r="F55" s="80">
        <f>+'Ark1'!Q331</f>
        <v>148</v>
      </c>
      <c r="G55" s="80">
        <f>+'Ark1'!R331</f>
        <v>638</v>
      </c>
      <c r="H55" s="80"/>
      <c r="I55" s="80"/>
      <c r="J55" s="243">
        <f>+'Ark1'!AE331</f>
        <v>1.6619344082940428</v>
      </c>
      <c r="K55" s="80"/>
      <c r="L55" s="243">
        <f>+'Ark1'!AF331</f>
        <v>1.530818608194594</v>
      </c>
      <c r="M55" s="82">
        <f>+'Ark1'!S331</f>
        <v>4.9655172413793087</v>
      </c>
      <c r="N55" s="80"/>
      <c r="O55" s="82">
        <f>+'Ark1'!T331</f>
        <v>6.9592476489028199</v>
      </c>
      <c r="P55" s="80"/>
      <c r="Q55" s="100">
        <f>+'Ark1'!U331</f>
        <v>208.22554858934168</v>
      </c>
      <c r="R55" s="100"/>
      <c r="S55" s="100">
        <f>+'Ark1'!W331</f>
        <v>59.56112852664576</v>
      </c>
      <c r="T55" s="100">
        <f>+'Ark1'!X331</f>
        <v>0.31347962382445155</v>
      </c>
      <c r="U55" s="100">
        <f>+'Ark1'!AG331</f>
        <v>543.51097178683381</v>
      </c>
      <c r="V55" s="100"/>
      <c r="W55" s="100">
        <f>+'Ark1'!AH331</f>
        <v>99.686520376175551</v>
      </c>
      <c r="X55" s="100">
        <f>+'Ark1'!AI331</f>
        <v>45.454545454545446</v>
      </c>
      <c r="Y55" s="435">
        <f>+IF(G55=0,"",'Ark1'!AR331)</f>
        <v>191.43103448275863</v>
      </c>
      <c r="Z55" s="437">
        <f>+IF(G55=0,"",'Ark1'!AS331)</f>
        <v>28.832477357744313</v>
      </c>
      <c r="AA55" s="100">
        <f>+'Ark1'!Y331</f>
        <v>61.64503978700715</v>
      </c>
      <c r="AB55" s="82">
        <f>+'Ark1'!Z331</f>
        <v>1.4777563795884396</v>
      </c>
      <c r="AC55" s="82">
        <f>+'Ark1'!AA331</f>
        <v>2.1673483354109391</v>
      </c>
      <c r="AD55" s="100">
        <f t="shared" si="24"/>
        <v>383.11195062867694</v>
      </c>
      <c r="AE55" s="99">
        <f t="shared" si="25"/>
        <v>41.934311868686883</v>
      </c>
      <c r="AF55" s="99">
        <f t="shared" si="26"/>
        <v>4.3108108108108105</v>
      </c>
      <c r="AG55" s="43"/>
      <c r="AH55" s="4"/>
      <c r="AI55" s="13"/>
      <c r="AJ55" s="4"/>
      <c r="AK55" s="1"/>
      <c r="AL55" s="5"/>
      <c r="AM55"/>
      <c r="AN55"/>
    </row>
    <row r="56" spans="1:40" ht="15.6">
      <c r="A56" s="43">
        <f t="shared" si="23"/>
        <v>19</v>
      </c>
      <c r="B56" s="80">
        <f>+'Ark1'!C332</f>
        <v>2023</v>
      </c>
      <c r="C56" s="81">
        <f>+'Ark1'!H332</f>
        <v>2</v>
      </c>
      <c r="D56" s="80">
        <f>+'Ark1'!J332</f>
        <v>181</v>
      </c>
      <c r="E56" s="81" t="str">
        <f>VLOOKUP(D56,RNR!A19:B48,2)</f>
        <v>Horns</v>
      </c>
      <c r="F56" s="80">
        <f>+'Ark1'!Q332</f>
        <v>76</v>
      </c>
      <c r="G56" s="80">
        <f>+'Ark1'!R332</f>
        <v>388</v>
      </c>
      <c r="H56" s="80"/>
      <c r="I56" s="80"/>
      <c r="J56" s="243">
        <f>+'Ark1'!AE332</f>
        <v>1.0107061918778817</v>
      </c>
      <c r="K56" s="80"/>
      <c r="L56" s="243">
        <f>+'Ark1'!AF332</f>
        <v>0.95318903940518418</v>
      </c>
      <c r="M56" s="82">
        <f>+'Ark1'!S332</f>
        <v>5.1907216494845363</v>
      </c>
      <c r="N56" s="80"/>
      <c r="O56" s="82">
        <f>+'Ark1'!T332</f>
        <v>6.448453608247422</v>
      </c>
      <c r="P56" s="80"/>
      <c r="Q56" s="100">
        <f>+'Ark1'!U332</f>
        <v>213.19561855670096</v>
      </c>
      <c r="R56" s="100"/>
      <c r="S56" s="100">
        <f>+'Ark1'!W332</f>
        <v>44.845360824742272</v>
      </c>
      <c r="T56" s="100">
        <f>+'Ark1'!X332</f>
        <v>0.25773195876288663</v>
      </c>
      <c r="U56" s="100">
        <f>+'Ark1'!AG332</f>
        <v>576.29457364341079</v>
      </c>
      <c r="V56" s="100"/>
      <c r="W56" s="100">
        <f>+'Ark1'!AH332</f>
        <v>98.453608247422693</v>
      </c>
      <c r="X56" s="100">
        <f>+'Ark1'!AI332</f>
        <v>60.309278350515477</v>
      </c>
      <c r="Y56" s="435">
        <f>+IF(G56=0,"",'Ark1'!AR332)</f>
        <v>193.28940568475448</v>
      </c>
      <c r="Z56" s="437">
        <f>+IF(G56=0,"",'Ark1'!AS332)</f>
        <v>29.284700270893364</v>
      </c>
      <c r="AA56" s="100">
        <f>+'Ark1'!Y332</f>
        <v>43.61991950600278</v>
      </c>
      <c r="AB56" s="82">
        <f>+'Ark1'!Z332</f>
        <v>1.434018395130457</v>
      </c>
      <c r="AC56" s="82">
        <f>+'Ark1'!AA332</f>
        <v>1.6497180891355361</v>
      </c>
      <c r="AD56" s="100">
        <f t="shared" si="24"/>
        <v>369.94208917993097</v>
      </c>
      <c r="AE56" s="99">
        <f t="shared" si="25"/>
        <v>41.072442899702068</v>
      </c>
      <c r="AF56" s="99">
        <f t="shared" si="26"/>
        <v>5.1052631578947372</v>
      </c>
      <c r="AG56" s="43"/>
      <c r="AH56" s="4"/>
      <c r="AI56" s="13"/>
      <c r="AJ56" s="4"/>
      <c r="AK56" s="1"/>
      <c r="AL56" s="5"/>
      <c r="AM56"/>
      <c r="AN56"/>
    </row>
    <row r="57" spans="1:40" ht="15.6">
      <c r="A57" s="43">
        <f t="shared" si="23"/>
        <v>20</v>
      </c>
      <c r="B57" s="80">
        <f>+'Ark1'!C333</f>
        <v>2023</v>
      </c>
      <c r="C57" s="81">
        <f>+'Ark1'!H333</f>
        <v>1</v>
      </c>
      <c r="D57" s="80">
        <f>+'Ark1'!J333</f>
        <v>309</v>
      </c>
      <c r="E57" s="81" t="str">
        <f>VLOOKUP(D57,RNR!A20:B49,2)</f>
        <v>Malvik</v>
      </c>
      <c r="F57" s="80">
        <f>+'Ark1'!Q333</f>
        <v>1244</v>
      </c>
      <c r="G57" s="80">
        <f>+'Ark1'!R333</f>
        <v>5400</v>
      </c>
      <c r="H57" s="80"/>
      <c r="I57" s="80"/>
      <c r="J57" s="243">
        <f>+'Ark1'!AE333</f>
        <v>14.066529474589078</v>
      </c>
      <c r="K57" s="80"/>
      <c r="L57" s="243">
        <f>+'Ark1'!AF333</f>
        <v>13.821745206661502</v>
      </c>
      <c r="M57" s="82">
        <f>+'Ark1'!S333</f>
        <v>5.2910876412821954</v>
      </c>
      <c r="N57" s="80"/>
      <c r="O57" s="82">
        <f>+'Ark1'!T333</f>
        <v>7.7972222222222225</v>
      </c>
      <c r="P57" s="80"/>
      <c r="Q57" s="100">
        <f>+'Ark1'!U333</f>
        <v>222.12635185185135</v>
      </c>
      <c r="R57" s="100"/>
      <c r="S57" s="100">
        <f>+'Ark1'!W333</f>
        <v>75.981481481481467</v>
      </c>
      <c r="T57" s="100">
        <f>+'Ark1'!X333</f>
        <v>0.1851851851851852</v>
      </c>
      <c r="U57" s="100">
        <f>+'Ark1'!AG333</f>
        <v>554.05374057606798</v>
      </c>
      <c r="V57" s="100"/>
      <c r="W57" s="100">
        <f>+'Ark1'!AH333</f>
        <v>95.407407407407391</v>
      </c>
      <c r="X57" s="100">
        <f>+'Ark1'!AI333</f>
        <v>45.037037037037031</v>
      </c>
      <c r="Y57" s="435">
        <f>+IF(G57=0,"",'Ark1'!AR333)</f>
        <v>194.55577034602749</v>
      </c>
      <c r="Z57" s="437">
        <f>+IF(G57=0,"",'Ark1'!AS333)</f>
        <v>29.842536885422369</v>
      </c>
      <c r="AA57" s="100">
        <f>+'Ark1'!Y333</f>
        <v>50.565213888406717</v>
      </c>
      <c r="AB57" s="82">
        <f>+'Ark1'!Z333</f>
        <v>1.6016030447684513</v>
      </c>
      <c r="AC57" s="82">
        <f>+'Ark1'!AA333</f>
        <v>2.0043913980416113</v>
      </c>
      <c r="AD57" s="100">
        <f t="shared" si="24"/>
        <v>400.91120334446123</v>
      </c>
      <c r="AE57" s="99">
        <f t="shared" si="25"/>
        <v>41.981227095687117</v>
      </c>
      <c r="AF57" s="99">
        <f t="shared" si="26"/>
        <v>4.340836012861736</v>
      </c>
      <c r="AG57" s="43"/>
      <c r="AH57" s="4"/>
      <c r="AI57" s="13"/>
      <c r="AJ57" s="4"/>
      <c r="AK57" s="1"/>
      <c r="AL57" s="5"/>
      <c r="AM57"/>
      <c r="AN57"/>
    </row>
    <row r="58" spans="1:40" ht="15.6">
      <c r="A58" s="43">
        <f t="shared" si="23"/>
        <v>21</v>
      </c>
      <c r="B58" s="80">
        <f>+'Ark1'!C334</f>
        <v>2023</v>
      </c>
      <c r="C58" s="81">
        <f>+'Ark1'!H334</f>
        <v>1</v>
      </c>
      <c r="D58" s="80">
        <f>+'Ark1'!J334</f>
        <v>420</v>
      </c>
      <c r="E58" s="81" t="str">
        <f>VLOOKUP(D58,RNR!A21:B50,2)</f>
        <v>Skodje</v>
      </c>
      <c r="F58" s="80">
        <f>+'Ark1'!Q334</f>
        <v>0</v>
      </c>
      <c r="G58" s="80">
        <f>+'Ark1'!R334</f>
        <v>0</v>
      </c>
      <c r="H58" s="80"/>
      <c r="I58" s="80"/>
      <c r="J58" s="243">
        <f>+'Ark1'!AE334</f>
        <v>0</v>
      </c>
      <c r="K58" s="80"/>
      <c r="L58" s="243">
        <f>+'Ark1'!AF334</f>
        <v>0</v>
      </c>
      <c r="M58" s="82">
        <f>+'Ark1'!S334</f>
        <v>0</v>
      </c>
      <c r="N58" s="80"/>
      <c r="O58" s="82">
        <f>+'Ark1'!T334</f>
        <v>0</v>
      </c>
      <c r="P58" s="80"/>
      <c r="Q58" s="100">
        <f>+'Ark1'!U334</f>
        <v>0</v>
      </c>
      <c r="R58" s="100"/>
      <c r="S58" s="100">
        <f>+'Ark1'!W334</f>
        <v>0</v>
      </c>
      <c r="T58" s="100">
        <f>+'Ark1'!X334</f>
        <v>0</v>
      </c>
      <c r="U58" s="100">
        <f>+'Ark1'!AG334</f>
        <v>0</v>
      </c>
      <c r="V58" s="100"/>
      <c r="W58" s="100">
        <f>+'Ark1'!AH334</f>
        <v>0</v>
      </c>
      <c r="X58" s="100">
        <f>+'Ark1'!AI334</f>
        <v>0</v>
      </c>
      <c r="Y58" s="435" t="str">
        <f>+IF(G58=0,"",'Ark1'!AR334)</f>
        <v/>
      </c>
      <c r="Z58" s="437" t="str">
        <f>+IF(G58=0,"",'Ark1'!AS334)</f>
        <v/>
      </c>
      <c r="AA58" s="100">
        <f>+'Ark1'!Y334</f>
        <v>0</v>
      </c>
      <c r="AB58" s="82">
        <f>+'Ark1'!Z334</f>
        <v>0</v>
      </c>
      <c r="AC58" s="82">
        <f>+'Ark1'!AA334</f>
        <v>0</v>
      </c>
      <c r="AD58" s="100" t="e">
        <f t="shared" si="24"/>
        <v>#DIV/0!</v>
      </c>
      <c r="AE58" s="99" t="e">
        <f t="shared" si="25"/>
        <v>#DIV/0!</v>
      </c>
      <c r="AF58" s="99" t="e">
        <f t="shared" si="26"/>
        <v>#DIV/0!</v>
      </c>
      <c r="AG58" s="43"/>
      <c r="AH58" s="4"/>
      <c r="AI58" s="13"/>
      <c r="AJ58" s="4"/>
      <c r="AK58" s="13"/>
      <c r="AL58" s="5"/>
      <c r="AM58"/>
      <c r="AN58"/>
    </row>
    <row r="59" spans="1:40" ht="15.6">
      <c r="A59" s="43">
        <f t="shared" si="23"/>
        <v>22</v>
      </c>
      <c r="B59" s="80">
        <f>+'Ark1'!C335</f>
        <v>2023</v>
      </c>
      <c r="C59" s="81">
        <f>+'Ark1'!H335</f>
        <v>2</v>
      </c>
      <c r="D59" s="80">
        <f>+'Ark1'!J335</f>
        <v>470</v>
      </c>
      <c r="E59" s="81" t="str">
        <f>VLOOKUP(D59,RNR!A22:B51,2)</f>
        <v>Jens Eide</v>
      </c>
      <c r="F59" s="80">
        <f>+'Ark1'!Q335</f>
        <v>93</v>
      </c>
      <c r="G59" s="80">
        <f>+'Ark1'!R335</f>
        <v>341</v>
      </c>
      <c r="H59" s="80"/>
      <c r="I59" s="80"/>
      <c r="J59" s="243">
        <f>+'Ark1'!AE335</f>
        <v>0.8882752871916435</v>
      </c>
      <c r="K59" s="80"/>
      <c r="L59" s="243">
        <f>+'Ark1'!AF335</f>
        <v>0.77360971270384382</v>
      </c>
      <c r="M59" s="82">
        <f>+'Ark1'!S335</f>
        <v>5.7184750733137824</v>
      </c>
      <c r="N59" s="80"/>
      <c r="O59" s="82">
        <f>+'Ark1'!T335</f>
        <v>7.5542521994134892</v>
      </c>
      <c r="P59" s="80"/>
      <c r="Q59" s="100">
        <f>+'Ark1'!U335</f>
        <v>196.87859237536657</v>
      </c>
      <c r="R59" s="100"/>
      <c r="S59" s="100">
        <f>+'Ark1'!W335</f>
        <v>61.876832844574785</v>
      </c>
      <c r="T59" s="100">
        <f>+'Ark1'!X335</f>
        <v>0.2932551319648094</v>
      </c>
      <c r="U59" s="100">
        <f>+'Ark1'!AG335</f>
        <v>518.13196480938416</v>
      </c>
      <c r="V59" s="100"/>
      <c r="W59" s="100">
        <f>+'Ark1'!AH335</f>
        <v>99.413489736070389</v>
      </c>
      <c r="X59" s="100">
        <f>+'Ark1'!AI335</f>
        <v>87.096774193548399</v>
      </c>
      <c r="Y59" s="435">
        <f>+IF(G59=0,"",'Ark1'!AR335)</f>
        <v>183.87683284457475</v>
      </c>
      <c r="Z59" s="437">
        <f>+IF(G59=0,"",'Ark1'!AS335)</f>
        <v>30.15255298385166</v>
      </c>
      <c r="AA59" s="100">
        <f>+'Ark1'!Y335</f>
        <v>68.677573713378052</v>
      </c>
      <c r="AB59" s="82">
        <f>+'Ark1'!Z335</f>
        <v>1.5364330163080762</v>
      </c>
      <c r="AC59" s="82">
        <f>+'Ark1'!AA335</f>
        <v>2.7099503486977743</v>
      </c>
      <c r="AD59" s="100">
        <f t="shared" si="24"/>
        <v>379.97770017488949</v>
      </c>
      <c r="AE59" s="99">
        <f t="shared" si="25"/>
        <v>34.428512820512822</v>
      </c>
      <c r="AF59" s="99">
        <f t="shared" si="26"/>
        <v>3.6666666666666665</v>
      </c>
      <c r="AG59" s="43"/>
      <c r="AH59" s="4"/>
      <c r="AI59" s="13"/>
      <c r="AJ59" s="4"/>
      <c r="AK59" s="13"/>
      <c r="AL59" s="5"/>
      <c r="AM59"/>
      <c r="AN59"/>
    </row>
    <row r="60" spans="1:40" ht="15.6">
      <c r="A60" s="43">
        <f t="shared" si="23"/>
        <v>23</v>
      </c>
      <c r="B60" s="80">
        <f>+'Ark1'!C336</f>
        <v>2023</v>
      </c>
      <c r="C60" s="81">
        <f>+'Ark1'!H336</f>
        <v>2</v>
      </c>
      <c r="D60" s="80">
        <f>+'Ark1'!J336</f>
        <v>629</v>
      </c>
      <c r="E60" s="81" t="str">
        <f>VLOOKUP(D60,RNR!A23:B52,2)</f>
        <v>Bø Gårdsslakteri</v>
      </c>
      <c r="F60" s="80">
        <f>+'Ark1'!Q336</f>
        <v>0</v>
      </c>
      <c r="G60" s="80">
        <f>+'Ark1'!R336</f>
        <v>0</v>
      </c>
      <c r="H60" s="80"/>
      <c r="I60" s="80"/>
      <c r="J60" s="243">
        <f>+'Ark1'!AE336</f>
        <v>0</v>
      </c>
      <c r="K60" s="80"/>
      <c r="L60" s="243">
        <f>+'Ark1'!AF336</f>
        <v>0</v>
      </c>
      <c r="M60" s="82">
        <f>+'Ark1'!S336</f>
        <v>0</v>
      </c>
      <c r="N60" s="80"/>
      <c r="O60" s="82">
        <f>+'Ark1'!T336</f>
        <v>0</v>
      </c>
      <c r="P60" s="80"/>
      <c r="Q60" s="100">
        <f>+'Ark1'!U336</f>
        <v>0</v>
      </c>
      <c r="R60" s="100"/>
      <c r="S60" s="100">
        <f>+'Ark1'!W336</f>
        <v>0</v>
      </c>
      <c r="T60" s="100">
        <f>+'Ark1'!X336</f>
        <v>0</v>
      </c>
      <c r="U60" s="100">
        <f>+'Ark1'!AG336</f>
        <v>0</v>
      </c>
      <c r="V60" s="100"/>
      <c r="W60" s="100">
        <f>+'Ark1'!AH336</f>
        <v>0</v>
      </c>
      <c r="X60" s="100">
        <f>+'Ark1'!AI336</f>
        <v>0</v>
      </c>
      <c r="Y60" s="435" t="str">
        <f>+IF(G60=0,"",'Ark1'!AR336)</f>
        <v/>
      </c>
      <c r="Z60" s="437" t="str">
        <f>+IF(G60=0,"",'Ark1'!AS336)</f>
        <v/>
      </c>
      <c r="AA60" s="100">
        <f>+'Ark1'!Y336</f>
        <v>0</v>
      </c>
      <c r="AB60" s="82">
        <f>+'Ark1'!Z336</f>
        <v>0</v>
      </c>
      <c r="AC60" s="82">
        <f>+'Ark1'!AA336</f>
        <v>0</v>
      </c>
      <c r="AD60" s="100" t="e">
        <f t="shared" si="24"/>
        <v>#DIV/0!</v>
      </c>
      <c r="AE60" s="99" t="e">
        <f t="shared" si="25"/>
        <v>#DIV/0!</v>
      </c>
      <c r="AF60" s="99" t="e">
        <f t="shared" si="26"/>
        <v>#DIV/0!</v>
      </c>
      <c r="AG60" s="43"/>
      <c r="AH60" s="4"/>
      <c r="AI60" s="13"/>
      <c r="AJ60" s="4"/>
      <c r="AK60" s="13"/>
      <c r="AL60" s="5"/>
      <c r="AM60"/>
      <c r="AN60"/>
    </row>
    <row r="61" spans="1:40" ht="15.6">
      <c r="A61" s="43">
        <f t="shared" si="23"/>
        <v>24</v>
      </c>
      <c r="B61" s="80">
        <f>+'Ark1'!C337</f>
        <v>2023</v>
      </c>
      <c r="C61" s="81">
        <f>+'Ark1'!H337</f>
        <v>1</v>
      </c>
      <c r="D61" s="80">
        <f>+'Ark1'!J337</f>
        <v>643</v>
      </c>
      <c r="E61" s="81" t="str">
        <f>VLOOKUP(D61,RNR!A24:B53,2)</f>
        <v>Bjerka</v>
      </c>
      <c r="F61" s="80">
        <f>+'Ark1'!Q337</f>
        <v>371</v>
      </c>
      <c r="G61" s="80">
        <f>+'Ark1'!R337</f>
        <v>1634</v>
      </c>
      <c r="H61" s="80"/>
      <c r="I61" s="80"/>
      <c r="J61" s="243">
        <f>+'Ark1'!AE337</f>
        <v>4.2564276224960276</v>
      </c>
      <c r="K61" s="80"/>
      <c r="L61" s="243">
        <f>+'Ark1'!AF337</f>
        <v>4.1065523747992705</v>
      </c>
      <c r="M61" s="82">
        <f>+'Ark1'!S337</f>
        <v>5.3619105939987746</v>
      </c>
      <c r="N61" s="80"/>
      <c r="O61" s="82">
        <f>+'Ark1'!T337</f>
        <v>7.5544675642594816</v>
      </c>
      <c r="P61" s="80"/>
      <c r="Q61" s="100">
        <f>+'Ark1'!U337</f>
        <v>218.10030599755197</v>
      </c>
      <c r="R61" s="100"/>
      <c r="S61" s="100">
        <f>+'Ark1'!W337</f>
        <v>65.973072215422292</v>
      </c>
      <c r="T61" s="100">
        <f>+'Ark1'!X337</f>
        <v>0.3059975520195839</v>
      </c>
      <c r="U61" s="100">
        <f>+'Ark1'!AG337</f>
        <v>560.79551122194516</v>
      </c>
      <c r="V61" s="100"/>
      <c r="W61" s="100">
        <f>+'Ark1'!AH337</f>
        <v>97.919216646266847</v>
      </c>
      <c r="X61" s="100">
        <f>+'Ark1'!AI337</f>
        <v>54.528763769889842</v>
      </c>
      <c r="Y61" s="435">
        <f>+IF(G61=0,"",'Ark1'!AR337)</f>
        <v>193.19389027431424</v>
      </c>
      <c r="Z61" s="437">
        <f>+IF(G61=0,"",'Ark1'!AS337)</f>
        <v>29.935822012549121</v>
      </c>
      <c r="AA61" s="100">
        <f>+'Ark1'!Y337</f>
        <v>50.419715924273468</v>
      </c>
      <c r="AB61" s="82">
        <f>+'Ark1'!Z337</f>
        <v>1.602927392701287</v>
      </c>
      <c r="AC61" s="82">
        <f>+'Ark1'!AA337</f>
        <v>2.2839512974758631</v>
      </c>
      <c r="AD61" s="100">
        <f t="shared" si="24"/>
        <v>388.91236044725537</v>
      </c>
      <c r="AE61" s="99">
        <f t="shared" si="25"/>
        <v>40.675856520557609</v>
      </c>
      <c r="AF61" s="99">
        <f t="shared" si="26"/>
        <v>4.4043126684636116</v>
      </c>
      <c r="AG61" s="43"/>
      <c r="AH61" s="4"/>
      <c r="AI61" s="13"/>
      <c r="AJ61" s="4"/>
      <c r="AK61" s="13"/>
      <c r="AL61" s="5"/>
      <c r="AM61"/>
      <c r="AN61"/>
    </row>
    <row r="62" spans="1:40" ht="15.6">
      <c r="A62" s="43">
        <f t="shared" si="23"/>
        <v>25</v>
      </c>
      <c r="B62" s="80">
        <f>+'Ark1'!C338</f>
        <v>2023</v>
      </c>
      <c r="C62" s="81">
        <f>+'Ark1'!H338</f>
        <v>1</v>
      </c>
      <c r="D62" s="80">
        <f>+'Ark1'!J338</f>
        <v>704</v>
      </c>
      <c r="E62" s="81" t="str">
        <f>VLOOKUP(D62,RNR!A25:B54,2)</f>
        <v>Øre Vilt K</v>
      </c>
      <c r="F62" s="80">
        <f>+'Ark1'!Q338</f>
        <v>0</v>
      </c>
      <c r="G62" s="80">
        <f>+'Ark1'!R338</f>
        <v>0</v>
      </c>
      <c r="H62" s="80"/>
      <c r="I62" s="80"/>
      <c r="J62" s="243">
        <f>+'Ark1'!AE338</f>
        <v>0</v>
      </c>
      <c r="K62" s="80"/>
      <c r="L62" s="243">
        <f>+'Ark1'!AF338</f>
        <v>0</v>
      </c>
      <c r="M62" s="82">
        <f>+'Ark1'!S338</f>
        <v>0</v>
      </c>
      <c r="N62" s="80"/>
      <c r="O62" s="82">
        <f>+'Ark1'!T338</f>
        <v>0</v>
      </c>
      <c r="P62" s="80"/>
      <c r="Q62" s="100">
        <f>+'Ark1'!U338</f>
        <v>0</v>
      </c>
      <c r="R62" s="100"/>
      <c r="S62" s="100">
        <f>+'Ark1'!W338</f>
        <v>0</v>
      </c>
      <c r="T62" s="100">
        <f>+'Ark1'!X338</f>
        <v>0</v>
      </c>
      <c r="U62" s="100">
        <f>+'Ark1'!AG338</f>
        <v>0</v>
      </c>
      <c r="V62" s="100"/>
      <c r="W62" s="100">
        <f>+'Ark1'!AH338</f>
        <v>0</v>
      </c>
      <c r="X62" s="100">
        <f>+'Ark1'!AI338</f>
        <v>0</v>
      </c>
      <c r="Y62" s="435" t="str">
        <f>+IF(G62=0,"",'Ark1'!AR338)</f>
        <v/>
      </c>
      <c r="Z62" s="437" t="str">
        <f>+IF(G62=0,"",'Ark1'!AS338)</f>
        <v/>
      </c>
      <c r="AA62" s="100">
        <f>+'Ark1'!Y338</f>
        <v>0</v>
      </c>
      <c r="AB62" s="82">
        <f>+'Ark1'!Z338</f>
        <v>0</v>
      </c>
      <c r="AC62" s="82">
        <f>+'Ark1'!AA338</f>
        <v>0</v>
      </c>
      <c r="AD62" s="100" t="e">
        <f t="shared" si="24"/>
        <v>#DIV/0!</v>
      </c>
      <c r="AE62" s="99" t="e">
        <f t="shared" si="25"/>
        <v>#DIV/0!</v>
      </c>
      <c r="AF62" s="99" t="e">
        <f t="shared" si="26"/>
        <v>#DIV/0!</v>
      </c>
      <c r="AG62" s="43"/>
      <c r="AH62" s="4"/>
      <c r="AI62" s="13"/>
      <c r="AJ62" s="4"/>
      <c r="AK62" s="5"/>
      <c r="AL62" s="5"/>
      <c r="AM62"/>
      <c r="AN62"/>
    </row>
    <row r="63" spans="1:40" ht="15.6">
      <c r="A63" s="43">
        <f t="shared" si="23"/>
        <v>26</v>
      </c>
      <c r="B63" s="80">
        <f>+'Ark1'!C339</f>
        <v>2023</v>
      </c>
      <c r="C63" s="81">
        <f>+'Ark1'!H339</f>
        <v>2</v>
      </c>
      <c r="D63" s="80">
        <f>+'Ark1'!J339</f>
        <v>704</v>
      </c>
      <c r="E63" s="81" t="str">
        <f>VLOOKUP(D63,RNR!A26:B55,2)</f>
        <v>Øre Vilt K</v>
      </c>
      <c r="F63" s="80">
        <f>+'Ark1'!Q339</f>
        <v>0</v>
      </c>
      <c r="G63" s="80">
        <f>+'Ark1'!R339</f>
        <v>0</v>
      </c>
      <c r="H63" s="80"/>
      <c r="I63" s="80"/>
      <c r="J63" s="243">
        <f>+'Ark1'!AE339</f>
        <v>0</v>
      </c>
      <c r="K63" s="80"/>
      <c r="L63" s="243">
        <f>+'Ark1'!AF339</f>
        <v>0</v>
      </c>
      <c r="M63" s="82">
        <f>+'Ark1'!S339</f>
        <v>0</v>
      </c>
      <c r="N63" s="80"/>
      <c r="O63" s="82">
        <f>+'Ark1'!T339</f>
        <v>0</v>
      </c>
      <c r="P63" s="80"/>
      <c r="Q63" s="100">
        <f>+'Ark1'!U339</f>
        <v>0</v>
      </c>
      <c r="R63" s="100"/>
      <c r="S63" s="100">
        <f>+'Ark1'!W339</f>
        <v>0</v>
      </c>
      <c r="T63" s="100">
        <f>+'Ark1'!X339</f>
        <v>0</v>
      </c>
      <c r="U63" s="100">
        <f>+'Ark1'!AG339</f>
        <v>0</v>
      </c>
      <c r="V63" s="100"/>
      <c r="W63" s="100">
        <f>+'Ark1'!AH339</f>
        <v>0</v>
      </c>
      <c r="X63" s="100">
        <f>+'Ark1'!AI339</f>
        <v>0</v>
      </c>
      <c r="Y63" s="435" t="str">
        <f>+IF(G63=0,"",'Ark1'!AR339)</f>
        <v/>
      </c>
      <c r="Z63" s="437" t="str">
        <f>+IF(G63=0,"",'Ark1'!AS339)</f>
        <v/>
      </c>
      <c r="AA63" s="100">
        <f>+'Ark1'!Y339</f>
        <v>0</v>
      </c>
      <c r="AB63" s="82">
        <f>+'Ark1'!Z339</f>
        <v>0</v>
      </c>
      <c r="AC63" s="82">
        <f>+'Ark1'!AA339</f>
        <v>0</v>
      </c>
      <c r="AD63" s="100" t="e">
        <f t="shared" si="24"/>
        <v>#DIV/0!</v>
      </c>
      <c r="AE63" s="99" t="e">
        <f t="shared" si="25"/>
        <v>#DIV/0!</v>
      </c>
      <c r="AF63" s="99" t="e">
        <f t="shared" si="26"/>
        <v>#DIV/0!</v>
      </c>
      <c r="AG63" s="43"/>
      <c r="AH63" s="1"/>
      <c r="AI63"/>
      <c r="AJ63" s="4"/>
      <c r="AK63" s="5"/>
      <c r="AL63" s="5"/>
      <c r="AM63"/>
      <c r="AN63"/>
    </row>
    <row r="64" spans="1:40" ht="15.6">
      <c r="A64" s="43">
        <f t="shared" si="23"/>
        <v>27</v>
      </c>
      <c r="B64" s="80">
        <f>+'Ark1'!C340</f>
        <v>2023</v>
      </c>
      <c r="C64" s="81">
        <f>+'Ark1'!H340</f>
        <v>1</v>
      </c>
      <c r="D64" s="80">
        <f>+'Ark1'!J340</f>
        <v>802</v>
      </c>
      <c r="E64" s="81" t="str">
        <f>VLOOKUP(D64,RNR!A27:B56,2)</f>
        <v>Karasjok</v>
      </c>
      <c r="F64" s="80">
        <f>+'Ark1'!Q340</f>
        <v>55</v>
      </c>
      <c r="G64" s="80">
        <f>+'Ark1'!R340</f>
        <v>128</v>
      </c>
      <c r="H64" s="80"/>
      <c r="I64" s="80"/>
      <c r="J64" s="243">
        <f>+'Ark1'!AE340</f>
        <v>0.33342884680507445</v>
      </c>
      <c r="K64" s="80"/>
      <c r="L64" s="243">
        <f>+'Ark1'!AF340</f>
        <v>0.2958795922590679</v>
      </c>
      <c r="M64" s="82">
        <f>+'Ark1'!S340</f>
        <v>4.140625</v>
      </c>
      <c r="N64" s="80"/>
      <c r="O64" s="82">
        <f>+'Ark1'!T340</f>
        <v>6.71875</v>
      </c>
      <c r="P64" s="80"/>
      <c r="Q64" s="100">
        <f>+'Ark1'!U340</f>
        <v>200.60234375000005</v>
      </c>
      <c r="R64" s="100"/>
      <c r="S64" s="100">
        <f>+'Ark1'!W340</f>
        <v>52.34375</v>
      </c>
      <c r="T64" s="100">
        <f>+'Ark1'!X340</f>
        <v>0.78125</v>
      </c>
      <c r="U64" s="100">
        <f>+'Ark1'!AG340</f>
        <v>555.81889763779532</v>
      </c>
      <c r="V64" s="100"/>
      <c r="W64" s="100">
        <f>+'Ark1'!AH340</f>
        <v>99.21875</v>
      </c>
      <c r="X64" s="100">
        <f>+'Ark1'!AI340</f>
        <v>17.1875</v>
      </c>
      <c r="Y64" s="435">
        <f>+IF(G64=0,"",'Ark1'!AR340)</f>
        <v>194.54330708661411</v>
      </c>
      <c r="Z64" s="437">
        <f>+IF(G64=0,"",'Ark1'!AS340)</f>
        <v>26.579942086401232</v>
      </c>
      <c r="AA64" s="100">
        <f>+'Ark1'!Y340</f>
        <v>57.532936850397405</v>
      </c>
      <c r="AB64" s="82">
        <f>+'Ark1'!Z340</f>
        <v>1.2294204363743919</v>
      </c>
      <c r="AC64" s="82">
        <f>+'Ark1'!AA340</f>
        <v>1.8154609435347271</v>
      </c>
      <c r="AD64" s="100">
        <f t="shared" si="24"/>
        <v>360.91314023785583</v>
      </c>
      <c r="AE64" s="99">
        <f t="shared" si="25"/>
        <v>48.447358490566046</v>
      </c>
      <c r="AF64" s="99">
        <f t="shared" si="26"/>
        <v>2.3272727272727272</v>
      </c>
      <c r="AG64" s="43"/>
      <c r="AH64" s="1"/>
      <c r="AI64"/>
      <c r="AJ64" s="4"/>
      <c r="AK64" s="13"/>
      <c r="AL64" s="13"/>
      <c r="AM64" s="5"/>
      <c r="AN64" s="5"/>
    </row>
    <row r="65" spans="1:5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1"/>
      <c r="AI65"/>
      <c r="AJ65" s="4"/>
      <c r="AK65" s="13"/>
      <c r="AL65"/>
      <c r="AM65"/>
      <c r="AN65"/>
    </row>
    <row r="66" spans="1:51" ht="15.6">
      <c r="A66" s="43"/>
      <c r="B66" s="43"/>
      <c r="C66" s="43"/>
      <c r="D66" s="43"/>
      <c r="E66" s="43"/>
      <c r="F66" s="43"/>
      <c r="G66" s="43"/>
      <c r="H66" s="43"/>
      <c r="I66" s="43"/>
      <c r="J66" s="64"/>
      <c r="K66" s="43"/>
      <c r="L66" s="64"/>
      <c r="M66" s="43"/>
      <c r="N66" s="43"/>
      <c r="O66" s="43"/>
      <c r="P66" s="43"/>
      <c r="Q66" s="73"/>
      <c r="R66" s="73"/>
      <c r="S66" s="73"/>
      <c r="T66" s="73"/>
      <c r="U66" s="43"/>
      <c r="V66" s="73"/>
      <c r="W66" s="73"/>
      <c r="X66" s="73"/>
      <c r="Y66" s="73"/>
      <c r="Z66" s="73"/>
      <c r="AA66" s="73"/>
      <c r="AB66" s="43"/>
      <c r="AC66" s="43"/>
      <c r="AD66" s="73"/>
      <c r="AE66" s="64"/>
      <c r="AF66" s="64"/>
      <c r="AG66" s="43"/>
      <c r="AH66" s="1"/>
      <c r="AI66"/>
      <c r="AJ66" s="4"/>
      <c r="AK66" s="5"/>
      <c r="AL66" s="5"/>
      <c r="AM66"/>
      <c r="AN66" s="2"/>
    </row>
    <row r="67" spans="1:51">
      <c r="T67" s="16"/>
      <c r="U67" s="3"/>
      <c r="X67" s="16"/>
      <c r="AC67" s="58"/>
      <c r="AG67" s="1"/>
      <c r="AH67" s="1"/>
      <c r="AJ67" s="1"/>
      <c r="AK67" s="1"/>
      <c r="AO67" s="1"/>
      <c r="AP67" s="1"/>
      <c r="AQ67" s="1"/>
      <c r="AR67" s="1"/>
      <c r="AS67" s="1"/>
      <c r="AU67" s="4"/>
      <c r="AV67" s="4"/>
      <c r="AW67" s="4"/>
      <c r="AX67" s="4"/>
      <c r="AY67" s="4"/>
    </row>
    <row r="68" spans="1:51" ht="15.6">
      <c r="T68" s="16"/>
      <c r="U68" s="3"/>
      <c r="X68" s="16"/>
      <c r="AC68" s="58"/>
      <c r="AG68" s="1"/>
      <c r="AH68" s="1"/>
      <c r="AJ68" s="1"/>
      <c r="AK68" s="1"/>
      <c r="AO68" s="1"/>
      <c r="AP68" s="1"/>
      <c r="AQ68" s="1"/>
      <c r="AR68" s="1"/>
      <c r="AS68" s="1"/>
      <c r="AU68" s="4"/>
      <c r="AV68" s="13"/>
      <c r="AW68" s="13"/>
      <c r="AX68" s="1"/>
      <c r="AY68" s="5"/>
    </row>
    <row r="69" spans="1:51" ht="15.6">
      <c r="T69" s="16"/>
      <c r="U69" s="3"/>
      <c r="X69" s="16"/>
      <c r="AC69" s="58"/>
      <c r="AG69" s="1"/>
      <c r="AH69" s="1"/>
      <c r="AJ69" s="1"/>
      <c r="AK69" s="1"/>
      <c r="AO69" s="1"/>
      <c r="AP69" s="1"/>
      <c r="AQ69" s="1"/>
      <c r="AR69" s="1"/>
      <c r="AS69" s="1"/>
      <c r="AU69" s="4"/>
      <c r="AV69" s="13"/>
      <c r="AW69" s="13"/>
      <c r="AX69" s="1"/>
      <c r="AY69" s="5"/>
    </row>
    <row r="70" spans="1:51" ht="15.6">
      <c r="T70" s="16"/>
      <c r="U70" s="3"/>
      <c r="X70" s="16"/>
      <c r="AC70" s="58"/>
      <c r="AG70" s="1"/>
      <c r="AH70" s="1"/>
      <c r="AJ70" s="1"/>
      <c r="AK70" s="1"/>
      <c r="AO70" s="1"/>
      <c r="AP70" s="1"/>
      <c r="AQ70" s="1"/>
      <c r="AR70" s="1"/>
      <c r="AS70" s="1"/>
      <c r="AU70" s="4"/>
      <c r="AV70" s="13"/>
      <c r="AW70" s="13"/>
      <c r="AX70" s="1"/>
      <c r="AY70" s="5"/>
    </row>
    <row r="71" spans="1:51" ht="15.6">
      <c r="T71" s="16"/>
      <c r="U71" s="3"/>
      <c r="X71" s="16"/>
      <c r="AC71" s="58"/>
      <c r="AG71" s="1"/>
      <c r="AH71" s="1"/>
      <c r="AJ71" s="1"/>
      <c r="AK71" s="1"/>
      <c r="AO71" s="1"/>
      <c r="AP71" s="1"/>
      <c r="AQ71" s="1"/>
      <c r="AR71" s="1"/>
      <c r="AS71" s="1"/>
      <c r="AU71" s="4"/>
      <c r="AV71" s="13"/>
      <c r="AW71" s="13"/>
      <c r="AX71" s="1"/>
      <c r="AY71" s="5"/>
    </row>
    <row r="72" spans="1:51" ht="15.6">
      <c r="T72" s="16"/>
      <c r="U72" s="3"/>
      <c r="X72" s="16"/>
      <c r="AC72" s="58"/>
      <c r="AG72" s="1"/>
      <c r="AH72" s="1"/>
      <c r="AJ72" s="1"/>
      <c r="AK72" s="1"/>
      <c r="AO72" s="1"/>
      <c r="AP72" s="1"/>
      <c r="AQ72" s="1"/>
      <c r="AR72" s="1"/>
      <c r="AS72" s="1"/>
      <c r="AU72" s="4"/>
      <c r="AV72" s="13"/>
      <c r="AW72" s="13"/>
      <c r="AX72" s="13"/>
      <c r="AY72" s="5"/>
    </row>
    <row r="73" spans="1:51" ht="15.6">
      <c r="T73" s="16"/>
      <c r="U73" s="3"/>
      <c r="X73" s="16"/>
      <c r="AC73" s="58"/>
      <c r="AG73" s="1"/>
      <c r="AH73" s="1"/>
      <c r="AJ73" s="1"/>
      <c r="AK73" s="1"/>
      <c r="AO73" s="1"/>
      <c r="AP73" s="1"/>
      <c r="AQ73" s="1"/>
      <c r="AR73" s="1"/>
      <c r="AS73" s="1"/>
      <c r="AU73" s="4"/>
      <c r="AV73" s="13"/>
      <c r="AW73" s="13"/>
      <c r="AX73" s="13"/>
      <c r="AY73" s="5"/>
    </row>
    <row r="74" spans="1:51" ht="15.6">
      <c r="T74" s="16"/>
      <c r="U74" s="3"/>
      <c r="X74" s="16"/>
      <c r="AC74" s="58"/>
      <c r="AG74" s="1"/>
      <c r="AH74" s="1"/>
      <c r="AJ74" s="1"/>
      <c r="AK74" s="1"/>
      <c r="AO74" s="1"/>
      <c r="AP74" s="1"/>
      <c r="AQ74" s="1"/>
      <c r="AR74" s="1"/>
      <c r="AS74" s="1"/>
      <c r="AU74" s="4"/>
      <c r="AV74" s="13"/>
      <c r="AW74" s="13"/>
      <c r="AX74" s="13"/>
      <c r="AY74" s="5"/>
    </row>
    <row r="75" spans="1:51" ht="15.6">
      <c r="T75" s="16"/>
      <c r="U75" s="3"/>
      <c r="X75" s="16"/>
      <c r="AC75" s="58"/>
      <c r="AG75" s="1"/>
      <c r="AH75" s="1"/>
      <c r="AJ75" s="1"/>
      <c r="AK75" s="1"/>
      <c r="AO75" s="1"/>
      <c r="AP75" s="1"/>
      <c r="AQ75" s="1"/>
      <c r="AR75" s="1"/>
      <c r="AS75" s="1"/>
      <c r="AU75" s="4"/>
      <c r="AV75" s="13"/>
      <c r="AW75" s="13"/>
      <c r="AX75" s="13"/>
      <c r="AY75" s="5"/>
    </row>
    <row r="76" spans="1:51" ht="15.6">
      <c r="T76" s="16"/>
      <c r="U76" s="3"/>
      <c r="X76" s="16"/>
      <c r="AC76" s="58"/>
      <c r="AG76" s="1"/>
      <c r="AH76" s="1"/>
      <c r="AJ76" s="1"/>
      <c r="AK76" s="1"/>
      <c r="AO76" s="1"/>
      <c r="AP76" s="1"/>
      <c r="AQ76" s="1"/>
      <c r="AR76" s="1"/>
      <c r="AS76" s="1"/>
      <c r="AU76" s="4"/>
      <c r="AV76" s="13"/>
      <c r="AW76" s="13"/>
      <c r="AX76" s="5"/>
      <c r="AY76" s="5"/>
    </row>
    <row r="77" spans="1:51" ht="15.6">
      <c r="T77" s="16"/>
      <c r="U77" s="3"/>
      <c r="X77" s="16"/>
      <c r="AC77" s="58"/>
      <c r="AG77" s="1"/>
      <c r="AH77" s="1"/>
      <c r="AJ77" s="1"/>
      <c r="AK77" s="1"/>
      <c r="AO77" s="1"/>
      <c r="AP77" s="1"/>
      <c r="AQ77" s="1"/>
      <c r="AR77" s="1"/>
      <c r="AS77" s="1"/>
      <c r="AU77" s="4"/>
      <c r="AV77" s="13"/>
      <c r="AW77" s="13"/>
      <c r="AX77" s="5"/>
      <c r="AY77" s="5"/>
    </row>
    <row r="78" spans="1:51" ht="15.6">
      <c r="T78" s="16"/>
      <c r="U78" s="3"/>
      <c r="X78" s="16"/>
      <c r="AC78" s="58"/>
      <c r="AG78" s="1"/>
      <c r="AH78" s="1"/>
      <c r="AJ78" s="1"/>
      <c r="AK78" s="1"/>
      <c r="AO78" s="1"/>
      <c r="AP78" s="1"/>
      <c r="AQ78" s="1"/>
      <c r="AR78" s="1"/>
      <c r="AS78" s="1"/>
      <c r="AU78" s="4"/>
      <c r="AV78" s="13"/>
      <c r="AW78" s="13"/>
      <c r="AX78" s="5"/>
      <c r="AY78" s="5"/>
    </row>
    <row r="79" spans="1:51" ht="15.6">
      <c r="T79" s="16"/>
      <c r="U79" s="3"/>
      <c r="X79" s="16"/>
      <c r="AC79" s="58"/>
      <c r="AG79" s="1"/>
      <c r="AH79" s="1"/>
      <c r="AJ79" s="1"/>
      <c r="AK79" s="1"/>
      <c r="AO79" s="1"/>
      <c r="AP79" s="1"/>
      <c r="AQ79" s="1"/>
      <c r="AR79" s="1"/>
      <c r="AS79" s="1"/>
      <c r="AU79" s="4"/>
      <c r="AV79" s="13"/>
      <c r="AW79" s="13"/>
      <c r="AX79" s="5"/>
      <c r="AY79" s="5"/>
    </row>
    <row r="80" spans="1:51" ht="15.6">
      <c r="T80" s="16"/>
      <c r="U80" s="3"/>
      <c r="X80" s="16"/>
      <c r="AC80" s="58"/>
      <c r="AG80" s="1"/>
      <c r="AH80" s="1"/>
      <c r="AJ80" s="1"/>
      <c r="AK80" s="1"/>
      <c r="AO80" s="1"/>
      <c r="AP80" s="1"/>
      <c r="AQ80" s="1"/>
      <c r="AR80" s="1"/>
      <c r="AS80" s="1"/>
      <c r="AU80" s="4"/>
      <c r="AV80" s="13"/>
      <c r="AW80" s="13"/>
      <c r="AX80" s="5"/>
      <c r="AY80" s="5"/>
    </row>
    <row r="81" spans="20:51" ht="15.6">
      <c r="T81" s="16"/>
      <c r="U81" s="3"/>
      <c r="X81" s="16"/>
      <c r="AC81" s="58"/>
      <c r="AG81" s="1"/>
      <c r="AH81" s="1"/>
      <c r="AJ81" s="1"/>
      <c r="AK81" s="1"/>
      <c r="AO81" s="1"/>
      <c r="AP81" s="1"/>
      <c r="AQ81" s="1"/>
      <c r="AR81" s="1"/>
      <c r="AS81" s="1"/>
      <c r="AU81" s="4"/>
      <c r="AV81" s="13"/>
      <c r="AW81" s="13"/>
      <c r="AX81" s="5"/>
      <c r="AY81" s="5"/>
    </row>
    <row r="82" spans="20:51" ht="15.6">
      <c r="T82" s="16"/>
      <c r="U82" s="3"/>
      <c r="X82" s="16"/>
      <c r="AC82" s="58"/>
      <c r="AG82" s="1"/>
      <c r="AH82" s="1"/>
      <c r="AJ82" s="1"/>
      <c r="AK82" s="1"/>
      <c r="AO82" s="1"/>
      <c r="AP82" s="1"/>
      <c r="AQ82" s="1"/>
      <c r="AR82" s="1"/>
      <c r="AS82" s="1"/>
      <c r="AU82" s="4"/>
      <c r="AV82" s="13"/>
      <c r="AW82" s="13"/>
      <c r="AX82" s="5"/>
      <c r="AY82" s="5"/>
    </row>
    <row r="83" spans="20:51" ht="15.6">
      <c r="T83" s="16"/>
      <c r="U83" s="3"/>
      <c r="X83" s="16"/>
      <c r="AC83" s="58"/>
      <c r="AG83" s="1"/>
      <c r="AH83" s="1"/>
      <c r="AJ83" s="1"/>
      <c r="AK83" s="1"/>
      <c r="AO83" s="1"/>
      <c r="AP83" s="1"/>
      <c r="AQ83" s="1"/>
      <c r="AR83" s="1"/>
      <c r="AS83" s="1"/>
      <c r="AU83" s="13"/>
      <c r="AV83" s="13"/>
      <c r="AW83" s="13"/>
      <c r="AX83" s="5"/>
      <c r="AY83" s="5"/>
    </row>
    <row r="84" spans="20:51" ht="15.6">
      <c r="T84" s="16"/>
      <c r="U84" s="3"/>
      <c r="X84" s="16"/>
      <c r="AC84" s="58"/>
      <c r="AG84" s="1"/>
      <c r="AH84" s="1"/>
      <c r="AJ84" s="1"/>
      <c r="AK84" s="1"/>
      <c r="AO84" s="1"/>
      <c r="AP84" s="1"/>
      <c r="AQ84" s="1"/>
      <c r="AR84" s="1"/>
      <c r="AS84" s="1"/>
      <c r="AU84" s="5"/>
      <c r="AV84" s="5"/>
      <c r="AW84" s="5"/>
      <c r="AX84" s="5"/>
      <c r="AY84" s="5"/>
    </row>
    <row r="85" spans="20:51">
      <c r="T85" s="16"/>
      <c r="U85" s="3"/>
      <c r="X85" s="16"/>
      <c r="AC85" s="58"/>
      <c r="AG85" s="1"/>
      <c r="AH85" s="1"/>
      <c r="AJ85" s="1"/>
      <c r="AK85" s="1"/>
      <c r="AO85" s="1"/>
      <c r="AP85" s="1"/>
      <c r="AQ85" s="1"/>
      <c r="AR85" s="1"/>
      <c r="AS85" s="1"/>
      <c r="AU85" s="13"/>
      <c r="AV85" s="13"/>
    </row>
    <row r="86" spans="20:51" ht="15.6">
      <c r="T86" s="16"/>
      <c r="U86" s="3"/>
      <c r="X86" s="16"/>
      <c r="AC86" s="58"/>
      <c r="AG86" s="1"/>
      <c r="AH86" s="1"/>
      <c r="AJ86" s="1"/>
      <c r="AK86" s="1"/>
      <c r="AO86" s="1"/>
      <c r="AP86" s="1"/>
      <c r="AQ86" s="1"/>
      <c r="AR86" s="1"/>
      <c r="AS86" s="1"/>
      <c r="AU86" s="13"/>
      <c r="AV86" s="5"/>
      <c r="AW86" s="5"/>
      <c r="AY86" s="5"/>
    </row>
    <row r="87" spans="20:51">
      <c r="T87" s="16"/>
      <c r="U87" s="3"/>
      <c r="X87" s="16"/>
      <c r="AC87" s="58"/>
      <c r="AG87" s="1"/>
      <c r="AH87" s="1"/>
      <c r="AJ87" s="1"/>
      <c r="AK87" s="1"/>
      <c r="AO87" s="1"/>
      <c r="AP87" s="1"/>
      <c r="AQ87" s="1"/>
      <c r="AR87" s="1"/>
      <c r="AS87" s="1"/>
      <c r="AU87" s="13"/>
      <c r="AV87" s="13"/>
    </row>
    <row r="88" spans="20:51">
      <c r="T88" s="16"/>
      <c r="U88" s="3"/>
      <c r="X88" s="16"/>
      <c r="AC88" s="58"/>
      <c r="AG88" s="1"/>
      <c r="AH88" s="1"/>
      <c r="AJ88" s="1"/>
      <c r="AK88" s="1"/>
      <c r="AO88" s="1"/>
      <c r="AP88" s="1"/>
      <c r="AQ88" s="1"/>
      <c r="AR88" s="1"/>
      <c r="AS88" s="1"/>
      <c r="AU88" s="13"/>
      <c r="AV88" s="13"/>
    </row>
    <row r="89" spans="20:51">
      <c r="T89" s="16"/>
      <c r="U89" s="3"/>
      <c r="X89" s="16"/>
      <c r="AC89" s="58"/>
      <c r="AG89" s="1"/>
      <c r="AH89" s="1"/>
      <c r="AJ89" s="1"/>
      <c r="AK89" s="1"/>
      <c r="AO89" s="1"/>
      <c r="AP89" s="1"/>
      <c r="AQ89" s="1"/>
      <c r="AR89" s="1"/>
      <c r="AS89" s="1"/>
      <c r="AU89" s="13"/>
      <c r="AV89" s="13"/>
    </row>
    <row r="90" spans="20:51">
      <c r="T90" s="16"/>
      <c r="U90" s="3"/>
      <c r="X90" s="16"/>
      <c r="AC90" s="58"/>
      <c r="AG90" s="1"/>
      <c r="AH90" s="1"/>
      <c r="AJ90" s="1"/>
      <c r="AK90" s="1"/>
      <c r="AO90" s="1"/>
      <c r="AP90" s="1"/>
      <c r="AQ90" s="1"/>
      <c r="AR90" s="1"/>
      <c r="AS90" s="1"/>
      <c r="AU90" s="13"/>
      <c r="AV90" s="13"/>
    </row>
    <row r="91" spans="20:51">
      <c r="T91" s="16"/>
      <c r="U91" s="3"/>
      <c r="X91" s="16"/>
      <c r="AC91" s="58"/>
      <c r="AG91" s="1"/>
      <c r="AH91" s="1"/>
      <c r="AJ91" s="1"/>
      <c r="AK91" s="1"/>
      <c r="AO91" s="1"/>
      <c r="AP91" s="1"/>
      <c r="AQ91" s="1"/>
      <c r="AR91" s="1"/>
      <c r="AS91" s="1"/>
      <c r="AU91" s="13"/>
      <c r="AV91" s="13"/>
    </row>
    <row r="92" spans="20:51">
      <c r="T92" s="16"/>
      <c r="U92" s="3"/>
      <c r="X92" s="16"/>
      <c r="AC92" s="58"/>
      <c r="AG92" s="1"/>
      <c r="AH92" s="1"/>
      <c r="AJ92" s="1"/>
      <c r="AK92" s="1"/>
      <c r="AO92" s="1"/>
      <c r="AP92" s="1"/>
      <c r="AQ92" s="1"/>
      <c r="AR92" s="1"/>
      <c r="AS92" s="1"/>
      <c r="AU92" s="13"/>
      <c r="AV92" s="13"/>
    </row>
    <row r="93" spans="20:51">
      <c r="T93" s="16"/>
      <c r="U93" s="3"/>
      <c r="X93" s="16"/>
      <c r="AC93" s="58"/>
      <c r="AG93" s="1"/>
      <c r="AH93" s="1"/>
      <c r="AJ93" s="1"/>
      <c r="AK93" s="1"/>
      <c r="AO93" s="1"/>
      <c r="AP93" s="1"/>
      <c r="AQ93" s="1"/>
      <c r="AR93" s="1"/>
      <c r="AS93" s="1"/>
      <c r="AU93" s="13"/>
      <c r="AV93" s="13"/>
    </row>
    <row r="94" spans="20:51">
      <c r="T94" s="16"/>
      <c r="U94" s="3"/>
      <c r="X94" s="16"/>
      <c r="AC94" s="58"/>
      <c r="AG94" s="1"/>
      <c r="AH94" s="1"/>
      <c r="AJ94" s="1"/>
      <c r="AK94" s="1"/>
      <c r="AO94" s="1"/>
      <c r="AP94" s="1"/>
      <c r="AQ94" s="1"/>
      <c r="AR94" s="1"/>
      <c r="AS94" s="1"/>
      <c r="AU94" s="13"/>
      <c r="AV94" s="13"/>
    </row>
    <row r="95" spans="20:51">
      <c r="T95" s="16"/>
      <c r="U95" s="3"/>
      <c r="X95" s="16"/>
      <c r="AC95" s="58"/>
      <c r="AG95" s="1"/>
      <c r="AH95" s="1"/>
      <c r="AJ95" s="1"/>
      <c r="AK95" s="1"/>
      <c r="AO95" s="1"/>
      <c r="AP95" s="1"/>
      <c r="AQ95" s="1"/>
      <c r="AR95" s="1"/>
      <c r="AS95" s="1"/>
      <c r="AU95" s="13"/>
      <c r="AV95" s="13"/>
    </row>
    <row r="96" spans="20:51">
      <c r="T96" s="16"/>
      <c r="U96" s="3"/>
      <c r="X96" s="16"/>
      <c r="AC96" s="58"/>
      <c r="AG96" s="1"/>
      <c r="AH96" s="1"/>
      <c r="AJ96" s="1"/>
      <c r="AK96" s="1"/>
      <c r="AO96" s="1"/>
      <c r="AP96" s="1"/>
      <c r="AQ96" s="1"/>
      <c r="AR96" s="1"/>
      <c r="AS96" s="1"/>
      <c r="AU96" s="13"/>
      <c r="AV96" s="13"/>
    </row>
    <row r="97" spans="20:48">
      <c r="T97" s="16"/>
      <c r="U97" s="3"/>
      <c r="X97" s="16"/>
      <c r="AC97" s="58"/>
      <c r="AG97" s="1"/>
      <c r="AH97" s="1"/>
      <c r="AJ97" s="1"/>
      <c r="AK97" s="1"/>
      <c r="AO97" s="1"/>
      <c r="AP97" s="1"/>
      <c r="AQ97" s="1"/>
      <c r="AR97" s="1"/>
      <c r="AS97" s="1"/>
      <c r="AU97" s="13"/>
      <c r="AV97" s="13"/>
    </row>
    <row r="98" spans="20:48">
      <c r="T98" s="16"/>
      <c r="U98" s="3"/>
      <c r="X98" s="16"/>
      <c r="AC98" s="58"/>
      <c r="AG98" s="1"/>
      <c r="AH98" s="1"/>
      <c r="AJ98" s="1"/>
      <c r="AK98" s="1"/>
      <c r="AO98" s="1"/>
      <c r="AP98" s="1"/>
      <c r="AQ98" s="1"/>
      <c r="AR98" s="1"/>
      <c r="AS98" s="1"/>
      <c r="AU98" s="13"/>
      <c r="AV98" s="13"/>
    </row>
    <row r="99" spans="20:48">
      <c r="T99" s="16"/>
      <c r="AS99" s="1"/>
      <c r="AU99" s="13"/>
      <c r="AV99" s="13"/>
    </row>
    <row r="100" spans="20:48">
      <c r="T100" s="16"/>
      <c r="AS100" s="1"/>
      <c r="AU100" s="13"/>
      <c r="AV100" s="13"/>
    </row>
    <row r="101" spans="20:48">
      <c r="U101" s="3"/>
      <c r="X101" s="16"/>
      <c r="AC101" s="58"/>
      <c r="AG101" s="1"/>
      <c r="AH101" s="1"/>
      <c r="AJ101" s="1"/>
      <c r="AK101" s="1"/>
      <c r="AO101" s="1"/>
      <c r="AP101" s="1"/>
      <c r="AQ101" s="1"/>
      <c r="AR101" s="1"/>
      <c r="AU101" s="13"/>
      <c r="AV101" s="13"/>
    </row>
    <row r="102" spans="20:48">
      <c r="U102" s="3"/>
      <c r="X102" s="16"/>
      <c r="AC102" s="58"/>
      <c r="AG102" s="1"/>
      <c r="AH102" s="1"/>
      <c r="AJ102" s="1"/>
      <c r="AK102" s="1"/>
      <c r="AO102" s="1"/>
      <c r="AP102" s="1"/>
      <c r="AQ102" s="1"/>
      <c r="AR102" s="1"/>
      <c r="AU102" s="13"/>
      <c r="AV102" s="13"/>
    </row>
    <row r="103" spans="20:48">
      <c r="T103" s="16"/>
      <c r="U103" s="3"/>
      <c r="X103" s="16"/>
      <c r="AC103" s="58"/>
      <c r="AG103" s="1"/>
      <c r="AH103" s="1"/>
      <c r="AJ103" s="1"/>
      <c r="AK103" s="1"/>
      <c r="AO103" s="1"/>
      <c r="AP103" s="1"/>
      <c r="AQ103" s="1"/>
      <c r="AR103" s="1"/>
      <c r="AS103" s="1"/>
      <c r="AU103" s="13"/>
      <c r="AV103" s="13"/>
    </row>
    <row r="104" spans="20:48">
      <c r="T104" s="16"/>
      <c r="U104" s="3"/>
      <c r="X104" s="16"/>
      <c r="AC104" s="58"/>
      <c r="AG104" s="1"/>
      <c r="AH104" s="1"/>
      <c r="AJ104" s="1"/>
      <c r="AK104" s="1"/>
      <c r="AO104" s="1"/>
      <c r="AP104" s="1"/>
      <c r="AQ104" s="1"/>
      <c r="AR104" s="1"/>
      <c r="AS104" s="1"/>
      <c r="AU104" s="13"/>
      <c r="AV104" s="13"/>
    </row>
    <row r="105" spans="20:48">
      <c r="T105" s="16"/>
      <c r="U105" s="3"/>
      <c r="X105" s="16"/>
      <c r="AC105" s="58"/>
      <c r="AG105" s="1"/>
      <c r="AH105" s="1"/>
      <c r="AJ105" s="1"/>
      <c r="AK105" s="1"/>
      <c r="AO105" s="1"/>
      <c r="AP105" s="1"/>
      <c r="AQ105" s="1"/>
      <c r="AR105" s="1"/>
      <c r="AS105" s="1"/>
      <c r="AU105" s="13"/>
      <c r="AV105" s="13"/>
    </row>
    <row r="106" spans="20:48">
      <c r="T106" s="16"/>
      <c r="U106" s="3"/>
      <c r="X106" s="16"/>
      <c r="AC106" s="58"/>
      <c r="AG106" s="1"/>
      <c r="AH106" s="1"/>
      <c r="AJ106" s="1"/>
      <c r="AK106" s="1"/>
      <c r="AO106" s="1"/>
      <c r="AP106" s="1"/>
      <c r="AQ106" s="1"/>
      <c r="AR106" s="1"/>
      <c r="AS106" s="1"/>
      <c r="AU106" s="13"/>
      <c r="AV106" s="13"/>
    </row>
    <row r="107" spans="20:48">
      <c r="T107" s="16"/>
      <c r="U107" s="3"/>
      <c r="X107" s="16"/>
      <c r="AC107" s="58"/>
      <c r="AG107" s="1"/>
      <c r="AH107" s="1"/>
      <c r="AJ107" s="1"/>
      <c r="AK107" s="1"/>
      <c r="AO107" s="1"/>
      <c r="AP107" s="1"/>
      <c r="AQ107" s="1"/>
      <c r="AR107" s="1"/>
      <c r="AS107" s="1"/>
      <c r="AU107" s="13"/>
      <c r="AV107" s="13"/>
    </row>
    <row r="108" spans="20:48">
      <c r="T108" s="16"/>
      <c r="U108" s="3"/>
      <c r="X108" s="16"/>
      <c r="AC108" s="58"/>
      <c r="AG108" s="1"/>
      <c r="AH108" s="1"/>
      <c r="AJ108" s="1"/>
      <c r="AK108" s="1"/>
      <c r="AO108" s="1"/>
      <c r="AP108" s="1"/>
      <c r="AQ108" s="1"/>
      <c r="AR108" s="1"/>
      <c r="AS108" s="1"/>
      <c r="AU108" s="13"/>
      <c r="AV108" s="13"/>
    </row>
    <row r="109" spans="20:48">
      <c r="T109" s="16"/>
      <c r="U109" s="3"/>
      <c r="X109" s="16"/>
      <c r="AC109" s="58"/>
      <c r="AG109" s="1"/>
      <c r="AH109" s="1"/>
      <c r="AJ109" s="1"/>
      <c r="AK109" s="1"/>
      <c r="AO109" s="1"/>
      <c r="AP109" s="1"/>
      <c r="AQ109" s="1"/>
      <c r="AR109" s="1"/>
      <c r="AS109" s="1"/>
      <c r="AU109" s="13"/>
      <c r="AV109" s="13"/>
    </row>
    <row r="110" spans="20:48">
      <c r="T110" s="16"/>
      <c r="U110" s="3"/>
      <c r="X110" s="16"/>
      <c r="AC110" s="58"/>
      <c r="AG110" s="1"/>
      <c r="AH110" s="1"/>
      <c r="AJ110" s="1"/>
      <c r="AK110" s="1"/>
      <c r="AO110" s="1"/>
      <c r="AP110" s="1"/>
      <c r="AQ110" s="1"/>
      <c r="AR110" s="1"/>
      <c r="AS110" s="1"/>
      <c r="AU110" s="13"/>
      <c r="AV110" s="13"/>
    </row>
    <row r="111" spans="20:48">
      <c r="T111" s="16"/>
      <c r="U111" s="3"/>
      <c r="X111" s="16"/>
      <c r="AC111" s="58"/>
      <c r="AG111" s="1"/>
      <c r="AH111" s="1"/>
      <c r="AJ111" s="1"/>
      <c r="AK111" s="1"/>
      <c r="AO111" s="1"/>
      <c r="AP111" s="1"/>
      <c r="AQ111" s="1"/>
      <c r="AR111" s="1"/>
      <c r="AS111" s="1"/>
      <c r="AU111" s="13"/>
      <c r="AV111" s="13"/>
    </row>
    <row r="112" spans="20:48">
      <c r="T112" s="16"/>
      <c r="U112" s="3"/>
      <c r="X112" s="16"/>
      <c r="AC112" s="58"/>
      <c r="AG112" s="1"/>
      <c r="AH112" s="1"/>
      <c r="AJ112" s="1"/>
      <c r="AK112" s="1"/>
      <c r="AO112" s="1"/>
      <c r="AP112" s="1"/>
      <c r="AQ112" s="1"/>
      <c r="AR112" s="1"/>
      <c r="AS112" s="1"/>
      <c r="AU112" s="13"/>
      <c r="AV112" s="13"/>
    </row>
    <row r="113" spans="20:48">
      <c r="T113" s="16"/>
      <c r="U113" s="3"/>
      <c r="X113" s="16"/>
      <c r="AC113" s="58"/>
      <c r="AG113" s="1"/>
      <c r="AH113" s="1"/>
      <c r="AJ113" s="1"/>
      <c r="AK113" s="1"/>
      <c r="AO113" s="1"/>
      <c r="AP113" s="1"/>
      <c r="AQ113" s="1"/>
      <c r="AR113" s="1"/>
      <c r="AS113" s="1"/>
      <c r="AU113" s="13"/>
      <c r="AV113" s="13"/>
    </row>
    <row r="114" spans="20:48">
      <c r="T114" s="16"/>
      <c r="U114" s="3"/>
      <c r="X114" s="16"/>
      <c r="AC114" s="58"/>
      <c r="AG114" s="1"/>
      <c r="AH114" s="1"/>
      <c r="AJ114" s="1"/>
      <c r="AK114" s="1"/>
      <c r="AO114" s="1"/>
      <c r="AP114" s="1"/>
      <c r="AQ114" s="1"/>
      <c r="AR114" s="1"/>
      <c r="AS114" s="1"/>
      <c r="AU114" s="13"/>
      <c r="AV114" s="13"/>
    </row>
    <row r="115" spans="20:48">
      <c r="T115" s="16"/>
      <c r="U115" s="3"/>
      <c r="X115" s="16"/>
      <c r="AC115" s="58"/>
      <c r="AG115" s="1"/>
      <c r="AH115" s="1"/>
      <c r="AJ115" s="1"/>
      <c r="AK115" s="1"/>
      <c r="AO115" s="1"/>
      <c r="AP115" s="1"/>
      <c r="AQ115" s="1"/>
      <c r="AR115" s="1"/>
      <c r="AS115" s="1"/>
      <c r="AU115" s="13"/>
      <c r="AV115" s="13"/>
    </row>
    <row r="116" spans="20:48">
      <c r="T116" s="16"/>
      <c r="U116" s="3"/>
      <c r="X116" s="16"/>
      <c r="AC116" s="58"/>
      <c r="AG116" s="1"/>
      <c r="AH116" s="1"/>
      <c r="AJ116" s="1"/>
      <c r="AK116" s="1"/>
      <c r="AO116" s="1"/>
      <c r="AP116" s="1"/>
      <c r="AQ116" s="1"/>
      <c r="AR116" s="1"/>
      <c r="AS116" s="1"/>
      <c r="AU116" s="13"/>
      <c r="AV116" s="13"/>
    </row>
    <row r="117" spans="20:48">
      <c r="T117" s="16"/>
      <c r="U117" s="3"/>
      <c r="X117" s="16"/>
      <c r="AC117" s="58"/>
      <c r="AG117" s="1"/>
      <c r="AH117" s="1"/>
      <c r="AJ117" s="1"/>
      <c r="AK117" s="1"/>
      <c r="AO117" s="1"/>
      <c r="AP117" s="1"/>
      <c r="AQ117" s="1"/>
      <c r="AR117" s="1"/>
      <c r="AS117" s="1"/>
      <c r="AU117" s="13"/>
      <c r="AV117" s="13"/>
    </row>
    <row r="118" spans="20:48">
      <c r="T118" s="16"/>
      <c r="U118" s="3"/>
      <c r="X118" s="16"/>
      <c r="AC118" s="58"/>
      <c r="AG118" s="1"/>
      <c r="AH118" s="1"/>
      <c r="AJ118" s="1"/>
      <c r="AK118" s="1"/>
      <c r="AO118" s="1"/>
      <c r="AP118" s="1"/>
      <c r="AQ118" s="1"/>
      <c r="AR118" s="1"/>
      <c r="AS118" s="1"/>
      <c r="AU118" s="13"/>
      <c r="AV118" s="13"/>
    </row>
    <row r="119" spans="20:48">
      <c r="T119" s="16"/>
      <c r="U119" s="3"/>
      <c r="X119" s="16"/>
      <c r="AC119" s="58"/>
      <c r="AG119" s="1"/>
      <c r="AH119" s="1"/>
      <c r="AJ119" s="1"/>
      <c r="AK119" s="1"/>
      <c r="AO119" s="1"/>
      <c r="AP119" s="1"/>
      <c r="AQ119" s="1"/>
      <c r="AR119" s="1"/>
      <c r="AS119" s="1"/>
      <c r="AU119" s="13"/>
      <c r="AV119" s="13"/>
    </row>
    <row r="120" spans="20:48">
      <c r="T120" s="16"/>
      <c r="U120" s="3"/>
      <c r="X120" s="16"/>
      <c r="AC120" s="58"/>
      <c r="AG120" s="1"/>
      <c r="AH120" s="1"/>
      <c r="AJ120" s="1"/>
      <c r="AK120" s="1"/>
      <c r="AO120" s="1"/>
      <c r="AP120" s="1"/>
      <c r="AQ120" s="1"/>
      <c r="AR120" s="1"/>
      <c r="AS120" s="1"/>
      <c r="AU120" s="13"/>
      <c r="AV120" s="13"/>
    </row>
    <row r="121" spans="20:48">
      <c r="T121" s="16"/>
      <c r="U121" s="3"/>
      <c r="X121" s="16"/>
      <c r="AC121" s="58"/>
      <c r="AG121" s="1"/>
      <c r="AH121" s="1"/>
      <c r="AJ121" s="1"/>
      <c r="AK121" s="1"/>
      <c r="AO121" s="1"/>
      <c r="AP121" s="1"/>
      <c r="AQ121" s="1"/>
      <c r="AR121" s="1"/>
      <c r="AS121" s="1"/>
      <c r="AU121" s="13"/>
      <c r="AV121" s="13"/>
    </row>
    <row r="122" spans="20:48">
      <c r="T122" s="16"/>
      <c r="U122" s="3"/>
      <c r="X122" s="16"/>
      <c r="AC122" s="58"/>
      <c r="AG122" s="1"/>
      <c r="AH122" s="1"/>
      <c r="AJ122" s="1"/>
      <c r="AK122" s="1"/>
      <c r="AO122" s="1"/>
      <c r="AP122" s="1"/>
      <c r="AQ122" s="1"/>
      <c r="AR122" s="1"/>
      <c r="AS122" s="1"/>
      <c r="AU122" s="13"/>
      <c r="AV122" s="13"/>
    </row>
    <row r="123" spans="20:48">
      <c r="T123" s="16"/>
      <c r="U123" s="3"/>
      <c r="X123" s="16"/>
      <c r="AC123" s="58"/>
      <c r="AG123" s="1"/>
      <c r="AH123" s="1"/>
      <c r="AJ123" s="1"/>
      <c r="AK123" s="1"/>
      <c r="AO123" s="1"/>
      <c r="AP123" s="1"/>
      <c r="AQ123" s="1"/>
      <c r="AR123" s="1"/>
      <c r="AS123" s="1"/>
      <c r="AU123" s="13"/>
      <c r="AV123" s="13"/>
    </row>
    <row r="124" spans="20:48">
      <c r="T124" s="16"/>
      <c r="U124" s="3"/>
      <c r="X124" s="16"/>
      <c r="AC124" s="58"/>
      <c r="AG124" s="1"/>
      <c r="AH124" s="1"/>
      <c r="AJ124" s="1"/>
      <c r="AK124" s="1"/>
      <c r="AO124" s="1"/>
      <c r="AP124" s="1"/>
      <c r="AQ124" s="1"/>
      <c r="AR124" s="1"/>
      <c r="AS124" s="1"/>
      <c r="AU124" s="13"/>
      <c r="AV124" s="13"/>
    </row>
    <row r="125" spans="20:48">
      <c r="T125" s="16"/>
      <c r="U125" s="3"/>
      <c r="X125" s="16"/>
      <c r="AC125" s="58"/>
      <c r="AG125" s="1"/>
      <c r="AH125" s="1"/>
      <c r="AJ125" s="1"/>
      <c r="AK125" s="1"/>
      <c r="AO125" s="1"/>
      <c r="AP125" s="1"/>
      <c r="AQ125" s="1"/>
      <c r="AR125" s="1"/>
      <c r="AS125" s="1"/>
      <c r="AU125" s="13"/>
      <c r="AV125" s="13"/>
    </row>
    <row r="126" spans="20:48">
      <c r="T126" s="16"/>
      <c r="U126" s="3"/>
      <c r="X126" s="16"/>
      <c r="AC126" s="58"/>
      <c r="AG126" s="1"/>
      <c r="AH126" s="1"/>
      <c r="AJ126" s="1"/>
      <c r="AK126" s="1"/>
      <c r="AO126" s="1"/>
      <c r="AP126" s="1"/>
      <c r="AQ126" s="1"/>
      <c r="AR126" s="1"/>
      <c r="AS126" s="1"/>
      <c r="AU126" s="13"/>
      <c r="AV126" s="13"/>
    </row>
    <row r="127" spans="20:48">
      <c r="T127" s="16"/>
      <c r="U127" s="3"/>
      <c r="X127" s="16"/>
      <c r="AC127" s="58"/>
      <c r="AG127" s="1"/>
      <c r="AH127" s="1"/>
      <c r="AJ127" s="1"/>
      <c r="AK127" s="1"/>
      <c r="AO127" s="1"/>
      <c r="AP127" s="1"/>
      <c r="AQ127" s="1"/>
      <c r="AR127" s="1"/>
      <c r="AS127" s="1"/>
      <c r="AU127" s="13"/>
      <c r="AV127" s="13"/>
    </row>
    <row r="128" spans="20:48">
      <c r="T128" s="16"/>
      <c r="U128" s="3"/>
      <c r="X128" s="16"/>
      <c r="AC128" s="58"/>
      <c r="AG128" s="1"/>
      <c r="AH128" s="1"/>
      <c r="AJ128" s="1"/>
      <c r="AK128" s="1"/>
      <c r="AO128" s="1"/>
      <c r="AP128" s="1"/>
      <c r="AQ128" s="1"/>
      <c r="AR128" s="1"/>
      <c r="AS128" s="1"/>
      <c r="AU128" s="13"/>
      <c r="AV128" s="13"/>
    </row>
    <row r="129" spans="20:48">
      <c r="T129" s="16"/>
      <c r="U129" s="3"/>
      <c r="X129" s="16"/>
      <c r="AC129" s="58"/>
      <c r="AG129" s="1"/>
      <c r="AH129" s="1"/>
      <c r="AJ129" s="1"/>
      <c r="AK129" s="1"/>
      <c r="AO129" s="1"/>
      <c r="AP129" s="1"/>
      <c r="AQ129" s="1"/>
      <c r="AR129" s="1"/>
      <c r="AS129" s="1"/>
      <c r="AU129" s="13"/>
      <c r="AV129" s="13"/>
    </row>
    <row r="130" spans="20:48">
      <c r="T130" s="16"/>
      <c r="U130" s="3"/>
      <c r="X130" s="16"/>
      <c r="AC130" s="58"/>
      <c r="AG130" s="1"/>
      <c r="AH130" s="1"/>
      <c r="AJ130" s="1"/>
      <c r="AK130" s="1"/>
      <c r="AO130" s="1"/>
      <c r="AP130" s="1"/>
      <c r="AQ130" s="1"/>
      <c r="AR130" s="1"/>
      <c r="AS130" s="1"/>
      <c r="AU130" s="13"/>
      <c r="AV130" s="13"/>
    </row>
    <row r="131" spans="20:48">
      <c r="T131" s="16"/>
      <c r="U131" s="3"/>
      <c r="X131" s="16"/>
      <c r="AC131" s="58"/>
      <c r="AG131" s="1"/>
      <c r="AH131" s="1"/>
      <c r="AJ131" s="1"/>
      <c r="AK131" s="1"/>
      <c r="AO131" s="1"/>
      <c r="AP131" s="1"/>
      <c r="AQ131" s="1"/>
      <c r="AR131" s="1"/>
      <c r="AS131" s="1"/>
      <c r="AU131" s="13"/>
      <c r="AV131" s="13"/>
    </row>
    <row r="132" spans="20:48">
      <c r="T132" s="16"/>
      <c r="U132" s="3"/>
      <c r="X132" s="16"/>
      <c r="AC132" s="58"/>
      <c r="AG132" s="1"/>
      <c r="AH132" s="1"/>
      <c r="AJ132" s="1"/>
      <c r="AK132" s="1"/>
      <c r="AO132" s="1"/>
      <c r="AP132" s="1"/>
      <c r="AQ132" s="1"/>
      <c r="AR132" s="1"/>
      <c r="AS132" s="1"/>
      <c r="AU132" s="13"/>
      <c r="AV132" s="13"/>
    </row>
    <row r="133" spans="20:48">
      <c r="T133" s="16"/>
      <c r="AS133" s="1"/>
      <c r="AU133" s="13"/>
      <c r="AV133" s="13"/>
    </row>
    <row r="134" spans="20:48">
      <c r="T134" s="16"/>
      <c r="AS134" s="1"/>
      <c r="AU134" s="13"/>
      <c r="AV134" s="13"/>
    </row>
    <row r="135" spans="20:48">
      <c r="U135" s="3"/>
      <c r="X135" s="16"/>
      <c r="AC135" s="58"/>
      <c r="AG135" s="1"/>
      <c r="AH135" s="1"/>
      <c r="AJ135" s="1"/>
      <c r="AK135" s="1"/>
      <c r="AO135" s="1"/>
      <c r="AP135" s="1"/>
      <c r="AQ135" s="1"/>
      <c r="AR135" s="1"/>
      <c r="AU135" s="13"/>
      <c r="AV135" s="13"/>
    </row>
    <row r="136" spans="20:48">
      <c r="U136" s="3"/>
      <c r="X136" s="16"/>
      <c r="AC136" s="58"/>
      <c r="AG136" s="1"/>
      <c r="AH136" s="1"/>
      <c r="AJ136" s="1"/>
      <c r="AK136" s="1"/>
      <c r="AO136" s="1"/>
      <c r="AP136" s="1"/>
      <c r="AQ136" s="1"/>
      <c r="AR136" s="1"/>
      <c r="AU136" s="13"/>
      <c r="AV136" s="13"/>
    </row>
    <row r="137" spans="20:48">
      <c r="T137" s="16"/>
      <c r="U137" s="3"/>
      <c r="X137" s="16"/>
      <c r="AC137" s="58"/>
      <c r="AG137" s="1"/>
      <c r="AH137" s="1"/>
      <c r="AJ137" s="1"/>
      <c r="AK137" s="1"/>
      <c r="AO137" s="1"/>
      <c r="AP137" s="1"/>
      <c r="AQ137" s="1"/>
      <c r="AR137" s="1"/>
      <c r="AS137" s="1"/>
      <c r="AU137" s="13"/>
      <c r="AV137" s="13"/>
    </row>
    <row r="138" spans="20:48">
      <c r="T138" s="16"/>
      <c r="U138" s="3"/>
      <c r="X138" s="16"/>
      <c r="AC138" s="58"/>
      <c r="AG138" s="1"/>
      <c r="AH138" s="1"/>
      <c r="AJ138" s="1"/>
      <c r="AK138" s="1"/>
      <c r="AO138" s="1"/>
      <c r="AP138" s="1"/>
      <c r="AQ138" s="1"/>
      <c r="AR138" s="1"/>
      <c r="AS138" s="1"/>
      <c r="AU138" s="13"/>
      <c r="AV138" s="13"/>
    </row>
    <row r="139" spans="20:48">
      <c r="T139" s="16"/>
      <c r="U139" s="3"/>
      <c r="X139" s="16"/>
      <c r="AC139" s="58"/>
      <c r="AG139" s="1"/>
      <c r="AH139" s="1"/>
      <c r="AJ139" s="1"/>
      <c r="AK139" s="1"/>
      <c r="AO139" s="1"/>
      <c r="AP139" s="1"/>
      <c r="AQ139" s="1"/>
      <c r="AR139" s="1"/>
      <c r="AS139" s="1"/>
      <c r="AU139" s="13"/>
      <c r="AV139" s="13"/>
    </row>
    <row r="140" spans="20:48">
      <c r="T140" s="16"/>
      <c r="U140" s="3"/>
      <c r="X140" s="16"/>
      <c r="AC140" s="58"/>
      <c r="AG140" s="1"/>
      <c r="AH140" s="1"/>
      <c r="AJ140" s="1"/>
      <c r="AK140" s="1"/>
      <c r="AO140" s="1"/>
      <c r="AP140" s="1"/>
      <c r="AQ140" s="1"/>
      <c r="AR140" s="1"/>
      <c r="AS140" s="1"/>
      <c r="AV140" s="13"/>
    </row>
    <row r="141" spans="20:48">
      <c r="T141" s="16"/>
      <c r="U141" s="3"/>
      <c r="X141" s="16"/>
      <c r="AC141" s="58"/>
      <c r="AG141" s="1"/>
      <c r="AH141" s="1"/>
      <c r="AJ141" s="1"/>
      <c r="AK141" s="1"/>
      <c r="AO141" s="1"/>
      <c r="AP141" s="1"/>
      <c r="AQ141" s="1"/>
      <c r="AR141" s="1"/>
      <c r="AS141" s="1"/>
      <c r="AV141" s="13"/>
    </row>
    <row r="142" spans="20:48">
      <c r="T142" s="16"/>
      <c r="U142" s="3"/>
      <c r="X142" s="16"/>
      <c r="AC142" s="58"/>
      <c r="AG142" s="1"/>
      <c r="AH142" s="1"/>
      <c r="AJ142" s="1"/>
      <c r="AK142" s="1"/>
      <c r="AO142" s="1"/>
      <c r="AP142" s="1"/>
      <c r="AQ142" s="1"/>
      <c r="AR142" s="1"/>
      <c r="AS142" s="1"/>
    </row>
    <row r="143" spans="20:48">
      <c r="T143" s="16"/>
      <c r="U143" s="3"/>
      <c r="X143" s="16"/>
      <c r="AC143" s="58"/>
      <c r="AG143" s="1"/>
      <c r="AH143" s="1"/>
      <c r="AJ143" s="1"/>
      <c r="AK143" s="1"/>
      <c r="AO143" s="1"/>
      <c r="AP143" s="1"/>
      <c r="AQ143" s="1"/>
      <c r="AR143" s="1"/>
      <c r="AS143" s="1"/>
    </row>
    <row r="144" spans="20:48">
      <c r="T144" s="16"/>
      <c r="U144" s="3"/>
      <c r="X144" s="16"/>
      <c r="AC144" s="58"/>
      <c r="AG144" s="1"/>
      <c r="AH144" s="1"/>
      <c r="AJ144" s="1"/>
      <c r="AK144" s="1"/>
      <c r="AO144" s="1"/>
      <c r="AP144" s="1"/>
      <c r="AQ144" s="1"/>
      <c r="AR144" s="1"/>
      <c r="AS144" s="1"/>
    </row>
    <row r="145" spans="20:45">
      <c r="T145" s="16"/>
      <c r="U145" s="3"/>
      <c r="X145" s="16"/>
      <c r="AC145" s="58"/>
      <c r="AG145" s="1"/>
      <c r="AH145" s="1"/>
      <c r="AJ145" s="1"/>
      <c r="AK145" s="1"/>
      <c r="AO145" s="1"/>
      <c r="AP145" s="1"/>
      <c r="AQ145" s="1"/>
      <c r="AR145" s="1"/>
      <c r="AS145" s="1"/>
    </row>
    <row r="146" spans="20:45">
      <c r="T146" s="16"/>
      <c r="U146" s="3"/>
      <c r="X146" s="16"/>
      <c r="AC146" s="58"/>
      <c r="AG146" s="1"/>
      <c r="AH146" s="1"/>
      <c r="AJ146" s="1"/>
      <c r="AK146" s="1"/>
      <c r="AO146" s="1"/>
      <c r="AP146" s="1"/>
      <c r="AQ146" s="1"/>
      <c r="AR146" s="1"/>
      <c r="AS146" s="1"/>
    </row>
    <row r="147" spans="20:45">
      <c r="T147" s="16"/>
      <c r="U147" s="3"/>
      <c r="X147" s="16"/>
      <c r="AC147" s="58"/>
      <c r="AG147" s="1"/>
      <c r="AH147" s="1"/>
      <c r="AJ147" s="1"/>
      <c r="AK147" s="1"/>
      <c r="AO147" s="1"/>
      <c r="AP147" s="1"/>
      <c r="AQ147" s="1"/>
      <c r="AR147" s="1"/>
      <c r="AS147" s="1"/>
    </row>
    <row r="148" spans="20:45">
      <c r="T148" s="16"/>
      <c r="U148" s="3"/>
      <c r="X148" s="16"/>
      <c r="AC148" s="58"/>
      <c r="AG148" s="1"/>
      <c r="AH148" s="1"/>
      <c r="AJ148" s="1"/>
      <c r="AK148" s="1"/>
      <c r="AO148" s="1"/>
      <c r="AP148" s="1"/>
      <c r="AQ148" s="1"/>
      <c r="AR148" s="1"/>
      <c r="AS148" s="1"/>
    </row>
    <row r="149" spans="20:45">
      <c r="T149" s="16"/>
      <c r="U149" s="3"/>
      <c r="X149" s="16"/>
      <c r="AC149" s="58"/>
      <c r="AG149" s="1"/>
      <c r="AH149" s="1"/>
      <c r="AJ149" s="1"/>
      <c r="AK149" s="1"/>
      <c r="AO149" s="1"/>
      <c r="AP149" s="1"/>
      <c r="AQ149" s="1"/>
      <c r="AR149" s="1"/>
      <c r="AS149" s="1"/>
    </row>
    <row r="150" spans="20:45">
      <c r="T150" s="16"/>
      <c r="U150" s="3"/>
      <c r="X150" s="16"/>
      <c r="AC150" s="58"/>
      <c r="AG150" s="1"/>
      <c r="AH150" s="1"/>
      <c r="AJ150" s="1"/>
      <c r="AK150" s="1"/>
      <c r="AO150" s="1"/>
      <c r="AP150" s="1"/>
      <c r="AQ150" s="1"/>
      <c r="AR150" s="1"/>
      <c r="AS150" s="1"/>
    </row>
    <row r="151" spans="20:45">
      <c r="T151" s="16"/>
      <c r="U151" s="3"/>
      <c r="X151" s="16"/>
      <c r="AC151" s="58"/>
      <c r="AG151" s="1"/>
      <c r="AH151" s="1"/>
      <c r="AJ151" s="1"/>
      <c r="AK151" s="1"/>
      <c r="AO151" s="1"/>
      <c r="AP151" s="1"/>
      <c r="AQ151" s="1"/>
      <c r="AR151" s="1"/>
      <c r="AS151" s="1"/>
    </row>
    <row r="152" spans="20:45">
      <c r="T152" s="16"/>
      <c r="U152" s="3"/>
      <c r="X152" s="16"/>
      <c r="AC152" s="58"/>
      <c r="AG152" s="1"/>
      <c r="AH152" s="1"/>
      <c r="AJ152" s="1"/>
      <c r="AK152" s="1"/>
      <c r="AO152" s="1"/>
      <c r="AP152" s="1"/>
      <c r="AQ152" s="1"/>
      <c r="AR152" s="1"/>
      <c r="AS152" s="1"/>
    </row>
    <row r="153" spans="20:45">
      <c r="T153" s="16"/>
      <c r="U153" s="3"/>
      <c r="X153" s="16"/>
      <c r="AC153" s="58"/>
      <c r="AG153" s="1"/>
      <c r="AH153" s="1"/>
      <c r="AJ153" s="1"/>
      <c r="AK153" s="1"/>
      <c r="AO153" s="1"/>
      <c r="AP153" s="1"/>
      <c r="AQ153" s="1"/>
      <c r="AR153" s="1"/>
      <c r="AS153" s="1"/>
    </row>
    <row r="154" spans="20:45">
      <c r="T154" s="16"/>
      <c r="U154" s="3"/>
      <c r="X154" s="16"/>
      <c r="AC154" s="58"/>
      <c r="AG154" s="1"/>
      <c r="AH154" s="1"/>
      <c r="AJ154" s="1"/>
      <c r="AK154" s="1"/>
      <c r="AO154" s="1"/>
      <c r="AP154" s="1"/>
      <c r="AQ154" s="1"/>
      <c r="AR154" s="1"/>
      <c r="AS154" s="1"/>
    </row>
    <row r="155" spans="20:45">
      <c r="T155" s="16"/>
      <c r="U155" s="3"/>
      <c r="X155" s="16"/>
      <c r="AC155" s="58"/>
      <c r="AG155" s="1"/>
      <c r="AH155" s="1"/>
      <c r="AJ155" s="1"/>
      <c r="AK155" s="1"/>
      <c r="AO155" s="1"/>
      <c r="AP155" s="1"/>
      <c r="AQ155" s="1"/>
      <c r="AR155" s="1"/>
      <c r="AS155" s="1"/>
    </row>
    <row r="156" spans="20:45">
      <c r="T156" s="16"/>
      <c r="U156" s="3"/>
      <c r="X156" s="16"/>
      <c r="AC156" s="58"/>
      <c r="AG156" s="1"/>
      <c r="AH156" s="1"/>
      <c r="AJ156" s="1"/>
      <c r="AK156" s="1"/>
      <c r="AO156" s="1"/>
      <c r="AP156" s="1"/>
      <c r="AQ156" s="1"/>
      <c r="AR156" s="1"/>
      <c r="AS156" s="1"/>
    </row>
    <row r="157" spans="20:45">
      <c r="T157" s="16"/>
      <c r="U157" s="3"/>
      <c r="X157" s="16"/>
      <c r="AC157" s="58"/>
      <c r="AG157" s="1"/>
      <c r="AH157" s="1"/>
      <c r="AJ157" s="1"/>
      <c r="AK157" s="1"/>
      <c r="AO157" s="1"/>
      <c r="AP157" s="1"/>
      <c r="AQ157" s="1"/>
      <c r="AR157" s="1"/>
      <c r="AS157" s="1"/>
    </row>
    <row r="158" spans="20:45">
      <c r="T158" s="16"/>
      <c r="U158" s="3"/>
      <c r="X158" s="16"/>
      <c r="AC158" s="58"/>
      <c r="AG158" s="1"/>
      <c r="AH158" s="1"/>
      <c r="AJ158" s="1"/>
      <c r="AK158" s="1"/>
      <c r="AO158" s="1"/>
      <c r="AP158" s="1"/>
      <c r="AQ158" s="1"/>
      <c r="AR158" s="1"/>
      <c r="AS158" s="1"/>
    </row>
    <row r="159" spans="20:45">
      <c r="T159" s="16"/>
      <c r="U159" s="3"/>
      <c r="X159" s="16"/>
      <c r="AC159" s="58"/>
      <c r="AG159" s="1"/>
      <c r="AH159" s="1"/>
      <c r="AJ159" s="1"/>
      <c r="AK159" s="1"/>
      <c r="AO159" s="1"/>
      <c r="AP159" s="1"/>
      <c r="AQ159" s="1"/>
      <c r="AR159" s="1"/>
      <c r="AS159" s="1"/>
    </row>
    <row r="160" spans="20:45">
      <c r="T160" s="16"/>
      <c r="U160" s="3"/>
      <c r="X160" s="16"/>
      <c r="AC160" s="58"/>
      <c r="AG160" s="1"/>
      <c r="AH160" s="1"/>
      <c r="AJ160" s="1"/>
      <c r="AK160" s="1"/>
      <c r="AO160" s="1"/>
      <c r="AP160" s="1"/>
      <c r="AQ160" s="1"/>
      <c r="AR160" s="1"/>
      <c r="AS160" s="1"/>
    </row>
    <row r="161" spans="7:46">
      <c r="Q161" s="77"/>
      <c r="T161" s="16"/>
      <c r="U161" s="3"/>
      <c r="X161" s="16"/>
      <c r="AC161" s="58"/>
      <c r="AG161" s="1"/>
      <c r="AH161" s="1"/>
      <c r="AJ161" s="1"/>
      <c r="AK161" s="1"/>
      <c r="AO161" s="1"/>
      <c r="AP161" s="1"/>
      <c r="AQ161" s="1"/>
      <c r="AR161" s="1"/>
      <c r="AS161" s="1"/>
    </row>
    <row r="162" spans="7:46">
      <c r="Q162" s="77"/>
      <c r="T162" s="16"/>
      <c r="U162" s="3"/>
      <c r="X162" s="16"/>
      <c r="AC162" s="58"/>
      <c r="AG162" s="1"/>
      <c r="AH162" s="1"/>
      <c r="AJ162" s="1"/>
      <c r="AK162" s="1"/>
      <c r="AO162" s="1"/>
      <c r="AP162" s="1"/>
      <c r="AQ162" s="1"/>
      <c r="AR162" s="1"/>
      <c r="AS162" s="1"/>
      <c r="AT162" s="14"/>
    </row>
    <row r="163" spans="7:46">
      <c r="G163" s="14"/>
      <c r="H163" s="14"/>
      <c r="I163" s="14"/>
      <c r="J163" s="68"/>
      <c r="K163" s="14"/>
      <c r="L163" s="68"/>
      <c r="M163" s="14"/>
      <c r="N163" s="14"/>
      <c r="O163" s="14"/>
      <c r="P163" s="14"/>
      <c r="Q163" s="77"/>
      <c r="R163" s="77"/>
      <c r="T163" s="16"/>
      <c r="U163" s="3"/>
      <c r="V163" s="77"/>
      <c r="W163" s="77"/>
      <c r="X163" s="16"/>
      <c r="Y163" s="77"/>
      <c r="Z163" s="77"/>
      <c r="AC163" s="58"/>
      <c r="AG163" s="1"/>
      <c r="AH163" s="1"/>
      <c r="AJ163" s="1"/>
      <c r="AK163" s="1"/>
      <c r="AO163" s="1"/>
      <c r="AP163" s="1"/>
      <c r="AQ163" s="1"/>
      <c r="AR163" s="1"/>
      <c r="AS163" s="1"/>
      <c r="AT163" s="14"/>
    </row>
    <row r="164" spans="7:46">
      <c r="G164" s="14"/>
      <c r="H164" s="14"/>
      <c r="I164" s="14"/>
      <c r="J164" s="68"/>
      <c r="K164" s="14"/>
      <c r="L164" s="68"/>
      <c r="M164" s="14"/>
      <c r="N164" s="14"/>
      <c r="O164" s="14"/>
      <c r="P164" s="14"/>
      <c r="Q164" s="77"/>
      <c r="R164" s="77"/>
      <c r="T164" s="16"/>
      <c r="U164" s="3"/>
      <c r="V164" s="77"/>
      <c r="W164" s="77"/>
      <c r="X164" s="16"/>
      <c r="Y164" s="77"/>
      <c r="Z164" s="77"/>
      <c r="AC164" s="58"/>
      <c r="AG164" s="1"/>
      <c r="AH164" s="1"/>
      <c r="AJ164" s="1"/>
      <c r="AK164" s="1"/>
      <c r="AO164" s="1"/>
      <c r="AP164" s="1"/>
      <c r="AQ164" s="1"/>
      <c r="AR164" s="1"/>
      <c r="AS164" s="1"/>
      <c r="AT164" s="14"/>
    </row>
    <row r="165" spans="7:46">
      <c r="G165" s="14"/>
      <c r="H165" s="14"/>
      <c r="I165" s="14"/>
      <c r="J165" s="68"/>
      <c r="K165" s="14"/>
      <c r="L165" s="68"/>
      <c r="M165" s="14"/>
      <c r="N165" s="14"/>
      <c r="O165" s="14"/>
      <c r="P165" s="14"/>
      <c r="Q165" s="77"/>
      <c r="R165" s="77"/>
      <c r="T165" s="16"/>
      <c r="U165" s="3"/>
      <c r="V165" s="77"/>
      <c r="W165" s="77"/>
      <c r="X165" s="16"/>
      <c r="Y165" s="77"/>
      <c r="Z165" s="77"/>
      <c r="AC165" s="58"/>
      <c r="AG165" s="1"/>
      <c r="AH165" s="1"/>
      <c r="AJ165" s="1"/>
      <c r="AK165" s="1"/>
      <c r="AO165" s="1"/>
      <c r="AP165" s="1"/>
      <c r="AQ165" s="1"/>
      <c r="AR165" s="1"/>
      <c r="AS165" s="1"/>
      <c r="AT165" s="14"/>
    </row>
    <row r="166" spans="7:46">
      <c r="G166" s="14"/>
      <c r="H166" s="14"/>
      <c r="I166" s="14"/>
      <c r="J166" s="68"/>
      <c r="K166" s="14"/>
      <c r="L166" s="68"/>
      <c r="M166" s="14"/>
      <c r="N166" s="14"/>
      <c r="O166" s="14"/>
      <c r="P166" s="14"/>
      <c r="Q166" s="77"/>
      <c r="R166" s="77"/>
      <c r="T166" s="16"/>
      <c r="U166" s="3"/>
      <c r="V166" s="77"/>
      <c r="W166" s="77"/>
      <c r="X166" s="16"/>
      <c r="Y166" s="77"/>
      <c r="Z166" s="77"/>
      <c r="AC166" s="58"/>
      <c r="AG166" s="1"/>
      <c r="AH166" s="1"/>
      <c r="AJ166" s="1"/>
      <c r="AK166" s="1"/>
      <c r="AO166" s="1"/>
      <c r="AP166" s="1"/>
      <c r="AQ166" s="1"/>
      <c r="AR166" s="1"/>
      <c r="AS166" s="1"/>
      <c r="AT166" s="14"/>
    </row>
    <row r="167" spans="7:46">
      <c r="G167" s="14"/>
      <c r="H167" s="14"/>
      <c r="I167" s="14"/>
      <c r="J167" s="68"/>
      <c r="K167" s="14"/>
      <c r="L167" s="68"/>
      <c r="M167" s="14"/>
      <c r="N167" s="14"/>
      <c r="O167" s="14"/>
      <c r="P167" s="14"/>
      <c r="Q167" s="77"/>
      <c r="R167" s="77"/>
      <c r="T167" s="16"/>
      <c r="U167" s="3"/>
      <c r="V167" s="77"/>
      <c r="W167" s="77"/>
      <c r="X167" s="16"/>
      <c r="Y167" s="77"/>
      <c r="Z167" s="77"/>
      <c r="AC167" s="58"/>
      <c r="AG167" s="1"/>
      <c r="AH167" s="1"/>
      <c r="AJ167" s="1"/>
      <c r="AK167" s="1"/>
      <c r="AO167" s="1"/>
      <c r="AP167" s="1"/>
      <c r="AQ167" s="1"/>
      <c r="AR167" s="1"/>
      <c r="AS167" s="1"/>
      <c r="AT167" s="14"/>
    </row>
    <row r="168" spans="7:46">
      <c r="G168" s="14"/>
      <c r="H168" s="14"/>
      <c r="I168" s="14"/>
      <c r="J168" s="68"/>
      <c r="K168" s="14"/>
      <c r="L168" s="68"/>
      <c r="M168" s="14"/>
      <c r="N168" s="14"/>
      <c r="O168" s="14"/>
      <c r="P168" s="14"/>
      <c r="Q168" s="77"/>
      <c r="R168" s="77"/>
      <c r="T168" s="16"/>
      <c r="U168" s="3"/>
      <c r="V168" s="77"/>
      <c r="W168" s="77"/>
      <c r="X168" s="16"/>
      <c r="Y168" s="77"/>
      <c r="Z168" s="77"/>
      <c r="AC168" s="58"/>
      <c r="AG168" s="1"/>
      <c r="AH168" s="1"/>
      <c r="AJ168" s="1"/>
      <c r="AK168" s="1"/>
      <c r="AO168" s="1"/>
      <c r="AP168" s="1"/>
      <c r="AQ168" s="1"/>
      <c r="AR168" s="1"/>
      <c r="AS168" s="1"/>
      <c r="AT168" s="14"/>
    </row>
    <row r="169" spans="7:46">
      <c r="G169" s="14"/>
      <c r="H169" s="14"/>
      <c r="I169" s="14"/>
      <c r="J169" s="68"/>
      <c r="K169" s="14"/>
      <c r="L169" s="68"/>
      <c r="M169" s="14"/>
      <c r="N169" s="14"/>
      <c r="O169" s="14"/>
      <c r="P169" s="14"/>
      <c r="Q169" s="77"/>
      <c r="R169" s="77"/>
      <c r="T169" s="16"/>
      <c r="U169" s="3"/>
      <c r="V169" s="77"/>
      <c r="W169" s="77"/>
      <c r="X169" s="16"/>
      <c r="Y169" s="77"/>
      <c r="Z169" s="77"/>
      <c r="AC169" s="58"/>
      <c r="AG169" s="1"/>
      <c r="AH169" s="1"/>
      <c r="AJ169" s="1"/>
      <c r="AK169" s="1"/>
      <c r="AO169" s="1"/>
      <c r="AP169" s="1"/>
      <c r="AQ169" s="1"/>
      <c r="AR169" s="1"/>
      <c r="AS169" s="1"/>
      <c r="AT169" s="14"/>
    </row>
    <row r="170" spans="7:46">
      <c r="G170" s="14"/>
      <c r="H170" s="14"/>
      <c r="I170" s="14"/>
      <c r="J170" s="68"/>
      <c r="K170" s="14"/>
      <c r="L170" s="68"/>
      <c r="M170" s="14"/>
      <c r="N170" s="14"/>
      <c r="O170" s="14"/>
      <c r="P170" s="14"/>
      <c r="Q170" s="77"/>
      <c r="R170" s="77"/>
      <c r="T170" s="16"/>
      <c r="U170" s="3"/>
      <c r="V170" s="77"/>
      <c r="W170" s="77"/>
      <c r="X170" s="16"/>
      <c r="Y170" s="77"/>
      <c r="Z170" s="77"/>
      <c r="AC170" s="58"/>
      <c r="AG170" s="1"/>
      <c r="AH170" s="1"/>
      <c r="AJ170" s="1"/>
      <c r="AK170" s="1"/>
      <c r="AO170" s="1"/>
      <c r="AP170" s="1"/>
      <c r="AQ170" s="1"/>
      <c r="AR170" s="1"/>
      <c r="AS170" s="1"/>
      <c r="AT170" s="14"/>
    </row>
    <row r="171" spans="7:46">
      <c r="G171" s="14"/>
      <c r="H171" s="14"/>
      <c r="I171" s="14"/>
      <c r="J171" s="68"/>
      <c r="K171" s="14"/>
      <c r="L171" s="68"/>
      <c r="M171" s="14"/>
      <c r="N171" s="14"/>
      <c r="O171" s="14"/>
      <c r="P171" s="14"/>
      <c r="Q171" s="77"/>
      <c r="R171" s="77"/>
      <c r="T171" s="16"/>
      <c r="U171" s="3"/>
      <c r="V171" s="77"/>
      <c r="W171" s="77"/>
      <c r="X171" s="16"/>
      <c r="Y171" s="77"/>
      <c r="Z171" s="77"/>
      <c r="AC171" s="58"/>
      <c r="AG171" s="1"/>
      <c r="AH171" s="1"/>
      <c r="AJ171" s="1"/>
      <c r="AK171" s="1"/>
      <c r="AO171" s="1"/>
      <c r="AP171" s="1"/>
      <c r="AQ171" s="1"/>
      <c r="AR171" s="1"/>
      <c r="AS171" s="1"/>
      <c r="AT171" s="14"/>
    </row>
    <row r="172" spans="7:46">
      <c r="G172" s="14"/>
      <c r="H172" s="14"/>
      <c r="I172" s="14"/>
      <c r="J172" s="68"/>
      <c r="K172" s="14"/>
      <c r="L172" s="68"/>
      <c r="M172" s="14"/>
      <c r="N172" s="14"/>
      <c r="O172" s="14"/>
      <c r="P172" s="14"/>
      <c r="Q172" s="77"/>
      <c r="R172" s="77"/>
      <c r="T172" s="16"/>
      <c r="U172" s="3"/>
      <c r="V172" s="77"/>
      <c r="W172" s="77"/>
      <c r="X172" s="16"/>
      <c r="Y172" s="77"/>
      <c r="Z172" s="77"/>
      <c r="AC172" s="58"/>
      <c r="AG172" s="1"/>
      <c r="AH172" s="1"/>
      <c r="AJ172" s="1"/>
      <c r="AK172" s="1"/>
      <c r="AO172" s="1"/>
      <c r="AP172" s="1"/>
      <c r="AQ172" s="1"/>
      <c r="AR172" s="1"/>
      <c r="AS172" s="1"/>
      <c r="AT172" s="14"/>
    </row>
    <row r="173" spans="7:46">
      <c r="G173" s="14"/>
      <c r="H173" s="14"/>
      <c r="I173" s="14"/>
      <c r="J173" s="68"/>
      <c r="K173" s="14"/>
      <c r="L173" s="68"/>
      <c r="M173" s="14"/>
      <c r="N173" s="14"/>
      <c r="O173" s="14"/>
      <c r="P173" s="14"/>
      <c r="Q173" s="77"/>
      <c r="R173" s="77"/>
      <c r="T173" s="16"/>
      <c r="U173" s="3"/>
      <c r="V173" s="77"/>
      <c r="W173" s="77"/>
      <c r="X173" s="16"/>
      <c r="Y173" s="77"/>
      <c r="Z173" s="77"/>
      <c r="AC173" s="58"/>
      <c r="AG173" s="1"/>
      <c r="AH173" s="1"/>
      <c r="AJ173" s="1"/>
      <c r="AK173" s="1"/>
      <c r="AO173" s="1"/>
      <c r="AP173" s="1"/>
      <c r="AQ173" s="1"/>
      <c r="AR173" s="1"/>
      <c r="AS173" s="1"/>
      <c r="AT173" s="14"/>
    </row>
    <row r="174" spans="7:46">
      <c r="G174" s="14"/>
      <c r="H174" s="14"/>
      <c r="I174" s="14"/>
      <c r="J174" s="68"/>
      <c r="K174" s="14"/>
      <c r="L174" s="68"/>
      <c r="M174" s="14"/>
      <c r="N174" s="14"/>
      <c r="O174" s="14"/>
      <c r="P174" s="14"/>
      <c r="Q174" s="77"/>
      <c r="R174" s="77"/>
      <c r="T174" s="16"/>
      <c r="U174" s="3"/>
      <c r="V174" s="77"/>
      <c r="W174" s="77"/>
      <c r="X174" s="16"/>
      <c r="Y174" s="77"/>
      <c r="Z174" s="77"/>
      <c r="AC174" s="58"/>
      <c r="AG174" s="1"/>
      <c r="AH174" s="1"/>
      <c r="AJ174" s="1"/>
      <c r="AK174" s="1"/>
      <c r="AO174" s="1"/>
      <c r="AP174" s="1"/>
      <c r="AQ174" s="1"/>
      <c r="AR174" s="1"/>
      <c r="AS174" s="1"/>
      <c r="AT174" s="14"/>
    </row>
    <row r="175" spans="7:46">
      <c r="G175" s="14"/>
      <c r="H175" s="14"/>
      <c r="I175" s="14"/>
      <c r="J175" s="68"/>
      <c r="K175" s="14"/>
      <c r="L175" s="68"/>
      <c r="M175" s="14"/>
      <c r="N175" s="14"/>
      <c r="O175" s="14"/>
      <c r="P175" s="14"/>
      <c r="Q175" s="77"/>
      <c r="R175" s="77"/>
      <c r="T175" s="16"/>
      <c r="U175" s="3"/>
      <c r="V175" s="77"/>
      <c r="W175" s="77"/>
      <c r="X175" s="16"/>
      <c r="Y175" s="77"/>
      <c r="Z175" s="77"/>
      <c r="AC175" s="58"/>
      <c r="AG175" s="1"/>
      <c r="AH175" s="1"/>
      <c r="AJ175" s="1"/>
      <c r="AK175" s="1"/>
      <c r="AO175" s="1"/>
      <c r="AP175" s="1"/>
      <c r="AQ175" s="1"/>
      <c r="AR175" s="1"/>
      <c r="AS175" s="1"/>
      <c r="AT175" s="14"/>
    </row>
    <row r="176" spans="7:46">
      <c r="G176" s="14"/>
      <c r="H176" s="14"/>
      <c r="I176" s="14"/>
      <c r="J176" s="68"/>
      <c r="K176" s="14"/>
      <c r="L176" s="68"/>
      <c r="M176" s="14"/>
      <c r="N176" s="14"/>
      <c r="O176" s="14"/>
      <c r="P176" s="14"/>
      <c r="Q176" s="77"/>
      <c r="R176" s="77"/>
      <c r="T176" s="16"/>
      <c r="U176" s="3"/>
      <c r="V176" s="77"/>
      <c r="W176" s="77"/>
      <c r="X176" s="16"/>
      <c r="Y176" s="77"/>
      <c r="Z176" s="77"/>
      <c r="AC176" s="58"/>
      <c r="AG176" s="1"/>
      <c r="AH176" s="1"/>
      <c r="AJ176" s="1"/>
      <c r="AK176" s="1"/>
      <c r="AO176" s="1"/>
      <c r="AP176" s="1"/>
      <c r="AQ176" s="1"/>
      <c r="AR176" s="1"/>
      <c r="AS176" s="1"/>
      <c r="AT176" s="14"/>
    </row>
    <row r="177" spans="7:46">
      <c r="G177" s="14"/>
      <c r="H177" s="14"/>
      <c r="I177" s="14"/>
      <c r="J177" s="68"/>
      <c r="K177" s="14"/>
      <c r="L177" s="68"/>
      <c r="M177" s="14"/>
      <c r="N177" s="14"/>
      <c r="O177" s="14"/>
      <c r="P177" s="14"/>
      <c r="Q177" s="77"/>
      <c r="R177" s="77"/>
      <c r="T177" s="16"/>
      <c r="U177" s="3"/>
      <c r="V177" s="77"/>
      <c r="W177" s="77"/>
      <c r="X177" s="16"/>
      <c r="Y177" s="77"/>
      <c r="Z177" s="77"/>
      <c r="AC177" s="58"/>
      <c r="AG177" s="1"/>
      <c r="AH177" s="1"/>
      <c r="AJ177" s="1"/>
      <c r="AK177" s="1"/>
      <c r="AO177" s="1"/>
      <c r="AP177" s="1"/>
      <c r="AQ177" s="1"/>
      <c r="AR177" s="1"/>
      <c r="AS177" s="1"/>
      <c r="AT177" s="14"/>
    </row>
    <row r="178" spans="7:46">
      <c r="G178" s="14"/>
      <c r="H178" s="14"/>
      <c r="I178" s="14"/>
      <c r="J178" s="68"/>
      <c r="K178" s="14"/>
      <c r="L178" s="68"/>
      <c r="M178" s="14"/>
      <c r="N178" s="14"/>
      <c r="O178" s="14"/>
      <c r="P178" s="14"/>
      <c r="Q178" s="77"/>
      <c r="R178" s="77"/>
      <c r="T178" s="16"/>
      <c r="U178" s="3"/>
      <c r="V178" s="77"/>
      <c r="W178" s="77"/>
      <c r="X178" s="16"/>
      <c r="Y178" s="77"/>
      <c r="Z178" s="77"/>
      <c r="AC178" s="58"/>
      <c r="AG178" s="1"/>
      <c r="AH178" s="1"/>
      <c r="AJ178" s="1"/>
      <c r="AK178" s="1"/>
      <c r="AO178" s="1"/>
      <c r="AP178" s="1"/>
      <c r="AQ178" s="1"/>
      <c r="AR178" s="1"/>
      <c r="AS178" s="1"/>
      <c r="AT178" s="14"/>
    </row>
    <row r="179" spans="7:46">
      <c r="G179" s="14"/>
      <c r="H179" s="14"/>
      <c r="I179" s="14"/>
      <c r="J179" s="68"/>
      <c r="K179" s="14"/>
      <c r="L179" s="68"/>
      <c r="M179" s="14"/>
      <c r="N179" s="14"/>
      <c r="O179" s="14"/>
      <c r="P179" s="14"/>
      <c r="Q179" s="77"/>
      <c r="R179" s="77"/>
      <c r="T179" s="16"/>
      <c r="U179" s="3"/>
      <c r="V179" s="77"/>
      <c r="W179" s="77"/>
      <c r="X179" s="16"/>
      <c r="Y179" s="77"/>
      <c r="Z179" s="77"/>
      <c r="AC179" s="58"/>
      <c r="AG179" s="1"/>
      <c r="AH179" s="1"/>
      <c r="AJ179" s="1"/>
      <c r="AK179" s="1"/>
      <c r="AO179" s="1"/>
      <c r="AP179" s="1"/>
      <c r="AQ179" s="1"/>
      <c r="AR179" s="1"/>
      <c r="AS179" s="1"/>
      <c r="AT179" s="14"/>
    </row>
    <row r="180" spans="7:46">
      <c r="G180" s="14"/>
      <c r="H180" s="14"/>
      <c r="I180" s="14"/>
      <c r="J180" s="68"/>
      <c r="K180" s="14"/>
      <c r="L180" s="68"/>
      <c r="M180" s="14"/>
      <c r="N180" s="14"/>
      <c r="O180" s="14"/>
      <c r="P180" s="14"/>
      <c r="Q180" s="77"/>
      <c r="R180" s="77"/>
      <c r="T180" s="16"/>
      <c r="U180" s="3"/>
      <c r="V180" s="77"/>
      <c r="W180" s="77"/>
      <c r="X180" s="16"/>
      <c r="Y180" s="77"/>
      <c r="Z180" s="77"/>
      <c r="AC180" s="58"/>
      <c r="AG180" s="1"/>
      <c r="AH180" s="1"/>
      <c r="AJ180" s="1"/>
      <c r="AK180" s="1"/>
      <c r="AO180" s="1"/>
      <c r="AP180" s="1"/>
      <c r="AQ180" s="1"/>
      <c r="AR180" s="1"/>
      <c r="AS180" s="1"/>
      <c r="AT180" s="14"/>
    </row>
    <row r="181" spans="7:46">
      <c r="G181" s="14"/>
      <c r="H181" s="14"/>
      <c r="I181" s="14"/>
      <c r="J181" s="68"/>
      <c r="K181" s="14"/>
      <c r="L181" s="68"/>
      <c r="M181" s="14"/>
      <c r="N181" s="14"/>
      <c r="O181" s="14"/>
      <c r="P181" s="14"/>
      <c r="Q181" s="77"/>
      <c r="R181" s="77"/>
      <c r="T181" s="16"/>
      <c r="U181" s="3"/>
      <c r="V181" s="77"/>
      <c r="W181" s="77"/>
      <c r="X181" s="16"/>
      <c r="Y181" s="77"/>
      <c r="Z181" s="77"/>
      <c r="AC181" s="58"/>
      <c r="AG181" s="1"/>
      <c r="AH181" s="1"/>
      <c r="AJ181" s="1"/>
      <c r="AK181" s="1"/>
      <c r="AO181" s="1"/>
      <c r="AP181" s="1"/>
      <c r="AQ181" s="1"/>
      <c r="AR181" s="1"/>
      <c r="AS181" s="1"/>
      <c r="AT181" s="14"/>
    </row>
    <row r="182" spans="7:46">
      <c r="G182" s="14"/>
      <c r="H182" s="14"/>
      <c r="I182" s="14"/>
      <c r="J182" s="68"/>
      <c r="K182" s="14"/>
      <c r="L182" s="68"/>
      <c r="M182" s="14"/>
      <c r="N182" s="14"/>
      <c r="O182" s="14"/>
      <c r="P182" s="14"/>
      <c r="Q182" s="77"/>
      <c r="R182" s="77"/>
      <c r="T182" s="16"/>
      <c r="U182" s="3"/>
      <c r="V182" s="77"/>
      <c r="W182" s="77"/>
      <c r="X182" s="16"/>
      <c r="Y182" s="77"/>
      <c r="Z182" s="77"/>
      <c r="AC182" s="58"/>
      <c r="AG182" s="1"/>
      <c r="AH182" s="1"/>
      <c r="AJ182" s="1"/>
      <c r="AK182" s="1"/>
      <c r="AO182" s="1"/>
      <c r="AP182" s="1"/>
      <c r="AQ182" s="1"/>
      <c r="AR182" s="1"/>
      <c r="AS182" s="1"/>
      <c r="AT182" s="14"/>
    </row>
    <row r="183" spans="7:46">
      <c r="G183" s="14"/>
      <c r="H183" s="14"/>
      <c r="I183" s="14"/>
      <c r="J183" s="68"/>
      <c r="K183" s="14"/>
      <c r="L183" s="68"/>
      <c r="M183" s="14"/>
      <c r="N183" s="14"/>
      <c r="O183" s="14"/>
      <c r="P183" s="14"/>
      <c r="Q183" s="77"/>
      <c r="R183" s="77"/>
      <c r="T183" s="16"/>
      <c r="U183" s="3"/>
      <c r="V183" s="77"/>
      <c r="W183" s="77"/>
      <c r="X183" s="16"/>
      <c r="Y183" s="77"/>
      <c r="Z183" s="77"/>
      <c r="AC183" s="58"/>
      <c r="AG183" s="1"/>
      <c r="AH183" s="1"/>
      <c r="AJ183" s="1"/>
      <c r="AK183" s="1"/>
      <c r="AO183" s="1"/>
      <c r="AP183" s="1"/>
      <c r="AQ183" s="1"/>
      <c r="AR183" s="1"/>
      <c r="AS183" s="1"/>
      <c r="AT183" s="14"/>
    </row>
    <row r="184" spans="7:46">
      <c r="G184" s="14"/>
      <c r="H184" s="14"/>
      <c r="I184" s="14"/>
      <c r="J184" s="68"/>
      <c r="K184" s="14"/>
      <c r="L184" s="68"/>
      <c r="M184" s="14"/>
      <c r="N184" s="14"/>
      <c r="O184" s="14"/>
      <c r="P184" s="14"/>
      <c r="Q184" s="77"/>
      <c r="R184" s="77"/>
      <c r="T184" s="16"/>
      <c r="U184" s="3"/>
      <c r="V184" s="77"/>
      <c r="W184" s="77"/>
      <c r="X184" s="16"/>
      <c r="Y184" s="77"/>
      <c r="Z184" s="77"/>
      <c r="AC184" s="58"/>
      <c r="AG184" s="1"/>
      <c r="AH184" s="1"/>
      <c r="AJ184" s="1"/>
      <c r="AK184" s="1"/>
      <c r="AO184" s="1"/>
      <c r="AP184" s="1"/>
      <c r="AQ184" s="1"/>
      <c r="AR184" s="1"/>
      <c r="AS184" s="1"/>
      <c r="AT184" s="14"/>
    </row>
    <row r="185" spans="7:46">
      <c r="G185" s="14"/>
      <c r="H185" s="14"/>
      <c r="I185" s="14"/>
      <c r="J185" s="68"/>
      <c r="K185" s="14"/>
      <c r="L185" s="68"/>
      <c r="M185" s="14"/>
      <c r="N185" s="14"/>
      <c r="O185" s="14"/>
      <c r="P185" s="14"/>
      <c r="Q185" s="77"/>
      <c r="R185" s="77"/>
      <c r="T185" s="16"/>
      <c r="U185" s="3"/>
      <c r="V185" s="77"/>
      <c r="W185" s="77"/>
      <c r="X185" s="16"/>
      <c r="Y185" s="77"/>
      <c r="Z185" s="77"/>
      <c r="AC185" s="58"/>
      <c r="AG185" s="1"/>
      <c r="AH185" s="1"/>
      <c r="AJ185" s="1"/>
      <c r="AK185" s="1"/>
      <c r="AO185" s="1"/>
      <c r="AP185" s="1"/>
      <c r="AQ185" s="1"/>
      <c r="AR185" s="1"/>
      <c r="AS185" s="1"/>
      <c r="AT185" s="14"/>
    </row>
    <row r="186" spans="7:46">
      <c r="G186" s="14"/>
      <c r="H186" s="14"/>
      <c r="I186" s="14"/>
      <c r="J186" s="68"/>
      <c r="K186" s="14"/>
      <c r="L186" s="68"/>
      <c r="M186" s="14"/>
      <c r="N186" s="14"/>
      <c r="O186" s="14"/>
      <c r="P186" s="14"/>
      <c r="Q186" s="77"/>
      <c r="R186" s="77"/>
      <c r="T186" s="16"/>
      <c r="U186" s="3"/>
      <c r="V186" s="77"/>
      <c r="W186" s="77"/>
      <c r="X186" s="16"/>
      <c r="Y186" s="77"/>
      <c r="Z186" s="77"/>
      <c r="AC186" s="58"/>
      <c r="AG186" s="1"/>
      <c r="AH186" s="1"/>
      <c r="AJ186" s="1"/>
      <c r="AK186" s="1"/>
      <c r="AO186" s="1"/>
      <c r="AP186" s="1"/>
      <c r="AQ186" s="1"/>
      <c r="AR186" s="1"/>
      <c r="AS186" s="1"/>
      <c r="AT186" s="14"/>
    </row>
    <row r="187" spans="7:46">
      <c r="G187" s="14"/>
      <c r="H187" s="14"/>
      <c r="I187" s="14"/>
      <c r="J187" s="68"/>
      <c r="K187" s="14"/>
      <c r="L187" s="68"/>
      <c r="M187" s="14"/>
      <c r="N187" s="14"/>
      <c r="O187" s="14"/>
      <c r="P187" s="14"/>
      <c r="Q187" s="77"/>
      <c r="R187" s="77"/>
      <c r="T187" s="16"/>
      <c r="U187" s="3"/>
      <c r="V187" s="77"/>
      <c r="W187" s="77"/>
      <c r="X187" s="16"/>
      <c r="Y187" s="77"/>
      <c r="Z187" s="77"/>
      <c r="AC187" s="58"/>
      <c r="AG187" s="1"/>
      <c r="AH187" s="1"/>
      <c r="AJ187" s="1"/>
      <c r="AK187" s="1"/>
      <c r="AO187" s="1"/>
      <c r="AP187" s="1"/>
      <c r="AQ187" s="1"/>
      <c r="AR187" s="1"/>
      <c r="AS187" s="1"/>
      <c r="AT187" s="14"/>
    </row>
    <row r="188" spans="7:46">
      <c r="G188" s="14"/>
      <c r="H188" s="14"/>
      <c r="I188" s="14"/>
      <c r="J188" s="68"/>
      <c r="K188" s="14"/>
      <c r="L188" s="68"/>
      <c r="M188" s="14"/>
      <c r="N188" s="14"/>
      <c r="O188" s="14"/>
      <c r="P188" s="14"/>
      <c r="Q188" s="77"/>
      <c r="R188" s="77"/>
      <c r="T188" s="16"/>
      <c r="U188" s="3"/>
      <c r="V188" s="77"/>
      <c r="W188" s="77"/>
      <c r="X188" s="16"/>
      <c r="Y188" s="77"/>
      <c r="Z188" s="77"/>
      <c r="AC188" s="58"/>
      <c r="AG188" s="1"/>
      <c r="AH188" s="1"/>
      <c r="AJ188" s="1"/>
      <c r="AK188" s="1"/>
      <c r="AO188" s="1"/>
      <c r="AP188" s="1"/>
      <c r="AQ188" s="1"/>
      <c r="AR188" s="1"/>
      <c r="AS188" s="1"/>
      <c r="AT188" s="14"/>
    </row>
    <row r="189" spans="7:46">
      <c r="G189" s="14"/>
      <c r="H189" s="14"/>
      <c r="I189" s="14"/>
      <c r="J189" s="68"/>
      <c r="K189" s="14"/>
      <c r="L189" s="68"/>
      <c r="M189" s="14"/>
      <c r="N189" s="14"/>
      <c r="O189" s="14"/>
      <c r="P189" s="14"/>
      <c r="Q189" s="77"/>
      <c r="R189" s="77"/>
      <c r="T189" s="16"/>
      <c r="U189" s="3"/>
      <c r="V189" s="77"/>
      <c r="W189" s="77"/>
      <c r="X189" s="16"/>
      <c r="Y189" s="77"/>
      <c r="Z189" s="77"/>
      <c r="AC189" s="58"/>
      <c r="AG189" s="1"/>
      <c r="AH189" s="1"/>
      <c r="AJ189" s="1"/>
      <c r="AK189" s="1"/>
      <c r="AO189" s="1"/>
      <c r="AP189" s="1"/>
      <c r="AQ189" s="1"/>
      <c r="AR189" s="1"/>
      <c r="AS189" s="1"/>
      <c r="AT189" s="14"/>
    </row>
    <row r="190" spans="7:46">
      <c r="G190" s="14"/>
      <c r="H190" s="14"/>
      <c r="I190" s="14"/>
      <c r="J190" s="68"/>
      <c r="K190" s="14"/>
      <c r="L190" s="68"/>
      <c r="M190" s="14"/>
      <c r="N190" s="14"/>
      <c r="O190" s="14"/>
      <c r="P190" s="14"/>
      <c r="Q190" s="77"/>
      <c r="R190" s="77"/>
      <c r="T190" s="16"/>
      <c r="U190" s="3"/>
      <c r="V190" s="77"/>
      <c r="W190" s="77"/>
      <c r="X190" s="16"/>
      <c r="Y190" s="77"/>
      <c r="Z190" s="77"/>
      <c r="AC190" s="58"/>
      <c r="AG190" s="1"/>
      <c r="AH190" s="1"/>
      <c r="AJ190" s="1"/>
      <c r="AK190" s="1"/>
      <c r="AO190" s="1"/>
      <c r="AP190" s="1"/>
      <c r="AQ190" s="1"/>
      <c r="AR190" s="1"/>
      <c r="AS190" s="1"/>
      <c r="AT190" s="14"/>
    </row>
    <row r="191" spans="7:46">
      <c r="G191" s="14"/>
      <c r="H191" s="14"/>
      <c r="I191" s="14"/>
      <c r="J191" s="68"/>
      <c r="K191" s="14"/>
      <c r="L191" s="68"/>
      <c r="M191" s="14"/>
      <c r="N191" s="14"/>
      <c r="O191" s="14"/>
      <c r="P191" s="14"/>
      <c r="Q191" s="77"/>
      <c r="R191" s="77"/>
      <c r="T191" s="16"/>
      <c r="U191" s="3"/>
      <c r="V191" s="77"/>
      <c r="W191" s="77"/>
      <c r="X191" s="16"/>
      <c r="Y191" s="77"/>
      <c r="Z191" s="77"/>
      <c r="AC191" s="58"/>
      <c r="AG191" s="1"/>
      <c r="AH191" s="1"/>
      <c r="AJ191" s="1"/>
      <c r="AK191" s="1"/>
      <c r="AO191" s="1"/>
      <c r="AP191" s="1"/>
      <c r="AQ191" s="1"/>
      <c r="AR191" s="1"/>
      <c r="AS191" s="1"/>
      <c r="AT191" s="14"/>
    </row>
    <row r="192" spans="7:46">
      <c r="G192" s="14"/>
      <c r="H192" s="14"/>
      <c r="I192" s="14"/>
      <c r="J192" s="68"/>
      <c r="K192" s="14"/>
      <c r="L192" s="68"/>
      <c r="M192" s="14"/>
      <c r="N192" s="14"/>
      <c r="O192" s="14"/>
      <c r="P192" s="14"/>
      <c r="Q192" s="77"/>
      <c r="R192" s="77"/>
      <c r="T192" s="16"/>
      <c r="U192" s="3"/>
      <c r="V192" s="77"/>
      <c r="W192" s="77"/>
      <c r="X192" s="16"/>
      <c r="Y192" s="77"/>
      <c r="Z192" s="77"/>
      <c r="AC192" s="58"/>
      <c r="AG192" s="1"/>
      <c r="AH192" s="1"/>
      <c r="AJ192" s="1"/>
      <c r="AK192" s="1"/>
      <c r="AO192" s="1"/>
      <c r="AP192" s="1"/>
      <c r="AQ192" s="1"/>
      <c r="AR192" s="1"/>
      <c r="AS192" s="1"/>
      <c r="AT192" s="14"/>
    </row>
    <row r="193" spans="7:46">
      <c r="G193" s="14"/>
      <c r="H193" s="14"/>
      <c r="I193" s="14"/>
      <c r="J193" s="68"/>
      <c r="K193" s="14"/>
      <c r="L193" s="68"/>
      <c r="M193" s="14"/>
      <c r="N193" s="14"/>
      <c r="O193" s="14"/>
      <c r="P193" s="14"/>
      <c r="Q193" s="77"/>
      <c r="R193" s="77"/>
      <c r="T193" s="16"/>
      <c r="U193" s="3"/>
      <c r="V193" s="77"/>
      <c r="W193" s="77"/>
      <c r="X193" s="16"/>
      <c r="Y193" s="77"/>
      <c r="Z193" s="77"/>
      <c r="AC193" s="58"/>
      <c r="AG193" s="1"/>
      <c r="AH193" s="1"/>
      <c r="AJ193" s="1"/>
      <c r="AK193" s="1"/>
      <c r="AO193" s="1"/>
      <c r="AP193" s="1"/>
      <c r="AQ193" s="1"/>
      <c r="AR193" s="1"/>
      <c r="AS193" s="1"/>
      <c r="AT193" s="14"/>
    </row>
    <row r="194" spans="7:46">
      <c r="G194" s="14"/>
      <c r="H194" s="14"/>
      <c r="I194" s="14"/>
      <c r="J194" s="68"/>
      <c r="K194" s="14"/>
      <c r="L194" s="68"/>
      <c r="M194" s="14"/>
      <c r="N194" s="14"/>
      <c r="O194" s="14"/>
      <c r="P194" s="14"/>
      <c r="Q194" s="77"/>
      <c r="R194" s="77"/>
      <c r="T194" s="16"/>
      <c r="U194" s="3"/>
      <c r="V194" s="77"/>
      <c r="W194" s="77"/>
      <c r="X194" s="16"/>
      <c r="Y194" s="77"/>
      <c r="Z194" s="77"/>
      <c r="AC194" s="58"/>
      <c r="AG194" s="1"/>
      <c r="AH194" s="1"/>
      <c r="AJ194" s="1"/>
      <c r="AK194" s="1"/>
      <c r="AO194" s="1"/>
      <c r="AP194" s="1"/>
      <c r="AQ194" s="1"/>
      <c r="AR194" s="1"/>
      <c r="AS194" s="1"/>
      <c r="AT194" s="14"/>
    </row>
    <row r="195" spans="7:46">
      <c r="G195" s="14"/>
      <c r="H195" s="14"/>
      <c r="I195" s="14"/>
      <c r="J195" s="68"/>
      <c r="K195" s="14"/>
      <c r="L195" s="68"/>
      <c r="M195" s="14"/>
      <c r="N195" s="14"/>
      <c r="O195" s="14"/>
      <c r="P195" s="14"/>
      <c r="Q195" s="77"/>
      <c r="R195" s="77"/>
      <c r="T195" s="16"/>
      <c r="U195" s="3"/>
      <c r="V195" s="77"/>
      <c r="W195" s="77"/>
      <c r="X195" s="16"/>
      <c r="Y195" s="77"/>
      <c r="Z195" s="77"/>
      <c r="AC195" s="58"/>
      <c r="AG195" s="1"/>
      <c r="AH195" s="1"/>
      <c r="AJ195" s="1"/>
      <c r="AK195" s="1"/>
      <c r="AO195" s="1"/>
      <c r="AP195" s="1"/>
      <c r="AQ195" s="1"/>
      <c r="AR195" s="1"/>
      <c r="AS195" s="1"/>
      <c r="AT195" s="14"/>
    </row>
    <row r="196" spans="7:46">
      <c r="G196" s="14"/>
      <c r="H196" s="14"/>
      <c r="I196" s="14"/>
      <c r="J196" s="68"/>
      <c r="K196" s="14"/>
      <c r="L196" s="68"/>
      <c r="M196" s="14"/>
      <c r="N196" s="14"/>
      <c r="O196" s="14"/>
      <c r="P196" s="14"/>
      <c r="Q196" s="77"/>
      <c r="R196" s="77"/>
      <c r="S196" s="77"/>
      <c r="T196" s="16"/>
      <c r="U196" s="14"/>
      <c r="V196" s="77"/>
      <c r="W196" s="77"/>
      <c r="X196" s="77"/>
      <c r="Y196" s="77"/>
      <c r="Z196" s="77"/>
      <c r="AA196" s="77"/>
      <c r="AB196" s="14"/>
      <c r="AC196" s="14"/>
      <c r="AD196" s="77"/>
      <c r="AE196" s="68"/>
      <c r="AF196" s="68"/>
      <c r="AG196" s="14"/>
      <c r="AH196" s="14"/>
      <c r="AI196" s="68"/>
      <c r="AJ196" s="14"/>
      <c r="AK196" s="14"/>
      <c r="AL196" s="68"/>
      <c r="AM196" s="68"/>
      <c r="AN196" s="68"/>
      <c r="AO196" s="14"/>
      <c r="AP196" s="14"/>
      <c r="AQ196" s="14"/>
      <c r="AR196" s="14"/>
      <c r="AS196" s="1"/>
      <c r="AT196" s="14"/>
    </row>
    <row r="197" spans="7:46">
      <c r="G197" s="14"/>
      <c r="H197" s="14"/>
      <c r="I197" s="14"/>
      <c r="J197" s="68"/>
      <c r="K197" s="14"/>
      <c r="L197" s="68"/>
      <c r="M197" s="14"/>
      <c r="N197" s="14"/>
      <c r="O197" s="14"/>
      <c r="P197" s="14"/>
      <c r="Q197" s="77"/>
      <c r="R197" s="77"/>
      <c r="S197" s="77"/>
      <c r="T197" s="16"/>
      <c r="U197" s="14"/>
      <c r="V197" s="77"/>
      <c r="W197" s="77"/>
      <c r="X197" s="77"/>
      <c r="Y197" s="77"/>
      <c r="Z197" s="77"/>
      <c r="AA197" s="77"/>
      <c r="AB197" s="14"/>
      <c r="AC197" s="14"/>
      <c r="AD197" s="77"/>
      <c r="AE197" s="68"/>
      <c r="AF197" s="68"/>
      <c r="AG197" s="14"/>
      <c r="AH197" s="14"/>
      <c r="AI197" s="68"/>
      <c r="AJ197" s="14"/>
      <c r="AK197" s="14"/>
      <c r="AL197" s="68"/>
      <c r="AM197" s="68"/>
      <c r="AN197" s="68"/>
      <c r="AO197" s="14"/>
      <c r="AP197" s="14"/>
      <c r="AQ197" s="14"/>
      <c r="AR197" s="14"/>
      <c r="AS197" s="1"/>
      <c r="AT197" s="14"/>
    </row>
    <row r="198" spans="7:46">
      <c r="G198" s="14"/>
      <c r="H198" s="14"/>
      <c r="I198" s="14"/>
      <c r="J198" s="68"/>
      <c r="K198" s="14"/>
      <c r="L198" s="68"/>
      <c r="M198" s="14"/>
      <c r="N198" s="14"/>
      <c r="O198" s="14"/>
      <c r="P198" s="14"/>
      <c r="Q198" s="77"/>
      <c r="R198" s="77"/>
      <c r="S198" s="77"/>
      <c r="T198" s="77"/>
      <c r="U198" s="14"/>
      <c r="V198" s="77"/>
      <c r="W198" s="77"/>
      <c r="X198" s="77"/>
      <c r="Y198" s="77"/>
      <c r="Z198" s="77"/>
      <c r="AA198" s="77"/>
      <c r="AB198" s="14"/>
      <c r="AC198" s="14"/>
      <c r="AD198" s="77"/>
      <c r="AE198" s="68"/>
      <c r="AF198" s="68"/>
      <c r="AG198" s="14"/>
      <c r="AH198" s="14"/>
      <c r="AI198" s="68"/>
      <c r="AJ198" s="14"/>
      <c r="AK198" s="14"/>
      <c r="AL198" s="68"/>
      <c r="AM198" s="68"/>
      <c r="AN198" s="68"/>
      <c r="AO198" s="14"/>
      <c r="AP198" s="14"/>
      <c r="AQ198" s="14"/>
      <c r="AR198" s="14"/>
      <c r="AS198" s="14"/>
      <c r="AT198" s="14"/>
    </row>
    <row r="199" spans="7:46">
      <c r="G199" s="14"/>
      <c r="H199" s="14"/>
      <c r="I199" s="14"/>
      <c r="J199" s="68"/>
      <c r="K199" s="14"/>
      <c r="L199" s="68"/>
      <c r="M199" s="14"/>
      <c r="N199" s="14"/>
      <c r="O199" s="14"/>
      <c r="P199" s="14"/>
      <c r="Q199" s="77"/>
      <c r="R199" s="77"/>
      <c r="S199" s="77"/>
      <c r="T199" s="77"/>
      <c r="U199" s="14"/>
      <c r="V199" s="77"/>
      <c r="W199" s="77"/>
      <c r="X199" s="77"/>
      <c r="Y199" s="77"/>
      <c r="Z199" s="77"/>
      <c r="AA199" s="77"/>
      <c r="AB199" s="14"/>
      <c r="AC199" s="14"/>
      <c r="AD199" s="77"/>
      <c r="AE199" s="68"/>
      <c r="AF199" s="68"/>
      <c r="AG199" s="14"/>
      <c r="AH199" s="14"/>
      <c r="AI199" s="68"/>
      <c r="AJ199" s="14"/>
      <c r="AK199" s="14"/>
      <c r="AL199" s="68"/>
      <c r="AM199" s="68"/>
      <c r="AN199" s="68"/>
      <c r="AO199" s="14"/>
      <c r="AP199" s="14"/>
      <c r="AQ199" s="14"/>
      <c r="AR199" s="14"/>
      <c r="AS199" s="14"/>
      <c r="AT199" s="14"/>
    </row>
    <row r="200" spans="7:46">
      <c r="G200" s="14"/>
      <c r="H200" s="14"/>
      <c r="I200" s="14"/>
      <c r="J200" s="68"/>
      <c r="K200" s="14"/>
      <c r="L200" s="68"/>
      <c r="M200" s="14"/>
      <c r="N200" s="14"/>
      <c r="O200" s="14"/>
      <c r="P200" s="14"/>
      <c r="Q200" s="77"/>
      <c r="R200" s="77"/>
      <c r="S200" s="77"/>
      <c r="T200" s="77"/>
      <c r="U200" s="14"/>
      <c r="V200" s="77"/>
      <c r="W200" s="77"/>
      <c r="X200" s="77"/>
      <c r="Y200" s="77"/>
      <c r="Z200" s="77"/>
      <c r="AA200" s="77"/>
      <c r="AB200" s="14"/>
      <c r="AC200" s="14"/>
      <c r="AD200" s="77"/>
      <c r="AE200" s="68"/>
      <c r="AF200" s="68"/>
      <c r="AG200" s="14"/>
      <c r="AH200" s="14"/>
      <c r="AI200" s="68"/>
      <c r="AJ200" s="14"/>
      <c r="AK200" s="14"/>
      <c r="AL200" s="68"/>
      <c r="AM200" s="68"/>
      <c r="AN200" s="68"/>
      <c r="AO200" s="14"/>
      <c r="AP200" s="14"/>
      <c r="AQ200" s="14"/>
      <c r="AR200" s="14"/>
      <c r="AS200" s="14"/>
      <c r="AT200" s="14"/>
    </row>
    <row r="201" spans="7:46">
      <c r="G201" s="14"/>
      <c r="H201" s="14"/>
      <c r="I201" s="14"/>
      <c r="J201" s="68"/>
      <c r="K201" s="14"/>
      <c r="L201" s="68"/>
      <c r="M201" s="14"/>
      <c r="N201" s="14"/>
      <c r="O201" s="14"/>
      <c r="P201" s="14"/>
      <c r="Q201" s="77"/>
      <c r="R201" s="77"/>
      <c r="S201" s="77"/>
      <c r="T201" s="77"/>
      <c r="U201" s="14"/>
      <c r="V201" s="77"/>
      <c r="W201" s="77"/>
      <c r="X201" s="77"/>
      <c r="Y201" s="77"/>
      <c r="Z201" s="77"/>
      <c r="AA201" s="77"/>
      <c r="AB201" s="14"/>
      <c r="AC201" s="14"/>
      <c r="AD201" s="77"/>
      <c r="AE201" s="68"/>
      <c r="AF201" s="68"/>
      <c r="AG201" s="14"/>
      <c r="AH201" s="14"/>
      <c r="AI201" s="68"/>
      <c r="AJ201" s="14"/>
      <c r="AK201" s="14"/>
      <c r="AL201" s="68"/>
      <c r="AM201" s="68"/>
      <c r="AN201" s="68"/>
      <c r="AO201" s="14"/>
      <c r="AP201" s="14"/>
      <c r="AQ201" s="14"/>
      <c r="AR201" s="14"/>
      <c r="AS201" s="14"/>
      <c r="AT201" s="14"/>
    </row>
    <row r="202" spans="7:46">
      <c r="G202" s="14"/>
      <c r="H202" s="14"/>
      <c r="I202" s="14"/>
      <c r="J202" s="68"/>
      <c r="K202" s="14"/>
      <c r="L202" s="68"/>
      <c r="M202" s="14"/>
      <c r="N202" s="14"/>
      <c r="O202" s="14"/>
      <c r="P202" s="14"/>
      <c r="Q202" s="77"/>
      <c r="R202" s="77"/>
      <c r="S202" s="77"/>
      <c r="T202" s="77"/>
      <c r="U202" s="14"/>
      <c r="V202" s="77"/>
      <c r="W202" s="77"/>
      <c r="X202" s="77"/>
      <c r="Y202" s="77"/>
      <c r="Z202" s="77"/>
      <c r="AA202" s="77"/>
      <c r="AB202" s="14"/>
      <c r="AC202" s="14"/>
      <c r="AD202" s="77"/>
      <c r="AE202" s="68"/>
      <c r="AF202" s="68"/>
      <c r="AG202" s="14"/>
      <c r="AH202" s="14"/>
      <c r="AI202" s="68"/>
      <c r="AJ202" s="14"/>
      <c r="AK202" s="14"/>
      <c r="AL202" s="68"/>
      <c r="AM202" s="68"/>
      <c r="AN202" s="68"/>
      <c r="AO202" s="14"/>
      <c r="AP202" s="14"/>
      <c r="AQ202" s="14"/>
      <c r="AR202" s="14"/>
      <c r="AS202" s="14"/>
      <c r="AT202" s="14"/>
    </row>
    <row r="203" spans="7:46">
      <c r="G203" s="14"/>
      <c r="H203" s="14"/>
      <c r="I203" s="14"/>
      <c r="J203" s="68"/>
      <c r="K203" s="14"/>
      <c r="L203" s="68"/>
      <c r="M203" s="14"/>
      <c r="N203" s="14"/>
      <c r="O203" s="14"/>
      <c r="P203" s="14"/>
      <c r="Q203" s="77"/>
      <c r="R203" s="77"/>
      <c r="S203" s="77"/>
      <c r="T203" s="77"/>
      <c r="U203" s="14"/>
      <c r="V203" s="77"/>
      <c r="W203" s="77"/>
      <c r="X203" s="77"/>
      <c r="Y203" s="77"/>
      <c r="Z203" s="77"/>
      <c r="AA203" s="77"/>
      <c r="AB203" s="14"/>
      <c r="AC203" s="14"/>
      <c r="AD203" s="77"/>
      <c r="AE203" s="68"/>
      <c r="AF203" s="68"/>
      <c r="AG203" s="14"/>
      <c r="AH203" s="14"/>
      <c r="AI203" s="68"/>
      <c r="AJ203" s="14"/>
      <c r="AK203" s="14"/>
      <c r="AL203" s="68"/>
      <c r="AM203" s="68"/>
      <c r="AN203" s="68"/>
      <c r="AO203" s="14"/>
      <c r="AP203" s="14"/>
      <c r="AQ203" s="14"/>
      <c r="AR203" s="14"/>
      <c r="AS203" s="14"/>
      <c r="AT203" s="14"/>
    </row>
    <row r="204" spans="7:46">
      <c r="G204" s="14"/>
      <c r="H204" s="14"/>
      <c r="I204" s="14"/>
      <c r="J204" s="68"/>
      <c r="K204" s="14"/>
      <c r="L204" s="68"/>
      <c r="M204" s="14"/>
      <c r="N204" s="14"/>
      <c r="O204" s="14"/>
      <c r="P204" s="14"/>
      <c r="Q204" s="77"/>
      <c r="R204" s="77"/>
      <c r="S204" s="77"/>
      <c r="T204" s="77"/>
      <c r="U204" s="14"/>
      <c r="V204" s="77"/>
      <c r="W204" s="77"/>
      <c r="X204" s="77"/>
      <c r="Y204" s="77"/>
      <c r="Z204" s="77"/>
      <c r="AA204" s="77"/>
      <c r="AB204" s="14"/>
      <c r="AC204" s="14"/>
      <c r="AD204" s="77"/>
      <c r="AE204" s="68"/>
      <c r="AF204" s="68"/>
      <c r="AG204" s="14"/>
      <c r="AH204" s="14"/>
      <c r="AI204" s="68"/>
      <c r="AJ204" s="14"/>
      <c r="AK204" s="14"/>
      <c r="AL204" s="68"/>
      <c r="AM204" s="68"/>
      <c r="AN204" s="68"/>
      <c r="AO204" s="14"/>
      <c r="AP204" s="14"/>
      <c r="AQ204" s="14"/>
      <c r="AR204" s="14"/>
      <c r="AS204" s="14"/>
      <c r="AT204" s="14"/>
    </row>
    <row r="205" spans="7:46">
      <c r="G205" s="14"/>
      <c r="H205" s="14"/>
      <c r="I205" s="14"/>
      <c r="J205" s="68"/>
      <c r="K205" s="14"/>
      <c r="L205" s="68"/>
      <c r="M205" s="14"/>
      <c r="N205" s="14"/>
      <c r="O205" s="14"/>
      <c r="P205" s="14"/>
      <c r="Q205" s="77"/>
      <c r="R205" s="77"/>
      <c r="S205" s="77"/>
      <c r="T205" s="77"/>
      <c r="U205" s="14"/>
      <c r="V205" s="77"/>
      <c r="W205" s="77"/>
      <c r="X205" s="77"/>
      <c r="Y205" s="77"/>
      <c r="Z205" s="77"/>
      <c r="AA205" s="77"/>
      <c r="AB205" s="14"/>
      <c r="AC205" s="14"/>
      <c r="AD205" s="77"/>
      <c r="AE205" s="68"/>
      <c r="AF205" s="68"/>
      <c r="AG205" s="14"/>
      <c r="AH205" s="14"/>
      <c r="AI205" s="68"/>
      <c r="AJ205" s="14"/>
      <c r="AK205" s="14"/>
      <c r="AL205" s="68"/>
      <c r="AM205" s="68"/>
      <c r="AN205" s="68"/>
      <c r="AO205" s="14"/>
      <c r="AP205" s="14"/>
      <c r="AQ205" s="14"/>
      <c r="AR205" s="14"/>
      <c r="AS205" s="14"/>
      <c r="AT205" s="14"/>
    </row>
    <row r="206" spans="7:46">
      <c r="G206" s="14"/>
      <c r="H206" s="14"/>
      <c r="I206" s="14"/>
      <c r="J206" s="68"/>
      <c r="K206" s="14"/>
      <c r="L206" s="68"/>
      <c r="M206" s="14"/>
      <c r="N206" s="14"/>
      <c r="O206" s="14"/>
      <c r="P206" s="14"/>
      <c r="Q206" s="77"/>
      <c r="R206" s="77"/>
      <c r="S206" s="77"/>
      <c r="T206" s="77"/>
      <c r="U206" s="14"/>
      <c r="V206" s="77"/>
      <c r="W206" s="77"/>
      <c r="X206" s="77"/>
      <c r="Y206" s="77"/>
      <c r="Z206" s="77"/>
      <c r="AA206" s="77"/>
      <c r="AB206" s="14"/>
      <c r="AC206" s="14"/>
      <c r="AD206" s="77"/>
      <c r="AE206" s="68"/>
      <c r="AF206" s="68"/>
      <c r="AG206" s="14"/>
      <c r="AH206" s="14"/>
      <c r="AI206" s="68"/>
      <c r="AJ206" s="14"/>
      <c r="AK206" s="14"/>
      <c r="AL206" s="68"/>
      <c r="AM206" s="68"/>
      <c r="AN206" s="68"/>
      <c r="AO206" s="14"/>
      <c r="AP206" s="14"/>
      <c r="AQ206" s="14"/>
      <c r="AR206" s="14"/>
      <c r="AS206" s="14"/>
      <c r="AT206" s="14"/>
    </row>
    <row r="207" spans="7:46">
      <c r="G207" s="14"/>
      <c r="H207" s="14"/>
      <c r="I207" s="14"/>
      <c r="J207" s="68"/>
      <c r="K207" s="14"/>
      <c r="L207" s="68"/>
      <c r="M207" s="14"/>
      <c r="N207" s="14"/>
      <c r="O207" s="14"/>
      <c r="P207" s="14"/>
      <c r="Q207" s="77"/>
      <c r="R207" s="77"/>
      <c r="S207" s="77"/>
      <c r="T207" s="77"/>
      <c r="U207" s="14"/>
      <c r="V207" s="77"/>
      <c r="W207" s="77"/>
      <c r="X207" s="77"/>
      <c r="Y207" s="77"/>
      <c r="Z207" s="77"/>
      <c r="AA207" s="77"/>
      <c r="AB207" s="14"/>
      <c r="AC207" s="14"/>
      <c r="AD207" s="77"/>
      <c r="AE207" s="68"/>
      <c r="AF207" s="68"/>
      <c r="AG207" s="14"/>
      <c r="AH207" s="14"/>
      <c r="AI207" s="68"/>
      <c r="AJ207" s="14"/>
      <c r="AK207" s="14"/>
      <c r="AL207" s="68"/>
      <c r="AM207" s="68"/>
      <c r="AN207" s="68"/>
      <c r="AO207" s="14"/>
      <c r="AP207" s="14"/>
      <c r="AQ207" s="14"/>
      <c r="AR207" s="14"/>
      <c r="AS207" s="14"/>
      <c r="AT207" s="14"/>
    </row>
    <row r="208" spans="7:46">
      <c r="G208" s="14"/>
      <c r="H208" s="14"/>
      <c r="I208" s="14"/>
      <c r="J208" s="68"/>
      <c r="K208" s="14"/>
      <c r="L208" s="68"/>
      <c r="M208" s="14"/>
      <c r="N208" s="14"/>
      <c r="O208" s="14"/>
      <c r="P208" s="14"/>
      <c r="Q208" s="77"/>
      <c r="R208" s="77"/>
      <c r="S208" s="77"/>
      <c r="T208" s="77"/>
      <c r="U208" s="14"/>
      <c r="V208" s="77"/>
      <c r="W208" s="77"/>
      <c r="X208" s="77"/>
      <c r="Y208" s="77"/>
      <c r="Z208" s="77"/>
      <c r="AA208" s="77"/>
      <c r="AB208" s="14"/>
      <c r="AC208" s="14"/>
      <c r="AD208" s="77"/>
      <c r="AE208" s="68"/>
      <c r="AF208" s="68"/>
      <c r="AG208" s="14"/>
      <c r="AH208" s="14"/>
      <c r="AI208" s="68"/>
      <c r="AJ208" s="14"/>
      <c r="AK208" s="14"/>
      <c r="AL208" s="68"/>
      <c r="AM208" s="68"/>
      <c r="AN208" s="68"/>
      <c r="AO208" s="14"/>
      <c r="AP208" s="14"/>
      <c r="AQ208" s="14"/>
      <c r="AR208" s="14"/>
      <c r="AS208" s="14"/>
      <c r="AT208" s="14"/>
    </row>
    <row r="209" spans="7:46">
      <c r="G209" s="14"/>
      <c r="H209" s="14"/>
      <c r="I209" s="14"/>
      <c r="J209" s="68"/>
      <c r="K209" s="14"/>
      <c r="L209" s="68"/>
      <c r="M209" s="14"/>
      <c r="N209" s="14"/>
      <c r="O209" s="14"/>
      <c r="P209" s="14"/>
      <c r="Q209" s="77"/>
      <c r="R209" s="77"/>
      <c r="S209" s="77"/>
      <c r="T209" s="77"/>
      <c r="U209" s="14"/>
      <c r="V209" s="77"/>
      <c r="W209" s="77"/>
      <c r="X209" s="77"/>
      <c r="Y209" s="77"/>
      <c r="Z209" s="77"/>
      <c r="AA209" s="77"/>
      <c r="AB209" s="14"/>
      <c r="AC209" s="14"/>
      <c r="AD209" s="77"/>
      <c r="AE209" s="68"/>
      <c r="AF209" s="68"/>
      <c r="AG209" s="14"/>
      <c r="AH209" s="14"/>
      <c r="AI209" s="68"/>
      <c r="AJ209" s="14"/>
      <c r="AK209" s="14"/>
      <c r="AL209" s="68"/>
      <c r="AM209" s="68"/>
      <c r="AN209" s="68"/>
      <c r="AO209" s="14"/>
      <c r="AP209" s="14"/>
      <c r="AQ209" s="14"/>
      <c r="AR209" s="14"/>
      <c r="AS209" s="14"/>
      <c r="AT209" s="14"/>
    </row>
    <row r="210" spans="7:46">
      <c r="G210" s="14"/>
      <c r="H210" s="14"/>
      <c r="I210" s="14"/>
      <c r="J210" s="68"/>
      <c r="K210" s="14"/>
      <c r="L210" s="68"/>
      <c r="M210" s="14"/>
      <c r="N210" s="14"/>
      <c r="O210" s="14"/>
      <c r="P210" s="14"/>
      <c r="Q210" s="77"/>
      <c r="R210" s="77"/>
      <c r="S210" s="77"/>
      <c r="T210" s="77"/>
      <c r="U210" s="14"/>
      <c r="V210" s="77"/>
      <c r="W210" s="77"/>
      <c r="X210" s="77"/>
      <c r="Y210" s="77"/>
      <c r="Z210" s="77"/>
      <c r="AA210" s="77"/>
      <c r="AB210" s="14"/>
      <c r="AC210" s="14"/>
      <c r="AD210" s="77"/>
      <c r="AE210" s="68"/>
      <c r="AF210" s="68"/>
      <c r="AG210" s="14"/>
      <c r="AH210" s="14"/>
      <c r="AI210" s="68"/>
      <c r="AJ210" s="14"/>
      <c r="AK210" s="14"/>
      <c r="AL210" s="68"/>
      <c r="AM210" s="68"/>
      <c r="AN210" s="68"/>
      <c r="AO210" s="14"/>
      <c r="AP210" s="14"/>
      <c r="AQ210" s="14"/>
      <c r="AR210" s="14"/>
      <c r="AS210" s="14"/>
      <c r="AT210" s="14"/>
    </row>
    <row r="211" spans="7:46">
      <c r="G211" s="14"/>
      <c r="H211" s="14"/>
      <c r="I211" s="14"/>
      <c r="J211" s="68"/>
      <c r="K211" s="14"/>
      <c r="L211" s="68"/>
      <c r="M211" s="14"/>
      <c r="N211" s="14"/>
      <c r="O211" s="14"/>
      <c r="P211" s="14"/>
      <c r="Q211" s="77"/>
      <c r="R211" s="77"/>
      <c r="S211" s="77"/>
      <c r="T211" s="77"/>
      <c r="U211" s="14"/>
      <c r="V211" s="77"/>
      <c r="W211" s="77"/>
      <c r="X211" s="77"/>
      <c r="Y211" s="77"/>
      <c r="Z211" s="77"/>
      <c r="AA211" s="77"/>
      <c r="AB211" s="14"/>
      <c r="AC211" s="14"/>
      <c r="AD211" s="77"/>
      <c r="AE211" s="68"/>
      <c r="AF211" s="68"/>
      <c r="AG211" s="14"/>
      <c r="AH211" s="14"/>
      <c r="AI211" s="68"/>
      <c r="AJ211" s="14"/>
      <c r="AK211" s="14"/>
      <c r="AL211" s="68"/>
      <c r="AM211" s="68"/>
      <c r="AN211" s="68"/>
      <c r="AO211" s="14"/>
      <c r="AP211" s="14"/>
      <c r="AQ211" s="14"/>
      <c r="AR211" s="14"/>
      <c r="AS211" s="14"/>
      <c r="AT211" s="14"/>
    </row>
    <row r="212" spans="7:46">
      <c r="G212" s="14"/>
      <c r="H212" s="14"/>
      <c r="I212" s="14"/>
      <c r="J212" s="68"/>
      <c r="K212" s="14"/>
      <c r="L212" s="68"/>
      <c r="M212" s="14"/>
      <c r="N212" s="14"/>
      <c r="O212" s="14"/>
      <c r="P212" s="14"/>
      <c r="Q212" s="77"/>
      <c r="R212" s="77"/>
      <c r="S212" s="77"/>
      <c r="T212" s="77"/>
      <c r="U212" s="14"/>
      <c r="V212" s="77"/>
      <c r="W212" s="77"/>
      <c r="X212" s="77"/>
      <c r="Y212" s="77"/>
      <c r="Z212" s="77"/>
      <c r="AA212" s="77"/>
      <c r="AB212" s="14"/>
      <c r="AC212" s="14"/>
      <c r="AD212" s="77"/>
      <c r="AE212" s="68"/>
      <c r="AF212" s="68"/>
      <c r="AG212" s="14"/>
      <c r="AH212" s="14"/>
      <c r="AI212" s="68"/>
      <c r="AJ212" s="14"/>
      <c r="AK212" s="14"/>
      <c r="AL212" s="68"/>
      <c r="AM212" s="68"/>
      <c r="AN212" s="68"/>
      <c r="AO212" s="14"/>
      <c r="AP212" s="14"/>
      <c r="AQ212" s="14"/>
      <c r="AR212" s="14"/>
      <c r="AS212" s="14"/>
      <c r="AT212" s="14"/>
    </row>
    <row r="213" spans="7:46">
      <c r="G213" s="14"/>
      <c r="H213" s="14"/>
      <c r="I213" s="14"/>
      <c r="J213" s="68"/>
      <c r="K213" s="14"/>
      <c r="L213" s="68"/>
      <c r="M213" s="14"/>
      <c r="N213" s="14"/>
      <c r="O213" s="14"/>
      <c r="P213" s="14"/>
      <c r="Q213" s="77"/>
      <c r="R213" s="77"/>
      <c r="S213" s="77"/>
      <c r="T213" s="77"/>
      <c r="U213" s="14"/>
      <c r="V213" s="77"/>
      <c r="W213" s="77"/>
      <c r="X213" s="77"/>
      <c r="Y213" s="77"/>
      <c r="Z213" s="77"/>
      <c r="AA213" s="77"/>
      <c r="AB213" s="14"/>
      <c r="AC213" s="14"/>
      <c r="AD213" s="77"/>
      <c r="AE213" s="68"/>
      <c r="AF213" s="68"/>
      <c r="AG213" s="14"/>
      <c r="AH213" s="14"/>
      <c r="AI213" s="68"/>
      <c r="AJ213" s="14"/>
      <c r="AK213" s="14"/>
      <c r="AL213" s="68"/>
      <c r="AM213" s="68"/>
      <c r="AN213" s="68"/>
      <c r="AO213" s="14"/>
      <c r="AP213" s="14"/>
      <c r="AQ213" s="14"/>
      <c r="AR213" s="14"/>
      <c r="AS213" s="14"/>
      <c r="AT213" s="14"/>
    </row>
    <row r="214" spans="7:46">
      <c r="G214" s="14"/>
      <c r="H214" s="14"/>
      <c r="I214" s="14"/>
      <c r="J214" s="68"/>
      <c r="K214" s="14"/>
      <c r="L214" s="68"/>
      <c r="M214" s="14"/>
      <c r="N214" s="14"/>
      <c r="O214" s="14"/>
      <c r="P214" s="14"/>
      <c r="Q214" s="77"/>
      <c r="R214" s="77"/>
      <c r="S214" s="77"/>
      <c r="T214" s="77"/>
      <c r="U214" s="14"/>
      <c r="V214" s="77"/>
      <c r="W214" s="77"/>
      <c r="X214" s="77"/>
      <c r="Y214" s="77"/>
      <c r="Z214" s="77"/>
      <c r="AA214" s="77"/>
      <c r="AB214" s="14"/>
      <c r="AC214" s="14"/>
      <c r="AD214" s="77"/>
      <c r="AE214" s="68"/>
      <c r="AF214" s="68"/>
      <c r="AG214" s="14"/>
      <c r="AH214" s="14"/>
      <c r="AI214" s="68"/>
      <c r="AJ214" s="14"/>
      <c r="AK214" s="14"/>
      <c r="AL214" s="68"/>
      <c r="AM214" s="68"/>
      <c r="AN214" s="68"/>
      <c r="AO214" s="14"/>
      <c r="AP214" s="14"/>
      <c r="AQ214" s="14"/>
      <c r="AR214" s="14"/>
      <c r="AS214" s="14"/>
      <c r="AT214" s="14"/>
    </row>
    <row r="215" spans="7:46">
      <c r="G215" s="14"/>
      <c r="H215" s="14"/>
      <c r="I215" s="14"/>
      <c r="J215" s="68"/>
      <c r="K215" s="14"/>
      <c r="L215" s="68"/>
      <c r="M215" s="14"/>
      <c r="N215" s="14"/>
      <c r="O215" s="14"/>
      <c r="P215" s="14"/>
      <c r="Q215" s="77"/>
      <c r="R215" s="77"/>
      <c r="S215" s="77"/>
      <c r="T215" s="77"/>
      <c r="U215" s="14"/>
      <c r="V215" s="77"/>
      <c r="W215" s="77"/>
      <c r="X215" s="77"/>
      <c r="Y215" s="77"/>
      <c r="Z215" s="77"/>
      <c r="AA215" s="77"/>
      <c r="AB215" s="14"/>
      <c r="AC215" s="14"/>
      <c r="AD215" s="77"/>
      <c r="AE215" s="68"/>
      <c r="AF215" s="68"/>
      <c r="AG215" s="14"/>
      <c r="AH215" s="14"/>
      <c r="AI215" s="68"/>
      <c r="AJ215" s="14"/>
      <c r="AK215" s="14"/>
      <c r="AL215" s="68"/>
      <c r="AM215" s="68"/>
      <c r="AN215" s="68"/>
      <c r="AO215" s="14"/>
      <c r="AP215" s="14"/>
      <c r="AQ215" s="14"/>
      <c r="AR215" s="14"/>
      <c r="AS215" s="14"/>
      <c r="AT215" s="14"/>
    </row>
    <row r="216" spans="7:46">
      <c r="G216" s="14"/>
      <c r="H216" s="14"/>
      <c r="I216" s="14"/>
      <c r="J216" s="68"/>
      <c r="K216" s="14"/>
      <c r="L216" s="68"/>
      <c r="M216" s="14"/>
      <c r="N216" s="14"/>
      <c r="O216" s="14"/>
      <c r="P216" s="14"/>
      <c r="Q216" s="77"/>
      <c r="R216" s="77"/>
      <c r="S216" s="77"/>
      <c r="T216" s="77"/>
      <c r="U216" s="14"/>
      <c r="V216" s="77"/>
      <c r="W216" s="77"/>
      <c r="X216" s="77"/>
      <c r="Y216" s="77"/>
      <c r="Z216" s="77"/>
      <c r="AA216" s="77"/>
      <c r="AB216" s="14"/>
      <c r="AC216" s="14"/>
      <c r="AD216" s="77"/>
      <c r="AE216" s="68"/>
      <c r="AF216" s="68"/>
      <c r="AG216" s="14"/>
      <c r="AH216" s="14"/>
      <c r="AI216" s="68"/>
      <c r="AJ216" s="14"/>
      <c r="AK216" s="14"/>
      <c r="AL216" s="68"/>
      <c r="AM216" s="68"/>
      <c r="AN216" s="68"/>
      <c r="AO216" s="14"/>
      <c r="AP216" s="14"/>
      <c r="AQ216" s="14"/>
      <c r="AR216" s="14"/>
      <c r="AS216" s="14"/>
      <c r="AT216" s="14"/>
    </row>
    <row r="217" spans="7:46">
      <c r="G217" s="14"/>
      <c r="H217" s="14"/>
      <c r="I217" s="14"/>
      <c r="J217" s="68"/>
      <c r="K217" s="14"/>
      <c r="L217" s="68"/>
      <c r="M217" s="14"/>
      <c r="N217" s="14"/>
      <c r="O217" s="14"/>
      <c r="P217" s="14"/>
      <c r="Q217" s="77"/>
      <c r="R217" s="77"/>
      <c r="S217" s="77"/>
      <c r="T217" s="77"/>
      <c r="U217" s="14"/>
      <c r="V217" s="77"/>
      <c r="W217" s="77"/>
      <c r="X217" s="77"/>
      <c r="Y217" s="77"/>
      <c r="Z217" s="77"/>
      <c r="AA217" s="77"/>
      <c r="AB217" s="14"/>
      <c r="AC217" s="14"/>
      <c r="AD217" s="77"/>
      <c r="AE217" s="68"/>
      <c r="AF217" s="68"/>
      <c r="AG217" s="14"/>
      <c r="AH217" s="14"/>
      <c r="AI217" s="68"/>
      <c r="AJ217" s="14"/>
      <c r="AK217" s="14"/>
      <c r="AL217" s="68"/>
      <c r="AM217" s="68"/>
      <c r="AN217" s="68"/>
      <c r="AO217" s="14"/>
      <c r="AP217" s="14"/>
      <c r="AQ217" s="14"/>
      <c r="AR217" s="14"/>
      <c r="AS217" s="14"/>
      <c r="AT217" s="14"/>
    </row>
    <row r="218" spans="7:46">
      <c r="G218" s="14"/>
      <c r="H218" s="14"/>
      <c r="I218" s="14"/>
      <c r="J218" s="68"/>
      <c r="K218" s="14"/>
      <c r="L218" s="68"/>
      <c r="M218" s="14"/>
      <c r="N218" s="14"/>
      <c r="O218" s="14"/>
      <c r="P218" s="14"/>
      <c r="Q218" s="77"/>
      <c r="R218" s="77"/>
      <c r="S218" s="77"/>
      <c r="T218" s="77"/>
      <c r="U218" s="14"/>
      <c r="V218" s="77"/>
      <c r="W218" s="77"/>
      <c r="X218" s="77"/>
      <c r="Y218" s="77"/>
      <c r="Z218" s="77"/>
      <c r="AA218" s="77"/>
      <c r="AB218" s="14"/>
      <c r="AC218" s="14"/>
      <c r="AD218" s="77"/>
      <c r="AE218" s="68"/>
      <c r="AF218" s="68"/>
      <c r="AG218" s="14"/>
      <c r="AH218" s="14"/>
      <c r="AI218" s="68"/>
      <c r="AJ218" s="14"/>
      <c r="AK218" s="14"/>
      <c r="AL218" s="68"/>
      <c r="AM218" s="68"/>
      <c r="AN218" s="68"/>
      <c r="AO218" s="14"/>
      <c r="AP218" s="14"/>
      <c r="AQ218" s="14"/>
      <c r="AR218" s="14"/>
      <c r="AS218" s="14"/>
      <c r="AT218" s="14"/>
    </row>
    <row r="219" spans="7:46">
      <c r="G219" s="14"/>
      <c r="H219" s="14"/>
      <c r="I219" s="14"/>
      <c r="J219" s="68"/>
      <c r="K219" s="14"/>
      <c r="L219" s="68"/>
      <c r="M219" s="14"/>
      <c r="N219" s="14"/>
      <c r="O219" s="14"/>
      <c r="P219" s="14"/>
      <c r="Q219" s="77"/>
      <c r="R219" s="77"/>
      <c r="S219" s="77"/>
      <c r="T219" s="77"/>
      <c r="U219" s="14"/>
      <c r="V219" s="77"/>
      <c r="W219" s="77"/>
      <c r="X219" s="77"/>
      <c r="Y219" s="77"/>
      <c r="Z219" s="77"/>
      <c r="AA219" s="77"/>
      <c r="AB219" s="14"/>
      <c r="AC219" s="14"/>
      <c r="AD219" s="77"/>
      <c r="AE219" s="68"/>
      <c r="AF219" s="68"/>
      <c r="AG219" s="14"/>
      <c r="AH219" s="14"/>
      <c r="AI219" s="68"/>
      <c r="AJ219" s="14"/>
      <c r="AK219" s="14"/>
      <c r="AL219" s="68"/>
      <c r="AM219" s="68"/>
      <c r="AN219" s="68"/>
      <c r="AO219" s="14"/>
      <c r="AP219" s="14"/>
      <c r="AQ219" s="14"/>
      <c r="AR219" s="14"/>
      <c r="AS219" s="14"/>
      <c r="AT219" s="14"/>
    </row>
    <row r="220" spans="7:46">
      <c r="G220" s="14"/>
      <c r="H220" s="14"/>
      <c r="I220" s="14"/>
      <c r="J220" s="68"/>
      <c r="K220" s="14"/>
      <c r="L220" s="68"/>
      <c r="M220" s="14"/>
      <c r="N220" s="14"/>
      <c r="O220" s="14"/>
      <c r="P220" s="14"/>
      <c r="Q220" s="77"/>
      <c r="R220" s="77"/>
      <c r="S220" s="77"/>
      <c r="T220" s="77"/>
      <c r="U220" s="14"/>
      <c r="V220" s="77"/>
      <c r="W220" s="77"/>
      <c r="X220" s="77"/>
      <c r="Y220" s="77"/>
      <c r="Z220" s="77"/>
      <c r="AA220" s="77"/>
      <c r="AB220" s="14"/>
      <c r="AC220" s="14"/>
      <c r="AD220" s="77"/>
      <c r="AE220" s="68"/>
      <c r="AF220" s="68"/>
      <c r="AG220" s="14"/>
      <c r="AH220" s="14"/>
      <c r="AI220" s="68"/>
      <c r="AJ220" s="14"/>
      <c r="AK220" s="14"/>
      <c r="AL220" s="68"/>
      <c r="AM220" s="68"/>
      <c r="AN220" s="68"/>
      <c r="AO220" s="14"/>
      <c r="AP220" s="14"/>
      <c r="AQ220" s="14"/>
      <c r="AR220" s="14"/>
      <c r="AS220" s="14"/>
      <c r="AT220" s="14"/>
    </row>
    <row r="221" spans="7:46">
      <c r="G221" s="14"/>
      <c r="H221" s="14"/>
      <c r="I221" s="14"/>
      <c r="J221" s="68"/>
      <c r="K221" s="14"/>
      <c r="L221" s="68"/>
      <c r="M221" s="14"/>
      <c r="N221" s="14"/>
      <c r="O221" s="14"/>
      <c r="P221" s="14"/>
      <c r="Q221" s="77"/>
      <c r="R221" s="77"/>
      <c r="S221" s="77"/>
      <c r="T221" s="77"/>
      <c r="U221" s="14"/>
      <c r="V221" s="77"/>
      <c r="W221" s="77"/>
      <c r="X221" s="77"/>
      <c r="Y221" s="77"/>
      <c r="Z221" s="77"/>
      <c r="AA221" s="77"/>
      <c r="AB221" s="14"/>
      <c r="AC221" s="14"/>
      <c r="AD221" s="77"/>
      <c r="AE221" s="68"/>
      <c r="AF221" s="68"/>
      <c r="AG221" s="14"/>
      <c r="AH221" s="14"/>
      <c r="AI221" s="68"/>
      <c r="AJ221" s="14"/>
      <c r="AK221" s="14"/>
      <c r="AL221" s="68"/>
      <c r="AM221" s="68"/>
      <c r="AN221" s="68"/>
      <c r="AO221" s="14"/>
      <c r="AP221" s="14"/>
      <c r="AQ221" s="14"/>
      <c r="AR221" s="14"/>
      <c r="AS221" s="14"/>
      <c r="AT221" s="14"/>
    </row>
    <row r="222" spans="7:46">
      <c r="G222" s="14"/>
      <c r="H222" s="14"/>
      <c r="I222" s="14"/>
      <c r="J222" s="68"/>
      <c r="K222" s="14"/>
      <c r="L222" s="68"/>
      <c r="M222" s="14"/>
      <c r="N222" s="14"/>
      <c r="O222" s="14"/>
      <c r="P222" s="14"/>
      <c r="Q222" s="77"/>
      <c r="R222" s="77"/>
      <c r="S222" s="77"/>
      <c r="T222" s="77"/>
      <c r="U222" s="14"/>
      <c r="V222" s="77"/>
      <c r="W222" s="77"/>
      <c r="X222" s="77"/>
      <c r="Y222" s="77"/>
      <c r="Z222" s="77"/>
      <c r="AA222" s="77"/>
      <c r="AB222" s="14"/>
      <c r="AC222" s="14"/>
      <c r="AD222" s="77"/>
      <c r="AE222" s="68"/>
      <c r="AF222" s="68"/>
      <c r="AG222" s="14"/>
      <c r="AH222" s="14"/>
      <c r="AI222" s="68"/>
      <c r="AJ222" s="14"/>
      <c r="AK222" s="14"/>
      <c r="AL222" s="68"/>
      <c r="AM222" s="68"/>
      <c r="AN222" s="68"/>
      <c r="AO222" s="14"/>
      <c r="AP222" s="14"/>
      <c r="AQ222" s="14"/>
      <c r="AR222" s="14"/>
      <c r="AS222" s="14"/>
      <c r="AT222" s="14"/>
    </row>
    <row r="223" spans="7:46">
      <c r="G223" s="14"/>
      <c r="H223" s="14"/>
      <c r="I223" s="14"/>
      <c r="J223" s="68"/>
      <c r="K223" s="14"/>
      <c r="L223" s="68"/>
      <c r="M223" s="14"/>
      <c r="N223" s="14"/>
      <c r="O223" s="14"/>
      <c r="P223" s="14"/>
      <c r="Q223" s="77"/>
      <c r="R223" s="77"/>
      <c r="S223" s="77"/>
      <c r="T223" s="77"/>
      <c r="U223" s="14"/>
      <c r="V223" s="77"/>
      <c r="W223" s="77"/>
      <c r="X223" s="77"/>
      <c r="Y223" s="77"/>
      <c r="Z223" s="77"/>
      <c r="AA223" s="77"/>
      <c r="AB223" s="14"/>
      <c r="AC223" s="14"/>
      <c r="AD223" s="77"/>
      <c r="AE223" s="68"/>
      <c r="AF223" s="68"/>
      <c r="AG223" s="14"/>
      <c r="AH223" s="14"/>
      <c r="AI223" s="68"/>
      <c r="AJ223" s="14"/>
      <c r="AK223" s="14"/>
      <c r="AL223" s="68"/>
      <c r="AM223" s="68"/>
      <c r="AN223" s="68"/>
      <c r="AO223" s="14"/>
      <c r="AP223" s="14"/>
      <c r="AQ223" s="14"/>
      <c r="AR223" s="14"/>
      <c r="AS223" s="14"/>
      <c r="AT223" s="14"/>
    </row>
    <row r="224" spans="7:46">
      <c r="G224" s="14"/>
      <c r="H224" s="14"/>
      <c r="I224" s="14"/>
      <c r="J224" s="68"/>
      <c r="K224" s="14"/>
      <c r="L224" s="68"/>
      <c r="M224" s="14"/>
      <c r="N224" s="14"/>
      <c r="O224" s="14"/>
      <c r="P224" s="14"/>
      <c r="Q224" s="77"/>
      <c r="R224" s="77"/>
      <c r="S224" s="77"/>
      <c r="T224" s="77"/>
      <c r="U224" s="14"/>
      <c r="V224" s="77"/>
      <c r="W224" s="77"/>
      <c r="X224" s="77"/>
      <c r="Y224" s="77"/>
      <c r="Z224" s="77"/>
      <c r="AA224" s="77"/>
      <c r="AB224" s="14"/>
      <c r="AC224" s="14"/>
      <c r="AD224" s="77"/>
      <c r="AE224" s="68"/>
      <c r="AF224" s="68"/>
      <c r="AG224" s="14"/>
      <c r="AH224" s="14"/>
      <c r="AI224" s="68"/>
      <c r="AJ224" s="14"/>
      <c r="AK224" s="14"/>
      <c r="AL224" s="68"/>
      <c r="AM224" s="68"/>
      <c r="AN224" s="68"/>
      <c r="AO224" s="14"/>
      <c r="AP224" s="14"/>
      <c r="AQ224" s="14"/>
      <c r="AR224" s="14"/>
      <c r="AS224" s="14"/>
      <c r="AT224" s="14"/>
    </row>
    <row r="225" spans="7:46">
      <c r="G225" s="14"/>
      <c r="H225" s="14"/>
      <c r="I225" s="14"/>
      <c r="J225" s="68"/>
      <c r="K225" s="14"/>
      <c r="L225" s="68"/>
      <c r="M225" s="14"/>
      <c r="N225" s="14"/>
      <c r="O225" s="14"/>
      <c r="P225" s="14"/>
      <c r="Q225" s="77"/>
      <c r="R225" s="77"/>
      <c r="S225" s="77"/>
      <c r="T225" s="77"/>
      <c r="U225" s="14"/>
      <c r="V225" s="77"/>
      <c r="W225" s="77"/>
      <c r="X225" s="77"/>
      <c r="Y225" s="77"/>
      <c r="Z225" s="77"/>
      <c r="AA225" s="77"/>
      <c r="AB225" s="14"/>
      <c r="AC225" s="14"/>
      <c r="AD225" s="77"/>
      <c r="AE225" s="68"/>
      <c r="AF225" s="68"/>
      <c r="AG225" s="14"/>
      <c r="AH225" s="14"/>
      <c r="AI225" s="68"/>
      <c r="AJ225" s="14"/>
      <c r="AK225" s="14"/>
      <c r="AL225" s="68"/>
      <c r="AM225" s="68"/>
      <c r="AN225" s="68"/>
      <c r="AO225" s="14"/>
      <c r="AP225" s="14"/>
      <c r="AQ225" s="14"/>
      <c r="AR225" s="14"/>
      <c r="AS225" s="14"/>
      <c r="AT225" s="14"/>
    </row>
    <row r="226" spans="7:46">
      <c r="G226" s="14"/>
      <c r="H226" s="14"/>
      <c r="I226" s="14"/>
      <c r="J226" s="68"/>
      <c r="K226" s="14"/>
      <c r="L226" s="68"/>
      <c r="M226" s="14"/>
      <c r="N226" s="14"/>
      <c r="O226" s="14"/>
      <c r="P226" s="14"/>
      <c r="Q226" s="77"/>
      <c r="R226" s="77"/>
      <c r="S226" s="77"/>
      <c r="T226" s="77"/>
      <c r="U226" s="14"/>
      <c r="V226" s="77"/>
      <c r="W226" s="77"/>
      <c r="X226" s="77"/>
      <c r="Y226" s="77"/>
      <c r="Z226" s="77"/>
      <c r="AA226" s="77"/>
      <c r="AB226" s="14"/>
      <c r="AC226" s="14"/>
      <c r="AD226" s="77"/>
      <c r="AE226" s="68"/>
      <c r="AF226" s="68"/>
      <c r="AG226" s="14"/>
      <c r="AH226" s="14"/>
      <c r="AI226" s="68"/>
      <c r="AJ226" s="14"/>
      <c r="AK226" s="14"/>
      <c r="AL226" s="68"/>
      <c r="AM226" s="68"/>
      <c r="AN226" s="68"/>
      <c r="AO226" s="14"/>
      <c r="AP226" s="14"/>
      <c r="AQ226" s="14"/>
      <c r="AR226" s="14"/>
      <c r="AS226" s="14"/>
      <c r="AT226" s="14"/>
    </row>
    <row r="227" spans="7:46">
      <c r="G227" s="14"/>
      <c r="H227" s="14"/>
      <c r="I227" s="14"/>
      <c r="J227" s="68"/>
      <c r="K227" s="14"/>
      <c r="L227" s="68"/>
      <c r="M227" s="14"/>
      <c r="N227" s="14"/>
      <c r="O227" s="14"/>
      <c r="P227" s="14"/>
      <c r="Q227" s="77"/>
      <c r="R227" s="77"/>
      <c r="S227" s="77"/>
      <c r="T227" s="77"/>
      <c r="U227" s="14"/>
      <c r="V227" s="77"/>
      <c r="W227" s="77"/>
      <c r="X227" s="77"/>
      <c r="Y227" s="77"/>
      <c r="Z227" s="77"/>
      <c r="AA227" s="77"/>
      <c r="AB227" s="14"/>
      <c r="AC227" s="14"/>
      <c r="AD227" s="77"/>
      <c r="AE227" s="68"/>
      <c r="AF227" s="68"/>
      <c r="AG227" s="14"/>
      <c r="AH227" s="14"/>
      <c r="AI227" s="68"/>
      <c r="AJ227" s="14"/>
      <c r="AK227" s="14"/>
      <c r="AL227" s="68"/>
      <c r="AM227" s="68"/>
      <c r="AN227" s="68"/>
      <c r="AO227" s="14"/>
      <c r="AP227" s="14"/>
      <c r="AQ227" s="14"/>
      <c r="AR227" s="14"/>
      <c r="AS227" s="14"/>
      <c r="AT227" s="14"/>
    </row>
    <row r="228" spans="7:46">
      <c r="G228" s="14"/>
      <c r="H228" s="14"/>
      <c r="I228" s="14"/>
      <c r="J228" s="68"/>
      <c r="K228" s="14"/>
      <c r="L228" s="68"/>
      <c r="M228" s="14"/>
      <c r="N228" s="14"/>
      <c r="O228" s="14"/>
      <c r="P228" s="14"/>
      <c r="Q228" s="77"/>
      <c r="R228" s="77"/>
      <c r="S228" s="77"/>
      <c r="T228" s="77"/>
      <c r="U228" s="14"/>
      <c r="V228" s="77"/>
      <c r="W228" s="77"/>
      <c r="X228" s="77"/>
      <c r="Y228" s="77"/>
      <c r="Z228" s="77"/>
      <c r="AA228" s="77"/>
      <c r="AB228" s="14"/>
      <c r="AC228" s="14"/>
      <c r="AD228" s="77"/>
      <c r="AE228" s="68"/>
      <c r="AF228" s="68"/>
      <c r="AG228" s="14"/>
      <c r="AH228" s="14"/>
      <c r="AI228" s="68"/>
      <c r="AJ228" s="14"/>
      <c r="AK228" s="14"/>
      <c r="AL228" s="68"/>
      <c r="AM228" s="68"/>
      <c r="AN228" s="68"/>
      <c r="AO228" s="14"/>
      <c r="AP228" s="14"/>
      <c r="AQ228" s="14"/>
      <c r="AR228" s="14"/>
      <c r="AS228" s="14"/>
      <c r="AT228" s="14"/>
    </row>
    <row r="229" spans="7:46">
      <c r="G229" s="14"/>
      <c r="H229" s="14"/>
      <c r="I229" s="14"/>
      <c r="J229" s="68"/>
      <c r="K229" s="14"/>
      <c r="L229" s="68"/>
      <c r="M229" s="14"/>
      <c r="N229" s="14"/>
      <c r="O229" s="14"/>
      <c r="P229" s="14"/>
      <c r="Q229" s="77"/>
      <c r="R229" s="77"/>
      <c r="S229" s="77"/>
      <c r="T229" s="77"/>
      <c r="U229" s="14"/>
      <c r="V229" s="77"/>
      <c r="W229" s="77"/>
      <c r="X229" s="77"/>
      <c r="Y229" s="77"/>
      <c r="Z229" s="77"/>
      <c r="AA229" s="77"/>
      <c r="AB229" s="14"/>
      <c r="AC229" s="14"/>
      <c r="AD229" s="77"/>
      <c r="AE229" s="68"/>
      <c r="AF229" s="68"/>
      <c r="AG229" s="14"/>
      <c r="AH229" s="14"/>
      <c r="AI229" s="68"/>
      <c r="AJ229" s="14"/>
      <c r="AK229" s="14"/>
      <c r="AL229" s="68"/>
      <c r="AM229" s="68"/>
      <c r="AN229" s="68"/>
      <c r="AO229" s="14"/>
      <c r="AP229" s="14"/>
      <c r="AQ229" s="14"/>
      <c r="AR229" s="14"/>
      <c r="AS229" s="14"/>
      <c r="AT229" s="14"/>
    </row>
    <row r="230" spans="7:46">
      <c r="G230" s="14"/>
      <c r="H230" s="14"/>
      <c r="I230" s="14"/>
      <c r="J230" s="68"/>
      <c r="K230" s="14"/>
      <c r="L230" s="68"/>
      <c r="M230" s="14"/>
      <c r="N230" s="14"/>
      <c r="O230" s="14"/>
      <c r="P230" s="14"/>
      <c r="Q230" s="77"/>
      <c r="R230" s="77"/>
      <c r="S230" s="77"/>
      <c r="T230" s="77"/>
      <c r="U230" s="14"/>
      <c r="V230" s="77"/>
      <c r="W230" s="77"/>
      <c r="X230" s="77"/>
      <c r="Y230" s="77"/>
      <c r="Z230" s="77"/>
      <c r="AA230" s="77"/>
      <c r="AB230" s="14"/>
      <c r="AC230" s="14"/>
      <c r="AD230" s="77"/>
      <c r="AE230" s="68"/>
      <c r="AF230" s="68"/>
      <c r="AG230" s="14"/>
      <c r="AH230" s="14"/>
      <c r="AI230" s="68"/>
      <c r="AJ230" s="14"/>
      <c r="AK230" s="14"/>
      <c r="AL230" s="68"/>
      <c r="AM230" s="68"/>
      <c r="AN230" s="68"/>
      <c r="AO230" s="14"/>
      <c r="AP230" s="14"/>
      <c r="AQ230" s="14"/>
      <c r="AR230" s="14"/>
      <c r="AS230" s="14"/>
      <c r="AT230" s="14"/>
    </row>
    <row r="231" spans="7:46">
      <c r="G231" s="14"/>
      <c r="H231" s="14"/>
      <c r="I231" s="14"/>
      <c r="J231" s="68"/>
      <c r="K231" s="14"/>
      <c r="L231" s="68"/>
      <c r="M231" s="14"/>
      <c r="N231" s="14"/>
      <c r="O231" s="14"/>
      <c r="P231" s="14"/>
      <c r="Q231" s="77"/>
      <c r="R231" s="77"/>
      <c r="S231" s="77"/>
      <c r="T231" s="77"/>
      <c r="U231" s="14"/>
      <c r="V231" s="77"/>
      <c r="W231" s="77"/>
      <c r="X231" s="77"/>
      <c r="Y231" s="77"/>
      <c r="Z231" s="77"/>
      <c r="AA231" s="77"/>
      <c r="AB231" s="14"/>
      <c r="AC231" s="14"/>
      <c r="AD231" s="77"/>
      <c r="AE231" s="68"/>
      <c r="AF231" s="68"/>
      <c r="AG231" s="14"/>
      <c r="AH231" s="14"/>
      <c r="AI231" s="68"/>
      <c r="AJ231" s="14"/>
      <c r="AK231" s="14"/>
      <c r="AL231" s="68"/>
      <c r="AM231" s="68"/>
      <c r="AN231" s="68"/>
      <c r="AO231" s="14"/>
      <c r="AP231" s="14"/>
      <c r="AQ231" s="14"/>
      <c r="AR231" s="14"/>
      <c r="AS231" s="14"/>
      <c r="AT231" s="14"/>
    </row>
    <row r="232" spans="7:46">
      <c r="G232" s="14"/>
      <c r="H232" s="14"/>
      <c r="I232" s="14"/>
      <c r="J232" s="68"/>
      <c r="K232" s="14"/>
      <c r="L232" s="68"/>
      <c r="M232" s="14"/>
      <c r="N232" s="14"/>
      <c r="O232" s="14"/>
      <c r="P232" s="14"/>
      <c r="Q232" s="77"/>
      <c r="R232" s="77"/>
      <c r="S232" s="77"/>
      <c r="T232" s="77"/>
      <c r="U232" s="14"/>
      <c r="V232" s="77"/>
      <c r="W232" s="77"/>
      <c r="X232" s="77"/>
      <c r="Y232" s="77"/>
      <c r="Z232" s="77"/>
      <c r="AA232" s="77"/>
      <c r="AB232" s="14"/>
      <c r="AC232" s="14"/>
      <c r="AD232" s="77"/>
      <c r="AE232" s="68"/>
      <c r="AF232" s="68"/>
      <c r="AG232" s="14"/>
      <c r="AH232" s="14"/>
      <c r="AI232" s="68"/>
      <c r="AJ232" s="14"/>
      <c r="AK232" s="14"/>
      <c r="AL232" s="68"/>
      <c r="AM232" s="68"/>
      <c r="AN232" s="68"/>
      <c r="AO232" s="14"/>
      <c r="AP232" s="14"/>
      <c r="AQ232" s="14"/>
      <c r="AR232" s="14"/>
      <c r="AS232" s="14"/>
      <c r="AT232" s="14"/>
    </row>
    <row r="233" spans="7:46">
      <c r="G233" s="14"/>
      <c r="H233" s="14"/>
      <c r="I233" s="14"/>
      <c r="J233" s="68"/>
      <c r="K233" s="14"/>
      <c r="L233" s="68"/>
      <c r="M233" s="14"/>
      <c r="N233" s="14"/>
      <c r="O233" s="14"/>
      <c r="P233" s="14"/>
      <c r="Q233" s="77"/>
      <c r="R233" s="77"/>
      <c r="S233" s="77"/>
      <c r="T233" s="77"/>
      <c r="U233" s="14"/>
      <c r="V233" s="77"/>
      <c r="W233" s="77"/>
      <c r="X233" s="77"/>
      <c r="Y233" s="77"/>
      <c r="Z233" s="77"/>
      <c r="AA233" s="77"/>
      <c r="AB233" s="14"/>
      <c r="AC233" s="14"/>
      <c r="AD233" s="77"/>
      <c r="AE233" s="68"/>
      <c r="AF233" s="68"/>
      <c r="AG233" s="14"/>
      <c r="AH233" s="14"/>
      <c r="AI233" s="68"/>
      <c r="AJ233" s="14"/>
      <c r="AK233" s="14"/>
      <c r="AL233" s="68"/>
      <c r="AM233" s="68"/>
      <c r="AN233" s="68"/>
      <c r="AO233" s="14"/>
      <c r="AP233" s="14"/>
      <c r="AQ233" s="14"/>
      <c r="AR233" s="14"/>
      <c r="AS233" s="14"/>
      <c r="AT233" s="14"/>
    </row>
    <row r="234" spans="7:46">
      <c r="G234" s="14"/>
      <c r="H234" s="14"/>
      <c r="I234" s="14"/>
      <c r="J234" s="68"/>
      <c r="K234" s="14"/>
      <c r="L234" s="68"/>
      <c r="M234" s="14"/>
      <c r="N234" s="14"/>
      <c r="O234" s="14"/>
      <c r="P234" s="14"/>
      <c r="Q234" s="77"/>
      <c r="R234" s="77"/>
      <c r="S234" s="77"/>
      <c r="T234" s="77"/>
      <c r="U234" s="14"/>
      <c r="V234" s="77"/>
      <c r="W234" s="77"/>
      <c r="X234" s="77"/>
      <c r="Y234" s="77"/>
      <c r="Z234" s="77"/>
      <c r="AA234" s="77"/>
      <c r="AB234" s="14"/>
      <c r="AC234" s="14"/>
      <c r="AD234" s="77"/>
      <c r="AE234" s="68"/>
      <c r="AF234" s="68"/>
      <c r="AG234" s="14"/>
      <c r="AH234" s="14"/>
      <c r="AI234" s="68"/>
      <c r="AJ234" s="14"/>
      <c r="AK234" s="14"/>
      <c r="AL234" s="68"/>
      <c r="AM234" s="68"/>
      <c r="AN234" s="68"/>
      <c r="AO234" s="14"/>
      <c r="AP234" s="14"/>
      <c r="AQ234" s="14"/>
      <c r="AR234" s="14"/>
      <c r="AS234" s="14"/>
      <c r="AT234" s="14"/>
    </row>
    <row r="235" spans="7:46">
      <c r="G235" s="14"/>
      <c r="H235" s="14"/>
      <c r="I235" s="14"/>
      <c r="J235" s="68"/>
      <c r="K235" s="14"/>
      <c r="L235" s="68"/>
      <c r="M235" s="14"/>
      <c r="N235" s="14"/>
      <c r="O235" s="14"/>
      <c r="P235" s="14"/>
      <c r="Q235" s="77"/>
      <c r="R235" s="77"/>
      <c r="S235" s="77"/>
      <c r="T235" s="77"/>
      <c r="U235" s="14"/>
      <c r="V235" s="77"/>
      <c r="W235" s="77"/>
      <c r="X235" s="77"/>
      <c r="Y235" s="77"/>
      <c r="Z235" s="77"/>
      <c r="AA235" s="77"/>
      <c r="AB235" s="14"/>
      <c r="AC235" s="14"/>
      <c r="AD235" s="77"/>
      <c r="AE235" s="68"/>
      <c r="AF235" s="68"/>
      <c r="AG235" s="14"/>
      <c r="AH235" s="14"/>
      <c r="AI235" s="68"/>
      <c r="AJ235" s="14"/>
      <c r="AK235" s="14"/>
      <c r="AL235" s="68"/>
      <c r="AM235" s="68"/>
      <c r="AN235" s="68"/>
      <c r="AO235" s="14"/>
      <c r="AP235" s="14"/>
      <c r="AQ235" s="14"/>
      <c r="AR235" s="14"/>
      <c r="AS235" s="14"/>
      <c r="AT235" s="14"/>
    </row>
    <row r="236" spans="7:46">
      <c r="G236" s="14"/>
      <c r="H236" s="14"/>
      <c r="I236" s="14"/>
      <c r="J236" s="68"/>
      <c r="K236" s="14"/>
      <c r="L236" s="68"/>
      <c r="M236" s="14"/>
      <c r="N236" s="14"/>
      <c r="O236" s="14"/>
      <c r="P236" s="14"/>
      <c r="Q236" s="77"/>
      <c r="R236" s="77"/>
      <c r="S236" s="77"/>
      <c r="T236" s="77"/>
      <c r="U236" s="14"/>
      <c r="V236" s="77"/>
      <c r="W236" s="77"/>
      <c r="X236" s="77"/>
      <c r="Y236" s="77"/>
      <c r="Z236" s="77"/>
      <c r="AA236" s="77"/>
      <c r="AB236" s="14"/>
      <c r="AC236" s="14"/>
      <c r="AD236" s="77"/>
      <c r="AE236" s="68"/>
      <c r="AF236" s="68"/>
      <c r="AG236" s="14"/>
      <c r="AH236" s="14"/>
      <c r="AI236" s="68"/>
      <c r="AJ236" s="14"/>
      <c r="AK236" s="14"/>
      <c r="AL236" s="68"/>
      <c r="AM236" s="68"/>
      <c r="AN236" s="68"/>
      <c r="AO236" s="14"/>
      <c r="AP236" s="14"/>
      <c r="AQ236" s="14"/>
      <c r="AR236" s="14"/>
      <c r="AS236" s="14"/>
      <c r="AT236" s="14"/>
    </row>
    <row r="237" spans="7:46">
      <c r="G237" s="14"/>
      <c r="H237" s="14"/>
      <c r="I237" s="14"/>
      <c r="J237" s="68"/>
      <c r="K237" s="14"/>
      <c r="L237" s="68"/>
      <c r="M237" s="14"/>
      <c r="N237" s="14"/>
      <c r="O237" s="14"/>
      <c r="P237" s="14"/>
      <c r="Q237" s="77"/>
      <c r="R237" s="77"/>
      <c r="S237" s="77"/>
      <c r="T237" s="77"/>
      <c r="U237" s="14"/>
      <c r="V237" s="77"/>
      <c r="W237" s="77"/>
      <c r="X237" s="77"/>
      <c r="Y237" s="77"/>
      <c r="Z237" s="77"/>
      <c r="AA237" s="77"/>
      <c r="AB237" s="14"/>
      <c r="AC237" s="14"/>
      <c r="AD237" s="77"/>
      <c r="AE237" s="68"/>
      <c r="AF237" s="68"/>
      <c r="AG237" s="14"/>
      <c r="AH237" s="14"/>
      <c r="AI237" s="68"/>
      <c r="AJ237" s="14"/>
      <c r="AK237" s="14"/>
      <c r="AL237" s="68"/>
      <c r="AM237" s="68"/>
      <c r="AN237" s="68"/>
      <c r="AO237" s="14"/>
      <c r="AP237" s="14"/>
      <c r="AQ237" s="14"/>
      <c r="AR237" s="14"/>
      <c r="AS237" s="14"/>
      <c r="AT237" s="14"/>
    </row>
    <row r="238" spans="7:46">
      <c r="G238" s="14"/>
      <c r="H238" s="14"/>
      <c r="I238" s="14"/>
      <c r="J238" s="68"/>
      <c r="K238" s="14"/>
      <c r="L238" s="68"/>
      <c r="M238" s="14"/>
      <c r="N238" s="14"/>
      <c r="O238" s="14"/>
      <c r="P238" s="14"/>
      <c r="Q238" s="77"/>
      <c r="R238" s="77"/>
      <c r="S238" s="77"/>
      <c r="T238" s="77"/>
      <c r="U238" s="14"/>
      <c r="V238" s="77"/>
      <c r="W238" s="77"/>
      <c r="X238" s="77"/>
      <c r="Y238" s="77"/>
      <c r="Z238" s="77"/>
      <c r="AA238" s="77"/>
      <c r="AB238" s="14"/>
      <c r="AC238" s="14"/>
      <c r="AD238" s="77"/>
      <c r="AE238" s="68"/>
      <c r="AF238" s="68"/>
      <c r="AG238" s="14"/>
      <c r="AH238" s="14"/>
      <c r="AI238" s="68"/>
      <c r="AJ238" s="14"/>
      <c r="AK238" s="14"/>
      <c r="AL238" s="68"/>
      <c r="AM238" s="68"/>
      <c r="AN238" s="68"/>
      <c r="AO238" s="14"/>
      <c r="AP238" s="14"/>
      <c r="AQ238" s="14"/>
      <c r="AR238" s="14"/>
      <c r="AS238" s="14"/>
      <c r="AT238" s="14"/>
    </row>
    <row r="239" spans="7:46">
      <c r="G239" s="14"/>
      <c r="H239" s="14"/>
      <c r="I239" s="14"/>
      <c r="J239" s="68"/>
      <c r="K239" s="14"/>
      <c r="L239" s="68"/>
      <c r="M239" s="14"/>
      <c r="N239" s="14"/>
      <c r="O239" s="14"/>
      <c r="P239" s="14"/>
      <c r="Q239" s="77"/>
      <c r="R239" s="77"/>
      <c r="S239" s="77"/>
      <c r="T239" s="77"/>
      <c r="U239" s="14"/>
      <c r="V239" s="77"/>
      <c r="W239" s="77"/>
      <c r="X239" s="77"/>
      <c r="Y239" s="77"/>
      <c r="Z239" s="77"/>
      <c r="AA239" s="77"/>
      <c r="AB239" s="14"/>
      <c r="AC239" s="14"/>
      <c r="AD239" s="77"/>
      <c r="AE239" s="68"/>
      <c r="AF239" s="68"/>
      <c r="AG239" s="14"/>
      <c r="AH239" s="14"/>
      <c r="AI239" s="68"/>
      <c r="AJ239" s="14"/>
      <c r="AK239" s="14"/>
      <c r="AL239" s="68"/>
      <c r="AM239" s="68"/>
      <c r="AN239" s="68"/>
      <c r="AO239" s="14"/>
      <c r="AP239" s="14"/>
      <c r="AQ239" s="14"/>
      <c r="AR239" s="14"/>
      <c r="AS239" s="14"/>
      <c r="AT239" s="14"/>
    </row>
    <row r="240" spans="7:46">
      <c r="G240" s="14"/>
      <c r="H240" s="14"/>
      <c r="I240" s="14"/>
      <c r="J240" s="68"/>
      <c r="K240" s="14"/>
      <c r="L240" s="68"/>
      <c r="M240" s="14"/>
      <c r="N240" s="14"/>
      <c r="O240" s="14"/>
      <c r="P240" s="14"/>
      <c r="Q240" s="77"/>
      <c r="R240" s="77"/>
      <c r="S240" s="77"/>
      <c r="T240" s="77"/>
      <c r="U240" s="14"/>
      <c r="V240" s="77"/>
      <c r="W240" s="77"/>
      <c r="X240" s="77"/>
      <c r="Y240" s="77"/>
      <c r="Z240" s="77"/>
      <c r="AA240" s="77"/>
      <c r="AB240" s="14"/>
      <c r="AC240" s="14"/>
      <c r="AD240" s="77"/>
      <c r="AE240" s="68"/>
      <c r="AF240" s="68"/>
      <c r="AG240" s="14"/>
      <c r="AH240" s="14"/>
      <c r="AI240" s="68"/>
      <c r="AJ240" s="14"/>
      <c r="AK240" s="14"/>
      <c r="AL240" s="68"/>
      <c r="AM240" s="68"/>
      <c r="AN240" s="68"/>
      <c r="AO240" s="14"/>
      <c r="AP240" s="14"/>
      <c r="AQ240" s="14"/>
      <c r="AR240" s="14"/>
      <c r="AS240" s="14"/>
      <c r="AT240" s="14"/>
    </row>
    <row r="241" spans="7:46">
      <c r="G241" s="14"/>
      <c r="H241" s="14"/>
      <c r="I241" s="14"/>
      <c r="J241" s="68"/>
      <c r="K241" s="14"/>
      <c r="L241" s="68"/>
      <c r="M241" s="14"/>
      <c r="N241" s="14"/>
      <c r="O241" s="14"/>
      <c r="P241" s="14"/>
      <c r="Q241" s="77"/>
      <c r="R241" s="77"/>
      <c r="S241" s="77"/>
      <c r="T241" s="77"/>
      <c r="U241" s="14"/>
      <c r="V241" s="77"/>
      <c r="W241" s="77"/>
      <c r="X241" s="77"/>
      <c r="Y241" s="77"/>
      <c r="Z241" s="77"/>
      <c r="AA241" s="77"/>
      <c r="AB241" s="14"/>
      <c r="AC241" s="14"/>
      <c r="AD241" s="77"/>
      <c r="AE241" s="68"/>
      <c r="AF241" s="68"/>
      <c r="AG241" s="14"/>
      <c r="AH241" s="14"/>
      <c r="AI241" s="68"/>
      <c r="AJ241" s="14"/>
      <c r="AK241" s="14"/>
      <c r="AL241" s="68"/>
      <c r="AM241" s="68"/>
      <c r="AN241" s="68"/>
      <c r="AO241" s="14"/>
      <c r="AP241" s="14"/>
      <c r="AQ241" s="14"/>
      <c r="AR241" s="14"/>
      <c r="AS241" s="14"/>
      <c r="AT241" s="14"/>
    </row>
    <row r="242" spans="7:46">
      <c r="G242" s="14"/>
      <c r="H242" s="14"/>
      <c r="I242" s="14"/>
      <c r="J242" s="68"/>
      <c r="K242" s="14"/>
      <c r="L242" s="68"/>
      <c r="M242" s="14"/>
      <c r="N242" s="14"/>
      <c r="O242" s="14"/>
      <c r="P242" s="14"/>
      <c r="Q242" s="77"/>
      <c r="R242" s="77"/>
      <c r="S242" s="77"/>
      <c r="T242" s="77"/>
      <c r="U242" s="14"/>
      <c r="V242" s="77"/>
      <c r="W242" s="77"/>
      <c r="X242" s="77"/>
      <c r="Y242" s="77"/>
      <c r="Z242" s="77"/>
      <c r="AA242" s="77"/>
      <c r="AB242" s="14"/>
      <c r="AC242" s="14"/>
      <c r="AD242" s="77"/>
      <c r="AE242" s="68"/>
      <c r="AF242" s="68"/>
      <c r="AG242" s="14"/>
      <c r="AH242" s="14"/>
      <c r="AI242" s="68"/>
      <c r="AJ242" s="14"/>
      <c r="AK242" s="14"/>
      <c r="AL242" s="68"/>
      <c r="AM242" s="68"/>
      <c r="AN242" s="68"/>
      <c r="AO242" s="14"/>
      <c r="AP242" s="14"/>
      <c r="AQ242" s="14"/>
      <c r="AR242" s="14"/>
      <c r="AS242" s="14"/>
      <c r="AT242" s="14"/>
    </row>
    <row r="243" spans="7:46">
      <c r="G243" s="14"/>
      <c r="H243" s="14"/>
      <c r="I243" s="14"/>
      <c r="J243" s="68"/>
      <c r="K243" s="14"/>
      <c r="L243" s="68"/>
      <c r="M243" s="14"/>
      <c r="N243" s="14"/>
      <c r="O243" s="14"/>
      <c r="P243" s="14"/>
      <c r="Q243" s="77"/>
      <c r="R243" s="77"/>
      <c r="S243" s="77"/>
      <c r="T243" s="77"/>
      <c r="U243" s="14"/>
      <c r="V243" s="77"/>
      <c r="W243" s="77"/>
      <c r="X243" s="77"/>
      <c r="Y243" s="77"/>
      <c r="Z243" s="77"/>
      <c r="AA243" s="77"/>
      <c r="AB243" s="14"/>
      <c r="AC243" s="14"/>
      <c r="AD243" s="77"/>
      <c r="AE243" s="68"/>
      <c r="AF243" s="68"/>
      <c r="AG243" s="14"/>
      <c r="AH243" s="14"/>
      <c r="AI243" s="68"/>
      <c r="AJ243" s="14"/>
      <c r="AK243" s="14"/>
      <c r="AL243" s="68"/>
      <c r="AM243" s="68"/>
      <c r="AN243" s="68"/>
      <c r="AO243" s="14"/>
      <c r="AP243" s="14"/>
      <c r="AQ243" s="14"/>
      <c r="AR243" s="14"/>
      <c r="AS243" s="14"/>
      <c r="AT243" s="14"/>
    </row>
    <row r="244" spans="7:46">
      <c r="G244" s="14"/>
      <c r="H244" s="14"/>
      <c r="I244" s="14"/>
      <c r="J244" s="68"/>
      <c r="K244" s="14"/>
      <c r="L244" s="68"/>
      <c r="M244" s="14"/>
      <c r="N244" s="14"/>
      <c r="O244" s="14"/>
      <c r="P244" s="14"/>
      <c r="Q244" s="77"/>
      <c r="R244" s="77"/>
      <c r="S244" s="77"/>
      <c r="T244" s="77"/>
      <c r="U244" s="14"/>
      <c r="V244" s="77"/>
      <c r="W244" s="77"/>
      <c r="X244" s="77"/>
      <c r="Y244" s="77"/>
      <c r="Z244" s="77"/>
      <c r="AA244" s="77"/>
      <c r="AB244" s="14"/>
      <c r="AC244" s="14"/>
      <c r="AD244" s="77"/>
      <c r="AE244" s="68"/>
      <c r="AF244" s="68"/>
      <c r="AG244" s="14"/>
      <c r="AH244" s="14"/>
      <c r="AI244" s="68"/>
      <c r="AJ244" s="14"/>
      <c r="AK244" s="14"/>
      <c r="AL244" s="68"/>
      <c r="AM244" s="68"/>
      <c r="AN244" s="68"/>
      <c r="AO244" s="14"/>
      <c r="AP244" s="14"/>
      <c r="AQ244" s="14"/>
      <c r="AR244" s="14"/>
      <c r="AS244" s="14"/>
      <c r="AT244" s="14"/>
    </row>
    <row r="245" spans="7:46">
      <c r="G245" s="14"/>
      <c r="H245" s="14"/>
      <c r="I245" s="14"/>
      <c r="J245" s="68"/>
      <c r="K245" s="14"/>
      <c r="L245" s="68"/>
      <c r="M245" s="14"/>
      <c r="N245" s="14"/>
      <c r="O245" s="14"/>
      <c r="P245" s="14"/>
      <c r="Q245" s="77"/>
      <c r="R245" s="77"/>
      <c r="S245" s="77"/>
      <c r="T245" s="77"/>
      <c r="U245" s="14"/>
      <c r="V245" s="77"/>
      <c r="W245" s="77"/>
      <c r="X245" s="77"/>
      <c r="Y245" s="77"/>
      <c r="Z245" s="77"/>
      <c r="AA245" s="77"/>
      <c r="AB245" s="14"/>
      <c r="AC245" s="14"/>
      <c r="AD245" s="77"/>
      <c r="AE245" s="68"/>
      <c r="AF245" s="68"/>
      <c r="AG245" s="14"/>
      <c r="AH245" s="14"/>
      <c r="AI245" s="68"/>
      <c r="AJ245" s="14"/>
      <c r="AK245" s="14"/>
      <c r="AL245" s="68"/>
      <c r="AM245" s="68"/>
      <c r="AN245" s="68"/>
      <c r="AO245" s="14"/>
      <c r="AP245" s="14"/>
      <c r="AQ245" s="14"/>
      <c r="AR245" s="14"/>
      <c r="AS245" s="14"/>
      <c r="AT245" s="14"/>
    </row>
    <row r="246" spans="7:46">
      <c r="G246" s="14"/>
      <c r="H246" s="14"/>
      <c r="I246" s="14"/>
      <c r="J246" s="68"/>
      <c r="K246" s="14"/>
      <c r="L246" s="68"/>
      <c r="M246" s="14"/>
      <c r="N246" s="14"/>
      <c r="O246" s="14"/>
      <c r="P246" s="14"/>
      <c r="Q246" s="77"/>
      <c r="R246" s="77"/>
      <c r="S246" s="77"/>
      <c r="T246" s="77"/>
      <c r="U246" s="14"/>
      <c r="V246" s="77"/>
      <c r="W246" s="77"/>
      <c r="X246" s="77"/>
      <c r="Y246" s="77"/>
      <c r="Z246" s="77"/>
      <c r="AA246" s="77"/>
      <c r="AB246" s="14"/>
      <c r="AC246" s="14"/>
      <c r="AD246" s="77"/>
      <c r="AE246" s="68"/>
      <c r="AF246" s="68"/>
      <c r="AG246" s="14"/>
      <c r="AH246" s="14"/>
      <c r="AI246" s="68"/>
      <c r="AJ246" s="14"/>
      <c r="AK246" s="14"/>
      <c r="AL246" s="68"/>
      <c r="AM246" s="68"/>
      <c r="AN246" s="68"/>
      <c r="AO246" s="14"/>
      <c r="AP246" s="14"/>
      <c r="AQ246" s="14"/>
      <c r="AR246" s="14"/>
      <c r="AS246" s="14"/>
      <c r="AT246" s="14"/>
    </row>
    <row r="247" spans="7:46">
      <c r="G247" s="14"/>
      <c r="H247" s="14"/>
      <c r="I247" s="14"/>
      <c r="J247" s="68"/>
      <c r="K247" s="14"/>
      <c r="L247" s="68"/>
      <c r="M247" s="14"/>
      <c r="N247" s="14"/>
      <c r="O247" s="14"/>
      <c r="P247" s="14"/>
      <c r="Q247" s="77"/>
      <c r="R247" s="77"/>
      <c r="S247" s="77"/>
      <c r="T247" s="77"/>
      <c r="U247" s="14"/>
      <c r="V247" s="77"/>
      <c r="W247" s="77"/>
      <c r="X247" s="77"/>
      <c r="Y247" s="77"/>
      <c r="Z247" s="77"/>
      <c r="AA247" s="77"/>
      <c r="AB247" s="14"/>
      <c r="AC247" s="14"/>
      <c r="AD247" s="77"/>
      <c r="AE247" s="68"/>
      <c r="AF247" s="68"/>
      <c r="AG247" s="14"/>
      <c r="AH247" s="14"/>
      <c r="AI247" s="68"/>
      <c r="AJ247" s="14"/>
      <c r="AK247" s="14"/>
      <c r="AL247" s="68"/>
      <c r="AM247" s="68"/>
      <c r="AN247" s="68"/>
      <c r="AO247" s="14"/>
      <c r="AP247" s="14"/>
      <c r="AQ247" s="14"/>
      <c r="AR247" s="14"/>
      <c r="AS247" s="14"/>
      <c r="AT247" s="14"/>
    </row>
    <row r="248" spans="7:46">
      <c r="G248" s="14"/>
      <c r="H248" s="14"/>
      <c r="I248" s="14"/>
      <c r="J248" s="68"/>
      <c r="K248" s="14"/>
      <c r="L248" s="68"/>
      <c r="M248" s="14"/>
      <c r="N248" s="14"/>
      <c r="O248" s="14"/>
      <c r="P248" s="14"/>
      <c r="Q248" s="77"/>
      <c r="R248" s="77"/>
      <c r="S248" s="77"/>
      <c r="T248" s="77"/>
      <c r="U248" s="14"/>
      <c r="V248" s="77"/>
      <c r="W248" s="77"/>
      <c r="X248" s="77"/>
      <c r="Y248" s="77"/>
      <c r="Z248" s="77"/>
      <c r="AA248" s="77"/>
      <c r="AB248" s="14"/>
      <c r="AC248" s="14"/>
      <c r="AD248" s="77"/>
      <c r="AE248" s="68"/>
      <c r="AF248" s="68"/>
      <c r="AG248" s="14"/>
      <c r="AH248" s="14"/>
      <c r="AI248" s="68"/>
      <c r="AJ248" s="14"/>
      <c r="AK248" s="14"/>
      <c r="AL248" s="68"/>
      <c r="AM248" s="68"/>
      <c r="AN248" s="68"/>
      <c r="AO248" s="14"/>
      <c r="AP248" s="14"/>
      <c r="AQ248" s="14"/>
      <c r="AR248" s="14"/>
      <c r="AS248" s="14"/>
      <c r="AT248" s="14"/>
    </row>
    <row r="249" spans="7:46">
      <c r="G249" s="14"/>
      <c r="H249" s="14"/>
      <c r="I249" s="14"/>
      <c r="J249" s="68"/>
      <c r="K249" s="14"/>
      <c r="L249" s="68"/>
      <c r="M249" s="14"/>
      <c r="N249" s="14"/>
      <c r="O249" s="14"/>
      <c r="P249" s="14"/>
      <c r="Q249" s="77"/>
      <c r="R249" s="77"/>
      <c r="S249" s="77"/>
      <c r="T249" s="77"/>
      <c r="U249" s="14"/>
      <c r="V249" s="77"/>
      <c r="W249" s="77"/>
      <c r="X249" s="77"/>
      <c r="Y249" s="77"/>
      <c r="Z249" s="77"/>
      <c r="AA249" s="77"/>
      <c r="AB249" s="14"/>
      <c r="AC249" s="14"/>
      <c r="AD249" s="77"/>
      <c r="AE249" s="68"/>
      <c r="AF249" s="68"/>
      <c r="AG249" s="14"/>
      <c r="AH249" s="14"/>
      <c r="AI249" s="68"/>
      <c r="AJ249" s="14"/>
      <c r="AK249" s="14"/>
      <c r="AL249" s="68"/>
      <c r="AM249" s="68"/>
      <c r="AN249" s="68"/>
      <c r="AO249" s="14"/>
      <c r="AP249" s="14"/>
      <c r="AQ249" s="14"/>
      <c r="AR249" s="14"/>
      <c r="AS249" s="14"/>
      <c r="AT249" s="14"/>
    </row>
    <row r="250" spans="7:46">
      <c r="G250" s="14"/>
      <c r="H250" s="14"/>
      <c r="I250" s="14"/>
      <c r="J250" s="68"/>
      <c r="K250" s="14"/>
      <c r="L250" s="68"/>
      <c r="M250" s="14"/>
      <c r="N250" s="14"/>
      <c r="O250" s="14"/>
      <c r="P250" s="14"/>
      <c r="Q250" s="77"/>
      <c r="R250" s="77"/>
      <c r="S250" s="77"/>
      <c r="T250" s="77"/>
      <c r="U250" s="14"/>
      <c r="V250" s="77"/>
      <c r="W250" s="77"/>
      <c r="X250" s="77"/>
      <c r="Y250" s="77"/>
      <c r="Z250" s="77"/>
      <c r="AA250" s="77"/>
      <c r="AB250" s="14"/>
      <c r="AC250" s="14"/>
      <c r="AD250" s="77"/>
      <c r="AE250" s="68"/>
      <c r="AF250" s="68"/>
      <c r="AG250" s="14"/>
      <c r="AH250" s="14"/>
      <c r="AI250" s="68"/>
      <c r="AJ250" s="14"/>
      <c r="AK250" s="14"/>
      <c r="AL250" s="68"/>
      <c r="AM250" s="68"/>
      <c r="AN250" s="68"/>
      <c r="AO250" s="14"/>
      <c r="AP250" s="14"/>
      <c r="AQ250" s="14"/>
      <c r="AR250" s="14"/>
      <c r="AS250" s="14"/>
      <c r="AT250" s="14"/>
    </row>
    <row r="251" spans="7:46">
      <c r="G251" s="14"/>
      <c r="H251" s="14"/>
      <c r="I251" s="14"/>
      <c r="J251" s="68"/>
      <c r="K251" s="14"/>
      <c r="L251" s="68"/>
      <c r="M251" s="14"/>
      <c r="N251" s="14"/>
      <c r="O251" s="14"/>
      <c r="P251" s="14"/>
      <c r="Q251" s="77"/>
      <c r="R251" s="77"/>
      <c r="S251" s="77"/>
      <c r="T251" s="77"/>
      <c r="U251" s="14"/>
      <c r="V251" s="77"/>
      <c r="W251" s="77"/>
      <c r="X251" s="77"/>
      <c r="Y251" s="77"/>
      <c r="Z251" s="77"/>
      <c r="AA251" s="77"/>
      <c r="AB251" s="14"/>
      <c r="AC251" s="14"/>
      <c r="AD251" s="77"/>
      <c r="AE251" s="68"/>
      <c r="AF251" s="68"/>
      <c r="AG251" s="14"/>
      <c r="AH251" s="14"/>
      <c r="AI251" s="68"/>
      <c r="AJ251" s="14"/>
      <c r="AK251" s="14"/>
      <c r="AL251" s="68"/>
      <c r="AM251" s="68"/>
      <c r="AN251" s="68"/>
      <c r="AO251" s="14"/>
      <c r="AP251" s="14"/>
      <c r="AQ251" s="14"/>
      <c r="AR251" s="14"/>
      <c r="AS251" s="14"/>
      <c r="AT251" s="14"/>
    </row>
    <row r="252" spans="7:46">
      <c r="G252" s="14"/>
      <c r="H252" s="14"/>
      <c r="I252" s="14"/>
      <c r="J252" s="68"/>
      <c r="K252" s="14"/>
      <c r="L252" s="68"/>
      <c r="M252" s="14"/>
      <c r="N252" s="14"/>
      <c r="O252" s="14"/>
      <c r="P252" s="14"/>
      <c r="Q252" s="77"/>
      <c r="R252" s="77"/>
      <c r="S252" s="77"/>
      <c r="T252" s="77"/>
      <c r="U252" s="14"/>
      <c r="V252" s="77"/>
      <c r="W252" s="77"/>
      <c r="X252" s="77"/>
      <c r="Y252" s="77"/>
      <c r="Z252" s="77"/>
      <c r="AA252" s="77"/>
      <c r="AB252" s="14"/>
      <c r="AC252" s="14"/>
      <c r="AD252" s="77"/>
      <c r="AE252" s="68"/>
      <c r="AF252" s="68"/>
      <c r="AG252" s="14"/>
      <c r="AH252" s="14"/>
      <c r="AI252" s="68"/>
      <c r="AJ252" s="14"/>
      <c r="AK252" s="14"/>
      <c r="AL252" s="68"/>
      <c r="AM252" s="68"/>
      <c r="AN252" s="68"/>
      <c r="AO252" s="14"/>
      <c r="AP252" s="14"/>
      <c r="AQ252" s="14"/>
      <c r="AR252" s="14"/>
      <c r="AS252" s="14"/>
      <c r="AT252" s="14"/>
    </row>
    <row r="253" spans="7:46">
      <c r="G253" s="14"/>
      <c r="H253" s="14"/>
      <c r="I253" s="14"/>
      <c r="J253" s="68"/>
      <c r="K253" s="14"/>
      <c r="L253" s="68"/>
      <c r="M253" s="14"/>
      <c r="N253" s="14"/>
      <c r="O253" s="14"/>
      <c r="P253" s="14"/>
      <c r="Q253" s="77"/>
      <c r="R253" s="77"/>
      <c r="S253" s="77"/>
      <c r="T253" s="77"/>
      <c r="U253" s="14"/>
      <c r="V253" s="77"/>
      <c r="W253" s="77"/>
      <c r="X253" s="77"/>
      <c r="Y253" s="77"/>
      <c r="Z253" s="77"/>
      <c r="AA253" s="77"/>
      <c r="AB253" s="14"/>
      <c r="AC253" s="14"/>
      <c r="AD253" s="77"/>
      <c r="AE253" s="68"/>
      <c r="AF253" s="68"/>
      <c r="AG253" s="14"/>
      <c r="AH253" s="14"/>
      <c r="AI253" s="68"/>
      <c r="AJ253" s="14"/>
      <c r="AK253" s="14"/>
      <c r="AL253" s="68"/>
      <c r="AM253" s="68"/>
      <c r="AN253" s="68"/>
      <c r="AO253" s="14"/>
      <c r="AP253" s="14"/>
      <c r="AQ253" s="14"/>
      <c r="AR253" s="14"/>
      <c r="AS253" s="14"/>
      <c r="AT253" s="14"/>
    </row>
    <row r="254" spans="7:46">
      <c r="G254" s="14"/>
      <c r="H254" s="14"/>
      <c r="I254" s="14"/>
      <c r="J254" s="68"/>
      <c r="K254" s="14"/>
      <c r="L254" s="68"/>
      <c r="M254" s="14"/>
      <c r="N254" s="14"/>
      <c r="O254" s="14"/>
      <c r="P254" s="14"/>
      <c r="Q254" s="77"/>
      <c r="R254" s="77"/>
      <c r="S254" s="77"/>
      <c r="T254" s="77"/>
      <c r="U254" s="14"/>
      <c r="V254" s="77"/>
      <c r="W254" s="77"/>
      <c r="X254" s="77"/>
      <c r="Y254" s="77"/>
      <c r="Z254" s="77"/>
      <c r="AA254" s="77"/>
      <c r="AB254" s="14"/>
      <c r="AC254" s="14"/>
      <c r="AD254" s="77"/>
      <c r="AE254" s="68"/>
      <c r="AF254" s="68"/>
      <c r="AG254" s="14"/>
      <c r="AH254" s="14"/>
      <c r="AI254" s="68"/>
      <c r="AJ254" s="14"/>
      <c r="AK254" s="14"/>
      <c r="AL254" s="68"/>
      <c r="AM254" s="68"/>
      <c r="AN254" s="68"/>
      <c r="AO254" s="14"/>
      <c r="AP254" s="14"/>
      <c r="AQ254" s="14"/>
      <c r="AR254" s="14"/>
      <c r="AS254" s="14"/>
      <c r="AT254" s="14"/>
    </row>
    <row r="255" spans="7:46">
      <c r="G255" s="14"/>
      <c r="H255" s="14"/>
      <c r="I255" s="14"/>
      <c r="J255" s="68"/>
      <c r="K255" s="14"/>
      <c r="L255" s="68"/>
      <c r="M255" s="14"/>
      <c r="N255" s="14"/>
      <c r="O255" s="14"/>
      <c r="P255" s="14"/>
      <c r="Q255" s="77"/>
      <c r="R255" s="77"/>
      <c r="S255" s="77"/>
      <c r="T255" s="77"/>
      <c r="U255" s="14"/>
      <c r="V255" s="77"/>
      <c r="W255" s="77"/>
      <c r="X255" s="77"/>
      <c r="Y255" s="77"/>
      <c r="Z255" s="77"/>
      <c r="AA255" s="77"/>
      <c r="AB255" s="14"/>
      <c r="AC255" s="14"/>
      <c r="AD255" s="77"/>
      <c r="AE255" s="68"/>
      <c r="AF255" s="68"/>
      <c r="AG255" s="14"/>
      <c r="AH255" s="14"/>
      <c r="AI255" s="68"/>
      <c r="AJ255" s="14"/>
      <c r="AK255" s="14"/>
      <c r="AL255" s="68"/>
      <c r="AM255" s="68"/>
      <c r="AN255" s="68"/>
      <c r="AO255" s="14"/>
      <c r="AP255" s="14"/>
      <c r="AQ255" s="14"/>
      <c r="AR255" s="14"/>
      <c r="AS255" s="14"/>
      <c r="AT255" s="14"/>
    </row>
    <row r="256" spans="7:46">
      <c r="G256" s="14"/>
      <c r="H256" s="14"/>
      <c r="I256" s="14"/>
      <c r="J256" s="68"/>
      <c r="K256" s="14"/>
      <c r="L256" s="68"/>
      <c r="M256" s="14"/>
      <c r="N256" s="14"/>
      <c r="O256" s="14"/>
      <c r="P256" s="14"/>
      <c r="Q256" s="77"/>
      <c r="R256" s="77"/>
      <c r="S256" s="77"/>
      <c r="T256" s="77"/>
      <c r="U256" s="14"/>
      <c r="V256" s="77"/>
      <c r="W256" s="77"/>
      <c r="X256" s="77"/>
      <c r="Y256" s="77"/>
      <c r="Z256" s="77"/>
      <c r="AA256" s="77"/>
      <c r="AB256" s="14"/>
      <c r="AC256" s="14"/>
      <c r="AD256" s="77"/>
      <c r="AE256" s="68"/>
      <c r="AF256" s="68"/>
      <c r="AG256" s="14"/>
      <c r="AH256" s="14"/>
      <c r="AI256" s="68"/>
      <c r="AJ256" s="14"/>
      <c r="AK256" s="14"/>
      <c r="AL256" s="68"/>
      <c r="AM256" s="68"/>
      <c r="AN256" s="68"/>
      <c r="AO256" s="14"/>
      <c r="AP256" s="14"/>
      <c r="AQ256" s="14"/>
      <c r="AR256" s="14"/>
      <c r="AS256" s="14"/>
      <c r="AT256" s="14"/>
    </row>
    <row r="257" spans="1:46">
      <c r="G257" s="14"/>
      <c r="H257" s="14"/>
      <c r="I257" s="14"/>
      <c r="J257" s="68"/>
      <c r="K257" s="14"/>
      <c r="L257" s="68"/>
      <c r="M257" s="14"/>
      <c r="N257" s="14"/>
      <c r="O257" s="14"/>
      <c r="P257" s="14"/>
      <c r="Q257" s="77"/>
      <c r="R257" s="77"/>
      <c r="S257" s="77"/>
      <c r="T257" s="77"/>
      <c r="U257" s="14"/>
      <c r="V257" s="77"/>
      <c r="W257" s="77"/>
      <c r="X257" s="77"/>
      <c r="Y257" s="77"/>
      <c r="Z257" s="77"/>
      <c r="AA257" s="77"/>
      <c r="AB257" s="14"/>
      <c r="AC257" s="14"/>
      <c r="AD257" s="77"/>
      <c r="AE257" s="68"/>
      <c r="AF257" s="68"/>
      <c r="AG257" s="14"/>
      <c r="AH257" s="14"/>
      <c r="AI257" s="68"/>
      <c r="AJ257" s="14"/>
      <c r="AK257" s="14"/>
      <c r="AL257" s="68"/>
      <c r="AM257" s="68"/>
      <c r="AN257" s="68"/>
      <c r="AO257" s="14"/>
      <c r="AP257" s="14"/>
      <c r="AQ257" s="14"/>
      <c r="AR257" s="14"/>
      <c r="AS257" s="14"/>
      <c r="AT257" s="14"/>
    </row>
    <row r="258" spans="1:46">
      <c r="G258" s="14"/>
      <c r="H258" s="14"/>
      <c r="I258" s="14"/>
      <c r="J258" s="68"/>
      <c r="K258" s="14"/>
      <c r="L258" s="68"/>
      <c r="M258" s="14"/>
      <c r="N258" s="14"/>
      <c r="O258" s="14"/>
      <c r="P258" s="14"/>
      <c r="Q258" s="77"/>
      <c r="R258" s="77"/>
      <c r="S258" s="77"/>
      <c r="T258" s="77"/>
      <c r="U258" s="14"/>
      <c r="V258" s="77"/>
      <c r="W258" s="77"/>
      <c r="X258" s="77"/>
      <c r="Y258" s="77"/>
      <c r="Z258" s="77"/>
      <c r="AA258" s="77"/>
      <c r="AB258" s="14"/>
      <c r="AC258" s="14"/>
      <c r="AD258" s="77"/>
      <c r="AE258" s="68"/>
      <c r="AF258" s="68"/>
      <c r="AG258" s="14"/>
      <c r="AH258" s="14"/>
      <c r="AI258" s="68"/>
      <c r="AJ258" s="14"/>
      <c r="AK258" s="14"/>
      <c r="AL258" s="68"/>
      <c r="AM258" s="68"/>
      <c r="AN258" s="68"/>
      <c r="AO258" s="14"/>
      <c r="AP258" s="14"/>
      <c r="AQ258" s="14"/>
      <c r="AR258" s="14"/>
      <c r="AS258" s="14"/>
      <c r="AT258" s="14"/>
    </row>
    <row r="259" spans="1:46">
      <c r="G259" s="14"/>
      <c r="H259" s="14"/>
      <c r="I259" s="14"/>
      <c r="J259" s="68"/>
      <c r="K259" s="14"/>
      <c r="L259" s="68"/>
      <c r="M259" s="14"/>
      <c r="N259" s="14"/>
      <c r="O259" s="14"/>
      <c r="P259" s="14"/>
      <c r="Q259" s="77"/>
      <c r="R259" s="77"/>
      <c r="S259" s="77"/>
      <c r="T259" s="77"/>
      <c r="U259" s="14"/>
      <c r="V259" s="77"/>
      <c r="W259" s="77"/>
      <c r="X259" s="77"/>
      <c r="Y259" s="77"/>
      <c r="Z259" s="77"/>
      <c r="AA259" s="77"/>
      <c r="AB259" s="14"/>
      <c r="AC259" s="14"/>
      <c r="AD259" s="77"/>
      <c r="AE259" s="68"/>
      <c r="AF259" s="68"/>
      <c r="AG259" s="14"/>
      <c r="AH259" s="14"/>
      <c r="AI259" s="68"/>
      <c r="AJ259" s="14"/>
      <c r="AK259" s="14"/>
      <c r="AL259" s="68"/>
      <c r="AM259" s="68"/>
      <c r="AN259" s="68"/>
      <c r="AO259" s="14"/>
      <c r="AP259" s="14"/>
      <c r="AQ259" s="14"/>
      <c r="AR259" s="14"/>
      <c r="AS259" s="14"/>
      <c r="AT259" s="14"/>
    </row>
    <row r="260" spans="1:46">
      <c r="G260" s="14"/>
      <c r="H260" s="14"/>
      <c r="I260" s="14"/>
      <c r="J260" s="68"/>
      <c r="K260" s="14"/>
      <c r="L260" s="68"/>
      <c r="M260" s="14"/>
      <c r="N260" s="14"/>
      <c r="O260" s="14"/>
      <c r="P260" s="14"/>
      <c r="Q260" s="77"/>
      <c r="R260" s="77"/>
      <c r="S260" s="77"/>
      <c r="T260" s="77"/>
      <c r="U260" s="14"/>
      <c r="V260" s="77"/>
      <c r="W260" s="77"/>
      <c r="X260" s="77"/>
      <c r="Y260" s="77"/>
      <c r="Z260" s="77"/>
      <c r="AA260" s="77"/>
      <c r="AB260" s="14"/>
      <c r="AC260" s="14"/>
      <c r="AD260" s="77"/>
      <c r="AE260" s="68"/>
      <c r="AF260" s="68"/>
      <c r="AG260" s="14"/>
      <c r="AH260" s="14"/>
      <c r="AI260" s="68"/>
      <c r="AJ260" s="14"/>
      <c r="AK260" s="14"/>
      <c r="AL260" s="68"/>
      <c r="AM260" s="68"/>
      <c r="AN260" s="68"/>
      <c r="AO260" s="14"/>
      <c r="AP260" s="14"/>
      <c r="AQ260" s="14"/>
      <c r="AR260" s="14"/>
      <c r="AS260" s="14"/>
      <c r="AT260" s="14"/>
    </row>
    <row r="261" spans="1:46">
      <c r="G261" s="14"/>
      <c r="H261" s="14"/>
      <c r="I261" s="14"/>
      <c r="J261" s="68"/>
      <c r="K261" s="14"/>
      <c r="L261" s="68"/>
      <c r="M261" s="14"/>
      <c r="N261" s="14"/>
      <c r="O261" s="14"/>
      <c r="P261" s="14"/>
      <c r="Q261" s="77"/>
      <c r="R261" s="77"/>
      <c r="S261" s="77"/>
      <c r="T261" s="77"/>
      <c r="U261" s="14"/>
      <c r="V261" s="77"/>
      <c r="W261" s="77"/>
      <c r="X261" s="77"/>
      <c r="Y261" s="77"/>
      <c r="Z261" s="77"/>
      <c r="AA261" s="77"/>
      <c r="AB261" s="14"/>
      <c r="AC261" s="14"/>
      <c r="AD261" s="77"/>
      <c r="AE261" s="68"/>
      <c r="AF261" s="68"/>
      <c r="AG261" s="14"/>
      <c r="AH261" s="14"/>
      <c r="AI261" s="68"/>
      <c r="AJ261" s="14"/>
      <c r="AK261" s="14"/>
      <c r="AL261" s="68"/>
      <c r="AM261" s="68"/>
      <c r="AN261" s="68"/>
      <c r="AO261" s="14"/>
      <c r="AP261" s="14"/>
      <c r="AQ261" s="14"/>
      <c r="AR261" s="14"/>
      <c r="AS261" s="14"/>
      <c r="AT261" s="14"/>
    </row>
    <row r="262" spans="1:46">
      <c r="G262" s="14"/>
      <c r="H262" s="14"/>
      <c r="I262" s="14"/>
      <c r="J262" s="68"/>
      <c r="K262" s="14"/>
      <c r="L262" s="68"/>
      <c r="M262" s="14"/>
      <c r="N262" s="14"/>
      <c r="O262" s="14"/>
      <c r="P262" s="14"/>
      <c r="Q262" s="77"/>
      <c r="R262" s="77"/>
      <c r="S262" s="77"/>
      <c r="T262" s="77"/>
      <c r="U262" s="14"/>
      <c r="V262" s="77"/>
      <c r="W262" s="77"/>
      <c r="X262" s="77"/>
      <c r="Y262" s="77"/>
      <c r="Z262" s="77"/>
      <c r="AA262" s="77"/>
      <c r="AB262" s="14"/>
      <c r="AC262" s="14"/>
      <c r="AD262" s="77"/>
      <c r="AE262" s="68"/>
      <c r="AF262" s="68"/>
      <c r="AG262" s="14"/>
      <c r="AH262" s="14"/>
      <c r="AI262" s="68"/>
      <c r="AJ262" s="14"/>
      <c r="AK262" s="14"/>
      <c r="AL262" s="68"/>
      <c r="AM262" s="68"/>
      <c r="AN262" s="68"/>
      <c r="AO262" s="14"/>
      <c r="AP262" s="14"/>
      <c r="AQ262" s="14"/>
      <c r="AR262" s="14"/>
      <c r="AS262" s="14"/>
      <c r="AT262" s="14"/>
    </row>
    <row r="263" spans="1:46">
      <c r="G263" s="14"/>
      <c r="H263" s="14"/>
      <c r="I263" s="14"/>
      <c r="J263" s="68"/>
      <c r="K263" s="14"/>
      <c r="L263" s="68"/>
      <c r="M263" s="14"/>
      <c r="N263" s="14"/>
      <c r="O263" s="14"/>
      <c r="P263" s="14"/>
      <c r="Q263" s="77"/>
      <c r="R263" s="77"/>
      <c r="S263" s="77"/>
      <c r="T263" s="77"/>
      <c r="U263" s="14"/>
      <c r="V263" s="77"/>
      <c r="W263" s="77"/>
      <c r="X263" s="77"/>
      <c r="Y263" s="77"/>
      <c r="Z263" s="77"/>
      <c r="AA263" s="77"/>
      <c r="AB263" s="14"/>
      <c r="AC263" s="14"/>
      <c r="AD263" s="77"/>
      <c r="AE263" s="68"/>
      <c r="AF263" s="68"/>
      <c r="AG263" s="14"/>
      <c r="AH263" s="14"/>
      <c r="AI263" s="68"/>
      <c r="AJ263" s="14"/>
      <c r="AK263" s="14"/>
      <c r="AL263" s="68"/>
      <c r="AM263" s="68"/>
      <c r="AN263" s="68"/>
      <c r="AO263" s="14"/>
      <c r="AP263" s="14"/>
      <c r="AQ263" s="14"/>
      <c r="AR263" s="14"/>
      <c r="AS263" s="14"/>
      <c r="AT263" s="14"/>
    </row>
    <row r="264" spans="1:46">
      <c r="G264" s="14"/>
      <c r="H264" s="14"/>
      <c r="I264" s="14"/>
      <c r="J264" s="68"/>
      <c r="K264" s="14"/>
      <c r="L264" s="68"/>
      <c r="M264" s="14"/>
      <c r="N264" s="14"/>
      <c r="O264" s="14"/>
      <c r="P264" s="14"/>
      <c r="Q264" s="77"/>
      <c r="R264" s="77"/>
      <c r="S264" s="77"/>
      <c r="T264" s="77"/>
      <c r="U264" s="14"/>
      <c r="V264" s="77"/>
      <c r="W264" s="77"/>
      <c r="X264" s="77"/>
      <c r="Y264" s="77"/>
      <c r="Z264" s="77"/>
      <c r="AA264" s="77"/>
      <c r="AB264" s="14"/>
      <c r="AC264" s="14"/>
      <c r="AD264" s="77"/>
      <c r="AE264" s="68"/>
      <c r="AF264" s="68"/>
      <c r="AG264" s="14"/>
      <c r="AH264" s="14"/>
      <c r="AI264" s="68"/>
      <c r="AJ264" s="14"/>
      <c r="AK264" s="14"/>
      <c r="AL264" s="68"/>
      <c r="AM264" s="68"/>
      <c r="AN264" s="68"/>
      <c r="AO264" s="14"/>
      <c r="AP264" s="14"/>
      <c r="AQ264" s="14"/>
      <c r="AR264" s="14"/>
      <c r="AS264" s="14"/>
      <c r="AT264" s="14"/>
    </row>
    <row r="265" spans="1:46">
      <c r="G265" s="14"/>
      <c r="H265" s="14"/>
      <c r="I265" s="14"/>
      <c r="J265" s="68"/>
      <c r="K265" s="14"/>
      <c r="L265" s="68"/>
      <c r="M265" s="14"/>
      <c r="N265" s="14"/>
      <c r="O265" s="14"/>
      <c r="P265" s="14"/>
      <c r="Q265" s="77"/>
      <c r="R265" s="77"/>
      <c r="S265" s="77"/>
      <c r="T265" s="77"/>
      <c r="U265" s="14"/>
      <c r="V265" s="77"/>
      <c r="W265" s="77"/>
      <c r="X265" s="77"/>
      <c r="Y265" s="77"/>
      <c r="Z265" s="77"/>
      <c r="AA265" s="77"/>
      <c r="AB265" s="14"/>
      <c r="AC265" s="14"/>
      <c r="AD265" s="77"/>
      <c r="AE265" s="68"/>
      <c r="AF265" s="68"/>
      <c r="AG265" s="14"/>
      <c r="AH265" s="14"/>
      <c r="AI265" s="68"/>
      <c r="AJ265" s="14"/>
      <c r="AK265" s="14"/>
      <c r="AL265" s="68"/>
      <c r="AM265" s="68"/>
      <c r="AN265" s="68"/>
      <c r="AO265" s="14"/>
      <c r="AP265" s="14"/>
      <c r="AQ265" s="14"/>
      <c r="AR265" s="14"/>
      <c r="AS265" s="14"/>
      <c r="AT265" s="14"/>
    </row>
    <row r="266" spans="1:46">
      <c r="G266" s="14"/>
      <c r="H266" s="14"/>
      <c r="I266" s="14"/>
      <c r="J266" s="68"/>
      <c r="K266" s="14"/>
      <c r="L266" s="68"/>
      <c r="M266" s="14"/>
      <c r="N266" s="14"/>
      <c r="O266" s="14"/>
      <c r="P266" s="14"/>
      <c r="Q266" s="77"/>
      <c r="R266" s="77"/>
      <c r="S266" s="78"/>
      <c r="T266" s="77"/>
      <c r="U266" s="30"/>
      <c r="V266" s="77"/>
      <c r="W266" s="77"/>
      <c r="X266" s="78"/>
      <c r="Y266" s="77"/>
      <c r="Z266" s="77"/>
      <c r="AA266" s="78"/>
      <c r="AB266" s="30"/>
      <c r="AC266" s="30"/>
      <c r="AS266" s="14"/>
      <c r="AT266" s="14"/>
    </row>
    <row r="267" spans="1:46">
      <c r="G267" s="14"/>
      <c r="H267" s="14"/>
      <c r="I267" s="14"/>
      <c r="J267" s="68"/>
      <c r="K267" s="14"/>
      <c r="L267" s="68"/>
      <c r="M267" s="14"/>
      <c r="N267" s="14"/>
      <c r="O267" s="14"/>
      <c r="P267" s="14"/>
      <c r="Q267" s="78"/>
      <c r="R267" s="77"/>
      <c r="S267" s="79"/>
      <c r="T267" s="77"/>
      <c r="U267" s="34"/>
      <c r="V267" s="77"/>
      <c r="W267" s="77"/>
      <c r="X267" s="79"/>
      <c r="Y267" s="77"/>
      <c r="Z267" s="77"/>
      <c r="AA267" s="79"/>
      <c r="AB267" s="34"/>
      <c r="AC267" s="34"/>
      <c r="AS267" s="14"/>
      <c r="AT267" s="14"/>
    </row>
    <row r="268" spans="1:46">
      <c r="G268" s="14"/>
      <c r="H268" s="14"/>
      <c r="I268" s="14"/>
      <c r="J268" s="68"/>
      <c r="K268" s="14"/>
      <c r="L268" s="68"/>
      <c r="M268" s="14"/>
      <c r="N268" s="14"/>
      <c r="O268" s="14"/>
      <c r="P268" s="14"/>
      <c r="Q268" s="79"/>
      <c r="R268" s="77"/>
      <c r="S268" s="79"/>
      <c r="T268" s="78"/>
      <c r="U268" s="34"/>
      <c r="V268" s="77"/>
      <c r="W268" s="77"/>
      <c r="X268" s="79"/>
      <c r="Y268" s="77"/>
      <c r="Z268" s="77"/>
      <c r="AA268" s="79"/>
      <c r="AB268" s="34"/>
      <c r="AC268" s="34"/>
    </row>
    <row r="269" spans="1:46">
      <c r="A269" s="30"/>
      <c r="B269" s="30"/>
      <c r="C269" s="30"/>
      <c r="D269" s="30"/>
      <c r="E269" s="30"/>
      <c r="F269" s="30"/>
      <c r="G269" s="30"/>
      <c r="H269" s="30"/>
      <c r="I269" s="30"/>
      <c r="J269" s="71"/>
      <c r="K269" s="30"/>
      <c r="L269" s="71"/>
      <c r="M269" s="30"/>
      <c r="N269" s="30"/>
      <c r="O269" s="30"/>
      <c r="P269" s="30"/>
      <c r="Q269" s="79"/>
      <c r="R269" s="78"/>
      <c r="S269" s="79"/>
      <c r="T269" s="79"/>
      <c r="U269" s="34"/>
      <c r="V269" s="78"/>
      <c r="W269" s="78"/>
      <c r="X269" s="79"/>
      <c r="Y269" s="78"/>
      <c r="Z269" s="78"/>
      <c r="AA269" s="79"/>
      <c r="AB269" s="34"/>
      <c r="AC269" s="34"/>
    </row>
    <row r="270" spans="1:46">
      <c r="A270" s="34"/>
      <c r="B270" s="34"/>
      <c r="C270" s="34"/>
      <c r="D270" s="34"/>
      <c r="E270" s="34"/>
      <c r="F270" s="34"/>
      <c r="G270" s="34"/>
      <c r="H270" s="34"/>
      <c r="I270" s="34"/>
      <c r="J270" s="72"/>
      <c r="K270" s="34"/>
      <c r="L270" s="72"/>
      <c r="M270" s="34"/>
      <c r="N270" s="34"/>
      <c r="O270" s="34"/>
      <c r="P270" s="34"/>
      <c r="Q270" s="79"/>
      <c r="R270" s="79"/>
      <c r="S270" s="79"/>
      <c r="T270" s="79"/>
      <c r="U270" s="34"/>
      <c r="V270" s="79"/>
      <c r="W270" s="79"/>
      <c r="X270" s="79"/>
      <c r="Y270" s="79"/>
      <c r="Z270" s="79"/>
      <c r="AA270" s="79"/>
      <c r="AB270" s="34"/>
      <c r="AC270" s="34"/>
    </row>
    <row r="271" spans="1:46">
      <c r="A271" s="34"/>
      <c r="B271" s="34"/>
      <c r="C271" s="34"/>
      <c r="D271" s="34"/>
      <c r="E271" s="34"/>
      <c r="F271" s="34"/>
      <c r="G271" s="34"/>
      <c r="H271" s="34"/>
      <c r="I271" s="34"/>
      <c r="J271" s="72"/>
      <c r="K271" s="34"/>
      <c r="L271" s="72"/>
      <c r="M271" s="34"/>
      <c r="N271" s="34"/>
      <c r="O271" s="34"/>
      <c r="P271" s="34"/>
      <c r="Q271" s="79"/>
      <c r="R271" s="79"/>
      <c r="S271" s="79"/>
      <c r="T271" s="79"/>
      <c r="U271" s="34"/>
      <c r="V271" s="79"/>
      <c r="W271" s="79"/>
      <c r="X271" s="79"/>
      <c r="Y271" s="79"/>
      <c r="Z271" s="79"/>
      <c r="AA271" s="79"/>
      <c r="AB271" s="34"/>
      <c r="AC271" s="34"/>
    </row>
    <row r="272" spans="1:46">
      <c r="A272" s="34"/>
      <c r="B272" s="34"/>
      <c r="C272" s="34"/>
      <c r="D272" s="34"/>
      <c r="E272" s="34"/>
      <c r="F272" s="34"/>
      <c r="G272" s="34"/>
      <c r="H272" s="34"/>
      <c r="I272" s="34"/>
      <c r="J272" s="72"/>
      <c r="K272" s="34"/>
      <c r="L272" s="72"/>
      <c r="M272" s="34"/>
      <c r="N272" s="34"/>
      <c r="O272" s="34"/>
      <c r="P272" s="34"/>
      <c r="Q272" s="79"/>
      <c r="R272" s="79"/>
      <c r="S272" s="79"/>
      <c r="T272" s="79"/>
      <c r="U272" s="34"/>
      <c r="V272" s="79"/>
      <c r="W272" s="79"/>
      <c r="X272" s="79"/>
      <c r="Y272" s="79"/>
      <c r="Z272" s="79"/>
      <c r="AA272" s="79"/>
      <c r="AB272" s="34"/>
      <c r="AC272" s="34"/>
    </row>
    <row r="273" spans="1:29">
      <c r="A273" s="34"/>
      <c r="B273" s="34"/>
      <c r="C273" s="34"/>
      <c r="D273" s="34"/>
      <c r="E273" s="34"/>
      <c r="F273" s="34"/>
      <c r="G273" s="34"/>
      <c r="H273" s="34"/>
      <c r="I273" s="34"/>
      <c r="J273" s="72"/>
      <c r="K273" s="34"/>
      <c r="L273" s="72"/>
      <c r="M273" s="34"/>
      <c r="N273" s="34"/>
      <c r="O273" s="34"/>
      <c r="P273" s="34"/>
      <c r="Q273" s="79"/>
      <c r="R273" s="79"/>
      <c r="S273" s="79"/>
      <c r="T273" s="79"/>
      <c r="U273" s="34"/>
      <c r="V273" s="79"/>
      <c r="W273" s="79"/>
      <c r="X273" s="79"/>
      <c r="Y273" s="79"/>
      <c r="Z273" s="79"/>
      <c r="AA273" s="79"/>
      <c r="AB273" s="34"/>
      <c r="AC273" s="34"/>
    </row>
    <row r="274" spans="1:29">
      <c r="A274" s="34"/>
      <c r="B274" s="34"/>
      <c r="C274" s="34"/>
      <c r="D274" s="34"/>
      <c r="E274" s="34"/>
      <c r="F274" s="34"/>
      <c r="G274" s="34"/>
      <c r="H274" s="34"/>
      <c r="I274" s="34"/>
      <c r="J274" s="72"/>
      <c r="K274" s="34"/>
      <c r="L274" s="72"/>
      <c r="M274" s="34"/>
      <c r="N274" s="34"/>
      <c r="O274" s="34"/>
      <c r="P274" s="34"/>
      <c r="Q274" s="79"/>
      <c r="R274" s="79"/>
      <c r="S274" s="79"/>
      <c r="T274" s="79"/>
      <c r="U274" s="34"/>
      <c r="V274" s="79"/>
      <c r="W274" s="79"/>
      <c r="X274" s="79"/>
      <c r="Y274" s="79"/>
      <c r="Z274" s="79"/>
      <c r="AA274" s="79"/>
      <c r="AB274" s="34"/>
      <c r="AC274" s="34"/>
    </row>
    <row r="275" spans="1:29">
      <c r="A275" s="34"/>
      <c r="B275" s="34"/>
      <c r="C275" s="34"/>
      <c r="D275" s="34"/>
      <c r="E275" s="34"/>
      <c r="F275" s="34"/>
      <c r="G275" s="34"/>
      <c r="H275" s="34"/>
      <c r="I275" s="34"/>
      <c r="J275" s="72"/>
      <c r="K275" s="34"/>
      <c r="L275" s="72"/>
      <c r="M275" s="34"/>
      <c r="N275" s="34"/>
      <c r="O275" s="34"/>
      <c r="P275" s="34"/>
      <c r="Q275" s="79"/>
      <c r="R275" s="79"/>
      <c r="S275" s="79"/>
      <c r="T275" s="79"/>
      <c r="U275" s="34"/>
      <c r="V275" s="79"/>
      <c r="W275" s="79"/>
      <c r="X275" s="79"/>
      <c r="Y275" s="79"/>
      <c r="Z275" s="79"/>
      <c r="AA275" s="79"/>
      <c r="AB275" s="34"/>
      <c r="AC275" s="34"/>
    </row>
    <row r="276" spans="1:29">
      <c r="A276" s="34"/>
      <c r="B276" s="34"/>
      <c r="C276" s="34"/>
      <c r="D276" s="34"/>
      <c r="E276" s="34"/>
      <c r="F276" s="34"/>
      <c r="G276" s="34"/>
      <c r="H276" s="34"/>
      <c r="I276" s="34"/>
      <c r="J276" s="72"/>
      <c r="K276" s="34"/>
      <c r="L276" s="72"/>
      <c r="M276" s="34"/>
      <c r="N276" s="34"/>
      <c r="O276" s="34"/>
      <c r="P276" s="34"/>
      <c r="Q276" s="79"/>
      <c r="R276" s="79"/>
      <c r="S276" s="79"/>
      <c r="T276" s="79"/>
      <c r="U276" s="34"/>
      <c r="V276" s="79"/>
      <c r="W276" s="79"/>
      <c r="X276" s="79"/>
      <c r="Y276" s="79"/>
      <c r="Z276" s="79"/>
      <c r="AA276" s="79"/>
      <c r="AB276" s="34"/>
      <c r="AC276" s="34"/>
    </row>
    <row r="277" spans="1:29">
      <c r="A277" s="34"/>
      <c r="B277" s="34"/>
      <c r="C277" s="34"/>
      <c r="D277" s="34"/>
      <c r="E277" s="34"/>
      <c r="F277" s="34"/>
      <c r="G277" s="34"/>
      <c r="H277" s="34"/>
      <c r="I277" s="34"/>
      <c r="J277" s="72"/>
      <c r="K277" s="34"/>
      <c r="L277" s="72"/>
      <c r="M277" s="34"/>
      <c r="N277" s="34"/>
      <c r="O277" s="34"/>
      <c r="P277" s="34"/>
      <c r="Q277" s="79"/>
      <c r="R277" s="79"/>
      <c r="S277" s="79"/>
      <c r="T277" s="79"/>
      <c r="U277" s="34"/>
      <c r="V277" s="79"/>
      <c r="W277" s="79"/>
      <c r="X277" s="79"/>
      <c r="Y277" s="79"/>
      <c r="Z277" s="79"/>
      <c r="AA277" s="79"/>
      <c r="AB277" s="34"/>
      <c r="AC277" s="34"/>
    </row>
    <row r="278" spans="1:29">
      <c r="A278" s="34"/>
      <c r="B278" s="34"/>
      <c r="C278" s="34"/>
      <c r="D278" s="34"/>
      <c r="E278" s="34"/>
      <c r="F278" s="34"/>
      <c r="G278" s="34"/>
      <c r="H278" s="34"/>
      <c r="I278" s="34"/>
      <c r="J278" s="72"/>
      <c r="K278" s="34"/>
      <c r="L278" s="72"/>
      <c r="M278" s="34"/>
      <c r="N278" s="34"/>
      <c r="O278" s="34"/>
      <c r="P278" s="34"/>
      <c r="Q278" s="79"/>
      <c r="R278" s="79"/>
      <c r="S278" s="79"/>
      <c r="T278" s="79"/>
      <c r="U278" s="34"/>
      <c r="V278" s="79"/>
      <c r="W278" s="79"/>
      <c r="X278" s="79"/>
      <c r="Y278" s="79"/>
      <c r="Z278" s="79"/>
      <c r="AA278" s="79"/>
      <c r="AB278" s="34"/>
      <c r="AC278" s="34"/>
    </row>
    <row r="279" spans="1:29">
      <c r="A279" s="34"/>
      <c r="B279" s="34"/>
      <c r="C279" s="34"/>
      <c r="D279" s="34"/>
      <c r="E279" s="34"/>
      <c r="F279" s="34"/>
      <c r="G279" s="34"/>
      <c r="H279" s="34"/>
      <c r="I279" s="34"/>
      <c r="J279" s="72"/>
      <c r="K279" s="34"/>
      <c r="L279" s="72"/>
      <c r="M279" s="34"/>
      <c r="N279" s="34"/>
      <c r="O279" s="34"/>
      <c r="P279" s="34"/>
      <c r="Q279" s="79"/>
      <c r="R279" s="79"/>
      <c r="S279" s="79"/>
      <c r="T279" s="79"/>
      <c r="U279" s="34"/>
      <c r="V279" s="79"/>
      <c r="W279" s="79"/>
      <c r="X279" s="79"/>
      <c r="Y279" s="79"/>
      <c r="Z279" s="79"/>
      <c r="AA279" s="79"/>
      <c r="AB279" s="34"/>
      <c r="AC279" s="34"/>
    </row>
    <row r="280" spans="1:29">
      <c r="A280" s="34"/>
      <c r="B280" s="34"/>
      <c r="C280" s="34"/>
      <c r="D280" s="34"/>
      <c r="E280" s="34"/>
      <c r="F280" s="34"/>
      <c r="G280" s="34"/>
      <c r="H280" s="34"/>
      <c r="I280" s="34"/>
      <c r="J280" s="72"/>
      <c r="K280" s="34"/>
      <c r="L280" s="72"/>
      <c r="M280" s="34"/>
      <c r="N280" s="34"/>
      <c r="O280" s="34"/>
      <c r="P280" s="34"/>
      <c r="Q280" s="79"/>
      <c r="R280" s="79"/>
      <c r="S280" s="79"/>
      <c r="T280" s="79"/>
      <c r="U280" s="34"/>
      <c r="V280" s="79"/>
      <c r="W280" s="79"/>
      <c r="X280" s="79"/>
      <c r="Y280" s="79"/>
      <c r="Z280" s="79"/>
      <c r="AA280" s="79"/>
      <c r="AB280" s="34"/>
      <c r="AC280" s="34"/>
    </row>
    <row r="281" spans="1:29">
      <c r="A281" s="34"/>
      <c r="B281" s="34"/>
      <c r="C281" s="34"/>
      <c r="D281" s="34"/>
      <c r="E281" s="34"/>
      <c r="F281" s="34"/>
      <c r="G281" s="34"/>
      <c r="H281" s="34"/>
      <c r="I281" s="34"/>
      <c r="J281" s="72"/>
      <c r="K281" s="34"/>
      <c r="L281" s="72"/>
      <c r="M281" s="34"/>
      <c r="N281" s="34"/>
      <c r="O281" s="34"/>
      <c r="P281" s="34"/>
      <c r="Q281" s="79"/>
      <c r="R281" s="79"/>
      <c r="S281" s="79"/>
      <c r="T281" s="79"/>
      <c r="U281" s="34"/>
      <c r="V281" s="79"/>
      <c r="W281" s="79"/>
      <c r="X281" s="79"/>
      <c r="Y281" s="79"/>
      <c r="Z281" s="79"/>
      <c r="AA281" s="79"/>
      <c r="AB281" s="34"/>
      <c r="AC281" s="34"/>
    </row>
    <row r="282" spans="1:29">
      <c r="A282" s="34"/>
      <c r="B282" s="34"/>
      <c r="C282" s="34"/>
      <c r="D282" s="34"/>
      <c r="E282" s="34"/>
      <c r="F282" s="34"/>
      <c r="G282" s="34"/>
      <c r="H282" s="34"/>
      <c r="I282" s="34"/>
      <c r="J282" s="72"/>
      <c r="K282" s="34"/>
      <c r="L282" s="72"/>
      <c r="M282" s="34"/>
      <c r="N282" s="34"/>
      <c r="O282" s="34"/>
      <c r="P282" s="34"/>
      <c r="Q282" s="79"/>
      <c r="R282" s="79"/>
      <c r="S282" s="79"/>
      <c r="T282" s="79"/>
      <c r="U282" s="34"/>
      <c r="V282" s="79"/>
      <c r="W282" s="79"/>
      <c r="X282" s="79"/>
      <c r="Y282" s="79"/>
      <c r="Z282" s="79"/>
      <c r="AA282" s="79"/>
      <c r="AB282" s="34"/>
      <c r="AC282" s="34"/>
    </row>
    <row r="283" spans="1:29">
      <c r="A283" s="34"/>
      <c r="B283" s="34"/>
      <c r="C283" s="34"/>
      <c r="D283" s="34"/>
      <c r="E283" s="34"/>
      <c r="F283" s="34"/>
      <c r="G283" s="34"/>
      <c r="H283" s="34"/>
      <c r="I283" s="34"/>
      <c r="J283" s="72"/>
      <c r="K283" s="34"/>
      <c r="L283" s="72"/>
      <c r="M283" s="34"/>
      <c r="N283" s="34"/>
      <c r="O283" s="34"/>
      <c r="P283" s="34"/>
      <c r="Q283" s="79"/>
      <c r="R283" s="79"/>
      <c r="S283" s="79"/>
      <c r="T283" s="79"/>
      <c r="U283" s="34"/>
      <c r="V283" s="79"/>
      <c r="W283" s="79"/>
      <c r="X283" s="79"/>
      <c r="Y283" s="79"/>
      <c r="Z283" s="79"/>
      <c r="AA283" s="79"/>
      <c r="AB283" s="34"/>
      <c r="AC283" s="34"/>
    </row>
    <row r="284" spans="1:29">
      <c r="A284" s="34"/>
      <c r="B284" s="34"/>
      <c r="C284" s="34"/>
      <c r="D284" s="34"/>
      <c r="E284" s="34"/>
      <c r="F284" s="34"/>
      <c r="G284" s="34"/>
      <c r="H284" s="34"/>
      <c r="I284" s="34"/>
      <c r="J284" s="72"/>
      <c r="K284" s="34"/>
      <c r="L284" s="72"/>
      <c r="M284" s="34"/>
      <c r="N284" s="34"/>
      <c r="O284" s="34"/>
      <c r="P284" s="34"/>
      <c r="Q284" s="79"/>
      <c r="R284" s="79"/>
      <c r="S284" s="79"/>
      <c r="T284" s="79"/>
      <c r="U284" s="34"/>
      <c r="V284" s="79"/>
      <c r="W284" s="79"/>
      <c r="X284" s="79"/>
      <c r="Y284" s="79"/>
      <c r="Z284" s="79"/>
      <c r="AA284" s="79"/>
      <c r="AB284" s="34"/>
      <c r="AC284" s="34"/>
    </row>
    <row r="285" spans="1:29">
      <c r="A285" s="34"/>
      <c r="B285" s="34"/>
      <c r="C285" s="34"/>
      <c r="D285" s="34"/>
      <c r="E285" s="34"/>
      <c r="F285" s="34"/>
      <c r="G285" s="34"/>
      <c r="H285" s="34"/>
      <c r="I285" s="34"/>
      <c r="J285" s="72"/>
      <c r="K285" s="34"/>
      <c r="L285" s="72"/>
      <c r="M285" s="34"/>
      <c r="N285" s="34"/>
      <c r="O285" s="34"/>
      <c r="P285" s="34"/>
      <c r="Q285" s="79"/>
      <c r="R285" s="79"/>
      <c r="S285" s="79"/>
      <c r="T285" s="79"/>
      <c r="U285" s="34"/>
      <c r="V285" s="79"/>
      <c r="W285" s="79"/>
      <c r="X285" s="79"/>
      <c r="Y285" s="79"/>
      <c r="Z285" s="79"/>
      <c r="AA285" s="79"/>
      <c r="AB285" s="34"/>
      <c r="AC285" s="34"/>
    </row>
    <row r="286" spans="1:29">
      <c r="A286" s="34"/>
      <c r="B286" s="34"/>
      <c r="C286" s="34"/>
      <c r="D286" s="34"/>
      <c r="E286" s="34"/>
      <c r="F286" s="34"/>
      <c r="G286" s="34"/>
      <c r="H286" s="34"/>
      <c r="I286" s="34"/>
      <c r="J286" s="72"/>
      <c r="K286" s="34"/>
      <c r="L286" s="72"/>
      <c r="M286" s="34"/>
      <c r="N286" s="34"/>
      <c r="O286" s="34"/>
      <c r="P286" s="34"/>
      <c r="Q286" s="79"/>
      <c r="R286" s="79"/>
      <c r="S286" s="79"/>
      <c r="T286" s="79"/>
      <c r="U286" s="34"/>
      <c r="V286" s="79"/>
      <c r="W286" s="79"/>
      <c r="X286" s="79"/>
      <c r="Y286" s="79"/>
      <c r="Z286" s="79"/>
      <c r="AA286" s="79"/>
      <c r="AB286" s="34"/>
      <c r="AC286" s="34"/>
    </row>
    <row r="287" spans="1:29">
      <c r="A287" s="34"/>
      <c r="B287" s="34"/>
      <c r="C287" s="34"/>
      <c r="D287" s="34"/>
      <c r="E287" s="34"/>
      <c r="F287" s="34"/>
      <c r="G287" s="34"/>
      <c r="H287" s="34"/>
      <c r="I287" s="34"/>
      <c r="J287" s="72"/>
      <c r="K287" s="34"/>
      <c r="L287" s="72"/>
      <c r="M287" s="34"/>
      <c r="N287" s="34"/>
      <c r="O287" s="34"/>
      <c r="P287" s="34"/>
      <c r="Q287" s="79"/>
      <c r="R287" s="79"/>
      <c r="S287" s="79"/>
      <c r="T287" s="79"/>
      <c r="U287" s="34"/>
      <c r="V287" s="79"/>
      <c r="W287" s="79"/>
      <c r="X287" s="79"/>
      <c r="Y287" s="79"/>
      <c r="Z287" s="79"/>
      <c r="AA287" s="79"/>
      <c r="AB287" s="34"/>
      <c r="AC287" s="34"/>
    </row>
    <row r="288" spans="1:29">
      <c r="A288" s="34"/>
      <c r="B288" s="34"/>
      <c r="C288" s="34"/>
      <c r="D288" s="34"/>
      <c r="E288" s="34"/>
      <c r="F288" s="34"/>
      <c r="G288" s="34"/>
      <c r="H288" s="34"/>
      <c r="I288" s="34"/>
      <c r="J288" s="72"/>
      <c r="K288" s="34"/>
      <c r="L288" s="72"/>
      <c r="M288" s="34"/>
      <c r="N288" s="34"/>
      <c r="O288" s="34"/>
      <c r="P288" s="34"/>
      <c r="Q288" s="79"/>
      <c r="R288" s="79"/>
      <c r="S288" s="79"/>
      <c r="T288" s="79"/>
      <c r="U288" s="34"/>
      <c r="V288" s="79"/>
      <c r="W288" s="79"/>
      <c r="X288" s="79"/>
      <c r="Y288" s="79"/>
      <c r="Z288" s="79"/>
      <c r="AA288" s="79"/>
      <c r="AB288" s="34"/>
      <c r="AC288" s="34"/>
    </row>
    <row r="289" spans="1:29">
      <c r="A289" s="34"/>
      <c r="B289" s="34"/>
      <c r="C289" s="34"/>
      <c r="D289" s="34"/>
      <c r="E289" s="34"/>
      <c r="F289" s="34"/>
      <c r="G289" s="34"/>
      <c r="H289" s="34"/>
      <c r="I289" s="34"/>
      <c r="J289" s="72"/>
      <c r="K289" s="34"/>
      <c r="L289" s="72"/>
      <c r="M289" s="34"/>
      <c r="N289" s="34"/>
      <c r="O289" s="34"/>
      <c r="P289" s="34"/>
      <c r="Q289" s="79"/>
      <c r="R289" s="79"/>
      <c r="S289" s="79"/>
      <c r="T289" s="79"/>
      <c r="U289" s="34"/>
      <c r="V289" s="79"/>
      <c r="W289" s="79"/>
      <c r="X289" s="79"/>
      <c r="Y289" s="79"/>
      <c r="Z289" s="79"/>
      <c r="AA289" s="79"/>
      <c r="AB289" s="34"/>
      <c r="AC289" s="34"/>
    </row>
    <row r="290" spans="1:29">
      <c r="A290" s="34"/>
      <c r="B290" s="34"/>
      <c r="C290" s="34"/>
      <c r="D290" s="34"/>
      <c r="E290" s="34"/>
      <c r="F290" s="34"/>
      <c r="G290" s="34"/>
      <c r="H290" s="34"/>
      <c r="I290" s="34"/>
      <c r="J290" s="72"/>
      <c r="K290" s="34"/>
      <c r="L290" s="72"/>
      <c r="M290" s="34"/>
      <c r="N290" s="34"/>
      <c r="O290" s="34"/>
      <c r="P290" s="34"/>
      <c r="Q290" s="79"/>
      <c r="R290" s="79"/>
      <c r="S290" s="79"/>
      <c r="T290" s="79"/>
      <c r="U290" s="34"/>
      <c r="V290" s="79"/>
      <c r="W290" s="79"/>
      <c r="X290" s="79"/>
      <c r="Y290" s="79"/>
      <c r="Z290" s="79"/>
      <c r="AA290" s="79"/>
      <c r="AB290" s="34"/>
      <c r="AC290" s="34"/>
    </row>
    <row r="291" spans="1:29">
      <c r="A291" s="34"/>
      <c r="B291" s="34"/>
      <c r="C291" s="34"/>
      <c r="D291" s="34"/>
      <c r="E291" s="34"/>
      <c r="F291" s="34"/>
      <c r="G291" s="34"/>
      <c r="H291" s="34"/>
      <c r="I291" s="34"/>
      <c r="J291" s="72"/>
      <c r="K291" s="34"/>
      <c r="L291" s="72"/>
      <c r="M291" s="34"/>
      <c r="N291" s="34"/>
      <c r="O291" s="34"/>
      <c r="P291" s="34"/>
      <c r="Q291" s="79"/>
      <c r="R291" s="79"/>
      <c r="S291" s="79"/>
      <c r="T291" s="79"/>
      <c r="U291" s="34"/>
      <c r="V291" s="79"/>
      <c r="W291" s="79"/>
      <c r="X291" s="79"/>
      <c r="Y291" s="79"/>
      <c r="Z291" s="79"/>
      <c r="AA291" s="79"/>
      <c r="AB291" s="34"/>
      <c r="AC291" s="34"/>
    </row>
    <row r="292" spans="1:29">
      <c r="A292" s="34"/>
      <c r="B292" s="34"/>
      <c r="C292" s="34"/>
      <c r="D292" s="34"/>
      <c r="E292" s="34"/>
      <c r="F292" s="34"/>
      <c r="G292" s="34"/>
      <c r="H292" s="34"/>
      <c r="I292" s="34"/>
      <c r="J292" s="72"/>
      <c r="K292" s="34"/>
      <c r="L292" s="72"/>
      <c r="M292" s="34"/>
      <c r="N292" s="34"/>
      <c r="O292" s="34"/>
      <c r="P292" s="34"/>
      <c r="Q292" s="79"/>
      <c r="R292" s="79"/>
      <c r="S292" s="79"/>
      <c r="T292" s="79"/>
      <c r="U292" s="34"/>
      <c r="V292" s="79"/>
      <c r="W292" s="79"/>
      <c r="X292" s="79"/>
      <c r="Y292" s="79"/>
      <c r="Z292" s="79"/>
      <c r="AA292" s="79"/>
      <c r="AB292" s="34"/>
      <c r="AC292" s="34"/>
    </row>
    <row r="293" spans="1:29">
      <c r="A293" s="34"/>
      <c r="B293" s="34"/>
      <c r="C293" s="34"/>
      <c r="D293" s="34"/>
      <c r="E293" s="34"/>
      <c r="F293" s="34"/>
      <c r="G293" s="34"/>
      <c r="H293" s="34"/>
      <c r="I293" s="34"/>
      <c r="J293" s="72"/>
      <c r="K293" s="34"/>
      <c r="L293" s="72"/>
      <c r="M293" s="34"/>
      <c r="N293" s="34"/>
      <c r="O293" s="34"/>
      <c r="P293" s="34"/>
      <c r="Q293" s="79"/>
      <c r="R293" s="79"/>
      <c r="S293" s="79"/>
      <c r="T293" s="79"/>
      <c r="U293" s="34"/>
      <c r="V293" s="79"/>
      <c r="W293" s="79"/>
      <c r="X293" s="79"/>
      <c r="Y293" s="79"/>
      <c r="Z293" s="79"/>
      <c r="AA293" s="79"/>
      <c r="AB293" s="34"/>
      <c r="AC293" s="34"/>
    </row>
    <row r="294" spans="1:29">
      <c r="A294" s="34"/>
      <c r="B294" s="34"/>
      <c r="C294" s="34"/>
      <c r="D294" s="34"/>
      <c r="E294" s="34"/>
      <c r="F294" s="34"/>
      <c r="G294" s="34"/>
      <c r="H294" s="34"/>
      <c r="I294" s="34"/>
      <c r="J294" s="72"/>
      <c r="K294" s="34"/>
      <c r="L294" s="72"/>
      <c r="M294" s="34"/>
      <c r="N294" s="34"/>
      <c r="O294" s="34"/>
      <c r="P294" s="34"/>
      <c r="Q294" s="79"/>
      <c r="R294" s="79"/>
      <c r="S294" s="79"/>
      <c r="T294" s="79"/>
      <c r="U294" s="34"/>
      <c r="V294" s="79"/>
      <c r="W294" s="79"/>
      <c r="X294" s="79"/>
      <c r="Y294" s="79"/>
      <c r="Z294" s="79"/>
      <c r="AA294" s="79"/>
      <c r="AB294" s="34"/>
      <c r="AC294" s="34"/>
    </row>
    <row r="295" spans="1:29">
      <c r="A295" s="34"/>
      <c r="B295" s="34"/>
      <c r="C295" s="34"/>
      <c r="D295" s="34"/>
      <c r="E295" s="34"/>
      <c r="F295" s="34"/>
      <c r="G295" s="34"/>
      <c r="H295" s="34"/>
      <c r="I295" s="34"/>
      <c r="J295" s="72"/>
      <c r="K295" s="34"/>
      <c r="L295" s="72"/>
      <c r="M295" s="34"/>
      <c r="N295" s="34"/>
      <c r="O295" s="34"/>
      <c r="P295" s="34"/>
      <c r="Q295" s="79"/>
      <c r="R295" s="79"/>
      <c r="S295" s="79"/>
      <c r="T295" s="79"/>
      <c r="U295" s="34"/>
      <c r="V295" s="79"/>
      <c r="W295" s="79"/>
      <c r="X295" s="79"/>
      <c r="Y295" s="79"/>
      <c r="Z295" s="79"/>
      <c r="AA295" s="79"/>
      <c r="AB295" s="34"/>
      <c r="AC295" s="34"/>
    </row>
    <row r="296" spans="1:29">
      <c r="A296" s="34"/>
      <c r="B296" s="34"/>
      <c r="C296" s="34"/>
      <c r="D296" s="34"/>
      <c r="E296" s="34"/>
      <c r="F296" s="34"/>
      <c r="G296" s="34"/>
      <c r="H296" s="34"/>
      <c r="I296" s="34"/>
      <c r="J296" s="72"/>
      <c r="K296" s="34"/>
      <c r="L296" s="72"/>
      <c r="M296" s="34"/>
      <c r="N296" s="34"/>
      <c r="O296" s="34"/>
      <c r="P296" s="34"/>
      <c r="Q296" s="79"/>
      <c r="R296" s="79"/>
      <c r="S296" s="79"/>
      <c r="T296" s="79"/>
      <c r="U296" s="34"/>
      <c r="V296" s="79"/>
      <c r="W296" s="79"/>
      <c r="X296" s="79"/>
      <c r="Y296" s="79"/>
      <c r="Z296" s="79"/>
      <c r="AA296" s="79"/>
      <c r="AB296" s="34"/>
      <c r="AC296" s="34"/>
    </row>
    <row r="297" spans="1:29">
      <c r="A297" s="34"/>
      <c r="B297" s="34"/>
      <c r="C297" s="34"/>
      <c r="D297" s="34"/>
      <c r="E297" s="34"/>
      <c r="F297" s="34"/>
      <c r="G297" s="34"/>
      <c r="H297" s="34"/>
      <c r="I297" s="34"/>
      <c r="J297" s="72"/>
      <c r="K297" s="34"/>
      <c r="L297" s="72"/>
      <c r="M297" s="34"/>
      <c r="N297" s="34"/>
      <c r="O297" s="34"/>
      <c r="P297" s="34"/>
      <c r="Q297" s="79"/>
      <c r="R297" s="79"/>
      <c r="S297" s="79"/>
      <c r="T297" s="79"/>
      <c r="U297" s="34"/>
      <c r="V297" s="79"/>
      <c r="W297" s="79"/>
      <c r="X297" s="79"/>
      <c r="Y297" s="79"/>
      <c r="Z297" s="79"/>
      <c r="AA297" s="79"/>
      <c r="AB297" s="34"/>
      <c r="AC297" s="34"/>
    </row>
    <row r="298" spans="1:29">
      <c r="A298" s="34"/>
      <c r="B298" s="34"/>
      <c r="C298" s="34"/>
      <c r="D298" s="34"/>
      <c r="E298" s="34"/>
      <c r="F298" s="34"/>
      <c r="G298" s="34"/>
      <c r="H298" s="34"/>
      <c r="I298" s="34"/>
      <c r="J298" s="72"/>
      <c r="K298" s="34"/>
      <c r="L298" s="72"/>
      <c r="M298" s="34"/>
      <c r="N298" s="34"/>
      <c r="O298" s="34"/>
      <c r="P298" s="34"/>
      <c r="Q298" s="79"/>
      <c r="R298" s="79"/>
      <c r="S298" s="79"/>
      <c r="T298" s="79"/>
      <c r="U298" s="34"/>
      <c r="V298" s="79"/>
      <c r="W298" s="79"/>
      <c r="X298" s="79"/>
      <c r="Y298" s="79"/>
      <c r="Z298" s="79"/>
      <c r="AA298" s="79"/>
      <c r="AB298" s="34"/>
      <c r="AC298" s="34"/>
    </row>
    <row r="299" spans="1:29">
      <c r="A299" s="34"/>
      <c r="B299" s="34"/>
      <c r="C299" s="34"/>
      <c r="D299" s="34"/>
      <c r="E299" s="34"/>
      <c r="F299" s="34"/>
      <c r="G299" s="34"/>
      <c r="H299" s="34"/>
      <c r="I299" s="34"/>
      <c r="J299" s="72"/>
      <c r="K299" s="34"/>
      <c r="L299" s="72"/>
      <c r="M299" s="34"/>
      <c r="N299" s="34"/>
      <c r="O299" s="34"/>
      <c r="P299" s="34"/>
      <c r="Q299" s="79"/>
      <c r="R299" s="79"/>
      <c r="S299" s="79"/>
      <c r="T299" s="79"/>
      <c r="U299" s="34"/>
      <c r="V299" s="79"/>
      <c r="W299" s="79"/>
      <c r="X299" s="79"/>
      <c r="Y299" s="79"/>
      <c r="Z299" s="79"/>
      <c r="AA299" s="79"/>
      <c r="AB299" s="34"/>
      <c r="AC299" s="34"/>
    </row>
    <row r="300" spans="1:29">
      <c r="A300" s="34"/>
      <c r="B300" s="34"/>
      <c r="C300" s="34"/>
      <c r="D300" s="34"/>
      <c r="E300" s="34"/>
      <c r="F300" s="34"/>
      <c r="G300" s="34"/>
      <c r="H300" s="34"/>
      <c r="I300" s="34"/>
      <c r="J300" s="72"/>
      <c r="K300" s="34"/>
      <c r="L300" s="72"/>
      <c r="M300" s="34"/>
      <c r="N300" s="34"/>
      <c r="O300" s="34"/>
      <c r="P300" s="34"/>
      <c r="Q300" s="79"/>
      <c r="R300" s="79"/>
      <c r="S300" s="79"/>
      <c r="T300" s="79"/>
      <c r="U300" s="34"/>
      <c r="V300" s="79"/>
      <c r="W300" s="79"/>
      <c r="X300" s="79"/>
      <c r="Y300" s="79"/>
      <c r="Z300" s="79"/>
      <c r="AA300" s="79"/>
      <c r="AB300" s="34"/>
      <c r="AC300" s="34"/>
    </row>
    <row r="301" spans="1:29">
      <c r="A301" s="34"/>
      <c r="B301" s="34"/>
      <c r="C301" s="34"/>
      <c r="D301" s="34"/>
      <c r="E301" s="34"/>
      <c r="F301" s="34"/>
      <c r="G301" s="34"/>
      <c r="H301" s="34"/>
      <c r="I301" s="34"/>
      <c r="J301" s="72"/>
      <c r="K301" s="34"/>
      <c r="L301" s="72"/>
      <c r="M301" s="34"/>
      <c r="N301" s="34"/>
      <c r="O301" s="34"/>
      <c r="P301" s="34"/>
      <c r="Q301" s="79"/>
      <c r="R301" s="79"/>
      <c r="S301" s="79"/>
      <c r="T301" s="79"/>
      <c r="U301" s="34"/>
      <c r="V301" s="79"/>
      <c r="W301" s="79"/>
      <c r="X301" s="79"/>
      <c r="Y301" s="79"/>
      <c r="Z301" s="79"/>
      <c r="AA301" s="79"/>
      <c r="AB301" s="34"/>
    </row>
    <row r="302" spans="1:29">
      <c r="A302" s="34"/>
      <c r="B302" s="34"/>
      <c r="C302" s="34"/>
      <c r="D302" s="34"/>
      <c r="E302" s="34"/>
      <c r="F302" s="34"/>
      <c r="G302" s="34"/>
      <c r="H302" s="34"/>
      <c r="I302" s="34"/>
      <c r="J302" s="72"/>
      <c r="K302" s="34"/>
      <c r="L302" s="72"/>
      <c r="M302" s="34"/>
      <c r="N302" s="34"/>
      <c r="O302" s="34"/>
      <c r="P302" s="34"/>
      <c r="Q302" s="79"/>
      <c r="R302" s="79"/>
      <c r="S302" s="79"/>
      <c r="T302" s="79"/>
      <c r="U302" s="34"/>
      <c r="V302" s="79"/>
      <c r="W302" s="79"/>
      <c r="X302" s="79"/>
      <c r="Y302" s="79"/>
      <c r="Z302" s="79"/>
      <c r="AA302" s="79"/>
      <c r="AB302" s="34"/>
    </row>
    <row r="303" spans="1:29">
      <c r="A303" s="34"/>
      <c r="B303" s="34"/>
      <c r="C303" s="34"/>
      <c r="D303" s="34"/>
      <c r="E303" s="34"/>
      <c r="F303" s="34"/>
      <c r="G303" s="34"/>
      <c r="H303" s="34"/>
      <c r="I303" s="34"/>
      <c r="J303" s="72"/>
      <c r="K303" s="34"/>
      <c r="L303" s="72"/>
      <c r="M303" s="34"/>
      <c r="N303" s="34"/>
      <c r="O303" s="34"/>
      <c r="P303" s="34"/>
      <c r="Q303" s="79"/>
      <c r="R303" s="79"/>
      <c r="S303" s="79"/>
      <c r="T303" s="79"/>
      <c r="U303" s="34"/>
      <c r="V303" s="79"/>
      <c r="W303" s="79"/>
      <c r="X303" s="79"/>
      <c r="Y303" s="79"/>
      <c r="Z303" s="79"/>
      <c r="AA303" s="79"/>
      <c r="AB303" s="34"/>
    </row>
    <row r="304" spans="1:29">
      <c r="Q304" s="79"/>
      <c r="S304" s="79"/>
      <c r="T304" s="79"/>
      <c r="U304" s="34"/>
      <c r="X304" s="79"/>
      <c r="AA304" s="79"/>
      <c r="AB304" s="34"/>
    </row>
    <row r="305" spans="17:28">
      <c r="Q305" s="79"/>
      <c r="S305" s="79"/>
      <c r="T305" s="79"/>
      <c r="U305" s="34"/>
      <c r="X305" s="79"/>
      <c r="AA305" s="79"/>
      <c r="AB305" s="34"/>
    </row>
    <row r="306" spans="17:28">
      <c r="Q306" s="79"/>
      <c r="S306" s="79"/>
      <c r="T306" s="79"/>
      <c r="U306" s="34"/>
      <c r="X306" s="79"/>
      <c r="AA306" s="79"/>
      <c r="AB306" s="34"/>
    </row>
    <row r="307" spans="17:28">
      <c r="Q307" s="79"/>
      <c r="S307" s="79"/>
      <c r="T307" s="79"/>
      <c r="U307" s="34"/>
      <c r="X307" s="79"/>
      <c r="AA307" s="79"/>
      <c r="AB307" s="34"/>
    </row>
    <row r="308" spans="17:28">
      <c r="Q308" s="79"/>
      <c r="S308" s="79"/>
      <c r="T308" s="79"/>
      <c r="U308" s="34"/>
      <c r="X308" s="79"/>
      <c r="AA308" s="79"/>
      <c r="AB308" s="34"/>
    </row>
    <row r="309" spans="17:28">
      <c r="Q309" s="79"/>
      <c r="S309" s="79"/>
      <c r="T309" s="79"/>
      <c r="U309" s="34"/>
      <c r="X309" s="79"/>
      <c r="AA309" s="79"/>
      <c r="AB309" s="34"/>
    </row>
    <row r="310" spans="17:28">
      <c r="Q310" s="79"/>
      <c r="S310" s="79"/>
      <c r="T310" s="79"/>
      <c r="U310" s="34"/>
      <c r="X310" s="79"/>
      <c r="AA310" s="79"/>
      <c r="AB310" s="34"/>
    </row>
    <row r="311" spans="17:28">
      <c r="Q311" s="79"/>
      <c r="S311" s="79"/>
      <c r="T311" s="79"/>
      <c r="U311" s="34"/>
      <c r="X311" s="79"/>
      <c r="AA311" s="79"/>
      <c r="AB311" s="34"/>
    </row>
    <row r="312" spans="17:28">
      <c r="Q312" s="79"/>
      <c r="S312" s="79"/>
      <c r="T312" s="79"/>
      <c r="U312" s="34"/>
      <c r="X312" s="79"/>
      <c r="AA312" s="79"/>
      <c r="AB312" s="34"/>
    </row>
    <row r="313" spans="17:28">
      <c r="Q313" s="79"/>
      <c r="S313" s="79"/>
      <c r="T313" s="79"/>
      <c r="U313" s="34"/>
      <c r="X313" s="79"/>
      <c r="AA313" s="79"/>
      <c r="AB313" s="34"/>
    </row>
    <row r="314" spans="17:28">
      <c r="Q314" s="79"/>
      <c r="S314" s="79"/>
      <c r="T314" s="79"/>
      <c r="U314" s="34"/>
      <c r="X314" s="79"/>
      <c r="AA314" s="79"/>
      <c r="AB314" s="34"/>
    </row>
    <row r="315" spans="17:28">
      <c r="Q315" s="79"/>
      <c r="S315" s="79"/>
      <c r="T315" s="79"/>
      <c r="U315" s="34"/>
      <c r="X315" s="79"/>
      <c r="AA315" s="79"/>
      <c r="AB315" s="34"/>
    </row>
    <row r="316" spans="17:28">
      <c r="Q316" s="79"/>
      <c r="S316" s="79"/>
      <c r="T316" s="79"/>
      <c r="U316" s="34"/>
      <c r="X316" s="79"/>
      <c r="AA316" s="79"/>
      <c r="AB316" s="34"/>
    </row>
    <row r="317" spans="17:28">
      <c r="Q317" s="79"/>
      <c r="S317" s="79"/>
      <c r="T317" s="79"/>
      <c r="U317" s="34"/>
      <c r="X317" s="79"/>
      <c r="AA317" s="79"/>
      <c r="AB317" s="34"/>
    </row>
    <row r="318" spans="17:28">
      <c r="Q318" s="79"/>
      <c r="S318" s="79"/>
      <c r="T318" s="79"/>
      <c r="U318" s="34"/>
      <c r="X318" s="79"/>
      <c r="AA318" s="79"/>
      <c r="AB318" s="34"/>
    </row>
    <row r="319" spans="17:28">
      <c r="Q319" s="79"/>
      <c r="S319" s="79"/>
      <c r="T319" s="79"/>
      <c r="U319" s="34"/>
      <c r="X319" s="79"/>
      <c r="AA319" s="79"/>
      <c r="AB319" s="34"/>
    </row>
    <row r="320" spans="17:28">
      <c r="Q320" s="79"/>
      <c r="S320" s="79"/>
      <c r="T320" s="79"/>
      <c r="U320" s="34"/>
      <c r="X320" s="79"/>
      <c r="AA320" s="79"/>
      <c r="AB320" s="34"/>
    </row>
    <row r="321" spans="17:28">
      <c r="Q321" s="79"/>
      <c r="S321" s="79"/>
      <c r="T321" s="79"/>
      <c r="U321" s="34"/>
      <c r="X321" s="79"/>
      <c r="AA321" s="79"/>
      <c r="AB321" s="34"/>
    </row>
    <row r="322" spans="17:28">
      <c r="Q322" s="79"/>
      <c r="S322" s="79"/>
      <c r="T322" s="79"/>
      <c r="U322" s="34"/>
      <c r="X322" s="79"/>
      <c r="AA322" s="79"/>
      <c r="AB322" s="34"/>
    </row>
    <row r="323" spans="17:28">
      <c r="Q323" s="79"/>
      <c r="S323" s="79"/>
      <c r="T323" s="79"/>
      <c r="U323" s="34"/>
      <c r="X323" s="79"/>
      <c r="AA323" s="79"/>
      <c r="AB323" s="34"/>
    </row>
    <row r="324" spans="17:28">
      <c r="Q324" s="79"/>
      <c r="T324" s="79"/>
    </row>
    <row r="325" spans="17:28">
      <c r="T325" s="79"/>
    </row>
  </sheetData>
  <mergeCells count="1">
    <mergeCell ref="Y4:AA4"/>
  </mergeCells>
  <conditionalFormatting sqref="AI26:AI27 AV86:AW86">
    <cfRule type="cellIs" dxfId="258" priority="37" stopIfTrue="1" operator="lessThan">
      <formula>0</formula>
    </cfRule>
  </conditionalFormatting>
  <conditionalFormatting sqref="N10:N36">
    <cfRule type="cellIs" dxfId="257" priority="10" operator="lessThan">
      <formula>0</formula>
    </cfRule>
    <cfRule type="cellIs" dxfId="256" priority="11" operator="greaterThan">
      <formula>0</formula>
    </cfRule>
  </conditionalFormatting>
  <conditionalFormatting sqref="P10:P36">
    <cfRule type="cellIs" dxfId="255" priority="8" operator="lessThan">
      <formula>0</formula>
    </cfRule>
    <cfRule type="cellIs" dxfId="254" priority="9" operator="greaterThan">
      <formula>0</formula>
    </cfRule>
  </conditionalFormatting>
  <conditionalFormatting sqref="H10:H36">
    <cfRule type="cellIs" dxfId="253" priority="4" operator="lessThan">
      <formula>0</formula>
    </cfRule>
    <cfRule type="cellIs" dxfId="252" priority="5" operator="greaterThan">
      <formula>0</formula>
    </cfRule>
  </conditionalFormatting>
  <conditionalFormatting sqref="K10:K36">
    <cfRule type="cellIs" dxfId="251" priority="1" operator="lessThan">
      <formula>0</formula>
    </cfRule>
    <cfRule type="cellIs" dxfId="250" priority="2" operator="greaterThan">
      <formula>0</formula>
    </cfRule>
  </conditionalFormatting>
  <conditionalFormatting sqref="R10:R36">
    <cfRule type="cellIs" dxfId="249" priority="6" operator="lessThan">
      <formula>0</formula>
    </cfRule>
    <cfRule type="cellIs" dxfId="248" priority="7" operator="greaterThan">
      <formula>0</formula>
    </cfRule>
  </conditionalFormatting>
  <conditionalFormatting sqref="Z17:Z36 Z38:Z64">
    <cfRule type="top10" dxfId="247" priority="244" percent="1" bottom="1" rank="10"/>
    <cfRule type="top10" dxfId="246" priority="245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4590C-2A6D-4484-9978-2A43259DDF87}">
  <dimension ref="P1:CL328"/>
  <sheetViews>
    <sheetView zoomScale="95" zoomScaleNormal="95" workbookViewId="0">
      <selection activeCell="A12" sqref="A12"/>
    </sheetView>
  </sheetViews>
  <sheetFormatPr baseColWidth="10" defaultRowHeight="15"/>
  <cols>
    <col min="12" max="12" width="8.453125" customWidth="1"/>
    <col min="16" max="16" width="5.08984375" customWidth="1"/>
    <col min="37" max="37" width="3.08984375" customWidth="1"/>
    <col min="38" max="38" width="5.08984375" customWidth="1"/>
    <col min="39" max="39" width="3.36328125" customWidth="1"/>
    <col min="40" max="40" width="4.36328125" customWidth="1"/>
    <col min="41" max="41" width="11.36328125" customWidth="1"/>
    <col min="42" max="42" width="7.08984375" customWidth="1"/>
    <col min="43" max="43" width="6.90625" customWidth="1"/>
    <col min="44" max="44" width="4.81640625" customWidth="1"/>
    <col min="45" max="45" width="1.81640625" customWidth="1"/>
    <col min="46" max="46" width="6.54296875" customWidth="1"/>
    <col min="47" max="47" width="4.54296875" style="67" customWidth="1"/>
    <col min="48" max="48" width="4.90625" customWidth="1"/>
    <col min="49" max="49" width="5.6328125" style="67" customWidth="1"/>
    <col min="50" max="50" width="5.90625" customWidth="1"/>
    <col min="51" max="51" width="5.08984375" customWidth="1"/>
    <col min="52" max="52" width="6.1796875" customWidth="1"/>
    <col min="53" max="53" width="6" customWidth="1"/>
    <col min="54" max="54" width="5.1796875" customWidth="1"/>
    <col min="55" max="55" width="5.1796875" style="11" customWidth="1"/>
    <col min="56" max="56" width="5.36328125" style="11" customWidth="1"/>
    <col min="57" max="57" width="6" style="11" customWidth="1"/>
    <col min="58" max="58" width="5.90625" customWidth="1"/>
    <col min="59" max="59" width="5.1796875" style="11" customWidth="1"/>
    <col min="60" max="60" width="5.08984375" style="11" customWidth="1"/>
    <col min="61" max="61" width="5.1796875" customWidth="1"/>
    <col min="62" max="62" width="6.81640625" style="11" customWidth="1"/>
    <col min="63" max="63" width="5.453125" customWidth="1"/>
    <col min="64" max="64" width="7" customWidth="1"/>
    <col min="65" max="65" width="4.81640625" style="11" customWidth="1"/>
    <col min="66" max="66" width="5.08984375" style="11" customWidth="1"/>
    <col min="67" max="67" width="4.54296875" style="11" customWidth="1"/>
    <col min="68" max="68" width="7.54296875" style="11" customWidth="1"/>
    <col min="69" max="69" width="6.36328125" style="67" customWidth="1"/>
    <col min="70" max="70" width="5.1796875" style="11" customWidth="1"/>
    <col min="71" max="71" width="7.54296875" style="67" customWidth="1"/>
    <col min="72" max="72" width="9" customWidth="1"/>
    <col min="73" max="73" width="7.36328125" customWidth="1"/>
    <col min="74" max="74" width="6.90625" style="67" customWidth="1"/>
    <col min="75" max="75" width="7.1796875" customWidth="1"/>
    <col min="76" max="76" width="6.90625" customWidth="1"/>
    <col min="77" max="79" width="10.90625" style="67"/>
    <col min="80" max="80" width="9.08984375" customWidth="1"/>
    <col min="86" max="86" width="14" customWidth="1"/>
    <col min="87" max="87" width="12.54296875" customWidth="1"/>
    <col min="88" max="88" width="10.90625" customWidth="1"/>
  </cols>
  <sheetData>
    <row r="1" spans="37:87"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/>
      <c r="CA1"/>
    </row>
    <row r="2" spans="37:87" s="184" customFormat="1" ht="31.8"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/>
      <c r="CA2"/>
      <c r="CB2"/>
      <c r="CC2"/>
      <c r="CD2"/>
      <c r="CE2"/>
      <c r="CF2"/>
    </row>
    <row r="3" spans="37:87"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/>
      <c r="CA3"/>
    </row>
    <row r="4" spans="37:87" ht="15.6"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/>
      <c r="CA4"/>
      <c r="CG4" s="2"/>
      <c r="CH4" s="5"/>
      <c r="CI4" s="5"/>
    </row>
    <row r="5" spans="37:87" ht="15.6"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W5" s="1"/>
      <c r="BX5" s="1"/>
      <c r="BZ5"/>
      <c r="CA5"/>
      <c r="CG5" s="5"/>
      <c r="CH5" s="5"/>
    </row>
    <row r="6" spans="37:87" ht="15.75" customHeight="1">
      <c r="BE6" s="16"/>
      <c r="BF6" s="3"/>
      <c r="BH6" s="16"/>
      <c r="BL6" s="58"/>
      <c r="BM6" s="204"/>
      <c r="BT6" s="1"/>
      <c r="BU6" s="1"/>
      <c r="BW6" s="1"/>
      <c r="BX6" s="1"/>
      <c r="BZ6"/>
      <c r="CA6"/>
      <c r="CG6" s="5"/>
      <c r="CH6" s="5"/>
    </row>
    <row r="7" spans="37:87" ht="18" customHeight="1">
      <c r="BE7" s="16"/>
      <c r="BF7" s="3"/>
      <c r="BH7" s="16"/>
      <c r="BL7" s="58"/>
      <c r="BM7" s="204"/>
      <c r="BT7" s="1"/>
      <c r="BU7" s="1"/>
      <c r="BW7" s="1"/>
      <c r="BX7" s="1"/>
      <c r="BZ7"/>
      <c r="CA7"/>
      <c r="CG7" s="5"/>
      <c r="CH7" s="5"/>
    </row>
    <row r="8" spans="37:87">
      <c r="BE8" s="16"/>
      <c r="BF8" s="3"/>
      <c r="BH8" s="16"/>
      <c r="BL8" s="58"/>
      <c r="BM8" s="204"/>
      <c r="BT8" s="1"/>
      <c r="BU8" s="1"/>
      <c r="BW8" s="1"/>
      <c r="BX8" s="1"/>
      <c r="BZ8"/>
      <c r="CA8"/>
    </row>
    <row r="9" spans="37:87">
      <c r="BE9" s="16"/>
      <c r="BF9" s="3"/>
      <c r="BH9" s="16"/>
      <c r="BL9" s="58"/>
      <c r="BM9" s="204"/>
      <c r="BT9" s="1"/>
      <c r="BU9" s="1"/>
      <c r="BW9" s="1"/>
      <c r="BX9" s="1"/>
      <c r="BZ9"/>
      <c r="CA9"/>
    </row>
    <row r="10" spans="37:87">
      <c r="BE10" s="16"/>
      <c r="BF10" s="3"/>
      <c r="BH10" s="16"/>
      <c r="BL10" s="58"/>
      <c r="BM10" s="204"/>
      <c r="BT10" s="1"/>
      <c r="BU10" s="1"/>
      <c r="BW10" s="1"/>
      <c r="BX10" s="1"/>
      <c r="BZ10"/>
      <c r="CA10"/>
    </row>
    <row r="11" spans="37:87">
      <c r="BE11" s="16"/>
      <c r="BF11" s="3"/>
      <c r="BH11" s="16"/>
      <c r="BL11" s="58"/>
      <c r="BM11" s="204"/>
      <c r="BT11" s="1"/>
      <c r="BU11" s="1"/>
      <c r="BW11" s="1"/>
      <c r="BX11" s="1"/>
      <c r="BZ11"/>
      <c r="CA11"/>
    </row>
    <row r="12" spans="37:87" ht="15.6">
      <c r="BE12" s="16"/>
      <c r="BF12" s="3"/>
      <c r="BH12" s="16"/>
      <c r="BL12" s="58"/>
      <c r="BM12" s="204"/>
      <c r="BT12" s="1"/>
      <c r="BU12" s="1"/>
      <c r="BW12" s="1"/>
      <c r="BX12" s="1"/>
      <c r="BZ12"/>
      <c r="CA12" s="2"/>
      <c r="CB12" s="2"/>
      <c r="CC12" s="2"/>
    </row>
    <row r="13" spans="37:87" ht="15.6">
      <c r="BE13" s="16"/>
      <c r="BF13" s="3"/>
      <c r="BH13" s="16"/>
      <c r="BL13" s="58"/>
      <c r="BM13" s="204"/>
      <c r="BT13" s="1"/>
      <c r="BU13" s="1"/>
      <c r="BW13" s="1"/>
      <c r="BX13" s="1"/>
      <c r="BZ13"/>
      <c r="CA13" s="2"/>
      <c r="CB13" s="2"/>
      <c r="CC13" s="4"/>
      <c r="CD13" s="4"/>
      <c r="CE13" s="4"/>
    </row>
    <row r="14" spans="37:87">
      <c r="BE14" s="16"/>
      <c r="BF14" s="3"/>
      <c r="BH14" s="16"/>
      <c r="BL14" s="58"/>
      <c r="BM14" s="204"/>
      <c r="BT14" s="1"/>
      <c r="BU14" s="1"/>
      <c r="BW14" s="1"/>
      <c r="BX14" s="1"/>
      <c r="BZ14"/>
      <c r="CA14" s="1"/>
      <c r="CB14" s="1"/>
      <c r="CC14" s="11"/>
      <c r="CD14" s="11"/>
      <c r="CE14" s="11"/>
    </row>
    <row r="15" spans="37:87">
      <c r="BE15" s="16"/>
      <c r="BF15" s="3"/>
      <c r="BH15" s="16"/>
      <c r="BL15" s="58"/>
      <c r="BM15" s="204"/>
      <c r="BT15" s="1"/>
      <c r="BU15" s="1"/>
      <c r="BW15" s="1"/>
      <c r="BX15" s="1"/>
      <c r="BZ15"/>
      <c r="CA15" s="1"/>
      <c r="CB15" s="1"/>
      <c r="CC15" s="11"/>
      <c r="CD15" s="11"/>
      <c r="CE15" s="11"/>
    </row>
    <row r="16" spans="37:87">
      <c r="BE16" s="16"/>
      <c r="BF16" s="3"/>
      <c r="BH16" s="16"/>
      <c r="BL16" s="58"/>
      <c r="BM16" s="204"/>
      <c r="BT16" s="1"/>
      <c r="BU16" s="1"/>
      <c r="BW16" s="1"/>
      <c r="BX16" s="1"/>
      <c r="BZ16"/>
      <c r="CA16" s="1"/>
      <c r="CB16" s="1"/>
      <c r="CC16" s="11"/>
      <c r="CD16" s="11"/>
      <c r="CE16" s="11"/>
    </row>
    <row r="17" spans="57:83">
      <c r="BE17" s="16"/>
      <c r="BF17" s="3"/>
      <c r="BH17" s="16"/>
      <c r="BL17" s="58"/>
      <c r="BM17" s="204"/>
      <c r="BT17" s="1"/>
      <c r="BU17" s="1"/>
      <c r="BW17" s="1"/>
      <c r="BX17" s="1"/>
      <c r="BZ17"/>
      <c r="CA17" s="1"/>
      <c r="CB17" s="1"/>
      <c r="CC17" s="11"/>
      <c r="CD17" s="11"/>
      <c r="CE17" s="11"/>
    </row>
    <row r="18" spans="57:83">
      <c r="BE18" s="16"/>
      <c r="BF18" s="3"/>
      <c r="BH18" s="16"/>
      <c r="BL18" s="58"/>
      <c r="BM18" s="204"/>
      <c r="BT18" s="1"/>
      <c r="BU18" s="1"/>
      <c r="BW18" s="1"/>
      <c r="BX18" s="1"/>
      <c r="BZ18"/>
      <c r="CA18" s="1"/>
      <c r="CB18" s="1"/>
      <c r="CC18" s="11"/>
      <c r="CD18" s="11"/>
      <c r="CE18" s="11"/>
    </row>
    <row r="19" spans="57:83">
      <c r="BE19" s="16"/>
      <c r="BF19" s="3"/>
      <c r="BH19" s="16"/>
      <c r="BL19" s="58"/>
      <c r="BM19" s="204"/>
      <c r="BT19" s="1"/>
      <c r="BU19" s="1"/>
      <c r="BW19" s="1"/>
      <c r="BX19" s="1"/>
      <c r="BZ19"/>
      <c r="CA19" s="1"/>
      <c r="CB19" s="1"/>
      <c r="CC19" s="11"/>
      <c r="CD19" s="11"/>
      <c r="CE19" s="11"/>
    </row>
    <row r="20" spans="57:83">
      <c r="BE20" s="16"/>
      <c r="BF20" s="3"/>
      <c r="BH20" s="16"/>
      <c r="BL20" s="58"/>
      <c r="BM20" s="204"/>
      <c r="BT20" s="1"/>
      <c r="BU20" s="1"/>
      <c r="BW20" s="1"/>
      <c r="BX20" s="1"/>
      <c r="BZ20"/>
      <c r="CA20" s="1"/>
      <c r="CB20" s="1"/>
      <c r="CC20" s="11"/>
      <c r="CD20" s="11"/>
      <c r="CE20" s="11"/>
    </row>
    <row r="21" spans="57:83">
      <c r="BE21" s="16"/>
      <c r="BF21" s="3"/>
      <c r="BH21" s="16"/>
      <c r="BL21" s="58"/>
      <c r="BM21" s="204"/>
      <c r="BT21" s="1"/>
      <c r="BU21" s="1"/>
      <c r="BW21" s="1"/>
      <c r="BX21" s="1"/>
      <c r="BZ21"/>
      <c r="CA21" s="1"/>
      <c r="CB21" s="1"/>
      <c r="CC21" s="11"/>
      <c r="CD21" s="11"/>
      <c r="CE21" s="11"/>
    </row>
    <row r="22" spans="57:83">
      <c r="BE22" s="16"/>
      <c r="BF22" s="3"/>
      <c r="BH22" s="16"/>
      <c r="BL22" s="58"/>
      <c r="BM22" s="204"/>
      <c r="BT22" s="1"/>
      <c r="BU22" s="1"/>
      <c r="BW22" s="1"/>
      <c r="BX22" s="1"/>
      <c r="BZ22"/>
      <c r="CA22" s="1"/>
      <c r="CB22" s="1"/>
      <c r="CC22" s="11"/>
      <c r="CD22" s="11"/>
      <c r="CE22" s="11"/>
    </row>
    <row r="23" spans="57:83">
      <c r="BE23" s="16"/>
      <c r="BF23" s="3"/>
      <c r="BH23" s="16"/>
      <c r="BL23" s="58"/>
      <c r="BM23" s="204"/>
      <c r="BT23" s="1"/>
      <c r="BU23" s="1"/>
      <c r="BW23" s="1"/>
      <c r="BX23" s="1"/>
      <c r="BZ23"/>
      <c r="CA23" s="13"/>
      <c r="CB23" s="13"/>
      <c r="CC23" s="11"/>
      <c r="CD23" s="11"/>
      <c r="CE23" s="11"/>
    </row>
    <row r="24" spans="57:83" ht="16.5" customHeight="1">
      <c r="BE24" s="16"/>
      <c r="BF24" s="3"/>
      <c r="BH24" s="16"/>
      <c r="BL24" s="58"/>
      <c r="BM24" s="204"/>
      <c r="BT24" s="1"/>
      <c r="BU24" s="1"/>
      <c r="BW24" s="1"/>
      <c r="BX24" s="1"/>
      <c r="BZ24"/>
      <c r="CA24" s="13"/>
      <c r="CB24" s="13"/>
      <c r="CC24" s="11"/>
      <c r="CD24" s="11"/>
      <c r="CE24" s="11"/>
    </row>
    <row r="25" spans="57:83" ht="16.5" customHeight="1">
      <c r="BE25" s="16"/>
      <c r="BF25" s="3"/>
      <c r="BH25" s="16"/>
      <c r="BL25" s="58"/>
      <c r="BM25" s="204"/>
      <c r="BT25" s="1"/>
      <c r="BU25" s="1"/>
      <c r="BW25" s="1"/>
      <c r="BX25" s="1"/>
      <c r="BZ25"/>
      <c r="CA25" s="13"/>
      <c r="CB25" s="13"/>
      <c r="CC25" s="11"/>
      <c r="CD25" s="11"/>
      <c r="CE25" s="11"/>
    </row>
    <row r="26" spans="57:83">
      <c r="BE26" s="16"/>
      <c r="BF26" s="3"/>
      <c r="BH26" s="16"/>
      <c r="BL26" s="58"/>
      <c r="BM26" s="204"/>
      <c r="BT26" s="1"/>
      <c r="BU26" s="1"/>
      <c r="BW26" s="1"/>
      <c r="BX26" s="1"/>
      <c r="BZ26"/>
      <c r="CA26" s="13"/>
      <c r="CB26" s="13"/>
      <c r="CC26" s="11"/>
      <c r="CD26" s="11"/>
      <c r="CE26" s="11"/>
    </row>
    <row r="27" spans="57:83" ht="17.25" customHeight="1">
      <c r="BE27" s="16"/>
      <c r="BF27" s="3"/>
      <c r="BH27" s="16"/>
      <c r="BL27" s="58"/>
      <c r="BM27" s="204"/>
      <c r="BT27" s="1"/>
      <c r="BU27" s="1"/>
      <c r="BW27" s="1"/>
      <c r="BX27" s="1"/>
      <c r="BZ27"/>
      <c r="CA27" s="13"/>
      <c r="CB27" s="13"/>
      <c r="CC27" s="11"/>
      <c r="CD27" s="11"/>
      <c r="CE27" s="11"/>
    </row>
    <row r="28" spans="57:83">
      <c r="BE28" s="16"/>
      <c r="BF28" s="3"/>
      <c r="BH28" s="16"/>
      <c r="BL28" s="58"/>
      <c r="BM28" s="204"/>
      <c r="BT28" s="1"/>
      <c r="BU28" s="1"/>
      <c r="BW28" s="1"/>
      <c r="BX28" s="1"/>
      <c r="BZ28"/>
      <c r="CA28" s="13"/>
      <c r="CB28" s="13"/>
      <c r="CC28" s="11"/>
      <c r="CD28" s="11"/>
      <c r="CE28" s="11"/>
    </row>
    <row r="29" spans="57:83">
      <c r="BE29" s="16"/>
      <c r="BF29" s="3"/>
      <c r="BH29" s="16"/>
      <c r="BL29" s="58"/>
      <c r="BM29" s="204"/>
      <c r="BT29" s="1"/>
      <c r="BU29" s="1"/>
      <c r="BW29" s="1"/>
      <c r="BX29" s="1"/>
      <c r="BZ29"/>
      <c r="CA29" s="13"/>
      <c r="CB29" s="13"/>
      <c r="CC29" s="11"/>
      <c r="CD29" s="11"/>
      <c r="CE29" s="11"/>
    </row>
    <row r="30" spans="57:83" ht="17.399999999999999" customHeight="1">
      <c r="BE30" s="16"/>
      <c r="BF30" s="3"/>
      <c r="BH30" s="16"/>
      <c r="BL30" s="58"/>
      <c r="BM30" s="204"/>
      <c r="BT30" s="1"/>
      <c r="BU30" s="1"/>
      <c r="BW30" s="1"/>
      <c r="BX30" s="1"/>
      <c r="BZ30"/>
      <c r="CA30" s="54"/>
      <c r="CB30" s="54"/>
      <c r="CC30" s="11"/>
      <c r="CD30" s="11"/>
      <c r="CE30" s="11"/>
    </row>
    <row r="31" spans="57:83" ht="15.6">
      <c r="BE31" s="16"/>
      <c r="BF31" s="3"/>
      <c r="BH31" s="16"/>
      <c r="BL31" s="58"/>
      <c r="BM31" s="204"/>
      <c r="BT31" s="1"/>
      <c r="BU31" s="1"/>
      <c r="BW31" s="1"/>
      <c r="BX31" s="1"/>
      <c r="BZ31"/>
      <c r="CA31" s="1"/>
      <c r="CB31" s="5"/>
    </row>
    <row r="32" spans="57:83">
      <c r="BE32" s="16"/>
      <c r="BF32" s="3"/>
      <c r="BH32" s="16"/>
      <c r="BL32" s="58"/>
      <c r="BM32" s="204"/>
      <c r="BT32" s="1"/>
      <c r="BU32" s="1"/>
      <c r="BW32" s="1"/>
      <c r="BX32" s="1"/>
      <c r="BZ32"/>
      <c r="CA32"/>
    </row>
    <row r="33" spans="57:79">
      <c r="BE33" s="16"/>
      <c r="BF33" s="3"/>
      <c r="BH33" s="16"/>
      <c r="BL33" s="58"/>
      <c r="BM33" s="204"/>
      <c r="BT33" s="1"/>
      <c r="BU33" s="1"/>
      <c r="BW33" s="1"/>
      <c r="BX33" s="1"/>
      <c r="BZ33"/>
      <c r="CA33"/>
    </row>
    <row r="34" spans="57:79">
      <c r="BE34" s="16"/>
      <c r="BF34" s="3"/>
      <c r="BH34" s="16"/>
      <c r="BL34" s="58"/>
      <c r="BM34" s="204"/>
      <c r="BT34" s="1"/>
      <c r="BU34" s="1"/>
      <c r="BW34" s="1"/>
      <c r="BX34" s="1"/>
      <c r="BZ34"/>
      <c r="CA34"/>
    </row>
    <row r="35" spans="57:79">
      <c r="BE35" s="16"/>
      <c r="BF35" s="3"/>
      <c r="BH35" s="16"/>
      <c r="BL35" s="58"/>
      <c r="BM35" s="204"/>
      <c r="BT35" s="1"/>
      <c r="BU35" s="1"/>
      <c r="BW35" s="1"/>
      <c r="BX35" s="1"/>
      <c r="BZ35"/>
      <c r="CA35"/>
    </row>
    <row r="36" spans="57:79">
      <c r="BE36" s="16"/>
      <c r="BF36" s="3"/>
      <c r="BH36" s="16"/>
      <c r="BL36" s="58"/>
      <c r="BM36" s="204"/>
      <c r="BT36" s="1"/>
      <c r="BU36" s="1"/>
      <c r="BW36" s="1"/>
      <c r="BX36" s="1"/>
      <c r="BZ36"/>
      <c r="CA36"/>
    </row>
    <row r="37" spans="57:79">
      <c r="BE37" s="16"/>
      <c r="BF37" s="3"/>
      <c r="BH37" s="16"/>
      <c r="BL37" s="58"/>
      <c r="BM37" s="204"/>
      <c r="BT37" s="1"/>
      <c r="BU37" s="1"/>
      <c r="BW37" s="1"/>
      <c r="BX37" s="1"/>
      <c r="BZ37"/>
      <c r="CA37"/>
    </row>
    <row r="38" spans="57:79">
      <c r="BE38" s="16"/>
      <c r="BF38" s="3"/>
      <c r="BH38" s="16"/>
      <c r="BL38" s="58"/>
      <c r="BM38" s="204"/>
      <c r="BT38" s="1"/>
      <c r="BU38" s="1"/>
      <c r="BW38" s="1"/>
      <c r="BX38" s="1"/>
      <c r="BZ38"/>
      <c r="CA38"/>
    </row>
    <row r="39" spans="57:79">
      <c r="BE39" s="16"/>
      <c r="BF39" s="3"/>
      <c r="BH39" s="16"/>
      <c r="BL39" s="58"/>
      <c r="BM39" s="204"/>
      <c r="BT39" s="1"/>
      <c r="BU39" s="1"/>
      <c r="BW39" s="1"/>
      <c r="BX39" s="1"/>
      <c r="BZ39"/>
      <c r="CA39"/>
    </row>
    <row r="40" spans="57:79">
      <c r="BE40" s="16"/>
      <c r="BF40" s="3"/>
      <c r="BH40" s="16"/>
      <c r="BL40" s="58"/>
      <c r="BM40" s="204"/>
      <c r="BT40" s="1"/>
      <c r="BU40" s="1"/>
      <c r="BW40" s="1"/>
      <c r="BX40" s="1"/>
      <c r="BZ40"/>
      <c r="CA40"/>
    </row>
    <row r="41" spans="57:79">
      <c r="BE41" s="16"/>
      <c r="BF41" s="3"/>
      <c r="BH41" s="16"/>
      <c r="BL41" s="58"/>
      <c r="BM41" s="204"/>
      <c r="BT41" s="1"/>
      <c r="BU41" s="1"/>
      <c r="BW41" s="1"/>
      <c r="BX41" s="1"/>
      <c r="BZ41"/>
      <c r="CA41"/>
    </row>
    <row r="42" spans="57:79">
      <c r="BE42" s="16"/>
      <c r="BF42" s="3"/>
      <c r="BH42" s="16"/>
      <c r="BL42" s="58"/>
      <c r="BM42" s="204"/>
      <c r="BT42" s="1"/>
      <c r="BU42" s="1"/>
      <c r="BW42" s="1"/>
      <c r="BX42" s="1"/>
      <c r="BZ42"/>
      <c r="CA42"/>
    </row>
    <row r="43" spans="57:79">
      <c r="BE43" s="16"/>
      <c r="BF43" s="3"/>
      <c r="BH43" s="16"/>
      <c r="BL43" s="58"/>
      <c r="BM43" s="204"/>
      <c r="BT43" s="1"/>
      <c r="BU43" s="1"/>
      <c r="BW43" s="1"/>
      <c r="BX43" s="1"/>
      <c r="BZ43"/>
      <c r="CA43"/>
    </row>
    <row r="44" spans="57:79">
      <c r="BE44" s="16"/>
      <c r="BF44" s="3"/>
      <c r="BH44" s="16"/>
      <c r="BL44" s="58"/>
      <c r="BM44" s="204"/>
      <c r="BT44" s="1"/>
      <c r="BU44" s="1"/>
      <c r="BW44" s="1"/>
      <c r="BX44" s="1"/>
      <c r="BZ44"/>
      <c r="CA44"/>
    </row>
    <row r="45" spans="57:79">
      <c r="BE45" s="16"/>
      <c r="BF45" s="3"/>
      <c r="BH45" s="16"/>
      <c r="BL45" s="58"/>
      <c r="BM45" s="204"/>
      <c r="BT45" s="1"/>
      <c r="BU45" s="1"/>
      <c r="BW45" s="1"/>
      <c r="BX45" s="1"/>
      <c r="BZ45"/>
      <c r="CA45"/>
    </row>
    <row r="46" spans="57:79">
      <c r="BE46" s="16"/>
      <c r="BF46" s="3"/>
      <c r="BH46" s="16"/>
      <c r="BL46" s="58"/>
      <c r="BM46" s="204"/>
      <c r="BT46" s="1"/>
      <c r="BU46" s="1"/>
      <c r="BW46" s="1"/>
      <c r="BX46" s="1"/>
      <c r="BZ46"/>
      <c r="CA46"/>
    </row>
    <row r="47" spans="57:79">
      <c r="BE47" s="16"/>
      <c r="BF47" s="3"/>
      <c r="BH47" s="16"/>
      <c r="BL47" s="58"/>
      <c r="BM47" s="204"/>
      <c r="BT47" s="1"/>
      <c r="BU47" s="1"/>
      <c r="BW47" s="1"/>
      <c r="BX47" s="1"/>
      <c r="BZ47"/>
      <c r="CA47"/>
    </row>
    <row r="48" spans="57:79">
      <c r="BE48" s="16"/>
      <c r="BF48" s="3"/>
      <c r="BH48" s="16"/>
      <c r="BL48" s="58"/>
      <c r="BM48" s="204"/>
      <c r="BT48" s="1"/>
      <c r="BU48" s="1"/>
      <c r="BW48" s="1"/>
      <c r="BX48" s="1"/>
      <c r="BZ48"/>
      <c r="CA48"/>
    </row>
    <row r="49" spans="57:79">
      <c r="BE49" s="16"/>
      <c r="BF49" s="3"/>
      <c r="BH49" s="16"/>
      <c r="BL49" s="58"/>
      <c r="BM49" s="204"/>
      <c r="BT49" s="1"/>
      <c r="BU49" s="1"/>
      <c r="BW49" s="1"/>
      <c r="BX49" s="1"/>
      <c r="BZ49"/>
      <c r="CA49"/>
    </row>
    <row r="50" spans="57:79">
      <c r="BE50" s="16"/>
      <c r="BF50" s="3"/>
      <c r="BH50" s="16"/>
      <c r="BL50" s="58"/>
      <c r="BM50" s="204"/>
      <c r="BT50" s="1"/>
      <c r="BU50" s="1"/>
      <c r="BW50" s="1"/>
      <c r="BX50" s="1"/>
      <c r="BZ50"/>
      <c r="CA50"/>
    </row>
    <row r="51" spans="57:79">
      <c r="BE51" s="16"/>
      <c r="BF51" s="3"/>
      <c r="BH51" s="16"/>
      <c r="BL51" s="58"/>
      <c r="BM51" s="204"/>
      <c r="BT51" s="1"/>
      <c r="BU51" s="1"/>
      <c r="BW51" s="1"/>
      <c r="BX51" s="1"/>
      <c r="BZ51"/>
      <c r="CA51"/>
    </row>
    <row r="52" spans="57:79">
      <c r="BE52" s="16"/>
      <c r="BF52" s="3"/>
      <c r="BH52" s="16"/>
      <c r="BL52" s="58"/>
      <c r="BM52" s="204"/>
      <c r="BT52" s="1"/>
      <c r="BU52" s="1"/>
      <c r="BW52" s="1"/>
      <c r="BX52" s="1"/>
      <c r="BZ52"/>
      <c r="CA52"/>
    </row>
    <row r="53" spans="57:79">
      <c r="BE53" s="16"/>
      <c r="BF53" s="3"/>
      <c r="BH53" s="16"/>
      <c r="BL53" s="58"/>
      <c r="BM53" s="204"/>
      <c r="BT53" s="1"/>
      <c r="BU53" s="1"/>
      <c r="BW53" s="1"/>
      <c r="BX53" s="1"/>
      <c r="BZ53"/>
      <c r="CA53"/>
    </row>
    <row r="54" spans="57:79">
      <c r="BE54" s="16"/>
      <c r="BF54" s="3"/>
      <c r="BH54" s="16"/>
      <c r="BL54" s="58"/>
      <c r="BM54" s="204"/>
      <c r="BT54" s="1"/>
      <c r="BU54" s="1"/>
      <c r="BW54" s="1"/>
      <c r="BX54" s="1"/>
      <c r="BZ54"/>
      <c r="CA54"/>
    </row>
    <row r="55" spans="57:79">
      <c r="BE55" s="16"/>
      <c r="BF55" s="3"/>
      <c r="BH55" s="16"/>
      <c r="BL55" s="58"/>
      <c r="BM55" s="204"/>
      <c r="BT55" s="1"/>
      <c r="BU55" s="1"/>
      <c r="BW55" s="1"/>
      <c r="BX55" s="1"/>
      <c r="BZ55"/>
      <c r="CA55"/>
    </row>
    <row r="56" spans="57:79">
      <c r="BE56" s="16"/>
      <c r="BF56" s="3"/>
      <c r="BH56" s="16"/>
      <c r="BL56" s="58"/>
      <c r="BM56" s="204"/>
      <c r="BT56" s="1"/>
      <c r="BU56" s="1"/>
      <c r="BW56" s="1"/>
      <c r="BX56" s="1"/>
      <c r="BZ56"/>
      <c r="CA56"/>
    </row>
    <row r="57" spans="57:79">
      <c r="BE57" s="16"/>
      <c r="BF57" s="3"/>
      <c r="BH57" s="16"/>
      <c r="BL57" s="58"/>
      <c r="BM57" s="204"/>
      <c r="BT57" s="1"/>
      <c r="BU57" s="1"/>
      <c r="BW57" s="1"/>
      <c r="BX57" s="1"/>
      <c r="BZ57"/>
      <c r="CA57"/>
    </row>
    <row r="58" spans="57:79">
      <c r="BE58" s="16"/>
      <c r="BF58" s="3"/>
      <c r="BH58" s="16"/>
      <c r="BL58" s="58"/>
      <c r="BM58" s="204"/>
      <c r="BT58" s="1"/>
      <c r="BU58" s="1"/>
      <c r="BW58" s="1"/>
      <c r="BX58" s="1"/>
      <c r="BZ58"/>
      <c r="CA58"/>
    </row>
    <row r="59" spans="57:79">
      <c r="BE59" s="16"/>
      <c r="BF59" s="3"/>
      <c r="BH59" s="16"/>
      <c r="BL59" s="58"/>
      <c r="BM59" s="204"/>
      <c r="BT59" s="1"/>
      <c r="BU59" s="1"/>
      <c r="BW59" s="1"/>
      <c r="BX59" s="1"/>
      <c r="BZ59"/>
      <c r="CA59"/>
    </row>
    <row r="60" spans="57:79">
      <c r="BE60" s="16"/>
      <c r="BF60" s="3"/>
      <c r="BH60" s="16"/>
      <c r="BL60" s="58"/>
      <c r="BM60" s="204"/>
      <c r="BT60" s="1"/>
      <c r="BU60" s="1"/>
      <c r="BW60" s="1"/>
      <c r="BX60" s="1"/>
      <c r="BZ60"/>
      <c r="CA60"/>
    </row>
    <row r="61" spans="57:79" ht="15.6">
      <c r="BE61" s="16"/>
      <c r="BF61" s="3"/>
      <c r="BH61" s="16"/>
      <c r="BL61" s="58"/>
      <c r="BM61" s="204"/>
      <c r="BT61" s="1"/>
      <c r="BU61" s="1"/>
      <c r="BW61" s="1"/>
      <c r="BX61" s="1"/>
      <c r="BZ61" s="5"/>
      <c r="CA61" s="5"/>
    </row>
    <row r="62" spans="57:79" ht="15.6">
      <c r="BE62" s="16"/>
      <c r="BF62" s="3"/>
      <c r="BH62" s="16"/>
      <c r="BL62" s="58"/>
      <c r="BM62" s="204"/>
      <c r="BT62" s="1"/>
      <c r="BU62" s="1"/>
      <c r="BW62" s="1"/>
      <c r="BX62" s="1"/>
      <c r="BZ62" s="5"/>
      <c r="CA62" s="5"/>
    </row>
    <row r="63" spans="57:79" ht="15.6">
      <c r="BE63" s="16"/>
      <c r="BF63" s="3"/>
      <c r="BH63" s="16"/>
      <c r="BL63" s="58"/>
      <c r="BM63" s="204"/>
      <c r="BT63" s="1"/>
      <c r="BU63" s="1"/>
      <c r="BW63" s="1"/>
      <c r="BX63" s="1"/>
      <c r="BZ63" s="5"/>
      <c r="CA63" s="5"/>
    </row>
    <row r="64" spans="57:79">
      <c r="BE64" s="16"/>
      <c r="BF64" s="3"/>
      <c r="BH64" s="16"/>
      <c r="BL64" s="58"/>
      <c r="BM64" s="204"/>
      <c r="BT64" s="1"/>
      <c r="BU64" s="1"/>
      <c r="BW64" s="1"/>
      <c r="BX64" s="1"/>
      <c r="BZ64"/>
      <c r="CA64"/>
    </row>
    <row r="65" spans="57:90" ht="15.6">
      <c r="BE65" s="16"/>
      <c r="BF65" s="3"/>
      <c r="BH65" s="16"/>
      <c r="BL65" s="58"/>
      <c r="BM65" s="204"/>
      <c r="BT65" s="1"/>
      <c r="BU65" s="1"/>
      <c r="BW65" s="1"/>
      <c r="BX65" s="1"/>
      <c r="BZ65"/>
      <c r="CA65" s="5"/>
    </row>
    <row r="66" spans="57:90" ht="15.6">
      <c r="BE66" s="16"/>
      <c r="BF66" s="3"/>
      <c r="BH66" s="16"/>
      <c r="BL66" s="58"/>
      <c r="BM66" s="204"/>
      <c r="BT66" s="1"/>
      <c r="BU66" s="1"/>
      <c r="BW66" s="1"/>
      <c r="BX66" s="1"/>
      <c r="BZ66"/>
      <c r="CA66" s="5"/>
    </row>
    <row r="67" spans="57:90">
      <c r="BE67" s="16"/>
      <c r="BF67" s="3"/>
      <c r="BH67" s="16"/>
      <c r="BL67" s="58"/>
      <c r="BM67" s="204"/>
      <c r="BT67" s="1"/>
      <c r="BU67" s="1"/>
      <c r="BW67" s="1"/>
      <c r="BX67" s="1"/>
      <c r="BZ67"/>
      <c r="CA67"/>
    </row>
    <row r="68" spans="57:90">
      <c r="BE68" s="16"/>
      <c r="BF68" s="3"/>
      <c r="BH68" s="16"/>
      <c r="BL68" s="58"/>
      <c r="BM68" s="204"/>
      <c r="BT68" s="1"/>
      <c r="BU68" s="1"/>
      <c r="BW68" s="1"/>
      <c r="BX68" s="1"/>
      <c r="BZ68"/>
      <c r="CA68"/>
    </row>
    <row r="69" spans="57:90" ht="15.6">
      <c r="BE69" s="16"/>
      <c r="BF69" s="3"/>
      <c r="BH69" s="16"/>
      <c r="BL69" s="58"/>
      <c r="BM69" s="204"/>
      <c r="BT69" s="1"/>
      <c r="BU69" s="1"/>
      <c r="BW69" s="1"/>
      <c r="BX69" s="1"/>
      <c r="BZ69"/>
      <c r="CA69" s="2"/>
    </row>
    <row r="70" spans="57:90">
      <c r="BE70" s="16"/>
      <c r="BF70" s="3"/>
      <c r="BH70" s="16"/>
      <c r="BL70" s="58"/>
      <c r="BM70" s="204"/>
      <c r="BT70" s="1"/>
      <c r="BU70" s="1"/>
      <c r="BW70" s="1"/>
      <c r="BX70" s="1"/>
      <c r="CB70" s="1"/>
      <c r="CC70" s="1"/>
      <c r="CD70" s="1"/>
      <c r="CE70" s="1"/>
      <c r="CF70" s="1"/>
      <c r="CH70" s="4"/>
      <c r="CI70" s="4"/>
      <c r="CJ70" s="4"/>
      <c r="CK70" s="4"/>
      <c r="CL70" s="4"/>
    </row>
    <row r="71" spans="57:90" ht="15.6">
      <c r="BE71" s="16"/>
      <c r="BF71" s="3"/>
      <c r="BH71" s="16"/>
      <c r="BL71" s="58"/>
      <c r="BM71" s="204"/>
      <c r="BT71" s="1"/>
      <c r="BU71" s="1"/>
      <c r="BW71" s="1"/>
      <c r="BX71" s="1"/>
      <c r="CB71" s="1"/>
      <c r="CC71" s="1"/>
      <c r="CD71" s="1"/>
      <c r="CE71" s="1"/>
      <c r="CF71" s="1"/>
      <c r="CH71" s="4"/>
      <c r="CI71" s="13"/>
      <c r="CJ71" s="13"/>
      <c r="CK71" s="1"/>
      <c r="CL71" s="5"/>
    </row>
    <row r="72" spans="57:90" ht="15.6">
      <c r="BE72" s="16"/>
      <c r="BF72" s="3"/>
      <c r="BH72" s="16"/>
      <c r="BL72" s="58"/>
      <c r="BM72" s="204"/>
      <c r="BT72" s="1"/>
      <c r="BU72" s="1"/>
      <c r="BW72" s="1"/>
      <c r="BX72" s="1"/>
      <c r="CB72" s="1"/>
      <c r="CC72" s="1"/>
      <c r="CD72" s="1"/>
      <c r="CE72" s="1"/>
      <c r="CF72" s="1"/>
      <c r="CH72" s="4"/>
      <c r="CI72" s="13"/>
      <c r="CJ72" s="13"/>
      <c r="CK72" s="1"/>
      <c r="CL72" s="5"/>
    </row>
    <row r="73" spans="57:90" ht="15.6">
      <c r="BE73" s="16"/>
      <c r="BF73" s="3"/>
      <c r="BH73" s="16"/>
      <c r="BL73" s="58"/>
      <c r="BM73" s="204"/>
      <c r="BT73" s="1"/>
      <c r="BU73" s="1"/>
      <c r="BW73" s="1"/>
      <c r="BX73" s="1"/>
      <c r="CB73" s="1"/>
      <c r="CC73" s="1"/>
      <c r="CD73" s="1"/>
      <c r="CE73" s="1"/>
      <c r="CF73" s="1"/>
      <c r="CH73" s="4"/>
      <c r="CI73" s="13"/>
      <c r="CJ73" s="13"/>
      <c r="CK73" s="1"/>
      <c r="CL73" s="5"/>
    </row>
    <row r="74" spans="57:90" ht="15.6">
      <c r="BE74" s="16"/>
      <c r="BF74" s="3"/>
      <c r="BH74" s="16"/>
      <c r="BL74" s="58"/>
      <c r="BM74" s="204"/>
      <c r="BT74" s="1"/>
      <c r="BU74" s="1"/>
      <c r="BW74" s="1"/>
      <c r="BX74" s="1"/>
      <c r="CB74" s="1"/>
      <c r="CC74" s="1"/>
      <c r="CD74" s="1"/>
      <c r="CE74" s="1"/>
      <c r="CF74" s="1"/>
      <c r="CH74" s="4"/>
      <c r="CI74" s="13"/>
      <c r="CJ74" s="13"/>
      <c r="CK74" s="1"/>
      <c r="CL74" s="5"/>
    </row>
    <row r="75" spans="57:90" ht="15.6">
      <c r="BE75" s="16"/>
      <c r="BF75" s="3"/>
      <c r="BH75" s="16"/>
      <c r="BL75" s="58"/>
      <c r="BM75" s="204"/>
      <c r="BT75" s="1"/>
      <c r="BU75" s="1"/>
      <c r="BW75" s="1"/>
      <c r="BX75" s="1"/>
      <c r="CB75" s="1"/>
      <c r="CC75" s="1"/>
      <c r="CD75" s="1"/>
      <c r="CE75" s="1"/>
      <c r="CF75" s="1"/>
      <c r="CH75" s="4"/>
      <c r="CI75" s="13"/>
      <c r="CJ75" s="13"/>
      <c r="CK75" s="13"/>
      <c r="CL75" s="5"/>
    </row>
    <row r="76" spans="57:90" ht="15.6">
      <c r="BE76" s="16"/>
      <c r="BF76" s="3"/>
      <c r="BH76" s="16"/>
      <c r="BL76" s="58"/>
      <c r="BM76" s="204"/>
      <c r="BT76" s="1"/>
      <c r="BU76" s="1"/>
      <c r="BW76" s="1"/>
      <c r="BX76" s="1"/>
      <c r="CB76" s="1"/>
      <c r="CC76" s="1"/>
      <c r="CD76" s="1"/>
      <c r="CE76" s="1"/>
      <c r="CF76" s="1"/>
      <c r="CH76" s="4"/>
      <c r="CI76" s="13"/>
      <c r="CJ76" s="13"/>
      <c r="CK76" s="13"/>
      <c r="CL76" s="5"/>
    </row>
    <row r="77" spans="57:90" ht="15.6">
      <c r="BE77" s="16"/>
      <c r="BF77" s="3"/>
      <c r="BH77" s="16"/>
      <c r="BL77" s="58"/>
      <c r="BM77" s="204"/>
      <c r="BT77" s="1"/>
      <c r="BU77" s="1"/>
      <c r="BW77" s="1"/>
      <c r="BX77" s="1"/>
      <c r="CB77" s="1"/>
      <c r="CC77" s="1"/>
      <c r="CD77" s="1"/>
      <c r="CE77" s="1"/>
      <c r="CF77" s="1"/>
      <c r="CH77" s="4"/>
      <c r="CI77" s="13"/>
      <c r="CJ77" s="13"/>
      <c r="CK77" s="13"/>
      <c r="CL77" s="5"/>
    </row>
    <row r="78" spans="57:90" ht="15.6">
      <c r="BE78" s="16"/>
      <c r="BF78" s="3"/>
      <c r="BH78" s="16"/>
      <c r="BL78" s="58"/>
      <c r="BM78" s="204"/>
      <c r="BT78" s="1"/>
      <c r="BU78" s="1"/>
      <c r="BW78" s="1"/>
      <c r="BX78" s="1"/>
      <c r="CB78" s="1"/>
      <c r="CC78" s="1"/>
      <c r="CD78" s="1"/>
      <c r="CE78" s="1"/>
      <c r="CF78" s="1"/>
      <c r="CH78" s="4"/>
      <c r="CI78" s="13"/>
      <c r="CJ78" s="13"/>
      <c r="CK78" s="13"/>
      <c r="CL78" s="5"/>
    </row>
    <row r="79" spans="57:90" ht="15.6">
      <c r="BE79" s="16"/>
      <c r="BF79" s="3"/>
      <c r="BH79" s="16"/>
      <c r="BL79" s="58"/>
      <c r="BM79" s="204"/>
      <c r="BT79" s="1"/>
      <c r="BU79" s="1"/>
      <c r="BW79" s="1"/>
      <c r="BX79" s="1"/>
      <c r="CB79" s="1"/>
      <c r="CC79" s="1"/>
      <c r="CD79" s="1"/>
      <c r="CE79" s="1"/>
      <c r="CF79" s="1"/>
      <c r="CH79" s="4"/>
      <c r="CI79" s="13"/>
      <c r="CJ79" s="13"/>
      <c r="CK79" s="5"/>
      <c r="CL79" s="5"/>
    </row>
    <row r="80" spans="57:90" ht="15.6">
      <c r="BE80" s="16"/>
      <c r="BF80" s="3"/>
      <c r="BH80" s="16"/>
      <c r="BL80" s="58"/>
      <c r="BM80" s="204"/>
      <c r="BT80" s="1"/>
      <c r="BU80" s="1"/>
      <c r="BW80" s="1"/>
      <c r="BX80" s="1"/>
      <c r="CB80" s="1"/>
      <c r="CC80" s="1"/>
      <c r="CD80" s="1"/>
      <c r="CE80" s="1"/>
      <c r="CF80" s="1"/>
      <c r="CH80" s="4"/>
      <c r="CI80" s="13"/>
      <c r="CJ80" s="13"/>
      <c r="CK80" s="5"/>
      <c r="CL80" s="5"/>
    </row>
    <row r="81" spans="57:90" ht="15.6">
      <c r="BE81" s="16"/>
      <c r="BF81" s="3"/>
      <c r="BH81" s="16"/>
      <c r="BL81" s="58"/>
      <c r="BM81" s="204"/>
      <c r="BT81" s="1"/>
      <c r="BU81" s="1"/>
      <c r="BW81" s="1"/>
      <c r="BX81" s="1"/>
      <c r="CB81" s="1"/>
      <c r="CC81" s="1"/>
      <c r="CD81" s="1"/>
      <c r="CE81" s="1"/>
      <c r="CF81" s="1"/>
      <c r="CH81" s="4"/>
      <c r="CI81" s="13"/>
      <c r="CJ81" s="13"/>
      <c r="CK81" s="5"/>
      <c r="CL81" s="5"/>
    </row>
    <row r="82" spans="57:90" ht="15.6">
      <c r="BE82" s="16"/>
      <c r="BF82" s="3"/>
      <c r="BH82" s="16"/>
      <c r="BL82" s="58"/>
      <c r="BM82" s="204"/>
      <c r="BT82" s="1"/>
      <c r="BU82" s="1"/>
      <c r="BW82" s="1"/>
      <c r="BX82" s="1"/>
      <c r="CB82" s="1"/>
      <c r="CC82" s="1"/>
      <c r="CD82" s="1"/>
      <c r="CE82" s="1"/>
      <c r="CF82" s="1"/>
      <c r="CH82" s="4"/>
      <c r="CI82" s="13"/>
      <c r="CJ82" s="13"/>
      <c r="CK82" s="5"/>
      <c r="CL82" s="5"/>
    </row>
    <row r="83" spans="57:90" ht="15.6">
      <c r="BE83" s="16"/>
      <c r="BF83" s="3"/>
      <c r="BH83" s="16"/>
      <c r="BL83" s="58"/>
      <c r="BM83" s="204"/>
      <c r="BT83" s="1"/>
      <c r="BU83" s="1"/>
      <c r="BW83" s="1"/>
      <c r="BX83" s="1"/>
      <c r="CB83" s="1"/>
      <c r="CC83" s="1"/>
      <c r="CD83" s="1"/>
      <c r="CE83" s="1"/>
      <c r="CF83" s="1"/>
      <c r="CH83" s="4"/>
      <c r="CI83" s="13"/>
      <c r="CJ83" s="13"/>
      <c r="CK83" s="5"/>
      <c r="CL83" s="5"/>
    </row>
    <row r="84" spans="57:90" ht="15.6">
      <c r="BE84" s="16"/>
      <c r="BF84" s="3"/>
      <c r="BH84" s="16"/>
      <c r="BL84" s="58"/>
      <c r="BM84" s="204"/>
      <c r="BT84" s="1"/>
      <c r="BU84" s="1"/>
      <c r="BW84" s="1"/>
      <c r="BX84" s="1"/>
      <c r="CB84" s="1"/>
      <c r="CC84" s="1"/>
      <c r="CD84" s="1"/>
      <c r="CE84" s="1"/>
      <c r="CF84" s="1"/>
      <c r="CH84" s="4"/>
      <c r="CI84" s="13"/>
      <c r="CJ84" s="13"/>
      <c r="CK84" s="5"/>
      <c r="CL84" s="5"/>
    </row>
    <row r="85" spans="57:90" ht="15.6">
      <c r="BE85" s="16"/>
      <c r="BF85" s="3"/>
      <c r="BH85" s="16"/>
      <c r="BL85" s="58"/>
      <c r="BM85" s="204"/>
      <c r="BT85" s="1"/>
      <c r="BU85" s="1"/>
      <c r="BW85" s="1"/>
      <c r="BX85" s="1"/>
      <c r="CB85" s="1"/>
      <c r="CC85" s="1"/>
      <c r="CD85" s="1"/>
      <c r="CE85" s="1"/>
      <c r="CF85" s="1"/>
      <c r="CH85" s="4"/>
      <c r="CI85" s="13"/>
      <c r="CJ85" s="13"/>
      <c r="CK85" s="5"/>
      <c r="CL85" s="5"/>
    </row>
    <row r="86" spans="57:90" ht="15.6">
      <c r="BE86" s="16"/>
      <c r="BF86" s="3"/>
      <c r="BH86" s="16"/>
      <c r="BL86" s="58"/>
      <c r="BM86" s="204"/>
      <c r="BT86" s="1"/>
      <c r="BU86" s="1"/>
      <c r="BW86" s="1"/>
      <c r="BX86" s="1"/>
      <c r="CB86" s="1"/>
      <c r="CC86" s="1"/>
      <c r="CD86" s="1"/>
      <c r="CE86" s="1"/>
      <c r="CF86" s="1"/>
      <c r="CH86" s="13"/>
      <c r="CI86" s="13"/>
      <c r="CJ86" s="13"/>
      <c r="CK86" s="5"/>
      <c r="CL86" s="5"/>
    </row>
    <row r="87" spans="57:90" ht="15.6">
      <c r="BE87" s="16"/>
      <c r="BF87" s="3"/>
      <c r="BH87" s="16"/>
      <c r="BL87" s="58"/>
      <c r="BM87" s="204"/>
      <c r="BT87" s="1"/>
      <c r="BU87" s="1"/>
      <c r="BW87" s="1"/>
      <c r="BX87" s="1"/>
      <c r="CB87" s="1"/>
      <c r="CC87" s="1"/>
      <c r="CD87" s="1"/>
      <c r="CE87" s="1"/>
      <c r="CF87" s="1"/>
      <c r="CH87" s="5"/>
      <c r="CI87" s="5"/>
      <c r="CJ87" s="5"/>
      <c r="CK87" s="5"/>
      <c r="CL87" s="5"/>
    </row>
    <row r="88" spans="57:90">
      <c r="BE88" s="16"/>
      <c r="BF88" s="3"/>
      <c r="BH88" s="16"/>
      <c r="BL88" s="58"/>
      <c r="BM88" s="204"/>
      <c r="BT88" s="1"/>
      <c r="BU88" s="1"/>
      <c r="BW88" s="1"/>
      <c r="BX88" s="1"/>
      <c r="CB88" s="1"/>
      <c r="CC88" s="1"/>
      <c r="CD88" s="1"/>
      <c r="CE88" s="1"/>
      <c r="CF88" s="1"/>
      <c r="CH88" s="13"/>
      <c r="CI88" s="13"/>
    </row>
    <row r="89" spans="57:90" ht="15.6">
      <c r="BE89" s="16"/>
      <c r="BF89" s="3"/>
      <c r="BH89" s="16"/>
      <c r="BL89" s="58"/>
      <c r="BM89" s="204"/>
      <c r="BT89" s="1"/>
      <c r="BU89" s="1"/>
      <c r="BW89" s="1"/>
      <c r="BX89" s="1"/>
      <c r="CB89" s="1"/>
      <c r="CC89" s="1"/>
      <c r="CD89" s="1"/>
      <c r="CE89" s="1"/>
      <c r="CF89" s="1"/>
      <c r="CH89" s="13"/>
      <c r="CI89" s="5"/>
      <c r="CJ89" s="5"/>
      <c r="CL89" s="5"/>
    </row>
    <row r="90" spans="57:90">
      <c r="BE90" s="16"/>
      <c r="BF90" s="3"/>
      <c r="BH90" s="16"/>
      <c r="BL90" s="58"/>
      <c r="BM90" s="204"/>
      <c r="BT90" s="1"/>
      <c r="BU90" s="1"/>
      <c r="BW90" s="1"/>
      <c r="BX90" s="1"/>
      <c r="CB90" s="1"/>
      <c r="CC90" s="1"/>
      <c r="CD90" s="1"/>
      <c r="CE90" s="1"/>
      <c r="CF90" s="1"/>
      <c r="CH90" s="13"/>
      <c r="CI90" s="13"/>
    </row>
    <row r="91" spans="57:90">
      <c r="BE91" s="16"/>
      <c r="BF91" s="3"/>
      <c r="BH91" s="16"/>
      <c r="BL91" s="58"/>
      <c r="BM91" s="204"/>
      <c r="BT91" s="1"/>
      <c r="BU91" s="1"/>
      <c r="BW91" s="1"/>
      <c r="BX91" s="1"/>
      <c r="CB91" s="1"/>
      <c r="CC91" s="1"/>
      <c r="CD91" s="1"/>
      <c r="CE91" s="1"/>
      <c r="CF91" s="1"/>
      <c r="CH91" s="13"/>
      <c r="CI91" s="13"/>
    </row>
    <row r="92" spans="57:90">
      <c r="BE92" s="16"/>
      <c r="BF92" s="3"/>
      <c r="BH92" s="16"/>
      <c r="BL92" s="58"/>
      <c r="BM92" s="204"/>
      <c r="BT92" s="1"/>
      <c r="BU92" s="1"/>
      <c r="BW92" s="1"/>
      <c r="BX92" s="1"/>
      <c r="CB92" s="1"/>
      <c r="CC92" s="1"/>
      <c r="CD92" s="1"/>
      <c r="CE92" s="1"/>
      <c r="CF92" s="1"/>
      <c r="CH92" s="13"/>
      <c r="CI92" s="13"/>
    </row>
    <row r="93" spans="57:90">
      <c r="BE93" s="16"/>
      <c r="BF93" s="3"/>
      <c r="BH93" s="16"/>
      <c r="BL93" s="58"/>
      <c r="BM93" s="204"/>
      <c r="BT93" s="1"/>
      <c r="BU93" s="1"/>
      <c r="BW93" s="1"/>
      <c r="BX93" s="1"/>
      <c r="CB93" s="1"/>
      <c r="CC93" s="1"/>
      <c r="CD93" s="1"/>
      <c r="CE93" s="1"/>
      <c r="CF93" s="1"/>
      <c r="CH93" s="13"/>
      <c r="CI93" s="13"/>
    </row>
    <row r="94" spans="57:90">
      <c r="BE94" s="16"/>
      <c r="BF94" s="3"/>
      <c r="BH94" s="16"/>
      <c r="BL94" s="58"/>
      <c r="BM94" s="204"/>
      <c r="BT94" s="1"/>
      <c r="BU94" s="1"/>
      <c r="BW94" s="1"/>
      <c r="BX94" s="1"/>
      <c r="CB94" s="1"/>
      <c r="CC94" s="1"/>
      <c r="CD94" s="1"/>
      <c r="CE94" s="1"/>
      <c r="CF94" s="1"/>
      <c r="CH94" s="13"/>
      <c r="CI94" s="13"/>
    </row>
    <row r="95" spans="57:90">
      <c r="BE95" s="16"/>
      <c r="BF95" s="3"/>
      <c r="BH95" s="16"/>
      <c r="BL95" s="58"/>
      <c r="BM95" s="204"/>
      <c r="BT95" s="1"/>
      <c r="BU95" s="1"/>
      <c r="BW95" s="1"/>
      <c r="BX95" s="1"/>
      <c r="CB95" s="1"/>
      <c r="CC95" s="1"/>
      <c r="CD95" s="1"/>
      <c r="CE95" s="1"/>
      <c r="CF95" s="1"/>
      <c r="CH95" s="13"/>
      <c r="CI95" s="13"/>
    </row>
    <row r="96" spans="57:90">
      <c r="BE96" s="16"/>
      <c r="BF96" s="3"/>
      <c r="BH96" s="16"/>
      <c r="BL96" s="58"/>
      <c r="BM96" s="204"/>
      <c r="BT96" s="1"/>
      <c r="BU96" s="1"/>
      <c r="BW96" s="1"/>
      <c r="BX96" s="1"/>
      <c r="CB96" s="1"/>
      <c r="CC96" s="1"/>
      <c r="CD96" s="1"/>
      <c r="CE96" s="1"/>
      <c r="CF96" s="1"/>
      <c r="CH96" s="13"/>
      <c r="CI96" s="13"/>
    </row>
    <row r="97" spans="16:87">
      <c r="BE97" s="16"/>
      <c r="BF97" s="3"/>
      <c r="BH97" s="16"/>
      <c r="BL97" s="58"/>
      <c r="BM97" s="204"/>
      <c r="BT97" s="1"/>
      <c r="BU97" s="1"/>
      <c r="BW97" s="1"/>
      <c r="BX97" s="1"/>
      <c r="CB97" s="1"/>
      <c r="CC97" s="1"/>
      <c r="CD97" s="1"/>
      <c r="CE97" s="1"/>
      <c r="CF97" s="1"/>
      <c r="CH97" s="13"/>
      <c r="CI97" s="13"/>
    </row>
    <row r="98" spans="16:87">
      <c r="BE98" s="16"/>
      <c r="BF98" s="3"/>
      <c r="BH98" s="16"/>
      <c r="BL98" s="58"/>
      <c r="BM98" s="204"/>
      <c r="BT98" s="1"/>
      <c r="BU98" s="1"/>
      <c r="BW98" s="1"/>
      <c r="BX98" s="1"/>
      <c r="CB98" s="1"/>
      <c r="CC98" s="1"/>
      <c r="CD98" s="1"/>
      <c r="CE98" s="1"/>
      <c r="CF98" s="1"/>
      <c r="CH98" s="13"/>
      <c r="CI98" s="13"/>
    </row>
    <row r="99" spans="16:87">
      <c r="BE99" s="16"/>
      <c r="BF99" s="3"/>
      <c r="BH99" s="16"/>
      <c r="BL99" s="58"/>
      <c r="BM99" s="204"/>
      <c r="BT99" s="1"/>
      <c r="BU99" s="1"/>
      <c r="BW99" s="1"/>
      <c r="BX99" s="1"/>
      <c r="CB99" s="1"/>
      <c r="CC99" s="1"/>
      <c r="CD99" s="1"/>
      <c r="CE99" s="1"/>
      <c r="CF99" s="1"/>
      <c r="CH99" s="13"/>
      <c r="CI99" s="13"/>
    </row>
    <row r="100" spans="16:87">
      <c r="BE100" s="16"/>
      <c r="BF100" s="3"/>
      <c r="BH100" s="16"/>
      <c r="BL100" s="58"/>
      <c r="BM100" s="204"/>
      <c r="BT100" s="1"/>
      <c r="BU100" s="1"/>
      <c r="BW100" s="1"/>
      <c r="BX100" s="1"/>
      <c r="CB100" s="1"/>
      <c r="CC100" s="1"/>
      <c r="CD100" s="1"/>
      <c r="CE100" s="1"/>
      <c r="CF100" s="1"/>
      <c r="CH100" s="13"/>
      <c r="CI100" s="13"/>
    </row>
    <row r="101" spans="16:87">
      <c r="BE101" s="16"/>
      <c r="BF101" s="3"/>
      <c r="BH101" s="16"/>
      <c r="BL101" s="58"/>
      <c r="BM101" s="204"/>
      <c r="BT101" s="1"/>
      <c r="BU101" s="1"/>
      <c r="BW101" s="1"/>
      <c r="BX101" s="1"/>
      <c r="CB101" s="1"/>
      <c r="CC101" s="1"/>
      <c r="CD101" s="1"/>
      <c r="CE101" s="1"/>
      <c r="CF101" s="1"/>
      <c r="CH101" s="13"/>
      <c r="CI101" s="13"/>
    </row>
    <row r="102" spans="16:87">
      <c r="BE102" s="16"/>
      <c r="CF102" s="1"/>
      <c r="CH102" s="13"/>
      <c r="CI102" s="13"/>
    </row>
    <row r="103" spans="16:87">
      <c r="BE103" s="16"/>
      <c r="CF103" s="1"/>
      <c r="CH103" s="13"/>
      <c r="CI103" s="13"/>
    </row>
    <row r="104" spans="16:87">
      <c r="BF104" s="3"/>
      <c r="BH104" s="16"/>
      <c r="BL104" s="58"/>
      <c r="BM104" s="204"/>
      <c r="BT104" s="1"/>
      <c r="BU104" s="1"/>
      <c r="BW104" s="1"/>
      <c r="BX104" s="1"/>
      <c r="CB104" s="1"/>
      <c r="CC104" s="1"/>
      <c r="CD104" s="1"/>
      <c r="CE104" s="1"/>
      <c r="CH104" s="13"/>
      <c r="CI104" s="13"/>
    </row>
    <row r="105" spans="16:87">
      <c r="BF105" s="3"/>
      <c r="BH105" s="16"/>
      <c r="BL105" s="58"/>
      <c r="BM105" s="204"/>
      <c r="BT105" s="1"/>
      <c r="BU105" s="1"/>
      <c r="BW105" s="1"/>
      <c r="BX105" s="1"/>
      <c r="CB105" s="1"/>
      <c r="CC105" s="1"/>
      <c r="CD105" s="1"/>
      <c r="CE105" s="1"/>
      <c r="CH105" s="13"/>
      <c r="CI105" s="13"/>
    </row>
    <row r="106" spans="16:87">
      <c r="BE106" s="16"/>
      <c r="BF106" s="3"/>
      <c r="BH106" s="16"/>
      <c r="BL106" s="58"/>
      <c r="BM106" s="204"/>
      <c r="BT106" s="1"/>
      <c r="BU106" s="1"/>
      <c r="BW106" s="1"/>
      <c r="BX106" s="1"/>
      <c r="CB106" s="1"/>
      <c r="CC106" s="1"/>
      <c r="CD106" s="1"/>
      <c r="CE106" s="1"/>
      <c r="CF106" s="1"/>
      <c r="CH106" s="13"/>
      <c r="CI106" s="13"/>
    </row>
    <row r="107" spans="16:87">
      <c r="BE107" s="16"/>
      <c r="BF107" s="3"/>
      <c r="BH107" s="16"/>
      <c r="BL107" s="58"/>
      <c r="BM107" s="204"/>
      <c r="BT107" s="1"/>
      <c r="BU107" s="1"/>
      <c r="BW107" s="1"/>
      <c r="BX107" s="1"/>
      <c r="CB107" s="1"/>
      <c r="CC107" s="1"/>
      <c r="CD107" s="1"/>
      <c r="CE107" s="1"/>
      <c r="CF107" s="1"/>
      <c r="CH107" s="13"/>
      <c r="CI107" s="13"/>
    </row>
    <row r="108" spans="16:87">
      <c r="P108" t="s">
        <v>661</v>
      </c>
      <c r="Q108" t="s">
        <v>0</v>
      </c>
      <c r="BE108" s="16"/>
      <c r="BF108" s="3"/>
      <c r="BH108" s="16"/>
      <c r="BL108" s="58"/>
      <c r="BM108" s="204"/>
      <c r="BT108" s="1"/>
      <c r="BU108" s="1"/>
      <c r="BW108" s="1"/>
      <c r="BX108" s="1"/>
      <c r="CB108" s="1"/>
      <c r="CC108" s="1"/>
      <c r="CD108" s="1"/>
      <c r="CE108" s="1"/>
      <c r="CF108" s="1"/>
      <c r="CH108" s="13"/>
      <c r="CI108" s="13"/>
    </row>
    <row r="109" spans="16:87">
      <c r="P109">
        <v>2</v>
      </c>
      <c r="Q109" t="s">
        <v>30</v>
      </c>
      <c r="BE109" s="16"/>
      <c r="BF109" s="3"/>
      <c r="BH109" s="16"/>
      <c r="BL109" s="58"/>
      <c r="BM109" s="204"/>
      <c r="BT109" s="1"/>
      <c r="BU109" s="1"/>
      <c r="BW109" s="1"/>
      <c r="BX109" s="1"/>
      <c r="CB109" s="1"/>
      <c r="CC109" s="1"/>
      <c r="CD109" s="1"/>
      <c r="CE109" s="1"/>
      <c r="CF109" s="1"/>
      <c r="CH109" s="13"/>
      <c r="CI109" s="13"/>
    </row>
    <row r="110" spans="16:87">
      <c r="P110">
        <f>1+P109</f>
        <v>3</v>
      </c>
      <c r="Q110" t="s">
        <v>31</v>
      </c>
      <c r="BE110" s="16"/>
      <c r="BF110" s="3"/>
      <c r="BH110" s="16"/>
      <c r="BL110" s="58"/>
      <c r="BM110" s="204"/>
      <c r="BT110" s="1"/>
      <c r="BU110" s="1"/>
      <c r="BW110" s="1"/>
      <c r="BX110" s="1"/>
      <c r="CB110" s="1"/>
      <c r="CC110" s="1"/>
      <c r="CD110" s="1"/>
      <c r="CE110" s="1"/>
      <c r="CF110" s="1"/>
      <c r="CH110" s="13"/>
      <c r="CI110" s="13"/>
    </row>
    <row r="111" spans="16:87">
      <c r="P111">
        <f t="shared" ref="P111:P114" si="0">1+P110</f>
        <v>4</v>
      </c>
      <c r="Q111" t="s">
        <v>32</v>
      </c>
      <c r="BE111" s="16"/>
      <c r="BF111" s="3"/>
      <c r="BH111" s="16"/>
      <c r="BL111" s="58"/>
      <c r="BM111" s="204"/>
      <c r="BT111" s="1"/>
      <c r="BU111" s="1"/>
      <c r="BW111" s="1"/>
      <c r="BX111" s="1"/>
      <c r="CB111" s="1"/>
      <c r="CC111" s="1"/>
      <c r="CD111" s="1"/>
      <c r="CE111" s="1"/>
      <c r="CF111" s="1"/>
      <c r="CH111" s="13"/>
      <c r="CI111" s="13"/>
    </row>
    <row r="112" spans="16:87">
      <c r="P112">
        <f t="shared" si="0"/>
        <v>5</v>
      </c>
      <c r="Q112" t="s">
        <v>400</v>
      </c>
      <c r="BE112" s="16"/>
      <c r="BF112" s="3"/>
      <c r="BH112" s="16"/>
      <c r="BL112" s="58"/>
      <c r="BM112" s="204"/>
      <c r="BT112" s="1"/>
      <c r="BU112" s="1"/>
      <c r="BW112" s="1"/>
      <c r="BX112" s="1"/>
      <c r="CB112" s="1"/>
      <c r="CC112" s="1"/>
      <c r="CD112" s="1"/>
      <c r="CE112" s="1"/>
      <c r="CF112" s="1"/>
      <c r="CH112" s="13"/>
      <c r="CI112" s="13"/>
    </row>
    <row r="113" spans="16:87">
      <c r="P113">
        <f t="shared" si="0"/>
        <v>6</v>
      </c>
      <c r="Q113" t="s">
        <v>33</v>
      </c>
      <c r="BE113" s="16"/>
      <c r="BF113" s="3"/>
      <c r="BH113" s="16"/>
      <c r="BL113" s="58"/>
      <c r="BM113" s="204"/>
      <c r="BT113" s="1"/>
      <c r="BU113" s="1"/>
      <c r="BW113" s="1"/>
      <c r="BX113" s="1"/>
      <c r="CB113" s="1"/>
      <c r="CC113" s="1"/>
      <c r="CD113" s="1"/>
      <c r="CE113" s="1"/>
      <c r="CF113" s="1"/>
      <c r="CH113" s="13"/>
      <c r="CI113" s="13"/>
    </row>
    <row r="114" spans="16:87">
      <c r="P114">
        <f t="shared" si="0"/>
        <v>7</v>
      </c>
      <c r="Q114" t="s">
        <v>34</v>
      </c>
      <c r="BE114" s="16"/>
      <c r="BF114" s="3"/>
      <c r="BH114" s="16"/>
      <c r="BL114" s="58"/>
      <c r="BM114" s="204"/>
      <c r="BT114" s="1"/>
      <c r="BU114" s="1"/>
      <c r="BW114" s="1"/>
      <c r="BX114" s="1"/>
      <c r="CB114" s="1"/>
      <c r="CC114" s="1"/>
      <c r="CD114" s="1"/>
      <c r="CE114" s="1"/>
      <c r="CF114" s="1"/>
      <c r="CH114" s="13"/>
      <c r="CI114" s="13"/>
    </row>
    <row r="115" spans="16:87">
      <c r="P115">
        <f>1+P114</f>
        <v>8</v>
      </c>
      <c r="Q115" t="s">
        <v>35</v>
      </c>
      <c r="BE115" s="16"/>
      <c r="BF115" s="3"/>
      <c r="BH115" s="16"/>
      <c r="BL115" s="58"/>
      <c r="BM115" s="204"/>
      <c r="BT115" s="1"/>
      <c r="BU115" s="1"/>
      <c r="BW115" s="1"/>
      <c r="BX115" s="1"/>
      <c r="CB115" s="1"/>
      <c r="CC115" s="1"/>
      <c r="CD115" s="1"/>
      <c r="CE115" s="1"/>
      <c r="CF115" s="1"/>
      <c r="CH115" s="13"/>
      <c r="CI115" s="13"/>
    </row>
    <row r="116" spans="16:87">
      <c r="BE116" s="16"/>
      <c r="BF116" s="3"/>
      <c r="BH116" s="16"/>
      <c r="BL116" s="58"/>
      <c r="BM116" s="204"/>
      <c r="BT116" s="1"/>
      <c r="BU116" s="1"/>
      <c r="BW116" s="1"/>
      <c r="BX116" s="1"/>
      <c r="CB116" s="1"/>
      <c r="CC116" s="1"/>
      <c r="CD116" s="1"/>
      <c r="CE116" s="1"/>
      <c r="CF116" s="1"/>
      <c r="CH116" s="13"/>
      <c r="CI116" s="13"/>
    </row>
    <row r="117" spans="16:87">
      <c r="BE117" s="16"/>
      <c r="BF117" s="3"/>
      <c r="BH117" s="16"/>
      <c r="BL117" s="58"/>
      <c r="BM117" s="204"/>
      <c r="BT117" s="1"/>
      <c r="BU117" s="1"/>
      <c r="BW117" s="1"/>
      <c r="BX117" s="1"/>
      <c r="CB117" s="1"/>
      <c r="CC117" s="1"/>
      <c r="CD117" s="1"/>
      <c r="CE117" s="1"/>
      <c r="CF117" s="1"/>
      <c r="CH117" s="13"/>
      <c r="CI117" s="13"/>
    </row>
    <row r="118" spans="16:87">
      <c r="BE118" s="16"/>
      <c r="BF118" s="3"/>
      <c r="BH118" s="16"/>
      <c r="BL118" s="58"/>
      <c r="BM118" s="204"/>
      <c r="BT118" s="1"/>
      <c r="BU118" s="1"/>
      <c r="BW118" s="1"/>
      <c r="BX118" s="1"/>
      <c r="CB118" s="1"/>
      <c r="CC118" s="1"/>
      <c r="CD118" s="1"/>
      <c r="CE118" s="1"/>
      <c r="CF118" s="1"/>
      <c r="CH118" s="13"/>
      <c r="CI118" s="13"/>
    </row>
    <row r="119" spans="16:87">
      <c r="BE119" s="16"/>
      <c r="BF119" s="3"/>
      <c r="BH119" s="16"/>
      <c r="BL119" s="58"/>
      <c r="BM119" s="204"/>
      <c r="BT119" s="1"/>
      <c r="BU119" s="1"/>
      <c r="BW119" s="1"/>
      <c r="BX119" s="1"/>
      <c r="CB119" s="1"/>
      <c r="CC119" s="1"/>
      <c r="CD119" s="1"/>
      <c r="CE119" s="1"/>
      <c r="CF119" s="1"/>
      <c r="CH119" s="13"/>
      <c r="CI119" s="13"/>
    </row>
    <row r="120" spans="16:87">
      <c r="BE120" s="16"/>
      <c r="BF120" s="3"/>
      <c r="BH120" s="16"/>
      <c r="BL120" s="58"/>
      <c r="BM120" s="204"/>
      <c r="BT120" s="1"/>
      <c r="BU120" s="1"/>
      <c r="BW120" s="1"/>
      <c r="BX120" s="1"/>
      <c r="CB120" s="1"/>
      <c r="CC120" s="1"/>
      <c r="CD120" s="1"/>
      <c r="CE120" s="1"/>
      <c r="CF120" s="1"/>
      <c r="CH120" s="13"/>
      <c r="CI120" s="13"/>
    </row>
    <row r="121" spans="16:87">
      <c r="BE121" s="16"/>
      <c r="BF121" s="3"/>
      <c r="BH121" s="16"/>
      <c r="BL121" s="58"/>
      <c r="BM121" s="204"/>
      <c r="BT121" s="1"/>
      <c r="BU121" s="1"/>
      <c r="BW121" s="1"/>
      <c r="BX121" s="1"/>
      <c r="CB121" s="1"/>
      <c r="CC121" s="1"/>
      <c r="CD121" s="1"/>
      <c r="CE121" s="1"/>
      <c r="CF121" s="1"/>
      <c r="CH121" s="13"/>
      <c r="CI121" s="13"/>
    </row>
    <row r="122" spans="16:87">
      <c r="BE122" s="16"/>
      <c r="BF122" s="3"/>
      <c r="BH122" s="16"/>
      <c r="BL122" s="58"/>
      <c r="BM122" s="204"/>
      <c r="BT122" s="1"/>
      <c r="BU122" s="1"/>
      <c r="BW122" s="1"/>
      <c r="BX122" s="1"/>
      <c r="CB122" s="1"/>
      <c r="CC122" s="1"/>
      <c r="CD122" s="1"/>
      <c r="CE122" s="1"/>
      <c r="CF122" s="1"/>
      <c r="CH122" s="13"/>
      <c r="CI122" s="13"/>
    </row>
    <row r="123" spans="16:87">
      <c r="BE123" s="16"/>
      <c r="BF123" s="3"/>
      <c r="BH123" s="16"/>
      <c r="BL123" s="58"/>
      <c r="BM123" s="204"/>
      <c r="BT123" s="1"/>
      <c r="BU123" s="1"/>
      <c r="BW123" s="1"/>
      <c r="BX123" s="1"/>
      <c r="CB123" s="1"/>
      <c r="CC123" s="1"/>
      <c r="CD123" s="1"/>
      <c r="CE123" s="1"/>
      <c r="CF123" s="1"/>
      <c r="CH123" s="13"/>
      <c r="CI123" s="13"/>
    </row>
    <row r="124" spans="16:87">
      <c r="BE124" s="16"/>
      <c r="BF124" s="3"/>
      <c r="BH124" s="16"/>
      <c r="BL124" s="58"/>
      <c r="BM124" s="204"/>
      <c r="BT124" s="1"/>
      <c r="BU124" s="1"/>
      <c r="BW124" s="1"/>
      <c r="BX124" s="1"/>
      <c r="CB124" s="1"/>
      <c r="CC124" s="1"/>
      <c r="CD124" s="1"/>
      <c r="CE124" s="1"/>
      <c r="CF124" s="1"/>
      <c r="CH124" s="13"/>
      <c r="CI124" s="13"/>
    </row>
    <row r="125" spans="16:87">
      <c r="BE125" s="16"/>
      <c r="BF125" s="3"/>
      <c r="BH125" s="16"/>
      <c r="BL125" s="58"/>
      <c r="BM125" s="204"/>
      <c r="BT125" s="1"/>
      <c r="BU125" s="1"/>
      <c r="BW125" s="1"/>
      <c r="BX125" s="1"/>
      <c r="CB125" s="1"/>
      <c r="CC125" s="1"/>
      <c r="CD125" s="1"/>
      <c r="CE125" s="1"/>
      <c r="CF125" s="1"/>
      <c r="CH125" s="13"/>
      <c r="CI125" s="13"/>
    </row>
    <row r="126" spans="16:87">
      <c r="BE126" s="16"/>
      <c r="BF126" s="3"/>
      <c r="BH126" s="16"/>
      <c r="BL126" s="58"/>
      <c r="BM126" s="204"/>
      <c r="BT126" s="1"/>
      <c r="BU126" s="1"/>
      <c r="BW126" s="1"/>
      <c r="BX126" s="1"/>
      <c r="CB126" s="1"/>
      <c r="CC126" s="1"/>
      <c r="CD126" s="1"/>
      <c r="CE126" s="1"/>
      <c r="CF126" s="1"/>
      <c r="CH126" s="13"/>
      <c r="CI126" s="13"/>
    </row>
    <row r="127" spans="16:87">
      <c r="BE127" s="16"/>
      <c r="BF127" s="3"/>
      <c r="BH127" s="16"/>
      <c r="BL127" s="58"/>
      <c r="BM127" s="204"/>
      <c r="BT127" s="1"/>
      <c r="BU127" s="1"/>
      <c r="BW127" s="1"/>
      <c r="BX127" s="1"/>
      <c r="CB127" s="1"/>
      <c r="CC127" s="1"/>
      <c r="CD127" s="1"/>
      <c r="CE127" s="1"/>
      <c r="CF127" s="1"/>
      <c r="CH127" s="13"/>
      <c r="CI127" s="13"/>
    </row>
    <row r="128" spans="16:87">
      <c r="BE128" s="16"/>
      <c r="BF128" s="3"/>
      <c r="BH128" s="16"/>
      <c r="BL128" s="58"/>
      <c r="BM128" s="204"/>
      <c r="BT128" s="1"/>
      <c r="BU128" s="1"/>
      <c r="BW128" s="1"/>
      <c r="BX128" s="1"/>
      <c r="CB128" s="1"/>
      <c r="CC128" s="1"/>
      <c r="CD128" s="1"/>
      <c r="CE128" s="1"/>
      <c r="CF128" s="1"/>
      <c r="CH128" s="13"/>
      <c r="CI128" s="13"/>
    </row>
    <row r="129" spans="16:87">
      <c r="BE129" s="16"/>
      <c r="BF129" s="3"/>
      <c r="BH129" s="16"/>
      <c r="BL129" s="58"/>
      <c r="BM129" s="204"/>
      <c r="BT129" s="1"/>
      <c r="BU129" s="1"/>
      <c r="BW129" s="1"/>
      <c r="BX129" s="1"/>
      <c r="CB129" s="1"/>
      <c r="CC129" s="1"/>
      <c r="CD129" s="1"/>
      <c r="CE129" s="1"/>
      <c r="CF129" s="1"/>
      <c r="CH129" s="13"/>
      <c r="CI129" s="13"/>
    </row>
    <row r="130" spans="16:87">
      <c r="BE130" s="16"/>
      <c r="BF130" s="3"/>
      <c r="BH130" s="16"/>
      <c r="BL130" s="58"/>
      <c r="BM130" s="204"/>
      <c r="BT130" s="1"/>
      <c r="BU130" s="1"/>
      <c r="BW130" s="1"/>
      <c r="BX130" s="1"/>
      <c r="CB130" s="1"/>
      <c r="CC130" s="1"/>
      <c r="CD130" s="1"/>
      <c r="CE130" s="1"/>
      <c r="CF130" s="1"/>
      <c r="CH130" s="13"/>
      <c r="CI130" s="13"/>
    </row>
    <row r="131" spans="16:87">
      <c r="BE131" s="16"/>
      <c r="BF131" s="3"/>
      <c r="BH131" s="16"/>
      <c r="BL131" s="58"/>
      <c r="BM131" s="204"/>
      <c r="BT131" s="1"/>
      <c r="BU131" s="1"/>
      <c r="BW131" s="1"/>
      <c r="BX131" s="1"/>
      <c r="CB131" s="1"/>
      <c r="CC131" s="1"/>
      <c r="CD131" s="1"/>
      <c r="CE131" s="1"/>
      <c r="CF131" s="1"/>
      <c r="CH131" s="13"/>
      <c r="CI131" s="13"/>
    </row>
    <row r="132" spans="16:87">
      <c r="BE132" s="16"/>
      <c r="BF132" s="3"/>
      <c r="BH132" s="16"/>
      <c r="BL132" s="58"/>
      <c r="BM132" s="204"/>
      <c r="BT132" s="1"/>
      <c r="BU132" s="1"/>
      <c r="BW132" s="1"/>
      <c r="BX132" s="1"/>
      <c r="CB132" s="1"/>
      <c r="CC132" s="1"/>
      <c r="CD132" s="1"/>
      <c r="CE132" s="1"/>
      <c r="CF132" s="1"/>
      <c r="CH132" s="13"/>
      <c r="CI132" s="13"/>
    </row>
    <row r="133" spans="16:87">
      <c r="BE133" s="16"/>
      <c r="BF133" s="3"/>
      <c r="BH133" s="16"/>
      <c r="BL133" s="58"/>
      <c r="BM133" s="204"/>
      <c r="BT133" s="1"/>
      <c r="BU133" s="1"/>
      <c r="BW133" s="1"/>
      <c r="BX133" s="1"/>
      <c r="CB133" s="1"/>
      <c r="CC133" s="1"/>
      <c r="CD133" s="1"/>
      <c r="CE133" s="1"/>
      <c r="CF133" s="1"/>
      <c r="CH133" s="13"/>
      <c r="CI133" s="13"/>
    </row>
    <row r="134" spans="16:87">
      <c r="BE134" s="16"/>
      <c r="BF134" s="3"/>
      <c r="BH134" s="16"/>
      <c r="BL134" s="58"/>
      <c r="BM134" s="204"/>
      <c r="BT134" s="1"/>
      <c r="BU134" s="1"/>
      <c r="BW134" s="1"/>
      <c r="BX134" s="1"/>
      <c r="CB134" s="1"/>
      <c r="CC134" s="1"/>
      <c r="CD134" s="1"/>
      <c r="CE134" s="1"/>
      <c r="CF134" s="1"/>
      <c r="CH134" s="13"/>
      <c r="CI134" s="13"/>
    </row>
    <row r="135" spans="16:87">
      <c r="BE135" s="16"/>
      <c r="BF135" s="3"/>
      <c r="BH135" s="16"/>
      <c r="BL135" s="58"/>
      <c r="BM135" s="204"/>
      <c r="BT135" s="1"/>
      <c r="BU135" s="1"/>
      <c r="BW135" s="1"/>
      <c r="BX135" s="1"/>
      <c r="CB135" s="1"/>
      <c r="CC135" s="1"/>
      <c r="CD135" s="1"/>
      <c r="CE135" s="1"/>
      <c r="CF135" s="1"/>
      <c r="CH135" s="13"/>
      <c r="CI135" s="13"/>
    </row>
    <row r="136" spans="16:87">
      <c r="BE136" s="16"/>
      <c r="CF136" s="1"/>
      <c r="CH136" s="13"/>
      <c r="CI136" s="13"/>
    </row>
    <row r="137" spans="16:87">
      <c r="P137" t="s">
        <v>661</v>
      </c>
      <c r="Q137" t="s">
        <v>3</v>
      </c>
      <c r="BE137" s="16"/>
      <c r="CF137" s="1"/>
      <c r="CH137" s="13"/>
      <c r="CI137" s="13"/>
    </row>
    <row r="138" spans="16:87">
      <c r="P138">
        <v>2</v>
      </c>
      <c r="Q138" s="22" t="s">
        <v>93</v>
      </c>
      <c r="BF138" s="3"/>
      <c r="BH138" s="16"/>
      <c r="BL138" s="58"/>
      <c r="BM138" s="204"/>
      <c r="BT138" s="1"/>
      <c r="BU138" s="1"/>
      <c r="BW138" s="1"/>
      <c r="BX138" s="1"/>
      <c r="CB138" s="1"/>
      <c r="CC138" s="1"/>
      <c r="CD138" s="1"/>
      <c r="CE138" s="1"/>
      <c r="CH138" s="13"/>
      <c r="CI138" s="13"/>
    </row>
    <row r="139" spans="16:87">
      <c r="P139">
        <f>1+P138</f>
        <v>3</v>
      </c>
      <c r="Q139" t="s">
        <v>94</v>
      </c>
      <c r="BF139" s="3"/>
      <c r="BH139" s="16"/>
      <c r="BL139" s="58"/>
      <c r="BM139" s="204"/>
      <c r="BT139" s="1"/>
      <c r="BU139" s="1"/>
      <c r="BW139" s="1"/>
      <c r="BX139" s="1"/>
      <c r="CB139" s="1"/>
      <c r="CC139" s="1"/>
      <c r="CD139" s="1"/>
      <c r="CE139" s="1"/>
      <c r="CH139" s="13"/>
      <c r="CI139" s="13"/>
    </row>
    <row r="140" spans="16:87">
      <c r="P140">
        <f t="shared" ref="P140:P143" si="1">1+P139</f>
        <v>4</v>
      </c>
      <c r="Q140" t="s">
        <v>95</v>
      </c>
      <c r="BE140" s="16"/>
      <c r="BF140" s="3"/>
      <c r="BH140" s="16"/>
      <c r="BL140" s="58"/>
      <c r="BM140" s="204"/>
      <c r="BT140" s="1"/>
      <c r="BU140" s="1"/>
      <c r="BW140" s="1"/>
      <c r="BX140" s="1"/>
      <c r="CB140" s="1"/>
      <c r="CC140" s="1"/>
      <c r="CD140" s="1"/>
      <c r="CE140" s="1"/>
      <c r="CF140" s="1"/>
      <c r="CH140" s="13"/>
      <c r="CI140" s="13"/>
    </row>
    <row r="141" spans="16:87">
      <c r="P141">
        <f t="shared" si="1"/>
        <v>5</v>
      </c>
      <c r="Q141" s="22" t="s">
        <v>96</v>
      </c>
      <c r="BE141" s="16"/>
      <c r="BF141" s="3"/>
      <c r="BH141" s="16"/>
      <c r="BL141" s="58"/>
      <c r="BM141" s="204"/>
      <c r="BT141" s="1"/>
      <c r="BU141" s="1"/>
      <c r="BW141" s="1"/>
      <c r="BX141" s="1"/>
      <c r="CB141" s="1"/>
      <c r="CC141" s="1"/>
      <c r="CD141" s="1"/>
      <c r="CE141" s="1"/>
      <c r="CF141" s="1"/>
      <c r="CH141" s="13"/>
      <c r="CI141" s="13"/>
    </row>
    <row r="142" spans="16:87">
      <c r="P142">
        <f t="shared" si="1"/>
        <v>6</v>
      </c>
      <c r="Q142" t="s">
        <v>97</v>
      </c>
      <c r="BE142" s="16"/>
      <c r="BF142" s="3"/>
      <c r="BH142" s="16"/>
      <c r="BL142" s="58"/>
      <c r="BM142" s="204"/>
      <c r="BT142" s="1"/>
      <c r="BU142" s="1"/>
      <c r="BW142" s="1"/>
      <c r="BX142" s="1"/>
      <c r="CB142" s="1"/>
      <c r="CC142" s="1"/>
      <c r="CD142" s="1"/>
      <c r="CE142" s="1"/>
      <c r="CF142" s="1"/>
      <c r="CH142" s="13"/>
      <c r="CI142" s="13"/>
    </row>
    <row r="143" spans="16:87">
      <c r="P143">
        <f t="shared" si="1"/>
        <v>7</v>
      </c>
      <c r="Q143" t="s">
        <v>98</v>
      </c>
      <c r="BE143" s="16"/>
      <c r="BF143" s="3"/>
      <c r="BH143" s="16"/>
      <c r="BL143" s="58"/>
      <c r="BM143" s="204"/>
      <c r="BT143" s="1"/>
      <c r="BU143" s="1"/>
      <c r="BW143" s="1"/>
      <c r="BX143" s="1"/>
      <c r="CB143" s="1"/>
      <c r="CC143" s="1"/>
      <c r="CD143" s="1"/>
      <c r="CE143" s="1"/>
      <c r="CF143" s="1"/>
      <c r="CI143" s="13"/>
    </row>
    <row r="144" spans="16:87">
      <c r="P144">
        <f>1+P143</f>
        <v>8</v>
      </c>
      <c r="Q144" s="22" t="s">
        <v>99</v>
      </c>
      <c r="BE144" s="16"/>
      <c r="BF144" s="3"/>
      <c r="BH144" s="16"/>
      <c r="BL144" s="58"/>
      <c r="BM144" s="204"/>
      <c r="BT144" s="1"/>
      <c r="BU144" s="1"/>
      <c r="BW144" s="1"/>
      <c r="BX144" s="1"/>
      <c r="CB144" s="1"/>
      <c r="CC144" s="1"/>
      <c r="CD144" s="1"/>
      <c r="CE144" s="1"/>
      <c r="CF144" s="1"/>
      <c r="CI144" s="13"/>
    </row>
    <row r="145" spans="16:84">
      <c r="P145">
        <v>9</v>
      </c>
      <c r="Q145" t="s">
        <v>100</v>
      </c>
      <c r="BE145" s="16"/>
      <c r="BF145" s="3"/>
      <c r="BH145" s="16"/>
      <c r="BL145" s="58"/>
      <c r="BM145" s="204"/>
      <c r="BT145" s="1"/>
      <c r="BU145" s="1"/>
      <c r="BW145" s="1"/>
      <c r="BX145" s="1"/>
      <c r="CB145" s="1"/>
      <c r="CC145" s="1"/>
      <c r="CD145" s="1"/>
      <c r="CE145" s="1"/>
      <c r="CF145" s="1"/>
    </row>
    <row r="146" spans="16:84">
      <c r="BE146" s="16"/>
      <c r="BF146" s="3"/>
      <c r="BH146" s="16"/>
      <c r="BL146" s="58"/>
      <c r="BM146" s="204"/>
      <c r="BT146" s="1"/>
      <c r="BU146" s="1"/>
      <c r="BW146" s="1"/>
      <c r="BX146" s="1"/>
      <c r="CB146" s="1"/>
      <c r="CC146" s="1"/>
      <c r="CD146" s="1"/>
      <c r="CE146" s="1"/>
      <c r="CF146" s="1"/>
    </row>
    <row r="147" spans="16:84">
      <c r="BE147" s="16"/>
      <c r="BF147" s="3"/>
      <c r="BH147" s="16"/>
      <c r="BL147" s="58"/>
      <c r="BM147" s="204"/>
      <c r="BT147" s="1"/>
      <c r="BU147" s="1"/>
      <c r="BW147" s="1"/>
      <c r="BX147" s="1"/>
      <c r="CB147" s="1"/>
      <c r="CC147" s="1"/>
      <c r="CD147" s="1"/>
      <c r="CE147" s="1"/>
      <c r="CF147" s="1"/>
    </row>
    <row r="148" spans="16:84">
      <c r="BE148" s="16"/>
      <c r="BF148" s="3"/>
      <c r="BH148" s="16"/>
      <c r="BL148" s="58"/>
      <c r="BM148" s="204"/>
      <c r="BT148" s="1"/>
      <c r="BU148" s="1"/>
      <c r="BW148" s="1"/>
      <c r="BX148" s="1"/>
      <c r="CB148" s="1"/>
      <c r="CC148" s="1"/>
      <c r="CD148" s="1"/>
      <c r="CE148" s="1"/>
      <c r="CF148" s="1"/>
    </row>
    <row r="149" spans="16:84">
      <c r="BE149" s="16"/>
      <c r="BF149" s="3"/>
      <c r="BH149" s="16"/>
      <c r="BL149" s="58"/>
      <c r="BM149" s="204"/>
      <c r="BT149" s="1"/>
      <c r="BU149" s="1"/>
      <c r="BW149" s="1"/>
      <c r="BX149" s="1"/>
      <c r="CB149" s="1"/>
      <c r="CC149" s="1"/>
      <c r="CD149" s="1"/>
      <c r="CE149" s="1"/>
      <c r="CF149" s="1"/>
    </row>
    <row r="150" spans="16:84">
      <c r="BE150" s="16"/>
      <c r="BF150" s="3"/>
      <c r="BH150" s="16"/>
      <c r="BL150" s="58"/>
      <c r="BM150" s="204"/>
      <c r="BT150" s="1"/>
      <c r="BU150" s="1"/>
      <c r="BW150" s="1"/>
      <c r="BX150" s="1"/>
      <c r="CB150" s="1"/>
      <c r="CC150" s="1"/>
      <c r="CD150" s="1"/>
      <c r="CE150" s="1"/>
      <c r="CF150" s="1"/>
    </row>
    <row r="151" spans="16:84">
      <c r="BE151" s="16"/>
      <c r="BF151" s="3"/>
      <c r="BH151" s="16"/>
      <c r="BL151" s="58"/>
      <c r="BM151" s="204"/>
      <c r="BT151" s="1"/>
      <c r="BU151" s="1"/>
      <c r="BW151" s="1"/>
      <c r="BX151" s="1"/>
      <c r="CB151" s="1"/>
      <c r="CC151" s="1"/>
      <c r="CD151" s="1"/>
      <c r="CE151" s="1"/>
      <c r="CF151" s="1"/>
    </row>
    <row r="152" spans="16:84">
      <c r="BE152" s="16"/>
      <c r="BF152" s="3"/>
      <c r="BH152" s="16"/>
      <c r="BL152" s="58"/>
      <c r="BM152" s="204"/>
      <c r="BT152" s="1"/>
      <c r="BU152" s="1"/>
      <c r="BW152" s="1"/>
      <c r="BX152" s="1"/>
      <c r="CB152" s="1"/>
      <c r="CC152" s="1"/>
      <c r="CD152" s="1"/>
      <c r="CE152" s="1"/>
      <c r="CF152" s="1"/>
    </row>
    <row r="153" spans="16:84">
      <c r="BE153" s="16"/>
      <c r="BF153" s="3"/>
      <c r="BH153" s="16"/>
      <c r="BL153" s="58"/>
      <c r="BM153" s="204"/>
      <c r="BT153" s="1"/>
      <c r="BU153" s="1"/>
      <c r="BW153" s="1"/>
      <c r="BX153" s="1"/>
      <c r="CB153" s="1"/>
      <c r="CC153" s="1"/>
      <c r="CD153" s="1"/>
      <c r="CE153" s="1"/>
      <c r="CF153" s="1"/>
    </row>
    <row r="154" spans="16:84">
      <c r="BE154" s="16"/>
      <c r="BF154" s="3"/>
      <c r="BH154" s="16"/>
      <c r="BL154" s="58"/>
      <c r="BM154" s="204"/>
      <c r="BT154" s="1"/>
      <c r="BU154" s="1"/>
      <c r="BW154" s="1"/>
      <c r="BX154" s="1"/>
      <c r="CB154" s="1"/>
      <c r="CC154" s="1"/>
      <c r="CD154" s="1"/>
      <c r="CE154" s="1"/>
      <c r="CF154" s="1"/>
    </row>
    <row r="155" spans="16:84">
      <c r="BE155" s="16"/>
      <c r="BF155" s="3"/>
      <c r="BH155" s="16"/>
      <c r="BL155" s="58"/>
      <c r="BM155" s="204"/>
      <c r="BT155" s="1"/>
      <c r="BU155" s="1"/>
      <c r="BW155" s="1"/>
      <c r="BX155" s="1"/>
      <c r="CB155" s="1"/>
      <c r="CC155" s="1"/>
      <c r="CD155" s="1"/>
      <c r="CE155" s="1"/>
      <c r="CF155" s="1"/>
    </row>
    <row r="156" spans="16:84">
      <c r="BE156" s="16"/>
      <c r="BF156" s="3"/>
      <c r="BH156" s="16"/>
      <c r="BL156" s="58"/>
      <c r="BM156" s="204"/>
      <c r="BT156" s="1"/>
      <c r="BU156" s="1"/>
      <c r="BW156" s="1"/>
      <c r="BX156" s="1"/>
      <c r="CB156" s="1"/>
      <c r="CC156" s="1"/>
      <c r="CD156" s="1"/>
      <c r="CE156" s="1"/>
      <c r="CF156" s="1"/>
    </row>
    <row r="157" spans="16:84">
      <c r="BE157" s="16"/>
      <c r="BF157" s="3"/>
      <c r="BH157" s="16"/>
      <c r="BL157" s="58"/>
      <c r="BM157" s="204"/>
      <c r="BT157" s="1"/>
      <c r="BU157" s="1"/>
      <c r="BW157" s="1"/>
      <c r="BX157" s="1"/>
      <c r="CB157" s="1"/>
      <c r="CC157" s="1"/>
      <c r="CD157" s="1"/>
      <c r="CE157" s="1"/>
      <c r="CF157" s="1"/>
    </row>
    <row r="158" spans="16:84">
      <c r="BE158" s="16"/>
      <c r="BF158" s="3"/>
      <c r="BH158" s="16"/>
      <c r="BL158" s="58"/>
      <c r="BM158" s="204"/>
      <c r="BT158" s="1"/>
      <c r="BU158" s="1"/>
      <c r="BW158" s="1"/>
      <c r="BX158" s="1"/>
      <c r="CB158" s="1"/>
      <c r="CC158" s="1"/>
      <c r="CD158" s="1"/>
      <c r="CE158" s="1"/>
      <c r="CF158" s="1"/>
    </row>
    <row r="159" spans="16:84">
      <c r="BE159" s="16"/>
      <c r="BF159" s="3"/>
      <c r="BH159" s="16"/>
      <c r="BL159" s="58"/>
      <c r="BM159" s="204"/>
      <c r="BT159" s="1"/>
      <c r="BU159" s="1"/>
      <c r="BW159" s="1"/>
      <c r="BX159" s="1"/>
      <c r="CB159" s="1"/>
      <c r="CC159" s="1"/>
      <c r="CD159" s="1"/>
      <c r="CE159" s="1"/>
      <c r="CF159" s="1"/>
    </row>
    <row r="160" spans="16:84">
      <c r="BE160" s="16"/>
      <c r="BF160" s="3"/>
      <c r="BH160" s="16"/>
      <c r="BL160" s="58"/>
      <c r="BM160" s="204"/>
      <c r="BT160" s="1"/>
      <c r="BU160" s="1"/>
      <c r="BW160" s="1"/>
      <c r="BX160" s="1"/>
      <c r="CB160" s="1"/>
      <c r="CC160" s="1"/>
      <c r="CD160" s="1"/>
      <c r="CE160" s="1"/>
      <c r="CF160" s="1"/>
    </row>
    <row r="161" spans="43:85">
      <c r="BE161" s="16"/>
      <c r="BF161" s="3"/>
      <c r="BH161" s="16"/>
      <c r="BL161" s="58"/>
      <c r="BM161" s="204"/>
      <c r="BT161" s="1"/>
      <c r="BU161" s="1"/>
      <c r="BW161" s="1"/>
      <c r="BX161" s="1"/>
      <c r="CB161" s="1"/>
      <c r="CC161" s="1"/>
      <c r="CD161" s="1"/>
      <c r="CE161" s="1"/>
      <c r="CF161" s="1"/>
    </row>
    <row r="162" spans="43:85">
      <c r="BE162" s="16"/>
      <c r="BF162" s="3"/>
      <c r="BH162" s="16"/>
      <c r="BL162" s="58"/>
      <c r="BM162" s="204"/>
      <c r="BT162" s="1"/>
      <c r="BU162" s="1"/>
      <c r="BW162" s="1"/>
      <c r="BX162" s="1"/>
      <c r="CB162" s="1"/>
      <c r="CC162" s="1"/>
      <c r="CD162" s="1"/>
      <c r="CE162" s="1"/>
      <c r="CF162" s="1"/>
    </row>
    <row r="163" spans="43:85">
      <c r="BE163" s="16"/>
      <c r="BF163" s="3"/>
      <c r="BH163" s="16"/>
      <c r="BL163" s="58"/>
      <c r="BM163" s="204"/>
      <c r="BT163" s="1"/>
      <c r="BU163" s="1"/>
      <c r="BW163" s="1"/>
      <c r="BX163" s="1"/>
      <c r="CB163" s="1"/>
      <c r="CC163" s="1"/>
      <c r="CD163" s="1"/>
      <c r="CE163" s="1"/>
      <c r="CF163" s="1"/>
    </row>
    <row r="164" spans="43:85">
      <c r="BB164" s="14"/>
      <c r="BE164" s="16"/>
      <c r="BF164" s="3"/>
      <c r="BH164" s="16"/>
      <c r="BL164" s="58"/>
      <c r="BM164" s="204"/>
      <c r="BT164" s="1"/>
      <c r="BU164" s="1"/>
      <c r="BW164" s="1"/>
      <c r="BX164" s="1"/>
      <c r="CB164" s="1"/>
      <c r="CC164" s="1"/>
      <c r="CD164" s="1"/>
      <c r="CE164" s="1"/>
      <c r="CF164" s="1"/>
    </row>
    <row r="165" spans="43:85">
      <c r="BB165" s="14"/>
      <c r="BE165" s="16"/>
      <c r="BF165" s="3"/>
      <c r="BH165" s="16"/>
      <c r="BL165" s="58"/>
      <c r="BM165" s="204"/>
      <c r="BT165" s="1"/>
      <c r="BU165" s="1"/>
      <c r="BW165" s="1"/>
      <c r="BX165" s="1"/>
      <c r="CB165" s="1"/>
      <c r="CC165" s="1"/>
      <c r="CD165" s="1"/>
      <c r="CE165" s="1"/>
      <c r="CF165" s="1"/>
      <c r="CG165" s="14"/>
    </row>
    <row r="166" spans="43:85">
      <c r="AQ166" s="14"/>
      <c r="AR166" s="14"/>
      <c r="AS166" s="14"/>
      <c r="AT166" s="14"/>
      <c r="AU166" s="68"/>
      <c r="AV166" s="14"/>
      <c r="AW166" s="68"/>
      <c r="AX166" s="14"/>
      <c r="AY166" s="14"/>
      <c r="AZ166" s="14"/>
      <c r="BA166" s="14"/>
      <c r="BB166" s="14"/>
      <c r="BC166" s="77"/>
      <c r="BE166" s="16"/>
      <c r="BF166" s="3"/>
      <c r="BG166" s="77"/>
      <c r="BH166" s="16"/>
      <c r="BI166" s="14"/>
      <c r="BL166" s="58"/>
      <c r="BM166" s="204"/>
      <c r="BR166" s="77"/>
      <c r="BT166" s="1"/>
      <c r="BU166" s="1"/>
      <c r="BW166" s="1"/>
      <c r="BX166" s="1"/>
      <c r="CB166" s="1"/>
      <c r="CC166" s="1"/>
      <c r="CD166" s="1"/>
      <c r="CE166" s="1"/>
      <c r="CF166" s="1"/>
      <c r="CG166" s="14"/>
    </row>
    <row r="167" spans="43:85">
      <c r="AQ167" s="14"/>
      <c r="AR167" s="14"/>
      <c r="AS167" s="14"/>
      <c r="AT167" s="14"/>
      <c r="AU167" s="68"/>
      <c r="AV167" s="14"/>
      <c r="AW167" s="68"/>
      <c r="AX167" s="14"/>
      <c r="AY167" s="14"/>
      <c r="AZ167" s="14"/>
      <c r="BA167" s="14"/>
      <c r="BB167" s="14"/>
      <c r="BC167" s="77"/>
      <c r="BE167" s="16"/>
      <c r="BF167" s="3"/>
      <c r="BG167" s="77"/>
      <c r="BH167" s="16"/>
      <c r="BI167" s="14"/>
      <c r="BL167" s="58"/>
      <c r="BM167" s="204"/>
      <c r="BR167" s="77"/>
      <c r="BT167" s="1"/>
      <c r="BU167" s="1"/>
      <c r="BW167" s="1"/>
      <c r="BX167" s="1"/>
      <c r="CB167" s="1"/>
      <c r="CC167" s="1"/>
      <c r="CD167" s="1"/>
      <c r="CE167" s="1"/>
      <c r="CF167" s="1"/>
      <c r="CG167" s="14"/>
    </row>
    <row r="168" spans="43:85">
      <c r="AQ168" s="14"/>
      <c r="AR168" s="14"/>
      <c r="AS168" s="14"/>
      <c r="AT168" s="14"/>
      <c r="AU168" s="68"/>
      <c r="AV168" s="14"/>
      <c r="AW168" s="68"/>
      <c r="AX168" s="14"/>
      <c r="AY168" s="14"/>
      <c r="AZ168" s="14"/>
      <c r="BA168" s="14"/>
      <c r="BB168" s="14"/>
      <c r="BC168" s="77"/>
      <c r="BE168" s="16"/>
      <c r="BF168" s="3"/>
      <c r="BG168" s="77"/>
      <c r="BH168" s="16"/>
      <c r="BI168" s="14"/>
      <c r="BL168" s="58"/>
      <c r="BM168" s="204"/>
      <c r="BR168" s="77"/>
      <c r="BT168" s="1"/>
      <c r="BU168" s="1"/>
      <c r="BW168" s="1"/>
      <c r="BX168" s="1"/>
      <c r="CB168" s="1"/>
      <c r="CC168" s="1"/>
      <c r="CD168" s="1"/>
      <c r="CE168" s="1"/>
      <c r="CF168" s="1"/>
      <c r="CG168" s="14"/>
    </row>
    <row r="169" spans="43:85">
      <c r="AQ169" s="14"/>
      <c r="AR169" s="14"/>
      <c r="AS169" s="14"/>
      <c r="AT169" s="14"/>
      <c r="AU169" s="68"/>
      <c r="AV169" s="14"/>
      <c r="AW169" s="68"/>
      <c r="AX169" s="14"/>
      <c r="AY169" s="14"/>
      <c r="AZ169" s="14"/>
      <c r="BA169" s="14"/>
      <c r="BB169" s="14"/>
      <c r="BC169" s="77"/>
      <c r="BE169" s="16"/>
      <c r="BF169" s="3"/>
      <c r="BG169" s="77"/>
      <c r="BH169" s="16"/>
      <c r="BI169" s="14"/>
      <c r="BL169" s="58"/>
      <c r="BM169" s="204"/>
      <c r="BR169" s="77"/>
      <c r="BT169" s="1"/>
      <c r="BU169" s="1"/>
      <c r="BW169" s="1"/>
      <c r="BX169" s="1"/>
      <c r="CB169" s="1"/>
      <c r="CC169" s="1"/>
      <c r="CD169" s="1"/>
      <c r="CE169" s="1"/>
      <c r="CF169" s="1"/>
      <c r="CG169" s="14"/>
    </row>
    <row r="170" spans="43:85">
      <c r="AQ170" s="14"/>
      <c r="AR170" s="14"/>
      <c r="AS170" s="14"/>
      <c r="AT170" s="14"/>
      <c r="AU170" s="68"/>
      <c r="AV170" s="14"/>
      <c r="AW170" s="68"/>
      <c r="AX170" s="14"/>
      <c r="AY170" s="14"/>
      <c r="AZ170" s="14"/>
      <c r="BA170" s="14"/>
      <c r="BB170" s="14"/>
      <c r="BC170" s="77"/>
      <c r="BE170" s="16"/>
      <c r="BF170" s="3"/>
      <c r="BG170" s="77"/>
      <c r="BH170" s="16"/>
      <c r="BI170" s="14"/>
      <c r="BL170" s="58"/>
      <c r="BM170" s="204"/>
      <c r="BR170" s="77"/>
      <c r="BT170" s="1"/>
      <c r="BU170" s="1"/>
      <c r="BW170" s="1"/>
      <c r="BX170" s="1"/>
      <c r="CB170" s="1"/>
      <c r="CC170" s="1"/>
      <c r="CD170" s="1"/>
      <c r="CE170" s="1"/>
      <c r="CF170" s="1"/>
      <c r="CG170" s="14"/>
    </row>
    <row r="171" spans="43:85">
      <c r="AQ171" s="14"/>
      <c r="AR171" s="14"/>
      <c r="AS171" s="14"/>
      <c r="AT171" s="14"/>
      <c r="AU171" s="68"/>
      <c r="AV171" s="14"/>
      <c r="AW171" s="68"/>
      <c r="AX171" s="14"/>
      <c r="AY171" s="14"/>
      <c r="AZ171" s="14"/>
      <c r="BA171" s="14"/>
      <c r="BB171" s="14"/>
      <c r="BC171" s="77"/>
      <c r="BE171" s="16"/>
      <c r="BF171" s="3"/>
      <c r="BG171" s="77"/>
      <c r="BH171" s="16"/>
      <c r="BI171" s="14"/>
      <c r="BL171" s="58"/>
      <c r="BM171" s="204"/>
      <c r="BR171" s="77"/>
      <c r="BT171" s="1"/>
      <c r="BU171" s="1"/>
      <c r="BW171" s="1"/>
      <c r="BX171" s="1"/>
      <c r="CB171" s="1"/>
      <c r="CC171" s="1"/>
      <c r="CD171" s="1"/>
      <c r="CE171" s="1"/>
      <c r="CF171" s="1"/>
      <c r="CG171" s="14"/>
    </row>
    <row r="172" spans="43:85">
      <c r="AQ172" s="14"/>
      <c r="AR172" s="14"/>
      <c r="AS172" s="14"/>
      <c r="AT172" s="14"/>
      <c r="AU172" s="68"/>
      <c r="AV172" s="14"/>
      <c r="AW172" s="68"/>
      <c r="AX172" s="14"/>
      <c r="AY172" s="14"/>
      <c r="AZ172" s="14"/>
      <c r="BA172" s="14"/>
      <c r="BB172" s="14"/>
      <c r="BC172" s="77"/>
      <c r="BE172" s="16"/>
      <c r="BF172" s="3"/>
      <c r="BG172" s="77"/>
      <c r="BH172" s="16"/>
      <c r="BI172" s="14"/>
      <c r="BL172" s="58"/>
      <c r="BM172" s="204"/>
      <c r="BR172" s="77"/>
      <c r="BT172" s="1"/>
      <c r="BU172" s="1"/>
      <c r="BW172" s="1"/>
      <c r="BX172" s="1"/>
      <c r="CB172" s="1"/>
      <c r="CC172" s="1"/>
      <c r="CD172" s="1"/>
      <c r="CE172" s="1"/>
      <c r="CF172" s="1"/>
      <c r="CG172" s="14"/>
    </row>
    <row r="173" spans="43:85">
      <c r="AQ173" s="14"/>
      <c r="AR173" s="14"/>
      <c r="AS173" s="14"/>
      <c r="AT173" s="14"/>
      <c r="AU173" s="68"/>
      <c r="AV173" s="14"/>
      <c r="AW173" s="68"/>
      <c r="AX173" s="14"/>
      <c r="AY173" s="14"/>
      <c r="AZ173" s="14"/>
      <c r="BA173" s="14"/>
      <c r="BB173" s="14"/>
      <c r="BC173" s="77"/>
      <c r="BE173" s="16"/>
      <c r="BF173" s="3"/>
      <c r="BG173" s="77"/>
      <c r="BH173" s="16"/>
      <c r="BI173" s="14"/>
      <c r="BL173" s="58"/>
      <c r="BM173" s="204"/>
      <c r="BR173" s="77"/>
      <c r="BT173" s="1"/>
      <c r="BU173" s="1"/>
      <c r="BW173" s="1"/>
      <c r="BX173" s="1"/>
      <c r="CB173" s="1"/>
      <c r="CC173" s="1"/>
      <c r="CD173" s="1"/>
      <c r="CE173" s="1"/>
      <c r="CF173" s="1"/>
      <c r="CG173" s="14"/>
    </row>
    <row r="174" spans="43:85">
      <c r="AQ174" s="14"/>
      <c r="AR174" s="14"/>
      <c r="AS174" s="14"/>
      <c r="AT174" s="14"/>
      <c r="AU174" s="68"/>
      <c r="AV174" s="14"/>
      <c r="AW174" s="68"/>
      <c r="AX174" s="14"/>
      <c r="AY174" s="14"/>
      <c r="AZ174" s="14"/>
      <c r="BA174" s="14"/>
      <c r="BB174" s="14"/>
      <c r="BC174" s="77"/>
      <c r="BE174" s="16"/>
      <c r="BF174" s="3"/>
      <c r="BG174" s="77"/>
      <c r="BH174" s="16"/>
      <c r="BI174" s="14"/>
      <c r="BL174" s="58"/>
      <c r="BM174" s="204"/>
      <c r="BR174" s="77"/>
      <c r="BT174" s="1"/>
      <c r="BU174" s="1"/>
      <c r="BW174" s="1"/>
      <c r="BX174" s="1"/>
      <c r="CB174" s="1"/>
      <c r="CC174" s="1"/>
      <c r="CD174" s="1"/>
      <c r="CE174" s="1"/>
      <c r="CF174" s="1"/>
      <c r="CG174" s="14"/>
    </row>
    <row r="175" spans="43:85">
      <c r="AQ175" s="14"/>
      <c r="AR175" s="14"/>
      <c r="AS175" s="14"/>
      <c r="AT175" s="14"/>
      <c r="AU175" s="68"/>
      <c r="AV175" s="14"/>
      <c r="AW175" s="68"/>
      <c r="AX175" s="14"/>
      <c r="AY175" s="14"/>
      <c r="AZ175" s="14"/>
      <c r="BA175" s="14"/>
      <c r="BB175" s="14"/>
      <c r="BC175" s="77"/>
      <c r="BE175" s="16"/>
      <c r="BF175" s="3"/>
      <c r="BG175" s="77"/>
      <c r="BH175" s="16"/>
      <c r="BI175" s="14"/>
      <c r="BL175" s="58"/>
      <c r="BM175" s="204"/>
      <c r="BR175" s="77"/>
      <c r="BT175" s="1"/>
      <c r="BU175" s="1"/>
      <c r="BW175" s="1"/>
      <c r="BX175" s="1"/>
      <c r="CB175" s="1"/>
      <c r="CC175" s="1"/>
      <c r="CD175" s="1"/>
      <c r="CE175" s="1"/>
      <c r="CF175" s="1"/>
      <c r="CG175" s="14"/>
    </row>
    <row r="176" spans="43:85">
      <c r="AQ176" s="14"/>
      <c r="AR176" s="14"/>
      <c r="AS176" s="14"/>
      <c r="AT176" s="14"/>
      <c r="AU176" s="68"/>
      <c r="AV176" s="14"/>
      <c r="AW176" s="68"/>
      <c r="AX176" s="14"/>
      <c r="AY176" s="14"/>
      <c r="AZ176" s="14"/>
      <c r="BA176" s="14"/>
      <c r="BB176" s="14"/>
      <c r="BC176" s="77"/>
      <c r="BE176" s="16"/>
      <c r="BF176" s="3"/>
      <c r="BG176" s="77"/>
      <c r="BH176" s="16"/>
      <c r="BI176" s="14"/>
      <c r="BL176" s="58"/>
      <c r="BM176" s="204"/>
      <c r="BR176" s="77"/>
      <c r="BT176" s="1"/>
      <c r="BU176" s="1"/>
      <c r="BW176" s="1"/>
      <c r="BX176" s="1"/>
      <c r="CB176" s="1"/>
      <c r="CC176" s="1"/>
      <c r="CD176" s="1"/>
      <c r="CE176" s="1"/>
      <c r="CF176" s="1"/>
      <c r="CG176" s="14"/>
    </row>
    <row r="177" spans="43:85">
      <c r="AQ177" s="14"/>
      <c r="AR177" s="14"/>
      <c r="AS177" s="14"/>
      <c r="AT177" s="14"/>
      <c r="AU177" s="68"/>
      <c r="AV177" s="14"/>
      <c r="AW177" s="68"/>
      <c r="AX177" s="14"/>
      <c r="AY177" s="14"/>
      <c r="AZ177" s="14"/>
      <c r="BA177" s="14"/>
      <c r="BB177" s="14"/>
      <c r="BC177" s="77"/>
      <c r="BE177" s="16"/>
      <c r="BF177" s="3"/>
      <c r="BG177" s="77"/>
      <c r="BH177" s="16"/>
      <c r="BI177" s="14"/>
      <c r="BL177" s="58"/>
      <c r="BM177" s="204"/>
      <c r="BR177" s="77"/>
      <c r="BT177" s="1"/>
      <c r="BU177" s="1"/>
      <c r="BW177" s="1"/>
      <c r="BX177" s="1"/>
      <c r="CB177" s="1"/>
      <c r="CC177" s="1"/>
      <c r="CD177" s="1"/>
      <c r="CE177" s="1"/>
      <c r="CF177" s="1"/>
      <c r="CG177" s="14"/>
    </row>
    <row r="178" spans="43:85">
      <c r="AQ178" s="14"/>
      <c r="AR178" s="14"/>
      <c r="AS178" s="14"/>
      <c r="AT178" s="14"/>
      <c r="AU178" s="68"/>
      <c r="AV178" s="14"/>
      <c r="AW178" s="68"/>
      <c r="AX178" s="14"/>
      <c r="AY178" s="14"/>
      <c r="AZ178" s="14"/>
      <c r="BA178" s="14"/>
      <c r="BB178" s="14"/>
      <c r="BC178" s="77"/>
      <c r="BE178" s="16"/>
      <c r="BF178" s="3"/>
      <c r="BG178" s="77"/>
      <c r="BH178" s="16"/>
      <c r="BI178" s="14"/>
      <c r="BL178" s="58"/>
      <c r="BM178" s="204"/>
      <c r="BR178" s="77"/>
      <c r="BT178" s="1"/>
      <c r="BU178" s="1"/>
      <c r="BW178" s="1"/>
      <c r="BX178" s="1"/>
      <c r="CB178" s="1"/>
      <c r="CC178" s="1"/>
      <c r="CD178" s="1"/>
      <c r="CE178" s="1"/>
      <c r="CF178" s="1"/>
      <c r="CG178" s="14"/>
    </row>
    <row r="179" spans="43:85">
      <c r="AQ179" s="14"/>
      <c r="AR179" s="14"/>
      <c r="AS179" s="14"/>
      <c r="AT179" s="14"/>
      <c r="AU179" s="68"/>
      <c r="AV179" s="14"/>
      <c r="AW179" s="68"/>
      <c r="AX179" s="14"/>
      <c r="AY179" s="14"/>
      <c r="AZ179" s="14"/>
      <c r="BA179" s="14"/>
      <c r="BB179" s="14"/>
      <c r="BC179" s="77"/>
      <c r="BE179" s="16"/>
      <c r="BF179" s="3"/>
      <c r="BG179" s="77"/>
      <c r="BH179" s="16"/>
      <c r="BI179" s="14"/>
      <c r="BL179" s="58"/>
      <c r="BM179" s="204"/>
      <c r="BR179" s="77"/>
      <c r="BT179" s="1"/>
      <c r="BU179" s="1"/>
      <c r="BW179" s="1"/>
      <c r="BX179" s="1"/>
      <c r="CB179" s="1"/>
      <c r="CC179" s="1"/>
      <c r="CD179" s="1"/>
      <c r="CE179" s="1"/>
      <c r="CF179" s="1"/>
      <c r="CG179" s="14"/>
    </row>
    <row r="180" spans="43:85">
      <c r="AQ180" s="14"/>
      <c r="AR180" s="14"/>
      <c r="AS180" s="14"/>
      <c r="AT180" s="14"/>
      <c r="AU180" s="68"/>
      <c r="AV180" s="14"/>
      <c r="AW180" s="68"/>
      <c r="AX180" s="14"/>
      <c r="AY180" s="14"/>
      <c r="AZ180" s="14"/>
      <c r="BA180" s="14"/>
      <c r="BB180" s="14"/>
      <c r="BC180" s="77"/>
      <c r="BE180" s="16"/>
      <c r="BF180" s="3"/>
      <c r="BG180" s="77"/>
      <c r="BH180" s="16"/>
      <c r="BI180" s="14"/>
      <c r="BL180" s="58"/>
      <c r="BM180" s="204"/>
      <c r="BR180" s="77"/>
      <c r="BT180" s="1"/>
      <c r="BU180" s="1"/>
      <c r="BW180" s="1"/>
      <c r="BX180" s="1"/>
      <c r="CB180" s="1"/>
      <c r="CC180" s="1"/>
      <c r="CD180" s="1"/>
      <c r="CE180" s="1"/>
      <c r="CF180" s="1"/>
      <c r="CG180" s="14"/>
    </row>
    <row r="181" spans="43:85">
      <c r="AQ181" s="14"/>
      <c r="AR181" s="14"/>
      <c r="AS181" s="14"/>
      <c r="AT181" s="14"/>
      <c r="AU181" s="68"/>
      <c r="AV181" s="14"/>
      <c r="AW181" s="68"/>
      <c r="AX181" s="14"/>
      <c r="AY181" s="14"/>
      <c r="AZ181" s="14"/>
      <c r="BA181" s="14"/>
      <c r="BB181" s="14"/>
      <c r="BC181" s="77"/>
      <c r="BE181" s="16"/>
      <c r="BF181" s="3"/>
      <c r="BG181" s="77"/>
      <c r="BH181" s="16"/>
      <c r="BI181" s="14"/>
      <c r="BL181" s="58"/>
      <c r="BM181" s="204"/>
      <c r="BR181" s="77"/>
      <c r="BT181" s="1"/>
      <c r="BU181" s="1"/>
      <c r="BW181" s="1"/>
      <c r="BX181" s="1"/>
      <c r="CB181" s="1"/>
      <c r="CC181" s="1"/>
      <c r="CD181" s="1"/>
      <c r="CE181" s="1"/>
      <c r="CF181" s="1"/>
      <c r="CG181" s="14"/>
    </row>
    <row r="182" spans="43:85">
      <c r="AQ182" s="14"/>
      <c r="AR182" s="14"/>
      <c r="AS182" s="14"/>
      <c r="AT182" s="14"/>
      <c r="AU182" s="68"/>
      <c r="AV182" s="14"/>
      <c r="AW182" s="68"/>
      <c r="AX182" s="14"/>
      <c r="AY182" s="14"/>
      <c r="AZ182" s="14"/>
      <c r="BA182" s="14"/>
      <c r="BB182" s="14"/>
      <c r="BC182" s="77"/>
      <c r="BE182" s="16"/>
      <c r="BF182" s="3"/>
      <c r="BG182" s="77"/>
      <c r="BH182" s="16"/>
      <c r="BI182" s="14"/>
      <c r="BL182" s="58"/>
      <c r="BM182" s="204"/>
      <c r="BR182" s="77"/>
      <c r="BT182" s="1"/>
      <c r="BU182" s="1"/>
      <c r="BW182" s="1"/>
      <c r="BX182" s="1"/>
      <c r="CB182" s="1"/>
      <c r="CC182" s="1"/>
      <c r="CD182" s="1"/>
      <c r="CE182" s="1"/>
      <c r="CF182" s="1"/>
      <c r="CG182" s="14"/>
    </row>
    <row r="183" spans="43:85">
      <c r="AQ183" s="14"/>
      <c r="AR183" s="14"/>
      <c r="AS183" s="14"/>
      <c r="AT183" s="14"/>
      <c r="AU183" s="68"/>
      <c r="AV183" s="14"/>
      <c r="AW183" s="68"/>
      <c r="AX183" s="14"/>
      <c r="AY183" s="14"/>
      <c r="AZ183" s="14"/>
      <c r="BA183" s="14"/>
      <c r="BB183" s="14"/>
      <c r="BC183" s="77"/>
      <c r="BE183" s="16"/>
      <c r="BF183" s="3"/>
      <c r="BG183" s="77"/>
      <c r="BH183" s="16"/>
      <c r="BI183" s="14"/>
      <c r="BL183" s="58"/>
      <c r="BM183" s="204"/>
      <c r="BR183" s="77"/>
      <c r="BT183" s="1"/>
      <c r="BU183" s="1"/>
      <c r="BW183" s="1"/>
      <c r="BX183" s="1"/>
      <c r="CB183" s="1"/>
      <c r="CC183" s="1"/>
      <c r="CD183" s="1"/>
      <c r="CE183" s="1"/>
      <c r="CF183" s="1"/>
      <c r="CG183" s="14"/>
    </row>
    <row r="184" spans="43:85">
      <c r="AQ184" s="14"/>
      <c r="AR184" s="14"/>
      <c r="AS184" s="14"/>
      <c r="AT184" s="14"/>
      <c r="AU184" s="68"/>
      <c r="AV184" s="14"/>
      <c r="AW184" s="68"/>
      <c r="AX184" s="14"/>
      <c r="AY184" s="14"/>
      <c r="AZ184" s="14"/>
      <c r="BA184" s="14"/>
      <c r="BB184" s="14"/>
      <c r="BC184" s="77"/>
      <c r="BE184" s="16"/>
      <c r="BF184" s="3"/>
      <c r="BG184" s="77"/>
      <c r="BH184" s="16"/>
      <c r="BI184" s="14"/>
      <c r="BL184" s="58"/>
      <c r="BM184" s="204"/>
      <c r="BR184" s="77"/>
      <c r="BT184" s="1"/>
      <c r="BU184" s="1"/>
      <c r="BW184" s="1"/>
      <c r="BX184" s="1"/>
      <c r="CB184" s="1"/>
      <c r="CC184" s="1"/>
      <c r="CD184" s="1"/>
      <c r="CE184" s="1"/>
      <c r="CF184" s="1"/>
      <c r="CG184" s="14"/>
    </row>
    <row r="185" spans="43:85">
      <c r="AQ185" s="14"/>
      <c r="AR185" s="14"/>
      <c r="AS185" s="14"/>
      <c r="AT185" s="14"/>
      <c r="AU185" s="68"/>
      <c r="AV185" s="14"/>
      <c r="AW185" s="68"/>
      <c r="AX185" s="14"/>
      <c r="AY185" s="14"/>
      <c r="AZ185" s="14"/>
      <c r="BA185" s="14"/>
      <c r="BB185" s="14"/>
      <c r="BC185" s="77"/>
      <c r="BE185" s="16"/>
      <c r="BF185" s="3"/>
      <c r="BG185" s="77"/>
      <c r="BH185" s="16"/>
      <c r="BI185" s="14"/>
      <c r="BL185" s="58"/>
      <c r="BM185" s="204"/>
      <c r="BR185" s="77"/>
      <c r="BT185" s="1"/>
      <c r="BU185" s="1"/>
      <c r="BW185" s="1"/>
      <c r="BX185" s="1"/>
      <c r="CB185" s="1"/>
      <c r="CC185" s="1"/>
      <c r="CD185" s="1"/>
      <c r="CE185" s="1"/>
      <c r="CF185" s="1"/>
      <c r="CG185" s="14"/>
    </row>
    <row r="186" spans="43:85">
      <c r="AQ186" s="14"/>
      <c r="AR186" s="14"/>
      <c r="AS186" s="14"/>
      <c r="AT186" s="14"/>
      <c r="AU186" s="68"/>
      <c r="AV186" s="14"/>
      <c r="AW186" s="68"/>
      <c r="AX186" s="14"/>
      <c r="AY186" s="14"/>
      <c r="AZ186" s="14"/>
      <c r="BA186" s="14"/>
      <c r="BB186" s="14"/>
      <c r="BC186" s="77"/>
      <c r="BE186" s="16"/>
      <c r="BF186" s="3"/>
      <c r="BG186" s="77"/>
      <c r="BH186" s="16"/>
      <c r="BI186" s="14"/>
      <c r="BL186" s="58"/>
      <c r="BM186" s="204"/>
      <c r="BR186" s="77"/>
      <c r="BT186" s="1"/>
      <c r="BU186" s="1"/>
      <c r="BW186" s="1"/>
      <c r="BX186" s="1"/>
      <c r="CB186" s="1"/>
      <c r="CC186" s="1"/>
      <c r="CD186" s="1"/>
      <c r="CE186" s="1"/>
      <c r="CF186" s="1"/>
      <c r="CG186" s="14"/>
    </row>
    <row r="187" spans="43:85">
      <c r="AQ187" s="14"/>
      <c r="AR187" s="14"/>
      <c r="AS187" s="14"/>
      <c r="AT187" s="14"/>
      <c r="AU187" s="68"/>
      <c r="AV187" s="14"/>
      <c r="AW187" s="68"/>
      <c r="AX187" s="14"/>
      <c r="AY187" s="14"/>
      <c r="AZ187" s="14"/>
      <c r="BA187" s="14"/>
      <c r="BB187" s="14"/>
      <c r="BC187" s="77"/>
      <c r="BE187" s="16"/>
      <c r="BF187" s="3"/>
      <c r="BG187" s="77"/>
      <c r="BH187" s="16"/>
      <c r="BI187" s="14"/>
      <c r="BL187" s="58"/>
      <c r="BM187" s="204"/>
      <c r="BR187" s="77"/>
      <c r="BT187" s="1"/>
      <c r="BU187" s="1"/>
      <c r="BW187" s="1"/>
      <c r="BX187" s="1"/>
      <c r="CB187" s="1"/>
      <c r="CC187" s="1"/>
      <c r="CD187" s="1"/>
      <c r="CE187" s="1"/>
      <c r="CF187" s="1"/>
      <c r="CG187" s="14"/>
    </row>
    <row r="188" spans="43:85">
      <c r="AQ188" s="14"/>
      <c r="AR188" s="14"/>
      <c r="AS188" s="14"/>
      <c r="AT188" s="14"/>
      <c r="AU188" s="68"/>
      <c r="AV188" s="14"/>
      <c r="AW188" s="68"/>
      <c r="AX188" s="14"/>
      <c r="AY188" s="14"/>
      <c r="AZ188" s="14"/>
      <c r="BA188" s="14"/>
      <c r="BB188" s="14"/>
      <c r="BC188" s="77"/>
      <c r="BE188" s="16"/>
      <c r="BF188" s="3"/>
      <c r="BG188" s="77"/>
      <c r="BH188" s="16"/>
      <c r="BI188" s="14"/>
      <c r="BL188" s="58"/>
      <c r="BM188" s="204"/>
      <c r="BR188" s="77"/>
      <c r="BT188" s="1"/>
      <c r="BU188" s="1"/>
      <c r="BW188" s="1"/>
      <c r="BX188" s="1"/>
      <c r="CB188" s="1"/>
      <c r="CC188" s="1"/>
      <c r="CD188" s="1"/>
      <c r="CE188" s="1"/>
      <c r="CF188" s="1"/>
      <c r="CG188" s="14"/>
    </row>
    <row r="189" spans="43:85">
      <c r="AQ189" s="14"/>
      <c r="AR189" s="14"/>
      <c r="AS189" s="14"/>
      <c r="AT189" s="14"/>
      <c r="AU189" s="68"/>
      <c r="AV189" s="14"/>
      <c r="AW189" s="68"/>
      <c r="AX189" s="14"/>
      <c r="AY189" s="14"/>
      <c r="AZ189" s="14"/>
      <c r="BA189" s="14"/>
      <c r="BB189" s="14"/>
      <c r="BC189" s="77"/>
      <c r="BE189" s="16"/>
      <c r="BF189" s="3"/>
      <c r="BG189" s="77"/>
      <c r="BH189" s="16"/>
      <c r="BI189" s="14"/>
      <c r="BL189" s="58"/>
      <c r="BM189" s="204"/>
      <c r="BR189" s="77"/>
      <c r="BT189" s="1"/>
      <c r="BU189" s="1"/>
      <c r="BW189" s="1"/>
      <c r="BX189" s="1"/>
      <c r="CB189" s="1"/>
      <c r="CC189" s="1"/>
      <c r="CD189" s="1"/>
      <c r="CE189" s="1"/>
      <c r="CF189" s="1"/>
      <c r="CG189" s="14"/>
    </row>
    <row r="190" spans="43:85">
      <c r="AQ190" s="14"/>
      <c r="AR190" s="14"/>
      <c r="AS190" s="14"/>
      <c r="AT190" s="14"/>
      <c r="AU190" s="68"/>
      <c r="AV190" s="14"/>
      <c r="AW190" s="68"/>
      <c r="AX190" s="14"/>
      <c r="AY190" s="14"/>
      <c r="AZ190" s="14"/>
      <c r="BA190" s="14"/>
      <c r="BB190" s="14"/>
      <c r="BC190" s="77"/>
      <c r="BE190" s="16"/>
      <c r="BF190" s="3"/>
      <c r="BG190" s="77"/>
      <c r="BH190" s="16"/>
      <c r="BI190" s="14"/>
      <c r="BL190" s="58"/>
      <c r="BM190" s="204"/>
      <c r="BR190" s="77"/>
      <c r="BT190" s="1"/>
      <c r="BU190" s="1"/>
      <c r="BW190" s="1"/>
      <c r="BX190" s="1"/>
      <c r="CB190" s="1"/>
      <c r="CC190" s="1"/>
      <c r="CD190" s="1"/>
      <c r="CE190" s="1"/>
      <c r="CF190" s="1"/>
      <c r="CG190" s="14"/>
    </row>
    <row r="191" spans="43:85">
      <c r="AQ191" s="14"/>
      <c r="AR191" s="14"/>
      <c r="AS191" s="14"/>
      <c r="AT191" s="14"/>
      <c r="AU191" s="68"/>
      <c r="AV191" s="14"/>
      <c r="AW191" s="68"/>
      <c r="AX191" s="14"/>
      <c r="AY191" s="14"/>
      <c r="AZ191" s="14"/>
      <c r="BA191" s="14"/>
      <c r="BB191" s="14"/>
      <c r="BC191" s="77"/>
      <c r="BE191" s="16"/>
      <c r="BF191" s="3"/>
      <c r="BG191" s="77"/>
      <c r="BH191" s="16"/>
      <c r="BI191" s="14"/>
      <c r="BL191" s="58"/>
      <c r="BM191" s="204"/>
      <c r="BR191" s="77"/>
      <c r="BT191" s="1"/>
      <c r="BU191" s="1"/>
      <c r="BW191" s="1"/>
      <c r="BX191" s="1"/>
      <c r="CB191" s="1"/>
      <c r="CC191" s="1"/>
      <c r="CD191" s="1"/>
      <c r="CE191" s="1"/>
      <c r="CF191" s="1"/>
      <c r="CG191" s="14"/>
    </row>
    <row r="192" spans="43:85">
      <c r="AQ192" s="14"/>
      <c r="AR192" s="14"/>
      <c r="AS192" s="14"/>
      <c r="AT192" s="14"/>
      <c r="AU192" s="68"/>
      <c r="AV192" s="14"/>
      <c r="AW192" s="68"/>
      <c r="AX192" s="14"/>
      <c r="AY192" s="14"/>
      <c r="AZ192" s="14"/>
      <c r="BA192" s="14"/>
      <c r="BB192" s="14"/>
      <c r="BC192" s="77"/>
      <c r="BE192" s="16"/>
      <c r="BF192" s="3"/>
      <c r="BG192" s="77"/>
      <c r="BH192" s="16"/>
      <c r="BI192" s="14"/>
      <c r="BL192" s="58"/>
      <c r="BM192" s="204"/>
      <c r="BR192" s="77"/>
      <c r="BT192" s="1"/>
      <c r="BU192" s="1"/>
      <c r="BW192" s="1"/>
      <c r="BX192" s="1"/>
      <c r="CB192" s="1"/>
      <c r="CC192" s="1"/>
      <c r="CD192" s="1"/>
      <c r="CE192" s="1"/>
      <c r="CF192" s="1"/>
      <c r="CG192" s="14"/>
    </row>
    <row r="193" spans="43:85">
      <c r="AQ193" s="14"/>
      <c r="AR193" s="14"/>
      <c r="AS193" s="14"/>
      <c r="AT193" s="14"/>
      <c r="AU193" s="68"/>
      <c r="AV193" s="14"/>
      <c r="AW193" s="68"/>
      <c r="AX193" s="14"/>
      <c r="AY193" s="14"/>
      <c r="AZ193" s="14"/>
      <c r="BA193" s="14"/>
      <c r="BB193" s="14"/>
      <c r="BC193" s="77"/>
      <c r="BE193" s="16"/>
      <c r="BF193" s="3"/>
      <c r="BG193" s="77"/>
      <c r="BH193" s="16"/>
      <c r="BI193" s="14"/>
      <c r="BL193" s="58"/>
      <c r="BM193" s="204"/>
      <c r="BR193" s="77"/>
      <c r="BT193" s="1"/>
      <c r="BU193" s="1"/>
      <c r="BW193" s="1"/>
      <c r="BX193" s="1"/>
      <c r="CB193" s="1"/>
      <c r="CC193" s="1"/>
      <c r="CD193" s="1"/>
      <c r="CE193" s="1"/>
      <c r="CF193" s="1"/>
      <c r="CG193" s="14"/>
    </row>
    <row r="194" spans="43:85">
      <c r="AQ194" s="14"/>
      <c r="AR194" s="14"/>
      <c r="AS194" s="14"/>
      <c r="AT194" s="14"/>
      <c r="AU194" s="68"/>
      <c r="AV194" s="14"/>
      <c r="AW194" s="68"/>
      <c r="AX194" s="14"/>
      <c r="AY194" s="14"/>
      <c r="AZ194" s="14"/>
      <c r="BA194" s="14"/>
      <c r="BB194" s="14"/>
      <c r="BC194" s="77"/>
      <c r="BE194" s="16"/>
      <c r="BF194" s="3"/>
      <c r="BG194" s="77"/>
      <c r="BH194" s="16"/>
      <c r="BI194" s="14"/>
      <c r="BL194" s="58"/>
      <c r="BM194" s="204"/>
      <c r="BR194" s="77"/>
      <c r="BT194" s="1"/>
      <c r="BU194" s="1"/>
      <c r="BW194" s="1"/>
      <c r="BX194" s="1"/>
      <c r="CB194" s="1"/>
      <c r="CC194" s="1"/>
      <c r="CD194" s="1"/>
      <c r="CE194" s="1"/>
      <c r="CF194" s="1"/>
      <c r="CG194" s="14"/>
    </row>
    <row r="195" spans="43:85">
      <c r="AQ195" s="14"/>
      <c r="AR195" s="14"/>
      <c r="AS195" s="14"/>
      <c r="AT195" s="14"/>
      <c r="AU195" s="68"/>
      <c r="AV195" s="14"/>
      <c r="AW195" s="68"/>
      <c r="AX195" s="14"/>
      <c r="AY195" s="14"/>
      <c r="AZ195" s="14"/>
      <c r="BA195" s="14"/>
      <c r="BB195" s="14"/>
      <c r="BC195" s="77"/>
      <c r="BE195" s="16"/>
      <c r="BF195" s="3"/>
      <c r="BG195" s="77"/>
      <c r="BH195" s="16"/>
      <c r="BI195" s="14"/>
      <c r="BL195" s="58"/>
      <c r="BM195" s="204"/>
      <c r="BR195" s="77"/>
      <c r="BT195" s="1"/>
      <c r="BU195" s="1"/>
      <c r="BW195" s="1"/>
      <c r="BX195" s="1"/>
      <c r="CB195" s="1"/>
      <c r="CC195" s="1"/>
      <c r="CD195" s="1"/>
      <c r="CE195" s="1"/>
      <c r="CF195" s="1"/>
      <c r="CG195" s="14"/>
    </row>
    <row r="196" spans="43:85">
      <c r="AQ196" s="14"/>
      <c r="AR196" s="14"/>
      <c r="AS196" s="14"/>
      <c r="AT196" s="14"/>
      <c r="AU196" s="68"/>
      <c r="AV196" s="14"/>
      <c r="AW196" s="68"/>
      <c r="AX196" s="14"/>
      <c r="AY196" s="14"/>
      <c r="AZ196" s="14"/>
      <c r="BA196" s="14"/>
      <c r="BB196" s="14"/>
      <c r="BC196" s="77"/>
      <c r="BE196" s="16"/>
      <c r="BF196" s="3"/>
      <c r="BG196" s="77"/>
      <c r="BH196" s="16"/>
      <c r="BI196" s="14"/>
      <c r="BL196" s="58"/>
      <c r="BM196" s="204"/>
      <c r="BR196" s="77"/>
      <c r="BT196" s="1"/>
      <c r="BU196" s="1"/>
      <c r="BW196" s="1"/>
      <c r="BX196" s="1"/>
      <c r="CB196" s="1"/>
      <c r="CC196" s="1"/>
      <c r="CD196" s="1"/>
      <c r="CE196" s="1"/>
      <c r="CF196" s="1"/>
      <c r="CG196" s="14"/>
    </row>
    <row r="197" spans="43:85">
      <c r="AQ197" s="14"/>
      <c r="AR197" s="14"/>
      <c r="AS197" s="14"/>
      <c r="AT197" s="14"/>
      <c r="AU197" s="68"/>
      <c r="AV197" s="14"/>
      <c r="AW197" s="68"/>
      <c r="AX197" s="14"/>
      <c r="AY197" s="14"/>
      <c r="AZ197" s="14"/>
      <c r="BA197" s="14"/>
      <c r="BB197" s="14"/>
      <c r="BC197" s="77"/>
      <c r="BE197" s="16"/>
      <c r="BF197" s="3"/>
      <c r="BG197" s="77"/>
      <c r="BH197" s="16"/>
      <c r="BI197" s="14"/>
      <c r="BL197" s="58"/>
      <c r="BM197" s="204"/>
      <c r="BR197" s="77"/>
      <c r="BT197" s="1"/>
      <c r="BU197" s="1"/>
      <c r="BW197" s="1"/>
      <c r="BX197" s="1"/>
      <c r="CB197" s="1"/>
      <c r="CC197" s="1"/>
      <c r="CD197" s="1"/>
      <c r="CE197" s="1"/>
      <c r="CF197" s="1"/>
      <c r="CG197" s="14"/>
    </row>
    <row r="198" spans="43:85">
      <c r="AQ198" s="14"/>
      <c r="AR198" s="14"/>
      <c r="AS198" s="14"/>
      <c r="AT198" s="14"/>
      <c r="AU198" s="68"/>
      <c r="AV198" s="14"/>
      <c r="AW198" s="68"/>
      <c r="AX198" s="14"/>
      <c r="AY198" s="14"/>
      <c r="AZ198" s="14"/>
      <c r="BA198" s="14"/>
      <c r="BB198" s="14"/>
      <c r="BC198" s="77"/>
      <c r="BE198" s="16"/>
      <c r="BF198" s="3"/>
      <c r="BG198" s="77"/>
      <c r="BH198" s="16"/>
      <c r="BI198" s="14"/>
      <c r="BL198" s="58"/>
      <c r="BM198" s="204"/>
      <c r="BR198" s="77"/>
      <c r="BT198" s="1"/>
      <c r="BU198" s="1"/>
      <c r="BW198" s="1"/>
      <c r="BX198" s="1"/>
      <c r="CB198" s="1"/>
      <c r="CC198" s="1"/>
      <c r="CD198" s="1"/>
      <c r="CE198" s="1"/>
      <c r="CF198" s="1"/>
      <c r="CG198" s="14"/>
    </row>
    <row r="199" spans="43:85">
      <c r="AQ199" s="14"/>
      <c r="AR199" s="14"/>
      <c r="AS199" s="14"/>
      <c r="AT199" s="14"/>
      <c r="AU199" s="68"/>
      <c r="AV199" s="14"/>
      <c r="AW199" s="68"/>
      <c r="AX199" s="14"/>
      <c r="AY199" s="14"/>
      <c r="AZ199" s="14"/>
      <c r="BA199" s="14"/>
      <c r="BB199" s="14"/>
      <c r="BC199" s="77"/>
      <c r="BD199" s="77"/>
      <c r="BE199" s="16"/>
      <c r="BF199" s="14"/>
      <c r="BG199" s="77"/>
      <c r="BH199" s="77"/>
      <c r="BI199" s="14"/>
      <c r="BJ199" s="77"/>
      <c r="BK199" s="14"/>
      <c r="BL199" s="14"/>
      <c r="BM199" s="77"/>
      <c r="BN199" s="77"/>
      <c r="BO199" s="77"/>
      <c r="BP199" s="77"/>
      <c r="BQ199" s="68"/>
      <c r="BR199" s="77"/>
      <c r="BS199" s="68"/>
      <c r="BT199" s="14"/>
      <c r="BU199" s="14"/>
      <c r="BV199" s="68"/>
      <c r="BW199" s="14"/>
      <c r="BX199" s="14"/>
      <c r="BY199" s="68"/>
      <c r="BZ199" s="68"/>
      <c r="CA199" s="68"/>
      <c r="CB199" s="14"/>
      <c r="CC199" s="14"/>
      <c r="CD199" s="14"/>
      <c r="CE199" s="14"/>
      <c r="CF199" s="1"/>
      <c r="CG199" s="14"/>
    </row>
    <row r="200" spans="43:85">
      <c r="AQ200" s="14"/>
      <c r="AR200" s="14"/>
      <c r="AS200" s="14"/>
      <c r="AT200" s="14"/>
      <c r="AU200" s="68"/>
      <c r="AV200" s="14"/>
      <c r="AW200" s="68"/>
      <c r="AX200" s="14"/>
      <c r="AY200" s="14"/>
      <c r="AZ200" s="14"/>
      <c r="BA200" s="14"/>
      <c r="BB200" s="14"/>
      <c r="BC200" s="77"/>
      <c r="BD200" s="77"/>
      <c r="BE200" s="16"/>
      <c r="BF200" s="14"/>
      <c r="BG200" s="77"/>
      <c r="BH200" s="77"/>
      <c r="BI200" s="14"/>
      <c r="BJ200" s="77"/>
      <c r="BK200" s="14"/>
      <c r="BL200" s="14"/>
      <c r="BM200" s="77"/>
      <c r="BN200" s="77"/>
      <c r="BO200" s="77"/>
      <c r="BP200" s="77"/>
      <c r="BQ200" s="68"/>
      <c r="BR200" s="77"/>
      <c r="BS200" s="68"/>
      <c r="BT200" s="14"/>
      <c r="BU200" s="14"/>
      <c r="BV200" s="68"/>
      <c r="BW200" s="14"/>
      <c r="BX200" s="14"/>
      <c r="BY200" s="68"/>
      <c r="BZ200" s="68"/>
      <c r="CA200" s="68"/>
      <c r="CB200" s="14"/>
      <c r="CC200" s="14"/>
      <c r="CD200" s="14"/>
      <c r="CE200" s="14"/>
      <c r="CF200" s="1"/>
      <c r="CG200" s="14"/>
    </row>
    <row r="201" spans="43:85">
      <c r="AQ201" s="14"/>
      <c r="AR201" s="14"/>
      <c r="AS201" s="14"/>
      <c r="AT201" s="14"/>
      <c r="AU201" s="68"/>
      <c r="AV201" s="14"/>
      <c r="AW201" s="68"/>
      <c r="AX201" s="14"/>
      <c r="AY201" s="14"/>
      <c r="AZ201" s="14"/>
      <c r="BA201" s="14"/>
      <c r="BB201" s="14"/>
      <c r="BC201" s="77"/>
      <c r="BD201" s="77"/>
      <c r="BE201" s="77"/>
      <c r="BF201" s="14"/>
      <c r="BG201" s="77"/>
      <c r="BH201" s="77"/>
      <c r="BI201" s="14"/>
      <c r="BJ201" s="77"/>
      <c r="BK201" s="14"/>
      <c r="BL201" s="14"/>
      <c r="BM201" s="77"/>
      <c r="BN201" s="77"/>
      <c r="BO201" s="77"/>
      <c r="BP201" s="77"/>
      <c r="BQ201" s="68"/>
      <c r="BR201" s="77"/>
      <c r="BS201" s="68"/>
      <c r="BT201" s="14"/>
      <c r="BU201" s="14"/>
      <c r="BV201" s="68"/>
      <c r="BW201" s="14"/>
      <c r="BX201" s="14"/>
      <c r="BY201" s="68"/>
      <c r="BZ201" s="68"/>
      <c r="CA201" s="68"/>
      <c r="CB201" s="14"/>
      <c r="CC201" s="14"/>
      <c r="CD201" s="14"/>
      <c r="CE201" s="14"/>
      <c r="CF201" s="14"/>
      <c r="CG201" s="14"/>
    </row>
    <row r="202" spans="43:85">
      <c r="AQ202" s="14"/>
      <c r="AR202" s="14"/>
      <c r="AS202" s="14"/>
      <c r="AT202" s="14"/>
      <c r="AU202" s="68"/>
      <c r="AV202" s="14"/>
      <c r="AW202" s="68"/>
      <c r="AX202" s="14"/>
      <c r="AY202" s="14"/>
      <c r="AZ202" s="14"/>
      <c r="BA202" s="14"/>
      <c r="BB202" s="14"/>
      <c r="BC202" s="77"/>
      <c r="BD202" s="77"/>
      <c r="BE202" s="77"/>
      <c r="BF202" s="14"/>
      <c r="BG202" s="77"/>
      <c r="BH202" s="77"/>
      <c r="BI202" s="14"/>
      <c r="BJ202" s="77"/>
      <c r="BK202" s="14"/>
      <c r="BL202" s="14"/>
      <c r="BM202" s="77"/>
      <c r="BN202" s="77"/>
      <c r="BO202" s="77"/>
      <c r="BP202" s="77"/>
      <c r="BQ202" s="68"/>
      <c r="BR202" s="77"/>
      <c r="BS202" s="68"/>
      <c r="BT202" s="14"/>
      <c r="BU202" s="14"/>
      <c r="BV202" s="68"/>
      <c r="BW202" s="14"/>
      <c r="BX202" s="14"/>
      <c r="BY202" s="68"/>
      <c r="BZ202" s="68"/>
      <c r="CA202" s="68"/>
      <c r="CB202" s="14"/>
      <c r="CC202" s="14"/>
      <c r="CD202" s="14"/>
      <c r="CE202" s="14"/>
      <c r="CF202" s="14"/>
      <c r="CG202" s="14"/>
    </row>
    <row r="203" spans="43:85">
      <c r="AQ203" s="14"/>
      <c r="AR203" s="14"/>
      <c r="AS203" s="14"/>
      <c r="AT203" s="14"/>
      <c r="AU203" s="68"/>
      <c r="AV203" s="14"/>
      <c r="AW203" s="68"/>
      <c r="AX203" s="14"/>
      <c r="AY203" s="14"/>
      <c r="AZ203" s="14"/>
      <c r="BA203" s="14"/>
      <c r="BB203" s="14"/>
      <c r="BC203" s="77"/>
      <c r="BD203" s="77"/>
      <c r="BE203" s="77"/>
      <c r="BF203" s="14"/>
      <c r="BG203" s="77"/>
      <c r="BH203" s="77"/>
      <c r="BI203" s="14"/>
      <c r="BJ203" s="77"/>
      <c r="BK203" s="14"/>
      <c r="BL203" s="14"/>
      <c r="BM203" s="77"/>
      <c r="BN203" s="77"/>
      <c r="BO203" s="77"/>
      <c r="BP203" s="77"/>
      <c r="BQ203" s="68"/>
      <c r="BR203" s="77"/>
      <c r="BS203" s="68"/>
      <c r="BT203" s="14"/>
      <c r="BU203" s="14"/>
      <c r="BV203" s="68"/>
      <c r="BW203" s="14"/>
      <c r="BX203" s="14"/>
      <c r="BY203" s="68"/>
      <c r="BZ203" s="68"/>
      <c r="CA203" s="68"/>
      <c r="CB203" s="14"/>
      <c r="CC203" s="14"/>
      <c r="CD203" s="14"/>
      <c r="CE203" s="14"/>
      <c r="CF203" s="14"/>
      <c r="CG203" s="14"/>
    </row>
    <row r="204" spans="43:85">
      <c r="AQ204" s="14"/>
      <c r="AR204" s="14"/>
      <c r="AS204" s="14"/>
      <c r="AT204" s="14"/>
      <c r="AU204" s="68"/>
      <c r="AV204" s="14"/>
      <c r="AW204" s="68"/>
      <c r="AX204" s="14"/>
      <c r="AY204" s="14"/>
      <c r="AZ204" s="14"/>
      <c r="BA204" s="14"/>
      <c r="BB204" s="14"/>
      <c r="BC204" s="77"/>
      <c r="BD204" s="77"/>
      <c r="BE204" s="77"/>
      <c r="BF204" s="14"/>
      <c r="BG204" s="77"/>
      <c r="BH204" s="77"/>
      <c r="BI204" s="14"/>
      <c r="BJ204" s="77"/>
      <c r="BK204" s="14"/>
      <c r="BL204" s="14"/>
      <c r="BM204" s="77"/>
      <c r="BN204" s="77"/>
      <c r="BO204" s="77"/>
      <c r="BP204" s="77"/>
      <c r="BQ204" s="68"/>
      <c r="BR204" s="77"/>
      <c r="BS204" s="68"/>
      <c r="BT204" s="14"/>
      <c r="BU204" s="14"/>
      <c r="BV204" s="68"/>
      <c r="BW204" s="14"/>
      <c r="BX204" s="14"/>
      <c r="BY204" s="68"/>
      <c r="BZ204" s="68"/>
      <c r="CA204" s="68"/>
      <c r="CB204" s="14"/>
      <c r="CC204" s="14"/>
      <c r="CD204" s="14"/>
      <c r="CE204" s="14"/>
      <c r="CF204" s="14"/>
      <c r="CG204" s="14"/>
    </row>
    <row r="205" spans="43:85">
      <c r="AQ205" s="14"/>
      <c r="AR205" s="14"/>
      <c r="AS205" s="14"/>
      <c r="AT205" s="14"/>
      <c r="AU205" s="68"/>
      <c r="AV205" s="14"/>
      <c r="AW205" s="68"/>
      <c r="AX205" s="14"/>
      <c r="AY205" s="14"/>
      <c r="AZ205" s="14"/>
      <c r="BA205" s="14"/>
      <c r="BB205" s="14"/>
      <c r="BC205" s="77"/>
      <c r="BD205" s="77"/>
      <c r="BE205" s="77"/>
      <c r="BF205" s="14"/>
      <c r="BG205" s="77"/>
      <c r="BH205" s="77"/>
      <c r="BI205" s="14"/>
      <c r="BJ205" s="77"/>
      <c r="BK205" s="14"/>
      <c r="BL205" s="14"/>
      <c r="BM205" s="77"/>
      <c r="BN205" s="77"/>
      <c r="BO205" s="77"/>
      <c r="BP205" s="77"/>
      <c r="BQ205" s="68"/>
      <c r="BR205" s="77"/>
      <c r="BS205" s="68"/>
      <c r="BT205" s="14"/>
      <c r="BU205" s="14"/>
      <c r="BV205" s="68"/>
      <c r="BW205" s="14"/>
      <c r="BX205" s="14"/>
      <c r="BY205" s="68"/>
      <c r="BZ205" s="68"/>
      <c r="CA205" s="68"/>
      <c r="CB205" s="14"/>
      <c r="CC205" s="14"/>
      <c r="CD205" s="14"/>
      <c r="CE205" s="14"/>
      <c r="CF205" s="14"/>
      <c r="CG205" s="14"/>
    </row>
    <row r="206" spans="43:85">
      <c r="AQ206" s="14"/>
      <c r="AR206" s="14"/>
      <c r="AS206" s="14"/>
      <c r="AT206" s="14"/>
      <c r="AU206" s="68"/>
      <c r="AV206" s="14"/>
      <c r="AW206" s="68"/>
      <c r="AX206" s="14"/>
      <c r="AY206" s="14"/>
      <c r="AZ206" s="14"/>
      <c r="BA206" s="14"/>
      <c r="BB206" s="14"/>
      <c r="BC206" s="77"/>
      <c r="BD206" s="77"/>
      <c r="BE206" s="77"/>
      <c r="BF206" s="14"/>
      <c r="BG206" s="77"/>
      <c r="BH206" s="77"/>
      <c r="BI206" s="14"/>
      <c r="BJ206" s="77"/>
      <c r="BK206" s="14"/>
      <c r="BL206" s="14"/>
      <c r="BM206" s="77"/>
      <c r="BN206" s="77"/>
      <c r="BO206" s="77"/>
      <c r="BP206" s="77"/>
      <c r="BQ206" s="68"/>
      <c r="BR206" s="77"/>
      <c r="BS206" s="68"/>
      <c r="BT206" s="14"/>
      <c r="BU206" s="14"/>
      <c r="BV206" s="68"/>
      <c r="BW206" s="14"/>
      <c r="BX206" s="14"/>
      <c r="BY206" s="68"/>
      <c r="BZ206" s="68"/>
      <c r="CA206" s="68"/>
      <c r="CB206" s="14"/>
      <c r="CC206" s="14"/>
      <c r="CD206" s="14"/>
      <c r="CE206" s="14"/>
      <c r="CF206" s="14"/>
      <c r="CG206" s="14"/>
    </row>
    <row r="207" spans="43:85">
      <c r="AQ207" s="14"/>
      <c r="AR207" s="14"/>
      <c r="AS207" s="14"/>
      <c r="AT207" s="14"/>
      <c r="AU207" s="68"/>
      <c r="AV207" s="14"/>
      <c r="AW207" s="68"/>
      <c r="AX207" s="14"/>
      <c r="AY207" s="14"/>
      <c r="AZ207" s="14"/>
      <c r="BA207" s="14"/>
      <c r="BB207" s="14"/>
      <c r="BC207" s="77"/>
      <c r="BD207" s="77"/>
      <c r="BE207" s="77"/>
      <c r="BF207" s="14"/>
      <c r="BG207" s="77"/>
      <c r="BH207" s="77"/>
      <c r="BI207" s="14"/>
      <c r="BJ207" s="77"/>
      <c r="BK207" s="14"/>
      <c r="BL207" s="14"/>
      <c r="BM207" s="77"/>
      <c r="BN207" s="77"/>
      <c r="BO207" s="77"/>
      <c r="BP207" s="77"/>
      <c r="BQ207" s="68"/>
      <c r="BR207" s="77"/>
      <c r="BS207" s="68"/>
      <c r="BT207" s="14"/>
      <c r="BU207" s="14"/>
      <c r="BV207" s="68"/>
      <c r="BW207" s="14"/>
      <c r="BX207" s="14"/>
      <c r="BY207" s="68"/>
      <c r="BZ207" s="68"/>
      <c r="CA207" s="68"/>
      <c r="CB207" s="14"/>
      <c r="CC207" s="14"/>
      <c r="CD207" s="14"/>
      <c r="CE207" s="14"/>
      <c r="CF207" s="14"/>
      <c r="CG207" s="14"/>
    </row>
    <row r="208" spans="43:85">
      <c r="AQ208" s="14"/>
      <c r="AR208" s="14"/>
      <c r="AS208" s="14"/>
      <c r="AT208" s="14"/>
      <c r="AU208" s="68"/>
      <c r="AV208" s="14"/>
      <c r="AW208" s="68"/>
      <c r="AX208" s="14"/>
      <c r="AY208" s="14"/>
      <c r="AZ208" s="14"/>
      <c r="BA208" s="14"/>
      <c r="BB208" s="14"/>
      <c r="BC208" s="77"/>
      <c r="BD208" s="77"/>
      <c r="BE208" s="77"/>
      <c r="BF208" s="14"/>
      <c r="BG208" s="77"/>
      <c r="BH208" s="77"/>
      <c r="BI208" s="14"/>
      <c r="BJ208" s="77"/>
      <c r="BK208" s="14"/>
      <c r="BL208" s="14"/>
      <c r="BM208" s="77"/>
      <c r="BN208" s="77"/>
      <c r="BO208" s="77"/>
      <c r="BP208" s="77"/>
      <c r="BQ208" s="68"/>
      <c r="BR208" s="77"/>
      <c r="BS208" s="68"/>
      <c r="BT208" s="14"/>
      <c r="BU208" s="14"/>
      <c r="BV208" s="68"/>
      <c r="BW208" s="14"/>
      <c r="BX208" s="14"/>
      <c r="BY208" s="68"/>
      <c r="BZ208" s="68"/>
      <c r="CA208" s="68"/>
      <c r="CB208" s="14"/>
      <c r="CC208" s="14"/>
      <c r="CD208" s="14"/>
      <c r="CE208" s="14"/>
      <c r="CF208" s="14"/>
      <c r="CG208" s="14"/>
    </row>
    <row r="209" spans="43:85">
      <c r="AQ209" s="14"/>
      <c r="AR209" s="14"/>
      <c r="AS209" s="14"/>
      <c r="AT209" s="14"/>
      <c r="AU209" s="68"/>
      <c r="AV209" s="14"/>
      <c r="AW209" s="68"/>
      <c r="AX209" s="14"/>
      <c r="AY209" s="14"/>
      <c r="AZ209" s="14"/>
      <c r="BA209" s="14"/>
      <c r="BB209" s="14"/>
      <c r="BC209" s="77"/>
      <c r="BD209" s="77"/>
      <c r="BE209" s="77"/>
      <c r="BF209" s="14"/>
      <c r="BG209" s="77"/>
      <c r="BH209" s="77"/>
      <c r="BI209" s="14"/>
      <c r="BJ209" s="77"/>
      <c r="BK209" s="14"/>
      <c r="BL209" s="14"/>
      <c r="BM209" s="77"/>
      <c r="BN209" s="77"/>
      <c r="BO209" s="77"/>
      <c r="BP209" s="77"/>
      <c r="BQ209" s="68"/>
      <c r="BR209" s="77"/>
      <c r="BS209" s="68"/>
      <c r="BT209" s="14"/>
      <c r="BU209" s="14"/>
      <c r="BV209" s="68"/>
      <c r="BW209" s="14"/>
      <c r="BX209" s="14"/>
      <c r="BY209" s="68"/>
      <c r="BZ209" s="68"/>
      <c r="CA209" s="68"/>
      <c r="CB209" s="14"/>
      <c r="CC209" s="14"/>
      <c r="CD209" s="14"/>
      <c r="CE209" s="14"/>
      <c r="CF209" s="14"/>
      <c r="CG209" s="14"/>
    </row>
    <row r="210" spans="43:85">
      <c r="AQ210" s="14"/>
      <c r="AR210" s="14"/>
      <c r="AS210" s="14"/>
      <c r="AT210" s="14"/>
      <c r="AU210" s="68"/>
      <c r="AV210" s="14"/>
      <c r="AW210" s="68"/>
      <c r="AX210" s="14"/>
      <c r="AY210" s="14"/>
      <c r="AZ210" s="14"/>
      <c r="BA210" s="14"/>
      <c r="BB210" s="14"/>
      <c r="BC210" s="77"/>
      <c r="BD210" s="77"/>
      <c r="BE210" s="77"/>
      <c r="BF210" s="14"/>
      <c r="BG210" s="77"/>
      <c r="BH210" s="77"/>
      <c r="BI210" s="14"/>
      <c r="BJ210" s="77"/>
      <c r="BK210" s="14"/>
      <c r="BL210" s="14"/>
      <c r="BM210" s="77"/>
      <c r="BN210" s="77"/>
      <c r="BO210" s="77"/>
      <c r="BP210" s="77"/>
      <c r="BQ210" s="68"/>
      <c r="BR210" s="77"/>
      <c r="BS210" s="68"/>
      <c r="BT210" s="14"/>
      <c r="BU210" s="14"/>
      <c r="BV210" s="68"/>
      <c r="BW210" s="14"/>
      <c r="BX210" s="14"/>
      <c r="BY210" s="68"/>
      <c r="BZ210" s="68"/>
      <c r="CA210" s="68"/>
      <c r="CB210" s="14"/>
      <c r="CC210" s="14"/>
      <c r="CD210" s="14"/>
      <c r="CE210" s="14"/>
      <c r="CF210" s="14"/>
      <c r="CG210" s="14"/>
    </row>
    <row r="211" spans="43:85">
      <c r="AQ211" s="14"/>
      <c r="AR211" s="14"/>
      <c r="AS211" s="14"/>
      <c r="AT211" s="14"/>
      <c r="AU211" s="68"/>
      <c r="AV211" s="14"/>
      <c r="AW211" s="68"/>
      <c r="AX211" s="14"/>
      <c r="AY211" s="14"/>
      <c r="AZ211" s="14"/>
      <c r="BA211" s="14"/>
      <c r="BB211" s="14"/>
      <c r="BC211" s="77"/>
      <c r="BD211" s="77"/>
      <c r="BE211" s="77"/>
      <c r="BF211" s="14"/>
      <c r="BG211" s="77"/>
      <c r="BH211" s="77"/>
      <c r="BI211" s="14"/>
      <c r="BJ211" s="77"/>
      <c r="BK211" s="14"/>
      <c r="BL211" s="14"/>
      <c r="BM211" s="77"/>
      <c r="BN211" s="77"/>
      <c r="BO211" s="77"/>
      <c r="BP211" s="77"/>
      <c r="BQ211" s="68"/>
      <c r="BR211" s="77"/>
      <c r="BS211" s="68"/>
      <c r="BT211" s="14"/>
      <c r="BU211" s="14"/>
      <c r="BV211" s="68"/>
      <c r="BW211" s="14"/>
      <c r="BX211" s="14"/>
      <c r="BY211" s="68"/>
      <c r="BZ211" s="68"/>
      <c r="CA211" s="68"/>
      <c r="CB211" s="14"/>
      <c r="CC211" s="14"/>
      <c r="CD211" s="14"/>
      <c r="CE211" s="14"/>
      <c r="CF211" s="14"/>
      <c r="CG211" s="14"/>
    </row>
    <row r="212" spans="43:85">
      <c r="AQ212" s="14"/>
      <c r="AR212" s="14"/>
      <c r="AS212" s="14"/>
      <c r="AT212" s="14"/>
      <c r="AU212" s="68"/>
      <c r="AV212" s="14"/>
      <c r="AW212" s="68"/>
      <c r="AX212" s="14"/>
      <c r="AY212" s="14"/>
      <c r="AZ212" s="14"/>
      <c r="BA212" s="14"/>
      <c r="BB212" s="14"/>
      <c r="BC212" s="77"/>
      <c r="BD212" s="77"/>
      <c r="BE212" s="77"/>
      <c r="BF212" s="14"/>
      <c r="BG212" s="77"/>
      <c r="BH212" s="77"/>
      <c r="BI212" s="14"/>
      <c r="BJ212" s="77"/>
      <c r="BK212" s="14"/>
      <c r="BL212" s="14"/>
      <c r="BM212" s="77"/>
      <c r="BN212" s="77"/>
      <c r="BO212" s="77"/>
      <c r="BP212" s="77"/>
      <c r="BQ212" s="68"/>
      <c r="BR212" s="77"/>
      <c r="BS212" s="68"/>
      <c r="BT212" s="14"/>
      <c r="BU212" s="14"/>
      <c r="BV212" s="68"/>
      <c r="BW212" s="14"/>
      <c r="BX212" s="14"/>
      <c r="BY212" s="68"/>
      <c r="BZ212" s="68"/>
      <c r="CA212" s="68"/>
      <c r="CB212" s="14"/>
      <c r="CC212" s="14"/>
      <c r="CD212" s="14"/>
      <c r="CE212" s="14"/>
      <c r="CF212" s="14"/>
      <c r="CG212" s="14"/>
    </row>
    <row r="213" spans="43:85">
      <c r="AQ213" s="14"/>
      <c r="AR213" s="14"/>
      <c r="AS213" s="14"/>
      <c r="AT213" s="14"/>
      <c r="AU213" s="68"/>
      <c r="AV213" s="14"/>
      <c r="AW213" s="68"/>
      <c r="AX213" s="14"/>
      <c r="AY213" s="14"/>
      <c r="AZ213" s="14"/>
      <c r="BA213" s="14"/>
      <c r="BB213" s="14"/>
      <c r="BC213" s="77"/>
      <c r="BD213" s="77"/>
      <c r="BE213" s="77"/>
      <c r="BF213" s="14"/>
      <c r="BG213" s="77"/>
      <c r="BH213" s="77"/>
      <c r="BI213" s="14"/>
      <c r="BJ213" s="77"/>
      <c r="BK213" s="14"/>
      <c r="BL213" s="14"/>
      <c r="BM213" s="77"/>
      <c r="BN213" s="77"/>
      <c r="BO213" s="77"/>
      <c r="BP213" s="77"/>
      <c r="BQ213" s="68"/>
      <c r="BR213" s="77"/>
      <c r="BS213" s="68"/>
      <c r="BT213" s="14"/>
      <c r="BU213" s="14"/>
      <c r="BV213" s="68"/>
      <c r="BW213" s="14"/>
      <c r="BX213" s="14"/>
      <c r="BY213" s="68"/>
      <c r="BZ213" s="68"/>
      <c r="CA213" s="68"/>
      <c r="CB213" s="14"/>
      <c r="CC213" s="14"/>
      <c r="CD213" s="14"/>
      <c r="CE213" s="14"/>
      <c r="CF213" s="14"/>
      <c r="CG213" s="14"/>
    </row>
    <row r="214" spans="43:85">
      <c r="AQ214" s="14"/>
      <c r="AR214" s="14"/>
      <c r="AS214" s="14"/>
      <c r="AT214" s="14"/>
      <c r="AU214" s="68"/>
      <c r="AV214" s="14"/>
      <c r="AW214" s="68"/>
      <c r="AX214" s="14"/>
      <c r="AY214" s="14"/>
      <c r="AZ214" s="14"/>
      <c r="BA214" s="14"/>
      <c r="BB214" s="14"/>
      <c r="BC214" s="77"/>
      <c r="BD214" s="77"/>
      <c r="BE214" s="77"/>
      <c r="BF214" s="14"/>
      <c r="BG214" s="77"/>
      <c r="BH214" s="77"/>
      <c r="BI214" s="14"/>
      <c r="BJ214" s="77"/>
      <c r="BK214" s="14"/>
      <c r="BL214" s="14"/>
      <c r="BM214" s="77"/>
      <c r="BN214" s="77"/>
      <c r="BO214" s="77"/>
      <c r="BP214" s="77"/>
      <c r="BQ214" s="68"/>
      <c r="BR214" s="77"/>
      <c r="BS214" s="68"/>
      <c r="BT214" s="14"/>
      <c r="BU214" s="14"/>
      <c r="BV214" s="68"/>
      <c r="BW214" s="14"/>
      <c r="BX214" s="14"/>
      <c r="BY214" s="68"/>
      <c r="BZ214" s="68"/>
      <c r="CA214" s="68"/>
      <c r="CB214" s="14"/>
      <c r="CC214" s="14"/>
      <c r="CD214" s="14"/>
      <c r="CE214" s="14"/>
      <c r="CF214" s="14"/>
      <c r="CG214" s="14"/>
    </row>
    <row r="215" spans="43:85">
      <c r="AQ215" s="14"/>
      <c r="AR215" s="14"/>
      <c r="AS215" s="14"/>
      <c r="AT215" s="14"/>
      <c r="AU215" s="68"/>
      <c r="AV215" s="14"/>
      <c r="AW215" s="68"/>
      <c r="AX215" s="14"/>
      <c r="AY215" s="14"/>
      <c r="AZ215" s="14"/>
      <c r="BA215" s="14"/>
      <c r="BB215" s="14"/>
      <c r="BC215" s="77"/>
      <c r="BD215" s="77"/>
      <c r="BE215" s="77"/>
      <c r="BF215" s="14"/>
      <c r="BG215" s="77"/>
      <c r="BH215" s="77"/>
      <c r="BI215" s="14"/>
      <c r="BJ215" s="77"/>
      <c r="BK215" s="14"/>
      <c r="BL215" s="14"/>
      <c r="BM215" s="77"/>
      <c r="BN215" s="77"/>
      <c r="BO215" s="77"/>
      <c r="BP215" s="77"/>
      <c r="BQ215" s="68"/>
      <c r="BR215" s="77"/>
      <c r="BS215" s="68"/>
      <c r="BT215" s="14"/>
      <c r="BU215" s="14"/>
      <c r="BV215" s="68"/>
      <c r="BW215" s="14"/>
      <c r="BX215" s="14"/>
      <c r="BY215" s="68"/>
      <c r="BZ215" s="68"/>
      <c r="CA215" s="68"/>
      <c r="CB215" s="14"/>
      <c r="CC215" s="14"/>
      <c r="CD215" s="14"/>
      <c r="CE215" s="14"/>
      <c r="CF215" s="14"/>
      <c r="CG215" s="14"/>
    </row>
    <row r="216" spans="43:85">
      <c r="AQ216" s="14"/>
      <c r="AR216" s="14"/>
      <c r="AS216" s="14"/>
      <c r="AT216" s="14"/>
      <c r="AU216" s="68"/>
      <c r="AV216" s="14"/>
      <c r="AW216" s="68"/>
      <c r="AX216" s="14"/>
      <c r="AY216" s="14"/>
      <c r="AZ216" s="14"/>
      <c r="BA216" s="14"/>
      <c r="BB216" s="14"/>
      <c r="BC216" s="77"/>
      <c r="BD216" s="77"/>
      <c r="BE216" s="77"/>
      <c r="BF216" s="14"/>
      <c r="BG216" s="77"/>
      <c r="BH216" s="77"/>
      <c r="BI216" s="14"/>
      <c r="BJ216" s="77"/>
      <c r="BK216" s="14"/>
      <c r="BL216" s="14"/>
      <c r="BM216" s="77"/>
      <c r="BN216" s="77"/>
      <c r="BO216" s="77"/>
      <c r="BP216" s="77"/>
      <c r="BQ216" s="68"/>
      <c r="BR216" s="77"/>
      <c r="BS216" s="68"/>
      <c r="BT216" s="14"/>
      <c r="BU216" s="14"/>
      <c r="BV216" s="68"/>
      <c r="BW216" s="14"/>
      <c r="BX216" s="14"/>
      <c r="BY216" s="68"/>
      <c r="BZ216" s="68"/>
      <c r="CA216" s="68"/>
      <c r="CB216" s="14"/>
      <c r="CC216" s="14"/>
      <c r="CD216" s="14"/>
      <c r="CE216" s="14"/>
      <c r="CF216" s="14"/>
      <c r="CG216" s="14"/>
    </row>
    <row r="217" spans="43:85">
      <c r="AQ217" s="14"/>
      <c r="AR217" s="14"/>
      <c r="AS217" s="14"/>
      <c r="AT217" s="14"/>
      <c r="AU217" s="68"/>
      <c r="AV217" s="14"/>
      <c r="AW217" s="68"/>
      <c r="AX217" s="14"/>
      <c r="AY217" s="14"/>
      <c r="AZ217" s="14"/>
      <c r="BA217" s="14"/>
      <c r="BB217" s="14"/>
      <c r="BC217" s="77"/>
      <c r="BD217" s="77"/>
      <c r="BE217" s="77"/>
      <c r="BF217" s="14"/>
      <c r="BG217" s="77"/>
      <c r="BH217" s="77"/>
      <c r="BI217" s="14"/>
      <c r="BJ217" s="77"/>
      <c r="BK217" s="14"/>
      <c r="BL217" s="14"/>
      <c r="BM217" s="77"/>
      <c r="BN217" s="77"/>
      <c r="BO217" s="77"/>
      <c r="BP217" s="77"/>
      <c r="BQ217" s="68"/>
      <c r="BR217" s="77"/>
      <c r="BS217" s="68"/>
      <c r="BT217" s="14"/>
      <c r="BU217" s="14"/>
      <c r="BV217" s="68"/>
      <c r="BW217" s="14"/>
      <c r="BX217" s="14"/>
      <c r="BY217" s="68"/>
      <c r="BZ217" s="68"/>
      <c r="CA217" s="68"/>
      <c r="CB217" s="14"/>
      <c r="CC217" s="14"/>
      <c r="CD217" s="14"/>
      <c r="CE217" s="14"/>
      <c r="CF217" s="14"/>
      <c r="CG217" s="14"/>
    </row>
    <row r="218" spans="43:85">
      <c r="AQ218" s="14"/>
      <c r="AR218" s="14"/>
      <c r="AS218" s="14"/>
      <c r="AT218" s="14"/>
      <c r="AU218" s="68"/>
      <c r="AV218" s="14"/>
      <c r="AW218" s="68"/>
      <c r="AX218" s="14"/>
      <c r="AY218" s="14"/>
      <c r="AZ218" s="14"/>
      <c r="BA218" s="14"/>
      <c r="BB218" s="14"/>
      <c r="BC218" s="77"/>
      <c r="BD218" s="77"/>
      <c r="BE218" s="77"/>
      <c r="BF218" s="14"/>
      <c r="BG218" s="77"/>
      <c r="BH218" s="77"/>
      <c r="BI218" s="14"/>
      <c r="BJ218" s="77"/>
      <c r="BK218" s="14"/>
      <c r="BL218" s="14"/>
      <c r="BM218" s="77"/>
      <c r="BN218" s="77"/>
      <c r="BO218" s="77"/>
      <c r="BP218" s="77"/>
      <c r="BQ218" s="68"/>
      <c r="BR218" s="77"/>
      <c r="BS218" s="68"/>
      <c r="BT218" s="14"/>
      <c r="BU218" s="14"/>
      <c r="BV218" s="68"/>
      <c r="BW218" s="14"/>
      <c r="BX218" s="14"/>
      <c r="BY218" s="68"/>
      <c r="BZ218" s="68"/>
      <c r="CA218" s="68"/>
      <c r="CB218" s="14"/>
      <c r="CC218" s="14"/>
      <c r="CD218" s="14"/>
      <c r="CE218" s="14"/>
      <c r="CF218" s="14"/>
      <c r="CG218" s="14"/>
    </row>
    <row r="219" spans="43:85">
      <c r="AQ219" s="14"/>
      <c r="AR219" s="14"/>
      <c r="AS219" s="14"/>
      <c r="AT219" s="14"/>
      <c r="AU219" s="68"/>
      <c r="AV219" s="14"/>
      <c r="AW219" s="68"/>
      <c r="AX219" s="14"/>
      <c r="AY219" s="14"/>
      <c r="AZ219" s="14"/>
      <c r="BA219" s="14"/>
      <c r="BB219" s="14"/>
      <c r="BC219" s="77"/>
      <c r="BD219" s="77"/>
      <c r="BE219" s="77"/>
      <c r="BF219" s="14"/>
      <c r="BG219" s="77"/>
      <c r="BH219" s="77"/>
      <c r="BI219" s="14"/>
      <c r="BJ219" s="77"/>
      <c r="BK219" s="14"/>
      <c r="BL219" s="14"/>
      <c r="BM219" s="77"/>
      <c r="BN219" s="77"/>
      <c r="BO219" s="77"/>
      <c r="BP219" s="77"/>
      <c r="BQ219" s="68"/>
      <c r="BR219" s="77"/>
      <c r="BS219" s="68"/>
      <c r="BT219" s="14"/>
      <c r="BU219" s="14"/>
      <c r="BV219" s="68"/>
      <c r="BW219" s="14"/>
      <c r="BX219" s="14"/>
      <c r="BY219" s="68"/>
      <c r="BZ219" s="68"/>
      <c r="CA219" s="68"/>
      <c r="CB219" s="14"/>
      <c r="CC219" s="14"/>
      <c r="CD219" s="14"/>
      <c r="CE219" s="14"/>
      <c r="CF219" s="14"/>
      <c r="CG219" s="14"/>
    </row>
    <row r="220" spans="43:85">
      <c r="AQ220" s="14"/>
      <c r="AR220" s="14"/>
      <c r="AS220" s="14"/>
      <c r="AT220" s="14"/>
      <c r="AU220" s="68"/>
      <c r="AV220" s="14"/>
      <c r="AW220" s="68"/>
      <c r="AX220" s="14"/>
      <c r="AY220" s="14"/>
      <c r="AZ220" s="14"/>
      <c r="BA220" s="14"/>
      <c r="BB220" s="14"/>
      <c r="BC220" s="77"/>
      <c r="BD220" s="77"/>
      <c r="BE220" s="77"/>
      <c r="BF220" s="14"/>
      <c r="BG220" s="77"/>
      <c r="BH220" s="77"/>
      <c r="BI220" s="14"/>
      <c r="BJ220" s="77"/>
      <c r="BK220" s="14"/>
      <c r="BL220" s="14"/>
      <c r="BM220" s="77"/>
      <c r="BN220" s="77"/>
      <c r="BO220" s="77"/>
      <c r="BP220" s="77"/>
      <c r="BQ220" s="68"/>
      <c r="BR220" s="77"/>
      <c r="BS220" s="68"/>
      <c r="BT220" s="14"/>
      <c r="BU220" s="14"/>
      <c r="BV220" s="68"/>
      <c r="BW220" s="14"/>
      <c r="BX220" s="14"/>
      <c r="BY220" s="68"/>
      <c r="BZ220" s="68"/>
      <c r="CA220" s="68"/>
      <c r="CB220" s="14"/>
      <c r="CC220" s="14"/>
      <c r="CD220" s="14"/>
      <c r="CE220" s="14"/>
      <c r="CF220" s="14"/>
      <c r="CG220" s="14"/>
    </row>
    <row r="221" spans="43:85">
      <c r="AQ221" s="14"/>
      <c r="AR221" s="14"/>
      <c r="AS221" s="14"/>
      <c r="AT221" s="14"/>
      <c r="AU221" s="68"/>
      <c r="AV221" s="14"/>
      <c r="AW221" s="68"/>
      <c r="AX221" s="14"/>
      <c r="AY221" s="14"/>
      <c r="AZ221" s="14"/>
      <c r="BA221" s="14"/>
      <c r="BB221" s="14"/>
      <c r="BC221" s="77"/>
      <c r="BD221" s="77"/>
      <c r="BE221" s="77"/>
      <c r="BF221" s="14"/>
      <c r="BG221" s="77"/>
      <c r="BH221" s="77"/>
      <c r="BI221" s="14"/>
      <c r="BJ221" s="77"/>
      <c r="BK221" s="14"/>
      <c r="BL221" s="14"/>
      <c r="BM221" s="77"/>
      <c r="BN221" s="77"/>
      <c r="BO221" s="77"/>
      <c r="BP221" s="77"/>
      <c r="BQ221" s="68"/>
      <c r="BR221" s="77"/>
      <c r="BS221" s="68"/>
      <c r="BT221" s="14"/>
      <c r="BU221" s="14"/>
      <c r="BV221" s="68"/>
      <c r="BW221" s="14"/>
      <c r="BX221" s="14"/>
      <c r="BY221" s="68"/>
      <c r="BZ221" s="68"/>
      <c r="CA221" s="68"/>
      <c r="CB221" s="14"/>
      <c r="CC221" s="14"/>
      <c r="CD221" s="14"/>
      <c r="CE221" s="14"/>
      <c r="CF221" s="14"/>
      <c r="CG221" s="14"/>
    </row>
    <row r="222" spans="43:85">
      <c r="AQ222" s="14"/>
      <c r="AR222" s="14"/>
      <c r="AS222" s="14"/>
      <c r="AT222" s="14"/>
      <c r="AU222" s="68"/>
      <c r="AV222" s="14"/>
      <c r="AW222" s="68"/>
      <c r="AX222" s="14"/>
      <c r="AY222" s="14"/>
      <c r="AZ222" s="14"/>
      <c r="BA222" s="14"/>
      <c r="BB222" s="14"/>
      <c r="BC222" s="77"/>
      <c r="BD222" s="77"/>
      <c r="BE222" s="77"/>
      <c r="BF222" s="14"/>
      <c r="BG222" s="77"/>
      <c r="BH222" s="77"/>
      <c r="BI222" s="14"/>
      <c r="BJ222" s="77"/>
      <c r="BK222" s="14"/>
      <c r="BL222" s="14"/>
      <c r="BM222" s="77"/>
      <c r="BN222" s="77"/>
      <c r="BO222" s="77"/>
      <c r="BP222" s="77"/>
      <c r="BQ222" s="68"/>
      <c r="BR222" s="77"/>
      <c r="BS222" s="68"/>
      <c r="BT222" s="14"/>
      <c r="BU222" s="14"/>
      <c r="BV222" s="68"/>
      <c r="BW222" s="14"/>
      <c r="BX222" s="14"/>
      <c r="BY222" s="68"/>
      <c r="BZ222" s="68"/>
      <c r="CA222" s="68"/>
      <c r="CB222" s="14"/>
      <c r="CC222" s="14"/>
      <c r="CD222" s="14"/>
      <c r="CE222" s="14"/>
      <c r="CF222" s="14"/>
      <c r="CG222" s="14"/>
    </row>
    <row r="223" spans="43:85">
      <c r="AQ223" s="14"/>
      <c r="AR223" s="14"/>
      <c r="AS223" s="14"/>
      <c r="AT223" s="14"/>
      <c r="AU223" s="68"/>
      <c r="AV223" s="14"/>
      <c r="AW223" s="68"/>
      <c r="AX223" s="14"/>
      <c r="AY223" s="14"/>
      <c r="AZ223" s="14"/>
      <c r="BA223" s="14"/>
      <c r="BB223" s="14"/>
      <c r="BC223" s="77"/>
      <c r="BD223" s="77"/>
      <c r="BE223" s="77"/>
      <c r="BF223" s="14"/>
      <c r="BG223" s="77"/>
      <c r="BH223" s="77"/>
      <c r="BI223" s="14"/>
      <c r="BJ223" s="77"/>
      <c r="BK223" s="14"/>
      <c r="BL223" s="14"/>
      <c r="BM223" s="77"/>
      <c r="BN223" s="77"/>
      <c r="BO223" s="77"/>
      <c r="BP223" s="77"/>
      <c r="BQ223" s="68"/>
      <c r="BR223" s="77"/>
      <c r="BS223" s="68"/>
      <c r="BT223" s="14"/>
      <c r="BU223" s="14"/>
      <c r="BV223" s="68"/>
      <c r="BW223" s="14"/>
      <c r="BX223" s="14"/>
      <c r="BY223" s="68"/>
      <c r="BZ223" s="68"/>
      <c r="CA223" s="68"/>
      <c r="CB223" s="14"/>
      <c r="CC223" s="14"/>
      <c r="CD223" s="14"/>
      <c r="CE223" s="14"/>
      <c r="CF223" s="14"/>
      <c r="CG223" s="14"/>
    </row>
    <row r="224" spans="43:85">
      <c r="AQ224" s="14"/>
      <c r="AR224" s="14"/>
      <c r="AS224" s="14"/>
      <c r="AT224" s="14"/>
      <c r="AU224" s="68"/>
      <c r="AV224" s="14"/>
      <c r="AW224" s="68"/>
      <c r="AX224" s="14"/>
      <c r="AY224" s="14"/>
      <c r="AZ224" s="14"/>
      <c r="BA224" s="14"/>
      <c r="BB224" s="14"/>
      <c r="BC224" s="77"/>
      <c r="BD224" s="77"/>
      <c r="BE224" s="77"/>
      <c r="BF224" s="14"/>
      <c r="BG224" s="77"/>
      <c r="BH224" s="77"/>
      <c r="BI224" s="14"/>
      <c r="BJ224" s="77"/>
      <c r="BK224" s="14"/>
      <c r="BL224" s="14"/>
      <c r="BM224" s="77"/>
      <c r="BN224" s="77"/>
      <c r="BO224" s="77"/>
      <c r="BP224" s="77"/>
      <c r="BQ224" s="68"/>
      <c r="BR224" s="77"/>
      <c r="BS224" s="68"/>
      <c r="BT224" s="14"/>
      <c r="BU224" s="14"/>
      <c r="BV224" s="68"/>
      <c r="BW224" s="14"/>
      <c r="BX224" s="14"/>
      <c r="BY224" s="68"/>
      <c r="BZ224" s="68"/>
      <c r="CA224" s="68"/>
      <c r="CB224" s="14"/>
      <c r="CC224" s="14"/>
      <c r="CD224" s="14"/>
      <c r="CE224" s="14"/>
      <c r="CF224" s="14"/>
      <c r="CG224" s="14"/>
    </row>
    <row r="225" spans="43:85">
      <c r="AQ225" s="14"/>
      <c r="AR225" s="14"/>
      <c r="AS225" s="14"/>
      <c r="AT225" s="14"/>
      <c r="AU225" s="68"/>
      <c r="AV225" s="14"/>
      <c r="AW225" s="68"/>
      <c r="AX225" s="14"/>
      <c r="AY225" s="14"/>
      <c r="AZ225" s="14"/>
      <c r="BA225" s="14"/>
      <c r="BB225" s="14"/>
      <c r="BC225" s="77"/>
      <c r="BD225" s="77"/>
      <c r="BE225" s="77"/>
      <c r="BF225" s="14"/>
      <c r="BG225" s="77"/>
      <c r="BH225" s="77"/>
      <c r="BI225" s="14"/>
      <c r="BJ225" s="77"/>
      <c r="BK225" s="14"/>
      <c r="BL225" s="14"/>
      <c r="BM225" s="77"/>
      <c r="BN225" s="77"/>
      <c r="BO225" s="77"/>
      <c r="BP225" s="77"/>
      <c r="BQ225" s="68"/>
      <c r="BR225" s="77"/>
      <c r="BS225" s="68"/>
      <c r="BT225" s="14"/>
      <c r="BU225" s="14"/>
      <c r="BV225" s="68"/>
      <c r="BW225" s="14"/>
      <c r="BX225" s="14"/>
      <c r="BY225" s="68"/>
      <c r="BZ225" s="68"/>
      <c r="CA225" s="68"/>
      <c r="CB225" s="14"/>
      <c r="CC225" s="14"/>
      <c r="CD225" s="14"/>
      <c r="CE225" s="14"/>
      <c r="CF225" s="14"/>
      <c r="CG225" s="14"/>
    </row>
    <row r="226" spans="43:85">
      <c r="AQ226" s="14"/>
      <c r="AR226" s="14"/>
      <c r="AS226" s="14"/>
      <c r="AT226" s="14"/>
      <c r="AU226" s="68"/>
      <c r="AV226" s="14"/>
      <c r="AW226" s="68"/>
      <c r="AX226" s="14"/>
      <c r="AY226" s="14"/>
      <c r="AZ226" s="14"/>
      <c r="BA226" s="14"/>
      <c r="BB226" s="14"/>
      <c r="BC226" s="77"/>
      <c r="BD226" s="77"/>
      <c r="BE226" s="77"/>
      <c r="BF226" s="14"/>
      <c r="BG226" s="77"/>
      <c r="BH226" s="77"/>
      <c r="BI226" s="14"/>
      <c r="BJ226" s="77"/>
      <c r="BK226" s="14"/>
      <c r="BL226" s="14"/>
      <c r="BM226" s="77"/>
      <c r="BN226" s="77"/>
      <c r="BO226" s="77"/>
      <c r="BP226" s="77"/>
      <c r="BQ226" s="68"/>
      <c r="BR226" s="77"/>
      <c r="BS226" s="68"/>
      <c r="BT226" s="14"/>
      <c r="BU226" s="14"/>
      <c r="BV226" s="68"/>
      <c r="BW226" s="14"/>
      <c r="BX226" s="14"/>
      <c r="BY226" s="68"/>
      <c r="BZ226" s="68"/>
      <c r="CA226" s="68"/>
      <c r="CB226" s="14"/>
      <c r="CC226" s="14"/>
      <c r="CD226" s="14"/>
      <c r="CE226" s="14"/>
      <c r="CF226" s="14"/>
      <c r="CG226" s="14"/>
    </row>
    <row r="227" spans="43:85">
      <c r="AQ227" s="14"/>
      <c r="AR227" s="14"/>
      <c r="AS227" s="14"/>
      <c r="AT227" s="14"/>
      <c r="AU227" s="68"/>
      <c r="AV227" s="14"/>
      <c r="AW227" s="68"/>
      <c r="AX227" s="14"/>
      <c r="AY227" s="14"/>
      <c r="AZ227" s="14"/>
      <c r="BA227" s="14"/>
      <c r="BB227" s="14"/>
      <c r="BC227" s="77"/>
      <c r="BD227" s="77"/>
      <c r="BE227" s="77"/>
      <c r="BF227" s="14"/>
      <c r="BG227" s="77"/>
      <c r="BH227" s="77"/>
      <c r="BI227" s="14"/>
      <c r="BJ227" s="77"/>
      <c r="BK227" s="14"/>
      <c r="BL227" s="14"/>
      <c r="BM227" s="77"/>
      <c r="BN227" s="77"/>
      <c r="BO227" s="77"/>
      <c r="BP227" s="77"/>
      <c r="BQ227" s="68"/>
      <c r="BR227" s="77"/>
      <c r="BS227" s="68"/>
      <c r="BT227" s="14"/>
      <c r="BU227" s="14"/>
      <c r="BV227" s="68"/>
      <c r="BW227" s="14"/>
      <c r="BX227" s="14"/>
      <c r="BY227" s="68"/>
      <c r="BZ227" s="68"/>
      <c r="CA227" s="68"/>
      <c r="CB227" s="14"/>
      <c r="CC227" s="14"/>
      <c r="CD227" s="14"/>
      <c r="CE227" s="14"/>
      <c r="CF227" s="14"/>
      <c r="CG227" s="14"/>
    </row>
    <row r="228" spans="43:85">
      <c r="AQ228" s="14"/>
      <c r="AR228" s="14"/>
      <c r="AS228" s="14"/>
      <c r="AT228" s="14"/>
      <c r="AU228" s="68"/>
      <c r="AV228" s="14"/>
      <c r="AW228" s="68"/>
      <c r="AX228" s="14"/>
      <c r="AY228" s="14"/>
      <c r="AZ228" s="14"/>
      <c r="BA228" s="14"/>
      <c r="BB228" s="14"/>
      <c r="BC228" s="77"/>
      <c r="BD228" s="77"/>
      <c r="BE228" s="77"/>
      <c r="BF228" s="14"/>
      <c r="BG228" s="77"/>
      <c r="BH228" s="77"/>
      <c r="BI228" s="14"/>
      <c r="BJ228" s="77"/>
      <c r="BK228" s="14"/>
      <c r="BL228" s="14"/>
      <c r="BM228" s="77"/>
      <c r="BN228" s="77"/>
      <c r="BO228" s="77"/>
      <c r="BP228" s="77"/>
      <c r="BQ228" s="68"/>
      <c r="BR228" s="77"/>
      <c r="BS228" s="68"/>
      <c r="BT228" s="14"/>
      <c r="BU228" s="14"/>
      <c r="BV228" s="68"/>
      <c r="BW228" s="14"/>
      <c r="BX228" s="14"/>
      <c r="BY228" s="68"/>
      <c r="BZ228" s="68"/>
      <c r="CA228" s="68"/>
      <c r="CB228" s="14"/>
      <c r="CC228" s="14"/>
      <c r="CD228" s="14"/>
      <c r="CE228" s="14"/>
      <c r="CF228" s="14"/>
      <c r="CG228" s="14"/>
    </row>
    <row r="229" spans="43:85">
      <c r="AQ229" s="14"/>
      <c r="AR229" s="14"/>
      <c r="AS229" s="14"/>
      <c r="AT229" s="14"/>
      <c r="AU229" s="68"/>
      <c r="AV229" s="14"/>
      <c r="AW229" s="68"/>
      <c r="AX229" s="14"/>
      <c r="AY229" s="14"/>
      <c r="AZ229" s="14"/>
      <c r="BA229" s="14"/>
      <c r="BB229" s="14"/>
      <c r="BC229" s="77"/>
      <c r="BD229" s="77"/>
      <c r="BE229" s="77"/>
      <c r="BF229" s="14"/>
      <c r="BG229" s="77"/>
      <c r="BH229" s="77"/>
      <c r="BI229" s="14"/>
      <c r="BJ229" s="77"/>
      <c r="BK229" s="14"/>
      <c r="BL229" s="14"/>
      <c r="BM229" s="77"/>
      <c r="BN229" s="77"/>
      <c r="BO229" s="77"/>
      <c r="BP229" s="77"/>
      <c r="BQ229" s="68"/>
      <c r="BR229" s="77"/>
      <c r="BS229" s="68"/>
      <c r="BT229" s="14"/>
      <c r="BU229" s="14"/>
      <c r="BV229" s="68"/>
      <c r="BW229" s="14"/>
      <c r="BX229" s="14"/>
      <c r="BY229" s="68"/>
      <c r="BZ229" s="68"/>
      <c r="CA229" s="68"/>
      <c r="CB229" s="14"/>
      <c r="CC229" s="14"/>
      <c r="CD229" s="14"/>
      <c r="CE229" s="14"/>
      <c r="CF229" s="14"/>
      <c r="CG229" s="14"/>
    </row>
    <row r="230" spans="43:85">
      <c r="AQ230" s="14"/>
      <c r="AR230" s="14"/>
      <c r="AS230" s="14"/>
      <c r="AT230" s="14"/>
      <c r="AU230" s="68"/>
      <c r="AV230" s="14"/>
      <c r="AW230" s="68"/>
      <c r="AX230" s="14"/>
      <c r="AY230" s="14"/>
      <c r="AZ230" s="14"/>
      <c r="BA230" s="14"/>
      <c r="BB230" s="14"/>
      <c r="BC230" s="77"/>
      <c r="BD230" s="77"/>
      <c r="BE230" s="77"/>
      <c r="BF230" s="14"/>
      <c r="BG230" s="77"/>
      <c r="BH230" s="77"/>
      <c r="BI230" s="14"/>
      <c r="BJ230" s="77"/>
      <c r="BK230" s="14"/>
      <c r="BL230" s="14"/>
      <c r="BM230" s="77"/>
      <c r="BN230" s="77"/>
      <c r="BO230" s="77"/>
      <c r="BP230" s="77"/>
      <c r="BQ230" s="68"/>
      <c r="BR230" s="77"/>
      <c r="BS230" s="68"/>
      <c r="BT230" s="14"/>
      <c r="BU230" s="14"/>
      <c r="BV230" s="68"/>
      <c r="BW230" s="14"/>
      <c r="BX230" s="14"/>
      <c r="BY230" s="68"/>
      <c r="BZ230" s="68"/>
      <c r="CA230" s="68"/>
      <c r="CB230" s="14"/>
      <c r="CC230" s="14"/>
      <c r="CD230" s="14"/>
      <c r="CE230" s="14"/>
      <c r="CF230" s="14"/>
      <c r="CG230" s="14"/>
    </row>
    <row r="231" spans="43:85">
      <c r="AQ231" s="14"/>
      <c r="AR231" s="14"/>
      <c r="AS231" s="14"/>
      <c r="AT231" s="14"/>
      <c r="AU231" s="68"/>
      <c r="AV231" s="14"/>
      <c r="AW231" s="68"/>
      <c r="AX231" s="14"/>
      <c r="AY231" s="14"/>
      <c r="AZ231" s="14"/>
      <c r="BA231" s="14"/>
      <c r="BB231" s="14"/>
      <c r="BC231" s="77"/>
      <c r="BD231" s="77"/>
      <c r="BE231" s="77"/>
      <c r="BF231" s="14"/>
      <c r="BG231" s="77"/>
      <c r="BH231" s="77"/>
      <c r="BI231" s="14"/>
      <c r="BJ231" s="77"/>
      <c r="BK231" s="14"/>
      <c r="BL231" s="14"/>
      <c r="BM231" s="77"/>
      <c r="BN231" s="77"/>
      <c r="BO231" s="77"/>
      <c r="BP231" s="77"/>
      <c r="BQ231" s="68"/>
      <c r="BR231" s="77"/>
      <c r="BS231" s="68"/>
      <c r="BT231" s="14"/>
      <c r="BU231" s="14"/>
      <c r="BV231" s="68"/>
      <c r="BW231" s="14"/>
      <c r="BX231" s="14"/>
      <c r="BY231" s="68"/>
      <c r="BZ231" s="68"/>
      <c r="CA231" s="68"/>
      <c r="CB231" s="14"/>
      <c r="CC231" s="14"/>
      <c r="CD231" s="14"/>
      <c r="CE231" s="14"/>
      <c r="CF231" s="14"/>
      <c r="CG231" s="14"/>
    </row>
    <row r="232" spans="43:85">
      <c r="AQ232" s="14"/>
      <c r="AR232" s="14"/>
      <c r="AS232" s="14"/>
      <c r="AT232" s="14"/>
      <c r="AU232" s="68"/>
      <c r="AV232" s="14"/>
      <c r="AW232" s="68"/>
      <c r="AX232" s="14"/>
      <c r="AY232" s="14"/>
      <c r="AZ232" s="14"/>
      <c r="BA232" s="14"/>
      <c r="BB232" s="14"/>
      <c r="BC232" s="77"/>
      <c r="BD232" s="77"/>
      <c r="BE232" s="77"/>
      <c r="BF232" s="14"/>
      <c r="BG232" s="77"/>
      <c r="BH232" s="77"/>
      <c r="BI232" s="14"/>
      <c r="BJ232" s="77"/>
      <c r="BK232" s="14"/>
      <c r="BL232" s="14"/>
      <c r="BM232" s="77"/>
      <c r="BN232" s="77"/>
      <c r="BO232" s="77"/>
      <c r="BP232" s="77"/>
      <c r="BQ232" s="68"/>
      <c r="BR232" s="77"/>
      <c r="BS232" s="68"/>
      <c r="BT232" s="14"/>
      <c r="BU232" s="14"/>
      <c r="BV232" s="68"/>
      <c r="BW232" s="14"/>
      <c r="BX232" s="14"/>
      <c r="BY232" s="68"/>
      <c r="BZ232" s="68"/>
      <c r="CA232" s="68"/>
      <c r="CB232" s="14"/>
      <c r="CC232" s="14"/>
      <c r="CD232" s="14"/>
      <c r="CE232" s="14"/>
      <c r="CF232" s="14"/>
      <c r="CG232" s="14"/>
    </row>
    <row r="233" spans="43:85">
      <c r="AQ233" s="14"/>
      <c r="AR233" s="14"/>
      <c r="AS233" s="14"/>
      <c r="AT233" s="14"/>
      <c r="AU233" s="68"/>
      <c r="AV233" s="14"/>
      <c r="AW233" s="68"/>
      <c r="AX233" s="14"/>
      <c r="AY233" s="14"/>
      <c r="AZ233" s="14"/>
      <c r="BA233" s="14"/>
      <c r="BB233" s="14"/>
      <c r="BC233" s="77"/>
      <c r="BD233" s="77"/>
      <c r="BE233" s="77"/>
      <c r="BF233" s="14"/>
      <c r="BG233" s="77"/>
      <c r="BH233" s="77"/>
      <c r="BI233" s="14"/>
      <c r="BJ233" s="77"/>
      <c r="BK233" s="14"/>
      <c r="BL233" s="14"/>
      <c r="BM233" s="77"/>
      <c r="BN233" s="77"/>
      <c r="BO233" s="77"/>
      <c r="BP233" s="77"/>
      <c r="BQ233" s="68"/>
      <c r="BR233" s="77"/>
      <c r="BS233" s="68"/>
      <c r="BT233" s="14"/>
      <c r="BU233" s="14"/>
      <c r="BV233" s="68"/>
      <c r="BW233" s="14"/>
      <c r="BX233" s="14"/>
      <c r="BY233" s="68"/>
      <c r="BZ233" s="68"/>
      <c r="CA233" s="68"/>
      <c r="CB233" s="14"/>
      <c r="CC233" s="14"/>
      <c r="CD233" s="14"/>
      <c r="CE233" s="14"/>
      <c r="CF233" s="14"/>
      <c r="CG233" s="14"/>
    </row>
    <row r="234" spans="43:85">
      <c r="AQ234" s="14"/>
      <c r="AR234" s="14"/>
      <c r="AS234" s="14"/>
      <c r="AT234" s="14"/>
      <c r="AU234" s="68"/>
      <c r="AV234" s="14"/>
      <c r="AW234" s="68"/>
      <c r="AX234" s="14"/>
      <c r="AY234" s="14"/>
      <c r="AZ234" s="14"/>
      <c r="BA234" s="14"/>
      <c r="BB234" s="14"/>
      <c r="BC234" s="77"/>
      <c r="BD234" s="77"/>
      <c r="BE234" s="77"/>
      <c r="BF234" s="14"/>
      <c r="BG234" s="77"/>
      <c r="BH234" s="77"/>
      <c r="BI234" s="14"/>
      <c r="BJ234" s="77"/>
      <c r="BK234" s="14"/>
      <c r="BL234" s="14"/>
      <c r="BM234" s="77"/>
      <c r="BN234" s="77"/>
      <c r="BO234" s="77"/>
      <c r="BP234" s="77"/>
      <c r="BQ234" s="68"/>
      <c r="BR234" s="77"/>
      <c r="BS234" s="68"/>
      <c r="BT234" s="14"/>
      <c r="BU234" s="14"/>
      <c r="BV234" s="68"/>
      <c r="BW234" s="14"/>
      <c r="BX234" s="14"/>
      <c r="BY234" s="68"/>
      <c r="BZ234" s="68"/>
      <c r="CA234" s="68"/>
      <c r="CB234" s="14"/>
      <c r="CC234" s="14"/>
      <c r="CD234" s="14"/>
      <c r="CE234" s="14"/>
      <c r="CF234" s="14"/>
      <c r="CG234" s="14"/>
    </row>
    <row r="235" spans="43:85">
      <c r="AQ235" s="14"/>
      <c r="AR235" s="14"/>
      <c r="AS235" s="14"/>
      <c r="AT235" s="14"/>
      <c r="AU235" s="68"/>
      <c r="AV235" s="14"/>
      <c r="AW235" s="68"/>
      <c r="AX235" s="14"/>
      <c r="AY235" s="14"/>
      <c r="AZ235" s="14"/>
      <c r="BA235" s="14"/>
      <c r="BB235" s="14"/>
      <c r="BC235" s="77"/>
      <c r="BD235" s="77"/>
      <c r="BE235" s="77"/>
      <c r="BF235" s="14"/>
      <c r="BG235" s="77"/>
      <c r="BH235" s="77"/>
      <c r="BI235" s="14"/>
      <c r="BJ235" s="77"/>
      <c r="BK235" s="14"/>
      <c r="BL235" s="14"/>
      <c r="BM235" s="77"/>
      <c r="BN235" s="77"/>
      <c r="BO235" s="77"/>
      <c r="BP235" s="77"/>
      <c r="BQ235" s="68"/>
      <c r="BR235" s="77"/>
      <c r="BS235" s="68"/>
      <c r="BT235" s="14"/>
      <c r="BU235" s="14"/>
      <c r="BV235" s="68"/>
      <c r="BW235" s="14"/>
      <c r="BX235" s="14"/>
      <c r="BY235" s="68"/>
      <c r="BZ235" s="68"/>
      <c r="CA235" s="68"/>
      <c r="CB235" s="14"/>
      <c r="CC235" s="14"/>
      <c r="CD235" s="14"/>
      <c r="CE235" s="14"/>
      <c r="CF235" s="14"/>
      <c r="CG235" s="14"/>
    </row>
    <row r="236" spans="43:85">
      <c r="AQ236" s="14"/>
      <c r="AR236" s="14"/>
      <c r="AS236" s="14"/>
      <c r="AT236" s="14"/>
      <c r="AU236" s="68"/>
      <c r="AV236" s="14"/>
      <c r="AW236" s="68"/>
      <c r="AX236" s="14"/>
      <c r="AY236" s="14"/>
      <c r="AZ236" s="14"/>
      <c r="BA236" s="14"/>
      <c r="BB236" s="14"/>
      <c r="BC236" s="77"/>
      <c r="BD236" s="77"/>
      <c r="BE236" s="77"/>
      <c r="BF236" s="14"/>
      <c r="BG236" s="77"/>
      <c r="BH236" s="77"/>
      <c r="BI236" s="14"/>
      <c r="BJ236" s="77"/>
      <c r="BK236" s="14"/>
      <c r="BL236" s="14"/>
      <c r="BM236" s="77"/>
      <c r="BN236" s="77"/>
      <c r="BO236" s="77"/>
      <c r="BP236" s="77"/>
      <c r="BQ236" s="68"/>
      <c r="BR236" s="77"/>
      <c r="BS236" s="68"/>
      <c r="BT236" s="14"/>
      <c r="BU236" s="14"/>
      <c r="BV236" s="68"/>
      <c r="BW236" s="14"/>
      <c r="BX236" s="14"/>
      <c r="BY236" s="68"/>
      <c r="BZ236" s="68"/>
      <c r="CA236" s="68"/>
      <c r="CB236" s="14"/>
      <c r="CC236" s="14"/>
      <c r="CD236" s="14"/>
      <c r="CE236" s="14"/>
      <c r="CF236" s="14"/>
      <c r="CG236" s="14"/>
    </row>
    <row r="237" spans="43:85">
      <c r="AQ237" s="14"/>
      <c r="AR237" s="14"/>
      <c r="AS237" s="14"/>
      <c r="AT237" s="14"/>
      <c r="AU237" s="68"/>
      <c r="AV237" s="14"/>
      <c r="AW237" s="68"/>
      <c r="AX237" s="14"/>
      <c r="AY237" s="14"/>
      <c r="AZ237" s="14"/>
      <c r="BA237" s="14"/>
      <c r="BB237" s="14"/>
      <c r="BC237" s="77"/>
      <c r="BD237" s="77"/>
      <c r="BE237" s="77"/>
      <c r="BF237" s="14"/>
      <c r="BG237" s="77"/>
      <c r="BH237" s="77"/>
      <c r="BI237" s="14"/>
      <c r="BJ237" s="77"/>
      <c r="BK237" s="14"/>
      <c r="BL237" s="14"/>
      <c r="BM237" s="77"/>
      <c r="BN237" s="77"/>
      <c r="BO237" s="77"/>
      <c r="BP237" s="77"/>
      <c r="BQ237" s="68"/>
      <c r="BR237" s="77"/>
      <c r="BS237" s="68"/>
      <c r="BT237" s="14"/>
      <c r="BU237" s="14"/>
      <c r="BV237" s="68"/>
      <c r="BW237" s="14"/>
      <c r="BX237" s="14"/>
      <c r="BY237" s="68"/>
      <c r="BZ237" s="68"/>
      <c r="CA237" s="68"/>
      <c r="CB237" s="14"/>
      <c r="CC237" s="14"/>
      <c r="CD237" s="14"/>
      <c r="CE237" s="14"/>
      <c r="CF237" s="14"/>
      <c r="CG237" s="14"/>
    </row>
    <row r="238" spans="43:85">
      <c r="AQ238" s="14"/>
      <c r="AR238" s="14"/>
      <c r="AS238" s="14"/>
      <c r="AT238" s="14"/>
      <c r="AU238" s="68"/>
      <c r="AV238" s="14"/>
      <c r="AW238" s="68"/>
      <c r="AX238" s="14"/>
      <c r="AY238" s="14"/>
      <c r="AZ238" s="14"/>
      <c r="BA238" s="14"/>
      <c r="BB238" s="14"/>
      <c r="BC238" s="77"/>
      <c r="BD238" s="77"/>
      <c r="BE238" s="77"/>
      <c r="BF238" s="14"/>
      <c r="BG238" s="77"/>
      <c r="BH238" s="77"/>
      <c r="BI238" s="14"/>
      <c r="BJ238" s="77"/>
      <c r="BK238" s="14"/>
      <c r="BL238" s="14"/>
      <c r="BM238" s="77"/>
      <c r="BN238" s="77"/>
      <c r="BO238" s="77"/>
      <c r="BP238" s="77"/>
      <c r="BQ238" s="68"/>
      <c r="BR238" s="77"/>
      <c r="BS238" s="68"/>
      <c r="BT238" s="14"/>
      <c r="BU238" s="14"/>
      <c r="BV238" s="68"/>
      <c r="BW238" s="14"/>
      <c r="BX238" s="14"/>
      <c r="BY238" s="68"/>
      <c r="BZ238" s="68"/>
      <c r="CA238" s="68"/>
      <c r="CB238" s="14"/>
      <c r="CC238" s="14"/>
      <c r="CD238" s="14"/>
      <c r="CE238" s="14"/>
      <c r="CF238" s="14"/>
      <c r="CG238" s="14"/>
    </row>
    <row r="239" spans="43:85">
      <c r="AQ239" s="14"/>
      <c r="AR239" s="14"/>
      <c r="AS239" s="14"/>
      <c r="AT239" s="14"/>
      <c r="AU239" s="68"/>
      <c r="AV239" s="14"/>
      <c r="AW239" s="68"/>
      <c r="AX239" s="14"/>
      <c r="AY239" s="14"/>
      <c r="AZ239" s="14"/>
      <c r="BA239" s="14"/>
      <c r="BB239" s="14"/>
      <c r="BC239" s="77"/>
      <c r="BD239" s="77"/>
      <c r="BE239" s="77"/>
      <c r="BF239" s="14"/>
      <c r="BG239" s="77"/>
      <c r="BH239" s="77"/>
      <c r="BI239" s="14"/>
      <c r="BJ239" s="77"/>
      <c r="BK239" s="14"/>
      <c r="BL239" s="14"/>
      <c r="BM239" s="77"/>
      <c r="BN239" s="77"/>
      <c r="BO239" s="77"/>
      <c r="BP239" s="77"/>
      <c r="BQ239" s="68"/>
      <c r="BR239" s="77"/>
      <c r="BS239" s="68"/>
      <c r="BT239" s="14"/>
      <c r="BU239" s="14"/>
      <c r="BV239" s="68"/>
      <c r="BW239" s="14"/>
      <c r="BX239" s="14"/>
      <c r="BY239" s="68"/>
      <c r="BZ239" s="68"/>
      <c r="CA239" s="68"/>
      <c r="CB239" s="14"/>
      <c r="CC239" s="14"/>
      <c r="CD239" s="14"/>
      <c r="CE239" s="14"/>
      <c r="CF239" s="14"/>
      <c r="CG239" s="14"/>
    </row>
    <row r="240" spans="43:85">
      <c r="AQ240" s="14"/>
      <c r="AR240" s="14"/>
      <c r="AS240" s="14"/>
      <c r="AT240" s="14"/>
      <c r="AU240" s="68"/>
      <c r="AV240" s="14"/>
      <c r="AW240" s="68"/>
      <c r="AX240" s="14"/>
      <c r="AY240" s="14"/>
      <c r="AZ240" s="14"/>
      <c r="BA240" s="14"/>
      <c r="BB240" s="14"/>
      <c r="BC240" s="77"/>
      <c r="BD240" s="77"/>
      <c r="BE240" s="77"/>
      <c r="BF240" s="14"/>
      <c r="BG240" s="77"/>
      <c r="BH240" s="77"/>
      <c r="BI240" s="14"/>
      <c r="BJ240" s="77"/>
      <c r="BK240" s="14"/>
      <c r="BL240" s="14"/>
      <c r="BM240" s="77"/>
      <c r="BN240" s="77"/>
      <c r="BO240" s="77"/>
      <c r="BP240" s="77"/>
      <c r="BQ240" s="68"/>
      <c r="BR240" s="77"/>
      <c r="BS240" s="68"/>
      <c r="BT240" s="14"/>
      <c r="BU240" s="14"/>
      <c r="BV240" s="68"/>
      <c r="BW240" s="14"/>
      <c r="BX240" s="14"/>
      <c r="BY240" s="68"/>
      <c r="BZ240" s="68"/>
      <c r="CA240" s="68"/>
      <c r="CB240" s="14"/>
      <c r="CC240" s="14"/>
      <c r="CD240" s="14"/>
      <c r="CE240" s="14"/>
      <c r="CF240" s="14"/>
      <c r="CG240" s="14"/>
    </row>
    <row r="241" spans="43:85">
      <c r="AQ241" s="14"/>
      <c r="AR241" s="14"/>
      <c r="AS241" s="14"/>
      <c r="AT241" s="14"/>
      <c r="AU241" s="68"/>
      <c r="AV241" s="14"/>
      <c r="AW241" s="68"/>
      <c r="AX241" s="14"/>
      <c r="AY241" s="14"/>
      <c r="AZ241" s="14"/>
      <c r="BA241" s="14"/>
      <c r="BB241" s="14"/>
      <c r="BC241" s="77"/>
      <c r="BD241" s="77"/>
      <c r="BE241" s="77"/>
      <c r="BF241" s="14"/>
      <c r="BG241" s="77"/>
      <c r="BH241" s="77"/>
      <c r="BI241" s="14"/>
      <c r="BJ241" s="77"/>
      <c r="BK241" s="14"/>
      <c r="BL241" s="14"/>
      <c r="BM241" s="77"/>
      <c r="BN241" s="77"/>
      <c r="BO241" s="77"/>
      <c r="BP241" s="77"/>
      <c r="BQ241" s="68"/>
      <c r="BR241" s="77"/>
      <c r="BS241" s="68"/>
      <c r="BT241" s="14"/>
      <c r="BU241" s="14"/>
      <c r="BV241" s="68"/>
      <c r="BW241" s="14"/>
      <c r="BX241" s="14"/>
      <c r="BY241" s="68"/>
      <c r="BZ241" s="68"/>
      <c r="CA241" s="68"/>
      <c r="CB241" s="14"/>
      <c r="CC241" s="14"/>
      <c r="CD241" s="14"/>
      <c r="CE241" s="14"/>
      <c r="CF241" s="14"/>
      <c r="CG241" s="14"/>
    </row>
    <row r="242" spans="43:85">
      <c r="AQ242" s="14"/>
      <c r="AR242" s="14"/>
      <c r="AS242" s="14"/>
      <c r="AT242" s="14"/>
      <c r="AU242" s="68"/>
      <c r="AV242" s="14"/>
      <c r="AW242" s="68"/>
      <c r="AX242" s="14"/>
      <c r="AY242" s="14"/>
      <c r="AZ242" s="14"/>
      <c r="BA242" s="14"/>
      <c r="BB242" s="14"/>
      <c r="BC242" s="77"/>
      <c r="BD242" s="77"/>
      <c r="BE242" s="77"/>
      <c r="BF242" s="14"/>
      <c r="BG242" s="77"/>
      <c r="BH242" s="77"/>
      <c r="BI242" s="14"/>
      <c r="BJ242" s="77"/>
      <c r="BK242" s="14"/>
      <c r="BL242" s="14"/>
      <c r="BM242" s="77"/>
      <c r="BN242" s="77"/>
      <c r="BO242" s="77"/>
      <c r="BP242" s="77"/>
      <c r="BQ242" s="68"/>
      <c r="BR242" s="77"/>
      <c r="BS242" s="68"/>
      <c r="BT242" s="14"/>
      <c r="BU242" s="14"/>
      <c r="BV242" s="68"/>
      <c r="BW242" s="14"/>
      <c r="BX242" s="14"/>
      <c r="BY242" s="68"/>
      <c r="BZ242" s="68"/>
      <c r="CA242" s="68"/>
      <c r="CB242" s="14"/>
      <c r="CC242" s="14"/>
      <c r="CD242" s="14"/>
      <c r="CE242" s="14"/>
      <c r="CF242" s="14"/>
      <c r="CG242" s="14"/>
    </row>
    <row r="243" spans="43:85">
      <c r="AQ243" s="14"/>
      <c r="AR243" s="14"/>
      <c r="AS243" s="14"/>
      <c r="AT243" s="14"/>
      <c r="AU243" s="68"/>
      <c r="AV243" s="14"/>
      <c r="AW243" s="68"/>
      <c r="AX243" s="14"/>
      <c r="AY243" s="14"/>
      <c r="AZ243" s="14"/>
      <c r="BA243" s="14"/>
      <c r="BB243" s="14"/>
      <c r="BC243" s="77"/>
      <c r="BD243" s="77"/>
      <c r="BE243" s="77"/>
      <c r="BF243" s="14"/>
      <c r="BG243" s="77"/>
      <c r="BH243" s="77"/>
      <c r="BI243" s="14"/>
      <c r="BJ243" s="77"/>
      <c r="BK243" s="14"/>
      <c r="BL243" s="14"/>
      <c r="BM243" s="77"/>
      <c r="BN243" s="77"/>
      <c r="BO243" s="77"/>
      <c r="BP243" s="77"/>
      <c r="BQ243" s="68"/>
      <c r="BR243" s="77"/>
      <c r="BS243" s="68"/>
      <c r="BT243" s="14"/>
      <c r="BU243" s="14"/>
      <c r="BV243" s="68"/>
      <c r="BW243" s="14"/>
      <c r="BX243" s="14"/>
      <c r="BY243" s="68"/>
      <c r="BZ243" s="68"/>
      <c r="CA243" s="68"/>
      <c r="CB243" s="14"/>
      <c r="CC243" s="14"/>
      <c r="CD243" s="14"/>
      <c r="CE243" s="14"/>
      <c r="CF243" s="14"/>
      <c r="CG243" s="14"/>
    </row>
    <row r="244" spans="43:85">
      <c r="AQ244" s="14"/>
      <c r="AR244" s="14"/>
      <c r="AS244" s="14"/>
      <c r="AT244" s="14"/>
      <c r="AU244" s="68"/>
      <c r="AV244" s="14"/>
      <c r="AW244" s="68"/>
      <c r="AX244" s="14"/>
      <c r="AY244" s="14"/>
      <c r="AZ244" s="14"/>
      <c r="BA244" s="14"/>
      <c r="BB244" s="14"/>
      <c r="BC244" s="77"/>
      <c r="BD244" s="77"/>
      <c r="BE244" s="77"/>
      <c r="BF244" s="14"/>
      <c r="BG244" s="77"/>
      <c r="BH244" s="77"/>
      <c r="BI244" s="14"/>
      <c r="BJ244" s="77"/>
      <c r="BK244" s="14"/>
      <c r="BL244" s="14"/>
      <c r="BM244" s="77"/>
      <c r="BN244" s="77"/>
      <c r="BO244" s="77"/>
      <c r="BP244" s="77"/>
      <c r="BQ244" s="68"/>
      <c r="BR244" s="77"/>
      <c r="BS244" s="68"/>
      <c r="BT244" s="14"/>
      <c r="BU244" s="14"/>
      <c r="BV244" s="68"/>
      <c r="BW244" s="14"/>
      <c r="BX244" s="14"/>
      <c r="BY244" s="68"/>
      <c r="BZ244" s="68"/>
      <c r="CA244" s="68"/>
      <c r="CB244" s="14"/>
      <c r="CC244" s="14"/>
      <c r="CD244" s="14"/>
      <c r="CE244" s="14"/>
      <c r="CF244" s="14"/>
      <c r="CG244" s="14"/>
    </row>
    <row r="245" spans="43:85">
      <c r="AQ245" s="14"/>
      <c r="AR245" s="14"/>
      <c r="AS245" s="14"/>
      <c r="AT245" s="14"/>
      <c r="AU245" s="68"/>
      <c r="AV245" s="14"/>
      <c r="AW245" s="68"/>
      <c r="AX245" s="14"/>
      <c r="AY245" s="14"/>
      <c r="AZ245" s="14"/>
      <c r="BA245" s="14"/>
      <c r="BB245" s="14"/>
      <c r="BC245" s="77"/>
      <c r="BD245" s="77"/>
      <c r="BE245" s="77"/>
      <c r="BF245" s="14"/>
      <c r="BG245" s="77"/>
      <c r="BH245" s="77"/>
      <c r="BI245" s="14"/>
      <c r="BJ245" s="77"/>
      <c r="BK245" s="14"/>
      <c r="BL245" s="14"/>
      <c r="BM245" s="77"/>
      <c r="BN245" s="77"/>
      <c r="BO245" s="77"/>
      <c r="BP245" s="77"/>
      <c r="BQ245" s="68"/>
      <c r="BR245" s="77"/>
      <c r="BS245" s="68"/>
      <c r="BT245" s="14"/>
      <c r="BU245" s="14"/>
      <c r="BV245" s="68"/>
      <c r="BW245" s="14"/>
      <c r="BX245" s="14"/>
      <c r="BY245" s="68"/>
      <c r="BZ245" s="68"/>
      <c r="CA245" s="68"/>
      <c r="CB245" s="14"/>
      <c r="CC245" s="14"/>
      <c r="CD245" s="14"/>
      <c r="CE245" s="14"/>
      <c r="CF245" s="14"/>
      <c r="CG245" s="14"/>
    </row>
    <row r="246" spans="43:85">
      <c r="AQ246" s="14"/>
      <c r="AR246" s="14"/>
      <c r="AS246" s="14"/>
      <c r="AT246" s="14"/>
      <c r="AU246" s="68"/>
      <c r="AV246" s="14"/>
      <c r="AW246" s="68"/>
      <c r="AX246" s="14"/>
      <c r="AY246" s="14"/>
      <c r="AZ246" s="14"/>
      <c r="BA246" s="14"/>
      <c r="BB246" s="14"/>
      <c r="BC246" s="77"/>
      <c r="BD246" s="77"/>
      <c r="BE246" s="77"/>
      <c r="BF246" s="14"/>
      <c r="BG246" s="77"/>
      <c r="BH246" s="77"/>
      <c r="BI246" s="14"/>
      <c r="BJ246" s="77"/>
      <c r="BK246" s="14"/>
      <c r="BL246" s="14"/>
      <c r="BM246" s="77"/>
      <c r="BN246" s="77"/>
      <c r="BO246" s="77"/>
      <c r="BP246" s="77"/>
      <c r="BQ246" s="68"/>
      <c r="BR246" s="77"/>
      <c r="BS246" s="68"/>
      <c r="BT246" s="14"/>
      <c r="BU246" s="14"/>
      <c r="BV246" s="68"/>
      <c r="BW246" s="14"/>
      <c r="BX246" s="14"/>
      <c r="BY246" s="68"/>
      <c r="BZ246" s="68"/>
      <c r="CA246" s="68"/>
      <c r="CB246" s="14"/>
      <c r="CC246" s="14"/>
      <c r="CD246" s="14"/>
      <c r="CE246" s="14"/>
      <c r="CF246" s="14"/>
      <c r="CG246" s="14"/>
    </row>
    <row r="247" spans="43:85">
      <c r="AQ247" s="14"/>
      <c r="AR247" s="14"/>
      <c r="AS247" s="14"/>
      <c r="AT247" s="14"/>
      <c r="AU247" s="68"/>
      <c r="AV247" s="14"/>
      <c r="AW247" s="68"/>
      <c r="AX247" s="14"/>
      <c r="AY247" s="14"/>
      <c r="AZ247" s="14"/>
      <c r="BA247" s="14"/>
      <c r="BB247" s="14"/>
      <c r="BC247" s="77"/>
      <c r="BD247" s="77"/>
      <c r="BE247" s="77"/>
      <c r="BF247" s="14"/>
      <c r="BG247" s="77"/>
      <c r="BH247" s="77"/>
      <c r="BI247" s="14"/>
      <c r="BJ247" s="77"/>
      <c r="BK247" s="14"/>
      <c r="BL247" s="14"/>
      <c r="BM247" s="77"/>
      <c r="BN247" s="77"/>
      <c r="BO247" s="77"/>
      <c r="BP247" s="77"/>
      <c r="BQ247" s="68"/>
      <c r="BR247" s="77"/>
      <c r="BS247" s="68"/>
      <c r="BT247" s="14"/>
      <c r="BU247" s="14"/>
      <c r="BV247" s="68"/>
      <c r="BW247" s="14"/>
      <c r="BX247" s="14"/>
      <c r="BY247" s="68"/>
      <c r="BZ247" s="68"/>
      <c r="CA247" s="68"/>
      <c r="CB247" s="14"/>
      <c r="CC247" s="14"/>
      <c r="CD247" s="14"/>
      <c r="CE247" s="14"/>
      <c r="CF247" s="14"/>
      <c r="CG247" s="14"/>
    </row>
    <row r="248" spans="43:85">
      <c r="AQ248" s="14"/>
      <c r="AR248" s="14"/>
      <c r="AS248" s="14"/>
      <c r="AT248" s="14"/>
      <c r="AU248" s="68"/>
      <c r="AV248" s="14"/>
      <c r="AW248" s="68"/>
      <c r="AX248" s="14"/>
      <c r="AY248" s="14"/>
      <c r="AZ248" s="14"/>
      <c r="BA248" s="14"/>
      <c r="BB248" s="14"/>
      <c r="BC248" s="77"/>
      <c r="BD248" s="77"/>
      <c r="BE248" s="77"/>
      <c r="BF248" s="14"/>
      <c r="BG248" s="77"/>
      <c r="BH248" s="77"/>
      <c r="BI248" s="14"/>
      <c r="BJ248" s="77"/>
      <c r="BK248" s="14"/>
      <c r="BL248" s="14"/>
      <c r="BM248" s="77"/>
      <c r="BN248" s="77"/>
      <c r="BO248" s="77"/>
      <c r="BP248" s="77"/>
      <c r="BQ248" s="68"/>
      <c r="BR248" s="77"/>
      <c r="BS248" s="68"/>
      <c r="BT248" s="14"/>
      <c r="BU248" s="14"/>
      <c r="BV248" s="68"/>
      <c r="BW248" s="14"/>
      <c r="BX248" s="14"/>
      <c r="BY248" s="68"/>
      <c r="BZ248" s="68"/>
      <c r="CA248" s="68"/>
      <c r="CB248" s="14"/>
      <c r="CC248" s="14"/>
      <c r="CD248" s="14"/>
      <c r="CE248" s="14"/>
      <c r="CF248" s="14"/>
      <c r="CG248" s="14"/>
    </row>
    <row r="249" spans="43:85">
      <c r="AQ249" s="14"/>
      <c r="AR249" s="14"/>
      <c r="AS249" s="14"/>
      <c r="AT249" s="14"/>
      <c r="AU249" s="68"/>
      <c r="AV249" s="14"/>
      <c r="AW249" s="68"/>
      <c r="AX249" s="14"/>
      <c r="AY249" s="14"/>
      <c r="AZ249" s="14"/>
      <c r="BA249" s="14"/>
      <c r="BB249" s="14"/>
      <c r="BC249" s="77"/>
      <c r="BD249" s="77"/>
      <c r="BE249" s="77"/>
      <c r="BF249" s="14"/>
      <c r="BG249" s="77"/>
      <c r="BH249" s="77"/>
      <c r="BI249" s="14"/>
      <c r="BJ249" s="77"/>
      <c r="BK249" s="14"/>
      <c r="BL249" s="14"/>
      <c r="BM249" s="77"/>
      <c r="BN249" s="77"/>
      <c r="BO249" s="77"/>
      <c r="BP249" s="77"/>
      <c r="BQ249" s="68"/>
      <c r="BR249" s="77"/>
      <c r="BS249" s="68"/>
      <c r="BT249" s="14"/>
      <c r="BU249" s="14"/>
      <c r="BV249" s="68"/>
      <c r="BW249" s="14"/>
      <c r="BX249" s="14"/>
      <c r="BY249" s="68"/>
      <c r="BZ249" s="68"/>
      <c r="CA249" s="68"/>
      <c r="CB249" s="14"/>
      <c r="CC249" s="14"/>
      <c r="CD249" s="14"/>
      <c r="CE249" s="14"/>
      <c r="CF249" s="14"/>
      <c r="CG249" s="14"/>
    </row>
    <row r="250" spans="43:85">
      <c r="AQ250" s="14"/>
      <c r="AR250" s="14"/>
      <c r="AS250" s="14"/>
      <c r="AT250" s="14"/>
      <c r="AU250" s="68"/>
      <c r="AV250" s="14"/>
      <c r="AW250" s="68"/>
      <c r="AX250" s="14"/>
      <c r="AY250" s="14"/>
      <c r="AZ250" s="14"/>
      <c r="BA250" s="14"/>
      <c r="BB250" s="14"/>
      <c r="BC250" s="77"/>
      <c r="BD250" s="77"/>
      <c r="BE250" s="77"/>
      <c r="BF250" s="14"/>
      <c r="BG250" s="77"/>
      <c r="BH250" s="77"/>
      <c r="BI250" s="14"/>
      <c r="BJ250" s="77"/>
      <c r="BK250" s="14"/>
      <c r="BL250" s="14"/>
      <c r="BM250" s="77"/>
      <c r="BN250" s="77"/>
      <c r="BO250" s="77"/>
      <c r="BP250" s="77"/>
      <c r="BQ250" s="68"/>
      <c r="BR250" s="77"/>
      <c r="BS250" s="68"/>
      <c r="BT250" s="14"/>
      <c r="BU250" s="14"/>
      <c r="BV250" s="68"/>
      <c r="BW250" s="14"/>
      <c r="BX250" s="14"/>
      <c r="BY250" s="68"/>
      <c r="BZ250" s="68"/>
      <c r="CA250" s="68"/>
      <c r="CB250" s="14"/>
      <c r="CC250" s="14"/>
      <c r="CD250" s="14"/>
      <c r="CE250" s="14"/>
      <c r="CF250" s="14"/>
      <c r="CG250" s="14"/>
    </row>
    <row r="251" spans="43:85">
      <c r="AQ251" s="14"/>
      <c r="AR251" s="14"/>
      <c r="AS251" s="14"/>
      <c r="AT251" s="14"/>
      <c r="AU251" s="68"/>
      <c r="AV251" s="14"/>
      <c r="AW251" s="68"/>
      <c r="AX251" s="14"/>
      <c r="AY251" s="14"/>
      <c r="AZ251" s="14"/>
      <c r="BA251" s="14"/>
      <c r="BB251" s="14"/>
      <c r="BC251" s="77"/>
      <c r="BD251" s="77"/>
      <c r="BE251" s="77"/>
      <c r="BF251" s="14"/>
      <c r="BG251" s="77"/>
      <c r="BH251" s="77"/>
      <c r="BI251" s="14"/>
      <c r="BJ251" s="77"/>
      <c r="BK251" s="14"/>
      <c r="BL251" s="14"/>
      <c r="BM251" s="77"/>
      <c r="BN251" s="77"/>
      <c r="BO251" s="77"/>
      <c r="BP251" s="77"/>
      <c r="BQ251" s="68"/>
      <c r="BR251" s="77"/>
      <c r="BS251" s="68"/>
      <c r="BT251" s="14"/>
      <c r="BU251" s="14"/>
      <c r="BV251" s="68"/>
      <c r="BW251" s="14"/>
      <c r="BX251" s="14"/>
      <c r="BY251" s="68"/>
      <c r="BZ251" s="68"/>
      <c r="CA251" s="68"/>
      <c r="CB251" s="14"/>
      <c r="CC251" s="14"/>
      <c r="CD251" s="14"/>
      <c r="CE251" s="14"/>
      <c r="CF251" s="14"/>
      <c r="CG251" s="14"/>
    </row>
    <row r="252" spans="43:85">
      <c r="AQ252" s="14"/>
      <c r="AR252" s="14"/>
      <c r="AS252" s="14"/>
      <c r="AT252" s="14"/>
      <c r="AU252" s="68"/>
      <c r="AV252" s="14"/>
      <c r="AW252" s="68"/>
      <c r="AX252" s="14"/>
      <c r="AY252" s="14"/>
      <c r="AZ252" s="14"/>
      <c r="BA252" s="14"/>
      <c r="BB252" s="14"/>
      <c r="BC252" s="77"/>
      <c r="BD252" s="77"/>
      <c r="BE252" s="77"/>
      <c r="BF252" s="14"/>
      <c r="BG252" s="77"/>
      <c r="BH252" s="77"/>
      <c r="BI252" s="14"/>
      <c r="BJ252" s="77"/>
      <c r="BK252" s="14"/>
      <c r="BL252" s="14"/>
      <c r="BM252" s="77"/>
      <c r="BN252" s="77"/>
      <c r="BO252" s="77"/>
      <c r="BP252" s="77"/>
      <c r="BQ252" s="68"/>
      <c r="BR252" s="77"/>
      <c r="BS252" s="68"/>
      <c r="BT252" s="14"/>
      <c r="BU252" s="14"/>
      <c r="BV252" s="68"/>
      <c r="BW252" s="14"/>
      <c r="BX252" s="14"/>
      <c r="BY252" s="68"/>
      <c r="BZ252" s="68"/>
      <c r="CA252" s="68"/>
      <c r="CB252" s="14"/>
      <c r="CC252" s="14"/>
      <c r="CD252" s="14"/>
      <c r="CE252" s="14"/>
      <c r="CF252" s="14"/>
      <c r="CG252" s="14"/>
    </row>
    <row r="253" spans="43:85">
      <c r="AQ253" s="14"/>
      <c r="AR253" s="14"/>
      <c r="AS253" s="14"/>
      <c r="AT253" s="14"/>
      <c r="AU253" s="68"/>
      <c r="AV253" s="14"/>
      <c r="AW253" s="68"/>
      <c r="AX253" s="14"/>
      <c r="AY253" s="14"/>
      <c r="AZ253" s="14"/>
      <c r="BA253" s="14"/>
      <c r="BB253" s="14"/>
      <c r="BC253" s="77"/>
      <c r="BD253" s="77"/>
      <c r="BE253" s="77"/>
      <c r="BF253" s="14"/>
      <c r="BG253" s="77"/>
      <c r="BH253" s="77"/>
      <c r="BI253" s="14"/>
      <c r="BJ253" s="77"/>
      <c r="BK253" s="14"/>
      <c r="BL253" s="14"/>
      <c r="BM253" s="77"/>
      <c r="BN253" s="77"/>
      <c r="BO253" s="77"/>
      <c r="BP253" s="77"/>
      <c r="BQ253" s="68"/>
      <c r="BR253" s="77"/>
      <c r="BS253" s="68"/>
      <c r="BT253" s="14"/>
      <c r="BU253" s="14"/>
      <c r="BV253" s="68"/>
      <c r="BW253" s="14"/>
      <c r="BX253" s="14"/>
      <c r="BY253" s="68"/>
      <c r="BZ253" s="68"/>
      <c r="CA253" s="68"/>
      <c r="CB253" s="14"/>
      <c r="CC253" s="14"/>
      <c r="CD253" s="14"/>
      <c r="CE253" s="14"/>
      <c r="CF253" s="14"/>
      <c r="CG253" s="14"/>
    </row>
    <row r="254" spans="43:85">
      <c r="AQ254" s="14"/>
      <c r="AR254" s="14"/>
      <c r="AS254" s="14"/>
      <c r="AT254" s="14"/>
      <c r="AU254" s="68"/>
      <c r="AV254" s="14"/>
      <c r="AW254" s="68"/>
      <c r="AX254" s="14"/>
      <c r="AY254" s="14"/>
      <c r="AZ254" s="14"/>
      <c r="BA254" s="14"/>
      <c r="BB254" s="14"/>
      <c r="BC254" s="77"/>
      <c r="BD254" s="77"/>
      <c r="BE254" s="77"/>
      <c r="BF254" s="14"/>
      <c r="BG254" s="77"/>
      <c r="BH254" s="77"/>
      <c r="BI254" s="14"/>
      <c r="BJ254" s="77"/>
      <c r="BK254" s="14"/>
      <c r="BL254" s="14"/>
      <c r="BM254" s="77"/>
      <c r="BN254" s="77"/>
      <c r="BO254" s="77"/>
      <c r="BP254" s="77"/>
      <c r="BQ254" s="68"/>
      <c r="BR254" s="77"/>
      <c r="BS254" s="68"/>
      <c r="BT254" s="14"/>
      <c r="BU254" s="14"/>
      <c r="BV254" s="68"/>
      <c r="BW254" s="14"/>
      <c r="BX254" s="14"/>
      <c r="BY254" s="68"/>
      <c r="BZ254" s="68"/>
      <c r="CA254" s="68"/>
      <c r="CB254" s="14"/>
      <c r="CC254" s="14"/>
      <c r="CD254" s="14"/>
      <c r="CE254" s="14"/>
      <c r="CF254" s="14"/>
      <c r="CG254" s="14"/>
    </row>
    <row r="255" spans="43:85">
      <c r="AQ255" s="14"/>
      <c r="AR255" s="14"/>
      <c r="AS255" s="14"/>
      <c r="AT255" s="14"/>
      <c r="AU255" s="68"/>
      <c r="AV255" s="14"/>
      <c r="AW255" s="68"/>
      <c r="AX255" s="14"/>
      <c r="AY255" s="14"/>
      <c r="AZ255" s="14"/>
      <c r="BA255" s="14"/>
      <c r="BB255" s="14"/>
      <c r="BC255" s="77"/>
      <c r="BD255" s="77"/>
      <c r="BE255" s="77"/>
      <c r="BF255" s="14"/>
      <c r="BG255" s="77"/>
      <c r="BH255" s="77"/>
      <c r="BI255" s="14"/>
      <c r="BJ255" s="77"/>
      <c r="BK255" s="14"/>
      <c r="BL255" s="14"/>
      <c r="BM255" s="77"/>
      <c r="BN255" s="77"/>
      <c r="BO255" s="77"/>
      <c r="BP255" s="77"/>
      <c r="BQ255" s="68"/>
      <c r="BR255" s="77"/>
      <c r="BS255" s="68"/>
      <c r="BT255" s="14"/>
      <c r="BU255" s="14"/>
      <c r="BV255" s="68"/>
      <c r="BW255" s="14"/>
      <c r="BX255" s="14"/>
      <c r="BY255" s="68"/>
      <c r="BZ255" s="68"/>
      <c r="CA255" s="68"/>
      <c r="CB255" s="14"/>
      <c r="CC255" s="14"/>
      <c r="CD255" s="14"/>
      <c r="CE255" s="14"/>
      <c r="CF255" s="14"/>
      <c r="CG255" s="14"/>
    </row>
    <row r="256" spans="43:85">
      <c r="AQ256" s="14"/>
      <c r="AR256" s="14"/>
      <c r="AS256" s="14"/>
      <c r="AT256" s="14"/>
      <c r="AU256" s="68"/>
      <c r="AV256" s="14"/>
      <c r="AW256" s="68"/>
      <c r="AX256" s="14"/>
      <c r="AY256" s="14"/>
      <c r="AZ256" s="14"/>
      <c r="BA256" s="14"/>
      <c r="BB256" s="14"/>
      <c r="BC256" s="77"/>
      <c r="BD256" s="77"/>
      <c r="BE256" s="77"/>
      <c r="BF256" s="14"/>
      <c r="BG256" s="77"/>
      <c r="BH256" s="77"/>
      <c r="BI256" s="14"/>
      <c r="BJ256" s="77"/>
      <c r="BK256" s="14"/>
      <c r="BL256" s="14"/>
      <c r="BM256" s="77"/>
      <c r="BN256" s="77"/>
      <c r="BO256" s="77"/>
      <c r="BP256" s="77"/>
      <c r="BQ256" s="68"/>
      <c r="BR256" s="77"/>
      <c r="BS256" s="68"/>
      <c r="BT256" s="14"/>
      <c r="BU256" s="14"/>
      <c r="BV256" s="68"/>
      <c r="BW256" s="14"/>
      <c r="BX256" s="14"/>
      <c r="BY256" s="68"/>
      <c r="BZ256" s="68"/>
      <c r="CA256" s="68"/>
      <c r="CB256" s="14"/>
      <c r="CC256" s="14"/>
      <c r="CD256" s="14"/>
      <c r="CE256" s="14"/>
      <c r="CF256" s="14"/>
      <c r="CG256" s="14"/>
    </row>
    <row r="257" spans="37:85">
      <c r="AQ257" s="14"/>
      <c r="AR257" s="14"/>
      <c r="AS257" s="14"/>
      <c r="AT257" s="14"/>
      <c r="AU257" s="68"/>
      <c r="AV257" s="14"/>
      <c r="AW257" s="68"/>
      <c r="AX257" s="14"/>
      <c r="AY257" s="14"/>
      <c r="AZ257" s="14"/>
      <c r="BA257" s="14"/>
      <c r="BB257" s="14"/>
      <c r="BC257" s="77"/>
      <c r="BD257" s="77"/>
      <c r="BE257" s="77"/>
      <c r="BF257" s="14"/>
      <c r="BG257" s="77"/>
      <c r="BH257" s="77"/>
      <c r="BI257" s="14"/>
      <c r="BJ257" s="77"/>
      <c r="BK257" s="14"/>
      <c r="BL257" s="14"/>
      <c r="BM257" s="77"/>
      <c r="BN257" s="77"/>
      <c r="BO257" s="77"/>
      <c r="BP257" s="77"/>
      <c r="BQ257" s="68"/>
      <c r="BR257" s="77"/>
      <c r="BS257" s="68"/>
      <c r="BT257" s="14"/>
      <c r="BU257" s="14"/>
      <c r="BV257" s="68"/>
      <c r="BW257" s="14"/>
      <c r="BX257" s="14"/>
      <c r="BY257" s="68"/>
      <c r="BZ257" s="68"/>
      <c r="CA257" s="68"/>
      <c r="CB257" s="14"/>
      <c r="CC257" s="14"/>
      <c r="CD257" s="14"/>
      <c r="CE257" s="14"/>
      <c r="CF257" s="14"/>
      <c r="CG257" s="14"/>
    </row>
    <row r="258" spans="37:85">
      <c r="AQ258" s="14"/>
      <c r="AR258" s="14"/>
      <c r="AS258" s="14"/>
      <c r="AT258" s="14"/>
      <c r="AU258" s="68"/>
      <c r="AV258" s="14"/>
      <c r="AW258" s="68"/>
      <c r="AX258" s="14"/>
      <c r="AY258" s="14"/>
      <c r="AZ258" s="14"/>
      <c r="BA258" s="14"/>
      <c r="BB258" s="14"/>
      <c r="BC258" s="77"/>
      <c r="BD258" s="77"/>
      <c r="BE258" s="77"/>
      <c r="BF258" s="14"/>
      <c r="BG258" s="77"/>
      <c r="BH258" s="77"/>
      <c r="BI258" s="14"/>
      <c r="BJ258" s="77"/>
      <c r="BK258" s="14"/>
      <c r="BL258" s="14"/>
      <c r="BM258" s="77"/>
      <c r="BN258" s="77"/>
      <c r="BO258" s="77"/>
      <c r="BP258" s="77"/>
      <c r="BQ258" s="68"/>
      <c r="BR258" s="77"/>
      <c r="BS258" s="68"/>
      <c r="BT258" s="14"/>
      <c r="BU258" s="14"/>
      <c r="BV258" s="68"/>
      <c r="BW258" s="14"/>
      <c r="BX258" s="14"/>
      <c r="BY258" s="68"/>
      <c r="BZ258" s="68"/>
      <c r="CA258" s="68"/>
      <c r="CB258" s="14"/>
      <c r="CC258" s="14"/>
      <c r="CD258" s="14"/>
      <c r="CE258" s="14"/>
      <c r="CF258" s="14"/>
      <c r="CG258" s="14"/>
    </row>
    <row r="259" spans="37:85">
      <c r="AQ259" s="14"/>
      <c r="AR259" s="14"/>
      <c r="AS259" s="14"/>
      <c r="AT259" s="14"/>
      <c r="AU259" s="68"/>
      <c r="AV259" s="14"/>
      <c r="AW259" s="68"/>
      <c r="AX259" s="14"/>
      <c r="AY259" s="14"/>
      <c r="AZ259" s="14"/>
      <c r="BA259" s="14"/>
      <c r="BB259" s="14"/>
      <c r="BC259" s="77"/>
      <c r="BD259" s="77"/>
      <c r="BE259" s="77"/>
      <c r="BF259" s="14"/>
      <c r="BG259" s="77"/>
      <c r="BH259" s="77"/>
      <c r="BI259" s="14"/>
      <c r="BJ259" s="77"/>
      <c r="BK259" s="14"/>
      <c r="BL259" s="14"/>
      <c r="BM259" s="77"/>
      <c r="BN259" s="77"/>
      <c r="BO259" s="77"/>
      <c r="BP259" s="77"/>
      <c r="BQ259" s="68"/>
      <c r="BR259" s="77"/>
      <c r="BS259" s="68"/>
      <c r="BT259" s="14"/>
      <c r="BU259" s="14"/>
      <c r="BV259" s="68"/>
      <c r="BW259" s="14"/>
      <c r="BX259" s="14"/>
      <c r="BY259" s="68"/>
      <c r="BZ259" s="68"/>
      <c r="CA259" s="68"/>
      <c r="CB259" s="14"/>
      <c r="CC259" s="14"/>
      <c r="CD259" s="14"/>
      <c r="CE259" s="14"/>
      <c r="CF259" s="14"/>
      <c r="CG259" s="14"/>
    </row>
    <row r="260" spans="37:85">
      <c r="AQ260" s="14"/>
      <c r="AR260" s="14"/>
      <c r="AS260" s="14"/>
      <c r="AT260" s="14"/>
      <c r="AU260" s="68"/>
      <c r="AV260" s="14"/>
      <c r="AW260" s="68"/>
      <c r="AX260" s="14"/>
      <c r="AY260" s="14"/>
      <c r="AZ260" s="14"/>
      <c r="BA260" s="14"/>
      <c r="BB260" s="14"/>
      <c r="BC260" s="77"/>
      <c r="BD260" s="77"/>
      <c r="BE260" s="77"/>
      <c r="BF260" s="14"/>
      <c r="BG260" s="77"/>
      <c r="BH260" s="77"/>
      <c r="BI260" s="14"/>
      <c r="BJ260" s="77"/>
      <c r="BK260" s="14"/>
      <c r="BL260" s="14"/>
      <c r="BM260" s="77"/>
      <c r="BN260" s="77"/>
      <c r="BO260" s="77"/>
      <c r="BP260" s="77"/>
      <c r="BQ260" s="68"/>
      <c r="BR260" s="77"/>
      <c r="BS260" s="68"/>
      <c r="BT260" s="14"/>
      <c r="BU260" s="14"/>
      <c r="BV260" s="68"/>
      <c r="BW260" s="14"/>
      <c r="BX260" s="14"/>
      <c r="BY260" s="68"/>
      <c r="BZ260" s="68"/>
      <c r="CA260" s="68"/>
      <c r="CB260" s="14"/>
      <c r="CC260" s="14"/>
      <c r="CD260" s="14"/>
      <c r="CE260" s="14"/>
      <c r="CF260" s="14"/>
      <c r="CG260" s="14"/>
    </row>
    <row r="261" spans="37:85">
      <c r="AQ261" s="14"/>
      <c r="AR261" s="14"/>
      <c r="AS261" s="14"/>
      <c r="AT261" s="14"/>
      <c r="AU261" s="68"/>
      <c r="AV261" s="14"/>
      <c r="AW261" s="68"/>
      <c r="AX261" s="14"/>
      <c r="AY261" s="14"/>
      <c r="AZ261" s="14"/>
      <c r="BA261" s="14"/>
      <c r="BB261" s="14"/>
      <c r="BC261" s="77"/>
      <c r="BD261" s="77"/>
      <c r="BE261" s="77"/>
      <c r="BF261" s="14"/>
      <c r="BG261" s="77"/>
      <c r="BH261" s="77"/>
      <c r="BI261" s="14"/>
      <c r="BJ261" s="77"/>
      <c r="BK261" s="14"/>
      <c r="BL261" s="14"/>
      <c r="BM261" s="77"/>
      <c r="BN261" s="77"/>
      <c r="BO261" s="77"/>
      <c r="BP261" s="77"/>
      <c r="BQ261" s="68"/>
      <c r="BR261" s="77"/>
      <c r="BS261" s="68"/>
      <c r="BT261" s="14"/>
      <c r="BU261" s="14"/>
      <c r="BV261" s="68"/>
      <c r="BW261" s="14"/>
      <c r="BX261" s="14"/>
      <c r="BY261" s="68"/>
      <c r="BZ261" s="68"/>
      <c r="CA261" s="68"/>
      <c r="CB261" s="14"/>
      <c r="CC261" s="14"/>
      <c r="CD261" s="14"/>
      <c r="CE261" s="14"/>
      <c r="CF261" s="14"/>
      <c r="CG261" s="14"/>
    </row>
    <row r="262" spans="37:85">
      <c r="AQ262" s="14"/>
      <c r="AR262" s="14"/>
      <c r="AS262" s="14"/>
      <c r="AT262" s="14"/>
      <c r="AU262" s="68"/>
      <c r="AV262" s="14"/>
      <c r="AW262" s="68"/>
      <c r="AX262" s="14"/>
      <c r="AY262" s="14"/>
      <c r="AZ262" s="14"/>
      <c r="BA262" s="14"/>
      <c r="BB262" s="14"/>
      <c r="BC262" s="77"/>
      <c r="BD262" s="77"/>
      <c r="BE262" s="77"/>
      <c r="BF262" s="14"/>
      <c r="BG262" s="77"/>
      <c r="BH262" s="77"/>
      <c r="BI262" s="14"/>
      <c r="BJ262" s="77"/>
      <c r="BK262" s="14"/>
      <c r="BL262" s="14"/>
      <c r="BM262" s="77"/>
      <c r="BN262" s="77"/>
      <c r="BO262" s="77"/>
      <c r="BP262" s="77"/>
      <c r="BQ262" s="68"/>
      <c r="BR262" s="77"/>
      <c r="BS262" s="68"/>
      <c r="BT262" s="14"/>
      <c r="BU262" s="14"/>
      <c r="BV262" s="68"/>
      <c r="BW262" s="14"/>
      <c r="BX262" s="14"/>
      <c r="BY262" s="68"/>
      <c r="BZ262" s="68"/>
      <c r="CA262" s="68"/>
      <c r="CB262" s="14"/>
      <c r="CC262" s="14"/>
      <c r="CD262" s="14"/>
      <c r="CE262" s="14"/>
      <c r="CF262" s="14"/>
      <c r="CG262" s="14"/>
    </row>
    <row r="263" spans="37:85">
      <c r="AQ263" s="14"/>
      <c r="AR263" s="14"/>
      <c r="AS263" s="14"/>
      <c r="AT263" s="14"/>
      <c r="AU263" s="68"/>
      <c r="AV263" s="14"/>
      <c r="AW263" s="68"/>
      <c r="AX263" s="14"/>
      <c r="AY263" s="14"/>
      <c r="AZ263" s="14"/>
      <c r="BA263" s="14"/>
      <c r="BB263" s="14"/>
      <c r="BC263" s="77"/>
      <c r="BD263" s="77"/>
      <c r="BE263" s="77"/>
      <c r="BF263" s="14"/>
      <c r="BG263" s="77"/>
      <c r="BH263" s="77"/>
      <c r="BI263" s="14"/>
      <c r="BJ263" s="77"/>
      <c r="BK263" s="14"/>
      <c r="BL263" s="14"/>
      <c r="BM263" s="77"/>
      <c r="BN263" s="77"/>
      <c r="BO263" s="77"/>
      <c r="BP263" s="77"/>
      <c r="BQ263" s="68"/>
      <c r="BR263" s="77"/>
      <c r="BS263" s="68"/>
      <c r="BT263" s="14"/>
      <c r="BU263" s="14"/>
      <c r="BV263" s="68"/>
      <c r="BW263" s="14"/>
      <c r="BX263" s="14"/>
      <c r="BY263" s="68"/>
      <c r="BZ263" s="68"/>
      <c r="CA263" s="68"/>
      <c r="CB263" s="14"/>
      <c r="CC263" s="14"/>
      <c r="CD263" s="14"/>
      <c r="CE263" s="14"/>
      <c r="CF263" s="14"/>
      <c r="CG263" s="14"/>
    </row>
    <row r="264" spans="37:85">
      <c r="AQ264" s="14"/>
      <c r="AR264" s="14"/>
      <c r="AS264" s="14"/>
      <c r="AT264" s="14"/>
      <c r="AU264" s="68"/>
      <c r="AV264" s="14"/>
      <c r="AW264" s="68"/>
      <c r="AX264" s="14"/>
      <c r="AY264" s="14"/>
      <c r="AZ264" s="14"/>
      <c r="BA264" s="14"/>
      <c r="BB264" s="14"/>
      <c r="BC264" s="77"/>
      <c r="BD264" s="77"/>
      <c r="BE264" s="77"/>
      <c r="BF264" s="14"/>
      <c r="BG264" s="77"/>
      <c r="BH264" s="77"/>
      <c r="BI264" s="14"/>
      <c r="BJ264" s="77"/>
      <c r="BK264" s="14"/>
      <c r="BL264" s="14"/>
      <c r="BM264" s="77"/>
      <c r="BN264" s="77"/>
      <c r="BO264" s="77"/>
      <c r="BP264" s="77"/>
      <c r="BQ264" s="68"/>
      <c r="BR264" s="77"/>
      <c r="BS264" s="68"/>
      <c r="BT264" s="14"/>
      <c r="BU264" s="14"/>
      <c r="BV264" s="68"/>
      <c r="BW264" s="14"/>
      <c r="BX264" s="14"/>
      <c r="BY264" s="68"/>
      <c r="BZ264" s="68"/>
      <c r="CA264" s="68"/>
      <c r="CB264" s="14"/>
      <c r="CC264" s="14"/>
      <c r="CD264" s="14"/>
      <c r="CE264" s="14"/>
      <c r="CF264" s="14"/>
      <c r="CG264" s="14"/>
    </row>
    <row r="265" spans="37:85">
      <c r="AQ265" s="14"/>
      <c r="AR265" s="14"/>
      <c r="AS265" s="14"/>
      <c r="AT265" s="14"/>
      <c r="AU265" s="68"/>
      <c r="AV265" s="14"/>
      <c r="AW265" s="68"/>
      <c r="AX265" s="14"/>
      <c r="AY265" s="14"/>
      <c r="AZ265" s="14"/>
      <c r="BA265" s="14"/>
      <c r="BB265" s="14"/>
      <c r="BC265" s="77"/>
      <c r="BD265" s="77"/>
      <c r="BE265" s="77"/>
      <c r="BF265" s="14"/>
      <c r="BG265" s="77"/>
      <c r="BH265" s="77"/>
      <c r="BI265" s="14"/>
      <c r="BJ265" s="77"/>
      <c r="BK265" s="14"/>
      <c r="BL265" s="14"/>
      <c r="BM265" s="77"/>
      <c r="BN265" s="77"/>
      <c r="BO265" s="77"/>
      <c r="BP265" s="77"/>
      <c r="BQ265" s="68"/>
      <c r="BR265" s="77"/>
      <c r="BS265" s="68"/>
      <c r="BT265" s="14"/>
      <c r="BU265" s="14"/>
      <c r="BV265" s="68"/>
      <c r="BW265" s="14"/>
      <c r="BX265" s="14"/>
      <c r="BY265" s="68"/>
      <c r="BZ265" s="68"/>
      <c r="CA265" s="68"/>
      <c r="CB265" s="14"/>
      <c r="CC265" s="14"/>
      <c r="CD265" s="14"/>
      <c r="CE265" s="14"/>
      <c r="CF265" s="14"/>
      <c r="CG265" s="14"/>
    </row>
    <row r="266" spans="37:85">
      <c r="AQ266" s="14"/>
      <c r="AR266" s="14"/>
      <c r="AS266" s="14"/>
      <c r="AT266" s="14"/>
      <c r="AU266" s="68"/>
      <c r="AV266" s="14"/>
      <c r="AW266" s="68"/>
      <c r="AX266" s="14"/>
      <c r="AY266" s="14"/>
      <c r="AZ266" s="14"/>
      <c r="BA266" s="14"/>
      <c r="BB266" s="14"/>
      <c r="BC266" s="77"/>
      <c r="BD266" s="77"/>
      <c r="BE266" s="77"/>
      <c r="BF266" s="14"/>
      <c r="BG266" s="77"/>
      <c r="BH266" s="77"/>
      <c r="BI266" s="14"/>
      <c r="BJ266" s="77"/>
      <c r="BK266" s="14"/>
      <c r="BL266" s="14"/>
      <c r="BM266" s="77"/>
      <c r="BN266" s="77"/>
      <c r="BO266" s="77"/>
      <c r="BP266" s="77"/>
      <c r="BQ266" s="68"/>
      <c r="BR266" s="77"/>
      <c r="BS266" s="68"/>
      <c r="BT266" s="14"/>
      <c r="BU266" s="14"/>
      <c r="BV266" s="68"/>
      <c r="BW266" s="14"/>
      <c r="BX266" s="14"/>
      <c r="BY266" s="68"/>
      <c r="BZ266" s="68"/>
      <c r="CA266" s="68"/>
      <c r="CB266" s="14"/>
      <c r="CC266" s="14"/>
      <c r="CD266" s="14"/>
      <c r="CE266" s="14"/>
      <c r="CF266" s="14"/>
      <c r="CG266" s="14"/>
    </row>
    <row r="267" spans="37:85">
      <c r="AQ267" s="14"/>
      <c r="AR267" s="14"/>
      <c r="AS267" s="14"/>
      <c r="AT267" s="14"/>
      <c r="AU267" s="68"/>
      <c r="AV267" s="14"/>
      <c r="AW267" s="68"/>
      <c r="AX267" s="14"/>
      <c r="AY267" s="14"/>
      <c r="AZ267" s="14"/>
      <c r="BA267" s="14"/>
      <c r="BB267" s="14"/>
      <c r="BC267" s="77"/>
      <c r="BD267" s="77"/>
      <c r="BE267" s="77"/>
      <c r="BF267" s="14"/>
      <c r="BG267" s="77"/>
      <c r="BH267" s="77"/>
      <c r="BI267" s="14"/>
      <c r="BJ267" s="77"/>
      <c r="BK267" s="14"/>
      <c r="BL267" s="14"/>
      <c r="BM267" s="77"/>
      <c r="BN267" s="77"/>
      <c r="BO267" s="77"/>
      <c r="BP267" s="77"/>
      <c r="BQ267" s="68"/>
      <c r="BR267" s="77"/>
      <c r="BS267" s="68"/>
      <c r="BT267" s="14"/>
      <c r="BU267" s="14"/>
      <c r="BV267" s="68"/>
      <c r="BW267" s="14"/>
      <c r="BX267" s="14"/>
      <c r="BY267" s="68"/>
      <c r="BZ267" s="68"/>
      <c r="CA267" s="68"/>
      <c r="CB267" s="14"/>
      <c r="CC267" s="14"/>
      <c r="CD267" s="14"/>
      <c r="CE267" s="14"/>
      <c r="CF267" s="14"/>
      <c r="CG267" s="14"/>
    </row>
    <row r="268" spans="37:85">
      <c r="AQ268" s="14"/>
      <c r="AR268" s="14"/>
      <c r="AS268" s="14"/>
      <c r="AT268" s="14"/>
      <c r="AU268" s="68"/>
      <c r="AV268" s="14"/>
      <c r="AW268" s="68"/>
      <c r="AX268" s="14"/>
      <c r="AY268" s="14"/>
      <c r="AZ268" s="14"/>
      <c r="BA268" s="14"/>
      <c r="BB268" s="14"/>
      <c r="BC268" s="77"/>
      <c r="BD268" s="77"/>
      <c r="BE268" s="77"/>
      <c r="BF268" s="14"/>
      <c r="BG268" s="77"/>
      <c r="BH268" s="77"/>
      <c r="BI268" s="14"/>
      <c r="BJ268" s="77"/>
      <c r="BK268" s="14"/>
      <c r="BL268" s="14"/>
      <c r="BM268" s="77"/>
      <c r="BN268" s="77"/>
      <c r="BO268" s="77"/>
      <c r="BP268" s="77"/>
      <c r="BQ268" s="68"/>
      <c r="BR268" s="77"/>
      <c r="BS268" s="68"/>
      <c r="BT268" s="14"/>
      <c r="BU268" s="14"/>
      <c r="BV268" s="68"/>
      <c r="BW268" s="14"/>
      <c r="BX268" s="14"/>
      <c r="BY268" s="68"/>
      <c r="BZ268" s="68"/>
      <c r="CA268" s="68"/>
      <c r="CB268" s="14"/>
      <c r="CC268" s="14"/>
      <c r="CD268" s="14"/>
      <c r="CE268" s="14"/>
      <c r="CF268" s="14"/>
      <c r="CG268" s="14"/>
    </row>
    <row r="269" spans="37:85">
      <c r="AQ269" s="14"/>
      <c r="AR269" s="14"/>
      <c r="AS269" s="14"/>
      <c r="AT269" s="14"/>
      <c r="AU269" s="68"/>
      <c r="AV269" s="14"/>
      <c r="AW269" s="68"/>
      <c r="AX269" s="14"/>
      <c r="AY269" s="14"/>
      <c r="AZ269" s="14"/>
      <c r="BA269" s="14"/>
      <c r="BB269" s="14"/>
      <c r="BC269" s="77"/>
      <c r="BD269" s="78"/>
      <c r="BE269" s="77"/>
      <c r="BF269" s="30"/>
      <c r="BG269" s="77"/>
      <c r="BH269" s="78"/>
      <c r="BI269" s="14"/>
      <c r="BJ269" s="78"/>
      <c r="BK269" s="30"/>
      <c r="BL269" s="30"/>
      <c r="BM269" s="78"/>
      <c r="BN269" s="78"/>
      <c r="BO269" s="78"/>
      <c r="BR269" s="77"/>
      <c r="CF269" s="14"/>
      <c r="CG269" s="14"/>
    </row>
    <row r="270" spans="37:85">
      <c r="AQ270" s="14"/>
      <c r="AR270" s="14"/>
      <c r="AS270" s="14"/>
      <c r="AT270" s="14"/>
      <c r="AU270" s="68"/>
      <c r="AV270" s="14"/>
      <c r="AW270" s="68"/>
      <c r="AX270" s="14"/>
      <c r="AY270" s="14"/>
      <c r="AZ270" s="14"/>
      <c r="BA270" s="14"/>
      <c r="BB270" s="30"/>
      <c r="BC270" s="77"/>
      <c r="BD270" s="79"/>
      <c r="BE270" s="77"/>
      <c r="BF270" s="34"/>
      <c r="BG270" s="77"/>
      <c r="BH270" s="79"/>
      <c r="BI270" s="14"/>
      <c r="BJ270" s="79"/>
      <c r="BK270" s="34"/>
      <c r="BL270" s="34"/>
      <c r="BM270" s="79"/>
      <c r="BN270" s="79"/>
      <c r="BO270" s="79"/>
      <c r="BR270" s="77"/>
      <c r="CF270" s="14"/>
      <c r="CG270" s="14"/>
    </row>
    <row r="271" spans="37:85">
      <c r="AQ271" s="14"/>
      <c r="AR271" s="14"/>
      <c r="AS271" s="14"/>
      <c r="AT271" s="14"/>
      <c r="AU271" s="68"/>
      <c r="AV271" s="14"/>
      <c r="AW271" s="68"/>
      <c r="AX271" s="14"/>
      <c r="AY271" s="14"/>
      <c r="AZ271" s="14"/>
      <c r="BA271" s="14"/>
      <c r="BB271" s="34"/>
      <c r="BC271" s="77"/>
      <c r="BD271" s="79"/>
      <c r="BE271" s="78"/>
      <c r="BF271" s="34"/>
      <c r="BG271" s="77"/>
      <c r="BH271" s="79"/>
      <c r="BI271" s="14"/>
      <c r="BJ271" s="79"/>
      <c r="BK271" s="34"/>
      <c r="BL271" s="34"/>
      <c r="BM271" s="79"/>
      <c r="BN271" s="79"/>
      <c r="BO271" s="79"/>
      <c r="BR271" s="77"/>
    </row>
    <row r="272" spans="37:85"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71"/>
      <c r="AV272" s="30"/>
      <c r="AW272" s="71"/>
      <c r="AX272" s="30"/>
      <c r="AY272" s="30"/>
      <c r="AZ272" s="30"/>
      <c r="BA272" s="30"/>
      <c r="BB272" s="34"/>
      <c r="BC272" s="78"/>
      <c r="BD272" s="79"/>
      <c r="BE272" s="79"/>
      <c r="BF272" s="34"/>
      <c r="BG272" s="78"/>
      <c r="BH272" s="79"/>
      <c r="BI272" s="30"/>
      <c r="BJ272" s="79"/>
      <c r="BK272" s="34"/>
      <c r="BL272" s="34"/>
      <c r="BM272" s="79"/>
      <c r="BN272" s="79"/>
      <c r="BO272" s="79"/>
      <c r="BR272" s="78"/>
    </row>
    <row r="273" spans="37:70"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72"/>
      <c r="AV273" s="34"/>
      <c r="AW273" s="72"/>
      <c r="AX273" s="34"/>
      <c r="AY273" s="34"/>
      <c r="AZ273" s="34"/>
      <c r="BA273" s="34"/>
      <c r="BB273" s="34"/>
      <c r="BC273" s="79"/>
      <c r="BD273" s="79"/>
      <c r="BE273" s="79"/>
      <c r="BF273" s="34"/>
      <c r="BG273" s="79"/>
      <c r="BH273" s="79"/>
      <c r="BI273" s="34"/>
      <c r="BJ273" s="79"/>
      <c r="BK273" s="34"/>
      <c r="BL273" s="34"/>
      <c r="BM273" s="79"/>
      <c r="BN273" s="79"/>
      <c r="BO273" s="79"/>
      <c r="BR273" s="79"/>
    </row>
    <row r="274" spans="37:70"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72"/>
      <c r="AV274" s="34"/>
      <c r="AW274" s="72"/>
      <c r="AX274" s="34"/>
      <c r="AY274" s="34"/>
      <c r="AZ274" s="34"/>
      <c r="BA274" s="34"/>
      <c r="BB274" s="34"/>
      <c r="BC274" s="79"/>
      <c r="BD274" s="79"/>
      <c r="BE274" s="79"/>
      <c r="BF274" s="34"/>
      <c r="BG274" s="79"/>
      <c r="BH274" s="79"/>
      <c r="BI274" s="34"/>
      <c r="BJ274" s="79"/>
      <c r="BK274" s="34"/>
      <c r="BL274" s="34"/>
      <c r="BM274" s="79"/>
      <c r="BN274" s="79"/>
      <c r="BO274" s="79"/>
      <c r="BR274" s="79"/>
    </row>
    <row r="275" spans="37:70"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72"/>
      <c r="AV275" s="34"/>
      <c r="AW275" s="72"/>
      <c r="AX275" s="34"/>
      <c r="AY275" s="34"/>
      <c r="AZ275" s="34"/>
      <c r="BA275" s="34"/>
      <c r="BB275" s="34"/>
      <c r="BC275" s="79"/>
      <c r="BD275" s="79"/>
      <c r="BE275" s="79"/>
      <c r="BF275" s="34"/>
      <c r="BG275" s="79"/>
      <c r="BH275" s="79"/>
      <c r="BI275" s="34"/>
      <c r="BJ275" s="79"/>
      <c r="BK275" s="34"/>
      <c r="BL275" s="34"/>
      <c r="BM275" s="79"/>
      <c r="BN275" s="79"/>
      <c r="BO275" s="79"/>
      <c r="BR275" s="79"/>
    </row>
    <row r="276" spans="37:70"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72"/>
      <c r="AV276" s="34"/>
      <c r="AW276" s="72"/>
      <c r="AX276" s="34"/>
      <c r="AY276" s="34"/>
      <c r="AZ276" s="34"/>
      <c r="BA276" s="34"/>
      <c r="BB276" s="34"/>
      <c r="BC276" s="79"/>
      <c r="BD276" s="79"/>
      <c r="BE276" s="79"/>
      <c r="BF276" s="34"/>
      <c r="BG276" s="79"/>
      <c r="BH276" s="79"/>
      <c r="BI276" s="34"/>
      <c r="BJ276" s="79"/>
      <c r="BK276" s="34"/>
      <c r="BL276" s="34"/>
      <c r="BM276" s="79"/>
      <c r="BN276" s="79"/>
      <c r="BO276" s="79"/>
      <c r="BR276" s="79"/>
    </row>
    <row r="277" spans="37:70"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72"/>
      <c r="AV277" s="34"/>
      <c r="AW277" s="72"/>
      <c r="AX277" s="34"/>
      <c r="AY277" s="34"/>
      <c r="AZ277" s="34"/>
      <c r="BA277" s="34"/>
      <c r="BB277" s="34"/>
      <c r="BC277" s="79"/>
      <c r="BD277" s="79"/>
      <c r="BE277" s="79"/>
      <c r="BF277" s="34"/>
      <c r="BG277" s="79"/>
      <c r="BH277" s="79"/>
      <c r="BI277" s="34"/>
      <c r="BJ277" s="79"/>
      <c r="BK277" s="34"/>
      <c r="BL277" s="34"/>
      <c r="BM277" s="79"/>
      <c r="BN277" s="79"/>
      <c r="BO277" s="79"/>
      <c r="BR277" s="79"/>
    </row>
    <row r="278" spans="37:70"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72"/>
      <c r="AV278" s="34"/>
      <c r="AW278" s="72"/>
      <c r="AX278" s="34"/>
      <c r="AY278" s="34"/>
      <c r="AZ278" s="34"/>
      <c r="BA278" s="34"/>
      <c r="BB278" s="34"/>
      <c r="BC278" s="79"/>
      <c r="BD278" s="79"/>
      <c r="BE278" s="79"/>
      <c r="BF278" s="34"/>
      <c r="BG278" s="79"/>
      <c r="BH278" s="79"/>
      <c r="BI278" s="34"/>
      <c r="BJ278" s="79"/>
      <c r="BK278" s="34"/>
      <c r="BL278" s="34"/>
      <c r="BM278" s="79"/>
      <c r="BN278" s="79"/>
      <c r="BO278" s="79"/>
      <c r="BR278" s="79"/>
    </row>
    <row r="279" spans="37:70"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72"/>
      <c r="AV279" s="34"/>
      <c r="AW279" s="72"/>
      <c r="AX279" s="34"/>
      <c r="AY279" s="34"/>
      <c r="AZ279" s="34"/>
      <c r="BA279" s="34"/>
      <c r="BB279" s="34"/>
      <c r="BC279" s="79"/>
      <c r="BD279" s="79"/>
      <c r="BE279" s="79"/>
      <c r="BF279" s="34"/>
      <c r="BG279" s="79"/>
      <c r="BH279" s="79"/>
      <c r="BI279" s="34"/>
      <c r="BJ279" s="79"/>
      <c r="BK279" s="34"/>
      <c r="BL279" s="34"/>
      <c r="BM279" s="79"/>
      <c r="BN279" s="79"/>
      <c r="BO279" s="79"/>
      <c r="BR279" s="79"/>
    </row>
    <row r="280" spans="37:70"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72"/>
      <c r="AV280" s="34"/>
      <c r="AW280" s="72"/>
      <c r="AX280" s="34"/>
      <c r="AY280" s="34"/>
      <c r="AZ280" s="34"/>
      <c r="BA280" s="34"/>
      <c r="BB280" s="34"/>
      <c r="BC280" s="79"/>
      <c r="BD280" s="79"/>
      <c r="BE280" s="79"/>
      <c r="BF280" s="34"/>
      <c r="BG280" s="79"/>
      <c r="BH280" s="79"/>
      <c r="BI280" s="34"/>
      <c r="BJ280" s="79"/>
      <c r="BK280" s="34"/>
      <c r="BL280" s="34"/>
      <c r="BM280" s="79"/>
      <c r="BN280" s="79"/>
      <c r="BO280" s="79"/>
      <c r="BR280" s="79"/>
    </row>
    <row r="281" spans="37:70"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72"/>
      <c r="AV281" s="34"/>
      <c r="AW281" s="72"/>
      <c r="AX281" s="34"/>
      <c r="AY281" s="34"/>
      <c r="AZ281" s="34"/>
      <c r="BA281" s="34"/>
      <c r="BB281" s="34"/>
      <c r="BC281" s="79"/>
      <c r="BD281" s="79"/>
      <c r="BE281" s="79"/>
      <c r="BF281" s="34"/>
      <c r="BG281" s="79"/>
      <c r="BH281" s="79"/>
      <c r="BI281" s="34"/>
      <c r="BJ281" s="79"/>
      <c r="BK281" s="34"/>
      <c r="BL281" s="34"/>
      <c r="BM281" s="79"/>
      <c r="BN281" s="79"/>
      <c r="BO281" s="79"/>
      <c r="BR281" s="79"/>
    </row>
    <row r="282" spans="37:70"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72"/>
      <c r="AV282" s="34"/>
      <c r="AW282" s="72"/>
      <c r="AX282" s="34"/>
      <c r="AY282" s="34"/>
      <c r="AZ282" s="34"/>
      <c r="BA282" s="34"/>
      <c r="BB282" s="34"/>
      <c r="BC282" s="79"/>
      <c r="BD282" s="79"/>
      <c r="BE282" s="79"/>
      <c r="BF282" s="34"/>
      <c r="BG282" s="79"/>
      <c r="BH282" s="79"/>
      <c r="BI282" s="34"/>
      <c r="BJ282" s="79"/>
      <c r="BK282" s="34"/>
      <c r="BL282" s="34"/>
      <c r="BM282" s="79"/>
      <c r="BN282" s="79"/>
      <c r="BO282" s="79"/>
      <c r="BR282" s="79"/>
    </row>
    <row r="283" spans="37:70"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72"/>
      <c r="AV283" s="34"/>
      <c r="AW283" s="72"/>
      <c r="AX283" s="34"/>
      <c r="AY283" s="34"/>
      <c r="AZ283" s="34"/>
      <c r="BA283" s="34"/>
      <c r="BB283" s="34"/>
      <c r="BC283" s="79"/>
      <c r="BD283" s="79"/>
      <c r="BE283" s="79"/>
      <c r="BF283" s="34"/>
      <c r="BG283" s="79"/>
      <c r="BH283" s="79"/>
      <c r="BI283" s="34"/>
      <c r="BJ283" s="79"/>
      <c r="BK283" s="34"/>
      <c r="BL283" s="34"/>
      <c r="BM283" s="79"/>
      <c r="BN283" s="79"/>
      <c r="BO283" s="79"/>
      <c r="BR283" s="79"/>
    </row>
    <row r="284" spans="37:70"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72"/>
      <c r="AV284" s="34"/>
      <c r="AW284" s="72"/>
      <c r="AX284" s="34"/>
      <c r="AY284" s="34"/>
      <c r="AZ284" s="34"/>
      <c r="BA284" s="34"/>
      <c r="BB284" s="34"/>
      <c r="BC284" s="79"/>
      <c r="BD284" s="79"/>
      <c r="BE284" s="79"/>
      <c r="BF284" s="34"/>
      <c r="BG284" s="79"/>
      <c r="BH284" s="79"/>
      <c r="BI284" s="34"/>
      <c r="BJ284" s="79"/>
      <c r="BK284" s="34"/>
      <c r="BL284" s="34"/>
      <c r="BM284" s="79"/>
      <c r="BN284" s="79"/>
      <c r="BO284" s="79"/>
      <c r="BR284" s="79"/>
    </row>
    <row r="285" spans="37:70"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72"/>
      <c r="AV285" s="34"/>
      <c r="AW285" s="72"/>
      <c r="AX285" s="34"/>
      <c r="AY285" s="34"/>
      <c r="AZ285" s="34"/>
      <c r="BA285" s="34"/>
      <c r="BB285" s="34"/>
      <c r="BC285" s="79"/>
      <c r="BD285" s="79"/>
      <c r="BE285" s="79"/>
      <c r="BF285" s="34"/>
      <c r="BG285" s="79"/>
      <c r="BH285" s="79"/>
      <c r="BI285" s="34"/>
      <c r="BJ285" s="79"/>
      <c r="BK285" s="34"/>
      <c r="BL285" s="34"/>
      <c r="BM285" s="79"/>
      <c r="BN285" s="79"/>
      <c r="BO285" s="79"/>
      <c r="BR285" s="79"/>
    </row>
    <row r="286" spans="37:70"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72"/>
      <c r="AV286" s="34"/>
      <c r="AW286" s="72"/>
      <c r="AX286" s="34"/>
      <c r="AY286" s="34"/>
      <c r="AZ286" s="34"/>
      <c r="BA286" s="34"/>
      <c r="BB286" s="34"/>
      <c r="BC286" s="79"/>
      <c r="BD286" s="79"/>
      <c r="BE286" s="79"/>
      <c r="BF286" s="34"/>
      <c r="BG286" s="79"/>
      <c r="BH286" s="79"/>
      <c r="BI286" s="34"/>
      <c r="BJ286" s="79"/>
      <c r="BK286" s="34"/>
      <c r="BL286" s="34"/>
      <c r="BM286" s="79"/>
      <c r="BN286" s="79"/>
      <c r="BO286" s="79"/>
      <c r="BR286" s="79"/>
    </row>
    <row r="287" spans="37:70"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72"/>
      <c r="AV287" s="34"/>
      <c r="AW287" s="72"/>
      <c r="AX287" s="34"/>
      <c r="AY287" s="34"/>
      <c r="AZ287" s="34"/>
      <c r="BA287" s="34"/>
      <c r="BB287" s="34"/>
      <c r="BC287" s="79"/>
      <c r="BD287" s="79"/>
      <c r="BE287" s="79"/>
      <c r="BF287" s="34"/>
      <c r="BG287" s="79"/>
      <c r="BH287" s="79"/>
      <c r="BI287" s="34"/>
      <c r="BJ287" s="79"/>
      <c r="BK287" s="34"/>
      <c r="BL287" s="34"/>
      <c r="BM287" s="79"/>
      <c r="BN287" s="79"/>
      <c r="BO287" s="79"/>
      <c r="BR287" s="79"/>
    </row>
    <row r="288" spans="37:70"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72"/>
      <c r="AV288" s="34"/>
      <c r="AW288" s="72"/>
      <c r="AX288" s="34"/>
      <c r="AY288" s="34"/>
      <c r="AZ288" s="34"/>
      <c r="BA288" s="34"/>
      <c r="BB288" s="34"/>
      <c r="BC288" s="79"/>
      <c r="BD288" s="79"/>
      <c r="BE288" s="79"/>
      <c r="BF288" s="34"/>
      <c r="BG288" s="79"/>
      <c r="BH288" s="79"/>
      <c r="BI288" s="34"/>
      <c r="BJ288" s="79"/>
      <c r="BK288" s="34"/>
      <c r="BL288" s="34"/>
      <c r="BM288" s="79"/>
      <c r="BN288" s="79"/>
      <c r="BO288" s="79"/>
      <c r="BR288" s="79"/>
    </row>
    <row r="289" spans="37:70"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72"/>
      <c r="AV289" s="34"/>
      <c r="AW289" s="72"/>
      <c r="AX289" s="34"/>
      <c r="AY289" s="34"/>
      <c r="AZ289" s="34"/>
      <c r="BA289" s="34"/>
      <c r="BB289" s="34"/>
      <c r="BC289" s="79"/>
      <c r="BD289" s="79"/>
      <c r="BE289" s="79"/>
      <c r="BF289" s="34"/>
      <c r="BG289" s="79"/>
      <c r="BH289" s="79"/>
      <c r="BI289" s="34"/>
      <c r="BJ289" s="79"/>
      <c r="BK289" s="34"/>
      <c r="BL289" s="34"/>
      <c r="BM289" s="79"/>
      <c r="BN289" s="79"/>
      <c r="BO289" s="79"/>
      <c r="BR289" s="79"/>
    </row>
    <row r="290" spans="37:70"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72"/>
      <c r="AV290" s="34"/>
      <c r="AW290" s="72"/>
      <c r="AX290" s="34"/>
      <c r="AY290" s="34"/>
      <c r="AZ290" s="34"/>
      <c r="BA290" s="34"/>
      <c r="BB290" s="34"/>
      <c r="BC290" s="79"/>
      <c r="BD290" s="79"/>
      <c r="BE290" s="79"/>
      <c r="BF290" s="34"/>
      <c r="BG290" s="79"/>
      <c r="BH290" s="79"/>
      <c r="BI290" s="34"/>
      <c r="BJ290" s="79"/>
      <c r="BK290" s="34"/>
      <c r="BL290" s="34"/>
      <c r="BM290" s="79"/>
      <c r="BN290" s="79"/>
      <c r="BO290" s="79"/>
      <c r="BR290" s="79"/>
    </row>
    <row r="291" spans="37:70"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72"/>
      <c r="AV291" s="34"/>
      <c r="AW291" s="72"/>
      <c r="AX291" s="34"/>
      <c r="AY291" s="34"/>
      <c r="AZ291" s="34"/>
      <c r="BA291" s="34"/>
      <c r="BB291" s="34"/>
      <c r="BC291" s="79"/>
      <c r="BD291" s="79"/>
      <c r="BE291" s="79"/>
      <c r="BF291" s="34"/>
      <c r="BG291" s="79"/>
      <c r="BH291" s="79"/>
      <c r="BI291" s="34"/>
      <c r="BJ291" s="79"/>
      <c r="BK291" s="34"/>
      <c r="BL291" s="34"/>
      <c r="BM291" s="79"/>
      <c r="BN291" s="79"/>
      <c r="BO291" s="79"/>
      <c r="BR291" s="79"/>
    </row>
    <row r="292" spans="37:70"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72"/>
      <c r="AV292" s="34"/>
      <c r="AW292" s="72"/>
      <c r="AX292" s="34"/>
      <c r="AY292" s="34"/>
      <c r="AZ292" s="34"/>
      <c r="BA292" s="34"/>
      <c r="BB292" s="34"/>
      <c r="BC292" s="79"/>
      <c r="BD292" s="79"/>
      <c r="BE292" s="79"/>
      <c r="BF292" s="34"/>
      <c r="BG292" s="79"/>
      <c r="BH292" s="79"/>
      <c r="BI292" s="34"/>
      <c r="BJ292" s="79"/>
      <c r="BK292" s="34"/>
      <c r="BL292" s="34"/>
      <c r="BM292" s="79"/>
      <c r="BN292" s="79"/>
      <c r="BO292" s="79"/>
      <c r="BR292" s="79"/>
    </row>
    <row r="293" spans="37:70"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72"/>
      <c r="AV293" s="34"/>
      <c r="AW293" s="72"/>
      <c r="AX293" s="34"/>
      <c r="AY293" s="34"/>
      <c r="AZ293" s="34"/>
      <c r="BA293" s="34"/>
      <c r="BB293" s="34"/>
      <c r="BC293" s="79"/>
      <c r="BD293" s="79"/>
      <c r="BE293" s="79"/>
      <c r="BF293" s="34"/>
      <c r="BG293" s="79"/>
      <c r="BH293" s="79"/>
      <c r="BI293" s="34"/>
      <c r="BJ293" s="79"/>
      <c r="BK293" s="34"/>
      <c r="BL293" s="34"/>
      <c r="BM293" s="79"/>
      <c r="BN293" s="79"/>
      <c r="BO293" s="79"/>
      <c r="BR293" s="79"/>
    </row>
    <row r="294" spans="37:70"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72"/>
      <c r="AV294" s="34"/>
      <c r="AW294" s="72"/>
      <c r="AX294" s="34"/>
      <c r="AY294" s="34"/>
      <c r="AZ294" s="34"/>
      <c r="BA294" s="34"/>
      <c r="BB294" s="34"/>
      <c r="BC294" s="79"/>
      <c r="BD294" s="79"/>
      <c r="BE294" s="79"/>
      <c r="BF294" s="34"/>
      <c r="BG294" s="79"/>
      <c r="BH294" s="79"/>
      <c r="BI294" s="34"/>
      <c r="BJ294" s="79"/>
      <c r="BK294" s="34"/>
      <c r="BL294" s="34"/>
      <c r="BM294" s="79"/>
      <c r="BN294" s="79"/>
      <c r="BO294" s="79"/>
      <c r="BR294" s="79"/>
    </row>
    <row r="295" spans="37:70"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72"/>
      <c r="AV295" s="34"/>
      <c r="AW295" s="72"/>
      <c r="AX295" s="34"/>
      <c r="AY295" s="34"/>
      <c r="AZ295" s="34"/>
      <c r="BA295" s="34"/>
      <c r="BB295" s="34"/>
      <c r="BC295" s="79"/>
      <c r="BD295" s="79"/>
      <c r="BE295" s="79"/>
      <c r="BF295" s="34"/>
      <c r="BG295" s="79"/>
      <c r="BH295" s="79"/>
      <c r="BI295" s="34"/>
      <c r="BJ295" s="79"/>
      <c r="BK295" s="34"/>
      <c r="BL295" s="34"/>
      <c r="BM295" s="79"/>
      <c r="BN295" s="79"/>
      <c r="BO295" s="79"/>
      <c r="BR295" s="79"/>
    </row>
    <row r="296" spans="37:70"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72"/>
      <c r="AV296" s="34"/>
      <c r="AW296" s="72"/>
      <c r="AX296" s="34"/>
      <c r="AY296" s="34"/>
      <c r="AZ296" s="34"/>
      <c r="BA296" s="34"/>
      <c r="BB296" s="34"/>
      <c r="BC296" s="79"/>
      <c r="BD296" s="79"/>
      <c r="BE296" s="79"/>
      <c r="BF296" s="34"/>
      <c r="BG296" s="79"/>
      <c r="BH296" s="79"/>
      <c r="BI296" s="34"/>
      <c r="BJ296" s="79"/>
      <c r="BK296" s="34"/>
      <c r="BL296" s="34"/>
      <c r="BM296" s="79"/>
      <c r="BN296" s="79"/>
      <c r="BO296" s="79"/>
      <c r="BR296" s="79"/>
    </row>
    <row r="297" spans="37:70"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72"/>
      <c r="AV297" s="34"/>
      <c r="AW297" s="72"/>
      <c r="AX297" s="34"/>
      <c r="AY297" s="34"/>
      <c r="AZ297" s="34"/>
      <c r="BA297" s="34"/>
      <c r="BB297" s="34"/>
      <c r="BC297" s="79"/>
      <c r="BD297" s="79"/>
      <c r="BE297" s="79"/>
      <c r="BF297" s="34"/>
      <c r="BG297" s="79"/>
      <c r="BH297" s="79"/>
      <c r="BI297" s="34"/>
      <c r="BJ297" s="79"/>
      <c r="BK297" s="34"/>
      <c r="BL297" s="34"/>
      <c r="BM297" s="79"/>
      <c r="BN297" s="79"/>
      <c r="BO297" s="79"/>
      <c r="BR297" s="79"/>
    </row>
    <row r="298" spans="37:70"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72"/>
      <c r="AV298" s="34"/>
      <c r="AW298" s="72"/>
      <c r="AX298" s="34"/>
      <c r="AY298" s="34"/>
      <c r="AZ298" s="34"/>
      <c r="BA298" s="34"/>
      <c r="BB298" s="34"/>
      <c r="BC298" s="79"/>
      <c r="BD298" s="79"/>
      <c r="BE298" s="79"/>
      <c r="BF298" s="34"/>
      <c r="BG298" s="79"/>
      <c r="BH298" s="79"/>
      <c r="BI298" s="34"/>
      <c r="BJ298" s="79"/>
      <c r="BK298" s="34"/>
      <c r="BL298" s="34"/>
      <c r="BM298" s="79"/>
      <c r="BN298" s="79"/>
      <c r="BO298" s="79"/>
      <c r="BR298" s="79"/>
    </row>
    <row r="299" spans="37:70"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72"/>
      <c r="AV299" s="34"/>
      <c r="AW299" s="72"/>
      <c r="AX299" s="34"/>
      <c r="AY299" s="34"/>
      <c r="AZ299" s="34"/>
      <c r="BA299" s="34"/>
      <c r="BB299" s="34"/>
      <c r="BC299" s="79"/>
      <c r="BD299" s="79"/>
      <c r="BE299" s="79"/>
      <c r="BF299" s="34"/>
      <c r="BG299" s="79"/>
      <c r="BH299" s="79"/>
      <c r="BI299" s="34"/>
      <c r="BJ299" s="79"/>
      <c r="BK299" s="34"/>
      <c r="BL299" s="34"/>
      <c r="BM299" s="79"/>
      <c r="BN299" s="79"/>
      <c r="BO299" s="79"/>
      <c r="BR299" s="79"/>
    </row>
    <row r="300" spans="37:70"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72"/>
      <c r="AV300" s="34"/>
      <c r="AW300" s="72"/>
      <c r="AX300" s="34"/>
      <c r="AY300" s="34"/>
      <c r="AZ300" s="34"/>
      <c r="BA300" s="34"/>
      <c r="BB300" s="34"/>
      <c r="BC300" s="79"/>
      <c r="BD300" s="79"/>
      <c r="BE300" s="79"/>
      <c r="BF300" s="34"/>
      <c r="BG300" s="79"/>
      <c r="BH300" s="79"/>
      <c r="BI300" s="34"/>
      <c r="BJ300" s="79"/>
      <c r="BK300" s="34"/>
      <c r="BL300" s="34"/>
      <c r="BM300" s="79"/>
      <c r="BN300" s="79"/>
      <c r="BO300" s="79"/>
      <c r="BR300" s="79"/>
    </row>
    <row r="301" spans="37:70"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72"/>
      <c r="AV301" s="34"/>
      <c r="AW301" s="72"/>
      <c r="AX301" s="34"/>
      <c r="AY301" s="34"/>
      <c r="AZ301" s="34"/>
      <c r="BA301" s="34"/>
      <c r="BB301" s="34"/>
      <c r="BC301" s="79"/>
      <c r="BD301" s="79"/>
      <c r="BE301" s="79"/>
      <c r="BF301" s="34"/>
      <c r="BG301" s="79"/>
      <c r="BH301" s="79"/>
      <c r="BI301" s="34"/>
      <c r="BJ301" s="79"/>
      <c r="BK301" s="34"/>
      <c r="BL301" s="34"/>
      <c r="BM301" s="79"/>
      <c r="BN301" s="79"/>
      <c r="BO301" s="79"/>
      <c r="BR301" s="79"/>
    </row>
    <row r="302" spans="37:70"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72"/>
      <c r="AV302" s="34"/>
      <c r="AW302" s="72"/>
      <c r="AX302" s="34"/>
      <c r="AY302" s="34"/>
      <c r="AZ302" s="34"/>
      <c r="BA302" s="34"/>
      <c r="BB302" s="34"/>
      <c r="BC302" s="79"/>
      <c r="BD302" s="79"/>
      <c r="BE302" s="79"/>
      <c r="BF302" s="34"/>
      <c r="BG302" s="79"/>
      <c r="BH302" s="79"/>
      <c r="BI302" s="34"/>
      <c r="BJ302" s="79"/>
      <c r="BK302" s="34"/>
      <c r="BL302" s="34"/>
      <c r="BM302" s="79"/>
      <c r="BN302" s="79"/>
      <c r="BO302" s="79"/>
      <c r="BR302" s="79"/>
    </row>
    <row r="303" spans="37:70"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72"/>
      <c r="AV303" s="34"/>
      <c r="AW303" s="72"/>
      <c r="AX303" s="34"/>
      <c r="AY303" s="34"/>
      <c r="AZ303" s="34"/>
      <c r="BA303" s="34"/>
      <c r="BB303" s="34"/>
      <c r="BC303" s="79"/>
      <c r="BD303" s="79"/>
      <c r="BE303" s="79"/>
      <c r="BF303" s="34"/>
      <c r="BG303" s="79"/>
      <c r="BH303" s="79"/>
      <c r="BI303" s="34"/>
      <c r="BJ303" s="79"/>
      <c r="BK303" s="34"/>
      <c r="BL303" s="34"/>
      <c r="BM303" s="79"/>
      <c r="BN303" s="79"/>
      <c r="BO303" s="79"/>
      <c r="BR303" s="79"/>
    </row>
    <row r="304" spans="37:70"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72"/>
      <c r="AV304" s="34"/>
      <c r="AW304" s="72"/>
      <c r="AX304" s="34"/>
      <c r="AY304" s="34"/>
      <c r="AZ304" s="34"/>
      <c r="BA304" s="34"/>
      <c r="BB304" s="34"/>
      <c r="BC304" s="79"/>
      <c r="BD304" s="79"/>
      <c r="BE304" s="79"/>
      <c r="BF304" s="34"/>
      <c r="BG304" s="79"/>
      <c r="BH304" s="79"/>
      <c r="BI304" s="34"/>
      <c r="BJ304" s="79"/>
      <c r="BK304" s="34"/>
      <c r="BR304" s="79"/>
    </row>
    <row r="305" spans="37:70"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72"/>
      <c r="AV305" s="34"/>
      <c r="AW305" s="72"/>
      <c r="AX305" s="34"/>
      <c r="AY305" s="34"/>
      <c r="AZ305" s="34"/>
      <c r="BA305" s="34"/>
      <c r="BB305" s="34"/>
      <c r="BC305" s="79"/>
      <c r="BD305" s="79"/>
      <c r="BE305" s="79"/>
      <c r="BF305" s="34"/>
      <c r="BG305" s="79"/>
      <c r="BH305" s="79"/>
      <c r="BI305" s="34"/>
      <c r="BJ305" s="79"/>
      <c r="BK305" s="34"/>
      <c r="BR305" s="79"/>
    </row>
    <row r="306" spans="37:70"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72"/>
      <c r="AV306" s="34"/>
      <c r="AW306" s="72"/>
      <c r="AX306" s="34"/>
      <c r="AY306" s="34"/>
      <c r="AZ306" s="34"/>
      <c r="BA306" s="34"/>
      <c r="BB306" s="34"/>
      <c r="BC306" s="79"/>
      <c r="BD306" s="79"/>
      <c r="BE306" s="79"/>
      <c r="BF306" s="34"/>
      <c r="BG306" s="79"/>
      <c r="BH306" s="79"/>
      <c r="BI306" s="34"/>
      <c r="BJ306" s="79"/>
      <c r="BK306" s="34"/>
      <c r="BR306" s="79"/>
    </row>
    <row r="307" spans="37:70">
      <c r="BB307" s="34"/>
      <c r="BD307" s="79"/>
      <c r="BE307" s="79"/>
      <c r="BF307" s="34"/>
      <c r="BH307" s="79"/>
      <c r="BJ307" s="79"/>
      <c r="BK307" s="34"/>
    </row>
    <row r="308" spans="37:70">
      <c r="BB308" s="34"/>
      <c r="BD308" s="79"/>
      <c r="BE308" s="79"/>
      <c r="BF308" s="34"/>
      <c r="BH308" s="79"/>
      <c r="BJ308" s="79"/>
      <c r="BK308" s="34"/>
    </row>
    <row r="309" spans="37:70">
      <c r="BB309" s="34"/>
      <c r="BD309" s="79"/>
      <c r="BE309" s="79"/>
      <c r="BF309" s="34"/>
      <c r="BH309" s="79"/>
      <c r="BJ309" s="79"/>
      <c r="BK309" s="34"/>
    </row>
    <row r="310" spans="37:70">
      <c r="BB310" s="34"/>
      <c r="BD310" s="79"/>
      <c r="BE310" s="79"/>
      <c r="BF310" s="34"/>
      <c r="BH310" s="79"/>
      <c r="BJ310" s="79"/>
      <c r="BK310" s="34"/>
    </row>
    <row r="311" spans="37:70">
      <c r="BB311" s="34"/>
      <c r="BD311" s="79"/>
      <c r="BE311" s="79"/>
      <c r="BF311" s="34"/>
      <c r="BH311" s="79"/>
      <c r="BJ311" s="79"/>
      <c r="BK311" s="34"/>
    </row>
    <row r="312" spans="37:70">
      <c r="BB312" s="34"/>
      <c r="BD312" s="79"/>
      <c r="BE312" s="79"/>
      <c r="BF312" s="34"/>
      <c r="BH312" s="79"/>
      <c r="BJ312" s="79"/>
      <c r="BK312" s="34"/>
    </row>
    <row r="313" spans="37:70">
      <c r="BB313" s="34"/>
      <c r="BD313" s="79"/>
      <c r="BE313" s="79"/>
      <c r="BF313" s="34"/>
      <c r="BH313" s="79"/>
      <c r="BJ313" s="79"/>
      <c r="BK313" s="34"/>
    </row>
    <row r="314" spans="37:70">
      <c r="BB314" s="34"/>
      <c r="BD314" s="79"/>
      <c r="BE314" s="79"/>
      <c r="BF314" s="34"/>
      <c r="BH314" s="79"/>
      <c r="BJ314" s="79"/>
      <c r="BK314" s="34"/>
    </row>
    <row r="315" spans="37:70">
      <c r="BB315" s="34"/>
      <c r="BD315" s="79"/>
      <c r="BE315" s="79"/>
      <c r="BF315" s="34"/>
      <c r="BH315" s="79"/>
      <c r="BJ315" s="79"/>
      <c r="BK315" s="34"/>
    </row>
    <row r="316" spans="37:70">
      <c r="BB316" s="34"/>
      <c r="BD316" s="79"/>
      <c r="BE316" s="79"/>
      <c r="BF316" s="34"/>
      <c r="BH316" s="79"/>
      <c r="BJ316" s="79"/>
      <c r="BK316" s="34"/>
    </row>
    <row r="317" spans="37:70">
      <c r="BB317" s="34"/>
      <c r="BD317" s="79"/>
      <c r="BE317" s="79"/>
      <c r="BF317" s="34"/>
      <c r="BH317" s="79"/>
      <c r="BJ317" s="79"/>
      <c r="BK317" s="34"/>
    </row>
    <row r="318" spans="37:70">
      <c r="BB318" s="34"/>
      <c r="BD318" s="79"/>
      <c r="BE318" s="79"/>
      <c r="BF318" s="34"/>
      <c r="BH318" s="79"/>
      <c r="BJ318" s="79"/>
      <c r="BK318" s="34"/>
    </row>
    <row r="319" spans="37:70">
      <c r="BB319" s="34"/>
      <c r="BD319" s="79"/>
      <c r="BE319" s="79"/>
      <c r="BF319" s="34"/>
      <c r="BH319" s="79"/>
      <c r="BJ319" s="79"/>
      <c r="BK319" s="34"/>
    </row>
    <row r="320" spans="37:70">
      <c r="BB320" s="34"/>
      <c r="BD320" s="79"/>
      <c r="BE320" s="79"/>
      <c r="BF320" s="34"/>
      <c r="BH320" s="79"/>
      <c r="BJ320" s="79"/>
      <c r="BK320" s="34"/>
    </row>
    <row r="321" spans="54:63">
      <c r="BB321" s="34"/>
      <c r="BD321" s="79"/>
      <c r="BE321" s="79"/>
      <c r="BF321" s="34"/>
      <c r="BH321" s="79"/>
      <c r="BJ321" s="79"/>
      <c r="BK321" s="34"/>
    </row>
    <row r="322" spans="54:63">
      <c r="BB322" s="34"/>
      <c r="BD322" s="79"/>
      <c r="BE322" s="79"/>
      <c r="BF322" s="34"/>
      <c r="BH322" s="79"/>
      <c r="BJ322" s="79"/>
      <c r="BK322" s="34"/>
    </row>
    <row r="323" spans="54:63">
      <c r="BB323" s="34"/>
      <c r="BD323" s="79"/>
      <c r="BE323" s="79"/>
      <c r="BF323" s="34"/>
      <c r="BH323" s="79"/>
      <c r="BJ323" s="79"/>
      <c r="BK323" s="34"/>
    </row>
    <row r="324" spans="54:63">
      <c r="BB324" s="34"/>
      <c r="BD324" s="79"/>
      <c r="BE324" s="79"/>
      <c r="BF324" s="34"/>
      <c r="BH324" s="79"/>
      <c r="BJ324" s="79"/>
      <c r="BK324" s="34"/>
    </row>
    <row r="325" spans="54:63">
      <c r="BB325" s="34"/>
      <c r="BD325" s="79"/>
      <c r="BE325" s="79"/>
      <c r="BF325" s="34"/>
      <c r="BH325" s="79"/>
      <c r="BJ325" s="79"/>
      <c r="BK325" s="34"/>
    </row>
    <row r="326" spans="54:63">
      <c r="BB326" s="34"/>
      <c r="BD326" s="79"/>
      <c r="BE326" s="79"/>
      <c r="BF326" s="34"/>
      <c r="BH326" s="79"/>
      <c r="BJ326" s="79"/>
      <c r="BK326" s="34"/>
    </row>
    <row r="327" spans="54:63">
      <c r="BB327" s="34"/>
      <c r="BE327" s="79"/>
    </row>
    <row r="328" spans="54:63">
      <c r="BE328" s="79"/>
    </row>
  </sheetData>
  <conditionalFormatting sqref="CI89:CJ89">
    <cfRule type="cellIs" dxfId="245" priority="8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W85"/>
  <sheetViews>
    <sheetView zoomScale="98" zoomScaleNormal="98" workbookViewId="0">
      <pane xSplit="10" ySplit="10" topLeftCell="K43" activePane="bottomRight" state="frozen"/>
      <selection pane="topRight" activeCell="K1" sqref="K1"/>
      <selection pane="bottomLeft" activeCell="A12" sqref="A12"/>
      <selection pane="bottomRight" activeCell="A22" sqref="A22"/>
    </sheetView>
  </sheetViews>
  <sheetFormatPr baseColWidth="10" defaultRowHeight="15.6"/>
  <cols>
    <col min="1" max="1" width="2.08984375" customWidth="1"/>
    <col min="2" max="2" width="6.1796875" customWidth="1"/>
    <col min="3" max="3" width="3.6328125" customWidth="1"/>
    <col min="4" max="4" width="8.26953125" style="511" customWidth="1"/>
    <col min="5" max="5" width="6.81640625" customWidth="1"/>
    <col min="6" max="6" width="6.453125" customWidth="1"/>
    <col min="7" max="7" width="6.1796875" style="67" customWidth="1"/>
    <col min="8" max="8" width="5.453125" style="67" customWidth="1"/>
    <col min="9" max="9" width="5" style="67" customWidth="1"/>
    <col min="10" max="10" width="5.54296875" style="67" customWidth="1"/>
    <col min="11" max="11" width="6.36328125" style="11" customWidth="1"/>
    <col min="12" max="12" width="4" style="11" customWidth="1"/>
    <col min="13" max="13" width="6.6328125" style="11" customWidth="1"/>
    <col min="14" max="14" width="6.1796875" style="11" customWidth="1"/>
    <col min="15" max="15" width="1.54296875" style="11" customWidth="1"/>
    <col min="16" max="16" width="6.6328125" customWidth="1"/>
    <col min="17" max="17" width="6.1796875" style="67" customWidth="1"/>
    <col min="18" max="18" width="4.90625" style="11" customWidth="1"/>
    <col min="19" max="19" width="3.453125" style="11" customWidth="1"/>
    <col min="20" max="20" width="6.08984375" style="11" customWidth="1"/>
    <col min="21" max="21" width="7.6328125" style="11" customWidth="1"/>
    <col min="22" max="22" width="5.6328125" style="11" customWidth="1"/>
    <col min="23" max="23" width="5.1796875" style="11" customWidth="1"/>
    <col min="24" max="24" width="6.08984375" style="11" customWidth="1"/>
    <col min="25" max="25" width="6.90625" style="67" customWidth="1"/>
    <col min="26" max="26" width="2.453125" style="67" customWidth="1"/>
    <col min="27" max="28" width="7.453125" style="11" customWidth="1"/>
    <col min="29" max="29" width="6.81640625" style="11" customWidth="1"/>
    <col min="30" max="30" width="8.54296875" style="67" customWidth="1"/>
    <col min="31" max="31" width="8.08984375" style="67" customWidth="1"/>
    <col min="32" max="34" width="10.1796875" style="67" customWidth="1"/>
    <col min="35" max="37" width="11.54296875" style="67"/>
    <col min="38" max="38" width="10.08984375" style="67" customWidth="1"/>
    <col min="42" max="42" width="14" customWidth="1"/>
    <col min="43" max="43" width="12.54296875" customWidth="1"/>
    <col min="44" max="44" width="10.90625" customWidth="1"/>
  </cols>
  <sheetData>
    <row r="1" spans="1:49">
      <c r="A1" s="43"/>
      <c r="B1" s="43"/>
      <c r="C1" s="43"/>
      <c r="D1" s="49"/>
      <c r="E1" s="43"/>
      <c r="F1" s="43"/>
      <c r="G1" s="64"/>
      <c r="H1" s="64"/>
      <c r="I1" s="64"/>
      <c r="J1" s="64"/>
      <c r="K1" s="73"/>
      <c r="L1" s="73"/>
      <c r="M1" s="73"/>
      <c r="N1" s="73"/>
      <c r="O1" s="73"/>
      <c r="P1" s="43"/>
      <c r="Q1" s="64"/>
      <c r="R1" s="73"/>
      <c r="S1" s="73"/>
      <c r="T1" s="73"/>
      <c r="U1" s="73"/>
      <c r="V1" s="73"/>
      <c r="W1" s="73"/>
      <c r="X1" s="73"/>
      <c r="Y1" s="43"/>
      <c r="Z1" s="43"/>
      <c r="AA1" s="73"/>
      <c r="AB1" s="73"/>
      <c r="AC1" s="73"/>
      <c r="AD1" s="43"/>
    </row>
    <row r="2" spans="1:49" s="200" customFormat="1" ht="31.8">
      <c r="A2" s="199"/>
      <c r="B2" s="199"/>
      <c r="C2" s="152" t="s">
        <v>28</v>
      </c>
      <c r="D2" s="152"/>
      <c r="E2" s="199"/>
      <c r="F2" s="199"/>
      <c r="G2" s="202"/>
      <c r="H2" s="202"/>
      <c r="I2" s="202"/>
      <c r="J2" s="202"/>
      <c r="K2" s="203"/>
      <c r="L2" s="203"/>
      <c r="M2" s="203"/>
      <c r="N2" s="203"/>
      <c r="O2" s="203"/>
      <c r="P2" s="199"/>
      <c r="Q2" s="202"/>
      <c r="R2" s="203"/>
      <c r="S2" s="203"/>
      <c r="T2" s="185" t="str">
        <f>+År!B2</f>
        <v>KVIGE</v>
      </c>
      <c r="U2" s="203"/>
      <c r="V2" s="203"/>
      <c r="W2" s="203"/>
      <c r="X2" s="203"/>
      <c r="Y2" s="199"/>
      <c r="Z2" s="199"/>
      <c r="AA2" s="203"/>
      <c r="AB2" s="203"/>
      <c r="AC2" s="203"/>
      <c r="AD2" s="199"/>
      <c r="AE2" s="67"/>
      <c r="AF2" s="209"/>
      <c r="AG2" s="209"/>
      <c r="AH2" s="209"/>
      <c r="AI2" s="209"/>
      <c r="AJ2" s="209"/>
      <c r="AK2" s="209"/>
      <c r="AL2" s="209"/>
    </row>
    <row r="3" spans="1:49" ht="21">
      <c r="A3" s="43"/>
      <c r="B3" s="43"/>
      <c r="C3" s="60"/>
      <c r="D3" s="49"/>
      <c r="E3" s="43"/>
      <c r="F3" s="43"/>
      <c r="G3" s="64"/>
      <c r="H3" s="64"/>
      <c r="I3" s="64"/>
      <c r="J3" s="64"/>
      <c r="K3" s="73"/>
      <c r="L3" s="73"/>
      <c r="M3" s="73"/>
      <c r="N3" s="73"/>
      <c r="O3" s="73"/>
      <c r="P3" s="43"/>
      <c r="Q3" s="64"/>
      <c r="R3" s="73"/>
      <c r="S3" s="73"/>
      <c r="T3" s="73"/>
      <c r="U3" s="73"/>
      <c r="V3" s="73"/>
      <c r="W3" s="73"/>
      <c r="X3" s="73"/>
      <c r="Y3" s="43"/>
      <c r="Z3" s="43"/>
      <c r="AA3" s="73"/>
      <c r="AB3" s="73"/>
      <c r="AC3" s="73"/>
      <c r="AD3" s="43"/>
    </row>
    <row r="4" spans="1:49" ht="16.2">
      <c r="A4" s="43"/>
      <c r="B4" s="43"/>
      <c r="C4" s="43"/>
      <c r="D4" s="49"/>
      <c r="E4" s="43"/>
      <c r="F4" s="43"/>
      <c r="G4" s="64"/>
      <c r="H4" s="64"/>
      <c r="I4" s="64"/>
      <c r="J4" s="64"/>
      <c r="K4" s="73"/>
      <c r="L4" s="73"/>
      <c r="M4" s="73"/>
      <c r="N4" s="73"/>
      <c r="O4" s="73"/>
      <c r="P4" s="43"/>
      <c r="Q4" s="64"/>
      <c r="R4" s="73"/>
      <c r="S4" s="73"/>
      <c r="T4" s="73"/>
      <c r="U4" s="73"/>
      <c r="V4" s="73"/>
      <c r="W4" s="229" t="s">
        <v>627</v>
      </c>
      <c r="X4" s="43"/>
      <c r="Y4" s="43"/>
      <c r="Z4" s="73"/>
      <c r="AA4" s="290">
        <f>+H15</f>
        <v>18.698128559804726</v>
      </c>
      <c r="AB4" s="95" t="s">
        <v>402</v>
      </c>
      <c r="AC4" s="64"/>
      <c r="AD4" s="43"/>
      <c r="AM4" s="67"/>
    </row>
    <row r="5" spans="1:49" s="182" customFormat="1" ht="19.8">
      <c r="A5" s="180"/>
      <c r="B5" s="180"/>
      <c r="C5" s="180"/>
      <c r="D5" s="154"/>
      <c r="E5" s="180"/>
      <c r="F5" s="154" t="s">
        <v>7</v>
      </c>
      <c r="G5" s="64"/>
      <c r="H5" s="177">
        <f>+År!P2</f>
        <v>49</v>
      </c>
      <c r="I5" s="181"/>
      <c r="J5" s="64"/>
      <c r="K5" s="186"/>
      <c r="L5" s="186"/>
      <c r="M5" s="180"/>
      <c r="N5" s="180"/>
      <c r="O5" s="180"/>
      <c r="P5" s="176" t="s">
        <v>421</v>
      </c>
      <c r="Q5" s="73"/>
      <c r="R5" s="186"/>
      <c r="S5" s="536">
        <f>SUM(F11:F27)</f>
        <v>36869</v>
      </c>
      <c r="T5" s="537"/>
      <c r="U5" s="537"/>
      <c r="V5" s="73"/>
      <c r="W5" s="229" t="s">
        <v>628</v>
      </c>
      <c r="X5" s="64"/>
      <c r="Y5" s="64"/>
      <c r="Z5" s="64"/>
      <c r="AA5" s="43"/>
      <c r="AB5" s="43"/>
      <c r="AC5" s="55">
        <f>SUM(H16:H27)</f>
        <v>56.978573365880116</v>
      </c>
      <c r="AD5" s="43"/>
      <c r="AE5" s="67"/>
      <c r="AF5" s="67"/>
      <c r="AG5" s="67"/>
      <c r="AH5" s="67"/>
      <c r="AI5" s="210"/>
      <c r="AJ5" s="210"/>
      <c r="AK5" s="210"/>
      <c r="AL5" s="210"/>
      <c r="AM5" s="210"/>
      <c r="AN5" s="210"/>
      <c r="AO5" s="210"/>
      <c r="AP5" s="210"/>
      <c r="AQ5" s="210"/>
      <c r="AU5" s="177"/>
      <c r="AV5" s="179"/>
      <c r="AW5" s="179"/>
    </row>
    <row r="6" spans="1:49" ht="19.8">
      <c r="A6" s="49"/>
      <c r="B6" s="49"/>
      <c r="C6" s="49"/>
      <c r="D6" s="49"/>
      <c r="E6" s="49"/>
      <c r="F6" s="49"/>
      <c r="G6" s="176"/>
      <c r="H6" s="65"/>
      <c r="I6" s="176"/>
      <c r="J6" s="65"/>
      <c r="K6" s="73"/>
      <c r="L6" s="178"/>
      <c r="M6" s="178"/>
      <c r="N6" s="178"/>
      <c r="O6" s="178"/>
      <c r="P6" s="43"/>
      <c r="Q6" s="176"/>
      <c r="R6" s="73"/>
      <c r="S6" s="178"/>
      <c r="T6" s="73"/>
      <c r="U6" s="73"/>
      <c r="V6" s="73"/>
      <c r="W6" s="73"/>
      <c r="X6" s="73"/>
      <c r="Y6" s="43"/>
      <c r="Z6" s="43"/>
      <c r="AA6" s="73"/>
      <c r="AB6" s="73"/>
      <c r="AC6" s="73"/>
      <c r="AD6" s="43"/>
      <c r="AP6" s="2"/>
      <c r="AQ6" s="5"/>
      <c r="AR6" s="5"/>
    </row>
    <row r="7" spans="1:49" ht="19.8">
      <c r="A7" s="49"/>
      <c r="B7" s="49"/>
      <c r="C7" s="49"/>
      <c r="D7" s="49"/>
      <c r="E7" s="49"/>
      <c r="F7" s="49"/>
      <c r="G7" s="176"/>
      <c r="H7" s="65"/>
      <c r="I7" s="176"/>
      <c r="J7" s="65"/>
      <c r="K7" s="73"/>
      <c r="L7" s="178"/>
      <c r="M7" s="178"/>
      <c r="N7" s="178"/>
      <c r="O7" s="178"/>
      <c r="P7" s="43"/>
      <c r="Q7" s="176"/>
      <c r="R7" s="73"/>
      <c r="S7" s="178"/>
      <c r="T7" s="73"/>
      <c r="U7" s="73"/>
      <c r="V7" s="73"/>
      <c r="W7" s="73"/>
      <c r="X7" s="73"/>
      <c r="Y7" s="43"/>
      <c r="Z7" s="43"/>
      <c r="AA7" s="74" t="s">
        <v>488</v>
      </c>
      <c r="AB7" s="74" t="s">
        <v>80</v>
      </c>
      <c r="AC7" s="74" t="s">
        <v>4</v>
      </c>
      <c r="AD7" s="43"/>
      <c r="AF7"/>
      <c r="AP7" s="2"/>
      <c r="AQ7" s="5"/>
      <c r="AR7" s="5"/>
    </row>
    <row r="8" spans="1:49">
      <c r="A8" s="43"/>
      <c r="B8" s="43"/>
      <c r="C8" s="43"/>
      <c r="D8" s="49"/>
      <c r="E8" s="49" t="s">
        <v>4</v>
      </c>
      <c r="F8" s="73"/>
      <c r="G8" s="64"/>
      <c r="H8" s="64"/>
      <c r="I8" s="64"/>
      <c r="J8" s="64"/>
      <c r="K8" s="73"/>
      <c r="L8" s="73"/>
      <c r="M8" s="434"/>
      <c r="N8" s="434"/>
      <c r="O8" s="434"/>
      <c r="P8" s="49" t="s">
        <v>24</v>
      </c>
      <c r="Q8" s="64"/>
      <c r="R8" s="173" t="s">
        <v>402</v>
      </c>
      <c r="S8" s="73"/>
      <c r="T8" s="74" t="s">
        <v>402</v>
      </c>
      <c r="U8" s="74" t="s">
        <v>534</v>
      </c>
      <c r="V8" s="434" t="s">
        <v>402</v>
      </c>
      <c r="W8" s="434" t="s">
        <v>402</v>
      </c>
      <c r="X8" s="74" t="s">
        <v>422</v>
      </c>
      <c r="Y8" s="64"/>
      <c r="Z8" s="64"/>
      <c r="AA8" s="74" t="s">
        <v>485</v>
      </c>
      <c r="AB8" s="74" t="s">
        <v>44</v>
      </c>
      <c r="AC8" s="74" t="s">
        <v>10</v>
      </c>
      <c r="AD8" s="43"/>
      <c r="AE8" s="4"/>
      <c r="AF8"/>
      <c r="AG8" s="4"/>
      <c r="AH8" s="4"/>
      <c r="AI8" s="4"/>
      <c r="AJ8"/>
      <c r="AK8"/>
      <c r="AL8"/>
    </row>
    <row r="9" spans="1:49">
      <c r="A9" s="43"/>
      <c r="B9" s="43"/>
      <c r="C9" s="43"/>
      <c r="D9" s="49"/>
      <c r="E9" s="49" t="s">
        <v>486</v>
      </c>
      <c r="F9" s="74" t="s">
        <v>4</v>
      </c>
      <c r="G9" s="65"/>
      <c r="H9" s="65" t="s">
        <v>4</v>
      </c>
      <c r="I9" s="65"/>
      <c r="J9" s="65" t="s">
        <v>1</v>
      </c>
      <c r="K9" s="74" t="s">
        <v>24</v>
      </c>
      <c r="L9" s="74"/>
      <c r="M9" s="447" t="s">
        <v>24</v>
      </c>
      <c r="N9" s="447" t="s">
        <v>24</v>
      </c>
      <c r="O9" s="447"/>
      <c r="P9" s="49" t="s">
        <v>492</v>
      </c>
      <c r="Q9" s="65"/>
      <c r="R9" s="74" t="s">
        <v>580</v>
      </c>
      <c r="S9" s="74"/>
      <c r="T9" s="74" t="s">
        <v>498</v>
      </c>
      <c r="U9" s="74" t="s">
        <v>558</v>
      </c>
      <c r="V9" s="432" t="s">
        <v>500</v>
      </c>
      <c r="W9" s="432" t="s">
        <v>549</v>
      </c>
      <c r="X9" s="74" t="s">
        <v>415</v>
      </c>
      <c r="Y9" s="65" t="s">
        <v>413</v>
      </c>
      <c r="Z9" s="65"/>
      <c r="AA9" s="74" t="s">
        <v>71</v>
      </c>
      <c r="AB9" s="74" t="s">
        <v>538</v>
      </c>
      <c r="AC9" s="74" t="s">
        <v>71</v>
      </c>
      <c r="AD9" s="43"/>
      <c r="AE9" s="4"/>
      <c r="AF9"/>
      <c r="AG9" s="56"/>
      <c r="AH9" s="1"/>
      <c r="AI9" s="5"/>
      <c r="AJ9"/>
      <c r="AK9"/>
      <c r="AL9"/>
    </row>
    <row r="10" spans="1:49">
      <c r="A10" s="43"/>
      <c r="B10" s="49" t="s">
        <v>89</v>
      </c>
      <c r="C10" s="49" t="s">
        <v>0</v>
      </c>
      <c r="D10" s="49"/>
      <c r="E10" s="50" t="s">
        <v>487</v>
      </c>
      <c r="F10" s="75" t="s">
        <v>10</v>
      </c>
      <c r="G10" s="195" t="s">
        <v>536</v>
      </c>
      <c r="H10" s="87" t="s">
        <v>402</v>
      </c>
      <c r="I10" s="195" t="s">
        <v>536</v>
      </c>
      <c r="J10" s="87" t="s">
        <v>402</v>
      </c>
      <c r="K10" s="75" t="s">
        <v>45</v>
      </c>
      <c r="L10" s="245" t="s">
        <v>536</v>
      </c>
      <c r="M10" s="447" t="s">
        <v>737</v>
      </c>
      <c r="N10" s="447" t="s">
        <v>738</v>
      </c>
      <c r="O10" s="447"/>
      <c r="P10" s="50" t="s">
        <v>414</v>
      </c>
      <c r="Q10" s="195" t="s">
        <v>536</v>
      </c>
      <c r="R10" s="75" t="s">
        <v>556</v>
      </c>
      <c r="S10" s="245" t="s">
        <v>536</v>
      </c>
      <c r="T10" s="75" t="s">
        <v>439</v>
      </c>
      <c r="U10" s="75" t="s">
        <v>494</v>
      </c>
      <c r="V10" s="431" t="s">
        <v>481</v>
      </c>
      <c r="W10" s="431" t="s">
        <v>532</v>
      </c>
      <c r="X10" s="75" t="s">
        <v>45</v>
      </c>
      <c r="Y10" s="87" t="s">
        <v>414</v>
      </c>
      <c r="Z10" s="87"/>
      <c r="AA10" s="75" t="s">
        <v>497</v>
      </c>
      <c r="AB10" s="75" t="s">
        <v>45</v>
      </c>
      <c r="AC10" s="75" t="s">
        <v>561</v>
      </c>
      <c r="AD10" s="43"/>
      <c r="AE10" s="4"/>
      <c r="AF10"/>
      <c r="AG10" s="56"/>
      <c r="AH10" s="1"/>
      <c r="AI10" s="5"/>
      <c r="AJ10"/>
      <c r="AK10"/>
      <c r="AL10"/>
    </row>
    <row r="11" spans="1:49">
      <c r="A11" s="43"/>
      <c r="B11" s="51">
        <f>+'Ark1'!C386</f>
        <v>2024</v>
      </c>
      <c r="C11" s="51">
        <f>+'Ark1'!L386</f>
        <v>1</v>
      </c>
      <c r="D11" s="62" t="str">
        <f>VLOOKUP(C11,RNR!$K$17:$L$32,2)</f>
        <v>P-</v>
      </c>
      <c r="E11" s="51">
        <f>+'Ark1'!Q386</f>
        <v>29</v>
      </c>
      <c r="F11" s="307">
        <f>+'Ark1'!R386</f>
        <v>30</v>
      </c>
      <c r="G11" s="408">
        <f t="shared" ref="G11:G24" si="0">+F11-F29</f>
        <v>-2</v>
      </c>
      <c r="H11" s="69">
        <f>+'Ark1'!AE386</f>
        <v>8.1366965012205028E-2</v>
      </c>
      <c r="I11" s="69">
        <f t="shared" ref="I11:I24" si="1">+H11-H29</f>
        <v>-1.990246689063585E-3</v>
      </c>
      <c r="J11" s="69">
        <f>+'Ark1'!AF386</f>
        <v>5.4947454987398239E-2</v>
      </c>
      <c r="K11" s="307">
        <f>+'Ark1'!U386</f>
        <v>152.50333333333333</v>
      </c>
      <c r="L11" s="244">
        <f t="shared" ref="L11:L22" si="2">+IF(K29=0,"",K11-K29)</f>
        <v>1.684583333333336</v>
      </c>
      <c r="M11" s="464">
        <f>+IF(F11=0,"",'Ark1'!AR386)</f>
        <v>207.2</v>
      </c>
      <c r="N11" s="463">
        <f>+IF(F11=0,"",'Ark1'!AS386)</f>
        <v>17.627458097538305</v>
      </c>
      <c r="O11" s="447"/>
      <c r="P11" s="359">
        <f>+IF(F29=0,"",'Ark1'!T386)</f>
        <v>4.0666666666666655</v>
      </c>
      <c r="Q11" s="57">
        <f>+IF(F29=0,"",P11-P29)</f>
        <v>0.47291666666666554</v>
      </c>
      <c r="R11" s="76">
        <f>+'Ark1'!W386</f>
        <v>3.3333333333333344</v>
      </c>
      <c r="S11" s="244">
        <f t="shared" ref="S11:S24" si="3">+R11-R29</f>
        <v>-6.0416666666666661</v>
      </c>
      <c r="T11" s="76">
        <f>+'Ark1'!X386</f>
        <v>0</v>
      </c>
      <c r="U11" s="307">
        <f>+'Ark1'!AG386</f>
        <v>659.88</v>
      </c>
      <c r="V11" s="76">
        <f>+'Ark1'!AH386</f>
        <v>83.333333333333314</v>
      </c>
      <c r="W11" s="307">
        <f>+'Ark1'!AI386</f>
        <v>13.333333333333337</v>
      </c>
      <c r="X11" s="76">
        <f>+'Ark1'!Y386</f>
        <v>28.956075739337258</v>
      </c>
      <c r="Y11" s="66">
        <f>+'Ark1'!AA386</f>
        <v>1.2364824660660938</v>
      </c>
      <c r="Z11" s="87"/>
      <c r="AA11" s="448">
        <f t="shared" ref="AA11:AA24" si="4">+IF(F11=0,"",1000*K11/U11)</f>
        <v>231.10767614313716</v>
      </c>
      <c r="AB11" s="76">
        <f t="shared" ref="AB11:AB24" si="5">+IF(F11=0,"",K11/C11)</f>
        <v>152.50333333333333</v>
      </c>
      <c r="AC11" s="76">
        <f t="shared" ref="AC11:AC24" si="6">+IF(F11=0,"",F11/E11)</f>
        <v>1.0344827586206897</v>
      </c>
      <c r="AD11" s="43"/>
      <c r="AE11" s="4"/>
      <c r="AF11"/>
      <c r="AG11" s="56"/>
      <c r="AH11" s="1"/>
      <c r="AI11" s="5"/>
      <c r="AJ11"/>
      <c r="AK11"/>
      <c r="AL11"/>
    </row>
    <row r="12" spans="1:49">
      <c r="A12" s="43"/>
      <c r="B12" s="51">
        <f>+'Ark1'!C387</f>
        <v>2024</v>
      </c>
      <c r="C12" s="51">
        <f>+'Ark1'!L387</f>
        <v>2</v>
      </c>
      <c r="D12" s="62" t="str">
        <f>VLOOKUP(C12,RNR!$K$17:$L$32,2)</f>
        <v>P</v>
      </c>
      <c r="E12" s="51">
        <f>+'Ark1'!Q387</f>
        <v>261</v>
      </c>
      <c r="F12" s="307">
        <f>+'Ark1'!R387</f>
        <v>311</v>
      </c>
      <c r="G12" s="408">
        <f t="shared" si="0"/>
        <v>-162</v>
      </c>
      <c r="H12" s="69">
        <f>+'Ark1'!AE387</f>
        <v>0.84350420395985859</v>
      </c>
      <c r="I12" s="69">
        <f t="shared" si="1"/>
        <v>-0.3886195814995177</v>
      </c>
      <c r="J12" s="69">
        <f>+'Ark1'!AF387</f>
        <v>0.58207839592200084</v>
      </c>
      <c r="K12" s="307">
        <f>+'Ark1'!U387</f>
        <v>155.83826366559481</v>
      </c>
      <c r="L12" s="244">
        <f t="shared" si="2"/>
        <v>6.1665934753198712</v>
      </c>
      <c r="M12" s="464">
        <f>+IF(F12=0,"",'Ark1'!AR387)</f>
        <v>193.56343283582089</v>
      </c>
      <c r="N12" s="463">
        <f>+IF(F12=0,"",'Ark1'!AS387)</f>
        <v>20.352258896739126</v>
      </c>
      <c r="O12" s="447"/>
      <c r="P12" s="359">
        <f>+IF(F30=0,"",'Ark1'!T387)</f>
        <v>4.7459807073954972</v>
      </c>
      <c r="Q12" s="57">
        <f t="shared" ref="Q12:Q25" si="7">+IF(F30=0,"",P12-P30)</f>
        <v>0.35063187018619679</v>
      </c>
      <c r="R12" s="76">
        <f>+'Ark1'!W387</f>
        <v>11.575562700964628</v>
      </c>
      <c r="S12" s="244">
        <f t="shared" si="3"/>
        <v>5.8673174578356635</v>
      </c>
      <c r="T12" s="76">
        <f>+'Ark1'!X387</f>
        <v>0</v>
      </c>
      <c r="U12" s="307">
        <f>+'Ark1'!AG387</f>
        <v>611.0335820895524</v>
      </c>
      <c r="V12" s="76">
        <f>+'Ark1'!AH387</f>
        <v>86.17363344051445</v>
      </c>
      <c r="W12" s="307">
        <f>+'Ark1'!AI387</f>
        <v>6.1093247588424431</v>
      </c>
      <c r="X12" s="76">
        <f>+'Ark1'!Y387</f>
        <v>42.265177819916225</v>
      </c>
      <c r="Y12" s="66">
        <f>+'Ark1'!AA387</f>
        <v>1.3946757692150222</v>
      </c>
      <c r="Z12" s="87"/>
      <c r="AA12" s="448">
        <f t="shared" si="4"/>
        <v>255.04042369107518</v>
      </c>
      <c r="AB12" s="76">
        <f t="shared" si="5"/>
        <v>77.919131832797405</v>
      </c>
      <c r="AC12" s="76">
        <f t="shared" si="6"/>
        <v>1.1915708812260537</v>
      </c>
      <c r="AD12" s="43"/>
      <c r="AE12" s="4"/>
      <c r="AF12"/>
      <c r="AG12" s="56"/>
      <c r="AH12" s="1"/>
      <c r="AI12" s="5"/>
      <c r="AJ12"/>
      <c r="AK12"/>
      <c r="AL12"/>
    </row>
    <row r="13" spans="1:49">
      <c r="A13" s="43"/>
      <c r="B13" s="51">
        <f>+'Ark1'!C388</f>
        <v>2024</v>
      </c>
      <c r="C13" s="51">
        <f>+'Ark1'!L388</f>
        <v>3</v>
      </c>
      <c r="D13" s="62" t="str">
        <f>VLOOKUP(C13,RNR!$K$17:$L$32,2)</f>
        <v>P+</v>
      </c>
      <c r="E13" s="51">
        <f>+'Ark1'!Q388</f>
        <v>1505</v>
      </c>
      <c r="F13" s="307">
        <f>+'Ark1'!R388</f>
        <v>2584</v>
      </c>
      <c r="G13" s="408">
        <f t="shared" si="0"/>
        <v>-545</v>
      </c>
      <c r="H13" s="69">
        <f>+'Ark1'!AE388</f>
        <v>7.0084079197179285</v>
      </c>
      <c r="I13" s="69">
        <f t="shared" si="1"/>
        <v>-1.1423644369467425</v>
      </c>
      <c r="J13" s="69">
        <f>+'Ark1'!AF388</f>
        <v>5.2281714956777456</v>
      </c>
      <c r="K13" s="307">
        <f>+'Ark1'!U388</f>
        <v>168.46524767801836</v>
      </c>
      <c r="L13" s="244">
        <f t="shared" si="2"/>
        <v>3.7730137374622643</v>
      </c>
      <c r="M13" s="464">
        <f>+IF(F13=0,"",'Ark1'!AR388)</f>
        <v>191.3778141629144</v>
      </c>
      <c r="N13" s="463">
        <f>+IF(F13=0,"",'Ark1'!AS388)</f>
        <v>23.281341970249223</v>
      </c>
      <c r="O13" s="447"/>
      <c r="P13" s="359">
        <f>+IF(F31=0,"",'Ark1'!T388)</f>
        <v>5.7113003095975241</v>
      </c>
      <c r="Q13" s="57">
        <f t="shared" si="7"/>
        <v>0.15872760266240338</v>
      </c>
      <c r="R13" s="76">
        <f>+'Ark1'!W388</f>
        <v>31.501547987616103</v>
      </c>
      <c r="S13" s="244">
        <f t="shared" si="3"/>
        <v>4.6239513113617114</v>
      </c>
      <c r="T13" s="76">
        <f>+'Ark1'!X388</f>
        <v>0</v>
      </c>
      <c r="U13" s="307">
        <f>+'Ark1'!AG388</f>
        <v>562.82971756037682</v>
      </c>
      <c r="V13" s="76">
        <f>+'Ark1'!AH388</f>
        <v>94.195046439628484</v>
      </c>
      <c r="W13" s="307">
        <f>+'Ark1'!AI388</f>
        <v>10.913312693498456</v>
      </c>
      <c r="X13" s="76">
        <f>+'Ark1'!Y388</f>
        <v>45.009955379869425</v>
      </c>
      <c r="Y13" s="66">
        <f>+'Ark1'!AA388</f>
        <v>1.5385437546739924</v>
      </c>
      <c r="Z13" s="87"/>
      <c r="AA13" s="448">
        <f t="shared" si="4"/>
        <v>299.31832385866596</v>
      </c>
      <c r="AB13" s="76">
        <f t="shared" si="5"/>
        <v>56.155082559339455</v>
      </c>
      <c r="AC13" s="76">
        <f t="shared" si="6"/>
        <v>1.7169435215946844</v>
      </c>
      <c r="AD13" s="43"/>
      <c r="AE13" s="4"/>
      <c r="AF13"/>
      <c r="AG13" s="56"/>
      <c r="AH13" s="1"/>
      <c r="AI13" s="5"/>
      <c r="AJ13"/>
      <c r="AK13"/>
      <c r="AL13"/>
    </row>
    <row r="14" spans="1:49">
      <c r="A14" s="43"/>
      <c r="B14" s="51">
        <f>+'Ark1'!C389</f>
        <v>2024</v>
      </c>
      <c r="C14" s="51">
        <f>+'Ark1'!L389</f>
        <v>4</v>
      </c>
      <c r="D14" s="62" t="str">
        <f>VLOOKUP(C14,RNR!$K$17:$L$32,2)</f>
        <v>O-</v>
      </c>
      <c r="E14" s="51">
        <f>+'Ark1'!Q389</f>
        <v>3081</v>
      </c>
      <c r="F14" s="307">
        <f>+'Ark1'!R389</f>
        <v>6042</v>
      </c>
      <c r="G14" s="408">
        <f t="shared" si="0"/>
        <v>-829</v>
      </c>
      <c r="H14" s="69">
        <f>+'Ark1'!AE389</f>
        <v>16.387306753458098</v>
      </c>
      <c r="I14" s="69">
        <f t="shared" si="1"/>
        <v>-1.5110495465236653</v>
      </c>
      <c r="J14" s="69">
        <f>+'Ark1'!AF389</f>
        <v>14.030234707697877</v>
      </c>
      <c r="K14" s="307">
        <f>+'Ark1'!U389</f>
        <v>193.34690499834483</v>
      </c>
      <c r="L14" s="244">
        <f t="shared" si="2"/>
        <v>-3.1421213442542921</v>
      </c>
      <c r="M14" s="464">
        <f>+IF(F14=0,"",'Ark1'!AR389)</f>
        <v>192.98955431754871</v>
      </c>
      <c r="N14" s="463">
        <f>+IF(F14=0,"",'Ark1'!AS389)</f>
        <v>26.199361852466645</v>
      </c>
      <c r="O14" s="447"/>
      <c r="P14" s="359">
        <f>+IF(F32=0,"",'Ark1'!T389)</f>
        <v>6.8661039390930156</v>
      </c>
      <c r="Q14" s="57">
        <f t="shared" si="7"/>
        <v>-0.11395718738056893</v>
      </c>
      <c r="R14" s="76">
        <f>+'Ark1'!W389</f>
        <v>63.753723932472703</v>
      </c>
      <c r="S14" s="244">
        <f t="shared" si="3"/>
        <v>-3.4999509329035234</v>
      </c>
      <c r="T14" s="76">
        <f>+'Ark1'!X389</f>
        <v>0</v>
      </c>
      <c r="U14" s="307">
        <f>+'Ark1'!AG389</f>
        <v>559.18401810584953</v>
      </c>
      <c r="V14" s="76">
        <f>+'Ark1'!AH389</f>
        <v>94.786494538232404</v>
      </c>
      <c r="W14" s="307">
        <f>+'Ark1'!AI389</f>
        <v>23.568354849387621</v>
      </c>
      <c r="X14" s="76">
        <f>+'Ark1'!Y389</f>
        <v>48.138732928191686</v>
      </c>
      <c r="Y14" s="66">
        <f>+'Ark1'!AA389</f>
        <v>1.5675604066156372</v>
      </c>
      <c r="Z14" s="87"/>
      <c r="AA14" s="448">
        <f t="shared" si="4"/>
        <v>345.7661498504159</v>
      </c>
      <c r="AB14" s="76">
        <f t="shared" si="5"/>
        <v>48.336726249586206</v>
      </c>
      <c r="AC14" s="76">
        <f t="shared" si="6"/>
        <v>1.9610516066212269</v>
      </c>
      <c r="AD14" s="43"/>
      <c r="AE14" s="4"/>
      <c r="AF14"/>
      <c r="AG14" s="56"/>
      <c r="AH14" s="1"/>
      <c r="AI14" s="5"/>
      <c r="AJ14"/>
      <c r="AK14" s="2"/>
      <c r="AL14" s="2"/>
      <c r="AM14" s="2"/>
    </row>
    <row r="15" spans="1:49">
      <c r="A15" s="43"/>
      <c r="B15" s="51">
        <f>+'Ark1'!C390</f>
        <v>2024</v>
      </c>
      <c r="C15" s="51">
        <f>+'Ark1'!L390</f>
        <v>5</v>
      </c>
      <c r="D15" s="62" t="str">
        <f>VLOOKUP(C15,RNR!$K$17:$L$32,2)</f>
        <v>O</v>
      </c>
      <c r="E15" s="51">
        <f>+'Ark1'!Q390</f>
        <v>3190</v>
      </c>
      <c r="F15" s="307">
        <f>+'Ark1'!R390</f>
        <v>6894</v>
      </c>
      <c r="G15" s="408">
        <f t="shared" si="0"/>
        <v>-173</v>
      </c>
      <c r="H15" s="69">
        <f>+'Ark1'!AE390</f>
        <v>18.698128559804726</v>
      </c>
      <c r="I15" s="69">
        <f t="shared" si="1"/>
        <v>0.28920933815269123</v>
      </c>
      <c r="J15" s="69">
        <f>+'Ark1'!AF390</f>
        <v>17.675395618733425</v>
      </c>
      <c r="K15" s="307">
        <f>+'Ark1'!U390</f>
        <v>213.4768929503914</v>
      </c>
      <c r="L15" s="244">
        <f t="shared" si="2"/>
        <v>-4.0891746879268283</v>
      </c>
      <c r="M15" s="464">
        <f>+IF(F15=0,"",'Ark1'!AR390)</f>
        <v>193.50800120772945</v>
      </c>
      <c r="N15" s="463">
        <f>+IF(F15=0,"",'Ark1'!AS390)</f>
        <v>28.885090408965301</v>
      </c>
      <c r="O15" s="447"/>
      <c r="P15" s="359">
        <f>+IF(F33=0,"",'Ark1'!T390)</f>
        <v>7.5474325500435153</v>
      </c>
      <c r="Q15" s="57">
        <f t="shared" si="7"/>
        <v>-0.24201134411242098</v>
      </c>
      <c r="R15" s="76">
        <f>+'Ark1'!W390</f>
        <v>73.904844792573243</v>
      </c>
      <c r="S15" s="244">
        <f t="shared" si="3"/>
        <v>-3.5820662021911573</v>
      </c>
      <c r="T15" s="76">
        <f>+'Ark1'!X390</f>
        <v>4.3516100957354246E-2</v>
      </c>
      <c r="U15" s="307">
        <f>+'Ark1'!AG390</f>
        <v>557.30948067632812</v>
      </c>
      <c r="V15" s="76">
        <f>+'Ark1'!AH390</f>
        <v>95.720916739193498</v>
      </c>
      <c r="W15" s="307">
        <f>+'Ark1'!AI390</f>
        <v>51.450536698578482</v>
      </c>
      <c r="X15" s="76">
        <f>+'Ark1'!Y390</f>
        <v>48.643229851868064</v>
      </c>
      <c r="Y15" s="66">
        <f>+'Ark1'!AA390</f>
        <v>1.8709445865895504</v>
      </c>
      <c r="Z15" s="87"/>
      <c r="AA15" s="448">
        <f t="shared" si="4"/>
        <v>383.04909633212145</v>
      </c>
      <c r="AB15" s="76">
        <f t="shared" si="5"/>
        <v>42.695378590078278</v>
      </c>
      <c r="AC15" s="76">
        <f t="shared" si="6"/>
        <v>2.161128526645768</v>
      </c>
      <c r="AD15" s="43"/>
      <c r="AE15" s="4"/>
      <c r="AF15"/>
      <c r="AG15" s="56"/>
      <c r="AH15" s="13"/>
      <c r="AI15" s="5"/>
      <c r="AJ15"/>
      <c r="AK15" s="2"/>
      <c r="AL15" s="2"/>
      <c r="AM15" s="4"/>
      <c r="AN15" s="4"/>
      <c r="AO15" s="4"/>
    </row>
    <row r="16" spans="1:49">
      <c r="A16" s="43"/>
      <c r="B16" s="51">
        <f>+'Ark1'!C391</f>
        <v>2024</v>
      </c>
      <c r="C16" s="51">
        <f>+'Ark1'!L391</f>
        <v>6</v>
      </c>
      <c r="D16" s="62" t="str">
        <f>VLOOKUP(C16,RNR!$K$17:$L$32,2)</f>
        <v>O+</v>
      </c>
      <c r="E16" s="51">
        <f>+'Ark1'!Q391</f>
        <v>2620</v>
      </c>
      <c r="F16" s="307">
        <f>+'Ark1'!R391</f>
        <v>6939</v>
      </c>
      <c r="G16" s="408">
        <f t="shared" si="0"/>
        <v>51</v>
      </c>
      <c r="H16" s="69">
        <f>+'Ark1'!AE391</f>
        <v>18.820179007323027</v>
      </c>
      <c r="I16" s="69">
        <f t="shared" si="1"/>
        <v>0.8775391886249686</v>
      </c>
      <c r="J16" s="69">
        <f>+'Ark1'!AF391</f>
        <v>18.934951117590625</v>
      </c>
      <c r="K16" s="307">
        <f>+'Ark1'!U391</f>
        <v>227.20626891482945</v>
      </c>
      <c r="L16" s="244">
        <f t="shared" si="2"/>
        <v>-2.0847879957399584</v>
      </c>
      <c r="M16" s="464">
        <f>+IF(F16=0,"",'Ark1'!AR391)</f>
        <v>192.60114302902696</v>
      </c>
      <c r="N16" s="463">
        <f>+IF(F16=0,"",'Ark1'!AS391)</f>
        <v>31.418236832761394</v>
      </c>
      <c r="O16" s="447"/>
      <c r="P16" s="359">
        <f>+IF(F34=0,"",'Ark1'!T391)</f>
        <v>7.9096411586683981</v>
      </c>
      <c r="Q16" s="57">
        <f t="shared" si="7"/>
        <v>-0.14480135004240324</v>
      </c>
      <c r="R16" s="76">
        <f>+'Ark1'!W391</f>
        <v>77.244559734832123</v>
      </c>
      <c r="S16" s="244">
        <f t="shared" si="3"/>
        <v>-1.7478909039599699</v>
      </c>
      <c r="T16" s="76">
        <f>+'Ark1'!X391</f>
        <v>0.23058077532785703</v>
      </c>
      <c r="U16" s="307">
        <f>+'Ark1'!AG391</f>
        <v>535.58279440517356</v>
      </c>
      <c r="V16" s="76">
        <f>+'Ark1'!AH391</f>
        <v>95.388384493442842</v>
      </c>
      <c r="W16" s="307">
        <f>+'Ark1'!AI391</f>
        <v>82.648796656578753</v>
      </c>
      <c r="X16" s="76">
        <f>+'Ark1'!Y391</f>
        <v>41.613124504682993</v>
      </c>
      <c r="Y16" s="66">
        <f>+'Ark1'!AA391</f>
        <v>1.9501772696291213</v>
      </c>
      <c r="Z16" s="87"/>
      <c r="AA16" s="448">
        <f t="shared" si="4"/>
        <v>424.22249424044361</v>
      </c>
      <c r="AB16" s="76">
        <f t="shared" si="5"/>
        <v>37.867711485804911</v>
      </c>
      <c r="AC16" s="76">
        <f t="shared" si="6"/>
        <v>2.6484732824427479</v>
      </c>
      <c r="AD16" s="43"/>
      <c r="AE16" s="4"/>
      <c r="AF16"/>
      <c r="AG16" s="56"/>
      <c r="AH16" s="1"/>
      <c r="AI16" s="5"/>
      <c r="AJ16"/>
      <c r="AK16"/>
      <c r="AL16"/>
    </row>
    <row r="17" spans="1:41">
      <c r="A17" s="43"/>
      <c r="B17" s="51">
        <f>+'Ark1'!C392</f>
        <v>2024</v>
      </c>
      <c r="C17" s="51">
        <f>+'Ark1'!L392</f>
        <v>7</v>
      </c>
      <c r="D17" s="62" t="str">
        <f>VLOOKUP(C17,RNR!$K$17:$L$32,2)</f>
        <v>R-</v>
      </c>
      <c r="E17" s="51">
        <f>+'Ark1'!Q392</f>
        <v>1902</v>
      </c>
      <c r="F17" s="307">
        <f>+'Ark1'!R392</f>
        <v>6715</v>
      </c>
      <c r="G17" s="408">
        <f t="shared" si="0"/>
        <v>-4</v>
      </c>
      <c r="H17" s="69">
        <f>+'Ark1'!AE392</f>
        <v>18.212639001898559</v>
      </c>
      <c r="I17" s="69">
        <f t="shared" si="1"/>
        <v>0.71022945749781741</v>
      </c>
      <c r="J17" s="69">
        <f>+'Ark1'!AF392</f>
        <v>19.679752094031752</v>
      </c>
      <c r="K17" s="307">
        <f>+'Ark1'!U392</f>
        <v>244.020670141474</v>
      </c>
      <c r="L17" s="244">
        <f t="shared" si="2"/>
        <v>-2.4767550706114037</v>
      </c>
      <c r="M17" s="464">
        <f>+IF(F17=0,"",'Ark1'!AR392)</f>
        <v>192.11173797210472</v>
      </c>
      <c r="N17" s="463">
        <f>+IF(F17=0,"",'Ark1'!AS392)</f>
        <v>34.179526154979378</v>
      </c>
      <c r="O17" s="447"/>
      <c r="P17" s="359">
        <f>+IF(F35=0,"",'Ark1'!T392)</f>
        <v>8.3244973938942639</v>
      </c>
      <c r="Q17" s="57">
        <f t="shared" si="7"/>
        <v>-0.15637773633344665</v>
      </c>
      <c r="R17" s="76">
        <f>+'Ark1'!W392</f>
        <v>83.201787043931503</v>
      </c>
      <c r="S17" s="244">
        <f t="shared" si="3"/>
        <v>-3.075932854862927</v>
      </c>
      <c r="T17" s="76">
        <f>+'Ark1'!X392</f>
        <v>0.37230081906180201</v>
      </c>
      <c r="U17" s="307">
        <f>+'Ark1'!AG392</f>
        <v>513.5521078200909</v>
      </c>
      <c r="V17" s="76">
        <f>+'Ark1'!AH392</f>
        <v>94.653760238272511</v>
      </c>
      <c r="W17" s="307">
        <f>+'Ark1'!AI392</f>
        <v>93.090096798212954</v>
      </c>
      <c r="X17" s="76">
        <f>+'Ark1'!Y392</f>
        <v>35.376540747956874</v>
      </c>
      <c r="Y17" s="66">
        <f>+'Ark1'!AA392</f>
        <v>1.9576270901479405</v>
      </c>
      <c r="Z17" s="87"/>
      <c r="AA17" s="448">
        <f t="shared" si="4"/>
        <v>475.16243517582842</v>
      </c>
      <c r="AB17" s="76">
        <f t="shared" si="5"/>
        <v>34.860095734496284</v>
      </c>
      <c r="AC17" s="76">
        <f t="shared" si="6"/>
        <v>3.5304942166140902</v>
      </c>
      <c r="AD17" s="43"/>
      <c r="AE17" s="4"/>
      <c r="AF17"/>
      <c r="AG17" s="56"/>
      <c r="AH17" s="1"/>
      <c r="AI17" s="5"/>
      <c r="AJ17"/>
      <c r="AK17"/>
      <c r="AL17"/>
    </row>
    <row r="18" spans="1:41">
      <c r="A18" s="43"/>
      <c r="B18" s="51">
        <f>+'Ark1'!C393</f>
        <v>2024</v>
      </c>
      <c r="C18" s="51">
        <f>+'Ark1'!L393</f>
        <v>8</v>
      </c>
      <c r="D18" s="62" t="str">
        <f>VLOOKUP(C18,RNR!$K$17:$L$32,2)</f>
        <v>R</v>
      </c>
      <c r="E18" s="51">
        <f>+'Ark1'!Q393</f>
        <v>1173</v>
      </c>
      <c r="F18" s="307">
        <f>+'Ark1'!R393</f>
        <v>4917</v>
      </c>
      <c r="G18" s="408">
        <f t="shared" si="0"/>
        <v>155</v>
      </c>
      <c r="H18" s="69">
        <f>+'Ark1'!AE393</f>
        <v>13.336045565500404</v>
      </c>
      <c r="I18" s="69">
        <f t="shared" si="1"/>
        <v>0.93145049920537382</v>
      </c>
      <c r="J18" s="69">
        <f>+'Ark1'!AF393</f>
        <v>15.584397007738682</v>
      </c>
      <c r="K18" s="307">
        <f>+'Ark1'!U393</f>
        <v>263.90207443563088</v>
      </c>
      <c r="L18" s="244">
        <f t="shared" si="2"/>
        <v>-1.7289839432019107</v>
      </c>
      <c r="M18" s="464">
        <f>+IF(F18=0,"",'Ark1'!AR393)</f>
        <v>192.12328767123284</v>
      </c>
      <c r="N18" s="463">
        <f>+IF(F18=0,"",'Ark1'!AS393)</f>
        <v>37.023691578923874</v>
      </c>
      <c r="O18" s="447"/>
      <c r="P18" s="359">
        <f>+IF(F36=0,"",'Ark1'!T393)</f>
        <v>8.7065283709579013</v>
      </c>
      <c r="Q18" s="57">
        <f t="shared" si="7"/>
        <v>-0.15760434638775322</v>
      </c>
      <c r="R18" s="76">
        <f>+'Ark1'!W393</f>
        <v>88.549928818385254</v>
      </c>
      <c r="S18" s="244">
        <f t="shared" si="3"/>
        <v>-2.4832505180280151</v>
      </c>
      <c r="T18" s="76">
        <f>+'Ark1'!X393</f>
        <v>1.5456579214968476</v>
      </c>
      <c r="U18" s="307">
        <f>+'Ark1'!AG393</f>
        <v>499.85124143835617</v>
      </c>
      <c r="V18" s="76">
        <f>+'Ark1'!AH393</f>
        <v>94.590197274761053</v>
      </c>
      <c r="W18" s="307">
        <f>+'Ark1'!AI393</f>
        <v>94.468171649379684</v>
      </c>
      <c r="X18" s="76">
        <f>+'Ark1'!Y393</f>
        <v>36.717201495627975</v>
      </c>
      <c r="Y18" s="66">
        <f>+'Ark1'!AA393</f>
        <v>1.8992050850588336</v>
      </c>
      <c r="Z18" s="87"/>
      <c r="AA18" s="448">
        <f t="shared" si="4"/>
        <v>527.96122637654071</v>
      </c>
      <c r="AB18" s="76">
        <f t="shared" si="5"/>
        <v>32.98775930445386</v>
      </c>
      <c r="AC18" s="76">
        <f t="shared" si="6"/>
        <v>4.1918158567774935</v>
      </c>
      <c r="AD18" s="43"/>
      <c r="AE18" s="4"/>
      <c r="AF18"/>
      <c r="AG18" s="56"/>
      <c r="AH18" s="1"/>
      <c r="AI18" s="5"/>
      <c r="AJ18"/>
      <c r="AK18" s="2"/>
      <c r="AL18" s="2"/>
      <c r="AM18" s="2"/>
    </row>
    <row r="19" spans="1:41">
      <c r="A19" s="43"/>
      <c r="B19" s="51">
        <f>+'Ark1'!C394</f>
        <v>2024</v>
      </c>
      <c r="C19" s="51">
        <f>+'Ark1'!L394</f>
        <v>9</v>
      </c>
      <c r="D19" s="62" t="str">
        <f>VLOOKUP(C19,RNR!$K$17:$L$32,2)</f>
        <v>R+</v>
      </c>
      <c r="E19" s="51">
        <f>+'Ark1'!Q394</f>
        <v>544</v>
      </c>
      <c r="F19" s="307">
        <f>+'Ark1'!R394</f>
        <v>2033</v>
      </c>
      <c r="G19" s="408">
        <f t="shared" si="0"/>
        <v>13</v>
      </c>
      <c r="H19" s="69">
        <f>+'Ark1'!AE394</f>
        <v>5.5139679956604279</v>
      </c>
      <c r="I19" s="69">
        <f t="shared" si="1"/>
        <v>0.25204400701784913</v>
      </c>
      <c r="J19" s="69">
        <f>+'Ark1'!AF394</f>
        <v>6.8132754425206192</v>
      </c>
      <c r="K19" s="307">
        <f>+'Ark1'!U394</f>
        <v>279.04328578455488</v>
      </c>
      <c r="L19" s="244">
        <f t="shared" si="2"/>
        <v>-5.2628528293063823</v>
      </c>
      <c r="M19" s="464">
        <f>+IF(F19=0,"",'Ark1'!AR394)</f>
        <v>190.8323965252938</v>
      </c>
      <c r="N19" s="463">
        <f>+IF(F19=0,"",'Ark1'!AS394)</f>
        <v>40.012304756345891</v>
      </c>
      <c r="O19" s="447"/>
      <c r="P19" s="359">
        <f>+IF(F37=0,"",'Ark1'!T394)</f>
        <v>8.988686669945892</v>
      </c>
      <c r="Q19" s="57">
        <f t="shared" si="7"/>
        <v>-8.8380825293565834E-3</v>
      </c>
      <c r="R19" s="76">
        <f>+'Ark1'!W394</f>
        <v>92.375799311362485</v>
      </c>
      <c r="S19" s="244">
        <f t="shared" si="3"/>
        <v>-2.2776660351721603</v>
      </c>
      <c r="T19" s="76">
        <f>+'Ark1'!X394</f>
        <v>4.2793900639449092</v>
      </c>
      <c r="U19" s="307">
        <f>+'Ark1'!AG394</f>
        <v>482.2013285641288</v>
      </c>
      <c r="V19" s="76">
        <f>+'Ark1'!AH394</f>
        <v>95.622233152975909</v>
      </c>
      <c r="W19" s="307">
        <f>+'Ark1'!AI394</f>
        <v>96.163305459911484</v>
      </c>
      <c r="X19" s="76">
        <f>+'Ark1'!Y394</f>
        <v>37.758669766997528</v>
      </c>
      <c r="Y19" s="66">
        <f>+'Ark1'!AA394</f>
        <v>1.8670440050985175</v>
      </c>
      <c r="Z19" s="87"/>
      <c r="AA19" s="448">
        <f t="shared" si="4"/>
        <v>578.68626495798719</v>
      </c>
      <c r="AB19" s="76">
        <f t="shared" si="5"/>
        <v>31.004809531617209</v>
      </c>
      <c r="AC19" s="76">
        <f t="shared" si="6"/>
        <v>3.7371323529411766</v>
      </c>
      <c r="AD19" s="43"/>
      <c r="AE19" s="4"/>
      <c r="AF19"/>
      <c r="AG19" s="56"/>
      <c r="AH19" s="1"/>
      <c r="AI19" s="5"/>
      <c r="AJ19"/>
      <c r="AK19" s="2"/>
      <c r="AL19" s="2"/>
      <c r="AM19" s="2"/>
    </row>
    <row r="20" spans="1:41">
      <c r="A20" s="43"/>
      <c r="B20" s="51">
        <f>+'Ark1'!C395</f>
        <v>2024</v>
      </c>
      <c r="C20" s="51">
        <f>+'Ark1'!L395</f>
        <v>10</v>
      </c>
      <c r="D20" s="62" t="str">
        <f>VLOOKUP(C20,RNR!$K$17:$L$32,2)</f>
        <v>U-</v>
      </c>
      <c r="E20" s="51">
        <f>+'Ark1'!Q395</f>
        <v>148</v>
      </c>
      <c r="F20" s="307">
        <f>+'Ark1'!R395</f>
        <v>339</v>
      </c>
      <c r="G20" s="408">
        <f t="shared" si="0"/>
        <v>-26</v>
      </c>
      <c r="H20" s="69">
        <f>+'Ark1'!AE395</f>
        <v>0.91944670463791678</v>
      </c>
      <c r="I20" s="69">
        <f t="shared" si="1"/>
        <v>-3.1346491329678261E-2</v>
      </c>
      <c r="J20" s="69">
        <f>+'Ark1'!AF395</f>
        <v>1.2115775107948976</v>
      </c>
      <c r="K20" s="307">
        <f>+'Ark1'!U395</f>
        <v>297.58053097345118</v>
      </c>
      <c r="L20" s="244">
        <f t="shared" si="2"/>
        <v>-5.6454964238090497</v>
      </c>
      <c r="M20" s="464">
        <f>+IF(F20=0,"",'Ark1'!AR395)</f>
        <v>189.94512195121953</v>
      </c>
      <c r="N20" s="463">
        <f>+IF(F20=0,"",'Ark1'!AS395)</f>
        <v>43.13494061675955</v>
      </c>
      <c r="O20" s="447"/>
      <c r="P20" s="359">
        <f>+IF(F38=0,"",'Ark1'!T395)</f>
        <v>8.9911504424778759</v>
      </c>
      <c r="Q20" s="57">
        <f t="shared" si="7"/>
        <v>-0.1732331191659604</v>
      </c>
      <c r="R20" s="76">
        <f>+'Ark1'!W395</f>
        <v>96.165191740412979</v>
      </c>
      <c r="S20" s="244">
        <f t="shared" si="3"/>
        <v>0.54875338424859876</v>
      </c>
      <c r="T20" s="76">
        <f>+'Ark1'!X395</f>
        <v>12.094395280235984</v>
      </c>
      <c r="U20" s="307">
        <f>+'Ark1'!AG395</f>
        <v>483.41463414634143</v>
      </c>
      <c r="V20" s="76">
        <f>+'Ark1'!AH395</f>
        <v>96.755162241887874</v>
      </c>
      <c r="W20" s="307">
        <f>+'Ark1'!AI395</f>
        <v>96.755162241887874</v>
      </c>
      <c r="X20" s="76">
        <f>+'Ark1'!Y395</f>
        <v>42.991772263003362</v>
      </c>
      <c r="Y20" s="66">
        <f>+'Ark1'!AA395</f>
        <v>1.6801578898690404</v>
      </c>
      <c r="Z20" s="87"/>
      <c r="AA20" s="448">
        <f t="shared" si="4"/>
        <v>615.5803112972502</v>
      </c>
      <c r="AB20" s="76">
        <f t="shared" si="5"/>
        <v>29.758053097345119</v>
      </c>
      <c r="AC20" s="76">
        <f t="shared" si="6"/>
        <v>2.2905405405405403</v>
      </c>
      <c r="AD20" s="43"/>
      <c r="AE20" s="4"/>
      <c r="AF20"/>
      <c r="AG20" s="56"/>
      <c r="AH20" s="1"/>
      <c r="AI20" s="5"/>
      <c r="AJ20"/>
      <c r="AK20" s="2"/>
      <c r="AL20" s="2"/>
      <c r="AM20" s="2"/>
    </row>
    <row r="21" spans="1:41">
      <c r="A21" s="43"/>
      <c r="B21" s="51">
        <f>+'Ark1'!C396</f>
        <v>2024</v>
      </c>
      <c r="C21" s="51">
        <f>+'Ark1'!L396</f>
        <v>11</v>
      </c>
      <c r="D21" s="62" t="str">
        <f>VLOOKUP(C21,RNR!$K$17:$L$32,2)</f>
        <v>U</v>
      </c>
      <c r="E21" s="51">
        <f>+'Ark1'!Q396</f>
        <v>25</v>
      </c>
      <c r="F21" s="307">
        <f>+'Ark1'!R396</f>
        <v>31</v>
      </c>
      <c r="G21" s="408">
        <f t="shared" si="0"/>
        <v>8</v>
      </c>
      <c r="H21" s="69">
        <f>+'Ark1'!AE396</f>
        <v>8.4079197179278559E-2</v>
      </c>
      <c r="I21" s="69">
        <f t="shared" si="1"/>
        <v>2.4166201268991758E-2</v>
      </c>
      <c r="J21" s="69">
        <f>+'Ark1'!AF396</f>
        <v>0.11620021780815185</v>
      </c>
      <c r="K21" s="307">
        <f>+'Ark1'!U396</f>
        <v>312.10322580645175</v>
      </c>
      <c r="L21" s="244">
        <f t="shared" si="2"/>
        <v>-14.688078541374296</v>
      </c>
      <c r="M21" s="464">
        <f>+IF(F21=0,"",'Ark1'!AR396)</f>
        <v>187.61290322580652</v>
      </c>
      <c r="N21" s="463">
        <f>+IF(F21=0,"",'Ark1'!AS396)</f>
        <v>46.806025976716576</v>
      </c>
      <c r="O21" s="447"/>
      <c r="P21" s="359">
        <f>+IF(F39=0,"",'Ark1'!T396)</f>
        <v>9.4838709677419359</v>
      </c>
      <c r="Q21" s="57">
        <f t="shared" si="7"/>
        <v>-0.47265077138849954</v>
      </c>
      <c r="R21" s="76">
        <f>+'Ark1'!W396</f>
        <v>96.774193548387117</v>
      </c>
      <c r="S21" s="244">
        <f t="shared" si="3"/>
        <v>1.1220196353436336</v>
      </c>
      <c r="T21" s="76">
        <f>+'Ark1'!X396</f>
        <v>22.58064516129032</v>
      </c>
      <c r="U21" s="307">
        <f>+'Ark1'!AG396</f>
        <v>483.77419354838713</v>
      </c>
      <c r="V21" s="76">
        <f>+'Ark1'!AH396</f>
        <v>100</v>
      </c>
      <c r="W21" s="307">
        <f>+'Ark1'!AI396</f>
        <v>100</v>
      </c>
      <c r="X21" s="76">
        <f>+'Ark1'!Y396</f>
        <v>55.076541952678191</v>
      </c>
      <c r="Y21" s="66">
        <f>+'Ark1'!AA396</f>
        <v>1.8116285267224457</v>
      </c>
      <c r="Z21" s="87"/>
      <c r="AA21" s="448">
        <f t="shared" si="4"/>
        <v>645.14236180569469</v>
      </c>
      <c r="AB21" s="76">
        <f t="shared" si="5"/>
        <v>28.37302052785925</v>
      </c>
      <c r="AC21" s="76">
        <f t="shared" si="6"/>
        <v>1.24</v>
      </c>
      <c r="AD21" s="43"/>
      <c r="AE21" s="4"/>
      <c r="AF21"/>
      <c r="AG21" s="56"/>
      <c r="AH21" s="1"/>
      <c r="AI21" s="5"/>
      <c r="AJ21"/>
      <c r="AK21" s="2"/>
      <c r="AL21" s="2"/>
      <c r="AM21" s="2"/>
    </row>
    <row r="22" spans="1:41">
      <c r="A22" s="43"/>
      <c r="B22" s="51">
        <f>+'Ark1'!C397</f>
        <v>2024</v>
      </c>
      <c r="C22" s="51">
        <f>+'Ark1'!L397</f>
        <v>12</v>
      </c>
      <c r="D22" s="62" t="str">
        <f>VLOOKUP(C22,RNR!$K$17:$L$32,2)</f>
        <v>U+</v>
      </c>
      <c r="E22" s="51">
        <f>+'Ark1'!Q397</f>
        <v>2</v>
      </c>
      <c r="F22" s="307">
        <f>+'Ark1'!R397</f>
        <v>2</v>
      </c>
      <c r="G22" s="408">
        <f t="shared" si="0"/>
        <v>1</v>
      </c>
      <c r="H22" s="69">
        <f>+'Ark1'!AE397</f>
        <v>5.424464334147003E-3</v>
      </c>
      <c r="I22" s="57">
        <f t="shared" si="1"/>
        <v>2.8195514684823588E-3</v>
      </c>
      <c r="J22" s="69">
        <f>+'Ark1'!AF397</f>
        <v>1.043078067289357E-2</v>
      </c>
      <c r="K22" s="307">
        <f>+'Ark1'!U397</f>
        <v>434.25</v>
      </c>
      <c r="L22" s="244">
        <f t="shared" si="2"/>
        <v>48.149999999999977</v>
      </c>
      <c r="M22" s="464">
        <f>+IF(F22=0,"",'Ark1'!AR397)</f>
        <v>208.5</v>
      </c>
      <c r="N22" s="463">
        <f>+IF(F22=0,"",'Ark1'!AS397)</f>
        <v>47.680910079081762</v>
      </c>
      <c r="O22" s="447"/>
      <c r="P22" s="359">
        <f>+IF(F40=0,"",'Ark1'!T397)</f>
        <v>7</v>
      </c>
      <c r="Q22" s="57">
        <f t="shared" si="7"/>
        <v>-5</v>
      </c>
      <c r="R22" s="76">
        <f>+'Ark1'!W397</f>
        <v>100</v>
      </c>
      <c r="S22" s="244">
        <f t="shared" si="3"/>
        <v>0</v>
      </c>
      <c r="T22" s="76">
        <f>+'Ark1'!X397</f>
        <v>100</v>
      </c>
      <c r="U22" s="307">
        <f>+'Ark1'!AG397</f>
        <v>435</v>
      </c>
      <c r="V22" s="76">
        <f>+'Ark1'!AH397</f>
        <v>100</v>
      </c>
      <c r="W22" s="307">
        <f>+'Ark1'!AI397</f>
        <v>100</v>
      </c>
      <c r="X22" s="76">
        <f>+'Ark1'!Y397</f>
        <v>47.950000000000159</v>
      </c>
      <c r="Y22" s="66">
        <f>+'Ark1'!AA397</f>
        <v>0</v>
      </c>
      <c r="Z22" s="87"/>
      <c r="AA22" s="448">
        <f t="shared" si="4"/>
        <v>998.27586206896547</v>
      </c>
      <c r="AB22" s="76">
        <f t="shared" si="5"/>
        <v>36.1875</v>
      </c>
      <c r="AC22" s="76">
        <f t="shared" si="6"/>
        <v>1</v>
      </c>
      <c r="AD22" s="43"/>
      <c r="AE22" s="4"/>
      <c r="AF22"/>
      <c r="AG22" s="56"/>
      <c r="AH22" s="13"/>
      <c r="AI22" s="5"/>
      <c r="AJ22"/>
      <c r="AK22" s="2"/>
      <c r="AL22" s="2"/>
      <c r="AM22" s="4"/>
      <c r="AN22" s="4"/>
      <c r="AO22" s="4"/>
    </row>
    <row r="23" spans="1:41">
      <c r="A23" s="43"/>
      <c r="B23" s="51">
        <f>+'Ark1'!C398</f>
        <v>2024</v>
      </c>
      <c r="C23" s="51">
        <f>+'Ark1'!L398</f>
        <v>13</v>
      </c>
      <c r="D23" s="62" t="str">
        <f>VLOOKUP(C23,RNR!$K$17:$L$32,2)</f>
        <v>E-</v>
      </c>
      <c r="E23" s="51">
        <f>+'Ark1'!Q398</f>
        <v>0</v>
      </c>
      <c r="F23" s="307">
        <f>+'Ark1'!R398</f>
        <v>0</v>
      </c>
      <c r="G23" s="408">
        <f t="shared" si="0"/>
        <v>0</v>
      </c>
      <c r="H23" s="69">
        <f>+'Ark1'!AE398</f>
        <v>0</v>
      </c>
      <c r="I23" s="409">
        <f t="shared" si="1"/>
        <v>0</v>
      </c>
      <c r="J23" s="69">
        <f>+'Ark1'!AF398</f>
        <v>0</v>
      </c>
      <c r="K23" s="307">
        <f>+'Ark1'!U398</f>
        <v>0</v>
      </c>
      <c r="L23" s="244">
        <f>+K23-K41</f>
        <v>0</v>
      </c>
      <c r="M23" s="464" t="str">
        <f>+IF(F23=0,"",'Ark1'!AR398)</f>
        <v/>
      </c>
      <c r="N23" s="463" t="str">
        <f>+IF(F23=0,"",'Ark1'!AS398)</f>
        <v/>
      </c>
      <c r="O23" s="447"/>
      <c r="P23" s="359" t="str">
        <f>+IF(F41=0,"",'Ark1'!T398)</f>
        <v/>
      </c>
      <c r="Q23" s="57" t="str">
        <f t="shared" si="7"/>
        <v/>
      </c>
      <c r="R23" s="76">
        <f>+'Ark1'!W398</f>
        <v>0</v>
      </c>
      <c r="S23" s="244">
        <f t="shared" si="3"/>
        <v>0</v>
      </c>
      <c r="T23" s="76">
        <f>+'Ark1'!X398</f>
        <v>0</v>
      </c>
      <c r="U23" s="307">
        <f>+'Ark1'!AG398</f>
        <v>0</v>
      </c>
      <c r="V23" s="76">
        <f>+'Ark1'!AH398</f>
        <v>0</v>
      </c>
      <c r="W23" s="307">
        <f>+'Ark1'!AI398</f>
        <v>0</v>
      </c>
      <c r="X23" s="76">
        <f>+'Ark1'!Y398</f>
        <v>0</v>
      </c>
      <c r="Y23" s="66">
        <f>+'Ark1'!AA398</f>
        <v>0</v>
      </c>
      <c r="Z23" s="87"/>
      <c r="AA23" s="307" t="str">
        <f t="shared" si="4"/>
        <v/>
      </c>
      <c r="AB23" s="76" t="str">
        <f t="shared" si="5"/>
        <v/>
      </c>
      <c r="AC23" s="76" t="str">
        <f t="shared" si="6"/>
        <v/>
      </c>
      <c r="AD23" s="43"/>
      <c r="AE23" s="4"/>
      <c r="AF23"/>
      <c r="AG23" s="56"/>
      <c r="AH23" s="13"/>
      <c r="AI23" s="5"/>
      <c r="AJ23"/>
      <c r="AK23" s="1"/>
      <c r="AL23" s="1"/>
      <c r="AM23" s="11"/>
      <c r="AN23" s="11"/>
      <c r="AO23" s="11"/>
    </row>
    <row r="24" spans="1:41">
      <c r="A24" s="43"/>
      <c r="B24" s="51">
        <f>+'Ark1'!C399</f>
        <v>2024</v>
      </c>
      <c r="C24" s="51">
        <f>+'Ark1'!L399</f>
        <v>14</v>
      </c>
      <c r="D24" s="62" t="str">
        <f>VLOOKUP(C24,RNR!$K$17:$L$32,2)</f>
        <v>E</v>
      </c>
      <c r="E24" s="51">
        <f>+'Ark1'!Q399</f>
        <v>0</v>
      </c>
      <c r="F24" s="307">
        <f>+'Ark1'!R399</f>
        <v>0</v>
      </c>
      <c r="G24" s="408">
        <f t="shared" si="0"/>
        <v>0</v>
      </c>
      <c r="H24" s="69">
        <f>+'Ark1'!AE399</f>
        <v>0</v>
      </c>
      <c r="I24" s="409">
        <f t="shared" si="1"/>
        <v>0</v>
      </c>
      <c r="J24" s="69">
        <f>+'Ark1'!AF399</f>
        <v>0</v>
      </c>
      <c r="K24" s="307">
        <f>+'Ark1'!U399</f>
        <v>0</v>
      </c>
      <c r="L24" s="244">
        <f>+K24-K42</f>
        <v>0</v>
      </c>
      <c r="M24" s="464" t="str">
        <f>+IF(F24=0,"",'Ark1'!AR399)</f>
        <v/>
      </c>
      <c r="N24" s="463" t="str">
        <f>+IF(F24=0,"",'Ark1'!AS399)</f>
        <v/>
      </c>
      <c r="O24" s="447"/>
      <c r="P24" s="359" t="str">
        <f>+IF(F42=0,"",'Ark1'!T399)</f>
        <v/>
      </c>
      <c r="Q24" s="57" t="str">
        <f t="shared" si="7"/>
        <v/>
      </c>
      <c r="R24" s="76">
        <f>+'Ark1'!W399</f>
        <v>0</v>
      </c>
      <c r="S24" s="244">
        <f t="shared" si="3"/>
        <v>0</v>
      </c>
      <c r="T24" s="76">
        <f>+'Ark1'!X399</f>
        <v>0</v>
      </c>
      <c r="U24" s="307">
        <f>+'Ark1'!AG399</f>
        <v>0</v>
      </c>
      <c r="V24" s="76">
        <f>+'Ark1'!AH399</f>
        <v>0</v>
      </c>
      <c r="W24" s="307">
        <f>+'Ark1'!AI399</f>
        <v>0</v>
      </c>
      <c r="X24" s="76">
        <f>+'Ark1'!Y399</f>
        <v>0</v>
      </c>
      <c r="Y24" s="66">
        <f>+'Ark1'!AA399</f>
        <v>0</v>
      </c>
      <c r="Z24" s="87"/>
      <c r="AA24" s="307" t="str">
        <f t="shared" si="4"/>
        <v/>
      </c>
      <c r="AB24" s="76" t="str">
        <f t="shared" si="5"/>
        <v/>
      </c>
      <c r="AC24" s="76" t="str">
        <f t="shared" si="6"/>
        <v/>
      </c>
      <c r="AD24" s="43"/>
      <c r="AE24" s="4"/>
      <c r="AF24"/>
      <c r="AG24" s="56"/>
      <c r="AH24" s="13"/>
      <c r="AI24" s="5"/>
      <c r="AJ24"/>
      <c r="AK24" s="1"/>
      <c r="AL24" s="1"/>
      <c r="AM24" s="11"/>
      <c r="AN24" s="11"/>
      <c r="AO24" s="11"/>
    </row>
    <row r="25" spans="1:41" s="507" customFormat="1">
      <c r="A25" s="43"/>
      <c r="B25" s="51">
        <f>+'Ark1'!C400</f>
        <v>2024</v>
      </c>
      <c r="C25" s="51">
        <f>+'Ark1'!L400</f>
        <v>15</v>
      </c>
      <c r="D25" s="62" t="str">
        <f>VLOOKUP(C25,RNR!$K$17:$L$32,2)</f>
        <v>E+</v>
      </c>
      <c r="E25" s="51">
        <f>+'Ark1'!Q400</f>
        <v>0</v>
      </c>
      <c r="F25" s="307">
        <f>+'Ark1'!R400</f>
        <v>0</v>
      </c>
      <c r="G25" s="408">
        <f>+F25-F45</f>
        <v>-39</v>
      </c>
      <c r="H25" s="69">
        <f>+'Ark1'!AE400</f>
        <v>0</v>
      </c>
      <c r="I25" s="409">
        <f>+H25-H45</f>
        <v>-0.10159160176092109</v>
      </c>
      <c r="J25" s="69">
        <f>+'Ark1'!AF400</f>
        <v>0</v>
      </c>
      <c r="K25" s="307">
        <f>+'Ark1'!U400</f>
        <v>0</v>
      </c>
      <c r="L25" s="244">
        <f>+K25-K45</f>
        <v>-161.0615384615385</v>
      </c>
      <c r="M25" s="464" t="str">
        <f>+IF(F25=0,"",'Ark1'!AR400)</f>
        <v/>
      </c>
      <c r="N25" s="463" t="str">
        <f>+IF(F25=0,"",'Ark1'!AS400)</f>
        <v/>
      </c>
      <c r="O25" s="447"/>
      <c r="P25" s="359" t="str">
        <f>+IF(F43=0,"",'Ark1'!T400)</f>
        <v/>
      </c>
      <c r="Q25" s="57" t="str">
        <f t="shared" si="7"/>
        <v/>
      </c>
      <c r="R25" s="76">
        <f>+'Ark1'!W400</f>
        <v>0</v>
      </c>
      <c r="S25" s="244">
        <f>+R25-R45</f>
        <v>-38.461538461538446</v>
      </c>
      <c r="T25" s="76">
        <f>+'Ark1'!X400</f>
        <v>0</v>
      </c>
      <c r="U25" s="307">
        <f>+'Ark1'!AG400</f>
        <v>0</v>
      </c>
      <c r="V25" s="76">
        <f>+'Ark1'!AH400</f>
        <v>0</v>
      </c>
      <c r="W25" s="307">
        <f>+'Ark1'!AI400</f>
        <v>0</v>
      </c>
      <c r="X25" s="76">
        <f>+'Ark1'!Y400</f>
        <v>0</v>
      </c>
      <c r="Y25" s="66">
        <f>+'Ark1'!AA400</f>
        <v>0</v>
      </c>
      <c r="Z25" s="87"/>
      <c r="AA25" s="307" t="str">
        <f t="shared" ref="AA25:AA27" si="8">+IF(F25=0,"",1000*K25/U25)</f>
        <v/>
      </c>
      <c r="AB25" s="76" t="str">
        <f t="shared" ref="AB25:AB27" si="9">+IF(F25=0,"",K25/C25)</f>
        <v/>
      </c>
      <c r="AC25" s="76" t="str">
        <f t="shared" ref="AC25:AC27" si="10">+IF(F25=0,"",F25/E25)</f>
        <v/>
      </c>
      <c r="AD25" s="43"/>
      <c r="AE25" s="4"/>
      <c r="AG25" s="56"/>
      <c r="AH25" s="13"/>
      <c r="AI25" s="5"/>
      <c r="AK25" s="1"/>
      <c r="AL25" s="1"/>
      <c r="AM25" s="508"/>
      <c r="AN25" s="508"/>
      <c r="AO25" s="508"/>
    </row>
    <row r="26" spans="1:41" s="507" customFormat="1">
      <c r="A26" s="43"/>
      <c r="B26" s="43"/>
      <c r="C26" s="43"/>
      <c r="D26" s="49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"/>
      <c r="AG26" s="56"/>
      <c r="AH26" s="13"/>
      <c r="AI26" s="5"/>
      <c r="AK26" s="1"/>
      <c r="AL26" s="1"/>
      <c r="AM26" s="508"/>
      <c r="AN26" s="508"/>
      <c r="AO26" s="508"/>
    </row>
    <row r="27" spans="1:41">
      <c r="A27" s="43"/>
      <c r="B27" s="51">
        <f>+'Ark1'!C401</f>
        <v>2024</v>
      </c>
      <c r="C27" s="51">
        <f>+'Ark1'!L401</f>
        <v>99</v>
      </c>
      <c r="D27" s="62" t="str">
        <f>VLOOKUP(C27,RNR!$K$17:$L$32,2)</f>
        <v>Kasserte</v>
      </c>
      <c r="E27" s="51">
        <f>+'Ark1'!Q401</f>
        <v>32</v>
      </c>
      <c r="F27" s="307">
        <f>+'Ark1'!R401</f>
        <v>32</v>
      </c>
      <c r="G27" s="408">
        <f t="shared" ref="G27" si="11">+F27-F46</f>
        <v>32</v>
      </c>
      <c r="H27" s="69">
        <f>+'Ark1'!AE401</f>
        <v>8.6791429346352048E-2</v>
      </c>
      <c r="I27" s="409">
        <f t="shared" ref="I27" si="12">+H27-H46</f>
        <v>8.6791429346352048E-2</v>
      </c>
      <c r="J27" s="69">
        <f>+'Ark1'!AF401</f>
        <v>7.5282973508231182E-2</v>
      </c>
      <c r="K27" s="307">
        <f>+'Ark1'!U401</f>
        <v>195.88437500000003</v>
      </c>
      <c r="L27" s="244"/>
      <c r="M27" s="464">
        <f>+IF(F27=0,"",'Ark1'!AR401)</f>
        <v>194.42857142857139</v>
      </c>
      <c r="N27" s="463">
        <f>+IF(F27=0,"",'Ark1'!AS401)</f>
        <v>24.892524345593159</v>
      </c>
      <c r="O27" s="447"/>
      <c r="P27" s="359">
        <f>+'Ark1'!T401</f>
        <v>6.125</v>
      </c>
      <c r="Q27" s="57"/>
      <c r="R27" s="76">
        <f>+'Ark1'!W401</f>
        <v>34.375</v>
      </c>
      <c r="S27" s="244">
        <f t="shared" ref="S27" si="13">+R27-R46</f>
        <v>34.375</v>
      </c>
      <c r="T27" s="76">
        <f>+'Ark1'!X401</f>
        <v>0</v>
      </c>
      <c r="U27" s="307">
        <f>+'Ark1'!AG401</f>
        <v>515.57142857142844</v>
      </c>
      <c r="V27" s="76">
        <f>+'Ark1'!AH401</f>
        <v>21.875</v>
      </c>
      <c r="W27" s="307">
        <f>+'Ark1'!AI401</f>
        <v>3.125</v>
      </c>
      <c r="X27" s="76">
        <f>+'Ark1'!Y401</f>
        <v>47.219845598639594</v>
      </c>
      <c r="Y27" s="66">
        <f>+'Ark1'!AA401</f>
        <v>1.9162137145944873</v>
      </c>
      <c r="Z27" s="87"/>
      <c r="AA27" s="307">
        <f t="shared" si="8"/>
        <v>379.9364436131894</v>
      </c>
      <c r="AB27" s="76">
        <f t="shared" si="9"/>
        <v>1.9786300505050509</v>
      </c>
      <c r="AC27" s="76">
        <f t="shared" si="10"/>
        <v>1</v>
      </c>
      <c r="AD27" s="43"/>
      <c r="AE27" s="4"/>
      <c r="AF27"/>
      <c r="AG27" s="56"/>
      <c r="AH27" s="13"/>
      <c r="AI27" s="5"/>
      <c r="AJ27"/>
      <c r="AK27" s="1"/>
      <c r="AL27" s="1"/>
      <c r="AM27" s="11"/>
      <c r="AN27" s="11"/>
      <c r="AO27" s="11"/>
    </row>
    <row r="28" spans="1:41">
      <c r="A28" s="43"/>
      <c r="B28" s="43"/>
      <c r="C28" s="43"/>
      <c r="D28" s="49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47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87"/>
      <c r="AA28" s="43"/>
      <c r="AB28" s="43"/>
      <c r="AC28" s="43"/>
      <c r="AD28" s="43"/>
      <c r="AE28" s="4"/>
      <c r="AF28"/>
      <c r="AG28" s="56"/>
      <c r="AH28" s="13"/>
      <c r="AI28" s="5"/>
      <c r="AJ28"/>
      <c r="AK28" s="1"/>
      <c r="AL28" s="1"/>
      <c r="AM28" s="11"/>
      <c r="AN28" s="11"/>
      <c r="AO28" s="11"/>
    </row>
    <row r="29" spans="1:41" ht="15" customHeight="1">
      <c r="A29" s="43"/>
      <c r="B29">
        <f>+'Ark1'!C402</f>
        <v>2023</v>
      </c>
      <c r="C29">
        <f>+'Ark1'!L402</f>
        <v>1</v>
      </c>
      <c r="D29" s="62" t="str">
        <f>VLOOKUP(C29,RNR!$K$17:$L$32,2)</f>
        <v>P-</v>
      </c>
      <c r="E29">
        <f>+'Ark1'!Q402</f>
        <v>31</v>
      </c>
      <c r="F29" s="11">
        <f>+'Ark1'!R402</f>
        <v>32</v>
      </c>
      <c r="G29" s="70"/>
      <c r="H29" s="70">
        <f>+'Ark1'!AE402</f>
        <v>8.3357211701268613E-2</v>
      </c>
      <c r="I29" s="69">
        <f>+H29-H47</f>
        <v>3.5847041555471776E-2</v>
      </c>
      <c r="J29" s="70">
        <f>+'Ark1'!AF402</f>
        <v>5.5612747863298943E-2</v>
      </c>
      <c r="K29" s="11">
        <f>+'Ark1'!U402</f>
        <v>150.81874999999999</v>
      </c>
      <c r="L29" s="244">
        <f t="shared" ref="L29:L43" si="14">+K29-K47</f>
        <v>5.9124999999999943</v>
      </c>
      <c r="M29" s="445">
        <f>+IF(F29=0,"",'Ark1'!AR402)</f>
        <v>215.48275862068968</v>
      </c>
      <c r="N29" s="446">
        <f>+IF(F29=0,"",'Ark1'!AS402)</f>
        <v>15.960007377141659</v>
      </c>
      <c r="O29" s="447"/>
      <c r="P29" s="1">
        <f>+'Ark1'!T402</f>
        <v>3.59375</v>
      </c>
      <c r="Q29" s="57">
        <f>+P29-P47</f>
        <v>-9.375E-2</v>
      </c>
      <c r="R29" s="11">
        <f>+'Ark1'!W402</f>
        <v>9.375</v>
      </c>
      <c r="S29" s="204"/>
      <c r="T29" s="11">
        <f>+'Ark1'!X402</f>
        <v>0</v>
      </c>
      <c r="U29" s="11">
        <f>+'Ark1'!AG402</f>
        <v>688.06896551724139</v>
      </c>
      <c r="V29" s="11">
        <f>+'Ark1'!AH402</f>
        <v>87.5</v>
      </c>
      <c r="W29" s="11">
        <f>+'Ark1'!AI402</f>
        <v>12.5</v>
      </c>
      <c r="X29" s="11">
        <f>+'Ark1'!Y402</f>
        <v>49.169003431404946</v>
      </c>
      <c r="Y29" s="67">
        <f>+'Ark1'!AA402</f>
        <v>1.7474870350019771</v>
      </c>
      <c r="Z29" s="87"/>
      <c r="AA29" s="11">
        <f t="shared" ref="AA29:AA42" si="15">1000*K29/U29</f>
        <v>219.19132755337276</v>
      </c>
      <c r="AB29" s="11">
        <f t="shared" ref="AB29:AB42" si="16">+K29/C29</f>
        <v>150.81874999999999</v>
      </c>
      <c r="AC29" s="11">
        <f t="shared" ref="AC29:AC42" si="17">+F29/E29</f>
        <v>1.032258064516129</v>
      </c>
      <c r="AD29" s="43"/>
      <c r="AE29" s="4"/>
      <c r="AF29"/>
      <c r="AG29" s="56"/>
      <c r="AH29" s="5"/>
      <c r="AI29" s="5"/>
      <c r="AJ29"/>
      <c r="AK29" s="1"/>
      <c r="AL29" s="1"/>
      <c r="AM29" s="11"/>
      <c r="AN29" s="11"/>
      <c r="AO29" s="11"/>
    </row>
    <row r="30" spans="1:41" ht="15" customHeight="1">
      <c r="A30" s="43"/>
      <c r="B30">
        <f>+'Ark1'!C403</f>
        <v>2023</v>
      </c>
      <c r="C30">
        <f>+'Ark1'!L403</f>
        <v>2</v>
      </c>
      <c r="D30" s="62" t="str">
        <f>VLOOKUP(C30,RNR!$K$17:$L$32,2)</f>
        <v>P</v>
      </c>
      <c r="E30">
        <f>+'Ark1'!Q403</f>
        <v>326</v>
      </c>
      <c r="F30" s="11">
        <f>+'Ark1'!R403</f>
        <v>473</v>
      </c>
      <c r="G30" s="70"/>
      <c r="H30" s="70">
        <f>+'Ark1'!AE403</f>
        <v>1.2321237854593763</v>
      </c>
      <c r="I30" s="69">
        <f t="shared" ref="I30" si="18">+H30-H48</f>
        <v>0.225502055495306</v>
      </c>
      <c r="J30" s="70">
        <f>+'Ark1'!AF403</f>
        <v>0.81577385959096005</v>
      </c>
      <c r="K30" s="11">
        <f>+'Ark1'!U403</f>
        <v>149.67167019027494</v>
      </c>
      <c r="L30" s="244">
        <f t="shared" si="14"/>
        <v>-5.6021941165098497</v>
      </c>
      <c r="M30" s="445">
        <f>+IF(F30=0,"",'Ark1'!AR403)</f>
        <v>192.1724941724942</v>
      </c>
      <c r="N30" s="446">
        <f>+IF(F30=0,"",'Ark1'!AS403)</f>
        <v>20.269499738039094</v>
      </c>
      <c r="O30" s="447"/>
      <c r="P30" s="1">
        <f>+'Ark1'!T403</f>
        <v>4.3953488372093004</v>
      </c>
      <c r="Q30" s="57">
        <f t="shared" ref="Q30" si="19">+P30-P48</f>
        <v>-1.4680661315773946E-2</v>
      </c>
      <c r="R30" s="11">
        <f>+'Ark1'!W403</f>
        <v>5.7082452431289648</v>
      </c>
      <c r="S30" s="204"/>
      <c r="T30" s="11">
        <f>+'Ark1'!X403</f>
        <v>0</v>
      </c>
      <c r="U30" s="11">
        <f>+'Ark1'!AG403</f>
        <v>605.10489510489515</v>
      </c>
      <c r="V30" s="11">
        <f>+'Ark1'!AH403</f>
        <v>90.486257928118405</v>
      </c>
      <c r="W30" s="11">
        <f>+'Ark1'!AI403</f>
        <v>5.7082452431289648</v>
      </c>
      <c r="X30" s="11">
        <f>+'Ark1'!Y403</f>
        <v>39.110555621956991</v>
      </c>
      <c r="Y30" s="67">
        <f>+'Ark1'!AA403</f>
        <v>1.3159211818948504</v>
      </c>
      <c r="Z30" s="87"/>
      <c r="AA30" s="11">
        <f t="shared" si="15"/>
        <v>247.34830506424726</v>
      </c>
      <c r="AB30" s="11">
        <f t="shared" si="16"/>
        <v>74.835835095137469</v>
      </c>
      <c r="AC30" s="11">
        <f t="shared" si="17"/>
        <v>1.4509202453987731</v>
      </c>
      <c r="AD30" s="43"/>
      <c r="AE30" s="4"/>
      <c r="AF30"/>
      <c r="AG30" s="56"/>
      <c r="AH30" s="5"/>
      <c r="AI30" s="5"/>
      <c r="AJ30"/>
      <c r="AK30" s="1"/>
      <c r="AL30" s="1"/>
      <c r="AM30" s="11"/>
      <c r="AN30" s="11"/>
      <c r="AO30" s="11"/>
    </row>
    <row r="31" spans="1:41" ht="15" customHeight="1">
      <c r="A31" s="43"/>
      <c r="B31">
        <f>+'Ark1'!C404</f>
        <v>2023</v>
      </c>
      <c r="C31">
        <f>+'Ark1'!L404</f>
        <v>3</v>
      </c>
      <c r="D31" s="62" t="str">
        <f>VLOOKUP(C31,RNR!$K$17:$L$32,2)</f>
        <v>P+</v>
      </c>
      <c r="E31">
        <f>+'Ark1'!Q404</f>
        <v>1692</v>
      </c>
      <c r="F31" s="11">
        <f>+'Ark1'!R404</f>
        <v>3129</v>
      </c>
      <c r="G31" s="70"/>
      <c r="H31" s="70">
        <f>+'Ark1'!AE404</f>
        <v>8.150772356664671</v>
      </c>
      <c r="I31" s="69">
        <f t="shared" ref="I31:I43" si="20">+H31-H49</f>
        <v>1.033154991697482</v>
      </c>
      <c r="J31" s="70">
        <f>+'Ark1'!AF404</f>
        <v>5.9381029494034481</v>
      </c>
      <c r="K31" s="11">
        <f>+'Ark1'!U404</f>
        <v>164.69223394055609</v>
      </c>
      <c r="L31" s="244">
        <f t="shared" si="14"/>
        <v>-2.1852378992434183</v>
      </c>
      <c r="M31" s="445">
        <f>+IF(F31=0,"",'Ark1'!AR404)</f>
        <v>190.50873069173952</v>
      </c>
      <c r="N31" s="446">
        <f>+IF(F31=0,"",'Ark1'!AS404)</f>
        <v>23.038880106725784</v>
      </c>
      <c r="O31" s="447"/>
      <c r="P31" s="1">
        <f>+'Ark1'!T404</f>
        <v>5.5525727069351207</v>
      </c>
      <c r="Q31" s="57">
        <f t="shared" ref="Q31:Q43" si="21">+P31-P49</f>
        <v>5.945631144075314E-2</v>
      </c>
      <c r="R31" s="11">
        <f>+'Ark1'!W404</f>
        <v>26.877596676254392</v>
      </c>
      <c r="S31" s="204"/>
      <c r="T31" s="11">
        <f>+'Ark1'!X404</f>
        <v>0</v>
      </c>
      <c r="U31" s="11">
        <f>+'Ark1'!AG404</f>
        <v>547.45970449966421</v>
      </c>
      <c r="V31" s="11">
        <f>+'Ark1'!AH404</f>
        <v>94.918504314477474</v>
      </c>
      <c r="W31" s="11">
        <f>+'Ark1'!AI404</f>
        <v>9.4918504314477445</v>
      </c>
      <c r="X31" s="11">
        <f>+'Ark1'!Y404</f>
        <v>45.469567405180008</v>
      </c>
      <c r="Y31" s="67">
        <f>+'Ark1'!AA404</f>
        <v>1.4797667871101547</v>
      </c>
      <c r="Z31" s="87"/>
      <c r="AA31" s="11">
        <f t="shared" si="15"/>
        <v>300.82987402894253</v>
      </c>
      <c r="AB31" s="11">
        <f t="shared" si="16"/>
        <v>54.897411313518695</v>
      </c>
      <c r="AC31" s="11">
        <f t="shared" si="17"/>
        <v>1.8492907801418439</v>
      </c>
      <c r="AD31" s="43"/>
      <c r="AE31" s="4"/>
      <c r="AF31"/>
      <c r="AG31" s="56"/>
      <c r="AH31" s="5"/>
      <c r="AI31" s="5"/>
      <c r="AJ31"/>
      <c r="AK31" s="1"/>
      <c r="AL31" s="1"/>
      <c r="AM31" s="11"/>
      <c r="AN31" s="11"/>
      <c r="AO31" s="11"/>
    </row>
    <row r="32" spans="1:41" ht="15" customHeight="1">
      <c r="A32" s="43"/>
      <c r="B32">
        <f>+'Ark1'!C405</f>
        <v>2023</v>
      </c>
      <c r="C32">
        <f>+'Ark1'!L405</f>
        <v>4</v>
      </c>
      <c r="D32" s="62" t="str">
        <f>VLOOKUP(C32,RNR!$K$17:$L$32,2)</f>
        <v>O-</v>
      </c>
      <c r="E32">
        <f>+'Ark1'!Q405</f>
        <v>3380</v>
      </c>
      <c r="F32" s="11">
        <f>+'Ark1'!R405</f>
        <v>6871</v>
      </c>
      <c r="G32" s="70"/>
      <c r="H32" s="70">
        <f>+'Ark1'!AE405</f>
        <v>17.898356299981764</v>
      </c>
      <c r="I32" s="69">
        <f t="shared" si="20"/>
        <v>1.237133506977635</v>
      </c>
      <c r="J32" s="70">
        <f>+'Ark1'!AF405</f>
        <v>15.557051457785818</v>
      </c>
      <c r="K32" s="11">
        <f>+'Ark1'!U405</f>
        <v>196.48902634259912</v>
      </c>
      <c r="L32" s="244">
        <f t="shared" si="14"/>
        <v>-1.9033725167842874</v>
      </c>
      <c r="M32" s="445">
        <f>+IF(F32=0,"",'Ark1'!AR405)</f>
        <v>194.19582444376724</v>
      </c>
      <c r="N32" s="446">
        <f>+IF(F32=0,"",'Ark1'!AS405)</f>
        <v>26.191943886203248</v>
      </c>
      <c r="O32" s="447"/>
      <c r="P32" s="1">
        <f>+'Ark1'!T405</f>
        <v>6.9800611264735846</v>
      </c>
      <c r="Q32" s="57">
        <f t="shared" si="21"/>
        <v>8.1290853794917517E-2</v>
      </c>
      <c r="R32" s="11">
        <f>+'Ark1'!W405</f>
        <v>67.253674865376226</v>
      </c>
      <c r="S32" s="204"/>
      <c r="T32" s="11">
        <f>+'Ark1'!X405</f>
        <v>0</v>
      </c>
      <c r="U32" s="11">
        <f>+'Ark1'!AG405</f>
        <v>559.72691252666868</v>
      </c>
      <c r="V32" s="11">
        <f>+'Ark1'!AH405</f>
        <v>95.138989957793598</v>
      </c>
      <c r="W32" s="11">
        <f>+'Ark1'!AI405</f>
        <v>21.117741231261828</v>
      </c>
      <c r="X32" s="11">
        <f>+'Ark1'!Y405</f>
        <v>47.215953386507778</v>
      </c>
      <c r="Y32" s="67">
        <f>+'Ark1'!AA405</f>
        <v>1.5709239705142339</v>
      </c>
      <c r="Z32" s="87"/>
      <c r="AA32" s="11">
        <f t="shared" si="15"/>
        <v>351.04445032958324</v>
      </c>
      <c r="AB32" s="11">
        <f t="shared" si="16"/>
        <v>49.122256585649779</v>
      </c>
      <c r="AC32" s="11">
        <f t="shared" si="17"/>
        <v>2.0328402366863907</v>
      </c>
      <c r="AD32" s="43"/>
      <c r="AE32" s="4"/>
      <c r="AF32"/>
      <c r="AG32" s="56"/>
      <c r="AH32" s="5"/>
      <c r="AI32" s="5"/>
      <c r="AJ32"/>
      <c r="AK32" s="1"/>
      <c r="AL32" s="1"/>
      <c r="AM32" s="11"/>
      <c r="AN32" s="11"/>
      <c r="AO32" s="11"/>
    </row>
    <row r="33" spans="1:41" ht="15" customHeight="1">
      <c r="A33" s="43"/>
      <c r="B33">
        <f>+'Ark1'!C406</f>
        <v>2023</v>
      </c>
      <c r="C33">
        <f>+'Ark1'!L406</f>
        <v>5</v>
      </c>
      <c r="D33" s="62" t="str">
        <f>VLOOKUP(C33,RNR!$K$17:$L$32,2)</f>
        <v>O</v>
      </c>
      <c r="E33">
        <f>+'Ark1'!Q406</f>
        <v>3352</v>
      </c>
      <c r="F33" s="11">
        <f>+'Ark1'!R406</f>
        <v>7067</v>
      </c>
      <c r="G33" s="70"/>
      <c r="H33" s="70">
        <f>+'Ark1'!AE406</f>
        <v>18.408919221652035</v>
      </c>
      <c r="I33" s="69">
        <f t="shared" si="20"/>
        <v>-0.87427108627326078</v>
      </c>
      <c r="J33" s="70">
        <f>+'Ark1'!AF406</f>
        <v>17.717208358975515</v>
      </c>
      <c r="K33" s="11">
        <f>+'Ark1'!U406</f>
        <v>217.56606763831823</v>
      </c>
      <c r="L33" s="244">
        <f t="shared" si="14"/>
        <v>-2.8780638676873025</v>
      </c>
      <c r="M33" s="445">
        <f>+IF(F33=0,"",'Ark1'!AR406)</f>
        <v>194.68150534485281</v>
      </c>
      <c r="N33" s="446">
        <f>+IF(F33=0,"",'Ark1'!AS406)</f>
        <v>28.928713158488119</v>
      </c>
      <c r="O33" s="447"/>
      <c r="P33" s="1">
        <f>+'Ark1'!T406</f>
        <v>7.7894438941559363</v>
      </c>
      <c r="Q33" s="57">
        <f t="shared" si="21"/>
        <v>5.3533823321316731E-2</v>
      </c>
      <c r="R33" s="11">
        <f>+'Ark1'!W406</f>
        <v>77.486910994764401</v>
      </c>
      <c r="S33" s="204"/>
      <c r="T33" s="11">
        <f>+'Ark1'!X406</f>
        <v>4.2450827791141933E-2</v>
      </c>
      <c r="U33" s="11">
        <f>+'Ark1'!AG406</f>
        <v>561.81446771123137</v>
      </c>
      <c r="V33" s="11">
        <f>+'Ark1'!AH406</f>
        <v>96.349228809961829</v>
      </c>
      <c r="W33" s="11">
        <f>+'Ark1'!AI406</f>
        <v>48.634498372718276</v>
      </c>
      <c r="X33" s="11">
        <f>+'Ark1'!Y406</f>
        <v>48.512057881242256</v>
      </c>
      <c r="Y33" s="67">
        <f>+'Ark1'!AA406</f>
        <v>1.8150157655805057</v>
      </c>
      <c r="Z33" s="87"/>
      <c r="AA33" s="11">
        <f t="shared" si="15"/>
        <v>387.25607854966393</v>
      </c>
      <c r="AB33" s="11">
        <f t="shared" si="16"/>
        <v>43.513213527663645</v>
      </c>
      <c r="AC33" s="11">
        <f t="shared" si="17"/>
        <v>2.1082935560859188</v>
      </c>
      <c r="AD33" s="43"/>
      <c r="AE33" s="4"/>
      <c r="AF33"/>
      <c r="AG33" s="56"/>
      <c r="AH33" s="5"/>
      <c r="AI33" s="5"/>
      <c r="AJ33"/>
      <c r="AK33" s="1"/>
      <c r="AL33" s="1"/>
      <c r="AM33" s="11"/>
      <c r="AN33" s="11"/>
      <c r="AO33" s="11"/>
    </row>
    <row r="34" spans="1:41" ht="15" customHeight="1">
      <c r="A34" s="43"/>
      <c r="B34">
        <f>+'Ark1'!C407</f>
        <v>2023</v>
      </c>
      <c r="C34">
        <f>+'Ark1'!L407</f>
        <v>6</v>
      </c>
      <c r="D34" s="62" t="str">
        <f>VLOOKUP(C34,RNR!$K$17:$L$32,2)</f>
        <v>O+</v>
      </c>
      <c r="E34">
        <f>+'Ark1'!Q407</f>
        <v>2600</v>
      </c>
      <c r="F34" s="11">
        <f>+'Ark1'!R407</f>
        <v>6888</v>
      </c>
      <c r="G34" s="70"/>
      <c r="H34" s="70">
        <f>+'Ark1'!AE407</f>
        <v>17.942639818698058</v>
      </c>
      <c r="I34" s="69">
        <f t="shared" si="20"/>
        <v>0.31339730897332174</v>
      </c>
      <c r="J34" s="70">
        <f>+'Ark1'!AF407</f>
        <v>18.19907411723235</v>
      </c>
      <c r="K34" s="11">
        <f>+'Ark1'!U407</f>
        <v>229.29105691056941</v>
      </c>
      <c r="L34" s="244">
        <f t="shared" si="14"/>
        <v>-3.158144706409189</v>
      </c>
      <c r="M34" s="445">
        <f>+IF(F34=0,"",'Ark1'!AR407)</f>
        <v>193.13835168104737</v>
      </c>
      <c r="N34" s="446">
        <f>+IF(F34=0,"",'Ark1'!AS407)</f>
        <v>31.478487729145705</v>
      </c>
      <c r="O34" s="447"/>
      <c r="P34" s="1">
        <f>+'Ark1'!T407</f>
        <v>8.0544425087108014</v>
      </c>
      <c r="Q34" s="57">
        <f t="shared" si="21"/>
        <v>-5.1835650638345498E-3</v>
      </c>
      <c r="R34" s="11">
        <f>+'Ark1'!W407</f>
        <v>78.992450638792093</v>
      </c>
      <c r="S34" s="204"/>
      <c r="T34" s="11">
        <f>+'Ark1'!X407</f>
        <v>0.27584204413472713</v>
      </c>
      <c r="U34" s="11">
        <f>+'Ark1'!AG407</f>
        <v>541.0029753049688</v>
      </c>
      <c r="V34" s="11">
        <f>+'Ark1'!AH407</f>
        <v>97.227061556329843</v>
      </c>
      <c r="W34" s="11">
        <f>+'Ark1'!AI407</f>
        <v>83.710801393728261</v>
      </c>
      <c r="X34" s="11">
        <f>+'Ark1'!Y407</f>
        <v>40.757982176230655</v>
      </c>
      <c r="Y34" s="67">
        <f>+'Ark1'!AA407</f>
        <v>1.9466827579375432</v>
      </c>
      <c r="Z34" s="87"/>
      <c r="AA34" s="11">
        <f t="shared" si="15"/>
        <v>423.82587042393942</v>
      </c>
      <c r="AB34" s="11">
        <f t="shared" si="16"/>
        <v>38.215176151761568</v>
      </c>
      <c r="AC34" s="11">
        <f t="shared" si="17"/>
        <v>2.6492307692307691</v>
      </c>
      <c r="AD34" s="43"/>
      <c r="AE34" s="4"/>
      <c r="AF34"/>
      <c r="AG34" s="56"/>
      <c r="AH34" s="5"/>
      <c r="AI34" s="5"/>
      <c r="AJ34"/>
      <c r="AK34" s="1"/>
      <c r="AL34" s="1"/>
      <c r="AM34" s="11"/>
      <c r="AN34" s="11"/>
      <c r="AO34" s="11"/>
    </row>
    <row r="35" spans="1:41" ht="15" customHeight="1">
      <c r="A35" s="43"/>
      <c r="B35">
        <f>+'Ark1'!C408</f>
        <v>2023</v>
      </c>
      <c r="C35">
        <f>+'Ark1'!L408</f>
        <v>7</v>
      </c>
      <c r="D35" s="62" t="str">
        <f>VLOOKUP(C35,RNR!$K$17:$L$32,2)</f>
        <v>R-</v>
      </c>
      <c r="E35">
        <f>+'Ark1'!Q408</f>
        <v>1899</v>
      </c>
      <c r="F35" s="11">
        <f>+'Ark1'!R408</f>
        <v>6719</v>
      </c>
      <c r="G35" s="70"/>
      <c r="H35" s="70">
        <f>+'Ark1'!AE408</f>
        <v>17.502409544400741</v>
      </c>
      <c r="I35" s="69">
        <f t="shared" si="20"/>
        <v>-0.1119860371534358</v>
      </c>
      <c r="J35" s="70">
        <f>+'Ark1'!AF408</f>
        <v>19.084732074450123</v>
      </c>
      <c r="K35" s="11">
        <f>+'Ark1'!U408</f>
        <v>246.4974252120854</v>
      </c>
      <c r="L35" s="244">
        <f t="shared" si="14"/>
        <v>-2.1267453880499545</v>
      </c>
      <c r="M35" s="445">
        <f>+IF(F35=0,"",'Ark1'!AR408)</f>
        <v>192.74140827860089</v>
      </c>
      <c r="N35" s="446">
        <f>+IF(F35=0,"",'Ark1'!AS408)</f>
        <v>34.190456448842049</v>
      </c>
      <c r="O35" s="447"/>
      <c r="P35" s="1">
        <f>+'Ark1'!T408</f>
        <v>8.4808751302277106</v>
      </c>
      <c r="Q35" s="57">
        <f t="shared" si="21"/>
        <v>0.12298571687639459</v>
      </c>
      <c r="R35" s="11">
        <f>+'Ark1'!W408</f>
        <v>86.27771989879443</v>
      </c>
      <c r="S35" s="204"/>
      <c r="T35" s="11">
        <f>+'Ark1'!X408</f>
        <v>0.50602768269087683</v>
      </c>
      <c r="U35" s="11">
        <f>+'Ark1'!AG408</f>
        <v>519.23644417290348</v>
      </c>
      <c r="V35" s="11">
        <f>+'Ark1'!AH408</f>
        <v>96.874534901026948</v>
      </c>
      <c r="W35" s="11">
        <f>+'Ark1'!AI408</f>
        <v>95.162970680160768</v>
      </c>
      <c r="X35" s="11">
        <f>+'Ark1'!Y408</f>
        <v>35.681505887479595</v>
      </c>
      <c r="Y35" s="67">
        <f>+'Ark1'!AA408</f>
        <v>1.8705419773202481</v>
      </c>
      <c r="Z35" s="87"/>
      <c r="AA35" s="11">
        <f t="shared" si="15"/>
        <v>474.73059331328989</v>
      </c>
      <c r="AB35" s="11">
        <f t="shared" si="16"/>
        <v>35.213917887440772</v>
      </c>
      <c r="AC35" s="11">
        <f t="shared" si="17"/>
        <v>3.5381779884149553</v>
      </c>
      <c r="AD35" s="43"/>
      <c r="AE35" s="4"/>
      <c r="AF35"/>
      <c r="AG35" s="56"/>
      <c r="AH35" s="5"/>
      <c r="AI35" s="5"/>
      <c r="AJ35"/>
      <c r="AK35" s="13"/>
      <c r="AL35" s="13"/>
      <c r="AM35" s="11"/>
      <c r="AN35" s="11"/>
      <c r="AO35" s="11"/>
    </row>
    <row r="36" spans="1:41" ht="15" customHeight="1">
      <c r="A36" s="43"/>
      <c r="B36">
        <f>+'Ark1'!C409</f>
        <v>2023</v>
      </c>
      <c r="C36">
        <f>+'Ark1'!L409</f>
        <v>8</v>
      </c>
      <c r="D36" s="62" t="str">
        <f>VLOOKUP(C36,RNR!$K$17:$L$32,2)</f>
        <v>R</v>
      </c>
      <c r="E36">
        <f>+'Ark1'!Q409</f>
        <v>1164</v>
      </c>
      <c r="F36" s="11">
        <f>+'Ark1'!R409</f>
        <v>4762</v>
      </c>
      <c r="G36" s="70"/>
      <c r="H36" s="70">
        <f>+'Ark1'!AE409</f>
        <v>12.40459506629503</v>
      </c>
      <c r="I36" s="69">
        <f t="shared" si="20"/>
        <v>-0.87152810382107226</v>
      </c>
      <c r="J36" s="70">
        <f>+'Ark1'!AF409</f>
        <v>14.575963859710939</v>
      </c>
      <c r="K36" s="11">
        <f>+'Ark1'!U409</f>
        <v>265.63105837883279</v>
      </c>
      <c r="L36" s="244">
        <f t="shared" si="14"/>
        <v>-1.3980402568187742</v>
      </c>
      <c r="M36" s="445">
        <f>+IF(F36=0,"",'Ark1'!AR409)</f>
        <v>192.49407199827547</v>
      </c>
      <c r="N36" s="446">
        <f>+IF(F36=0,"",'Ark1'!AS409)</f>
        <v>37.038281311410152</v>
      </c>
      <c r="O36" s="447"/>
      <c r="P36" s="1">
        <f>+'Ark1'!T409</f>
        <v>8.8641327173456546</v>
      </c>
      <c r="Q36" s="57">
        <f t="shared" si="21"/>
        <v>0.19135257867421451</v>
      </c>
      <c r="R36" s="11">
        <f>+'Ark1'!W409</f>
        <v>91.033179336413269</v>
      </c>
      <c r="S36" s="204"/>
      <c r="T36" s="11">
        <f>+'Ark1'!X409</f>
        <v>1.6799664006719861</v>
      </c>
      <c r="U36" s="11">
        <f>+'Ark1'!AG409</f>
        <v>503.69368398361718</v>
      </c>
      <c r="V36" s="11">
        <f>+'Ark1'!AH409</f>
        <v>97.039059218815609</v>
      </c>
      <c r="W36" s="11">
        <f>+'Ark1'!AI409</f>
        <v>97.039059218815609</v>
      </c>
      <c r="X36" s="11">
        <f>+'Ark1'!Y409</f>
        <v>36.396451753208225</v>
      </c>
      <c r="Y36" s="67">
        <f>+'Ark1'!AA409</f>
        <v>1.814768261963178</v>
      </c>
      <c r="Z36" s="87"/>
      <c r="AA36" s="11">
        <f t="shared" si="15"/>
        <v>527.3662680818378</v>
      </c>
      <c r="AB36" s="11">
        <f t="shared" si="16"/>
        <v>33.203882297354099</v>
      </c>
      <c r="AC36" s="11">
        <f t="shared" si="17"/>
        <v>4.0910652920962196</v>
      </c>
      <c r="AD36" s="43"/>
      <c r="AE36" s="4"/>
      <c r="AF36"/>
      <c r="AG36" s="56"/>
      <c r="AH36" s="5"/>
      <c r="AI36" s="5"/>
      <c r="AJ36"/>
      <c r="AK36" s="13"/>
      <c r="AL36" s="13"/>
      <c r="AM36" s="11"/>
      <c r="AN36" s="11"/>
      <c r="AO36" s="11"/>
    </row>
    <row r="37" spans="1:41" ht="15" customHeight="1">
      <c r="A37" s="43"/>
      <c r="B37">
        <f>+'Ark1'!C410</f>
        <v>2023</v>
      </c>
      <c r="C37">
        <f>+'Ark1'!L410</f>
        <v>9</v>
      </c>
      <c r="D37" s="62" t="str">
        <f>VLOOKUP(C37,RNR!$K$17:$L$32,2)</f>
        <v>R+</v>
      </c>
      <c r="E37">
        <f>+'Ark1'!Q410</f>
        <v>557</v>
      </c>
      <c r="F37" s="11">
        <f>+'Ark1'!R410</f>
        <v>2020</v>
      </c>
      <c r="G37" s="70"/>
      <c r="H37" s="70">
        <f>+'Ark1'!AE410</f>
        <v>5.2619239886425788</v>
      </c>
      <c r="I37" s="69">
        <f t="shared" si="20"/>
        <v>-0.6798166652161397</v>
      </c>
      <c r="J37" s="70">
        <f>+'Ark1'!AF410</f>
        <v>6.6176934477427389</v>
      </c>
      <c r="K37" s="11">
        <f>+'Ark1'!U410</f>
        <v>284.30613861386126</v>
      </c>
      <c r="L37" s="244">
        <f t="shared" si="14"/>
        <v>1.1443495084137112</v>
      </c>
      <c r="M37" s="445">
        <f>+IF(F37=0,"",'Ark1'!AR410)</f>
        <v>191.99797263051195</v>
      </c>
      <c r="N37" s="446">
        <f>+IF(F37=0,"",'Ark1'!AS410)</f>
        <v>39.969620801008787</v>
      </c>
      <c r="O37" s="447"/>
      <c r="P37" s="1">
        <f>+'Ark1'!T410</f>
        <v>8.9975247524752486</v>
      </c>
      <c r="Q37" s="57">
        <f t="shared" si="21"/>
        <v>9.5475776963004577E-2</v>
      </c>
      <c r="R37" s="11">
        <f>+'Ark1'!W410</f>
        <v>94.653465346534645</v>
      </c>
      <c r="S37" s="204"/>
      <c r="T37" s="11">
        <f>+'Ark1'!X410</f>
        <v>5.6930693069306946</v>
      </c>
      <c r="U37" s="11">
        <f>+'Ark1'!AG410</f>
        <v>499.2007095793208</v>
      </c>
      <c r="V37" s="11">
        <f>+'Ark1'!AH410</f>
        <v>97.029702970297024</v>
      </c>
      <c r="W37" s="11">
        <f>+'Ark1'!AI410</f>
        <v>97.67326732673267</v>
      </c>
      <c r="X37" s="11">
        <f>+'Ark1'!Y410</f>
        <v>39.76197561605472</v>
      </c>
      <c r="Y37" s="67">
        <f>+'Ark1'!AA410</f>
        <v>1.7695146204430177</v>
      </c>
      <c r="Z37" s="87"/>
      <c r="AA37" s="11">
        <f t="shared" si="15"/>
        <v>569.5227053131548</v>
      </c>
      <c r="AB37" s="11">
        <f t="shared" si="16"/>
        <v>31.589570957095695</v>
      </c>
      <c r="AC37" s="11">
        <f t="shared" si="17"/>
        <v>3.6265709156193897</v>
      </c>
      <c r="AD37" s="43"/>
      <c r="AE37" s="4"/>
      <c r="AF37"/>
      <c r="AG37" s="5"/>
      <c r="AH37" s="5"/>
      <c r="AI37" s="5"/>
      <c r="AJ37"/>
      <c r="AK37" s="13"/>
      <c r="AL37" s="13"/>
      <c r="AM37" s="11"/>
      <c r="AN37" s="11"/>
      <c r="AO37" s="11"/>
    </row>
    <row r="38" spans="1:41" ht="15" customHeight="1">
      <c r="A38" s="43"/>
      <c r="B38">
        <f>+'Ark1'!C411</f>
        <v>2023</v>
      </c>
      <c r="C38">
        <f>+'Ark1'!L411</f>
        <v>10</v>
      </c>
      <c r="D38" s="62" t="str">
        <f>VLOOKUP(C38,RNR!$K$17:$L$32,2)</f>
        <v>U-</v>
      </c>
      <c r="E38">
        <f>+'Ark1'!Q411</f>
        <v>167</v>
      </c>
      <c r="F38" s="11">
        <f>+'Ark1'!R411</f>
        <v>365</v>
      </c>
      <c r="G38" s="70"/>
      <c r="H38" s="70">
        <f>+'Ark1'!AE411</f>
        <v>0.95079319596759504</v>
      </c>
      <c r="I38" s="69">
        <f t="shared" si="20"/>
        <v>-0.19835904443386609</v>
      </c>
      <c r="J38" s="70">
        <f>+'Ark1'!AF411</f>
        <v>1.2753470435622785</v>
      </c>
      <c r="K38" s="11">
        <f>+'Ark1'!U411</f>
        <v>303.22602739726022</v>
      </c>
      <c r="L38" s="244">
        <f t="shared" si="14"/>
        <v>4.0035467771054414</v>
      </c>
      <c r="M38" s="445">
        <f>+IF(F38=0,"",'Ark1'!AR411)</f>
        <v>191.11911357340725</v>
      </c>
      <c r="N38" s="446">
        <f>+IF(F38=0,"",'Ark1'!AS411)</f>
        <v>43.160385305459656</v>
      </c>
      <c r="O38" s="447"/>
      <c r="P38" s="1">
        <f>+'Ark1'!T411</f>
        <v>9.1643835616438363</v>
      </c>
      <c r="Q38" s="57">
        <f t="shared" si="21"/>
        <v>-0.14569395773600746</v>
      </c>
      <c r="R38" s="11">
        <f>+'Ark1'!W411</f>
        <v>95.61643835616438</v>
      </c>
      <c r="S38" s="204"/>
      <c r="T38" s="11">
        <f>+'Ark1'!X411</f>
        <v>14.794520547945204</v>
      </c>
      <c r="U38" s="11">
        <f>+'Ark1'!AG411</f>
        <v>495.37950138504158</v>
      </c>
      <c r="V38" s="11">
        <f>+'Ark1'!AH411</f>
        <v>98.356164383561634</v>
      </c>
      <c r="W38" s="11">
        <f>+'Ark1'!AI411</f>
        <v>98.63013698630138</v>
      </c>
      <c r="X38" s="11">
        <f>+'Ark1'!Y411</f>
        <v>46.328183757253939</v>
      </c>
      <c r="Y38" s="67">
        <f>+'Ark1'!AA411</f>
        <v>1.7202556247617049</v>
      </c>
      <c r="Z38" s="87"/>
      <c r="AA38" s="11">
        <f t="shared" si="15"/>
        <v>612.10854819277836</v>
      </c>
      <c r="AB38" s="11">
        <f t="shared" si="16"/>
        <v>30.322602739726022</v>
      </c>
      <c r="AC38" s="11">
        <f t="shared" si="17"/>
        <v>2.1856287425149699</v>
      </c>
      <c r="AD38" s="43"/>
      <c r="AE38"/>
      <c r="AF38"/>
      <c r="AG38"/>
      <c r="AH38"/>
      <c r="AI38"/>
      <c r="AJ38"/>
      <c r="AK38" s="13"/>
      <c r="AL38" s="13"/>
      <c r="AM38" s="11"/>
      <c r="AN38" s="11"/>
      <c r="AO38" s="11"/>
    </row>
    <row r="39" spans="1:41" ht="15" customHeight="1">
      <c r="A39" s="43"/>
      <c r="B39">
        <f>+'Ark1'!C412</f>
        <v>2023</v>
      </c>
      <c r="C39">
        <f>+'Ark1'!L412</f>
        <v>11</v>
      </c>
      <c r="D39" s="62" t="str">
        <f>VLOOKUP(C39,RNR!$K$17:$L$32,2)</f>
        <v>U</v>
      </c>
      <c r="E39">
        <f>+'Ark1'!Q412</f>
        <v>20</v>
      </c>
      <c r="F39" s="11">
        <f>+'Ark1'!R412</f>
        <v>23</v>
      </c>
      <c r="G39" s="70"/>
      <c r="H39" s="70">
        <f>+'Ark1'!AE412</f>
        <v>5.9912995910286801E-2</v>
      </c>
      <c r="I39" s="69">
        <f t="shared" si="20"/>
        <v>-3.8076730015419211E-2</v>
      </c>
      <c r="J39" s="70">
        <f>+'Ark1'!AF412</f>
        <v>8.6609866041632677E-2</v>
      </c>
      <c r="K39" s="11">
        <f>+'Ark1'!U412</f>
        <v>326.79130434782604</v>
      </c>
      <c r="L39" s="244">
        <f t="shared" si="14"/>
        <v>-7.3844532279314876</v>
      </c>
      <c r="M39" s="445">
        <f>+IF(F39=0,"",'Ark1'!AR412)</f>
        <v>190.52173913043475</v>
      </c>
      <c r="N39" s="446">
        <f>+IF(F39=0,"",'Ark1'!AS412)</f>
        <v>46.997750308599187</v>
      </c>
      <c r="O39" s="447"/>
      <c r="P39" s="1">
        <f>+'Ark1'!T412</f>
        <v>9.9565217391304355</v>
      </c>
      <c r="Q39" s="57">
        <f t="shared" si="21"/>
        <v>-0.5586297760210801</v>
      </c>
      <c r="R39" s="11">
        <f>+'Ark1'!W412</f>
        <v>95.652173913043484</v>
      </c>
      <c r="S39" s="204"/>
      <c r="T39" s="11">
        <f>+'Ark1'!X412</f>
        <v>26.086956521739129</v>
      </c>
      <c r="U39" s="11">
        <f>+'Ark1'!AG412</f>
        <v>514.60869565217388</v>
      </c>
      <c r="V39" s="11">
        <f>+'Ark1'!AH412</f>
        <v>100</v>
      </c>
      <c r="W39" s="11">
        <f>+'Ark1'!AI412</f>
        <v>100</v>
      </c>
      <c r="X39" s="11">
        <f>+'Ark1'!Y412</f>
        <v>44.740992904994449</v>
      </c>
      <c r="Y39" s="67">
        <f>+'Ark1'!AA412</f>
        <v>1.9886255001789996</v>
      </c>
      <c r="Z39" s="87"/>
      <c r="AA39" s="11">
        <f t="shared" si="15"/>
        <v>635.02872592091921</v>
      </c>
      <c r="AB39" s="11">
        <f t="shared" si="16"/>
        <v>29.708300395256913</v>
      </c>
      <c r="AC39" s="11">
        <f t="shared" si="17"/>
        <v>1.1499999999999999</v>
      </c>
      <c r="AD39" s="43"/>
      <c r="AE39" s="2"/>
      <c r="AF39"/>
      <c r="AG39"/>
      <c r="AH39"/>
      <c r="AI39" s="5"/>
      <c r="AJ39"/>
      <c r="AK39" s="13"/>
      <c r="AL39" s="13"/>
      <c r="AM39" s="11"/>
      <c r="AN39" s="11"/>
      <c r="AO39" s="11"/>
    </row>
    <row r="40" spans="1:41" ht="15" customHeight="1">
      <c r="A40" s="43"/>
      <c r="B40">
        <f>+'Ark1'!C413</f>
        <v>2023</v>
      </c>
      <c r="C40">
        <f>+'Ark1'!L413</f>
        <v>12</v>
      </c>
      <c r="D40" s="62" t="str">
        <f>VLOOKUP(C40,RNR!$K$17:$L$32,2)</f>
        <v>U+</v>
      </c>
      <c r="E40">
        <f>+'Ark1'!Q413</f>
        <v>1</v>
      </c>
      <c r="F40" s="11">
        <f>+'Ark1'!R413</f>
        <v>1</v>
      </c>
      <c r="G40" s="70"/>
      <c r="H40" s="70">
        <f>+'Ark1'!AE413</f>
        <v>2.6049128656646442E-3</v>
      </c>
      <c r="I40" s="69">
        <f t="shared" si="20"/>
        <v>2.6049128656646442E-3</v>
      </c>
      <c r="J40" s="70">
        <f>+'Ark1'!AF413</f>
        <v>4.4490659214329528E-3</v>
      </c>
      <c r="K40" s="11">
        <f>+'Ark1'!U413</f>
        <v>386.1</v>
      </c>
      <c r="L40" s="244">
        <f t="shared" si="14"/>
        <v>386.1</v>
      </c>
      <c r="M40" s="445">
        <f>+IF(F40=0,"",'Ark1'!AR413)</f>
        <v>198</v>
      </c>
      <c r="N40" s="446">
        <f>+IF(F40=0,"",'Ark1'!AS413)</f>
        <v>49.726939840193594</v>
      </c>
      <c r="O40" s="447"/>
      <c r="P40" s="1">
        <f>+'Ark1'!T413</f>
        <v>12</v>
      </c>
      <c r="Q40" s="57">
        <f t="shared" si="21"/>
        <v>12</v>
      </c>
      <c r="R40" s="11">
        <f>+'Ark1'!W413</f>
        <v>100</v>
      </c>
      <c r="S40" s="204"/>
      <c r="T40" s="11">
        <f>+'Ark1'!X413</f>
        <v>100</v>
      </c>
      <c r="U40" s="11">
        <f>+'Ark1'!AG413</f>
        <v>615</v>
      </c>
      <c r="V40" s="11">
        <f>+'Ark1'!AH413</f>
        <v>100</v>
      </c>
      <c r="W40" s="11">
        <f>+'Ark1'!AI413</f>
        <v>100</v>
      </c>
      <c r="X40" s="11">
        <f>+'Ark1'!Y413</f>
        <v>0</v>
      </c>
      <c r="Y40" s="67">
        <f>+'Ark1'!AA413</f>
        <v>0</v>
      </c>
      <c r="Z40" s="87"/>
      <c r="AA40" s="11">
        <f t="shared" si="15"/>
        <v>627.80487804878044</v>
      </c>
      <c r="AB40" s="11">
        <f t="shared" si="16"/>
        <v>32.175000000000004</v>
      </c>
      <c r="AC40" s="11">
        <f t="shared" si="17"/>
        <v>1</v>
      </c>
      <c r="AD40" s="43"/>
      <c r="AE40" s="2"/>
      <c r="AF40"/>
      <c r="AG40" s="5"/>
      <c r="AH40"/>
      <c r="AI40"/>
      <c r="AJ40"/>
      <c r="AK40" s="13"/>
      <c r="AL40" s="13"/>
      <c r="AM40" s="11"/>
      <c r="AN40" s="11"/>
      <c r="AO40" s="11"/>
    </row>
    <row r="41" spans="1:41" ht="15" customHeight="1">
      <c r="A41" s="43"/>
      <c r="B41">
        <f>+'Ark1'!C414</f>
        <v>2023</v>
      </c>
      <c r="C41">
        <f>+'Ark1'!L414</f>
        <v>13</v>
      </c>
      <c r="D41" s="62" t="str">
        <f>VLOOKUP(C41,RNR!$K$17:$L$32,2)</f>
        <v>E-</v>
      </c>
      <c r="E41">
        <f>+'Ark1'!Q414</f>
        <v>0</v>
      </c>
      <c r="F41" s="11">
        <f>+'Ark1'!R414</f>
        <v>0</v>
      </c>
      <c r="G41" s="70"/>
      <c r="H41" s="70">
        <f>+'Ark1'!AE414</f>
        <v>0</v>
      </c>
      <c r="I41" s="69">
        <f t="shared" si="20"/>
        <v>0</v>
      </c>
      <c r="J41" s="70">
        <f>+'Ark1'!AF414</f>
        <v>0</v>
      </c>
      <c r="K41" s="11">
        <f>+'Ark1'!U414</f>
        <v>0</v>
      </c>
      <c r="L41" s="244">
        <f t="shared" si="14"/>
        <v>0</v>
      </c>
      <c r="M41" s="445" t="str">
        <f>+IF(F41=0,"",'Ark1'!AR414)</f>
        <v/>
      </c>
      <c r="N41" s="446" t="str">
        <f>+IF(F41=0,"",'Ark1'!AS414)</f>
        <v/>
      </c>
      <c r="O41" s="447"/>
      <c r="P41" s="1">
        <f>+'Ark1'!T414</f>
        <v>0</v>
      </c>
      <c r="Q41" s="57">
        <f t="shared" si="21"/>
        <v>0</v>
      </c>
      <c r="R41" s="11">
        <f>+'Ark1'!W414</f>
        <v>0</v>
      </c>
      <c r="S41" s="204"/>
      <c r="T41" s="11">
        <f>+'Ark1'!X414</f>
        <v>0</v>
      </c>
      <c r="U41" s="11">
        <f>+'Ark1'!AG414</f>
        <v>0</v>
      </c>
      <c r="V41" s="11">
        <f>+'Ark1'!AH414</f>
        <v>0</v>
      </c>
      <c r="W41" s="11">
        <f>+'Ark1'!AI414</f>
        <v>0</v>
      </c>
      <c r="X41" s="11">
        <f>+'Ark1'!Y414</f>
        <v>0</v>
      </c>
      <c r="Y41" s="67">
        <f>+'Ark1'!AA414</f>
        <v>0</v>
      </c>
      <c r="Z41" s="87"/>
      <c r="AA41" s="11" t="e">
        <f t="shared" si="15"/>
        <v>#DIV/0!</v>
      </c>
      <c r="AB41" s="11">
        <f t="shared" si="16"/>
        <v>0</v>
      </c>
      <c r="AC41" s="11" t="e">
        <f t="shared" si="17"/>
        <v>#DIV/0!</v>
      </c>
      <c r="AD41" s="43"/>
      <c r="AE41" s="14"/>
      <c r="AF41"/>
      <c r="AG41" s="4"/>
      <c r="AH41"/>
      <c r="AI41"/>
      <c r="AJ41"/>
      <c r="AK41" s="13"/>
      <c r="AL41" s="13"/>
      <c r="AM41" s="11"/>
      <c r="AN41" s="11"/>
      <c r="AO41" s="11"/>
    </row>
    <row r="42" spans="1:41" ht="15" customHeight="1">
      <c r="A42" s="43"/>
      <c r="B42">
        <f>+'Ark1'!C415</f>
        <v>2023</v>
      </c>
      <c r="C42">
        <f>+'Ark1'!L415</f>
        <v>14</v>
      </c>
      <c r="D42" s="62" t="str">
        <f>VLOOKUP(C42,RNR!$K$17:$L$32,2)</f>
        <v>E</v>
      </c>
      <c r="E42">
        <f>+'Ark1'!Q415</f>
        <v>0</v>
      </c>
      <c r="F42" s="11">
        <f>+'Ark1'!R415</f>
        <v>0</v>
      </c>
      <c r="G42" s="70"/>
      <c r="H42" s="70">
        <f>+'Ark1'!AE415</f>
        <v>0</v>
      </c>
      <c r="I42" s="69">
        <f t="shared" si="20"/>
        <v>0</v>
      </c>
      <c r="J42" s="70">
        <f>+'Ark1'!AF415</f>
        <v>0</v>
      </c>
      <c r="K42" s="11">
        <f>+'Ark1'!U415</f>
        <v>0</v>
      </c>
      <c r="L42" s="244">
        <f t="shared" si="14"/>
        <v>0</v>
      </c>
      <c r="M42" s="445" t="str">
        <f>+IF(F42=0,"",'Ark1'!AR415)</f>
        <v/>
      </c>
      <c r="N42" s="446" t="str">
        <f>+IF(F42=0,"",'Ark1'!AS415)</f>
        <v/>
      </c>
      <c r="O42" s="447"/>
      <c r="P42" s="1">
        <f>+'Ark1'!T415</f>
        <v>0</v>
      </c>
      <c r="Q42" s="57">
        <f t="shared" si="21"/>
        <v>0</v>
      </c>
      <c r="R42" s="11">
        <f>+'Ark1'!W415</f>
        <v>0</v>
      </c>
      <c r="S42" s="204"/>
      <c r="T42" s="11">
        <f>+'Ark1'!X415</f>
        <v>0</v>
      </c>
      <c r="U42" s="11">
        <f>+'Ark1'!AG415</f>
        <v>0</v>
      </c>
      <c r="V42" s="11">
        <f>+'Ark1'!AH415</f>
        <v>0</v>
      </c>
      <c r="W42" s="11">
        <f>+'Ark1'!AI415</f>
        <v>0</v>
      </c>
      <c r="X42" s="11">
        <f>+'Ark1'!Y415</f>
        <v>0</v>
      </c>
      <c r="Y42" s="67">
        <f>+'Ark1'!AA415</f>
        <v>0</v>
      </c>
      <c r="Z42" s="87"/>
      <c r="AA42" s="11" t="e">
        <f t="shared" si="15"/>
        <v>#DIV/0!</v>
      </c>
      <c r="AB42" s="11">
        <f t="shared" si="16"/>
        <v>0</v>
      </c>
      <c r="AC42" s="11" t="e">
        <f t="shared" si="17"/>
        <v>#DIV/0!</v>
      </c>
      <c r="AD42" s="43"/>
      <c r="AE42" s="2"/>
      <c r="AF42"/>
      <c r="AG42" s="13"/>
      <c r="AH42"/>
      <c r="AI42"/>
      <c r="AJ42"/>
      <c r="AK42" s="54"/>
      <c r="AL42" s="54"/>
      <c r="AM42" s="11"/>
      <c r="AN42" s="11"/>
      <c r="AO42" s="11"/>
    </row>
    <row r="43" spans="1:41" s="507" customFormat="1" ht="15" customHeight="1">
      <c r="A43" s="43"/>
      <c r="B43" s="507">
        <f>+'Ark1'!C416</f>
        <v>2023</v>
      </c>
      <c r="C43" s="507">
        <f>+'Ark1'!L416</f>
        <v>15</v>
      </c>
      <c r="D43" s="62" t="str">
        <f>VLOOKUP(C43,RNR!$K$17:$L$32,2)</f>
        <v>E+</v>
      </c>
      <c r="E43" s="507">
        <f>+'Ark1'!Q416</f>
        <v>0</v>
      </c>
      <c r="F43" s="508">
        <f>+'Ark1'!R416</f>
        <v>0</v>
      </c>
      <c r="G43" s="70"/>
      <c r="H43" s="70">
        <f>+'Ark1'!AE416</f>
        <v>0</v>
      </c>
      <c r="I43" s="69">
        <f t="shared" si="20"/>
        <v>0</v>
      </c>
      <c r="J43" s="70">
        <f>+'Ark1'!AF416</f>
        <v>0</v>
      </c>
      <c r="K43" s="508">
        <f>+'Ark1'!U416</f>
        <v>0</v>
      </c>
      <c r="L43" s="244">
        <f t="shared" si="14"/>
        <v>0</v>
      </c>
      <c r="M43" s="445" t="str">
        <f>+IF(F43=0,"",'Ark1'!AR416)</f>
        <v/>
      </c>
      <c r="N43" s="446" t="str">
        <f>+IF(F43=0,"",'Ark1'!AS416)</f>
        <v/>
      </c>
      <c r="O43" s="447"/>
      <c r="P43" s="1">
        <f>+'Ark1'!T416</f>
        <v>0</v>
      </c>
      <c r="Q43" s="57">
        <f t="shared" si="21"/>
        <v>0</v>
      </c>
      <c r="R43" s="508">
        <f>+'Ark1'!W416</f>
        <v>0</v>
      </c>
      <c r="S43" s="204"/>
      <c r="T43" s="508">
        <f>+'Ark1'!X416</f>
        <v>0</v>
      </c>
      <c r="U43" s="508">
        <f>+'Ark1'!AG416</f>
        <v>0</v>
      </c>
      <c r="V43" s="508">
        <f>+'Ark1'!AH416</f>
        <v>0</v>
      </c>
      <c r="W43" s="508">
        <f>+'Ark1'!AI416</f>
        <v>0</v>
      </c>
      <c r="X43" s="508">
        <f>+'Ark1'!Y416</f>
        <v>0</v>
      </c>
      <c r="Y43" s="67">
        <f>+'Ark1'!AA416</f>
        <v>0</v>
      </c>
      <c r="Z43" s="87"/>
      <c r="AA43" s="508" t="e">
        <f t="shared" ref="AA43:AA45" si="22">1000*K43/U43</f>
        <v>#DIV/0!</v>
      </c>
      <c r="AB43" s="508">
        <f t="shared" ref="AB43:AB45" si="23">+K43/C43</f>
        <v>0</v>
      </c>
      <c r="AC43" s="508" t="e">
        <f t="shared" ref="AC43:AC45" si="24">+F43/E43</f>
        <v>#DIV/0!</v>
      </c>
      <c r="AD43" s="43"/>
      <c r="AE43" s="509"/>
      <c r="AG43" s="13"/>
      <c r="AK43" s="54"/>
      <c r="AL43" s="54"/>
      <c r="AM43" s="508"/>
      <c r="AN43" s="508"/>
      <c r="AO43" s="508"/>
    </row>
    <row r="44" spans="1:41" s="507" customFormat="1" ht="15" customHeight="1">
      <c r="A44" s="43"/>
      <c r="B44" s="43"/>
      <c r="C44" s="43"/>
      <c r="D44" s="49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509"/>
      <c r="AG44" s="13"/>
      <c r="AK44" s="54"/>
      <c r="AL44" s="54"/>
      <c r="AM44" s="508"/>
      <c r="AN44" s="508"/>
      <c r="AO44" s="508"/>
    </row>
    <row r="45" spans="1:41" ht="15" customHeight="1">
      <c r="A45" s="43"/>
      <c r="B45" s="507">
        <f>+'Ark1'!C417</f>
        <v>2023</v>
      </c>
      <c r="C45" s="507">
        <f>+'Ark1'!L417</f>
        <v>99</v>
      </c>
      <c r="D45" s="62" t="str">
        <f>VLOOKUP(C45,RNR!$K$17:$L$32,2)</f>
        <v>Kasserte</v>
      </c>
      <c r="E45" s="507">
        <f>+'Ark1'!Q417</f>
        <v>35</v>
      </c>
      <c r="F45" s="508">
        <f>+'Ark1'!R417</f>
        <v>39</v>
      </c>
      <c r="G45" s="70"/>
      <c r="H45" s="70">
        <f>+'Ark1'!AE417</f>
        <v>0.10159160176092109</v>
      </c>
      <c r="I45" s="69">
        <f t="shared" ref="I45" si="25">+H45-H62</f>
        <v>0.10159160176092109</v>
      </c>
      <c r="J45" s="70">
        <f>+'Ark1'!AF417</f>
        <v>7.238115171947411E-2</v>
      </c>
      <c r="K45" s="508">
        <f>+'Ark1'!U417</f>
        <v>161.0615384615385</v>
      </c>
      <c r="L45" s="244"/>
      <c r="M45" s="445">
        <f>+IF(F45=0,"",'Ark1'!AR417)</f>
        <v>198.66666666666663</v>
      </c>
      <c r="N45" s="446">
        <f>+IF(F45=0,"",'Ark1'!AS417)</f>
        <v>26.038377778088535</v>
      </c>
      <c r="O45" s="447"/>
      <c r="P45" s="1">
        <f>+'Ark1'!T417</f>
        <v>5.7179487179487198</v>
      </c>
      <c r="Q45" s="57">
        <f t="shared" ref="Q45" si="26">+P45-P62</f>
        <v>5.7179487179487198</v>
      </c>
      <c r="R45" s="508">
        <f>+'Ark1'!W417</f>
        <v>38.461538461538446</v>
      </c>
      <c r="S45" s="204"/>
      <c r="T45" s="508">
        <f>+'Ark1'!X417</f>
        <v>0</v>
      </c>
      <c r="U45" s="508">
        <f>+'Ark1'!AG417</f>
        <v>630.5</v>
      </c>
      <c r="V45" s="508">
        <f>+'Ark1'!AH417</f>
        <v>15.38461538461538</v>
      </c>
      <c r="W45" s="508">
        <f>+'Ark1'!AI417</f>
        <v>2.5641025641025639</v>
      </c>
      <c r="X45" s="508">
        <f>+'Ark1'!Y417</f>
        <v>75.479739565082042</v>
      </c>
      <c r="Y45" s="67">
        <f>+'Ark1'!AA417</f>
        <v>2.3960300279433158</v>
      </c>
      <c r="Z45" s="87"/>
      <c r="AA45" s="508">
        <f t="shared" si="22"/>
        <v>255.45049716342348</v>
      </c>
      <c r="AB45" s="508">
        <f t="shared" si="23"/>
        <v>1.6268842268842274</v>
      </c>
      <c r="AC45" s="508">
        <f t="shared" si="24"/>
        <v>1.1142857142857143</v>
      </c>
      <c r="AD45" s="43"/>
      <c r="AE45" s="4"/>
      <c r="AF45"/>
      <c r="AG45" s="13"/>
      <c r="AH45" s="4"/>
      <c r="AI45" s="4"/>
      <c r="AJ45"/>
      <c r="AK45"/>
      <c r="AL45"/>
    </row>
    <row r="46" spans="1:41">
      <c r="A46" s="43"/>
      <c r="B46" s="43"/>
      <c r="C46" s="43"/>
      <c r="D46" s="49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7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87"/>
      <c r="AA46" s="43"/>
      <c r="AB46" s="43"/>
      <c r="AC46" s="43"/>
      <c r="AD46" s="43"/>
      <c r="AE46" s="4"/>
      <c r="AF46"/>
      <c r="AG46" s="13"/>
      <c r="AH46" s="4"/>
      <c r="AI46" s="4"/>
      <c r="AJ46"/>
      <c r="AK46"/>
      <c r="AL46"/>
    </row>
    <row r="47" spans="1:41">
      <c r="A47" s="43"/>
      <c r="B47" s="51">
        <f>+'Ark1'!C418</f>
        <v>2022</v>
      </c>
      <c r="C47" s="51">
        <f>+'Ark1'!L418</f>
        <v>1</v>
      </c>
      <c r="D47" s="62" t="str">
        <f t="shared" ref="D47:D60" si="27">+D29</f>
        <v>P-</v>
      </c>
      <c r="E47" s="51">
        <f>+'Ark1'!Q418</f>
        <v>15</v>
      </c>
      <c r="F47" s="76">
        <f>+'Ark1'!R418</f>
        <v>16</v>
      </c>
      <c r="G47" s="69"/>
      <c r="H47" s="69">
        <f>+'Ark1'!AE418</f>
        <v>4.7510170145796837E-2</v>
      </c>
      <c r="I47" s="69"/>
      <c r="J47" s="69">
        <f>+'Ark1'!AF418</f>
        <v>2.9906375039097401E-2</v>
      </c>
      <c r="K47" s="76">
        <f>+'Ark1'!U418</f>
        <v>144.90625</v>
      </c>
      <c r="L47" s="244"/>
      <c r="M47" s="445">
        <f>+IF(F47=0,"",'Ark1'!AR418)</f>
        <v>204.92307692307696</v>
      </c>
      <c r="N47" s="446">
        <f>+IF(F47=0,"",'Ark1'!AS418)</f>
        <v>17.203528237300532</v>
      </c>
      <c r="O47" s="447"/>
      <c r="P47" s="53">
        <f>+'Ark1'!T418</f>
        <v>3.6875</v>
      </c>
      <c r="Q47" s="69"/>
      <c r="R47" s="76">
        <f>+'Ark1'!W418</f>
        <v>0</v>
      </c>
      <c r="S47" s="244"/>
      <c r="T47" s="76">
        <f>+'Ark1'!X418</f>
        <v>0</v>
      </c>
      <c r="U47" s="76">
        <f>+'Ark1'!AG418</f>
        <v>657.07692307692309</v>
      </c>
      <c r="V47" s="76">
        <f>+'Ark1'!AH418</f>
        <v>81.25</v>
      </c>
      <c r="W47" s="76">
        <f>+'Ark1'!AI418</f>
        <v>6.25</v>
      </c>
      <c r="X47" s="76">
        <f>+'Ark1'!Y418</f>
        <v>25.641237995414823</v>
      </c>
      <c r="Y47" s="66">
        <f>+'Ark1'!AA418</f>
        <v>1.3564084008881689</v>
      </c>
      <c r="Z47" s="87"/>
      <c r="AA47" s="76">
        <f t="shared" ref="AA47:AA61" si="28">1000*K47/U47</f>
        <v>220.53163778974479</v>
      </c>
      <c r="AB47" s="76">
        <f t="shared" ref="AB47:AB61" si="29">+K47/C47</f>
        <v>144.90625</v>
      </c>
      <c r="AC47" s="76">
        <f t="shared" ref="AC47:AC61" si="30">+F47/E47</f>
        <v>1.0666666666666667</v>
      </c>
      <c r="AD47" s="43"/>
      <c r="AE47" s="4"/>
      <c r="AF47"/>
      <c r="AG47" s="13"/>
      <c r="AH47" s="1"/>
      <c r="AI47" s="19"/>
      <c r="AJ47"/>
      <c r="AK47" s="1"/>
      <c r="AL47" s="5"/>
    </row>
    <row r="48" spans="1:41">
      <c r="A48" s="43"/>
      <c r="B48" s="51">
        <f>+'Ark1'!C419</f>
        <v>2022</v>
      </c>
      <c r="C48" s="51">
        <f>+'Ark1'!L419</f>
        <v>2</v>
      </c>
      <c r="D48" s="62" t="str">
        <f t="shared" si="27"/>
        <v>P</v>
      </c>
      <c r="E48" s="51">
        <f>+'Ark1'!Q419</f>
        <v>265</v>
      </c>
      <c r="F48" s="76">
        <f>+'Ark1'!R419</f>
        <v>339</v>
      </c>
      <c r="G48" s="69"/>
      <c r="H48" s="69">
        <f>+'Ark1'!AE419</f>
        <v>1.0066217299640703</v>
      </c>
      <c r="I48" s="69"/>
      <c r="J48" s="69">
        <f>+'Ark1'!AF419</f>
        <v>0.67897648664567789</v>
      </c>
      <c r="K48" s="76">
        <f>+'Ark1'!U419</f>
        <v>155.27386430678479</v>
      </c>
      <c r="L48" s="244"/>
      <c r="M48" s="445">
        <f>+IF(F48=0,"",'Ark1'!AR419)</f>
        <v>194.95424836601313</v>
      </c>
      <c r="N48" s="446">
        <f>+IF(F48=0,"",'Ark1'!AS419)</f>
        <v>20.209258603034502</v>
      </c>
      <c r="O48" s="447"/>
      <c r="P48" s="53">
        <f>+'Ark1'!T419</f>
        <v>4.4100294985250743</v>
      </c>
      <c r="Q48" s="69"/>
      <c r="R48" s="76">
        <f>+'Ark1'!W419</f>
        <v>6.1946902654867264</v>
      </c>
      <c r="S48" s="244"/>
      <c r="T48" s="76">
        <f>+'Ark1'!X419</f>
        <v>0</v>
      </c>
      <c r="U48" s="76">
        <f>+'Ark1'!AG419</f>
        <v>607.51960784313746</v>
      </c>
      <c r="V48" s="76">
        <f>+'Ark1'!AH419</f>
        <v>87.905604719764014</v>
      </c>
      <c r="W48" s="76">
        <f>+'Ark1'!AI419</f>
        <v>6.1946902654867264</v>
      </c>
      <c r="X48" s="76">
        <f>+'Ark1'!Y419</f>
        <v>47.808585059809879</v>
      </c>
      <c r="Y48" s="66">
        <f>+'Ark1'!AA419</f>
        <v>1.3501948943827164</v>
      </c>
      <c r="Z48" s="87"/>
      <c r="AA48" s="76">
        <f t="shared" si="28"/>
        <v>255.58658897948976</v>
      </c>
      <c r="AB48" s="76">
        <f t="shared" si="29"/>
        <v>77.636932153392394</v>
      </c>
      <c r="AC48" s="76">
        <f t="shared" si="30"/>
        <v>1.2792452830188679</v>
      </c>
      <c r="AD48" s="43"/>
      <c r="AE48" s="4"/>
      <c r="AF48"/>
      <c r="AG48" s="13"/>
      <c r="AH48" s="1"/>
      <c r="AI48" s="19"/>
      <c r="AJ48"/>
      <c r="AK48"/>
      <c r="AL48"/>
    </row>
    <row r="49" spans="1:38">
      <c r="A49" s="43"/>
      <c r="B49" s="51">
        <f>+'Ark1'!C420</f>
        <v>2022</v>
      </c>
      <c r="C49" s="51">
        <f>+'Ark1'!L420</f>
        <v>3</v>
      </c>
      <c r="D49" s="62" t="str">
        <f t="shared" si="27"/>
        <v>P+</v>
      </c>
      <c r="E49" s="51">
        <f>+'Ark1'!Q420</f>
        <v>1432</v>
      </c>
      <c r="F49" s="76">
        <f>+'Ark1'!R420</f>
        <v>2397</v>
      </c>
      <c r="G49" s="69"/>
      <c r="H49" s="69">
        <f>+'Ark1'!AE420</f>
        <v>7.117617364967189</v>
      </c>
      <c r="I49" s="69"/>
      <c r="J49" s="69">
        <f>+'Ark1'!AF420</f>
        <v>5.15967587639709</v>
      </c>
      <c r="K49" s="76">
        <f>+'Ark1'!U420</f>
        <v>166.87747183979951</v>
      </c>
      <c r="L49" s="244"/>
      <c r="M49" s="445">
        <f>+IF(F49=0,"",'Ark1'!AR420)</f>
        <v>191.02860974519444</v>
      </c>
      <c r="N49" s="446">
        <f>+IF(F49=0,"",'Ark1'!AS420)</f>
        <v>23.106155602783161</v>
      </c>
      <c r="O49" s="447"/>
      <c r="P49" s="53">
        <f>+'Ark1'!T420</f>
        <v>5.4931163954943676</v>
      </c>
      <c r="Q49" s="69"/>
      <c r="R49" s="76">
        <f>+'Ark1'!W420</f>
        <v>25.490196078431367</v>
      </c>
      <c r="S49" s="244"/>
      <c r="T49" s="76">
        <f>+'Ark1'!X420</f>
        <v>0</v>
      </c>
      <c r="U49" s="76">
        <f>+'Ark1'!AG420</f>
        <v>546.13544926240513</v>
      </c>
      <c r="V49" s="76">
        <f>+'Ark1'!AH420</f>
        <v>89.695452649144769</v>
      </c>
      <c r="W49" s="76">
        <f>+'Ark1'!AI420</f>
        <v>7.1756362119315815</v>
      </c>
      <c r="X49" s="76">
        <f>+'Ark1'!Y420</f>
        <v>44.935540829654308</v>
      </c>
      <c r="Y49" s="66">
        <f>+'Ark1'!AA420</f>
        <v>1.4918966797943281</v>
      </c>
      <c r="Z49" s="87"/>
      <c r="AA49" s="76">
        <f t="shared" si="28"/>
        <v>305.56059319199926</v>
      </c>
      <c r="AB49" s="76">
        <f t="shared" si="29"/>
        <v>55.625823946599837</v>
      </c>
      <c r="AC49" s="76">
        <f t="shared" si="30"/>
        <v>1.6738826815642458</v>
      </c>
      <c r="AD49" s="43"/>
      <c r="AE49" s="4"/>
      <c r="AF49"/>
      <c r="AG49" s="13"/>
      <c r="AH49" s="1"/>
      <c r="AI49" s="19"/>
      <c r="AJ49"/>
      <c r="AK49"/>
      <c r="AL49"/>
    </row>
    <row r="50" spans="1:38">
      <c r="A50" s="43"/>
      <c r="B50" s="51">
        <f>+'Ark1'!C421</f>
        <v>2022</v>
      </c>
      <c r="C50" s="51">
        <f>+'Ark1'!L421</f>
        <v>4</v>
      </c>
      <c r="D50" s="62" t="str">
        <f t="shared" si="27"/>
        <v>O-</v>
      </c>
      <c r="E50" s="51">
        <f>+'Ark1'!Q421</f>
        <v>2949</v>
      </c>
      <c r="F50" s="76">
        <f>+'Ark1'!R421</f>
        <v>5611</v>
      </c>
      <c r="G50" s="69"/>
      <c r="H50" s="69">
        <f>+'Ark1'!AE421</f>
        <v>16.661222793004129</v>
      </c>
      <c r="I50" s="69"/>
      <c r="J50" s="69">
        <f>+'Ark1'!AF421</f>
        <v>14.358926499645756</v>
      </c>
      <c r="K50" s="76">
        <f>+'Ark1'!U421</f>
        <v>198.39239885938341</v>
      </c>
      <c r="L50" s="244"/>
      <c r="M50" s="445">
        <f>+IF(F50=0,"",'Ark1'!AR421)</f>
        <v>194.86183465458663</v>
      </c>
      <c r="N50" s="446">
        <f>+IF(F50=0,"",'Ark1'!AS421)</f>
        <v>26.317134185116295</v>
      </c>
      <c r="O50" s="447"/>
      <c r="P50" s="53">
        <f>+'Ark1'!T421</f>
        <v>6.898770272678667</v>
      </c>
      <c r="Q50" s="69"/>
      <c r="R50" s="76">
        <f>+'Ark1'!W421</f>
        <v>64.926038139369112</v>
      </c>
      <c r="S50" s="244"/>
      <c r="T50" s="76">
        <f>+'Ark1'!X421</f>
        <v>0</v>
      </c>
      <c r="U50" s="76">
        <f>+'Ark1'!AG421</f>
        <v>557.75160437901093</v>
      </c>
      <c r="V50" s="76">
        <f>+'Ark1'!AH421</f>
        <v>91.017643913740869</v>
      </c>
      <c r="W50" s="76">
        <f>+'Ark1'!AI421</f>
        <v>16.556763500267333</v>
      </c>
      <c r="X50" s="76">
        <f>+'Ark1'!Y421</f>
        <v>44.862870885475687</v>
      </c>
      <c r="Y50" s="66">
        <f>+'Ark1'!AA421</f>
        <v>1.5095786079218223</v>
      </c>
      <c r="Z50" s="87"/>
      <c r="AA50" s="76">
        <f t="shared" si="28"/>
        <v>355.70027464155731</v>
      </c>
      <c r="AB50" s="76">
        <f t="shared" si="29"/>
        <v>49.598099714845851</v>
      </c>
      <c r="AC50" s="76">
        <f t="shared" si="30"/>
        <v>1.9026788741946423</v>
      </c>
      <c r="AD50" s="43"/>
      <c r="AE50" s="4"/>
      <c r="AF50"/>
      <c r="AG50" s="5"/>
      <c r="AH50" s="1"/>
      <c r="AI50" s="19"/>
      <c r="AJ50"/>
      <c r="AK50"/>
      <c r="AL50"/>
    </row>
    <row r="51" spans="1:38">
      <c r="A51" s="43"/>
      <c r="B51" s="51">
        <f>+'Ark1'!C422</f>
        <v>2022</v>
      </c>
      <c r="C51" s="51">
        <f>+'Ark1'!L422</f>
        <v>5</v>
      </c>
      <c r="D51" s="62" t="str">
        <f t="shared" si="27"/>
        <v>O</v>
      </c>
      <c r="E51" s="51">
        <f>+'Ark1'!Q422</f>
        <v>3289</v>
      </c>
      <c r="F51" s="76">
        <f>+'Ark1'!R422</f>
        <v>6494</v>
      </c>
      <c r="G51" s="69"/>
      <c r="H51" s="69">
        <f>+'Ark1'!AE422</f>
        <v>19.283190307925295</v>
      </c>
      <c r="I51" s="69"/>
      <c r="J51" s="69">
        <f>+'Ark1'!AF422</f>
        <v>18.465773370145222</v>
      </c>
      <c r="K51" s="76">
        <f>+'Ark1'!U422</f>
        <v>220.44413150600553</v>
      </c>
      <c r="L51" s="244"/>
      <c r="M51" s="445">
        <f>+IF(F51=0,"",'Ark1'!AR422)</f>
        <v>195.27830264211369</v>
      </c>
      <c r="N51" s="446">
        <f>+IF(F51=0,"",'Ark1'!AS422)</f>
        <v>29.103079399183848</v>
      </c>
      <c r="O51" s="447"/>
      <c r="P51" s="53">
        <f>+'Ark1'!T422</f>
        <v>7.7359100708346196</v>
      </c>
      <c r="Q51" s="69"/>
      <c r="R51" s="76">
        <f>+'Ark1'!W422</f>
        <v>77.57930397289806</v>
      </c>
      <c r="S51" s="244"/>
      <c r="T51" s="76">
        <f>+'Ark1'!X422</f>
        <v>7.6994148444718219E-2</v>
      </c>
      <c r="U51" s="76">
        <f>+'Ark1'!AG422</f>
        <v>564.69255404323485</v>
      </c>
      <c r="V51" s="76">
        <f>+'Ark1'!AH422</f>
        <v>91.946412072682492</v>
      </c>
      <c r="W51" s="76">
        <f>+'Ark1'!AI422</f>
        <v>43.594086849399446</v>
      </c>
      <c r="X51" s="76">
        <f>+'Ark1'!Y422</f>
        <v>46.983920058341873</v>
      </c>
      <c r="Y51" s="66">
        <f>+'Ark1'!AA422</f>
        <v>1.7816643791363105</v>
      </c>
      <c r="Z51" s="87"/>
      <c r="AA51" s="76">
        <f t="shared" si="28"/>
        <v>390.37903001839044</v>
      </c>
      <c r="AB51" s="76">
        <f t="shared" si="29"/>
        <v>44.088826301201109</v>
      </c>
      <c r="AC51" s="76">
        <f t="shared" si="30"/>
        <v>1.9744603222864092</v>
      </c>
      <c r="AD51" s="43"/>
      <c r="AE51" s="4"/>
      <c r="AF51"/>
      <c r="AG51"/>
      <c r="AH51" s="13"/>
      <c r="AI51" s="19"/>
      <c r="AJ51"/>
      <c r="AK51"/>
      <c r="AL51"/>
    </row>
    <row r="52" spans="1:38">
      <c r="A52" s="43"/>
      <c r="B52" s="51">
        <f>+'Ark1'!C423</f>
        <v>2022</v>
      </c>
      <c r="C52" s="51">
        <f>+'Ark1'!L423</f>
        <v>6</v>
      </c>
      <c r="D52" s="62" t="str">
        <f t="shared" si="27"/>
        <v>O+</v>
      </c>
      <c r="E52" s="51">
        <f>+'Ark1'!Q423</f>
        <v>2492</v>
      </c>
      <c r="F52" s="76">
        <f>+'Ark1'!R423</f>
        <v>5937</v>
      </c>
      <c r="G52" s="69"/>
      <c r="H52" s="69">
        <f>+'Ark1'!AE423</f>
        <v>17.629242509724737</v>
      </c>
      <c r="I52" s="69"/>
      <c r="J52" s="69">
        <f>+'Ark1'!AF423</f>
        <v>17.801302604057671</v>
      </c>
      <c r="K52" s="76">
        <f>+'Ark1'!U423</f>
        <v>232.4492016169786</v>
      </c>
      <c r="L52" s="244"/>
      <c r="M52" s="445">
        <f>+IF(F52=0,"",'Ark1'!AR423)</f>
        <v>193.85634782608687</v>
      </c>
      <c r="N52" s="446">
        <f>+IF(F52=0,"",'Ark1'!AS423)</f>
        <v>31.55174522393996</v>
      </c>
      <c r="O52" s="447"/>
      <c r="P52" s="53">
        <f>+'Ark1'!T423</f>
        <v>8.0596260737746359</v>
      </c>
      <c r="Q52" s="69"/>
      <c r="R52" s="76">
        <f>+'Ark1'!W423</f>
        <v>78.55819437426311</v>
      </c>
      <c r="S52" s="244"/>
      <c r="T52" s="76">
        <f>+'Ark1'!X423</f>
        <v>0.35371399696816563</v>
      </c>
      <c r="U52" s="76">
        <f>+'Ark1'!AG423</f>
        <v>544.22</v>
      </c>
      <c r="V52" s="76">
        <f>+'Ark1'!AH423</f>
        <v>92.083543877379142</v>
      </c>
      <c r="W52" s="76">
        <f>+'Ark1'!AI423</f>
        <v>79.366683510190313</v>
      </c>
      <c r="X52" s="76">
        <f>+'Ark1'!Y423</f>
        <v>42.200816378568774</v>
      </c>
      <c r="Y52" s="66">
        <f>+'Ark1'!AA423</f>
        <v>1.9836323839642664</v>
      </c>
      <c r="Z52" s="87"/>
      <c r="AA52" s="76">
        <f t="shared" si="28"/>
        <v>427.12359269592918</v>
      </c>
      <c r="AB52" s="76">
        <f t="shared" si="29"/>
        <v>38.741533602829769</v>
      </c>
      <c r="AC52" s="76">
        <f t="shared" si="30"/>
        <v>2.3824237560192616</v>
      </c>
      <c r="AD52" s="43"/>
      <c r="AE52" s="4"/>
      <c r="AF52"/>
      <c r="AG52" s="5"/>
      <c r="AH52" s="13"/>
      <c r="AI52" s="19"/>
      <c r="AJ52"/>
      <c r="AK52"/>
      <c r="AL52"/>
    </row>
    <row r="53" spans="1:38">
      <c r="A53" s="43"/>
      <c r="B53" s="51">
        <f>+'Ark1'!C424</f>
        <v>2022</v>
      </c>
      <c r="C53" s="51">
        <f>+'Ark1'!L424</f>
        <v>7</v>
      </c>
      <c r="D53" s="62" t="str">
        <f t="shared" si="27"/>
        <v>R-</v>
      </c>
      <c r="E53" s="51">
        <f>+'Ark1'!Q424</f>
        <v>1884</v>
      </c>
      <c r="F53" s="76">
        <f>+'Ark1'!R424</f>
        <v>5932</v>
      </c>
      <c r="G53" s="69"/>
      <c r="H53" s="69">
        <f>+'Ark1'!AE424</f>
        <v>17.614395581554177</v>
      </c>
      <c r="I53" s="69"/>
      <c r="J53" s="69">
        <f>+'Ark1'!AF424</f>
        <v>19.023970539404765</v>
      </c>
      <c r="K53" s="76">
        <f>+'Ark1'!U424</f>
        <v>248.62417060013536</v>
      </c>
      <c r="L53" s="244"/>
      <c r="M53" s="445">
        <f>+IF(F53=0,"",'Ark1'!AR424)</f>
        <v>193.30581937489211</v>
      </c>
      <c r="N53" s="446">
        <f>+IF(F53=0,"",'Ark1'!AS424)</f>
        <v>34.219440146568481</v>
      </c>
      <c r="O53" s="447"/>
      <c r="P53" s="53">
        <f>+'Ark1'!T424</f>
        <v>8.357889413351316</v>
      </c>
      <c r="Q53" s="69"/>
      <c r="R53" s="76">
        <f>+'Ark1'!W424</f>
        <v>84.676331759946052</v>
      </c>
      <c r="S53" s="244"/>
      <c r="T53" s="76">
        <f>+'Ark1'!X424</f>
        <v>0.5225893459204316</v>
      </c>
      <c r="U53" s="76">
        <f>+'Ark1'!AG424</f>
        <v>522.16819202210331</v>
      </c>
      <c r="V53" s="76">
        <f>+'Ark1'!AH424</f>
        <v>91.672285906945376</v>
      </c>
      <c r="W53" s="76">
        <f>+'Ark1'!AI424</f>
        <v>94.925826028320941</v>
      </c>
      <c r="X53" s="76">
        <f>+'Ark1'!Y424</f>
        <v>35.580297978673158</v>
      </c>
      <c r="Y53" s="66">
        <f>+'Ark1'!AA424</f>
        <v>1.9064960098690296</v>
      </c>
      <c r="Z53" s="87"/>
      <c r="AA53" s="76">
        <f t="shared" si="28"/>
        <v>476.13809956009561</v>
      </c>
      <c r="AB53" s="76">
        <f t="shared" si="29"/>
        <v>35.517738657162191</v>
      </c>
      <c r="AC53" s="76">
        <f t="shared" si="30"/>
        <v>3.148619957537155</v>
      </c>
      <c r="AD53" s="43"/>
      <c r="AE53" s="4"/>
      <c r="AF53"/>
      <c r="AG53"/>
      <c r="AH53" s="13"/>
      <c r="AI53" s="19"/>
      <c r="AJ53"/>
      <c r="AK53"/>
      <c r="AL53"/>
    </row>
    <row r="54" spans="1:38">
      <c r="A54" s="43"/>
      <c r="B54" s="51">
        <f>+'Ark1'!C425</f>
        <v>2022</v>
      </c>
      <c r="C54" s="51">
        <f>+'Ark1'!L425</f>
        <v>8</v>
      </c>
      <c r="D54" s="62" t="str">
        <f t="shared" si="27"/>
        <v>R</v>
      </c>
      <c r="E54" s="51">
        <f>+'Ark1'!Q425</f>
        <v>1220</v>
      </c>
      <c r="F54" s="76">
        <f>+'Ark1'!R425</f>
        <v>4471</v>
      </c>
      <c r="G54" s="69"/>
      <c r="H54" s="69">
        <f>+'Ark1'!AE425</f>
        <v>13.276123170116103</v>
      </c>
      <c r="I54" s="69"/>
      <c r="J54" s="69">
        <f>+'Ark1'!AF425</f>
        <v>15.399972122898564</v>
      </c>
      <c r="K54" s="76">
        <f>+'Ark1'!U425</f>
        <v>267.02909863565156</v>
      </c>
      <c r="L54" s="244"/>
      <c r="M54" s="445">
        <f>+IF(F54=0,"",'Ark1'!AR425)</f>
        <v>192.86084583901777</v>
      </c>
      <c r="N54" s="446">
        <f>+IF(F54=0,"",'Ark1'!AS425)</f>
        <v>37.030795916755203</v>
      </c>
      <c r="O54" s="447"/>
      <c r="P54" s="53">
        <f>+'Ark1'!T425</f>
        <v>8.67278013867144</v>
      </c>
      <c r="Q54" s="69"/>
      <c r="R54" s="76">
        <f>+'Ark1'!W425</f>
        <v>88.928651308432123</v>
      </c>
      <c r="S54" s="244"/>
      <c r="T54" s="76">
        <f>+'Ark1'!X425</f>
        <v>1.4090807425631851</v>
      </c>
      <c r="U54" s="76">
        <f>+'Ark1'!AG425</f>
        <v>507.87130513869926</v>
      </c>
      <c r="V54" s="76">
        <f>+'Ark1'!AH425</f>
        <v>92.015209125475295</v>
      </c>
      <c r="W54" s="76">
        <f>+'Ark1'!AI425</f>
        <v>97.897562066651744</v>
      </c>
      <c r="X54" s="76">
        <f>+'Ark1'!Y425</f>
        <v>35.449868171254693</v>
      </c>
      <c r="Y54" s="66">
        <f>+'Ark1'!AA425</f>
        <v>1.829959999396382</v>
      </c>
      <c r="Z54" s="87"/>
      <c r="AA54" s="76">
        <f t="shared" si="28"/>
        <v>525.78103140268206</v>
      </c>
      <c r="AB54" s="76">
        <f t="shared" si="29"/>
        <v>33.378637329456446</v>
      </c>
      <c r="AC54" s="76">
        <f t="shared" si="30"/>
        <v>3.6647540983606559</v>
      </c>
      <c r="AD54" s="43"/>
      <c r="AE54" s="4"/>
      <c r="AF54"/>
      <c r="AG54"/>
      <c r="AH54" s="13"/>
      <c r="AI54" s="19"/>
      <c r="AJ54"/>
      <c r="AK54"/>
      <c r="AL54"/>
    </row>
    <row r="55" spans="1:38">
      <c r="A55" s="43"/>
      <c r="B55" s="51">
        <f>+'Ark1'!C426</f>
        <v>2022</v>
      </c>
      <c r="C55" s="51">
        <f>+'Ark1'!L426</f>
        <v>9</v>
      </c>
      <c r="D55" s="62" t="str">
        <f t="shared" si="27"/>
        <v>R+</v>
      </c>
      <c r="E55" s="51">
        <f>+'Ark1'!Q426</f>
        <v>599</v>
      </c>
      <c r="F55" s="76">
        <f>+'Ark1'!R426</f>
        <v>2001</v>
      </c>
      <c r="G55" s="69"/>
      <c r="H55" s="69">
        <f>+'Ark1'!AE426</f>
        <v>5.9417406538587185</v>
      </c>
      <c r="I55" s="69"/>
      <c r="J55" s="69">
        <f>+'Ark1'!AF426</f>
        <v>7.308670979564531</v>
      </c>
      <c r="K55" s="76">
        <f>+'Ark1'!U426</f>
        <v>283.16178910544755</v>
      </c>
      <c r="L55" s="244"/>
      <c r="M55" s="445">
        <f>+IF(F55=0,"",'Ark1'!AR426)</f>
        <v>191.69883189436263</v>
      </c>
      <c r="N55" s="446">
        <f>+IF(F55=0,"",'Ark1'!AS426)</f>
        <v>39.98212612172815</v>
      </c>
      <c r="O55" s="447"/>
      <c r="P55" s="53">
        <f>+'Ark1'!T426</f>
        <v>8.9020489755122441</v>
      </c>
      <c r="Q55" s="69"/>
      <c r="R55" s="76">
        <f>+'Ark1'!W426</f>
        <v>93.553223388305838</v>
      </c>
      <c r="S55" s="244"/>
      <c r="T55" s="76">
        <f>+'Ark1'!X426</f>
        <v>4.7476261869065475</v>
      </c>
      <c r="U55" s="76">
        <f>+'Ark1'!AG426</f>
        <v>495.90655154900969</v>
      </c>
      <c r="V55" s="76">
        <f>+'Ark1'!AH426</f>
        <v>92.103948025987023</v>
      </c>
      <c r="W55" s="76">
        <f>+'Ark1'!AI426</f>
        <v>98.150924537731115</v>
      </c>
      <c r="X55" s="76">
        <f>+'Ark1'!Y426</f>
        <v>38.23574486530525</v>
      </c>
      <c r="Y55" s="66">
        <f>+'Ark1'!AA426</f>
        <v>1.7503910606397659</v>
      </c>
      <c r="Z55" s="87"/>
      <c r="AA55" s="76">
        <f t="shared" si="28"/>
        <v>570.99828227912224</v>
      </c>
      <c r="AB55" s="76">
        <f t="shared" si="29"/>
        <v>31.462421011716394</v>
      </c>
      <c r="AC55" s="76">
        <f t="shared" si="30"/>
        <v>3.340567612687813</v>
      </c>
      <c r="AD55" s="43"/>
      <c r="AE55" s="4"/>
      <c r="AF55"/>
      <c r="AG55" s="5"/>
      <c r="AH55" s="5"/>
      <c r="AI55" s="19"/>
      <c r="AJ55"/>
      <c r="AK55"/>
      <c r="AL55"/>
    </row>
    <row r="56" spans="1:38">
      <c r="A56" s="43"/>
      <c r="B56" s="51">
        <f>+'Ark1'!C427</f>
        <v>2022</v>
      </c>
      <c r="C56" s="51">
        <f>+'Ark1'!L427</f>
        <v>10</v>
      </c>
      <c r="D56" s="62" t="str">
        <f t="shared" si="27"/>
        <v>U-</v>
      </c>
      <c r="E56" s="51">
        <f>+'Ark1'!Q427</f>
        <v>165</v>
      </c>
      <c r="F56" s="76">
        <f>+'Ark1'!R427</f>
        <v>387</v>
      </c>
      <c r="G56" s="69"/>
      <c r="H56" s="69">
        <f>+'Ark1'!AE427</f>
        <v>1.1491522404014611</v>
      </c>
      <c r="I56" s="69"/>
      <c r="J56" s="69">
        <f>+'Ark1'!AF427</f>
        <v>1.4936947654905941</v>
      </c>
      <c r="K56" s="76">
        <f>+'Ark1'!U427</f>
        <v>299.22248062015478</v>
      </c>
      <c r="L56" s="244"/>
      <c r="M56" s="445">
        <f>+IF(F56=0,"",'Ark1'!AR427)</f>
        <v>190.18832891246677</v>
      </c>
      <c r="N56" s="446">
        <f>+IF(F56=0,"",'Ark1'!AS427)</f>
        <v>43.220076142482462</v>
      </c>
      <c r="O56" s="447"/>
      <c r="P56" s="53">
        <f>+'Ark1'!T427</f>
        <v>9.3100775193798437</v>
      </c>
      <c r="Q56" s="69"/>
      <c r="R56" s="76">
        <f>+'Ark1'!W427</f>
        <v>96.124031007751938</v>
      </c>
      <c r="S56" s="244"/>
      <c r="T56" s="76">
        <f>+'Ark1'!X427</f>
        <v>13.178294573643416</v>
      </c>
      <c r="U56" s="76">
        <f>+'Ark1'!AG427</f>
        <v>486.4615384615384</v>
      </c>
      <c r="V56" s="76">
        <f>+'Ark1'!AH427</f>
        <v>94.832041343669246</v>
      </c>
      <c r="W56" s="76">
        <f>+'Ark1'!AI427</f>
        <v>97.416020671834644</v>
      </c>
      <c r="X56" s="76">
        <f>+'Ark1'!Y427</f>
        <v>41.598240695835926</v>
      </c>
      <c r="Y56" s="66">
        <f>+'Ark1'!AA427</f>
        <v>1.6804013130208204</v>
      </c>
      <c r="Z56" s="87"/>
      <c r="AA56" s="76">
        <f t="shared" si="28"/>
        <v>615.0999759743853</v>
      </c>
      <c r="AB56" s="76">
        <f t="shared" si="29"/>
        <v>29.922248062015477</v>
      </c>
      <c r="AC56" s="76">
        <f t="shared" si="30"/>
        <v>2.3454545454545452</v>
      </c>
      <c r="AD56" s="43"/>
      <c r="AE56" s="4"/>
      <c r="AF56"/>
      <c r="AG56" s="4"/>
      <c r="AH56" s="5"/>
      <c r="AI56" s="19"/>
      <c r="AJ56"/>
      <c r="AK56"/>
      <c r="AL56"/>
    </row>
    <row r="57" spans="1:38">
      <c r="A57" s="43"/>
      <c r="B57" s="51">
        <f>+'Ark1'!C428</f>
        <v>2022</v>
      </c>
      <c r="C57" s="51">
        <f>+'Ark1'!L428</f>
        <v>11</v>
      </c>
      <c r="D57" s="62" t="str">
        <f t="shared" si="27"/>
        <v>U</v>
      </c>
      <c r="E57" s="51">
        <f>+'Ark1'!Q428</f>
        <v>26</v>
      </c>
      <c r="F57" s="76">
        <f>+'Ark1'!R428</f>
        <v>33</v>
      </c>
      <c r="G57" s="69"/>
      <c r="H57" s="69">
        <f>+'Ark1'!AE428</f>
        <v>9.7989725925706012E-2</v>
      </c>
      <c r="I57" s="69"/>
      <c r="J57" s="69">
        <f>+'Ark1'!AF428</f>
        <v>0.14224779929098913</v>
      </c>
      <c r="K57" s="76">
        <f>+'Ark1'!U428</f>
        <v>334.17575757575753</v>
      </c>
      <c r="L57" s="244"/>
      <c r="M57" s="445">
        <f>+IF(F57=0,"",'Ark1'!AR428)</f>
        <v>191.57575757575756</v>
      </c>
      <c r="N57" s="446">
        <f>+IF(F57=0,"",'Ark1'!AS428)</f>
        <v>47.260385317071837</v>
      </c>
      <c r="O57" s="447"/>
      <c r="P57" s="53">
        <f>+'Ark1'!T428</f>
        <v>10.515151515151516</v>
      </c>
      <c r="Q57" s="69"/>
      <c r="R57" s="76">
        <f>+'Ark1'!W428</f>
        <v>100</v>
      </c>
      <c r="S57" s="244"/>
      <c r="T57" s="76">
        <f>+'Ark1'!X428</f>
        <v>33.333333333333343</v>
      </c>
      <c r="U57" s="76">
        <f>+'Ark1'!AG428</f>
        <v>518</v>
      </c>
      <c r="V57" s="76">
        <f>+'Ark1'!AH428</f>
        <v>100</v>
      </c>
      <c r="W57" s="76">
        <f>+'Ark1'!AI428</f>
        <v>100</v>
      </c>
      <c r="X57" s="76">
        <f>+'Ark1'!Y428</f>
        <v>45.963826556313442</v>
      </c>
      <c r="Y57" s="66">
        <f>+'Ark1'!AA428</f>
        <v>1.9713279960352224</v>
      </c>
      <c r="Z57" s="87"/>
      <c r="AA57" s="76">
        <f t="shared" si="28"/>
        <v>645.12694512694497</v>
      </c>
      <c r="AB57" s="76">
        <f t="shared" si="29"/>
        <v>30.379614325068868</v>
      </c>
      <c r="AC57" s="76">
        <f t="shared" si="30"/>
        <v>1.2692307692307692</v>
      </c>
      <c r="AD57" s="43"/>
      <c r="AE57" s="4"/>
      <c r="AF57"/>
      <c r="AG57" s="13"/>
      <c r="AH57" s="5"/>
      <c r="AI57" s="19"/>
      <c r="AJ57"/>
      <c r="AK57"/>
      <c r="AL57"/>
    </row>
    <row r="58" spans="1:38">
      <c r="A58" s="43"/>
      <c r="B58" s="51">
        <f>+'Ark1'!C429</f>
        <v>2022</v>
      </c>
      <c r="C58" s="51">
        <f>+'Ark1'!L429</f>
        <v>12</v>
      </c>
      <c r="D58" s="62" t="str">
        <f t="shared" si="27"/>
        <v>U+</v>
      </c>
      <c r="E58" s="51">
        <f>+'Ark1'!Q429</f>
        <v>0</v>
      </c>
      <c r="F58" s="76">
        <f>+'Ark1'!R429</f>
        <v>0</v>
      </c>
      <c r="G58" s="69"/>
      <c r="H58" s="69">
        <f>+'Ark1'!AE429</f>
        <v>0</v>
      </c>
      <c r="I58" s="69"/>
      <c r="J58" s="69">
        <f>+'Ark1'!AF429</f>
        <v>0</v>
      </c>
      <c r="K58" s="76">
        <f>+'Ark1'!U429</f>
        <v>0</v>
      </c>
      <c r="L58" s="244"/>
      <c r="M58" s="445" t="str">
        <f>+IF(F58=0,"",'Ark1'!AR429)</f>
        <v/>
      </c>
      <c r="N58" s="446" t="str">
        <f>+IF(F58=0,"",'Ark1'!AS429)</f>
        <v/>
      </c>
      <c r="O58" s="447"/>
      <c r="P58" s="53">
        <f>+'Ark1'!T429</f>
        <v>0</v>
      </c>
      <c r="Q58" s="69"/>
      <c r="R58" s="76">
        <f>+'Ark1'!W429</f>
        <v>0</v>
      </c>
      <c r="S58" s="244"/>
      <c r="T58" s="76">
        <f>+'Ark1'!X429</f>
        <v>0</v>
      </c>
      <c r="U58" s="76">
        <f>+'Ark1'!AG429</f>
        <v>0</v>
      </c>
      <c r="V58" s="76">
        <f>+'Ark1'!AH429</f>
        <v>0</v>
      </c>
      <c r="W58" s="76">
        <f>+'Ark1'!AI429</f>
        <v>0</v>
      </c>
      <c r="X58" s="76">
        <f>+'Ark1'!Y429</f>
        <v>0</v>
      </c>
      <c r="Y58" s="66">
        <f>+'Ark1'!AA429</f>
        <v>0</v>
      </c>
      <c r="Z58" s="87"/>
      <c r="AA58" s="76" t="e">
        <f t="shared" si="28"/>
        <v>#DIV/0!</v>
      </c>
      <c r="AB58" s="76">
        <f t="shared" si="29"/>
        <v>0</v>
      </c>
      <c r="AC58" s="76" t="e">
        <f t="shared" si="30"/>
        <v>#DIV/0!</v>
      </c>
      <c r="AD58" s="43"/>
      <c r="AE58" s="4"/>
      <c r="AF58"/>
      <c r="AG58" s="13"/>
      <c r="AH58" s="5"/>
      <c r="AI58" s="19"/>
      <c r="AJ58"/>
      <c r="AK58"/>
      <c r="AL58"/>
    </row>
    <row r="59" spans="1:38">
      <c r="A59" s="43"/>
      <c r="B59" s="51">
        <f>+'Ark1'!C430</f>
        <v>2022</v>
      </c>
      <c r="C59" s="51">
        <f>+'Ark1'!L430</f>
        <v>13</v>
      </c>
      <c r="D59" s="62" t="str">
        <f t="shared" si="27"/>
        <v>E-</v>
      </c>
      <c r="E59" s="51">
        <f>+'Ark1'!Q430</f>
        <v>0</v>
      </c>
      <c r="F59" s="76">
        <f>+'Ark1'!R430</f>
        <v>0</v>
      </c>
      <c r="G59" s="69"/>
      <c r="H59" s="69">
        <f>+'Ark1'!AE430</f>
        <v>0</v>
      </c>
      <c r="I59" s="69"/>
      <c r="J59" s="69">
        <f>+'Ark1'!AF430</f>
        <v>0</v>
      </c>
      <c r="K59" s="76">
        <f>+'Ark1'!U430</f>
        <v>0</v>
      </c>
      <c r="L59" s="244"/>
      <c r="M59" s="445" t="str">
        <f>+IF(F59=0,"",'Ark1'!AR430)</f>
        <v/>
      </c>
      <c r="N59" s="446" t="str">
        <f>+IF(F59=0,"",'Ark1'!AS430)</f>
        <v/>
      </c>
      <c r="O59" s="447"/>
      <c r="P59" s="53">
        <f>+'Ark1'!T430</f>
        <v>0</v>
      </c>
      <c r="Q59" s="69"/>
      <c r="R59" s="76">
        <f>+'Ark1'!W430</f>
        <v>0</v>
      </c>
      <c r="S59" s="244"/>
      <c r="T59" s="76">
        <f>+'Ark1'!X430</f>
        <v>0</v>
      </c>
      <c r="U59" s="76">
        <f>+'Ark1'!AG430</f>
        <v>0</v>
      </c>
      <c r="V59" s="76">
        <f>+'Ark1'!AH430</f>
        <v>0</v>
      </c>
      <c r="W59" s="76">
        <f>+'Ark1'!AI430</f>
        <v>0</v>
      </c>
      <c r="X59" s="76">
        <f>+'Ark1'!Y430</f>
        <v>0</v>
      </c>
      <c r="Y59" s="66">
        <f>+'Ark1'!AA430</f>
        <v>0</v>
      </c>
      <c r="Z59" s="87"/>
      <c r="AA59" s="76" t="e">
        <f t="shared" si="28"/>
        <v>#DIV/0!</v>
      </c>
      <c r="AB59" s="76">
        <f t="shared" si="29"/>
        <v>0</v>
      </c>
      <c r="AC59" s="76" t="e">
        <f t="shared" si="30"/>
        <v>#DIV/0!</v>
      </c>
      <c r="AD59" s="43"/>
      <c r="AE59" s="4"/>
      <c r="AF59"/>
      <c r="AG59" s="13"/>
      <c r="AH59" s="5"/>
      <c r="AI59" s="19"/>
      <c r="AJ59"/>
      <c r="AK59"/>
      <c r="AL59"/>
    </row>
    <row r="60" spans="1:38">
      <c r="A60" s="43"/>
      <c r="B60" s="51">
        <f>+'Ark1'!C431</f>
        <v>2022</v>
      </c>
      <c r="C60" s="51">
        <f>+'Ark1'!L431</f>
        <v>14</v>
      </c>
      <c r="D60" s="62" t="str">
        <f t="shared" si="27"/>
        <v>E</v>
      </c>
      <c r="E60" s="51">
        <f>+'Ark1'!Q431</f>
        <v>0</v>
      </c>
      <c r="F60" s="76">
        <f>+'Ark1'!R431</f>
        <v>0</v>
      </c>
      <c r="G60" s="69"/>
      <c r="H60" s="69">
        <f>+'Ark1'!AE431</f>
        <v>0</v>
      </c>
      <c r="I60" s="69"/>
      <c r="J60" s="69">
        <f>+'Ark1'!AF431</f>
        <v>0</v>
      </c>
      <c r="K60" s="76">
        <f>+'Ark1'!U431</f>
        <v>0</v>
      </c>
      <c r="L60" s="244"/>
      <c r="M60" s="445" t="str">
        <f>+IF(F60=0,"",'Ark1'!AR431)</f>
        <v/>
      </c>
      <c r="N60" s="446" t="str">
        <f>+IF(F60=0,"",'Ark1'!AS431)</f>
        <v/>
      </c>
      <c r="O60" s="447"/>
      <c r="P60" s="53">
        <f>+'Ark1'!T431</f>
        <v>0</v>
      </c>
      <c r="Q60" s="69"/>
      <c r="R60" s="76">
        <f>+'Ark1'!W431</f>
        <v>0</v>
      </c>
      <c r="S60" s="244"/>
      <c r="T60" s="76">
        <f>+'Ark1'!X431</f>
        <v>0</v>
      </c>
      <c r="U60" s="76">
        <f>+'Ark1'!AG431</f>
        <v>0</v>
      </c>
      <c r="V60" s="76">
        <f>+'Ark1'!AH431</f>
        <v>0</v>
      </c>
      <c r="W60" s="76">
        <f>+'Ark1'!AI431</f>
        <v>0</v>
      </c>
      <c r="X60" s="76">
        <f>+'Ark1'!Y431</f>
        <v>0</v>
      </c>
      <c r="Y60" s="66">
        <f>+'Ark1'!AA431</f>
        <v>0</v>
      </c>
      <c r="Z60" s="87"/>
      <c r="AA60" s="76" t="e">
        <f t="shared" si="28"/>
        <v>#DIV/0!</v>
      </c>
      <c r="AB60" s="76">
        <f t="shared" si="29"/>
        <v>0</v>
      </c>
      <c r="AC60" s="76" t="e">
        <f t="shared" si="30"/>
        <v>#DIV/0!</v>
      </c>
      <c r="AD60" s="43"/>
      <c r="AE60" s="4"/>
      <c r="AF60"/>
      <c r="AG60" s="13"/>
      <c r="AH60" s="5"/>
      <c r="AI60" s="19"/>
      <c r="AJ60"/>
      <c r="AK60"/>
      <c r="AL60"/>
    </row>
    <row r="61" spans="1:38">
      <c r="A61" s="43"/>
      <c r="B61" s="51">
        <f>+'Ark1'!C432</f>
        <v>2022</v>
      </c>
      <c r="C61" s="51">
        <f>+'Ark1'!L432</f>
        <v>15</v>
      </c>
      <c r="D61" s="62" t="str">
        <f t="shared" ref="D61" si="31">+D45</f>
        <v>Kasserte</v>
      </c>
      <c r="E61" s="51">
        <f>+'Ark1'!Q432</f>
        <v>0</v>
      </c>
      <c r="F61" s="76">
        <f>+'Ark1'!R432</f>
        <v>0</v>
      </c>
      <c r="G61" s="69"/>
      <c r="H61" s="69">
        <f>+'Ark1'!AE432</f>
        <v>0</v>
      </c>
      <c r="I61" s="69"/>
      <c r="J61" s="69">
        <f>+'Ark1'!AF432</f>
        <v>0</v>
      </c>
      <c r="K61" s="76">
        <f>+'Ark1'!U432</f>
        <v>0</v>
      </c>
      <c r="L61" s="244"/>
      <c r="M61" s="445" t="str">
        <f>+IF(F61=0,"",'Ark1'!AR432)</f>
        <v/>
      </c>
      <c r="N61" s="446" t="str">
        <f>+IF(F61=0,"",'Ark1'!AS432)</f>
        <v/>
      </c>
      <c r="O61" s="447"/>
      <c r="P61" s="53">
        <f>+'Ark1'!T432</f>
        <v>0</v>
      </c>
      <c r="Q61" s="69"/>
      <c r="R61" s="76">
        <f>+'Ark1'!W432</f>
        <v>0</v>
      </c>
      <c r="S61" s="244"/>
      <c r="T61" s="76">
        <f>+'Ark1'!X432</f>
        <v>0</v>
      </c>
      <c r="U61" s="76">
        <f>+'Ark1'!AG432</f>
        <v>0</v>
      </c>
      <c r="V61" s="76">
        <f>+'Ark1'!AH432</f>
        <v>0</v>
      </c>
      <c r="W61" s="76">
        <f>+'Ark1'!AI432</f>
        <v>0</v>
      </c>
      <c r="X61" s="76">
        <f>+'Ark1'!Y432</f>
        <v>0</v>
      </c>
      <c r="Y61" s="66">
        <f>+'Ark1'!AA432</f>
        <v>0</v>
      </c>
      <c r="Z61" s="87"/>
      <c r="AA61" s="76" t="e">
        <f t="shared" si="28"/>
        <v>#DIV/0!</v>
      </c>
      <c r="AB61" s="76">
        <f t="shared" si="29"/>
        <v>0</v>
      </c>
      <c r="AC61" s="76" t="e">
        <f t="shared" si="30"/>
        <v>#DIV/0!</v>
      </c>
      <c r="AD61" s="43"/>
      <c r="AE61" s="4"/>
      <c r="AF61"/>
      <c r="AG61" s="13"/>
      <c r="AH61" s="5"/>
      <c r="AI61" s="19"/>
      <c r="AJ61"/>
      <c r="AK61"/>
      <c r="AL61"/>
    </row>
    <row r="62" spans="1:38">
      <c r="A62" s="43"/>
      <c r="B62" s="43"/>
      <c r="C62" s="43"/>
      <c r="D62" s="49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47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"/>
      <c r="AF62"/>
      <c r="AG62" s="13"/>
      <c r="AH62" s="5"/>
      <c r="AI62" s="19"/>
      <c r="AJ62"/>
      <c r="AK62"/>
      <c r="AL62"/>
    </row>
    <row r="63" spans="1:38">
      <c r="A63" s="43"/>
      <c r="B63">
        <f>+'Ark1'!C433</f>
        <v>2021</v>
      </c>
      <c r="C63">
        <f>+'Ark1'!L433</f>
        <v>1</v>
      </c>
      <c r="D63" s="511" t="str">
        <f t="shared" ref="D63:D77" si="32">+D47</f>
        <v>P-</v>
      </c>
      <c r="E63">
        <f>+'Ark1'!Q433</f>
        <v>19</v>
      </c>
      <c r="F63" s="11">
        <f>+'Ark1'!R433</f>
        <v>19</v>
      </c>
      <c r="G63" s="70"/>
      <c r="H63" s="70">
        <f>+'Ark1'!AE433</f>
        <v>6.7299494439113622E-2</v>
      </c>
      <c r="I63" s="70"/>
      <c r="J63" s="70">
        <f>+'Ark1'!AF433</f>
        <v>4.4575373877529925E-2</v>
      </c>
      <c r="K63" s="11">
        <f>+'Ark1'!U433</f>
        <v>152.0526315789474</v>
      </c>
      <c r="L63" s="204"/>
      <c r="M63" s="204"/>
      <c r="N63" s="204"/>
      <c r="O63" s="447"/>
      <c r="P63" s="1">
        <f>+'Ark1'!T433</f>
        <v>3.1052631578947358</v>
      </c>
      <c r="Q63" s="70"/>
      <c r="R63" s="11">
        <f>+'Ark1'!W433</f>
        <v>0</v>
      </c>
      <c r="S63" s="204"/>
      <c r="T63" s="11">
        <f>+'Ark1'!X433</f>
        <v>0</v>
      </c>
      <c r="U63" s="11">
        <f>+'Ark1'!AG433</f>
        <v>658.8421052631578</v>
      </c>
      <c r="V63" s="11">
        <f>+'Ark1'!AH433</f>
        <v>100</v>
      </c>
      <c r="W63" s="11">
        <f>+'Ark1'!AI433</f>
        <v>5.2631578947368443</v>
      </c>
      <c r="X63" s="11">
        <f>+'Ark1'!Y433</f>
        <v>30.231664794263096</v>
      </c>
      <c r="Y63" s="67">
        <f>+'Ark1'!AA433</f>
        <v>1.1189627171299639</v>
      </c>
      <c r="Z63" s="87"/>
      <c r="AA63" s="11">
        <f t="shared" ref="AA63:AA77" si="33">1000*K63/U63</f>
        <v>230.78766576130377</v>
      </c>
      <c r="AB63" s="11">
        <f t="shared" ref="AB63:AB77" si="34">+K63/C63</f>
        <v>152.0526315789474</v>
      </c>
      <c r="AC63" s="11">
        <f t="shared" ref="AC63:AC77" si="35">+F63/E63</f>
        <v>1</v>
      </c>
      <c r="AD63" s="43"/>
      <c r="AE63" s="4"/>
      <c r="AF63"/>
      <c r="AG63" s="5"/>
      <c r="AH63" s="5"/>
      <c r="AI63" s="19"/>
      <c r="AJ63"/>
      <c r="AK63"/>
      <c r="AL63"/>
    </row>
    <row r="64" spans="1:38">
      <c r="A64" s="43"/>
      <c r="B64">
        <f>+'Ark1'!C434</f>
        <v>2021</v>
      </c>
      <c r="C64">
        <f>+'Ark1'!L434</f>
        <v>2</v>
      </c>
      <c r="D64" s="511" t="str">
        <f t="shared" si="32"/>
        <v>P</v>
      </c>
      <c r="E64">
        <f>+'Ark1'!Q434</f>
        <v>222</v>
      </c>
      <c r="F64" s="11">
        <f>+'Ark1'!R434</f>
        <v>278</v>
      </c>
      <c r="G64" s="70"/>
      <c r="H64" s="70">
        <f>+'Ark1'!AE434</f>
        <v>0.98469786600387332</v>
      </c>
      <c r="I64" s="70"/>
      <c r="J64" s="70">
        <f>+'Ark1'!AF434</f>
        <v>0.68251362301498131</v>
      </c>
      <c r="K64" s="11">
        <f>+'Ark1'!U434</f>
        <v>159.11791366906459</v>
      </c>
      <c r="L64" s="204"/>
      <c r="M64" s="204"/>
      <c r="N64" s="204"/>
      <c r="O64" s="447"/>
      <c r="P64" s="1">
        <f>+'Ark1'!T434</f>
        <v>4.4460431654676258</v>
      </c>
      <c r="Q64" s="70"/>
      <c r="R64" s="11">
        <f>+'Ark1'!W434</f>
        <v>8.9928057553956808</v>
      </c>
      <c r="S64" s="204"/>
      <c r="T64" s="11">
        <f>+'Ark1'!X434</f>
        <v>0</v>
      </c>
      <c r="U64" s="11">
        <f>+'Ark1'!AG434</f>
        <v>628.3653136531367</v>
      </c>
      <c r="V64" s="11">
        <f>+'Ark1'!AH434</f>
        <v>97.482014388489205</v>
      </c>
      <c r="W64" s="11">
        <f>+'Ark1'!AI434</f>
        <v>10.791366906474822</v>
      </c>
      <c r="X64" s="11">
        <f>+'Ark1'!Y434</f>
        <v>41.247593842617931</v>
      </c>
      <c r="Y64" s="67">
        <f>+'Ark1'!AA434</f>
        <v>1.44028705107824</v>
      </c>
      <c r="Z64" s="87"/>
      <c r="AA64" s="11">
        <f t="shared" si="33"/>
        <v>253.2251704728869</v>
      </c>
      <c r="AB64" s="11">
        <f t="shared" si="34"/>
        <v>79.558956834532296</v>
      </c>
      <c r="AC64" s="11">
        <f t="shared" si="35"/>
        <v>1.2522522522522523</v>
      </c>
      <c r="AD64" s="43"/>
      <c r="AE64" s="4"/>
      <c r="AF64"/>
      <c r="AG64"/>
      <c r="AH64" s="5"/>
      <c r="AI64" s="19"/>
      <c r="AJ64"/>
      <c r="AK64"/>
      <c r="AL64"/>
    </row>
    <row r="65" spans="1:40">
      <c r="A65" s="43"/>
      <c r="B65">
        <f>+'Ark1'!C435</f>
        <v>2021</v>
      </c>
      <c r="C65">
        <f>+'Ark1'!L435</f>
        <v>3</v>
      </c>
      <c r="D65" s="511" t="str">
        <f t="shared" si="32"/>
        <v>P+</v>
      </c>
      <c r="E65">
        <f>+'Ark1'!Q435</f>
        <v>1217</v>
      </c>
      <c r="F65" s="11">
        <f>+'Ark1'!R435</f>
        <v>1853.71</v>
      </c>
      <c r="G65" s="70"/>
      <c r="H65" s="70">
        <f>+'Ark1'!AE435</f>
        <v>6.5659866229857515</v>
      </c>
      <c r="I65" s="70"/>
      <c r="J65" s="70">
        <f>+'Ark1'!AF435</f>
        <v>5.0102025917878237</v>
      </c>
      <c r="K65" s="11">
        <f>+'Ark1'!U435</f>
        <v>175.17254586747652</v>
      </c>
      <c r="L65" s="204"/>
      <c r="M65" s="204"/>
      <c r="N65" s="204"/>
      <c r="O65" s="447"/>
      <c r="P65" s="1">
        <f>+'Ark1'!T435</f>
        <v>5.65676400299939</v>
      </c>
      <c r="Q65" s="70"/>
      <c r="R65" s="11">
        <f>+'Ark1'!W435</f>
        <v>27.836069288076359</v>
      </c>
      <c r="S65" s="204"/>
      <c r="T65" s="11">
        <f>+'Ark1'!X435</f>
        <v>0</v>
      </c>
      <c r="U65" s="11">
        <f>+'Ark1'!AG435</f>
        <v>570.42447767386761</v>
      </c>
      <c r="V65" s="11">
        <f>+'Ark1'!AH435</f>
        <v>96.940729671847279</v>
      </c>
      <c r="W65" s="11">
        <f>+'Ark1'!AI435</f>
        <v>11.480760205210096</v>
      </c>
      <c r="X65" s="11">
        <f>+'Ark1'!Y435</f>
        <v>42.465883907560055</v>
      </c>
      <c r="Y65" s="67">
        <f>+'Ark1'!AA435</f>
        <v>1.4667491949259803</v>
      </c>
      <c r="Z65" s="87"/>
      <c r="AA65" s="11">
        <f t="shared" si="33"/>
        <v>307.09156553346406</v>
      </c>
      <c r="AB65" s="11">
        <f t="shared" si="34"/>
        <v>58.390848622492172</v>
      </c>
      <c r="AC65" s="11">
        <f t="shared" si="35"/>
        <v>1.5231799506984389</v>
      </c>
      <c r="AD65" s="43"/>
      <c r="AE65" s="13"/>
      <c r="AF65"/>
      <c r="AG65" s="5"/>
      <c r="AH65"/>
      <c r="AI65"/>
      <c r="AJ65"/>
      <c r="AK65"/>
      <c r="AL65"/>
    </row>
    <row r="66" spans="1:40">
      <c r="A66" s="43"/>
      <c r="B66">
        <f>+'Ark1'!C436</f>
        <v>2021</v>
      </c>
      <c r="C66">
        <f>+'Ark1'!L436</f>
        <v>4</v>
      </c>
      <c r="D66" s="511" t="str">
        <f t="shared" si="32"/>
        <v>O-</v>
      </c>
      <c r="E66">
        <f>+'Ark1'!Q436</f>
        <v>2796</v>
      </c>
      <c r="F66" s="11">
        <f>+'Ark1'!R436</f>
        <v>4931.7600000000011</v>
      </c>
      <c r="G66" s="70"/>
      <c r="H66" s="70">
        <f>+'Ark1'!AE436</f>
        <v>17.468681826054883</v>
      </c>
      <c r="I66" s="70"/>
      <c r="J66" s="70">
        <f>+'Ark1'!AF436</f>
        <v>15.203254725003578</v>
      </c>
      <c r="K66" s="11">
        <f>+'Ark1'!U436</f>
        <v>199.79618229597608</v>
      </c>
      <c r="L66" s="204"/>
      <c r="M66" s="204"/>
      <c r="N66" s="204"/>
      <c r="O66" s="447"/>
      <c r="P66" s="1">
        <f>+'Ark1'!T436</f>
        <v>7.0131149934303361</v>
      </c>
      <c r="Q66" s="70"/>
      <c r="R66" s="11">
        <f>+'Ark1'!W436</f>
        <v>66.974061998150788</v>
      </c>
      <c r="S66" s="204"/>
      <c r="T66" s="11">
        <f>+'Ark1'!X436</f>
        <v>0</v>
      </c>
      <c r="U66" s="11">
        <f>+'Ark1'!AG436</f>
        <v>567.28126309906395</v>
      </c>
      <c r="V66" s="11">
        <f>+'Ark1'!AH436</f>
        <v>96.537544406053826</v>
      </c>
      <c r="W66" s="11">
        <f>+'Ark1'!AI436</f>
        <v>18.837088585008196</v>
      </c>
      <c r="X66" s="11">
        <f>+'Ark1'!Y436</f>
        <v>44.483712793591074</v>
      </c>
      <c r="Y66" s="67">
        <f>+'Ark1'!AA436</f>
        <v>1.5684182432550773</v>
      </c>
      <c r="Z66" s="87"/>
      <c r="AA66" s="11">
        <f t="shared" si="33"/>
        <v>352.19950894286069</v>
      </c>
      <c r="AB66" s="11">
        <f t="shared" si="34"/>
        <v>49.94904557399402</v>
      </c>
      <c r="AC66" s="11">
        <f t="shared" si="35"/>
        <v>1.7638626609442065</v>
      </c>
      <c r="AD66" s="43"/>
      <c r="AE66" s="5"/>
      <c r="AF66"/>
      <c r="AG66"/>
      <c r="AH66"/>
      <c r="AI66" s="19"/>
      <c r="AJ66"/>
      <c r="AK66"/>
      <c r="AL66"/>
    </row>
    <row r="67" spans="1:40">
      <c r="A67" s="43"/>
      <c r="B67">
        <f>+'Ark1'!C437</f>
        <v>2021</v>
      </c>
      <c r="C67">
        <f>+'Ark1'!L437</f>
        <v>5</v>
      </c>
      <c r="D67" s="511" t="str">
        <f t="shared" si="32"/>
        <v>O</v>
      </c>
      <c r="E67">
        <f>+'Ark1'!Q437</f>
        <v>2864</v>
      </c>
      <c r="F67" s="11">
        <f>+'Ark1'!R437</f>
        <v>5328</v>
      </c>
      <c r="G67" s="70"/>
      <c r="H67" s="70">
        <f>+'Ark1'!AE437</f>
        <v>18.872195072189328</v>
      </c>
      <c r="I67" s="70"/>
      <c r="J67" s="70">
        <f>+'Ark1'!AF437</f>
        <v>18.074780252047251</v>
      </c>
      <c r="K67" s="11">
        <f>+'Ark1'!U437</f>
        <v>219.86766141141172</v>
      </c>
      <c r="L67" s="204"/>
      <c r="M67" s="204"/>
      <c r="N67" s="204"/>
      <c r="O67" s="447"/>
      <c r="P67" s="1">
        <f>+'Ark1'!T437</f>
        <v>7.8352102102102066</v>
      </c>
      <c r="Q67" s="70"/>
      <c r="R67" s="11">
        <f>+'Ark1'!W437</f>
        <v>78.997747747747781</v>
      </c>
      <c r="S67" s="204"/>
      <c r="T67" s="11">
        <f>+'Ark1'!X437</f>
        <v>1.8768768768768766E-2</v>
      </c>
      <c r="U67" s="11">
        <f>+'Ark1'!AG437</f>
        <v>567.21604115069522</v>
      </c>
      <c r="V67" s="11">
        <f>+'Ark1'!AH437</f>
        <v>96.358858858858881</v>
      </c>
      <c r="W67" s="11">
        <f>+'Ark1'!AI437</f>
        <v>44.050300300300307</v>
      </c>
      <c r="X67" s="11">
        <f>+'Ark1'!Y437</f>
        <v>46.842291688061238</v>
      </c>
      <c r="Y67" s="67">
        <f>+'Ark1'!AA437</f>
        <v>1.8313520500403628</v>
      </c>
      <c r="Z67" s="87"/>
      <c r="AA67" s="11">
        <f t="shared" si="33"/>
        <v>387.62595811883665</v>
      </c>
      <c r="AB67" s="11">
        <f t="shared" si="34"/>
        <v>43.973532282282342</v>
      </c>
      <c r="AC67" s="11">
        <f t="shared" si="35"/>
        <v>1.8603351955307263</v>
      </c>
      <c r="AD67" s="43"/>
      <c r="AE67" s="13"/>
      <c r="AF67"/>
      <c r="AG67"/>
      <c r="AH67"/>
      <c r="AI67"/>
      <c r="AJ67"/>
      <c r="AK67"/>
      <c r="AL67"/>
    </row>
    <row r="68" spans="1:40">
      <c r="A68" s="43"/>
      <c r="B68">
        <f>+'Ark1'!C438</f>
        <v>2021</v>
      </c>
      <c r="C68">
        <f>+'Ark1'!L438</f>
        <v>6</v>
      </c>
      <c r="D68" s="511" t="str">
        <f t="shared" si="32"/>
        <v>O+</v>
      </c>
      <c r="E68">
        <f>+'Ark1'!Q438</f>
        <v>2246</v>
      </c>
      <c r="F68" s="11">
        <f>+'Ark1'!R438</f>
        <v>4983.8999999999996</v>
      </c>
      <c r="G68" s="70"/>
      <c r="H68" s="70">
        <f>+'Ark1'!AE438</f>
        <v>17.653365807110436</v>
      </c>
      <c r="I68" s="70"/>
      <c r="J68" s="70">
        <f>+'Ark1'!AF438</f>
        <v>17.766260187602196</v>
      </c>
      <c r="K68" s="11">
        <f>+'Ark1'!U438</f>
        <v>231.03578121551399</v>
      </c>
      <c r="L68" s="204"/>
      <c r="M68" s="204"/>
      <c r="N68" s="204"/>
      <c r="O68" s="447"/>
      <c r="P68" s="1">
        <f>+'Ark1'!T438</f>
        <v>8.1357972672003882</v>
      </c>
      <c r="Q68" s="70"/>
      <c r="R68" s="11">
        <f>+'Ark1'!W438</f>
        <v>78.994361845141356</v>
      </c>
      <c r="S68" s="204"/>
      <c r="T68" s="11">
        <f>+'Ark1'!X438</f>
        <v>0.34109833664399369</v>
      </c>
      <c r="U68" s="11">
        <f>+'Ark1'!AG438</f>
        <v>547.19830150362066</v>
      </c>
      <c r="V68" s="11">
        <f>+'Ark1'!AH438</f>
        <v>95.08617749152269</v>
      </c>
      <c r="W68" s="11">
        <f>+'Ark1'!AI438</f>
        <v>79.455847830012644</v>
      </c>
      <c r="X68" s="11">
        <f>+'Ark1'!Y438</f>
        <v>42.604504624016869</v>
      </c>
      <c r="Y68" s="67">
        <f>+'Ark1'!AA438</f>
        <v>2.0082697624789327</v>
      </c>
      <c r="Z68" s="87"/>
      <c r="AA68" s="11">
        <f t="shared" si="33"/>
        <v>422.21582300358313</v>
      </c>
      <c r="AB68" s="11">
        <f t="shared" si="34"/>
        <v>38.505963535919001</v>
      </c>
      <c r="AC68" s="11">
        <f t="shared" si="35"/>
        <v>2.2190115761353515</v>
      </c>
      <c r="AD68" s="43"/>
      <c r="AE68" s="13"/>
      <c r="AF68"/>
      <c r="AG68" s="5"/>
      <c r="AH68"/>
      <c r="AI68"/>
      <c r="AJ68"/>
      <c r="AK68"/>
      <c r="AL68"/>
    </row>
    <row r="69" spans="1:40">
      <c r="A69" s="43"/>
      <c r="B69">
        <f>+'Ark1'!C439</f>
        <v>2021</v>
      </c>
      <c r="C69">
        <f>+'Ark1'!L439</f>
        <v>7</v>
      </c>
      <c r="D69" s="511" t="str">
        <f t="shared" si="32"/>
        <v>R-</v>
      </c>
      <c r="E69">
        <f>+'Ark1'!Q439</f>
        <v>1665</v>
      </c>
      <c r="F69" s="11">
        <f>+'Ark1'!R439</f>
        <v>4855.6399999999994</v>
      </c>
      <c r="G69" s="70"/>
      <c r="H69" s="70">
        <f>+'Ark1'!AE439</f>
        <v>17.19905879885987</v>
      </c>
      <c r="I69" s="70"/>
      <c r="J69" s="70">
        <f>+'Ark1'!AF439</f>
        <v>18.440127977888714</v>
      </c>
      <c r="K69" s="11">
        <f>+'Ark1'!U439</f>
        <v>246.13308647263688</v>
      </c>
      <c r="L69" s="204"/>
      <c r="M69" s="204"/>
      <c r="N69" s="204"/>
      <c r="O69" s="447"/>
      <c r="P69" s="1">
        <f>+'Ark1'!T439</f>
        <v>8.4827128864578114</v>
      </c>
      <c r="Q69" s="70"/>
      <c r="R69" s="11">
        <f>+'Ark1'!W439</f>
        <v>84.767404502804993</v>
      </c>
      <c r="S69" s="204"/>
      <c r="T69" s="11">
        <f>+'Ark1'!X439</f>
        <v>0.65902744025504389</v>
      </c>
      <c r="U69" s="11">
        <f>+'Ark1'!AG439</f>
        <v>525.9004940311595</v>
      </c>
      <c r="V69" s="11">
        <f>+'Ark1'!AH439</f>
        <v>93.767247983787939</v>
      </c>
      <c r="W69" s="11">
        <f>+'Ark1'!AI439</f>
        <v>94.480645187863999</v>
      </c>
      <c r="X69" s="11">
        <f>+'Ark1'!Y439</f>
        <v>37.082403684819184</v>
      </c>
      <c r="Y69" s="67">
        <f>+'Ark1'!AA439</f>
        <v>1.970851076159212</v>
      </c>
      <c r="Z69" s="87"/>
      <c r="AA69" s="11">
        <f t="shared" si="33"/>
        <v>468.02216249306952</v>
      </c>
      <c r="AB69" s="11">
        <f t="shared" si="34"/>
        <v>35.161869496090979</v>
      </c>
      <c r="AC69" s="11">
        <f t="shared" si="35"/>
        <v>2.9163003003002999</v>
      </c>
      <c r="AD69" s="43"/>
      <c r="AE69" s="2"/>
      <c r="AF69"/>
      <c r="AG69" s="4"/>
      <c r="AH69"/>
      <c r="AI69"/>
      <c r="AJ69"/>
      <c r="AK69"/>
      <c r="AL69"/>
    </row>
    <row r="70" spans="1:40">
      <c r="A70" s="43"/>
      <c r="B70">
        <f>+'Ark1'!C440</f>
        <v>2021</v>
      </c>
      <c r="C70">
        <f>+'Ark1'!L440</f>
        <v>8</v>
      </c>
      <c r="D70" s="511" t="str">
        <f t="shared" si="32"/>
        <v>R</v>
      </c>
      <c r="E70">
        <f>+'Ark1'!Q440</f>
        <v>1068</v>
      </c>
      <c r="F70" s="11">
        <f>+'Ark1'!R440</f>
        <v>3866</v>
      </c>
      <c r="G70" s="70"/>
      <c r="H70" s="70">
        <f>+'Ark1'!AE440</f>
        <v>13.693676079032276</v>
      </c>
      <c r="I70" s="70"/>
      <c r="J70" s="70">
        <f>+'Ark1'!AF440</f>
        <v>15.599104720356481</v>
      </c>
      <c r="K70" s="11">
        <f>+'Ark1'!U440</f>
        <v>261.51124676668314</v>
      </c>
      <c r="L70" s="204"/>
      <c r="M70" s="204"/>
      <c r="N70" s="204"/>
      <c r="O70" s="447"/>
      <c r="P70" s="1">
        <f>+'Ark1'!T440</f>
        <v>8.7115882048629096</v>
      </c>
      <c r="Q70" s="70"/>
      <c r="R70" s="11">
        <f>+'Ark1'!W440</f>
        <v>88.980858768753251</v>
      </c>
      <c r="S70" s="204"/>
      <c r="T70" s="11">
        <f>+'Ark1'!X440</f>
        <v>0.82772891877909982</v>
      </c>
      <c r="U70" s="11">
        <f>+'Ark1'!AG440</f>
        <v>502.54329869437777</v>
      </c>
      <c r="V70" s="11">
        <f>+'Ark1'!AH440</f>
        <v>93.171236420072447</v>
      </c>
      <c r="W70" s="11">
        <f>+'Ark1'!AI440</f>
        <v>96.637351267459906</v>
      </c>
      <c r="X70" s="11">
        <f>+'Ark1'!Y440</f>
        <v>35.922119527356699</v>
      </c>
      <c r="Y70" s="67">
        <f>+'Ark1'!AA440</f>
        <v>1.9117506899632064</v>
      </c>
      <c r="Z70" s="87"/>
      <c r="AA70" s="11">
        <f t="shared" si="33"/>
        <v>520.37555260630688</v>
      </c>
      <c r="AB70" s="11">
        <f t="shared" si="34"/>
        <v>32.688905845835393</v>
      </c>
      <c r="AC70" s="11">
        <f t="shared" si="35"/>
        <v>3.6198501872659175</v>
      </c>
      <c r="AD70" s="43"/>
      <c r="AE70" s="4"/>
      <c r="AF70"/>
      <c r="AG70" s="13"/>
      <c r="AH70" s="4"/>
      <c r="AI70" s="4"/>
      <c r="AJ70"/>
      <c r="AK70"/>
      <c r="AL70"/>
    </row>
    <row r="71" spans="1:40">
      <c r="A71" s="43"/>
      <c r="B71">
        <f>+'Ark1'!C441</f>
        <v>2021</v>
      </c>
      <c r="C71">
        <f>+'Ark1'!L441</f>
        <v>9</v>
      </c>
      <c r="D71" s="511" t="str">
        <f t="shared" si="32"/>
        <v>R+</v>
      </c>
      <c r="E71">
        <f>+'Ark1'!Q441</f>
        <v>551</v>
      </c>
      <c r="F71" s="11">
        <f>+'Ark1'!R441</f>
        <v>1745</v>
      </c>
      <c r="G71" s="70"/>
      <c r="H71" s="70">
        <f>+'Ark1'!AE441</f>
        <v>6.1809272524343788</v>
      </c>
      <c r="I71" s="70"/>
      <c r="J71" s="70">
        <f>+'Ark1'!AF441</f>
        <v>7.476566668864014</v>
      </c>
      <c r="K71" s="11">
        <f>+'Ark1'!U441</f>
        <v>277.68941547277939</v>
      </c>
      <c r="L71" s="204"/>
      <c r="M71" s="204"/>
      <c r="N71" s="204"/>
      <c r="O71" s="447"/>
      <c r="P71" s="1">
        <f>+'Ark1'!T441</f>
        <v>8.9404011461318049</v>
      </c>
      <c r="Q71" s="70"/>
      <c r="R71" s="11">
        <f>+'Ark1'!W441</f>
        <v>92.77936962750718</v>
      </c>
      <c r="S71" s="204"/>
      <c r="T71" s="11">
        <f>+'Ark1'!X441</f>
        <v>3.9541547277936946</v>
      </c>
      <c r="U71" s="11">
        <f>+'Ark1'!AG441</f>
        <v>497.07524271844682</v>
      </c>
      <c r="V71" s="11">
        <f>+'Ark1'!AH441</f>
        <v>95.186246418338115</v>
      </c>
      <c r="W71" s="11">
        <f>+'Ark1'!AI441</f>
        <v>94.269340974212014</v>
      </c>
      <c r="X71" s="11">
        <f>+'Ark1'!Y441</f>
        <v>38.689495512856546</v>
      </c>
      <c r="Y71" s="67">
        <f>+'Ark1'!AA441</f>
        <v>1.8687295102149644</v>
      </c>
      <c r="Z71" s="87"/>
      <c r="AA71" s="11">
        <f t="shared" si="33"/>
        <v>558.64664261717837</v>
      </c>
      <c r="AB71" s="11">
        <f t="shared" si="34"/>
        <v>30.854379496975486</v>
      </c>
      <c r="AC71" s="11">
        <f t="shared" si="35"/>
        <v>3.1669691470054446</v>
      </c>
      <c r="AD71" s="43"/>
      <c r="AE71" s="4"/>
      <c r="AF71"/>
      <c r="AG71" s="13"/>
      <c r="AH71" s="1"/>
      <c r="AI71" s="5"/>
      <c r="AJ71"/>
      <c r="AK71"/>
      <c r="AL71"/>
    </row>
    <row r="72" spans="1:40">
      <c r="A72" s="43"/>
      <c r="B72">
        <f>+'Ark1'!C442</f>
        <v>2021</v>
      </c>
      <c r="C72">
        <f>+'Ark1'!L442</f>
        <v>10</v>
      </c>
      <c r="D72" s="511" t="str">
        <f t="shared" si="32"/>
        <v>U-</v>
      </c>
      <c r="E72">
        <f>+'Ark1'!Q442</f>
        <v>169</v>
      </c>
      <c r="F72" s="11">
        <f>+'Ark1'!R442</f>
        <v>327</v>
      </c>
      <c r="G72" s="70"/>
      <c r="H72" s="70">
        <f>+'Ark1'!AE442</f>
        <v>1.1582597200836922</v>
      </c>
      <c r="I72" s="70"/>
      <c r="J72" s="70">
        <f>+'Ark1'!AF442</f>
        <v>1.494494251634463</v>
      </c>
      <c r="K72" s="11">
        <f>+'Ark1'!U442</f>
        <v>296.2095412844036</v>
      </c>
      <c r="L72" s="204"/>
      <c r="M72" s="204"/>
      <c r="N72" s="204"/>
      <c r="O72" s="447"/>
      <c r="P72" s="1">
        <f>+'Ark1'!T442</f>
        <v>9.1345565749235487</v>
      </c>
      <c r="Q72" s="70"/>
      <c r="R72" s="11">
        <f>+'Ark1'!W442</f>
        <v>93.577981651376163</v>
      </c>
      <c r="S72" s="204"/>
      <c r="T72" s="11">
        <f>+'Ark1'!X442</f>
        <v>12.232415902140673</v>
      </c>
      <c r="U72" s="11">
        <f>+'Ark1'!AG442</f>
        <v>493.36741214057514</v>
      </c>
      <c r="V72" s="11">
        <f>+'Ark1'!AH442</f>
        <v>96.941896024464839</v>
      </c>
      <c r="W72" s="11">
        <f>+'Ark1'!AI442</f>
        <v>95.412844036697265</v>
      </c>
      <c r="X72" s="11">
        <f>+'Ark1'!Y442</f>
        <v>45.456699422853411</v>
      </c>
      <c r="Y72" s="67">
        <f>+'Ark1'!AA442</f>
        <v>1.8424816321586757</v>
      </c>
      <c r="Z72" s="87"/>
      <c r="AA72" s="11">
        <f t="shared" si="33"/>
        <v>600.38327217283779</v>
      </c>
      <c r="AB72" s="11">
        <f t="shared" si="34"/>
        <v>29.62095412844036</v>
      </c>
      <c r="AC72" s="11">
        <f t="shared" si="35"/>
        <v>1.9349112426035502</v>
      </c>
      <c r="AD72" s="43"/>
      <c r="AE72" s="4"/>
      <c r="AF72"/>
      <c r="AG72" s="13"/>
      <c r="AH72" s="1"/>
      <c r="AI72" s="5"/>
      <c r="AJ72"/>
      <c r="AK72"/>
      <c r="AL72"/>
    </row>
    <row r="73" spans="1:40">
      <c r="A73" s="43"/>
      <c r="B73">
        <f>+'Ark1'!C443</f>
        <v>2021</v>
      </c>
      <c r="C73">
        <f>+'Ark1'!L443</f>
        <v>11</v>
      </c>
      <c r="D73" s="511" t="str">
        <f t="shared" si="32"/>
        <v>U</v>
      </c>
      <c r="E73">
        <f>+'Ark1'!Q443</f>
        <v>28</v>
      </c>
      <c r="F73" s="11">
        <f>+'Ark1'!R443</f>
        <v>41</v>
      </c>
      <c r="G73" s="70"/>
      <c r="H73" s="70">
        <f>+'Ark1'!AE443</f>
        <v>0.1452252248422978</v>
      </c>
      <c r="I73" s="70"/>
      <c r="J73" s="70">
        <f>+'Ark1'!AF443</f>
        <v>0.19199858677086723</v>
      </c>
      <c r="K73" s="11">
        <f>+'Ark1'!U443</f>
        <v>303.50560975609761</v>
      </c>
      <c r="L73" s="204"/>
      <c r="M73" s="204"/>
      <c r="N73" s="204"/>
      <c r="O73" s="447"/>
      <c r="P73" s="1">
        <f>+'Ark1'!T443</f>
        <v>8.6829268292682951</v>
      </c>
      <c r="Q73" s="70"/>
      <c r="R73" s="11">
        <f>+'Ark1'!W443</f>
        <v>92.682926829268283</v>
      </c>
      <c r="S73" s="204"/>
      <c r="T73" s="11">
        <f>+'Ark1'!X443</f>
        <v>17.073170731707322</v>
      </c>
      <c r="U73" s="11">
        <f>+'Ark1'!AG443</f>
        <v>445.47500000000002</v>
      </c>
      <c r="V73" s="11">
        <f>+'Ark1'!AH443</f>
        <v>92.682926829268283</v>
      </c>
      <c r="W73" s="11">
        <f>+'Ark1'!AI443</f>
        <v>97.560975609756099</v>
      </c>
      <c r="X73" s="11">
        <f>+'Ark1'!Y443</f>
        <v>53.699848210203747</v>
      </c>
      <c r="Y73" s="67">
        <f>+'Ark1'!AA443</f>
        <v>1.7866582021280404</v>
      </c>
      <c r="Z73" s="87"/>
      <c r="AA73" s="11">
        <f t="shared" si="33"/>
        <v>681.30783939861408</v>
      </c>
      <c r="AB73" s="11">
        <f t="shared" si="34"/>
        <v>27.591419068736148</v>
      </c>
      <c r="AC73" s="11">
        <f t="shared" si="35"/>
        <v>1.4642857142857142</v>
      </c>
      <c r="AD73" s="43"/>
      <c r="AE73" s="4"/>
      <c r="AF73"/>
      <c r="AG73" s="13"/>
      <c r="AH73" s="1"/>
      <c r="AI73" s="5"/>
      <c r="AJ73"/>
      <c r="AK73"/>
      <c r="AL73"/>
    </row>
    <row r="74" spans="1:40">
      <c r="A74" s="43"/>
      <c r="B74">
        <f>+'Ark1'!C444</f>
        <v>2021</v>
      </c>
      <c r="C74">
        <f>+'Ark1'!L444</f>
        <v>12</v>
      </c>
      <c r="D74" s="511" t="str">
        <f t="shared" si="32"/>
        <v>U+</v>
      </c>
      <c r="E74">
        <f>+'Ark1'!Q444</f>
        <v>2</v>
      </c>
      <c r="F74" s="11">
        <f>+'Ark1'!R444</f>
        <v>2</v>
      </c>
      <c r="G74" s="70"/>
      <c r="H74" s="70">
        <f>+'Ark1'!AE444</f>
        <v>7.0841573093803796E-3</v>
      </c>
      <c r="I74" s="70"/>
      <c r="J74" s="70">
        <f>+'Ark1'!AF444</f>
        <v>1.2837676818041273E-2</v>
      </c>
      <c r="K74" s="11">
        <f>+'Ark1'!U444</f>
        <v>416.01499999999999</v>
      </c>
      <c r="L74" s="204"/>
      <c r="M74" s="204"/>
      <c r="N74" s="204"/>
      <c r="O74" s="447"/>
      <c r="P74" s="1">
        <f>+'Ark1'!T444</f>
        <v>6</v>
      </c>
      <c r="Q74" s="70"/>
      <c r="R74" s="11">
        <f>+'Ark1'!W444</f>
        <v>50</v>
      </c>
      <c r="S74" s="204"/>
      <c r="T74" s="11">
        <f>+'Ark1'!X444</f>
        <v>100</v>
      </c>
      <c r="U74" s="11">
        <f>+'Ark1'!AG444</f>
        <v>636</v>
      </c>
      <c r="V74" s="11">
        <f>+'Ark1'!AH444</f>
        <v>100</v>
      </c>
      <c r="W74" s="11">
        <f>+'Ark1'!AI444</f>
        <v>100</v>
      </c>
      <c r="X74" s="11">
        <f>+'Ark1'!Y444</f>
        <v>54.985000000000305</v>
      </c>
      <c r="Y74" s="67">
        <f>+'Ark1'!AA444</f>
        <v>1</v>
      </c>
      <c r="Z74" s="87"/>
      <c r="AA74" s="11">
        <f t="shared" si="33"/>
        <v>654.11163522012578</v>
      </c>
      <c r="AB74" s="11">
        <f t="shared" si="34"/>
        <v>34.667916666666663</v>
      </c>
      <c r="AC74" s="11">
        <f t="shared" si="35"/>
        <v>1</v>
      </c>
      <c r="AD74" s="43"/>
      <c r="AE74" s="4"/>
      <c r="AF74"/>
      <c r="AG74" s="13"/>
      <c r="AH74" s="1"/>
      <c r="AI74" s="5"/>
      <c r="AJ74"/>
      <c r="AK74"/>
      <c r="AL74"/>
    </row>
    <row r="75" spans="1:40">
      <c r="A75" s="43"/>
      <c r="B75">
        <f>+'Ark1'!C445</f>
        <v>2021</v>
      </c>
      <c r="C75">
        <f>+'Ark1'!L445</f>
        <v>13</v>
      </c>
      <c r="D75" s="511" t="str">
        <f t="shared" si="32"/>
        <v>E-</v>
      </c>
      <c r="E75">
        <f>+'Ark1'!Q445</f>
        <v>0</v>
      </c>
      <c r="F75" s="11">
        <f>+'Ark1'!R445</f>
        <v>0</v>
      </c>
      <c r="G75" s="70"/>
      <c r="H75" s="70">
        <f>+'Ark1'!AE445</f>
        <v>0</v>
      </c>
      <c r="I75" s="70"/>
      <c r="J75" s="70">
        <f>+'Ark1'!AF445</f>
        <v>0</v>
      </c>
      <c r="K75" s="11">
        <f>+'Ark1'!U445</f>
        <v>0</v>
      </c>
      <c r="L75" s="204"/>
      <c r="M75" s="204"/>
      <c r="N75" s="204"/>
      <c r="O75" s="447"/>
      <c r="P75" s="1">
        <f>+'Ark1'!T445</f>
        <v>0</v>
      </c>
      <c r="Q75" s="70"/>
      <c r="R75" s="11">
        <f>+'Ark1'!W445</f>
        <v>0</v>
      </c>
      <c r="S75" s="204"/>
      <c r="T75" s="11">
        <f>+'Ark1'!X445</f>
        <v>0</v>
      </c>
      <c r="U75" s="11">
        <f>+'Ark1'!AG445</f>
        <v>0</v>
      </c>
      <c r="V75" s="11">
        <f>+'Ark1'!AH445</f>
        <v>0</v>
      </c>
      <c r="W75" s="11">
        <f>+'Ark1'!AI445</f>
        <v>0</v>
      </c>
      <c r="X75" s="11">
        <f>+'Ark1'!Y445</f>
        <v>0</v>
      </c>
      <c r="Y75" s="67">
        <f>+'Ark1'!AA445</f>
        <v>0</v>
      </c>
      <c r="Z75" s="87"/>
      <c r="AA75" s="11" t="e">
        <f t="shared" si="33"/>
        <v>#DIV/0!</v>
      </c>
      <c r="AB75" s="11">
        <f t="shared" si="34"/>
        <v>0</v>
      </c>
      <c r="AC75" s="11" t="e">
        <f t="shared" si="35"/>
        <v>#DIV/0!</v>
      </c>
      <c r="AD75" s="43"/>
      <c r="AE75" s="4"/>
      <c r="AF75"/>
      <c r="AG75" s="5"/>
      <c r="AH75" s="13"/>
      <c r="AI75" s="5"/>
      <c r="AJ75"/>
      <c r="AK75"/>
      <c r="AL75"/>
    </row>
    <row r="76" spans="1:40">
      <c r="A76" s="43"/>
      <c r="B76">
        <f>+'Ark1'!C446</f>
        <v>2021</v>
      </c>
      <c r="C76">
        <f>+'Ark1'!L446</f>
        <v>14</v>
      </c>
      <c r="D76" s="511" t="str">
        <f t="shared" si="32"/>
        <v>E</v>
      </c>
      <c r="E76">
        <f>+'Ark1'!Q446</f>
        <v>0</v>
      </c>
      <c r="F76" s="11">
        <f>+'Ark1'!R446</f>
        <v>0</v>
      </c>
      <c r="G76" s="70"/>
      <c r="H76" s="70">
        <f>+'Ark1'!AE446</f>
        <v>0</v>
      </c>
      <c r="I76" s="70"/>
      <c r="J76" s="70">
        <f>+'Ark1'!AF446</f>
        <v>0</v>
      </c>
      <c r="K76" s="11">
        <f>+'Ark1'!U446</f>
        <v>0</v>
      </c>
      <c r="L76" s="204"/>
      <c r="M76" s="204"/>
      <c r="N76" s="204"/>
      <c r="O76" s="447"/>
      <c r="P76" s="1">
        <f>+'Ark1'!T446</f>
        <v>0</v>
      </c>
      <c r="Q76" s="70"/>
      <c r="R76" s="11">
        <f>+'Ark1'!W446</f>
        <v>0</v>
      </c>
      <c r="S76" s="204"/>
      <c r="T76" s="11">
        <f>+'Ark1'!X446</f>
        <v>0</v>
      </c>
      <c r="U76" s="11">
        <f>+'Ark1'!AG446</f>
        <v>0</v>
      </c>
      <c r="V76" s="11">
        <f>+'Ark1'!AH446</f>
        <v>0</v>
      </c>
      <c r="W76" s="11">
        <f>+'Ark1'!AI446</f>
        <v>0</v>
      </c>
      <c r="X76" s="11">
        <f>+'Ark1'!Y446</f>
        <v>0</v>
      </c>
      <c r="Y76" s="67">
        <f>+'Ark1'!AA446</f>
        <v>0</v>
      </c>
      <c r="Z76" s="87"/>
      <c r="AA76" s="11" t="e">
        <f t="shared" si="33"/>
        <v>#DIV/0!</v>
      </c>
      <c r="AB76" s="11">
        <f t="shared" si="34"/>
        <v>0</v>
      </c>
      <c r="AC76" s="11" t="e">
        <f t="shared" si="35"/>
        <v>#DIV/0!</v>
      </c>
      <c r="AD76" s="43"/>
      <c r="AE76" s="4"/>
      <c r="AF76"/>
      <c r="AG76"/>
      <c r="AH76" s="13"/>
      <c r="AI76" s="5"/>
      <c r="AJ76"/>
      <c r="AK76"/>
      <c r="AL76"/>
    </row>
    <row r="77" spans="1:40">
      <c r="A77" s="43"/>
      <c r="B77">
        <f>+'Ark1'!C447</f>
        <v>2021</v>
      </c>
      <c r="C77">
        <f>+'Ark1'!L447</f>
        <v>15</v>
      </c>
      <c r="D77" s="511" t="str">
        <f t="shared" si="32"/>
        <v>Kasserte</v>
      </c>
      <c r="E77">
        <f>+'Ark1'!Q447</f>
        <v>1</v>
      </c>
      <c r="F77" s="11">
        <f>+'Ark1'!R447</f>
        <v>1</v>
      </c>
      <c r="G77" s="70"/>
      <c r="H77" s="70">
        <f>+'Ark1'!AE447</f>
        <v>3.5420786546901898E-3</v>
      </c>
      <c r="I77" s="70"/>
      <c r="J77" s="70">
        <f>+'Ark1'!AF447</f>
        <v>3.2833643340735097E-3</v>
      </c>
      <c r="K77" s="11">
        <f>+'Ark1'!U447</f>
        <v>212.8</v>
      </c>
      <c r="L77" s="204"/>
      <c r="M77" s="204"/>
      <c r="N77" s="204"/>
      <c r="O77" s="447"/>
      <c r="P77" s="1">
        <f>+'Ark1'!T447</f>
        <v>7</v>
      </c>
      <c r="Q77" s="70"/>
      <c r="R77" s="11">
        <f>+'Ark1'!W447</f>
        <v>100</v>
      </c>
      <c r="S77" s="204"/>
      <c r="T77" s="11">
        <f>+'Ark1'!X447</f>
        <v>0</v>
      </c>
      <c r="U77" s="11">
        <f>+'Ark1'!AG447</f>
        <v>0</v>
      </c>
      <c r="V77" s="11">
        <f>+'Ark1'!AH447</f>
        <v>0</v>
      </c>
      <c r="W77" s="11">
        <f>+'Ark1'!AI447</f>
        <v>0</v>
      </c>
      <c r="X77" s="11">
        <f>+'Ark1'!Y447</f>
        <v>0</v>
      </c>
      <c r="Y77" s="67">
        <f>+'Ark1'!AA447</f>
        <v>0</v>
      </c>
      <c r="Z77" s="87"/>
      <c r="AA77" s="11" t="e">
        <f t="shared" si="33"/>
        <v>#DIV/0!</v>
      </c>
      <c r="AB77" s="11">
        <f t="shared" si="34"/>
        <v>14.186666666666667</v>
      </c>
      <c r="AC77" s="11">
        <f t="shared" si="35"/>
        <v>1</v>
      </c>
      <c r="AD77" s="43"/>
      <c r="AE77" s="4"/>
      <c r="AF77"/>
      <c r="AG77" s="5"/>
      <c r="AH77" s="13"/>
      <c r="AI77" s="5"/>
      <c r="AJ77"/>
      <c r="AK77"/>
      <c r="AL77"/>
    </row>
    <row r="78" spans="1:40">
      <c r="A78" s="43"/>
      <c r="B78" s="43"/>
      <c r="C78" s="43"/>
      <c r="D78" s="49"/>
      <c r="E78" s="43"/>
      <c r="F78" s="43"/>
      <c r="G78" s="43"/>
      <c r="H78" s="43"/>
      <c r="I78" s="43"/>
      <c r="J78" s="43"/>
      <c r="K78" s="73"/>
      <c r="L78" s="43"/>
      <c r="M78" s="43"/>
      <c r="N78" s="43"/>
      <c r="O78" s="447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87"/>
      <c r="AA78" s="43"/>
      <c r="AB78" s="43"/>
      <c r="AC78" s="43"/>
      <c r="AD78" s="43"/>
      <c r="AM78" s="1"/>
      <c r="AN78" s="1"/>
    </row>
    <row r="79" spans="1:40" s="524" customFormat="1">
      <c r="A79" s="43"/>
      <c r="B79" s="43"/>
      <c r="C79" s="43"/>
      <c r="D79" s="49"/>
      <c r="E79" s="43"/>
      <c r="F79" s="43"/>
      <c r="G79" s="43"/>
      <c r="H79" s="43"/>
      <c r="I79" s="43"/>
      <c r="J79" s="43"/>
      <c r="K79" s="73"/>
      <c r="L79" s="43"/>
      <c r="M79" s="43"/>
      <c r="N79" s="43"/>
      <c r="O79" s="447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87"/>
      <c r="AA79" s="43"/>
      <c r="AB79" s="43"/>
      <c r="AC79" s="43"/>
      <c r="AD79" s="43"/>
      <c r="AE79" s="67"/>
      <c r="AF79" s="67"/>
      <c r="AG79" s="67"/>
      <c r="AH79" s="67"/>
      <c r="AI79" s="67"/>
      <c r="AJ79" s="67"/>
      <c r="AK79" s="67"/>
      <c r="AL79" s="67"/>
      <c r="AM79" s="1"/>
      <c r="AN79" s="1"/>
    </row>
    <row r="80" spans="1:40">
      <c r="A80" s="43"/>
      <c r="B80" s="43"/>
      <c r="C80" s="43"/>
      <c r="D80" s="49"/>
      <c r="E80" s="43"/>
      <c r="F80" s="43"/>
      <c r="G80" s="43"/>
      <c r="H80" s="43"/>
      <c r="I80" s="43"/>
      <c r="J80" s="43"/>
      <c r="K80" s="7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87"/>
      <c r="AA80" s="43"/>
      <c r="AB80" s="43"/>
      <c r="AC80" s="43"/>
      <c r="AD80" s="43"/>
      <c r="AM80" s="1"/>
      <c r="AN80" s="1"/>
    </row>
    <row r="81" spans="18:40">
      <c r="U81" s="16"/>
      <c r="X81" s="204"/>
      <c r="AM81" s="1"/>
      <c r="AN81" s="1"/>
    </row>
    <row r="82" spans="18:40">
      <c r="U82" s="16"/>
      <c r="X82" s="204"/>
      <c r="AM82" s="1"/>
      <c r="AN82" s="1"/>
    </row>
    <row r="83" spans="18:40">
      <c r="U83" s="16"/>
      <c r="X83" s="204"/>
      <c r="AM83" s="1"/>
      <c r="AN83" s="1"/>
    </row>
    <row r="84" spans="18:40">
      <c r="R84" s="79"/>
      <c r="T84" s="79"/>
      <c r="U84" s="79"/>
      <c r="V84" s="79"/>
      <c r="W84" s="79"/>
    </row>
    <row r="85" spans="18:40">
      <c r="R85" s="79"/>
      <c r="T85" s="79"/>
      <c r="U85" s="79"/>
      <c r="V85" s="79"/>
      <c r="W85" s="79"/>
    </row>
  </sheetData>
  <mergeCells count="1">
    <mergeCell ref="S5:U5"/>
  </mergeCells>
  <conditionalFormatting sqref="AG45:AG46 AG58 AG71">
    <cfRule type="cellIs" dxfId="244" priority="25" stopIfTrue="1" operator="greaterThan">
      <formula>0</formula>
    </cfRule>
  </conditionalFormatting>
  <conditionalFormatting sqref="AG45:AG46 AG58 AG71">
    <cfRule type="cellIs" dxfId="243" priority="23" operator="lessThan">
      <formula>0</formula>
    </cfRule>
  </conditionalFormatting>
  <conditionalFormatting sqref="I11:I25 I27">
    <cfRule type="cellIs" dxfId="242" priority="21" operator="lessThan">
      <formula>0</formula>
    </cfRule>
    <cfRule type="cellIs" dxfId="241" priority="22" operator="greaterThan">
      <formula>0</formula>
    </cfRule>
  </conditionalFormatting>
  <conditionalFormatting sqref="G11:G25 G27">
    <cfRule type="cellIs" dxfId="240" priority="19" operator="lessThan">
      <formula>0</formula>
    </cfRule>
    <cfRule type="cellIs" dxfId="239" priority="20" operator="greaterThan">
      <formula>0</formula>
    </cfRule>
  </conditionalFormatting>
  <conditionalFormatting sqref="L11:L25 L27">
    <cfRule type="cellIs" dxfId="238" priority="17" operator="lessThan">
      <formula>0</formula>
    </cfRule>
    <cfRule type="cellIs" dxfId="237" priority="18" operator="greaterThan">
      <formula>0</formula>
    </cfRule>
  </conditionalFormatting>
  <conditionalFormatting sqref="Q27 Q11:Q25">
    <cfRule type="cellIs" dxfId="236" priority="13" operator="lessThan">
      <formula>0</formula>
    </cfRule>
    <cfRule type="cellIs" dxfId="235" priority="14" operator="greaterThan">
      <formula>0</formula>
    </cfRule>
  </conditionalFormatting>
  <conditionalFormatting sqref="S11:S25 S27">
    <cfRule type="cellIs" dxfId="234" priority="9" operator="lessThan">
      <formula>0</formula>
    </cfRule>
    <cfRule type="cellIs" dxfId="233" priority="10" operator="greaterThan">
      <formula>0</formula>
    </cfRule>
  </conditionalFormatting>
  <conditionalFormatting sqref="L29:L43 L45">
    <cfRule type="cellIs" dxfId="232" priority="5" operator="lessThan">
      <formula>0</formula>
    </cfRule>
    <cfRule type="cellIs" dxfId="231" priority="6" operator="greaterThan">
      <formula>0</formula>
    </cfRule>
  </conditionalFormatting>
  <conditionalFormatting sqref="Q29:Q43 Q45">
    <cfRule type="cellIs" dxfId="230" priority="3" operator="lessThan">
      <formula>0</formula>
    </cfRule>
    <cfRule type="cellIs" dxfId="229" priority="4" operator="greaterThan">
      <formula>0</formula>
    </cfRule>
  </conditionalFormatting>
  <conditionalFormatting sqref="I29:I43 I45">
    <cfRule type="cellIs" dxfId="228" priority="1" operator="lessThan">
      <formula>0</formula>
    </cfRule>
    <cfRule type="cellIs" dxfId="22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7F8CF-F4D5-405C-9A0F-0C4603FE5ACC}">
  <dimension ref="P1:CB369"/>
  <sheetViews>
    <sheetView topLeftCell="A36" zoomScale="89" zoomScaleNormal="89" workbookViewId="0">
      <selection activeCell="A46" sqref="A46"/>
    </sheetView>
  </sheetViews>
  <sheetFormatPr baseColWidth="10" defaultRowHeight="15"/>
  <cols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7" customWidth="1"/>
    <col min="40" max="40" width="5" style="67" customWidth="1"/>
    <col min="41" max="41" width="5.54296875" style="67" customWidth="1"/>
    <col min="42" max="42" width="6.6328125" customWidth="1"/>
    <col min="43" max="43" width="5" style="67" customWidth="1"/>
    <col min="44" max="44" width="6.36328125" customWidth="1"/>
    <col min="45" max="45" width="5" style="11" customWidth="1"/>
    <col min="46" max="46" width="4.36328125" style="11" customWidth="1"/>
    <col min="47" max="47" width="4.90625" style="11" customWidth="1"/>
    <col min="48" max="48" width="3.453125" style="11" customWidth="1"/>
    <col min="49" max="49" width="6.08984375" style="11" customWidth="1"/>
    <col min="50" max="50" width="7.6328125" style="11" customWidth="1"/>
    <col min="51" max="51" width="5.6328125" style="11" customWidth="1"/>
    <col min="52" max="52" width="5.54296875" style="11" customWidth="1"/>
    <col min="53" max="53" width="4.54296875" style="11" bestFit="1" customWidth="1"/>
    <col min="54" max="54" width="6.08984375" style="11" customWidth="1"/>
    <col min="55" max="55" width="6.90625" style="67" customWidth="1"/>
    <col min="56" max="56" width="4.81640625" style="11" customWidth="1"/>
    <col min="57" max="57" width="6" style="11" customWidth="1"/>
    <col min="58" max="58" width="4.36328125" style="67" customWidth="1"/>
    <col min="59" max="59" width="7.453125" style="11" customWidth="1"/>
    <col min="60" max="60" width="4.36328125" style="67" customWidth="1"/>
    <col min="61" max="61" width="6.81640625" style="11" customWidth="1"/>
    <col min="62" max="62" width="8.54296875" style="67" customWidth="1"/>
    <col min="63" max="63" width="8.08984375" style="67" customWidth="1"/>
    <col min="64" max="66" width="10.1796875" style="67" customWidth="1"/>
    <col min="67" max="69" width="10.90625" style="67"/>
    <col min="70" max="70" width="10.08984375" style="67" customWidth="1"/>
    <col min="74" max="74" width="14" customWidth="1"/>
    <col min="75" max="75" width="12.54296875" customWidth="1"/>
    <col min="76" max="76" width="10.90625" customWidth="1"/>
  </cols>
  <sheetData>
    <row r="1" spans="38:80">
      <c r="AL1"/>
      <c r="AM1"/>
      <c r="AN1"/>
      <c r="AO1"/>
      <c r="AQ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38:80" s="200" customFormat="1" ht="31.8">
      <c r="BN2" s="209"/>
      <c r="BO2" s="209"/>
      <c r="BP2" s="209"/>
      <c r="BQ2" s="209"/>
      <c r="BR2" s="209"/>
    </row>
    <row r="3" spans="38:80">
      <c r="AL3"/>
      <c r="AM3"/>
      <c r="AN3"/>
      <c r="AO3"/>
      <c r="AQ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38:80">
      <c r="AL4"/>
      <c r="AM4"/>
      <c r="AN4"/>
      <c r="AO4"/>
      <c r="AQ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38:80" s="182" customFormat="1" ht="19.8">
      <c r="BN5" s="210"/>
      <c r="BO5" s="210"/>
      <c r="BP5" s="210"/>
      <c r="BQ5" s="210"/>
      <c r="BR5" s="210"/>
      <c r="BS5" s="210"/>
      <c r="BT5" s="210"/>
      <c r="BU5" s="210"/>
      <c r="BV5" s="210"/>
      <c r="BZ5" s="177"/>
      <c r="CA5" s="179"/>
      <c r="CB5" s="179"/>
    </row>
    <row r="6" spans="38:80" ht="15.6">
      <c r="AL6"/>
      <c r="AM6"/>
      <c r="AN6"/>
      <c r="AO6"/>
      <c r="AQ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V6" s="2"/>
      <c r="BW6" s="5"/>
      <c r="BX6" s="5"/>
    </row>
    <row r="7" spans="38:80" ht="15.6">
      <c r="AL7"/>
      <c r="AM7"/>
      <c r="AN7"/>
      <c r="AO7"/>
      <c r="AQ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V7" s="2"/>
      <c r="BW7" s="5"/>
      <c r="BX7" s="5"/>
    </row>
    <row r="8" spans="38:80" ht="15.6">
      <c r="AL8"/>
      <c r="AM8"/>
      <c r="AN8"/>
      <c r="AO8"/>
      <c r="AQ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V8" s="2"/>
      <c r="BW8" s="5"/>
      <c r="BX8" s="5"/>
    </row>
    <row r="9" spans="38:80">
      <c r="AT9" s="79"/>
      <c r="AX9" s="16"/>
      <c r="BB9" s="204"/>
      <c r="BP9"/>
      <c r="BQ9"/>
      <c r="BR9"/>
    </row>
    <row r="10" spans="38:80">
      <c r="AT10" s="79"/>
      <c r="AX10" s="16"/>
      <c r="BB10" s="204"/>
      <c r="BP10"/>
      <c r="BQ10"/>
      <c r="BR10"/>
    </row>
    <row r="11" spans="38:80">
      <c r="AT11" s="79"/>
      <c r="AX11" s="16"/>
      <c r="BB11" s="204"/>
      <c r="BP11"/>
      <c r="BQ11"/>
      <c r="BR11"/>
    </row>
    <row r="12" spans="38:80">
      <c r="AT12" s="79"/>
      <c r="AX12" s="16"/>
      <c r="BB12" s="204"/>
      <c r="BP12"/>
      <c r="BQ12"/>
      <c r="BR12"/>
    </row>
    <row r="13" spans="38:80">
      <c r="AT13" s="79"/>
      <c r="AX13" s="16"/>
      <c r="BB13" s="204"/>
      <c r="BP13"/>
      <c r="BQ13"/>
      <c r="BR13"/>
    </row>
    <row r="14" spans="38:80">
      <c r="AT14" s="79"/>
      <c r="AX14" s="16"/>
      <c r="BB14" s="204"/>
      <c r="BP14"/>
      <c r="BQ14"/>
      <c r="BR14"/>
    </row>
    <row r="15" spans="38:80" ht="15.6">
      <c r="AT15" s="79"/>
      <c r="AX15" s="16"/>
      <c r="BB15" s="204"/>
      <c r="BP15"/>
      <c r="BQ15" s="2"/>
      <c r="BR15" s="2"/>
      <c r="BS15" s="2"/>
    </row>
    <row r="16" spans="38:80" ht="15.6">
      <c r="AT16" s="79"/>
      <c r="AX16" s="16"/>
      <c r="BB16" s="204"/>
      <c r="BP16"/>
      <c r="BQ16" s="2"/>
      <c r="BR16" s="2"/>
      <c r="BS16" s="4"/>
      <c r="BT16" s="4"/>
      <c r="BU16" s="4"/>
    </row>
    <row r="17" spans="46:73">
      <c r="AT17" s="79"/>
      <c r="AX17" s="16"/>
      <c r="BB17" s="204"/>
      <c r="BP17"/>
      <c r="BQ17"/>
      <c r="BR17"/>
    </row>
    <row r="18" spans="46:73">
      <c r="AT18" s="79"/>
      <c r="AX18" s="16"/>
      <c r="BB18" s="204"/>
      <c r="BP18"/>
      <c r="BQ18"/>
      <c r="BR18"/>
    </row>
    <row r="19" spans="46:73" ht="15.6">
      <c r="AT19" s="79"/>
      <c r="AX19" s="16"/>
      <c r="BB19" s="204"/>
      <c r="BP19"/>
      <c r="BQ19" s="2"/>
      <c r="BR19" s="2"/>
      <c r="BS19" s="2"/>
    </row>
    <row r="20" spans="46:73" ht="15.6">
      <c r="AT20" s="79"/>
      <c r="AX20" s="16"/>
      <c r="BB20" s="204"/>
      <c r="BP20"/>
      <c r="BQ20" s="2"/>
      <c r="BR20" s="2"/>
      <c r="BS20" s="2"/>
    </row>
    <row r="21" spans="46:73" ht="15.6">
      <c r="AT21" s="79"/>
      <c r="AX21" s="16"/>
      <c r="BB21" s="204"/>
      <c r="BP21"/>
      <c r="BQ21" s="2"/>
      <c r="BR21" s="2"/>
      <c r="BS21" s="2"/>
    </row>
    <row r="22" spans="46:73" ht="15.6">
      <c r="AT22" s="79"/>
      <c r="AX22" s="16"/>
      <c r="BB22" s="204"/>
      <c r="BP22"/>
      <c r="BQ22" s="2"/>
      <c r="BR22" s="2"/>
      <c r="BS22" s="2"/>
    </row>
    <row r="23" spans="46:73" ht="15.6">
      <c r="AT23" s="79"/>
      <c r="AX23" s="16"/>
      <c r="BB23" s="204"/>
      <c r="BP23"/>
      <c r="BQ23" s="2"/>
      <c r="BR23" s="2"/>
      <c r="BS23" s="4"/>
      <c r="BT23" s="4"/>
      <c r="BU23" s="4"/>
    </row>
    <row r="24" spans="46:73">
      <c r="AT24" s="79"/>
      <c r="AX24" s="16"/>
      <c r="BB24" s="204"/>
      <c r="BP24"/>
      <c r="BQ24" s="1"/>
      <c r="BR24" s="1"/>
      <c r="BS24" s="11"/>
      <c r="BT24" s="11"/>
      <c r="BU24" s="11"/>
    </row>
    <row r="25" spans="46:73">
      <c r="AT25" s="79"/>
      <c r="AX25" s="16"/>
      <c r="BB25" s="204"/>
      <c r="BP25"/>
      <c r="BQ25" s="1"/>
      <c r="BR25" s="1"/>
      <c r="BS25" s="11"/>
      <c r="BT25" s="11"/>
      <c r="BU25" s="11"/>
    </row>
    <row r="26" spans="46:73">
      <c r="AT26" s="79"/>
      <c r="AX26" s="16"/>
      <c r="BB26" s="204"/>
      <c r="BP26"/>
      <c r="BQ26" s="1"/>
      <c r="BR26" s="1"/>
      <c r="BS26" s="11"/>
      <c r="BT26" s="11"/>
      <c r="BU26" s="11"/>
    </row>
    <row r="27" spans="46:73">
      <c r="AT27" s="79"/>
      <c r="AX27" s="16"/>
      <c r="BB27" s="204"/>
      <c r="BP27"/>
      <c r="BQ27" s="1"/>
      <c r="BR27" s="1"/>
      <c r="BS27" s="11"/>
      <c r="BT27" s="11"/>
      <c r="BU27" s="11"/>
    </row>
    <row r="28" spans="46:73">
      <c r="AT28" s="79"/>
      <c r="AX28" s="16"/>
      <c r="BB28" s="204"/>
      <c r="BP28"/>
      <c r="BQ28" s="1"/>
      <c r="BR28" s="1"/>
      <c r="BS28" s="11"/>
      <c r="BT28" s="11"/>
      <c r="BU28" s="11"/>
    </row>
    <row r="29" spans="46:73">
      <c r="AT29" s="79"/>
      <c r="AX29" s="16"/>
      <c r="BB29" s="204"/>
      <c r="BP29"/>
      <c r="BQ29" s="1"/>
      <c r="BR29" s="1"/>
      <c r="BS29" s="11"/>
      <c r="BT29" s="11"/>
      <c r="BU29" s="11"/>
    </row>
    <row r="30" spans="46:73">
      <c r="AT30" s="79"/>
      <c r="AX30" s="16"/>
      <c r="BB30" s="204"/>
      <c r="BP30"/>
      <c r="BQ30" s="1"/>
      <c r="BR30" s="1"/>
      <c r="BS30" s="11"/>
      <c r="BT30" s="11"/>
      <c r="BU30" s="11"/>
    </row>
    <row r="31" spans="46:73">
      <c r="AT31" s="79"/>
      <c r="AX31" s="16"/>
      <c r="BB31" s="204"/>
      <c r="BP31"/>
      <c r="BQ31" s="1"/>
      <c r="BR31" s="1"/>
      <c r="BS31" s="11"/>
      <c r="BT31" s="11"/>
      <c r="BU31" s="11"/>
    </row>
    <row r="32" spans="46:73">
      <c r="AT32" s="79"/>
      <c r="AX32" s="16"/>
      <c r="BB32" s="204"/>
      <c r="BP32"/>
      <c r="BQ32" s="1"/>
      <c r="BR32" s="1"/>
      <c r="BS32" s="11"/>
      <c r="BT32" s="11"/>
      <c r="BU32" s="11"/>
    </row>
    <row r="33" spans="46:73">
      <c r="AT33" s="79"/>
      <c r="AX33" s="16"/>
      <c r="BB33" s="204"/>
      <c r="BP33"/>
      <c r="BQ33" s="13"/>
      <c r="BR33" s="13"/>
      <c r="BS33" s="11"/>
      <c r="BT33" s="11"/>
      <c r="BU33" s="11"/>
    </row>
    <row r="34" spans="46:73" ht="16.5" customHeight="1">
      <c r="AT34" s="79"/>
      <c r="AX34" s="16"/>
      <c r="BB34" s="204"/>
      <c r="BP34"/>
      <c r="BQ34" s="13"/>
      <c r="BR34" s="13"/>
      <c r="BS34" s="11"/>
      <c r="BT34" s="11"/>
      <c r="BU34" s="11"/>
    </row>
    <row r="35" spans="46:73" ht="16.5" customHeight="1">
      <c r="AT35" s="79"/>
      <c r="AX35" s="16"/>
      <c r="BB35" s="204"/>
      <c r="BP35"/>
      <c r="BQ35" s="13"/>
      <c r="BR35" s="13"/>
      <c r="BS35" s="11"/>
      <c r="BT35" s="11"/>
      <c r="BU35" s="11"/>
    </row>
    <row r="36" spans="46:73">
      <c r="AT36" s="79"/>
      <c r="AX36" s="16"/>
      <c r="BB36" s="204"/>
      <c r="BP36"/>
      <c r="BQ36" s="13"/>
      <c r="BR36" s="13"/>
      <c r="BS36" s="11"/>
      <c r="BT36" s="11"/>
      <c r="BU36" s="11"/>
    </row>
    <row r="37" spans="46:73">
      <c r="AT37" s="79"/>
      <c r="AX37" s="16"/>
      <c r="BB37" s="204"/>
      <c r="BP37"/>
      <c r="BQ37"/>
      <c r="BR37"/>
    </row>
    <row r="38" spans="46:73">
      <c r="AT38" s="79"/>
      <c r="AX38" s="16"/>
      <c r="BB38" s="204"/>
      <c r="BP38"/>
      <c r="BQ38"/>
      <c r="BR38"/>
    </row>
    <row r="39" spans="46:73">
      <c r="AT39" s="79"/>
      <c r="AX39" s="16"/>
      <c r="BB39" s="204"/>
      <c r="BP39"/>
      <c r="BQ39"/>
      <c r="BR39"/>
    </row>
    <row r="40" spans="46:73">
      <c r="AT40" s="79"/>
      <c r="AX40" s="16"/>
      <c r="BB40" s="204"/>
      <c r="BP40"/>
      <c r="BQ40"/>
      <c r="BR40"/>
    </row>
    <row r="41" spans="46:73">
      <c r="AT41" s="79"/>
      <c r="AX41" s="16"/>
      <c r="BB41" s="204"/>
      <c r="BP41"/>
      <c r="BQ41"/>
      <c r="BR41"/>
    </row>
    <row r="42" spans="46:73">
      <c r="AT42" s="79"/>
      <c r="AX42" s="16"/>
      <c r="BB42" s="204"/>
      <c r="BP42"/>
      <c r="BQ42"/>
      <c r="BR42"/>
    </row>
    <row r="43" spans="46:73">
      <c r="AT43" s="79"/>
      <c r="AX43" s="16"/>
      <c r="BB43" s="204"/>
      <c r="BP43"/>
      <c r="BQ43"/>
      <c r="BR43"/>
    </row>
    <row r="44" spans="46:73">
      <c r="AT44" s="79"/>
      <c r="AX44" s="16"/>
      <c r="BB44" s="204"/>
      <c r="BP44"/>
      <c r="BQ44"/>
      <c r="BR44"/>
    </row>
    <row r="45" spans="46:73">
      <c r="AT45" s="79"/>
      <c r="AX45" s="16"/>
      <c r="BB45" s="204"/>
      <c r="BP45"/>
      <c r="BQ45"/>
      <c r="BR45"/>
    </row>
    <row r="46" spans="46:73">
      <c r="AT46" s="79"/>
      <c r="AX46" s="16"/>
      <c r="BB46" s="204"/>
      <c r="BP46"/>
      <c r="BQ46"/>
      <c r="BR46"/>
    </row>
    <row r="47" spans="46:73">
      <c r="AT47" s="79"/>
      <c r="AX47" s="16"/>
      <c r="BB47" s="204"/>
      <c r="BP47"/>
      <c r="BQ47"/>
      <c r="BR47"/>
    </row>
    <row r="48" spans="46:73">
      <c r="AT48" s="79"/>
      <c r="AX48" s="16"/>
      <c r="BB48" s="204"/>
      <c r="BP48"/>
      <c r="BQ48"/>
      <c r="BR48"/>
    </row>
    <row r="49" spans="46:70">
      <c r="AT49" s="79"/>
      <c r="AX49" s="16"/>
      <c r="BB49" s="204"/>
      <c r="BP49"/>
      <c r="BQ49"/>
      <c r="BR49"/>
    </row>
    <row r="50" spans="46:70">
      <c r="AT50" s="79"/>
      <c r="AX50" s="16"/>
      <c r="BB50" s="204"/>
      <c r="BP50"/>
      <c r="BQ50"/>
      <c r="BR50"/>
    </row>
    <row r="51" spans="46:70">
      <c r="AT51" s="79"/>
      <c r="AX51" s="16"/>
      <c r="BB51" s="204"/>
      <c r="BP51"/>
      <c r="BQ51"/>
      <c r="BR51"/>
    </row>
    <row r="52" spans="46:70">
      <c r="AT52" s="79"/>
      <c r="AX52" s="16"/>
      <c r="BB52" s="204"/>
      <c r="BP52"/>
      <c r="BQ52"/>
      <c r="BR52"/>
    </row>
    <row r="53" spans="46:70">
      <c r="AT53" s="79"/>
      <c r="AX53" s="16"/>
      <c r="BB53" s="204"/>
      <c r="BP53"/>
      <c r="BQ53"/>
      <c r="BR53"/>
    </row>
    <row r="54" spans="46:70">
      <c r="AT54" s="79"/>
      <c r="AX54" s="16"/>
      <c r="BB54" s="204"/>
      <c r="BP54"/>
      <c r="BQ54"/>
      <c r="BR54"/>
    </row>
    <row r="55" spans="46:70">
      <c r="AT55" s="79"/>
      <c r="AX55" s="16"/>
      <c r="BB55" s="204"/>
      <c r="BP55"/>
      <c r="BQ55"/>
      <c r="BR55"/>
    </row>
    <row r="56" spans="46:70">
      <c r="AT56" s="79"/>
      <c r="AX56" s="16"/>
      <c r="BB56" s="204"/>
      <c r="BP56"/>
      <c r="BQ56"/>
      <c r="BR56"/>
    </row>
    <row r="57" spans="46:70">
      <c r="AT57" s="79"/>
      <c r="AX57" s="16"/>
      <c r="BB57" s="204"/>
      <c r="BP57"/>
      <c r="BQ57"/>
      <c r="BR57"/>
    </row>
    <row r="58" spans="46:70">
      <c r="AT58" s="79"/>
      <c r="AX58" s="16"/>
      <c r="BB58" s="204"/>
      <c r="BP58"/>
      <c r="BQ58"/>
      <c r="BR58"/>
    </row>
    <row r="59" spans="46:70">
      <c r="AT59" s="79"/>
      <c r="AX59" s="16"/>
      <c r="BB59" s="204"/>
      <c r="BP59"/>
      <c r="BQ59"/>
      <c r="BR59"/>
    </row>
    <row r="60" spans="46:70">
      <c r="AT60" s="79"/>
      <c r="AX60" s="16"/>
      <c r="BB60" s="204"/>
      <c r="BP60"/>
      <c r="BQ60"/>
      <c r="BR60"/>
    </row>
    <row r="61" spans="46:70">
      <c r="AT61" s="79"/>
      <c r="AX61" s="16"/>
      <c r="BB61" s="204"/>
      <c r="BP61"/>
      <c r="BQ61"/>
      <c r="BR61"/>
    </row>
    <row r="62" spans="46:70">
      <c r="AT62" s="79"/>
      <c r="AX62" s="16"/>
      <c r="BB62" s="204"/>
      <c r="BP62"/>
      <c r="BQ62"/>
      <c r="BR62"/>
    </row>
    <row r="63" spans="46:70">
      <c r="AT63" s="79"/>
      <c r="AX63" s="16"/>
      <c r="BB63" s="204"/>
      <c r="BP63"/>
      <c r="BQ63"/>
      <c r="BR63"/>
    </row>
    <row r="64" spans="46:70" ht="12.6" customHeight="1">
      <c r="AT64" s="79"/>
      <c r="AX64" s="16"/>
      <c r="BB64" s="204"/>
      <c r="BP64"/>
      <c r="BQ64"/>
      <c r="BR64"/>
    </row>
    <row r="65" spans="46:70">
      <c r="AT65" s="79"/>
      <c r="AX65" s="16"/>
      <c r="BB65" s="204"/>
      <c r="BP65"/>
      <c r="BQ65"/>
      <c r="BR65"/>
    </row>
    <row r="66" spans="46:70">
      <c r="AT66" s="79"/>
      <c r="AX66" s="16"/>
      <c r="BB66" s="204"/>
      <c r="BP66"/>
      <c r="BQ66"/>
      <c r="BR66"/>
    </row>
    <row r="67" spans="46:70">
      <c r="AT67" s="79"/>
      <c r="AX67" s="16"/>
      <c r="BB67" s="204"/>
      <c r="BP67"/>
      <c r="BQ67"/>
      <c r="BR67"/>
    </row>
    <row r="68" spans="46:70">
      <c r="AT68" s="79"/>
      <c r="AX68" s="16"/>
      <c r="BB68" s="204"/>
      <c r="BP68"/>
      <c r="BQ68"/>
      <c r="BR68"/>
    </row>
    <row r="69" spans="46:70">
      <c r="AT69" s="79"/>
      <c r="AX69" s="16"/>
      <c r="BB69" s="204"/>
      <c r="BP69"/>
      <c r="BQ69"/>
      <c r="BR69"/>
    </row>
    <row r="70" spans="46:70">
      <c r="AT70" s="79"/>
      <c r="AX70" s="16"/>
      <c r="BB70" s="204"/>
      <c r="BP70"/>
      <c r="BQ70"/>
      <c r="BR70"/>
    </row>
    <row r="71" spans="46:70">
      <c r="AT71" s="79"/>
      <c r="AX71" s="16"/>
      <c r="BB71" s="204"/>
      <c r="BP71"/>
      <c r="BQ71"/>
      <c r="BR71"/>
    </row>
    <row r="72" spans="46:70">
      <c r="AT72" s="79"/>
      <c r="AX72" s="16"/>
      <c r="BB72" s="204"/>
      <c r="BP72"/>
      <c r="BQ72"/>
      <c r="BR72"/>
    </row>
    <row r="73" spans="46:70">
      <c r="AT73" s="79"/>
      <c r="AX73" s="16"/>
      <c r="BB73" s="204"/>
      <c r="BP73"/>
      <c r="BQ73"/>
      <c r="BR73"/>
    </row>
    <row r="74" spans="46:70">
      <c r="AT74" s="79"/>
      <c r="AX74" s="16"/>
      <c r="BB74" s="204"/>
      <c r="BP74"/>
      <c r="BQ74"/>
      <c r="BR74"/>
    </row>
    <row r="75" spans="46:70">
      <c r="AT75" s="79"/>
      <c r="AX75" s="16"/>
      <c r="BB75" s="204"/>
      <c r="BP75"/>
      <c r="BQ75"/>
      <c r="BR75"/>
    </row>
    <row r="76" spans="46:70">
      <c r="AT76" s="79"/>
      <c r="AX76" s="16"/>
      <c r="BB76" s="204"/>
      <c r="BP76"/>
      <c r="BQ76"/>
      <c r="BR76"/>
    </row>
    <row r="77" spans="46:70">
      <c r="AT77" s="79"/>
      <c r="AX77" s="16"/>
      <c r="BB77" s="204"/>
      <c r="BP77"/>
      <c r="BQ77"/>
      <c r="BR77"/>
    </row>
    <row r="78" spans="46:70">
      <c r="AT78" s="79"/>
      <c r="AX78" s="16"/>
      <c r="BB78" s="204"/>
      <c r="BP78"/>
      <c r="BQ78"/>
      <c r="BR78"/>
    </row>
    <row r="79" spans="46:70">
      <c r="AT79" s="79"/>
      <c r="AX79" s="16"/>
      <c r="BB79" s="204"/>
      <c r="BP79"/>
      <c r="BQ79"/>
      <c r="BR79"/>
    </row>
    <row r="80" spans="46:70">
      <c r="AT80" s="79"/>
      <c r="AX80" s="16"/>
      <c r="BB80" s="204"/>
      <c r="BP80"/>
      <c r="BQ80"/>
      <c r="BR80"/>
    </row>
    <row r="81" spans="46:70">
      <c r="AT81" s="79"/>
      <c r="AX81" s="16"/>
      <c r="BB81" s="204"/>
      <c r="BP81"/>
      <c r="BQ81"/>
      <c r="BR81"/>
    </row>
    <row r="82" spans="46:70">
      <c r="AT82" s="79"/>
      <c r="AX82" s="16"/>
      <c r="BB82" s="204"/>
      <c r="BP82"/>
      <c r="BQ82"/>
      <c r="BR82"/>
    </row>
    <row r="83" spans="46:70">
      <c r="AT83" s="79"/>
      <c r="AX83" s="16"/>
      <c r="BB83" s="204"/>
      <c r="BP83"/>
      <c r="BQ83"/>
      <c r="BR83"/>
    </row>
    <row r="84" spans="46:70">
      <c r="AT84" s="79"/>
      <c r="AX84" s="16"/>
      <c r="BB84" s="204"/>
      <c r="BP84"/>
      <c r="BQ84"/>
      <c r="BR84"/>
    </row>
    <row r="85" spans="46:70">
      <c r="AT85" s="79"/>
      <c r="AX85" s="16"/>
      <c r="BB85" s="204"/>
      <c r="BP85"/>
      <c r="BQ85"/>
      <c r="BR85"/>
    </row>
    <row r="86" spans="46:70">
      <c r="AT86" s="79"/>
      <c r="AX86" s="16"/>
      <c r="BB86" s="204"/>
      <c r="BP86"/>
      <c r="BQ86"/>
      <c r="BR86"/>
    </row>
    <row r="87" spans="46:70">
      <c r="AT87" s="79"/>
      <c r="AX87" s="16"/>
      <c r="BB87" s="204"/>
      <c r="BP87"/>
      <c r="BQ87"/>
      <c r="BR87"/>
    </row>
    <row r="88" spans="46:70">
      <c r="AT88" s="79"/>
      <c r="AX88" s="16"/>
      <c r="BB88" s="204"/>
      <c r="BP88"/>
      <c r="BQ88"/>
      <c r="BR88"/>
    </row>
    <row r="89" spans="46:70">
      <c r="AT89" s="79"/>
      <c r="AX89" s="16"/>
      <c r="BB89" s="204"/>
      <c r="BP89"/>
      <c r="BQ89"/>
      <c r="BR89"/>
    </row>
    <row r="90" spans="46:70">
      <c r="AT90" s="79"/>
      <c r="AX90" s="16"/>
      <c r="BB90" s="204"/>
      <c r="BP90"/>
      <c r="BQ90"/>
      <c r="BR90"/>
    </row>
    <row r="91" spans="46:70">
      <c r="AT91" s="79"/>
      <c r="AX91" s="16"/>
      <c r="BB91" s="204"/>
      <c r="BP91"/>
      <c r="BQ91"/>
      <c r="BR91"/>
    </row>
    <row r="92" spans="46:70">
      <c r="AT92" s="79"/>
      <c r="AX92" s="16"/>
      <c r="BB92" s="204"/>
      <c r="BP92"/>
      <c r="BQ92"/>
      <c r="BR92"/>
    </row>
    <row r="93" spans="46:70">
      <c r="AT93" s="79"/>
      <c r="AX93" s="16"/>
      <c r="BB93" s="204"/>
      <c r="BP93"/>
      <c r="BQ93"/>
      <c r="BR93"/>
    </row>
    <row r="94" spans="46:70">
      <c r="AT94" s="79"/>
      <c r="AX94" s="16"/>
      <c r="BB94" s="204"/>
      <c r="BP94"/>
      <c r="BQ94"/>
      <c r="BR94"/>
    </row>
    <row r="95" spans="46:70">
      <c r="AT95" s="79"/>
      <c r="AX95" s="16"/>
      <c r="BB95" s="204"/>
      <c r="BP95"/>
      <c r="BQ95"/>
      <c r="BR95"/>
    </row>
    <row r="96" spans="46:70">
      <c r="AT96" s="79"/>
      <c r="AX96" s="16"/>
      <c r="BB96" s="204"/>
      <c r="BP96"/>
      <c r="BQ96"/>
      <c r="BR96"/>
    </row>
    <row r="97" spans="46:70">
      <c r="AT97" s="79"/>
      <c r="AX97" s="16"/>
      <c r="BB97" s="204"/>
      <c r="BP97"/>
      <c r="BQ97"/>
      <c r="BR97"/>
    </row>
    <row r="98" spans="46:70">
      <c r="AT98" s="79"/>
      <c r="AX98" s="16"/>
      <c r="BB98" s="204"/>
      <c r="BP98"/>
      <c r="BQ98"/>
      <c r="BR98"/>
    </row>
    <row r="99" spans="46:70">
      <c r="AT99" s="79"/>
      <c r="AX99" s="16"/>
      <c r="BB99" s="204"/>
      <c r="BP99"/>
      <c r="BQ99"/>
      <c r="BR99"/>
    </row>
    <row r="100" spans="46:70">
      <c r="AT100" s="79"/>
      <c r="AX100" s="16"/>
      <c r="BB100" s="204"/>
      <c r="BP100"/>
      <c r="BQ100"/>
      <c r="BR100"/>
    </row>
    <row r="101" spans="46:70">
      <c r="AT101" s="79"/>
      <c r="AX101" s="16"/>
      <c r="BB101" s="204"/>
      <c r="BP101"/>
      <c r="BQ101"/>
      <c r="BR101"/>
    </row>
    <row r="102" spans="46:70">
      <c r="AT102" s="79"/>
      <c r="AX102" s="16"/>
      <c r="BB102" s="204"/>
      <c r="BP102"/>
      <c r="BQ102"/>
      <c r="BR102"/>
    </row>
    <row r="103" spans="46:70">
      <c r="AT103" s="79"/>
      <c r="AX103" s="16"/>
      <c r="BB103" s="204"/>
      <c r="BP103"/>
      <c r="BQ103"/>
      <c r="BR103"/>
    </row>
    <row r="104" spans="46:70">
      <c r="AT104" s="79"/>
      <c r="AX104" s="16"/>
      <c r="BB104" s="204"/>
      <c r="BP104"/>
      <c r="BQ104"/>
      <c r="BR104"/>
    </row>
    <row r="105" spans="46:70">
      <c r="AT105" s="79"/>
      <c r="AX105" s="16"/>
      <c r="BB105" s="204"/>
      <c r="BP105"/>
      <c r="BQ105"/>
      <c r="BR105"/>
    </row>
    <row r="106" spans="46:70">
      <c r="AT106" s="79"/>
      <c r="AX106" s="16"/>
      <c r="BB106" s="204"/>
      <c r="BP106"/>
      <c r="BQ106"/>
      <c r="BR106"/>
    </row>
    <row r="107" spans="46:70">
      <c r="AT107" s="79"/>
      <c r="AX107" s="16"/>
      <c r="BB107" s="204"/>
      <c r="BP107"/>
      <c r="BQ107"/>
      <c r="BR107"/>
    </row>
    <row r="108" spans="46:70">
      <c r="AT108" s="79"/>
      <c r="AX108" s="16"/>
      <c r="BB108" s="204"/>
      <c r="BP108"/>
      <c r="BQ108"/>
      <c r="BR108"/>
    </row>
    <row r="109" spans="46:70">
      <c r="AT109" s="79"/>
      <c r="AX109" s="16"/>
      <c r="BB109" s="204"/>
      <c r="BP109"/>
      <c r="BQ109"/>
      <c r="BR109"/>
    </row>
    <row r="110" spans="46:70">
      <c r="AT110" s="79"/>
      <c r="AX110" s="16"/>
      <c r="BB110" s="204"/>
      <c r="BP110"/>
      <c r="BQ110"/>
      <c r="BR110"/>
    </row>
    <row r="111" spans="46:70">
      <c r="AT111" s="79"/>
      <c r="AX111" s="16"/>
      <c r="BB111" s="204"/>
      <c r="BP111"/>
      <c r="BQ111"/>
      <c r="BR111"/>
    </row>
    <row r="112" spans="46:70">
      <c r="AT112" s="79"/>
      <c r="AX112" s="16"/>
      <c r="BB112" s="204"/>
      <c r="BP112"/>
      <c r="BQ112"/>
      <c r="BR112"/>
    </row>
    <row r="113" spans="46:70">
      <c r="AT113" s="79"/>
      <c r="AX113" s="16"/>
      <c r="BB113" s="204"/>
      <c r="BP113"/>
      <c r="BQ113"/>
      <c r="BR113"/>
    </row>
    <row r="114" spans="46:70">
      <c r="AT114" s="79"/>
      <c r="AX114" s="16"/>
      <c r="BB114" s="204"/>
      <c r="BP114"/>
      <c r="BQ114"/>
      <c r="BR114"/>
    </row>
    <row r="115" spans="46:70">
      <c r="AT115" s="79"/>
      <c r="AX115" s="16"/>
      <c r="BB115" s="204"/>
      <c r="BP115"/>
      <c r="BQ115"/>
      <c r="BR115"/>
    </row>
    <row r="116" spans="46:70">
      <c r="AT116" s="79"/>
      <c r="AX116" s="16"/>
      <c r="BB116" s="204"/>
      <c r="BP116"/>
      <c r="BQ116"/>
      <c r="BR116"/>
    </row>
    <row r="117" spans="46:70">
      <c r="AT117" s="79"/>
      <c r="AX117" s="16"/>
      <c r="BB117" s="204"/>
      <c r="BP117"/>
      <c r="BQ117"/>
      <c r="BR117"/>
    </row>
    <row r="118" spans="46:70">
      <c r="AT118" s="79"/>
      <c r="AX118" s="16"/>
      <c r="BB118" s="204"/>
      <c r="BP118"/>
      <c r="BQ118"/>
      <c r="BR118"/>
    </row>
    <row r="119" spans="46:70">
      <c r="AT119" s="79"/>
      <c r="AX119" s="16"/>
      <c r="BB119" s="204"/>
      <c r="BP119"/>
      <c r="BQ119"/>
      <c r="BR119"/>
    </row>
    <row r="120" spans="46:70">
      <c r="AT120" s="79"/>
      <c r="AX120" s="16"/>
      <c r="BB120" s="204"/>
      <c r="BP120"/>
      <c r="BQ120"/>
      <c r="BR120"/>
    </row>
    <row r="121" spans="46:70">
      <c r="AT121" s="79"/>
      <c r="AX121" s="16"/>
      <c r="BB121" s="204"/>
      <c r="BP121"/>
      <c r="BQ121"/>
      <c r="BR121"/>
    </row>
    <row r="122" spans="46:70">
      <c r="AT122" s="79"/>
      <c r="AX122" s="16"/>
      <c r="BB122" s="204"/>
      <c r="BP122"/>
      <c r="BQ122"/>
      <c r="BR122"/>
    </row>
    <row r="123" spans="46:70">
      <c r="AT123" s="79"/>
      <c r="AX123" s="16"/>
      <c r="BB123" s="204"/>
      <c r="BP123"/>
      <c r="BQ123"/>
      <c r="BR123"/>
    </row>
    <row r="124" spans="46:70">
      <c r="AT124" s="79"/>
      <c r="AX124" s="16"/>
      <c r="BB124" s="204"/>
      <c r="BP124"/>
      <c r="BQ124"/>
      <c r="BR124"/>
    </row>
    <row r="125" spans="46:70">
      <c r="AT125" s="79"/>
      <c r="AX125" s="16"/>
      <c r="BB125" s="204"/>
      <c r="BP125"/>
      <c r="BQ125"/>
      <c r="BR125"/>
    </row>
    <row r="126" spans="46:70">
      <c r="AT126" s="79"/>
      <c r="AX126" s="16"/>
      <c r="BB126" s="204"/>
      <c r="BP126"/>
      <c r="BQ126"/>
      <c r="BR126"/>
    </row>
    <row r="127" spans="46:70">
      <c r="AT127" s="79"/>
      <c r="AX127" s="16"/>
      <c r="BB127" s="204"/>
      <c r="BP127"/>
      <c r="BQ127"/>
      <c r="BR127"/>
    </row>
    <row r="128" spans="46:70">
      <c r="AT128" s="79"/>
      <c r="AX128" s="16"/>
      <c r="BB128" s="204"/>
      <c r="BP128"/>
      <c r="BQ128"/>
      <c r="BR128"/>
    </row>
    <row r="129" spans="46:70">
      <c r="AT129" s="79"/>
      <c r="AX129" s="16"/>
      <c r="BB129" s="204"/>
      <c r="BP129"/>
      <c r="BQ129"/>
      <c r="BR129"/>
    </row>
    <row r="130" spans="46:70">
      <c r="AT130" s="79"/>
      <c r="AX130" s="16"/>
      <c r="BB130" s="204"/>
      <c r="BP130"/>
      <c r="BQ130"/>
      <c r="BR130"/>
    </row>
    <row r="131" spans="46:70">
      <c r="AT131" s="79"/>
      <c r="AX131" s="16"/>
      <c r="BB131" s="204"/>
      <c r="BP131"/>
      <c r="BQ131"/>
      <c r="BR131"/>
    </row>
    <row r="132" spans="46:70">
      <c r="AT132" s="79"/>
      <c r="AX132" s="16"/>
      <c r="BB132" s="204"/>
      <c r="BP132"/>
      <c r="BQ132"/>
      <c r="BR132"/>
    </row>
    <row r="133" spans="46:70">
      <c r="AT133" s="79"/>
      <c r="AX133" s="16"/>
      <c r="BB133" s="204"/>
      <c r="BP133"/>
      <c r="BQ133"/>
      <c r="BR133"/>
    </row>
    <row r="134" spans="46:70">
      <c r="AT134" s="79"/>
      <c r="AX134" s="16"/>
      <c r="BB134" s="204"/>
      <c r="BP134"/>
      <c r="BQ134"/>
      <c r="BR134"/>
    </row>
    <row r="135" spans="46:70">
      <c r="AT135" s="79"/>
      <c r="AX135" s="16"/>
      <c r="BB135" s="204"/>
      <c r="BP135"/>
      <c r="BQ135"/>
      <c r="BR135"/>
    </row>
    <row r="136" spans="46:70">
      <c r="AT136" s="79"/>
      <c r="AX136" s="16"/>
      <c r="BB136" s="204"/>
      <c r="BP136"/>
      <c r="BQ136"/>
      <c r="BR136"/>
    </row>
    <row r="137" spans="46:70">
      <c r="AT137" s="79"/>
      <c r="AX137" s="16"/>
      <c r="BB137" s="204"/>
      <c r="BP137"/>
      <c r="BQ137"/>
      <c r="BR137"/>
    </row>
    <row r="138" spans="46:70">
      <c r="AT138" s="79"/>
      <c r="AX138" s="16"/>
      <c r="BB138" s="204"/>
      <c r="BP138"/>
      <c r="BQ138"/>
      <c r="BR138"/>
    </row>
    <row r="139" spans="46:70">
      <c r="AT139" s="79"/>
      <c r="AX139" s="16"/>
      <c r="BB139" s="204"/>
      <c r="BP139"/>
      <c r="BQ139"/>
      <c r="BR139"/>
    </row>
    <row r="140" spans="46:70">
      <c r="AT140" s="79"/>
      <c r="AX140" s="16"/>
      <c r="BB140" s="204"/>
      <c r="BP140"/>
      <c r="BQ140"/>
      <c r="BR140"/>
    </row>
    <row r="141" spans="46:70">
      <c r="AT141" s="79"/>
      <c r="AX141" s="16"/>
      <c r="BB141" s="204"/>
      <c r="BP141"/>
      <c r="BQ141"/>
      <c r="BR141"/>
    </row>
    <row r="142" spans="46:70">
      <c r="AT142" s="79"/>
      <c r="AX142" s="16"/>
      <c r="BB142" s="204"/>
      <c r="BP142"/>
      <c r="BQ142"/>
      <c r="BR142"/>
    </row>
    <row r="143" spans="46:70">
      <c r="AT143" s="79"/>
      <c r="AX143" s="16"/>
      <c r="BB143" s="204"/>
      <c r="BP143"/>
      <c r="BQ143"/>
      <c r="BR143"/>
    </row>
    <row r="144" spans="46:70">
      <c r="AT144" s="79"/>
      <c r="AX144" s="16"/>
      <c r="BB144" s="204"/>
      <c r="BP144"/>
      <c r="BQ144"/>
      <c r="BR144"/>
    </row>
    <row r="145" spans="46:70">
      <c r="AT145" s="79"/>
      <c r="AX145" s="16"/>
      <c r="BB145" s="204"/>
      <c r="BP145"/>
      <c r="BQ145"/>
      <c r="BR145"/>
    </row>
    <row r="146" spans="46:70">
      <c r="AT146" s="79"/>
      <c r="AX146" s="16"/>
      <c r="BB146" s="204"/>
      <c r="BP146"/>
      <c r="BQ146"/>
      <c r="BR146"/>
    </row>
    <row r="147" spans="46:70">
      <c r="AT147" s="79"/>
      <c r="AX147" s="16"/>
      <c r="BB147" s="204"/>
      <c r="BP147"/>
      <c r="BQ147"/>
      <c r="BR147"/>
    </row>
    <row r="148" spans="46:70">
      <c r="AT148" s="79"/>
      <c r="AX148" s="16"/>
      <c r="BB148" s="204"/>
      <c r="BP148"/>
      <c r="BQ148"/>
      <c r="BR148"/>
    </row>
    <row r="149" spans="46:70">
      <c r="AT149" s="79"/>
      <c r="AX149" s="16"/>
      <c r="BB149" s="204"/>
      <c r="BP149"/>
      <c r="BQ149"/>
      <c r="BR149"/>
    </row>
    <row r="150" spans="46:70">
      <c r="AT150" s="79"/>
      <c r="AX150" s="16"/>
      <c r="BB150" s="204"/>
      <c r="BP150"/>
      <c r="BQ150"/>
      <c r="BR150"/>
    </row>
    <row r="151" spans="46:70">
      <c r="AT151" s="79"/>
      <c r="AX151" s="16"/>
      <c r="BB151" s="204"/>
      <c r="BP151"/>
      <c r="BQ151"/>
      <c r="BR151"/>
    </row>
    <row r="152" spans="46:70">
      <c r="AT152" s="79"/>
      <c r="AX152" s="16"/>
      <c r="BB152" s="204"/>
      <c r="BP152"/>
      <c r="BQ152"/>
      <c r="BR152"/>
    </row>
    <row r="153" spans="46:70">
      <c r="AT153" s="79"/>
      <c r="AX153" s="16"/>
      <c r="BB153" s="204"/>
      <c r="BP153"/>
      <c r="BQ153"/>
      <c r="BR153"/>
    </row>
    <row r="154" spans="46:70">
      <c r="AT154" s="79"/>
      <c r="AX154" s="16"/>
      <c r="BB154" s="204"/>
      <c r="BP154"/>
      <c r="BQ154"/>
      <c r="BR154"/>
    </row>
    <row r="155" spans="46:70">
      <c r="AT155" s="79"/>
      <c r="AX155" s="16"/>
      <c r="BB155" s="204"/>
      <c r="BP155"/>
      <c r="BQ155"/>
      <c r="BR155"/>
    </row>
    <row r="156" spans="46:70">
      <c r="AT156" s="79"/>
      <c r="AX156" s="16"/>
      <c r="BB156" s="204"/>
      <c r="BP156"/>
      <c r="BQ156"/>
      <c r="BR156"/>
    </row>
    <row r="157" spans="46:70">
      <c r="AT157" s="79"/>
      <c r="AX157" s="16"/>
      <c r="BB157" s="204"/>
      <c r="BP157"/>
      <c r="BQ157"/>
      <c r="BR157"/>
    </row>
    <row r="158" spans="46:70">
      <c r="AT158" s="79"/>
      <c r="AX158" s="16"/>
      <c r="BB158" s="204"/>
      <c r="BP158"/>
      <c r="BQ158"/>
      <c r="BR158"/>
    </row>
    <row r="159" spans="46:70">
      <c r="AT159" s="79"/>
      <c r="AX159" s="16"/>
      <c r="BB159" s="204"/>
      <c r="BP159"/>
      <c r="BQ159"/>
      <c r="BR159"/>
    </row>
    <row r="160" spans="46:70">
      <c r="AT160" s="79"/>
      <c r="AX160" s="16"/>
      <c r="BB160" s="204"/>
      <c r="BP160"/>
      <c r="BQ160"/>
      <c r="BR160"/>
    </row>
    <row r="161" spans="46:70">
      <c r="AT161" s="79"/>
      <c r="AX161" s="16"/>
      <c r="BB161" s="204"/>
      <c r="BP161"/>
      <c r="BQ161"/>
      <c r="BR161"/>
    </row>
    <row r="162" spans="46:70">
      <c r="AT162" s="79"/>
      <c r="AX162" s="16"/>
      <c r="BB162" s="204"/>
      <c r="BP162"/>
      <c r="BQ162"/>
      <c r="BR162"/>
    </row>
    <row r="163" spans="46:70">
      <c r="AT163" s="79"/>
      <c r="AX163" s="16"/>
      <c r="BB163" s="204"/>
      <c r="BP163"/>
      <c r="BQ163"/>
      <c r="BR163"/>
    </row>
    <row r="164" spans="46:70">
      <c r="AT164" s="79"/>
      <c r="AX164" s="16"/>
      <c r="BB164" s="204"/>
      <c r="BP164"/>
      <c r="BQ164"/>
      <c r="BR164"/>
    </row>
    <row r="165" spans="46:70">
      <c r="AT165" s="79"/>
      <c r="AX165" s="16"/>
      <c r="BB165" s="204"/>
      <c r="BP165"/>
      <c r="BQ165"/>
      <c r="BR165"/>
    </row>
    <row r="166" spans="46:70">
      <c r="AT166" s="79"/>
      <c r="AX166" s="16"/>
      <c r="BB166" s="204"/>
      <c r="BP166"/>
      <c r="BQ166"/>
      <c r="BR166"/>
    </row>
    <row r="167" spans="46:70">
      <c r="AT167" s="79"/>
      <c r="AX167" s="16"/>
      <c r="BB167" s="204"/>
      <c r="BP167"/>
      <c r="BQ167"/>
      <c r="BR167"/>
    </row>
    <row r="168" spans="46:70">
      <c r="AT168" s="79"/>
      <c r="AX168" s="16"/>
      <c r="BB168" s="204"/>
      <c r="BP168"/>
      <c r="BQ168"/>
      <c r="BR168"/>
    </row>
    <row r="169" spans="46:70">
      <c r="AT169" s="79"/>
      <c r="AX169" s="16"/>
      <c r="BB169" s="204"/>
      <c r="BP169"/>
      <c r="BQ169"/>
      <c r="BR169"/>
    </row>
    <row r="170" spans="46:70">
      <c r="AT170" s="79"/>
      <c r="AX170" s="16"/>
      <c r="BB170" s="204"/>
      <c r="BP170"/>
      <c r="BQ170"/>
      <c r="BR170"/>
    </row>
    <row r="171" spans="46:70">
      <c r="AT171" s="79"/>
      <c r="AX171" s="16"/>
      <c r="BB171" s="204"/>
      <c r="BP171"/>
      <c r="BQ171"/>
      <c r="BR171"/>
    </row>
    <row r="172" spans="46:70">
      <c r="AT172" s="79"/>
      <c r="AX172" s="16"/>
      <c r="BB172" s="204"/>
      <c r="BP172"/>
      <c r="BQ172"/>
      <c r="BR172"/>
    </row>
    <row r="173" spans="46:70">
      <c r="AT173" s="79"/>
      <c r="AX173" s="16"/>
      <c r="BB173" s="204"/>
      <c r="BP173"/>
      <c r="BQ173"/>
      <c r="BR173"/>
    </row>
    <row r="174" spans="46:70">
      <c r="AT174" s="79"/>
      <c r="AX174" s="16"/>
      <c r="BB174" s="204"/>
      <c r="BP174"/>
      <c r="BQ174"/>
      <c r="BR174"/>
    </row>
    <row r="175" spans="46:70">
      <c r="AT175" s="79"/>
      <c r="AX175" s="16"/>
      <c r="BB175" s="204"/>
      <c r="BP175"/>
      <c r="BQ175"/>
      <c r="BR175"/>
    </row>
    <row r="176" spans="46:70">
      <c r="AT176" s="79"/>
      <c r="AX176" s="16"/>
      <c r="BB176" s="204"/>
      <c r="BP176"/>
      <c r="BQ176"/>
      <c r="BR176"/>
    </row>
    <row r="177" spans="38:70">
      <c r="AT177" s="79"/>
      <c r="AX177" s="16"/>
      <c r="BB177" s="204"/>
      <c r="BP177"/>
      <c r="BQ177"/>
      <c r="BR177"/>
    </row>
    <row r="178" spans="38:70">
      <c r="AT178" s="79"/>
      <c r="AX178" s="16"/>
      <c r="BB178" s="204"/>
      <c r="BP178"/>
      <c r="BQ178"/>
      <c r="BR178"/>
    </row>
    <row r="179" spans="38:70">
      <c r="AT179" s="79"/>
      <c r="AX179" s="16"/>
      <c r="BB179" s="204"/>
      <c r="BP179"/>
      <c r="BQ179"/>
      <c r="BR179"/>
    </row>
    <row r="180" spans="38:70">
      <c r="AT180" s="79"/>
      <c r="AX180" s="16"/>
      <c r="BB180" s="204"/>
      <c r="BP180"/>
      <c r="BQ180"/>
      <c r="BR180"/>
    </row>
    <row r="181" spans="38:70">
      <c r="AT181" s="79"/>
      <c r="AX181" s="16"/>
      <c r="BB181" s="204"/>
      <c r="BP181"/>
      <c r="BQ181"/>
      <c r="BR181"/>
    </row>
    <row r="182" spans="38:70">
      <c r="AT182" s="79"/>
      <c r="AX182" s="16"/>
      <c r="BB182" s="204"/>
      <c r="BP182"/>
      <c r="BQ182"/>
      <c r="BR182"/>
    </row>
    <row r="183" spans="38:70">
      <c r="AT183" s="79"/>
      <c r="AX183" s="16"/>
      <c r="BB183" s="204"/>
      <c r="BP183"/>
      <c r="BQ183"/>
      <c r="BR183"/>
    </row>
    <row r="184" spans="38:70">
      <c r="AT184" s="79"/>
      <c r="AX184" s="16"/>
      <c r="BB184" s="204"/>
      <c r="BP184"/>
      <c r="BQ184"/>
      <c r="BR184"/>
    </row>
    <row r="185" spans="38:70" s="520" customFormat="1">
      <c r="AL185" s="67"/>
      <c r="AM185" s="67"/>
      <c r="AN185" s="67"/>
      <c r="AO185" s="67"/>
      <c r="AQ185" s="67"/>
      <c r="AS185" s="521"/>
      <c r="AT185" s="79"/>
      <c r="AU185" s="521"/>
      <c r="AV185" s="521"/>
      <c r="AW185" s="521"/>
      <c r="AX185" s="16"/>
      <c r="AY185" s="521"/>
      <c r="AZ185" s="521"/>
      <c r="BA185" s="521"/>
      <c r="BB185" s="204"/>
      <c r="BC185" s="67"/>
      <c r="BD185" s="521"/>
      <c r="BE185" s="521"/>
      <c r="BF185" s="67"/>
      <c r="BG185" s="521"/>
      <c r="BH185" s="67"/>
      <c r="BI185" s="521"/>
      <c r="BJ185" s="67"/>
      <c r="BK185" s="67"/>
      <c r="BL185" s="67"/>
      <c r="BM185" s="67"/>
      <c r="BN185" s="67"/>
      <c r="BO185" s="67"/>
    </row>
    <row r="186" spans="38:70" s="520" customFormat="1">
      <c r="AL186" s="67"/>
      <c r="AM186" s="67"/>
      <c r="AN186" s="67"/>
      <c r="AO186" s="67"/>
      <c r="AQ186" s="67"/>
      <c r="AS186" s="521"/>
      <c r="AT186" s="79"/>
      <c r="AU186" s="521"/>
      <c r="AV186" s="521"/>
      <c r="AW186" s="521"/>
      <c r="AX186" s="16"/>
      <c r="AY186" s="521"/>
      <c r="AZ186" s="521"/>
      <c r="BA186" s="521"/>
      <c r="BB186" s="204"/>
      <c r="BC186" s="67"/>
      <c r="BD186" s="521"/>
      <c r="BE186" s="521"/>
      <c r="BF186" s="67"/>
      <c r="BG186" s="521"/>
      <c r="BH186" s="67"/>
      <c r="BI186" s="521"/>
      <c r="BJ186" s="67"/>
      <c r="BK186" s="67"/>
      <c r="BL186" s="67"/>
      <c r="BM186" s="67"/>
      <c r="BN186" s="67"/>
      <c r="BO186" s="67"/>
    </row>
    <row r="187" spans="38:70" s="520" customFormat="1">
      <c r="AL187" s="67"/>
      <c r="AM187" s="67"/>
      <c r="AN187" s="67"/>
      <c r="AO187" s="67"/>
      <c r="AQ187" s="67"/>
      <c r="AS187" s="521"/>
      <c r="AT187" s="79"/>
      <c r="AU187" s="521"/>
      <c r="AV187" s="521"/>
      <c r="AW187" s="521"/>
      <c r="AX187" s="16"/>
      <c r="AY187" s="521"/>
      <c r="AZ187" s="521"/>
      <c r="BA187" s="521"/>
      <c r="BB187" s="204"/>
      <c r="BC187" s="67"/>
      <c r="BD187" s="521"/>
      <c r="BE187" s="521"/>
      <c r="BF187" s="67"/>
      <c r="BG187" s="521"/>
      <c r="BH187" s="67"/>
      <c r="BI187" s="521"/>
      <c r="BJ187" s="67"/>
      <c r="BK187" s="67"/>
      <c r="BL187" s="67"/>
      <c r="BM187" s="67"/>
      <c r="BN187" s="67"/>
      <c r="BO187" s="67"/>
    </row>
    <row r="188" spans="38:70" s="520" customFormat="1">
      <c r="AL188" s="67"/>
      <c r="AM188" s="67"/>
      <c r="AN188" s="67"/>
      <c r="AO188" s="67"/>
      <c r="AQ188" s="67"/>
      <c r="AS188" s="521"/>
      <c r="AT188" s="79"/>
      <c r="AU188" s="521"/>
      <c r="AV188" s="521"/>
      <c r="AW188" s="521"/>
      <c r="AX188" s="16"/>
      <c r="AY188" s="521"/>
      <c r="AZ188" s="521"/>
      <c r="BA188" s="521"/>
      <c r="BB188" s="204"/>
      <c r="BC188" s="67"/>
      <c r="BD188" s="521"/>
      <c r="BE188" s="521"/>
      <c r="BF188" s="67"/>
      <c r="BG188" s="521"/>
      <c r="BH188" s="67"/>
      <c r="BI188" s="521"/>
      <c r="BJ188" s="67"/>
      <c r="BK188" s="67"/>
      <c r="BL188" s="67"/>
      <c r="BM188" s="67"/>
      <c r="BN188" s="67"/>
      <c r="BO188" s="67"/>
    </row>
    <row r="189" spans="38:70" s="520" customFormat="1">
      <c r="AL189" s="67"/>
      <c r="AM189" s="67"/>
      <c r="AN189" s="67"/>
      <c r="AO189" s="67"/>
      <c r="AQ189" s="67"/>
      <c r="AS189" s="521"/>
      <c r="AT189" s="79"/>
      <c r="AU189" s="521"/>
      <c r="AV189" s="521"/>
      <c r="AW189" s="521"/>
      <c r="AX189" s="16"/>
      <c r="AY189" s="521"/>
      <c r="AZ189" s="521"/>
      <c r="BA189" s="521"/>
      <c r="BB189" s="204"/>
      <c r="BC189" s="67"/>
      <c r="BD189" s="521"/>
      <c r="BE189" s="521"/>
      <c r="BF189" s="67"/>
      <c r="BG189" s="521"/>
      <c r="BH189" s="67"/>
      <c r="BI189" s="521"/>
      <c r="BJ189" s="67"/>
      <c r="BK189" s="67"/>
      <c r="BL189" s="67"/>
      <c r="BM189" s="67"/>
      <c r="BN189" s="67"/>
      <c r="BO189" s="67"/>
    </row>
    <row r="190" spans="38:70" s="520" customFormat="1">
      <c r="AL190" s="67"/>
      <c r="AM190" s="67"/>
      <c r="AN190" s="67"/>
      <c r="AO190" s="67"/>
      <c r="AQ190" s="67"/>
      <c r="AS190" s="521"/>
      <c r="AT190" s="79"/>
      <c r="AU190" s="521"/>
      <c r="AV190" s="521"/>
      <c r="AW190" s="521"/>
      <c r="AX190" s="16"/>
      <c r="AY190" s="521"/>
      <c r="AZ190" s="521"/>
      <c r="BA190" s="521"/>
      <c r="BB190" s="204"/>
      <c r="BC190" s="67"/>
      <c r="BD190" s="521"/>
      <c r="BE190" s="521"/>
      <c r="BF190" s="67"/>
      <c r="BG190" s="521"/>
      <c r="BH190" s="67"/>
      <c r="BI190" s="521"/>
      <c r="BJ190" s="67"/>
      <c r="BK190" s="67"/>
      <c r="BL190" s="67"/>
      <c r="BM190" s="67"/>
      <c r="BN190" s="67"/>
      <c r="BO190" s="67"/>
    </row>
    <row r="191" spans="38:70" s="520" customFormat="1">
      <c r="AL191" s="67"/>
      <c r="AM191" s="67"/>
      <c r="AN191" s="67"/>
      <c r="AO191" s="67"/>
      <c r="AQ191" s="67"/>
      <c r="AS191" s="521"/>
      <c r="AT191" s="79"/>
      <c r="AU191" s="521"/>
      <c r="AV191" s="521"/>
      <c r="AW191" s="521"/>
      <c r="AX191" s="16"/>
      <c r="AY191" s="521"/>
      <c r="AZ191" s="521"/>
      <c r="BA191" s="521"/>
      <c r="BB191" s="204"/>
      <c r="BC191" s="67"/>
      <c r="BD191" s="521"/>
      <c r="BE191" s="521"/>
      <c r="BF191" s="67"/>
      <c r="BG191" s="521"/>
      <c r="BH191" s="67"/>
      <c r="BI191" s="521"/>
      <c r="BJ191" s="67"/>
      <c r="BK191" s="67"/>
      <c r="BL191" s="67"/>
      <c r="BM191" s="67"/>
      <c r="BN191" s="67"/>
      <c r="BO191" s="67"/>
    </row>
    <row r="192" spans="38:70" s="520" customFormat="1">
      <c r="AL192" s="67"/>
      <c r="AM192" s="67"/>
      <c r="AN192" s="67"/>
      <c r="AO192" s="67"/>
      <c r="AQ192" s="67"/>
      <c r="AS192" s="521"/>
      <c r="AT192" s="79"/>
      <c r="AU192" s="521"/>
      <c r="AV192" s="521"/>
      <c r="AW192" s="521"/>
      <c r="AX192" s="16"/>
      <c r="AY192" s="521"/>
      <c r="AZ192" s="521"/>
      <c r="BA192" s="521"/>
      <c r="BB192" s="204"/>
      <c r="BC192" s="67"/>
      <c r="BD192" s="521"/>
      <c r="BE192" s="521"/>
      <c r="BF192" s="67"/>
      <c r="BG192" s="521"/>
      <c r="BH192" s="67"/>
      <c r="BI192" s="521"/>
      <c r="BJ192" s="67"/>
      <c r="BK192" s="67"/>
      <c r="BL192" s="67"/>
      <c r="BM192" s="67"/>
      <c r="BN192" s="67"/>
      <c r="BO192" s="67"/>
    </row>
    <row r="193" spans="38:67" s="520" customFormat="1">
      <c r="AL193" s="67"/>
      <c r="AM193" s="67"/>
      <c r="AN193" s="67"/>
      <c r="AO193" s="67"/>
      <c r="AQ193" s="67"/>
      <c r="AS193" s="521"/>
      <c r="AT193" s="79"/>
      <c r="AU193" s="521"/>
      <c r="AV193" s="521"/>
      <c r="AW193" s="521"/>
      <c r="AX193" s="16"/>
      <c r="AY193" s="521"/>
      <c r="AZ193" s="521"/>
      <c r="BA193" s="521"/>
      <c r="BB193" s="204"/>
      <c r="BC193" s="67"/>
      <c r="BD193" s="521"/>
      <c r="BE193" s="521"/>
      <c r="BF193" s="67"/>
      <c r="BG193" s="521"/>
      <c r="BH193" s="67"/>
      <c r="BI193" s="521"/>
      <c r="BJ193" s="67"/>
      <c r="BK193" s="67"/>
      <c r="BL193" s="67"/>
      <c r="BM193" s="67"/>
      <c r="BN193" s="67"/>
      <c r="BO193" s="67"/>
    </row>
    <row r="194" spans="38:67" s="520" customFormat="1">
      <c r="AL194" s="67"/>
      <c r="AM194" s="67"/>
      <c r="AN194" s="67"/>
      <c r="AO194" s="67"/>
      <c r="AQ194" s="67"/>
      <c r="AS194" s="521"/>
      <c r="AT194" s="79"/>
      <c r="AU194" s="521"/>
      <c r="AV194" s="521"/>
      <c r="AW194" s="521"/>
      <c r="AX194" s="16"/>
      <c r="AY194" s="521"/>
      <c r="AZ194" s="521"/>
      <c r="BA194" s="521"/>
      <c r="BB194" s="204"/>
      <c r="BC194" s="67"/>
      <c r="BD194" s="521"/>
      <c r="BE194" s="521"/>
      <c r="BF194" s="67"/>
      <c r="BG194" s="521"/>
      <c r="BH194" s="67"/>
      <c r="BI194" s="521"/>
      <c r="BJ194" s="67"/>
      <c r="BK194" s="67"/>
      <c r="BL194" s="67"/>
      <c r="BM194" s="67"/>
      <c r="BN194" s="67"/>
      <c r="BO194" s="67"/>
    </row>
    <row r="195" spans="38:67" s="520" customFormat="1">
      <c r="AL195" s="67"/>
      <c r="AM195" s="67"/>
      <c r="AN195" s="67"/>
      <c r="AO195" s="67"/>
      <c r="AQ195" s="67"/>
      <c r="AS195" s="521"/>
      <c r="AT195" s="79"/>
      <c r="AU195" s="521"/>
      <c r="AV195" s="521"/>
      <c r="AW195" s="521"/>
      <c r="AX195" s="16"/>
      <c r="AY195" s="521"/>
      <c r="AZ195" s="521"/>
      <c r="BA195" s="521"/>
      <c r="BB195" s="204"/>
      <c r="BC195" s="67"/>
      <c r="BD195" s="521"/>
      <c r="BE195" s="521"/>
      <c r="BF195" s="67"/>
      <c r="BG195" s="521"/>
      <c r="BH195" s="67"/>
      <c r="BI195" s="521"/>
      <c r="BJ195" s="67"/>
      <c r="BK195" s="67"/>
      <c r="BL195" s="67"/>
      <c r="BM195" s="67"/>
      <c r="BN195" s="67"/>
      <c r="BO195" s="67"/>
    </row>
    <row r="196" spans="38:67" s="520" customFormat="1">
      <c r="AL196" s="67"/>
      <c r="AM196" s="67"/>
      <c r="AN196" s="67"/>
      <c r="AO196" s="67"/>
      <c r="AQ196" s="67"/>
      <c r="AS196" s="521"/>
      <c r="AT196" s="79"/>
      <c r="AU196" s="521"/>
      <c r="AV196" s="521"/>
      <c r="AW196" s="521"/>
      <c r="AX196" s="16"/>
      <c r="AY196" s="521"/>
      <c r="AZ196" s="521"/>
      <c r="BA196" s="521"/>
      <c r="BB196" s="204"/>
      <c r="BC196" s="67"/>
      <c r="BD196" s="521"/>
      <c r="BE196" s="521"/>
      <c r="BF196" s="67"/>
      <c r="BG196" s="521"/>
      <c r="BH196" s="67"/>
      <c r="BI196" s="521"/>
      <c r="BJ196" s="67"/>
      <c r="BK196" s="67"/>
      <c r="BL196" s="67"/>
      <c r="BM196" s="67"/>
      <c r="BN196" s="67"/>
      <c r="BO196" s="67"/>
    </row>
    <row r="197" spans="38:67" s="520" customFormat="1">
      <c r="AL197" s="67"/>
      <c r="AM197" s="67"/>
      <c r="AN197" s="67"/>
      <c r="AO197" s="67"/>
      <c r="AQ197" s="67"/>
      <c r="AS197" s="521"/>
      <c r="AT197" s="79"/>
      <c r="AU197" s="521"/>
      <c r="AV197" s="521"/>
      <c r="AW197" s="521"/>
      <c r="AX197" s="16"/>
      <c r="AY197" s="521"/>
      <c r="AZ197" s="521"/>
      <c r="BA197" s="521"/>
      <c r="BB197" s="204"/>
      <c r="BC197" s="67"/>
      <c r="BD197" s="521"/>
      <c r="BE197" s="521"/>
      <c r="BF197" s="67"/>
      <c r="BG197" s="521"/>
      <c r="BH197" s="67"/>
      <c r="BI197" s="521"/>
      <c r="BJ197" s="67"/>
      <c r="BK197" s="67"/>
      <c r="BL197" s="67"/>
      <c r="BM197" s="67"/>
      <c r="BN197" s="67"/>
      <c r="BO197" s="67"/>
    </row>
    <row r="198" spans="38:67" s="520" customFormat="1">
      <c r="AL198" s="67"/>
      <c r="AM198" s="67"/>
      <c r="AN198" s="67"/>
      <c r="AO198" s="67"/>
      <c r="AQ198" s="67"/>
      <c r="AS198" s="521"/>
      <c r="AT198" s="79"/>
      <c r="AU198" s="521"/>
      <c r="AV198" s="521"/>
      <c r="AW198" s="521"/>
      <c r="AX198" s="16"/>
      <c r="AY198" s="521"/>
      <c r="AZ198" s="521"/>
      <c r="BA198" s="521"/>
      <c r="BB198" s="204"/>
      <c r="BC198" s="67"/>
      <c r="BD198" s="521"/>
      <c r="BE198" s="521"/>
      <c r="BF198" s="67"/>
      <c r="BG198" s="521"/>
      <c r="BH198" s="67"/>
      <c r="BI198" s="521"/>
      <c r="BJ198" s="67"/>
      <c r="BK198" s="67"/>
      <c r="BL198" s="67"/>
      <c r="BM198" s="67"/>
      <c r="BN198" s="67"/>
      <c r="BO198" s="67"/>
    </row>
    <row r="199" spans="38:67" s="520" customFormat="1">
      <c r="AL199" s="67"/>
      <c r="AM199" s="67"/>
      <c r="AN199" s="67"/>
      <c r="AO199" s="67"/>
      <c r="AQ199" s="67"/>
      <c r="AS199" s="521"/>
      <c r="AT199" s="79"/>
      <c r="AU199" s="521"/>
      <c r="AV199" s="521"/>
      <c r="AW199" s="521"/>
      <c r="AX199" s="16"/>
      <c r="AY199" s="521"/>
      <c r="AZ199" s="521"/>
      <c r="BA199" s="521"/>
      <c r="BB199" s="204"/>
      <c r="BC199" s="67"/>
      <c r="BD199" s="521"/>
      <c r="BE199" s="521"/>
      <c r="BF199" s="67"/>
      <c r="BG199" s="521"/>
      <c r="BH199" s="67"/>
      <c r="BI199" s="521"/>
      <c r="BJ199" s="67"/>
      <c r="BK199" s="67"/>
      <c r="BL199" s="67"/>
      <c r="BM199" s="67"/>
      <c r="BN199" s="67"/>
      <c r="BO199" s="67"/>
    </row>
    <row r="200" spans="38:67" s="520" customFormat="1">
      <c r="AL200" s="67"/>
      <c r="AM200" s="67"/>
      <c r="AN200" s="67"/>
      <c r="AO200" s="67"/>
      <c r="AQ200" s="67"/>
      <c r="AS200" s="521"/>
      <c r="AT200" s="79"/>
      <c r="AU200" s="521"/>
      <c r="AV200" s="521"/>
      <c r="AW200" s="521"/>
      <c r="AX200" s="16"/>
      <c r="AY200" s="521"/>
      <c r="AZ200" s="521"/>
      <c r="BA200" s="521"/>
      <c r="BB200" s="204"/>
      <c r="BC200" s="67"/>
      <c r="BD200" s="521"/>
      <c r="BE200" s="521"/>
      <c r="BF200" s="67"/>
      <c r="BG200" s="521"/>
      <c r="BH200" s="67"/>
      <c r="BI200" s="521"/>
      <c r="BJ200" s="67"/>
      <c r="BK200" s="67"/>
      <c r="BL200" s="67"/>
      <c r="BM200" s="67"/>
      <c r="BN200" s="67"/>
      <c r="BO200" s="67"/>
    </row>
    <row r="201" spans="38:67" s="520" customFormat="1">
      <c r="AL201" s="67"/>
      <c r="AM201" s="67"/>
      <c r="AN201" s="67"/>
      <c r="AO201" s="67"/>
      <c r="AQ201" s="67"/>
      <c r="AS201" s="521"/>
      <c r="AT201" s="79"/>
      <c r="AU201" s="521"/>
      <c r="AV201" s="521"/>
      <c r="AW201" s="521"/>
      <c r="AX201" s="16"/>
      <c r="AY201" s="521"/>
      <c r="AZ201" s="521"/>
      <c r="BA201" s="521"/>
      <c r="BB201" s="204"/>
      <c r="BC201" s="67"/>
      <c r="BD201" s="521"/>
      <c r="BE201" s="521"/>
      <c r="BF201" s="67"/>
      <c r="BG201" s="521"/>
      <c r="BH201" s="67"/>
      <c r="BI201" s="521"/>
      <c r="BJ201" s="67"/>
      <c r="BK201" s="67"/>
      <c r="BL201" s="67"/>
      <c r="BM201" s="67"/>
      <c r="BN201" s="67"/>
      <c r="BO201" s="67"/>
    </row>
    <row r="202" spans="38:67" s="520" customFormat="1">
      <c r="AL202" s="67"/>
      <c r="AM202" s="67"/>
      <c r="AN202" s="67"/>
      <c r="AO202" s="67"/>
      <c r="AQ202" s="67"/>
      <c r="AS202" s="521"/>
      <c r="AT202" s="79"/>
      <c r="AU202" s="521"/>
      <c r="AV202" s="521"/>
      <c r="AW202" s="521"/>
      <c r="AX202" s="16"/>
      <c r="AY202" s="521"/>
      <c r="AZ202" s="521"/>
      <c r="BA202" s="521"/>
      <c r="BB202" s="204"/>
      <c r="BC202" s="67"/>
      <c r="BD202" s="521"/>
      <c r="BE202" s="521"/>
      <c r="BF202" s="67"/>
      <c r="BG202" s="521"/>
      <c r="BH202" s="67"/>
      <c r="BI202" s="521"/>
      <c r="BJ202" s="67"/>
      <c r="BK202" s="67"/>
      <c r="BL202" s="67"/>
      <c r="BM202" s="67"/>
      <c r="BN202" s="67"/>
      <c r="BO202" s="67"/>
    </row>
    <row r="203" spans="38:67" s="520" customFormat="1">
      <c r="AL203" s="67"/>
      <c r="AM203" s="67"/>
      <c r="AN203" s="67"/>
      <c r="AO203" s="67"/>
      <c r="AQ203" s="67"/>
      <c r="AS203" s="521"/>
      <c r="AT203" s="79"/>
      <c r="AU203" s="521"/>
      <c r="AV203" s="521"/>
      <c r="AW203" s="521"/>
      <c r="AX203" s="16"/>
      <c r="AY203" s="521"/>
      <c r="AZ203" s="521"/>
      <c r="BA203" s="521"/>
      <c r="BB203" s="204"/>
      <c r="BC203" s="67"/>
      <c r="BD203" s="521"/>
      <c r="BE203" s="521"/>
      <c r="BF203" s="67"/>
      <c r="BG203" s="521"/>
      <c r="BH203" s="67"/>
      <c r="BI203" s="521"/>
      <c r="BJ203" s="67"/>
      <c r="BK203" s="67"/>
      <c r="BL203" s="67"/>
      <c r="BM203" s="67"/>
      <c r="BN203" s="67"/>
      <c r="BO203" s="67"/>
    </row>
    <row r="204" spans="38:67" s="520" customFormat="1">
      <c r="AL204" s="67"/>
      <c r="AM204" s="67"/>
      <c r="AN204" s="67"/>
      <c r="AO204" s="67"/>
      <c r="AQ204" s="67"/>
      <c r="AS204" s="521"/>
      <c r="AT204" s="79"/>
      <c r="AU204" s="521"/>
      <c r="AV204" s="521"/>
      <c r="AW204" s="521"/>
      <c r="AX204" s="16"/>
      <c r="AY204" s="521"/>
      <c r="AZ204" s="521"/>
      <c r="BA204" s="521"/>
      <c r="BB204" s="204"/>
      <c r="BC204" s="67"/>
      <c r="BD204" s="521"/>
      <c r="BE204" s="521"/>
      <c r="BF204" s="67"/>
      <c r="BG204" s="521"/>
      <c r="BH204" s="67"/>
      <c r="BI204" s="521"/>
      <c r="BJ204" s="67"/>
      <c r="BK204" s="67"/>
      <c r="BL204" s="67"/>
      <c r="BM204" s="67"/>
      <c r="BN204" s="67"/>
      <c r="BO204" s="67"/>
    </row>
    <row r="205" spans="38:67" s="520" customFormat="1">
      <c r="AL205" s="67"/>
      <c r="AM205" s="67"/>
      <c r="AN205" s="67"/>
      <c r="AO205" s="67"/>
      <c r="AQ205" s="67"/>
      <c r="AS205" s="521"/>
      <c r="AT205" s="79"/>
      <c r="AU205" s="521"/>
      <c r="AV205" s="521"/>
      <c r="AW205" s="521"/>
      <c r="AX205" s="16"/>
      <c r="AY205" s="521"/>
      <c r="AZ205" s="521"/>
      <c r="BA205" s="521"/>
      <c r="BB205" s="204"/>
      <c r="BC205" s="67"/>
      <c r="BD205" s="521"/>
      <c r="BE205" s="521"/>
      <c r="BF205" s="67"/>
      <c r="BG205" s="521"/>
      <c r="BH205" s="67"/>
      <c r="BI205" s="521"/>
      <c r="BJ205" s="67"/>
      <c r="BK205" s="67"/>
      <c r="BL205" s="67"/>
      <c r="BM205" s="67"/>
      <c r="BN205" s="67"/>
      <c r="BO205" s="67"/>
    </row>
    <row r="206" spans="38:67" s="520" customFormat="1">
      <c r="AL206" s="67"/>
      <c r="AM206" s="67"/>
      <c r="AN206" s="67"/>
      <c r="AO206" s="67"/>
      <c r="AQ206" s="67"/>
      <c r="AS206" s="521"/>
      <c r="AT206" s="79"/>
      <c r="AU206" s="521"/>
      <c r="AV206" s="521"/>
      <c r="AW206" s="521"/>
      <c r="AX206" s="16"/>
      <c r="AY206" s="521"/>
      <c r="AZ206" s="521"/>
      <c r="BA206" s="521"/>
      <c r="BB206" s="204"/>
      <c r="BC206" s="67"/>
      <c r="BD206" s="521"/>
      <c r="BE206" s="521"/>
      <c r="BF206" s="67"/>
      <c r="BG206" s="521"/>
      <c r="BH206" s="67"/>
      <c r="BI206" s="521"/>
      <c r="BJ206" s="67"/>
      <c r="BK206" s="67"/>
      <c r="BL206" s="67"/>
      <c r="BM206" s="67"/>
      <c r="BN206" s="67"/>
      <c r="BO206" s="67"/>
    </row>
    <row r="207" spans="38:67" s="520" customFormat="1">
      <c r="AL207" s="67"/>
      <c r="AM207" s="67"/>
      <c r="AN207" s="67"/>
      <c r="AO207" s="67"/>
      <c r="AQ207" s="67"/>
      <c r="AS207" s="521"/>
      <c r="AT207" s="79"/>
      <c r="AU207" s="521"/>
      <c r="AV207" s="521"/>
      <c r="AW207" s="521"/>
      <c r="AX207" s="16"/>
      <c r="AY207" s="521"/>
      <c r="AZ207" s="521"/>
      <c r="BA207" s="521"/>
      <c r="BB207" s="204"/>
      <c r="BC207" s="67"/>
      <c r="BD207" s="521"/>
      <c r="BE207" s="521"/>
      <c r="BF207" s="67"/>
      <c r="BG207" s="521"/>
      <c r="BH207" s="67"/>
      <c r="BI207" s="521"/>
      <c r="BJ207" s="67"/>
      <c r="BK207" s="67"/>
      <c r="BL207" s="67"/>
      <c r="BM207" s="67"/>
      <c r="BN207" s="67"/>
      <c r="BO207" s="67"/>
    </row>
    <row r="208" spans="38:67" s="520" customFormat="1">
      <c r="AL208" s="67"/>
      <c r="AM208" s="67"/>
      <c r="AN208" s="67"/>
      <c r="AO208" s="67"/>
      <c r="AQ208" s="67"/>
      <c r="AS208" s="521"/>
      <c r="AT208" s="79"/>
      <c r="AU208" s="521"/>
      <c r="AV208" s="521"/>
      <c r="AW208" s="521"/>
      <c r="AX208" s="16"/>
      <c r="AY208" s="521"/>
      <c r="AZ208" s="521"/>
      <c r="BA208" s="521"/>
      <c r="BB208" s="204"/>
      <c r="BC208" s="67"/>
      <c r="BD208" s="521"/>
      <c r="BE208" s="521"/>
      <c r="BF208" s="67"/>
      <c r="BG208" s="521"/>
      <c r="BH208" s="67"/>
      <c r="BI208" s="521"/>
      <c r="BJ208" s="67"/>
      <c r="BK208" s="67"/>
      <c r="BL208" s="67"/>
      <c r="BM208" s="67"/>
      <c r="BN208" s="67"/>
      <c r="BO208" s="67"/>
    </row>
    <row r="209" spans="38:70" s="520" customFormat="1">
      <c r="AL209" s="67"/>
      <c r="AM209" s="67"/>
      <c r="AN209" s="67"/>
      <c r="AO209" s="67"/>
      <c r="AQ209" s="67"/>
      <c r="AS209" s="521"/>
      <c r="AT209" s="79"/>
      <c r="AU209" s="521"/>
      <c r="AV209" s="521"/>
      <c r="AW209" s="521"/>
      <c r="AX209" s="16"/>
      <c r="AY209" s="521"/>
      <c r="AZ209" s="521"/>
      <c r="BA209" s="521"/>
      <c r="BB209" s="204"/>
      <c r="BC209" s="67"/>
      <c r="BD209" s="521"/>
      <c r="BE209" s="521"/>
      <c r="BF209" s="67"/>
      <c r="BG209" s="521"/>
      <c r="BH209" s="67"/>
      <c r="BI209" s="521"/>
      <c r="BJ209" s="67"/>
      <c r="BK209" s="67"/>
      <c r="BL209" s="67"/>
      <c r="BM209" s="67"/>
      <c r="BN209" s="67"/>
      <c r="BO209" s="67"/>
    </row>
    <row r="210" spans="38:70" s="520" customFormat="1">
      <c r="AL210" s="67"/>
      <c r="AM210" s="67"/>
      <c r="AN210" s="67"/>
      <c r="AO210" s="67"/>
      <c r="AQ210" s="67"/>
      <c r="AS210" s="521"/>
      <c r="AT210" s="79"/>
      <c r="AU210" s="521"/>
      <c r="AV210" s="521"/>
      <c r="AW210" s="521"/>
      <c r="AX210" s="16"/>
      <c r="AY210" s="521"/>
      <c r="AZ210" s="521"/>
      <c r="BA210" s="521"/>
      <c r="BB210" s="204"/>
      <c r="BC210" s="67"/>
      <c r="BD210" s="521"/>
      <c r="BE210" s="521"/>
      <c r="BF210" s="67"/>
      <c r="BG210" s="521"/>
      <c r="BH210" s="67"/>
      <c r="BI210" s="521"/>
      <c r="BJ210" s="67"/>
      <c r="BK210" s="67"/>
      <c r="BL210" s="67"/>
      <c r="BM210" s="67"/>
      <c r="BN210" s="67"/>
      <c r="BO210" s="67"/>
    </row>
    <row r="211" spans="38:70" s="520" customFormat="1">
      <c r="AL211" s="67"/>
      <c r="AM211" s="67"/>
      <c r="AN211" s="67"/>
      <c r="AO211" s="67"/>
      <c r="AQ211" s="67"/>
      <c r="AS211" s="521"/>
      <c r="AT211" s="79"/>
      <c r="AU211" s="521"/>
      <c r="AV211" s="521"/>
      <c r="AW211" s="521"/>
      <c r="AX211" s="16"/>
      <c r="AY211" s="521"/>
      <c r="AZ211" s="521"/>
      <c r="BA211" s="521"/>
      <c r="BB211" s="204"/>
      <c r="BC211" s="67"/>
      <c r="BD211" s="521"/>
      <c r="BE211" s="521"/>
      <c r="BF211" s="67"/>
      <c r="BG211" s="521"/>
      <c r="BH211" s="67"/>
      <c r="BI211" s="521"/>
      <c r="BJ211" s="67"/>
      <c r="BK211" s="67"/>
      <c r="BL211" s="67"/>
      <c r="BM211" s="67"/>
      <c r="BN211" s="67"/>
      <c r="BO211" s="67"/>
    </row>
    <row r="212" spans="38:70" s="520" customFormat="1">
      <c r="AL212" s="67"/>
      <c r="AM212" s="67"/>
      <c r="AN212" s="67"/>
      <c r="AO212" s="67"/>
      <c r="AQ212" s="67"/>
      <c r="AS212" s="521"/>
      <c r="AT212" s="79"/>
      <c r="AU212" s="521"/>
      <c r="AV212" s="521"/>
      <c r="AW212" s="521"/>
      <c r="AX212" s="16"/>
      <c r="AY212" s="521"/>
      <c r="AZ212" s="521"/>
      <c r="BA212" s="521"/>
      <c r="BB212" s="204"/>
      <c r="BC212" s="67"/>
      <c r="BD212" s="521"/>
      <c r="BE212" s="521"/>
      <c r="BF212" s="67"/>
      <c r="BG212" s="521"/>
      <c r="BH212" s="67"/>
      <c r="BI212" s="521"/>
      <c r="BJ212" s="67"/>
      <c r="BK212" s="67"/>
      <c r="BL212" s="67"/>
      <c r="BM212" s="67"/>
      <c r="BN212" s="67"/>
      <c r="BO212" s="67"/>
    </row>
    <row r="213" spans="38:70" s="520" customFormat="1">
      <c r="AL213" s="67"/>
      <c r="AM213" s="67"/>
      <c r="AN213" s="67"/>
      <c r="AO213" s="67"/>
      <c r="AQ213" s="67"/>
      <c r="AS213" s="521"/>
      <c r="AT213" s="79"/>
      <c r="AU213" s="521"/>
      <c r="AV213" s="521"/>
      <c r="AW213" s="521"/>
      <c r="AX213" s="16"/>
      <c r="AY213" s="521"/>
      <c r="AZ213" s="521"/>
      <c r="BA213" s="521"/>
      <c r="BB213" s="204"/>
      <c r="BC213" s="67"/>
      <c r="BD213" s="521"/>
      <c r="BE213" s="521"/>
      <c r="BF213" s="67"/>
      <c r="BG213" s="521"/>
      <c r="BH213" s="67"/>
      <c r="BI213" s="521"/>
      <c r="BJ213" s="67"/>
      <c r="BK213" s="67"/>
      <c r="BL213" s="67"/>
      <c r="BM213" s="67"/>
      <c r="BN213" s="67"/>
      <c r="BO213" s="67"/>
    </row>
    <row r="214" spans="38:70" s="520" customFormat="1">
      <c r="AL214" s="67"/>
      <c r="AM214" s="67"/>
      <c r="AN214" s="67"/>
      <c r="AO214" s="67"/>
      <c r="AQ214" s="67"/>
      <c r="AS214" s="521"/>
      <c r="AT214" s="79"/>
      <c r="AU214" s="521"/>
      <c r="AV214" s="521"/>
      <c r="AW214" s="521"/>
      <c r="AX214" s="16"/>
      <c r="AY214" s="521"/>
      <c r="AZ214" s="521"/>
      <c r="BA214" s="521"/>
      <c r="BB214" s="204"/>
      <c r="BC214" s="67"/>
      <c r="BD214" s="521"/>
      <c r="BE214" s="521"/>
      <c r="BF214" s="67"/>
      <c r="BG214" s="521"/>
      <c r="BH214" s="67"/>
      <c r="BI214" s="521"/>
      <c r="BJ214" s="67"/>
      <c r="BK214" s="67"/>
      <c r="BL214" s="67"/>
      <c r="BM214" s="67"/>
      <c r="BN214" s="67"/>
      <c r="BO214" s="67"/>
    </row>
    <row r="215" spans="38:70" s="520" customFormat="1">
      <c r="AL215" s="67"/>
      <c r="AM215" s="67"/>
      <c r="AN215" s="67"/>
      <c r="AO215" s="67"/>
      <c r="AQ215" s="67"/>
      <c r="AS215" s="521"/>
      <c r="AT215" s="79"/>
      <c r="AU215" s="521"/>
      <c r="AV215" s="521"/>
      <c r="AW215" s="521"/>
      <c r="AX215" s="16"/>
      <c r="AY215" s="521"/>
      <c r="AZ215" s="521"/>
      <c r="BA215" s="521"/>
      <c r="BB215" s="204"/>
      <c r="BC215" s="67"/>
      <c r="BD215" s="521"/>
      <c r="BE215" s="521"/>
      <c r="BF215" s="67"/>
      <c r="BG215" s="521"/>
      <c r="BH215" s="67"/>
      <c r="BI215" s="521"/>
      <c r="BJ215" s="67"/>
      <c r="BK215" s="67"/>
      <c r="BL215" s="67"/>
      <c r="BM215" s="67"/>
      <c r="BN215" s="67"/>
      <c r="BO215" s="67"/>
    </row>
    <row r="216" spans="38:70" s="520" customFormat="1">
      <c r="AL216" s="67"/>
      <c r="AM216" s="67"/>
      <c r="AN216" s="67"/>
      <c r="AO216" s="67"/>
      <c r="AQ216" s="67"/>
      <c r="AS216" s="521"/>
      <c r="AT216" s="79"/>
      <c r="AU216" s="521"/>
      <c r="AV216" s="521"/>
      <c r="AW216" s="521"/>
      <c r="AX216" s="16"/>
      <c r="AY216" s="521"/>
      <c r="AZ216" s="521"/>
      <c r="BA216" s="521"/>
      <c r="BB216" s="204"/>
      <c r="BC216" s="67"/>
      <c r="BD216" s="521"/>
      <c r="BE216" s="521"/>
      <c r="BF216" s="67"/>
      <c r="BG216" s="521"/>
      <c r="BH216" s="67"/>
      <c r="BI216" s="521"/>
      <c r="BJ216" s="67"/>
      <c r="BK216" s="67"/>
      <c r="BL216" s="67"/>
      <c r="BM216" s="67"/>
      <c r="BN216" s="67"/>
      <c r="BO216" s="67"/>
    </row>
    <row r="217" spans="38:70" s="520" customFormat="1">
      <c r="AL217" s="67"/>
      <c r="AM217" s="67"/>
      <c r="AN217" s="67"/>
      <c r="AO217" s="67"/>
      <c r="AQ217" s="67"/>
      <c r="AS217" s="521"/>
      <c r="AT217" s="79"/>
      <c r="AU217" s="521"/>
      <c r="AV217" s="521"/>
      <c r="AW217" s="521"/>
      <c r="AX217" s="16"/>
      <c r="AY217" s="521"/>
      <c r="AZ217" s="521"/>
      <c r="BA217" s="521"/>
      <c r="BB217" s="204"/>
      <c r="BC217" s="67"/>
      <c r="BD217" s="521"/>
      <c r="BE217" s="521"/>
      <c r="BF217" s="67"/>
      <c r="BG217" s="521"/>
      <c r="BH217" s="67"/>
      <c r="BI217" s="521"/>
      <c r="BJ217" s="67"/>
      <c r="BK217" s="67"/>
      <c r="BL217" s="67"/>
      <c r="BM217" s="67"/>
      <c r="BN217" s="67"/>
      <c r="BO217" s="67"/>
    </row>
    <row r="218" spans="38:70" s="520" customFormat="1">
      <c r="AL218" s="67"/>
      <c r="AM218" s="67"/>
      <c r="AN218" s="67"/>
      <c r="AO218" s="67"/>
      <c r="AQ218" s="67"/>
      <c r="AS218" s="521"/>
      <c r="AT218" s="79"/>
      <c r="AU218" s="521"/>
      <c r="AV218" s="521"/>
      <c r="AW218" s="521"/>
      <c r="AX218" s="16"/>
      <c r="AY218" s="521"/>
      <c r="AZ218" s="521"/>
      <c r="BA218" s="521"/>
      <c r="BB218" s="204"/>
      <c r="BC218" s="67"/>
      <c r="BD218" s="521"/>
      <c r="BE218" s="521"/>
      <c r="BF218" s="67"/>
      <c r="BG218" s="521"/>
      <c r="BH218" s="67"/>
      <c r="BI218" s="521"/>
      <c r="BJ218" s="67"/>
      <c r="BK218" s="67"/>
      <c r="BL218" s="67"/>
      <c r="BM218" s="67"/>
      <c r="BN218" s="67"/>
      <c r="BO218" s="67"/>
    </row>
    <row r="219" spans="38:70" s="520" customFormat="1">
      <c r="AL219" s="67"/>
      <c r="AM219" s="67"/>
      <c r="AN219" s="67"/>
      <c r="AO219" s="67"/>
      <c r="AQ219" s="67"/>
      <c r="AS219" s="521"/>
      <c r="AT219" s="79"/>
      <c r="AU219" s="521"/>
      <c r="AV219" s="521"/>
      <c r="AW219" s="521"/>
      <c r="AX219" s="16"/>
      <c r="AY219" s="521"/>
      <c r="AZ219" s="521"/>
      <c r="BA219" s="521"/>
      <c r="BB219" s="204"/>
      <c r="BC219" s="67"/>
      <c r="BD219" s="521"/>
      <c r="BE219" s="521"/>
      <c r="BF219" s="67"/>
      <c r="BG219" s="521"/>
      <c r="BH219" s="67"/>
      <c r="BI219" s="521"/>
      <c r="BJ219" s="67"/>
      <c r="BK219" s="67"/>
      <c r="BL219" s="67"/>
      <c r="BM219" s="67"/>
      <c r="BN219" s="67"/>
      <c r="BO219" s="67"/>
    </row>
    <row r="220" spans="38:70" s="520" customFormat="1">
      <c r="AL220" s="67"/>
      <c r="AM220" s="67"/>
      <c r="AN220" s="67"/>
      <c r="AO220" s="67"/>
      <c r="AQ220" s="67"/>
      <c r="AS220" s="521"/>
      <c r="AT220" s="79"/>
      <c r="AU220" s="521"/>
      <c r="AV220" s="521"/>
      <c r="AW220" s="521"/>
      <c r="AX220" s="16"/>
      <c r="AY220" s="521"/>
      <c r="AZ220" s="521"/>
      <c r="BA220" s="521"/>
      <c r="BB220" s="204"/>
      <c r="BC220" s="67"/>
      <c r="BD220" s="521"/>
      <c r="BE220" s="521"/>
      <c r="BF220" s="67"/>
      <c r="BG220" s="521"/>
      <c r="BH220" s="67"/>
      <c r="BI220" s="521"/>
      <c r="BJ220" s="67"/>
      <c r="BK220" s="67"/>
      <c r="BL220" s="67"/>
      <c r="BM220" s="67"/>
      <c r="BN220" s="67"/>
      <c r="BO220" s="67"/>
    </row>
    <row r="221" spans="38:70">
      <c r="AT221" s="79"/>
      <c r="AX221" s="16"/>
      <c r="BB221" s="204"/>
      <c r="BP221"/>
      <c r="BQ221"/>
      <c r="BR221"/>
    </row>
    <row r="222" spans="38:70" s="522" customFormat="1">
      <c r="AL222" s="67"/>
      <c r="AM222" s="67"/>
      <c r="AN222" s="67"/>
      <c r="AO222" s="67"/>
      <c r="AQ222" s="67"/>
      <c r="AS222" s="523"/>
      <c r="AT222" s="79"/>
      <c r="AU222" s="523"/>
      <c r="AV222" s="523"/>
      <c r="AW222" s="523"/>
      <c r="AX222" s="16"/>
      <c r="AY222" s="523"/>
      <c r="AZ222" s="523"/>
      <c r="BA222" s="523"/>
      <c r="BB222" s="204"/>
      <c r="BC222" s="67"/>
      <c r="BD222" s="523"/>
      <c r="BE222" s="523"/>
      <c r="BF222" s="67"/>
      <c r="BG222" s="523"/>
      <c r="BH222" s="67"/>
      <c r="BI222" s="523"/>
      <c r="BJ222" s="67"/>
      <c r="BK222" s="67"/>
      <c r="BL222" s="67"/>
      <c r="BM222" s="67"/>
      <c r="BN222" s="67"/>
      <c r="BO222" s="67"/>
    </row>
    <row r="223" spans="38:70" s="522" customFormat="1">
      <c r="AL223" s="67"/>
      <c r="AM223" s="67"/>
      <c r="AN223" s="67"/>
      <c r="AO223" s="67"/>
      <c r="AQ223" s="67"/>
      <c r="AS223" s="523"/>
      <c r="AT223" s="79"/>
      <c r="AU223" s="523"/>
      <c r="AV223" s="523"/>
      <c r="AW223" s="523"/>
      <c r="AX223" s="16"/>
      <c r="AY223" s="523"/>
      <c r="AZ223" s="523"/>
      <c r="BA223" s="523"/>
      <c r="BB223" s="204"/>
      <c r="BC223" s="67"/>
      <c r="BD223" s="523"/>
      <c r="BE223" s="523"/>
      <c r="BF223" s="67"/>
      <c r="BG223" s="523"/>
      <c r="BH223" s="67"/>
      <c r="BI223" s="523"/>
      <c r="BJ223" s="67"/>
      <c r="BK223" s="67"/>
      <c r="BL223" s="67"/>
      <c r="BM223" s="67"/>
      <c r="BN223" s="67"/>
      <c r="BO223" s="67"/>
    </row>
    <row r="224" spans="38:70" s="522" customFormat="1">
      <c r="AL224" s="67"/>
      <c r="AM224" s="67"/>
      <c r="AN224" s="67"/>
      <c r="AO224" s="67"/>
      <c r="AQ224" s="67"/>
      <c r="AS224" s="523"/>
      <c r="AT224" s="79"/>
      <c r="AU224" s="523"/>
      <c r="AV224" s="523"/>
      <c r="AW224" s="523"/>
      <c r="AX224" s="16"/>
      <c r="AY224" s="523"/>
      <c r="AZ224" s="523"/>
      <c r="BA224" s="523"/>
      <c r="BB224" s="204"/>
      <c r="BC224" s="67"/>
      <c r="BD224" s="523"/>
      <c r="BE224" s="523"/>
      <c r="BF224" s="67"/>
      <c r="BG224" s="523"/>
      <c r="BH224" s="67"/>
      <c r="BI224" s="523"/>
      <c r="BJ224" s="67"/>
      <c r="BK224" s="67"/>
      <c r="BL224" s="67"/>
      <c r="BM224" s="67"/>
      <c r="BN224" s="67"/>
      <c r="BO224" s="67"/>
    </row>
    <row r="225" spans="38:67" s="522" customFormat="1">
      <c r="AL225" s="67"/>
      <c r="AM225" s="67"/>
      <c r="AN225" s="67"/>
      <c r="AO225" s="67"/>
      <c r="AQ225" s="67"/>
      <c r="AS225" s="523"/>
      <c r="AT225" s="79"/>
      <c r="AU225" s="523"/>
      <c r="AV225" s="523"/>
      <c r="AW225" s="523"/>
      <c r="AX225" s="16"/>
      <c r="AY225" s="523"/>
      <c r="AZ225" s="523"/>
      <c r="BA225" s="523"/>
      <c r="BB225" s="204"/>
      <c r="BC225" s="67"/>
      <c r="BD225" s="523"/>
      <c r="BE225" s="523"/>
      <c r="BF225" s="67"/>
      <c r="BG225" s="523"/>
      <c r="BH225" s="67"/>
      <c r="BI225" s="523"/>
      <c r="BJ225" s="67"/>
      <c r="BK225" s="67"/>
      <c r="BL225" s="67"/>
      <c r="BM225" s="67"/>
      <c r="BN225" s="67"/>
      <c r="BO225" s="67"/>
    </row>
    <row r="226" spans="38:67" s="522" customFormat="1">
      <c r="AL226" s="67"/>
      <c r="AM226" s="67"/>
      <c r="AN226" s="67"/>
      <c r="AO226" s="67"/>
      <c r="AQ226" s="67"/>
      <c r="AS226" s="523"/>
      <c r="AT226" s="79"/>
      <c r="AU226" s="523"/>
      <c r="AV226" s="523"/>
      <c r="AW226" s="523"/>
      <c r="AX226" s="16"/>
      <c r="AY226" s="523"/>
      <c r="AZ226" s="523"/>
      <c r="BA226" s="523"/>
      <c r="BB226" s="204"/>
      <c r="BC226" s="67"/>
      <c r="BD226" s="523"/>
      <c r="BE226" s="523"/>
      <c r="BF226" s="67"/>
      <c r="BG226" s="523"/>
      <c r="BH226" s="67"/>
      <c r="BI226" s="523"/>
      <c r="BJ226" s="67"/>
      <c r="BK226" s="67"/>
      <c r="BL226" s="67"/>
      <c r="BM226" s="67"/>
      <c r="BN226" s="67"/>
      <c r="BO226" s="67"/>
    </row>
    <row r="227" spans="38:67" s="522" customFormat="1">
      <c r="AL227" s="67"/>
      <c r="AM227" s="67"/>
      <c r="AN227" s="67"/>
      <c r="AO227" s="67"/>
      <c r="AQ227" s="67"/>
      <c r="AS227" s="523"/>
      <c r="AT227" s="79"/>
      <c r="AU227" s="523"/>
      <c r="AV227" s="523"/>
      <c r="AW227" s="523"/>
      <c r="AX227" s="16"/>
      <c r="AY227" s="523"/>
      <c r="AZ227" s="523"/>
      <c r="BA227" s="523"/>
      <c r="BB227" s="204"/>
      <c r="BC227" s="67"/>
      <c r="BD227" s="523"/>
      <c r="BE227" s="523"/>
      <c r="BF227" s="67"/>
      <c r="BG227" s="523"/>
      <c r="BH227" s="67"/>
      <c r="BI227" s="523"/>
      <c r="BJ227" s="67"/>
      <c r="BK227" s="67"/>
      <c r="BL227" s="67"/>
      <c r="BM227" s="67"/>
      <c r="BN227" s="67"/>
      <c r="BO227" s="67"/>
    </row>
    <row r="228" spans="38:67" s="522" customFormat="1">
      <c r="AL228" s="67"/>
      <c r="AM228" s="67"/>
      <c r="AN228" s="67"/>
      <c r="AO228" s="67"/>
      <c r="AQ228" s="67"/>
      <c r="AS228" s="523"/>
      <c r="AT228" s="79"/>
      <c r="AU228" s="523"/>
      <c r="AV228" s="523"/>
      <c r="AW228" s="523"/>
      <c r="AX228" s="16"/>
      <c r="AY228" s="523"/>
      <c r="AZ228" s="523"/>
      <c r="BA228" s="523"/>
      <c r="BB228" s="204"/>
      <c r="BC228" s="67"/>
      <c r="BD228" s="523"/>
      <c r="BE228" s="523"/>
      <c r="BF228" s="67"/>
      <c r="BG228" s="523"/>
      <c r="BH228" s="67"/>
      <c r="BI228" s="523"/>
      <c r="BJ228" s="67"/>
      <c r="BK228" s="67"/>
      <c r="BL228" s="67"/>
      <c r="BM228" s="67"/>
      <c r="BN228" s="67"/>
      <c r="BO228" s="67"/>
    </row>
    <row r="229" spans="38:67" s="522" customFormat="1">
      <c r="AL229" s="67"/>
      <c r="AM229" s="67"/>
      <c r="AN229" s="67"/>
      <c r="AO229" s="67"/>
      <c r="AQ229" s="67"/>
      <c r="AS229" s="523"/>
      <c r="AT229" s="79"/>
      <c r="AU229" s="523"/>
      <c r="AV229" s="523"/>
      <c r="AW229" s="523"/>
      <c r="AX229" s="16"/>
      <c r="AY229" s="523"/>
      <c r="AZ229" s="523"/>
      <c r="BA229" s="523"/>
      <c r="BB229" s="204"/>
      <c r="BC229" s="67"/>
      <c r="BD229" s="523"/>
      <c r="BE229" s="523"/>
      <c r="BF229" s="67"/>
      <c r="BG229" s="523"/>
      <c r="BH229" s="67"/>
      <c r="BI229" s="523"/>
      <c r="BJ229" s="67"/>
      <c r="BK229" s="67"/>
      <c r="BL229" s="67"/>
      <c r="BM229" s="67"/>
      <c r="BN229" s="67"/>
      <c r="BO229" s="67"/>
    </row>
    <row r="230" spans="38:67" s="522" customFormat="1">
      <c r="AL230" s="67"/>
      <c r="AM230" s="67"/>
      <c r="AN230" s="67"/>
      <c r="AO230" s="67"/>
      <c r="AQ230" s="67"/>
      <c r="AS230" s="523"/>
      <c r="AT230" s="79"/>
      <c r="AU230" s="523"/>
      <c r="AV230" s="523"/>
      <c r="AW230" s="523"/>
      <c r="AX230" s="16"/>
      <c r="AY230" s="523"/>
      <c r="AZ230" s="523"/>
      <c r="BA230" s="523"/>
      <c r="BB230" s="204"/>
      <c r="BC230" s="67"/>
      <c r="BD230" s="523"/>
      <c r="BE230" s="523"/>
      <c r="BF230" s="67"/>
      <c r="BG230" s="523"/>
      <c r="BH230" s="67"/>
      <c r="BI230" s="523"/>
      <c r="BJ230" s="67"/>
      <c r="BK230" s="67"/>
      <c r="BL230" s="67"/>
      <c r="BM230" s="67"/>
      <c r="BN230" s="67"/>
      <c r="BO230" s="67"/>
    </row>
    <row r="231" spans="38:67" s="522" customFormat="1">
      <c r="AL231" s="67"/>
      <c r="AM231" s="67"/>
      <c r="AN231" s="67"/>
      <c r="AO231" s="67"/>
      <c r="AQ231" s="67"/>
      <c r="AS231" s="523"/>
      <c r="AT231" s="79"/>
      <c r="AU231" s="523"/>
      <c r="AV231" s="523"/>
      <c r="AW231" s="523"/>
      <c r="AX231" s="16"/>
      <c r="AY231" s="523"/>
      <c r="AZ231" s="523"/>
      <c r="BA231" s="523"/>
      <c r="BB231" s="204"/>
      <c r="BC231" s="67"/>
      <c r="BD231" s="523"/>
      <c r="BE231" s="523"/>
      <c r="BF231" s="67"/>
      <c r="BG231" s="523"/>
      <c r="BH231" s="67"/>
      <c r="BI231" s="523"/>
      <c r="BJ231" s="67"/>
      <c r="BK231" s="67"/>
      <c r="BL231" s="67"/>
      <c r="BM231" s="67"/>
      <c r="BN231" s="67"/>
      <c r="BO231" s="67"/>
    </row>
    <row r="232" spans="38:67" s="522" customFormat="1">
      <c r="AL232" s="67"/>
      <c r="AM232" s="67"/>
      <c r="AN232" s="67"/>
      <c r="AO232" s="67"/>
      <c r="AQ232" s="67"/>
      <c r="AS232" s="523"/>
      <c r="AT232" s="79"/>
      <c r="AU232" s="523"/>
      <c r="AV232" s="523"/>
      <c r="AW232" s="523"/>
      <c r="AX232" s="16"/>
      <c r="AY232" s="523"/>
      <c r="AZ232" s="523"/>
      <c r="BA232" s="523"/>
      <c r="BB232" s="204"/>
      <c r="BC232" s="67"/>
      <c r="BD232" s="523"/>
      <c r="BE232" s="523"/>
      <c r="BF232" s="67"/>
      <c r="BG232" s="523"/>
      <c r="BH232" s="67"/>
      <c r="BI232" s="523"/>
      <c r="BJ232" s="67"/>
      <c r="BK232" s="67"/>
      <c r="BL232" s="67"/>
      <c r="BM232" s="67"/>
      <c r="BN232" s="67"/>
      <c r="BO232" s="67"/>
    </row>
    <row r="233" spans="38:67" s="522" customFormat="1">
      <c r="AL233" s="67"/>
      <c r="AM233" s="67"/>
      <c r="AN233" s="67"/>
      <c r="AO233" s="67"/>
      <c r="AQ233" s="67"/>
      <c r="AS233" s="523"/>
      <c r="AT233" s="79"/>
      <c r="AU233" s="523"/>
      <c r="AV233" s="523"/>
      <c r="AW233" s="523"/>
      <c r="AX233" s="16"/>
      <c r="AY233" s="523"/>
      <c r="AZ233" s="523"/>
      <c r="BA233" s="523"/>
      <c r="BB233" s="204"/>
      <c r="BC233" s="67"/>
      <c r="BD233" s="523"/>
      <c r="BE233" s="523"/>
      <c r="BF233" s="67"/>
      <c r="BG233" s="523"/>
      <c r="BH233" s="67"/>
      <c r="BI233" s="523"/>
      <c r="BJ233" s="67"/>
      <c r="BK233" s="67"/>
      <c r="BL233" s="67"/>
      <c r="BM233" s="67"/>
      <c r="BN233" s="67"/>
      <c r="BO233" s="67"/>
    </row>
    <row r="234" spans="38:67" s="522" customFormat="1">
      <c r="AL234" s="67"/>
      <c r="AM234" s="67"/>
      <c r="AN234" s="67"/>
      <c r="AO234" s="67"/>
      <c r="AQ234" s="67"/>
      <c r="AS234" s="523"/>
      <c r="AT234" s="79"/>
      <c r="AU234" s="523"/>
      <c r="AV234" s="523"/>
      <c r="AW234" s="523"/>
      <c r="AX234" s="16"/>
      <c r="AY234" s="523"/>
      <c r="AZ234" s="523"/>
      <c r="BA234" s="523"/>
      <c r="BB234" s="204"/>
      <c r="BC234" s="67"/>
      <c r="BD234" s="523"/>
      <c r="BE234" s="523"/>
      <c r="BF234" s="67"/>
      <c r="BG234" s="523"/>
      <c r="BH234" s="67"/>
      <c r="BI234" s="523"/>
      <c r="BJ234" s="67"/>
      <c r="BK234" s="67"/>
      <c r="BL234" s="67"/>
      <c r="BM234" s="67"/>
      <c r="BN234" s="67"/>
      <c r="BO234" s="67"/>
    </row>
    <row r="235" spans="38:67" s="522" customFormat="1">
      <c r="AL235" s="67"/>
      <c r="AM235" s="67"/>
      <c r="AN235" s="67"/>
      <c r="AO235" s="67"/>
      <c r="AQ235" s="67"/>
      <c r="AS235" s="523"/>
      <c r="AT235" s="79"/>
      <c r="AU235" s="523"/>
      <c r="AV235" s="523"/>
      <c r="AW235" s="523"/>
      <c r="AX235" s="16"/>
      <c r="AY235" s="523"/>
      <c r="AZ235" s="523"/>
      <c r="BA235" s="523"/>
      <c r="BB235" s="204"/>
      <c r="BC235" s="67"/>
      <c r="BD235" s="523"/>
      <c r="BE235" s="523"/>
      <c r="BF235" s="67"/>
      <c r="BG235" s="523"/>
      <c r="BH235" s="67"/>
      <c r="BI235" s="523"/>
      <c r="BJ235" s="67"/>
      <c r="BK235" s="67"/>
      <c r="BL235" s="67"/>
      <c r="BM235" s="67"/>
      <c r="BN235" s="67"/>
      <c r="BO235" s="67"/>
    </row>
    <row r="236" spans="38:67" s="522" customFormat="1">
      <c r="AL236" s="67"/>
      <c r="AM236" s="67"/>
      <c r="AN236" s="67"/>
      <c r="AO236" s="67"/>
      <c r="AQ236" s="67"/>
      <c r="AS236" s="523"/>
      <c r="AT236" s="79"/>
      <c r="AU236" s="523"/>
      <c r="AV236" s="523"/>
      <c r="AW236" s="523"/>
      <c r="AX236" s="16"/>
      <c r="AY236" s="523"/>
      <c r="AZ236" s="523"/>
      <c r="BA236" s="523"/>
      <c r="BB236" s="204"/>
      <c r="BC236" s="67"/>
      <c r="BD236" s="523"/>
      <c r="BE236" s="523"/>
      <c r="BF236" s="67"/>
      <c r="BG236" s="523"/>
      <c r="BH236" s="67"/>
      <c r="BI236" s="523"/>
      <c r="BJ236" s="67"/>
      <c r="BK236" s="67"/>
      <c r="BL236" s="67"/>
      <c r="BM236" s="67"/>
      <c r="BN236" s="67"/>
      <c r="BO236" s="67"/>
    </row>
    <row r="237" spans="38:67" s="522" customFormat="1">
      <c r="AL237" s="67"/>
      <c r="AM237" s="67"/>
      <c r="AN237" s="67"/>
      <c r="AO237" s="67"/>
      <c r="AQ237" s="67"/>
      <c r="AS237" s="523"/>
      <c r="AT237" s="79"/>
      <c r="AU237" s="523"/>
      <c r="AV237" s="523"/>
      <c r="AW237" s="523"/>
      <c r="AX237" s="16"/>
      <c r="AY237" s="523"/>
      <c r="AZ237" s="523"/>
      <c r="BA237" s="523"/>
      <c r="BB237" s="204"/>
      <c r="BC237" s="67"/>
      <c r="BD237" s="523"/>
      <c r="BE237" s="523"/>
      <c r="BF237" s="67"/>
      <c r="BG237" s="523"/>
      <c r="BH237" s="67"/>
      <c r="BI237" s="523"/>
      <c r="BJ237" s="67"/>
      <c r="BK237" s="67"/>
      <c r="BL237" s="67"/>
      <c r="BM237" s="67"/>
      <c r="BN237" s="67"/>
      <c r="BO237" s="67"/>
    </row>
    <row r="238" spans="38:67" s="522" customFormat="1">
      <c r="AL238" s="67"/>
      <c r="AM238" s="67"/>
      <c r="AN238" s="67"/>
      <c r="AO238" s="67"/>
      <c r="AQ238" s="67"/>
      <c r="AS238" s="523"/>
      <c r="AT238" s="79"/>
      <c r="AU238" s="523"/>
      <c r="AV238" s="523"/>
      <c r="AW238" s="523"/>
      <c r="AX238" s="16"/>
      <c r="AY238" s="523"/>
      <c r="AZ238" s="523"/>
      <c r="BA238" s="523"/>
      <c r="BB238" s="204"/>
      <c r="BC238" s="67"/>
      <c r="BD238" s="523"/>
      <c r="BE238" s="523"/>
      <c r="BF238" s="67"/>
      <c r="BG238" s="523"/>
      <c r="BH238" s="67"/>
      <c r="BI238" s="523"/>
      <c r="BJ238" s="67"/>
      <c r="BK238" s="67"/>
      <c r="BL238" s="67"/>
      <c r="BM238" s="67"/>
      <c r="BN238" s="67"/>
      <c r="BO238" s="67"/>
    </row>
    <row r="239" spans="38:67" s="522" customFormat="1">
      <c r="AL239" s="67"/>
      <c r="AM239" s="67"/>
      <c r="AN239" s="67"/>
      <c r="AO239" s="67"/>
      <c r="AQ239" s="67"/>
      <c r="AS239" s="523"/>
      <c r="AT239" s="79"/>
      <c r="AU239" s="523"/>
      <c r="AV239" s="523"/>
      <c r="AW239" s="523"/>
      <c r="AX239" s="16"/>
      <c r="AY239" s="523"/>
      <c r="AZ239" s="523"/>
      <c r="BA239" s="523"/>
      <c r="BB239" s="204"/>
      <c r="BC239" s="67"/>
      <c r="BD239" s="523"/>
      <c r="BE239" s="523"/>
      <c r="BF239" s="67"/>
      <c r="BG239" s="523"/>
      <c r="BH239" s="67"/>
      <c r="BI239" s="523"/>
      <c r="BJ239" s="67"/>
      <c r="BK239" s="67"/>
      <c r="BL239" s="67"/>
      <c r="BM239" s="67"/>
      <c r="BN239" s="67"/>
      <c r="BO239" s="67"/>
    </row>
    <row r="240" spans="38:67" s="522" customFormat="1">
      <c r="AL240" s="67"/>
      <c r="AM240" s="67"/>
      <c r="AN240" s="67"/>
      <c r="AO240" s="67"/>
      <c r="AQ240" s="67"/>
      <c r="AS240" s="523"/>
      <c r="AT240" s="79"/>
      <c r="AU240" s="523"/>
      <c r="AV240" s="523"/>
      <c r="AW240" s="523"/>
      <c r="AX240" s="16"/>
      <c r="AY240" s="523"/>
      <c r="AZ240" s="523"/>
      <c r="BA240" s="523"/>
      <c r="BB240" s="204"/>
      <c r="BC240" s="67"/>
      <c r="BD240" s="523"/>
      <c r="BE240" s="523"/>
      <c r="BF240" s="67"/>
      <c r="BG240" s="523"/>
      <c r="BH240" s="67"/>
      <c r="BI240" s="523"/>
      <c r="BJ240" s="67"/>
      <c r="BK240" s="67"/>
      <c r="BL240" s="67"/>
      <c r="BM240" s="67"/>
      <c r="BN240" s="67"/>
      <c r="BO240" s="67"/>
    </row>
    <row r="241" spans="38:67" s="522" customFormat="1">
      <c r="AL241" s="67"/>
      <c r="AM241" s="67"/>
      <c r="AN241" s="67"/>
      <c r="AO241" s="67"/>
      <c r="AQ241" s="67"/>
      <c r="AS241" s="523"/>
      <c r="AT241" s="79"/>
      <c r="AU241" s="523"/>
      <c r="AV241" s="523"/>
      <c r="AW241" s="523"/>
      <c r="AX241" s="16"/>
      <c r="AY241" s="523"/>
      <c r="AZ241" s="523"/>
      <c r="BA241" s="523"/>
      <c r="BB241" s="204"/>
      <c r="BC241" s="67"/>
      <c r="BD241" s="523"/>
      <c r="BE241" s="523"/>
      <c r="BF241" s="67"/>
      <c r="BG241" s="523"/>
      <c r="BH241" s="67"/>
      <c r="BI241" s="523"/>
      <c r="BJ241" s="67"/>
      <c r="BK241" s="67"/>
      <c r="BL241" s="67"/>
      <c r="BM241" s="67"/>
      <c r="BN241" s="67"/>
      <c r="BO241" s="67"/>
    </row>
    <row r="242" spans="38:67" s="522" customFormat="1">
      <c r="AL242" s="67"/>
      <c r="AM242" s="67"/>
      <c r="AN242" s="67"/>
      <c r="AO242" s="67"/>
      <c r="AQ242" s="67"/>
      <c r="AS242" s="523"/>
      <c r="AT242" s="79"/>
      <c r="AU242" s="523"/>
      <c r="AV242" s="523"/>
      <c r="AW242" s="523"/>
      <c r="AX242" s="16"/>
      <c r="AY242" s="523"/>
      <c r="AZ242" s="523"/>
      <c r="BA242" s="523"/>
      <c r="BB242" s="204"/>
      <c r="BC242" s="67"/>
      <c r="BD242" s="523"/>
      <c r="BE242" s="523"/>
      <c r="BF242" s="67"/>
      <c r="BG242" s="523"/>
      <c r="BH242" s="67"/>
      <c r="BI242" s="523"/>
      <c r="BJ242" s="67"/>
      <c r="BK242" s="67"/>
      <c r="BL242" s="67"/>
      <c r="BM242" s="67"/>
      <c r="BN242" s="67"/>
      <c r="BO242" s="67"/>
    </row>
    <row r="243" spans="38:67" s="522" customFormat="1">
      <c r="AL243" s="67"/>
      <c r="AM243" s="67"/>
      <c r="AN243" s="67"/>
      <c r="AO243" s="67"/>
      <c r="AQ243" s="67"/>
      <c r="AS243" s="523"/>
      <c r="AT243" s="79"/>
      <c r="AU243" s="523"/>
      <c r="AV243" s="523"/>
      <c r="AW243" s="523"/>
      <c r="AX243" s="16"/>
      <c r="AY243" s="523"/>
      <c r="AZ243" s="523"/>
      <c r="BA243" s="523"/>
      <c r="BB243" s="204"/>
      <c r="BC243" s="67"/>
      <c r="BD243" s="523"/>
      <c r="BE243" s="523"/>
      <c r="BF243" s="67"/>
      <c r="BG243" s="523"/>
      <c r="BH243" s="67"/>
      <c r="BI243" s="523"/>
      <c r="BJ243" s="67"/>
      <c r="BK243" s="67"/>
      <c r="BL243" s="67"/>
      <c r="BM243" s="67"/>
      <c r="BN243" s="67"/>
      <c r="BO243" s="67"/>
    </row>
    <row r="244" spans="38:67" s="522" customFormat="1">
      <c r="AL244" s="67"/>
      <c r="AM244" s="67"/>
      <c r="AN244" s="67"/>
      <c r="AO244" s="67"/>
      <c r="AQ244" s="67"/>
      <c r="AS244" s="523"/>
      <c r="AT244" s="79"/>
      <c r="AU244" s="523"/>
      <c r="AV244" s="523"/>
      <c r="AW244" s="523"/>
      <c r="AX244" s="16"/>
      <c r="AY244" s="523"/>
      <c r="AZ244" s="523"/>
      <c r="BA244" s="523"/>
      <c r="BB244" s="204"/>
      <c r="BC244" s="67"/>
      <c r="BD244" s="523"/>
      <c r="BE244" s="523"/>
      <c r="BF244" s="67"/>
      <c r="BG244" s="523"/>
      <c r="BH244" s="67"/>
      <c r="BI244" s="523"/>
      <c r="BJ244" s="67"/>
      <c r="BK244" s="67"/>
      <c r="BL244" s="67"/>
      <c r="BM244" s="67"/>
      <c r="BN244" s="67"/>
      <c r="BO244" s="67"/>
    </row>
    <row r="245" spans="38:67" s="522" customFormat="1">
      <c r="AL245" s="67"/>
      <c r="AM245" s="67"/>
      <c r="AN245" s="67"/>
      <c r="AO245" s="67"/>
      <c r="AQ245" s="67"/>
      <c r="AS245" s="523"/>
      <c r="AT245" s="79"/>
      <c r="AU245" s="523"/>
      <c r="AV245" s="523"/>
      <c r="AW245" s="523"/>
      <c r="AX245" s="16"/>
      <c r="AY245" s="523"/>
      <c r="AZ245" s="523"/>
      <c r="BA245" s="523"/>
      <c r="BB245" s="204"/>
      <c r="BC245" s="67"/>
      <c r="BD245" s="523"/>
      <c r="BE245" s="523"/>
      <c r="BF245" s="67"/>
      <c r="BG245" s="523"/>
      <c r="BH245" s="67"/>
      <c r="BI245" s="523"/>
      <c r="BJ245" s="67"/>
      <c r="BK245" s="67"/>
      <c r="BL245" s="67"/>
      <c r="BM245" s="67"/>
      <c r="BN245" s="67"/>
      <c r="BO245" s="67"/>
    </row>
    <row r="246" spans="38:67" s="522" customFormat="1">
      <c r="AL246" s="67"/>
      <c r="AM246" s="67"/>
      <c r="AN246" s="67"/>
      <c r="AO246" s="67"/>
      <c r="AQ246" s="67"/>
      <c r="AS246" s="523"/>
      <c r="AT246" s="79"/>
      <c r="AU246" s="523"/>
      <c r="AV246" s="523"/>
      <c r="AW246" s="523"/>
      <c r="AX246" s="16"/>
      <c r="AY246" s="523"/>
      <c r="AZ246" s="523"/>
      <c r="BA246" s="523"/>
      <c r="BB246" s="204"/>
      <c r="BC246" s="67"/>
      <c r="BD246" s="523"/>
      <c r="BE246" s="523"/>
      <c r="BF246" s="67"/>
      <c r="BG246" s="523"/>
      <c r="BH246" s="67"/>
      <c r="BI246" s="523"/>
      <c r="BJ246" s="67"/>
      <c r="BK246" s="67"/>
      <c r="BL246" s="67"/>
      <c r="BM246" s="67"/>
      <c r="BN246" s="67"/>
      <c r="BO246" s="67"/>
    </row>
    <row r="247" spans="38:67" s="522" customFormat="1">
      <c r="AL247" s="67"/>
      <c r="AM247" s="67"/>
      <c r="AN247" s="67"/>
      <c r="AO247" s="67"/>
      <c r="AQ247" s="67"/>
      <c r="AS247" s="523"/>
      <c r="AT247" s="79"/>
      <c r="AU247" s="523"/>
      <c r="AV247" s="523"/>
      <c r="AW247" s="523"/>
      <c r="AX247" s="16"/>
      <c r="AY247" s="523"/>
      <c r="AZ247" s="523"/>
      <c r="BA247" s="523"/>
      <c r="BB247" s="204"/>
      <c r="BC247" s="67"/>
      <c r="BD247" s="523"/>
      <c r="BE247" s="523"/>
      <c r="BF247" s="67"/>
      <c r="BG247" s="523"/>
      <c r="BH247" s="67"/>
      <c r="BI247" s="523"/>
      <c r="BJ247" s="67"/>
      <c r="BK247" s="67"/>
      <c r="BL247" s="67"/>
      <c r="BM247" s="67"/>
      <c r="BN247" s="67"/>
      <c r="BO247" s="67"/>
    </row>
    <row r="248" spans="38:67" s="522" customFormat="1">
      <c r="AL248" s="67"/>
      <c r="AM248" s="67"/>
      <c r="AN248" s="67"/>
      <c r="AO248" s="67"/>
      <c r="AQ248" s="67"/>
      <c r="AS248" s="523"/>
      <c r="AT248" s="79"/>
      <c r="AU248" s="523"/>
      <c r="AV248" s="523"/>
      <c r="AW248" s="523"/>
      <c r="AX248" s="16"/>
      <c r="AY248" s="523"/>
      <c r="AZ248" s="523"/>
      <c r="BA248" s="523"/>
      <c r="BB248" s="204"/>
      <c r="BC248" s="67"/>
      <c r="BD248" s="523"/>
      <c r="BE248" s="523"/>
      <c r="BF248" s="67"/>
      <c r="BG248" s="523"/>
      <c r="BH248" s="67"/>
      <c r="BI248" s="523"/>
      <c r="BJ248" s="67"/>
      <c r="BK248" s="67"/>
      <c r="BL248" s="67"/>
      <c r="BM248" s="67"/>
      <c r="BN248" s="67"/>
      <c r="BO248" s="67"/>
    </row>
    <row r="249" spans="38:67" s="522" customFormat="1">
      <c r="AL249" s="67"/>
      <c r="AM249" s="67"/>
      <c r="AN249" s="67"/>
      <c r="AO249" s="67"/>
      <c r="AQ249" s="67"/>
      <c r="AS249" s="523"/>
      <c r="AT249" s="79"/>
      <c r="AU249" s="523"/>
      <c r="AV249" s="523"/>
      <c r="AW249" s="523"/>
      <c r="AX249" s="16"/>
      <c r="AY249" s="523"/>
      <c r="AZ249" s="523"/>
      <c r="BA249" s="523"/>
      <c r="BB249" s="204"/>
      <c r="BC249" s="67"/>
      <c r="BD249" s="523"/>
      <c r="BE249" s="523"/>
      <c r="BF249" s="67"/>
      <c r="BG249" s="523"/>
      <c r="BH249" s="67"/>
      <c r="BI249" s="523"/>
      <c r="BJ249" s="67"/>
      <c r="BK249" s="67"/>
      <c r="BL249" s="67"/>
      <c r="BM249" s="67"/>
      <c r="BN249" s="67"/>
      <c r="BO249" s="67"/>
    </row>
    <row r="250" spans="38:67" s="522" customFormat="1">
      <c r="AL250" s="67"/>
      <c r="AM250" s="67"/>
      <c r="AN250" s="67"/>
      <c r="AO250" s="67"/>
      <c r="AQ250" s="67"/>
      <c r="AS250" s="523"/>
      <c r="AT250" s="79"/>
      <c r="AU250" s="523"/>
      <c r="AV250" s="523"/>
      <c r="AW250" s="523"/>
      <c r="AX250" s="16"/>
      <c r="AY250" s="523"/>
      <c r="AZ250" s="523"/>
      <c r="BA250" s="523"/>
      <c r="BB250" s="204"/>
      <c r="BC250" s="67"/>
      <c r="BD250" s="523"/>
      <c r="BE250" s="523"/>
      <c r="BF250" s="67"/>
      <c r="BG250" s="523"/>
      <c r="BH250" s="67"/>
      <c r="BI250" s="523"/>
      <c r="BJ250" s="67"/>
      <c r="BK250" s="67"/>
      <c r="BL250" s="67"/>
      <c r="BM250" s="67"/>
      <c r="BN250" s="67"/>
      <c r="BO250" s="67"/>
    </row>
    <row r="251" spans="38:67" s="522" customFormat="1">
      <c r="AL251" s="67"/>
      <c r="AM251" s="67"/>
      <c r="AN251" s="67"/>
      <c r="AO251" s="67"/>
      <c r="AQ251" s="67"/>
      <c r="AS251" s="523"/>
      <c r="AT251" s="79"/>
      <c r="AU251" s="523"/>
      <c r="AV251" s="523"/>
      <c r="AW251" s="523"/>
      <c r="AX251" s="16"/>
      <c r="AY251" s="523"/>
      <c r="AZ251" s="523"/>
      <c r="BA251" s="523"/>
      <c r="BB251" s="204"/>
      <c r="BC251" s="67"/>
      <c r="BD251" s="523"/>
      <c r="BE251" s="523"/>
      <c r="BF251" s="67"/>
      <c r="BG251" s="523"/>
      <c r="BH251" s="67"/>
      <c r="BI251" s="523"/>
      <c r="BJ251" s="67"/>
      <c r="BK251" s="67"/>
      <c r="BL251" s="67"/>
      <c r="BM251" s="67"/>
      <c r="BN251" s="67"/>
      <c r="BO251" s="67"/>
    </row>
    <row r="252" spans="38:67" s="522" customFormat="1">
      <c r="AL252" s="67"/>
      <c r="AM252" s="67"/>
      <c r="AN252" s="67"/>
      <c r="AO252" s="67"/>
      <c r="AQ252" s="67"/>
      <c r="AS252" s="523"/>
      <c r="AT252" s="79"/>
      <c r="AU252" s="523"/>
      <c r="AV252" s="523"/>
      <c r="AW252" s="523"/>
      <c r="AX252" s="16"/>
      <c r="AY252" s="523"/>
      <c r="AZ252" s="523"/>
      <c r="BA252" s="523"/>
      <c r="BB252" s="204"/>
      <c r="BC252" s="67"/>
      <c r="BD252" s="523"/>
      <c r="BE252" s="523"/>
      <c r="BF252" s="67"/>
      <c r="BG252" s="523"/>
      <c r="BH252" s="67"/>
      <c r="BI252" s="523"/>
      <c r="BJ252" s="67"/>
      <c r="BK252" s="67"/>
      <c r="BL252" s="67"/>
      <c r="BM252" s="67"/>
      <c r="BN252" s="67"/>
      <c r="BO252" s="67"/>
    </row>
    <row r="253" spans="38:67" s="522" customFormat="1">
      <c r="AL253" s="67"/>
      <c r="AM253" s="67"/>
      <c r="AN253" s="67"/>
      <c r="AO253" s="67"/>
      <c r="AQ253" s="67"/>
      <c r="AS253" s="523"/>
      <c r="AT253" s="79"/>
      <c r="AU253" s="523"/>
      <c r="AV253" s="523"/>
      <c r="AW253" s="523"/>
      <c r="AX253" s="16"/>
      <c r="AY253" s="523"/>
      <c r="AZ253" s="523"/>
      <c r="BA253" s="523"/>
      <c r="BB253" s="204"/>
      <c r="BC253" s="67"/>
      <c r="BD253" s="523"/>
      <c r="BE253" s="523"/>
      <c r="BF253" s="67"/>
      <c r="BG253" s="523"/>
      <c r="BH253" s="67"/>
      <c r="BI253" s="523"/>
      <c r="BJ253" s="67"/>
      <c r="BK253" s="67"/>
      <c r="BL253" s="67"/>
      <c r="BM253" s="67"/>
      <c r="BN253" s="67"/>
      <c r="BO253" s="67"/>
    </row>
    <row r="254" spans="38:67" s="522" customFormat="1">
      <c r="AL254" s="67"/>
      <c r="AM254" s="67"/>
      <c r="AN254" s="67"/>
      <c r="AO254" s="67"/>
      <c r="AQ254" s="67"/>
      <c r="AS254" s="523"/>
      <c r="AT254" s="79"/>
      <c r="AU254" s="523"/>
      <c r="AV254" s="523"/>
      <c r="AW254" s="523"/>
      <c r="AX254" s="16"/>
      <c r="AY254" s="523"/>
      <c r="AZ254" s="523"/>
      <c r="BA254" s="523"/>
      <c r="BB254" s="204"/>
      <c r="BC254" s="67"/>
      <c r="BD254" s="523"/>
      <c r="BE254" s="523"/>
      <c r="BF254" s="67"/>
      <c r="BG254" s="523"/>
      <c r="BH254" s="67"/>
      <c r="BI254" s="523"/>
      <c r="BJ254" s="67"/>
      <c r="BK254" s="67"/>
      <c r="BL254" s="67"/>
      <c r="BM254" s="67"/>
      <c r="BN254" s="67"/>
      <c r="BO254" s="67"/>
    </row>
    <row r="255" spans="38:67" s="522" customFormat="1">
      <c r="AL255" s="67"/>
      <c r="AM255" s="67"/>
      <c r="AN255" s="67"/>
      <c r="AO255" s="67"/>
      <c r="AQ255" s="67"/>
      <c r="AS255" s="523"/>
      <c r="AT255" s="79"/>
      <c r="AU255" s="523"/>
      <c r="AV255" s="523"/>
      <c r="AW255" s="523"/>
      <c r="AX255" s="16"/>
      <c r="AY255" s="523"/>
      <c r="AZ255" s="523"/>
      <c r="BA255" s="523"/>
      <c r="BB255" s="204"/>
      <c r="BC255" s="67"/>
      <c r="BD255" s="523"/>
      <c r="BE255" s="523"/>
      <c r="BF255" s="67"/>
      <c r="BG255" s="523"/>
      <c r="BH255" s="67"/>
      <c r="BI255" s="523"/>
      <c r="BJ255" s="67"/>
      <c r="BK255" s="67"/>
      <c r="BL255" s="67"/>
      <c r="BM255" s="67"/>
      <c r="BN255" s="67"/>
      <c r="BO255" s="67"/>
    </row>
    <row r="256" spans="38:67" s="522" customFormat="1">
      <c r="AL256" s="67"/>
      <c r="AM256" s="67"/>
      <c r="AN256" s="67"/>
      <c r="AO256" s="67"/>
      <c r="AQ256" s="67"/>
      <c r="AS256" s="523"/>
      <c r="AT256" s="79"/>
      <c r="AU256" s="523"/>
      <c r="AV256" s="523"/>
      <c r="AW256" s="523"/>
      <c r="AX256" s="16"/>
      <c r="AY256" s="523"/>
      <c r="AZ256" s="523"/>
      <c r="BA256" s="523"/>
      <c r="BB256" s="204"/>
      <c r="BC256" s="67"/>
      <c r="BD256" s="523"/>
      <c r="BE256" s="523"/>
      <c r="BF256" s="67"/>
      <c r="BG256" s="523"/>
      <c r="BH256" s="67"/>
      <c r="BI256" s="523"/>
      <c r="BJ256" s="67"/>
      <c r="BK256" s="67"/>
      <c r="BL256" s="67"/>
      <c r="BM256" s="67"/>
      <c r="BN256" s="67"/>
      <c r="BO256" s="67"/>
    </row>
    <row r="257" spans="38:70" s="522" customFormat="1">
      <c r="AL257" s="67"/>
      <c r="AM257" s="67"/>
      <c r="AN257" s="67"/>
      <c r="AO257" s="67"/>
      <c r="AQ257" s="67"/>
      <c r="AS257" s="523"/>
      <c r="AT257" s="79"/>
      <c r="AU257" s="523"/>
      <c r="AV257" s="523"/>
      <c r="AW257" s="523"/>
      <c r="AX257" s="16"/>
      <c r="AY257" s="523"/>
      <c r="AZ257" s="523"/>
      <c r="BA257" s="523"/>
      <c r="BB257" s="204"/>
      <c r="BC257" s="67"/>
      <c r="BD257" s="523"/>
      <c r="BE257" s="523"/>
      <c r="BF257" s="67"/>
      <c r="BG257" s="523"/>
      <c r="BH257" s="67"/>
      <c r="BI257" s="523"/>
      <c r="BJ257" s="67"/>
      <c r="BK257" s="67"/>
      <c r="BL257" s="67"/>
      <c r="BM257" s="67"/>
      <c r="BN257" s="67"/>
      <c r="BO257" s="67"/>
    </row>
    <row r="258" spans="38:70">
      <c r="AT258" s="79"/>
      <c r="AX258" s="16"/>
      <c r="BB258" s="204"/>
      <c r="BP258"/>
      <c r="BQ258"/>
      <c r="BR258"/>
    </row>
    <row r="259" spans="38:70">
      <c r="AT259" s="79"/>
      <c r="AX259" s="16"/>
      <c r="BB259" s="204"/>
      <c r="BP259"/>
      <c r="BQ259"/>
      <c r="BR259"/>
    </row>
    <row r="260" spans="38:70">
      <c r="AT260" s="79"/>
      <c r="AX260" s="16"/>
      <c r="BB260" s="204"/>
      <c r="BP260"/>
      <c r="BQ260"/>
      <c r="BR260"/>
    </row>
    <row r="261" spans="38:70">
      <c r="AT261" s="79"/>
      <c r="AX261" s="16"/>
      <c r="BB261" s="204"/>
      <c r="BP261"/>
      <c r="BQ261"/>
      <c r="BR261"/>
    </row>
    <row r="262" spans="38:70">
      <c r="AT262" s="79"/>
      <c r="AX262" s="16"/>
      <c r="BB262" s="204"/>
      <c r="BP262"/>
      <c r="BQ262"/>
      <c r="BR262"/>
    </row>
    <row r="263" spans="38:70">
      <c r="AT263" s="79"/>
      <c r="AX263" s="16"/>
      <c r="BB263" s="204"/>
      <c r="BP263"/>
      <c r="BQ263"/>
      <c r="BR263"/>
    </row>
    <row r="264" spans="38:70">
      <c r="AT264" s="79"/>
      <c r="AX264" s="16"/>
      <c r="BB264" s="204"/>
      <c r="BP264"/>
      <c r="BQ264"/>
      <c r="BR264"/>
    </row>
    <row r="265" spans="38:70">
      <c r="AT265" s="79"/>
      <c r="AX265" s="16"/>
      <c r="BB265" s="204"/>
      <c r="BP265"/>
      <c r="BQ265"/>
      <c r="BR265"/>
    </row>
    <row r="266" spans="38:70">
      <c r="AT266" s="79"/>
      <c r="AX266" s="16"/>
      <c r="BB266" s="204"/>
      <c r="BP266"/>
      <c r="BQ266"/>
      <c r="BR266"/>
    </row>
    <row r="267" spans="38:70">
      <c r="AT267" s="79"/>
      <c r="AX267" s="16"/>
      <c r="BB267" s="204"/>
      <c r="BP267"/>
      <c r="BQ267"/>
      <c r="BR267"/>
    </row>
    <row r="268" spans="38:70">
      <c r="AT268" s="79"/>
      <c r="AX268" s="16"/>
      <c r="BB268" s="204"/>
      <c r="BP268"/>
      <c r="BQ268"/>
      <c r="BR268"/>
    </row>
    <row r="269" spans="38:70">
      <c r="AT269" s="79"/>
      <c r="AX269" s="16"/>
      <c r="BB269" s="204"/>
      <c r="BP269"/>
      <c r="BQ269"/>
      <c r="BR269"/>
    </row>
    <row r="270" spans="38:70">
      <c r="AT270" s="79"/>
      <c r="AX270" s="16"/>
      <c r="BB270" s="204"/>
      <c r="BP270"/>
      <c r="BQ270"/>
      <c r="BR270"/>
    </row>
    <row r="271" spans="38:70">
      <c r="AT271" s="79"/>
      <c r="AX271" s="16"/>
      <c r="BB271" s="204"/>
      <c r="BP271"/>
      <c r="BQ271"/>
      <c r="BR271"/>
    </row>
    <row r="272" spans="38:70">
      <c r="AT272" s="79"/>
      <c r="AX272" s="16"/>
      <c r="BB272" s="204"/>
      <c r="BP272"/>
      <c r="BQ272"/>
      <c r="BR272"/>
    </row>
    <row r="273" spans="46:70">
      <c r="AT273" s="79"/>
      <c r="AX273" s="16"/>
      <c r="BB273" s="204"/>
      <c r="BP273"/>
      <c r="BQ273"/>
      <c r="BR273"/>
    </row>
    <row r="274" spans="46:70">
      <c r="AT274" s="79"/>
      <c r="AX274" s="16"/>
      <c r="BB274" s="204"/>
      <c r="BP274"/>
      <c r="BQ274"/>
      <c r="BR274"/>
    </row>
    <row r="275" spans="46:70">
      <c r="AT275" s="79"/>
      <c r="AX275" s="16"/>
      <c r="BB275" s="204"/>
      <c r="BP275"/>
      <c r="BQ275"/>
      <c r="BR275"/>
    </row>
    <row r="276" spans="46:70">
      <c r="AT276" s="79"/>
      <c r="AX276" s="16"/>
      <c r="BB276" s="204"/>
      <c r="BP276"/>
      <c r="BQ276"/>
      <c r="BR276"/>
    </row>
    <row r="277" spans="46:70">
      <c r="AT277" s="79"/>
      <c r="AX277" s="16"/>
      <c r="BB277" s="204"/>
      <c r="BP277"/>
      <c r="BQ277"/>
      <c r="BR277"/>
    </row>
    <row r="278" spans="46:70">
      <c r="AT278" s="79"/>
      <c r="AX278" s="16"/>
      <c r="BB278" s="204"/>
      <c r="BP278"/>
      <c r="BQ278"/>
      <c r="BR278"/>
    </row>
    <row r="279" spans="46:70">
      <c r="AT279" s="79"/>
      <c r="AX279" s="16"/>
      <c r="BB279" s="204"/>
      <c r="BP279"/>
      <c r="BQ279"/>
      <c r="BR279"/>
    </row>
    <row r="280" spans="46:70">
      <c r="AT280" s="79"/>
      <c r="AX280" s="16"/>
      <c r="BB280" s="204"/>
      <c r="BP280"/>
      <c r="BQ280"/>
      <c r="BR280"/>
    </row>
    <row r="281" spans="46:70">
      <c r="AT281" s="79"/>
      <c r="AX281" s="16"/>
      <c r="BB281" s="204"/>
      <c r="BP281"/>
      <c r="BQ281"/>
      <c r="BR281"/>
    </row>
    <row r="282" spans="46:70">
      <c r="AT282" s="79"/>
      <c r="AX282" s="16"/>
      <c r="BB282" s="204"/>
      <c r="BP282"/>
      <c r="BQ282"/>
      <c r="BR282"/>
    </row>
    <row r="283" spans="46:70">
      <c r="AT283" s="79"/>
      <c r="AX283" s="16"/>
      <c r="BB283" s="204"/>
      <c r="BP283"/>
      <c r="BQ283"/>
      <c r="BR283"/>
    </row>
    <row r="284" spans="46:70">
      <c r="AT284" s="79"/>
      <c r="AX284" s="16"/>
      <c r="BB284" s="204"/>
      <c r="BP284"/>
      <c r="BQ284"/>
      <c r="BR284"/>
    </row>
    <row r="285" spans="46:70">
      <c r="AT285" s="79"/>
      <c r="AX285" s="16"/>
      <c r="BB285" s="204"/>
      <c r="BP285"/>
      <c r="BQ285"/>
      <c r="BR285"/>
    </row>
    <row r="286" spans="46:70">
      <c r="AT286" s="79"/>
      <c r="AX286" s="16"/>
      <c r="BB286" s="204"/>
      <c r="BP286"/>
      <c r="BQ286"/>
      <c r="BR286"/>
    </row>
    <row r="287" spans="46:70">
      <c r="AT287" s="79"/>
      <c r="AX287" s="16"/>
      <c r="BB287" s="204"/>
      <c r="BP287"/>
      <c r="BQ287"/>
      <c r="BR287"/>
    </row>
    <row r="288" spans="46:70">
      <c r="AT288" s="79"/>
      <c r="AX288" s="16"/>
      <c r="BB288" s="204"/>
      <c r="BP288"/>
      <c r="BQ288"/>
      <c r="BR288"/>
    </row>
    <row r="289" spans="16:70">
      <c r="AT289" s="79"/>
      <c r="AX289" s="16"/>
      <c r="BB289" s="204"/>
      <c r="BP289"/>
      <c r="BQ289"/>
      <c r="BR289"/>
    </row>
    <row r="290" spans="16:70">
      <c r="Q290" s="3" t="s">
        <v>3</v>
      </c>
      <c r="AT290" s="79"/>
      <c r="AX290" s="16"/>
      <c r="BB290" s="204"/>
      <c r="BP290"/>
      <c r="BQ290"/>
      <c r="BR290"/>
    </row>
    <row r="291" spans="16:70">
      <c r="P291">
        <v>1</v>
      </c>
      <c r="Q291" s="3" t="s">
        <v>92</v>
      </c>
      <c r="AT291" s="79"/>
      <c r="AX291" s="16"/>
      <c r="BB291" s="204"/>
      <c r="BP291"/>
      <c r="BQ291"/>
      <c r="BR291"/>
    </row>
    <row r="292" spans="16:70">
      <c r="P292">
        <f>1+P291</f>
        <v>2</v>
      </c>
      <c r="Q292" s="386" t="s">
        <v>93</v>
      </c>
      <c r="AT292" s="79"/>
      <c r="AX292" s="16"/>
      <c r="BB292" s="204"/>
      <c r="BP292"/>
      <c r="BQ292"/>
      <c r="BR292"/>
    </row>
    <row r="293" spans="16:70">
      <c r="P293">
        <f t="shared" ref="P293:P303" si="0">1+P292</f>
        <v>3</v>
      </c>
      <c r="Q293" s="386" t="s">
        <v>94</v>
      </c>
      <c r="AT293" s="79"/>
      <c r="AX293" s="16"/>
      <c r="BB293" s="204"/>
      <c r="BP293"/>
      <c r="BQ293"/>
      <c r="BR293"/>
    </row>
    <row r="294" spans="16:70">
      <c r="P294">
        <f t="shared" si="0"/>
        <v>4</v>
      </c>
      <c r="Q294" s="3" t="s">
        <v>95</v>
      </c>
      <c r="AT294" s="79"/>
      <c r="AX294" s="16"/>
      <c r="BB294" s="204"/>
      <c r="BP294"/>
      <c r="BQ294"/>
      <c r="BR294"/>
    </row>
    <row r="295" spans="16:70">
      <c r="P295">
        <f t="shared" si="0"/>
        <v>5</v>
      </c>
      <c r="Q295" s="386" t="s">
        <v>96</v>
      </c>
      <c r="AT295" s="79"/>
      <c r="AX295" s="16"/>
      <c r="BB295" s="204"/>
      <c r="BP295"/>
      <c r="BQ295"/>
      <c r="BR295"/>
    </row>
    <row r="296" spans="16:70">
      <c r="P296">
        <f t="shared" si="0"/>
        <v>6</v>
      </c>
      <c r="Q296" s="3" t="s">
        <v>97</v>
      </c>
      <c r="AT296" s="79"/>
      <c r="AX296" s="16"/>
      <c r="BB296" s="204"/>
      <c r="BP296"/>
      <c r="BQ296"/>
      <c r="BR296"/>
    </row>
    <row r="297" spans="16:70">
      <c r="P297">
        <f t="shared" si="0"/>
        <v>7</v>
      </c>
      <c r="Q297" s="3" t="s">
        <v>98</v>
      </c>
      <c r="AT297" s="79"/>
      <c r="AX297" s="16"/>
      <c r="BB297" s="204"/>
      <c r="BP297"/>
      <c r="BQ297"/>
      <c r="BR297"/>
    </row>
    <row r="298" spans="16:70">
      <c r="P298">
        <f t="shared" si="0"/>
        <v>8</v>
      </c>
      <c r="Q298" s="386" t="s">
        <v>99</v>
      </c>
      <c r="AT298" s="79"/>
      <c r="AX298" s="16"/>
      <c r="BB298" s="204"/>
      <c r="BP298"/>
      <c r="BQ298"/>
      <c r="BR298"/>
    </row>
    <row r="299" spans="16:70">
      <c r="P299">
        <f t="shared" si="0"/>
        <v>9</v>
      </c>
      <c r="Q299" s="3" t="s">
        <v>100</v>
      </c>
      <c r="AT299" s="79"/>
      <c r="AX299" s="16"/>
      <c r="BB299" s="204"/>
      <c r="BP299"/>
      <c r="BQ299"/>
      <c r="BR299"/>
    </row>
    <row r="300" spans="16:70">
      <c r="P300">
        <f t="shared" si="0"/>
        <v>10</v>
      </c>
      <c r="Q300" s="386" t="s">
        <v>101</v>
      </c>
      <c r="AT300" s="79"/>
      <c r="AX300" s="16"/>
      <c r="BB300" s="204"/>
      <c r="BP300"/>
      <c r="BQ300"/>
      <c r="BR300"/>
    </row>
    <row r="301" spans="16:70">
      <c r="P301">
        <f t="shared" si="0"/>
        <v>11</v>
      </c>
      <c r="Q301" s="386" t="s">
        <v>102</v>
      </c>
      <c r="AT301" s="79"/>
      <c r="AX301" s="16"/>
      <c r="BB301" s="204"/>
      <c r="BP301"/>
      <c r="BQ301"/>
      <c r="BR301"/>
    </row>
    <row r="302" spans="16:70">
      <c r="P302">
        <f t="shared" si="0"/>
        <v>12</v>
      </c>
      <c r="Q302" s="3" t="s">
        <v>103</v>
      </c>
      <c r="AT302" s="79"/>
      <c r="AX302" s="16"/>
      <c r="BB302" s="204"/>
      <c r="BP302"/>
      <c r="BQ302"/>
      <c r="BR302"/>
    </row>
    <row r="303" spans="16:70">
      <c r="P303">
        <f t="shared" si="0"/>
        <v>13</v>
      </c>
      <c r="Q303" s="3" t="s">
        <v>104</v>
      </c>
      <c r="AT303" s="79"/>
      <c r="AX303" s="16"/>
      <c r="BB303" s="204"/>
      <c r="BP303"/>
      <c r="BQ303"/>
      <c r="BR303"/>
    </row>
    <row r="304" spans="16:70">
      <c r="AT304" s="79"/>
      <c r="AX304" s="16"/>
      <c r="BB304" s="204"/>
      <c r="BP304"/>
      <c r="BQ304"/>
      <c r="BR304"/>
    </row>
    <row r="305" spans="46:70">
      <c r="AT305" s="79"/>
      <c r="AX305" s="16"/>
      <c r="BB305" s="204"/>
      <c r="BP305"/>
      <c r="BQ305"/>
      <c r="BR305"/>
    </row>
    <row r="306" spans="46:70">
      <c r="AT306" s="79"/>
      <c r="AX306" s="16"/>
      <c r="BB306" s="204"/>
      <c r="BP306"/>
      <c r="BQ306"/>
      <c r="BR306"/>
    </row>
    <row r="307" spans="46:70">
      <c r="AT307" s="79"/>
      <c r="AX307" s="16"/>
      <c r="BB307" s="204"/>
      <c r="BP307"/>
      <c r="BQ307"/>
      <c r="BR307"/>
    </row>
    <row r="308" spans="46:70">
      <c r="AT308" s="79"/>
      <c r="AX308" s="16"/>
      <c r="BB308" s="204"/>
      <c r="BP308"/>
      <c r="BQ308"/>
      <c r="BR308"/>
    </row>
    <row r="309" spans="46:70">
      <c r="AT309" s="79"/>
      <c r="AX309" s="16"/>
      <c r="BB309" s="204"/>
      <c r="BP309"/>
      <c r="BQ309"/>
      <c r="BR309"/>
    </row>
    <row r="310" spans="46:70">
      <c r="AT310" s="79"/>
      <c r="AX310" s="16"/>
      <c r="BB310" s="204"/>
      <c r="BP310"/>
      <c r="BQ310"/>
      <c r="BR310"/>
    </row>
    <row r="311" spans="46:70">
      <c r="AT311" s="79"/>
      <c r="AX311" s="16"/>
      <c r="BB311" s="204"/>
      <c r="BP311"/>
      <c r="BQ311"/>
      <c r="BR311"/>
    </row>
    <row r="312" spans="46:70">
      <c r="AT312" s="79"/>
      <c r="AX312" s="16"/>
      <c r="BB312" s="204"/>
      <c r="BP312"/>
      <c r="BQ312"/>
      <c r="BR312"/>
    </row>
    <row r="313" spans="46:70">
      <c r="AT313" s="79"/>
      <c r="AX313" s="16"/>
      <c r="BB313" s="204"/>
      <c r="BP313"/>
      <c r="BQ313"/>
      <c r="BR313"/>
    </row>
    <row r="314" spans="46:70">
      <c r="AT314" s="79"/>
      <c r="AX314" s="16"/>
      <c r="BB314" s="204"/>
      <c r="BP314"/>
      <c r="BQ314"/>
      <c r="BR314"/>
    </row>
    <row r="315" spans="46:70">
      <c r="AT315" s="79"/>
      <c r="AX315" s="16"/>
      <c r="BB315" s="204"/>
      <c r="BP315"/>
      <c r="BQ315"/>
      <c r="BR315"/>
    </row>
    <row r="316" spans="46:70">
      <c r="AT316" s="79"/>
      <c r="AX316" s="16"/>
      <c r="BB316" s="204"/>
      <c r="BP316"/>
      <c r="BQ316"/>
      <c r="BR316"/>
    </row>
    <row r="317" spans="46:70">
      <c r="AT317" s="79"/>
      <c r="AX317" s="16"/>
      <c r="BB317" s="204"/>
      <c r="BP317"/>
      <c r="BQ317"/>
      <c r="BR317"/>
    </row>
    <row r="318" spans="46:70">
      <c r="AT318" s="79"/>
      <c r="AX318" s="16"/>
      <c r="BB318" s="204"/>
      <c r="BP318"/>
      <c r="BQ318"/>
      <c r="BR318"/>
    </row>
    <row r="319" spans="46:70">
      <c r="AT319" s="79"/>
      <c r="AX319" s="16"/>
      <c r="BB319" s="204"/>
      <c r="BP319"/>
      <c r="BQ319"/>
      <c r="BR319"/>
    </row>
    <row r="320" spans="46:70">
      <c r="AT320" s="79"/>
      <c r="AX320" s="16"/>
      <c r="BB320" s="204"/>
      <c r="BP320"/>
      <c r="BQ320"/>
      <c r="BR320"/>
    </row>
    <row r="321" spans="46:70">
      <c r="AT321" s="79"/>
      <c r="AX321" s="16"/>
      <c r="BB321" s="204"/>
      <c r="BP321"/>
      <c r="BQ321"/>
      <c r="BR321"/>
    </row>
    <row r="322" spans="46:70">
      <c r="AT322" s="79"/>
      <c r="AX322" s="16"/>
      <c r="BB322" s="204"/>
      <c r="BP322"/>
      <c r="BQ322"/>
      <c r="BR322"/>
    </row>
    <row r="323" spans="46:70">
      <c r="AT323" s="79"/>
      <c r="AX323" s="16"/>
      <c r="BB323" s="204"/>
      <c r="BP323"/>
      <c r="BQ323"/>
      <c r="BR323"/>
    </row>
    <row r="324" spans="46:70">
      <c r="AT324" s="79"/>
      <c r="AX324" s="16"/>
      <c r="BB324" s="204"/>
      <c r="BP324"/>
      <c r="BQ324"/>
      <c r="BR324"/>
    </row>
    <row r="325" spans="46:70">
      <c r="AT325" s="79"/>
      <c r="AX325" s="16"/>
      <c r="BB325" s="204"/>
      <c r="BP325"/>
      <c r="BQ325"/>
      <c r="BR325"/>
    </row>
    <row r="326" spans="46:70">
      <c r="AT326" s="79"/>
      <c r="AX326" s="16"/>
      <c r="BB326" s="204"/>
      <c r="BP326"/>
      <c r="BQ326"/>
      <c r="BR326"/>
    </row>
    <row r="327" spans="46:70">
      <c r="AT327" s="79"/>
      <c r="AX327" s="16"/>
      <c r="BB327" s="204"/>
      <c r="BP327"/>
      <c r="BQ327"/>
      <c r="BR327"/>
    </row>
    <row r="328" spans="46:70">
      <c r="AT328" s="79"/>
      <c r="AX328" s="16"/>
      <c r="BB328" s="204"/>
      <c r="BP328"/>
      <c r="BQ328"/>
      <c r="BR328"/>
    </row>
    <row r="329" spans="46:70">
      <c r="AT329" s="79"/>
      <c r="AX329" s="16"/>
      <c r="BB329" s="204"/>
      <c r="BP329"/>
      <c r="BQ329"/>
      <c r="BR329"/>
    </row>
    <row r="330" spans="46:70">
      <c r="AT330" s="79"/>
      <c r="AX330" s="16"/>
      <c r="BB330" s="204"/>
      <c r="BP330"/>
      <c r="BQ330"/>
      <c r="BR330"/>
    </row>
    <row r="331" spans="46:70">
      <c r="AT331" s="79"/>
      <c r="AX331" s="16"/>
      <c r="BB331" s="204"/>
      <c r="BP331"/>
      <c r="BQ331"/>
      <c r="BR331"/>
    </row>
    <row r="332" spans="46:70">
      <c r="AT332" s="79"/>
      <c r="AX332" s="16"/>
      <c r="BB332" s="204"/>
      <c r="BP332"/>
      <c r="BQ332"/>
      <c r="BR332"/>
    </row>
    <row r="333" spans="46:70">
      <c r="AT333" s="79"/>
      <c r="AX333" s="16"/>
      <c r="BB333" s="204"/>
      <c r="BP333"/>
      <c r="BQ333"/>
      <c r="BR333"/>
    </row>
    <row r="334" spans="46:70">
      <c r="AT334" s="79"/>
      <c r="AX334" s="16"/>
      <c r="BB334" s="204"/>
      <c r="BP334"/>
      <c r="BQ334"/>
      <c r="BR334"/>
    </row>
    <row r="335" spans="46:70">
      <c r="AT335" s="79"/>
      <c r="AX335" s="16"/>
      <c r="BB335" s="204"/>
      <c r="BP335"/>
      <c r="BQ335"/>
      <c r="BR335"/>
    </row>
    <row r="336" spans="46:70">
      <c r="AT336" s="79"/>
      <c r="AX336" s="16"/>
      <c r="BB336" s="204"/>
    </row>
    <row r="337" spans="46:54">
      <c r="AT337" s="79"/>
      <c r="AX337" s="16"/>
      <c r="BB337" s="204"/>
    </row>
    <row r="338" spans="46:54">
      <c r="AT338" s="79"/>
      <c r="AX338" s="16"/>
      <c r="BB338" s="204"/>
    </row>
    <row r="339" spans="46:54">
      <c r="AT339" s="79"/>
      <c r="AX339" s="16"/>
      <c r="BB339" s="204"/>
    </row>
    <row r="340" spans="46:54">
      <c r="AT340" s="79"/>
      <c r="AX340" s="16"/>
      <c r="BB340" s="204"/>
    </row>
    <row r="341" spans="46:54">
      <c r="AT341" s="79"/>
      <c r="AX341" s="16"/>
      <c r="BB341" s="204"/>
    </row>
    <row r="342" spans="46:54">
      <c r="AT342" s="79"/>
      <c r="AX342" s="16"/>
      <c r="BB342" s="204"/>
    </row>
    <row r="343" spans="46:54">
      <c r="AT343" s="79"/>
      <c r="AX343" s="16"/>
      <c r="BB343" s="204"/>
    </row>
    <row r="344" spans="46:54">
      <c r="AT344" s="79"/>
      <c r="AX344" s="16"/>
      <c r="BB344" s="204"/>
    </row>
    <row r="345" spans="46:54">
      <c r="AT345" s="79"/>
      <c r="AX345" s="16"/>
      <c r="BB345" s="204"/>
    </row>
    <row r="346" spans="46:54">
      <c r="AT346" s="79"/>
      <c r="AX346" s="16"/>
      <c r="BB346" s="204"/>
    </row>
    <row r="347" spans="46:54">
      <c r="AT347" s="79"/>
      <c r="AX347" s="16"/>
      <c r="BB347" s="204"/>
    </row>
    <row r="348" spans="46:54">
      <c r="AT348" s="79"/>
      <c r="AX348" s="16"/>
      <c r="BB348" s="204"/>
    </row>
    <row r="349" spans="46:54">
      <c r="AT349" s="79"/>
      <c r="AX349" s="16"/>
      <c r="BB349" s="204"/>
    </row>
    <row r="350" spans="46:54">
      <c r="AT350" s="79"/>
      <c r="AX350" s="16"/>
      <c r="BB350" s="204"/>
    </row>
    <row r="351" spans="46:54">
      <c r="AT351" s="79"/>
      <c r="AX351" s="16"/>
      <c r="BB351" s="204"/>
    </row>
    <row r="352" spans="46:54">
      <c r="AT352" s="79"/>
      <c r="AX352" s="16"/>
      <c r="BB352" s="204"/>
    </row>
    <row r="353" spans="46:54">
      <c r="AT353" s="79"/>
      <c r="AX353" s="16"/>
      <c r="BB353" s="204"/>
    </row>
    <row r="354" spans="46:54">
      <c r="AT354" s="79"/>
      <c r="AX354" s="16"/>
      <c r="BB354" s="204"/>
    </row>
    <row r="355" spans="46:54">
      <c r="AT355" s="79"/>
      <c r="AX355" s="16"/>
      <c r="BB355" s="204"/>
    </row>
    <row r="356" spans="46:54">
      <c r="AT356" s="79"/>
      <c r="AX356" s="16"/>
      <c r="BB356" s="204"/>
    </row>
    <row r="357" spans="46:54">
      <c r="AT357" s="79"/>
      <c r="AX357" s="16"/>
      <c r="BB357" s="204"/>
    </row>
    <row r="358" spans="46:54">
      <c r="AT358" s="79"/>
      <c r="AX358" s="16"/>
      <c r="BB358" s="204"/>
    </row>
    <row r="359" spans="46:54">
      <c r="AT359" s="79"/>
      <c r="AX359" s="16"/>
      <c r="BB359" s="204"/>
    </row>
    <row r="360" spans="46:54">
      <c r="AT360" s="79"/>
      <c r="AX360" s="16"/>
      <c r="BB360" s="204"/>
    </row>
    <row r="361" spans="46:54">
      <c r="AT361" s="79"/>
      <c r="AX361" s="16"/>
      <c r="BB361" s="204"/>
    </row>
    <row r="362" spans="46:54">
      <c r="AT362" s="79"/>
      <c r="AX362" s="16"/>
      <c r="BB362" s="204"/>
    </row>
    <row r="363" spans="46:54">
      <c r="AT363" s="79"/>
      <c r="AX363" s="16"/>
      <c r="BB363" s="204"/>
    </row>
    <row r="364" spans="46:54">
      <c r="AT364" s="79"/>
      <c r="AX364" s="16"/>
      <c r="BB364" s="204"/>
    </row>
    <row r="365" spans="46:54">
      <c r="AT365" s="79"/>
      <c r="AX365" s="16"/>
      <c r="BB365" s="204"/>
    </row>
    <row r="366" spans="46:54">
      <c r="AT366" s="79"/>
      <c r="AX366" s="16"/>
      <c r="BB366" s="204"/>
    </row>
    <row r="367" spans="46:54">
      <c r="AT367" s="79"/>
      <c r="AX367" s="16"/>
      <c r="BB367" s="204"/>
    </row>
    <row r="368" spans="46:54">
      <c r="AT368" s="79"/>
      <c r="AX368" s="16"/>
      <c r="BB368" s="204"/>
    </row>
    <row r="369" spans="46:54">
      <c r="AT369" s="79"/>
      <c r="AX369" s="16"/>
      <c r="BB369" s="20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145"/>
  <sheetViews>
    <sheetView tabSelected="1" zoomScale="96" zoomScaleNormal="96" workbookViewId="0">
      <pane xSplit="1" ySplit="7" topLeftCell="B23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RowHeight="15"/>
  <cols>
    <col min="1" max="1" width="5.81640625" customWidth="1"/>
    <col min="2" max="2" width="7.54296875" customWidth="1"/>
    <col min="3" max="3" width="4.1796875" customWidth="1"/>
    <col min="4" max="4" width="1.1796875" customWidth="1"/>
    <col min="5" max="5" width="6" style="450" customWidth="1"/>
    <col min="6" max="6" width="1.81640625" style="495" customWidth="1"/>
    <col min="7" max="7" width="5.54296875" customWidth="1"/>
    <col min="8" max="8" width="3.54296875" customWidth="1"/>
    <col min="9" max="9" width="1.36328125" style="506" customWidth="1"/>
    <col min="10" max="10" width="6.6328125" customWidth="1"/>
    <col min="11" max="11" width="1.36328125" style="494" customWidth="1"/>
    <col min="12" max="12" width="6.453125" customWidth="1"/>
    <col min="13" max="13" width="1.36328125" customWidth="1"/>
    <col min="14" max="14" width="6.81640625" customWidth="1"/>
    <col min="15" max="15" width="5.1796875" customWidth="1"/>
    <col min="16" max="16" width="1.6328125" customWidth="1"/>
    <col min="17" max="17" width="7.1796875" customWidth="1"/>
    <col min="18" max="18" width="4.90625" customWidth="1"/>
    <col min="19" max="19" width="4.90625" style="11" customWidth="1"/>
    <col min="20" max="20" width="4.08984375" customWidth="1"/>
    <col min="21" max="21" width="5.90625" customWidth="1"/>
    <col min="22" max="22" width="5.08984375" customWidth="1"/>
    <col min="23" max="23" width="1.453125" customWidth="1"/>
    <col min="24" max="24" width="5.36328125" customWidth="1"/>
    <col min="25" max="25" width="3.81640625" customWidth="1"/>
    <col min="26" max="26" width="6.36328125" customWidth="1"/>
    <col min="27" max="27" width="3.81640625" customWidth="1"/>
    <col min="28" max="28" width="1.6328125" customWidth="1"/>
    <col min="29" max="29" width="7.1796875" customWidth="1"/>
    <col min="30" max="30" width="1" customWidth="1"/>
    <col min="31" max="31" width="6" customWidth="1"/>
    <col min="32" max="32" width="1.90625" style="67" customWidth="1"/>
    <col min="33" max="33" width="7.08984375" style="11" customWidth="1"/>
    <col min="34" max="34" width="5" customWidth="1"/>
    <col min="35" max="35" width="6.1796875" customWidth="1"/>
    <col min="36" max="36" width="5.90625" customWidth="1"/>
    <col min="37" max="37" width="7.08984375" customWidth="1"/>
    <col min="38" max="38" width="8.08984375" customWidth="1"/>
    <col min="39" max="39" width="6.90625" customWidth="1"/>
    <col min="40" max="40" width="8.54296875" customWidth="1"/>
    <col min="41" max="41" width="9.6328125" customWidth="1"/>
    <col min="42" max="42" width="9.54296875" customWidth="1"/>
    <col min="43" max="43" width="8.08984375" customWidth="1"/>
    <col min="44" max="44" width="7.6328125" customWidth="1"/>
    <col min="45" max="45" width="7" customWidth="1"/>
    <col min="46" max="46" width="6.6328125" customWidth="1"/>
    <col min="47" max="47" width="7.6328125" customWidth="1"/>
    <col min="48" max="48" width="8.453125" customWidth="1"/>
    <col min="49" max="49" width="9.453125" customWidth="1"/>
    <col min="50" max="50" width="8.81640625" customWidth="1"/>
    <col min="51" max="51" width="8.36328125" customWidth="1"/>
    <col min="52" max="52" width="7.54296875" customWidth="1"/>
    <col min="53" max="53" width="8.08984375" customWidth="1"/>
    <col min="54" max="54" width="11.08984375" customWidth="1"/>
  </cols>
  <sheetData>
    <row r="1" spans="1:50" ht="15.75" customHeight="1">
      <c r="A1" s="25"/>
      <c r="B1" s="25"/>
      <c r="C1" s="25"/>
      <c r="D1" s="25"/>
      <c r="E1" s="477"/>
      <c r="F1" s="477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159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155"/>
      <c r="AG1" s="159"/>
      <c r="AH1" s="25"/>
      <c r="AI1" s="25"/>
      <c r="AJ1" s="25"/>
    </row>
    <row r="2" spans="1:50" s="175" customFormat="1" ht="29.4">
      <c r="A2" s="239"/>
      <c r="B2" s="138" t="s">
        <v>775</v>
      </c>
      <c r="C2" s="239"/>
      <c r="D2" s="239"/>
      <c r="E2" s="478"/>
      <c r="F2" s="478"/>
      <c r="G2" s="533">
        <v>2024</v>
      </c>
      <c r="H2" s="532"/>
      <c r="I2" s="532"/>
      <c r="J2" s="239"/>
      <c r="K2" s="239"/>
      <c r="L2" s="147"/>
      <c r="M2" s="240" t="s">
        <v>90</v>
      </c>
      <c r="N2" s="147"/>
      <c r="O2" s="25"/>
      <c r="P2" s="527">
        <v>49</v>
      </c>
      <c r="Q2" s="528"/>
      <c r="R2" s="239"/>
      <c r="S2" s="239"/>
      <c r="T2" s="239" t="s">
        <v>605</v>
      </c>
      <c r="U2" s="147"/>
      <c r="V2" s="239"/>
      <c r="W2" s="147"/>
      <c r="X2" s="147"/>
      <c r="Y2" s="147"/>
      <c r="Z2" s="529">
        <v>45641</v>
      </c>
      <c r="AA2" s="529"/>
      <c r="AB2" s="530"/>
      <c r="AC2" s="530"/>
      <c r="AD2" s="530"/>
      <c r="AE2" s="530"/>
      <c r="AF2" s="147"/>
      <c r="AG2" s="147"/>
      <c r="AH2" s="147"/>
      <c r="AI2" s="147"/>
      <c r="AJ2" s="147"/>
    </row>
    <row r="3" spans="1:50" ht="18.75" customHeight="1">
      <c r="A3" s="25"/>
      <c r="B3" s="138"/>
      <c r="C3" s="25"/>
      <c r="D3" s="25"/>
      <c r="E3" s="477"/>
      <c r="F3" s="477"/>
      <c r="G3" s="25"/>
      <c r="H3" s="141"/>
      <c r="I3" s="141"/>
      <c r="J3" s="26"/>
      <c r="K3" s="26"/>
      <c r="L3" s="26"/>
      <c r="M3" s="26"/>
      <c r="N3" s="141"/>
      <c r="O3" s="141"/>
      <c r="P3" s="141"/>
      <c r="Q3" s="141"/>
      <c r="R3" s="141"/>
      <c r="S3" s="230"/>
      <c r="T3" s="141"/>
      <c r="U3" s="141"/>
      <c r="V3" s="141"/>
      <c r="W3" s="141"/>
      <c r="X3" s="141"/>
      <c r="Y3" s="26"/>
      <c r="Z3" s="141"/>
      <c r="AA3" s="26"/>
      <c r="AB3" s="26"/>
      <c r="AC3" s="141"/>
      <c r="AD3" s="141"/>
      <c r="AE3" s="141"/>
      <c r="AF3" s="156"/>
      <c r="AG3" s="128"/>
      <c r="AH3" s="26"/>
      <c r="AI3" s="26"/>
      <c r="AJ3" s="25"/>
    </row>
    <row r="4" spans="1:50" ht="15" customHeight="1">
      <c r="A4" s="12"/>
      <c r="B4" s="12"/>
      <c r="C4" s="12"/>
      <c r="D4" s="12"/>
      <c r="E4" s="479"/>
      <c r="F4" s="479"/>
      <c r="G4" s="12"/>
      <c r="H4" s="12"/>
      <c r="I4" s="12"/>
      <c r="J4" s="12"/>
      <c r="K4" s="12"/>
      <c r="L4" s="12"/>
      <c r="M4" s="12"/>
      <c r="N4" s="25"/>
      <c r="O4" s="12"/>
      <c r="P4" s="12"/>
      <c r="Q4" s="6"/>
      <c r="R4" s="12"/>
      <c r="S4" s="160"/>
      <c r="T4" s="12"/>
      <c r="U4" s="6"/>
      <c r="V4" s="6"/>
      <c r="W4" s="6"/>
      <c r="X4" s="7"/>
      <c r="Y4" s="12"/>
      <c r="Z4" s="421" t="s">
        <v>483</v>
      </c>
      <c r="AA4" s="12"/>
      <c r="AB4" s="12"/>
      <c r="AC4" s="6"/>
      <c r="AD4" s="6"/>
      <c r="AE4" s="8"/>
      <c r="AF4" s="156"/>
      <c r="AG4" s="161" t="s">
        <v>75</v>
      </c>
      <c r="AH4" s="6"/>
      <c r="AI4" s="12"/>
      <c r="AJ4" s="6"/>
    </row>
    <row r="5" spans="1:50" ht="15" customHeight="1">
      <c r="A5" s="12"/>
      <c r="B5" s="12"/>
      <c r="C5" s="12"/>
      <c r="D5" s="12"/>
      <c r="E5" s="479"/>
      <c r="F5" s="479"/>
      <c r="G5" s="7"/>
      <c r="H5" s="12"/>
      <c r="I5" s="12"/>
      <c r="J5" s="12"/>
      <c r="K5" s="12"/>
      <c r="L5" s="12"/>
      <c r="M5" s="12"/>
      <c r="N5" s="6"/>
      <c r="O5" s="12"/>
      <c r="P5" s="12"/>
      <c r="Q5" s="8" t="s">
        <v>24</v>
      </c>
      <c r="R5" s="12"/>
      <c r="S5" s="231" t="s">
        <v>402</v>
      </c>
      <c r="T5" s="12"/>
      <c r="U5" s="8" t="s">
        <v>534</v>
      </c>
      <c r="V5" s="8" t="s">
        <v>402</v>
      </c>
      <c r="W5" s="8"/>
      <c r="X5" s="8" t="s">
        <v>402</v>
      </c>
      <c r="Y5" s="12"/>
      <c r="Z5" s="421" t="s">
        <v>485</v>
      </c>
      <c r="AA5" s="12"/>
      <c r="AB5" s="12"/>
      <c r="AC5" s="8" t="s">
        <v>4</v>
      </c>
      <c r="AD5" s="8"/>
      <c r="AE5" s="8" t="s">
        <v>562</v>
      </c>
      <c r="AF5" s="156"/>
      <c r="AG5" s="161" t="s">
        <v>45</v>
      </c>
      <c r="AH5" s="8" t="s">
        <v>469</v>
      </c>
      <c r="AI5" s="12"/>
      <c r="AJ5" s="6"/>
    </row>
    <row r="6" spans="1:50" ht="15" customHeight="1">
      <c r="A6" s="6"/>
      <c r="B6" s="8" t="s">
        <v>4</v>
      </c>
      <c r="C6" s="126"/>
      <c r="D6" s="126"/>
      <c r="E6" s="480" t="s">
        <v>4</v>
      </c>
      <c r="F6" s="480"/>
      <c r="G6" s="8" t="s">
        <v>24</v>
      </c>
      <c r="H6" s="12"/>
      <c r="I6" s="12"/>
      <c r="J6" s="8" t="s">
        <v>24</v>
      </c>
      <c r="K6" s="8"/>
      <c r="L6" s="12"/>
      <c r="M6" s="12"/>
      <c r="N6" s="8" t="s">
        <v>24</v>
      </c>
      <c r="O6" s="126"/>
      <c r="P6" s="126"/>
      <c r="Q6" s="8" t="s">
        <v>413</v>
      </c>
      <c r="R6" s="12"/>
      <c r="S6" s="161" t="s">
        <v>580</v>
      </c>
      <c r="T6" s="126"/>
      <c r="U6" s="8" t="s">
        <v>563</v>
      </c>
      <c r="V6" s="8" t="s">
        <v>500</v>
      </c>
      <c r="W6" s="8"/>
      <c r="X6" s="8" t="s">
        <v>549</v>
      </c>
      <c r="Y6" s="12"/>
      <c r="Z6" s="421" t="s">
        <v>484</v>
      </c>
      <c r="AA6" s="12"/>
      <c r="AB6" s="6"/>
      <c r="AC6" s="8" t="s">
        <v>73</v>
      </c>
      <c r="AD6" s="8"/>
      <c r="AE6" s="8" t="s">
        <v>71</v>
      </c>
      <c r="AF6" s="156"/>
      <c r="AG6" s="161" t="s">
        <v>538</v>
      </c>
      <c r="AH6" s="8" t="s">
        <v>610</v>
      </c>
      <c r="AI6" s="126"/>
      <c r="AJ6" s="6"/>
    </row>
    <row r="7" spans="1:50" ht="15" customHeight="1">
      <c r="A7" s="7" t="s">
        <v>89</v>
      </c>
      <c r="B7" s="8" t="s">
        <v>10</v>
      </c>
      <c r="C7" s="126" t="s">
        <v>554</v>
      </c>
      <c r="D7" s="8"/>
      <c r="E7" s="480" t="s">
        <v>536</v>
      </c>
      <c r="F7" s="480"/>
      <c r="G7" s="8" t="s">
        <v>1</v>
      </c>
      <c r="H7" s="126" t="s">
        <v>536</v>
      </c>
      <c r="I7" s="126"/>
      <c r="J7" s="422" t="s">
        <v>737</v>
      </c>
      <c r="K7" s="422"/>
      <c r="L7" s="422" t="s">
        <v>738</v>
      </c>
      <c r="M7" s="12"/>
      <c r="N7" s="8" t="s">
        <v>0</v>
      </c>
      <c r="O7" s="126" t="s">
        <v>536</v>
      </c>
      <c r="P7" s="126"/>
      <c r="Q7" s="8" t="s">
        <v>414</v>
      </c>
      <c r="R7" s="126" t="s">
        <v>536</v>
      </c>
      <c r="S7" s="161" t="s">
        <v>556</v>
      </c>
      <c r="T7" s="126" t="s">
        <v>536</v>
      </c>
      <c r="U7" s="8" t="s">
        <v>480</v>
      </c>
      <c r="V7" s="8" t="s">
        <v>481</v>
      </c>
      <c r="W7" s="8"/>
      <c r="X7" s="8" t="s">
        <v>532</v>
      </c>
      <c r="Y7" s="126" t="s">
        <v>536</v>
      </c>
      <c r="Z7" s="8"/>
      <c r="AA7" s="126" t="s">
        <v>536</v>
      </c>
      <c r="AB7" s="6"/>
      <c r="AC7" s="8" t="s">
        <v>72</v>
      </c>
      <c r="AD7" s="8"/>
      <c r="AE7" s="8" t="s">
        <v>561</v>
      </c>
      <c r="AF7" s="156"/>
      <c r="AG7" s="161" t="s">
        <v>44</v>
      </c>
      <c r="AH7" s="8" t="s">
        <v>573</v>
      </c>
      <c r="AI7" s="126" t="s">
        <v>554</v>
      </c>
      <c r="AJ7" s="6"/>
    </row>
    <row r="8" spans="1:50" ht="18" customHeight="1">
      <c r="A8" s="7">
        <f>+'Ark1'!C2</f>
        <v>1996</v>
      </c>
      <c r="B8" s="449">
        <f>+'Ark1'!R2</f>
        <v>22917.75</v>
      </c>
      <c r="C8" s="17"/>
      <c r="D8" s="137"/>
      <c r="E8" s="449"/>
      <c r="F8" s="480"/>
      <c r="G8" s="347">
        <f>+'Ark1'!U2</f>
        <v>201.69571620250687</v>
      </c>
      <c r="H8" s="17"/>
      <c r="I8" s="126"/>
      <c r="J8" s="17"/>
      <c r="K8" s="422"/>
      <c r="L8" s="17"/>
      <c r="M8" s="12"/>
      <c r="N8" s="10">
        <f>+'Ark1'!S2</f>
        <v>3.6901091948380622</v>
      </c>
      <c r="O8" s="133"/>
      <c r="P8" s="126"/>
      <c r="Q8" s="9">
        <f>+'Ark1'!T2</f>
        <v>7.081236159745175</v>
      </c>
      <c r="R8" s="133"/>
      <c r="S8" s="232">
        <f>+'Ark1'!W2</f>
        <v>55.179936948435163</v>
      </c>
      <c r="T8" s="17"/>
      <c r="U8" s="88"/>
      <c r="V8" s="18"/>
      <c r="W8" s="8"/>
      <c r="X8" s="101"/>
      <c r="Y8" s="17"/>
      <c r="Z8" s="89"/>
      <c r="AA8" s="17"/>
      <c r="AB8" s="6"/>
      <c r="AC8" s="451">
        <f>+'Ark1'!Q2</f>
        <v>12961</v>
      </c>
      <c r="AD8" s="8"/>
      <c r="AE8" s="88">
        <f t="shared" ref="AE8:AE36" si="0">+B8/AC8</f>
        <v>1.7682084715685518</v>
      </c>
      <c r="AF8" s="156"/>
      <c r="AG8" s="101">
        <f>+'Ark1'!AB2</f>
        <v>65.26382517098105</v>
      </c>
      <c r="AH8" s="102">
        <f t="shared" ref="AH8:AH36" si="1">+B8*G8/1000000</f>
        <v>4.6224120000000015</v>
      </c>
      <c r="AI8" s="17"/>
      <c r="AJ8" s="6"/>
      <c r="AR8" s="450">
        <f>+B36</f>
        <v>36870</v>
      </c>
      <c r="AS8" s="11">
        <f>+G36</f>
        <v>225.8290832655278</v>
      </c>
      <c r="AT8" s="1">
        <f>+N36</f>
        <v>5.8926894155332965</v>
      </c>
      <c r="AU8" s="1">
        <f>+Q36</f>
        <v>7.7380254949823692</v>
      </c>
      <c r="AV8" s="11">
        <f>+S36</f>
        <v>74.171413072959055</v>
      </c>
      <c r="AW8" s="11">
        <f>+U36</f>
        <v>533.82747431043822</v>
      </c>
      <c r="AX8" s="11">
        <f>+X36</f>
        <v>65.7011120151885</v>
      </c>
    </row>
    <row r="9" spans="1:50" ht="18" customHeight="1">
      <c r="A9" s="7">
        <f>+'Ark1'!C3</f>
        <v>1997</v>
      </c>
      <c r="B9" s="449">
        <f>+'Ark1'!R3</f>
        <v>23845</v>
      </c>
      <c r="C9" s="17">
        <f t="shared" ref="C9:C26" si="2">100*B9/B8</f>
        <v>104.04599055317385</v>
      </c>
      <c r="D9" s="137"/>
      <c r="E9" s="481">
        <f t="shared" ref="E9:E26" si="3">+B9-B8</f>
        <v>927.25</v>
      </c>
      <c r="F9" s="480"/>
      <c r="G9" s="347">
        <f>+'Ark1'!U3</f>
        <v>200.73259802893679</v>
      </c>
      <c r="H9" s="37">
        <f t="shared" ref="H9:H27" si="4">+G9-G8</f>
        <v>-0.96311817357008067</v>
      </c>
      <c r="I9" s="126"/>
      <c r="J9" s="17"/>
      <c r="K9" s="422"/>
      <c r="L9" s="17"/>
      <c r="M9" s="12"/>
      <c r="N9" s="10">
        <f>+'Ark1'!S3</f>
        <v>3.4741035856573719</v>
      </c>
      <c r="O9" s="132">
        <f t="shared" ref="O9:O26" si="5">+N9-N8</f>
        <v>-0.21600560918069034</v>
      </c>
      <c r="P9" s="126"/>
      <c r="Q9" s="9">
        <f>+'Ark1'!T3</f>
        <v>7.0049486265464447</v>
      </c>
      <c r="R9" s="132">
        <f t="shared" ref="R9:R27" si="6">+Q9-Q8</f>
        <v>-7.6287533198730273E-2</v>
      </c>
      <c r="S9" s="232">
        <f>+'Ark1'!W3</f>
        <v>54.426504508282655</v>
      </c>
      <c r="T9" s="37">
        <f t="shared" ref="T9:T27" si="7">+S9-S8</f>
        <v>-0.75343244015250832</v>
      </c>
      <c r="U9" s="88"/>
      <c r="V9" s="18"/>
      <c r="W9" s="8"/>
      <c r="X9" s="101"/>
      <c r="Y9" s="17"/>
      <c r="Z9" s="89"/>
      <c r="AA9" s="17"/>
      <c r="AB9" s="6"/>
      <c r="AC9" s="451">
        <f>+'Ark1'!Q3</f>
        <v>13243</v>
      </c>
      <c r="AD9" s="8"/>
      <c r="AE9" s="88">
        <f t="shared" si="0"/>
        <v>1.8005738880918221</v>
      </c>
      <c r="AF9" s="156"/>
      <c r="AG9" s="101">
        <f>+'Ark1'!AB3</f>
        <v>65.981184218739187</v>
      </c>
      <c r="AH9" s="102">
        <f t="shared" si="1"/>
        <v>4.786468799999998</v>
      </c>
      <c r="AI9" s="17">
        <f t="shared" ref="AI9:AI26" si="8">100*AH9/AH8</f>
        <v>103.54916004890944</v>
      </c>
      <c r="AJ9" s="6"/>
      <c r="AR9">
        <f>+AR8</f>
        <v>36870</v>
      </c>
      <c r="AS9" s="11">
        <f>+AS8</f>
        <v>225.8290832655278</v>
      </c>
      <c r="AT9" s="11">
        <f t="shared" ref="AT9:AX9" si="9">+AT8</f>
        <v>5.8926894155332965</v>
      </c>
      <c r="AU9" s="11">
        <f t="shared" si="9"/>
        <v>7.7380254949823692</v>
      </c>
      <c r="AV9" s="11">
        <f t="shared" si="9"/>
        <v>74.171413072959055</v>
      </c>
      <c r="AW9" s="11">
        <f t="shared" si="9"/>
        <v>533.82747431043822</v>
      </c>
      <c r="AX9" s="11">
        <f t="shared" si="9"/>
        <v>65.7011120151885</v>
      </c>
    </row>
    <row r="10" spans="1:50" ht="18" customHeight="1">
      <c r="A10" s="7">
        <f>+'Ark1'!C4</f>
        <v>1998</v>
      </c>
      <c r="B10" s="449">
        <f>+'Ark1'!R4</f>
        <v>24331.75</v>
      </c>
      <c r="C10" s="17">
        <f t="shared" si="2"/>
        <v>102.04130845040889</v>
      </c>
      <c r="D10" s="137"/>
      <c r="E10" s="481">
        <f t="shared" si="3"/>
        <v>486.75</v>
      </c>
      <c r="F10" s="480"/>
      <c r="G10" s="347">
        <f>+'Ark1'!U4</f>
        <v>203.15435182426216</v>
      </c>
      <c r="H10" s="37">
        <f t="shared" si="4"/>
        <v>2.4217537953253725</v>
      </c>
      <c r="I10" s="126"/>
      <c r="J10" s="17"/>
      <c r="K10" s="422"/>
      <c r="L10" s="17"/>
      <c r="M10" s="12"/>
      <c r="N10" s="10">
        <f>+'Ark1'!S4</f>
        <v>3.577465657011929</v>
      </c>
      <c r="O10" s="132">
        <f t="shared" si="5"/>
        <v>0.10336207135455711</v>
      </c>
      <c r="P10" s="126"/>
      <c r="Q10" s="9">
        <f>+'Ark1'!T4</f>
        <v>7.3859874443885021</v>
      </c>
      <c r="R10" s="132">
        <f t="shared" si="6"/>
        <v>0.3810388178420574</v>
      </c>
      <c r="S10" s="232">
        <f>+'Ark1'!W4</f>
        <v>61.783472212232986</v>
      </c>
      <c r="T10" s="37">
        <f t="shared" si="7"/>
        <v>7.3569677039503318</v>
      </c>
      <c r="U10" s="88"/>
      <c r="V10" s="18"/>
      <c r="W10" s="8"/>
      <c r="X10" s="101"/>
      <c r="Y10" s="17"/>
      <c r="Z10" s="89"/>
      <c r="AA10" s="17"/>
      <c r="AB10" s="6"/>
      <c r="AC10" s="451">
        <f>+'Ark1'!Q4</f>
        <v>13235</v>
      </c>
      <c r="AD10" s="8"/>
      <c r="AE10" s="88">
        <f t="shared" si="0"/>
        <v>1.8384397431054023</v>
      </c>
      <c r="AF10" s="156"/>
      <c r="AG10" s="101">
        <f>+'Ark1'!AB4</f>
        <v>63.297148205228389</v>
      </c>
      <c r="AH10" s="102">
        <f t="shared" si="1"/>
        <v>4.9431008999999912</v>
      </c>
      <c r="AI10" s="17">
        <f t="shared" si="8"/>
        <v>103.27239362763618</v>
      </c>
      <c r="AJ10" s="6"/>
      <c r="AR10">
        <f t="shared" ref="AR10:AS32" si="10">+AR9</f>
        <v>36870</v>
      </c>
      <c r="AS10" s="11">
        <f t="shared" si="10"/>
        <v>225.8290832655278</v>
      </c>
      <c r="AT10" s="11">
        <f t="shared" ref="AT10:AT36" si="11">+AT9</f>
        <v>5.8926894155332965</v>
      </c>
      <c r="AU10" s="11">
        <f t="shared" ref="AU10:AU36" si="12">+AU9</f>
        <v>7.7380254949823692</v>
      </c>
      <c r="AV10" s="11">
        <f t="shared" ref="AV10:AV36" si="13">+AV9</f>
        <v>74.171413072959055</v>
      </c>
      <c r="AW10" s="11">
        <f t="shared" ref="AW10:AW36" si="14">+AW9</f>
        <v>533.82747431043822</v>
      </c>
      <c r="AX10" s="11">
        <f t="shared" ref="AX10:AX36" si="15">+AX9</f>
        <v>65.7011120151885</v>
      </c>
    </row>
    <row r="11" spans="1:50" ht="18" customHeight="1">
      <c r="A11" s="7">
        <f>+'Ark1'!C5</f>
        <v>1999</v>
      </c>
      <c r="B11" s="449">
        <f>+'Ark1'!R5</f>
        <v>28315.75</v>
      </c>
      <c r="C11" s="17">
        <f t="shared" si="2"/>
        <v>116.37366814963987</v>
      </c>
      <c r="D11" s="137"/>
      <c r="E11" s="481">
        <f t="shared" si="3"/>
        <v>3984</v>
      </c>
      <c r="F11" s="480"/>
      <c r="G11" s="347">
        <f>+'Ark1'!U5</f>
        <v>201.98008175662005</v>
      </c>
      <c r="H11" s="37">
        <f t="shared" si="4"/>
        <v>-1.1742700676421123</v>
      </c>
      <c r="I11" s="126"/>
      <c r="J11" s="17"/>
      <c r="K11" s="422"/>
      <c r="L11" s="17"/>
      <c r="M11" s="12"/>
      <c r="N11" s="10">
        <f>+'Ark1'!S5</f>
        <v>3.5932299162127079</v>
      </c>
      <c r="O11" s="132">
        <f t="shared" si="5"/>
        <v>1.5764259200778952E-2</v>
      </c>
      <c r="P11" s="126"/>
      <c r="Q11" s="9">
        <f>+'Ark1'!T5</f>
        <v>7.0825953753652993</v>
      </c>
      <c r="R11" s="132">
        <f t="shared" si="6"/>
        <v>-0.30339206902320282</v>
      </c>
      <c r="S11" s="232">
        <f>+'Ark1'!W5</f>
        <v>57.939485975119858</v>
      </c>
      <c r="T11" s="37">
        <f t="shared" si="7"/>
        <v>-3.8439862371131284</v>
      </c>
      <c r="U11" s="88"/>
      <c r="V11" s="18"/>
      <c r="W11" s="8"/>
      <c r="X11" s="101"/>
      <c r="Y11" s="17"/>
      <c r="Z11" s="89"/>
      <c r="AA11" s="17"/>
      <c r="AB11" s="6"/>
      <c r="AC11" s="451">
        <f>+'Ark1'!Q5</f>
        <v>14579</v>
      </c>
      <c r="AD11" s="8"/>
      <c r="AE11" s="88">
        <f t="shared" si="0"/>
        <v>1.9422285479113794</v>
      </c>
      <c r="AF11" s="156"/>
      <c r="AG11" s="101">
        <f>+'Ark1'!AB5</f>
        <v>60.54659873882801</v>
      </c>
      <c r="AH11" s="102">
        <f t="shared" si="1"/>
        <v>5.7192175000000143</v>
      </c>
      <c r="AI11" s="17">
        <f t="shared" si="8"/>
        <v>115.70100662926028</v>
      </c>
      <c r="AJ11" s="6"/>
      <c r="AR11">
        <f t="shared" si="10"/>
        <v>36870</v>
      </c>
      <c r="AS11" s="11">
        <f t="shared" si="10"/>
        <v>225.8290832655278</v>
      </c>
      <c r="AT11" s="11">
        <f t="shared" si="11"/>
        <v>5.8926894155332965</v>
      </c>
      <c r="AU11" s="11">
        <f t="shared" si="12"/>
        <v>7.7380254949823692</v>
      </c>
      <c r="AV11" s="11">
        <f t="shared" si="13"/>
        <v>74.171413072959055</v>
      </c>
      <c r="AW11" s="11">
        <f t="shared" si="14"/>
        <v>533.82747431043822</v>
      </c>
      <c r="AX11" s="11">
        <f t="shared" si="15"/>
        <v>65.7011120151885</v>
      </c>
    </row>
    <row r="12" spans="1:50" ht="18" customHeight="1">
      <c r="A12" s="7">
        <f>+'Ark1'!C6</f>
        <v>2000</v>
      </c>
      <c r="B12" s="449">
        <f>+'Ark1'!R6</f>
        <v>31724</v>
      </c>
      <c r="C12" s="17">
        <f t="shared" si="2"/>
        <v>112.03658741159956</v>
      </c>
      <c r="D12" s="137"/>
      <c r="E12" s="481">
        <f t="shared" si="3"/>
        <v>3408.25</v>
      </c>
      <c r="F12" s="480"/>
      <c r="G12" s="347">
        <f>+'Ark1'!U6</f>
        <v>201.59886521245812</v>
      </c>
      <c r="H12" s="37">
        <f t="shared" si="4"/>
        <v>-0.38121654416192996</v>
      </c>
      <c r="I12" s="126"/>
      <c r="J12" s="17"/>
      <c r="K12" s="422"/>
      <c r="L12" s="17"/>
      <c r="M12" s="12"/>
      <c r="N12" s="10">
        <f>+'Ark1'!S6</f>
        <v>3.6763333753625025</v>
      </c>
      <c r="O12" s="132">
        <f t="shared" si="5"/>
        <v>8.3103459149794556E-2</v>
      </c>
      <c r="P12" s="126"/>
      <c r="Q12" s="9">
        <f>+'Ark1'!T6</f>
        <v>7.1384440801916522</v>
      </c>
      <c r="R12" s="132">
        <f t="shared" si="6"/>
        <v>5.5848704826352957E-2</v>
      </c>
      <c r="S12" s="232">
        <f>+'Ark1'!W6</f>
        <v>59.361997226074898</v>
      </c>
      <c r="T12" s="37">
        <f t="shared" si="7"/>
        <v>1.4225112509550399</v>
      </c>
      <c r="U12" s="88"/>
      <c r="V12" s="18"/>
      <c r="W12" s="8"/>
      <c r="X12" s="101"/>
      <c r="Y12" s="17"/>
      <c r="Z12" s="89"/>
      <c r="AA12" s="17"/>
      <c r="AB12" s="6"/>
      <c r="AC12" s="451">
        <f>+'Ark1'!Q6</f>
        <v>14292</v>
      </c>
      <c r="AD12" s="8"/>
      <c r="AE12" s="88">
        <f t="shared" si="0"/>
        <v>2.2197033305345646</v>
      </c>
      <c r="AF12" s="156"/>
      <c r="AG12" s="101">
        <f>+'Ark1'!AB6</f>
        <v>58.301535754814758</v>
      </c>
      <c r="AH12" s="102">
        <f t="shared" si="1"/>
        <v>6.3955224000000221</v>
      </c>
      <c r="AI12" s="17">
        <f t="shared" si="8"/>
        <v>111.82512992380525</v>
      </c>
      <c r="AJ12" s="6"/>
      <c r="AR12">
        <f t="shared" si="10"/>
        <v>36870</v>
      </c>
      <c r="AS12" s="11">
        <f t="shared" si="10"/>
        <v>225.8290832655278</v>
      </c>
      <c r="AT12" s="11">
        <f t="shared" si="11"/>
        <v>5.8926894155332965</v>
      </c>
      <c r="AU12" s="11">
        <f t="shared" si="12"/>
        <v>7.7380254949823692</v>
      </c>
      <c r="AV12" s="11">
        <f t="shared" si="13"/>
        <v>74.171413072959055</v>
      </c>
      <c r="AW12" s="11">
        <f t="shared" si="14"/>
        <v>533.82747431043822</v>
      </c>
      <c r="AX12" s="11">
        <f t="shared" si="15"/>
        <v>65.7011120151885</v>
      </c>
    </row>
    <row r="13" spans="1:50" ht="18" customHeight="1">
      <c r="A13" s="7">
        <f>+'Ark1'!C7</f>
        <v>2001</v>
      </c>
      <c r="B13" s="449">
        <f>+'Ark1'!R7</f>
        <v>31408</v>
      </c>
      <c r="C13" s="17">
        <f t="shared" si="2"/>
        <v>99.003908712646577</v>
      </c>
      <c r="D13" s="137"/>
      <c r="E13" s="481">
        <f t="shared" si="3"/>
        <v>-316</v>
      </c>
      <c r="F13" s="480"/>
      <c r="G13" s="347">
        <f>+'Ark1'!U7</f>
        <v>204.75960901681171</v>
      </c>
      <c r="H13" s="37">
        <f t="shared" si="4"/>
        <v>3.1607438043535865</v>
      </c>
      <c r="I13" s="126"/>
      <c r="J13" s="17"/>
      <c r="K13" s="422"/>
      <c r="L13" s="17"/>
      <c r="M13" s="12"/>
      <c r="N13" s="10">
        <f>+'Ark1'!S7</f>
        <v>3.637894803871625</v>
      </c>
      <c r="O13" s="132">
        <f t="shared" si="5"/>
        <v>-3.8438571490877482E-2</v>
      </c>
      <c r="P13" s="126"/>
      <c r="Q13" s="9">
        <f>+'Ark1'!T7</f>
        <v>7.134997452878248</v>
      </c>
      <c r="R13" s="132">
        <f t="shared" si="6"/>
        <v>-3.4466273134041714E-3</v>
      </c>
      <c r="S13" s="232">
        <f>+'Ark1'!W7</f>
        <v>59.761844116148737</v>
      </c>
      <c r="T13" s="37">
        <f t="shared" si="7"/>
        <v>0.39984689007383878</v>
      </c>
      <c r="U13" s="88"/>
      <c r="V13" s="18"/>
      <c r="W13" s="8"/>
      <c r="X13" s="101"/>
      <c r="Y13" s="17"/>
      <c r="Z13" s="89"/>
      <c r="AA13" s="17"/>
      <c r="AB13" s="6"/>
      <c r="AC13" s="451">
        <f>+'Ark1'!Q7</f>
        <v>13697</v>
      </c>
      <c r="AD13" s="8"/>
      <c r="AE13" s="88">
        <f t="shared" si="0"/>
        <v>2.2930568737679784</v>
      </c>
      <c r="AF13" s="156"/>
      <c r="AG13" s="101">
        <f>+'Ark1'!AB7</f>
        <v>58.660910262707993</v>
      </c>
      <c r="AH13" s="102">
        <f t="shared" si="1"/>
        <v>6.4310898000000218</v>
      </c>
      <c r="AI13" s="17">
        <f t="shared" si="8"/>
        <v>100.55612970724641</v>
      </c>
      <c r="AJ13" s="6"/>
      <c r="AR13">
        <f t="shared" si="10"/>
        <v>36870</v>
      </c>
      <c r="AS13" s="11">
        <f t="shared" si="10"/>
        <v>225.8290832655278</v>
      </c>
      <c r="AT13" s="11">
        <f t="shared" si="11"/>
        <v>5.8926894155332965</v>
      </c>
      <c r="AU13" s="11">
        <f t="shared" si="12"/>
        <v>7.7380254949823692</v>
      </c>
      <c r="AV13" s="11">
        <f t="shared" si="13"/>
        <v>74.171413072959055</v>
      </c>
      <c r="AW13" s="11">
        <f t="shared" si="14"/>
        <v>533.82747431043822</v>
      </c>
      <c r="AX13" s="11">
        <f t="shared" si="15"/>
        <v>65.7011120151885</v>
      </c>
    </row>
    <row r="14" spans="1:50" ht="18" customHeight="1">
      <c r="A14" s="7">
        <f>+'Ark1'!C8</f>
        <v>2002</v>
      </c>
      <c r="B14" s="449">
        <f>+'Ark1'!R8</f>
        <v>30660</v>
      </c>
      <c r="C14" s="17">
        <f t="shared" si="2"/>
        <v>97.618441161487524</v>
      </c>
      <c r="D14" s="137"/>
      <c r="E14" s="481">
        <f t="shared" si="3"/>
        <v>-748</v>
      </c>
      <c r="F14" s="480"/>
      <c r="G14" s="347">
        <f>+'Ark1'!U8</f>
        <v>204.51874103065825</v>
      </c>
      <c r="H14" s="37">
        <f t="shared" si="4"/>
        <v>-0.24086798615346083</v>
      </c>
      <c r="I14" s="126"/>
      <c r="J14" s="17"/>
      <c r="K14" s="422"/>
      <c r="L14" s="17"/>
      <c r="M14" s="12"/>
      <c r="N14" s="10">
        <f>+'Ark1'!S8</f>
        <v>3.5583496412263553</v>
      </c>
      <c r="O14" s="132">
        <f t="shared" si="5"/>
        <v>-7.9545162645269674E-2</v>
      </c>
      <c r="P14" s="126"/>
      <c r="Q14" s="9">
        <f>+'Ark1'!T8</f>
        <v>7.1100456621004566</v>
      </c>
      <c r="R14" s="132">
        <f t="shared" si="6"/>
        <v>-2.4951790777791416E-2</v>
      </c>
      <c r="S14" s="232">
        <f>+'Ark1'!W8</f>
        <v>58.245270711024112</v>
      </c>
      <c r="T14" s="37">
        <f t="shared" si="7"/>
        <v>-1.5165734051246247</v>
      </c>
      <c r="U14" s="88"/>
      <c r="V14" s="18"/>
      <c r="W14" s="8"/>
      <c r="X14" s="101"/>
      <c r="Y14" s="17"/>
      <c r="Z14" s="89"/>
      <c r="AA14" s="17"/>
      <c r="AB14" s="6"/>
      <c r="AC14" s="451">
        <f>+'Ark1'!Q8</f>
        <v>13100</v>
      </c>
      <c r="AD14" s="8"/>
      <c r="AE14" s="88">
        <f t="shared" si="0"/>
        <v>2.3404580152671755</v>
      </c>
      <c r="AF14" s="156"/>
      <c r="AG14" s="101">
        <f>+'Ark1'!AB8</f>
        <v>58.400947806927917</v>
      </c>
      <c r="AH14" s="102">
        <f t="shared" si="1"/>
        <v>6.2705445999999823</v>
      </c>
      <c r="AI14" s="17">
        <f t="shared" si="8"/>
        <v>97.503608175397602</v>
      </c>
      <c r="AJ14" s="6"/>
      <c r="AR14">
        <f t="shared" si="10"/>
        <v>36870</v>
      </c>
      <c r="AS14" s="11">
        <f t="shared" si="10"/>
        <v>225.8290832655278</v>
      </c>
      <c r="AT14" s="11">
        <f t="shared" si="11"/>
        <v>5.8926894155332965</v>
      </c>
      <c r="AU14" s="11">
        <f t="shared" si="12"/>
        <v>7.7380254949823692</v>
      </c>
      <c r="AV14" s="11">
        <f t="shared" si="13"/>
        <v>74.171413072959055</v>
      </c>
      <c r="AW14" s="11">
        <f t="shared" si="14"/>
        <v>533.82747431043822</v>
      </c>
      <c r="AX14" s="11">
        <f t="shared" si="15"/>
        <v>65.7011120151885</v>
      </c>
    </row>
    <row r="15" spans="1:50" ht="18" customHeight="1">
      <c r="A15" s="7">
        <f>+'Ark1'!C9</f>
        <v>2003</v>
      </c>
      <c r="B15" s="449">
        <f>+'Ark1'!R9</f>
        <v>29324</v>
      </c>
      <c r="C15" s="17">
        <f t="shared" si="2"/>
        <v>95.642530984996739</v>
      </c>
      <c r="D15" s="137"/>
      <c r="E15" s="481">
        <f t="shared" si="3"/>
        <v>-1336</v>
      </c>
      <c r="F15" s="480"/>
      <c r="G15" s="347">
        <f>+'Ark1'!U9</f>
        <v>208.18978993316361</v>
      </c>
      <c r="H15" s="37">
        <f t="shared" si="4"/>
        <v>3.6710489025053619</v>
      </c>
      <c r="I15" s="126"/>
      <c r="J15" s="17"/>
      <c r="K15" s="422"/>
      <c r="L15" s="17"/>
      <c r="M15" s="12"/>
      <c r="N15" s="10">
        <f>+'Ark1'!S9</f>
        <v>3.7673236939026049</v>
      </c>
      <c r="O15" s="132">
        <f t="shared" si="5"/>
        <v>0.20897405267624958</v>
      </c>
      <c r="P15" s="126"/>
      <c r="Q15" s="9">
        <f>+'Ark1'!T9</f>
        <v>7.225412631291773</v>
      </c>
      <c r="R15" s="132">
        <f t="shared" si="6"/>
        <v>0.11536696919131639</v>
      </c>
      <c r="S15" s="232">
        <f>+'Ark1'!W9</f>
        <v>59.978174873823491</v>
      </c>
      <c r="T15" s="37">
        <f t="shared" si="7"/>
        <v>1.7329041627993789</v>
      </c>
      <c r="U15" s="88"/>
      <c r="V15" s="18"/>
      <c r="W15" s="8"/>
      <c r="X15" s="101"/>
      <c r="Y15" s="17"/>
      <c r="Z15" s="89"/>
      <c r="AA15" s="17"/>
      <c r="AB15" s="6"/>
      <c r="AC15" s="451">
        <f>+'Ark1'!Q9</f>
        <v>12420</v>
      </c>
      <c r="AD15" s="8"/>
      <c r="AE15" s="88">
        <f t="shared" si="0"/>
        <v>2.3610305958132045</v>
      </c>
      <c r="AF15" s="156"/>
      <c r="AG15" s="101">
        <f>+'Ark1'!AB9</f>
        <v>57.902724789271957</v>
      </c>
      <c r="AH15" s="102">
        <f t="shared" si="1"/>
        <v>6.1049574000000897</v>
      </c>
      <c r="AI15" s="17">
        <f t="shared" si="8"/>
        <v>97.359285188723589</v>
      </c>
      <c r="AJ15" s="6"/>
      <c r="AR15">
        <f t="shared" si="10"/>
        <v>36870</v>
      </c>
      <c r="AS15" s="11">
        <f t="shared" si="10"/>
        <v>225.8290832655278</v>
      </c>
      <c r="AT15" s="11">
        <f t="shared" si="11"/>
        <v>5.8926894155332965</v>
      </c>
      <c r="AU15" s="11">
        <f t="shared" si="12"/>
        <v>7.7380254949823692</v>
      </c>
      <c r="AV15" s="11">
        <f t="shared" si="13"/>
        <v>74.171413072959055</v>
      </c>
      <c r="AW15" s="11">
        <f t="shared" si="14"/>
        <v>533.82747431043822</v>
      </c>
      <c r="AX15" s="11">
        <f t="shared" si="15"/>
        <v>65.7011120151885</v>
      </c>
    </row>
    <row r="16" spans="1:50" ht="18" customHeight="1">
      <c r="A16" s="7">
        <f>+'Ark1'!C10</f>
        <v>2004</v>
      </c>
      <c r="B16" s="449">
        <f>+'Ark1'!R10</f>
        <v>28092</v>
      </c>
      <c r="C16" s="17">
        <f t="shared" si="2"/>
        <v>95.79866321102169</v>
      </c>
      <c r="D16" s="137"/>
      <c r="E16" s="481">
        <f t="shared" si="3"/>
        <v>-1232</v>
      </c>
      <c r="F16" s="480"/>
      <c r="G16" s="347">
        <f>+'Ark1'!U10</f>
        <v>211.71103161042376</v>
      </c>
      <c r="H16" s="37">
        <f t="shared" si="4"/>
        <v>3.52124167726015</v>
      </c>
      <c r="I16" s="126"/>
      <c r="J16" s="17"/>
      <c r="K16" s="422"/>
      <c r="L16" s="17"/>
      <c r="M16" s="12"/>
      <c r="N16" s="10">
        <f>+'Ark1'!S10</f>
        <v>4.3712800797380034</v>
      </c>
      <c r="O16" s="132">
        <f t="shared" si="5"/>
        <v>0.60395638583539846</v>
      </c>
      <c r="P16" s="126"/>
      <c r="Q16" s="9">
        <f>+'Ark1'!T10</f>
        <v>7.1290402961697277</v>
      </c>
      <c r="R16" s="132">
        <f t="shared" si="6"/>
        <v>-9.6372335122045349E-2</v>
      </c>
      <c r="S16" s="232">
        <f>+'Ark1'!W10</f>
        <v>58.564715933361811</v>
      </c>
      <c r="T16" s="37">
        <f t="shared" si="7"/>
        <v>-1.4134589404616804</v>
      </c>
      <c r="U16" s="88"/>
      <c r="V16" s="18"/>
      <c r="W16" s="8"/>
      <c r="X16" s="101"/>
      <c r="Y16" s="17"/>
      <c r="Z16" s="89"/>
      <c r="AA16" s="17"/>
      <c r="AB16" s="6"/>
      <c r="AC16" s="451">
        <f>+'Ark1'!Q10</f>
        <v>11950</v>
      </c>
      <c r="AD16" s="8"/>
      <c r="AE16" s="88">
        <f t="shared" si="0"/>
        <v>2.350794979079498</v>
      </c>
      <c r="AF16" s="156"/>
      <c r="AG16" s="101">
        <f>+'Ark1'!AB10</f>
        <v>56.941468047292602</v>
      </c>
      <c r="AH16" s="102">
        <f t="shared" si="1"/>
        <v>5.9473863000000238</v>
      </c>
      <c r="AI16" s="17">
        <f t="shared" si="8"/>
        <v>97.418964790809781</v>
      </c>
      <c r="AJ16" s="6"/>
      <c r="AR16">
        <f t="shared" si="10"/>
        <v>36870</v>
      </c>
      <c r="AS16" s="11">
        <f t="shared" si="10"/>
        <v>225.8290832655278</v>
      </c>
      <c r="AT16" s="11">
        <f t="shared" si="11"/>
        <v>5.8926894155332965</v>
      </c>
      <c r="AU16" s="11">
        <f t="shared" si="12"/>
        <v>7.7380254949823692</v>
      </c>
      <c r="AV16" s="11">
        <f t="shared" si="13"/>
        <v>74.171413072959055</v>
      </c>
      <c r="AW16" s="11">
        <f t="shared" si="14"/>
        <v>533.82747431043822</v>
      </c>
      <c r="AX16" s="11">
        <f t="shared" si="15"/>
        <v>65.7011120151885</v>
      </c>
    </row>
    <row r="17" spans="1:50" ht="18" customHeight="1">
      <c r="A17" s="7">
        <f>+'Ark1'!C11</f>
        <v>2005</v>
      </c>
      <c r="B17" s="449">
        <f>+'Ark1'!R11</f>
        <v>28004</v>
      </c>
      <c r="C17" s="17">
        <f t="shared" si="2"/>
        <v>99.686743556884522</v>
      </c>
      <c r="D17" s="137"/>
      <c r="E17" s="481">
        <f t="shared" si="3"/>
        <v>-88</v>
      </c>
      <c r="F17" s="480"/>
      <c r="G17" s="347">
        <f>+'Ark1'!U11</f>
        <v>216.16183045279237</v>
      </c>
      <c r="H17" s="37">
        <f t="shared" si="4"/>
        <v>4.4507988423686129</v>
      </c>
      <c r="I17" s="126"/>
      <c r="J17" s="17"/>
      <c r="K17" s="422"/>
      <c r="L17" s="17"/>
      <c r="M17" s="12"/>
      <c r="N17" s="10">
        <f>+'Ark1'!S11</f>
        <v>4.5836309098700196</v>
      </c>
      <c r="O17" s="132">
        <f t="shared" si="5"/>
        <v>0.21235083013201628</v>
      </c>
      <c r="P17" s="126"/>
      <c r="Q17" s="9">
        <f>+'Ark1'!T11</f>
        <v>7.1846164833595187</v>
      </c>
      <c r="R17" s="132">
        <f t="shared" si="6"/>
        <v>5.5576187189791071E-2</v>
      </c>
      <c r="S17" s="232">
        <f>+'Ark1'!W11</f>
        <v>59.573632338237395</v>
      </c>
      <c r="T17" s="37">
        <f t="shared" si="7"/>
        <v>1.0089164048755848</v>
      </c>
      <c r="U17" s="88"/>
      <c r="V17" s="18"/>
      <c r="W17" s="8"/>
      <c r="X17" s="101"/>
      <c r="Y17" s="17"/>
      <c r="Z17" s="89"/>
      <c r="AA17" s="17"/>
      <c r="AB17" s="6"/>
      <c r="AC17" s="451">
        <f>+'Ark1'!Q11</f>
        <v>11521</v>
      </c>
      <c r="AD17" s="8"/>
      <c r="AE17" s="88">
        <f t="shared" si="0"/>
        <v>2.4306917802274106</v>
      </c>
      <c r="AF17" s="156"/>
      <c r="AG17" s="101">
        <f>+'Ark1'!AB11</f>
        <v>58.187097560384515</v>
      </c>
      <c r="AH17" s="102">
        <f t="shared" si="1"/>
        <v>6.0533958999999973</v>
      </c>
      <c r="AI17" s="17">
        <f t="shared" si="8"/>
        <v>101.7824569424719</v>
      </c>
      <c r="AJ17" s="6"/>
      <c r="AR17">
        <f t="shared" si="10"/>
        <v>36870</v>
      </c>
      <c r="AS17" s="11">
        <f t="shared" si="10"/>
        <v>225.8290832655278</v>
      </c>
      <c r="AT17" s="11">
        <f t="shared" si="11"/>
        <v>5.8926894155332965</v>
      </c>
      <c r="AU17" s="11">
        <f t="shared" si="12"/>
        <v>7.7380254949823692</v>
      </c>
      <c r="AV17" s="11">
        <f t="shared" si="13"/>
        <v>74.171413072959055</v>
      </c>
      <c r="AW17" s="11">
        <f t="shared" si="14"/>
        <v>533.82747431043822</v>
      </c>
      <c r="AX17" s="11">
        <f t="shared" si="15"/>
        <v>65.7011120151885</v>
      </c>
    </row>
    <row r="18" spans="1:50" ht="15" customHeight="1">
      <c r="A18" s="7">
        <f>+'Ark1'!C12</f>
        <v>2006</v>
      </c>
      <c r="B18" s="449">
        <f>+'Ark1'!R12</f>
        <v>28120.5</v>
      </c>
      <c r="C18" s="17">
        <f t="shared" si="2"/>
        <v>100.41601199828595</v>
      </c>
      <c r="D18" s="137"/>
      <c r="E18" s="481">
        <f t="shared" si="3"/>
        <v>116.5</v>
      </c>
      <c r="F18" s="480"/>
      <c r="G18" s="347">
        <f>+'Ark1'!U12</f>
        <v>213.18047687629951</v>
      </c>
      <c r="H18" s="37">
        <f t="shared" si="4"/>
        <v>-2.9813535764928645</v>
      </c>
      <c r="I18" s="126"/>
      <c r="J18" s="17"/>
      <c r="K18" s="422"/>
      <c r="L18" s="17"/>
      <c r="M18" s="12"/>
      <c r="N18" s="10">
        <f>+'Ark1'!S12</f>
        <v>4.4184847353354311</v>
      </c>
      <c r="O18" s="132">
        <f t="shared" si="5"/>
        <v>-0.16514617453458857</v>
      </c>
      <c r="P18" s="126"/>
      <c r="Q18" s="9">
        <f>+'Ark1'!T12</f>
        <v>7.1373908714283187</v>
      </c>
      <c r="R18" s="132">
        <f t="shared" si="6"/>
        <v>-4.7225611931200007E-2</v>
      </c>
      <c r="S18" s="232">
        <f>+'Ark1'!W12</f>
        <v>58.288437261072893</v>
      </c>
      <c r="T18" s="37">
        <f t="shared" si="7"/>
        <v>-1.2851950771645022</v>
      </c>
      <c r="U18" s="88"/>
      <c r="V18" s="18"/>
      <c r="W18" s="8"/>
      <c r="X18" s="101"/>
      <c r="Y18" s="17"/>
      <c r="Z18" s="89"/>
      <c r="AA18" s="17"/>
      <c r="AB18" s="6"/>
      <c r="AC18" s="451">
        <f>+'Ark1'!Q12</f>
        <v>10797</v>
      </c>
      <c r="AD18" s="8"/>
      <c r="AE18" s="88">
        <f t="shared" si="0"/>
        <v>2.6044734648513477</v>
      </c>
      <c r="AF18" s="156"/>
      <c r="AG18" s="101">
        <f>+'Ark1'!AB12</f>
        <v>55.059139471200304</v>
      </c>
      <c r="AH18" s="102">
        <f t="shared" si="1"/>
        <v>5.9947415999999798</v>
      </c>
      <c r="AI18" s="17">
        <f t="shared" si="8"/>
        <v>99.031051314518876</v>
      </c>
      <c r="AJ18" s="6"/>
      <c r="AR18">
        <f t="shared" si="10"/>
        <v>36870</v>
      </c>
      <c r="AS18" s="11">
        <f t="shared" si="10"/>
        <v>225.8290832655278</v>
      </c>
      <c r="AT18" s="11">
        <f t="shared" si="11"/>
        <v>5.8926894155332965</v>
      </c>
      <c r="AU18" s="11">
        <f t="shared" si="12"/>
        <v>7.7380254949823692</v>
      </c>
      <c r="AV18" s="11">
        <f t="shared" si="13"/>
        <v>74.171413072959055</v>
      </c>
      <c r="AW18" s="11">
        <f t="shared" si="14"/>
        <v>533.82747431043822</v>
      </c>
      <c r="AX18" s="11">
        <f t="shared" si="15"/>
        <v>65.7011120151885</v>
      </c>
    </row>
    <row r="19" spans="1:50" ht="15" customHeight="1">
      <c r="A19" s="7">
        <f>+'Ark1'!C13</f>
        <v>2007</v>
      </c>
      <c r="B19" s="449">
        <f>+'Ark1'!R13</f>
        <v>27905</v>
      </c>
      <c r="C19" s="17">
        <f t="shared" si="2"/>
        <v>99.233655162603796</v>
      </c>
      <c r="D19" s="137"/>
      <c r="E19" s="481">
        <f t="shared" si="3"/>
        <v>-215.5</v>
      </c>
      <c r="F19" s="480"/>
      <c r="G19" s="347">
        <f>+'Ark1'!U13</f>
        <v>212.23421609030547</v>
      </c>
      <c r="H19" s="37">
        <f t="shared" si="4"/>
        <v>-0.94626078599404195</v>
      </c>
      <c r="I19" s="126"/>
      <c r="J19" s="17"/>
      <c r="K19" s="422"/>
      <c r="L19" s="17"/>
      <c r="M19" s="12"/>
      <c r="N19" s="10">
        <f>+'Ark1'!S13</f>
        <v>4.5327360688048737</v>
      </c>
      <c r="O19" s="132">
        <f t="shared" si="5"/>
        <v>0.11425133346944261</v>
      </c>
      <c r="P19" s="126"/>
      <c r="Q19" s="9">
        <f>+'Ark1'!T13</f>
        <v>7.084178462641102</v>
      </c>
      <c r="R19" s="132">
        <f t="shared" si="6"/>
        <v>-5.3212408787216781E-2</v>
      </c>
      <c r="S19" s="232">
        <f>+'Ark1'!W13</f>
        <v>57.5631607238846</v>
      </c>
      <c r="T19" s="37">
        <f t="shared" si="7"/>
        <v>-0.72527653718829299</v>
      </c>
      <c r="U19" s="88"/>
      <c r="V19" s="18"/>
      <c r="W19" s="8"/>
      <c r="X19" s="101"/>
      <c r="Y19" s="17"/>
      <c r="Z19" s="89"/>
      <c r="AA19" s="17"/>
      <c r="AB19" s="6"/>
      <c r="AC19" s="451">
        <f>+'Ark1'!Q13</f>
        <v>10363</v>
      </c>
      <c r="AD19" s="8"/>
      <c r="AE19" s="88">
        <f t="shared" si="0"/>
        <v>2.6927530637846182</v>
      </c>
      <c r="AF19" s="156"/>
      <c r="AG19" s="101">
        <f>+'Ark1'!AB13</f>
        <v>55.614143782413933</v>
      </c>
      <c r="AH19" s="102">
        <f t="shared" si="1"/>
        <v>5.9223957999999737</v>
      </c>
      <c r="AI19" s="17">
        <f t="shared" si="8"/>
        <v>98.793179008749817</v>
      </c>
      <c r="AJ19" s="6"/>
      <c r="AR19">
        <f t="shared" si="10"/>
        <v>36870</v>
      </c>
      <c r="AS19" s="11">
        <f t="shared" si="10"/>
        <v>225.8290832655278</v>
      </c>
      <c r="AT19" s="11">
        <f t="shared" si="11"/>
        <v>5.8926894155332965</v>
      </c>
      <c r="AU19" s="11">
        <f t="shared" si="12"/>
        <v>7.7380254949823692</v>
      </c>
      <c r="AV19" s="11">
        <f t="shared" si="13"/>
        <v>74.171413072959055</v>
      </c>
      <c r="AW19" s="11">
        <f t="shared" si="14"/>
        <v>533.82747431043822</v>
      </c>
      <c r="AX19" s="11">
        <f t="shared" si="15"/>
        <v>65.7011120151885</v>
      </c>
    </row>
    <row r="20" spans="1:50" ht="15" customHeight="1">
      <c r="A20" s="7">
        <f>+'Ark1'!C14</f>
        <v>2008</v>
      </c>
      <c r="B20" s="449">
        <f>+'Ark1'!R14</f>
        <v>26712</v>
      </c>
      <c r="C20" s="17">
        <f t="shared" si="2"/>
        <v>95.724780505285793</v>
      </c>
      <c r="D20" s="137"/>
      <c r="E20" s="481">
        <f t="shared" si="3"/>
        <v>-1193</v>
      </c>
      <c r="F20" s="480"/>
      <c r="G20" s="347">
        <f>+'Ark1'!U14</f>
        <v>213.06101003294401</v>
      </c>
      <c r="H20" s="37">
        <f t="shared" si="4"/>
        <v>0.82679394263854533</v>
      </c>
      <c r="I20" s="126"/>
      <c r="J20" s="137"/>
      <c r="K20" s="422"/>
      <c r="L20" s="17"/>
      <c r="M20" s="12"/>
      <c r="N20" s="10">
        <f>+'Ark1'!S14</f>
        <v>4.5440625935908967</v>
      </c>
      <c r="O20" s="132">
        <f t="shared" si="5"/>
        <v>1.1326524786023029E-2</v>
      </c>
      <c r="P20" s="126"/>
      <c r="Q20" s="9">
        <f>+'Ark1'!T14</f>
        <v>7.0462339023659757</v>
      </c>
      <c r="R20" s="132">
        <f t="shared" si="6"/>
        <v>-3.7944560275126271E-2</v>
      </c>
      <c r="S20" s="232">
        <f>+'Ark1'!W14</f>
        <v>57.779275232105427</v>
      </c>
      <c r="T20" s="37">
        <f t="shared" si="7"/>
        <v>0.21611450822082645</v>
      </c>
      <c r="U20" s="88"/>
      <c r="V20" s="18"/>
      <c r="W20" s="8"/>
      <c r="X20" s="101"/>
      <c r="Y20" s="17"/>
      <c r="Z20" s="89"/>
      <c r="AA20" s="17"/>
      <c r="AB20" s="6"/>
      <c r="AC20" s="451">
        <f>+'Ark1'!Q14</f>
        <v>9638</v>
      </c>
      <c r="AD20" s="8"/>
      <c r="AE20" s="88">
        <f t="shared" si="0"/>
        <v>2.7715293629383688</v>
      </c>
      <c r="AF20" s="156"/>
      <c r="AG20" s="101">
        <f>+'Ark1'!AB14</f>
        <v>55.512700628073809</v>
      </c>
      <c r="AH20" s="102">
        <f t="shared" si="1"/>
        <v>5.6912856999999999</v>
      </c>
      <c r="AI20" s="17">
        <f t="shared" si="8"/>
        <v>96.097692423732042</v>
      </c>
      <c r="AJ20" s="6"/>
      <c r="AR20">
        <f t="shared" si="10"/>
        <v>36870</v>
      </c>
      <c r="AS20" s="11">
        <f t="shared" si="10"/>
        <v>225.8290832655278</v>
      </c>
      <c r="AT20" s="11">
        <f t="shared" si="11"/>
        <v>5.8926894155332965</v>
      </c>
      <c r="AU20" s="11">
        <f t="shared" si="12"/>
        <v>7.7380254949823692</v>
      </c>
      <c r="AV20" s="11">
        <f t="shared" si="13"/>
        <v>74.171413072959055</v>
      </c>
      <c r="AW20" s="11">
        <f t="shared" si="14"/>
        <v>533.82747431043822</v>
      </c>
      <c r="AX20" s="11">
        <f t="shared" si="15"/>
        <v>65.7011120151885</v>
      </c>
    </row>
    <row r="21" spans="1:50" ht="15" customHeight="1">
      <c r="A21" s="7">
        <f>+'Ark1'!C15</f>
        <v>2009</v>
      </c>
      <c r="B21" s="449">
        <f>+'Ark1'!R15</f>
        <v>25842</v>
      </c>
      <c r="C21" s="17">
        <f t="shared" si="2"/>
        <v>96.743036837376465</v>
      </c>
      <c r="D21" s="137"/>
      <c r="E21" s="481">
        <f t="shared" si="3"/>
        <v>-870</v>
      </c>
      <c r="F21" s="480"/>
      <c r="G21" s="347">
        <f>+'Ark1'!U15</f>
        <v>219.08089931120017</v>
      </c>
      <c r="H21" s="37">
        <f t="shared" si="4"/>
        <v>6.0198892782561586</v>
      </c>
      <c r="I21" s="126"/>
      <c r="J21" s="137"/>
      <c r="K21" s="422"/>
      <c r="L21" s="17"/>
      <c r="M21" s="12"/>
      <c r="N21" s="10">
        <f>+'Ark1'!S15</f>
        <v>4.6826097051311812</v>
      </c>
      <c r="O21" s="132">
        <f t="shared" si="5"/>
        <v>0.13854711154028454</v>
      </c>
      <c r="P21" s="126"/>
      <c r="Q21" s="9">
        <f>+'Ark1'!T15</f>
        <v>7.219874622707219</v>
      </c>
      <c r="R21" s="132">
        <f t="shared" si="6"/>
        <v>0.17364072034124334</v>
      </c>
      <c r="S21" s="232">
        <f>+'Ark1'!W15</f>
        <v>60.815726336970819</v>
      </c>
      <c r="T21" s="37">
        <f t="shared" si="7"/>
        <v>3.0364511048653924</v>
      </c>
      <c r="U21" s="88"/>
      <c r="V21" s="18"/>
      <c r="W21" s="8"/>
      <c r="X21" s="101"/>
      <c r="Y21" s="17"/>
      <c r="Z21" s="89"/>
      <c r="AA21" s="17"/>
      <c r="AB21" s="6"/>
      <c r="AC21" s="451">
        <f>+'Ark1'!Q15</f>
        <v>9268</v>
      </c>
      <c r="AD21" s="8"/>
      <c r="AE21" s="88">
        <f t="shared" si="0"/>
        <v>2.7883038411739318</v>
      </c>
      <c r="AF21" s="156"/>
      <c r="AG21" s="101">
        <f>+'Ark1'!AB15</f>
        <v>54.79594292464256</v>
      </c>
      <c r="AH21" s="102">
        <f t="shared" si="1"/>
        <v>5.6614886000000348</v>
      </c>
      <c r="AI21" s="17">
        <f t="shared" si="8"/>
        <v>99.476443433511619</v>
      </c>
      <c r="AJ21" s="6"/>
      <c r="AR21">
        <f t="shared" si="10"/>
        <v>36870</v>
      </c>
      <c r="AS21" s="11">
        <f t="shared" si="10"/>
        <v>225.8290832655278</v>
      </c>
      <c r="AT21" s="11">
        <f t="shared" si="11"/>
        <v>5.8926894155332965</v>
      </c>
      <c r="AU21" s="11">
        <f t="shared" si="12"/>
        <v>7.7380254949823692</v>
      </c>
      <c r="AV21" s="11">
        <f t="shared" si="13"/>
        <v>74.171413072959055</v>
      </c>
      <c r="AW21" s="11">
        <f t="shared" si="14"/>
        <v>533.82747431043822</v>
      </c>
      <c r="AX21" s="11">
        <f t="shared" si="15"/>
        <v>65.7011120151885</v>
      </c>
    </row>
    <row r="22" spans="1:50" ht="15" customHeight="1">
      <c r="A22" s="7">
        <f>+'Ark1'!C16</f>
        <v>2010</v>
      </c>
      <c r="B22" s="449">
        <f>+'Ark1'!R16</f>
        <v>25915.75</v>
      </c>
      <c r="C22" s="17">
        <f t="shared" si="2"/>
        <v>100.28538812785388</v>
      </c>
      <c r="D22" s="137"/>
      <c r="E22" s="481">
        <f t="shared" si="3"/>
        <v>73.75</v>
      </c>
      <c r="F22" s="480"/>
      <c r="G22" s="347">
        <f>+'Ark1'!U16</f>
        <v>220.77136876223983</v>
      </c>
      <c r="H22" s="37">
        <f t="shared" si="4"/>
        <v>1.690469451039661</v>
      </c>
      <c r="I22" s="126"/>
      <c r="J22" s="137"/>
      <c r="K22" s="422"/>
      <c r="L22" s="17"/>
      <c r="M22" s="12"/>
      <c r="N22" s="10">
        <f>+'Ark1'!S16</f>
        <v>4.8327754357871182</v>
      </c>
      <c r="O22" s="132">
        <f t="shared" si="5"/>
        <v>0.15016573065593697</v>
      </c>
      <c r="P22" s="126"/>
      <c r="Q22" s="9">
        <f>+'Ark1'!T16</f>
        <v>7.2627649209457568</v>
      </c>
      <c r="R22" s="132">
        <f t="shared" si="6"/>
        <v>4.2890298238537738E-2</v>
      </c>
      <c r="S22" s="232">
        <f>+'Ark1'!W16</f>
        <v>61.730800767872807</v>
      </c>
      <c r="T22" s="37">
        <f t="shared" si="7"/>
        <v>0.91507443090198848</v>
      </c>
      <c r="U22" s="88"/>
      <c r="V22" s="18"/>
      <c r="W22" s="8"/>
      <c r="X22" s="101"/>
      <c r="Y22" s="17"/>
      <c r="Z22" s="89"/>
      <c r="AA22" s="17"/>
      <c r="AB22" s="6"/>
      <c r="AC22" s="451">
        <f>+'Ark1'!Q16</f>
        <v>9016</v>
      </c>
      <c r="AD22" s="8"/>
      <c r="AE22" s="88">
        <f t="shared" si="0"/>
        <v>2.8744177018633539</v>
      </c>
      <c r="AF22" s="156"/>
      <c r="AG22" s="101">
        <f>+'Ark1'!AB16</f>
        <v>57.496413668791639</v>
      </c>
      <c r="AH22" s="102">
        <f t="shared" si="1"/>
        <v>5.7214556000000174</v>
      </c>
      <c r="AI22" s="17">
        <f t="shared" si="8"/>
        <v>101.0592090567838</v>
      </c>
      <c r="AJ22" s="6"/>
      <c r="AR22">
        <f t="shared" si="10"/>
        <v>36870</v>
      </c>
      <c r="AS22" s="11">
        <f t="shared" si="10"/>
        <v>225.8290832655278</v>
      </c>
      <c r="AT22" s="11">
        <f t="shared" si="11"/>
        <v>5.8926894155332965</v>
      </c>
      <c r="AU22" s="11">
        <f t="shared" si="12"/>
        <v>7.7380254949823692</v>
      </c>
      <c r="AV22" s="11">
        <f t="shared" si="13"/>
        <v>74.171413072959055</v>
      </c>
      <c r="AW22" s="11">
        <f t="shared" si="14"/>
        <v>533.82747431043822</v>
      </c>
      <c r="AX22" s="11">
        <f t="shared" si="15"/>
        <v>65.7011120151885</v>
      </c>
    </row>
    <row r="23" spans="1:50" ht="15" customHeight="1">
      <c r="A23" s="7">
        <f>+'Ark1'!C17</f>
        <v>2011</v>
      </c>
      <c r="B23" s="449">
        <f>+'Ark1'!R17</f>
        <v>23992</v>
      </c>
      <c r="C23" s="17">
        <f t="shared" si="2"/>
        <v>92.576907864908407</v>
      </c>
      <c r="D23" s="137"/>
      <c r="E23" s="481">
        <f t="shared" si="3"/>
        <v>-1923.75</v>
      </c>
      <c r="F23" s="480"/>
      <c r="G23" s="347">
        <f>+'Ark1'!U17</f>
        <v>210.37667555852113</v>
      </c>
      <c r="H23" s="37">
        <f t="shared" si="4"/>
        <v>-10.394693203718703</v>
      </c>
      <c r="I23" s="126"/>
      <c r="J23" s="137"/>
      <c r="K23" s="422"/>
      <c r="L23" s="17"/>
      <c r="M23" s="12"/>
      <c r="N23" s="10">
        <f>+'Ark1'!S17</f>
        <v>4.7595865288429486</v>
      </c>
      <c r="O23" s="132">
        <f t="shared" si="5"/>
        <v>-7.3188906944169574E-2</v>
      </c>
      <c r="P23" s="126"/>
      <c r="Q23" s="9">
        <f>+'Ark1'!T17</f>
        <v>6.8579943314438161</v>
      </c>
      <c r="R23" s="132">
        <f t="shared" si="6"/>
        <v>-0.40477058950194067</v>
      </c>
      <c r="S23" s="232">
        <f>+'Ark1'!W17</f>
        <v>55.664388129376448</v>
      </c>
      <c r="T23" s="37">
        <f t="shared" si="7"/>
        <v>-6.0664126384963595</v>
      </c>
      <c r="U23" s="101">
        <f>+'Ark1'!AG17</f>
        <v>600.39763374485597</v>
      </c>
      <c r="V23" s="102">
        <f>+'Ark1'!AH17</f>
        <v>98.078526175391829</v>
      </c>
      <c r="W23" s="8"/>
      <c r="X23" s="101">
        <f>+'Ark1'!AI17</f>
        <v>40.613537845948642</v>
      </c>
      <c r="Y23" s="17"/>
      <c r="Z23" s="89">
        <f t="shared" ref="Z23:Z36" si="16">1000*G23/U23</f>
        <v>350.39557742148344</v>
      </c>
      <c r="AA23" s="17"/>
      <c r="AB23" s="6"/>
      <c r="AC23" s="451">
        <f>+'Ark1'!Q17</f>
        <v>8280</v>
      </c>
      <c r="AD23" s="8"/>
      <c r="AE23" s="88">
        <f t="shared" si="0"/>
        <v>2.8975845410628018</v>
      </c>
      <c r="AF23" s="156"/>
      <c r="AG23" s="101">
        <f>+'Ark1'!AB17</f>
        <v>58.160507983122301</v>
      </c>
      <c r="AH23" s="102">
        <f t="shared" si="1"/>
        <v>5.0473572000000395</v>
      </c>
      <c r="AI23" s="17">
        <f t="shared" si="8"/>
        <v>88.218061152131</v>
      </c>
      <c r="AJ23" s="6"/>
      <c r="AR23">
        <f t="shared" si="10"/>
        <v>36870</v>
      </c>
      <c r="AS23" s="11">
        <f t="shared" si="10"/>
        <v>225.8290832655278</v>
      </c>
      <c r="AT23" s="11">
        <f t="shared" si="11"/>
        <v>5.8926894155332965</v>
      </c>
      <c r="AU23" s="11">
        <f t="shared" si="12"/>
        <v>7.7380254949823692</v>
      </c>
      <c r="AV23" s="11">
        <f t="shared" si="13"/>
        <v>74.171413072959055</v>
      </c>
      <c r="AW23" s="11">
        <f t="shared" si="14"/>
        <v>533.82747431043822</v>
      </c>
      <c r="AX23" s="11">
        <f t="shared" si="15"/>
        <v>65.7011120151885</v>
      </c>
    </row>
    <row r="24" spans="1:50" ht="15" customHeight="1">
      <c r="A24" s="7">
        <f>+'Ark1'!C18</f>
        <v>2012</v>
      </c>
      <c r="B24" s="449">
        <f>+'Ark1'!R18</f>
        <v>20677</v>
      </c>
      <c r="C24" s="17">
        <f t="shared" si="2"/>
        <v>86.18289429809937</v>
      </c>
      <c r="D24" s="137"/>
      <c r="E24" s="481">
        <f t="shared" si="3"/>
        <v>-3315</v>
      </c>
      <c r="F24" s="480"/>
      <c r="G24" s="347">
        <f>+'Ark1'!U18</f>
        <v>205.08915993616125</v>
      </c>
      <c r="H24" s="37">
        <f t="shared" si="4"/>
        <v>-5.2875156223598765</v>
      </c>
      <c r="I24" s="126"/>
      <c r="J24" s="137"/>
      <c r="K24" s="422"/>
      <c r="L24" s="17"/>
      <c r="M24" s="12"/>
      <c r="N24" s="10">
        <f>+'Ark1'!S18</f>
        <v>4.9107704212409935</v>
      </c>
      <c r="O24" s="132">
        <f t="shared" si="5"/>
        <v>0.15118389239804486</v>
      </c>
      <c r="P24" s="126"/>
      <c r="Q24" s="9">
        <f>+'Ark1'!T18</f>
        <v>6.6993277554770989</v>
      </c>
      <c r="R24" s="132">
        <f t="shared" si="6"/>
        <v>-0.15866657596671718</v>
      </c>
      <c r="S24" s="232">
        <f>+'Ark1'!W18</f>
        <v>53.204043139720469</v>
      </c>
      <c r="T24" s="37">
        <f t="shared" si="7"/>
        <v>-2.4603449896559795</v>
      </c>
      <c r="U24" s="101">
        <f>+'Ark1'!AG18</f>
        <v>576.02107658816556</v>
      </c>
      <c r="V24" s="102">
        <f>+'Ark1'!AH18</f>
        <v>100</v>
      </c>
      <c r="W24" s="8"/>
      <c r="X24" s="101">
        <f>+'Ark1'!AI18</f>
        <v>45.407941190694991</v>
      </c>
      <c r="Y24" s="17">
        <f t="shared" ref="Y24:Y29" si="17">+X24-X23</f>
        <v>4.7944033447463497</v>
      </c>
      <c r="Z24" s="89">
        <f t="shared" si="16"/>
        <v>356.04454120138496</v>
      </c>
      <c r="AA24" s="17">
        <f t="shared" ref="AA24:AA27" si="18">+Z24-Z23</f>
        <v>5.6489637799015213</v>
      </c>
      <c r="AB24" s="6"/>
      <c r="AC24" s="451">
        <f>+'Ark1'!Q18</f>
        <v>7828</v>
      </c>
      <c r="AD24" s="8"/>
      <c r="AE24" s="88">
        <f t="shared" si="0"/>
        <v>2.6414154317833418</v>
      </c>
      <c r="AF24" s="156"/>
      <c r="AG24" s="101">
        <f>+'Ark1'!AB18</f>
        <v>55.523840362363998</v>
      </c>
      <c r="AH24" s="102">
        <f t="shared" si="1"/>
        <v>4.2406285600000064</v>
      </c>
      <c r="AI24" s="17">
        <f t="shared" si="8"/>
        <v>84.016811015475056</v>
      </c>
      <c r="AJ24" s="6"/>
      <c r="AR24">
        <f t="shared" si="10"/>
        <v>36870</v>
      </c>
      <c r="AS24" s="11">
        <f t="shared" si="10"/>
        <v>225.8290832655278</v>
      </c>
      <c r="AT24" s="11">
        <f t="shared" si="11"/>
        <v>5.8926894155332965</v>
      </c>
      <c r="AU24" s="11">
        <f t="shared" si="12"/>
        <v>7.7380254949823692</v>
      </c>
      <c r="AV24" s="11">
        <f t="shared" si="13"/>
        <v>74.171413072959055</v>
      </c>
      <c r="AW24" s="11">
        <f t="shared" si="14"/>
        <v>533.82747431043822</v>
      </c>
      <c r="AX24" s="11">
        <f t="shared" si="15"/>
        <v>65.7011120151885</v>
      </c>
    </row>
    <row r="25" spans="1:50" ht="15" customHeight="1">
      <c r="A25" s="7">
        <f>+'Ark1'!C19</f>
        <v>2013</v>
      </c>
      <c r="B25" s="449">
        <f>+'Ark1'!R19</f>
        <v>22475</v>
      </c>
      <c r="C25" s="17">
        <f t="shared" si="2"/>
        <v>108.69565217391305</v>
      </c>
      <c r="D25" s="137"/>
      <c r="E25" s="481">
        <f t="shared" si="3"/>
        <v>1798</v>
      </c>
      <c r="F25" s="480"/>
      <c r="G25" s="347">
        <f>+'Ark1'!U19</f>
        <v>209.08018242491576</v>
      </c>
      <c r="H25" s="37">
        <f t="shared" si="4"/>
        <v>3.9910224887545098</v>
      </c>
      <c r="I25" s="126"/>
      <c r="J25" s="137"/>
      <c r="K25" s="422"/>
      <c r="L25" s="17"/>
      <c r="M25" s="12"/>
      <c r="N25" s="10">
        <f>+'Ark1'!S19</f>
        <v>4.9931924360400446</v>
      </c>
      <c r="O25" s="132">
        <f t="shared" si="5"/>
        <v>8.2422014799051091E-2</v>
      </c>
      <c r="P25" s="126"/>
      <c r="Q25" s="9">
        <f>+'Ark1'!T19</f>
        <v>7.0453837597330349</v>
      </c>
      <c r="R25" s="132">
        <f t="shared" si="6"/>
        <v>0.34605600425593597</v>
      </c>
      <c r="S25" s="232">
        <f>+'Ark1'!W19</f>
        <v>60.271412680756391</v>
      </c>
      <c r="T25" s="37">
        <f t="shared" si="7"/>
        <v>7.067369541035923</v>
      </c>
      <c r="U25" s="101">
        <f>+'Ark1'!AG19</f>
        <v>567.93734928795686</v>
      </c>
      <c r="V25" s="102">
        <f>+'Ark1'!AH19</f>
        <v>98.184649610678534</v>
      </c>
      <c r="W25" s="8"/>
      <c r="X25" s="101">
        <f>+'Ark1'!AI19</f>
        <v>45.757508342602883</v>
      </c>
      <c r="Y25" s="17">
        <f t="shared" si="17"/>
        <v>0.34956715190789112</v>
      </c>
      <c r="Z25" s="89">
        <f t="shared" si="16"/>
        <v>368.13951871108139</v>
      </c>
      <c r="AA25" s="17">
        <f t="shared" si="18"/>
        <v>12.094977509696434</v>
      </c>
      <c r="AB25" s="6"/>
      <c r="AC25" s="451">
        <f>+'Ark1'!Q19</f>
        <v>7375</v>
      </c>
      <c r="AD25" s="8"/>
      <c r="AE25" s="88">
        <f t="shared" si="0"/>
        <v>3.0474576271186442</v>
      </c>
      <c r="AF25" s="156"/>
      <c r="AG25" s="101">
        <f>+'Ark1'!AB19</f>
        <v>57.297972317806014</v>
      </c>
      <c r="AH25" s="102">
        <f t="shared" si="1"/>
        <v>4.6990770999999816</v>
      </c>
      <c r="AI25" s="17">
        <f t="shared" si="8"/>
        <v>110.81086290660586</v>
      </c>
      <c r="AJ25" s="6"/>
      <c r="AR25">
        <f t="shared" si="10"/>
        <v>36870</v>
      </c>
      <c r="AS25" s="11">
        <f t="shared" si="10"/>
        <v>225.8290832655278</v>
      </c>
      <c r="AT25" s="11">
        <f t="shared" si="11"/>
        <v>5.8926894155332965</v>
      </c>
      <c r="AU25" s="11">
        <f t="shared" si="12"/>
        <v>7.7380254949823692</v>
      </c>
      <c r="AV25" s="11">
        <f t="shared" si="13"/>
        <v>74.171413072959055</v>
      </c>
      <c r="AW25" s="11">
        <f t="shared" si="14"/>
        <v>533.82747431043822</v>
      </c>
      <c r="AX25" s="11">
        <f t="shared" si="15"/>
        <v>65.7011120151885</v>
      </c>
    </row>
    <row r="26" spans="1:50" ht="15" customHeight="1">
      <c r="A26" s="7">
        <f>+'Ark1'!C20</f>
        <v>2014</v>
      </c>
      <c r="B26" s="449">
        <f>+'Ark1'!R20</f>
        <v>20940</v>
      </c>
      <c r="C26" s="17">
        <f t="shared" si="2"/>
        <v>93.17018909899889</v>
      </c>
      <c r="D26" s="137"/>
      <c r="E26" s="481">
        <f t="shared" si="3"/>
        <v>-1535</v>
      </c>
      <c r="F26" s="480"/>
      <c r="G26" s="347">
        <f>+'Ark1'!U20</f>
        <v>214.07227793696327</v>
      </c>
      <c r="H26" s="37">
        <f t="shared" si="4"/>
        <v>4.9920955120475128</v>
      </c>
      <c r="I26" s="126"/>
      <c r="J26" s="137"/>
      <c r="K26" s="422"/>
      <c r="L26" s="17"/>
      <c r="M26" s="12"/>
      <c r="N26" s="10">
        <f>+'Ark1'!S20</f>
        <v>5.260888252148999</v>
      </c>
      <c r="O26" s="132">
        <f t="shared" si="5"/>
        <v>0.26769581610895443</v>
      </c>
      <c r="P26" s="126"/>
      <c r="Q26" s="9">
        <f>+'Ark1'!T20</f>
        <v>7.2275071633237804</v>
      </c>
      <c r="R26" s="132">
        <f t="shared" si="6"/>
        <v>0.18212340359074553</v>
      </c>
      <c r="S26" s="232">
        <f>+'Ark1'!W20</f>
        <v>63.715377268385879</v>
      </c>
      <c r="T26" s="37">
        <f t="shared" si="7"/>
        <v>3.4439645876294875</v>
      </c>
      <c r="U26" s="101">
        <f>+'Ark1'!AG20</f>
        <v>560.92809470453562</v>
      </c>
      <c r="V26" s="102">
        <f>+'Ark1'!AH20</f>
        <v>98.333333333333314</v>
      </c>
      <c r="W26" s="8"/>
      <c r="X26" s="101">
        <f>+'Ark1'!AI20</f>
        <v>46.031518624641841</v>
      </c>
      <c r="Y26" s="17">
        <f t="shared" si="17"/>
        <v>0.27401028203895805</v>
      </c>
      <c r="Z26" s="89">
        <f t="shared" si="16"/>
        <v>381.63942929213437</v>
      </c>
      <c r="AA26" s="17">
        <f t="shared" si="18"/>
        <v>13.499910581052973</v>
      </c>
      <c r="AB26" s="6"/>
      <c r="AC26" s="451">
        <f>+'Ark1'!Q20</f>
        <v>6887</v>
      </c>
      <c r="AD26" s="8"/>
      <c r="AE26" s="88">
        <f t="shared" si="0"/>
        <v>3.04051110788442</v>
      </c>
      <c r="AF26" s="156"/>
      <c r="AG26" s="101">
        <f>+'Ark1'!AB20</f>
        <v>53.949533055873438</v>
      </c>
      <c r="AH26" s="102">
        <f t="shared" si="1"/>
        <v>4.4826735000000113</v>
      </c>
      <c r="AI26" s="17">
        <f t="shared" si="8"/>
        <v>95.394763793086696</v>
      </c>
      <c r="AJ26" s="6"/>
      <c r="AR26">
        <f t="shared" si="10"/>
        <v>36870</v>
      </c>
      <c r="AS26" s="11">
        <f t="shared" si="10"/>
        <v>225.8290832655278</v>
      </c>
      <c r="AT26" s="11">
        <f t="shared" si="11"/>
        <v>5.8926894155332965</v>
      </c>
      <c r="AU26" s="11">
        <f t="shared" si="12"/>
        <v>7.7380254949823692</v>
      </c>
      <c r="AV26" s="11">
        <f t="shared" si="13"/>
        <v>74.171413072959055</v>
      </c>
      <c r="AW26" s="11">
        <f t="shared" si="14"/>
        <v>533.82747431043822</v>
      </c>
      <c r="AX26" s="11">
        <f t="shared" si="15"/>
        <v>65.7011120151885</v>
      </c>
    </row>
    <row r="27" spans="1:50" ht="15" customHeight="1">
      <c r="A27" s="7">
        <f>+'Ark1'!C21</f>
        <v>2015</v>
      </c>
      <c r="B27" s="449">
        <f>+'Ark1'!R21</f>
        <v>18234.599999999999</v>
      </c>
      <c r="C27" s="37">
        <f>100*B27/B26</f>
        <v>87.080229226361027</v>
      </c>
      <c r="D27" s="137"/>
      <c r="E27" s="481">
        <f>+B27-B26</f>
        <v>-2705.4000000000015</v>
      </c>
      <c r="F27" s="480"/>
      <c r="G27" s="347">
        <f>+'Ark1'!U21</f>
        <v>222.72395336338519</v>
      </c>
      <c r="H27" s="37">
        <f t="shared" si="4"/>
        <v>8.6516754264219173</v>
      </c>
      <c r="I27" s="126"/>
      <c r="J27" s="137"/>
      <c r="K27" s="422"/>
      <c r="L27" s="17"/>
      <c r="M27" s="12"/>
      <c r="N27" s="10">
        <f>+'Ark1'!S21</f>
        <v>5.430050563214988</v>
      </c>
      <c r="O27" s="132">
        <f>+N27-N26</f>
        <v>0.169162311065989</v>
      </c>
      <c r="P27" s="126"/>
      <c r="Q27" s="9">
        <f>+'Ark1'!T21</f>
        <v>7.629232338521275</v>
      </c>
      <c r="R27" s="132">
        <f t="shared" si="6"/>
        <v>0.40172517519749462</v>
      </c>
      <c r="S27" s="232">
        <f>+'Ark1'!W21</f>
        <v>69.187149704408114</v>
      </c>
      <c r="T27" s="37">
        <f t="shared" si="7"/>
        <v>5.4717724360222348</v>
      </c>
      <c r="U27" s="101">
        <f>+'Ark1'!AG21</f>
        <v>565.32599060366988</v>
      </c>
      <c r="V27" s="102">
        <f>+'Ark1'!AH21</f>
        <v>98.508330317089502</v>
      </c>
      <c r="W27" s="8"/>
      <c r="X27" s="101">
        <f>+'Ark1'!AI21</f>
        <v>45.70980443771731</v>
      </c>
      <c r="Y27" s="17">
        <f t="shared" si="17"/>
        <v>-0.32171418692453102</v>
      </c>
      <c r="Z27" s="89">
        <f t="shared" si="16"/>
        <v>393.97437419347153</v>
      </c>
      <c r="AA27" s="17">
        <f t="shared" si="18"/>
        <v>12.334944901337167</v>
      </c>
      <c r="AB27" s="6"/>
      <c r="AC27" s="451">
        <f>+'Ark1'!Q21</f>
        <v>6413</v>
      </c>
      <c r="AD27" s="8"/>
      <c r="AE27" s="88">
        <f t="shared" si="0"/>
        <v>2.8433806330890379</v>
      </c>
      <c r="AF27" s="156"/>
      <c r="AG27" s="101">
        <f>+'Ark1'!AB21</f>
        <v>50.822175971483745</v>
      </c>
      <c r="AH27" s="102">
        <f t="shared" si="1"/>
        <v>4.0612821999999831</v>
      </c>
      <c r="AI27" s="17">
        <f>100*AH27/AH26</f>
        <v>90.599554038454343</v>
      </c>
      <c r="AJ27" s="6"/>
      <c r="AR27">
        <f t="shared" si="10"/>
        <v>36870</v>
      </c>
      <c r="AS27" s="11">
        <f t="shared" si="10"/>
        <v>225.8290832655278</v>
      </c>
      <c r="AT27" s="11">
        <f t="shared" si="11"/>
        <v>5.8926894155332965</v>
      </c>
      <c r="AU27" s="11">
        <f t="shared" si="12"/>
        <v>7.7380254949823692</v>
      </c>
      <c r="AV27" s="11">
        <f t="shared" si="13"/>
        <v>74.171413072959055</v>
      </c>
      <c r="AW27" s="11">
        <f t="shared" si="14"/>
        <v>533.82747431043822</v>
      </c>
      <c r="AX27" s="11">
        <f t="shared" si="15"/>
        <v>65.7011120151885</v>
      </c>
    </row>
    <row r="28" spans="1:50" ht="15" customHeight="1">
      <c r="A28" s="7">
        <f>+'Ark1'!C22</f>
        <v>2016</v>
      </c>
      <c r="B28" s="449">
        <f>+'Ark1'!R22</f>
        <v>17881</v>
      </c>
      <c r="C28" s="37">
        <f t="shared" ref="C28:C29" si="19">100*B28/B27</f>
        <v>98.06082941221635</v>
      </c>
      <c r="D28" s="137"/>
      <c r="E28" s="481">
        <f t="shared" ref="E28:E29" si="20">+B28-B27</f>
        <v>-353.59999999999854</v>
      </c>
      <c r="F28" s="480"/>
      <c r="G28" s="347">
        <f>+'Ark1'!U22</f>
        <v>224.91101168838355</v>
      </c>
      <c r="H28" s="37">
        <f t="shared" ref="H28:H29" si="21">+G28-G27</f>
        <v>2.1870583249983611</v>
      </c>
      <c r="I28" s="126"/>
      <c r="J28" s="137"/>
      <c r="K28" s="422"/>
      <c r="L28" s="17"/>
      <c r="M28" s="12"/>
      <c r="N28" s="10">
        <f>+'Ark1'!S22</f>
        <v>5.3356076282087121</v>
      </c>
      <c r="O28" s="132">
        <f t="shared" ref="O28:O29" si="22">+N28-N27</f>
        <v>-9.4442935006275874E-2</v>
      </c>
      <c r="P28" s="126"/>
      <c r="Q28" s="9">
        <f>+'Ark1'!T22</f>
        <v>7.5916335775404047</v>
      </c>
      <c r="R28" s="132">
        <f t="shared" ref="R28:R29" si="23">+Q28-Q27</f>
        <v>-3.7598760980870338E-2</v>
      </c>
      <c r="S28" s="232">
        <f>+'Ark1'!W22</f>
        <v>68.542027850791314</v>
      </c>
      <c r="T28" s="37">
        <f t="shared" ref="T28:T29" si="24">+S28-S27</f>
        <v>-0.64512185361679997</v>
      </c>
      <c r="U28" s="101">
        <f>+'Ark1'!AG22</f>
        <v>572.47831711569813</v>
      </c>
      <c r="V28" s="102">
        <f>+'Ark1'!AH22</f>
        <v>0</v>
      </c>
      <c r="W28" s="8"/>
      <c r="X28" s="101">
        <f>+'Ark1'!AI22</f>
        <v>43.084838655556176</v>
      </c>
      <c r="Y28" s="17">
        <f t="shared" si="17"/>
        <v>-2.6249657821611336</v>
      </c>
      <c r="Z28" s="89">
        <f t="shared" si="16"/>
        <v>392.87254200568952</v>
      </c>
      <c r="AA28" s="17">
        <f t="shared" ref="AA28:AA29" si="25">+Z28-Z27</f>
        <v>-1.1018321877820085</v>
      </c>
      <c r="AB28" s="6"/>
      <c r="AC28" s="451">
        <f>+'Ark1'!Q22</f>
        <v>6354</v>
      </c>
      <c r="AD28" s="8"/>
      <c r="AE28" s="88">
        <f t="shared" si="0"/>
        <v>2.8141328297135662</v>
      </c>
      <c r="AF28" s="156"/>
      <c r="AG28" s="101">
        <f>+'Ark1'!AB22</f>
        <v>51.921092811588352</v>
      </c>
      <c r="AH28" s="102">
        <f t="shared" si="1"/>
        <v>4.0216337999999867</v>
      </c>
      <c r="AI28" s="17">
        <f t="shared" ref="AI28:AI29" si="26">100*AH28/AH27</f>
        <v>99.02374673692961</v>
      </c>
      <c r="AJ28" s="6"/>
      <c r="AR28">
        <f t="shared" si="10"/>
        <v>36870</v>
      </c>
      <c r="AS28" s="11">
        <f t="shared" si="10"/>
        <v>225.8290832655278</v>
      </c>
      <c r="AT28" s="11">
        <f t="shared" si="11"/>
        <v>5.8926894155332965</v>
      </c>
      <c r="AU28" s="11">
        <f t="shared" si="12"/>
        <v>7.7380254949823692</v>
      </c>
      <c r="AV28" s="11">
        <f t="shared" si="13"/>
        <v>74.171413072959055</v>
      </c>
      <c r="AW28" s="11">
        <f t="shared" si="14"/>
        <v>533.82747431043822</v>
      </c>
      <c r="AX28" s="11">
        <f t="shared" si="15"/>
        <v>65.7011120151885</v>
      </c>
    </row>
    <row r="29" spans="1:50" ht="15" customHeight="1">
      <c r="A29" s="7">
        <f>+'Ark1'!C23</f>
        <v>2017</v>
      </c>
      <c r="B29" s="449">
        <f>+'Ark1'!R23</f>
        <v>19972</v>
      </c>
      <c r="C29" s="37">
        <f t="shared" si="19"/>
        <v>111.6939768469325</v>
      </c>
      <c r="D29" s="137"/>
      <c r="E29" s="481">
        <f t="shared" si="20"/>
        <v>2091</v>
      </c>
      <c r="F29" s="480"/>
      <c r="G29" s="347">
        <f>+'Ark1'!U23</f>
        <v>223.08300620869264</v>
      </c>
      <c r="H29" s="37">
        <f t="shared" si="21"/>
        <v>-1.8280054796909155</v>
      </c>
      <c r="I29" s="126"/>
      <c r="J29" s="137"/>
      <c r="K29" s="422"/>
      <c r="L29" s="17"/>
      <c r="M29" s="12"/>
      <c r="N29" s="10">
        <f>+'Ark1'!S23</f>
        <v>5.3664630482675744</v>
      </c>
      <c r="O29" s="132">
        <f t="shared" si="22"/>
        <v>3.0855420058862215E-2</v>
      </c>
      <c r="P29" s="126"/>
      <c r="Q29" s="9">
        <f>+'Ark1'!T23</f>
        <v>7.4704586420989356</v>
      </c>
      <c r="R29" s="132">
        <f t="shared" si="23"/>
        <v>-0.12117493544146907</v>
      </c>
      <c r="S29" s="232">
        <f>+'Ark1'!W23</f>
        <v>67.379331063488891</v>
      </c>
      <c r="T29" s="37">
        <f t="shared" si="24"/>
        <v>-1.1626967873024228</v>
      </c>
      <c r="U29" s="101">
        <f>+'Ark1'!AG23</f>
        <v>565.53725864843125</v>
      </c>
      <c r="V29" s="102">
        <f>+'Ark1'!AH23</f>
        <v>98.903464850791124</v>
      </c>
      <c r="W29" s="8"/>
      <c r="X29" s="101">
        <f>+'Ark1'!AI23</f>
        <v>46.344882835970381</v>
      </c>
      <c r="Y29" s="17">
        <f t="shared" si="17"/>
        <v>3.2600441804142051</v>
      </c>
      <c r="Z29" s="89">
        <f t="shared" si="16"/>
        <v>394.46208503014509</v>
      </c>
      <c r="AA29" s="17">
        <f t="shared" si="25"/>
        <v>1.5895430244555655</v>
      </c>
      <c r="AB29" s="6"/>
      <c r="AC29" s="451">
        <f>+'Ark1'!Q23</f>
        <v>6520</v>
      </c>
      <c r="AD29" s="8"/>
      <c r="AE29" s="88">
        <f t="shared" si="0"/>
        <v>3.0631901840490796</v>
      </c>
      <c r="AF29" s="156"/>
      <c r="AG29" s="101">
        <f>+'Ark1'!AB23</f>
        <v>53.828275459004409</v>
      </c>
      <c r="AH29" s="102">
        <f t="shared" si="1"/>
        <v>4.4554138000000094</v>
      </c>
      <c r="AI29" s="17">
        <f t="shared" si="26"/>
        <v>110.78616357362084</v>
      </c>
      <c r="AJ29" s="6"/>
      <c r="AR29">
        <f t="shared" si="10"/>
        <v>36870</v>
      </c>
      <c r="AS29" s="11">
        <f t="shared" si="10"/>
        <v>225.8290832655278</v>
      </c>
      <c r="AT29" s="11">
        <f t="shared" si="11"/>
        <v>5.8926894155332965</v>
      </c>
      <c r="AU29" s="11">
        <f t="shared" si="12"/>
        <v>7.7380254949823692</v>
      </c>
      <c r="AV29" s="11">
        <f t="shared" si="13"/>
        <v>74.171413072959055</v>
      </c>
      <c r="AW29" s="11">
        <f t="shared" si="14"/>
        <v>533.82747431043822</v>
      </c>
      <c r="AX29" s="11">
        <f t="shared" si="15"/>
        <v>65.7011120151885</v>
      </c>
    </row>
    <row r="30" spans="1:50" ht="15" customHeight="1">
      <c r="A30" s="7">
        <f>+'Ark1'!C24</f>
        <v>2018</v>
      </c>
      <c r="B30" s="449">
        <f>+'Ark1'!R24</f>
        <v>27151</v>
      </c>
      <c r="C30" s="37">
        <f t="shared" ref="C30" si="27">100*B30/B29</f>
        <v>135.94532345283397</v>
      </c>
      <c r="D30" s="137"/>
      <c r="E30" s="481">
        <f t="shared" ref="E30" si="28">+B30-B29</f>
        <v>7179</v>
      </c>
      <c r="F30" s="480"/>
      <c r="G30" s="347">
        <f>+'Ark1'!U24</f>
        <v>216.70035836617564</v>
      </c>
      <c r="H30" s="37">
        <f t="shared" ref="H30" si="29">+G30-G29</f>
        <v>-6.3826478425170023</v>
      </c>
      <c r="I30" s="126"/>
      <c r="J30" s="427">
        <f>+'Ark1'!AR24</f>
        <v>188.40956180425971</v>
      </c>
      <c r="K30" s="422"/>
      <c r="L30" s="496">
        <f>+'Ark1'!AS24</f>
        <v>32.227608230584394</v>
      </c>
      <c r="M30" s="12"/>
      <c r="N30" s="10">
        <f>+'Ark1'!S24</f>
        <v>5.4409045707340429</v>
      </c>
      <c r="O30" s="132">
        <f t="shared" ref="O30" si="30">+N30-N29</f>
        <v>7.4441522466468513E-2</v>
      </c>
      <c r="P30" s="126"/>
      <c r="Q30" s="9">
        <f>+'Ark1'!T24</f>
        <v>7.2967478177599343</v>
      </c>
      <c r="R30" s="132">
        <f t="shared" ref="R30" si="31">+Q30-Q29</f>
        <v>-0.17371082433900131</v>
      </c>
      <c r="S30" s="232">
        <f>+'Ark1'!W24</f>
        <v>64.292291259990407</v>
      </c>
      <c r="T30" s="37">
        <f t="shared" ref="T30" si="32">+S30-S29</f>
        <v>-3.0870398034984845</v>
      </c>
      <c r="U30" s="101">
        <f>+'Ark1'!AG24</f>
        <v>544.78541358936491</v>
      </c>
      <c r="V30" s="102">
        <f>+'Ark1'!AH24</f>
        <v>98.92085006077123</v>
      </c>
      <c r="W30" s="8"/>
      <c r="X30" s="101">
        <f>+'Ark1'!AI24</f>
        <v>55.121358329343281</v>
      </c>
      <c r="Y30" s="17">
        <f t="shared" ref="Y30" si="33">+X30-X29</f>
        <v>8.7764754933728995</v>
      </c>
      <c r="Z30" s="89">
        <f t="shared" si="16"/>
        <v>397.77195380182252</v>
      </c>
      <c r="AA30" s="17">
        <f t="shared" ref="AA30" si="34">+Z30-Z29</f>
        <v>3.3098687716774293</v>
      </c>
      <c r="AB30" s="6"/>
      <c r="AC30" s="451">
        <f>+'Ark1'!Q24</f>
        <v>7219</v>
      </c>
      <c r="AD30" s="8"/>
      <c r="AE30" s="88">
        <f t="shared" si="0"/>
        <v>3.7610472364593432</v>
      </c>
      <c r="AF30" s="156"/>
      <c r="AG30" s="101">
        <f>+'Ark1'!AB24</f>
        <v>54.253557367771393</v>
      </c>
      <c r="AH30" s="102">
        <f t="shared" si="1"/>
        <v>5.883631430000035</v>
      </c>
      <c r="AI30" s="17">
        <f t="shared" ref="AI30" si="35">100*AH30/AH29</f>
        <v>132.05577964497982</v>
      </c>
      <c r="AJ30" s="6"/>
      <c r="AR30">
        <f t="shared" si="10"/>
        <v>36870</v>
      </c>
      <c r="AS30" s="11">
        <f t="shared" si="10"/>
        <v>225.8290832655278</v>
      </c>
      <c r="AT30" s="11">
        <f t="shared" si="11"/>
        <v>5.8926894155332965</v>
      </c>
      <c r="AU30" s="11">
        <f t="shared" si="12"/>
        <v>7.7380254949823692</v>
      </c>
      <c r="AV30" s="11">
        <f t="shared" si="13"/>
        <v>74.171413072959055</v>
      </c>
      <c r="AW30" s="11">
        <f t="shared" si="14"/>
        <v>533.82747431043822</v>
      </c>
      <c r="AX30" s="11">
        <f t="shared" si="15"/>
        <v>65.7011120151885</v>
      </c>
    </row>
    <row r="31" spans="1:50" ht="15" customHeight="1">
      <c r="A31" s="7">
        <f>+'Ark1'!C25</f>
        <v>2019</v>
      </c>
      <c r="B31" s="449">
        <f>+'Ark1'!R25</f>
        <v>23837.5</v>
      </c>
      <c r="C31" s="37">
        <f t="shared" ref="C31" si="36">100*B31/B30</f>
        <v>87.796029612168979</v>
      </c>
      <c r="D31" s="137"/>
      <c r="E31" s="481">
        <f t="shared" ref="E31" si="37">+B31-B30</f>
        <v>-3313.5</v>
      </c>
      <c r="F31" s="480"/>
      <c r="G31" s="347">
        <f>+'Ark1'!U25</f>
        <v>222.63724971158899</v>
      </c>
      <c r="H31" s="37">
        <f t="shared" ref="H31" si="38">+G31-G30</f>
        <v>5.9368913454133576</v>
      </c>
      <c r="I31" s="126"/>
      <c r="J31" s="427">
        <f>+'Ark1'!AR25</f>
        <v>193.12095881991391</v>
      </c>
      <c r="K31" s="422"/>
      <c r="L31" s="496">
        <f>+'Ark1'!AS25</f>
        <v>30.639330775718431</v>
      </c>
      <c r="M31" s="12"/>
      <c r="N31" s="10">
        <f>+'Ark1'!S25</f>
        <v>5.4911798636602001</v>
      </c>
      <c r="O31" s="132">
        <f t="shared" ref="O31" si="39">+N31-N30</f>
        <v>5.0275292926157178E-2</v>
      </c>
      <c r="P31" s="126"/>
      <c r="Q31" s="9">
        <f>+'Ark1'!T25</f>
        <v>7.607341373885685</v>
      </c>
      <c r="R31" s="132">
        <f t="shared" ref="R31" si="40">+Q31-Q30</f>
        <v>0.31059355612575068</v>
      </c>
      <c r="S31" s="232">
        <f>+'Ark1'!W25</f>
        <v>70.775039328788694</v>
      </c>
      <c r="T31" s="37">
        <f t="shared" ref="T31" si="41">+S31-S30</f>
        <v>6.482748068798287</v>
      </c>
      <c r="U31" s="101">
        <f>+'Ark1'!AG25</f>
        <v>546.05131869286527</v>
      </c>
      <c r="V31" s="102">
        <f>+'Ark1'!AH25</f>
        <v>100</v>
      </c>
      <c r="W31" s="8"/>
      <c r="X31" s="101">
        <f>+'Ark1'!AI25</f>
        <v>54.512847404299926</v>
      </c>
      <c r="Y31" s="17">
        <f t="shared" ref="Y31" si="42">+X31-X30</f>
        <v>-0.60851092504335469</v>
      </c>
      <c r="Z31" s="89">
        <f t="shared" si="16"/>
        <v>407.72220868276054</v>
      </c>
      <c r="AA31" s="17">
        <f t="shared" ref="AA31" si="43">+Z31-Z30</f>
        <v>9.9502548809380187</v>
      </c>
      <c r="AB31" s="6"/>
      <c r="AC31" s="451">
        <f>+'Ark1'!Q25</f>
        <v>6794</v>
      </c>
      <c r="AD31" s="8"/>
      <c r="AE31" s="88">
        <f t="shared" si="0"/>
        <v>3.5086105387106272</v>
      </c>
      <c r="AF31" s="156"/>
      <c r="AG31" s="101">
        <f>+'Ark1'!AB25</f>
        <v>55.051773192320944</v>
      </c>
      <c r="AH31" s="102">
        <f t="shared" si="1"/>
        <v>5.3071154400000022</v>
      </c>
      <c r="AI31" s="17">
        <f t="shared" ref="AI31" si="44">100*AH31/AH30</f>
        <v>90.201357837262947</v>
      </c>
      <c r="AJ31" s="6"/>
      <c r="AR31">
        <f t="shared" si="10"/>
        <v>36870</v>
      </c>
      <c r="AS31" s="11">
        <f t="shared" si="10"/>
        <v>225.8290832655278</v>
      </c>
      <c r="AT31" s="11">
        <f t="shared" si="11"/>
        <v>5.8926894155332965</v>
      </c>
      <c r="AU31" s="11">
        <f t="shared" si="12"/>
        <v>7.7380254949823692</v>
      </c>
      <c r="AV31" s="11">
        <f t="shared" si="13"/>
        <v>74.171413072959055</v>
      </c>
      <c r="AW31" s="11">
        <f t="shared" si="14"/>
        <v>533.82747431043822</v>
      </c>
      <c r="AX31" s="11">
        <f t="shared" si="15"/>
        <v>65.7011120151885</v>
      </c>
    </row>
    <row r="32" spans="1:50" ht="15" customHeight="1">
      <c r="A32" s="7">
        <f>+'Ark1'!C26</f>
        <v>2020</v>
      </c>
      <c r="B32" s="449">
        <f>+'Ark1'!R26</f>
        <v>25508.77</v>
      </c>
      <c r="C32" s="37">
        <f t="shared" ref="C32" si="45">100*B32/B31</f>
        <v>107.01109596224437</v>
      </c>
      <c r="D32" s="137"/>
      <c r="E32" s="481">
        <f t="shared" ref="E32" si="46">+B32-B31</f>
        <v>1671.2700000000004</v>
      </c>
      <c r="F32" s="480"/>
      <c r="G32" s="347">
        <f>+'Ark1'!U26</f>
        <v>225.47081611539843</v>
      </c>
      <c r="H32" s="37">
        <f t="shared" ref="H32" si="47">+G32-G31</f>
        <v>2.8335664038094421</v>
      </c>
      <c r="I32" s="126"/>
      <c r="J32" s="427">
        <f>+'Ark1'!AR26</f>
        <v>193.26970826767121</v>
      </c>
      <c r="K32" s="422"/>
      <c r="L32" s="496">
        <f>+'Ark1'!AS26</f>
        <v>30.973526201380007</v>
      </c>
      <c r="M32" s="12"/>
      <c r="N32" s="10">
        <f>+'Ark1'!S26</f>
        <v>5.6119005346004531</v>
      </c>
      <c r="O32" s="132">
        <f t="shared" ref="O32" si="48">+N32-N31</f>
        <v>0.12072067094025307</v>
      </c>
      <c r="P32" s="126"/>
      <c r="Q32" s="9">
        <f>+'Ark1'!T26</f>
        <v>7.6789276785983773</v>
      </c>
      <c r="R32" s="132">
        <f t="shared" ref="R32" si="49">+Q32-Q31</f>
        <v>7.1586304712692339E-2</v>
      </c>
      <c r="S32" s="232">
        <f>+'Ark1'!W26</f>
        <v>73.166993155687223</v>
      </c>
      <c r="T32" s="37">
        <f t="shared" ref="T32" si="50">+S32-S31</f>
        <v>2.3919538268985292</v>
      </c>
      <c r="U32" s="101">
        <f>+'Ark1'!AG26</f>
        <v>545.76454268497446</v>
      </c>
      <c r="V32" s="102">
        <f>+'Ark1'!AH26</f>
        <v>100</v>
      </c>
      <c r="W32" s="8"/>
      <c r="X32" s="101">
        <f>+'Ark1'!AI26</f>
        <v>59.724557475723032</v>
      </c>
      <c r="Y32" s="17">
        <f t="shared" ref="Y32" si="51">+X32-X31</f>
        <v>5.2117100714231057</v>
      </c>
      <c r="Z32" s="89">
        <f t="shared" si="16"/>
        <v>413.1283703520923</v>
      </c>
      <c r="AA32" s="17">
        <f t="shared" ref="AA32" si="52">+Z32-Z31</f>
        <v>5.406161669331766</v>
      </c>
      <c r="AB32" s="6"/>
      <c r="AC32" s="451">
        <f>+'Ark1'!Q26</f>
        <v>6665</v>
      </c>
      <c r="AD32" s="8"/>
      <c r="AE32" s="88">
        <f t="shared" si="0"/>
        <v>3.8272723180795198</v>
      </c>
      <c r="AF32" s="156"/>
      <c r="AG32" s="101">
        <f>+'Ark1'!AB26</f>
        <v>56.044140622797059</v>
      </c>
      <c r="AH32" s="102">
        <f t="shared" si="1"/>
        <v>5.7514831899999921</v>
      </c>
      <c r="AI32" s="17">
        <f t="shared" ref="AI32" si="53">100*AH32/AH31</f>
        <v>108.37305604190871</v>
      </c>
      <c r="AJ32" s="6"/>
      <c r="AR32">
        <f t="shared" si="10"/>
        <v>36870</v>
      </c>
      <c r="AS32" s="11">
        <f t="shared" si="10"/>
        <v>225.8290832655278</v>
      </c>
      <c r="AT32" s="11">
        <f t="shared" si="11"/>
        <v>5.8926894155332965</v>
      </c>
      <c r="AU32" s="11">
        <f t="shared" si="12"/>
        <v>7.7380254949823692</v>
      </c>
      <c r="AV32" s="11">
        <f t="shared" si="13"/>
        <v>74.171413072959055</v>
      </c>
      <c r="AW32" s="11">
        <f t="shared" si="14"/>
        <v>533.82747431043822</v>
      </c>
      <c r="AX32" s="11">
        <f t="shared" si="15"/>
        <v>65.7011120151885</v>
      </c>
    </row>
    <row r="33" spans="1:50" ht="15" customHeight="1">
      <c r="A33" s="7">
        <f>+'Ark1'!C27</f>
        <v>2021</v>
      </c>
      <c r="B33" s="449">
        <f>+'Ark1'!R27</f>
        <v>28232.01</v>
      </c>
      <c r="C33" s="37">
        <f t="shared" ref="C33" si="54">100*B33/B32</f>
        <v>110.67570094520434</v>
      </c>
      <c r="D33" s="137"/>
      <c r="E33" s="481">
        <f t="shared" ref="E33" si="55">+B33-B32</f>
        <v>2723.239999999998</v>
      </c>
      <c r="F33" s="480"/>
      <c r="G33" s="347">
        <f>+'Ark1'!U27</f>
        <v>229.56768150762301</v>
      </c>
      <c r="H33" s="37">
        <f t="shared" ref="H33" si="56">+G33-G32</f>
        <v>4.0968653922245721</v>
      </c>
      <c r="I33" s="126"/>
      <c r="J33" s="427">
        <f>+'Ark1'!AR27</f>
        <v>193.36465526215335</v>
      </c>
      <c r="K33" s="422"/>
      <c r="L33" s="496">
        <f>+'Ark1'!AS27</f>
        <v>31.495912729925152</v>
      </c>
      <c r="M33" s="12"/>
      <c r="N33" s="10">
        <f>+'Ark1'!S27</f>
        <v>5.9077993384105492</v>
      </c>
      <c r="O33" s="132">
        <f t="shared" ref="O33" si="57">+N33-N32</f>
        <v>0.29589880381009603</v>
      </c>
      <c r="P33" s="126"/>
      <c r="Q33" s="9">
        <f>+'Ark1'!T27</f>
        <v>7.8808770611798451</v>
      </c>
      <c r="R33" s="132">
        <f t="shared" ref="R33" si="58">+Q33-Q32</f>
        <v>0.20194938258146777</v>
      </c>
      <c r="S33" s="232">
        <f>+'Ark1'!W27</f>
        <v>76.193653941040708</v>
      </c>
      <c r="T33" s="37">
        <f t="shared" ref="T33" si="59">+S33-S32</f>
        <v>3.026660785353485</v>
      </c>
      <c r="U33" s="101">
        <f>+'Ark1'!AG27</f>
        <v>543.48589668420789</v>
      </c>
      <c r="V33" s="102">
        <f>+'Ark1'!AH27</f>
        <v>95.260663339237979</v>
      </c>
      <c r="W33" s="8"/>
      <c r="X33" s="101">
        <f>+'Ark1'!AI27</f>
        <v>63.05771356697592</v>
      </c>
      <c r="Y33" s="17">
        <f t="shared" ref="Y33" si="60">+X33-X32</f>
        <v>3.3331560912528886</v>
      </c>
      <c r="Z33" s="89">
        <f t="shared" si="16"/>
        <v>422.39859931639245</v>
      </c>
      <c r="AA33" s="17">
        <f t="shared" ref="AA33" si="61">+Z33-Z32</f>
        <v>9.270228964300145</v>
      </c>
      <c r="AB33" s="6"/>
      <c r="AC33" s="451">
        <f>+'Ark1'!Q27</f>
        <v>6690</v>
      </c>
      <c r="AD33" s="8"/>
      <c r="AE33" s="88">
        <f t="shared" si="0"/>
        <v>4.2200313901345288</v>
      </c>
      <c r="AF33" s="156"/>
      <c r="AG33" s="101">
        <f>+'Ark1'!AB27</f>
        <v>55.90424051751792</v>
      </c>
      <c r="AH33" s="102">
        <f t="shared" si="1"/>
        <v>6.4811570800000267</v>
      </c>
      <c r="AI33" s="17">
        <f t="shared" ref="AI33" si="62">100*AH33/AH32</f>
        <v>112.68670820891394</v>
      </c>
      <c r="AJ33" s="6"/>
      <c r="AR33">
        <f t="shared" ref="AR33:AS33" si="63">+AR32</f>
        <v>36870</v>
      </c>
      <c r="AS33" s="11">
        <f t="shared" si="63"/>
        <v>225.8290832655278</v>
      </c>
      <c r="AT33" s="11">
        <f t="shared" si="11"/>
        <v>5.8926894155332965</v>
      </c>
      <c r="AU33" s="11">
        <f t="shared" si="12"/>
        <v>7.7380254949823692</v>
      </c>
      <c r="AV33" s="11">
        <f t="shared" si="13"/>
        <v>74.171413072959055</v>
      </c>
      <c r="AW33" s="11">
        <f t="shared" si="14"/>
        <v>533.82747431043822</v>
      </c>
      <c r="AX33" s="11">
        <f t="shared" si="15"/>
        <v>65.7011120151885</v>
      </c>
    </row>
    <row r="34" spans="1:50" ht="15" customHeight="1">
      <c r="A34" s="7">
        <f>+'Ark1'!C28</f>
        <v>2022</v>
      </c>
      <c r="B34" s="449">
        <f>+'Ark1'!R28</f>
        <v>33677</v>
      </c>
      <c r="C34" s="37">
        <f t="shared" ref="C34" si="64">100*B34/B33</f>
        <v>119.28658285400155</v>
      </c>
      <c r="D34" s="137"/>
      <c r="E34" s="481">
        <f t="shared" ref="E34" si="65">+B34-B33</f>
        <v>5444.9900000000016</v>
      </c>
      <c r="F34" s="480"/>
      <c r="G34" s="347">
        <f>+'Ark1'!U28</f>
        <v>230.20244291356124</v>
      </c>
      <c r="H34" s="37">
        <f t="shared" ref="H34" si="66">+G34-G33</f>
        <v>0.63476140593823516</v>
      </c>
      <c r="I34" s="126"/>
      <c r="J34" s="427">
        <f>+'Ark1'!AR28</f>
        <v>193.70062280323123</v>
      </c>
      <c r="K34" s="422"/>
      <c r="L34" s="496">
        <f>+'Ark1'!AS28</f>
        <v>31.409331150395872</v>
      </c>
      <c r="M34" s="12"/>
      <c r="N34" s="10">
        <f>+'Ark1'!S28</f>
        <v>5.8883633767624488</v>
      </c>
      <c r="O34" s="132">
        <f t="shared" ref="O34" si="67">+N34-N33</f>
        <v>-1.9435961648100353E-2</v>
      </c>
      <c r="P34" s="126"/>
      <c r="Q34" s="9">
        <f>+'Ark1'!T28</f>
        <v>7.7799091367995983</v>
      </c>
      <c r="R34" s="132">
        <f t="shared" ref="R34" si="68">+Q34-Q33</f>
        <v>-0.10096792438024682</v>
      </c>
      <c r="S34" s="232">
        <f>+'Ark1'!W28</f>
        <v>75.07200760162722</v>
      </c>
      <c r="T34" s="37">
        <f t="shared" ref="T34" si="69">+S34-S33</f>
        <v>-1.1216463394134877</v>
      </c>
      <c r="U34" s="101">
        <f>+'Ark1'!AG28</f>
        <v>538.63038786458685</v>
      </c>
      <c r="V34" s="102">
        <f>+'Ark1'!AH28</f>
        <v>91.510526472072939</v>
      </c>
      <c r="W34" s="8"/>
      <c r="X34" s="101">
        <f>+'Ark1'!AI28</f>
        <v>62.520414526234518</v>
      </c>
      <c r="Y34" s="17">
        <f t="shared" ref="Y34" si="70">+X34-X33</f>
        <v>-0.53729904074140222</v>
      </c>
      <c r="Z34" s="89">
        <f t="shared" si="16"/>
        <v>427.38480431117966</v>
      </c>
      <c r="AA34" s="17">
        <f t="shared" ref="AA34" si="71">+Z34-Z33</f>
        <v>4.9862049947872151</v>
      </c>
      <c r="AB34" s="6"/>
      <c r="AC34" s="451">
        <f>+'Ark1'!Q28</f>
        <v>7063</v>
      </c>
      <c r="AD34" s="8"/>
      <c r="AE34" s="88">
        <f t="shared" si="0"/>
        <v>4.76808721506442</v>
      </c>
      <c r="AF34" s="156"/>
      <c r="AG34" s="101">
        <f>+'Ark1'!AB28</f>
        <v>58.396759967080918</v>
      </c>
      <c r="AH34" s="102">
        <f t="shared" si="1"/>
        <v>7.7525276700000019</v>
      </c>
      <c r="AI34" s="17">
        <f t="shared" ref="AI34" si="72">100*AH34/AH33</f>
        <v>119.61641377159725</v>
      </c>
      <c r="AJ34" s="6"/>
      <c r="AR34">
        <f t="shared" ref="AR34:AS34" si="73">+AR33</f>
        <v>36870</v>
      </c>
      <c r="AS34" s="11">
        <f t="shared" si="73"/>
        <v>225.8290832655278</v>
      </c>
      <c r="AT34" s="11">
        <f t="shared" si="11"/>
        <v>5.8926894155332965</v>
      </c>
      <c r="AU34" s="11">
        <f t="shared" si="12"/>
        <v>7.7380254949823692</v>
      </c>
      <c r="AV34" s="11">
        <f t="shared" si="13"/>
        <v>74.171413072959055</v>
      </c>
      <c r="AW34" s="11">
        <f t="shared" si="14"/>
        <v>533.82747431043822</v>
      </c>
      <c r="AX34" s="11">
        <f t="shared" si="15"/>
        <v>65.7011120151885</v>
      </c>
    </row>
    <row r="35" spans="1:50" s="501" customFormat="1" ht="15" customHeight="1">
      <c r="A35" s="7">
        <f>+'Ark1'!C29</f>
        <v>2023</v>
      </c>
      <c r="B35" s="449">
        <f>+'Ark1'!R29</f>
        <v>38389</v>
      </c>
      <c r="C35" s="37">
        <f t="shared" ref="C35:C36" si="74">100*B35/B34</f>
        <v>113.99174510793716</v>
      </c>
      <c r="D35" s="137"/>
      <c r="E35" s="481">
        <f t="shared" ref="E35:E36" si="75">+B35-B34</f>
        <v>4712</v>
      </c>
      <c r="F35" s="480"/>
      <c r="G35" s="347">
        <f>+'Ark1'!U29</f>
        <v>226.06022819036872</v>
      </c>
      <c r="H35" s="37">
        <f t="shared" ref="H35:H36" si="76">+G35-G34</f>
        <v>-4.1422147231925237</v>
      </c>
      <c r="I35" s="126"/>
      <c r="J35" s="427">
        <f>+'Ark1'!AR29</f>
        <v>193.17315830615379</v>
      </c>
      <c r="K35" s="422"/>
      <c r="L35" s="496">
        <f>+'Ark1'!AS29</f>
        <v>31.003146305527576</v>
      </c>
      <c r="M35" s="12"/>
      <c r="N35" s="10">
        <f>+'Ark1'!S29</f>
        <v>5.781903520208604</v>
      </c>
      <c r="O35" s="132">
        <f t="shared" ref="O35:O36" si="77">+N35-N34</f>
        <v>-0.10645985655384482</v>
      </c>
      <c r="P35" s="126"/>
      <c r="Q35" s="9">
        <f>+'Ark1'!T29</f>
        <v>7.794758915314282</v>
      </c>
      <c r="R35" s="132">
        <f t="shared" ref="R35:R36" si="78">+Q35-Q34</f>
        <v>1.484977851468372E-2</v>
      </c>
      <c r="S35" s="232">
        <f>+'Ark1'!W29</f>
        <v>75.125687045768302</v>
      </c>
      <c r="T35" s="37">
        <f t="shared" ref="T35:T36" si="79">+S35-S34</f>
        <v>5.3679444141081945E-2</v>
      </c>
      <c r="U35" s="101">
        <f>+'Ark1'!AG29</f>
        <v>538.34672093587403</v>
      </c>
      <c r="V35" s="102">
        <f>+'Ark1'!AH29</f>
        <v>96.246320560577217</v>
      </c>
      <c r="W35" s="8"/>
      <c r="X35" s="101">
        <f>+'Ark1'!AI29</f>
        <v>63.442652843262401</v>
      </c>
      <c r="Y35" s="17">
        <f t="shared" ref="Y35:Y36" si="80">+X35-X34</f>
        <v>0.92223831702788317</v>
      </c>
      <c r="Z35" s="89">
        <f t="shared" si="16"/>
        <v>419.91567775759927</v>
      </c>
      <c r="AA35" s="17">
        <f t="shared" ref="AA35:AA36" si="81">+Z35-Z34</f>
        <v>-7.469126553580395</v>
      </c>
      <c r="AB35" s="6"/>
      <c r="AC35" s="451">
        <f>+'Ark1'!Q29</f>
        <v>7213</v>
      </c>
      <c r="AD35" s="8"/>
      <c r="AE35" s="88">
        <f t="shared" si="0"/>
        <v>5.3221960349369191</v>
      </c>
      <c r="AF35" s="156"/>
      <c r="AG35" s="101">
        <f>+'Ark1'!AB29</f>
        <v>59.528121629803856</v>
      </c>
      <c r="AH35" s="102">
        <f t="shared" si="1"/>
        <v>8.6782261000000656</v>
      </c>
      <c r="AI35" s="17">
        <f t="shared" ref="AI35:AI36" si="82">100*AH35/AH34</f>
        <v>111.940601432256</v>
      </c>
      <c r="AJ35" s="6"/>
      <c r="AR35" s="501">
        <f t="shared" ref="AR35:AS35" si="83">+AR34</f>
        <v>36870</v>
      </c>
      <c r="AS35" s="502">
        <f t="shared" si="83"/>
        <v>225.8290832655278</v>
      </c>
      <c r="AT35" s="502">
        <f t="shared" si="11"/>
        <v>5.8926894155332965</v>
      </c>
      <c r="AU35" s="502">
        <f t="shared" si="12"/>
        <v>7.7380254949823692</v>
      </c>
      <c r="AV35" s="502">
        <f t="shared" si="13"/>
        <v>74.171413072959055</v>
      </c>
      <c r="AW35" s="502">
        <f t="shared" si="14"/>
        <v>533.82747431043822</v>
      </c>
      <c r="AX35" s="502">
        <f t="shared" si="15"/>
        <v>65.7011120151885</v>
      </c>
    </row>
    <row r="36" spans="1:50" ht="15" customHeight="1">
      <c r="A36" s="7">
        <f>+'Ark1'!C30</f>
        <v>2024</v>
      </c>
      <c r="B36" s="449">
        <f>+'Ark1'!R30</f>
        <v>36870</v>
      </c>
      <c r="C36" s="37">
        <f t="shared" si="74"/>
        <v>96.0431373570554</v>
      </c>
      <c r="D36" s="137"/>
      <c r="E36" s="481">
        <f t="shared" si="75"/>
        <v>-1519</v>
      </c>
      <c r="F36" s="480"/>
      <c r="G36" s="347">
        <f>+'Ark1'!U30</f>
        <v>225.8290832655278</v>
      </c>
      <c r="H36" s="37">
        <f t="shared" si="76"/>
        <v>-0.23114492484091897</v>
      </c>
      <c r="I36" s="126"/>
      <c r="J36" s="427">
        <f>+'Ark1'!AR30</f>
        <v>192.48939682901141</v>
      </c>
      <c r="K36" s="422"/>
      <c r="L36" s="496">
        <f>+'Ark1'!AS30</f>
        <v>31.275580569828488</v>
      </c>
      <c r="M36" s="12"/>
      <c r="N36" s="10">
        <f>+'Ark1'!S30</f>
        <v>5.8926894155332965</v>
      </c>
      <c r="O36" s="132">
        <f t="shared" si="77"/>
        <v>0.11078589532469252</v>
      </c>
      <c r="P36" s="126"/>
      <c r="Q36" s="9">
        <f>+'Ark1'!T30</f>
        <v>7.7380254949823692</v>
      </c>
      <c r="R36" s="132">
        <f t="shared" si="78"/>
        <v>-5.6733420331912754E-2</v>
      </c>
      <c r="S36" s="232">
        <f>+'Ark1'!W30</f>
        <v>74.171413072959055</v>
      </c>
      <c r="T36" s="37">
        <f t="shared" si="79"/>
        <v>-0.95427397280924708</v>
      </c>
      <c r="U36" s="101">
        <f>+'Ark1'!AG30</f>
        <v>533.82747431043822</v>
      </c>
      <c r="V36" s="102">
        <f>+'Ark1'!AH30</f>
        <v>94.903715758068884</v>
      </c>
      <c r="W36" s="8"/>
      <c r="X36" s="101">
        <f>+'Ark1'!AI30</f>
        <v>65.7011120151885</v>
      </c>
      <c r="Y36" s="17">
        <f t="shared" si="80"/>
        <v>2.2584591719260985</v>
      </c>
      <c r="Z36" s="89">
        <f t="shared" si="16"/>
        <v>423.03758074130286</v>
      </c>
      <c r="AA36" s="17">
        <f t="shared" si="81"/>
        <v>3.1219029837035919</v>
      </c>
      <c r="AB36" s="6"/>
      <c r="AC36" s="451">
        <f>+'Ark1'!Q30</f>
        <v>6876</v>
      </c>
      <c r="AD36" s="8"/>
      <c r="AE36" s="88">
        <f t="shared" si="0"/>
        <v>5.3621291448516581</v>
      </c>
      <c r="AF36" s="156"/>
      <c r="AG36" s="101">
        <f>+'Ark1'!AB30</f>
        <v>57.442169512402003</v>
      </c>
      <c r="AH36" s="102">
        <f t="shared" si="1"/>
        <v>8.3263183000000094</v>
      </c>
      <c r="AI36" s="17">
        <f t="shared" si="82"/>
        <v>95.944933953725254</v>
      </c>
      <c r="AJ36" s="6"/>
      <c r="AR36" s="501">
        <f t="shared" ref="AR36:AS36" si="84">+AR35</f>
        <v>36870</v>
      </c>
      <c r="AS36" s="502">
        <f t="shared" si="84"/>
        <v>225.8290832655278</v>
      </c>
      <c r="AT36" s="502">
        <f t="shared" si="11"/>
        <v>5.8926894155332965</v>
      </c>
      <c r="AU36" s="502">
        <f t="shared" si="12"/>
        <v>7.7380254949823692</v>
      </c>
      <c r="AV36" s="502">
        <f t="shared" si="13"/>
        <v>74.171413072959055</v>
      </c>
      <c r="AW36" s="502">
        <f t="shared" si="14"/>
        <v>533.82747431043822</v>
      </c>
      <c r="AX36" s="502">
        <f t="shared" si="15"/>
        <v>65.7011120151885</v>
      </c>
    </row>
    <row r="37" spans="1:50" ht="24.6">
      <c r="A37" s="6"/>
      <c r="B37" s="6"/>
      <c r="C37" s="6"/>
      <c r="D37" s="6"/>
      <c r="E37" s="482"/>
      <c r="F37" s="480"/>
      <c r="G37" s="6"/>
      <c r="H37" s="6"/>
      <c r="I37" s="6"/>
      <c r="J37" s="6"/>
      <c r="K37" s="6"/>
      <c r="L37" s="6"/>
      <c r="M37" s="6"/>
      <c r="N37" s="6"/>
      <c r="O37" s="6"/>
      <c r="P37" s="126"/>
      <c r="Q37" s="6"/>
      <c r="R37" s="6"/>
      <c r="S37" s="160"/>
      <c r="T37" s="6"/>
      <c r="U37" s="85"/>
      <c r="V37" s="85"/>
      <c r="W37" s="8"/>
      <c r="X37" s="85"/>
      <c r="Y37" s="6"/>
      <c r="Z37" s="6"/>
      <c r="AA37" s="6"/>
      <c r="AB37" s="6"/>
      <c r="AC37" s="6"/>
      <c r="AD37" s="8"/>
      <c r="AE37" s="6"/>
      <c r="AF37" s="156"/>
      <c r="AG37" s="160"/>
      <c r="AH37" s="6"/>
      <c r="AI37" s="6"/>
      <c r="AJ37" s="6"/>
    </row>
    <row r="38" spans="1:50">
      <c r="A38" t="s">
        <v>2</v>
      </c>
    </row>
    <row r="40" spans="1:50" ht="15.6">
      <c r="B40" s="19">
        <f>+A35</f>
        <v>2023</v>
      </c>
      <c r="C40" s="3" t="s">
        <v>783</v>
      </c>
      <c r="E40" s="483" t="s">
        <v>784</v>
      </c>
      <c r="F40" s="483"/>
      <c r="H40" s="3" t="s">
        <v>785</v>
      </c>
      <c r="I40" s="3"/>
      <c r="L40" s="2">
        <f>+IF(O40&lt;12,0,IF(O40&gt;=12,1,IF(O40&gt;=24,2,0)))</f>
        <v>1</v>
      </c>
      <c r="M40" s="3" t="s">
        <v>786</v>
      </c>
      <c r="N40" s="483"/>
      <c r="O40" s="531">
        <f>+U34/30.4</f>
        <v>17.718104863966673</v>
      </c>
      <c r="P40" s="532"/>
      <c r="Q40" s="19">
        <f>+INT((U33-(L40*365))/30.4)</f>
        <v>5</v>
      </c>
      <c r="R40" s="3" t="s">
        <v>787</v>
      </c>
      <c r="S40"/>
      <c r="U40" s="19">
        <f>+U33-((L40*365)+(Q40*30.4))</f>
        <v>26.485896684207887</v>
      </c>
      <c r="V40" s="3" t="s">
        <v>788</v>
      </c>
      <c r="AB40" s="67"/>
      <c r="AC40" s="11"/>
      <c r="AF40"/>
      <c r="AG40"/>
    </row>
    <row r="41" spans="1:50" ht="15.6">
      <c r="B41" s="19">
        <f>+A36</f>
        <v>2024</v>
      </c>
      <c r="C41" s="3" t="s">
        <v>783</v>
      </c>
      <c r="E41" s="483" t="s">
        <v>784</v>
      </c>
      <c r="F41" s="483"/>
      <c r="H41" s="3" t="s">
        <v>785</v>
      </c>
      <c r="I41" s="3"/>
      <c r="L41" s="2">
        <f>+IF(O41&lt;12,0,IF(O41&gt;=12,1,IF(O41&gt;=24,2,0)))</f>
        <v>1</v>
      </c>
      <c r="M41" s="3" t="s">
        <v>786</v>
      </c>
      <c r="N41" s="483"/>
      <c r="O41" s="531">
        <f>+U36/30.4</f>
        <v>17.560114286527575</v>
      </c>
      <c r="P41" s="532"/>
      <c r="Q41" s="19">
        <f>+INT((U36-(L41*365))/30.4)</f>
        <v>5</v>
      </c>
      <c r="R41" s="3" t="s">
        <v>787</v>
      </c>
      <c r="S41"/>
      <c r="U41" s="19">
        <f>+U36-((L41*365)+(Q41*30.4))</f>
        <v>16.82747431043822</v>
      </c>
      <c r="V41" s="3" t="s">
        <v>788</v>
      </c>
      <c r="AB41" s="67"/>
      <c r="AC41" s="11"/>
      <c r="AF41"/>
      <c r="AG41"/>
    </row>
    <row r="43" spans="1:50" ht="15.6">
      <c r="S43" s="2"/>
    </row>
    <row r="45" spans="1:50">
      <c r="G45" s="3"/>
    </row>
    <row r="128" spans="1:38">
      <c r="A128" s="29"/>
      <c r="B128" s="29"/>
      <c r="C128" s="29"/>
      <c r="D128" s="29"/>
      <c r="E128" s="484"/>
      <c r="F128" s="484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162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157"/>
      <c r="AG128" s="162"/>
      <c r="AH128" s="29"/>
      <c r="AI128" s="29"/>
      <c r="AJ128" s="29"/>
      <c r="AK128" s="29"/>
      <c r="AL128" s="29"/>
    </row>
    <row r="129" spans="1:38">
      <c r="A129" s="36"/>
      <c r="B129" s="36"/>
      <c r="C129" s="36"/>
      <c r="D129" s="36"/>
      <c r="E129" s="485"/>
      <c r="F129" s="485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163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158"/>
      <c r="AG129" s="163"/>
      <c r="AH129" s="36"/>
      <c r="AI129" s="36"/>
      <c r="AJ129" s="36"/>
      <c r="AK129" s="36"/>
      <c r="AL129" s="36"/>
    </row>
    <row r="130" spans="1:38">
      <c r="A130" s="36"/>
      <c r="B130" s="36"/>
      <c r="C130" s="36"/>
      <c r="D130" s="36"/>
      <c r="E130" s="485"/>
      <c r="F130" s="485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163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158"/>
      <c r="AG130" s="163"/>
      <c r="AH130" s="36"/>
      <c r="AI130" s="36"/>
      <c r="AJ130" s="36"/>
      <c r="AK130" s="36"/>
      <c r="AL130" s="36"/>
    </row>
    <row r="131" spans="1:38">
      <c r="A131" s="36"/>
      <c r="B131" s="36"/>
      <c r="C131" s="36"/>
      <c r="D131" s="36"/>
      <c r="E131" s="485"/>
      <c r="F131" s="485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163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158"/>
      <c r="AG131" s="163"/>
      <c r="AH131" s="36"/>
      <c r="AI131" s="36"/>
      <c r="AJ131" s="36"/>
      <c r="AK131" s="36"/>
      <c r="AL131" s="36"/>
    </row>
    <row r="132" spans="1:38">
      <c r="A132" s="36"/>
      <c r="B132" s="36"/>
      <c r="C132" s="36"/>
      <c r="D132" s="36"/>
      <c r="E132" s="485"/>
      <c r="F132" s="485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163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158"/>
      <c r="AG132" s="163"/>
      <c r="AH132" s="36"/>
      <c r="AI132" s="36"/>
      <c r="AJ132" s="36"/>
      <c r="AK132" s="36"/>
      <c r="AL132" s="36"/>
    </row>
    <row r="133" spans="1:38">
      <c r="A133" s="36"/>
      <c r="B133" s="36"/>
      <c r="C133" s="36"/>
      <c r="D133" s="36"/>
      <c r="E133" s="485"/>
      <c r="F133" s="485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163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158"/>
      <c r="AG133" s="163"/>
      <c r="AH133" s="36"/>
      <c r="AI133" s="36"/>
      <c r="AJ133" s="36"/>
      <c r="AK133" s="36"/>
      <c r="AL133" s="36"/>
    </row>
    <row r="134" spans="1:38">
      <c r="A134" s="36"/>
      <c r="B134" s="36"/>
      <c r="C134" s="36"/>
      <c r="D134" s="36"/>
      <c r="E134" s="485"/>
      <c r="F134" s="485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163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158"/>
      <c r="AG134" s="163"/>
      <c r="AH134" s="36"/>
      <c r="AI134" s="36"/>
      <c r="AJ134" s="36"/>
      <c r="AK134" s="36"/>
      <c r="AL134" s="36"/>
    </row>
    <row r="135" spans="1:38">
      <c r="A135" s="36"/>
      <c r="B135" s="36"/>
      <c r="C135" s="36"/>
      <c r="D135" s="36"/>
      <c r="E135" s="485"/>
      <c r="F135" s="485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163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158"/>
      <c r="AG135" s="163"/>
      <c r="AH135" s="36"/>
      <c r="AI135" s="36"/>
      <c r="AJ135" s="36"/>
      <c r="AK135" s="36"/>
      <c r="AL135" s="36"/>
    </row>
    <row r="136" spans="1:38">
      <c r="A136" s="36"/>
      <c r="B136" s="36"/>
      <c r="C136" s="36"/>
      <c r="D136" s="36"/>
      <c r="E136" s="485"/>
      <c r="F136" s="485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163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158"/>
      <c r="AG136" s="163"/>
      <c r="AH136" s="36"/>
      <c r="AI136" s="36"/>
      <c r="AJ136" s="36"/>
      <c r="AK136" s="36"/>
      <c r="AL136" s="36"/>
    </row>
    <row r="137" spans="1:38">
      <c r="A137" s="36"/>
      <c r="B137" s="36"/>
      <c r="C137" s="36"/>
      <c r="D137" s="36"/>
      <c r="E137" s="485"/>
      <c r="F137" s="485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163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158"/>
      <c r="AG137" s="163"/>
      <c r="AH137" s="36"/>
      <c r="AI137" s="36"/>
      <c r="AJ137" s="36"/>
      <c r="AK137" s="36"/>
      <c r="AL137" s="36"/>
    </row>
    <row r="138" spans="1:38">
      <c r="A138" s="36"/>
      <c r="B138" s="36"/>
      <c r="C138" s="36"/>
      <c r="D138" s="36"/>
      <c r="E138" s="485"/>
      <c r="F138" s="485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163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158"/>
      <c r="AG138" s="163"/>
      <c r="AH138" s="36"/>
      <c r="AI138" s="36"/>
      <c r="AJ138" s="36"/>
      <c r="AK138" s="36"/>
      <c r="AL138" s="36"/>
    </row>
    <row r="139" spans="1:38">
      <c r="A139" s="36"/>
      <c r="B139" s="36"/>
      <c r="C139" s="36"/>
      <c r="D139" s="36"/>
      <c r="E139" s="485"/>
      <c r="F139" s="485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163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158"/>
      <c r="AG139" s="163"/>
      <c r="AH139" s="36"/>
      <c r="AI139" s="36"/>
      <c r="AJ139" s="36"/>
      <c r="AK139" s="36"/>
      <c r="AL139" s="36"/>
    </row>
    <row r="140" spans="1:38">
      <c r="A140" s="36"/>
      <c r="B140" s="36"/>
      <c r="C140" s="36"/>
      <c r="D140" s="36"/>
      <c r="E140" s="485"/>
      <c r="F140" s="485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163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158"/>
      <c r="AG140" s="163"/>
      <c r="AH140" s="36"/>
      <c r="AI140" s="36"/>
      <c r="AJ140" s="36"/>
      <c r="AK140" s="36"/>
      <c r="AL140" s="36"/>
    </row>
    <row r="141" spans="1:38">
      <c r="A141" s="36"/>
      <c r="B141" s="36"/>
      <c r="C141" s="36"/>
      <c r="D141" s="36"/>
      <c r="E141" s="485"/>
      <c r="F141" s="485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163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158"/>
      <c r="AG141" s="163"/>
      <c r="AH141" s="36"/>
      <c r="AI141" s="36"/>
      <c r="AJ141" s="36"/>
      <c r="AK141" s="36"/>
      <c r="AL141" s="36"/>
    </row>
    <row r="142" spans="1:38">
      <c r="A142" s="36"/>
      <c r="B142" s="36"/>
      <c r="C142" s="36"/>
      <c r="D142" s="36"/>
      <c r="E142" s="485"/>
      <c r="F142" s="485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163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158"/>
      <c r="AG142" s="163"/>
      <c r="AH142" s="36"/>
      <c r="AI142" s="36"/>
      <c r="AJ142" s="36"/>
      <c r="AK142" s="36"/>
      <c r="AL142" s="36"/>
    </row>
    <row r="143" spans="1:38">
      <c r="A143" s="36"/>
      <c r="B143" s="36"/>
      <c r="C143" s="36"/>
      <c r="D143" s="36"/>
      <c r="E143" s="485"/>
      <c r="F143" s="485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163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158"/>
      <c r="AG143" s="163"/>
      <c r="AH143" s="36"/>
      <c r="AI143" s="36"/>
      <c r="AJ143" s="36"/>
      <c r="AK143" s="36"/>
      <c r="AL143" s="36"/>
    </row>
    <row r="144" spans="1:38">
      <c r="A144" s="36"/>
      <c r="B144" s="36"/>
      <c r="C144" s="36"/>
      <c r="D144" s="36"/>
      <c r="E144" s="485"/>
      <c r="F144" s="485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163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158"/>
      <c r="AG144" s="163"/>
      <c r="AH144" s="36"/>
      <c r="AI144" s="36"/>
      <c r="AJ144" s="36"/>
      <c r="AK144" s="36"/>
      <c r="AL144" s="36"/>
    </row>
    <row r="145" spans="1:38">
      <c r="A145" s="36"/>
      <c r="B145" s="36"/>
      <c r="C145" s="36"/>
      <c r="D145" s="36"/>
      <c r="E145" s="485"/>
      <c r="F145" s="485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163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158"/>
      <c r="AG145" s="163"/>
      <c r="AH145" s="36"/>
      <c r="AI145" s="36"/>
      <c r="AJ145" s="36"/>
      <c r="AK145" s="36"/>
      <c r="AL145" s="36"/>
    </row>
  </sheetData>
  <mergeCells count="5">
    <mergeCell ref="P2:Q2"/>
    <mergeCell ref="Z2:AE2"/>
    <mergeCell ref="O41:P41"/>
    <mergeCell ref="O40:P40"/>
    <mergeCell ref="G2:I2"/>
  </mergeCells>
  <phoneticPr fontId="11" type="noConversion"/>
  <conditionalFormatting sqref="C9:C36">
    <cfRule type="cellIs" dxfId="385" priority="21" operator="lessThan">
      <formula>100</formula>
    </cfRule>
    <cfRule type="cellIs" dxfId="384" priority="22" operator="greaterThan">
      <formula>100</formula>
    </cfRule>
  </conditionalFormatting>
  <conditionalFormatting sqref="AI9:AI36">
    <cfRule type="cellIs" dxfId="383" priority="19" operator="lessThan">
      <formula>100</formula>
    </cfRule>
    <cfRule type="cellIs" dxfId="382" priority="20" operator="greaterThan">
      <formula>100</formula>
    </cfRule>
  </conditionalFormatting>
  <conditionalFormatting sqref="H9:H36">
    <cfRule type="cellIs" dxfId="381" priority="17" operator="lessThan">
      <formula>0</formula>
    </cfRule>
    <cfRule type="cellIs" dxfId="380" priority="18" operator="greaterThan">
      <formula>0</formula>
    </cfRule>
  </conditionalFormatting>
  <conditionalFormatting sqref="E9:E36">
    <cfRule type="cellIs" dxfId="379" priority="15" operator="lessThan">
      <formula>0</formula>
    </cfRule>
    <cfRule type="cellIs" dxfId="378" priority="16" operator="greaterThan">
      <formula>0</formula>
    </cfRule>
  </conditionalFormatting>
  <conditionalFormatting sqref="O9:O36">
    <cfRule type="cellIs" dxfId="377" priority="13" operator="lessThan">
      <formula>0</formula>
    </cfRule>
    <cfRule type="cellIs" dxfId="376" priority="14" operator="greaterThan">
      <formula>0</formula>
    </cfRule>
  </conditionalFormatting>
  <conditionalFormatting sqref="R9:R36">
    <cfRule type="cellIs" dxfId="375" priority="11" operator="lessThan">
      <formula>0</formula>
    </cfRule>
    <cfRule type="cellIs" dxfId="374" priority="12" operator="greaterThan">
      <formula>0</formula>
    </cfRule>
  </conditionalFormatting>
  <conditionalFormatting sqref="T9:T36">
    <cfRule type="cellIs" dxfId="373" priority="9" operator="lessThan">
      <formula>0</formula>
    </cfRule>
    <cfRule type="cellIs" dxfId="372" priority="10" operator="greaterThan">
      <formula>0</formula>
    </cfRule>
  </conditionalFormatting>
  <conditionalFormatting sqref="Y24:Y36">
    <cfRule type="cellIs" dxfId="371" priority="3" operator="lessThan">
      <formula>0</formula>
    </cfRule>
    <cfRule type="cellIs" dxfId="370" priority="4" operator="greaterThan">
      <formula>0</formula>
    </cfRule>
  </conditionalFormatting>
  <conditionalFormatting sqref="AA21:AA36">
    <cfRule type="cellIs" dxfId="369" priority="1" operator="lessThan">
      <formula>0</formula>
    </cfRule>
    <cfRule type="cellIs" dxfId="368" priority="2" operator="greaterThan">
      <formula>0</formula>
    </cfRule>
  </conditionalFormatting>
  <pageMargins left="0.75" right="0.75" top="1" bottom="1" header="0.5" footer="0.5"/>
  <pageSetup paperSize="9" scale="72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C509"/>
  <sheetViews>
    <sheetView zoomScale="86" zoomScaleNormal="86" workbookViewId="0">
      <pane xSplit="1" ySplit="10" topLeftCell="B132" activePane="bottomRight" state="frozen"/>
      <selection pane="topRight" activeCell="B1" sqref="B1"/>
      <selection pane="bottomLeft" activeCell="A13" sqref="A13"/>
      <selection pane="bottomRight" activeCell="AB132" sqref="AB132"/>
    </sheetView>
  </sheetViews>
  <sheetFormatPr baseColWidth="10" defaultRowHeight="15"/>
  <cols>
    <col min="1" max="1" width="1.6328125" customWidth="1"/>
    <col min="2" max="2" width="4.81640625" customWidth="1"/>
    <col min="3" max="3" width="3.453125" customWidth="1"/>
    <col min="4" max="4" width="3.54296875" customWidth="1"/>
    <col min="5" max="5" width="3.1796875" customWidth="1"/>
    <col min="6" max="6" width="5" customWidth="1"/>
    <col min="7" max="7" width="6.6328125" customWidth="1"/>
    <col min="8" max="8" width="6.453125" customWidth="1"/>
    <col min="9" max="9" width="6" customWidth="1"/>
    <col min="10" max="10" width="6.6328125" style="67" customWidth="1"/>
    <col min="11" max="11" width="5.453125" style="67" customWidth="1"/>
    <col min="12" max="12" width="7.54296875" customWidth="1"/>
    <col min="13" max="13" width="5.90625" customWidth="1"/>
    <col min="14" max="14" width="5.26953125" customWidth="1"/>
    <col min="15" max="15" width="5.54296875" style="11" customWidth="1"/>
    <col min="16" max="16" width="6.54296875" style="11" customWidth="1"/>
    <col min="17" max="17" width="7.36328125" customWidth="1"/>
    <col min="18" max="18" width="5.81640625" style="11" customWidth="1"/>
    <col min="19" max="19" width="5.453125" style="11" customWidth="1"/>
    <col min="20" max="20" width="6.81640625" style="11" customWidth="1"/>
    <col min="21" max="21" width="7.1796875" style="11" customWidth="1"/>
    <col min="22" max="22" width="5.08984375" style="11" customWidth="1"/>
    <col min="23" max="23" width="7.81640625" style="1" customWidth="1"/>
    <col min="24" max="24" width="5.453125" style="11" customWidth="1"/>
    <col min="25" max="25" width="7" style="67" customWidth="1"/>
    <col min="26" max="26" width="4.6328125" customWidth="1"/>
    <col min="27" max="27" width="5.90625" style="67" customWidth="1"/>
    <col min="28" max="28" width="9.453125" style="67" customWidth="1"/>
    <col min="29" max="29" width="8.90625" style="67" customWidth="1"/>
    <col min="30" max="30" width="11.54296875" style="67"/>
    <col min="31" max="31" width="9.81640625" style="11" customWidth="1"/>
    <col min="32" max="32" width="9.1796875" style="67" customWidth="1"/>
    <col min="33" max="33" width="6.81640625" style="67" customWidth="1"/>
    <col min="34" max="34" width="9.90625" style="67" customWidth="1"/>
    <col min="35" max="35" width="10" customWidth="1"/>
    <col min="36" max="36" width="13.08984375" customWidth="1"/>
    <col min="37" max="37" width="9.36328125" customWidth="1"/>
    <col min="38" max="38" width="9.81640625" style="67" customWidth="1"/>
    <col min="39" max="39" width="9.81640625" customWidth="1"/>
    <col min="41" max="41" width="14" customWidth="1"/>
    <col min="42" max="42" width="12.54296875" customWidth="1"/>
    <col min="43" max="43" width="10.90625" customWidth="1"/>
  </cols>
  <sheetData>
    <row r="1" spans="1:55" ht="15.6">
      <c r="A1" s="43"/>
      <c r="B1" s="43"/>
      <c r="C1" s="43"/>
      <c r="D1" s="43"/>
      <c r="E1" s="43"/>
      <c r="F1" s="43"/>
      <c r="G1" s="43"/>
      <c r="H1" s="43"/>
      <c r="I1" s="43"/>
      <c r="J1" s="64"/>
      <c r="K1" s="64"/>
      <c r="L1" s="43"/>
      <c r="M1" s="43"/>
      <c r="N1" s="43"/>
      <c r="O1" s="73"/>
      <c r="P1" s="73"/>
      <c r="Q1" s="43"/>
      <c r="R1" s="73"/>
      <c r="S1" s="73"/>
      <c r="T1" s="73"/>
      <c r="U1" s="73"/>
      <c r="V1" s="73"/>
      <c r="W1" s="43"/>
      <c r="X1" s="73"/>
      <c r="Y1" s="43"/>
      <c r="Z1" s="43"/>
      <c r="AA1" s="64"/>
      <c r="AB1" s="43"/>
      <c r="AC1" s="4"/>
      <c r="AD1" s="56"/>
      <c r="AE1" s="56"/>
      <c r="AF1" s="1"/>
      <c r="AG1" s="5"/>
      <c r="AH1"/>
      <c r="AL1"/>
    </row>
    <row r="2" spans="1:55" s="200" customFormat="1" ht="31.8">
      <c r="A2" s="199"/>
      <c r="B2" s="199"/>
      <c r="C2" s="199"/>
      <c r="D2" s="152" t="s">
        <v>462</v>
      </c>
      <c r="E2" s="199"/>
      <c r="F2" s="199"/>
      <c r="G2" s="199"/>
      <c r="H2" s="199"/>
      <c r="I2" s="199"/>
      <c r="J2" s="202"/>
      <c r="K2" s="202"/>
      <c r="L2" s="199"/>
      <c r="M2" s="199"/>
      <c r="N2" s="199"/>
      <c r="O2" s="203"/>
      <c r="P2" s="203"/>
      <c r="Q2" s="199"/>
      <c r="R2" s="203"/>
      <c r="S2" s="203"/>
      <c r="T2" s="203"/>
      <c r="U2" s="185" t="str">
        <f>+År!B2</f>
        <v>KVIGE</v>
      </c>
      <c r="V2" s="203"/>
      <c r="W2" s="199"/>
      <c r="X2" s="203"/>
      <c r="Y2" s="199"/>
      <c r="Z2" s="199"/>
      <c r="AA2" s="202"/>
      <c r="AB2" s="199"/>
      <c r="AC2" s="4"/>
      <c r="AD2" s="56"/>
      <c r="AE2" s="56"/>
      <c r="AF2" s="1"/>
      <c r="AG2" s="5"/>
      <c r="AH2"/>
      <c r="AI2"/>
      <c r="AJ2"/>
      <c r="AK2"/>
      <c r="AL2"/>
      <c r="AM2"/>
      <c r="AN2"/>
      <c r="AO2"/>
      <c r="AP2"/>
      <c r="AQ2"/>
      <c r="AR2"/>
      <c r="AS2"/>
      <c r="AT2"/>
      <c r="AU2"/>
    </row>
    <row r="3" spans="1:55" ht="15.6">
      <c r="A3" s="43"/>
      <c r="B3" s="43"/>
      <c r="C3" s="43"/>
      <c r="D3" s="43"/>
      <c r="E3" s="43"/>
      <c r="F3" s="43"/>
      <c r="G3" s="43"/>
      <c r="H3" s="43"/>
      <c r="I3" s="43"/>
      <c r="J3" s="64"/>
      <c r="K3" s="64"/>
      <c r="L3" s="43"/>
      <c r="M3" s="43"/>
      <c r="N3" s="43"/>
      <c r="O3" s="73"/>
      <c r="P3" s="73"/>
      <c r="Q3" s="43"/>
      <c r="R3" s="73"/>
      <c r="S3" s="73"/>
      <c r="T3" s="73"/>
      <c r="U3" s="73"/>
      <c r="V3" s="73"/>
      <c r="W3" s="43"/>
      <c r="X3" s="73"/>
      <c r="Y3" s="43"/>
      <c r="Z3" s="43"/>
      <c r="AA3" s="64"/>
      <c r="AB3" s="43"/>
      <c r="AC3" s="4"/>
      <c r="AD3" s="56"/>
      <c r="AE3" s="56"/>
      <c r="AF3" s="1"/>
      <c r="AG3" s="5"/>
      <c r="AH3"/>
      <c r="AL3"/>
    </row>
    <row r="4" spans="1:55" ht="15.6">
      <c r="A4" s="43"/>
      <c r="B4" s="43"/>
      <c r="C4" s="43"/>
      <c r="D4" s="43"/>
      <c r="E4" s="43"/>
      <c r="F4" s="43"/>
      <c r="G4" s="43"/>
      <c r="H4" s="43"/>
      <c r="I4" s="43"/>
      <c r="J4" s="64"/>
      <c r="K4" s="64"/>
      <c r="L4" s="43"/>
      <c r="M4" s="43"/>
      <c r="N4" s="43"/>
      <c r="O4" s="73"/>
      <c r="P4" s="73"/>
      <c r="Q4" s="43"/>
      <c r="R4" s="73"/>
      <c r="S4" s="73"/>
      <c r="T4" s="73"/>
      <c r="U4" s="73"/>
      <c r="V4" s="73"/>
      <c r="W4" s="43"/>
      <c r="X4" s="73"/>
      <c r="Y4" s="43"/>
      <c r="Z4" s="43"/>
      <c r="AA4" s="64"/>
      <c r="AB4" s="43"/>
      <c r="AC4" s="4"/>
      <c r="AD4" s="56"/>
      <c r="AE4" s="56"/>
      <c r="AF4" s="1"/>
      <c r="AG4" s="5"/>
      <c r="AH4"/>
      <c r="AL4"/>
    </row>
    <row r="5" spans="1:55" s="182" customFormat="1" ht="19.8">
      <c r="A5" s="180"/>
      <c r="B5" s="180"/>
      <c r="C5" s="180"/>
      <c r="D5" s="180"/>
      <c r="E5" s="180"/>
      <c r="F5" s="154" t="s">
        <v>7</v>
      </c>
      <c r="G5" s="154"/>
      <c r="H5" s="177">
        <v>45</v>
      </c>
      <c r="I5" s="180"/>
      <c r="J5" s="181"/>
      <c r="K5" s="181"/>
      <c r="L5" s="154" t="s">
        <v>421</v>
      </c>
      <c r="M5" s="180"/>
      <c r="N5" s="180"/>
      <c r="O5" s="186"/>
      <c r="P5" s="186"/>
      <c r="Q5" s="536">
        <f>+H12+H27+H42+H57+G72+G87+H102+H117+H132+H147+H162+H177+G192+G207+G222</f>
        <v>36837</v>
      </c>
      <c r="R5" s="537"/>
      <c r="S5" s="180"/>
      <c r="T5" s="180"/>
      <c r="U5" s="180"/>
      <c r="V5" s="180"/>
      <c r="W5" s="180"/>
      <c r="X5" s="186"/>
      <c r="Y5" s="186"/>
      <c r="Z5" s="180"/>
      <c r="AA5" s="180"/>
      <c r="AB5" s="186"/>
      <c r="AC5" s="4"/>
      <c r="AD5" s="56"/>
      <c r="AE5" s="56"/>
      <c r="AF5" s="1"/>
      <c r="AG5" s="4"/>
      <c r="AH5" s="56"/>
      <c r="AI5" s="56"/>
      <c r="AJ5" s="1"/>
      <c r="AK5" s="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 s="179"/>
      <c r="BA5" s="179"/>
    </row>
    <row r="6" spans="1:55" ht="19.8">
      <c r="A6" s="46"/>
      <c r="B6" s="46"/>
      <c r="C6" s="46"/>
      <c r="D6" s="46"/>
      <c r="E6" s="46"/>
      <c r="F6" s="46"/>
      <c r="G6" s="46"/>
      <c r="H6" s="46"/>
      <c r="I6" s="43"/>
      <c r="J6" s="95" t="s">
        <v>468</v>
      </c>
      <c r="K6" s="64"/>
      <c r="L6" s="43"/>
      <c r="M6" s="43"/>
      <c r="N6" s="43"/>
      <c r="O6" s="73"/>
      <c r="P6" s="73"/>
      <c r="Q6" s="43"/>
      <c r="R6" s="73"/>
      <c r="S6" s="73"/>
      <c r="T6" s="73"/>
      <c r="U6" s="73"/>
      <c r="V6" s="73"/>
      <c r="W6" s="43"/>
      <c r="X6" s="73"/>
      <c r="Y6" s="43"/>
      <c r="Z6" s="43"/>
      <c r="AA6" s="64"/>
      <c r="AB6" s="43"/>
      <c r="AC6" s="4"/>
      <c r="AD6" s="56"/>
      <c r="AE6" s="56"/>
      <c r="AF6" s="1"/>
      <c r="AG6" s="5"/>
      <c r="AH6"/>
      <c r="AL6"/>
      <c r="BC6" s="182"/>
    </row>
    <row r="7" spans="1:55" ht="17.399999999999999">
      <c r="A7" s="246"/>
      <c r="B7" s="276"/>
      <c r="C7" s="277"/>
      <c r="D7" s="277"/>
      <c r="E7" s="278"/>
      <c r="F7" s="278"/>
      <c r="G7" s="278"/>
      <c r="H7" s="46"/>
      <c r="I7" s="43"/>
      <c r="J7" s="95"/>
      <c r="K7" s="64"/>
      <c r="L7" s="43"/>
      <c r="M7" s="43"/>
      <c r="N7" s="43"/>
      <c r="O7" s="73"/>
      <c r="P7" s="73"/>
      <c r="Q7" s="43"/>
      <c r="R7" s="73"/>
      <c r="S7" s="73"/>
      <c r="T7" s="73"/>
      <c r="U7" s="73"/>
      <c r="V7" s="73"/>
      <c r="W7" s="43"/>
      <c r="X7" s="73"/>
      <c r="Y7" s="49" t="s">
        <v>631</v>
      </c>
      <c r="Z7" s="43"/>
      <c r="AA7" s="65" t="s">
        <v>4</v>
      </c>
      <c r="AB7" s="43"/>
      <c r="AC7" s="4"/>
      <c r="AD7" s="56"/>
      <c r="AE7" s="56"/>
      <c r="AF7" s="1"/>
      <c r="AG7" s="5"/>
      <c r="AH7"/>
      <c r="AL7"/>
    </row>
    <row r="8" spans="1:55" ht="15.6">
      <c r="A8" s="43"/>
      <c r="B8" s="43"/>
      <c r="C8" s="43"/>
      <c r="D8" s="43"/>
      <c r="E8" s="43"/>
      <c r="F8" s="43"/>
      <c r="G8" s="49" t="s">
        <v>4</v>
      </c>
      <c r="H8" s="43"/>
      <c r="I8" s="64"/>
      <c r="J8" s="64"/>
      <c r="K8" s="64"/>
      <c r="L8" s="49" t="s">
        <v>24</v>
      </c>
      <c r="M8" s="65" t="s">
        <v>24</v>
      </c>
      <c r="N8" s="64"/>
      <c r="O8" s="173" t="s">
        <v>402</v>
      </c>
      <c r="P8" s="173" t="s">
        <v>402</v>
      </c>
      <c r="Q8" s="74" t="s">
        <v>534</v>
      </c>
      <c r="R8" s="173" t="s">
        <v>402</v>
      </c>
      <c r="S8" s="173" t="s">
        <v>402</v>
      </c>
      <c r="T8" s="173"/>
      <c r="U8" s="173"/>
      <c r="V8" s="74" t="s">
        <v>422</v>
      </c>
      <c r="W8" s="43"/>
      <c r="X8" s="74" t="s">
        <v>581</v>
      </c>
      <c r="Y8" s="49" t="s">
        <v>630</v>
      </c>
      <c r="Z8" s="64"/>
      <c r="AA8" s="65" t="s">
        <v>10</v>
      </c>
      <c r="AB8" s="43"/>
      <c r="AC8" s="4"/>
      <c r="AD8" s="56"/>
      <c r="AE8" s="56"/>
      <c r="AF8" s="1"/>
      <c r="AG8" s="5"/>
      <c r="AH8"/>
      <c r="AL8"/>
    </row>
    <row r="9" spans="1:55" ht="15.6">
      <c r="A9" s="43"/>
      <c r="B9" s="43"/>
      <c r="C9" s="43"/>
      <c r="D9" s="43"/>
      <c r="E9" s="49"/>
      <c r="F9" s="49"/>
      <c r="G9" s="49" t="s">
        <v>486</v>
      </c>
      <c r="H9" s="49" t="s">
        <v>4</v>
      </c>
      <c r="I9" s="65"/>
      <c r="J9" s="65" t="s">
        <v>4</v>
      </c>
      <c r="K9" s="65" t="s">
        <v>1</v>
      </c>
      <c r="L9" s="49" t="s">
        <v>492</v>
      </c>
      <c r="M9" s="87" t="s">
        <v>45</v>
      </c>
      <c r="N9" s="65"/>
      <c r="O9" s="74" t="s">
        <v>580</v>
      </c>
      <c r="P9" s="74" t="s">
        <v>498</v>
      </c>
      <c r="Q9" s="74" t="s">
        <v>558</v>
      </c>
      <c r="R9" s="74" t="s">
        <v>500</v>
      </c>
      <c r="S9" s="74" t="s">
        <v>566</v>
      </c>
      <c r="T9" s="423" t="s">
        <v>24</v>
      </c>
      <c r="U9" s="423" t="s">
        <v>24</v>
      </c>
      <c r="V9" s="74"/>
      <c r="W9" s="49" t="s">
        <v>413</v>
      </c>
      <c r="X9" s="74" t="s">
        <v>1</v>
      </c>
      <c r="Y9" s="49" t="s">
        <v>578</v>
      </c>
      <c r="Z9" s="65"/>
      <c r="AA9" s="65" t="s">
        <v>71</v>
      </c>
      <c r="AB9" s="43"/>
      <c r="AC9" s="4"/>
      <c r="AD9" s="56"/>
      <c r="AE9" s="56"/>
      <c r="AF9" s="1"/>
      <c r="AG9" s="5"/>
      <c r="AH9"/>
      <c r="AL9"/>
    </row>
    <row r="10" spans="1:55" ht="15.6">
      <c r="A10" s="43"/>
      <c r="B10" s="43"/>
      <c r="C10" s="49" t="s">
        <v>0</v>
      </c>
      <c r="D10" s="49"/>
      <c r="E10" s="49" t="s">
        <v>86</v>
      </c>
      <c r="F10" s="49"/>
      <c r="G10" s="50" t="s">
        <v>487</v>
      </c>
      <c r="H10" s="50" t="s">
        <v>10</v>
      </c>
      <c r="I10" s="195" t="s">
        <v>536</v>
      </c>
      <c r="J10" s="87" t="s">
        <v>402</v>
      </c>
      <c r="K10" s="87" t="s">
        <v>402</v>
      </c>
      <c r="L10" s="50" t="s">
        <v>414</v>
      </c>
      <c r="M10" s="87"/>
      <c r="N10" s="195" t="s">
        <v>536</v>
      </c>
      <c r="O10" s="75" t="s">
        <v>556</v>
      </c>
      <c r="P10" s="75" t="s">
        <v>439</v>
      </c>
      <c r="Q10" s="75" t="s">
        <v>494</v>
      </c>
      <c r="R10" s="75" t="s">
        <v>481</v>
      </c>
      <c r="S10" s="75" t="s">
        <v>532</v>
      </c>
      <c r="T10" s="423" t="s">
        <v>737</v>
      </c>
      <c r="U10" s="423" t="s">
        <v>738</v>
      </c>
      <c r="V10" s="75" t="s">
        <v>1</v>
      </c>
      <c r="W10" s="50" t="s">
        <v>414</v>
      </c>
      <c r="X10" s="75" t="s">
        <v>535</v>
      </c>
      <c r="Y10" s="50" t="s">
        <v>484</v>
      </c>
      <c r="Z10" s="195" t="s">
        <v>536</v>
      </c>
      <c r="AA10" s="87" t="s">
        <v>561</v>
      </c>
      <c r="AB10" s="43"/>
      <c r="AC10" s="4"/>
      <c r="AD10" s="56"/>
      <c r="AE10" s="56"/>
      <c r="AF10" s="1"/>
      <c r="AG10" s="5"/>
      <c r="AH10"/>
      <c r="AL10"/>
    </row>
    <row r="11" spans="1:55" ht="15.6">
      <c r="A11" s="43"/>
      <c r="B11" s="43"/>
      <c r="C11" s="49"/>
      <c r="D11" s="49"/>
      <c r="E11" s="49"/>
      <c r="F11" s="49"/>
      <c r="G11" s="50"/>
      <c r="H11" s="50"/>
      <c r="I11" s="195"/>
      <c r="J11" s="87"/>
      <c r="K11" s="87"/>
      <c r="L11" s="50"/>
      <c r="M11" s="87"/>
      <c r="N11" s="195"/>
      <c r="O11" s="75"/>
      <c r="P11" s="75"/>
      <c r="Q11" s="75"/>
      <c r="R11" s="75"/>
      <c r="S11" s="75"/>
      <c r="T11" s="423"/>
      <c r="U11" s="423"/>
      <c r="V11" s="75"/>
      <c r="W11" s="50"/>
      <c r="X11" s="75"/>
      <c r="Y11" s="50"/>
      <c r="Z11" s="195"/>
      <c r="AA11" s="87"/>
      <c r="AB11" s="43"/>
      <c r="AC11" s="4"/>
      <c r="AD11" s="56"/>
      <c r="AE11" s="56"/>
      <c r="AF11" s="1"/>
      <c r="AG11" s="5"/>
      <c r="AH11"/>
      <c r="AL11"/>
    </row>
    <row r="12" spans="1:55" ht="17.399999999999999">
      <c r="A12" s="246"/>
      <c r="B12" s="277" t="s">
        <v>0</v>
      </c>
      <c r="C12" s="277"/>
      <c r="D12" s="277" t="str">
        <f>+D14</f>
        <v>P-</v>
      </c>
      <c r="E12" s="277"/>
      <c r="F12" s="278" t="s">
        <v>604</v>
      </c>
      <c r="G12" s="46"/>
      <c r="H12" s="279">
        <f>SUM(H14:H25)</f>
        <v>30</v>
      </c>
      <c r="I12" s="49"/>
      <c r="J12" s="46"/>
      <c r="K12" s="95"/>
      <c r="L12" s="64"/>
      <c r="M12" s="339">
        <f>+Klasse!K11</f>
        <v>152.50333333333333</v>
      </c>
      <c r="N12" s="49" t="s">
        <v>573</v>
      </c>
      <c r="O12" s="43"/>
      <c r="P12" s="73"/>
      <c r="Q12" s="73"/>
      <c r="R12" s="43"/>
      <c r="S12" s="73"/>
      <c r="T12" s="73"/>
      <c r="U12" s="73"/>
      <c r="V12" s="73"/>
      <c r="W12" s="73"/>
      <c r="X12" s="43"/>
      <c r="Y12" s="19">
        <f>+Klasse!AA11</f>
        <v>231.10767614313716</v>
      </c>
      <c r="Z12" s="49" t="s">
        <v>635</v>
      </c>
      <c r="AA12" s="64"/>
      <c r="AB12" s="65"/>
      <c r="AC12" s="4"/>
      <c r="AD12" s="4"/>
      <c r="AE12" s="56"/>
      <c r="AF12" s="56"/>
      <c r="AG12" s="1"/>
      <c r="AH12" s="5"/>
      <c r="AL12"/>
    </row>
    <row r="13" spans="1:55" ht="17.399999999999999">
      <c r="A13" s="246"/>
      <c r="B13" s="277"/>
      <c r="C13" s="277"/>
      <c r="D13" s="277"/>
      <c r="E13" s="277"/>
      <c r="F13" s="278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65"/>
      <c r="AC13" s="4"/>
      <c r="AD13" s="4"/>
      <c r="AE13" s="56"/>
      <c r="AF13" s="56"/>
      <c r="AG13" s="1"/>
      <c r="AH13" s="5"/>
      <c r="AL13"/>
    </row>
    <row r="14" spans="1:55" ht="15.6">
      <c r="A14" s="43"/>
      <c r="B14" s="43">
        <f>+'Ark1'!C579</f>
        <v>2024</v>
      </c>
      <c r="C14" s="51">
        <f>+'Ark1'!L579</f>
        <v>1</v>
      </c>
      <c r="D14" s="52" t="s">
        <v>29</v>
      </c>
      <c r="E14" s="52">
        <f>+'Ark1'!D579</f>
        <v>1</v>
      </c>
      <c r="F14" s="52" t="s">
        <v>592</v>
      </c>
      <c r="G14" s="51">
        <f>+IF(H14=0,"",'Ark1'!Q579)</f>
        <v>1</v>
      </c>
      <c r="H14" s="51">
        <f>+'Ark1'!R579</f>
        <v>1</v>
      </c>
      <c r="I14" s="115">
        <f t="shared" ref="I14:I25" si="0">+IF(H14=0,"",H14-H241)</f>
        <v>0</v>
      </c>
      <c r="J14" s="66">
        <f>+IF(H14=0,"",'Ark1'!AE579)</f>
        <v>3.1094527363184077E-2</v>
      </c>
      <c r="K14" s="66">
        <f>+IF(H14=0,"",'Ark1'!AF579)</f>
        <v>2.3766562108438676E-2</v>
      </c>
      <c r="L14" s="53">
        <f>+IF(H14=0,"",'Ark1'!T579)</f>
        <v>6</v>
      </c>
      <c r="M14" s="115">
        <f>+IF(H14=0,"",'Ark1'!U579)</f>
        <v>173.1</v>
      </c>
      <c r="N14" s="115">
        <f t="shared" ref="N14:N25" si="1">+IF(H14=0,"",M14-M241)</f>
        <v>-5.5</v>
      </c>
      <c r="O14" s="76">
        <f>+IF(H14=0,"",'Ark1'!W579)</f>
        <v>0</v>
      </c>
      <c r="P14" s="76">
        <f>+IF(H14=0,"",'Ark1'!X579)</f>
        <v>0</v>
      </c>
      <c r="Q14" s="76">
        <f>+IF(H14=0,"",'Ark1'!AG579)</f>
        <v>631</v>
      </c>
      <c r="R14" s="115">
        <f>+IF(H14=0,"",'Ark1'!AH579)</f>
        <v>100</v>
      </c>
      <c r="S14" s="76">
        <f>+IF(H14=0,"",'Ark1'!AI579)</f>
        <v>0</v>
      </c>
      <c r="T14" s="435">
        <f>+'Ark1'!AR579</f>
        <v>218</v>
      </c>
      <c r="U14" s="411">
        <f>+'Ark1'!AS579</f>
        <v>16.698467756320511</v>
      </c>
      <c r="V14" s="76">
        <f>+IF(H14=0,"",'Ark1'!Y579)</f>
        <v>0</v>
      </c>
      <c r="W14" s="53">
        <f>+IF(H14=0,"",'Ark1'!AA579)</f>
        <v>0</v>
      </c>
      <c r="X14" s="76">
        <f>+IF(H14=0,"",'Ark1'!AC579)</f>
        <v>0</v>
      </c>
      <c r="Y14" s="115">
        <f t="shared" ref="Y14:Y25" si="2">IF(H14=0,"",1000*M14/Q14)</f>
        <v>274.32646592709983</v>
      </c>
      <c r="Z14" s="115">
        <f t="shared" ref="Z14:Z25" si="3">+IF(H14=0,"",IF(H241=0,"",Y14-Y241))</f>
        <v>24.885125144976939</v>
      </c>
      <c r="AA14" s="66">
        <f t="shared" ref="AA14:AA25" si="4">IF(H14=0,"",H14/G14)</f>
        <v>1</v>
      </c>
      <c r="AB14" s="43"/>
      <c r="AC14" s="4"/>
      <c r="AD14" s="56"/>
      <c r="AE14" s="56"/>
      <c r="AF14" s="1"/>
      <c r="AG14" s="5"/>
      <c r="AH14"/>
      <c r="AL14"/>
    </row>
    <row r="15" spans="1:55" ht="15.6">
      <c r="A15" s="43"/>
      <c r="B15" s="43">
        <f>+'Ark1'!C580</f>
        <v>2024</v>
      </c>
      <c r="C15" s="51">
        <f>+'Ark1'!L580</f>
        <v>1</v>
      </c>
      <c r="D15" s="52" t="s">
        <v>29</v>
      </c>
      <c r="E15" s="52">
        <f>+'Ark1'!D580</f>
        <v>2</v>
      </c>
      <c r="F15" s="52" t="s">
        <v>593</v>
      </c>
      <c r="G15" s="51">
        <f>+IF(H15=0,"",'Ark1'!Q580)</f>
        <v>2</v>
      </c>
      <c r="H15" s="51">
        <f>+'Ark1'!R580</f>
        <v>2</v>
      </c>
      <c r="I15" s="115">
        <f t="shared" si="0"/>
        <v>-1</v>
      </c>
      <c r="J15" s="66">
        <f>+IF(H15=0,"",'Ark1'!AE580)</f>
        <v>8.4388185654008394E-2</v>
      </c>
      <c r="K15" s="66">
        <f>+IF(H15=0,"",'Ark1'!AF580)</f>
        <v>4.9568426348911371E-2</v>
      </c>
      <c r="L15" s="53">
        <f>+IF(H15=0,"",'Ark1'!T580)</f>
        <v>4.5</v>
      </c>
      <c r="M15" s="115">
        <f>+IF(H15=0,"",'Ark1'!U580)</f>
        <v>132.85000000000002</v>
      </c>
      <c r="N15" s="115">
        <f t="shared" si="1"/>
        <v>-16.316666666666606</v>
      </c>
      <c r="O15" s="76">
        <f>+IF(H15=0,"",'Ark1'!W580)</f>
        <v>0</v>
      </c>
      <c r="P15" s="76">
        <f>+IF(H15=0,"",'Ark1'!X580)</f>
        <v>0</v>
      </c>
      <c r="Q15" s="76">
        <f>+IF(H15=0,"",'Ark1'!AG580)</f>
        <v>729</v>
      </c>
      <c r="R15" s="115">
        <f>+IF(H15=0,"",'Ark1'!AH580)</f>
        <v>50</v>
      </c>
      <c r="S15" s="76">
        <f>+IF(H15=0,"",'Ark1'!AI580)</f>
        <v>0</v>
      </c>
      <c r="T15" s="435">
        <f>+'Ark1'!AR580</f>
        <v>217</v>
      </c>
      <c r="U15" s="411">
        <f>+'Ark1'!AS580</f>
        <v>18.006886263906779</v>
      </c>
      <c r="V15" s="76">
        <f>+IF(H15=0,"",'Ark1'!Y580)</f>
        <v>51.349999999999994</v>
      </c>
      <c r="W15" s="53">
        <f>+IF(H15=0,"",'Ark1'!AA580)</f>
        <v>0.5</v>
      </c>
      <c r="X15" s="76">
        <f>+IF(H15=0,"",'Ark1'!AC580)</f>
        <v>-99.999999999999815</v>
      </c>
      <c r="Y15" s="115">
        <f t="shared" si="2"/>
        <v>182.23593964334708</v>
      </c>
      <c r="Z15" s="115">
        <f t="shared" si="3"/>
        <v>-53.911817612589601</v>
      </c>
      <c r="AA15" s="66">
        <f t="shared" si="4"/>
        <v>1</v>
      </c>
      <c r="AB15" s="43"/>
      <c r="AC15" s="4"/>
      <c r="AD15" s="56"/>
      <c r="AE15" s="56"/>
      <c r="AF15" s="1"/>
      <c r="AG15" s="5"/>
      <c r="AH15"/>
      <c r="AL15"/>
    </row>
    <row r="16" spans="1:55" ht="15.6">
      <c r="A16" s="43"/>
      <c r="B16" s="43">
        <f>+'Ark1'!C581</f>
        <v>2024</v>
      </c>
      <c r="C16" s="51">
        <f>+'Ark1'!L581</f>
        <v>1</v>
      </c>
      <c r="D16" s="52" t="s">
        <v>29</v>
      </c>
      <c r="E16" s="52">
        <f>+'Ark1'!D581</f>
        <v>3</v>
      </c>
      <c r="F16" s="52" t="s">
        <v>594</v>
      </c>
      <c r="G16" s="51">
        <f>+IF(H16=0,"",'Ark1'!Q581)</f>
        <v>1</v>
      </c>
      <c r="H16" s="51">
        <f>+'Ark1'!R581</f>
        <v>1</v>
      </c>
      <c r="I16" s="115">
        <f t="shared" si="0"/>
        <v>-2</v>
      </c>
      <c r="J16" s="66">
        <f>+IF(H16=0,"",'Ark1'!AE581)</f>
        <v>5.3821313240043057E-2</v>
      </c>
      <c r="K16" s="66">
        <f>+IF(H16=0,"",'Ark1'!AF581)</f>
        <v>3.8554812215897995E-2</v>
      </c>
      <c r="L16" s="53">
        <f>+IF(H16=0,"",'Ark1'!T581)</f>
        <v>3</v>
      </c>
      <c r="M16" s="115">
        <f>+IF(H16=0,"",'Ark1'!U581)</f>
        <v>154.80000000000001</v>
      </c>
      <c r="N16" s="115">
        <f t="shared" si="1"/>
        <v>3.8666666666666174</v>
      </c>
      <c r="O16" s="76">
        <f>+IF(H16=0,"",'Ark1'!W581)</f>
        <v>0</v>
      </c>
      <c r="P16" s="76">
        <f>+IF(H16=0,"",'Ark1'!X581)</f>
        <v>0</v>
      </c>
      <c r="Q16" s="76">
        <f>+IF(H16=0,"",'Ark1'!AG581)</f>
        <v>713</v>
      </c>
      <c r="R16" s="115">
        <f>+IF(H16=0,"",'Ark1'!AH581)</f>
        <v>100</v>
      </c>
      <c r="S16" s="76">
        <f>+IF(H16=0,"",'Ark1'!AI581)</f>
        <v>100</v>
      </c>
      <c r="T16" s="435">
        <f>+'Ark1'!AR581</f>
        <v>204</v>
      </c>
      <c r="U16" s="411">
        <f>+'Ark1'!AS581</f>
        <v>18.257495231848988</v>
      </c>
      <c r="V16" s="76">
        <f>+IF(H16=0,"",'Ark1'!Y581)</f>
        <v>0</v>
      </c>
      <c r="W16" s="53">
        <f>+IF(H16=0,"",'Ark1'!AA581)</f>
        <v>0</v>
      </c>
      <c r="X16" s="76">
        <f>+IF(H16=0,"",'Ark1'!AC581)</f>
        <v>0</v>
      </c>
      <c r="Y16" s="115">
        <f t="shared" si="2"/>
        <v>217.11079943899017</v>
      </c>
      <c r="Z16" s="115">
        <f t="shared" si="3"/>
        <v>6.3100545600329099</v>
      </c>
      <c r="AA16" s="66">
        <f t="shared" si="4"/>
        <v>1</v>
      </c>
      <c r="AB16" s="43"/>
      <c r="AC16" s="4"/>
      <c r="AD16" s="56"/>
      <c r="AE16" s="56"/>
      <c r="AF16" s="1"/>
      <c r="AG16" s="5"/>
      <c r="AH16"/>
      <c r="AL16"/>
    </row>
    <row r="17" spans="1:39" ht="15.6">
      <c r="A17" s="43"/>
      <c r="B17" s="43">
        <f>+'Ark1'!C582</f>
        <v>2024</v>
      </c>
      <c r="C17" s="51">
        <f>+'Ark1'!L582</f>
        <v>1</v>
      </c>
      <c r="D17" s="52" t="s">
        <v>29</v>
      </c>
      <c r="E17" s="52">
        <f>+'Ark1'!D582</f>
        <v>4</v>
      </c>
      <c r="F17" s="52" t="s">
        <v>595</v>
      </c>
      <c r="G17" s="51" t="str">
        <f>+IF(H17=0,"",'Ark1'!Q582)</f>
        <v/>
      </c>
      <c r="H17" s="51">
        <f>+'Ark1'!R582</f>
        <v>0</v>
      </c>
      <c r="I17" s="115" t="str">
        <f t="shared" si="0"/>
        <v/>
      </c>
      <c r="J17" s="66" t="str">
        <f>+IF(H17=0,"",'Ark1'!AE582)</f>
        <v/>
      </c>
      <c r="K17" s="66" t="str">
        <f>+IF(H17=0,"",'Ark1'!AF582)</f>
        <v/>
      </c>
      <c r="L17" s="53" t="str">
        <f>+IF(H17=0,"",'Ark1'!T582)</f>
        <v/>
      </c>
      <c r="M17" s="115" t="str">
        <f>+IF(H17=0,"",'Ark1'!U582)</f>
        <v/>
      </c>
      <c r="N17" s="115" t="str">
        <f t="shared" si="1"/>
        <v/>
      </c>
      <c r="O17" s="76" t="str">
        <f>+IF(H17=0,"",'Ark1'!W582)</f>
        <v/>
      </c>
      <c r="P17" s="76" t="str">
        <f>+IF(H17=0,"",'Ark1'!X582)</f>
        <v/>
      </c>
      <c r="Q17" s="76" t="str">
        <f>+IF(H17=0,"",'Ark1'!AG582)</f>
        <v/>
      </c>
      <c r="R17" s="115" t="str">
        <f>+IF(H17=0,"",'Ark1'!AH582)</f>
        <v/>
      </c>
      <c r="S17" s="76" t="str">
        <f>+IF(H17=0,"",'Ark1'!AI582)</f>
        <v/>
      </c>
      <c r="T17" s="435">
        <f>+'Ark1'!AR582</f>
        <v>0</v>
      </c>
      <c r="U17" s="411">
        <f>+'Ark1'!AS582</f>
        <v>0</v>
      </c>
      <c r="V17" s="76" t="str">
        <f>+IF(H17=0,"",'Ark1'!Y582)</f>
        <v/>
      </c>
      <c r="W17" s="53" t="str">
        <f>+IF(H17=0,"",'Ark1'!AA582)</f>
        <v/>
      </c>
      <c r="X17" s="76" t="str">
        <f>+IF(H17=0,"",'Ark1'!AC582)</f>
        <v/>
      </c>
      <c r="Y17" s="115" t="str">
        <f t="shared" si="2"/>
        <v/>
      </c>
      <c r="Z17" s="115" t="str">
        <f t="shared" si="3"/>
        <v/>
      </c>
      <c r="AA17" s="66" t="str">
        <f t="shared" si="4"/>
        <v/>
      </c>
      <c r="AB17" s="43"/>
      <c r="AC17" s="4"/>
      <c r="AD17" s="56"/>
      <c r="AE17" s="56"/>
      <c r="AF17" s="1"/>
      <c r="AG17" s="5"/>
      <c r="AH17"/>
      <c r="AL17"/>
    </row>
    <row r="18" spans="1:39" ht="15.6">
      <c r="A18" s="43"/>
      <c r="B18" s="43">
        <f>+'Ark1'!C583</f>
        <v>2024</v>
      </c>
      <c r="C18" s="51">
        <f>+'Ark1'!L583</f>
        <v>1</v>
      </c>
      <c r="D18" s="52" t="s">
        <v>29</v>
      </c>
      <c r="E18" s="52">
        <f>+'Ark1'!D583</f>
        <v>5</v>
      </c>
      <c r="F18" s="52" t="s">
        <v>442</v>
      </c>
      <c r="G18" s="51">
        <f>+IF(H18=0,"",'Ark1'!Q583)</f>
        <v>1</v>
      </c>
      <c r="H18" s="51">
        <f>+'Ark1'!R583</f>
        <v>1</v>
      </c>
      <c r="I18" s="115">
        <f t="shared" si="0"/>
        <v>-1</v>
      </c>
      <c r="J18" s="66">
        <f>+IF(H18=0,"",'Ark1'!AE583)</f>
        <v>2.7693159789531983E-2</v>
      </c>
      <c r="K18" s="66">
        <f>+IF(H18=0,"",'Ark1'!AF583)</f>
        <v>1.9416916388781374E-2</v>
      </c>
      <c r="L18" s="53">
        <f>+IF(H18=0,"",'Ark1'!T583)</f>
        <v>4</v>
      </c>
      <c r="M18" s="115">
        <f>+IF(H18=0,"",'Ark1'!U583)</f>
        <v>161.1</v>
      </c>
      <c r="N18" s="115">
        <f t="shared" si="1"/>
        <v>-76.700000000000017</v>
      </c>
      <c r="O18" s="76">
        <f>+IF(H18=0,"",'Ark1'!W583)</f>
        <v>0</v>
      </c>
      <c r="P18" s="76">
        <f>+IF(H18=0,"",'Ark1'!X583)</f>
        <v>0</v>
      </c>
      <c r="Q18" s="76">
        <f>+IF(H18=0,"",'Ark1'!AG583)</f>
        <v>668</v>
      </c>
      <c r="R18" s="115">
        <f>+IF(H18=0,"",'Ark1'!AH583)</f>
        <v>100</v>
      </c>
      <c r="S18" s="76">
        <f>+IF(H18=0,"",'Ark1'!AI583)</f>
        <v>0</v>
      </c>
      <c r="T18" s="443"/>
      <c r="U18" s="90"/>
      <c r="V18" s="76">
        <f>+IF(H18=0,"",'Ark1'!Y583)</f>
        <v>0</v>
      </c>
      <c r="W18" s="53">
        <f>+IF(H18=0,"",'Ark1'!AA583)</f>
        <v>0</v>
      </c>
      <c r="X18" s="76">
        <f>+IF(H18=0,"",'Ark1'!AC583)</f>
        <v>0</v>
      </c>
      <c r="Y18" s="115">
        <f t="shared" si="2"/>
        <v>241.1676646706587</v>
      </c>
      <c r="Z18" s="115">
        <f t="shared" si="3"/>
        <v>-121.3323353293413</v>
      </c>
      <c r="AA18" s="66">
        <f t="shared" si="4"/>
        <v>1</v>
      </c>
      <c r="AB18" s="43"/>
      <c r="AC18" s="4"/>
      <c r="AD18" s="56"/>
      <c r="AE18" s="56"/>
      <c r="AF18" s="1"/>
      <c r="AG18" s="5"/>
      <c r="AH18"/>
      <c r="AL18"/>
    </row>
    <row r="19" spans="1:39" ht="15.6">
      <c r="A19" s="43"/>
      <c r="B19" s="43">
        <f>+'Ark1'!C584</f>
        <v>2024</v>
      </c>
      <c r="C19" s="51">
        <f>+'Ark1'!L584</f>
        <v>1</v>
      </c>
      <c r="D19" s="52" t="s">
        <v>29</v>
      </c>
      <c r="E19" s="52">
        <f>+'Ark1'!D584</f>
        <v>6</v>
      </c>
      <c r="F19" s="52" t="s">
        <v>596</v>
      </c>
      <c r="G19" s="51">
        <f>+IF(H19=0,"",'Ark1'!Q584)</f>
        <v>4</v>
      </c>
      <c r="H19" s="51">
        <f>+'Ark1'!R584</f>
        <v>4</v>
      </c>
      <c r="I19" s="115">
        <f t="shared" si="0"/>
        <v>0</v>
      </c>
      <c r="J19" s="66">
        <f>+IF(H19=0,"",'Ark1'!AE584)</f>
        <v>0.11010184420589043</v>
      </c>
      <c r="K19" s="66">
        <f>+IF(H19=0,"",'Ark1'!AF584)</f>
        <v>7.421193154297144E-2</v>
      </c>
      <c r="L19" s="53">
        <f>+IF(H19=0,"",'Ark1'!T584)</f>
        <v>3.75</v>
      </c>
      <c r="M19" s="115">
        <f>+IF(H19=0,"",'Ark1'!U584)</f>
        <v>157.35</v>
      </c>
      <c r="N19" s="115">
        <f t="shared" si="1"/>
        <v>27.374999999999972</v>
      </c>
      <c r="O19" s="76">
        <f>+IF(H19=0,"",'Ark1'!W584)</f>
        <v>0</v>
      </c>
      <c r="P19" s="76">
        <f>+IF(H19=0,"",'Ark1'!X584)</f>
        <v>0</v>
      </c>
      <c r="Q19" s="76">
        <f>+IF(H19=0,"",'Ark1'!AG584)</f>
        <v>669</v>
      </c>
      <c r="R19" s="115">
        <f>+IF(H19=0,"",'Ark1'!AH584)</f>
        <v>75</v>
      </c>
      <c r="S19" s="76">
        <f>+IF(H19=0,"",'Ark1'!AI584)</f>
        <v>0</v>
      </c>
      <c r="T19" s="443"/>
      <c r="U19" s="90"/>
      <c r="V19" s="76">
        <f>+IF(H19=0,"",'Ark1'!Y584)</f>
        <v>12.644860616076468</v>
      </c>
      <c r="W19" s="53">
        <f>+IF(H19=0,"",'Ark1'!AA584)</f>
        <v>0.4330127018922193</v>
      </c>
      <c r="X19" s="76">
        <f>+IF(H19=0,"",'Ark1'!AC584)</f>
        <v>85.610414191061579</v>
      </c>
      <c r="Y19" s="115">
        <f t="shared" si="2"/>
        <v>235.2017937219731</v>
      </c>
      <c r="Z19" s="115">
        <f t="shared" si="3"/>
        <v>29.545148152352795</v>
      </c>
      <c r="AA19" s="66">
        <f t="shared" si="4"/>
        <v>1</v>
      </c>
      <c r="AB19" s="43"/>
      <c r="AC19" s="4"/>
      <c r="AD19" s="56"/>
      <c r="AE19" s="56"/>
      <c r="AF19" s="1"/>
      <c r="AG19" s="5"/>
      <c r="AH19"/>
      <c r="AI19" s="2"/>
      <c r="AJ19" s="2"/>
      <c r="AK19" s="2"/>
      <c r="AL19"/>
    </row>
    <row r="20" spans="1:39" ht="15.6">
      <c r="A20" s="43"/>
      <c r="B20" s="43">
        <f>+'Ark1'!C585</f>
        <v>2024</v>
      </c>
      <c r="C20" s="51">
        <f>+'Ark1'!L585</f>
        <v>1</v>
      </c>
      <c r="D20" s="52" t="s">
        <v>29</v>
      </c>
      <c r="E20" s="52">
        <f>+'Ark1'!D585</f>
        <v>7</v>
      </c>
      <c r="F20" s="52" t="s">
        <v>597</v>
      </c>
      <c r="G20" s="51">
        <f>+IF(H20=0,"",'Ark1'!Q585)</f>
        <v>2</v>
      </c>
      <c r="H20" s="51">
        <f>+'Ark1'!R585</f>
        <v>2</v>
      </c>
      <c r="I20" s="115">
        <f t="shared" si="0"/>
        <v>0</v>
      </c>
      <c r="J20" s="66">
        <f>+IF(H20=0,"",'Ark1'!AE585)</f>
        <v>7.6716532412734975E-2</v>
      </c>
      <c r="K20" s="66">
        <f>+IF(H20=0,"",'Ark1'!AF585)</f>
        <v>4.0962836259633206E-2</v>
      </c>
      <c r="L20" s="53">
        <f>+IF(H20=0,"",'Ark1'!T585)</f>
        <v>3</v>
      </c>
      <c r="M20" s="115">
        <f>+IF(H20=0,"",'Ark1'!U585)</f>
        <v>126.05</v>
      </c>
      <c r="N20" s="115">
        <f t="shared" si="1"/>
        <v>15.799999999999997</v>
      </c>
      <c r="O20" s="76">
        <f>+IF(H20=0,"",'Ark1'!W585)</f>
        <v>0</v>
      </c>
      <c r="P20" s="76">
        <f>+IF(H20=0,"",'Ark1'!X585)</f>
        <v>0</v>
      </c>
      <c r="Q20" s="76">
        <f>+IF(H20=0,"",'Ark1'!AG585)</f>
        <v>727</v>
      </c>
      <c r="R20" s="115">
        <f>+IF(H20=0,"",'Ark1'!AH585)</f>
        <v>50</v>
      </c>
      <c r="S20" s="76">
        <f>+IF(H20=0,"",'Ark1'!AI585)</f>
        <v>0</v>
      </c>
      <c r="T20" s="443"/>
      <c r="U20" s="90"/>
      <c r="V20" s="76">
        <f>+IF(H20=0,"",'Ark1'!Y585)</f>
        <v>33.85</v>
      </c>
      <c r="W20" s="53">
        <f>+IF(H20=0,"",'Ark1'!AA585)</f>
        <v>1</v>
      </c>
      <c r="X20" s="76">
        <f>+IF(H20=0,"",'Ark1'!AC585)</f>
        <v>-100.00000000000006</v>
      </c>
      <c r="Y20" s="115">
        <f t="shared" si="2"/>
        <v>173.38376891334249</v>
      </c>
      <c r="Z20" s="115">
        <f t="shared" si="3"/>
        <v>-44.717121294372646</v>
      </c>
      <c r="AA20" s="66">
        <f t="shared" si="4"/>
        <v>1</v>
      </c>
      <c r="AB20" s="43"/>
      <c r="AC20" s="4"/>
      <c r="AD20" s="56"/>
      <c r="AE20" s="56"/>
      <c r="AF20" s="1"/>
      <c r="AG20" s="5"/>
      <c r="AH20"/>
      <c r="AI20" s="2"/>
      <c r="AJ20" s="2"/>
      <c r="AK20" s="2"/>
      <c r="AL20"/>
    </row>
    <row r="21" spans="1:39" ht="15.6">
      <c r="A21" s="43"/>
      <c r="B21" s="43">
        <f>+'Ark1'!C586</f>
        <v>2024</v>
      </c>
      <c r="C21" s="51">
        <f>+'Ark1'!L586</f>
        <v>1</v>
      </c>
      <c r="D21" s="52" t="s">
        <v>29</v>
      </c>
      <c r="E21" s="52">
        <f>+'Ark1'!D586</f>
        <v>8</v>
      </c>
      <c r="F21" s="52" t="s">
        <v>598</v>
      </c>
      <c r="G21" s="51">
        <f>+IF(H21=0,"",'Ark1'!Q586)</f>
        <v>2</v>
      </c>
      <c r="H21" s="51">
        <f>+'Ark1'!R586</f>
        <v>2</v>
      </c>
      <c r="I21" s="115">
        <f t="shared" si="0"/>
        <v>0</v>
      </c>
      <c r="J21" s="66">
        <f>+IF(H21=0,"",'Ark1'!AE586)</f>
        <v>6.3011972274732195E-2</v>
      </c>
      <c r="K21" s="66">
        <f>+IF(H21=0,"",'Ark1'!AF586)</f>
        <v>4.0651940049397206E-2</v>
      </c>
      <c r="L21" s="53">
        <f>+IF(H21=0,"",'Ark1'!T586)</f>
        <v>3.5</v>
      </c>
      <c r="M21" s="115">
        <f>+IF(H21=0,"",'Ark1'!U586)</f>
        <v>151.4</v>
      </c>
      <c r="N21" s="115">
        <f t="shared" si="1"/>
        <v>19.700000000000017</v>
      </c>
      <c r="O21" s="76">
        <f>+IF(H21=0,"",'Ark1'!W586)</f>
        <v>0</v>
      </c>
      <c r="P21" s="76">
        <f>+IF(H21=0,"",'Ark1'!X586)</f>
        <v>0</v>
      </c>
      <c r="Q21" s="76">
        <f>+IF(H21=0,"",'Ark1'!AG586)</f>
        <v>708.5</v>
      </c>
      <c r="R21" s="115">
        <f>+IF(H21=0,"",'Ark1'!AH586)</f>
        <v>100</v>
      </c>
      <c r="S21" s="76">
        <f>+IF(H21=0,"",'Ark1'!AI586)</f>
        <v>0</v>
      </c>
      <c r="T21" s="443"/>
      <c r="U21" s="90"/>
      <c r="V21" s="76">
        <f>+IF(H21=0,"",'Ark1'!Y586)</f>
        <v>28.099999999999945</v>
      </c>
      <c r="W21" s="53">
        <f>+IF(H21=0,"",'Ark1'!AA586)</f>
        <v>0.5</v>
      </c>
      <c r="X21" s="76">
        <f>+IF(H21=0,"",'Ark1'!AC586)</f>
        <v>-99.999999999999858</v>
      </c>
      <c r="Y21" s="115">
        <f t="shared" si="2"/>
        <v>213.69089625970361</v>
      </c>
      <c r="Z21" s="115">
        <f t="shared" si="3"/>
        <v>-32.247479090436457</v>
      </c>
      <c r="AA21" s="66">
        <f t="shared" si="4"/>
        <v>1</v>
      </c>
      <c r="AB21" s="43"/>
      <c r="AC21" s="4"/>
      <c r="AD21" s="56"/>
      <c r="AE21" s="56"/>
      <c r="AF21" s="1"/>
      <c r="AG21" s="5"/>
      <c r="AH21"/>
      <c r="AI21" s="2"/>
      <c r="AJ21" s="2"/>
      <c r="AK21" s="2"/>
      <c r="AL21"/>
    </row>
    <row r="22" spans="1:39" ht="15.6">
      <c r="A22" s="43"/>
      <c r="B22" s="43">
        <f>+'Ark1'!C587</f>
        <v>2024</v>
      </c>
      <c r="C22" s="51">
        <f>+'Ark1'!L587</f>
        <v>1</v>
      </c>
      <c r="D22" s="52" t="s">
        <v>29</v>
      </c>
      <c r="E22" s="52">
        <f>+'Ark1'!D587</f>
        <v>9</v>
      </c>
      <c r="F22" s="52" t="s">
        <v>599</v>
      </c>
      <c r="G22" s="51">
        <f>+IF(H22=0,"",'Ark1'!Q587)</f>
        <v>6</v>
      </c>
      <c r="H22" s="51">
        <f>+'Ark1'!R587</f>
        <v>6</v>
      </c>
      <c r="I22" s="115">
        <f t="shared" si="0"/>
        <v>4</v>
      </c>
      <c r="J22" s="66">
        <f>+IF(H22=0,"",'Ark1'!AE587)</f>
        <v>0.19697964543663815</v>
      </c>
      <c r="K22" s="66">
        <f>+IF(H22=0,"",'Ark1'!AF587)</f>
        <v>0.12815102351897678</v>
      </c>
      <c r="L22" s="53">
        <f>+IF(H22=0,"",'Ark1'!T587)</f>
        <v>3.5</v>
      </c>
      <c r="M22" s="115">
        <f>+IF(H22=0,"",'Ark1'!U587)</f>
        <v>149.20000000000005</v>
      </c>
      <c r="N22" s="115">
        <f t="shared" si="1"/>
        <v>10.450000000000045</v>
      </c>
      <c r="O22" s="76">
        <f>+IF(H22=0,"",'Ark1'!W587)</f>
        <v>0</v>
      </c>
      <c r="P22" s="76">
        <f>+IF(H22=0,"",'Ark1'!X587)</f>
        <v>0</v>
      </c>
      <c r="Q22" s="76">
        <f>+IF(H22=0,"",'Ark1'!AG587)</f>
        <v>500.75</v>
      </c>
      <c r="R22" s="115">
        <f>+IF(H22=0,"",'Ark1'!AH587)</f>
        <v>66.666666666666686</v>
      </c>
      <c r="S22" s="76">
        <f>+IF(H22=0,"",'Ark1'!AI587)</f>
        <v>16.666666666666671</v>
      </c>
      <c r="T22" s="443"/>
      <c r="U22" s="90"/>
      <c r="V22" s="76">
        <f>+IF(H22=0,"",'Ark1'!Y587)</f>
        <v>31.299893503546137</v>
      </c>
      <c r="W22" s="53">
        <f>+IF(H22=0,"",'Ark1'!AA587)</f>
        <v>1.258305739211792</v>
      </c>
      <c r="X22" s="76">
        <f>+IF(H22=0,"",'Ark1'!AC587)</f>
        <v>-26.321467387776114</v>
      </c>
      <c r="Y22" s="115">
        <f t="shared" si="2"/>
        <v>297.95307039440848</v>
      </c>
      <c r="Z22" s="115">
        <f t="shared" si="3"/>
        <v>212.67341458617247</v>
      </c>
      <c r="AA22" s="66">
        <f t="shared" si="4"/>
        <v>1</v>
      </c>
      <c r="AB22" s="43"/>
      <c r="AC22" s="4"/>
      <c r="AD22" s="56"/>
      <c r="AE22" s="56"/>
      <c r="AF22" s="1"/>
      <c r="AG22" s="5"/>
      <c r="AH22"/>
      <c r="AI22" s="2"/>
      <c r="AJ22" s="2"/>
      <c r="AK22" s="2"/>
      <c r="AL22"/>
    </row>
    <row r="23" spans="1:39" ht="15.6">
      <c r="A23" s="43"/>
      <c r="B23" s="43">
        <f>+'Ark1'!C588</f>
        <v>2024</v>
      </c>
      <c r="C23" s="51">
        <f>+'Ark1'!L588</f>
        <v>1</v>
      </c>
      <c r="D23" s="52" t="s">
        <v>29</v>
      </c>
      <c r="E23" s="52">
        <f>+'Ark1'!D588</f>
        <v>10</v>
      </c>
      <c r="F23" s="52" t="s">
        <v>600</v>
      </c>
      <c r="G23" s="51">
        <f>+IF(H23=0,"",'Ark1'!Q588)</f>
        <v>5</v>
      </c>
      <c r="H23" s="51">
        <f>+'Ark1'!R588</f>
        <v>5</v>
      </c>
      <c r="I23" s="115">
        <f t="shared" si="0"/>
        <v>-1</v>
      </c>
      <c r="J23" s="66">
        <f>+IF(H23=0,"",'Ark1'!AE588)</f>
        <v>0.1109139307897072</v>
      </c>
      <c r="K23" s="66">
        <f>+IF(H23=0,"",'Ark1'!AF588)</f>
        <v>7.5940480309358141E-2</v>
      </c>
      <c r="L23" s="53">
        <f>+IF(H23=0,"",'Ark1'!T588)</f>
        <v>4.4000000000000004</v>
      </c>
      <c r="M23" s="115">
        <f>+IF(H23=0,"",'Ark1'!U588)</f>
        <v>144.6</v>
      </c>
      <c r="N23" s="115">
        <f t="shared" si="1"/>
        <v>-26.150000000000034</v>
      </c>
      <c r="O23" s="76">
        <f>+IF(H23=0,"",'Ark1'!W588)</f>
        <v>0</v>
      </c>
      <c r="P23" s="76">
        <f>+IF(H23=0,"",'Ark1'!X588)</f>
        <v>0</v>
      </c>
      <c r="Q23" s="76">
        <f>+IF(H23=0,"",'Ark1'!AG588)</f>
        <v>684</v>
      </c>
      <c r="R23" s="115">
        <f>+IF(H23=0,"",'Ark1'!AH588)</f>
        <v>100</v>
      </c>
      <c r="S23" s="76">
        <f>+IF(H23=0,"",'Ark1'!AI588)</f>
        <v>20</v>
      </c>
      <c r="T23" s="443"/>
      <c r="U23" s="90"/>
      <c r="V23" s="76">
        <f>+IF(H23=0,"",'Ark1'!Y588)</f>
        <v>27.17859451848086</v>
      </c>
      <c r="W23" s="53">
        <f>+IF(H23=0,"",'Ark1'!AA588)</f>
        <v>1.0198039027185559</v>
      </c>
      <c r="X23" s="76">
        <f>+IF(H23=0,"",'Ark1'!AC588)</f>
        <v>-2.2369074990793369</v>
      </c>
      <c r="Y23" s="115">
        <f t="shared" si="2"/>
        <v>211.40350877192984</v>
      </c>
      <c r="Z23" s="115">
        <f t="shared" si="3"/>
        <v>-50.751045987537879</v>
      </c>
      <c r="AA23" s="66">
        <f t="shared" si="4"/>
        <v>1</v>
      </c>
      <c r="AB23" s="43"/>
      <c r="AC23" s="4"/>
      <c r="AD23" s="56"/>
      <c r="AE23" s="56"/>
      <c r="AF23" s="1"/>
      <c r="AG23" s="5"/>
      <c r="AH23"/>
      <c r="AI23" s="2"/>
      <c r="AJ23" s="2"/>
      <c r="AK23" s="2"/>
      <c r="AL23"/>
    </row>
    <row r="24" spans="1:39" ht="15.6">
      <c r="A24" s="43"/>
      <c r="B24" s="43">
        <f>+'Ark1'!C589</f>
        <v>2024</v>
      </c>
      <c r="C24" s="51">
        <f>+'Ark1'!L589</f>
        <v>1</v>
      </c>
      <c r="D24" s="52" t="s">
        <v>29</v>
      </c>
      <c r="E24" s="52">
        <f>+'Ark1'!D589</f>
        <v>11</v>
      </c>
      <c r="F24" s="52" t="s">
        <v>601</v>
      </c>
      <c r="G24" s="51">
        <f>+IF(H24=0,"",'Ark1'!Q589)</f>
        <v>6</v>
      </c>
      <c r="H24" s="51">
        <f>+'Ark1'!R589</f>
        <v>6</v>
      </c>
      <c r="I24" s="115">
        <f t="shared" si="0"/>
        <v>1</v>
      </c>
      <c r="J24" s="66">
        <f>+IF(H24=0,"",'Ark1'!AE589)</f>
        <v>0.13689253935660503</v>
      </c>
      <c r="K24" s="66">
        <f>+IF(H24=0,"",'Ark1'!AF589)</f>
        <v>0.10669027359729644</v>
      </c>
      <c r="L24" s="53">
        <f>+IF(H24=0,"",'Ark1'!T589)</f>
        <v>4.8333333333333321</v>
      </c>
      <c r="M24" s="115">
        <f>+IF(H24=0,"",'Ark1'!U589)</f>
        <v>169.65</v>
      </c>
      <c r="N24" s="115">
        <f t="shared" si="1"/>
        <v>26.22999999999999</v>
      </c>
      <c r="O24" s="76">
        <f>+IF(H24=0,"",'Ark1'!W589)</f>
        <v>16.666666666666671</v>
      </c>
      <c r="P24" s="76">
        <f>+IF(H24=0,"",'Ark1'!X589)</f>
        <v>0</v>
      </c>
      <c r="Q24" s="76">
        <f>+IF(H24=0,"",'Ark1'!AG589)</f>
        <v>697</v>
      </c>
      <c r="R24" s="115">
        <f>+IF(H24=0,"",'Ark1'!AH589)</f>
        <v>100</v>
      </c>
      <c r="S24" s="76">
        <f>+IF(H24=0,"",'Ark1'!AI589)</f>
        <v>16.666666666666671</v>
      </c>
      <c r="T24" s="443"/>
      <c r="U24" s="90"/>
      <c r="V24" s="76">
        <f>+IF(H24=0,"",'Ark1'!Y589)</f>
        <v>12.140668570277889</v>
      </c>
      <c r="W24" s="53">
        <f>+IF(H24=0,"",'Ark1'!AA589)</f>
        <v>1.4624940645653552</v>
      </c>
      <c r="X24" s="76">
        <f>+IF(H24=0,"",'Ark1'!AC589)</f>
        <v>-20.979230831722205</v>
      </c>
      <c r="Y24" s="115">
        <f t="shared" si="2"/>
        <v>243.40028694404592</v>
      </c>
      <c r="Z24" s="115">
        <f t="shared" si="3"/>
        <v>-5.5063426984393686</v>
      </c>
      <c r="AA24" s="66">
        <f t="shared" si="4"/>
        <v>1</v>
      </c>
      <c r="AB24" s="43"/>
      <c r="AC24" s="4"/>
      <c r="AD24" s="56"/>
      <c r="AE24" s="56"/>
      <c r="AF24" s="1"/>
      <c r="AG24" s="5"/>
      <c r="AH24"/>
      <c r="AI24" s="2"/>
      <c r="AJ24" s="2"/>
      <c r="AK24" s="2"/>
      <c r="AL24"/>
    </row>
    <row r="25" spans="1:39" ht="15.6">
      <c r="A25" s="43"/>
      <c r="B25" s="43">
        <f>+'Ark1'!C590</f>
        <v>2024</v>
      </c>
      <c r="C25" s="51">
        <f>+'Ark1'!L590</f>
        <v>1</v>
      </c>
      <c r="D25" s="52" t="s">
        <v>29</v>
      </c>
      <c r="E25" s="52">
        <f>+'Ark1'!D590</f>
        <v>12</v>
      </c>
      <c r="F25" s="52" t="s">
        <v>602</v>
      </c>
      <c r="G25" s="51" t="str">
        <f>+IF(H25=0,"",'Ark1'!Q590)</f>
        <v/>
      </c>
      <c r="H25" s="51">
        <f>+'Ark1'!R590</f>
        <v>0</v>
      </c>
      <c r="I25" s="115" t="str">
        <f t="shared" si="0"/>
        <v/>
      </c>
      <c r="J25" s="66" t="str">
        <f>+IF(H25=0,"",'Ark1'!AE590)</f>
        <v/>
      </c>
      <c r="K25" s="66" t="str">
        <f>+IF(H25=0,"",'Ark1'!AF590)</f>
        <v/>
      </c>
      <c r="L25" s="53" t="str">
        <f>+IF(H25=0,"",'Ark1'!T590)</f>
        <v/>
      </c>
      <c r="M25" s="115" t="str">
        <f>+IF(H25=0,"",'Ark1'!U590)</f>
        <v/>
      </c>
      <c r="N25" s="115" t="str">
        <f t="shared" si="1"/>
        <v/>
      </c>
      <c r="O25" s="76" t="str">
        <f>+IF(H25=0,"",'Ark1'!W590)</f>
        <v/>
      </c>
      <c r="P25" s="76" t="str">
        <f>+IF(H25=0,"",'Ark1'!X590)</f>
        <v/>
      </c>
      <c r="Q25" s="76" t="str">
        <f>+IF(H25=0,"",'Ark1'!AG590)</f>
        <v/>
      </c>
      <c r="R25" s="115" t="str">
        <f>+IF(H25=0,"",'Ark1'!AH590)</f>
        <v/>
      </c>
      <c r="S25" s="76" t="str">
        <f>+IF(H25=0,"",'Ark1'!AI590)</f>
        <v/>
      </c>
      <c r="T25" s="443"/>
      <c r="U25" s="90"/>
      <c r="V25" s="76" t="str">
        <f>+IF(H25=0,"",'Ark1'!Y590)</f>
        <v/>
      </c>
      <c r="W25" s="53" t="str">
        <f>+IF(H25=0,"",'Ark1'!AA590)</f>
        <v/>
      </c>
      <c r="X25" s="76" t="str">
        <f>+IF(H25=0,"",'Ark1'!AC590)</f>
        <v/>
      </c>
      <c r="Y25" s="115" t="str">
        <f t="shared" si="2"/>
        <v/>
      </c>
      <c r="Z25" s="115" t="str">
        <f t="shared" si="3"/>
        <v/>
      </c>
      <c r="AA25" s="66" t="str">
        <f t="shared" si="4"/>
        <v/>
      </c>
      <c r="AB25" s="43"/>
      <c r="AC25" s="4"/>
      <c r="AD25" s="56"/>
      <c r="AE25" s="56"/>
      <c r="AF25" s="1"/>
      <c r="AG25" s="5"/>
      <c r="AH25"/>
      <c r="AI25" s="2"/>
      <c r="AJ25" s="2"/>
      <c r="AK25" s="4"/>
      <c r="AL25" s="4"/>
      <c r="AM25" s="4"/>
    </row>
    <row r="26" spans="1:39" ht="15.6">
      <c r="A26" s="46"/>
      <c r="B26" s="43"/>
      <c r="C26" s="46"/>
      <c r="D26" s="46"/>
      <c r="E26" s="46"/>
      <c r="F26" s="46"/>
      <c r="G26" s="46"/>
      <c r="H26" s="46"/>
      <c r="I26" s="43"/>
      <c r="J26" s="95"/>
      <c r="K26" s="64"/>
      <c r="L26" s="43"/>
      <c r="M26" s="43"/>
      <c r="N26" s="43"/>
      <c r="O26" s="73"/>
      <c r="P26" s="73"/>
      <c r="Q26" s="43"/>
      <c r="R26" s="73"/>
      <c r="S26" s="73"/>
      <c r="T26" s="73"/>
      <c r="U26" s="73"/>
      <c r="V26" s="73"/>
      <c r="W26" s="43"/>
      <c r="X26" s="73"/>
      <c r="Y26" s="43"/>
      <c r="Z26" s="43"/>
      <c r="AA26" s="65"/>
      <c r="AB26" s="43"/>
      <c r="AC26" s="4"/>
      <c r="AD26" s="56"/>
      <c r="AE26" s="56"/>
      <c r="AF26" s="1"/>
      <c r="AG26" s="5"/>
      <c r="AH26"/>
      <c r="AL26"/>
    </row>
    <row r="27" spans="1:39" ht="17.399999999999999">
      <c r="A27" s="246"/>
      <c r="B27" s="277" t="s">
        <v>0</v>
      </c>
      <c r="C27" s="277"/>
      <c r="D27" s="277" t="str">
        <f>+D29</f>
        <v>P</v>
      </c>
      <c r="E27" s="277"/>
      <c r="F27" s="278" t="s">
        <v>604</v>
      </c>
      <c r="G27" s="46"/>
      <c r="H27" s="213">
        <f>SUM(H29:H40)</f>
        <v>311</v>
      </c>
      <c r="I27" s="49"/>
      <c r="J27" s="46"/>
      <c r="K27" s="95"/>
      <c r="L27" s="64"/>
      <c r="M27" s="338">
        <f>+Klasse!K12</f>
        <v>155.83826366559481</v>
      </c>
      <c r="N27" s="49" t="s">
        <v>573</v>
      </c>
      <c r="O27" s="43"/>
      <c r="P27" s="73"/>
      <c r="Q27" s="73"/>
      <c r="R27" s="43"/>
      <c r="S27" s="73"/>
      <c r="T27" s="73"/>
      <c r="U27" s="73"/>
      <c r="V27" s="73"/>
      <c r="W27" s="73"/>
      <c r="X27" s="43"/>
      <c r="Y27" s="19">
        <f>+Klasse!AA12</f>
        <v>255.04042369107518</v>
      </c>
      <c r="Z27" s="49" t="s">
        <v>635</v>
      </c>
      <c r="AA27" s="64"/>
      <c r="AB27" s="65"/>
      <c r="AC27" s="4"/>
      <c r="AD27" s="4"/>
      <c r="AE27" s="56"/>
      <c r="AF27" s="56"/>
      <c r="AG27" s="1"/>
      <c r="AH27" s="5"/>
      <c r="AL27"/>
    </row>
    <row r="28" spans="1:39" ht="17.399999999999999">
      <c r="A28" s="246"/>
      <c r="B28" s="276"/>
      <c r="C28" s="277"/>
      <c r="D28" s="277"/>
      <c r="E28" s="278"/>
      <c r="F28" s="278"/>
      <c r="G28" s="278"/>
      <c r="H28" s="46"/>
      <c r="I28" s="43"/>
      <c r="J28" s="95"/>
      <c r="K28" s="64"/>
      <c r="L28" s="43"/>
      <c r="M28" s="43"/>
      <c r="N28" s="43"/>
      <c r="O28" s="73"/>
      <c r="P28" s="73"/>
      <c r="Q28" s="43"/>
      <c r="R28" s="73"/>
      <c r="S28" s="73"/>
      <c r="T28" s="73"/>
      <c r="U28" s="73"/>
      <c r="V28" s="73"/>
      <c r="W28" s="43"/>
      <c r="X28" s="73"/>
      <c r="Y28" s="43"/>
      <c r="Z28" s="43"/>
      <c r="AA28" s="64"/>
      <c r="AB28" s="64"/>
      <c r="AC28" s="4"/>
      <c r="AD28" s="56"/>
      <c r="AE28" s="56"/>
      <c r="AF28" s="1"/>
      <c r="AG28" s="5"/>
      <c r="AH28"/>
      <c r="AL28"/>
    </row>
    <row r="29" spans="1:39" ht="15.6">
      <c r="A29" s="43"/>
      <c r="B29" s="43">
        <f>+'Ark1'!C591</f>
        <v>2024</v>
      </c>
      <c r="C29">
        <f>+'Ark1'!L591</f>
        <v>2</v>
      </c>
      <c r="D29" s="3" t="s">
        <v>30</v>
      </c>
      <c r="E29" s="3">
        <f>+'Ark1'!D591</f>
        <v>1</v>
      </c>
      <c r="F29" s="3" t="str">
        <f t="shared" ref="F29:F40" si="5">+F14</f>
        <v>Jan</v>
      </c>
      <c r="G29">
        <f>+IF(H29=0,"",'Ark1'!Q591)</f>
        <v>38</v>
      </c>
      <c r="H29">
        <f>+'Ark1'!R591</f>
        <v>40</v>
      </c>
      <c r="I29" s="115">
        <f t="shared" ref="I29:I40" si="6">+IF(H29=0,"",H29-H256)</f>
        <v>15</v>
      </c>
      <c r="J29" s="67">
        <f>+IF(H29=0,"",'Ark1'!AE591)</f>
        <v>1.2437810945273631</v>
      </c>
      <c r="K29" s="67">
        <f>+IF(H29=0,"",'Ark1'!AF591)</f>
        <v>0.85562369582535025</v>
      </c>
      <c r="L29" s="1">
        <f>+IF(H29=0,"",'Ark1'!T591)</f>
        <v>4.875</v>
      </c>
      <c r="M29" s="115">
        <f>+IF(H29=0,"",'Ark1'!U591)</f>
        <v>155.79499999999996</v>
      </c>
      <c r="N29" s="115">
        <f t="shared" ref="N29:N40" si="7">+IF(H29=0,"",M29-M256)</f>
        <v>-13.18100000000004</v>
      </c>
      <c r="O29" s="11">
        <f>+IF(H29=0,"",'Ark1'!W591)</f>
        <v>12.5</v>
      </c>
      <c r="P29" s="11">
        <f>+IF(H29=0,"",'Ark1'!X591)</f>
        <v>0</v>
      </c>
      <c r="Q29" s="11">
        <f>+IF(H29=0,"",'Ark1'!AG591)</f>
        <v>591.9142857142856</v>
      </c>
      <c r="R29" s="11">
        <f>+IF(H29=0,"",'Ark1'!AH591)</f>
        <v>87.5</v>
      </c>
      <c r="S29" s="11">
        <f>+IF(H29=0,"",'Ark1'!AI591)</f>
        <v>7.5</v>
      </c>
      <c r="T29" s="435">
        <f>+'Ark1'!AR591</f>
        <v>194.5428571428572</v>
      </c>
      <c r="U29" s="411">
        <f>+'Ark1'!AS591</f>
        <v>20.439872116688157</v>
      </c>
      <c r="V29" s="11">
        <f>+IF(H29=0,"",'Ark1'!Y591)</f>
        <v>35.662423852004281</v>
      </c>
      <c r="W29" s="1">
        <f>+IF(H29=0,"",'Ark1'!AA591)</f>
        <v>1.144279249134581</v>
      </c>
      <c r="X29" s="11">
        <f>+IF(H29=0,"",'Ark1'!AC591)</f>
        <v>41.185476065225515</v>
      </c>
      <c r="Y29" s="11">
        <f t="shared" ref="Y29:Y40" si="8">IF(H29=0,"",1000*M29/Q29)</f>
        <v>263.2053386108027</v>
      </c>
      <c r="Z29" s="115">
        <f t="shared" ref="Z29:Z40" si="9">+IF(Q29=0,"",IF(H256=0,"",Y29-Y256))</f>
        <v>-3.7760449160228973</v>
      </c>
      <c r="AA29" s="67">
        <f t="shared" ref="AA29:AA40" si="10">IF(H29=0,"",H29/G29)</f>
        <v>1.0526315789473684</v>
      </c>
      <c r="AB29" s="43"/>
      <c r="AC29" s="4"/>
      <c r="AD29" s="56"/>
      <c r="AE29" s="56"/>
      <c r="AF29" s="1"/>
      <c r="AG29" s="5"/>
      <c r="AH29"/>
      <c r="AL29"/>
    </row>
    <row r="30" spans="1:39" ht="15.6">
      <c r="A30" s="43"/>
      <c r="B30" s="43">
        <f>+'Ark1'!C592</f>
        <v>2024</v>
      </c>
      <c r="C30">
        <f>+'Ark1'!L592</f>
        <v>2</v>
      </c>
      <c r="D30" s="3" t="s">
        <v>30</v>
      </c>
      <c r="E30" s="3">
        <f>+'Ark1'!D592</f>
        <v>2</v>
      </c>
      <c r="F30" s="3" t="str">
        <f t="shared" si="5"/>
        <v>Feb</v>
      </c>
      <c r="G30">
        <f>+IF(H30=0,"",'Ark1'!Q592)</f>
        <v>15</v>
      </c>
      <c r="H30">
        <f>+'Ark1'!R592</f>
        <v>18</v>
      </c>
      <c r="I30" s="115">
        <f t="shared" si="6"/>
        <v>-10</v>
      </c>
      <c r="J30" s="67">
        <f>+IF(H30=0,"",'Ark1'!AE592)</f>
        <v>0.75949367088607611</v>
      </c>
      <c r="K30" s="67">
        <f>+IF(H30=0,"",'Ark1'!AF592)</f>
        <v>0.48062904329205985</v>
      </c>
      <c r="L30" s="1">
        <f>+IF(H30=0,"",'Ark1'!T592)</f>
        <v>4.8333333333333321</v>
      </c>
      <c r="M30" s="115">
        <f>+IF(H30=0,"",'Ark1'!U592)</f>
        <v>143.12777777777779</v>
      </c>
      <c r="N30" s="115">
        <f t="shared" si="7"/>
        <v>-24.525793650793673</v>
      </c>
      <c r="O30" s="11">
        <f>+IF(H30=0,"",'Ark1'!W592)</f>
        <v>11.111111111111112</v>
      </c>
      <c r="P30" s="11">
        <f>+IF(H30=0,"",'Ark1'!X592)</f>
        <v>0</v>
      </c>
      <c r="Q30" s="11">
        <f>+IF(H30=0,"",'Ark1'!AG592)</f>
        <v>627.5333333333333</v>
      </c>
      <c r="R30" s="11">
        <f>+IF(H30=0,"",'Ark1'!AH592)</f>
        <v>83.333333333333314</v>
      </c>
      <c r="S30" s="11">
        <f>+IF(H30=0,"",'Ark1'!AI592)</f>
        <v>0</v>
      </c>
      <c r="T30" s="435">
        <f>+'Ark1'!AR592</f>
        <v>187.4</v>
      </c>
      <c r="U30" s="411">
        <f>+'Ark1'!AS592</f>
        <v>20.085481398585568</v>
      </c>
      <c r="V30" s="11">
        <f>+IF(H30=0,"",'Ark1'!Y592)</f>
        <v>50.912690030805088</v>
      </c>
      <c r="W30" s="1">
        <f>+IF(H30=0,"",'Ark1'!AA592)</f>
        <v>1.301708279317777</v>
      </c>
      <c r="X30" s="11">
        <f>+IF(H30=0,"",'Ark1'!AC592)</f>
        <v>42.97708773842681</v>
      </c>
      <c r="Y30" s="11">
        <f t="shared" si="8"/>
        <v>228.07996033853891</v>
      </c>
      <c r="Z30" s="115">
        <f t="shared" si="9"/>
        <v>-30.922735984482586</v>
      </c>
      <c r="AA30" s="67">
        <f t="shared" si="10"/>
        <v>1.2</v>
      </c>
      <c r="AB30" s="43"/>
      <c r="AC30" s="4"/>
      <c r="AD30" s="56"/>
      <c r="AE30" s="56"/>
      <c r="AF30" s="1"/>
      <c r="AG30" s="5"/>
      <c r="AH30"/>
      <c r="AL30"/>
    </row>
    <row r="31" spans="1:39" ht="15.6">
      <c r="A31" s="43"/>
      <c r="B31" s="43">
        <f>+'Ark1'!C593</f>
        <v>2024</v>
      </c>
      <c r="C31">
        <f>+'Ark1'!L593</f>
        <v>2</v>
      </c>
      <c r="D31" s="3" t="s">
        <v>30</v>
      </c>
      <c r="E31" s="3">
        <f>+'Ark1'!D593</f>
        <v>3</v>
      </c>
      <c r="F31" s="3" t="str">
        <f t="shared" si="5"/>
        <v>Mar</v>
      </c>
      <c r="G31">
        <f>+IF(H31=0,"",'Ark1'!Q593)</f>
        <v>21</v>
      </c>
      <c r="H31">
        <f>+'Ark1'!R593</f>
        <v>23</v>
      </c>
      <c r="I31" s="115">
        <f t="shared" si="6"/>
        <v>-27</v>
      </c>
      <c r="J31" s="67">
        <f>+IF(H31=0,"",'Ark1'!AE593)</f>
        <v>1.2378902045209903</v>
      </c>
      <c r="K31" s="67">
        <f>+IF(H31=0,"",'Ark1'!AF593)</f>
        <v>0.89532841701363108</v>
      </c>
      <c r="L31" s="1">
        <f>+IF(H31=0,"",'Ark1'!T593)</f>
        <v>5.608695652173914</v>
      </c>
      <c r="M31" s="115">
        <f>+IF(H31=0,"",'Ark1'!U593)</f>
        <v>156.29565217391303</v>
      </c>
      <c r="N31" s="115">
        <f t="shared" si="7"/>
        <v>6.1076521739130385</v>
      </c>
      <c r="O31" s="11">
        <f>+IF(H31=0,"",'Ark1'!W593)</f>
        <v>26.086956521739129</v>
      </c>
      <c r="P31" s="11">
        <f>+IF(H31=0,"",'Ark1'!X593)</f>
        <v>0</v>
      </c>
      <c r="Q31" s="11">
        <f>+IF(H31=0,"",'Ark1'!AG593)</f>
        <v>656.15</v>
      </c>
      <c r="R31" s="11">
        <f>+IF(H31=0,"",'Ark1'!AH593)</f>
        <v>86.956521739130437</v>
      </c>
      <c r="S31" s="11">
        <f>+IF(H31=0,"",'Ark1'!AI593)</f>
        <v>4.3478260869565215</v>
      </c>
      <c r="T31" s="435">
        <f>+'Ark1'!AR593</f>
        <v>195.5</v>
      </c>
      <c r="U31" s="411">
        <f>+'Ark1'!AS593</f>
        <v>20.628104925138103</v>
      </c>
      <c r="V31" s="11">
        <f>+IF(H31=0,"",'Ark1'!Y593)</f>
        <v>27.688915978292155</v>
      </c>
      <c r="W31" s="1">
        <f>+IF(H31=0,"",'Ark1'!AA593)</f>
        <v>1.2064727761314444</v>
      </c>
      <c r="X31" s="11">
        <f>+IF(H31=0,"",'Ark1'!AC593)</f>
        <v>22.263803453108689</v>
      </c>
      <c r="Y31" s="11">
        <f t="shared" si="8"/>
        <v>238.20110062320055</v>
      </c>
      <c r="Z31" s="115">
        <f t="shared" si="9"/>
        <v>-10.830980697540582</v>
      </c>
      <c r="AA31" s="67">
        <f t="shared" si="10"/>
        <v>1.0952380952380953</v>
      </c>
      <c r="AB31" s="43"/>
      <c r="AC31" s="4"/>
      <c r="AD31" s="56"/>
      <c r="AE31" s="56"/>
      <c r="AF31" s="1"/>
      <c r="AG31" s="5"/>
      <c r="AH31"/>
      <c r="AI31" s="2"/>
      <c r="AJ31" s="2"/>
      <c r="AK31" s="2"/>
      <c r="AL31"/>
    </row>
    <row r="32" spans="1:39" ht="15.6">
      <c r="A32" s="43"/>
      <c r="B32" s="43">
        <f>+'Ark1'!C594</f>
        <v>2024</v>
      </c>
      <c r="C32">
        <f>+'Ark1'!L594</f>
        <v>2</v>
      </c>
      <c r="D32" s="3" t="s">
        <v>30</v>
      </c>
      <c r="E32" s="3">
        <f>+'Ark1'!D594</f>
        <v>4</v>
      </c>
      <c r="F32" s="3" t="str">
        <f t="shared" si="5"/>
        <v>Apr</v>
      </c>
      <c r="G32">
        <f>+IF(H32=0,"",'Ark1'!Q594)</f>
        <v>11</v>
      </c>
      <c r="H32">
        <f>+'Ark1'!R594</f>
        <v>11</v>
      </c>
      <c r="I32" s="115">
        <f t="shared" si="6"/>
        <v>-14</v>
      </c>
      <c r="J32" s="67">
        <f>+IF(H32=0,"",'Ark1'!AE594)</f>
        <v>0.32239155920281354</v>
      </c>
      <c r="K32" s="67">
        <f>+IF(H32=0,"",'Ark1'!AF594)</f>
        <v>0.22560632417850127</v>
      </c>
      <c r="L32" s="1">
        <f>+IF(H32=0,"",'Ark1'!T594)</f>
        <v>4.7272727272727284</v>
      </c>
      <c r="M32" s="115">
        <f>+IF(H32=0,"",'Ark1'!U594)</f>
        <v>160.6272727272727</v>
      </c>
      <c r="N32" s="115">
        <f t="shared" si="7"/>
        <v>18.471272727272691</v>
      </c>
      <c r="O32" s="11">
        <f>+IF(H32=0,"",'Ark1'!W594)</f>
        <v>9.0909090909090917</v>
      </c>
      <c r="P32" s="11">
        <f>+IF(H32=0,"",'Ark1'!X594)</f>
        <v>0</v>
      </c>
      <c r="Q32" s="11">
        <f>+IF(H32=0,"",'Ark1'!AG594)</f>
        <v>666.36363636363649</v>
      </c>
      <c r="R32" s="11">
        <f>+IF(H32=0,"",'Ark1'!AH594)</f>
        <v>100</v>
      </c>
      <c r="S32" s="11">
        <f>+IF(H32=0,"",'Ark1'!AI594)</f>
        <v>9.0909090909090917</v>
      </c>
      <c r="T32" s="435">
        <f>+'Ark1'!AR594</f>
        <v>198</v>
      </c>
      <c r="U32" s="411">
        <f>+'Ark1'!AS594</f>
        <v>20.414324132103935</v>
      </c>
      <c r="V32" s="11">
        <f>+IF(H32=0,"",'Ark1'!Y594)</f>
        <v>32.672398440192744</v>
      </c>
      <c r="W32" s="1">
        <f>+IF(H32=0,"",'Ark1'!AA594)</f>
        <v>1.3545149477955742</v>
      </c>
      <c r="X32" s="11">
        <f>+IF(H32=0,"",'Ark1'!AC594)</f>
        <v>11.047855271238006</v>
      </c>
      <c r="Y32" s="11">
        <f t="shared" si="8"/>
        <v>241.05047748976801</v>
      </c>
      <c r="Z32" s="115">
        <f t="shared" si="9"/>
        <v>31.13856172192007</v>
      </c>
      <c r="AA32" s="67">
        <f t="shared" si="10"/>
        <v>1</v>
      </c>
      <c r="AB32" s="43"/>
      <c r="AC32" s="4"/>
      <c r="AD32" s="56"/>
      <c r="AE32" s="56"/>
      <c r="AF32" s="1"/>
      <c r="AG32" s="5"/>
      <c r="AH32"/>
      <c r="AI32" s="2"/>
      <c r="AJ32" s="2"/>
      <c r="AK32" s="2"/>
      <c r="AL32"/>
    </row>
    <row r="33" spans="1:39" ht="15.6">
      <c r="A33" s="43"/>
      <c r="B33" s="43">
        <f>+'Ark1'!C595</f>
        <v>2024</v>
      </c>
      <c r="C33">
        <f>+'Ark1'!L595</f>
        <v>2</v>
      </c>
      <c r="D33" s="3" t="s">
        <v>30</v>
      </c>
      <c r="E33" s="3">
        <f>+'Ark1'!D595</f>
        <v>5</v>
      </c>
      <c r="F33" s="3" t="str">
        <f t="shared" si="5"/>
        <v>Mai</v>
      </c>
      <c r="G33">
        <f>+IF(H33=0,"",'Ark1'!Q595)</f>
        <v>19</v>
      </c>
      <c r="H33">
        <f>+'Ark1'!R595</f>
        <v>21</v>
      </c>
      <c r="I33" s="115">
        <f t="shared" si="6"/>
        <v>-7</v>
      </c>
      <c r="J33" s="67">
        <f>+IF(H33=0,"",'Ark1'!AE595)</f>
        <v>0.58155635558017171</v>
      </c>
      <c r="K33" s="67">
        <f>+IF(H33=0,"",'Ark1'!AF595)</f>
        <v>0.35572369354344724</v>
      </c>
      <c r="L33" s="1">
        <f>+IF(H33=0,"",'Ark1'!T595)</f>
        <v>4.7619047619047636</v>
      </c>
      <c r="M33" s="115">
        <f>+IF(H33=0,"",'Ark1'!U595)</f>
        <v>140.5428571428572</v>
      </c>
      <c r="N33" s="115">
        <f t="shared" si="7"/>
        <v>3.6285714285714903</v>
      </c>
      <c r="O33" s="11">
        <f>+IF(H33=0,"",'Ark1'!W595)</f>
        <v>9.5238095238095273</v>
      </c>
      <c r="P33" s="11">
        <f>+IF(H33=0,"",'Ark1'!X595)</f>
        <v>0</v>
      </c>
      <c r="Q33" s="11">
        <f>+IF(H33=0,"",'Ark1'!AG595)</f>
        <v>561.83333333333348</v>
      </c>
      <c r="R33" s="11">
        <f>+IF(H33=0,"",'Ark1'!AH595)</f>
        <v>85.714285714285694</v>
      </c>
      <c r="S33" s="11">
        <f>+IF(H33=0,"",'Ark1'!AI595)</f>
        <v>23.809523809523821</v>
      </c>
      <c r="T33" s="443"/>
      <c r="U33" s="90"/>
      <c r="V33" s="11">
        <f>+IF(H33=0,"",'Ark1'!Y595)</f>
        <v>67.743856312046546</v>
      </c>
      <c r="W33" s="1">
        <f>+IF(H33=0,"",'Ark1'!AA595)</f>
        <v>1.50885519216713</v>
      </c>
      <c r="X33" s="11">
        <f>+IF(H33=0,"",'Ark1'!AC595)</f>
        <v>78.52277988011889</v>
      </c>
      <c r="Y33" s="11">
        <f t="shared" si="8"/>
        <v>250.15044285290503</v>
      </c>
      <c r="Z33" s="115">
        <f t="shared" si="9"/>
        <v>26.561365074676473</v>
      </c>
      <c r="AA33" s="67">
        <f t="shared" si="10"/>
        <v>1.1052631578947369</v>
      </c>
      <c r="AB33" s="43"/>
      <c r="AC33" s="4"/>
      <c r="AD33" s="56"/>
      <c r="AE33" s="56"/>
      <c r="AF33" s="1"/>
      <c r="AG33" s="5"/>
      <c r="AH33"/>
      <c r="AI33" s="2"/>
      <c r="AJ33" s="2"/>
      <c r="AK33" s="2"/>
      <c r="AL33"/>
    </row>
    <row r="34" spans="1:39" ht="15.6">
      <c r="A34" s="43"/>
      <c r="B34" s="43">
        <f>+'Ark1'!C596</f>
        <v>2024</v>
      </c>
      <c r="C34">
        <f>+'Ark1'!L596</f>
        <v>2</v>
      </c>
      <c r="D34" s="3" t="s">
        <v>30</v>
      </c>
      <c r="E34" s="3">
        <f>+'Ark1'!D596</f>
        <v>6</v>
      </c>
      <c r="F34" s="3" t="str">
        <f t="shared" si="5"/>
        <v>Jun</v>
      </c>
      <c r="G34">
        <f>+IF(H34=0,"",'Ark1'!Q596)</f>
        <v>16</v>
      </c>
      <c r="H34">
        <f>+'Ark1'!R596</f>
        <v>17</v>
      </c>
      <c r="I34" s="115">
        <f t="shared" si="6"/>
        <v>-10</v>
      </c>
      <c r="J34" s="67">
        <f>+IF(H34=0,"",'Ark1'!AE596)</f>
        <v>0.46793283787503442</v>
      </c>
      <c r="K34" s="67">
        <f>+IF(H34=0,"",'Ark1'!AF596)</f>
        <v>0.31750538490453367</v>
      </c>
      <c r="L34" s="1">
        <f>+IF(H34=0,"",'Ark1'!T596)</f>
        <v>4.7058823529411757</v>
      </c>
      <c r="M34" s="115">
        <f>+IF(H34=0,"",'Ark1'!U596)</f>
        <v>158.39999999999995</v>
      </c>
      <c r="N34" s="115">
        <f t="shared" si="7"/>
        <v>-0.30740740740748151</v>
      </c>
      <c r="O34" s="11">
        <f>+IF(H34=0,"",'Ark1'!W596)</f>
        <v>5.882352941176471</v>
      </c>
      <c r="P34" s="11">
        <f>+IF(H34=0,"",'Ark1'!X596)</f>
        <v>0</v>
      </c>
      <c r="Q34" s="11">
        <f>+IF(H34=0,"",'Ark1'!AG596)</f>
        <v>573</v>
      </c>
      <c r="R34" s="11">
        <f>+IF(H34=0,"",'Ark1'!AH596)</f>
        <v>88.235294117647058</v>
      </c>
      <c r="S34" s="11">
        <f>+IF(H34=0,"",'Ark1'!AI596)</f>
        <v>5.882352941176471</v>
      </c>
      <c r="T34" s="443"/>
      <c r="U34" s="90"/>
      <c r="V34" s="11">
        <f>+IF(H34=0,"",'Ark1'!Y596)</f>
        <v>31.957453332977241</v>
      </c>
      <c r="W34" s="1">
        <f>+IF(H34=0,"",'Ark1'!AA596)</f>
        <v>1.4043925160368611</v>
      </c>
      <c r="X34" s="11">
        <f>+IF(H34=0,"",'Ark1'!AC596)</f>
        <v>47.406611863146402</v>
      </c>
      <c r="Y34" s="11">
        <f t="shared" si="8"/>
        <v>276.43979057591611</v>
      </c>
      <c r="Z34" s="115">
        <f t="shared" si="9"/>
        <v>17.90125203737756</v>
      </c>
      <c r="AA34" s="67">
        <f t="shared" si="10"/>
        <v>1.0625</v>
      </c>
      <c r="AB34" s="43"/>
      <c r="AC34" s="4"/>
      <c r="AD34" s="56"/>
      <c r="AE34" s="56"/>
      <c r="AF34" s="1"/>
      <c r="AG34" s="5"/>
      <c r="AH34"/>
      <c r="AI34" s="2"/>
      <c r="AJ34" s="2"/>
      <c r="AK34" s="2"/>
      <c r="AL34"/>
    </row>
    <row r="35" spans="1:39" ht="15.6">
      <c r="A35" s="43"/>
      <c r="B35" s="43">
        <f>+'Ark1'!C597</f>
        <v>2024</v>
      </c>
      <c r="C35">
        <f>+'Ark1'!L597</f>
        <v>2</v>
      </c>
      <c r="D35" s="3" t="s">
        <v>30</v>
      </c>
      <c r="E35" s="3">
        <f>+'Ark1'!D597</f>
        <v>7</v>
      </c>
      <c r="F35" s="3" t="str">
        <f t="shared" si="5"/>
        <v>Jul</v>
      </c>
      <c r="G35">
        <f>+IF(H35=0,"",'Ark1'!Q597)</f>
        <v>17</v>
      </c>
      <c r="H35">
        <f>+'Ark1'!R597</f>
        <v>17</v>
      </c>
      <c r="I35" s="115">
        <f t="shared" si="6"/>
        <v>-4</v>
      </c>
      <c r="J35" s="67">
        <f>+IF(H35=0,"",'Ark1'!AE597)</f>
        <v>0.65209052550824709</v>
      </c>
      <c r="K35" s="67">
        <f>+IF(H35=0,"",'Ark1'!AF597)</f>
        <v>0.45574201959944161</v>
      </c>
      <c r="L35" s="1">
        <f>+IF(H35=0,"",'Ark1'!T597)</f>
        <v>4.9411764705882355</v>
      </c>
      <c r="M35" s="115">
        <f>+IF(H35=0,"",'Ark1'!U597)</f>
        <v>164.98823529411763</v>
      </c>
      <c r="N35" s="115">
        <f t="shared" si="7"/>
        <v>2.2644257703080655</v>
      </c>
      <c r="O35" s="11">
        <f>+IF(H35=0,"",'Ark1'!W597)</f>
        <v>23.52941176470588</v>
      </c>
      <c r="P35" s="11">
        <f>+IF(H35=0,"",'Ark1'!X597)</f>
        <v>0</v>
      </c>
      <c r="Q35" s="11">
        <f>+IF(H35=0,"",'Ark1'!AG597)</f>
        <v>642.72727272727275</v>
      </c>
      <c r="R35" s="11">
        <f>+IF(H35=0,"",'Ark1'!AH597)</f>
        <v>64.705882352941188</v>
      </c>
      <c r="S35" s="11">
        <f>+IF(H35=0,"",'Ark1'!AI597)</f>
        <v>0</v>
      </c>
      <c r="T35" s="443"/>
      <c r="U35" s="90"/>
      <c r="V35" s="11">
        <f>+IF(H35=0,"",'Ark1'!Y597)</f>
        <v>43.037806667721362</v>
      </c>
      <c r="W35" s="1">
        <f>+IF(H35=0,"",'Ark1'!AA597)</f>
        <v>1.7647058823529411</v>
      </c>
      <c r="X35" s="11">
        <f>+IF(H35=0,"",'Ark1'!AC597)</f>
        <v>76.807525915572015</v>
      </c>
      <c r="Y35" s="11">
        <f t="shared" si="8"/>
        <v>256.7002246443131</v>
      </c>
      <c r="Z35" s="115">
        <f t="shared" si="9"/>
        <v>-5.1381300925613118</v>
      </c>
      <c r="AA35" s="67">
        <f t="shared" si="10"/>
        <v>1</v>
      </c>
      <c r="AB35" s="43"/>
      <c r="AC35" s="4"/>
      <c r="AD35" s="56"/>
      <c r="AE35" s="56"/>
      <c r="AF35" s="1"/>
      <c r="AG35" s="5"/>
      <c r="AH35"/>
      <c r="AI35" s="2"/>
      <c r="AJ35" s="2"/>
      <c r="AK35" s="2"/>
      <c r="AL35"/>
    </row>
    <row r="36" spans="1:39" ht="15.6">
      <c r="A36" s="43"/>
      <c r="B36" s="43">
        <f>+'Ark1'!C598</f>
        <v>2024</v>
      </c>
      <c r="C36">
        <f>+'Ark1'!L598</f>
        <v>2</v>
      </c>
      <c r="D36" s="3" t="s">
        <v>30</v>
      </c>
      <c r="E36" s="3">
        <f>+'Ark1'!D598</f>
        <v>8</v>
      </c>
      <c r="F36" s="3" t="str">
        <f t="shared" si="5"/>
        <v>Aug</v>
      </c>
      <c r="G36">
        <f>+IF(H36=0,"",'Ark1'!Q598)</f>
        <v>19</v>
      </c>
      <c r="H36">
        <f>+'Ark1'!R598</f>
        <v>20</v>
      </c>
      <c r="I36" s="115">
        <f t="shared" si="6"/>
        <v>-2</v>
      </c>
      <c r="J36" s="67">
        <f>+IF(H36=0,"",'Ark1'!AE598)</f>
        <v>0.63011972274732198</v>
      </c>
      <c r="K36" s="67">
        <f>+IF(H36=0,"",'Ark1'!AF598)</f>
        <v>0.48395678167129152</v>
      </c>
      <c r="L36" s="1">
        <f>+IF(H36=0,"",'Ark1'!T598)</f>
        <v>5.45</v>
      </c>
      <c r="M36" s="115">
        <f>+IF(H36=0,"",'Ark1'!U598)</f>
        <v>180.24</v>
      </c>
      <c r="N36" s="115">
        <f t="shared" si="7"/>
        <v>12.853636363636383</v>
      </c>
      <c r="O36" s="11">
        <f>+IF(H36=0,"",'Ark1'!W598)</f>
        <v>20</v>
      </c>
      <c r="P36" s="11">
        <f>+IF(H36=0,"",'Ark1'!X598)</f>
        <v>0</v>
      </c>
      <c r="Q36" s="11">
        <f>+IF(H36=0,"",'Ark1'!AG598)</f>
        <v>638.78571428571445</v>
      </c>
      <c r="R36" s="11">
        <f>+IF(H36=0,"",'Ark1'!AH598)</f>
        <v>70</v>
      </c>
      <c r="S36" s="11">
        <f>+IF(H36=0,"",'Ark1'!AI598)</f>
        <v>10</v>
      </c>
      <c r="T36" s="443"/>
      <c r="U36" s="90"/>
      <c r="V36" s="11">
        <f>+IF(H36=0,"",'Ark1'!Y598)</f>
        <v>38.616232338228031</v>
      </c>
      <c r="W36" s="1">
        <f>+IF(H36=0,"",'Ark1'!AA598)</f>
        <v>1.5321553446044569</v>
      </c>
      <c r="X36" s="11">
        <f>+IF(H36=0,"",'Ark1'!AC598)</f>
        <v>84.485927040100108</v>
      </c>
      <c r="Y36" s="11">
        <f t="shared" si="8"/>
        <v>282.16034887621595</v>
      </c>
      <c r="Z36" s="115">
        <f t="shared" si="9"/>
        <v>2.4976283044045431</v>
      </c>
      <c r="AA36" s="67">
        <f t="shared" si="10"/>
        <v>1.0526315789473684</v>
      </c>
      <c r="AB36" s="43"/>
      <c r="AC36" s="4"/>
      <c r="AD36" s="56"/>
      <c r="AE36" s="56"/>
      <c r="AF36" s="1"/>
      <c r="AG36" s="5"/>
      <c r="AH36"/>
      <c r="AI36" s="2"/>
      <c r="AJ36" s="2"/>
      <c r="AK36" s="4"/>
      <c r="AL36" s="4"/>
      <c r="AM36" s="4"/>
    </row>
    <row r="37" spans="1:39" ht="15.6">
      <c r="A37" s="43"/>
      <c r="B37" s="43">
        <f>+'Ark1'!C599</f>
        <v>2024</v>
      </c>
      <c r="C37">
        <f>+'Ark1'!L599</f>
        <v>2</v>
      </c>
      <c r="D37" s="3" t="s">
        <v>30</v>
      </c>
      <c r="E37" s="3">
        <f>+'Ark1'!D599</f>
        <v>9</v>
      </c>
      <c r="F37" s="3" t="str">
        <f t="shared" si="5"/>
        <v>Sep</v>
      </c>
      <c r="G37">
        <f>+IF(H37=0,"",'Ark1'!Q599)</f>
        <v>22</v>
      </c>
      <c r="H37">
        <f>+'Ark1'!R599</f>
        <v>23</v>
      </c>
      <c r="I37" s="115">
        <f t="shared" si="6"/>
        <v>-19</v>
      </c>
      <c r="J37" s="67">
        <f>+IF(H37=0,"",'Ark1'!AE599)</f>
        <v>0.75508864084044658</v>
      </c>
      <c r="K37" s="67">
        <f>+IF(H37=0,"",'Ark1'!AF599)</f>
        <v>0.53840035685307364</v>
      </c>
      <c r="L37" s="1">
        <f>+IF(H37=0,"",'Ark1'!T599)</f>
        <v>4.3913043478260869</v>
      </c>
      <c r="M37" s="115">
        <f>+IF(H37=0,"",'Ark1'!U599)</f>
        <v>163.52173913043475</v>
      </c>
      <c r="N37" s="115">
        <f t="shared" si="7"/>
        <v>10.162215320910946</v>
      </c>
      <c r="O37" s="11">
        <f>+IF(H37=0,"",'Ark1'!W599)</f>
        <v>4.3478260869565215</v>
      </c>
      <c r="P37" s="11">
        <f>+IF(H37=0,"",'Ark1'!X599)</f>
        <v>0</v>
      </c>
      <c r="Q37" s="11">
        <f>+IF(H37=0,"",'Ark1'!AG599)</f>
        <v>605.31578947368405</v>
      </c>
      <c r="R37" s="11">
        <f>+IF(H37=0,"",'Ark1'!AH599)</f>
        <v>82.608695652173907</v>
      </c>
      <c r="S37" s="11">
        <f>+IF(H37=0,"",'Ark1'!AI599)</f>
        <v>4.3478260869565215</v>
      </c>
      <c r="T37" s="443"/>
      <c r="U37" s="90"/>
      <c r="V37" s="11">
        <f>+IF(H37=0,"",'Ark1'!Y599)</f>
        <v>39.256513793717097</v>
      </c>
      <c r="W37" s="1">
        <f>+IF(H37=0,"",'Ark1'!AA599)</f>
        <v>1.3429082792591749</v>
      </c>
      <c r="X37" s="11">
        <f>+IF(H37=0,"",'Ark1'!AC599)</f>
        <v>26.795977632328235</v>
      </c>
      <c r="Y37" s="11">
        <f t="shared" si="8"/>
        <v>270.14286092324676</v>
      </c>
      <c r="Z37" s="115">
        <f t="shared" si="9"/>
        <v>24.60220596572151</v>
      </c>
      <c r="AA37" s="67">
        <f t="shared" si="10"/>
        <v>1.0454545454545454</v>
      </c>
      <c r="AB37" s="43"/>
      <c r="AC37" s="4"/>
      <c r="AD37" s="56"/>
      <c r="AE37" s="56"/>
      <c r="AF37" s="1"/>
      <c r="AG37" s="5"/>
      <c r="AH37"/>
      <c r="AI37" s="1"/>
      <c r="AJ37" s="1"/>
      <c r="AK37" s="11"/>
      <c r="AL37" s="11"/>
      <c r="AM37" s="11"/>
    </row>
    <row r="38" spans="1:39" ht="15.6">
      <c r="A38" s="43"/>
      <c r="B38" s="43">
        <f>+'Ark1'!C600</f>
        <v>2024</v>
      </c>
      <c r="C38">
        <f>+'Ark1'!L600</f>
        <v>2</v>
      </c>
      <c r="D38" s="3" t="s">
        <v>30</v>
      </c>
      <c r="E38" s="3">
        <f>+'Ark1'!D600</f>
        <v>10</v>
      </c>
      <c r="F38" s="3" t="str">
        <f t="shared" si="5"/>
        <v>Okt</v>
      </c>
      <c r="G38">
        <f>+IF(H38=0,"",'Ark1'!Q600)</f>
        <v>52</v>
      </c>
      <c r="H38">
        <f>+'Ark1'!R600</f>
        <v>66</v>
      </c>
      <c r="I38" s="115">
        <f t="shared" si="6"/>
        <v>-33</v>
      </c>
      <c r="J38" s="67">
        <f>+IF(H38=0,"",'Ark1'!AE600)</f>
        <v>1.4640638864241351</v>
      </c>
      <c r="K38" s="67">
        <f>+IF(H38=0,"",'Ark1'!AF600)</f>
        <v>1.0944777301127837</v>
      </c>
      <c r="L38" s="1">
        <f>+IF(H38=0,"",'Ark1'!T600)</f>
        <v>4.5757575757575761</v>
      </c>
      <c r="M38" s="115">
        <f>+IF(H38=0,"",'Ark1'!U600)</f>
        <v>157.880303030303</v>
      </c>
      <c r="N38" s="115">
        <f t="shared" si="7"/>
        <v>14.66515151515145</v>
      </c>
      <c r="O38" s="11">
        <f>+IF(H38=0,"",'Ark1'!W600)</f>
        <v>9.0909090909090917</v>
      </c>
      <c r="P38" s="11">
        <f>+IF(H38=0,"",'Ark1'!X600)</f>
        <v>0</v>
      </c>
      <c r="Q38" s="11">
        <f>+IF(H38=0,"",'Ark1'!AG600)</f>
        <v>608.31147540983602</v>
      </c>
      <c r="R38" s="11">
        <f>+IF(H38=0,"",'Ark1'!AH600)</f>
        <v>92.424242424242422</v>
      </c>
      <c r="S38" s="11">
        <f>+IF(H38=0,"",'Ark1'!AI600)</f>
        <v>4.5454545454545459</v>
      </c>
      <c r="T38" s="443"/>
      <c r="U38" s="90"/>
      <c r="V38" s="11">
        <f>+IF(H38=0,"",'Ark1'!Y600)</f>
        <v>42.659526697913471</v>
      </c>
      <c r="W38" s="1">
        <f>+IF(H38=0,"",'Ark1'!AA600)</f>
        <v>1.2917055446028547</v>
      </c>
      <c r="X38" s="11">
        <f>+IF(H38=0,"",'Ark1'!AC600)</f>
        <v>41.559456326829931</v>
      </c>
      <c r="Y38" s="11">
        <f t="shared" si="8"/>
        <v>259.53859069308982</v>
      </c>
      <c r="Z38" s="115">
        <f t="shared" si="9"/>
        <v>13.105833007193496</v>
      </c>
      <c r="AA38" s="67">
        <f t="shared" si="10"/>
        <v>1.2692307692307692</v>
      </c>
      <c r="AB38" s="43"/>
      <c r="AC38" s="4"/>
      <c r="AD38" s="56"/>
      <c r="AE38" s="56"/>
      <c r="AF38" s="1"/>
      <c r="AG38" s="5"/>
      <c r="AH38"/>
      <c r="AI38" s="1"/>
      <c r="AJ38" s="1"/>
      <c r="AK38" s="11"/>
      <c r="AL38" s="11"/>
      <c r="AM38" s="11"/>
    </row>
    <row r="39" spans="1:39" ht="15.6">
      <c r="A39" s="43"/>
      <c r="B39" s="43">
        <f>+'Ark1'!C601</f>
        <v>2024</v>
      </c>
      <c r="C39">
        <f>+'Ark1'!L601</f>
        <v>2</v>
      </c>
      <c r="D39" s="3" t="s">
        <v>30</v>
      </c>
      <c r="E39" s="3">
        <f>+'Ark1'!D601</f>
        <v>11</v>
      </c>
      <c r="F39" s="3" t="str">
        <f t="shared" si="5"/>
        <v>Nov</v>
      </c>
      <c r="G39">
        <f>+IF(H39=0,"",'Ark1'!Q601)</f>
        <v>37</v>
      </c>
      <c r="H39">
        <f>+'Ark1'!R601</f>
        <v>43</v>
      </c>
      <c r="I39" s="115">
        <f t="shared" si="6"/>
        <v>-37</v>
      </c>
      <c r="J39" s="67">
        <f>+IF(H39=0,"",'Ark1'!AE601)</f>
        <v>0.98106319872233605</v>
      </c>
      <c r="K39" s="67">
        <f>+IF(H39=0,"",'Ark1'!AF601)</f>
        <v>0.63971190376891585</v>
      </c>
      <c r="L39" s="1">
        <f>+IF(H39=0,"",'Ark1'!T601)</f>
        <v>4.232558139534885</v>
      </c>
      <c r="M39" s="115">
        <f>+IF(H39=0,"",'Ark1'!U601)</f>
        <v>141.93720930232556</v>
      </c>
      <c r="N39" s="115">
        <f t="shared" si="7"/>
        <v>-4.7815406976744157</v>
      </c>
      <c r="O39" s="11">
        <f>+IF(H39=0,"",'Ark1'!W601)</f>
        <v>4.6511627906976756</v>
      </c>
      <c r="P39" s="11">
        <f>+IF(H39=0,"",'Ark1'!X601)</f>
        <v>0</v>
      </c>
      <c r="Q39" s="11">
        <f>+IF(H39=0,"",'Ark1'!AG601)</f>
        <v>595.21052631578959</v>
      </c>
      <c r="R39" s="11">
        <f>+IF(H39=0,"",'Ark1'!AH601)</f>
        <v>88.372093023255857</v>
      </c>
      <c r="S39" s="11">
        <f>+IF(H39=0,"",'Ark1'!AI601)</f>
        <v>0</v>
      </c>
      <c r="T39" s="443"/>
      <c r="U39" s="90"/>
      <c r="V39" s="11">
        <f>+IF(H39=0,"",'Ark1'!Y601)</f>
        <v>32.783596460168511</v>
      </c>
      <c r="W39" s="1">
        <f>+IF(H39=0,"",'Ark1'!AA601)</f>
        <v>1.2358446749382712</v>
      </c>
      <c r="X39" s="11">
        <f>+IF(H39=0,"",'Ark1'!AC601)</f>
        <v>54.146917896410123</v>
      </c>
      <c r="Y39" s="11">
        <f t="shared" si="8"/>
        <v>238.46555634841144</v>
      </c>
      <c r="Z39" s="115">
        <f t="shared" si="9"/>
        <v>-9.7674133755421053</v>
      </c>
      <c r="AA39" s="67">
        <f t="shared" si="10"/>
        <v>1.1621621621621621</v>
      </c>
      <c r="AB39" s="43"/>
      <c r="AC39" s="4"/>
      <c r="AD39" s="56"/>
      <c r="AE39" s="56"/>
      <c r="AF39" s="1"/>
      <c r="AG39" s="5"/>
      <c r="AH39"/>
      <c r="AI39" s="1"/>
      <c r="AJ39" s="1"/>
      <c r="AK39" s="11"/>
      <c r="AL39" s="11"/>
      <c r="AM39" s="11"/>
    </row>
    <row r="40" spans="1:39" ht="15.6">
      <c r="A40" s="43"/>
      <c r="B40" s="43">
        <f>+'Ark1'!C602</f>
        <v>2024</v>
      </c>
      <c r="C40">
        <f>+'Ark1'!L602</f>
        <v>2</v>
      </c>
      <c r="D40" s="3" t="s">
        <v>30</v>
      </c>
      <c r="E40" s="3">
        <f>+'Ark1'!D602</f>
        <v>12</v>
      </c>
      <c r="F40" s="3" t="str">
        <f t="shared" si="5"/>
        <v>Des</v>
      </c>
      <c r="G40">
        <f>+IF(H40=0,"",'Ark1'!Q602)</f>
        <v>12</v>
      </c>
      <c r="H40">
        <f>+'Ark1'!R602</f>
        <v>12</v>
      </c>
      <c r="I40" s="115">
        <f t="shared" si="6"/>
        <v>-14</v>
      </c>
      <c r="J40" s="67">
        <f>+IF(H40=0,"",'Ark1'!AE602)</f>
        <v>1.1406844106463883</v>
      </c>
      <c r="K40" s="67">
        <f>+IF(H40=0,"",'Ark1'!AF602)</f>
        <v>0.83486109032167588</v>
      </c>
      <c r="L40" s="1">
        <f>+IF(H40=0,"",'Ark1'!T602)</f>
        <v>4.5833333333333321</v>
      </c>
      <c r="M40" s="115">
        <f>+IF(H40=0,"",'Ark1'!U602)</f>
        <v>163.14166666666668</v>
      </c>
      <c r="N40" s="115">
        <f t="shared" si="7"/>
        <v>38.626282051282075</v>
      </c>
      <c r="O40" s="11">
        <f>+IF(H40=0,"",'Ark1'!W602)</f>
        <v>16.666666666666671</v>
      </c>
      <c r="P40" s="11">
        <f>+IF(H40=0,"",'Ark1'!X602)</f>
        <v>0</v>
      </c>
      <c r="Q40" s="11">
        <f>+IF(H40=0,"",'Ark1'!AG602)</f>
        <v>657</v>
      </c>
      <c r="R40" s="11">
        <f>+IF(H40=0,"",'Ark1'!AH602)</f>
        <v>91.666666666666686</v>
      </c>
      <c r="S40" s="11">
        <f>+IF(H40=0,"",'Ark1'!AI602)</f>
        <v>16.666666666666671</v>
      </c>
      <c r="T40" s="443"/>
      <c r="U40" s="90"/>
      <c r="V40" s="11">
        <f>+IF(H40=0,"",'Ark1'!Y602)</f>
        <v>40.544450058615375</v>
      </c>
      <c r="W40" s="1">
        <f>+IF(H40=0,"",'Ark1'!AA602)</f>
        <v>1.4409680388158823</v>
      </c>
      <c r="X40" s="11">
        <f>+IF(H40=0,"",'Ark1'!AC602)</f>
        <v>37.215250132374202</v>
      </c>
      <c r="Y40" s="11">
        <f t="shared" si="8"/>
        <v>248.31303906646374</v>
      </c>
      <c r="Z40" s="115">
        <f t="shared" si="9"/>
        <v>28.072157830818128</v>
      </c>
      <c r="AA40" s="67">
        <f t="shared" si="10"/>
        <v>1</v>
      </c>
      <c r="AB40" s="43"/>
      <c r="AC40" s="4"/>
      <c r="AD40" s="56"/>
      <c r="AE40" s="56"/>
      <c r="AF40" s="1"/>
      <c r="AG40" s="5"/>
      <c r="AH40"/>
      <c r="AI40" s="1"/>
      <c r="AJ40" s="1"/>
      <c r="AK40" s="11"/>
      <c r="AL40" s="11"/>
      <c r="AM40" s="11"/>
    </row>
    <row r="41" spans="1:39" ht="15.6">
      <c r="A41" s="46"/>
      <c r="B41" s="43"/>
      <c r="C41" s="46"/>
      <c r="D41" s="46"/>
      <c r="E41" s="46"/>
      <c r="F41" s="46"/>
      <c r="G41" s="46"/>
      <c r="H41" s="46"/>
      <c r="I41" s="43"/>
      <c r="J41" s="95"/>
      <c r="K41" s="64"/>
      <c r="L41" s="43"/>
      <c r="M41" s="43"/>
      <c r="N41" s="43"/>
      <c r="O41" s="73"/>
      <c r="P41" s="73"/>
      <c r="Q41" s="43"/>
      <c r="R41" s="73"/>
      <c r="S41" s="73"/>
      <c r="T41" s="73"/>
      <c r="U41" s="73"/>
      <c r="V41" s="73"/>
      <c r="W41" s="43"/>
      <c r="X41" s="73"/>
      <c r="Y41" s="43"/>
      <c r="Z41" s="43"/>
      <c r="AA41" s="65"/>
      <c r="AB41" s="43"/>
      <c r="AC41" s="4"/>
      <c r="AD41" s="56"/>
      <c r="AE41" s="56"/>
      <c r="AF41" s="1"/>
      <c r="AG41" s="5"/>
      <c r="AH41"/>
      <c r="AL41"/>
    </row>
    <row r="42" spans="1:39" ht="17.399999999999999">
      <c r="A42" s="246"/>
      <c r="B42" s="277" t="s">
        <v>0</v>
      </c>
      <c r="C42" s="277"/>
      <c r="D42" s="277" t="str">
        <f>+D44</f>
        <v>P+</v>
      </c>
      <c r="E42" s="277"/>
      <c r="F42" s="278" t="s">
        <v>604</v>
      </c>
      <c r="G42" s="46"/>
      <c r="H42" s="272">
        <f>SUM(H44:H55)</f>
        <v>2584</v>
      </c>
      <c r="I42" s="49"/>
      <c r="J42" s="46"/>
      <c r="K42" s="95"/>
      <c r="L42" s="64"/>
      <c r="M42" s="338">
        <f>+Klasse!K13</f>
        <v>168.46524767801836</v>
      </c>
      <c r="N42" s="49" t="s">
        <v>573</v>
      </c>
      <c r="O42" s="43"/>
      <c r="P42" s="73"/>
      <c r="Q42" s="73"/>
      <c r="R42" s="43"/>
      <c r="S42" s="73"/>
      <c r="T42" s="73"/>
      <c r="U42" s="73"/>
      <c r="V42" s="73"/>
      <c r="W42" s="73"/>
      <c r="X42" s="43"/>
      <c r="Y42" s="19">
        <f>+Klasse!AA13</f>
        <v>299.31832385866596</v>
      </c>
      <c r="Z42" s="49" t="s">
        <v>635</v>
      </c>
      <c r="AA42" s="64"/>
      <c r="AB42" s="65"/>
      <c r="AC42" s="4"/>
      <c r="AD42" s="4"/>
      <c r="AE42" s="56"/>
      <c r="AF42" s="56"/>
      <c r="AG42" s="1"/>
      <c r="AH42" s="5"/>
      <c r="AL42"/>
    </row>
    <row r="43" spans="1:39" ht="17.399999999999999">
      <c r="A43" s="246"/>
      <c r="B43" s="276"/>
      <c r="C43" s="277"/>
      <c r="D43" s="277"/>
      <c r="E43" s="278"/>
      <c r="F43" s="278"/>
      <c r="G43" s="278"/>
      <c r="H43" s="46"/>
      <c r="I43" s="43"/>
      <c r="J43" s="95"/>
      <c r="K43" s="64"/>
      <c r="L43" s="43"/>
      <c r="M43" s="43"/>
      <c r="N43" s="43"/>
      <c r="O43" s="73"/>
      <c r="P43" s="73"/>
      <c r="Q43" s="43"/>
      <c r="R43" s="73"/>
      <c r="S43" s="73"/>
      <c r="T43" s="73"/>
      <c r="U43" s="73"/>
      <c r="V43" s="73"/>
      <c r="W43" s="43"/>
      <c r="X43" s="73"/>
      <c r="Y43" s="43"/>
      <c r="Z43" s="43"/>
      <c r="AA43" s="64"/>
      <c r="AB43" s="64"/>
      <c r="AC43" s="4"/>
      <c r="AD43" s="56"/>
      <c r="AE43" s="56"/>
      <c r="AF43" s="1"/>
      <c r="AG43" s="5"/>
      <c r="AH43"/>
      <c r="AL43"/>
    </row>
    <row r="44" spans="1:39" ht="15.6">
      <c r="A44" s="43"/>
      <c r="B44" s="43">
        <f>+'Ark1'!C603</f>
        <v>2024</v>
      </c>
      <c r="C44" s="51">
        <f>+'Ark1'!L603</f>
        <v>3</v>
      </c>
      <c r="D44" s="52" t="s">
        <v>31</v>
      </c>
      <c r="E44" s="52">
        <f>+'Ark1'!D603</f>
        <v>1</v>
      </c>
      <c r="F44" s="52" t="str">
        <f t="shared" ref="F44:F55" si="11">+F29</f>
        <v>Jan</v>
      </c>
      <c r="G44" s="51">
        <f>+IF(H44=0,"",'Ark1'!Q603)</f>
        <v>213</v>
      </c>
      <c r="H44" s="51">
        <f>+'Ark1'!R603</f>
        <v>281</v>
      </c>
      <c r="I44" s="115">
        <f t="shared" ref="I44:I55" si="12">+IF(H44=0,"",H44-H271)</f>
        <v>9</v>
      </c>
      <c r="J44" s="66">
        <f>+IF(H44=0,"",'Ark1'!AE603)</f>
        <v>8.7375621890547261</v>
      </c>
      <c r="K44" s="66">
        <f>+IF(H44=0,"",'Ark1'!AF603)</f>
        <v>6.6619554594580315</v>
      </c>
      <c r="L44" s="53">
        <f>+IF(H44=0,"",'Ark1'!T603)</f>
        <v>6.1174377224199299</v>
      </c>
      <c r="M44" s="115">
        <f>+IF(H44=0,"",'Ark1'!U603)</f>
        <v>172.67366548042699</v>
      </c>
      <c r="N44" s="115">
        <f t="shared" ref="N44:N55" si="13">+IF(H44=0,"",M44-M271)</f>
        <v>5.7137390098388607</v>
      </c>
      <c r="O44" s="76">
        <f>+IF(H44=0,"",'Ark1'!W603)</f>
        <v>38.790035587188598</v>
      </c>
      <c r="P44" s="76">
        <f>+IF(H44=0,"",'Ark1'!X603)</f>
        <v>0</v>
      </c>
      <c r="Q44" s="76">
        <f>+IF(H44=0,"",'Ark1'!AG603)</f>
        <v>557.65168539325828</v>
      </c>
      <c r="R44" s="76">
        <f>+IF(H44=0,"",'Ark1'!AH603)</f>
        <v>95.017793594306013</v>
      </c>
      <c r="S44" s="76">
        <f>+IF(H44=0,"",'Ark1'!AI603)</f>
        <v>9.2526690391459034</v>
      </c>
      <c r="T44" s="435">
        <f>+'Ark1'!AR603</f>
        <v>192.76029962546821</v>
      </c>
      <c r="U44" s="411">
        <f>+'Ark1'!AS603</f>
        <v>23.607432059942631</v>
      </c>
      <c r="V44" s="76">
        <f>+IF(H44=0,"",'Ark1'!Y603)</f>
        <v>40.195246134725245</v>
      </c>
      <c r="W44" s="53">
        <f>+IF(H44=0,"",'Ark1'!AA603)</f>
        <v>1.3591976845792608</v>
      </c>
      <c r="X44" s="76">
        <f>+IF(H44=0,"",'Ark1'!AC603)</f>
        <v>64.751168123313519</v>
      </c>
      <c r="Y44" s="76">
        <f t="shared" ref="Y44:Y55" si="14">IF(H44=0,"",1000*M44/Q44)</f>
        <v>309.64429948536207</v>
      </c>
      <c r="Z44" s="115">
        <f t="shared" ref="Z44:Z55" si="15">+IF(H44=0,"",Y44-Y271)</f>
        <v>4.9529643432015291</v>
      </c>
      <c r="AA44" s="66">
        <f t="shared" ref="AA44:AA55" si="16">IF(H44=0,"",H44/G44)</f>
        <v>1.3192488262910798</v>
      </c>
      <c r="AB44" s="43"/>
      <c r="AC44" s="4"/>
      <c r="AD44" s="56"/>
      <c r="AE44" s="56"/>
      <c r="AF44" s="1"/>
      <c r="AG44" s="5"/>
      <c r="AH44"/>
      <c r="AI44" s="1"/>
      <c r="AJ44" s="1"/>
      <c r="AK44" s="11"/>
      <c r="AL44" s="11"/>
      <c r="AM44" s="11"/>
    </row>
    <row r="45" spans="1:39" ht="15.6">
      <c r="A45" s="43"/>
      <c r="B45" s="43">
        <f>+'Ark1'!C604</f>
        <v>2024</v>
      </c>
      <c r="C45" s="51">
        <f>+'Ark1'!L604</f>
        <v>3</v>
      </c>
      <c r="D45" s="52" t="s">
        <v>31</v>
      </c>
      <c r="E45" s="52">
        <f>+'Ark1'!D604</f>
        <v>2</v>
      </c>
      <c r="F45" s="52" t="str">
        <f t="shared" si="11"/>
        <v>Feb</v>
      </c>
      <c r="G45" s="51">
        <f>+IF(H45=0,"",'Ark1'!Q604)</f>
        <v>119</v>
      </c>
      <c r="H45" s="51">
        <f>+'Ark1'!R604</f>
        <v>172</v>
      </c>
      <c r="I45" s="115">
        <f t="shared" si="12"/>
        <v>-40</v>
      </c>
      <c r="J45" s="66">
        <f>+IF(H45=0,"",'Ark1'!AE604)</f>
        <v>7.257383966244725</v>
      </c>
      <c r="K45" s="66">
        <f>+IF(H45=0,"",'Ark1'!AF604)</f>
        <v>5.1454899541384806</v>
      </c>
      <c r="L45" s="53">
        <f>+IF(H45=0,"",'Ark1'!T604)</f>
        <v>5.924418604651164</v>
      </c>
      <c r="M45" s="115">
        <f>+IF(H45=0,"",'Ark1'!U604)</f>
        <v>160.35581395348848</v>
      </c>
      <c r="N45" s="115">
        <f t="shared" si="13"/>
        <v>-10.636167178586987</v>
      </c>
      <c r="O45" s="76">
        <f>+IF(H45=0,"",'Ark1'!W604)</f>
        <v>39.534883720930225</v>
      </c>
      <c r="P45" s="76">
        <f>+IF(H45=0,"",'Ark1'!X604)</f>
        <v>0</v>
      </c>
      <c r="Q45" s="76">
        <f>+IF(H45=0,"",'Ark1'!AG604)</f>
        <v>538.74213836477986</v>
      </c>
      <c r="R45" s="76">
        <f>+IF(H45=0,"",'Ark1'!AH604)</f>
        <v>92.44186046511625</v>
      </c>
      <c r="S45" s="76">
        <f>+IF(H45=0,"",'Ark1'!AI604)</f>
        <v>7.5581395348837201</v>
      </c>
      <c r="T45" s="435">
        <f>+'Ark1'!AR604</f>
        <v>188.05660377358495</v>
      </c>
      <c r="U45" s="411">
        <f>+'Ark1'!AS604</f>
        <v>22.939333373896023</v>
      </c>
      <c r="V45" s="76">
        <f>+IF(H45=0,"",'Ark1'!Y604)</f>
        <v>49.230799833482543</v>
      </c>
      <c r="W45" s="53">
        <f>+IF(H45=0,"",'Ark1'!AA604)</f>
        <v>1.7817182748169405</v>
      </c>
      <c r="X45" s="76">
        <f>+IF(H45=0,"",'Ark1'!AC604)</f>
        <v>77.426829058041108</v>
      </c>
      <c r="Y45" s="76">
        <f t="shared" si="14"/>
        <v>297.64854562928633</v>
      </c>
      <c r="Z45" s="115">
        <f t="shared" si="15"/>
        <v>-13.23717930067852</v>
      </c>
      <c r="AA45" s="66">
        <f t="shared" si="16"/>
        <v>1.4453781512605042</v>
      </c>
      <c r="AB45" s="43"/>
      <c r="AC45" s="4"/>
      <c r="AD45" s="56"/>
      <c r="AE45" s="56"/>
      <c r="AF45" s="1"/>
      <c r="AG45" s="5"/>
      <c r="AH45"/>
      <c r="AI45" s="1"/>
      <c r="AJ45" s="1"/>
      <c r="AK45" s="11"/>
      <c r="AL45" s="11"/>
      <c r="AM45" s="11"/>
    </row>
    <row r="46" spans="1:39" ht="15.6">
      <c r="A46" s="43"/>
      <c r="B46" s="43">
        <f>+'Ark1'!C605</f>
        <v>2024</v>
      </c>
      <c r="C46" s="51">
        <f>+'Ark1'!L605</f>
        <v>3</v>
      </c>
      <c r="D46" s="52" t="s">
        <v>31</v>
      </c>
      <c r="E46" s="52">
        <f>+'Ark1'!D605</f>
        <v>3</v>
      </c>
      <c r="F46" s="52" t="str">
        <f t="shared" si="11"/>
        <v>Mar</v>
      </c>
      <c r="G46" s="51">
        <f>+IF(H46=0,"",'Ark1'!Q605)</f>
        <v>114</v>
      </c>
      <c r="H46" s="51">
        <f>+'Ark1'!R605</f>
        <v>142</v>
      </c>
      <c r="I46" s="115">
        <f t="shared" si="12"/>
        <v>-83</v>
      </c>
      <c r="J46" s="66">
        <f>+IF(H46=0,"",'Ark1'!AE605)</f>
        <v>7.6426264800861103</v>
      </c>
      <c r="K46" s="66">
        <f>+IF(H46=0,"",'Ark1'!AF605)</f>
        <v>6.0848111225153856</v>
      </c>
      <c r="L46" s="53">
        <f>+IF(H46=0,"",'Ark1'!T605)</f>
        <v>6.3028169014084501</v>
      </c>
      <c r="M46" s="115">
        <f>+IF(H46=0,"",'Ark1'!U605)</f>
        <v>172.04859154929565</v>
      </c>
      <c r="N46" s="115">
        <f t="shared" si="13"/>
        <v>3.748591549295611</v>
      </c>
      <c r="O46" s="76">
        <f>+IF(H46=0,"",'Ark1'!W605)</f>
        <v>47.887323943661968</v>
      </c>
      <c r="P46" s="76">
        <f>+IF(H46=0,"",'Ark1'!X605)</f>
        <v>0</v>
      </c>
      <c r="Q46" s="76">
        <f>+IF(H46=0,"",'Ark1'!AG605)</f>
        <v>580.65079365079362</v>
      </c>
      <c r="R46" s="76">
        <f>+IF(H46=0,"",'Ark1'!AH605)</f>
        <v>88.732394366197184</v>
      </c>
      <c r="S46" s="76">
        <f>+IF(H46=0,"",'Ark1'!AI605)</f>
        <v>8.4507042253521103</v>
      </c>
      <c r="T46" s="435">
        <f>+'Ark1'!AR605</f>
        <v>192.78571428571425</v>
      </c>
      <c r="U46" s="411">
        <f>+'Ark1'!AS605</f>
        <v>23.398250259863676</v>
      </c>
      <c r="V46" s="76">
        <f>+IF(H46=0,"",'Ark1'!Y605)</f>
        <v>46.097471342943429</v>
      </c>
      <c r="W46" s="53">
        <f>+IF(H46=0,"",'Ark1'!AA605)</f>
        <v>1.5654250047026022</v>
      </c>
      <c r="X46" s="76">
        <f>+IF(H46=0,"",'Ark1'!AC605)</f>
        <v>78.265760785480566</v>
      </c>
      <c r="Y46" s="76">
        <f t="shared" si="14"/>
        <v>296.30303347654865</v>
      </c>
      <c r="Z46" s="115">
        <f t="shared" si="15"/>
        <v>-9.7310869656961927</v>
      </c>
      <c r="AA46" s="66">
        <f t="shared" si="16"/>
        <v>1.2456140350877194</v>
      </c>
      <c r="AB46" s="43"/>
      <c r="AC46" s="4"/>
      <c r="AD46" s="56"/>
      <c r="AE46" s="56"/>
      <c r="AF46" s="1"/>
      <c r="AG46" s="5"/>
      <c r="AH46"/>
      <c r="AI46" s="1"/>
      <c r="AJ46" s="1"/>
      <c r="AK46" s="11"/>
      <c r="AL46" s="11"/>
      <c r="AM46" s="11"/>
    </row>
    <row r="47" spans="1:39" ht="15.6">
      <c r="A47" s="43"/>
      <c r="B47" s="43">
        <f>+'Ark1'!C606</f>
        <v>2024</v>
      </c>
      <c r="C47" s="51">
        <f>+'Ark1'!L606</f>
        <v>3</v>
      </c>
      <c r="D47" s="52" t="s">
        <v>31</v>
      </c>
      <c r="E47" s="52">
        <f>+'Ark1'!D606</f>
        <v>4</v>
      </c>
      <c r="F47" s="52" t="str">
        <f t="shared" si="11"/>
        <v>Apr</v>
      </c>
      <c r="G47" s="51">
        <f>+IF(H47=0,"",'Ark1'!Q606)</f>
        <v>145</v>
      </c>
      <c r="H47" s="51">
        <f>+'Ark1'!R606</f>
        <v>192</v>
      </c>
      <c r="I47" s="115">
        <f t="shared" si="12"/>
        <v>7</v>
      </c>
      <c r="J47" s="66">
        <f>+IF(H47=0,"",'Ark1'!AE606)</f>
        <v>5.6271981242672915</v>
      </c>
      <c r="K47" s="66">
        <f>+IF(H47=0,"",'Ark1'!AF606)</f>
        <v>4.0047325104982452</v>
      </c>
      <c r="L47" s="53">
        <f>+IF(H47=0,"",'Ark1'!T606)</f>
        <v>6</v>
      </c>
      <c r="M47" s="115">
        <f>+IF(H47=0,"",'Ark1'!U606)</f>
        <v>163.35520833333328</v>
      </c>
      <c r="N47" s="115">
        <f t="shared" si="13"/>
        <v>-7.759926801801754</v>
      </c>
      <c r="O47" s="76">
        <f>+IF(H47=0,"",'Ark1'!W606)</f>
        <v>39.583333333333343</v>
      </c>
      <c r="P47" s="76">
        <f>+IF(H47=0,"",'Ark1'!X606)</f>
        <v>0</v>
      </c>
      <c r="Q47" s="76">
        <f>+IF(H47=0,"",'Ark1'!AG606)</f>
        <v>573</v>
      </c>
      <c r="R47" s="76">
        <f>+IF(H47=0,"",'Ark1'!AH606)</f>
        <v>95.3125</v>
      </c>
      <c r="S47" s="76">
        <f>+IF(H47=0,"",'Ark1'!AI606)</f>
        <v>15.625</v>
      </c>
      <c r="T47" s="435">
        <f>+'Ark1'!AR606</f>
        <v>189.01092896174873</v>
      </c>
      <c r="U47" s="411">
        <f>+'Ark1'!AS606</f>
        <v>23.379900203437099</v>
      </c>
      <c r="V47" s="76">
        <f>+IF(H47=0,"",'Ark1'!Y606)</f>
        <v>47.142043491345881</v>
      </c>
      <c r="W47" s="53">
        <f>+IF(H47=0,"",'Ark1'!AA606)</f>
        <v>1.5206906325745548</v>
      </c>
      <c r="X47" s="76">
        <f>+IF(H47=0,"",'Ark1'!AC606)</f>
        <v>64.06045800233025</v>
      </c>
      <c r="Y47" s="76">
        <f t="shared" si="14"/>
        <v>285.08762361838268</v>
      </c>
      <c r="Z47" s="115">
        <f t="shared" si="15"/>
        <v>-21.801566507198288</v>
      </c>
      <c r="AA47" s="66">
        <f t="shared" si="16"/>
        <v>1.3241379310344827</v>
      </c>
      <c r="AB47" s="43"/>
      <c r="AC47" s="4"/>
      <c r="AD47" s="56"/>
      <c r="AE47" s="56"/>
      <c r="AF47" s="1"/>
      <c r="AG47" s="5"/>
      <c r="AH47"/>
      <c r="AI47" s="1"/>
      <c r="AJ47" s="1"/>
      <c r="AK47" s="11"/>
      <c r="AL47" s="11"/>
      <c r="AM47" s="11"/>
    </row>
    <row r="48" spans="1:39" ht="15.6">
      <c r="A48" s="43"/>
      <c r="B48" s="43">
        <f>+'Ark1'!C607</f>
        <v>2024</v>
      </c>
      <c r="C48" s="51">
        <f>+'Ark1'!L607</f>
        <v>3</v>
      </c>
      <c r="D48" s="52" t="s">
        <v>31</v>
      </c>
      <c r="E48" s="52">
        <f>+'Ark1'!D607</f>
        <v>5</v>
      </c>
      <c r="F48" s="52" t="str">
        <f t="shared" si="11"/>
        <v>Mai</v>
      </c>
      <c r="G48" s="51">
        <f>+IF(H48=0,"",'Ark1'!Q607)</f>
        <v>116</v>
      </c>
      <c r="H48" s="51">
        <f>+'Ark1'!R607</f>
        <v>145</v>
      </c>
      <c r="I48" s="115">
        <f t="shared" si="12"/>
        <v>-50</v>
      </c>
      <c r="J48" s="66">
        <f>+IF(H48=0,"",'Ark1'!AE607)</f>
        <v>4.0155081694821391</v>
      </c>
      <c r="K48" s="66">
        <f>+IF(H48=0,"",'Ark1'!AF607)</f>
        <v>2.9630262620121814</v>
      </c>
      <c r="L48" s="53">
        <f>+IF(H48=0,"",'Ark1'!T607)</f>
        <v>5.9931034482758641</v>
      </c>
      <c r="M48" s="115">
        <f>+IF(H48=0,"",'Ark1'!U607)</f>
        <v>169.54413793103456</v>
      </c>
      <c r="N48" s="115">
        <f t="shared" si="13"/>
        <v>2.4364456233423368</v>
      </c>
      <c r="O48" s="76">
        <f>+IF(H48=0,"",'Ark1'!W607)</f>
        <v>40.689655172413801</v>
      </c>
      <c r="P48" s="76">
        <f>+IF(H48=0,"",'Ark1'!X607)</f>
        <v>0</v>
      </c>
      <c r="Q48" s="76">
        <f>+IF(H48=0,"",'Ark1'!AG607)</f>
        <v>563.35074626865685</v>
      </c>
      <c r="R48" s="76">
        <f>+IF(H48=0,"",'Ark1'!AH607)</f>
        <v>92.413793103448256</v>
      </c>
      <c r="S48" s="76">
        <f>+IF(H48=0,"",'Ark1'!AI607)</f>
        <v>8.9655172413793096</v>
      </c>
      <c r="T48" s="443"/>
      <c r="U48" s="90"/>
      <c r="V48" s="76">
        <f>+IF(H48=0,"",'Ark1'!Y607)</f>
        <v>47.934726992474118</v>
      </c>
      <c r="W48" s="53">
        <f>+IF(H48=0,"",'Ark1'!AA607)</f>
        <v>1.4214929098475049</v>
      </c>
      <c r="X48" s="76">
        <f>+IF(H48=0,"",'Ark1'!AC607)</f>
        <v>67.257612575351558</v>
      </c>
      <c r="Y48" s="76">
        <f t="shared" si="14"/>
        <v>300.9566225908228</v>
      </c>
      <c r="Z48" s="115">
        <f t="shared" si="15"/>
        <v>-4.8091087572623223</v>
      </c>
      <c r="AA48" s="66">
        <f t="shared" si="16"/>
        <v>1.25</v>
      </c>
      <c r="AB48" s="43"/>
      <c r="AC48" s="4"/>
      <c r="AD48" s="56"/>
      <c r="AE48" s="56"/>
      <c r="AF48" s="1"/>
      <c r="AG48" s="5"/>
      <c r="AH48"/>
      <c r="AI48" s="1"/>
      <c r="AJ48" s="1"/>
      <c r="AK48" s="11"/>
      <c r="AL48" s="11"/>
      <c r="AM48" s="11"/>
    </row>
    <row r="49" spans="1:39" ht="15.6">
      <c r="A49" s="43"/>
      <c r="B49" s="43">
        <f>+'Ark1'!C608</f>
        <v>2024</v>
      </c>
      <c r="C49" s="51">
        <f>+'Ark1'!L608</f>
        <v>3</v>
      </c>
      <c r="D49" s="52" t="s">
        <v>31</v>
      </c>
      <c r="E49" s="52">
        <f>+'Ark1'!D608</f>
        <v>6</v>
      </c>
      <c r="F49" s="52" t="str">
        <f t="shared" si="11"/>
        <v>Jun</v>
      </c>
      <c r="G49" s="51">
        <f>+IF(H49=0,"",'Ark1'!Q608)</f>
        <v>91</v>
      </c>
      <c r="H49" s="51">
        <f>+'Ark1'!R608</f>
        <v>117</v>
      </c>
      <c r="I49" s="115">
        <f t="shared" si="12"/>
        <v>-99</v>
      </c>
      <c r="J49" s="66">
        <f>+IF(H49=0,"",'Ark1'!AE608)</f>
        <v>3.2204789430222953</v>
      </c>
      <c r="K49" s="66">
        <f>+IF(H49=0,"",'Ark1'!AF608)</f>
        <v>2.3107572163852024</v>
      </c>
      <c r="L49" s="53">
        <f>+IF(H49=0,"",'Ark1'!T608)</f>
        <v>5.9316239316239292</v>
      </c>
      <c r="M49" s="115">
        <f>+IF(H49=0,"",'Ark1'!U608)</f>
        <v>167.50256410256409</v>
      </c>
      <c r="N49" s="115">
        <f t="shared" si="13"/>
        <v>-4.2048433048433367</v>
      </c>
      <c r="O49" s="76">
        <f>+IF(H49=0,"",'Ark1'!W608)</f>
        <v>40.170940170940177</v>
      </c>
      <c r="P49" s="76">
        <f>+IF(H49=0,"",'Ark1'!X608)</f>
        <v>0</v>
      </c>
      <c r="Q49" s="76">
        <f>+IF(H49=0,"",'Ark1'!AG608)</f>
        <v>578.95495495495504</v>
      </c>
      <c r="R49" s="76">
        <f>+IF(H49=0,"",'Ark1'!AH608)</f>
        <v>94.01709401709401</v>
      </c>
      <c r="S49" s="76">
        <f>+IF(H49=0,"",'Ark1'!AI608)</f>
        <v>6.8376068376068373</v>
      </c>
      <c r="T49" s="443"/>
      <c r="U49" s="90"/>
      <c r="V49" s="76">
        <f>+IF(H49=0,"",'Ark1'!Y608)</f>
        <v>41.689875508582304</v>
      </c>
      <c r="W49" s="53">
        <f>+IF(H49=0,"",'Ark1'!AA608)</f>
        <v>1.6882018741768663</v>
      </c>
      <c r="X49" s="76">
        <f>+IF(H49=0,"",'Ark1'!AC608)</f>
        <v>62.602194809493781</v>
      </c>
      <c r="Y49" s="76">
        <f t="shared" si="14"/>
        <v>289.31881948500887</v>
      </c>
      <c r="Z49" s="115">
        <f t="shared" si="15"/>
        <v>-8.3575091007398896</v>
      </c>
      <c r="AA49" s="66">
        <f t="shared" si="16"/>
        <v>1.2857142857142858</v>
      </c>
      <c r="AB49" s="43"/>
      <c r="AC49" s="4"/>
      <c r="AD49" s="56"/>
      <c r="AE49" s="56"/>
      <c r="AF49" s="1"/>
      <c r="AG49" s="5"/>
      <c r="AH49"/>
      <c r="AI49" s="1"/>
      <c r="AJ49" s="1"/>
      <c r="AK49" s="11"/>
      <c r="AL49" s="11"/>
      <c r="AM49" s="11"/>
    </row>
    <row r="50" spans="1:39" ht="15.6">
      <c r="A50" s="43"/>
      <c r="B50" s="43">
        <f>+'Ark1'!C609</f>
        <v>2024</v>
      </c>
      <c r="C50" s="51">
        <f>+'Ark1'!L609</f>
        <v>3</v>
      </c>
      <c r="D50" s="52" t="s">
        <v>31</v>
      </c>
      <c r="E50" s="52">
        <f>+'Ark1'!D609</f>
        <v>7</v>
      </c>
      <c r="F50" s="52" t="str">
        <f t="shared" si="11"/>
        <v>Jul</v>
      </c>
      <c r="G50" s="51">
        <f>+IF(H50=0,"",'Ark1'!Q609)</f>
        <v>69</v>
      </c>
      <c r="H50" s="51">
        <f>+'Ark1'!R609</f>
        <v>85</v>
      </c>
      <c r="I50" s="115">
        <f t="shared" si="12"/>
        <v>-18</v>
      </c>
      <c r="J50" s="66">
        <f>+IF(H50=0,"",'Ark1'!AE609)</f>
        <v>3.2604526275412362</v>
      </c>
      <c r="K50" s="66">
        <f>+IF(H50=0,"",'Ark1'!AF609)</f>
        <v>2.416774842026602</v>
      </c>
      <c r="L50" s="53">
        <f>+IF(H50=0,"",'Ark1'!T609)</f>
        <v>5.9176470588235288</v>
      </c>
      <c r="M50" s="115">
        <f>+IF(H50=0,"",'Ark1'!U609)</f>
        <v>174.98470588235296</v>
      </c>
      <c r="N50" s="115">
        <f t="shared" si="13"/>
        <v>5.9089777270132231</v>
      </c>
      <c r="O50" s="76">
        <f>+IF(H50=0,"",'Ark1'!W609)</f>
        <v>36.470588235294123</v>
      </c>
      <c r="P50" s="76">
        <f>+IF(H50=0,"",'Ark1'!X609)</f>
        <v>0</v>
      </c>
      <c r="Q50" s="76">
        <f>+IF(H50=0,"",'Ark1'!AG609)</f>
        <v>582.73684210526324</v>
      </c>
      <c r="R50" s="76">
        <f>+IF(H50=0,"",'Ark1'!AH609)</f>
        <v>89.411764705882348</v>
      </c>
      <c r="S50" s="76">
        <f>+IF(H50=0,"",'Ark1'!AI609)</f>
        <v>10.588235294117649</v>
      </c>
      <c r="T50" s="443"/>
      <c r="U50" s="90"/>
      <c r="V50" s="76">
        <f>+IF(H50=0,"",'Ark1'!Y609)</f>
        <v>46.903709889347716</v>
      </c>
      <c r="W50" s="53">
        <f>+IF(H50=0,"",'Ark1'!AA609)</f>
        <v>1.5123940095551835</v>
      </c>
      <c r="X50" s="76">
        <f>+IF(H50=0,"",'Ark1'!AC609)</f>
        <v>75.14206849222488</v>
      </c>
      <c r="Y50" s="76">
        <f t="shared" si="14"/>
        <v>300.28083560013596</v>
      </c>
      <c r="Z50" s="115">
        <f t="shared" si="15"/>
        <v>-5.4856732661079377</v>
      </c>
      <c r="AA50" s="66">
        <f t="shared" si="16"/>
        <v>1.2318840579710144</v>
      </c>
      <c r="AB50" s="43"/>
      <c r="AC50" s="4"/>
      <c r="AD50" s="56"/>
      <c r="AE50" s="56"/>
      <c r="AF50" s="1"/>
      <c r="AG50" s="5"/>
      <c r="AH50"/>
      <c r="AI50" s="1"/>
      <c r="AJ50" s="1"/>
      <c r="AK50" s="11"/>
      <c r="AL50" s="11"/>
      <c r="AM50" s="11"/>
    </row>
    <row r="51" spans="1:39" ht="15.6">
      <c r="A51" s="43"/>
      <c r="B51" s="43">
        <f>+'Ark1'!C610</f>
        <v>2024</v>
      </c>
      <c r="C51" s="51">
        <f>+'Ark1'!L610</f>
        <v>3</v>
      </c>
      <c r="D51" s="52" t="s">
        <v>31</v>
      </c>
      <c r="E51" s="52">
        <f>+'Ark1'!D610</f>
        <v>8</v>
      </c>
      <c r="F51" s="52" t="str">
        <f t="shared" si="11"/>
        <v>Aug</v>
      </c>
      <c r="G51" s="51">
        <f>+IF(H51=0,"",'Ark1'!Q610)</f>
        <v>88</v>
      </c>
      <c r="H51" s="51">
        <f>+'Ark1'!R610</f>
        <v>123</v>
      </c>
      <c r="I51" s="115">
        <f t="shared" si="12"/>
        <v>-36</v>
      </c>
      <c r="J51" s="66">
        <f>+IF(H51=0,"",'Ark1'!AE610)</f>
        <v>3.8752362948960304</v>
      </c>
      <c r="K51" s="66">
        <f>+IF(H51=0,"",'Ark1'!AF610)</f>
        <v>2.7430259032604658</v>
      </c>
      <c r="L51" s="53">
        <f>+IF(H51=0,"",'Ark1'!T610)</f>
        <v>5.4308943089430892</v>
      </c>
      <c r="M51" s="115">
        <f>+IF(H51=0,"",'Ark1'!U610)</f>
        <v>166.11138211382112</v>
      </c>
      <c r="N51" s="115">
        <f t="shared" si="13"/>
        <v>-1.506856879889483</v>
      </c>
      <c r="O51" s="76">
        <f>+IF(H51=0,"",'Ark1'!W610)</f>
        <v>31.707317073170728</v>
      </c>
      <c r="P51" s="76">
        <f>+IF(H51=0,"",'Ark1'!X610)</f>
        <v>0</v>
      </c>
      <c r="Q51" s="76">
        <f>+IF(H51=0,"",'Ark1'!AG610)</f>
        <v>560.69642857142844</v>
      </c>
      <c r="R51" s="76">
        <f>+IF(H51=0,"",'Ark1'!AH610)</f>
        <v>91.056910569105682</v>
      </c>
      <c r="S51" s="76">
        <f>+IF(H51=0,"",'Ark1'!AI610)</f>
        <v>17.886178861788618</v>
      </c>
      <c r="T51" s="443"/>
      <c r="U51" s="90"/>
      <c r="V51" s="76">
        <f>+IF(H51=0,"",'Ark1'!Y610)</f>
        <v>54.298211806714626</v>
      </c>
      <c r="W51" s="53">
        <f>+IF(H51=0,"",'Ark1'!AA610)</f>
        <v>1.776455321463112</v>
      </c>
      <c r="X51" s="76">
        <f>+IF(H51=0,"",'Ark1'!AC610)</f>
        <v>76.038522389669438</v>
      </c>
      <c r="Y51" s="76">
        <f t="shared" si="14"/>
        <v>296.2590336754032</v>
      </c>
      <c r="Z51" s="115">
        <f t="shared" si="15"/>
        <v>-13.306369657139555</v>
      </c>
      <c r="AA51" s="66">
        <f t="shared" si="16"/>
        <v>1.3977272727272727</v>
      </c>
      <c r="AB51" s="43"/>
      <c r="AC51" s="4"/>
      <c r="AD51" s="56"/>
      <c r="AE51" s="56"/>
      <c r="AF51" s="1"/>
      <c r="AG51" s="5"/>
      <c r="AH51"/>
      <c r="AI51" s="1"/>
      <c r="AJ51" s="1"/>
      <c r="AK51" s="11"/>
      <c r="AL51" s="11"/>
      <c r="AM51" s="11"/>
    </row>
    <row r="52" spans="1:39" ht="15.6">
      <c r="A52" s="43"/>
      <c r="B52" s="43">
        <f>+'Ark1'!C611</f>
        <v>2024</v>
      </c>
      <c r="C52" s="51">
        <f>+'Ark1'!L611</f>
        <v>3</v>
      </c>
      <c r="D52" s="52" t="s">
        <v>31</v>
      </c>
      <c r="E52" s="52">
        <f>+'Ark1'!D611</f>
        <v>9</v>
      </c>
      <c r="F52" s="52" t="str">
        <f t="shared" si="11"/>
        <v>Sep</v>
      </c>
      <c r="G52" s="51">
        <f>+IF(H52=0,"",'Ark1'!Q611)</f>
        <v>147</v>
      </c>
      <c r="H52" s="51">
        <f>+'Ark1'!R611</f>
        <v>213</v>
      </c>
      <c r="I52" s="115">
        <f t="shared" si="12"/>
        <v>-37</v>
      </c>
      <c r="J52" s="66">
        <f>+IF(H52=0,"",'Ark1'!AE611)</f>
        <v>6.9927774130006553</v>
      </c>
      <c r="K52" s="66">
        <f>+IF(H52=0,"",'Ark1'!AF611)</f>
        <v>5.5219319768870143</v>
      </c>
      <c r="L52" s="53">
        <f>+IF(H52=0,"",'Ark1'!T611)</f>
        <v>5.7699530516431921</v>
      </c>
      <c r="M52" s="115">
        <f>+IF(H52=0,"",'Ark1'!U611)</f>
        <v>181.09624413145556</v>
      </c>
      <c r="N52" s="115">
        <f t="shared" si="13"/>
        <v>15.329044131455589</v>
      </c>
      <c r="O52" s="76">
        <f>+IF(H52=0,"",'Ark1'!W611)</f>
        <v>34.741784037558688</v>
      </c>
      <c r="P52" s="76">
        <f>+IF(H52=0,"",'Ark1'!X611)</f>
        <v>0</v>
      </c>
      <c r="Q52" s="76">
        <f>+IF(H52=0,"",'Ark1'!AG611)</f>
        <v>585.64179104477603</v>
      </c>
      <c r="R52" s="76">
        <f>+IF(H52=0,"",'Ark1'!AH611)</f>
        <v>93.896713615023486</v>
      </c>
      <c r="S52" s="76">
        <f>+IF(H52=0,"",'Ark1'!AI611)</f>
        <v>10.798122065727696</v>
      </c>
      <c r="T52" s="443"/>
      <c r="U52" s="90"/>
      <c r="V52" s="76">
        <f>+IF(H52=0,"",'Ark1'!Y611)</f>
        <v>39.107044440363126</v>
      </c>
      <c r="W52" s="53">
        <f>+IF(H52=0,"",'Ark1'!AA611)</f>
        <v>1.5469608240750912</v>
      </c>
      <c r="X52" s="76">
        <f>+IF(H52=0,"",'Ark1'!AC611)</f>
        <v>64.093559552293456</v>
      </c>
      <c r="Y52" s="76">
        <f t="shared" si="14"/>
        <v>309.22698294529602</v>
      </c>
      <c r="Z52" s="115">
        <f t="shared" si="15"/>
        <v>4.5541512777685966</v>
      </c>
      <c r="AA52" s="66">
        <f t="shared" si="16"/>
        <v>1.4489795918367347</v>
      </c>
      <c r="AB52" s="43"/>
      <c r="AC52" s="4"/>
      <c r="AD52" s="56"/>
      <c r="AE52" s="56"/>
      <c r="AF52" s="1"/>
      <c r="AG52" s="5"/>
      <c r="AH52"/>
      <c r="AI52" s="1"/>
      <c r="AJ52" s="1"/>
      <c r="AK52" s="11"/>
      <c r="AL52" s="11"/>
      <c r="AM52" s="11"/>
    </row>
    <row r="53" spans="1:39" ht="15.6">
      <c r="A53" s="43"/>
      <c r="B53" s="43">
        <f>+'Ark1'!C612</f>
        <v>2024</v>
      </c>
      <c r="C53" s="51">
        <f>+'Ark1'!L612</f>
        <v>3</v>
      </c>
      <c r="D53" s="52" t="s">
        <v>31</v>
      </c>
      <c r="E53" s="52">
        <f>+'Ark1'!D612</f>
        <v>10</v>
      </c>
      <c r="F53" s="52" t="str">
        <f t="shared" si="11"/>
        <v>Okt</v>
      </c>
      <c r="G53" s="51">
        <f>+IF(H53=0,"",'Ark1'!Q612)</f>
        <v>339</v>
      </c>
      <c r="H53" s="51">
        <f>+'Ark1'!R612</f>
        <v>546</v>
      </c>
      <c r="I53" s="115">
        <f t="shared" si="12"/>
        <v>-65</v>
      </c>
      <c r="J53" s="66">
        <f>+IF(H53=0,"",'Ark1'!AE612)</f>
        <v>12.111801242236025</v>
      </c>
      <c r="K53" s="66">
        <f>+IF(H53=0,"",'Ark1'!AF612)</f>
        <v>9.5268225347650759</v>
      </c>
      <c r="L53" s="53">
        <f>+IF(H53=0,"",'Ark1'!T612)</f>
        <v>5.2619047619047619</v>
      </c>
      <c r="M53" s="115">
        <f>+IF(H53=0,"",'Ark1'!U612)</f>
        <v>166.1194139194138</v>
      </c>
      <c r="N53" s="115">
        <f t="shared" si="13"/>
        <v>8.7657314316887778</v>
      </c>
      <c r="O53" s="76">
        <f>+IF(H53=0,"",'Ark1'!W612)</f>
        <v>20.512820512820511</v>
      </c>
      <c r="P53" s="76">
        <f>+IF(H53=0,"",'Ark1'!X612)</f>
        <v>0</v>
      </c>
      <c r="Q53" s="76">
        <f>+IF(H53=0,"",'Ark1'!AG612)</f>
        <v>550.7419962335216</v>
      </c>
      <c r="R53" s="76">
        <f>+IF(H53=0,"",'Ark1'!AH612)</f>
        <v>96.886446886446876</v>
      </c>
      <c r="S53" s="76">
        <f>+IF(H53=0,"",'Ark1'!AI612)</f>
        <v>8.0586080586080566</v>
      </c>
      <c r="T53" s="443"/>
      <c r="U53" s="90"/>
      <c r="V53" s="76">
        <f>+IF(H53=0,"",'Ark1'!Y612)</f>
        <v>45.649018425077514</v>
      </c>
      <c r="W53" s="53">
        <f>+IF(H53=0,"",'Ark1'!AA612)</f>
        <v>1.4408658995132939</v>
      </c>
      <c r="X53" s="76">
        <f>+IF(H53=0,"",'Ark1'!AC612)</f>
        <v>56.217557543357913</v>
      </c>
      <c r="Y53" s="76">
        <f t="shared" si="14"/>
        <v>301.62837600090529</v>
      </c>
      <c r="Z53" s="115">
        <f t="shared" si="15"/>
        <v>6.001739563262106</v>
      </c>
      <c r="AA53" s="66">
        <f t="shared" si="16"/>
        <v>1.6106194690265487</v>
      </c>
      <c r="AB53" s="43"/>
      <c r="AC53" s="4"/>
      <c r="AD53" s="56"/>
      <c r="AE53" s="56"/>
      <c r="AF53" s="1"/>
      <c r="AG53" s="5"/>
      <c r="AH53"/>
      <c r="AI53" s="1"/>
      <c r="AJ53" s="1"/>
      <c r="AK53" s="11"/>
      <c r="AL53" s="11"/>
      <c r="AM53" s="11"/>
    </row>
    <row r="54" spans="1:39" ht="15.6">
      <c r="A54" s="43"/>
      <c r="B54" s="43">
        <f>+'Ark1'!C613</f>
        <v>2024</v>
      </c>
      <c r="C54" s="51">
        <f>+'Ark1'!L613</f>
        <v>3</v>
      </c>
      <c r="D54" s="52" t="s">
        <v>31</v>
      </c>
      <c r="E54" s="52">
        <f>+'Ark1'!D613</f>
        <v>11</v>
      </c>
      <c r="F54" s="52" t="str">
        <f t="shared" si="11"/>
        <v>Nov</v>
      </c>
      <c r="G54" s="51">
        <f>+IF(H54=0,"",'Ark1'!Q613)</f>
        <v>282</v>
      </c>
      <c r="H54" s="51">
        <f>+'Ark1'!R613</f>
        <v>472</v>
      </c>
      <c r="I54" s="115">
        <f t="shared" si="12"/>
        <v>-53</v>
      </c>
      <c r="J54" s="66">
        <f>+IF(H54=0,"",'Ark1'!AE613)</f>
        <v>10.768879762719598</v>
      </c>
      <c r="K54" s="66">
        <f>+IF(H54=0,"",'Ark1'!AF613)</f>
        <v>8.2157380259584691</v>
      </c>
      <c r="L54" s="53">
        <f>+IF(H54=0,"",'Ark1'!T613)</f>
        <v>5.468220338983051</v>
      </c>
      <c r="M54" s="115">
        <f>+IF(H54=0,"",'Ark1'!U613)</f>
        <v>166.06758474576279</v>
      </c>
      <c r="N54" s="115">
        <f t="shared" si="13"/>
        <v>2.7820609362389916</v>
      </c>
      <c r="O54" s="76">
        <f>+IF(H54=0,"",'Ark1'!W613)</f>
        <v>20.974576271186436</v>
      </c>
      <c r="P54" s="76">
        <f>+IF(H54=0,"",'Ark1'!X613)</f>
        <v>0</v>
      </c>
      <c r="Q54" s="76">
        <f>+IF(H54=0,"",'Ark1'!AG613)</f>
        <v>561.62582056892779</v>
      </c>
      <c r="R54" s="76">
        <f>+IF(H54=0,"",'Ark1'!AH613)</f>
        <v>95.762711864406796</v>
      </c>
      <c r="S54" s="76">
        <f>+IF(H54=0,"",'Ark1'!AI613)</f>
        <v>14.406779661016945</v>
      </c>
      <c r="T54" s="443"/>
      <c r="U54" s="90"/>
      <c r="V54" s="76">
        <f>+IF(H54=0,"",'Ark1'!Y613)</f>
        <v>41.712817453742545</v>
      </c>
      <c r="W54" s="53">
        <f>+IF(H54=0,"",'Ark1'!AA613)</f>
        <v>1.344734950480559</v>
      </c>
      <c r="X54" s="76">
        <f>+IF(H54=0,"",'Ark1'!AC613)</f>
        <v>59.273356848107994</v>
      </c>
      <c r="Y54" s="76">
        <f t="shared" si="14"/>
        <v>295.6907938768486</v>
      </c>
      <c r="Z54" s="115">
        <f t="shared" si="15"/>
        <v>-1.9841461100700712</v>
      </c>
      <c r="AA54" s="66">
        <f t="shared" si="16"/>
        <v>1.6737588652482269</v>
      </c>
      <c r="AB54" s="43"/>
      <c r="AC54" s="4"/>
      <c r="AD54" s="56"/>
      <c r="AE54" s="56"/>
      <c r="AF54" s="1"/>
      <c r="AG54" s="5"/>
      <c r="AH54"/>
      <c r="AI54" s="13"/>
      <c r="AJ54" s="13"/>
      <c r="AK54" s="11"/>
      <c r="AL54" s="11"/>
      <c r="AM54" s="11"/>
    </row>
    <row r="55" spans="1:39" ht="17.25" customHeight="1">
      <c r="A55" s="43"/>
      <c r="B55" s="43">
        <f>+'Ark1'!C614</f>
        <v>2024</v>
      </c>
      <c r="C55" s="51">
        <f>+'Ark1'!L614</f>
        <v>3</v>
      </c>
      <c r="D55" s="52" t="s">
        <v>31</v>
      </c>
      <c r="E55" s="52">
        <f>+'Ark1'!D614</f>
        <v>12</v>
      </c>
      <c r="F55" s="52" t="str">
        <f t="shared" si="11"/>
        <v>Des</v>
      </c>
      <c r="G55" s="51">
        <f>+IF(H55=0,"",'Ark1'!Q614)</f>
        <v>58</v>
      </c>
      <c r="H55" s="51">
        <f>+'Ark1'!R614</f>
        <v>96</v>
      </c>
      <c r="I55" s="115">
        <f t="shared" si="12"/>
        <v>-80</v>
      </c>
      <c r="J55" s="66">
        <f>+IF(H55=0,"",'Ark1'!AE614)</f>
        <v>9.1254752851711061</v>
      </c>
      <c r="K55" s="66">
        <f>+IF(H55=0,"",'Ark1'!AF614)</f>
        <v>6.9387246843310786</v>
      </c>
      <c r="L55" s="53">
        <f>+IF(H55=0,"",'Ark1'!T614)</f>
        <v>5.791666666666667</v>
      </c>
      <c r="M55" s="115">
        <f>+IF(H55=0,"",'Ark1'!U614)</f>
        <v>169.48854166666661</v>
      </c>
      <c r="N55" s="115">
        <f t="shared" si="13"/>
        <v>15.601609848484799</v>
      </c>
      <c r="O55" s="76">
        <f>+IF(H55=0,"",'Ark1'!W614)</f>
        <v>33.333333333333343</v>
      </c>
      <c r="P55" s="76">
        <f>+IF(H55=0,"",'Ark1'!X614)</f>
        <v>0</v>
      </c>
      <c r="Q55" s="76">
        <f>+IF(H55=0,"",'Ark1'!AG614)</f>
        <v>566.96511627906989</v>
      </c>
      <c r="R55" s="76">
        <f>+IF(H55=0,"",'Ark1'!AH614)</f>
        <v>89.583333333333314</v>
      </c>
      <c r="S55" s="76">
        <f>+IF(H55=0,"",'Ark1'!AI614)</f>
        <v>14.583333333333337</v>
      </c>
      <c r="T55" s="443"/>
      <c r="U55" s="90"/>
      <c r="V55" s="76">
        <f>+IF(H55=0,"",'Ark1'!Y614)</f>
        <v>45.317973508016337</v>
      </c>
      <c r="W55" s="53">
        <f>+IF(H55=0,"",'Ark1'!AA614)</f>
        <v>1.6577888553398121</v>
      </c>
      <c r="X55" s="76">
        <f>+IF(H55=0,"",'Ark1'!AC614)</f>
        <v>63.94910270329445</v>
      </c>
      <c r="Y55" s="76">
        <f t="shared" si="14"/>
        <v>298.93998202041314</v>
      </c>
      <c r="Z55" s="115">
        <f t="shared" si="15"/>
        <v>21.148039349496514</v>
      </c>
      <c r="AA55" s="66">
        <f t="shared" si="16"/>
        <v>1.6551724137931034</v>
      </c>
      <c r="AB55" s="43"/>
      <c r="AC55" s="4"/>
      <c r="AD55" s="56"/>
      <c r="AE55" s="56"/>
      <c r="AF55" s="1"/>
      <c r="AG55" s="5"/>
      <c r="AH55"/>
      <c r="AI55" s="13"/>
      <c r="AJ55" s="13"/>
      <c r="AK55" s="11"/>
      <c r="AL55" s="11"/>
      <c r="AM55" s="11"/>
    </row>
    <row r="56" spans="1:39" ht="15.6">
      <c r="A56" s="46"/>
      <c r="B56" s="43"/>
      <c r="C56" s="46"/>
      <c r="D56" s="46"/>
      <c r="E56" s="46"/>
      <c r="F56" s="46"/>
      <c r="G56" s="46"/>
      <c r="H56" s="46"/>
      <c r="I56" s="43"/>
      <c r="J56" s="95"/>
      <c r="K56" s="64"/>
      <c r="L56" s="43"/>
      <c r="M56" s="43"/>
      <c r="N56" s="43"/>
      <c r="O56" s="73"/>
      <c r="P56" s="73"/>
      <c r="Q56" s="43"/>
      <c r="R56" s="73"/>
      <c r="S56" s="73"/>
      <c r="T56" s="73"/>
      <c r="U56" s="73"/>
      <c r="V56" s="73"/>
      <c r="W56" s="43"/>
      <c r="X56" s="73"/>
      <c r="Y56" s="43"/>
      <c r="Z56" s="43"/>
      <c r="AA56" s="65"/>
      <c r="AB56" s="43"/>
      <c r="AC56" s="4"/>
      <c r="AD56" s="56"/>
      <c r="AE56" s="56"/>
      <c r="AF56" s="1"/>
      <c r="AG56" s="5"/>
      <c r="AH56"/>
      <c r="AL56"/>
    </row>
    <row r="57" spans="1:39" ht="17.399999999999999">
      <c r="A57" s="246"/>
      <c r="B57" s="277" t="s">
        <v>0</v>
      </c>
      <c r="C57" s="277"/>
      <c r="D57" s="277" t="str">
        <f>+D59</f>
        <v>O-</v>
      </c>
      <c r="E57" s="277"/>
      <c r="F57" s="278"/>
      <c r="G57" s="278" t="s">
        <v>604</v>
      </c>
      <c r="H57" s="213">
        <f>SUM(H59:H70)</f>
        <v>6042</v>
      </c>
      <c r="I57" s="49"/>
      <c r="J57" s="46"/>
      <c r="K57" s="95"/>
      <c r="L57" s="64"/>
      <c r="M57" s="338">
        <f>+Klasse!K14</f>
        <v>193.34690499834483</v>
      </c>
      <c r="N57" s="49" t="s">
        <v>573</v>
      </c>
      <c r="O57" s="43"/>
      <c r="P57" s="73"/>
      <c r="Q57" s="73"/>
      <c r="R57" s="43"/>
      <c r="S57" s="73"/>
      <c r="T57" s="73"/>
      <c r="U57" s="73"/>
      <c r="V57" s="73"/>
      <c r="W57" s="73"/>
      <c r="X57" s="43"/>
      <c r="Y57" s="19">
        <f>+Klasse!AA14</f>
        <v>345.7661498504159</v>
      </c>
      <c r="Z57" s="49" t="s">
        <v>635</v>
      </c>
      <c r="AA57" s="64"/>
      <c r="AB57" s="65"/>
      <c r="AC57" s="4"/>
      <c r="AD57" s="4"/>
      <c r="AE57" s="56"/>
      <c r="AF57" s="56"/>
      <c r="AG57" s="1"/>
      <c r="AH57" s="5"/>
      <c r="AL57"/>
    </row>
    <row r="58" spans="1:39" ht="17.399999999999999">
      <c r="A58" s="246"/>
      <c r="B58" s="276"/>
      <c r="C58" s="277"/>
      <c r="D58" s="277"/>
      <c r="E58" s="278"/>
      <c r="F58" s="278"/>
      <c r="G58" s="278"/>
      <c r="H58" s="46"/>
      <c r="I58" s="43"/>
      <c r="J58" s="95"/>
      <c r="K58" s="64"/>
      <c r="L58" s="43"/>
      <c r="M58" s="43"/>
      <c r="N58" s="43"/>
      <c r="O58" s="73"/>
      <c r="P58" s="73"/>
      <c r="Q58" s="43"/>
      <c r="R58" s="73"/>
      <c r="S58" s="73"/>
      <c r="T58" s="73"/>
      <c r="U58" s="73"/>
      <c r="V58" s="73"/>
      <c r="W58" s="43"/>
      <c r="X58" s="73"/>
      <c r="Y58" s="43"/>
      <c r="Z58" s="43"/>
      <c r="AA58" s="64"/>
      <c r="AB58" s="64"/>
      <c r="AC58" s="4"/>
      <c r="AD58" s="56"/>
      <c r="AE58" s="56"/>
      <c r="AF58" s="1"/>
      <c r="AG58" s="5"/>
      <c r="AH58"/>
      <c r="AL58"/>
    </row>
    <row r="59" spans="1:39" ht="16.5" customHeight="1">
      <c r="A59" s="43"/>
      <c r="B59" s="43">
        <f>+'Ark1'!C615</f>
        <v>2024</v>
      </c>
      <c r="C59">
        <f>+'Ark1'!L615</f>
        <v>4</v>
      </c>
      <c r="D59" s="3" t="s">
        <v>32</v>
      </c>
      <c r="E59" s="3">
        <f>+'Ark1'!D615</f>
        <v>1</v>
      </c>
      <c r="F59" s="3" t="str">
        <f t="shared" ref="F59:F70" si="17">+F44</f>
        <v>Jan</v>
      </c>
      <c r="G59">
        <f>+IF(H59=0,"",'Ark1'!Q615)</f>
        <v>450</v>
      </c>
      <c r="H59" s="11">
        <f>+'Ark1'!R615</f>
        <v>680</v>
      </c>
      <c r="I59" s="115">
        <f t="shared" ref="I59:I70" si="18">+IF(H59=0,"",H59-H286)</f>
        <v>63</v>
      </c>
      <c r="J59" s="67">
        <f>+IF(H59=0,"",'Ark1'!AE615)</f>
        <v>21.144278606965173</v>
      </c>
      <c r="K59" s="67">
        <f>+IF(H59=0,"",'Ark1'!AF615)</f>
        <v>18.507849830476175</v>
      </c>
      <c r="L59" s="1">
        <f>+IF(H59=0,"",'Ark1'!T615)</f>
        <v>7.1705882352941188</v>
      </c>
      <c r="M59" s="115">
        <f>+IF(H59=0,"",'Ark1'!U615)</f>
        <v>198.23382352941181</v>
      </c>
      <c r="N59" s="115">
        <f t="shared" ref="N59:N70" si="19">+IF(H59=0,"",M59-M286)</f>
        <v>-4.3596934884163829</v>
      </c>
      <c r="O59" s="11">
        <f>+IF(H59=0,"",'Ark1'!W615)</f>
        <v>71.764705882352942</v>
      </c>
      <c r="P59" s="11">
        <f>+IF(H59=0,"",'Ark1'!X615)</f>
        <v>0</v>
      </c>
      <c r="Q59" s="11">
        <f>+IF(H59=0,"",'Ark1'!AG615)</f>
        <v>567.00153846153819</v>
      </c>
      <c r="R59" s="11">
        <f>+IF(H59=0,"",'Ark1'!AH615)</f>
        <v>95.441176470588246</v>
      </c>
      <c r="S59" s="11">
        <f>+IF(H59=0,"",'Ark1'!AI615)</f>
        <v>17.352941176470587</v>
      </c>
      <c r="T59" s="435">
        <f>+'Ark1'!AR615</f>
        <v>194.37384615384619</v>
      </c>
      <c r="U59" s="411">
        <f>+'Ark1'!AS615</f>
        <v>26.339331392940402</v>
      </c>
      <c r="V59" s="11">
        <f>+IF(H59=0,"",'Ark1'!Y615)</f>
        <v>45.807842926903561</v>
      </c>
      <c r="W59" s="1">
        <f>+IF(H59=0,"",'Ark1'!AA615)</f>
        <v>1.479373756967038</v>
      </c>
      <c r="X59" s="11">
        <f>+IF(H59=0,"",'Ark1'!AC615)</f>
        <v>65.031677623300396</v>
      </c>
      <c r="Y59" s="11">
        <f t="shared" ref="Y59:Y70" si="20">IF(H59=0,"",1000*M59/Q59)</f>
        <v>349.61778775289645</v>
      </c>
      <c r="Z59" s="115">
        <f t="shared" ref="Z59:Z70" si="21">+IF(H59=0,"",Y59-Y286)</f>
        <v>-3.033826307362574</v>
      </c>
      <c r="AA59" s="67">
        <f t="shared" ref="AA59:AA70" si="22">IF(H59=0,"",H59/G59)</f>
        <v>1.5111111111111111</v>
      </c>
      <c r="AB59" s="43"/>
      <c r="AC59" s="4"/>
      <c r="AD59" s="56"/>
      <c r="AE59" s="56"/>
      <c r="AF59" s="1"/>
      <c r="AG59" s="5"/>
      <c r="AH59"/>
      <c r="AI59" s="13"/>
      <c r="AJ59" s="13"/>
      <c r="AK59" s="11"/>
      <c r="AL59" s="11"/>
      <c r="AM59" s="11"/>
    </row>
    <row r="60" spans="1:39" ht="15.6">
      <c r="A60" s="43"/>
      <c r="B60" s="43">
        <f>+'Ark1'!C616</f>
        <v>2024</v>
      </c>
      <c r="C60">
        <f>+'Ark1'!L616</f>
        <v>4</v>
      </c>
      <c r="D60" s="3" t="s">
        <v>32</v>
      </c>
      <c r="E60" s="3">
        <f>+'Ark1'!D616</f>
        <v>2</v>
      </c>
      <c r="F60" s="3" t="str">
        <f t="shared" si="17"/>
        <v>Feb</v>
      </c>
      <c r="G60">
        <f>+IF(H60=0,"",'Ark1'!Q616)</f>
        <v>307</v>
      </c>
      <c r="H60" s="11">
        <f>+'Ark1'!R616</f>
        <v>463</v>
      </c>
      <c r="I60" s="115">
        <f t="shared" si="18"/>
        <v>-71</v>
      </c>
      <c r="J60" s="67">
        <f>+IF(H60=0,"",'Ark1'!AE616)</f>
        <v>19.535864978902953</v>
      </c>
      <c r="K60" s="67">
        <f>+IF(H60=0,"",'Ark1'!AF616)</f>
        <v>16.317993114895192</v>
      </c>
      <c r="L60" s="1">
        <f>+IF(H60=0,"",'Ark1'!T616)</f>
        <v>7.1598272138228944</v>
      </c>
      <c r="M60" s="115">
        <f>+IF(H60=0,"",'Ark1'!U616)</f>
        <v>188.91749460043181</v>
      </c>
      <c r="N60" s="115">
        <f t="shared" si="19"/>
        <v>-9.4888724407665848</v>
      </c>
      <c r="O60" s="11">
        <f>+IF(H60=0,"",'Ark1'!W616)</f>
        <v>70.842332613390923</v>
      </c>
      <c r="P60" s="11">
        <f>+IF(H60=0,"",'Ark1'!X616)</f>
        <v>0</v>
      </c>
      <c r="Q60" s="11">
        <f>+IF(H60=0,"",'Ark1'!AG616)</f>
        <v>545.9103448275863</v>
      </c>
      <c r="R60" s="11">
        <f>+IF(H60=0,"",'Ark1'!AH616)</f>
        <v>93.736501079913594</v>
      </c>
      <c r="S60" s="11">
        <f>+IF(H60=0,"",'Ark1'!AI616)</f>
        <v>18.790496760259181</v>
      </c>
      <c r="T60" s="435">
        <f>+'Ark1'!AR616</f>
        <v>191.46896551724137</v>
      </c>
      <c r="U60" s="411">
        <f>+'Ark1'!AS616</f>
        <v>26.161454768178501</v>
      </c>
      <c r="V60" s="11">
        <f>+IF(H60=0,"",'Ark1'!Y616)</f>
        <v>52.10057494809184</v>
      </c>
      <c r="W60" s="1">
        <f>+IF(H60=0,"",'Ark1'!AA616)</f>
        <v>1.5484771214425164</v>
      </c>
      <c r="X60" s="11">
        <f>+IF(H60=0,"",'Ark1'!AC616)</f>
        <v>65.601817060733708</v>
      </c>
      <c r="Y60" s="11">
        <f t="shared" si="20"/>
        <v>346.05956159357493</v>
      </c>
      <c r="Z60" s="115">
        <f t="shared" si="21"/>
        <v>-6.1608215023150592</v>
      </c>
      <c r="AA60" s="67">
        <f t="shared" si="22"/>
        <v>1.50814332247557</v>
      </c>
      <c r="AB60" s="43"/>
      <c r="AC60" s="4"/>
      <c r="AD60" s="56"/>
      <c r="AE60" s="56"/>
      <c r="AF60" s="1"/>
      <c r="AG60"/>
      <c r="AH60"/>
      <c r="AI60" s="13"/>
      <c r="AJ60" s="13"/>
      <c r="AK60" s="11"/>
      <c r="AL60" s="11"/>
      <c r="AM60" s="11"/>
    </row>
    <row r="61" spans="1:39" ht="17.25" customHeight="1">
      <c r="A61" s="43"/>
      <c r="B61" s="43">
        <f>+'Ark1'!C617</f>
        <v>2024</v>
      </c>
      <c r="C61">
        <f>+'Ark1'!L617</f>
        <v>4</v>
      </c>
      <c r="D61" s="3" t="s">
        <v>32</v>
      </c>
      <c r="E61" s="3">
        <f>+'Ark1'!D617</f>
        <v>3</v>
      </c>
      <c r="F61" s="3" t="str">
        <f t="shared" si="17"/>
        <v>Mar</v>
      </c>
      <c r="G61">
        <f>+IF(H61=0,"",'Ark1'!Q617)</f>
        <v>282</v>
      </c>
      <c r="H61" s="11">
        <f>+'Ark1'!R617</f>
        <v>396</v>
      </c>
      <c r="I61" s="115">
        <f t="shared" si="18"/>
        <v>-145</v>
      </c>
      <c r="J61" s="67">
        <f>+IF(H61=0,"",'Ark1'!AE617)</f>
        <v>21.313240043057046</v>
      </c>
      <c r="K61" s="67">
        <f>+IF(H61=0,"",'Ark1'!AF617)</f>
        <v>19.008443952187047</v>
      </c>
      <c r="L61" s="1">
        <f>+IF(H61=0,"",'Ark1'!T617)</f>
        <v>7.2474747474747492</v>
      </c>
      <c r="M61" s="115">
        <f>+IF(H61=0,"",'Ark1'!U617)</f>
        <v>192.72752525252517</v>
      </c>
      <c r="N61" s="115">
        <f t="shared" si="19"/>
        <v>-8.7181309397113864</v>
      </c>
      <c r="O61" s="11">
        <f>+IF(H61=0,"",'Ark1'!W617)</f>
        <v>70.454545454545453</v>
      </c>
      <c r="P61" s="11">
        <f>+IF(H61=0,"",'Ark1'!X617)</f>
        <v>0</v>
      </c>
      <c r="Q61" s="11">
        <f>+IF(H61=0,"",'Ark1'!AG617)</f>
        <v>544.77932960893861</v>
      </c>
      <c r="R61" s="11">
        <f>+IF(H61=0,"",'Ark1'!AH617)</f>
        <v>89.898989898989882</v>
      </c>
      <c r="S61" s="11">
        <f>+IF(H61=0,"",'Ark1'!AI617)</f>
        <v>14.898989898989894</v>
      </c>
      <c r="T61" s="435">
        <f>+'Ark1'!AR617</f>
        <v>191.70391061452517</v>
      </c>
      <c r="U61" s="411">
        <f>+'Ark1'!AS617</f>
        <v>26.349773915067129</v>
      </c>
      <c r="V61" s="11">
        <f>+IF(H61=0,"",'Ark1'!Y617)</f>
        <v>50.758413990641294</v>
      </c>
      <c r="W61" s="1">
        <f>+IF(H61=0,"",'Ark1'!AA617)</f>
        <v>1.5123627533919088</v>
      </c>
      <c r="X61" s="11">
        <f>+IF(H61=0,"",'Ark1'!AC617)</f>
        <v>67.028214670636416</v>
      </c>
      <c r="Y61" s="11">
        <f t="shared" si="20"/>
        <v>353.77172880415935</v>
      </c>
      <c r="Z61" s="115">
        <f t="shared" si="21"/>
        <v>-10.66507006227755</v>
      </c>
      <c r="AA61" s="67">
        <f t="shared" si="22"/>
        <v>1.4042553191489362</v>
      </c>
      <c r="AB61" s="43"/>
      <c r="AC61" s="4"/>
      <c r="AD61" s="56"/>
      <c r="AE61" s="56"/>
      <c r="AF61" s="1"/>
      <c r="AG61" s="5"/>
      <c r="AH61"/>
      <c r="AI61" s="13"/>
      <c r="AJ61" s="13"/>
      <c r="AK61" s="11"/>
      <c r="AL61" s="11"/>
      <c r="AM61" s="11"/>
    </row>
    <row r="62" spans="1:39" ht="15.6">
      <c r="A62" s="43"/>
      <c r="B62" s="43">
        <f>+'Ark1'!C618</f>
        <v>2024</v>
      </c>
      <c r="C62">
        <f>+'Ark1'!L618</f>
        <v>4</v>
      </c>
      <c r="D62" s="3" t="s">
        <v>32</v>
      </c>
      <c r="E62" s="3">
        <f>+'Ark1'!D618</f>
        <v>4</v>
      </c>
      <c r="F62" s="3" t="str">
        <f t="shared" si="17"/>
        <v>Apr</v>
      </c>
      <c r="G62">
        <f>+IF(H62=0,"",'Ark1'!Q618)</f>
        <v>377</v>
      </c>
      <c r="H62" s="11">
        <f>+'Ark1'!R618</f>
        <v>555</v>
      </c>
      <c r="I62" s="115">
        <f t="shared" si="18"/>
        <v>181</v>
      </c>
      <c r="J62" s="67">
        <f>+IF(H62=0,"",'Ark1'!AE618)</f>
        <v>16.266119577960136</v>
      </c>
      <c r="K62" s="67">
        <f>+IF(H62=0,"",'Ark1'!AF618)</f>
        <v>13.742577680896195</v>
      </c>
      <c r="L62" s="1">
        <f>+IF(H62=0,"",'Ark1'!T618)</f>
        <v>7.2018018018017997</v>
      </c>
      <c r="M62" s="115">
        <f>+IF(H62=0,"",'Ark1'!U618)</f>
        <v>193.92594594594576</v>
      </c>
      <c r="N62" s="115">
        <f t="shared" si="19"/>
        <v>-11.974856193091682</v>
      </c>
      <c r="O62" s="11">
        <f>+IF(H62=0,"",'Ark1'!W618)</f>
        <v>71.35135135135134</v>
      </c>
      <c r="P62" s="11">
        <f>+IF(H62=0,"",'Ark1'!X618)</f>
        <v>0</v>
      </c>
      <c r="Q62" s="11">
        <f>+IF(H62=0,"",'Ark1'!AG618)</f>
        <v>553.8276515151515</v>
      </c>
      <c r="R62" s="11">
        <f>+IF(H62=0,"",'Ark1'!AH618)</f>
        <v>94.414414414414395</v>
      </c>
      <c r="S62" s="11">
        <f>+IF(H62=0,"",'Ark1'!AI618)</f>
        <v>19.099099099099096</v>
      </c>
      <c r="T62" s="435">
        <f>+'Ark1'!AR618</f>
        <v>193.02272727272728</v>
      </c>
      <c r="U62" s="411">
        <f>+'Ark1'!AS618</f>
        <v>26.325717153373152</v>
      </c>
      <c r="V62" s="11">
        <f>+IF(H62=0,"",'Ark1'!Y618)</f>
        <v>47.384561031049216</v>
      </c>
      <c r="W62" s="1">
        <f>+IF(H62=0,"",'Ark1'!AA618)</f>
        <v>1.4639193340390502</v>
      </c>
      <c r="X62" s="11">
        <f>+IF(H62=0,"",'Ark1'!AC618)</f>
        <v>70.705338040472853</v>
      </c>
      <c r="Y62" s="11">
        <f t="shared" si="20"/>
        <v>350.15576671805155</v>
      </c>
      <c r="Z62" s="115">
        <f t="shared" si="21"/>
        <v>-16.061237538734247</v>
      </c>
      <c r="AA62" s="67">
        <f t="shared" si="22"/>
        <v>1.4721485411140585</v>
      </c>
      <c r="AB62" s="43"/>
      <c r="AC62" s="4"/>
      <c r="AD62" s="56"/>
      <c r="AE62" s="56"/>
      <c r="AF62" s="1"/>
      <c r="AG62"/>
      <c r="AH62"/>
      <c r="AI62" s="13"/>
      <c r="AJ62" s="13"/>
      <c r="AK62" s="11"/>
      <c r="AL62" s="11"/>
      <c r="AM62" s="11"/>
    </row>
    <row r="63" spans="1:39" ht="15.6">
      <c r="A63" s="43"/>
      <c r="B63" s="43">
        <f>+'Ark1'!C619</f>
        <v>2024</v>
      </c>
      <c r="C63">
        <f>+'Ark1'!L619</f>
        <v>4</v>
      </c>
      <c r="D63" s="3" t="s">
        <v>32</v>
      </c>
      <c r="E63" s="3">
        <f>+'Ark1'!D619</f>
        <v>5</v>
      </c>
      <c r="F63" s="3" t="str">
        <f t="shared" si="17"/>
        <v>Mai</v>
      </c>
      <c r="G63">
        <f>+IF(H63=0,"",'Ark1'!Q619)</f>
        <v>332</v>
      </c>
      <c r="H63" s="11">
        <f>+'Ark1'!R619</f>
        <v>508</v>
      </c>
      <c r="I63" s="115">
        <f t="shared" si="18"/>
        <v>-2</v>
      </c>
      <c r="J63" s="67">
        <f>+IF(H63=0,"",'Ark1'!AE619)</f>
        <v>14.068125173082249</v>
      </c>
      <c r="K63" s="67">
        <f>+IF(H63=0,"",'Ark1'!AF619)</f>
        <v>12.089820654464591</v>
      </c>
      <c r="L63" s="1">
        <f>+IF(H63=0,"",'Ark1'!T619)</f>
        <v>7.100393700787401</v>
      </c>
      <c r="M63" s="115">
        <f>+IF(H63=0,"",'Ark1'!U619)</f>
        <v>197.45649606299236</v>
      </c>
      <c r="N63" s="115">
        <f t="shared" si="19"/>
        <v>-5.2678176624979187</v>
      </c>
      <c r="O63" s="11">
        <f>+IF(H63=0,"",'Ark1'!W619)</f>
        <v>71.850393700787407</v>
      </c>
      <c r="P63" s="11">
        <f>+IF(H63=0,"",'Ark1'!X619)</f>
        <v>0</v>
      </c>
      <c r="Q63" s="11">
        <f>+IF(H63=0,"",'Ark1'!AG619)</f>
        <v>557.33472803347286</v>
      </c>
      <c r="R63" s="11">
        <f>+IF(H63=0,"",'Ark1'!AH619)</f>
        <v>93.8976377952756</v>
      </c>
      <c r="S63" s="11">
        <f>+IF(H63=0,"",'Ark1'!AI619)</f>
        <v>17.125984251968504</v>
      </c>
      <c r="T63" s="443"/>
      <c r="U63" s="90"/>
      <c r="V63" s="11">
        <f>+IF(H63=0,"",'Ark1'!Y619)</f>
        <v>49.111684317902096</v>
      </c>
      <c r="W63" s="1">
        <f>+IF(H63=0,"",'Ark1'!AA619)</f>
        <v>1.4979513051885958</v>
      </c>
      <c r="X63" s="11">
        <f>+IF(H63=0,"",'Ark1'!AC619)</f>
        <v>66.096341057632245</v>
      </c>
      <c r="Y63" s="11">
        <f t="shared" si="20"/>
        <v>354.28708481832365</v>
      </c>
      <c r="Z63" s="115">
        <f t="shared" si="21"/>
        <v>-6.1503514593766795</v>
      </c>
      <c r="AA63" s="67">
        <f t="shared" si="22"/>
        <v>1.5301204819277108</v>
      </c>
      <c r="AB63" s="43"/>
      <c r="AC63" s="4"/>
      <c r="AD63" s="56"/>
      <c r="AE63" s="56"/>
      <c r="AF63" s="1"/>
      <c r="AG63"/>
      <c r="AH63"/>
      <c r="AI63" s="13"/>
      <c r="AJ63" s="13"/>
      <c r="AK63" s="11"/>
      <c r="AL63" s="11"/>
      <c r="AM63" s="11"/>
    </row>
    <row r="64" spans="1:39" ht="16.5" customHeight="1">
      <c r="A64" s="43"/>
      <c r="B64" s="43">
        <f>+'Ark1'!C620</f>
        <v>2024</v>
      </c>
      <c r="C64">
        <f>+'Ark1'!L620</f>
        <v>4</v>
      </c>
      <c r="D64" s="3" t="s">
        <v>32</v>
      </c>
      <c r="E64" s="3">
        <f>+'Ark1'!D620</f>
        <v>6</v>
      </c>
      <c r="F64" s="3" t="str">
        <f t="shared" si="17"/>
        <v>Jun</v>
      </c>
      <c r="G64">
        <f>+IF(H64=0,"",'Ark1'!Q620)</f>
        <v>300</v>
      </c>
      <c r="H64" s="11">
        <f>+'Ark1'!R620</f>
        <v>444</v>
      </c>
      <c r="I64" s="115">
        <f t="shared" si="18"/>
        <v>-290</v>
      </c>
      <c r="J64" s="67">
        <f>+IF(H64=0,"",'Ark1'!AE620)</f>
        <v>12.221304706853838</v>
      </c>
      <c r="K64" s="67">
        <f>+IF(H64=0,"",'Ark1'!AF620)</f>
        <v>10.62665573728739</v>
      </c>
      <c r="L64" s="1">
        <f>+IF(H64=0,"",'Ark1'!T620)</f>
        <v>7.1711711711711699</v>
      </c>
      <c r="M64" s="115">
        <f>+IF(H64=0,"",'Ark1'!U620)</f>
        <v>202.98626126126112</v>
      </c>
      <c r="N64" s="115">
        <f t="shared" si="19"/>
        <v>1.8064247489995182</v>
      </c>
      <c r="O64" s="11">
        <f>+IF(H64=0,"",'Ark1'!W620)</f>
        <v>74.549549549549567</v>
      </c>
      <c r="P64" s="11">
        <f>+IF(H64=0,"",'Ark1'!X620)</f>
        <v>0</v>
      </c>
      <c r="Q64" s="11">
        <f>+IF(H64=0,"",'Ark1'!AG620)</f>
        <v>566.73747016706443</v>
      </c>
      <c r="R64" s="11">
        <f>+IF(H64=0,"",'Ark1'!AH620)</f>
        <v>94.369369369369366</v>
      </c>
      <c r="S64" s="11">
        <f>+IF(H64=0,"",'Ark1'!AI620)</f>
        <v>14.86486486486486</v>
      </c>
      <c r="T64" s="443"/>
      <c r="U64" s="90"/>
      <c r="V64" s="11">
        <f>+IF(H64=0,"",'Ark1'!Y620)</f>
        <v>44.065523136178967</v>
      </c>
      <c r="W64" s="1">
        <f>+IF(H64=0,"",'Ark1'!AA620)</f>
        <v>1.3828021809359905</v>
      </c>
      <c r="X64" s="11">
        <f>+IF(H64=0,"",'Ark1'!AC620)</f>
        <v>64.482603485486763</v>
      </c>
      <c r="Y64" s="11">
        <f t="shared" si="20"/>
        <v>358.16629735355997</v>
      </c>
      <c r="Z64" s="115">
        <f t="shared" si="21"/>
        <v>1.9441554208751199</v>
      </c>
      <c r="AA64" s="67">
        <f t="shared" si="22"/>
        <v>1.48</v>
      </c>
      <c r="AB64" s="43"/>
      <c r="AC64" s="4"/>
      <c r="AD64" s="56"/>
      <c r="AE64" s="56"/>
      <c r="AF64" s="1"/>
      <c r="AG64"/>
      <c r="AH64"/>
      <c r="AI64" s="54"/>
      <c r="AJ64" s="54"/>
      <c r="AK64" s="11"/>
      <c r="AL64" s="11"/>
      <c r="AM64" s="11"/>
    </row>
    <row r="65" spans="1:38" ht="15.6">
      <c r="A65" s="43"/>
      <c r="B65" s="43">
        <f>+'Ark1'!C621</f>
        <v>2024</v>
      </c>
      <c r="C65">
        <f>+'Ark1'!L621</f>
        <v>4</v>
      </c>
      <c r="D65" s="3" t="s">
        <v>32</v>
      </c>
      <c r="E65" s="3">
        <f>+'Ark1'!D621</f>
        <v>7</v>
      </c>
      <c r="F65" s="3" t="str">
        <f t="shared" si="17"/>
        <v>Jul</v>
      </c>
      <c r="G65">
        <f>+IF(H65=0,"",'Ark1'!Q621)</f>
        <v>227</v>
      </c>
      <c r="H65" s="11">
        <f>+'Ark1'!R621</f>
        <v>326</v>
      </c>
      <c r="I65" s="115">
        <f t="shared" si="18"/>
        <v>10</v>
      </c>
      <c r="J65" s="67">
        <f>+IF(H65=0,"",'Ark1'!AE621)</f>
        <v>12.504794783275798</v>
      </c>
      <c r="K65" s="67">
        <f>+IF(H65=0,"",'Ark1'!AF621)</f>
        <v>10.507154360023517</v>
      </c>
      <c r="L65" s="1">
        <f>+IF(H65=0,"",'Ark1'!T621)</f>
        <v>6.9815950920245404</v>
      </c>
      <c r="M65" s="115">
        <f>+IF(H65=0,"",'Ark1'!U621)</f>
        <v>198.35828220858889</v>
      </c>
      <c r="N65" s="115">
        <f t="shared" si="19"/>
        <v>-3.1132367787527642</v>
      </c>
      <c r="O65" s="11">
        <f>+IF(H65=0,"",'Ark1'!W621)</f>
        <v>69.325153374233111</v>
      </c>
      <c r="P65" s="11">
        <f>+IF(H65=0,"",'Ark1'!X621)</f>
        <v>0</v>
      </c>
      <c r="Q65" s="11">
        <f>+IF(H65=0,"",'Ark1'!AG621)</f>
        <v>564.62126245847185</v>
      </c>
      <c r="R65" s="11">
        <f>+IF(H65=0,"",'Ark1'!AH621)</f>
        <v>92.024539877300626</v>
      </c>
      <c r="S65" s="11">
        <f>+IF(H65=0,"",'Ark1'!AI621)</f>
        <v>16.871165644171779</v>
      </c>
      <c r="T65" s="443"/>
      <c r="U65" s="90"/>
      <c r="V65" s="11">
        <f>+IF(H65=0,"",'Ark1'!Y621)</f>
        <v>51.220672369960546</v>
      </c>
      <c r="W65" s="1">
        <f>+IF(H65=0,"",'Ark1'!AA621)</f>
        <v>1.5878078133075364</v>
      </c>
      <c r="X65" s="11">
        <f>+IF(H65=0,"",'Ark1'!AC621)</f>
        <v>71.036720270566363</v>
      </c>
      <c r="Y65" s="11">
        <f t="shared" si="20"/>
        <v>351.31210139855159</v>
      </c>
      <c r="Z65" s="115">
        <f t="shared" si="21"/>
        <v>-6.3629891564391983</v>
      </c>
      <c r="AA65" s="67">
        <f t="shared" si="22"/>
        <v>1.4361233480176212</v>
      </c>
      <c r="AB65" s="43"/>
      <c r="AC65" s="4"/>
      <c r="AD65" s="56"/>
      <c r="AE65" s="56"/>
      <c r="AF65" s="1"/>
      <c r="AG65" s="4"/>
      <c r="AH65"/>
      <c r="AL65"/>
    </row>
    <row r="66" spans="1:38" ht="15.6">
      <c r="A66" s="43"/>
      <c r="B66" s="43">
        <f>+'Ark1'!C622</f>
        <v>2024</v>
      </c>
      <c r="C66">
        <f>+'Ark1'!L622</f>
        <v>4</v>
      </c>
      <c r="D66" s="3" t="s">
        <v>32</v>
      </c>
      <c r="E66" s="3">
        <f>+'Ark1'!D622</f>
        <v>8</v>
      </c>
      <c r="F66" s="3" t="str">
        <f t="shared" si="17"/>
        <v>Aug</v>
      </c>
      <c r="G66">
        <f>+IF(H66=0,"",'Ark1'!Q622)</f>
        <v>217</v>
      </c>
      <c r="H66" s="11">
        <f>+'Ark1'!R622</f>
        <v>339</v>
      </c>
      <c r="I66" s="115">
        <f t="shared" si="18"/>
        <v>-147</v>
      </c>
      <c r="J66" s="67">
        <f>+IF(H66=0,"",'Ark1'!AE622)</f>
        <v>10.680529300567107</v>
      </c>
      <c r="K66" s="67">
        <f>+IF(H66=0,"",'Ark1'!AF622)</f>
        <v>8.8168660979064679</v>
      </c>
      <c r="L66" s="1">
        <f>+IF(H66=0,"",'Ark1'!T622)</f>
        <v>6.7522123893805315</v>
      </c>
      <c r="M66" s="115">
        <f>+IF(H66=0,"",'Ark1'!U622)</f>
        <v>193.72654867256637</v>
      </c>
      <c r="N66" s="115">
        <f t="shared" si="19"/>
        <v>-6.5792126443059828</v>
      </c>
      <c r="O66" s="11">
        <f>+IF(H66=0,"",'Ark1'!W622)</f>
        <v>59.292035398230098</v>
      </c>
      <c r="P66" s="11">
        <f>+IF(H66=0,"",'Ark1'!X622)</f>
        <v>0</v>
      </c>
      <c r="Q66" s="11">
        <f>+IF(H66=0,"",'Ark1'!AG622)</f>
        <v>547.93902439024396</v>
      </c>
      <c r="R66" s="11">
        <f>+IF(H66=0,"",'Ark1'!AH622)</f>
        <v>96.165191740412979</v>
      </c>
      <c r="S66" s="11">
        <f>+IF(H66=0,"",'Ark1'!AI622)</f>
        <v>28.613569321533923</v>
      </c>
      <c r="T66" s="443"/>
      <c r="U66" s="90"/>
      <c r="V66" s="11">
        <f>+IF(H66=0,"",'Ark1'!Y622)</f>
        <v>46.269460900059848</v>
      </c>
      <c r="W66" s="1">
        <f>+IF(H66=0,"",'Ark1'!AA622)</f>
        <v>1.6159107870501139</v>
      </c>
      <c r="X66" s="11">
        <f>+IF(H66=0,"",'Ark1'!AC622)</f>
        <v>65.250732286209683</v>
      </c>
      <c r="Y66" s="11">
        <f t="shared" si="20"/>
        <v>353.55493959961808</v>
      </c>
      <c r="Z66" s="115">
        <f t="shared" si="21"/>
        <v>-12.027687322746658</v>
      </c>
      <c r="AA66" s="67">
        <f t="shared" si="22"/>
        <v>1.5622119815668203</v>
      </c>
      <c r="AB66" s="43"/>
      <c r="AC66" s="4"/>
      <c r="AD66" s="56"/>
      <c r="AE66" s="56"/>
      <c r="AF66" s="1"/>
      <c r="AG66" s="19"/>
      <c r="AH66"/>
      <c r="AI66" s="1"/>
      <c r="AJ66" s="5"/>
      <c r="AL66"/>
    </row>
    <row r="67" spans="1:38" ht="15.6">
      <c r="A67" s="43"/>
      <c r="B67" s="43">
        <f>+'Ark1'!C623</f>
        <v>2024</v>
      </c>
      <c r="C67">
        <f>+'Ark1'!L623</f>
        <v>4</v>
      </c>
      <c r="D67" s="3" t="s">
        <v>32</v>
      </c>
      <c r="E67" s="3">
        <f>+'Ark1'!D623</f>
        <v>9</v>
      </c>
      <c r="F67" s="3" t="str">
        <f t="shared" si="17"/>
        <v>Sep</v>
      </c>
      <c r="G67">
        <f>+IF(H67=0,"",'Ark1'!Q623)</f>
        <v>245</v>
      </c>
      <c r="H67" s="11">
        <f>+'Ark1'!R623</f>
        <v>379</v>
      </c>
      <c r="I67" s="115">
        <f t="shared" si="18"/>
        <v>-128</v>
      </c>
      <c r="J67" s="67">
        <f>+IF(H67=0,"",'Ark1'!AE623)</f>
        <v>12.442547603414315</v>
      </c>
      <c r="K67" s="67">
        <f>+IF(H67=0,"",'Ark1'!AF623)</f>
        <v>10.475587459065252</v>
      </c>
      <c r="L67" s="1">
        <f>+IF(H67=0,"",'Ark1'!T623)</f>
        <v>6.6807387862796812</v>
      </c>
      <c r="M67" s="115">
        <f>+IF(H67=0,"",'Ark1'!U623)</f>
        <v>193.07994722955135</v>
      </c>
      <c r="N67" s="115">
        <f t="shared" si="19"/>
        <v>-9.5792415418884502E-2</v>
      </c>
      <c r="O67" s="11">
        <f>+IF(H67=0,"",'Ark1'!W623)</f>
        <v>57.783641160949848</v>
      </c>
      <c r="P67" s="11">
        <f>+IF(H67=0,"",'Ark1'!X623)</f>
        <v>0</v>
      </c>
      <c r="Q67" s="11">
        <f>+IF(H67=0,"",'Ark1'!AG623)</f>
        <v>559.4038997214484</v>
      </c>
      <c r="R67" s="11">
        <f>+IF(H67=0,"",'Ark1'!AH623)</f>
        <v>94.722955145118732</v>
      </c>
      <c r="S67" s="11">
        <f>+IF(H67=0,"",'Ark1'!AI623)</f>
        <v>28.759894459102902</v>
      </c>
      <c r="T67" s="443"/>
      <c r="U67" s="90"/>
      <c r="V67" s="11">
        <f>+IF(H67=0,"",'Ark1'!Y623)</f>
        <v>50.030140456398122</v>
      </c>
      <c r="W67" s="1">
        <f>+IF(H67=0,"",'Ark1'!AA623)</f>
        <v>1.529282682435273</v>
      </c>
      <c r="X67" s="11">
        <f>+IF(H67=0,"",'Ark1'!AC623)</f>
        <v>61.764462759705715</v>
      </c>
      <c r="Y67" s="11">
        <f t="shared" si="20"/>
        <v>345.15302329085353</v>
      </c>
      <c r="Z67" s="115">
        <f t="shared" si="21"/>
        <v>-3.6761372940446222</v>
      </c>
      <c r="AA67" s="67">
        <f t="shared" si="22"/>
        <v>1.546938775510204</v>
      </c>
      <c r="AB67" s="43"/>
      <c r="AC67" s="4"/>
      <c r="AD67" s="56"/>
      <c r="AE67" s="56"/>
      <c r="AF67" s="1"/>
      <c r="AG67" s="19"/>
      <c r="AH67"/>
      <c r="AL67"/>
    </row>
    <row r="68" spans="1:38" ht="15.6">
      <c r="A68" s="43"/>
      <c r="B68" s="43">
        <f>+'Ark1'!C624</f>
        <v>2024</v>
      </c>
      <c r="C68">
        <f>+'Ark1'!L624</f>
        <v>4</v>
      </c>
      <c r="D68" s="3" t="s">
        <v>32</v>
      </c>
      <c r="E68" s="3">
        <f>+'Ark1'!D624</f>
        <v>10</v>
      </c>
      <c r="F68" s="3" t="str">
        <f t="shared" si="17"/>
        <v>Okt</v>
      </c>
      <c r="G68">
        <f>+IF(H68=0,"",'Ark1'!Q624)</f>
        <v>551</v>
      </c>
      <c r="H68" s="11">
        <f>+'Ark1'!R624</f>
        <v>908</v>
      </c>
      <c r="I68" s="115">
        <f t="shared" si="18"/>
        <v>-27</v>
      </c>
      <c r="J68" s="67">
        <f>+IF(H68=0,"",'Ark1'!AE624)</f>
        <v>20.141969831410822</v>
      </c>
      <c r="K68" s="67">
        <f>+IF(H68=0,"",'Ark1'!AF624)</f>
        <v>17.892207372339652</v>
      </c>
      <c r="L68" s="1">
        <f>+IF(H68=0,"",'Ark1'!T624)</f>
        <v>6.3623348017621133</v>
      </c>
      <c r="M68" s="115">
        <f>+IF(H68=0,"",'Ark1'!U624)</f>
        <v>187.60440528634379</v>
      </c>
      <c r="N68" s="115">
        <f t="shared" si="19"/>
        <v>-1.6501401682015739</v>
      </c>
      <c r="O68" s="11">
        <f>+IF(H68=0,"",'Ark1'!W624)</f>
        <v>50.440528634361243</v>
      </c>
      <c r="P68" s="11">
        <f>+IF(H68=0,"",'Ark1'!X624)</f>
        <v>0</v>
      </c>
      <c r="Q68" s="11">
        <f>+IF(H68=0,"",'Ark1'!AG624)</f>
        <v>560.05915813424338</v>
      </c>
      <c r="R68" s="11">
        <f>+IF(H68=0,"",'Ark1'!AH624)</f>
        <v>96.475770925110112</v>
      </c>
      <c r="S68" s="11">
        <f>+IF(H68=0,"",'Ark1'!AI624)</f>
        <v>30.947136563876647</v>
      </c>
      <c r="T68" s="443"/>
      <c r="U68" s="90"/>
      <c r="V68" s="11">
        <f>+IF(H68=0,"",'Ark1'!Y624)</f>
        <v>47.989669436908969</v>
      </c>
      <c r="W68" s="1">
        <f>+IF(H68=0,"",'Ark1'!AA624)</f>
        <v>1.5740852354419748</v>
      </c>
      <c r="X68" s="11">
        <f>+IF(H68=0,"",'Ark1'!AC624)</f>
        <v>59.747268746704179</v>
      </c>
      <c r="Y68" s="11">
        <f t="shared" si="20"/>
        <v>334.97248024890962</v>
      </c>
      <c r="Z68" s="115">
        <f t="shared" si="21"/>
        <v>-6.1114220460095225</v>
      </c>
      <c r="AA68" s="67">
        <f t="shared" si="22"/>
        <v>1.6479128856624319</v>
      </c>
      <c r="AB68" s="43"/>
      <c r="AC68" s="4"/>
      <c r="AD68" s="56"/>
      <c r="AE68" s="56"/>
      <c r="AF68" s="1"/>
      <c r="AG68" s="19"/>
      <c r="AH68"/>
      <c r="AL68"/>
    </row>
    <row r="69" spans="1:38" ht="15.6">
      <c r="A69" s="43"/>
      <c r="B69" s="43">
        <f>+'Ark1'!C625</f>
        <v>2024</v>
      </c>
      <c r="C69">
        <f>+'Ark1'!L625</f>
        <v>4</v>
      </c>
      <c r="D69" s="3" t="s">
        <v>32</v>
      </c>
      <c r="E69" s="3">
        <f>+'Ark1'!D625</f>
        <v>11</v>
      </c>
      <c r="F69" s="3" t="str">
        <f t="shared" si="17"/>
        <v>Nov</v>
      </c>
      <c r="G69">
        <f>+IF(H69=0,"",'Ark1'!Q625)</f>
        <v>542</v>
      </c>
      <c r="H69" s="11">
        <f>+'Ark1'!R625</f>
        <v>849</v>
      </c>
      <c r="I69" s="115">
        <f t="shared" si="18"/>
        <v>-184</v>
      </c>
      <c r="J69" s="67">
        <f>+IF(H69=0,"",'Ark1'!AE625)</f>
        <v>19.370294318959619</v>
      </c>
      <c r="K69" s="67">
        <f>+IF(H69=0,"",'Ark1'!AF625)</f>
        <v>16.910874787921788</v>
      </c>
      <c r="L69" s="1">
        <f>+IF(H69=0,"",'Ark1'!T625)</f>
        <v>6.4240282685512398</v>
      </c>
      <c r="M69" s="115">
        <f>+IF(H69=0,"",'Ark1'!U625)</f>
        <v>190.03722025912873</v>
      </c>
      <c r="N69" s="115">
        <f t="shared" si="19"/>
        <v>4.0166007044337277</v>
      </c>
      <c r="O69" s="11">
        <f>+IF(H69=0,"",'Ark1'!W625)</f>
        <v>52.296819787985882</v>
      </c>
      <c r="P69" s="11">
        <f>+IF(H69=0,"",'Ark1'!X625)</f>
        <v>0</v>
      </c>
      <c r="Q69" s="11">
        <f>+IF(H69=0,"",'Ark1'!AG625)</f>
        <v>567.57334963325195</v>
      </c>
      <c r="R69" s="11">
        <f>+IF(H69=0,"",'Ark1'!AH625)</f>
        <v>96.230859835100134</v>
      </c>
      <c r="S69" s="11">
        <f>+IF(H69=0,"",'Ark1'!AI625)</f>
        <v>34.040047114252054</v>
      </c>
      <c r="T69" s="443"/>
      <c r="U69" s="90"/>
      <c r="V69" s="11">
        <f>+IF(H69=0,"",'Ark1'!Y625)</f>
        <v>45.972938266057959</v>
      </c>
      <c r="W69" s="1">
        <f>+IF(H69=0,"",'Ark1'!AA625)</f>
        <v>1.6262531901709787</v>
      </c>
      <c r="X69" s="11">
        <f>+IF(H69=0,"",'Ark1'!AC625)</f>
        <v>56.732385672400078</v>
      </c>
      <c r="Y69" s="11">
        <f t="shared" si="20"/>
        <v>334.82407231052127</v>
      </c>
      <c r="Z69" s="115">
        <f t="shared" si="21"/>
        <v>0.3403838371581287</v>
      </c>
      <c r="AA69" s="67">
        <f t="shared" si="22"/>
        <v>1.5664206642066421</v>
      </c>
      <c r="AB69" s="43"/>
      <c r="AC69" s="4"/>
      <c r="AD69" s="56"/>
      <c r="AE69" s="56"/>
      <c r="AF69" s="1"/>
      <c r="AG69" s="19"/>
      <c r="AH69"/>
      <c r="AL69"/>
    </row>
    <row r="70" spans="1:38" ht="15.6">
      <c r="A70" s="43"/>
      <c r="B70" s="43">
        <f>+'Ark1'!C626</f>
        <v>2024</v>
      </c>
      <c r="C70">
        <f>+'Ark1'!L626</f>
        <v>4</v>
      </c>
      <c r="D70" s="3" t="s">
        <v>32</v>
      </c>
      <c r="E70" s="3">
        <f>+'Ark1'!D626</f>
        <v>12</v>
      </c>
      <c r="F70" s="3" t="str">
        <f t="shared" si="17"/>
        <v>Des</v>
      </c>
      <c r="G70">
        <f>+IF(H70=0,"",'Ark1'!Q626)</f>
        <v>135</v>
      </c>
      <c r="H70" s="11">
        <f>+'Ark1'!R626</f>
        <v>195</v>
      </c>
      <c r="I70" s="115">
        <f t="shared" si="18"/>
        <v>-89</v>
      </c>
      <c r="J70" s="67">
        <f>+IF(H70=0,"",'Ark1'!AE626)</f>
        <v>18.536121673003805</v>
      </c>
      <c r="K70" s="67">
        <f>+IF(H70=0,"",'Ark1'!AF626)</f>
        <v>15.501285533410003</v>
      </c>
      <c r="L70" s="1">
        <f>+IF(H70=0,"",'Ark1'!T626)</f>
        <v>6.7076923076923114</v>
      </c>
      <c r="M70" s="115">
        <f>+IF(H70=0,"",'Ark1'!U626)</f>
        <v>186.40820512820503</v>
      </c>
      <c r="N70" s="115">
        <f t="shared" si="19"/>
        <v>-3.7907385337667847</v>
      </c>
      <c r="O70" s="11">
        <f>+IF(H70=0,"",'Ark1'!W626)</f>
        <v>60</v>
      </c>
      <c r="P70" s="11">
        <f>+IF(H70=0,"",'Ark1'!X626)</f>
        <v>0</v>
      </c>
      <c r="Q70" s="11">
        <f>+IF(H70=0,"",'Ark1'!AG626)</f>
        <v>563.04712041884795</v>
      </c>
      <c r="R70" s="11">
        <f>+IF(H70=0,"",'Ark1'!AH626)</f>
        <v>97.435897435897445</v>
      </c>
      <c r="S70" s="11">
        <f>+IF(H70=0,"",'Ark1'!AI626)</f>
        <v>35.897435897435905</v>
      </c>
      <c r="T70" s="443"/>
      <c r="U70" s="90"/>
      <c r="V70" s="11">
        <f>+IF(H70=0,"",'Ark1'!Y626)</f>
        <v>46.203666569556837</v>
      </c>
      <c r="W70" s="1">
        <f>+IF(H70=0,"",'Ark1'!AA626)</f>
        <v>1.3593710112956945</v>
      </c>
      <c r="X70" s="11">
        <f>+IF(H70=0,"",'Ark1'!AC626)</f>
        <v>59.770080240333925</v>
      </c>
      <c r="Y70" s="11">
        <f t="shared" si="20"/>
        <v>331.07034627854398</v>
      </c>
      <c r="Z70" s="115">
        <f t="shared" si="21"/>
        <v>-1.4452894941339878</v>
      </c>
      <c r="AA70" s="67">
        <f t="shared" si="22"/>
        <v>1.4444444444444444</v>
      </c>
      <c r="AB70" s="43"/>
      <c r="AC70" s="4"/>
      <c r="AD70" s="56"/>
      <c r="AE70" s="56"/>
      <c r="AF70" s="1"/>
      <c r="AG70" s="19"/>
      <c r="AH70"/>
      <c r="AL70"/>
    </row>
    <row r="71" spans="1:38" ht="15.6">
      <c r="A71" s="46"/>
      <c r="B71" s="43"/>
      <c r="C71" s="46"/>
      <c r="D71" s="46"/>
      <c r="E71" s="46"/>
      <c r="F71" s="46"/>
      <c r="G71" s="46"/>
      <c r="H71" s="46"/>
      <c r="I71" s="43"/>
      <c r="J71" s="95"/>
      <c r="K71" s="64"/>
      <c r="L71" s="43"/>
      <c r="M71" s="43"/>
      <c r="N71" s="43"/>
      <c r="O71" s="73"/>
      <c r="P71" s="73"/>
      <c r="Q71" s="43"/>
      <c r="R71" s="73"/>
      <c r="S71" s="73"/>
      <c r="T71" s="73"/>
      <c r="U71" s="73"/>
      <c r="V71" s="73"/>
      <c r="W71" s="43"/>
      <c r="X71" s="73"/>
      <c r="Y71" s="43"/>
      <c r="Z71" s="43"/>
      <c r="AA71" s="65"/>
      <c r="AB71" s="43"/>
      <c r="AC71" s="4"/>
      <c r="AD71" s="56"/>
      <c r="AE71" s="56"/>
      <c r="AF71" s="1"/>
      <c r="AG71" s="5"/>
      <c r="AH71"/>
      <c r="AL71"/>
    </row>
    <row r="72" spans="1:38" ht="17.399999999999999">
      <c r="A72" s="246"/>
      <c r="B72" s="277" t="s">
        <v>0</v>
      </c>
      <c r="C72" s="277"/>
      <c r="D72" s="277" t="str">
        <f>+D74</f>
        <v>O</v>
      </c>
      <c r="E72" s="277"/>
      <c r="F72" s="278" t="s">
        <v>604</v>
      </c>
      <c r="G72" s="462">
        <f>SUM(H74:H85)</f>
        <v>6894</v>
      </c>
      <c r="H72" s="46"/>
      <c r="I72" s="49"/>
      <c r="J72" s="46"/>
      <c r="K72" s="95"/>
      <c r="L72" s="64"/>
      <c r="M72" s="338">
        <f>+Klasse!K15</f>
        <v>213.4768929503914</v>
      </c>
      <c r="N72" s="49" t="s">
        <v>573</v>
      </c>
      <c r="O72" s="43"/>
      <c r="P72" s="73"/>
      <c r="Q72" s="73"/>
      <c r="R72" s="43"/>
      <c r="S72" s="73"/>
      <c r="T72" s="73"/>
      <c r="U72" s="73"/>
      <c r="V72" s="73"/>
      <c r="W72" s="73"/>
      <c r="X72" s="43"/>
      <c r="Y72" s="19">
        <f>+Klasse!AA15</f>
        <v>383.04909633212145</v>
      </c>
      <c r="Z72" s="49" t="s">
        <v>635</v>
      </c>
      <c r="AA72" s="64"/>
      <c r="AB72" s="65"/>
      <c r="AC72" s="4"/>
      <c r="AD72" s="4"/>
      <c r="AE72" s="56"/>
      <c r="AF72" s="56"/>
      <c r="AG72" s="1"/>
      <c r="AH72" s="5"/>
      <c r="AL72"/>
    </row>
    <row r="73" spans="1:38" ht="17.399999999999999">
      <c r="A73" s="246"/>
      <c r="B73" s="276"/>
      <c r="C73" s="277"/>
      <c r="D73" s="277"/>
      <c r="E73" s="278"/>
      <c r="F73" s="278"/>
      <c r="G73" s="278"/>
      <c r="H73" s="46"/>
      <c r="I73" s="43"/>
      <c r="J73" s="95"/>
      <c r="K73" s="64"/>
      <c r="L73" s="43"/>
      <c r="M73" s="43"/>
      <c r="N73" s="43"/>
      <c r="O73" s="73"/>
      <c r="P73" s="73"/>
      <c r="Q73" s="43"/>
      <c r="R73" s="73"/>
      <c r="S73" s="73"/>
      <c r="T73" s="73"/>
      <c r="U73" s="73"/>
      <c r="V73" s="73"/>
      <c r="W73" s="43"/>
      <c r="X73" s="73"/>
      <c r="Y73" s="43"/>
      <c r="Z73" s="43"/>
      <c r="AA73" s="64"/>
      <c r="AB73" s="64"/>
      <c r="AC73" s="4"/>
      <c r="AD73" s="56"/>
      <c r="AE73" s="56"/>
      <c r="AF73" s="1"/>
      <c r="AG73" s="5"/>
      <c r="AH73"/>
      <c r="AL73"/>
    </row>
    <row r="74" spans="1:38" ht="15.6">
      <c r="A74" s="43"/>
      <c r="B74" s="43">
        <f>+'Ark1'!C627</f>
        <v>2024</v>
      </c>
      <c r="C74" s="51">
        <f>+'Ark1'!L627</f>
        <v>5</v>
      </c>
      <c r="D74" s="52" t="s">
        <v>400</v>
      </c>
      <c r="E74" s="52">
        <f>+'Ark1'!D627</f>
        <v>1</v>
      </c>
      <c r="F74" s="52" t="str">
        <f t="shared" ref="F74:F85" si="23">+F59</f>
        <v>Jan</v>
      </c>
      <c r="G74" s="51">
        <f>+IF(H74=0,"",'Ark1'!Q627)</f>
        <v>414</v>
      </c>
      <c r="H74" s="51">
        <f>+'Ark1'!R627</f>
        <v>579</v>
      </c>
      <c r="I74" s="115">
        <f t="shared" ref="I74:I85" si="24">+IF(H74=0,"",H74-H301)</f>
        <v>-8</v>
      </c>
      <c r="J74" s="66">
        <f>+IF(H74=0,"",'Ark1'!AE627)</f>
        <v>18.003731343283579</v>
      </c>
      <c r="K74" s="66">
        <f>+IF(H74=0,"",'Ark1'!AF627)</f>
        <v>17.670349682879102</v>
      </c>
      <c r="L74" s="53">
        <f>+IF(H74=0,"",'Ark1'!T627)</f>
        <v>7.9827288428324703</v>
      </c>
      <c r="M74" s="115">
        <f>+IF(H74=0,"",'Ark1'!U627)</f>
        <v>222.27841105354071</v>
      </c>
      <c r="N74" s="115">
        <f t="shared" ref="N74:N85" si="25">+IF(H74=0,"",M74-M301)</f>
        <v>-2.7399875835972409</v>
      </c>
      <c r="O74" s="76">
        <f>+IF(H74=0,"",'Ark1'!W627)</f>
        <v>81.00172711571679</v>
      </c>
      <c r="P74" s="76">
        <f>+IF(H74=0,"",'Ark1'!X627)</f>
        <v>0</v>
      </c>
      <c r="Q74" s="115">
        <f>+IF(H74=0,"",'Ark1'!AG627)</f>
        <v>580.41814946619218</v>
      </c>
      <c r="R74" s="76">
        <f>+IF(H74=0,"",'Ark1'!AH627)</f>
        <v>96.891191709844563</v>
      </c>
      <c r="S74" s="115">
        <f>+IF(H74=0,"",'Ark1'!AI627)</f>
        <v>42.314335060449054</v>
      </c>
      <c r="T74" s="435">
        <f>+'Ark1'!AR627</f>
        <v>196.14768683274019</v>
      </c>
      <c r="U74" s="411">
        <f>+'Ark1'!AS627</f>
        <v>28.955401645149607</v>
      </c>
      <c r="V74" s="76">
        <f>+IF(H74=0,"",'Ark1'!Y627)</f>
        <v>49.496867892361607</v>
      </c>
      <c r="W74" s="53">
        <f>+IF(H74=0,"",'Ark1'!AA627)</f>
        <v>1.7324632240965043</v>
      </c>
      <c r="X74" s="76">
        <f>+IF(H74=0,"",'Ark1'!AC627)</f>
        <v>61.915829901240976</v>
      </c>
      <c r="Y74" s="115">
        <f t="shared" ref="Y74:Y85" si="26">IF(H74=0,"",1000*M74/Q74)</f>
        <v>382.96254391419205</v>
      </c>
      <c r="Z74" s="115">
        <f t="shared" ref="Z74:Z85" si="27">+IF(H74=0,"",Y74-Y301)</f>
        <v>-3.7950360950805475</v>
      </c>
      <c r="AA74" s="66">
        <f t="shared" ref="AA74:AA85" si="28">IF(H74=0,"",H74/G74)</f>
        <v>1.3985507246376812</v>
      </c>
      <c r="AB74" s="43"/>
      <c r="AC74" s="4"/>
      <c r="AD74" s="56"/>
      <c r="AE74" s="56"/>
      <c r="AF74" s="1"/>
      <c r="AG74" s="19"/>
      <c r="AH74"/>
      <c r="AL74"/>
    </row>
    <row r="75" spans="1:38" ht="15.6">
      <c r="A75" s="43"/>
      <c r="B75" s="43">
        <f>+'Ark1'!C628</f>
        <v>2024</v>
      </c>
      <c r="C75" s="51">
        <f>+'Ark1'!L628</f>
        <v>5</v>
      </c>
      <c r="D75" s="52" t="s">
        <v>400</v>
      </c>
      <c r="E75" s="52">
        <f>+'Ark1'!D628</f>
        <v>2</v>
      </c>
      <c r="F75" s="52" t="str">
        <f t="shared" si="23"/>
        <v>Feb</v>
      </c>
      <c r="G75" s="51">
        <f>+IF(H75=0,"",'Ark1'!Q628)</f>
        <v>298</v>
      </c>
      <c r="H75" s="51">
        <f>+'Ark1'!R628</f>
        <v>492</v>
      </c>
      <c r="I75" s="115">
        <f t="shared" si="24"/>
        <v>41</v>
      </c>
      <c r="J75" s="66">
        <f>+IF(H75=0,"",'Ark1'!AE628)</f>
        <v>20.759493670886076</v>
      </c>
      <c r="K75" s="66">
        <f>+IF(H75=0,"",'Ark1'!AF628)</f>
        <v>20.328035898211787</v>
      </c>
      <c r="L75" s="53">
        <f>+IF(H75=0,"",'Ark1'!T628)</f>
        <v>8.1483739837398392</v>
      </c>
      <c r="M75" s="115">
        <f>+IF(H75=0,"",'Ark1'!U628)</f>
        <v>221.47093495934965</v>
      </c>
      <c r="N75" s="115">
        <f t="shared" si="25"/>
        <v>-7.0807280118253857</v>
      </c>
      <c r="O75" s="76">
        <f>+IF(H75=0,"",'Ark1'!W628)</f>
        <v>82.317073170731717</v>
      </c>
      <c r="P75" s="76">
        <f>+IF(H75=0,"",'Ark1'!X628)</f>
        <v>0.20325203252032517</v>
      </c>
      <c r="Q75" s="115">
        <f>+IF(H75=0,"",'Ark1'!AG628)</f>
        <v>560.07399577167007</v>
      </c>
      <c r="R75" s="76">
        <f>+IF(H75=0,"",'Ark1'!AH628)</f>
        <v>96.138211382113823</v>
      </c>
      <c r="S75" s="115">
        <f>+IF(H75=0,"",'Ark1'!AI628)</f>
        <v>40.447154471544721</v>
      </c>
      <c r="T75" s="435">
        <f>+'Ark1'!AR628</f>
        <v>195.30232558139528</v>
      </c>
      <c r="U75" s="411">
        <f>+'Ark1'!AS628</f>
        <v>29.145639251858697</v>
      </c>
      <c r="V75" s="76">
        <f>+IF(H75=0,"",'Ark1'!Y628)</f>
        <v>49.163759340180974</v>
      </c>
      <c r="W75" s="53">
        <f>+IF(H75=0,"",'Ark1'!AA628)</f>
        <v>1.7623943773846362</v>
      </c>
      <c r="X75" s="76">
        <f>+IF(H75=0,"",'Ark1'!AC628)</f>
        <v>66.790419803136714</v>
      </c>
      <c r="Y75" s="115">
        <f t="shared" si="26"/>
        <v>395.43156195674993</v>
      </c>
      <c r="Z75" s="115">
        <f t="shared" si="27"/>
        <v>4.9711336641667003</v>
      </c>
      <c r="AA75" s="66">
        <f t="shared" si="28"/>
        <v>1.651006711409396</v>
      </c>
      <c r="AB75" s="43"/>
      <c r="AC75" s="4"/>
      <c r="AD75" s="56"/>
      <c r="AE75" s="56"/>
      <c r="AF75" s="1"/>
      <c r="AG75" s="19"/>
      <c r="AH75"/>
      <c r="AL75"/>
    </row>
    <row r="76" spans="1:38" ht="15.6">
      <c r="A76" s="43"/>
      <c r="B76" s="43">
        <f>+'Ark1'!C629</f>
        <v>2024</v>
      </c>
      <c r="C76" s="51">
        <f>+'Ark1'!L629</f>
        <v>5</v>
      </c>
      <c r="D76" s="52" t="s">
        <v>400</v>
      </c>
      <c r="E76" s="52">
        <f>+'Ark1'!D629</f>
        <v>3</v>
      </c>
      <c r="F76" s="52" t="str">
        <f t="shared" si="23"/>
        <v>Mar</v>
      </c>
      <c r="G76" s="51">
        <f>+IF(H76=0,"",'Ark1'!Q629)</f>
        <v>271</v>
      </c>
      <c r="H76" s="51">
        <f>+'Ark1'!R629</f>
        <v>409</v>
      </c>
      <c r="I76" s="115">
        <f t="shared" si="24"/>
        <v>-88</v>
      </c>
      <c r="J76" s="66">
        <f>+IF(H76=0,"",'Ark1'!AE629)</f>
        <v>22.012917115177608</v>
      </c>
      <c r="K76" s="66">
        <f>+IF(H76=0,"",'Ark1'!AF629)</f>
        <v>21.368332203006528</v>
      </c>
      <c r="L76" s="53">
        <f>+IF(H76=0,"",'Ark1'!T629)</f>
        <v>7.7530562347188257</v>
      </c>
      <c r="M76" s="115">
        <f>+IF(H76=0,"",'Ark1'!U629)</f>
        <v>209.76821515892411</v>
      </c>
      <c r="N76" s="115">
        <f t="shared" si="25"/>
        <v>-6.5430524467096802</v>
      </c>
      <c r="O76" s="76">
        <f>+IF(H76=0,"",'Ark1'!W629)</f>
        <v>74.572127139364298</v>
      </c>
      <c r="P76" s="76">
        <f>+IF(H76=0,"",'Ark1'!X629)</f>
        <v>0</v>
      </c>
      <c r="Q76" s="115">
        <f>+IF(H76=0,"",'Ark1'!AG629)</f>
        <v>545.98955613577027</v>
      </c>
      <c r="R76" s="76">
        <f>+IF(H76=0,"",'Ark1'!AH629)</f>
        <v>92.909535452322743</v>
      </c>
      <c r="S76" s="115">
        <f>+IF(H76=0,"",'Ark1'!AI629)</f>
        <v>41.564792176039127</v>
      </c>
      <c r="T76" s="435">
        <f>+'Ark1'!AR629</f>
        <v>191.50652741514361</v>
      </c>
      <c r="U76" s="411">
        <f>+'Ark1'!AS629</f>
        <v>28.945345361423847</v>
      </c>
      <c r="V76" s="76">
        <f>+IF(H76=0,"",'Ark1'!Y629)</f>
        <v>53.688070977396912</v>
      </c>
      <c r="W76" s="53">
        <f>+IF(H76=0,"",'Ark1'!AA629)</f>
        <v>2.0146521232626604</v>
      </c>
      <c r="X76" s="76">
        <f>+IF(H76=0,"",'Ark1'!AC629)</f>
        <v>67.808663920609987</v>
      </c>
      <c r="Y76" s="115">
        <f t="shared" si="26"/>
        <v>384.19821918125007</v>
      </c>
      <c r="Z76" s="115">
        <f t="shared" si="27"/>
        <v>-11.369719367795312</v>
      </c>
      <c r="AA76" s="66">
        <f t="shared" si="28"/>
        <v>1.5092250922509225</v>
      </c>
      <c r="AB76" s="43"/>
      <c r="AC76" s="4"/>
      <c r="AD76" s="56"/>
      <c r="AE76" s="56"/>
      <c r="AF76" s="1"/>
      <c r="AG76" s="19"/>
      <c r="AH76"/>
      <c r="AL76"/>
    </row>
    <row r="77" spans="1:38" ht="15.6">
      <c r="A77" s="43"/>
      <c r="B77" s="43">
        <f>+'Ark1'!C630</f>
        <v>2024</v>
      </c>
      <c r="C77" s="51">
        <f>+'Ark1'!L630</f>
        <v>5</v>
      </c>
      <c r="D77" s="52" t="s">
        <v>400</v>
      </c>
      <c r="E77" s="52">
        <f>+'Ark1'!D630</f>
        <v>4</v>
      </c>
      <c r="F77" s="52" t="str">
        <f t="shared" si="23"/>
        <v>Apr</v>
      </c>
      <c r="G77" s="51">
        <f>+IF(H77=0,"",'Ark1'!Q630)</f>
        <v>381</v>
      </c>
      <c r="H77" s="51">
        <f>+'Ark1'!R630</f>
        <v>567</v>
      </c>
      <c r="I77" s="115">
        <f t="shared" si="24"/>
        <v>171</v>
      </c>
      <c r="J77" s="66">
        <f>+IF(H77=0,"",'Ark1'!AE630)</f>
        <v>16.617819460726842</v>
      </c>
      <c r="K77" s="66">
        <f>+IF(H77=0,"",'Ark1'!AF630)</f>
        <v>15.563605942145498</v>
      </c>
      <c r="L77" s="53">
        <f>+IF(H77=0,"",'Ark1'!T630)</f>
        <v>8.0282186948853624</v>
      </c>
      <c r="M77" s="115">
        <f>+IF(H77=0,"",'Ark1'!U630)</f>
        <v>214.97495590828936</v>
      </c>
      <c r="N77" s="115">
        <f t="shared" si="25"/>
        <v>-14.663175404842036</v>
      </c>
      <c r="O77" s="76">
        <f>+IF(H77=0,"",'Ark1'!W630)</f>
        <v>82.18694885361549</v>
      </c>
      <c r="P77" s="76">
        <f>+IF(H77=0,"",'Ark1'!X630)</f>
        <v>0</v>
      </c>
      <c r="Q77" s="115">
        <f>+IF(H77=0,"",'Ark1'!AG630)</f>
        <v>543.74953959484333</v>
      </c>
      <c r="R77" s="76">
        <f>+IF(H77=0,"",'Ark1'!AH630)</f>
        <v>95.238095238095283</v>
      </c>
      <c r="S77" s="115">
        <f>+IF(H77=0,"",'Ark1'!AI630)</f>
        <v>39.329805996472658</v>
      </c>
      <c r="T77" s="435">
        <f>+'Ark1'!AR630</f>
        <v>193.24493554327807</v>
      </c>
      <c r="U77" s="411">
        <f>+'Ark1'!AS630</f>
        <v>29.131651491721342</v>
      </c>
      <c r="V77" s="76">
        <f>+IF(H77=0,"",'Ark1'!Y630)</f>
        <v>51.654581013076566</v>
      </c>
      <c r="W77" s="53">
        <f>+IF(H77=0,"",'Ark1'!AA630)</f>
        <v>1.696322664933126</v>
      </c>
      <c r="X77" s="76">
        <f>+IF(H77=0,"",'Ark1'!AC630)</f>
        <v>68.466646199240444</v>
      </c>
      <c r="Y77" s="115">
        <f t="shared" si="26"/>
        <v>395.35657550803762</v>
      </c>
      <c r="Z77" s="115">
        <f t="shared" si="27"/>
        <v>-10.090495639529536</v>
      </c>
      <c r="AA77" s="66">
        <f t="shared" si="28"/>
        <v>1.4881889763779528</v>
      </c>
      <c r="AB77" s="43"/>
      <c r="AC77" s="4"/>
      <c r="AD77" s="56"/>
      <c r="AE77" s="56"/>
      <c r="AF77" s="1"/>
      <c r="AG77" s="19"/>
      <c r="AH77"/>
      <c r="AL77"/>
    </row>
    <row r="78" spans="1:38" ht="15.6">
      <c r="A78" s="43"/>
      <c r="B78" s="43">
        <f>+'Ark1'!C631</f>
        <v>2024</v>
      </c>
      <c r="C78" s="51">
        <f>+'Ark1'!L631</f>
        <v>5</v>
      </c>
      <c r="D78" s="52" t="s">
        <v>400</v>
      </c>
      <c r="E78" s="52">
        <f>+'Ark1'!D631</f>
        <v>5</v>
      </c>
      <c r="F78" s="52" t="str">
        <f t="shared" si="23"/>
        <v>Mai</v>
      </c>
      <c r="G78" s="51">
        <f>+IF(H78=0,"",'Ark1'!Q631)</f>
        <v>372</v>
      </c>
      <c r="H78" s="51">
        <f>+'Ark1'!R631</f>
        <v>641</v>
      </c>
      <c r="I78" s="115">
        <f t="shared" si="24"/>
        <v>65</v>
      </c>
      <c r="J78" s="66">
        <f>+IF(H78=0,"",'Ark1'!AE631)</f>
        <v>17.751315425089999</v>
      </c>
      <c r="K78" s="66">
        <f>+IF(H78=0,"",'Ark1'!AF631)</f>
        <v>16.644624268204623</v>
      </c>
      <c r="L78" s="53">
        <f>+IF(H78=0,"",'Ark1'!T631)</f>
        <v>7.7363494539781597</v>
      </c>
      <c r="M78" s="115">
        <f>+IF(H78=0,"",'Ark1'!U631)</f>
        <v>215.44243369734795</v>
      </c>
      <c r="N78" s="115">
        <f t="shared" si="25"/>
        <v>-18.927705191540923</v>
      </c>
      <c r="O78" s="76">
        <f>+IF(H78=0,"",'Ark1'!W631)</f>
        <v>77.69110764430576</v>
      </c>
      <c r="P78" s="76">
        <f>+IF(H78=0,"",'Ark1'!X631)</f>
        <v>0</v>
      </c>
      <c r="Q78" s="115">
        <f>+IF(H78=0,"",'Ark1'!AG631)</f>
        <v>551.14695945945937</v>
      </c>
      <c r="R78" s="76">
        <f>+IF(H78=0,"",'Ark1'!AH631)</f>
        <v>92.0436817472699</v>
      </c>
      <c r="S78" s="115">
        <f>+IF(H78=0,"",'Ark1'!AI631)</f>
        <v>39.313572542901717</v>
      </c>
      <c r="T78" s="443"/>
      <c r="U78" s="90"/>
      <c r="V78" s="76">
        <f>+IF(H78=0,"",'Ark1'!Y631)</f>
        <v>49.153335266978758</v>
      </c>
      <c r="W78" s="53">
        <f>+IF(H78=0,"",'Ark1'!AA631)</f>
        <v>1.7946197358902138</v>
      </c>
      <c r="X78" s="76">
        <f>+IF(H78=0,"",'Ark1'!AC631)</f>
        <v>71.368591307868982</v>
      </c>
      <c r="Y78" s="115">
        <f t="shared" si="26"/>
        <v>390.89834389841212</v>
      </c>
      <c r="Z78" s="115">
        <f t="shared" si="27"/>
        <v>-13.382565417871263</v>
      </c>
      <c r="AA78" s="66">
        <f t="shared" si="28"/>
        <v>1.7231182795698925</v>
      </c>
      <c r="AB78" s="43"/>
      <c r="AC78" s="4"/>
      <c r="AD78" s="56"/>
      <c r="AE78" s="56"/>
      <c r="AF78" s="1"/>
      <c r="AG78" s="19"/>
      <c r="AH78"/>
      <c r="AL78"/>
    </row>
    <row r="79" spans="1:38" ht="15.6">
      <c r="A79" s="43"/>
      <c r="B79" s="43">
        <f>+'Ark1'!C632</f>
        <v>2024</v>
      </c>
      <c r="C79" s="51">
        <f>+'Ark1'!L632</f>
        <v>5</v>
      </c>
      <c r="D79" s="52" t="s">
        <v>400</v>
      </c>
      <c r="E79" s="52">
        <f>+'Ark1'!D632</f>
        <v>6</v>
      </c>
      <c r="F79" s="52" t="str">
        <f t="shared" si="23"/>
        <v>Jun</v>
      </c>
      <c r="G79" s="51">
        <f>+IF(H79=0,"",'Ark1'!Q632)</f>
        <v>384</v>
      </c>
      <c r="H79" s="51">
        <f>+'Ark1'!R632</f>
        <v>613</v>
      </c>
      <c r="I79" s="115">
        <f t="shared" si="24"/>
        <v>-196</v>
      </c>
      <c r="J79" s="66">
        <f>+IF(H79=0,"",'Ark1'!AE632)</f>
        <v>16.873107624552709</v>
      </c>
      <c r="K79" s="66">
        <f>+IF(H79=0,"",'Ark1'!AF632)</f>
        <v>15.904168743830413</v>
      </c>
      <c r="L79" s="53">
        <f>+IF(H79=0,"",'Ark1'!T632)</f>
        <v>7.6737357259380099</v>
      </c>
      <c r="M79" s="115">
        <f>+IF(H79=0,"",'Ark1'!U632)</f>
        <v>220.04094616639497</v>
      </c>
      <c r="N79" s="115">
        <f t="shared" si="25"/>
        <v>-5.626173734717753</v>
      </c>
      <c r="O79" s="76">
        <f>+IF(H79=0,"",'Ark1'!W632)</f>
        <v>78.303425774877653</v>
      </c>
      <c r="P79" s="76">
        <f>+IF(H79=0,"",'Ark1'!X632)</f>
        <v>0</v>
      </c>
      <c r="Q79" s="115">
        <f>+IF(H79=0,"",'Ark1'!AG632)</f>
        <v>553.08291032148907</v>
      </c>
      <c r="R79" s="76">
        <f>+IF(H79=0,"",'Ark1'!AH632)</f>
        <v>96.247960848287121</v>
      </c>
      <c r="S79" s="115">
        <f>+IF(H79=0,"",'Ark1'!AI632)</f>
        <v>37.520391517128871</v>
      </c>
      <c r="T79" s="443"/>
      <c r="U79" s="90"/>
      <c r="V79" s="76">
        <f>+IF(H79=0,"",'Ark1'!Y632)</f>
        <v>48.314628546311262</v>
      </c>
      <c r="W79" s="53">
        <f>+IF(H79=0,"",'Ark1'!AA632)</f>
        <v>1.7738112740280028</v>
      </c>
      <c r="X79" s="76">
        <f>+IF(H79=0,"",'Ark1'!AC632)</f>
        <v>68.016124026498801</v>
      </c>
      <c r="Y79" s="115">
        <f t="shared" si="26"/>
        <v>397.84441366755004</v>
      </c>
      <c r="Z79" s="115">
        <f t="shared" si="27"/>
        <v>-3.9672958680397983</v>
      </c>
      <c r="AA79" s="66">
        <f t="shared" si="28"/>
        <v>1.5963541666666667</v>
      </c>
      <c r="AB79" s="43"/>
      <c r="AC79" s="4"/>
      <c r="AD79" s="56"/>
      <c r="AE79" s="56"/>
      <c r="AF79" s="1"/>
      <c r="AG79" s="19"/>
      <c r="AH79"/>
      <c r="AL79"/>
    </row>
    <row r="80" spans="1:38" ht="15.6">
      <c r="A80" s="43"/>
      <c r="B80" s="43">
        <f>+'Ark1'!C633</f>
        <v>2024</v>
      </c>
      <c r="C80" s="51">
        <f>+'Ark1'!L633</f>
        <v>5</v>
      </c>
      <c r="D80" s="52" t="s">
        <v>400</v>
      </c>
      <c r="E80" s="52">
        <f>+'Ark1'!D633</f>
        <v>7</v>
      </c>
      <c r="F80" s="52" t="str">
        <f t="shared" si="23"/>
        <v>Jul</v>
      </c>
      <c r="G80" s="51">
        <f>+IF(H80=0,"",'Ark1'!Q633)</f>
        <v>229</v>
      </c>
      <c r="H80" s="51">
        <f>+'Ark1'!R633</f>
        <v>373</v>
      </c>
      <c r="I80" s="115">
        <f t="shared" si="24"/>
        <v>12</v>
      </c>
      <c r="J80" s="66">
        <f>+IF(H80=0,"",'Ark1'!AE633)</f>
        <v>14.307633294975069</v>
      </c>
      <c r="K80" s="66">
        <f>+IF(H80=0,"",'Ark1'!AF633)</f>
        <v>13.57368005343854</v>
      </c>
      <c r="L80" s="53">
        <f>+IF(H80=0,"",'Ark1'!T633)</f>
        <v>8.0723860589812393</v>
      </c>
      <c r="M80" s="115">
        <f>+IF(H80=0,"",'Ark1'!U633)</f>
        <v>223.96058981233236</v>
      </c>
      <c r="N80" s="115">
        <f t="shared" si="25"/>
        <v>3.9176535242437183</v>
      </c>
      <c r="O80" s="76">
        <f>+IF(H80=0,"",'Ark1'!W633)</f>
        <v>84.718498659517437</v>
      </c>
      <c r="P80" s="76">
        <f>+IF(H80=0,"",'Ark1'!X633)</f>
        <v>0</v>
      </c>
      <c r="Q80" s="115">
        <f>+IF(H80=0,"",'Ark1'!AG633)</f>
        <v>561.14958448753475</v>
      </c>
      <c r="R80" s="76">
        <f>+IF(H80=0,"",'Ark1'!AH633)</f>
        <v>96.782841823056316</v>
      </c>
      <c r="S80" s="115">
        <f>+IF(H80=0,"",'Ark1'!AI633)</f>
        <v>39.410187667560329</v>
      </c>
      <c r="T80" s="443"/>
      <c r="U80" s="90"/>
      <c r="V80" s="76">
        <f>+IF(H80=0,"",'Ark1'!Y633)</f>
        <v>48.860795061297779</v>
      </c>
      <c r="W80" s="53">
        <f>+IF(H80=0,"",'Ark1'!AA633)</f>
        <v>1.6480108868360157</v>
      </c>
      <c r="X80" s="76">
        <f>+IF(H80=0,"",'Ark1'!AC633)</f>
        <v>65.51617264693958</v>
      </c>
      <c r="Y80" s="115">
        <f t="shared" si="26"/>
        <v>399.11031925090441</v>
      </c>
      <c r="Z80" s="115">
        <f t="shared" si="27"/>
        <v>-4.4525336363103065</v>
      </c>
      <c r="AA80" s="66">
        <f t="shared" si="28"/>
        <v>1.6288209606986899</v>
      </c>
      <c r="AB80" s="43"/>
      <c r="AC80" s="4"/>
      <c r="AD80" s="56"/>
      <c r="AE80" s="56"/>
      <c r="AF80" s="1"/>
      <c r="AG80" s="19"/>
      <c r="AH80"/>
      <c r="AL80"/>
    </row>
    <row r="81" spans="1:38" ht="15.6">
      <c r="A81" s="43"/>
      <c r="B81" s="43">
        <f>+'Ark1'!C634</f>
        <v>2024</v>
      </c>
      <c r="C81" s="51">
        <f>+'Ark1'!L634</f>
        <v>5</v>
      </c>
      <c r="D81" s="52" t="s">
        <v>400</v>
      </c>
      <c r="E81" s="52">
        <f>+'Ark1'!D634</f>
        <v>8</v>
      </c>
      <c r="F81" s="52" t="str">
        <f t="shared" si="23"/>
        <v>Aug</v>
      </c>
      <c r="G81" s="51">
        <f>+IF(H81=0,"",'Ark1'!Q634)</f>
        <v>279</v>
      </c>
      <c r="H81" s="51">
        <f>+'Ark1'!R634</f>
        <v>461</v>
      </c>
      <c r="I81" s="115">
        <f t="shared" si="24"/>
        <v>-66</v>
      </c>
      <c r="J81" s="66">
        <f>+IF(H81=0,"",'Ark1'!AE634)</f>
        <v>14.524259609325769</v>
      </c>
      <c r="K81" s="66">
        <f>+IF(H81=0,"",'Ark1'!AF634)</f>
        <v>13.193004483124955</v>
      </c>
      <c r="L81" s="53">
        <f>+IF(H81=0,"",'Ark1'!T634)</f>
        <v>7.4707158351409984</v>
      </c>
      <c r="M81" s="115">
        <f>+IF(H81=0,"",'Ark1'!U634)</f>
        <v>213.16572668112812</v>
      </c>
      <c r="N81" s="115">
        <f t="shared" si="25"/>
        <v>1.1514951820770136</v>
      </c>
      <c r="O81" s="76">
        <f>+IF(H81=0,"",'Ark1'!W634)</f>
        <v>75.271149674620389</v>
      </c>
      <c r="P81" s="76">
        <f>+IF(H81=0,"",'Ark1'!X634)</f>
        <v>0</v>
      </c>
      <c r="Q81" s="115">
        <f>+IF(H81=0,"",'Ark1'!AG634)</f>
        <v>538.42058165548087</v>
      </c>
      <c r="R81" s="76">
        <f>+IF(H81=0,"",'Ark1'!AH634)</f>
        <v>96.746203904555301</v>
      </c>
      <c r="S81" s="115">
        <f>+IF(H81=0,"",'Ark1'!AI634)</f>
        <v>55.748373101952282</v>
      </c>
      <c r="T81" s="443"/>
      <c r="U81" s="90"/>
      <c r="V81" s="76">
        <f>+IF(H81=0,"",'Ark1'!Y634)</f>
        <v>46.813751026908811</v>
      </c>
      <c r="W81" s="53">
        <f>+IF(H81=0,"",'Ark1'!AA634)</f>
        <v>1.8388756018021608</v>
      </c>
      <c r="X81" s="76">
        <f>+IF(H81=0,"",'Ark1'!AC634)</f>
        <v>62.055735062403315</v>
      </c>
      <c r="Y81" s="115">
        <f t="shared" si="26"/>
        <v>395.90932060157843</v>
      </c>
      <c r="Z81" s="115">
        <f t="shared" si="27"/>
        <v>2.0085726169586451</v>
      </c>
      <c r="AA81" s="66">
        <f t="shared" si="28"/>
        <v>1.6523297491039426</v>
      </c>
      <c r="AB81" s="43"/>
      <c r="AC81" s="4"/>
      <c r="AD81" s="56"/>
      <c r="AE81" s="56"/>
      <c r="AF81" s="1"/>
      <c r="AG81" s="19"/>
      <c r="AH81"/>
      <c r="AL81"/>
    </row>
    <row r="82" spans="1:38" ht="15.6">
      <c r="A82" s="43"/>
      <c r="B82" s="43">
        <f>+'Ark1'!C635</f>
        <v>2024</v>
      </c>
      <c r="C82" s="51">
        <f>+'Ark1'!L635</f>
        <v>5</v>
      </c>
      <c r="D82" s="52" t="s">
        <v>400</v>
      </c>
      <c r="E82" s="52">
        <f>+'Ark1'!D635</f>
        <v>9</v>
      </c>
      <c r="F82" s="52" t="str">
        <f t="shared" si="23"/>
        <v>Sep</v>
      </c>
      <c r="G82" s="51">
        <f>+IF(H82=0,"",'Ark1'!Q635)</f>
        <v>282</v>
      </c>
      <c r="H82" s="51">
        <f>+'Ark1'!R635</f>
        <v>510</v>
      </c>
      <c r="I82" s="115">
        <f t="shared" si="24"/>
        <v>-120</v>
      </c>
      <c r="J82" s="66">
        <f>+IF(H82=0,"",'Ark1'!AE635)</f>
        <v>16.743269862114246</v>
      </c>
      <c r="K82" s="66">
        <f>+IF(H82=0,"",'Ark1'!AF635)</f>
        <v>15.323166189201997</v>
      </c>
      <c r="L82" s="53">
        <f>+IF(H82=0,"",'Ark1'!T635)</f>
        <v>7.3901960784313729</v>
      </c>
      <c r="M82" s="115">
        <f>+IF(H82=0,"",'Ark1'!U635)</f>
        <v>209.88254901960784</v>
      </c>
      <c r="N82" s="115">
        <f t="shared" si="25"/>
        <v>-0.97792717086855419</v>
      </c>
      <c r="O82" s="76">
        <f>+IF(H82=0,"",'Ark1'!W635)</f>
        <v>74.313725490196063</v>
      </c>
      <c r="P82" s="76">
        <f>+IF(H82=0,"",'Ark1'!X635)</f>
        <v>0.19607843137254899</v>
      </c>
      <c r="Q82" s="115">
        <f>+IF(H82=0,"",'Ark1'!AG635)</f>
        <v>540.60083160083161</v>
      </c>
      <c r="R82" s="76">
        <f>+IF(H82=0,"",'Ark1'!AH635)</f>
        <v>93.529411764705884</v>
      </c>
      <c r="S82" s="115">
        <f>+IF(H82=0,"",'Ark1'!AI635)</f>
        <v>59.2156862745098</v>
      </c>
      <c r="T82" s="443"/>
      <c r="U82" s="90"/>
      <c r="V82" s="76">
        <f>+IF(H82=0,"",'Ark1'!Y635)</f>
        <v>48.157590867986066</v>
      </c>
      <c r="W82" s="53">
        <f>+IF(H82=0,"",'Ark1'!AA635)</f>
        <v>1.8253933126498989</v>
      </c>
      <c r="X82" s="76">
        <f>+IF(H82=0,"",'Ark1'!AC635)</f>
        <v>55.044581798213358</v>
      </c>
      <c r="Y82" s="115">
        <f t="shared" si="26"/>
        <v>388.23941205954475</v>
      </c>
      <c r="Z82" s="115">
        <f t="shared" si="27"/>
        <v>3.4990843896937918</v>
      </c>
      <c r="AA82" s="66">
        <f t="shared" si="28"/>
        <v>1.8085106382978724</v>
      </c>
      <c r="AB82" s="43"/>
      <c r="AC82" s="4"/>
      <c r="AD82" s="56"/>
      <c r="AE82" s="56"/>
      <c r="AF82" s="1"/>
      <c r="AG82" s="19"/>
      <c r="AH82"/>
      <c r="AL82"/>
    </row>
    <row r="83" spans="1:38" ht="15.6">
      <c r="A83" s="43"/>
      <c r="B83" s="43">
        <f>+'Ark1'!C636</f>
        <v>2024</v>
      </c>
      <c r="C83" s="51">
        <f>+'Ark1'!L636</f>
        <v>5</v>
      </c>
      <c r="D83" s="52" t="s">
        <v>400</v>
      </c>
      <c r="E83" s="52">
        <f>+'Ark1'!D636</f>
        <v>10</v>
      </c>
      <c r="F83" s="52" t="str">
        <f t="shared" si="23"/>
        <v>Okt</v>
      </c>
      <c r="G83" s="51">
        <f>+IF(H83=0,"",'Ark1'!Q636)</f>
        <v>585</v>
      </c>
      <c r="H83" s="51">
        <f>+'Ark1'!R636</f>
        <v>1065</v>
      </c>
      <c r="I83" s="115">
        <f t="shared" si="24"/>
        <v>157</v>
      </c>
      <c r="J83" s="66">
        <f>+IF(H83=0,"",'Ark1'!AE636)</f>
        <v>23.624667258207623</v>
      </c>
      <c r="K83" s="66">
        <f>+IF(H83=0,"",'Ark1'!AF636)</f>
        <v>22.873577271381897</v>
      </c>
      <c r="L83" s="53">
        <f>+IF(H83=0,"",'Ark1'!T636)</f>
        <v>6.854460093896714</v>
      </c>
      <c r="M83" s="115">
        <f>+IF(H83=0,"",'Ark1'!U636)</f>
        <v>204.47934272300512</v>
      </c>
      <c r="N83" s="115">
        <f t="shared" si="25"/>
        <v>-3.1555691712680698</v>
      </c>
      <c r="O83" s="76">
        <f>+IF(H83=0,"",'Ark1'!W636)</f>
        <v>59.342723004694832</v>
      </c>
      <c r="P83" s="76">
        <f>+IF(H83=0,"",'Ark1'!X636)</f>
        <v>9.3896713615023497E-2</v>
      </c>
      <c r="Q83" s="115">
        <f>+IF(H83=0,"",'Ark1'!AG636)</f>
        <v>561.45158197507192</v>
      </c>
      <c r="R83" s="76">
        <f>+IF(H83=0,"",'Ark1'!AH636)</f>
        <v>97.370892018779358</v>
      </c>
      <c r="S83" s="115">
        <f>+IF(H83=0,"",'Ark1'!AI636)</f>
        <v>69.014084507042256</v>
      </c>
      <c r="T83" s="443"/>
      <c r="U83" s="90"/>
      <c r="V83" s="76">
        <f>+IF(H83=0,"",'Ark1'!Y636)</f>
        <v>45.520882537421265</v>
      </c>
      <c r="W83" s="53">
        <f>+IF(H83=0,"",'Ark1'!AA636)</f>
        <v>1.8945043611005752</v>
      </c>
      <c r="X83" s="76">
        <f>+IF(H83=0,"",'Ark1'!AC636)</f>
        <v>53.091029838676278</v>
      </c>
      <c r="Y83" s="115">
        <f t="shared" si="26"/>
        <v>364.1976428380317</v>
      </c>
      <c r="Z83" s="115">
        <f t="shared" si="27"/>
        <v>-6.0146738167508715</v>
      </c>
      <c r="AA83" s="66">
        <f t="shared" si="28"/>
        <v>1.8205128205128205</v>
      </c>
      <c r="AB83" s="43"/>
      <c r="AC83" s="4"/>
      <c r="AD83" s="56"/>
      <c r="AE83" s="56"/>
      <c r="AF83" s="1"/>
      <c r="AG83" s="19"/>
      <c r="AH83"/>
      <c r="AL83"/>
    </row>
    <row r="84" spans="1:38" ht="15.6">
      <c r="A84" s="43"/>
      <c r="B84" s="43">
        <f>+'Ark1'!C637</f>
        <v>2024</v>
      </c>
      <c r="C84" s="51">
        <f>+'Ark1'!L637</f>
        <v>5</v>
      </c>
      <c r="D84" s="52" t="s">
        <v>400</v>
      </c>
      <c r="E84" s="52">
        <f>+'Ark1'!D637</f>
        <v>11</v>
      </c>
      <c r="F84" s="52" t="str">
        <f t="shared" si="23"/>
        <v>Nov</v>
      </c>
      <c r="G84" s="51">
        <f>+IF(H84=0,"",'Ark1'!Q637)</f>
        <v>558</v>
      </c>
      <c r="H84" s="51">
        <f>+'Ark1'!R637</f>
        <v>986</v>
      </c>
      <c r="I84" s="115">
        <f t="shared" si="24"/>
        <v>-92</v>
      </c>
      <c r="J84" s="66">
        <f>+IF(H84=0,"",'Ark1'!AE637)</f>
        <v>22.496007300935432</v>
      </c>
      <c r="K84" s="66">
        <f>+IF(H84=0,"",'Ark1'!AF637)</f>
        <v>21.637068387322905</v>
      </c>
      <c r="L84" s="53">
        <f>+IF(H84=0,"",'Ark1'!T637)</f>
        <v>7.1531440162271771</v>
      </c>
      <c r="M84" s="115">
        <f>+IF(H84=0,"",'Ark1'!U637)</f>
        <v>209.36389452332665</v>
      </c>
      <c r="N84" s="115">
        <f t="shared" si="25"/>
        <v>4.8997943377980846</v>
      </c>
      <c r="O84" s="76">
        <f>+IF(H84=0,"",'Ark1'!W637)</f>
        <v>67.038539553752557</v>
      </c>
      <c r="P84" s="76">
        <f>+IF(H84=0,"",'Ark1'!X637)</f>
        <v>0</v>
      </c>
      <c r="Q84" s="115">
        <f>+IF(H84=0,"",'Ark1'!AG637)</f>
        <v>573.55543933054389</v>
      </c>
      <c r="R84" s="76">
        <f>+IF(H84=0,"",'Ark1'!AH637)</f>
        <v>96.653144016227174</v>
      </c>
      <c r="S84" s="115">
        <f>+IF(H84=0,"",'Ark1'!AI637)</f>
        <v>67.038539553752557</v>
      </c>
      <c r="T84" s="443"/>
      <c r="U84" s="90"/>
      <c r="V84" s="76">
        <f>+IF(H84=0,"",'Ark1'!Y637)</f>
        <v>44.881821772331726</v>
      </c>
      <c r="W84" s="53">
        <f>+IF(H84=0,"",'Ark1'!AA637)</f>
        <v>1.8936949012060105</v>
      </c>
      <c r="X84" s="76">
        <f>+IF(H84=0,"",'Ark1'!AC637)</f>
        <v>55.79858114800259</v>
      </c>
      <c r="Y84" s="115">
        <f t="shared" si="26"/>
        <v>365.02817368046755</v>
      </c>
      <c r="Z84" s="115">
        <f t="shared" si="27"/>
        <v>0.25988420068495088</v>
      </c>
      <c r="AA84" s="66">
        <f t="shared" si="28"/>
        <v>1.7670250896057347</v>
      </c>
      <c r="AB84" s="43"/>
      <c r="AC84" s="4"/>
      <c r="AD84" s="56"/>
      <c r="AE84" s="56"/>
      <c r="AF84" s="1"/>
      <c r="AG84" s="19"/>
      <c r="AH84"/>
      <c r="AL84"/>
    </row>
    <row r="85" spans="1:38" ht="15.6">
      <c r="A85" s="43"/>
      <c r="B85" s="43">
        <f>+'Ark1'!C638</f>
        <v>2024</v>
      </c>
      <c r="C85" s="51">
        <f>+'Ark1'!L638</f>
        <v>5</v>
      </c>
      <c r="D85" s="52" t="s">
        <v>400</v>
      </c>
      <c r="E85" s="52">
        <f>+'Ark1'!D638</f>
        <v>12</v>
      </c>
      <c r="F85" s="52" t="str">
        <f t="shared" si="23"/>
        <v>Des</v>
      </c>
      <c r="G85" s="51">
        <f>+IF(H85=0,"",'Ark1'!Q638)</f>
        <v>115</v>
      </c>
      <c r="H85" s="51">
        <f>+'Ark1'!R638</f>
        <v>198</v>
      </c>
      <c r="I85" s="115">
        <f t="shared" si="24"/>
        <v>-49</v>
      </c>
      <c r="J85" s="66">
        <f>+IF(H85=0,"",'Ark1'!AE638)</f>
        <v>18.821292775665398</v>
      </c>
      <c r="K85" s="66">
        <f>+IF(H85=0,"",'Ark1'!AF638)</f>
        <v>17.197447611688329</v>
      </c>
      <c r="L85" s="53">
        <f>+IF(H85=0,"",'Ark1'!T638)</f>
        <v>7.2626262626262621</v>
      </c>
      <c r="M85" s="115">
        <f>+IF(H85=0,"",'Ark1'!U638)</f>
        <v>203.67171717171735</v>
      </c>
      <c r="N85" s="115">
        <f t="shared" si="25"/>
        <v>-12.59386987281701</v>
      </c>
      <c r="O85" s="76">
        <f>+IF(H85=0,"",'Ark1'!W638)</f>
        <v>69.191919191919197</v>
      </c>
      <c r="P85" s="76">
        <f>+IF(H85=0,"",'Ark1'!X638)</f>
        <v>0</v>
      </c>
      <c r="Q85" s="115">
        <f>+IF(H85=0,"",'Ark1'!AG638)</f>
        <v>551.02083333333348</v>
      </c>
      <c r="R85" s="76">
        <f>+IF(H85=0,"",'Ark1'!AH638)</f>
        <v>96.464646464646478</v>
      </c>
      <c r="S85" s="115">
        <f>+IF(H85=0,"",'Ark1'!AI638)</f>
        <v>63.636363636363633</v>
      </c>
      <c r="T85" s="443"/>
      <c r="U85" s="90"/>
      <c r="V85" s="76">
        <f>+IF(H85=0,"",'Ark1'!Y638)</f>
        <v>48.980168199478733</v>
      </c>
      <c r="W85" s="53">
        <f>+IF(H85=0,"",'Ark1'!AA638)</f>
        <v>1.8591073049803979</v>
      </c>
      <c r="X85" s="76">
        <f>+IF(H85=0,"",'Ark1'!AC638)</f>
        <v>63.239174499850414</v>
      </c>
      <c r="Y85" s="115">
        <f t="shared" si="26"/>
        <v>369.62616447663163</v>
      </c>
      <c r="Z85" s="115">
        <f t="shared" si="27"/>
        <v>-5.0362634639445787</v>
      </c>
      <c r="AA85" s="66">
        <f t="shared" si="28"/>
        <v>1.7217391304347827</v>
      </c>
      <c r="AB85" s="43"/>
      <c r="AC85" s="4"/>
      <c r="AD85" s="56"/>
      <c r="AE85" s="56"/>
      <c r="AF85" s="1"/>
      <c r="AG85" s="19"/>
      <c r="AH85"/>
      <c r="AL85"/>
    </row>
    <row r="86" spans="1:38" ht="15.6">
      <c r="A86" s="46"/>
      <c r="B86" s="43"/>
      <c r="C86" s="46"/>
      <c r="D86" s="46"/>
      <c r="E86" s="46"/>
      <c r="F86" s="46"/>
      <c r="G86" s="46"/>
      <c r="H86" s="46"/>
      <c r="I86" s="43"/>
      <c r="J86" s="95"/>
      <c r="K86" s="64"/>
      <c r="L86" s="43"/>
      <c r="M86" s="43"/>
      <c r="N86" s="43"/>
      <c r="O86" s="73"/>
      <c r="P86" s="73"/>
      <c r="Q86" s="43"/>
      <c r="R86" s="73"/>
      <c r="S86" s="73"/>
      <c r="T86" s="73"/>
      <c r="U86" s="73"/>
      <c r="V86" s="73"/>
      <c r="W86" s="43"/>
      <c r="X86" s="73"/>
      <c r="Y86" s="43"/>
      <c r="Z86" s="43"/>
      <c r="AA86" s="65"/>
      <c r="AB86" s="43"/>
      <c r="AC86" s="4"/>
      <c r="AD86" s="56"/>
      <c r="AE86" s="56"/>
      <c r="AF86" s="1"/>
      <c r="AG86" s="5"/>
      <c r="AH86"/>
      <c r="AL86"/>
    </row>
    <row r="87" spans="1:38" ht="17.399999999999999">
      <c r="A87" s="246"/>
      <c r="B87" s="277" t="s">
        <v>0</v>
      </c>
      <c r="C87" s="277"/>
      <c r="D87" s="277" t="str">
        <f>+D89</f>
        <v>O+</v>
      </c>
      <c r="E87" s="277"/>
      <c r="F87" s="278" t="s">
        <v>604</v>
      </c>
      <c r="G87" s="279">
        <f>SUM(H89:H100)</f>
        <v>6939</v>
      </c>
      <c r="H87" s="46"/>
      <c r="I87" s="49"/>
      <c r="J87" s="46"/>
      <c r="K87" s="95"/>
      <c r="L87" s="64"/>
      <c r="M87" s="338">
        <f>+Klasse!K16</f>
        <v>227.20626891482945</v>
      </c>
      <c r="N87" s="49" t="s">
        <v>573</v>
      </c>
      <c r="O87" s="43"/>
      <c r="P87" s="73"/>
      <c r="Q87" s="73"/>
      <c r="R87" s="43"/>
      <c r="S87" s="73"/>
      <c r="T87" s="73"/>
      <c r="U87" s="73"/>
      <c r="V87" s="73"/>
      <c r="W87" s="73"/>
      <c r="X87" s="43"/>
      <c r="Y87" s="19">
        <f>+Klasse!AA16</f>
        <v>424.22249424044361</v>
      </c>
      <c r="Z87" s="49" t="s">
        <v>635</v>
      </c>
      <c r="AA87" s="64"/>
      <c r="AB87" s="65"/>
      <c r="AC87" s="4"/>
      <c r="AD87" s="4"/>
      <c r="AE87" s="56"/>
      <c r="AF87" s="56"/>
      <c r="AG87" s="1"/>
      <c r="AH87" s="5"/>
      <c r="AL87"/>
    </row>
    <row r="88" spans="1:38" ht="17.399999999999999">
      <c r="A88" s="246"/>
      <c r="B88" s="276"/>
      <c r="C88" s="277"/>
      <c r="D88" s="277"/>
      <c r="E88" s="278"/>
      <c r="F88" s="278"/>
      <c r="G88" s="278"/>
      <c r="H88" s="46"/>
      <c r="I88" s="43"/>
      <c r="J88" s="95"/>
      <c r="K88" s="64"/>
      <c r="L88" s="43"/>
      <c r="M88" s="43"/>
      <c r="N88" s="43"/>
      <c r="O88" s="73"/>
      <c r="P88" s="73"/>
      <c r="Q88" s="43"/>
      <c r="R88" s="73"/>
      <c r="S88" s="73"/>
      <c r="T88" s="73"/>
      <c r="U88" s="73"/>
      <c r="V88" s="73"/>
      <c r="W88" s="43"/>
      <c r="X88" s="73"/>
      <c r="Y88" s="43"/>
      <c r="Z88" s="43"/>
      <c r="AA88" s="64"/>
      <c r="AB88" s="64"/>
      <c r="AC88" s="4"/>
      <c r="AD88" s="56"/>
      <c r="AE88" s="56"/>
      <c r="AF88" s="1"/>
      <c r="AG88" s="5"/>
      <c r="AH88"/>
      <c r="AL88"/>
    </row>
    <row r="89" spans="1:38" ht="15.6">
      <c r="A89" s="43"/>
      <c r="B89" s="43">
        <f>+'Ark1'!C639</f>
        <v>2024</v>
      </c>
      <c r="C89">
        <f>+'Ark1'!L639</f>
        <v>6</v>
      </c>
      <c r="D89" s="3" t="s">
        <v>33</v>
      </c>
      <c r="E89" s="3">
        <f>+'Ark1'!D639</f>
        <v>1</v>
      </c>
      <c r="F89" s="3" t="str">
        <f t="shared" ref="F89:F100" si="29">+F74</f>
        <v>Jan</v>
      </c>
      <c r="G89">
        <f>+IF(H89=0,"",'Ark1'!Q639)</f>
        <v>330</v>
      </c>
      <c r="H89">
        <f>+'Ark1'!R639</f>
        <v>584</v>
      </c>
      <c r="I89" s="115">
        <f t="shared" ref="I89:I100" si="30">+IF(H89=0,"",H89-H316)</f>
        <v>83</v>
      </c>
      <c r="J89" s="67">
        <f>+IF(H89=0,"",'Ark1'!AE639)</f>
        <v>18.159203980099502</v>
      </c>
      <c r="K89" s="67">
        <f>+IF(H89=0,"",'Ark1'!AF639)</f>
        <v>18.616412630355686</v>
      </c>
      <c r="L89" s="1">
        <f>+IF(H89=0,"",'Ark1'!T639)</f>
        <v>8.2808219178082183</v>
      </c>
      <c r="M89" s="115">
        <f>+IF(H89=0,"",'Ark1'!U639)</f>
        <v>232.17414383561649</v>
      </c>
      <c r="N89" s="115">
        <f t="shared" ref="N89:N100" si="31">+IF(H89=0,"",M89-M316)</f>
        <v>-5.7294489787547036</v>
      </c>
      <c r="O89" s="11">
        <f>+IF(H89=0,"",'Ark1'!W639)</f>
        <v>83.219178082191775</v>
      </c>
      <c r="P89" s="11">
        <f>+IF(H89=0,"",'Ark1'!X639)</f>
        <v>0.51369863013698636</v>
      </c>
      <c r="Q89" s="115">
        <f>+IF(H89=0,"",'Ark1'!AG639)</f>
        <v>554.74159292035404</v>
      </c>
      <c r="R89" s="11">
        <f>+IF(H89=0,"",'Ark1'!AH639)</f>
        <v>96.575342465753423</v>
      </c>
      <c r="S89" s="115">
        <f>+IF(H89=0,"",'Ark1'!AI639)</f>
        <v>80.993150684931507</v>
      </c>
      <c r="T89" s="435">
        <f>+'Ark1'!AR639</f>
        <v>193.6407079646018</v>
      </c>
      <c r="U89" s="411">
        <f>+'Ark1'!AS639</f>
        <v>31.590318295656587</v>
      </c>
      <c r="V89" s="11">
        <f>+IF(H89=0,"",'Ark1'!Y639)</f>
        <v>45.513985122517582</v>
      </c>
      <c r="W89" s="1">
        <f>+IF(H89=0,"",'Ark1'!AA639)</f>
        <v>1.8533315085584432</v>
      </c>
      <c r="X89" s="11">
        <f>+IF(H89=0,"",'Ark1'!AC639)</f>
        <v>54.214232986119129</v>
      </c>
      <c r="Y89" s="115">
        <f t="shared" ref="Y89:Y100" si="32">IF(H89=0,"",1000*M89/Q89)</f>
        <v>418.52665601180269</v>
      </c>
      <c r="Z89" s="115">
        <f t="shared" ref="Z89:Z100" si="33">+IF(H89=0,"",Y89-Y316)</f>
        <v>9.9778808712601972</v>
      </c>
      <c r="AA89" s="67">
        <f t="shared" ref="AA89:AA100" si="34">IF(H89=0,"",H89/G89)</f>
        <v>1.7696969696969698</v>
      </c>
      <c r="AB89" s="43"/>
      <c r="AC89" s="4"/>
      <c r="AD89" s="56"/>
      <c r="AE89" s="56"/>
      <c r="AF89" s="1"/>
      <c r="AG89" s="19"/>
      <c r="AH89"/>
      <c r="AL89"/>
    </row>
    <row r="90" spans="1:38" ht="15.6">
      <c r="A90" s="43"/>
      <c r="B90" s="43">
        <f>+'Ark1'!C640</f>
        <v>2024</v>
      </c>
      <c r="C90">
        <f>+'Ark1'!L640</f>
        <v>6</v>
      </c>
      <c r="D90" s="3" t="s">
        <v>33</v>
      </c>
      <c r="E90" s="3">
        <f>+'Ark1'!D640</f>
        <v>2</v>
      </c>
      <c r="F90" s="3" t="str">
        <f t="shared" si="29"/>
        <v>Feb</v>
      </c>
      <c r="G90">
        <f>+IF(H90=0,"",'Ark1'!Q640)</f>
        <v>243</v>
      </c>
      <c r="H90">
        <f>+'Ark1'!R640</f>
        <v>399</v>
      </c>
      <c r="I90" s="115">
        <f t="shared" si="30"/>
        <v>-4</v>
      </c>
      <c r="J90" s="67">
        <f>+IF(H90=0,"",'Ark1'!AE640)</f>
        <v>16.835443037974684</v>
      </c>
      <c r="K90" s="67">
        <f>+IF(H90=0,"",'Ark1'!AF640)</f>
        <v>17.512187359323725</v>
      </c>
      <c r="L90" s="1">
        <f>+IF(H90=0,"",'Ark1'!T640)</f>
        <v>8.4736842105263133</v>
      </c>
      <c r="M90" s="115">
        <f>+IF(H90=0,"",'Ark1'!U640)</f>
        <v>235.26315789473705</v>
      </c>
      <c r="N90" s="115">
        <f t="shared" si="31"/>
        <v>-1.2395716337991871</v>
      </c>
      <c r="O90" s="11">
        <f>+IF(H90=0,"",'Ark1'!W640)</f>
        <v>83.208020050125299</v>
      </c>
      <c r="P90" s="11">
        <f>+IF(H90=0,"",'Ark1'!X640)</f>
        <v>0.75187969924812015</v>
      </c>
      <c r="Q90" s="115">
        <f>+IF(H90=0,"",'Ark1'!AG640)</f>
        <v>552.85602094240835</v>
      </c>
      <c r="R90" s="11">
        <f>+IF(H90=0,"",'Ark1'!AH640)</f>
        <v>95.238095238095283</v>
      </c>
      <c r="S90" s="115">
        <f>+IF(H90=0,"",'Ark1'!AI640)</f>
        <v>75.939849624060145</v>
      </c>
      <c r="T90" s="435">
        <f>+'Ark1'!AR640</f>
        <v>194.17539267015701</v>
      </c>
      <c r="U90" s="411">
        <f>+'Ark1'!AS640</f>
        <v>31.649549074632471</v>
      </c>
      <c r="V90" s="11">
        <f>+IF(H90=0,"",'Ark1'!Y640)</f>
        <v>47.051812437851559</v>
      </c>
      <c r="W90" s="1">
        <f>+IF(H90=0,"",'Ark1'!AA640)</f>
        <v>2.0134097341127246</v>
      </c>
      <c r="X90" s="11">
        <f>+IF(H90=0,"",'Ark1'!AC640)</f>
        <v>58.222723074016486</v>
      </c>
      <c r="Y90" s="115">
        <f t="shared" si="32"/>
        <v>425.5414592278533</v>
      </c>
      <c r="Z90" s="115">
        <f t="shared" si="33"/>
        <v>5.828552124082421</v>
      </c>
      <c r="AA90" s="67">
        <f t="shared" si="34"/>
        <v>1.6419753086419753</v>
      </c>
      <c r="AB90" s="43"/>
      <c r="AC90" s="4"/>
      <c r="AD90" s="56"/>
      <c r="AE90" s="56"/>
      <c r="AF90" s="1"/>
      <c r="AG90" s="19"/>
      <c r="AH90"/>
      <c r="AL90"/>
    </row>
    <row r="91" spans="1:38" ht="15.6">
      <c r="A91" s="43"/>
      <c r="B91" s="43">
        <f>+'Ark1'!C641</f>
        <v>2024</v>
      </c>
      <c r="C91">
        <f>+'Ark1'!L641</f>
        <v>6</v>
      </c>
      <c r="D91" s="3" t="s">
        <v>33</v>
      </c>
      <c r="E91" s="3">
        <f>+'Ark1'!D641</f>
        <v>3</v>
      </c>
      <c r="F91" s="3" t="str">
        <f t="shared" si="29"/>
        <v>Mar</v>
      </c>
      <c r="G91">
        <f>+IF(H91=0,"",'Ark1'!Q641)</f>
        <v>204</v>
      </c>
      <c r="H91">
        <f>+'Ark1'!R641</f>
        <v>329</v>
      </c>
      <c r="I91" s="115">
        <f t="shared" si="30"/>
        <v>-66</v>
      </c>
      <c r="J91" s="67">
        <f>+IF(H91=0,"",'Ark1'!AE641)</f>
        <v>17.707212055974164</v>
      </c>
      <c r="K91" s="67">
        <f>+IF(H91=0,"",'Ark1'!AF641)</f>
        <v>17.847291561801139</v>
      </c>
      <c r="L91" s="1">
        <f>+IF(H91=0,"",'Ark1'!T641)</f>
        <v>7.9118541033434688</v>
      </c>
      <c r="M91" s="115">
        <f>+IF(H91=0,"",'Ark1'!U641)</f>
        <v>217.80547112462</v>
      </c>
      <c r="N91" s="115">
        <f t="shared" si="31"/>
        <v>-15.990225077911589</v>
      </c>
      <c r="O91" s="11">
        <f>+IF(H91=0,"",'Ark1'!W641)</f>
        <v>75.37993920972643</v>
      </c>
      <c r="P91" s="11">
        <f>+IF(H91=0,"",'Ark1'!X641)</f>
        <v>0.60790273556231011</v>
      </c>
      <c r="Q91" s="115">
        <f>+IF(H91=0,"",'Ark1'!AG641)</f>
        <v>515.18954248366015</v>
      </c>
      <c r="R91" s="11">
        <f>+IF(H91=0,"",'Ark1'!AH641)</f>
        <v>93.009118541033445</v>
      </c>
      <c r="S91" s="115">
        <f>+IF(H91=0,"",'Ark1'!AI641)</f>
        <v>78.419452887538</v>
      </c>
      <c r="T91" s="435">
        <f>+'Ark1'!AR641</f>
        <v>189.74183006535944</v>
      </c>
      <c r="U91" s="411">
        <f>+'Ark1'!AS641</f>
        <v>31.119922882291071</v>
      </c>
      <c r="V91" s="11">
        <f>+IF(H91=0,"",'Ark1'!Y641)</f>
        <v>51.836983492529839</v>
      </c>
      <c r="W91" s="1">
        <f>+IF(H91=0,"",'Ark1'!AA641)</f>
        <v>2.2787799814019296</v>
      </c>
      <c r="X91" s="11">
        <f>+IF(H91=0,"",'Ark1'!AC641)</f>
        <v>67.97173595806521</v>
      </c>
      <c r="Y91" s="115">
        <f t="shared" si="32"/>
        <v>422.76764795071119</v>
      </c>
      <c r="Z91" s="115">
        <f t="shared" si="33"/>
        <v>-11.260444417890483</v>
      </c>
      <c r="AA91" s="67">
        <f t="shared" si="34"/>
        <v>1.6127450980392157</v>
      </c>
      <c r="AB91" s="43"/>
      <c r="AC91" s="4"/>
      <c r="AD91" s="56"/>
      <c r="AE91" s="56"/>
      <c r="AF91" s="1"/>
      <c r="AG91" s="19"/>
      <c r="AH91"/>
      <c r="AL91"/>
    </row>
    <row r="92" spans="1:38" ht="15.6">
      <c r="A92" s="43"/>
      <c r="B92" s="43">
        <f>+'Ark1'!C642</f>
        <v>2024</v>
      </c>
      <c r="C92">
        <f>+'Ark1'!L642</f>
        <v>6</v>
      </c>
      <c r="D92" s="3" t="s">
        <v>33</v>
      </c>
      <c r="E92" s="3">
        <f>+'Ark1'!D642</f>
        <v>4</v>
      </c>
      <c r="F92" s="3" t="str">
        <f t="shared" si="29"/>
        <v>Apr</v>
      </c>
      <c r="G92">
        <f>+IF(H92=0,"",'Ark1'!Q642)</f>
        <v>303</v>
      </c>
      <c r="H92">
        <f>+'Ark1'!R642</f>
        <v>520</v>
      </c>
      <c r="I92" s="115">
        <f t="shared" si="30"/>
        <v>160</v>
      </c>
      <c r="J92" s="67">
        <f>+IF(H92=0,"",'Ark1'!AE642)</f>
        <v>15.240328253223909</v>
      </c>
      <c r="K92" s="67">
        <f>+IF(H92=0,"",'Ark1'!AF642)</f>
        <v>15.175112081742803</v>
      </c>
      <c r="L92" s="1">
        <f>+IF(H92=0,"",'Ark1'!T642)</f>
        <v>8.3980769230769212</v>
      </c>
      <c r="M92" s="115">
        <f>+IF(H92=0,"",'Ark1'!U642)</f>
        <v>228.5542307692308</v>
      </c>
      <c r="N92" s="115">
        <f t="shared" si="31"/>
        <v>-7.6993803418803282</v>
      </c>
      <c r="O92" s="11">
        <f>+IF(H92=0,"",'Ark1'!W642)</f>
        <v>84.230769230769212</v>
      </c>
      <c r="P92" s="11">
        <f>+IF(H92=0,"",'Ark1'!X642)</f>
        <v>0</v>
      </c>
      <c r="Q92" s="115">
        <f>+IF(H92=0,"",'Ark1'!AG642)</f>
        <v>523.27419354838707</v>
      </c>
      <c r="R92" s="11">
        <f>+IF(H92=0,"",'Ark1'!AH642)</f>
        <v>95.192307692307679</v>
      </c>
      <c r="S92" s="115">
        <f>+IF(H92=0,"",'Ark1'!AI642)</f>
        <v>77.307692307692292</v>
      </c>
      <c r="T92" s="435">
        <f>+'Ark1'!AR642</f>
        <v>192.76008064516128</v>
      </c>
      <c r="U92" s="411">
        <f>+'Ark1'!AS642</f>
        <v>31.629138221537954</v>
      </c>
      <c r="V92" s="11">
        <f>+IF(H92=0,"",'Ark1'!Y642)</f>
        <v>43.492134361645135</v>
      </c>
      <c r="W92" s="1">
        <f>+IF(H92=0,"",'Ark1'!AA642)</f>
        <v>1.8515056642776075</v>
      </c>
      <c r="X92" s="11">
        <f>+IF(H92=0,"",'Ark1'!AC642)</f>
        <v>52.708710805818733</v>
      </c>
      <c r="Y92" s="115">
        <f t="shared" si="32"/>
        <v>436.77718792011564</v>
      </c>
      <c r="Z92" s="115">
        <f t="shared" si="33"/>
        <v>2.4470663263195434</v>
      </c>
      <c r="AA92" s="67">
        <f t="shared" si="34"/>
        <v>1.7161716171617161</v>
      </c>
      <c r="AB92" s="43"/>
      <c r="AC92" s="4"/>
      <c r="AD92" s="56"/>
      <c r="AE92" s="56"/>
      <c r="AF92" s="1"/>
      <c r="AG92" s="19"/>
      <c r="AH92"/>
      <c r="AL92"/>
    </row>
    <row r="93" spans="1:38" ht="15.6">
      <c r="A93" s="43"/>
      <c r="B93" s="43">
        <f>+'Ark1'!C643</f>
        <v>2024</v>
      </c>
      <c r="C93">
        <f>+'Ark1'!L643</f>
        <v>6</v>
      </c>
      <c r="D93" s="3" t="s">
        <v>33</v>
      </c>
      <c r="E93" s="3">
        <f>+'Ark1'!D643</f>
        <v>5</v>
      </c>
      <c r="F93" s="3" t="str">
        <f t="shared" si="29"/>
        <v>Mai</v>
      </c>
      <c r="G93">
        <f>+IF(H93=0,"",'Ark1'!Q643)</f>
        <v>339</v>
      </c>
      <c r="H93">
        <f>+'Ark1'!R643</f>
        <v>677</v>
      </c>
      <c r="I93" s="115">
        <f t="shared" si="30"/>
        <v>214</v>
      </c>
      <c r="J93" s="67">
        <f>+IF(H93=0,"",'Ark1'!AE643)</f>
        <v>18.748269177513155</v>
      </c>
      <c r="K93" s="67">
        <f>+IF(H93=0,"",'Ark1'!AF643)</f>
        <v>18.268317196963821</v>
      </c>
      <c r="L93" s="1">
        <f>+IF(H93=0,"",'Ark1'!T643)</f>
        <v>7.9423929098966015</v>
      </c>
      <c r="M93" s="115">
        <f>+IF(H93=0,"",'Ark1'!U643)</f>
        <v>223.88508124076813</v>
      </c>
      <c r="N93" s="115">
        <f t="shared" si="31"/>
        <v>-14.294616383422124</v>
      </c>
      <c r="O93" s="11">
        <f>+IF(H93=0,"",'Ark1'!W643)</f>
        <v>76.809453471196477</v>
      </c>
      <c r="P93" s="11">
        <f>+IF(H93=0,"",'Ark1'!X643)</f>
        <v>0.2954209748892172</v>
      </c>
      <c r="Q93" s="115">
        <f>+IF(H93=0,"",'Ark1'!AG643)</f>
        <v>515.40160000000003</v>
      </c>
      <c r="R93" s="11">
        <f>+IF(H93=0,"",'Ark1'!AH643)</f>
        <v>91.875923190546501</v>
      </c>
      <c r="S93" s="115">
        <f>+IF(H93=0,"",'Ark1'!AI643)</f>
        <v>77.843426883308709</v>
      </c>
      <c r="T93" s="443"/>
      <c r="U93" s="90"/>
      <c r="V93" s="11">
        <f>+IF(H93=0,"",'Ark1'!Y643)</f>
        <v>43.719990582619374</v>
      </c>
      <c r="W93" s="1">
        <f>+IF(H93=0,"",'Ark1'!AA643)</f>
        <v>1.9876848774546725</v>
      </c>
      <c r="X93" s="11">
        <f>+IF(H93=0,"",'Ark1'!AC643)</f>
        <v>60.227430658714624</v>
      </c>
      <c r="Y93" s="115">
        <f t="shared" si="32"/>
        <v>434.38957356897635</v>
      </c>
      <c r="Z93" s="115">
        <f t="shared" si="33"/>
        <v>-15.108826952223239</v>
      </c>
      <c r="AA93" s="67">
        <f t="shared" si="34"/>
        <v>1.9970501474926254</v>
      </c>
      <c r="AB93" s="43"/>
      <c r="AC93" s="4"/>
      <c r="AD93" s="56"/>
      <c r="AE93" s="56"/>
      <c r="AF93" s="1"/>
      <c r="AG93" s="19"/>
      <c r="AH93"/>
      <c r="AL93"/>
    </row>
    <row r="94" spans="1:38" ht="15.6">
      <c r="A94" s="43"/>
      <c r="B94" s="43">
        <f>+'Ark1'!C644</f>
        <v>2024</v>
      </c>
      <c r="C94">
        <f>+'Ark1'!L644</f>
        <v>6</v>
      </c>
      <c r="D94" s="3" t="s">
        <v>33</v>
      </c>
      <c r="E94" s="3">
        <f>+'Ark1'!D644</f>
        <v>6</v>
      </c>
      <c r="F94" s="3" t="str">
        <f t="shared" si="29"/>
        <v>Jun</v>
      </c>
      <c r="G94">
        <f>+IF(H94=0,"",'Ark1'!Q644)</f>
        <v>307</v>
      </c>
      <c r="H94">
        <f>+'Ark1'!R644</f>
        <v>669</v>
      </c>
      <c r="I94" s="115">
        <f t="shared" si="30"/>
        <v>-121</v>
      </c>
      <c r="J94" s="67">
        <f>+IF(H94=0,"",'Ark1'!AE644)</f>
        <v>18.414533443435179</v>
      </c>
      <c r="K94" s="67">
        <f>+IF(H94=0,"",'Ark1'!AF644)</f>
        <v>17.457973691198205</v>
      </c>
      <c r="L94" s="1">
        <f>+IF(H94=0,"",'Ark1'!T644)</f>
        <v>7.9028400597907327</v>
      </c>
      <c r="M94" s="115">
        <f>+IF(H94=0,"",'Ark1'!U644)</f>
        <v>221.32002989536647</v>
      </c>
      <c r="N94" s="115">
        <f t="shared" si="31"/>
        <v>-8.0975650413423921</v>
      </c>
      <c r="O94" s="11">
        <f>+IF(H94=0,"",'Ark1'!W644)</f>
        <v>79.970104633781744</v>
      </c>
      <c r="P94" s="11">
        <f>+IF(H94=0,"",'Ark1'!X644)</f>
        <v>0</v>
      </c>
      <c r="Q94" s="115">
        <f>+IF(H94=0,"",'Ark1'!AG644)</f>
        <v>495.85139318885439</v>
      </c>
      <c r="R94" s="11">
        <f>+IF(H94=0,"",'Ark1'!AH644)</f>
        <v>95.964125560538108</v>
      </c>
      <c r="S94" s="115">
        <f>+IF(H94=0,"",'Ark1'!AI644)</f>
        <v>81.165919282511211</v>
      </c>
      <c r="T94" s="443"/>
      <c r="U94" s="90"/>
      <c r="V94" s="11">
        <f>+IF(H94=0,"",'Ark1'!Y644)</f>
        <v>41.753716510634405</v>
      </c>
      <c r="W94" s="1">
        <f>+IF(H94=0,"",'Ark1'!AA644)</f>
        <v>1.8990535774733139</v>
      </c>
      <c r="X94" s="11">
        <f>+IF(H94=0,"",'Ark1'!AC644)</f>
        <v>51.114575644812739</v>
      </c>
      <c r="Y94" s="115">
        <f t="shared" si="32"/>
        <v>446.34346688438677</v>
      </c>
      <c r="Z94" s="115">
        <f t="shared" si="33"/>
        <v>1.6901363955161628</v>
      </c>
      <c r="AA94" s="67">
        <f t="shared" si="34"/>
        <v>2.1791530944625408</v>
      </c>
      <c r="AB94" s="43"/>
      <c r="AC94" s="4"/>
      <c r="AD94" s="56"/>
      <c r="AE94" s="56"/>
      <c r="AF94" s="1"/>
      <c r="AG94" s="19"/>
      <c r="AH94"/>
      <c r="AL94"/>
    </row>
    <row r="95" spans="1:38" ht="15.6">
      <c r="A95" s="43"/>
      <c r="B95" s="43">
        <f>+'Ark1'!C645</f>
        <v>2024</v>
      </c>
      <c r="C95">
        <f>+'Ark1'!L645</f>
        <v>6</v>
      </c>
      <c r="D95" s="3" t="s">
        <v>33</v>
      </c>
      <c r="E95" s="3">
        <f>+'Ark1'!D645</f>
        <v>7</v>
      </c>
      <c r="F95" s="3" t="str">
        <f t="shared" si="29"/>
        <v>Jul</v>
      </c>
      <c r="G95">
        <f>+IF(H95=0,"",'Ark1'!Q645)</f>
        <v>215</v>
      </c>
      <c r="H95">
        <f>+'Ark1'!R645</f>
        <v>457</v>
      </c>
      <c r="I95" s="115">
        <f t="shared" si="30"/>
        <v>-43</v>
      </c>
      <c r="J95" s="67">
        <f>+IF(H95=0,"",'Ark1'!AE645)</f>
        <v>17.529727656309937</v>
      </c>
      <c r="K95" s="67">
        <f>+IF(H95=0,"",'Ark1'!AF645)</f>
        <v>16.876071090425508</v>
      </c>
      <c r="L95" s="1">
        <f>+IF(H95=0,"",'Ark1'!T645)</f>
        <v>8.0897155361050306</v>
      </c>
      <c r="M95" s="115">
        <f>+IF(H95=0,"",'Ark1'!U645)</f>
        <v>227.26783369803081</v>
      </c>
      <c r="N95" s="115">
        <f t="shared" si="31"/>
        <v>0.39363369803064074</v>
      </c>
      <c r="O95" s="11">
        <f>+IF(H95=0,"",'Ark1'!W645)</f>
        <v>82.494529540481395</v>
      </c>
      <c r="P95" s="11">
        <f>+IF(H95=0,"",'Ark1'!X645)</f>
        <v>0.21881838074398249</v>
      </c>
      <c r="Q95" s="115">
        <f>+IF(H95=0,"",'Ark1'!AG645)</f>
        <v>518.3011235955056</v>
      </c>
      <c r="R95" s="11">
        <f>+IF(H95=0,"",'Ark1'!AH645)</f>
        <v>96.717724288840287</v>
      </c>
      <c r="S95" s="115">
        <f>+IF(H95=0,"",'Ark1'!AI645)</f>
        <v>85.776805251641122</v>
      </c>
      <c r="T95" s="443"/>
      <c r="U95" s="90"/>
      <c r="V95" s="11">
        <f>+IF(H95=0,"",'Ark1'!Y645)</f>
        <v>38.12317010438889</v>
      </c>
      <c r="W95" s="1">
        <f>+IF(H95=0,"",'Ark1'!AA645)</f>
        <v>1.6705203417788499</v>
      </c>
      <c r="X95" s="11">
        <f>+IF(H95=0,"",'Ark1'!AC645)</f>
        <v>40.644247766528075</v>
      </c>
      <c r="Y95" s="115">
        <f t="shared" si="32"/>
        <v>438.48609109980629</v>
      </c>
      <c r="Z95" s="115">
        <f t="shared" si="33"/>
        <v>-1.4901545021477318</v>
      </c>
      <c r="AA95" s="67">
        <f t="shared" si="34"/>
        <v>2.1255813953488372</v>
      </c>
      <c r="AB95" s="43"/>
      <c r="AC95" s="4"/>
      <c r="AD95" s="56"/>
      <c r="AE95" s="56"/>
      <c r="AF95" s="1"/>
      <c r="AG95" s="19"/>
      <c r="AH95"/>
      <c r="AL95"/>
    </row>
    <row r="96" spans="1:38" ht="15.6">
      <c r="A96" s="43"/>
      <c r="B96" s="43">
        <f>+'Ark1'!C646</f>
        <v>2024</v>
      </c>
      <c r="C96">
        <f>+'Ark1'!L646</f>
        <v>6</v>
      </c>
      <c r="D96" s="3" t="s">
        <v>33</v>
      </c>
      <c r="E96" s="3">
        <f>+'Ark1'!D646</f>
        <v>8</v>
      </c>
      <c r="F96" s="3" t="str">
        <f t="shared" si="29"/>
        <v>Aug</v>
      </c>
      <c r="G96">
        <f>+IF(H96=0,"",'Ark1'!Q646)</f>
        <v>275</v>
      </c>
      <c r="H96">
        <f>+'Ark1'!R646</f>
        <v>641</v>
      </c>
      <c r="I96" s="115">
        <f t="shared" si="30"/>
        <v>6</v>
      </c>
      <c r="J96" s="67">
        <f>+IF(H96=0,"",'Ark1'!AE646)</f>
        <v>20.195337114051672</v>
      </c>
      <c r="K96" s="67">
        <f>+IF(H96=0,"",'Ark1'!AF646)</f>
        <v>19.432419438877037</v>
      </c>
      <c r="L96" s="1">
        <f>+IF(H96=0,"",'Ark1'!T646)</f>
        <v>7.9297971918876753</v>
      </c>
      <c r="M96" s="115">
        <f>+IF(H96=0,"",'Ark1'!U646)</f>
        <v>225.81014040561621</v>
      </c>
      <c r="N96" s="115">
        <f t="shared" si="31"/>
        <v>1.069510484356158</v>
      </c>
      <c r="O96" s="11">
        <f>+IF(H96=0,"",'Ark1'!W646)</f>
        <v>79.719188767550705</v>
      </c>
      <c r="P96" s="11">
        <f>+IF(H96=0,"",'Ark1'!X646)</f>
        <v>0</v>
      </c>
      <c r="Q96" s="115">
        <f>+IF(H96=0,"",'Ark1'!AG646)</f>
        <v>518.99165275459109</v>
      </c>
      <c r="R96" s="11">
        <f>+IF(H96=0,"",'Ark1'!AH646)</f>
        <v>92.979719188767547</v>
      </c>
      <c r="S96" s="115">
        <f>+IF(H96=0,"",'Ark1'!AI646)</f>
        <v>82.371294851794062</v>
      </c>
      <c r="T96" s="443"/>
      <c r="U96" s="90"/>
      <c r="V96" s="11">
        <f>+IF(H96=0,"",'Ark1'!Y646)</f>
        <v>35.857949596682801</v>
      </c>
      <c r="W96" s="1">
        <f>+IF(H96=0,"",'Ark1'!AA646)</f>
        <v>1.7243058580478687</v>
      </c>
      <c r="X96" s="11">
        <f>+IF(H96=0,"",'Ark1'!AC646)</f>
        <v>38.756659017371341</v>
      </c>
      <c r="Y96" s="115">
        <f t="shared" si="32"/>
        <v>435.09397349092268</v>
      </c>
      <c r="Z96" s="115">
        <f t="shared" si="33"/>
        <v>0.54710817447164573</v>
      </c>
      <c r="AA96" s="67">
        <f t="shared" si="34"/>
        <v>2.330909090909091</v>
      </c>
      <c r="AB96" s="43"/>
      <c r="AC96" s="4"/>
      <c r="AD96" s="56"/>
      <c r="AE96" s="56"/>
      <c r="AF96" s="1"/>
      <c r="AG96" s="19"/>
      <c r="AH96"/>
      <c r="AL96"/>
    </row>
    <row r="97" spans="1:38" ht="15.6">
      <c r="A97" s="43"/>
      <c r="B97" s="43">
        <f>+'Ark1'!C647</f>
        <v>2024</v>
      </c>
      <c r="C97">
        <f>+'Ark1'!L647</f>
        <v>6</v>
      </c>
      <c r="D97" s="3" t="s">
        <v>33</v>
      </c>
      <c r="E97" s="3">
        <f>+'Ark1'!D647</f>
        <v>9</v>
      </c>
      <c r="F97" s="3" t="str">
        <f t="shared" si="29"/>
        <v>Sep</v>
      </c>
      <c r="G97">
        <f>+IF(H97=0,"",'Ark1'!Q647)</f>
        <v>297</v>
      </c>
      <c r="H97">
        <f>+'Ark1'!R647</f>
        <v>644</v>
      </c>
      <c r="I97" s="115">
        <f t="shared" si="30"/>
        <v>-170</v>
      </c>
      <c r="J97" s="67">
        <f>+IF(H97=0,"",'Ark1'!AE647)</f>
        <v>21.142481943532498</v>
      </c>
      <c r="K97" s="67">
        <f>+IF(H97=0,"",'Ark1'!AF647)</f>
        <v>21.191229041610157</v>
      </c>
      <c r="L97" s="1">
        <f>+IF(H97=0,"",'Ark1'!T647)</f>
        <v>7.9503105590062111</v>
      </c>
      <c r="M97" s="115">
        <f>+IF(H97=0,"",'Ark1'!U647)</f>
        <v>229.86257763975155</v>
      </c>
      <c r="N97" s="115">
        <f t="shared" si="31"/>
        <v>8.5652803424541162</v>
      </c>
      <c r="O97" s="11">
        <f>+IF(H97=0,"",'Ark1'!W647)</f>
        <v>78.726708074534145</v>
      </c>
      <c r="P97" s="11">
        <f>+IF(H97=0,"",'Ark1'!X647)</f>
        <v>0.15527950310559005</v>
      </c>
      <c r="Q97" s="115">
        <f>+IF(H97=0,"",'Ark1'!AG647)</f>
        <v>540.84057971014488</v>
      </c>
      <c r="R97" s="11">
        <f>+IF(H97=0,"",'Ark1'!AH647)</f>
        <v>95.496894409937894</v>
      </c>
      <c r="S97" s="115">
        <f>+IF(H97=0,"",'Ark1'!AI647)</f>
        <v>84.161490683229815</v>
      </c>
      <c r="T97" s="443"/>
      <c r="U97" s="90"/>
      <c r="V97" s="11">
        <f>+IF(H97=0,"",'Ark1'!Y647)</f>
        <v>40.749375030856754</v>
      </c>
      <c r="W97" s="1">
        <f>+IF(H97=0,"",'Ark1'!AA647)</f>
        <v>2.0086806715351924</v>
      </c>
      <c r="X97" s="11">
        <f>+IF(H97=0,"",'Ark1'!AC647)</f>
        <v>41.861406390203747</v>
      </c>
      <c r="Y97" s="115">
        <f t="shared" si="32"/>
        <v>425.00985736488713</v>
      </c>
      <c r="Z97" s="115">
        <f t="shared" si="33"/>
        <v>4.3103576245179624</v>
      </c>
      <c r="AA97" s="67">
        <f t="shared" si="34"/>
        <v>2.1683501683501682</v>
      </c>
      <c r="AB97" s="43"/>
      <c r="AC97" s="4"/>
      <c r="AD97" s="56"/>
      <c r="AE97" s="56"/>
      <c r="AF97" s="1"/>
      <c r="AG97" s="19"/>
      <c r="AH97"/>
      <c r="AL97"/>
    </row>
    <row r="98" spans="1:38" ht="15.6">
      <c r="A98" s="43"/>
      <c r="B98" s="43">
        <f>+'Ark1'!C648</f>
        <v>2024</v>
      </c>
      <c r="C98">
        <f>+'Ark1'!L648</f>
        <v>6</v>
      </c>
      <c r="D98" s="3" t="s">
        <v>33</v>
      </c>
      <c r="E98" s="3">
        <f>+'Ark1'!D648</f>
        <v>10</v>
      </c>
      <c r="F98" s="3" t="str">
        <f t="shared" si="29"/>
        <v>Okt</v>
      </c>
      <c r="G98">
        <f>+IF(H98=0,"",'Ark1'!Q648)</f>
        <v>444</v>
      </c>
      <c r="H98">
        <f>+'Ark1'!R648</f>
        <v>922</v>
      </c>
      <c r="I98" s="115">
        <f t="shared" si="30"/>
        <v>93</v>
      </c>
      <c r="J98" s="67">
        <f>+IF(H98=0,"",'Ark1'!AE648)</f>
        <v>20.452528837622001</v>
      </c>
      <c r="K98" s="67">
        <f>+IF(H98=0,"",'Ark1'!AF648)</f>
        <v>21.771925634208024</v>
      </c>
      <c r="L98" s="1">
        <f>+IF(H98=0,"",'Ark1'!T648)</f>
        <v>7.27874186550976</v>
      </c>
      <c r="M98" s="115">
        <f>+IF(H98=0,"",'Ark1'!U648)</f>
        <v>224.81789587852484</v>
      </c>
      <c r="N98" s="115">
        <f t="shared" si="31"/>
        <v>-8.3189766830798817E-2</v>
      </c>
      <c r="O98" s="11">
        <f>+IF(H98=0,"",'Ark1'!W648)</f>
        <v>65.618221258134483</v>
      </c>
      <c r="P98" s="11">
        <f>+IF(H98=0,"",'Ark1'!X648)</f>
        <v>0.21691973969631231</v>
      </c>
      <c r="Q98" s="115">
        <f>+IF(H98=0,"",'Ark1'!AG648)</f>
        <v>552.41675977653631</v>
      </c>
      <c r="R98" s="11">
        <f>+IF(H98=0,"",'Ark1'!AH648)</f>
        <v>96.746203904555301</v>
      </c>
      <c r="S98" s="115">
        <f>+IF(H98=0,"",'Ark1'!AI648)</f>
        <v>87.635574837310187</v>
      </c>
      <c r="T98" s="443"/>
      <c r="U98" s="90"/>
      <c r="V98" s="11">
        <f>+IF(H98=0,"",'Ark1'!Y648)</f>
        <v>38.048913814028914</v>
      </c>
      <c r="W98" s="1">
        <f>+IF(H98=0,"",'Ark1'!AA648)</f>
        <v>1.9884054754169496</v>
      </c>
      <c r="X98" s="11">
        <f>+IF(H98=0,"",'Ark1'!AC648)</f>
        <v>32.690064042004842</v>
      </c>
      <c r="Y98" s="115">
        <f t="shared" si="32"/>
        <v>406.97153353831663</v>
      </c>
      <c r="Z98" s="115">
        <f t="shared" si="33"/>
        <v>3.4526788955327561</v>
      </c>
      <c r="AA98" s="67">
        <f t="shared" si="34"/>
        <v>2.0765765765765765</v>
      </c>
      <c r="AB98" s="43"/>
      <c r="AC98" s="4"/>
      <c r="AD98" s="56"/>
      <c r="AE98" s="56"/>
      <c r="AF98" s="1"/>
      <c r="AG98" s="19"/>
      <c r="AH98"/>
      <c r="AL98"/>
    </row>
    <row r="99" spans="1:38" ht="15.6">
      <c r="A99" s="43"/>
      <c r="B99" s="43">
        <f>+'Ark1'!C649</f>
        <v>2024</v>
      </c>
      <c r="C99">
        <f>+'Ark1'!L649</f>
        <v>6</v>
      </c>
      <c r="D99" s="3" t="s">
        <v>33</v>
      </c>
      <c r="E99" s="3">
        <f>+'Ark1'!D649</f>
        <v>11</v>
      </c>
      <c r="F99" s="3" t="str">
        <f t="shared" si="29"/>
        <v>Nov</v>
      </c>
      <c r="G99">
        <f>+IF(H99=0,"",'Ark1'!Q649)</f>
        <v>454</v>
      </c>
      <c r="H99">
        <f>+'Ark1'!R649</f>
        <v>890</v>
      </c>
      <c r="I99" s="115">
        <f t="shared" si="30"/>
        <v>-72</v>
      </c>
      <c r="J99" s="67">
        <f>+IF(H99=0,"",'Ark1'!AE649)</f>
        <v>20.305726671229753</v>
      </c>
      <c r="K99" s="67">
        <f>+IF(H99=0,"",'Ark1'!AF649)</f>
        <v>21.523848195221703</v>
      </c>
      <c r="L99" s="1">
        <f>+IF(H99=0,"",'Ark1'!T649)</f>
        <v>7.6943820224719106</v>
      </c>
      <c r="M99" s="115">
        <f>+IF(H99=0,"",'Ark1'!U649)</f>
        <v>230.73325842696619</v>
      </c>
      <c r="N99" s="115">
        <f t="shared" si="31"/>
        <v>3.2482272419352398</v>
      </c>
      <c r="O99" s="11">
        <f>+IF(H99=0,"",'Ark1'!W649)</f>
        <v>73.595505617977523</v>
      </c>
      <c r="P99" s="11">
        <f>+IF(H99=0,"",'Ark1'!X649)</f>
        <v>0.11235955056179776</v>
      </c>
      <c r="Q99" s="115">
        <f>+IF(H99=0,"",'Ark1'!AG649)</f>
        <v>566.35829493087533</v>
      </c>
      <c r="R99" s="11">
        <f>+IF(H99=0,"",'Ark1'!AH649)</f>
        <v>97.078651685393254</v>
      </c>
      <c r="S99" s="115">
        <f>+IF(H99=0,"",'Ark1'!AI649)</f>
        <v>88.089887640449433</v>
      </c>
      <c r="T99" s="443"/>
      <c r="U99" s="90"/>
      <c r="V99" s="11">
        <f>+IF(H99=0,"",'Ark1'!Y649)</f>
        <v>36.436069848597221</v>
      </c>
      <c r="W99" s="1">
        <f>+IF(H99=0,"",'Ark1'!AA649)</f>
        <v>1.8875320996191152</v>
      </c>
      <c r="X99" s="11">
        <f>+IF(H99=0,"",'Ark1'!AC649)</f>
        <v>29.696974980767394</v>
      </c>
      <c r="Y99" s="115">
        <f t="shared" si="32"/>
        <v>407.39803847161352</v>
      </c>
      <c r="Z99" s="115">
        <f t="shared" si="33"/>
        <v>-0.21914049508700373</v>
      </c>
      <c r="AA99" s="67">
        <f t="shared" si="34"/>
        <v>1.9603524229074889</v>
      </c>
      <c r="AB99" s="43"/>
      <c r="AC99" s="4"/>
      <c r="AD99" s="56"/>
      <c r="AE99" s="56"/>
      <c r="AF99" s="1"/>
      <c r="AG99" s="19"/>
      <c r="AH99"/>
      <c r="AL99"/>
    </row>
    <row r="100" spans="1:38" ht="15.6">
      <c r="A100" s="43"/>
      <c r="B100" s="43">
        <f>+'Ark1'!C650</f>
        <v>2024</v>
      </c>
      <c r="C100">
        <f>+'Ark1'!L650</f>
        <v>6</v>
      </c>
      <c r="D100" s="3" t="s">
        <v>33</v>
      </c>
      <c r="E100" s="3">
        <f>+'Ark1'!D650</f>
        <v>12</v>
      </c>
      <c r="F100" s="3" t="str">
        <f t="shared" si="29"/>
        <v>Des</v>
      </c>
      <c r="G100">
        <f>+IF(H100=0,"",'Ark1'!Q650)</f>
        <v>109</v>
      </c>
      <c r="H100">
        <f>+'Ark1'!R650</f>
        <v>207</v>
      </c>
      <c r="I100" s="115">
        <f t="shared" si="30"/>
        <v>-29</v>
      </c>
      <c r="J100" s="67">
        <f>+IF(H100=0,"",'Ark1'!AE650)</f>
        <v>19.676806083650195</v>
      </c>
      <c r="K100" s="67">
        <f>+IF(H100=0,"",'Ark1'!AF650)</f>
        <v>20.347292319934695</v>
      </c>
      <c r="L100" s="1">
        <f>+IF(H100=0,"",'Ark1'!T650)</f>
        <v>7.6086956521739122</v>
      </c>
      <c r="M100" s="115">
        <f>+IF(H100=0,"",'Ark1'!U650)</f>
        <v>230.49855072463757</v>
      </c>
      <c r="N100" s="115">
        <f t="shared" si="31"/>
        <v>0.10956767379028065</v>
      </c>
      <c r="O100" s="11">
        <f>+IF(H100=0,"",'Ark1'!W650)</f>
        <v>70.531400966183583</v>
      </c>
      <c r="P100" s="11">
        <f>+IF(H100=0,"",'Ark1'!X650)</f>
        <v>0.48309178743961345</v>
      </c>
      <c r="Q100" s="115">
        <f>+IF(H100=0,"",'Ark1'!AG650)</f>
        <v>564.3681592039801</v>
      </c>
      <c r="R100" s="11">
        <f>+IF(H100=0,"",'Ark1'!AH650)</f>
        <v>97.101449275362313</v>
      </c>
      <c r="S100" s="115">
        <f>+IF(H100=0,"",'Ark1'!AI650)</f>
        <v>84.541062801932355</v>
      </c>
      <c r="T100" s="443"/>
      <c r="U100" s="90"/>
      <c r="V100" s="11">
        <f>+IF(H100=0,"",'Ark1'!Y650)</f>
        <v>43.702597760771091</v>
      </c>
      <c r="W100" s="1">
        <f>+IF(H100=0,"",'Ark1'!AA650)</f>
        <v>1.9870405589053095</v>
      </c>
      <c r="X100" s="11">
        <f>+IF(H100=0,"",'Ark1'!AC650)</f>
        <v>49.069091551446952</v>
      </c>
      <c r="Y100" s="115">
        <f t="shared" si="32"/>
        <v>408.41877233071943</v>
      </c>
      <c r="Z100" s="115">
        <f t="shared" si="33"/>
        <v>1.0813588404380425</v>
      </c>
      <c r="AA100" s="67">
        <f t="shared" si="34"/>
        <v>1.8990825688073394</v>
      </c>
      <c r="AB100" s="43"/>
      <c r="AC100" s="4"/>
      <c r="AD100" s="56"/>
      <c r="AE100" s="56"/>
      <c r="AF100" s="1"/>
      <c r="AG100" s="19"/>
      <c r="AH100"/>
      <c r="AL100"/>
    </row>
    <row r="101" spans="1:38" ht="15.6">
      <c r="A101" s="46"/>
      <c r="B101" s="43"/>
      <c r="C101" s="46"/>
      <c r="D101" s="46"/>
      <c r="E101" s="46"/>
      <c r="F101" s="46"/>
      <c r="G101" s="46"/>
      <c r="H101" s="46"/>
      <c r="I101" s="43"/>
      <c r="J101" s="95"/>
      <c r="K101" s="64"/>
      <c r="L101" s="43"/>
      <c r="M101" s="43"/>
      <c r="N101" s="43"/>
      <c r="O101" s="73"/>
      <c r="P101" s="73"/>
      <c r="Q101" s="43"/>
      <c r="R101" s="73"/>
      <c r="S101" s="73"/>
      <c r="T101" s="73"/>
      <c r="U101" s="73"/>
      <c r="V101" s="73"/>
      <c r="W101" s="43"/>
      <c r="X101" s="73"/>
      <c r="Y101" s="43"/>
      <c r="Z101" s="43"/>
      <c r="AA101" s="65"/>
      <c r="AB101" s="43"/>
      <c r="AC101" s="4"/>
      <c r="AD101" s="56"/>
      <c r="AE101" s="56"/>
      <c r="AF101" s="1"/>
      <c r="AG101" s="5"/>
      <c r="AH101"/>
      <c r="AL101"/>
    </row>
    <row r="102" spans="1:38" ht="17.399999999999999">
      <c r="A102" s="246"/>
      <c r="B102" s="277" t="s">
        <v>0</v>
      </c>
      <c r="C102" s="277"/>
      <c r="D102" s="277" t="str">
        <f>+D104</f>
        <v>R-</v>
      </c>
      <c r="E102" s="277"/>
      <c r="F102" s="278"/>
      <c r="G102" s="278" t="s">
        <v>604</v>
      </c>
      <c r="H102" s="213">
        <f>SUM(H104:H115)</f>
        <v>6715</v>
      </c>
      <c r="I102" s="49"/>
      <c r="J102" s="46"/>
      <c r="K102" s="95"/>
      <c r="L102" s="64"/>
      <c r="M102" s="338">
        <f>+Klasse!K17</f>
        <v>244.020670141474</v>
      </c>
      <c r="N102" s="49" t="s">
        <v>573</v>
      </c>
      <c r="O102" s="43"/>
      <c r="P102" s="73"/>
      <c r="Q102" s="73"/>
      <c r="R102" s="43"/>
      <c r="S102" s="73"/>
      <c r="T102" s="73"/>
      <c r="U102" s="73"/>
      <c r="V102" s="73"/>
      <c r="W102" s="73"/>
      <c r="X102" s="43"/>
      <c r="Y102" s="19">
        <f>+Klasse!AA17</f>
        <v>475.16243517582842</v>
      </c>
      <c r="Z102" s="49" t="s">
        <v>635</v>
      </c>
      <c r="AA102" s="64"/>
      <c r="AB102" s="65"/>
      <c r="AC102" s="4"/>
      <c r="AD102" s="4"/>
      <c r="AE102" s="56"/>
      <c r="AF102" s="56"/>
      <c r="AG102" s="1"/>
      <c r="AH102" s="5"/>
      <c r="AL102"/>
    </row>
    <row r="103" spans="1:38" ht="15.6">
      <c r="A103" s="46"/>
      <c r="B103" s="43"/>
      <c r="C103" s="46"/>
      <c r="D103" s="46"/>
      <c r="E103" s="46"/>
      <c r="F103" s="46"/>
      <c r="G103" s="46"/>
      <c r="H103" s="46"/>
      <c r="I103" s="43"/>
      <c r="J103" s="95"/>
      <c r="K103" s="64"/>
      <c r="L103" s="43"/>
      <c r="M103" s="43"/>
      <c r="N103" s="43"/>
      <c r="O103" s="73"/>
      <c r="P103" s="73"/>
      <c r="Q103" s="43"/>
      <c r="R103" s="73"/>
      <c r="S103" s="73"/>
      <c r="T103" s="73"/>
      <c r="U103" s="73"/>
      <c r="V103" s="73"/>
      <c r="W103" s="43"/>
      <c r="X103" s="73"/>
      <c r="Y103" s="43"/>
      <c r="Z103" s="43"/>
      <c r="AA103" s="64"/>
      <c r="AB103" s="64"/>
      <c r="AC103" s="4"/>
      <c r="AD103" s="56"/>
      <c r="AE103" s="56"/>
      <c r="AF103" s="1"/>
      <c r="AG103" s="5"/>
      <c r="AH103"/>
      <c r="AL103"/>
    </row>
    <row r="104" spans="1:38" ht="15.6">
      <c r="A104" s="43"/>
      <c r="B104" s="43">
        <f>+'Ark1'!C651</f>
        <v>2024</v>
      </c>
      <c r="C104" s="51">
        <f>+'Ark1'!L651</f>
        <v>7</v>
      </c>
      <c r="D104" s="52" t="s">
        <v>34</v>
      </c>
      <c r="E104" s="52">
        <f>+'Ark1'!D651</f>
        <v>1</v>
      </c>
      <c r="F104" s="52" t="str">
        <f t="shared" ref="F104:F115" si="35">+F89</f>
        <v>Jan</v>
      </c>
      <c r="G104" s="51">
        <f>+IF(H104=0,"",'Ark1'!Q651)</f>
        <v>225</v>
      </c>
      <c r="H104" s="380">
        <f>+'Ark1'!R651</f>
        <v>505</v>
      </c>
      <c r="I104" s="115">
        <f t="shared" ref="I104:I115" si="36">+IF(H104=0,"",H104-H331)</f>
        <v>85</v>
      </c>
      <c r="J104" s="66">
        <f>+IF(H104=0,"",'Ark1'!AE651)</f>
        <v>15.702736318407961</v>
      </c>
      <c r="K104" s="66">
        <f>+IF(H104=0,"",'Ark1'!AF651)</f>
        <v>17.094981946474572</v>
      </c>
      <c r="L104" s="53">
        <f>+IF(H104=0,"",'Ark1'!T651)</f>
        <v>8.764356435643565</v>
      </c>
      <c r="M104" s="307">
        <f>+IF(H104=0,"",'Ark1'!U651)</f>
        <v>246.5516831683168</v>
      </c>
      <c r="N104" s="115">
        <f t="shared" ref="N104:N115" si="37">+IF(H104=0,"",M104-M331)</f>
        <v>-12.028316831683185</v>
      </c>
      <c r="O104" s="76">
        <f>+IF(H104=0,"",'Ark1'!W651)</f>
        <v>88.316831683168303</v>
      </c>
      <c r="P104" s="76">
        <f>+IF(H104=0,"",'Ark1'!X651)</f>
        <v>0.59405940594059403</v>
      </c>
      <c r="Q104" s="307">
        <f>+IF(H104=0,"",'Ark1'!AG651)</f>
        <v>533.94747899159665</v>
      </c>
      <c r="R104" s="76">
        <f>+IF(H104=0,"",'Ark1'!AH651)</f>
        <v>93.861386138613895</v>
      </c>
      <c r="S104" s="76">
        <f>+IF(H104=0,"",'Ark1'!AI651)</f>
        <v>91.485148514851488</v>
      </c>
      <c r="T104" s="435">
        <f>+'Ark1'!AR651</f>
        <v>192.60294117647061</v>
      </c>
      <c r="U104" s="411">
        <f>+'Ark1'!AS651</f>
        <v>34.231395562221678</v>
      </c>
      <c r="V104" s="76">
        <f>+IF(H104=0,"",'Ark1'!Y651)</f>
        <v>38.524543316709753</v>
      </c>
      <c r="W104" s="53">
        <f>+IF(H104=0,"",'Ark1'!AA651)</f>
        <v>1.9134533685840651</v>
      </c>
      <c r="X104" s="76">
        <f>+IF(H104=0,"",'Ark1'!AC651)</f>
        <v>38.243264409273429</v>
      </c>
      <c r="Y104" s="307">
        <f t="shared" ref="Y104:Y115" si="38">IF(H104=0,"",1000*M104/Q104)</f>
        <v>461.75268705069976</v>
      </c>
      <c r="Z104" s="115">
        <f t="shared" ref="Z104:Z115" si="39">+IF(H104=0,"",Y104-Y331)</f>
        <v>-0.94666452292034364</v>
      </c>
      <c r="AA104" s="66">
        <f t="shared" ref="AA104:AA115" si="40">IF(H104=0,"",H104/G104)</f>
        <v>2.2444444444444445</v>
      </c>
      <c r="AB104" s="43"/>
      <c r="AC104" s="4"/>
      <c r="AD104" s="56"/>
      <c r="AE104" s="56"/>
      <c r="AF104" s="1"/>
      <c r="AG104" s="19"/>
      <c r="AH104"/>
      <c r="AL104"/>
    </row>
    <row r="105" spans="1:38" ht="15.6">
      <c r="A105" s="43"/>
      <c r="B105" s="43">
        <f>+'Ark1'!C652</f>
        <v>2024</v>
      </c>
      <c r="C105" s="51">
        <f>+'Ark1'!L652</f>
        <v>7</v>
      </c>
      <c r="D105" s="52" t="s">
        <v>34</v>
      </c>
      <c r="E105" s="52">
        <f>+'Ark1'!D652</f>
        <v>2</v>
      </c>
      <c r="F105" s="52" t="str">
        <f t="shared" si="35"/>
        <v>Feb</v>
      </c>
      <c r="G105" s="51">
        <f>+IF(H105=0,"",'Ark1'!Q652)</f>
        <v>196</v>
      </c>
      <c r="H105" s="380">
        <f>+'Ark1'!R652</f>
        <v>373</v>
      </c>
      <c r="I105" s="115">
        <f t="shared" si="36"/>
        <v>12</v>
      </c>
      <c r="J105" s="66">
        <f>+IF(H105=0,"",'Ark1'!AE652)</f>
        <v>15.738396624472569</v>
      </c>
      <c r="K105" s="66">
        <f>+IF(H105=0,"",'Ark1'!AF652)</f>
        <v>17.373071154851068</v>
      </c>
      <c r="L105" s="53">
        <f>+IF(H105=0,"",'Ark1'!T652)</f>
        <v>8.5683646112600513</v>
      </c>
      <c r="M105" s="307">
        <f>+IF(H105=0,"",'Ark1'!U652)</f>
        <v>249.66300268096529</v>
      </c>
      <c r="N105" s="115">
        <f t="shared" si="37"/>
        <v>-2.7444765434114231</v>
      </c>
      <c r="O105" s="76">
        <f>+IF(H105=0,"",'Ark1'!W652)</f>
        <v>83.109919571045594</v>
      </c>
      <c r="P105" s="76">
        <f>+IF(H105=0,"",'Ark1'!X652)</f>
        <v>1.0723860589812333</v>
      </c>
      <c r="Q105" s="307">
        <f>+IF(H105=0,"",'Ark1'!AG652)</f>
        <v>541.51540616246484</v>
      </c>
      <c r="R105" s="76">
        <f>+IF(H105=0,"",'Ark1'!AH652)</f>
        <v>95.174262734584445</v>
      </c>
      <c r="S105" s="76">
        <f>+IF(H105=0,"",'Ark1'!AI652)</f>
        <v>90.884718498659524</v>
      </c>
      <c r="T105" s="435">
        <f>+'Ark1'!AR652</f>
        <v>193.33893557422971</v>
      </c>
      <c r="U105" s="411">
        <f>+'Ark1'!AS652</f>
        <v>34.252644726794955</v>
      </c>
      <c r="V105" s="76">
        <f>+IF(H105=0,"",'Ark1'!Y652)</f>
        <v>41.583390471458685</v>
      </c>
      <c r="W105" s="53">
        <f>+IF(H105=0,"",'Ark1'!AA652)</f>
        <v>2.2158983813558844</v>
      </c>
      <c r="X105" s="76">
        <f>+IF(H105=0,"",'Ark1'!AC652)</f>
        <v>56.180349959776393</v>
      </c>
      <c r="Y105" s="307">
        <f t="shared" si="38"/>
        <v>461.0450595491676</v>
      </c>
      <c r="Z105" s="115">
        <f t="shared" si="39"/>
        <v>-2.8124940368828675</v>
      </c>
      <c r="AA105" s="66">
        <f t="shared" si="40"/>
        <v>1.903061224489796</v>
      </c>
      <c r="AB105" s="43"/>
      <c r="AC105" s="4"/>
      <c r="AD105" s="56"/>
      <c r="AE105" s="56"/>
      <c r="AF105" s="1"/>
      <c r="AG105" s="19"/>
      <c r="AH105"/>
      <c r="AL105"/>
    </row>
    <row r="106" spans="1:38" ht="15.6">
      <c r="A106" s="43"/>
      <c r="B106" s="43">
        <f>+'Ark1'!C653</f>
        <v>2024</v>
      </c>
      <c r="C106" s="51">
        <f>+'Ark1'!L653</f>
        <v>7</v>
      </c>
      <c r="D106" s="52" t="s">
        <v>34</v>
      </c>
      <c r="E106" s="52">
        <f>+'Ark1'!D653</f>
        <v>3</v>
      </c>
      <c r="F106" s="52" t="str">
        <f t="shared" si="35"/>
        <v>Mar</v>
      </c>
      <c r="G106" s="51">
        <f>+IF(H106=0,"",'Ark1'!Q653)</f>
        <v>138</v>
      </c>
      <c r="H106" s="380">
        <f>+'Ark1'!R653</f>
        <v>278</v>
      </c>
      <c r="I106" s="115">
        <f t="shared" si="36"/>
        <v>-5</v>
      </c>
      <c r="J106" s="66">
        <f>+IF(H106=0,"",'Ark1'!AE653)</f>
        <v>14.962325080731972</v>
      </c>
      <c r="K106" s="66">
        <f>+IF(H106=0,"",'Ark1'!AF653)</f>
        <v>16.42589418895794</v>
      </c>
      <c r="L106" s="53">
        <f>+IF(H106=0,"",'Ark1'!T653)</f>
        <v>8.3417266187050352</v>
      </c>
      <c r="M106" s="307">
        <f>+IF(H106=0,"",'Ark1'!U653)</f>
        <v>237.23381294964031</v>
      </c>
      <c r="N106" s="115">
        <f t="shared" si="37"/>
        <v>-2.039331926684838</v>
      </c>
      <c r="O106" s="76">
        <f>+IF(H106=0,"",'Ark1'!W653)</f>
        <v>80.93525179856114</v>
      </c>
      <c r="P106" s="76">
        <f>+IF(H106=0,"",'Ark1'!X653)</f>
        <v>0.35971223021582727</v>
      </c>
      <c r="Q106" s="307">
        <f>+IF(H106=0,"",'Ark1'!AG653)</f>
        <v>498.15116279069775</v>
      </c>
      <c r="R106" s="76">
        <f>+IF(H106=0,"",'Ark1'!AH653)</f>
        <v>92.805755395683434</v>
      </c>
      <c r="S106" s="76">
        <f>+IF(H106=0,"",'Ark1'!AI653)</f>
        <v>90.647482014388501</v>
      </c>
      <c r="T106" s="435">
        <f>+'Ark1'!AR653</f>
        <v>189.98062015503876</v>
      </c>
      <c r="U106" s="411">
        <f>+'Ark1'!AS653</f>
        <v>34.005987688950441</v>
      </c>
      <c r="V106" s="76">
        <f>+IF(H106=0,"",'Ark1'!Y653)</f>
        <v>40.149464556410379</v>
      </c>
      <c r="W106" s="53">
        <f>+IF(H106=0,"",'Ark1'!AA653)</f>
        <v>2.1209268803373473</v>
      </c>
      <c r="X106" s="76">
        <f>+IF(H106=0,"",'Ark1'!AC653)</f>
        <v>49.430870179380001</v>
      </c>
      <c r="Y106" s="307">
        <f t="shared" si="38"/>
        <v>476.22856407808086</v>
      </c>
      <c r="Z106" s="115">
        <f t="shared" si="39"/>
        <v>-18.33870790956297</v>
      </c>
      <c r="AA106" s="66">
        <f t="shared" si="40"/>
        <v>2.0144927536231885</v>
      </c>
      <c r="AB106" s="43"/>
      <c r="AC106" s="4"/>
      <c r="AD106" s="56"/>
      <c r="AE106" s="56"/>
      <c r="AF106" s="1"/>
      <c r="AG106" s="19"/>
      <c r="AH106"/>
      <c r="AL106"/>
    </row>
    <row r="107" spans="1:38" ht="15.6">
      <c r="A107" s="43"/>
      <c r="B107" s="43">
        <f>+'Ark1'!C654</f>
        <v>2024</v>
      </c>
      <c r="C107" s="51">
        <f>+'Ark1'!L654</f>
        <v>7</v>
      </c>
      <c r="D107" s="52" t="s">
        <v>34</v>
      </c>
      <c r="E107" s="52">
        <f>+'Ark1'!D654</f>
        <v>4</v>
      </c>
      <c r="F107" s="52" t="str">
        <f t="shared" si="35"/>
        <v>Apr</v>
      </c>
      <c r="G107" s="51">
        <f>+IF(H107=0,"",'Ark1'!Q654)</f>
        <v>245</v>
      </c>
      <c r="H107" s="380">
        <f>+'Ark1'!R654</f>
        <v>627</v>
      </c>
      <c r="I107" s="115">
        <f t="shared" si="36"/>
        <v>240</v>
      </c>
      <c r="J107" s="66">
        <f>+IF(H107=0,"",'Ark1'!AE654)</f>
        <v>18.376318874560376</v>
      </c>
      <c r="K107" s="66">
        <f>+IF(H107=0,"",'Ark1'!AF654)</f>
        <v>19.32400076406601</v>
      </c>
      <c r="L107" s="53">
        <f>+IF(H107=0,"",'Ark1'!T654)</f>
        <v>8.807017543859649</v>
      </c>
      <c r="M107" s="307">
        <f>+IF(H107=0,"",'Ark1'!U654)</f>
        <v>241.37384370015943</v>
      </c>
      <c r="N107" s="115">
        <f t="shared" si="37"/>
        <v>-8.5556136641816067</v>
      </c>
      <c r="O107" s="76">
        <f>+IF(H107=0,"",'Ark1'!W654)</f>
        <v>92.663476874003166</v>
      </c>
      <c r="P107" s="76">
        <f>+IF(H107=0,"",'Ark1'!X654)</f>
        <v>0.15948963317384365</v>
      </c>
      <c r="Q107" s="307">
        <f>+IF(H107=0,"",'Ark1'!AG654)</f>
        <v>486.29885057471262</v>
      </c>
      <c r="R107" s="76">
        <f>+IF(H107=0,"",'Ark1'!AH654)</f>
        <v>96.650717703349301</v>
      </c>
      <c r="S107" s="76">
        <f>+IF(H107=0,"",'Ark1'!AI654)</f>
        <v>96.012759170653908</v>
      </c>
      <c r="T107" s="435">
        <f>+'Ark1'!AR654</f>
        <v>191.192118226601</v>
      </c>
      <c r="U107" s="411">
        <f>+'Ark1'!AS654</f>
        <v>34.345723383034453</v>
      </c>
      <c r="V107" s="76">
        <f>+IF(H107=0,"",'Ark1'!Y654)</f>
        <v>33.659489919211353</v>
      </c>
      <c r="W107" s="53">
        <f>+IF(H107=0,"",'Ark1'!AA654)</f>
        <v>1.711975421840882</v>
      </c>
      <c r="X107" s="76">
        <f>+IF(H107=0,"",'Ark1'!AC654)</f>
        <v>30.592629735320877</v>
      </c>
      <c r="Y107" s="307">
        <f t="shared" si="38"/>
        <v>496.34878514498138</v>
      </c>
      <c r="Z107" s="115">
        <f t="shared" si="39"/>
        <v>9.8656235925255373</v>
      </c>
      <c r="AA107" s="66">
        <f t="shared" si="40"/>
        <v>2.5591836734693878</v>
      </c>
      <c r="AB107" s="43"/>
      <c r="AC107" s="4"/>
      <c r="AD107" s="56"/>
      <c r="AE107" s="56"/>
      <c r="AF107" s="1"/>
      <c r="AG107"/>
      <c r="AH107"/>
      <c r="AL107"/>
    </row>
    <row r="108" spans="1:38" ht="15.6">
      <c r="A108" s="43"/>
      <c r="B108" s="43">
        <f>+'Ark1'!C655</f>
        <v>2024</v>
      </c>
      <c r="C108" s="51">
        <f>+'Ark1'!L655</f>
        <v>7</v>
      </c>
      <c r="D108" s="52" t="s">
        <v>34</v>
      </c>
      <c r="E108" s="52">
        <f>+'Ark1'!D655</f>
        <v>5</v>
      </c>
      <c r="F108" s="52" t="str">
        <f t="shared" si="35"/>
        <v>Mai</v>
      </c>
      <c r="G108" s="51">
        <f>+IF(H108=0,"",'Ark1'!Q655)</f>
        <v>300</v>
      </c>
      <c r="H108" s="380">
        <f>+'Ark1'!R655</f>
        <v>717</v>
      </c>
      <c r="I108" s="115">
        <f t="shared" si="36"/>
        <v>105</v>
      </c>
      <c r="J108" s="66">
        <f>+IF(H108=0,"",'Ark1'!AE655)</f>
        <v>19.855995569094436</v>
      </c>
      <c r="K108" s="66">
        <f>+IF(H108=0,"",'Ark1'!AF655)</f>
        <v>20.659779828318786</v>
      </c>
      <c r="L108" s="53">
        <f>+IF(H108=0,"",'Ark1'!T655)</f>
        <v>8.4365411436541144</v>
      </c>
      <c r="M108" s="307">
        <f>+IF(H108=0,"",'Ark1'!U655)</f>
        <v>239.06820083682024</v>
      </c>
      <c r="N108" s="115">
        <f t="shared" si="37"/>
        <v>-6.9430736729835587</v>
      </c>
      <c r="O108" s="76">
        <f>+IF(H108=0,"",'Ark1'!W655)</f>
        <v>86.750348675034886</v>
      </c>
      <c r="P108" s="76">
        <f>+IF(H108=0,"",'Ark1'!X655)</f>
        <v>0.69735006973500724</v>
      </c>
      <c r="Q108" s="307">
        <f>+IF(H108=0,"",'Ark1'!AG655)</f>
        <v>482.22254758418734</v>
      </c>
      <c r="R108" s="76">
        <f>+IF(H108=0,"",'Ark1'!AH655)</f>
        <v>95.11854951185498</v>
      </c>
      <c r="S108" s="76">
        <f>+IF(H108=0,"",'Ark1'!AI655)</f>
        <v>91.073919107391902</v>
      </c>
      <c r="T108" s="443"/>
      <c r="U108" s="90"/>
      <c r="V108" s="76">
        <f>+IF(H108=0,"",'Ark1'!Y655)</f>
        <v>37.708276747375152</v>
      </c>
      <c r="W108" s="53">
        <f>+IF(H108=0,"",'Ark1'!AA655)</f>
        <v>1.8035926575168313</v>
      </c>
      <c r="X108" s="76">
        <f>+IF(H108=0,"",'Ark1'!AC655)</f>
        <v>35.897907435720555</v>
      </c>
      <c r="Y108" s="307">
        <f t="shared" si="38"/>
        <v>495.76321562417871</v>
      </c>
      <c r="Z108" s="115">
        <f t="shared" si="39"/>
        <v>2.6790177659211167</v>
      </c>
      <c r="AA108" s="66">
        <f t="shared" si="40"/>
        <v>2.39</v>
      </c>
      <c r="AB108" s="43"/>
      <c r="AC108" s="4"/>
      <c r="AD108" s="56"/>
      <c r="AE108" s="56"/>
      <c r="AF108" s="1"/>
      <c r="AG108" s="19"/>
      <c r="AH108"/>
      <c r="AL108"/>
    </row>
    <row r="109" spans="1:38" ht="15.6">
      <c r="A109" s="43"/>
      <c r="B109" s="43">
        <f>+'Ark1'!C656</f>
        <v>2024</v>
      </c>
      <c r="C109" s="51">
        <f>+'Ark1'!L656</f>
        <v>7</v>
      </c>
      <c r="D109" s="52" t="s">
        <v>34</v>
      </c>
      <c r="E109" s="52">
        <f>+'Ark1'!D656</f>
        <v>6</v>
      </c>
      <c r="F109" s="52" t="str">
        <f t="shared" si="35"/>
        <v>Jun</v>
      </c>
      <c r="G109" s="51">
        <f>+IF(H109=0,"",'Ark1'!Q656)</f>
        <v>283</v>
      </c>
      <c r="H109" s="380">
        <f>+'Ark1'!R656</f>
        <v>778</v>
      </c>
      <c r="I109" s="115">
        <f t="shared" si="36"/>
        <v>-249</v>
      </c>
      <c r="J109" s="66">
        <f>+IF(H109=0,"",'Ark1'!AE656)</f>
        <v>21.41480869804569</v>
      </c>
      <c r="K109" s="66">
        <f>+IF(H109=0,"",'Ark1'!AF656)</f>
        <v>22.115992753783797</v>
      </c>
      <c r="L109" s="53">
        <f>+IF(H109=0,"",'Ark1'!T656)</f>
        <v>8.3946015424164546</v>
      </c>
      <c r="M109" s="307">
        <f>+IF(H109=0,"",'Ark1'!U656)</f>
        <v>241.09035989717196</v>
      </c>
      <c r="N109" s="115">
        <f t="shared" si="37"/>
        <v>-2.2833499372976007</v>
      </c>
      <c r="O109" s="76">
        <f>+IF(H109=0,"",'Ark1'!W656)</f>
        <v>87.660668380462752</v>
      </c>
      <c r="P109" s="76">
        <f>+IF(H109=0,"",'Ark1'!X656)</f>
        <v>0.25706940874035983</v>
      </c>
      <c r="Q109" s="307">
        <f>+IF(H109=0,"",'Ark1'!AG656)</f>
        <v>481.05220883534128</v>
      </c>
      <c r="R109" s="76">
        <f>+IF(H109=0,"",'Ark1'!AH656)</f>
        <v>95.501285347043705</v>
      </c>
      <c r="S109" s="76">
        <f>+IF(H109=0,"",'Ark1'!AI656)</f>
        <v>94.344473007712068</v>
      </c>
      <c r="T109" s="443"/>
      <c r="U109" s="90"/>
      <c r="V109" s="76">
        <f>+IF(H109=0,"",'Ark1'!Y656)</f>
        <v>32.143344545725391</v>
      </c>
      <c r="W109" s="53">
        <f>+IF(H109=0,"",'Ark1'!AA656)</f>
        <v>1.6876450052821115</v>
      </c>
      <c r="X109" s="76">
        <f>+IF(H109=0,"",'Ark1'!AC656)</f>
        <v>26.227387928439981</v>
      </c>
      <c r="Y109" s="307">
        <f t="shared" si="38"/>
        <v>501.17296099911363</v>
      </c>
      <c r="Z109" s="115">
        <f t="shared" si="39"/>
        <v>8.0277198503047771</v>
      </c>
      <c r="AA109" s="66">
        <f t="shared" si="40"/>
        <v>2.7491166077738516</v>
      </c>
      <c r="AB109" s="43"/>
      <c r="AC109" s="4"/>
      <c r="AD109" s="56"/>
      <c r="AE109" s="56"/>
      <c r="AF109" s="1"/>
      <c r="AG109"/>
      <c r="AH109"/>
      <c r="AL109"/>
    </row>
    <row r="110" spans="1:38" ht="15.6">
      <c r="A110" s="43"/>
      <c r="B110" s="43">
        <f>+'Ark1'!C657</f>
        <v>2024</v>
      </c>
      <c r="C110" s="51">
        <f>+'Ark1'!L657</f>
        <v>7</v>
      </c>
      <c r="D110" s="52" t="s">
        <v>34</v>
      </c>
      <c r="E110" s="52">
        <f>+'Ark1'!D657</f>
        <v>7</v>
      </c>
      <c r="F110" s="52" t="str">
        <f t="shared" si="35"/>
        <v>Jul</v>
      </c>
      <c r="G110" s="51">
        <f>+IF(H110=0,"",'Ark1'!Q657)</f>
        <v>222</v>
      </c>
      <c r="H110" s="380">
        <f>+'Ark1'!R657</f>
        <v>628</v>
      </c>
      <c r="I110" s="115">
        <f t="shared" si="36"/>
        <v>-77</v>
      </c>
      <c r="J110" s="66">
        <f>+IF(H110=0,"",'Ark1'!AE657)</f>
        <v>24.088991177598768</v>
      </c>
      <c r="K110" s="66">
        <f>+IF(H110=0,"",'Ark1'!AF657)</f>
        <v>24.553312538316352</v>
      </c>
      <c r="L110" s="53">
        <f>+IF(H110=0,"",'Ark1'!T657)</f>
        <v>8.3152866242038233</v>
      </c>
      <c r="M110" s="307">
        <f>+IF(H110=0,"",'Ark1'!U657)</f>
        <v>240.62085987261159</v>
      </c>
      <c r="N110" s="115">
        <f t="shared" si="37"/>
        <v>-1.8889273614308593</v>
      </c>
      <c r="O110" s="76">
        <f>+IF(H110=0,"",'Ark1'!W657)</f>
        <v>83.598726114649679</v>
      </c>
      <c r="P110" s="76">
        <f>+IF(H110=0,"",'Ark1'!X657)</f>
        <v>0.15923566878980891</v>
      </c>
      <c r="Q110" s="307">
        <f>+IF(H110=0,"",'Ark1'!AG657)</f>
        <v>493.71078431372541</v>
      </c>
      <c r="R110" s="76">
        <f>+IF(H110=0,"",'Ark1'!AH657)</f>
        <v>96.815286624203878</v>
      </c>
      <c r="S110" s="76">
        <f>+IF(H110=0,"",'Ark1'!AI657)</f>
        <v>96.496815286624198</v>
      </c>
      <c r="T110" s="443"/>
      <c r="U110" s="90"/>
      <c r="V110" s="76">
        <f>+IF(H110=0,"",'Ark1'!Y657)</f>
        <v>31.821231764033321</v>
      </c>
      <c r="W110" s="53">
        <f>+IF(H110=0,"",'Ark1'!AA657)</f>
        <v>1.8578346962555381</v>
      </c>
      <c r="X110" s="76">
        <f>+IF(H110=0,"",'Ark1'!AC657)</f>
        <v>32.318905081041009</v>
      </c>
      <c r="Y110" s="307">
        <f t="shared" si="38"/>
        <v>487.37209621029984</v>
      </c>
      <c r="Z110" s="115">
        <f t="shared" si="39"/>
        <v>-1.9135277662431349</v>
      </c>
      <c r="AA110" s="66">
        <f t="shared" si="40"/>
        <v>2.8288288288288288</v>
      </c>
      <c r="AB110" s="43"/>
      <c r="AC110" s="4"/>
      <c r="AD110" s="56"/>
      <c r="AE110" s="56"/>
      <c r="AF110" s="1"/>
      <c r="AG110"/>
      <c r="AH110"/>
      <c r="AL110"/>
    </row>
    <row r="111" spans="1:38" ht="15.6">
      <c r="A111" s="43"/>
      <c r="B111" s="43">
        <f>+'Ark1'!C658</f>
        <v>2024</v>
      </c>
      <c r="C111" s="51">
        <f>+'Ark1'!L658</f>
        <v>7</v>
      </c>
      <c r="D111" s="52" t="s">
        <v>34</v>
      </c>
      <c r="E111" s="52">
        <f>+'Ark1'!D658</f>
        <v>8</v>
      </c>
      <c r="F111" s="52" t="str">
        <f t="shared" si="35"/>
        <v>Aug</v>
      </c>
      <c r="G111" s="51">
        <f>+IF(H111=0,"",'Ark1'!Q658)</f>
        <v>268</v>
      </c>
      <c r="H111" s="380">
        <f>+'Ark1'!R658</f>
        <v>725</v>
      </c>
      <c r="I111" s="115">
        <f t="shared" si="36"/>
        <v>-5</v>
      </c>
      <c r="J111" s="66">
        <f>+IF(H111=0,"",'Ark1'!AE658)</f>
        <v>22.841839949590419</v>
      </c>
      <c r="K111" s="66">
        <f>+IF(H111=0,"",'Ark1'!AF658)</f>
        <v>23.689918063786209</v>
      </c>
      <c r="L111" s="53">
        <f>+IF(H111=0,"",'Ark1'!T658)</f>
        <v>8.3848275862068942</v>
      </c>
      <c r="M111" s="307">
        <f>+IF(H111=0,"",'Ark1'!U658)</f>
        <v>243.38855172413767</v>
      </c>
      <c r="N111" s="115">
        <f t="shared" si="37"/>
        <v>1.3093736419457116</v>
      </c>
      <c r="O111" s="76">
        <f>+IF(H111=0,"",'Ark1'!W658)</f>
        <v>83.172413793103459</v>
      </c>
      <c r="P111" s="76">
        <f>+IF(H111=0,"",'Ark1'!X658)</f>
        <v>0.68965517241379304</v>
      </c>
      <c r="Q111" s="307">
        <f>+IF(H111=0,"",'Ark1'!AG658)</f>
        <v>511.1155555555556</v>
      </c>
      <c r="R111" s="76">
        <f>+IF(H111=0,"",'Ark1'!AH658)</f>
        <v>93.10344827586205</v>
      </c>
      <c r="S111" s="76">
        <f>+IF(H111=0,"",'Ark1'!AI658)</f>
        <v>91.724137931034491</v>
      </c>
      <c r="T111" s="443"/>
      <c r="U111" s="90"/>
      <c r="V111" s="76">
        <f>+IF(H111=0,"",'Ark1'!Y658)</f>
        <v>32.687062398561288</v>
      </c>
      <c r="W111" s="53">
        <f>+IF(H111=0,"",'Ark1'!AA658)</f>
        <v>1.9424950551388835</v>
      </c>
      <c r="X111" s="76">
        <f>+IF(H111=0,"",'Ark1'!AC658)</f>
        <v>28.480127237539104</v>
      </c>
      <c r="Y111" s="307">
        <f t="shared" si="38"/>
        <v>476.19085171373268</v>
      </c>
      <c r="Z111" s="115">
        <f t="shared" si="39"/>
        <v>-4.7410778561243205E-2</v>
      </c>
      <c r="AA111" s="66">
        <f t="shared" si="40"/>
        <v>2.705223880597015</v>
      </c>
      <c r="AB111" s="43"/>
      <c r="AC111" s="4"/>
      <c r="AD111" s="56"/>
      <c r="AE111" s="56"/>
      <c r="AF111" s="1"/>
      <c r="AG111"/>
      <c r="AH111"/>
      <c r="AL111"/>
    </row>
    <row r="112" spans="1:38" ht="15.6">
      <c r="A112" s="43"/>
      <c r="B112" s="43">
        <f>+'Ark1'!C659</f>
        <v>2024</v>
      </c>
      <c r="C112" s="51">
        <f>+'Ark1'!L659</f>
        <v>7</v>
      </c>
      <c r="D112" s="52" t="s">
        <v>34</v>
      </c>
      <c r="E112" s="52">
        <f>+'Ark1'!D659</f>
        <v>9</v>
      </c>
      <c r="F112" s="52" t="str">
        <f t="shared" si="35"/>
        <v>Sep</v>
      </c>
      <c r="G112" s="51">
        <f>+IF(H112=0,"",'Ark1'!Q659)</f>
        <v>227</v>
      </c>
      <c r="H112" s="380">
        <f>+'Ark1'!R659</f>
        <v>650</v>
      </c>
      <c r="I112" s="115">
        <f t="shared" si="36"/>
        <v>-158</v>
      </c>
      <c r="J112" s="66">
        <f>+IF(H112=0,"",'Ark1'!AE659)</f>
        <v>21.33946158896914</v>
      </c>
      <c r="K112" s="66">
        <f>+IF(H112=0,"",'Ark1'!AF659)</f>
        <v>22.747007089534485</v>
      </c>
      <c r="L112" s="53">
        <f>+IF(H112=0,"",'Ark1'!T659)</f>
        <v>8.1323076923076947</v>
      </c>
      <c r="M112" s="307">
        <f>+IF(H112=0,"",'Ark1'!U659)</f>
        <v>244.46061538461504</v>
      </c>
      <c r="N112" s="115">
        <f t="shared" si="37"/>
        <v>-3.4554737242957572</v>
      </c>
      <c r="O112" s="76">
        <f>+IF(H112=0,"",'Ark1'!W659)</f>
        <v>80.153846153846175</v>
      </c>
      <c r="P112" s="76">
        <f>+IF(H112=0,"",'Ark1'!X659)</f>
        <v>0.1538461538461538</v>
      </c>
      <c r="Q112" s="307">
        <f>+IF(H112=0,"",'Ark1'!AG659)</f>
        <v>524.23424878836818</v>
      </c>
      <c r="R112" s="76">
        <f>+IF(H112=0,"",'Ark1'!AH659)</f>
        <v>94.461538461538439</v>
      </c>
      <c r="S112" s="76">
        <f>+IF(H112=0,"",'Ark1'!AI659)</f>
        <v>94</v>
      </c>
      <c r="T112" s="443"/>
      <c r="U112" s="90"/>
      <c r="V112" s="76">
        <f>+IF(H112=0,"",'Ark1'!Y659)</f>
        <v>34.968897647744924</v>
      </c>
      <c r="W112" s="53">
        <f>+IF(H112=0,"",'Ark1'!AA659)</f>
        <v>2.0147996802360466</v>
      </c>
      <c r="X112" s="76">
        <f>+IF(H112=0,"",'Ark1'!AC659)</f>
        <v>29.208443146208179</v>
      </c>
      <c r="Y112" s="307">
        <f t="shared" si="38"/>
        <v>466.31942867071825</v>
      </c>
      <c r="Z112" s="115">
        <f t="shared" si="39"/>
        <v>-6.7341282125376551</v>
      </c>
      <c r="AA112" s="66">
        <f t="shared" si="40"/>
        <v>2.8634361233480177</v>
      </c>
      <c r="AB112" s="43"/>
      <c r="AC112" s="4"/>
      <c r="AD112" s="56"/>
      <c r="AE112" s="56"/>
      <c r="AF112" s="1"/>
      <c r="AG112"/>
      <c r="AH112"/>
      <c r="AL112"/>
    </row>
    <row r="113" spans="1:38" ht="15.6">
      <c r="A113" s="43"/>
      <c r="B113" s="43">
        <f>+'Ark1'!C660</f>
        <v>2024</v>
      </c>
      <c r="C113" s="51">
        <f>+'Ark1'!L660</f>
        <v>7</v>
      </c>
      <c r="D113" s="52" t="s">
        <v>34</v>
      </c>
      <c r="E113" s="52">
        <f>+'Ark1'!D660</f>
        <v>10</v>
      </c>
      <c r="F113" s="52" t="str">
        <f t="shared" si="35"/>
        <v>Okt</v>
      </c>
      <c r="G113" s="51">
        <f>+IF(H113=0,"",'Ark1'!Q660)</f>
        <v>292</v>
      </c>
      <c r="H113" s="380">
        <f>+'Ark1'!R660</f>
        <v>626</v>
      </c>
      <c r="I113" s="115">
        <f t="shared" si="36"/>
        <v>19</v>
      </c>
      <c r="J113" s="66">
        <f>+IF(H113=0,"",'Ark1'!AE660)</f>
        <v>13.886424134871341</v>
      </c>
      <c r="K113" s="66">
        <f>+IF(H113=0,"",'Ark1'!AF660)</f>
        <v>16.343935380638268</v>
      </c>
      <c r="L113" s="53">
        <f>+IF(H113=0,"",'Ark1'!T660)</f>
        <v>7.7348242811501597</v>
      </c>
      <c r="M113" s="307">
        <f>+IF(H113=0,"",'Ark1'!U660)</f>
        <v>248.56916932907376</v>
      </c>
      <c r="N113" s="115">
        <f t="shared" si="37"/>
        <v>2.0993175992547322</v>
      </c>
      <c r="O113" s="76">
        <f>+IF(H113=0,"",'Ark1'!W660)</f>
        <v>72.683706070287514</v>
      </c>
      <c r="P113" s="76">
        <f>+IF(H113=0,"",'Ark1'!X660)</f>
        <v>0</v>
      </c>
      <c r="Q113" s="307">
        <f>+IF(H113=0,"",'Ark1'!AG660)</f>
        <v>553.32941176470592</v>
      </c>
      <c r="R113" s="76">
        <f>+IF(H113=0,"",'Ark1'!AH660)</f>
        <v>94.888178913738003</v>
      </c>
      <c r="S113" s="76">
        <f>+IF(H113=0,"",'Ark1'!AI660)</f>
        <v>93.929712460063868</v>
      </c>
      <c r="T113" s="443"/>
      <c r="U113" s="90"/>
      <c r="V113" s="76">
        <f>+IF(H113=0,"",'Ark1'!Y660)</f>
        <v>33.638406444535299</v>
      </c>
      <c r="W113" s="53">
        <f>+IF(H113=0,"",'Ark1'!AA660)</f>
        <v>2.114147095253518</v>
      </c>
      <c r="X113" s="76">
        <f>+IF(H113=0,"",'Ark1'!AC660)</f>
        <v>29.757173162745929</v>
      </c>
      <c r="Y113" s="307">
        <f t="shared" si="38"/>
        <v>449.22457408566891</v>
      </c>
      <c r="Z113" s="115">
        <f t="shared" si="39"/>
        <v>-0.41758688673343158</v>
      </c>
      <c r="AA113" s="66">
        <f t="shared" si="40"/>
        <v>2.1438356164383561</v>
      </c>
      <c r="AB113" s="43"/>
      <c r="AC113" s="4"/>
      <c r="AD113" s="56"/>
      <c r="AE113" s="56"/>
      <c r="AF113" s="1"/>
      <c r="AG113"/>
      <c r="AH113"/>
      <c r="AL113"/>
    </row>
    <row r="114" spans="1:38" ht="15.6">
      <c r="A114" s="43"/>
      <c r="B114" s="43">
        <f>+'Ark1'!C661</f>
        <v>2024</v>
      </c>
      <c r="C114" s="51">
        <f>+'Ark1'!L661</f>
        <v>7</v>
      </c>
      <c r="D114" s="52" t="s">
        <v>34</v>
      </c>
      <c r="E114" s="52">
        <f>+'Ark1'!D661</f>
        <v>11</v>
      </c>
      <c r="F114" s="52" t="str">
        <f t="shared" si="35"/>
        <v>Nov</v>
      </c>
      <c r="G114" s="51">
        <f>+IF(H114=0,"",'Ark1'!Q661)</f>
        <v>303</v>
      </c>
      <c r="H114" s="380">
        <f>+'Ark1'!R661</f>
        <v>638</v>
      </c>
      <c r="I114" s="115">
        <f t="shared" si="36"/>
        <v>46</v>
      </c>
      <c r="J114" s="66">
        <f>+IF(H114=0,"",'Ark1'!AE661)</f>
        <v>14.556240018252341</v>
      </c>
      <c r="K114" s="66">
        <f>+IF(H114=0,"",'Ark1'!AF661)</f>
        <v>16.838353911311124</v>
      </c>
      <c r="L114" s="53">
        <f>+IF(H114=0,"",'Ark1'!T661)</f>
        <v>7.9686520376175549</v>
      </c>
      <c r="M114" s="307">
        <f>+IF(H114=0,"",'Ark1'!U661)</f>
        <v>251.80203761755476</v>
      </c>
      <c r="N114" s="115">
        <f t="shared" si="37"/>
        <v>3.609470049987209</v>
      </c>
      <c r="O114" s="76">
        <f>+IF(H114=0,"",'Ark1'!W661)</f>
        <v>76.175548589341702</v>
      </c>
      <c r="P114" s="76">
        <f>+IF(H114=0,"",'Ark1'!X661)</f>
        <v>0.31347962382445155</v>
      </c>
      <c r="Q114" s="307">
        <f>+IF(H114=0,"",'Ark1'!AG661)</f>
        <v>556.38294314381267</v>
      </c>
      <c r="R114" s="76">
        <f>+IF(H114=0,"",'Ark1'!AH661)</f>
        <v>93.26018808777431</v>
      </c>
      <c r="S114" s="76">
        <f>+IF(H114=0,"",'Ark1'!AI661)</f>
        <v>92.163009404388731</v>
      </c>
      <c r="T114" s="443"/>
      <c r="U114" s="90"/>
      <c r="V114" s="76">
        <f>+IF(H114=0,"",'Ark1'!Y661)</f>
        <v>34.835240672533125</v>
      </c>
      <c r="W114" s="53">
        <f>+IF(H114=0,"",'Ark1'!AA661)</f>
        <v>2.0871952655212538</v>
      </c>
      <c r="X114" s="76">
        <f>+IF(H114=0,"",'Ark1'!AC661)</f>
        <v>24.107786266487555</v>
      </c>
      <c r="Y114" s="307">
        <f t="shared" si="38"/>
        <v>452.56965678128188</v>
      </c>
      <c r="Z114" s="115">
        <f t="shared" si="39"/>
        <v>6.8226171221704703</v>
      </c>
      <c r="AA114" s="66">
        <f t="shared" si="40"/>
        <v>2.1056105610561056</v>
      </c>
      <c r="AB114" s="43"/>
      <c r="AC114" s="4"/>
      <c r="AD114" s="56"/>
      <c r="AE114" s="56"/>
      <c r="AF114" s="1"/>
      <c r="AG114"/>
      <c r="AH114"/>
      <c r="AL114"/>
    </row>
    <row r="115" spans="1:38" ht="15.6">
      <c r="A115" s="43"/>
      <c r="B115" s="43">
        <f>+'Ark1'!C662</f>
        <v>2024</v>
      </c>
      <c r="C115" s="51">
        <f>+'Ark1'!L662</f>
        <v>7</v>
      </c>
      <c r="D115" s="52" t="s">
        <v>34</v>
      </c>
      <c r="E115" s="52">
        <f>+'Ark1'!D662</f>
        <v>12</v>
      </c>
      <c r="F115" s="52" t="str">
        <f t="shared" si="35"/>
        <v>Des</v>
      </c>
      <c r="G115" s="51">
        <f>+IF(H115=0,"",'Ark1'!Q662)</f>
        <v>71</v>
      </c>
      <c r="H115" s="380">
        <f>+'Ark1'!R662</f>
        <v>170</v>
      </c>
      <c r="I115" s="115">
        <f t="shared" si="36"/>
        <v>-17</v>
      </c>
      <c r="J115" s="66">
        <f>+IF(H115=0,"",'Ark1'!AE662)</f>
        <v>16.159695817490501</v>
      </c>
      <c r="K115" s="66">
        <f>+IF(H115=0,"",'Ark1'!AF662)</f>
        <v>17.899512183888643</v>
      </c>
      <c r="L115" s="53">
        <f>+IF(H115=0,"",'Ark1'!T662)</f>
        <v>7.9</v>
      </c>
      <c r="M115" s="307">
        <f>+IF(H115=0,"",'Ark1'!U662)</f>
        <v>246.90176470588236</v>
      </c>
      <c r="N115" s="115">
        <f t="shared" si="37"/>
        <v>-4.5003743315508302</v>
      </c>
      <c r="O115" s="76">
        <f>+IF(H115=0,"",'Ark1'!W662)</f>
        <v>77.058823529411754</v>
      </c>
      <c r="P115" s="76">
        <f>+IF(H115=0,"",'Ark1'!X662)</f>
        <v>0</v>
      </c>
      <c r="Q115" s="307">
        <f>+IF(H115=0,"",'Ark1'!AG662)</f>
        <v>542.82894736842115</v>
      </c>
      <c r="R115" s="76">
        <f>+IF(H115=0,"",'Ark1'!AH662)</f>
        <v>89.411764705882348</v>
      </c>
      <c r="S115" s="76">
        <f>+IF(H115=0,"",'Ark1'!AI662)</f>
        <v>88.82352941176471</v>
      </c>
      <c r="T115" s="443"/>
      <c r="U115" s="90"/>
      <c r="V115" s="76">
        <f>+IF(H115=0,"",'Ark1'!Y662)</f>
        <v>36.16550594717549</v>
      </c>
      <c r="W115" s="53">
        <f>+IF(H115=0,"",'Ark1'!AA662)</f>
        <v>1.9752885120615544</v>
      </c>
      <c r="X115" s="76">
        <f>+IF(H115=0,"",'Ark1'!AC662)</f>
        <v>33.851400540016407</v>
      </c>
      <c r="Y115" s="307">
        <f t="shared" si="38"/>
        <v>454.84266434728045</v>
      </c>
      <c r="Z115" s="115">
        <f t="shared" si="39"/>
        <v>0.69878608136514231</v>
      </c>
      <c r="AA115" s="66">
        <f t="shared" si="40"/>
        <v>2.3943661971830985</v>
      </c>
      <c r="AB115" s="43"/>
      <c r="AC115" s="4"/>
      <c r="AD115" s="56"/>
      <c r="AE115" s="56"/>
      <c r="AF115" s="1"/>
      <c r="AG115" s="4"/>
      <c r="AH115"/>
      <c r="AL115"/>
    </row>
    <row r="116" spans="1:38" ht="15.6">
      <c r="A116" s="46"/>
      <c r="B116" s="43"/>
      <c r="C116" s="46"/>
      <c r="D116" s="46"/>
      <c r="E116" s="46"/>
      <c r="F116" s="46"/>
      <c r="G116" s="46"/>
      <c r="H116" s="46"/>
      <c r="I116" s="43"/>
      <c r="J116" s="95"/>
      <c r="K116" s="64"/>
      <c r="L116" s="43"/>
      <c r="M116" s="43"/>
      <c r="N116" s="43"/>
      <c r="O116" s="73"/>
      <c r="P116" s="73"/>
      <c r="Q116" s="43"/>
      <c r="R116" s="73"/>
      <c r="S116" s="73"/>
      <c r="T116" s="73"/>
      <c r="U116" s="73"/>
      <c r="V116" s="73"/>
      <c r="W116" s="43"/>
      <c r="X116" s="73"/>
      <c r="Y116" s="43"/>
      <c r="Z116" s="43"/>
      <c r="AA116" s="65"/>
      <c r="AB116" s="43"/>
      <c r="AC116" s="4"/>
      <c r="AD116" s="56"/>
      <c r="AE116" s="56"/>
      <c r="AF116" s="1"/>
      <c r="AG116" s="5"/>
      <c r="AH116"/>
      <c r="AL116"/>
    </row>
    <row r="117" spans="1:38" ht="17.399999999999999">
      <c r="A117" s="246"/>
      <c r="B117" s="277" t="s">
        <v>0</v>
      </c>
      <c r="C117" s="277"/>
      <c r="D117" s="277" t="str">
        <f>+D119</f>
        <v>R</v>
      </c>
      <c r="E117" s="277"/>
      <c r="F117" s="278"/>
      <c r="G117" s="278" t="s">
        <v>604</v>
      </c>
      <c r="H117" s="213">
        <f>SUM(H119:H130)</f>
        <v>4917</v>
      </c>
      <c r="I117" s="49"/>
      <c r="J117" s="46"/>
      <c r="K117" s="95"/>
      <c r="L117" s="64"/>
      <c r="M117" s="339">
        <f>+Klasse!K18</f>
        <v>263.90207443563088</v>
      </c>
      <c r="N117" s="49" t="s">
        <v>573</v>
      </c>
      <c r="O117" s="43"/>
      <c r="P117" s="73"/>
      <c r="Q117" s="73"/>
      <c r="R117" s="43"/>
      <c r="S117" s="73"/>
      <c r="T117" s="73"/>
      <c r="U117" s="73"/>
      <c r="V117" s="73"/>
      <c r="W117" s="73"/>
      <c r="X117" s="43"/>
      <c r="Y117" s="339">
        <f>+Klasse!AA18</f>
        <v>527.96122637654071</v>
      </c>
      <c r="Z117" s="49" t="s">
        <v>635</v>
      </c>
      <c r="AA117" s="64"/>
      <c r="AB117" s="65"/>
      <c r="AC117" s="4"/>
      <c r="AD117" s="4"/>
      <c r="AE117" s="56"/>
      <c r="AF117" s="56"/>
      <c r="AG117" s="1"/>
      <c r="AH117" s="5"/>
      <c r="AL117"/>
    </row>
    <row r="118" spans="1:38" ht="15.6">
      <c r="A118" s="46"/>
      <c r="B118" s="43"/>
      <c r="C118" s="46"/>
      <c r="D118" s="46"/>
      <c r="E118" s="46"/>
      <c r="F118" s="46"/>
      <c r="G118" s="46"/>
      <c r="H118" s="46"/>
      <c r="I118" s="43"/>
      <c r="J118" s="95"/>
      <c r="K118" s="64"/>
      <c r="L118" s="43"/>
      <c r="M118" s="43"/>
      <c r="N118" s="43"/>
      <c r="O118" s="73"/>
      <c r="P118" s="73"/>
      <c r="Q118" s="43"/>
      <c r="R118" s="73"/>
      <c r="S118" s="73"/>
      <c r="T118" s="73"/>
      <c r="U118" s="73"/>
      <c r="V118" s="73"/>
      <c r="W118" s="43"/>
      <c r="X118" s="73"/>
      <c r="Y118" s="43"/>
      <c r="Z118" s="43"/>
      <c r="AA118" s="64"/>
      <c r="AB118" s="43"/>
      <c r="AC118" s="4"/>
      <c r="AD118" s="56"/>
      <c r="AE118" s="56"/>
      <c r="AF118" s="1"/>
      <c r="AG118" s="5"/>
      <c r="AH118"/>
      <c r="AL118"/>
    </row>
    <row r="119" spans="1:38" ht="15.6">
      <c r="A119" s="43"/>
      <c r="B119" s="43">
        <f>+'Ark1'!C663</f>
        <v>2024</v>
      </c>
      <c r="C119">
        <f>+'Ark1'!L663</f>
        <v>8</v>
      </c>
      <c r="D119" s="3" t="s">
        <v>35</v>
      </c>
      <c r="E119" s="3">
        <f>+'Ark1'!D663</f>
        <v>1</v>
      </c>
      <c r="F119" s="3" t="str">
        <f t="shared" ref="F119:F130" si="41">+F104</f>
        <v>Jan</v>
      </c>
      <c r="G119">
        <f>+IF(H119=0,"",'Ark1'!Q663)</f>
        <v>163</v>
      </c>
      <c r="H119" s="380">
        <f>+'Ark1'!R663</f>
        <v>375</v>
      </c>
      <c r="I119" s="115">
        <f t="shared" ref="I119:I130" si="42">+IF(H119=0,"",H119-H346)</f>
        <v>112</v>
      </c>
      <c r="J119" s="67">
        <f>+IF(H119=0,"",'Ark1'!AE663)</f>
        <v>11.660447761194032</v>
      </c>
      <c r="K119" s="67">
        <f>+IF(H119=0,"",'Ark1'!AF663)</f>
        <v>13.744981356086251</v>
      </c>
      <c r="L119" s="1">
        <f>+IF(H119=0,"",'Ark1'!T663)</f>
        <v>8.8079999999999998</v>
      </c>
      <c r="M119" s="307">
        <f>+IF(H119=0,"",'Ark1'!U663)</f>
        <v>266.95839999999998</v>
      </c>
      <c r="N119" s="115">
        <f t="shared" ref="N119:N130" si="43">+IF(H119=0,"",M119-M346)</f>
        <v>-7.4047178707223793</v>
      </c>
      <c r="O119" s="11">
        <f>+IF(H119=0,"",'Ark1'!W663)</f>
        <v>90.666666666666686</v>
      </c>
      <c r="P119" s="11">
        <f>+IF(H119=0,"",'Ark1'!X663)</f>
        <v>1.6</v>
      </c>
      <c r="Q119" s="307">
        <f>+IF(H119=0,"",'Ark1'!AG663)</f>
        <v>524.80501392757662</v>
      </c>
      <c r="R119" s="11">
        <f>+IF(H119=0,"",'Ark1'!AH663)</f>
        <v>95.466666666666683</v>
      </c>
      <c r="S119" s="11">
        <f>+IF(H119=0,"",'Ark1'!AI663)</f>
        <v>94.933333333333366</v>
      </c>
      <c r="T119" s="435">
        <f>+'Ark1'!AR663</f>
        <v>192.32311977715875</v>
      </c>
      <c r="U119" s="411">
        <f>+'Ark1'!AS663</f>
        <v>37.129541156434925</v>
      </c>
      <c r="V119" s="11">
        <f>+IF(H119=0,"",'Ark1'!Y663)</f>
        <v>40.261335995054012</v>
      </c>
      <c r="W119" s="1">
        <f>+IF(H119=0,"",'Ark1'!AA663)</f>
        <v>1.9045041349390683</v>
      </c>
      <c r="X119" s="11">
        <f>+IF(H119=0,"",'Ark1'!AC663)</f>
        <v>36.780028098577347</v>
      </c>
      <c r="Y119" s="307">
        <f t="shared" ref="Y119:Y130" si="44">IF(H119=0,"",1000*M119/Q119)</f>
        <v>508.68111568164318</v>
      </c>
      <c r="Z119" s="115">
        <f t="shared" ref="Z119:Z130" si="45">+IF(H119=0,"",Y119-Y346)</f>
        <v>6.4678625886583063</v>
      </c>
      <c r="AA119" s="67">
        <f t="shared" ref="AA119:AA130" si="46">IF(H119=0,"",H119/G119)</f>
        <v>2.3006134969325154</v>
      </c>
      <c r="AB119" s="43"/>
      <c r="AC119" s="4"/>
      <c r="AD119" s="56"/>
      <c r="AE119" s="56"/>
      <c r="AF119" s="1"/>
      <c r="AG119" s="5"/>
      <c r="AH119"/>
      <c r="AL119"/>
    </row>
    <row r="120" spans="1:38" ht="15.6">
      <c r="A120" s="43"/>
      <c r="B120" s="43">
        <f>+'Ark1'!C664</f>
        <v>2024</v>
      </c>
      <c r="C120">
        <f>+'Ark1'!L664</f>
        <v>8</v>
      </c>
      <c r="D120" s="3" t="s">
        <v>35</v>
      </c>
      <c r="E120" s="3">
        <f>+'Ark1'!D664</f>
        <v>2</v>
      </c>
      <c r="F120" s="3" t="str">
        <f t="shared" si="41"/>
        <v>Feb</v>
      </c>
      <c r="G120">
        <f>+IF(H120=0,"",'Ark1'!Q664)</f>
        <v>134</v>
      </c>
      <c r="H120" s="380">
        <f>+'Ark1'!R664</f>
        <v>292</v>
      </c>
      <c r="I120" s="115">
        <f t="shared" si="42"/>
        <v>68</v>
      </c>
      <c r="J120" s="67">
        <f>+IF(H120=0,"",'Ark1'!AE664)</f>
        <v>12.320675105485233</v>
      </c>
      <c r="K120" s="67">
        <f>+IF(H120=0,"",'Ark1'!AF664)</f>
        <v>14.51063911555152</v>
      </c>
      <c r="L120" s="1">
        <f>+IF(H120=0,"",'Ark1'!T664)</f>
        <v>8.7328767123287676</v>
      </c>
      <c r="M120" s="307">
        <f>+IF(H120=0,"",'Ark1'!U664)</f>
        <v>266.37294520547943</v>
      </c>
      <c r="N120" s="115">
        <f t="shared" si="43"/>
        <v>-11.914108365949062</v>
      </c>
      <c r="O120" s="11">
        <f>+IF(H120=0,"",'Ark1'!W664)</f>
        <v>89.041095890410944</v>
      </c>
      <c r="P120" s="11">
        <f>+IF(H120=0,"",'Ark1'!X664)</f>
        <v>2.3972602739726026</v>
      </c>
      <c r="Q120" s="307">
        <f>+IF(H120=0,"",'Ark1'!AG664)</f>
        <v>516.3115942028985</v>
      </c>
      <c r="R120" s="11">
        <f>+IF(H120=0,"",'Ark1'!AH664)</f>
        <v>94.520547945205479</v>
      </c>
      <c r="S120" s="11">
        <f>+IF(H120=0,"",'Ark1'!AI664)</f>
        <v>93.150684931506845</v>
      </c>
      <c r="T120" s="435">
        <f>+'Ark1'!AR664</f>
        <v>192.37318840579712</v>
      </c>
      <c r="U120" s="411">
        <f>+'Ark1'!AS664</f>
        <v>37.034220674314795</v>
      </c>
      <c r="V120" s="11">
        <f>+IF(H120=0,"",'Ark1'!Y664)</f>
        <v>40.43364750093491</v>
      </c>
      <c r="W120" s="1">
        <f>+IF(H120=0,"",'Ark1'!AA664)</f>
        <v>1.9259976809414705</v>
      </c>
      <c r="X120" s="11">
        <f>+IF(H120=0,"",'Ark1'!AC664)</f>
        <v>39.49285115697333</v>
      </c>
      <c r="Y120" s="307">
        <f t="shared" si="44"/>
        <v>515.91509506331374</v>
      </c>
      <c r="Z120" s="115">
        <f t="shared" si="45"/>
        <v>-17.526128260408882</v>
      </c>
      <c r="AA120" s="67">
        <f t="shared" si="46"/>
        <v>2.1791044776119404</v>
      </c>
      <c r="AB120" s="43"/>
      <c r="AC120" s="4"/>
      <c r="AD120" s="56"/>
      <c r="AE120" s="56"/>
      <c r="AF120" s="1"/>
      <c r="AG120" s="5"/>
      <c r="AH120"/>
      <c r="AL120"/>
    </row>
    <row r="121" spans="1:38" ht="15.6">
      <c r="A121" s="43"/>
      <c r="B121" s="43">
        <f>+'Ark1'!C665</f>
        <v>2024</v>
      </c>
      <c r="C121">
        <f>+'Ark1'!L665</f>
        <v>8</v>
      </c>
      <c r="D121" s="3" t="s">
        <v>35</v>
      </c>
      <c r="E121" s="3">
        <f>+'Ark1'!D665</f>
        <v>3</v>
      </c>
      <c r="F121" s="3" t="str">
        <f t="shared" si="41"/>
        <v>Mar</v>
      </c>
      <c r="G121">
        <f>+IF(H121=0,"",'Ark1'!Q665)</f>
        <v>79</v>
      </c>
      <c r="H121" s="380">
        <f>+'Ark1'!R665</f>
        <v>203</v>
      </c>
      <c r="I121" s="115">
        <f t="shared" si="42"/>
        <v>-53</v>
      </c>
      <c r="J121" s="67">
        <f>+IF(H121=0,"",'Ark1'!AE665)</f>
        <v>10.925726587728741</v>
      </c>
      <c r="K121" s="67">
        <f>+IF(H121=0,"",'Ark1'!AF665)</f>
        <v>13.12684259250727</v>
      </c>
      <c r="L121" s="1">
        <f>+IF(H121=0,"",'Ark1'!T665)</f>
        <v>8.7586206896551744</v>
      </c>
      <c r="M121" s="307">
        <f>+IF(H121=0,"",'Ark1'!U665)</f>
        <v>259.63103448275871</v>
      </c>
      <c r="N121" s="115">
        <f t="shared" si="43"/>
        <v>4.1419719827587471</v>
      </c>
      <c r="O121" s="11">
        <f>+IF(H121=0,"",'Ark1'!W665)</f>
        <v>93.10344827586205</v>
      </c>
      <c r="P121" s="11">
        <f>+IF(H121=0,"",'Ark1'!X665)</f>
        <v>1.4778325123152705</v>
      </c>
      <c r="Q121" s="307">
        <f>+IF(H121=0,"",'Ark1'!AG665)</f>
        <v>479.0261780104712</v>
      </c>
      <c r="R121" s="11">
        <f>+IF(H121=0,"",'Ark1'!AH665)</f>
        <v>94.08866995073889</v>
      </c>
      <c r="S121" s="11">
        <f>+IF(H121=0,"",'Ark1'!AI665)</f>
        <v>93.596059113300498</v>
      </c>
      <c r="T121" s="443"/>
      <c r="U121" s="90"/>
      <c r="V121" s="11">
        <f>+IF(H121=0,"",'Ark1'!Y665)</f>
        <v>38.878101430638054</v>
      </c>
      <c r="W121" s="1">
        <f>+IF(H121=0,"",'Ark1'!AA665)</f>
        <v>1.6267051134346389</v>
      </c>
      <c r="X121" s="11">
        <f>+IF(H121=0,"",'Ark1'!AC665)</f>
        <v>34.058999573508245</v>
      </c>
      <c r="Y121" s="307">
        <f t="shared" si="44"/>
        <v>541.99759094811589</v>
      </c>
      <c r="Z121" s="115">
        <f t="shared" si="45"/>
        <v>-2.8612399239694923</v>
      </c>
      <c r="AA121" s="67">
        <f t="shared" si="46"/>
        <v>2.5696202531645569</v>
      </c>
      <c r="AB121" s="43"/>
      <c r="AC121" s="4"/>
      <c r="AD121" s="56"/>
      <c r="AE121" s="56"/>
      <c r="AF121" s="1"/>
      <c r="AG121" s="5"/>
      <c r="AH121"/>
      <c r="AL121"/>
    </row>
    <row r="122" spans="1:38" ht="15.6">
      <c r="A122" s="43"/>
      <c r="B122" s="43">
        <f>+'Ark1'!C666</f>
        <v>2024</v>
      </c>
      <c r="C122">
        <f>+'Ark1'!L666</f>
        <v>8</v>
      </c>
      <c r="D122" s="3" t="s">
        <v>35</v>
      </c>
      <c r="E122" s="3">
        <f>+'Ark1'!D666</f>
        <v>4</v>
      </c>
      <c r="F122" s="3" t="str">
        <f t="shared" si="41"/>
        <v>Apr</v>
      </c>
      <c r="G122">
        <f>+IF(H122=0,"",'Ark1'!Q666)</f>
        <v>185</v>
      </c>
      <c r="H122" s="380">
        <f>+'Ark1'!R666</f>
        <v>588</v>
      </c>
      <c r="I122" s="115">
        <f t="shared" si="42"/>
        <v>273</v>
      </c>
      <c r="J122" s="67">
        <f>+IF(H122=0,"",'Ark1'!AE666)</f>
        <v>17.233294255568577</v>
      </c>
      <c r="K122" s="67">
        <f>+IF(H122=0,"",'Ark1'!AF666)</f>
        <v>19.479380432351046</v>
      </c>
      <c r="L122" s="1">
        <f>+IF(H122=0,"",'Ark1'!T666)</f>
        <v>8.8588435374149697</v>
      </c>
      <c r="M122" s="307">
        <f>+IF(H122=0,"",'Ark1'!U666)</f>
        <v>259.45289115646273</v>
      </c>
      <c r="N122" s="115">
        <f t="shared" si="43"/>
        <v>-4.5691609976188374E-3</v>
      </c>
      <c r="O122" s="11">
        <f>+IF(H122=0,"",'Ark1'!W666)</f>
        <v>90.476190476190439</v>
      </c>
      <c r="P122" s="11">
        <f>+IF(H122=0,"",'Ark1'!X666)</f>
        <v>1.1904761904761909</v>
      </c>
      <c r="Q122" s="307">
        <f>+IF(H122=0,"",'Ark1'!AG666)</f>
        <v>472.00523560209422</v>
      </c>
      <c r="R122" s="11">
        <f>+IF(H122=0,"",'Ark1'!AH666)</f>
        <v>96.258503401360514</v>
      </c>
      <c r="S122" s="11">
        <f>+IF(H122=0,"",'Ark1'!AI666)</f>
        <v>96.938775510204081</v>
      </c>
      <c r="T122" s="443"/>
      <c r="U122" s="90"/>
      <c r="V122" s="11">
        <f>+IF(H122=0,"",'Ark1'!Y666)</f>
        <v>38.326727878498282</v>
      </c>
      <c r="W122" s="1">
        <f>+IF(H122=0,"",'Ark1'!AA666)</f>
        <v>1.8439476349076096</v>
      </c>
      <c r="X122" s="11">
        <f>+IF(H122=0,"",'Ark1'!AC666)</f>
        <v>38.15288309267941</v>
      </c>
      <c r="Y122" s="307">
        <f t="shared" si="44"/>
        <v>549.68223143860303</v>
      </c>
      <c r="Z122" s="115">
        <f t="shared" si="45"/>
        <v>8.3226468698244389</v>
      </c>
      <c r="AA122" s="67">
        <f t="shared" si="46"/>
        <v>3.1783783783783783</v>
      </c>
      <c r="AB122" s="43"/>
      <c r="AC122" s="4"/>
      <c r="AD122" s="56"/>
      <c r="AE122" s="56"/>
      <c r="AF122" s="1"/>
      <c r="AG122" s="5"/>
      <c r="AH122"/>
      <c r="AL122"/>
    </row>
    <row r="123" spans="1:38" ht="15.6">
      <c r="A123" s="43"/>
      <c r="B123" s="43">
        <f>+'Ark1'!C667</f>
        <v>2024</v>
      </c>
      <c r="C123">
        <f>+'Ark1'!L667</f>
        <v>8</v>
      </c>
      <c r="D123" s="3" t="s">
        <v>35</v>
      </c>
      <c r="E123" s="3">
        <f>+'Ark1'!D667</f>
        <v>5</v>
      </c>
      <c r="F123" s="3" t="str">
        <f t="shared" si="41"/>
        <v>Mai</v>
      </c>
      <c r="G123">
        <f>+IF(H123=0,"",'Ark1'!Q667)</f>
        <v>208</v>
      </c>
      <c r="H123" s="380">
        <f>+'Ark1'!R667</f>
        <v>556</v>
      </c>
      <c r="I123" s="115">
        <f t="shared" si="42"/>
        <v>8</v>
      </c>
      <c r="J123" s="67">
        <f>+IF(H123=0,"",'Ark1'!AE667)</f>
        <v>15.397396842979783</v>
      </c>
      <c r="K123" s="67">
        <f>+IF(H123=0,"",'Ark1'!AF667)</f>
        <v>17.421325029176565</v>
      </c>
      <c r="L123" s="1">
        <f>+IF(H123=0,"",'Ark1'!T667)</f>
        <v>8.7050359712230225</v>
      </c>
      <c r="M123" s="307">
        <f>+IF(H123=0,"",'Ark1'!U667)</f>
        <v>259.96906474820111</v>
      </c>
      <c r="N123" s="115">
        <f t="shared" si="43"/>
        <v>-1.3418841569082929</v>
      </c>
      <c r="O123" s="11">
        <f>+IF(H123=0,"",'Ark1'!W667)</f>
        <v>90.647482014388501</v>
      </c>
      <c r="P123" s="11">
        <f>+IF(H123=0,"",'Ark1'!X667)</f>
        <v>0.89928057553956819</v>
      </c>
      <c r="Q123" s="307">
        <f>+IF(H123=0,"",'Ark1'!AG667)</f>
        <v>472.78333333333342</v>
      </c>
      <c r="R123" s="11">
        <f>+IF(H123=0,"",'Ark1'!AH667)</f>
        <v>96.942446043165447</v>
      </c>
      <c r="S123" s="11">
        <f>+IF(H123=0,"",'Ark1'!AI667)</f>
        <v>96.223021582733779</v>
      </c>
      <c r="T123" s="443"/>
      <c r="U123" s="90"/>
      <c r="V123" s="11">
        <f>+IF(H123=0,"",'Ark1'!Y667)</f>
        <v>34.933190807436823</v>
      </c>
      <c r="W123" s="1">
        <f>+IF(H123=0,"",'Ark1'!AA667)</f>
        <v>1.7453050584088539</v>
      </c>
      <c r="X123" s="11">
        <f>+IF(H123=0,"",'Ark1'!AC667)</f>
        <v>31.172858352709241</v>
      </c>
      <c r="Y123" s="307">
        <f t="shared" si="44"/>
        <v>549.86935117890732</v>
      </c>
      <c r="Z123" s="115">
        <f t="shared" si="45"/>
        <v>12.566441513416748</v>
      </c>
      <c r="AA123" s="67">
        <f t="shared" si="46"/>
        <v>2.6730769230769229</v>
      </c>
      <c r="AB123" s="43"/>
      <c r="AC123" s="4"/>
      <c r="AD123" s="56"/>
      <c r="AE123" s="56"/>
      <c r="AF123" s="1"/>
      <c r="AG123" s="5"/>
      <c r="AH123"/>
      <c r="AL123"/>
    </row>
    <row r="124" spans="1:38" ht="15.6">
      <c r="A124" s="43"/>
      <c r="B124" s="43">
        <f>+'Ark1'!C668</f>
        <v>2024</v>
      </c>
      <c r="C124">
        <f>+'Ark1'!L668</f>
        <v>8</v>
      </c>
      <c r="D124" s="3" t="s">
        <v>35</v>
      </c>
      <c r="E124" s="3">
        <f>+'Ark1'!D668</f>
        <v>6</v>
      </c>
      <c r="F124" s="3" t="str">
        <f t="shared" si="41"/>
        <v>Jun</v>
      </c>
      <c r="G124">
        <f>+IF(H124=0,"",'Ark1'!Q668)</f>
        <v>216</v>
      </c>
      <c r="H124" s="380">
        <f>+'Ark1'!R668</f>
        <v>654</v>
      </c>
      <c r="I124" s="115">
        <f t="shared" si="42"/>
        <v>-247</v>
      </c>
      <c r="J124" s="67">
        <f>+IF(H124=0,"",'Ark1'!AE668)</f>
        <v>18.001651527663089</v>
      </c>
      <c r="K124" s="67">
        <f>+IF(H124=0,"",'Ark1'!AF668)</f>
        <v>20.01717698472703</v>
      </c>
      <c r="L124" s="1">
        <f>+IF(H124=0,"",'Ark1'!T668)</f>
        <v>8.6544342507645258</v>
      </c>
      <c r="M124" s="307">
        <f>+IF(H124=0,"",'Ark1'!U668)</f>
        <v>259.58409785932758</v>
      </c>
      <c r="N124" s="115">
        <f t="shared" si="43"/>
        <v>-5.3244482006055591</v>
      </c>
      <c r="O124" s="11">
        <f>+IF(H124=0,"",'Ark1'!W668)</f>
        <v>90.366972477064238</v>
      </c>
      <c r="P124" s="11">
        <f>+IF(H124=0,"",'Ark1'!X668)</f>
        <v>1.8348623853211012</v>
      </c>
      <c r="Q124" s="307">
        <f>+IF(H124=0,"",'Ark1'!AG668)</f>
        <v>481.19391025641022</v>
      </c>
      <c r="R124" s="11">
        <f>+IF(H124=0,"",'Ark1'!AH668)</f>
        <v>95.259938837920501</v>
      </c>
      <c r="S124" s="11">
        <f>+IF(H124=0,"",'Ark1'!AI668)</f>
        <v>95.412844036697265</v>
      </c>
      <c r="T124" s="443"/>
      <c r="U124" s="90"/>
      <c r="V124" s="11">
        <f>+IF(H124=0,"",'Ark1'!Y668)</f>
        <v>34.914136587720826</v>
      </c>
      <c r="W124" s="1">
        <f>+IF(H124=0,"",'Ark1'!AA668)</f>
        <v>1.6954256412489039</v>
      </c>
      <c r="X124" s="11">
        <f>+IF(H124=0,"",'Ark1'!AC668)</f>
        <v>17.220032441879876</v>
      </c>
      <c r="Y124" s="307">
        <f t="shared" si="44"/>
        <v>539.45840195900428</v>
      </c>
      <c r="Z124" s="115">
        <f t="shared" si="45"/>
        <v>-3.5949230729082728</v>
      </c>
      <c r="AA124" s="67">
        <f t="shared" si="46"/>
        <v>3.0277777777777777</v>
      </c>
      <c r="AB124" s="43"/>
      <c r="AC124" s="4"/>
      <c r="AD124" s="56"/>
      <c r="AE124" s="56"/>
      <c r="AF124" s="1"/>
      <c r="AG124" s="5"/>
      <c r="AH124"/>
      <c r="AL124"/>
    </row>
    <row r="125" spans="1:38" ht="15.6">
      <c r="A125" s="43"/>
      <c r="B125" s="43">
        <f>+'Ark1'!C669</f>
        <v>2024</v>
      </c>
      <c r="C125">
        <f>+'Ark1'!L669</f>
        <v>8</v>
      </c>
      <c r="D125" s="3" t="s">
        <v>35</v>
      </c>
      <c r="E125" s="3">
        <f>+'Ark1'!D669</f>
        <v>7</v>
      </c>
      <c r="F125" s="3" t="str">
        <f t="shared" si="41"/>
        <v>Jul</v>
      </c>
      <c r="G125">
        <f>+IF(H125=0,"",'Ark1'!Q669)</f>
        <v>167</v>
      </c>
      <c r="H125" s="380">
        <f>+'Ark1'!R669</f>
        <v>494</v>
      </c>
      <c r="I125" s="115">
        <f t="shared" si="42"/>
        <v>-59</v>
      </c>
      <c r="J125" s="67">
        <f>+IF(H125=0,"",'Ark1'!AE669)</f>
        <v>18.948983505945527</v>
      </c>
      <c r="K125" s="67">
        <f>+IF(H125=0,"",'Ark1'!AF669)</f>
        <v>21.252481371333715</v>
      </c>
      <c r="L125" s="1">
        <f>+IF(H125=0,"",'Ark1'!T669)</f>
        <v>8.9210526315789451</v>
      </c>
      <c r="M125" s="307">
        <f>+IF(H125=0,"",'Ark1'!U669)</f>
        <v>264.76801619433195</v>
      </c>
      <c r="N125" s="115">
        <f t="shared" si="43"/>
        <v>0.95246465726148699</v>
      </c>
      <c r="O125" s="11">
        <f>+IF(H125=0,"",'Ark1'!W669)</f>
        <v>90.283400809716582</v>
      </c>
      <c r="P125" s="11">
        <f>+IF(H125=0,"",'Ark1'!X669)</f>
        <v>1.214574898785425</v>
      </c>
      <c r="Q125" s="307">
        <f>+IF(H125=0,"",'Ark1'!AG669)</f>
        <v>496.76129032258063</v>
      </c>
      <c r="R125" s="11">
        <f>+IF(H125=0,"",'Ark1'!AH669)</f>
        <v>93.319838056680183</v>
      </c>
      <c r="S125" s="11">
        <f>+IF(H125=0,"",'Ark1'!AI669)</f>
        <v>93.927125506072883</v>
      </c>
      <c r="T125" s="443"/>
      <c r="U125" s="90"/>
      <c r="V125" s="11">
        <f>+IF(H125=0,"",'Ark1'!Y669)</f>
        <v>32.440386143656475</v>
      </c>
      <c r="W125" s="1">
        <f>+IF(H125=0,"",'Ark1'!AA669)</f>
        <v>1.7928789937691723</v>
      </c>
      <c r="X125" s="11">
        <f>+IF(H125=0,"",'Ark1'!AC669)</f>
        <v>26.593297793583737</v>
      </c>
      <c r="Y125" s="307">
        <f t="shared" si="44"/>
        <v>532.98842190863979</v>
      </c>
      <c r="Z125" s="115">
        <f t="shared" si="45"/>
        <v>0.66392344730149944</v>
      </c>
      <c r="AA125" s="67">
        <f t="shared" si="46"/>
        <v>2.9580838323353293</v>
      </c>
      <c r="AB125" s="43"/>
      <c r="AC125" s="4"/>
      <c r="AD125" s="56"/>
      <c r="AE125" s="56"/>
      <c r="AF125" s="1"/>
      <c r="AG125" s="5"/>
      <c r="AH125"/>
      <c r="AL125"/>
    </row>
    <row r="126" spans="1:38" ht="15.6">
      <c r="A126" s="43"/>
      <c r="B126" s="43">
        <f>+'Ark1'!C670</f>
        <v>2024</v>
      </c>
      <c r="C126">
        <f>+'Ark1'!L670</f>
        <v>8</v>
      </c>
      <c r="D126" s="3" t="s">
        <v>35</v>
      </c>
      <c r="E126" s="3">
        <f>+'Ark1'!D670</f>
        <v>8</v>
      </c>
      <c r="F126" s="3" t="str">
        <f t="shared" si="41"/>
        <v>Aug</v>
      </c>
      <c r="G126">
        <f>+IF(H126=0,"",'Ark1'!Q670)</f>
        <v>191</v>
      </c>
      <c r="H126" s="380">
        <f>+'Ark1'!R670</f>
        <v>565</v>
      </c>
      <c r="I126" s="115">
        <f t="shared" si="42"/>
        <v>25</v>
      </c>
      <c r="J126" s="67">
        <f>+IF(H126=0,"",'Ark1'!AE670)</f>
        <v>17.800882167611849</v>
      </c>
      <c r="K126" s="67">
        <f>+IF(H126=0,"",'Ark1'!AF670)</f>
        <v>20.1605832184012</v>
      </c>
      <c r="L126" s="1">
        <f>+IF(H126=0,"",'Ark1'!T670)</f>
        <v>8.9398230088495616</v>
      </c>
      <c r="M126" s="307">
        <f>+IF(H126=0,"",'Ark1'!U670)</f>
        <v>265.78424778761047</v>
      </c>
      <c r="N126" s="115">
        <f t="shared" si="43"/>
        <v>-2.6277892494265984</v>
      </c>
      <c r="O126" s="11">
        <f>+IF(H126=0,"",'Ark1'!W670)</f>
        <v>90.088495575221245</v>
      </c>
      <c r="P126" s="11">
        <f>+IF(H126=0,"",'Ark1'!X670)</f>
        <v>1.2389380530973453</v>
      </c>
      <c r="Q126" s="307">
        <f>+IF(H126=0,"",'Ark1'!AG670)</f>
        <v>507.41984732824409</v>
      </c>
      <c r="R126" s="11">
        <f>+IF(H126=0,"",'Ark1'!AH670)</f>
        <v>92.38938053097344</v>
      </c>
      <c r="S126" s="11">
        <f>+IF(H126=0,"",'Ark1'!AI670)</f>
        <v>92.035398230088489</v>
      </c>
      <c r="T126" s="443"/>
      <c r="U126" s="90"/>
      <c r="V126" s="11">
        <f>+IF(H126=0,"",'Ark1'!Y670)</f>
        <v>32.540195696073098</v>
      </c>
      <c r="W126" s="1">
        <f>+IF(H126=0,"",'Ark1'!AA670)</f>
        <v>1.9982089246941179</v>
      </c>
      <c r="X126" s="11">
        <f>+IF(H126=0,"",'Ark1'!AC670)</f>
        <v>23.627264655416369</v>
      </c>
      <c r="Y126" s="307">
        <f t="shared" si="44"/>
        <v>523.79552984981615</v>
      </c>
      <c r="Z126" s="115">
        <f t="shared" si="45"/>
        <v>-2.7863261398185841</v>
      </c>
      <c r="AA126" s="67">
        <f t="shared" si="46"/>
        <v>2.9581151832460733</v>
      </c>
      <c r="AB126" s="43"/>
      <c r="AC126" s="4"/>
      <c r="AD126" s="56"/>
      <c r="AE126" s="56"/>
      <c r="AF126" s="1"/>
      <c r="AG126" s="5"/>
      <c r="AH126"/>
      <c r="AL126"/>
    </row>
    <row r="127" spans="1:38" ht="15.6">
      <c r="A127" s="43"/>
      <c r="B127" s="43">
        <f>+'Ark1'!C671</f>
        <v>2024</v>
      </c>
      <c r="C127">
        <f>+'Ark1'!L671</f>
        <v>8</v>
      </c>
      <c r="D127" s="3" t="s">
        <v>35</v>
      </c>
      <c r="E127" s="3">
        <f>+'Ark1'!D671</f>
        <v>9</v>
      </c>
      <c r="F127" s="3" t="str">
        <f t="shared" si="41"/>
        <v>Sep</v>
      </c>
      <c r="G127">
        <f>+IF(H127=0,"",'Ark1'!Q671)</f>
        <v>147</v>
      </c>
      <c r="H127" s="380">
        <f>+'Ark1'!R671</f>
        <v>432</v>
      </c>
      <c r="I127" s="115">
        <f t="shared" si="42"/>
        <v>-102</v>
      </c>
      <c r="J127" s="67">
        <f>+IF(H127=0,"",'Ark1'!AE671)</f>
        <v>14.18253447143795</v>
      </c>
      <c r="K127" s="67">
        <f>+IF(H127=0,"",'Ark1'!AF671)</f>
        <v>16.454307975883786</v>
      </c>
      <c r="L127" s="1">
        <f>+IF(H127=0,"",'Ark1'!T671)</f>
        <v>8.7314814814814792</v>
      </c>
      <c r="M127" s="307">
        <f>+IF(H127=0,"",'Ark1'!U671)</f>
        <v>266.06874999999997</v>
      </c>
      <c r="N127" s="115">
        <f t="shared" si="43"/>
        <v>-2.9775046816482131</v>
      </c>
      <c r="O127" s="11">
        <f>+IF(H127=0,"",'Ark1'!W671)</f>
        <v>88.657407407407391</v>
      </c>
      <c r="P127" s="11">
        <f>+IF(H127=0,"",'Ark1'!X671)</f>
        <v>1.3888888888888891</v>
      </c>
      <c r="Q127" s="307">
        <f>+IF(H127=0,"",'Ark1'!AG671)</f>
        <v>511.92118226600991</v>
      </c>
      <c r="R127" s="11">
        <f>+IF(H127=0,"",'Ark1'!AH671)</f>
        <v>93.287037037037038</v>
      </c>
      <c r="S127" s="11">
        <f>+IF(H127=0,"",'Ark1'!AI671)</f>
        <v>93.75</v>
      </c>
      <c r="T127" s="443"/>
      <c r="U127" s="90"/>
      <c r="V127" s="11">
        <f>+IF(H127=0,"",'Ark1'!Y671)</f>
        <v>37.074657166224362</v>
      </c>
      <c r="W127" s="1">
        <f>+IF(H127=0,"",'Ark1'!AA671)</f>
        <v>1.9020285539464019</v>
      </c>
      <c r="X127" s="11">
        <f>+IF(H127=0,"",'Ark1'!AC671)</f>
        <v>27.006452087158941</v>
      </c>
      <c r="Y127" s="307">
        <f t="shared" si="44"/>
        <v>519.74553743264028</v>
      </c>
      <c r="Z127" s="115">
        <f t="shared" si="45"/>
        <v>6.7103344279515795</v>
      </c>
      <c r="AA127" s="67">
        <f t="shared" si="46"/>
        <v>2.9387755102040818</v>
      </c>
      <c r="AB127" s="43"/>
      <c r="AC127" s="4"/>
      <c r="AD127" s="56"/>
      <c r="AE127" s="56"/>
      <c r="AF127" s="1"/>
      <c r="AG127" s="5"/>
      <c r="AH127"/>
      <c r="AL127"/>
    </row>
    <row r="128" spans="1:38" ht="15.6">
      <c r="A128" s="43"/>
      <c r="B128" s="43">
        <f>+'Ark1'!C672</f>
        <v>2024</v>
      </c>
      <c r="C128">
        <f>+'Ark1'!L672</f>
        <v>8</v>
      </c>
      <c r="D128" s="3" t="s">
        <v>35</v>
      </c>
      <c r="E128" s="3">
        <f>+'Ark1'!D672</f>
        <v>10</v>
      </c>
      <c r="F128" s="3" t="str">
        <f t="shared" si="41"/>
        <v>Okt</v>
      </c>
      <c r="G128">
        <f>+IF(H128=0,"",'Ark1'!Q672)</f>
        <v>135</v>
      </c>
      <c r="H128" s="380">
        <f>+'Ark1'!R672</f>
        <v>279</v>
      </c>
      <c r="I128" s="115">
        <f t="shared" si="42"/>
        <v>33</v>
      </c>
      <c r="J128" s="67">
        <f>+IF(H128=0,"",'Ark1'!AE672)</f>
        <v>6.1889973380656622</v>
      </c>
      <c r="K128" s="67">
        <f>+IF(H128=0,"",'Ark1'!AF672)</f>
        <v>7.8010304797568608</v>
      </c>
      <c r="L128" s="1">
        <f>+IF(H128=0,"",'Ark1'!T672)</f>
        <v>7.7419354838709697</v>
      </c>
      <c r="M128" s="307">
        <f>+IF(H128=0,"",'Ark1'!U672)</f>
        <v>266.20286738351223</v>
      </c>
      <c r="N128" s="115">
        <f t="shared" si="43"/>
        <v>4.194737302211422</v>
      </c>
      <c r="O128" s="11">
        <f>+IF(H128=0,"",'Ark1'!W672)</f>
        <v>72.401433691756253</v>
      </c>
      <c r="P128" s="11">
        <f>+IF(H128=0,"",'Ark1'!X672)</f>
        <v>1.4336917562724012</v>
      </c>
      <c r="Q128" s="307">
        <f>+IF(H128=0,"",'Ark1'!AG672)</f>
        <v>533.75925925925924</v>
      </c>
      <c r="R128" s="11">
        <f>+IF(H128=0,"",'Ark1'!AH672)</f>
        <v>96.774193548387117</v>
      </c>
      <c r="S128" s="11">
        <f>+IF(H128=0,"",'Ark1'!AI672)</f>
        <v>96.057347670250905</v>
      </c>
      <c r="T128" s="443"/>
      <c r="U128" s="90"/>
      <c r="V128" s="11">
        <f>+IF(H128=0,"",'Ark1'!Y672)</f>
        <v>39.528608473302654</v>
      </c>
      <c r="W128" s="1">
        <f>+IF(H128=0,"",'Ark1'!AA672)</f>
        <v>2.1828751508396156</v>
      </c>
      <c r="X128" s="11">
        <f>+IF(H128=0,"",'Ark1'!AC672)</f>
        <v>32.758878310065342</v>
      </c>
      <c r="Y128" s="307">
        <f t="shared" si="44"/>
        <v>498.73208336084582</v>
      </c>
      <c r="Z128" s="115">
        <f t="shared" si="45"/>
        <v>2.1097560199613099</v>
      </c>
      <c r="AA128" s="67">
        <f t="shared" si="46"/>
        <v>2.0666666666666669</v>
      </c>
      <c r="AB128" s="43"/>
      <c r="AC128" s="4"/>
      <c r="AD128" s="56"/>
      <c r="AE128" s="56"/>
      <c r="AF128" s="1"/>
      <c r="AG128" s="5"/>
      <c r="AH128"/>
      <c r="AL128"/>
    </row>
    <row r="129" spans="1:38" ht="15.6">
      <c r="A129" s="43"/>
      <c r="B129" s="43">
        <f>+'Ark1'!C673</f>
        <v>2024</v>
      </c>
      <c r="C129">
        <f>+'Ark1'!L673</f>
        <v>8</v>
      </c>
      <c r="D129" s="3" t="s">
        <v>35</v>
      </c>
      <c r="E129" s="3">
        <f>+'Ark1'!D673</f>
        <v>11</v>
      </c>
      <c r="F129" s="3" t="str">
        <f t="shared" si="41"/>
        <v>Nov</v>
      </c>
      <c r="G129">
        <f>+IF(H129=0,"",'Ark1'!Q673)</f>
        <v>159</v>
      </c>
      <c r="H129" s="380">
        <f>+'Ark1'!R673</f>
        <v>348</v>
      </c>
      <c r="I129" s="115">
        <f t="shared" si="42"/>
        <v>68</v>
      </c>
      <c r="J129" s="67">
        <f>+IF(H129=0,"",'Ark1'!AE673)</f>
        <v>7.9397672826830945</v>
      </c>
      <c r="K129" s="67">
        <f>+IF(H129=0,"",'Ark1'!AF673)</f>
        <v>9.7434035507453824</v>
      </c>
      <c r="L129" s="1">
        <f>+IF(H129=0,"",'Ark1'!T673)</f>
        <v>8.3678160919540243</v>
      </c>
      <c r="M129" s="307">
        <f>+IF(H129=0,"",'Ark1'!U673)</f>
        <v>267.12327586206919</v>
      </c>
      <c r="N129" s="115">
        <f t="shared" si="43"/>
        <v>-1.9156527093592217</v>
      </c>
      <c r="O129" s="11">
        <f>+IF(H129=0,"",'Ark1'!W673)</f>
        <v>84.195402298850595</v>
      </c>
      <c r="P129" s="11">
        <f>+IF(H129=0,"",'Ark1'!X673)</f>
        <v>2.5862068965517242</v>
      </c>
      <c r="Q129" s="307">
        <f>+IF(H129=0,"",'Ark1'!AG673)</f>
        <v>528.1753846153847</v>
      </c>
      <c r="R129" s="11">
        <f>+IF(H129=0,"",'Ark1'!AH673)</f>
        <v>93.10344827586205</v>
      </c>
      <c r="S129" s="11">
        <f>+IF(H129=0,"",'Ark1'!AI673)</f>
        <v>92.816091954023008</v>
      </c>
      <c r="T129" s="443"/>
      <c r="U129" s="90"/>
      <c r="V129" s="11">
        <f>+IF(H129=0,"",'Ark1'!Y673)</f>
        <v>37.180516521544334</v>
      </c>
      <c r="W129" s="1">
        <f>+IF(H129=0,"",'Ark1'!AA673)</f>
        <v>1.9570969735501087</v>
      </c>
      <c r="X129" s="11">
        <f>+IF(H129=0,"",'Ark1'!AC673)</f>
        <v>28.74997930657463</v>
      </c>
      <c r="Y129" s="307">
        <f t="shared" si="44"/>
        <v>505.74730220831356</v>
      </c>
      <c r="Z129" s="115">
        <f t="shared" si="45"/>
        <v>3.8090026347530852</v>
      </c>
      <c r="AA129" s="67">
        <f t="shared" si="46"/>
        <v>2.1886792452830188</v>
      </c>
      <c r="AB129" s="43"/>
      <c r="AC129" s="4"/>
      <c r="AD129" s="56"/>
      <c r="AE129" s="56"/>
      <c r="AF129" s="1"/>
      <c r="AG129" s="5"/>
      <c r="AH129"/>
      <c r="AL129"/>
    </row>
    <row r="130" spans="1:38" ht="15.6">
      <c r="A130" s="43"/>
      <c r="B130" s="43">
        <f>+'Ark1'!C674</f>
        <v>2024</v>
      </c>
      <c r="C130">
        <f>+'Ark1'!L674</f>
        <v>8</v>
      </c>
      <c r="D130" s="3" t="s">
        <v>35</v>
      </c>
      <c r="E130" s="3">
        <f>+'Ark1'!D674</f>
        <v>12</v>
      </c>
      <c r="F130" s="3" t="str">
        <f t="shared" si="41"/>
        <v>Des</v>
      </c>
      <c r="G130">
        <f>+IF(H130=0,"",'Ark1'!Q674)</f>
        <v>35</v>
      </c>
      <c r="H130" s="380">
        <f>+'Ark1'!R674</f>
        <v>131</v>
      </c>
      <c r="I130" s="115">
        <f t="shared" si="42"/>
        <v>29</v>
      </c>
      <c r="J130" s="67">
        <f>+IF(H130=0,"",'Ark1'!AE674)</f>
        <v>12.452471482889729</v>
      </c>
      <c r="K130" s="67">
        <f>+IF(H130=0,"",'Ark1'!AF674)</f>
        <v>15.781761673321425</v>
      </c>
      <c r="L130" s="1">
        <f>+IF(H130=0,"",'Ark1'!T674)</f>
        <v>8.9160305343511492</v>
      </c>
      <c r="M130" s="307">
        <f>+IF(H130=0,"",'Ark1'!U674)</f>
        <v>282.49847328244277</v>
      </c>
      <c r="N130" s="115">
        <f t="shared" si="43"/>
        <v>16.440630145187811</v>
      </c>
      <c r="O130" s="11">
        <f>+IF(H130=0,"",'Ark1'!W674)</f>
        <v>80.15267175572518</v>
      </c>
      <c r="P130" s="11">
        <f>+IF(H130=0,"",'Ark1'!X674)</f>
        <v>3.0534351145038183</v>
      </c>
      <c r="Q130" s="307">
        <f>+IF(H130=0,"",'Ark1'!AG674)</f>
        <v>557.84033613445376</v>
      </c>
      <c r="R130" s="11">
        <f>+IF(H130=0,"",'Ark1'!AH674)</f>
        <v>90.076335877862576</v>
      </c>
      <c r="S130" s="11">
        <f>+IF(H130=0,"",'Ark1'!AI674)</f>
        <v>90.076335877862576</v>
      </c>
      <c r="T130" s="443"/>
      <c r="U130" s="90"/>
      <c r="V130" s="11">
        <f>+IF(H130=0,"",'Ark1'!Y674)</f>
        <v>36.252165999480354</v>
      </c>
      <c r="W130" s="1">
        <f>+IF(H130=0,"",'Ark1'!AA674)</f>
        <v>2.3672000658455978</v>
      </c>
      <c r="X130" s="11">
        <f>+IF(H130=0,"",'Ark1'!AC674)</f>
        <v>25.490174199958535</v>
      </c>
      <c r="Y130" s="307">
        <f t="shared" si="44"/>
        <v>506.41456879940182</v>
      </c>
      <c r="Z130" s="115">
        <f t="shared" si="45"/>
        <v>-12.076606782104989</v>
      </c>
      <c r="AA130" s="67">
        <f t="shared" si="46"/>
        <v>3.7428571428571429</v>
      </c>
      <c r="AB130" s="43"/>
      <c r="AC130" s="4"/>
      <c r="AD130" s="56"/>
      <c r="AE130" s="56"/>
      <c r="AF130" s="1"/>
      <c r="AG130" s="5"/>
      <c r="AH130"/>
      <c r="AL130"/>
    </row>
    <row r="131" spans="1:38" ht="15.6">
      <c r="A131" s="46"/>
      <c r="B131" s="43"/>
      <c r="C131" s="46"/>
      <c r="D131" s="46"/>
      <c r="E131" s="46"/>
      <c r="F131" s="46"/>
      <c r="G131" s="46"/>
      <c r="H131" s="46"/>
      <c r="I131" s="43"/>
      <c r="J131" s="95"/>
      <c r="K131" s="64"/>
      <c r="L131" s="43"/>
      <c r="M131" s="43"/>
      <c r="N131" s="43"/>
      <c r="O131" s="73"/>
      <c r="P131" s="73"/>
      <c r="Q131" s="43"/>
      <c r="R131" s="73"/>
      <c r="S131" s="73"/>
      <c r="T131" s="73"/>
      <c r="U131" s="73"/>
      <c r="V131" s="73"/>
      <c r="W131" s="43"/>
      <c r="X131" s="73"/>
      <c r="Y131" s="43"/>
      <c r="Z131" s="43"/>
      <c r="AA131" s="65"/>
      <c r="AB131" s="43"/>
      <c r="AC131" s="4"/>
      <c r="AD131" s="56"/>
      <c r="AE131" s="56"/>
      <c r="AF131" s="1"/>
      <c r="AG131" s="5"/>
      <c r="AH131"/>
      <c r="AL131"/>
    </row>
    <row r="132" spans="1:38" ht="17.399999999999999">
      <c r="A132" s="246"/>
      <c r="B132" s="277" t="s">
        <v>0</v>
      </c>
      <c r="C132" s="277"/>
      <c r="D132" s="277" t="str">
        <f>+D134</f>
        <v>R+</v>
      </c>
      <c r="E132" s="277"/>
      <c r="F132" s="278"/>
      <c r="G132" s="278" t="s">
        <v>604</v>
      </c>
      <c r="H132" s="213">
        <f>SUM(H134:H145)</f>
        <v>2033</v>
      </c>
      <c r="I132" s="49"/>
      <c r="J132" s="46"/>
      <c r="K132" s="95"/>
      <c r="L132" s="64"/>
      <c r="M132" s="338">
        <f>+Klasse!K19</f>
        <v>279.04328578455488</v>
      </c>
      <c r="N132" s="49" t="s">
        <v>573</v>
      </c>
      <c r="O132" s="43"/>
      <c r="P132" s="73"/>
      <c r="Q132" s="73"/>
      <c r="R132" s="43"/>
      <c r="S132" s="73"/>
      <c r="T132" s="73"/>
      <c r="U132" s="73"/>
      <c r="V132" s="73"/>
      <c r="W132" s="73"/>
      <c r="X132" s="43"/>
      <c r="Y132" s="339">
        <f>+Klasse!AA19</f>
        <v>578.68626495798719</v>
      </c>
      <c r="Z132" s="49" t="s">
        <v>635</v>
      </c>
      <c r="AA132" s="64"/>
      <c r="AB132" s="65"/>
      <c r="AC132" s="4"/>
      <c r="AD132" s="4"/>
      <c r="AE132" s="56"/>
      <c r="AF132" s="56"/>
      <c r="AG132" s="1"/>
      <c r="AH132" s="5"/>
      <c r="AL132"/>
    </row>
    <row r="133" spans="1:38" ht="15.6">
      <c r="A133" s="46"/>
      <c r="B133" s="43"/>
      <c r="C133" s="46"/>
      <c r="D133" s="46"/>
      <c r="E133" s="46"/>
      <c r="F133" s="46"/>
      <c r="G133" s="46"/>
      <c r="H133" s="46"/>
      <c r="I133" s="43"/>
      <c r="J133" s="95"/>
      <c r="K133" s="64"/>
      <c r="L133" s="43"/>
      <c r="M133" s="43"/>
      <c r="N133" s="43"/>
      <c r="O133" s="73"/>
      <c r="P133" s="73"/>
      <c r="Q133" s="43"/>
      <c r="R133" s="73"/>
      <c r="S133" s="73"/>
      <c r="T133" s="73"/>
      <c r="U133" s="73"/>
      <c r="V133" s="73"/>
      <c r="W133" s="43"/>
      <c r="X133" s="73"/>
      <c r="Y133" s="43"/>
      <c r="Z133" s="43"/>
      <c r="AA133" s="64"/>
      <c r="AB133" s="43"/>
      <c r="AC133" s="4"/>
      <c r="AD133" s="56"/>
      <c r="AE133" s="56"/>
      <c r="AF133" s="1"/>
      <c r="AG133" s="5"/>
      <c r="AH133"/>
      <c r="AL133"/>
    </row>
    <row r="134" spans="1:38" ht="15.6">
      <c r="A134" s="43"/>
      <c r="B134" s="43">
        <f>+'Ark1'!C675</f>
        <v>2024</v>
      </c>
      <c r="C134" s="51">
        <f>+'Ark1'!L675</f>
        <v>9</v>
      </c>
      <c r="D134" s="52" t="s">
        <v>36</v>
      </c>
      <c r="E134" s="52">
        <f>+'Ark1'!D675</f>
        <v>1</v>
      </c>
      <c r="F134" s="52" t="str">
        <f t="shared" ref="F134:F145" si="47">+F119</f>
        <v>Jan</v>
      </c>
      <c r="G134" s="51">
        <f>+IF(H134=0,"",'Ark1'!Q675)</f>
        <v>77</v>
      </c>
      <c r="H134" s="380">
        <f>+'Ark1'!R675</f>
        <v>144</v>
      </c>
      <c r="I134" s="115">
        <f t="shared" ref="I134:I145" si="48">+IF(H134=0,"",H134-H361)</f>
        <v>-2</v>
      </c>
      <c r="J134" s="66">
        <f>+IF(H134=0,"",'Ark1'!AE675)</f>
        <v>4.4776119402985071</v>
      </c>
      <c r="K134" s="66">
        <f>+IF(H134=0,"",'Ark1'!AF675)</f>
        <v>5.6715172787437398</v>
      </c>
      <c r="L134" s="53">
        <f>+IF(H134=0,"",'Ark1'!T675)</f>
        <v>9.0625</v>
      </c>
      <c r="M134" s="307">
        <f>+IF(H134=0,"",'Ark1'!U675)</f>
        <v>286.85833333333341</v>
      </c>
      <c r="N134" s="115">
        <f t="shared" ref="N134:N145" si="49">+IF(H134=0,"",M134-M361)</f>
        <v>-13.296461187214504</v>
      </c>
      <c r="O134" s="76">
        <f>+IF(H134=0,"",'Ark1'!W675)</f>
        <v>94.444444444444443</v>
      </c>
      <c r="P134" s="76">
        <f>+IF(H134=0,"",'Ark1'!X675)</f>
        <v>5.5555555555555562</v>
      </c>
      <c r="Q134" s="307">
        <f>+IF(H134=0,"",'Ark1'!AG675)</f>
        <v>542.83211678832117</v>
      </c>
      <c r="R134" s="76">
        <f>+IF(H134=0,"",'Ark1'!AH675)</f>
        <v>94.444444444444443</v>
      </c>
      <c r="S134" s="76">
        <f>+IF(H134=0,"",'Ark1'!AI675)</f>
        <v>94.444444444444443</v>
      </c>
      <c r="T134" s="435">
        <f>+'Ark1'!AR675</f>
        <v>192.66423357664232</v>
      </c>
      <c r="U134" s="411">
        <f>+'Ark1'!AS675</f>
        <v>39.946365462742449</v>
      </c>
      <c r="V134" s="76">
        <f>+IF(H134=0,"",'Ark1'!Y675)</f>
        <v>37.077558539124752</v>
      </c>
      <c r="W134" s="53">
        <f>+IF(H134=0,"",'Ark1'!AA675)</f>
        <v>1.8151321883298512</v>
      </c>
      <c r="X134" s="76">
        <f>+IF(H134=0,"",'Ark1'!AC675)</f>
        <v>44.54280199655215</v>
      </c>
      <c r="Y134" s="307">
        <f t="shared" ref="Y134:Y145" si="50">IF(H134=0,"",1000*M134/Q134)</f>
        <v>528.44760739386129</v>
      </c>
      <c r="Z134" s="115">
        <f t="shared" ref="Z134:Z145" si="51">+IF(H134=0,"",Y134-Y361)</f>
        <v>-1.8478323082754287</v>
      </c>
      <c r="AA134" s="66">
        <f t="shared" ref="AA134:AA145" si="52">IF(H134=0,"",H134/G134)</f>
        <v>1.8701298701298701</v>
      </c>
      <c r="AB134" s="43"/>
      <c r="AC134" s="4"/>
      <c r="AD134" s="56"/>
      <c r="AE134" s="56"/>
      <c r="AF134" s="1"/>
      <c r="AG134" s="5"/>
      <c r="AH134"/>
      <c r="AL134"/>
    </row>
    <row r="135" spans="1:38" ht="15.6">
      <c r="A135" s="43"/>
      <c r="B135" s="43">
        <f>+'Ark1'!C676</f>
        <v>2024</v>
      </c>
      <c r="C135" s="51">
        <f>+'Ark1'!L676</f>
        <v>9</v>
      </c>
      <c r="D135" s="52" t="s">
        <v>36</v>
      </c>
      <c r="E135" s="52">
        <f>+'Ark1'!D676</f>
        <v>2</v>
      </c>
      <c r="F135" s="52" t="str">
        <f t="shared" si="47"/>
        <v>Feb</v>
      </c>
      <c r="G135" s="51">
        <f>+IF(H135=0,"",'Ark1'!Q676)</f>
        <v>69</v>
      </c>
      <c r="H135" s="380">
        <f>+'Ark1'!R676</f>
        <v>141</v>
      </c>
      <c r="I135" s="115">
        <f t="shared" si="48"/>
        <v>19</v>
      </c>
      <c r="J135" s="66">
        <f>+IF(H135=0,"",'Ark1'!AE676)</f>
        <v>5.9493670886075956</v>
      </c>
      <c r="K135" s="66">
        <f>+IF(H135=0,"",'Ark1'!AF676)</f>
        <v>7.2287070774646116</v>
      </c>
      <c r="L135" s="53">
        <f>+IF(H135=0,"",'Ark1'!T676)</f>
        <v>8.9432624113475185</v>
      </c>
      <c r="M135" s="307">
        <f>+IF(H135=0,"",'Ark1'!U676)</f>
        <v>274.80709219858159</v>
      </c>
      <c r="N135" s="115">
        <f t="shared" si="49"/>
        <v>-12.08061271945121</v>
      </c>
      <c r="O135" s="76">
        <f>+IF(H135=0,"",'Ark1'!W676)</f>
        <v>92.907801418439689</v>
      </c>
      <c r="P135" s="76">
        <f>+IF(H135=0,"",'Ark1'!X676)</f>
        <v>5.6737588652482254</v>
      </c>
      <c r="Q135" s="307">
        <f>+IF(H135=0,"",'Ark1'!AG676)</f>
        <v>499.54014598540118</v>
      </c>
      <c r="R135" s="76">
        <f>+IF(H135=0,"",'Ark1'!AH676)</f>
        <v>97.16312056737587</v>
      </c>
      <c r="S135" s="76">
        <f>+IF(H135=0,"",'Ark1'!AI676)</f>
        <v>97.16312056737587</v>
      </c>
      <c r="T135" s="435">
        <f>+'Ark1'!AR676</f>
        <v>189.66423357664232</v>
      </c>
      <c r="U135" s="411">
        <f>+'Ark1'!AS676</f>
        <v>40.037267178236995</v>
      </c>
      <c r="V135" s="76">
        <f>+IF(H135=0,"",'Ark1'!Y676)</f>
        <v>45.933608649892435</v>
      </c>
      <c r="W135" s="53">
        <f>+IF(H135=0,"",'Ark1'!AA676)</f>
        <v>1.7696136920479359</v>
      </c>
      <c r="X135" s="76">
        <f>+IF(H135=0,"",'Ark1'!AC676)</f>
        <v>39.962457900327259</v>
      </c>
      <c r="Y135" s="307">
        <f t="shared" si="50"/>
        <v>550.12013430170373</v>
      </c>
      <c r="Z135" s="115">
        <f t="shared" si="51"/>
        <v>-24.576861708143383</v>
      </c>
      <c r="AA135" s="66">
        <f t="shared" si="52"/>
        <v>2.0434782608695654</v>
      </c>
      <c r="AB135" s="43"/>
      <c r="AC135" s="4"/>
      <c r="AD135" s="56"/>
      <c r="AE135" s="56"/>
      <c r="AF135" s="1"/>
      <c r="AG135" s="5"/>
      <c r="AH135"/>
      <c r="AL135"/>
    </row>
    <row r="136" spans="1:38" ht="15.6">
      <c r="A136" s="43"/>
      <c r="B136" s="43">
        <f>+'Ark1'!C677</f>
        <v>2024</v>
      </c>
      <c r="C136" s="51">
        <f>+'Ark1'!L677</f>
        <v>9</v>
      </c>
      <c r="D136" s="52" t="s">
        <v>36</v>
      </c>
      <c r="E136" s="52">
        <f>+'Ark1'!D677</f>
        <v>3</v>
      </c>
      <c r="F136" s="52" t="str">
        <f t="shared" si="47"/>
        <v>Mar</v>
      </c>
      <c r="G136" s="51">
        <f>+IF(H136=0,"",'Ark1'!Q677)</f>
        <v>34</v>
      </c>
      <c r="H136" s="380">
        <f>+'Ark1'!R677</f>
        <v>71</v>
      </c>
      <c r="I136" s="115">
        <f t="shared" si="48"/>
        <v>-28</v>
      </c>
      <c r="J136" s="66">
        <f>+IF(H136=0,"",'Ark1'!AE677)</f>
        <v>3.8213132400430552</v>
      </c>
      <c r="K136" s="66">
        <f>+IF(H136=0,"",'Ark1'!AF677)</f>
        <v>4.8287411679468049</v>
      </c>
      <c r="L136" s="53">
        <f>+IF(H136=0,"",'Ark1'!T677)</f>
        <v>9.126760563380282</v>
      </c>
      <c r="M136" s="307">
        <f>+IF(H136=0,"",'Ark1'!U677)</f>
        <v>273.06619718309872</v>
      </c>
      <c r="N136" s="115">
        <f t="shared" si="49"/>
        <v>1.8278133447147979</v>
      </c>
      <c r="O136" s="76">
        <f>+IF(H136=0,"",'Ark1'!W677)</f>
        <v>98.591549295774627</v>
      </c>
      <c r="P136" s="76">
        <f>+IF(H136=0,"",'Ark1'!X677)</f>
        <v>8.4507042253521103</v>
      </c>
      <c r="Q136" s="307">
        <f>+IF(H136=0,"",'Ark1'!AG677)</f>
        <v>448.49275362318838</v>
      </c>
      <c r="R136" s="76">
        <f>+IF(H136=0,"",'Ark1'!AH677)</f>
        <v>94.366197183098592</v>
      </c>
      <c r="S136" s="76">
        <f>+IF(H136=0,"",'Ark1'!AI677)</f>
        <v>97.183098591549296</v>
      </c>
      <c r="T136" s="443"/>
      <c r="U136" s="90"/>
      <c r="V136" s="76">
        <f>+IF(H136=0,"",'Ark1'!Y677)</f>
        <v>44.759309185665806</v>
      </c>
      <c r="W136" s="53">
        <f>+IF(H136=0,"",'Ark1'!AA677)</f>
        <v>1.7192331853146043</v>
      </c>
      <c r="X136" s="76">
        <f>+IF(H136=0,"",'Ark1'!AC677)</f>
        <v>38.366932925884093</v>
      </c>
      <c r="Y136" s="307">
        <f t="shared" si="50"/>
        <v>608.85308620286344</v>
      </c>
      <c r="Z136" s="115">
        <f t="shared" si="51"/>
        <v>29.832349999970688</v>
      </c>
      <c r="AA136" s="66">
        <f t="shared" si="52"/>
        <v>2.0882352941176472</v>
      </c>
      <c r="AB136" s="43"/>
      <c r="AC136" s="4"/>
      <c r="AD136" s="56"/>
      <c r="AE136" s="56"/>
      <c r="AF136" s="1"/>
      <c r="AG136" s="5"/>
      <c r="AH136"/>
      <c r="AL136"/>
    </row>
    <row r="137" spans="1:38" ht="15.6">
      <c r="A137" s="43"/>
      <c r="B137" s="43">
        <f>+'Ark1'!C678</f>
        <v>2024</v>
      </c>
      <c r="C137" s="51">
        <f>+'Ark1'!L678</f>
        <v>9</v>
      </c>
      <c r="D137" s="52" t="s">
        <v>36</v>
      </c>
      <c r="E137" s="52">
        <f>+'Ark1'!D678</f>
        <v>4</v>
      </c>
      <c r="F137" s="52" t="str">
        <f t="shared" si="47"/>
        <v>Apr</v>
      </c>
      <c r="G137" s="51">
        <f>+IF(H137=0,"",'Ark1'!Q678)</f>
        <v>110</v>
      </c>
      <c r="H137" s="380">
        <f>+'Ark1'!R678</f>
        <v>289</v>
      </c>
      <c r="I137" s="115">
        <f t="shared" si="48"/>
        <v>160</v>
      </c>
      <c r="J137" s="66">
        <f>+IF(H137=0,"",'Ark1'!AE678)</f>
        <v>8.4701055099648297</v>
      </c>
      <c r="K137" s="66">
        <f>+IF(H137=0,"",'Ark1'!AF678)</f>
        <v>10.128139386888092</v>
      </c>
      <c r="L137" s="53">
        <f>+IF(H137=0,"",'Ark1'!T678)</f>
        <v>8.9411764705882355</v>
      </c>
      <c r="M137" s="307">
        <f>+IF(H137=0,"",'Ark1'!U678)</f>
        <v>274.46851211072658</v>
      </c>
      <c r="N137" s="115">
        <f t="shared" si="49"/>
        <v>0.87161288592039909</v>
      </c>
      <c r="O137" s="76">
        <f>+IF(H137=0,"",'Ark1'!W678)</f>
        <v>92.733564013840819</v>
      </c>
      <c r="P137" s="76">
        <f>+IF(H137=0,"",'Ark1'!X678)</f>
        <v>4.8442906574394451</v>
      </c>
      <c r="Q137" s="307">
        <f>+IF(H137=0,"",'Ark1'!AG678)</f>
        <v>464.63571428571441</v>
      </c>
      <c r="R137" s="76">
        <f>+IF(H137=0,"",'Ark1'!AH678)</f>
        <v>96.193771626297519</v>
      </c>
      <c r="S137" s="76">
        <f>+IF(H137=0,"",'Ark1'!AI678)</f>
        <v>96.885813148788941</v>
      </c>
      <c r="T137" s="443"/>
      <c r="U137" s="90"/>
      <c r="V137" s="76">
        <f>+IF(H137=0,"",'Ark1'!Y678)</f>
        <v>37.954073661134146</v>
      </c>
      <c r="W137" s="53">
        <f>+IF(H137=0,"",'Ark1'!AA678)</f>
        <v>1.9061002054140777</v>
      </c>
      <c r="X137" s="76">
        <f>+IF(H137=0,"",'Ark1'!AC678)</f>
        <v>45.553833510329696</v>
      </c>
      <c r="Y137" s="307">
        <f t="shared" si="50"/>
        <v>590.71763894143965</v>
      </c>
      <c r="Z137" s="115">
        <f t="shared" si="51"/>
        <v>-4.1616862125135867</v>
      </c>
      <c r="AA137" s="66">
        <f t="shared" si="52"/>
        <v>2.6272727272727274</v>
      </c>
      <c r="AB137" s="43"/>
      <c r="AC137" s="4"/>
      <c r="AD137" s="56"/>
      <c r="AE137" s="56"/>
      <c r="AF137" s="1"/>
      <c r="AG137" s="5"/>
      <c r="AH137"/>
      <c r="AL137"/>
    </row>
    <row r="138" spans="1:38" ht="15.6">
      <c r="A138" s="43"/>
      <c r="B138" s="43">
        <f>+'Ark1'!C679</f>
        <v>2024</v>
      </c>
      <c r="C138" s="51">
        <f>+'Ark1'!L679</f>
        <v>9</v>
      </c>
      <c r="D138" s="52" t="s">
        <v>36</v>
      </c>
      <c r="E138" s="52">
        <f>+'Ark1'!D679</f>
        <v>5</v>
      </c>
      <c r="F138" s="52" t="str">
        <f t="shared" si="47"/>
        <v>Mai</v>
      </c>
      <c r="G138" s="51">
        <f>+IF(H138=0,"",'Ark1'!Q679)</f>
        <v>98</v>
      </c>
      <c r="H138" s="380">
        <f>+'Ark1'!R679</f>
        <v>276</v>
      </c>
      <c r="I138" s="115">
        <f t="shared" si="48"/>
        <v>19</v>
      </c>
      <c r="J138" s="66">
        <f>+IF(H138=0,"",'Ark1'!AE679)</f>
        <v>7.6433121019108308</v>
      </c>
      <c r="K138" s="66">
        <f>+IF(H138=0,"",'Ark1'!AF679)</f>
        <v>9.1718594764857038</v>
      </c>
      <c r="L138" s="53">
        <f>+IF(H138=0,"",'Ark1'!T679)</f>
        <v>8.7898550724637694</v>
      </c>
      <c r="M138" s="307">
        <f>+IF(H138=0,"",'Ark1'!U679)</f>
        <v>275.7170289855074</v>
      </c>
      <c r="N138" s="115">
        <f t="shared" si="49"/>
        <v>-5.4639048666327881</v>
      </c>
      <c r="O138" s="76">
        <f>+IF(H138=0,"",'Ark1'!W679)</f>
        <v>92.391304347826093</v>
      </c>
      <c r="P138" s="76">
        <f>+IF(H138=0,"",'Ark1'!X679)</f>
        <v>1.4492753623188404</v>
      </c>
      <c r="Q138" s="307">
        <f>+IF(H138=0,"",'Ark1'!AG679)</f>
        <v>447.47955390334573</v>
      </c>
      <c r="R138" s="76">
        <f>+IF(H138=0,"",'Ark1'!AH679)</f>
        <v>97.463768115942017</v>
      </c>
      <c r="S138" s="76">
        <f>+IF(H138=0,"",'Ark1'!AI679)</f>
        <v>97.463768115942017</v>
      </c>
      <c r="T138" s="443"/>
      <c r="U138" s="90"/>
      <c r="V138" s="76">
        <f>+IF(H138=0,"",'Ark1'!Y679)</f>
        <v>34.187978328463224</v>
      </c>
      <c r="W138" s="53">
        <f>+IF(H138=0,"",'Ark1'!AA679)</f>
        <v>1.6394276950819795</v>
      </c>
      <c r="X138" s="76">
        <f>+IF(H138=0,"",'Ark1'!AC679)</f>
        <v>34.923600840501074</v>
      </c>
      <c r="Y138" s="307">
        <f t="shared" si="50"/>
        <v>616.15559097714981</v>
      </c>
      <c r="Z138" s="115">
        <f t="shared" si="51"/>
        <v>29.789355508366043</v>
      </c>
      <c r="AA138" s="66">
        <f t="shared" si="52"/>
        <v>2.8163265306122449</v>
      </c>
      <c r="AB138" s="43"/>
      <c r="AC138" s="4"/>
      <c r="AD138" s="56"/>
      <c r="AE138" s="56"/>
      <c r="AF138" s="1"/>
      <c r="AG138" s="5"/>
      <c r="AH138"/>
      <c r="AL138"/>
    </row>
    <row r="139" spans="1:38" ht="15.6">
      <c r="A139" s="43"/>
      <c r="B139" s="43">
        <f>+'Ark1'!C680</f>
        <v>2024</v>
      </c>
      <c r="C139" s="51">
        <f>+'Ark1'!L680</f>
        <v>9</v>
      </c>
      <c r="D139" s="52" t="s">
        <v>36</v>
      </c>
      <c r="E139" s="52">
        <f>+'Ark1'!D680</f>
        <v>6</v>
      </c>
      <c r="F139" s="52" t="str">
        <f t="shared" si="47"/>
        <v>Jun</v>
      </c>
      <c r="G139" s="51">
        <f>+IF(H139=0,"",'Ark1'!Q680)</f>
        <v>114</v>
      </c>
      <c r="H139" s="380">
        <f>+'Ark1'!R680</f>
        <v>291</v>
      </c>
      <c r="I139" s="115">
        <f t="shared" si="48"/>
        <v>-78</v>
      </c>
      <c r="J139" s="66">
        <f>+IF(H139=0,"",'Ark1'!AE680)</f>
        <v>8.0099091659785291</v>
      </c>
      <c r="K139" s="66">
        <f>+IF(H139=0,"",'Ark1'!AF680)</f>
        <v>9.5858964787181247</v>
      </c>
      <c r="L139" s="53">
        <f>+IF(H139=0,"",'Ark1'!T680)</f>
        <v>8.9587628865979383</v>
      </c>
      <c r="M139" s="307">
        <f>+IF(H139=0,"",'Ark1'!U680)</f>
        <v>279.37835051546381</v>
      </c>
      <c r="N139" s="115">
        <f t="shared" si="49"/>
        <v>-3.8430586986281696</v>
      </c>
      <c r="O139" s="76">
        <f>+IF(H139=0,"",'Ark1'!W680)</f>
        <v>90.721649484536087</v>
      </c>
      <c r="P139" s="76">
        <f>+IF(H139=0,"",'Ark1'!X680)</f>
        <v>3.0927835051546393</v>
      </c>
      <c r="Q139" s="307">
        <f>+IF(H139=0,"",'Ark1'!AG680)</f>
        <v>474.65371024734992</v>
      </c>
      <c r="R139" s="76">
        <f>+IF(H139=0,"",'Ark1'!AH680)</f>
        <v>96.563573883161524</v>
      </c>
      <c r="S139" s="76">
        <f>+IF(H139=0,"",'Ark1'!AI680)</f>
        <v>96.907216494845315</v>
      </c>
      <c r="T139" s="443"/>
      <c r="U139" s="90"/>
      <c r="V139" s="76">
        <f>+IF(H139=0,"",'Ark1'!Y680)</f>
        <v>34.995469201501102</v>
      </c>
      <c r="W139" s="53">
        <f>+IF(H139=0,"",'Ark1'!AA680)</f>
        <v>1.8421423679820996</v>
      </c>
      <c r="X139" s="76">
        <f>+IF(H139=0,"",'Ark1'!AC680)</f>
        <v>37.152546760862172</v>
      </c>
      <c r="Y139" s="307">
        <f t="shared" si="50"/>
        <v>588.59405179804685</v>
      </c>
      <c r="Z139" s="115">
        <f t="shared" si="51"/>
        <v>10.921929163766663</v>
      </c>
      <c r="AA139" s="66">
        <f t="shared" si="52"/>
        <v>2.5526315789473686</v>
      </c>
      <c r="AB139" s="43"/>
      <c r="AC139" s="4"/>
      <c r="AD139" s="56"/>
      <c r="AE139" s="56"/>
      <c r="AF139" s="1"/>
      <c r="AG139" s="5"/>
      <c r="AH139"/>
      <c r="AL139"/>
    </row>
    <row r="140" spans="1:38" ht="15.6">
      <c r="A140" s="43"/>
      <c r="B140" s="43">
        <f>+'Ark1'!C681</f>
        <v>2024</v>
      </c>
      <c r="C140" s="51">
        <f>+'Ark1'!L681</f>
        <v>9</v>
      </c>
      <c r="D140" s="52" t="s">
        <v>36</v>
      </c>
      <c r="E140" s="52">
        <f>+'Ark1'!D681</f>
        <v>7</v>
      </c>
      <c r="F140" s="52" t="str">
        <f t="shared" si="47"/>
        <v>Jul</v>
      </c>
      <c r="G140" s="51">
        <f>+IF(H140=0,"",'Ark1'!Q681)</f>
        <v>79</v>
      </c>
      <c r="H140" s="380">
        <f>+'Ark1'!R681</f>
        <v>197</v>
      </c>
      <c r="I140" s="115">
        <f t="shared" si="48"/>
        <v>-5</v>
      </c>
      <c r="J140" s="66">
        <f>+IF(H140=0,"",'Ark1'!AE681)</f>
        <v>7.5565784426543923</v>
      </c>
      <c r="K140" s="66">
        <f>+IF(H140=0,"",'Ark1'!AF681)</f>
        <v>8.9614531748960324</v>
      </c>
      <c r="L140" s="53">
        <f>+IF(H140=0,"",'Ark1'!T681)</f>
        <v>9.5685279187817258</v>
      </c>
      <c r="M140" s="307">
        <f>+IF(H140=0,"",'Ark1'!U681)</f>
        <v>279.95939086294402</v>
      </c>
      <c r="N140" s="115">
        <f t="shared" si="49"/>
        <v>-4.9737774538875783</v>
      </c>
      <c r="O140" s="76">
        <f>+IF(H140=0,"",'Ark1'!W681)</f>
        <v>94.416243654822324</v>
      </c>
      <c r="P140" s="76">
        <f>+IF(H140=0,"",'Ark1'!X681)</f>
        <v>2.030456852791878</v>
      </c>
      <c r="Q140" s="307">
        <f>+IF(H140=0,"",'Ark1'!AG681)</f>
        <v>490.65934065934073</v>
      </c>
      <c r="R140" s="76">
        <f>+IF(H140=0,"",'Ark1'!AH681)</f>
        <v>91.370558375634531</v>
      </c>
      <c r="S140" s="76">
        <f>+IF(H140=0,"",'Ark1'!AI681)</f>
        <v>92.385786802030481</v>
      </c>
      <c r="T140" s="443"/>
      <c r="U140" s="90"/>
      <c r="V140" s="76">
        <f>+IF(H140=0,"",'Ark1'!Y681)</f>
        <v>32.191064681279435</v>
      </c>
      <c r="W140" s="53">
        <f>+IF(H140=0,"",'Ark1'!AA681)</f>
        <v>1.8335907922388153</v>
      </c>
      <c r="X140" s="76">
        <f>+IF(H140=0,"",'Ark1'!AC681)</f>
        <v>23.089565129351701</v>
      </c>
      <c r="Y140" s="307">
        <f t="shared" si="50"/>
        <v>570.57792986624645</v>
      </c>
      <c r="Z140" s="115">
        <f t="shared" si="51"/>
        <v>-4.1298847206028313</v>
      </c>
      <c r="AA140" s="66">
        <f t="shared" si="52"/>
        <v>2.4936708860759493</v>
      </c>
      <c r="AB140" s="43"/>
      <c r="AC140" s="4"/>
      <c r="AD140" s="56"/>
      <c r="AE140" s="56"/>
      <c r="AF140" s="1"/>
      <c r="AG140" s="5"/>
      <c r="AH140"/>
      <c r="AL140"/>
    </row>
    <row r="141" spans="1:38" ht="15.6">
      <c r="A141" s="43"/>
      <c r="B141" s="43">
        <f>+'Ark1'!C682</f>
        <v>2024</v>
      </c>
      <c r="C141" s="51">
        <f>+'Ark1'!L682</f>
        <v>9</v>
      </c>
      <c r="D141" s="52" t="s">
        <v>36</v>
      </c>
      <c r="E141" s="52">
        <f>+'Ark1'!D682</f>
        <v>8</v>
      </c>
      <c r="F141" s="52" t="str">
        <f t="shared" si="47"/>
        <v>Aug</v>
      </c>
      <c r="G141" s="51">
        <f>+IF(H141=0,"",'Ark1'!Q682)</f>
        <v>90</v>
      </c>
      <c r="H141" s="380">
        <f>+'Ark1'!R682</f>
        <v>244</v>
      </c>
      <c r="I141" s="115">
        <f t="shared" si="48"/>
        <v>0</v>
      </c>
      <c r="J141" s="66">
        <f>+IF(H141=0,"",'Ark1'!AE682)</f>
        <v>7.6874606175173277</v>
      </c>
      <c r="K141" s="66">
        <f>+IF(H141=0,"",'Ark1'!AF682)</f>
        <v>9.2849406982440641</v>
      </c>
      <c r="L141" s="53">
        <f>+IF(H141=0,"",'Ark1'!T682)</f>
        <v>9.0245901639344233</v>
      </c>
      <c r="M141" s="307">
        <f>+IF(H141=0,"",'Ark1'!U682)</f>
        <v>283.4418032786885</v>
      </c>
      <c r="N141" s="115">
        <f t="shared" si="49"/>
        <v>0.23524590163964376</v>
      </c>
      <c r="O141" s="76">
        <f>+IF(H141=0,"",'Ark1'!W682)</f>
        <v>90.98360655737703</v>
      </c>
      <c r="P141" s="76">
        <f>+IF(H141=0,"",'Ark1'!X682)</f>
        <v>4.918032786885246</v>
      </c>
      <c r="Q141" s="307">
        <f>+IF(H141=0,"",'Ark1'!AG682)</f>
        <v>490.5407725321889</v>
      </c>
      <c r="R141" s="76">
        <f>+IF(H141=0,"",'Ark1'!AH682)</f>
        <v>94.672131147540995</v>
      </c>
      <c r="S141" s="76">
        <f>+IF(H141=0,"",'Ark1'!AI682)</f>
        <v>95.491803278688494</v>
      </c>
      <c r="T141" s="443"/>
      <c r="U141" s="90"/>
      <c r="V141" s="76">
        <f>+IF(H141=0,"",'Ark1'!Y682)</f>
        <v>37.526584762822203</v>
      </c>
      <c r="W141" s="53">
        <f>+IF(H141=0,"",'Ark1'!AA682)</f>
        <v>2.014143086530348</v>
      </c>
      <c r="X141" s="76">
        <f>+IF(H141=0,"",'Ark1'!AC682)</f>
        <v>27.188592407874783</v>
      </c>
      <c r="Y141" s="307">
        <f t="shared" si="50"/>
        <v>577.81497308684834</v>
      </c>
      <c r="Z141" s="115">
        <f t="shared" si="51"/>
        <v>14.719429576598486</v>
      </c>
      <c r="AA141" s="66">
        <f t="shared" si="52"/>
        <v>2.7111111111111112</v>
      </c>
      <c r="AB141" s="43"/>
      <c r="AC141" s="4"/>
      <c r="AD141" s="56"/>
      <c r="AE141" s="56"/>
      <c r="AF141" s="1"/>
      <c r="AG141" s="5"/>
      <c r="AH141"/>
      <c r="AL141"/>
    </row>
    <row r="142" spans="1:38" ht="15.6">
      <c r="A142" s="43"/>
      <c r="B142" s="43">
        <f>+'Ark1'!C683</f>
        <v>2024</v>
      </c>
      <c r="C142" s="51">
        <f>+'Ark1'!L683</f>
        <v>9</v>
      </c>
      <c r="D142" s="52" t="s">
        <v>36</v>
      </c>
      <c r="E142" s="52">
        <f>+'Ark1'!D683</f>
        <v>9</v>
      </c>
      <c r="F142" s="52" t="str">
        <f t="shared" si="47"/>
        <v>Sep</v>
      </c>
      <c r="G142" s="51">
        <f>+IF(H142=0,"",'Ark1'!Q683)</f>
        <v>67</v>
      </c>
      <c r="H142" s="380">
        <f>+'Ark1'!R683</f>
        <v>159</v>
      </c>
      <c r="I142" s="115">
        <f t="shared" si="48"/>
        <v>-51</v>
      </c>
      <c r="J142" s="66">
        <f>+IF(H142=0,"",'Ark1'!AE683)</f>
        <v>5.2199606040709119</v>
      </c>
      <c r="K142" s="66">
        <f>+IF(H142=0,"",'Ark1'!AF683)</f>
        <v>6.4096984786217392</v>
      </c>
      <c r="L142" s="53">
        <f>+IF(H142=0,"",'Ark1'!T683)</f>
        <v>8.6855345911949691</v>
      </c>
      <c r="M142" s="307">
        <f>+IF(H142=0,"",'Ark1'!U683)</f>
        <v>281.60377358490553</v>
      </c>
      <c r="N142" s="115">
        <f t="shared" si="49"/>
        <v>-15.256702605570695</v>
      </c>
      <c r="O142" s="76">
        <f>+IF(H142=0,"",'Ark1'!W683)</f>
        <v>93.081761006289298</v>
      </c>
      <c r="P142" s="76">
        <f>+IF(H142=0,"",'Ark1'!X683)</f>
        <v>6.2893081761006258</v>
      </c>
      <c r="Q142" s="307">
        <f>+IF(H142=0,"",'Ark1'!AG683)</f>
        <v>497.81045751633985</v>
      </c>
      <c r="R142" s="76">
        <f>+IF(H142=0,"",'Ark1'!AH683)</f>
        <v>94.968553459119505</v>
      </c>
      <c r="S142" s="76">
        <f>+IF(H142=0,"",'Ark1'!AI683)</f>
        <v>96.226415094339615</v>
      </c>
      <c r="T142" s="443"/>
      <c r="U142" s="90"/>
      <c r="V142" s="76">
        <f>+IF(H142=0,"",'Ark1'!Y683)</f>
        <v>38.876103615215825</v>
      </c>
      <c r="W142" s="53">
        <f>+IF(H142=0,"",'Ark1'!AA683)</f>
        <v>1.7631388704456581</v>
      </c>
      <c r="X142" s="76">
        <f>+IF(H142=0,"",'Ark1'!AC683)</f>
        <v>28.376301272841577</v>
      </c>
      <c r="Y142" s="307">
        <f t="shared" si="50"/>
        <v>565.68472866133459</v>
      </c>
      <c r="Z142" s="115">
        <f t="shared" si="51"/>
        <v>-1.8843853141328282</v>
      </c>
      <c r="AA142" s="66">
        <f t="shared" si="52"/>
        <v>2.3731343283582089</v>
      </c>
      <c r="AB142" s="43"/>
      <c r="AC142" s="4"/>
      <c r="AD142" s="56"/>
      <c r="AE142" s="56"/>
      <c r="AF142" s="1"/>
      <c r="AG142" s="5"/>
      <c r="AH142"/>
      <c r="AL142"/>
    </row>
    <row r="143" spans="1:38" ht="15.6">
      <c r="A143" s="43"/>
      <c r="B143" s="43">
        <f>+'Ark1'!C684</f>
        <v>2024</v>
      </c>
      <c r="C143" s="51">
        <f>+'Ark1'!L684</f>
        <v>9</v>
      </c>
      <c r="D143" s="52" t="s">
        <v>36</v>
      </c>
      <c r="E143" s="52">
        <f>+'Ark1'!D684</f>
        <v>10</v>
      </c>
      <c r="F143" s="52" t="str">
        <f t="shared" si="47"/>
        <v>Okt</v>
      </c>
      <c r="G143" s="51">
        <f>+IF(H143=0,"",'Ark1'!Q684)</f>
        <v>40</v>
      </c>
      <c r="H143" s="380">
        <f>+'Ark1'!R684</f>
        <v>69</v>
      </c>
      <c r="I143" s="115">
        <f t="shared" si="48"/>
        <v>-16</v>
      </c>
      <c r="J143" s="66">
        <f>+IF(H143=0,"",'Ark1'!AE684)</f>
        <v>1.5306122448979591</v>
      </c>
      <c r="K143" s="66">
        <f>+IF(H143=0,"",'Ark1'!AF684)</f>
        <v>2.0170232718183914</v>
      </c>
      <c r="L143" s="53">
        <f>+IF(H143=0,"",'Ark1'!T684)</f>
        <v>8.6376811594202874</v>
      </c>
      <c r="M143" s="307">
        <f>+IF(H143=0,"",'Ark1'!U684)</f>
        <v>278.30869565217392</v>
      </c>
      <c r="N143" s="115">
        <f t="shared" si="49"/>
        <v>-3.6877749360613734</v>
      </c>
      <c r="O143" s="76">
        <f>+IF(H143=0,"",'Ark1'!W684)</f>
        <v>85.507246376811594</v>
      </c>
      <c r="P143" s="76">
        <f>+IF(H143=0,"",'Ark1'!X684)</f>
        <v>2.8985507246376807</v>
      </c>
      <c r="Q143" s="307">
        <f>+IF(H143=0,"",'Ark1'!AG684)</f>
        <v>478.20289855072463</v>
      </c>
      <c r="R143" s="76">
        <f>+IF(H143=0,"",'Ark1'!AH684)</f>
        <v>100</v>
      </c>
      <c r="S143" s="76">
        <f>+IF(H143=0,"",'Ark1'!AI684)</f>
        <v>100</v>
      </c>
      <c r="T143" s="443"/>
      <c r="U143" s="90"/>
      <c r="V143" s="76">
        <f>+IF(H143=0,"",'Ark1'!Y684)</f>
        <v>39.917036205837057</v>
      </c>
      <c r="W143" s="53">
        <f>+IF(H143=0,"",'Ark1'!AA684)</f>
        <v>1.9184158205820587</v>
      </c>
      <c r="X143" s="76">
        <f>+IF(H143=0,"",'Ark1'!AC684)</f>
        <v>51.296301033870549</v>
      </c>
      <c r="Y143" s="307">
        <f t="shared" si="50"/>
        <v>581.98872590617054</v>
      </c>
      <c r="Z143" s="115">
        <f t="shared" si="51"/>
        <v>6.2450647046963468</v>
      </c>
      <c r="AA143" s="66">
        <f t="shared" si="52"/>
        <v>1.7250000000000001</v>
      </c>
      <c r="AB143" s="43"/>
      <c r="AC143" s="4"/>
      <c r="AD143" s="56"/>
      <c r="AE143" s="56"/>
      <c r="AF143" s="1"/>
      <c r="AG143" s="5"/>
      <c r="AH143"/>
      <c r="AL143"/>
    </row>
    <row r="144" spans="1:38" ht="15.6">
      <c r="A144" s="43"/>
      <c r="B144" s="43">
        <f>+'Ark1'!C685</f>
        <v>2024</v>
      </c>
      <c r="C144" s="51">
        <f>+'Ark1'!L685</f>
        <v>9</v>
      </c>
      <c r="D144" s="52" t="s">
        <v>36</v>
      </c>
      <c r="E144" s="52">
        <f>+'Ark1'!D685</f>
        <v>11</v>
      </c>
      <c r="F144" s="52" t="str">
        <f t="shared" si="47"/>
        <v>Nov</v>
      </c>
      <c r="G144" s="51">
        <f>+IF(H144=0,"",'Ark1'!Q685)</f>
        <v>63</v>
      </c>
      <c r="H144" s="380">
        <f>+'Ark1'!R685</f>
        <v>114</v>
      </c>
      <c r="I144" s="115">
        <f t="shared" si="48"/>
        <v>-1</v>
      </c>
      <c r="J144" s="66">
        <f>+IF(H144=0,"",'Ark1'!AE685)</f>
        <v>2.6009582477754969</v>
      </c>
      <c r="K144" s="66">
        <f>+IF(H144=0,"",'Ark1'!AF685)</f>
        <v>3.3166430852408002</v>
      </c>
      <c r="L144" s="53">
        <f>+IF(H144=0,"",'Ark1'!T685)</f>
        <v>8.8596491228070136</v>
      </c>
      <c r="M144" s="307">
        <f>+IF(H144=0,"",'Ark1'!U685)</f>
        <v>277.57105263157888</v>
      </c>
      <c r="N144" s="115">
        <f t="shared" si="49"/>
        <v>2.807574370709176</v>
      </c>
      <c r="O144" s="76">
        <f>+IF(H144=0,"",'Ark1'!W685)</f>
        <v>90.350877192982438</v>
      </c>
      <c r="P144" s="76">
        <f>+IF(H144=0,"",'Ark1'!X685)</f>
        <v>7.0175438596491215</v>
      </c>
      <c r="Q144" s="307">
        <f>+IF(H144=0,"",'Ark1'!AG685)</f>
        <v>489.84545454545457</v>
      </c>
      <c r="R144" s="76">
        <f>+IF(H144=0,"",'Ark1'!AH685)</f>
        <v>96.491228070175438</v>
      </c>
      <c r="S144" s="76">
        <f>+IF(H144=0,"",'Ark1'!AI685)</f>
        <v>96.491228070175438</v>
      </c>
      <c r="T144" s="443"/>
      <c r="U144" s="90"/>
      <c r="V144" s="76">
        <f>+IF(H144=0,"",'Ark1'!Y685)</f>
        <v>38.64176842890376</v>
      </c>
      <c r="W144" s="53">
        <f>+IF(H144=0,"",'Ark1'!AA685)</f>
        <v>2.064219800713365</v>
      </c>
      <c r="X144" s="76">
        <f>+IF(H144=0,"",'Ark1'!AC685)</f>
        <v>31.254454185957695</v>
      </c>
      <c r="Y144" s="307">
        <f t="shared" si="50"/>
        <v>566.65025684304283</v>
      </c>
      <c r="Z144" s="115">
        <f t="shared" si="51"/>
        <v>26.905575606023945</v>
      </c>
      <c r="AA144" s="66">
        <f t="shared" si="52"/>
        <v>1.8095238095238095</v>
      </c>
      <c r="AB144" s="43"/>
      <c r="AC144" s="4"/>
      <c r="AD144" s="56"/>
      <c r="AE144" s="56"/>
      <c r="AF144" s="1"/>
      <c r="AG144" s="5"/>
      <c r="AH144"/>
      <c r="AL144"/>
    </row>
    <row r="145" spans="1:38" ht="15.6">
      <c r="A145" s="43"/>
      <c r="B145" s="43">
        <f>+'Ark1'!C686</f>
        <v>2024</v>
      </c>
      <c r="C145" s="51">
        <f>+'Ark1'!L686</f>
        <v>9</v>
      </c>
      <c r="D145" s="52" t="s">
        <v>36</v>
      </c>
      <c r="E145" s="52">
        <f>+'Ark1'!D686</f>
        <v>12</v>
      </c>
      <c r="F145" s="52" t="str">
        <f t="shared" si="47"/>
        <v>Des</v>
      </c>
      <c r="G145" s="51">
        <f>+IF(H145=0,"",'Ark1'!Q686)</f>
        <v>13</v>
      </c>
      <c r="H145" s="380">
        <f>+'Ark1'!R686</f>
        <v>38</v>
      </c>
      <c r="I145" s="115">
        <f t="shared" si="48"/>
        <v>-4</v>
      </c>
      <c r="J145" s="66">
        <f>+IF(H145=0,"",'Ark1'!AE686)</f>
        <v>3.6121673003802304</v>
      </c>
      <c r="K145" s="66">
        <f>+IF(H145=0,"",'Ark1'!AF686)</f>
        <v>4.7763675077539265</v>
      </c>
      <c r="L145" s="53">
        <f>+IF(H145=0,"",'Ark1'!T686)</f>
        <v>9.7105263157894726</v>
      </c>
      <c r="M145" s="307">
        <f>+IF(H145=0,"",'Ark1'!U686)</f>
        <v>294.74473684210523</v>
      </c>
      <c r="N145" s="115">
        <f t="shared" si="49"/>
        <v>9.2780701754384722</v>
      </c>
      <c r="O145" s="76">
        <f>+IF(H145=0,"",'Ark1'!W686)</f>
        <v>94.736842105263179</v>
      </c>
      <c r="P145" s="76">
        <f>+IF(H145=0,"",'Ark1'!X686)</f>
        <v>5.2631578947368443</v>
      </c>
      <c r="Q145" s="307">
        <f>+IF(H145=0,"",'Ark1'!AG686)</f>
        <v>528</v>
      </c>
      <c r="R145" s="76">
        <f>+IF(H145=0,"",'Ark1'!AH686)</f>
        <v>92.105263157894726</v>
      </c>
      <c r="S145" s="76">
        <f>+IF(H145=0,"",'Ark1'!AI686)</f>
        <v>92.105263157894726</v>
      </c>
      <c r="T145" s="443"/>
      <c r="U145" s="90"/>
      <c r="V145" s="76">
        <f>+IF(H145=0,"",'Ark1'!Y686)</f>
        <v>39.301464398647347</v>
      </c>
      <c r="W145" s="53">
        <f>+IF(H145=0,"",'Ark1'!AA686)</f>
        <v>2.1139622903677675</v>
      </c>
      <c r="X145" s="76">
        <f>+IF(H145=0,"",'Ark1'!AC686)</f>
        <v>47.001612635872384</v>
      </c>
      <c r="Y145" s="307">
        <f t="shared" si="50"/>
        <v>558.22866826156292</v>
      </c>
      <c r="Z145" s="115">
        <f t="shared" si="51"/>
        <v>19.079464196448839</v>
      </c>
      <c r="AA145" s="66">
        <f t="shared" si="52"/>
        <v>2.9230769230769229</v>
      </c>
      <c r="AB145" s="43"/>
      <c r="AC145" s="4"/>
      <c r="AD145" s="56"/>
      <c r="AE145" s="56"/>
      <c r="AF145" s="1"/>
      <c r="AG145" s="5"/>
      <c r="AH145"/>
      <c r="AL145"/>
    </row>
    <row r="146" spans="1:38" ht="15.6">
      <c r="A146" s="46"/>
      <c r="B146" s="43"/>
      <c r="C146" s="46"/>
      <c r="D146" s="46"/>
      <c r="E146" s="46"/>
      <c r="F146" s="46"/>
      <c r="G146" s="46"/>
      <c r="H146" s="46"/>
      <c r="I146" s="43"/>
      <c r="J146" s="95"/>
      <c r="K146" s="64"/>
      <c r="L146" s="43"/>
      <c r="M146" s="43"/>
      <c r="N146" s="43"/>
      <c r="O146" s="73"/>
      <c r="P146" s="73"/>
      <c r="Q146" s="43"/>
      <c r="R146" s="73"/>
      <c r="S146" s="73"/>
      <c r="T146" s="73"/>
      <c r="U146" s="73"/>
      <c r="V146" s="73"/>
      <c r="W146" s="43"/>
      <c r="X146" s="73"/>
      <c r="Y146" s="43"/>
      <c r="Z146" s="43"/>
      <c r="AA146" s="65"/>
      <c r="AB146" s="43"/>
      <c r="AC146" s="4"/>
      <c r="AD146" s="56"/>
      <c r="AE146" s="56"/>
      <c r="AF146" s="1"/>
      <c r="AG146" s="5"/>
      <c r="AH146"/>
      <c r="AL146"/>
    </row>
    <row r="147" spans="1:38" ht="17.399999999999999">
      <c r="A147" s="246"/>
      <c r="B147" s="277" t="s">
        <v>0</v>
      </c>
      <c r="C147" s="277"/>
      <c r="D147" s="277" t="str">
        <f>+D149</f>
        <v>U-</v>
      </c>
      <c r="E147" s="277"/>
      <c r="F147" s="278"/>
      <c r="G147" s="278" t="s">
        <v>604</v>
      </c>
      <c r="H147" s="279">
        <f>SUM(H149:H160)</f>
        <v>339</v>
      </c>
      <c r="I147" s="49"/>
      <c r="J147" s="46"/>
      <c r="K147" s="95"/>
      <c r="L147" s="64"/>
      <c r="M147" s="338">
        <f>+Klasse!K20</f>
        <v>297.58053097345118</v>
      </c>
      <c r="N147" s="49" t="s">
        <v>573</v>
      </c>
      <c r="O147" s="43"/>
      <c r="P147" s="73"/>
      <c r="Q147" s="73"/>
      <c r="R147" s="43"/>
      <c r="S147" s="73"/>
      <c r="T147" s="73"/>
      <c r="U147" s="73"/>
      <c r="V147" s="73"/>
      <c r="W147" s="73"/>
      <c r="X147" s="43"/>
      <c r="Y147" s="19">
        <f>+Klasse!AA20</f>
        <v>615.5803112972502</v>
      </c>
      <c r="Z147" s="49" t="s">
        <v>573</v>
      </c>
      <c r="AA147" s="64"/>
      <c r="AB147" s="65"/>
      <c r="AC147" s="4"/>
      <c r="AD147" s="4"/>
      <c r="AE147" s="56"/>
      <c r="AF147" s="56"/>
      <c r="AG147" s="1"/>
      <c r="AH147" s="5"/>
      <c r="AL147"/>
    </row>
    <row r="148" spans="1:38" ht="15.6">
      <c r="A148" s="46"/>
      <c r="B148" s="43"/>
      <c r="C148" s="46"/>
      <c r="D148" s="46"/>
      <c r="E148" s="46"/>
      <c r="F148" s="46"/>
      <c r="G148" s="46"/>
      <c r="H148" s="46"/>
      <c r="I148" s="43"/>
      <c r="J148" s="95"/>
      <c r="K148" s="64"/>
      <c r="L148" s="43"/>
      <c r="M148" s="43"/>
      <c r="N148" s="43"/>
      <c r="O148" s="73"/>
      <c r="P148" s="73"/>
      <c r="Q148" s="43"/>
      <c r="R148" s="73"/>
      <c r="S148" s="73"/>
      <c r="T148" s="73"/>
      <c r="U148" s="73"/>
      <c r="V148" s="73"/>
      <c r="W148" s="43"/>
      <c r="X148" s="73"/>
      <c r="Y148" s="43"/>
      <c r="Z148" s="43"/>
      <c r="AA148" s="65"/>
      <c r="AB148" s="43"/>
      <c r="AC148" s="4"/>
      <c r="AD148" s="56"/>
      <c r="AE148" s="56"/>
      <c r="AF148" s="1"/>
      <c r="AG148" s="5"/>
      <c r="AH148"/>
      <c r="AL148"/>
    </row>
    <row r="149" spans="1:38" ht="15.6">
      <c r="A149" s="43"/>
      <c r="B149" s="43">
        <f>+'Ark1'!C687</f>
        <v>2024</v>
      </c>
      <c r="C149">
        <f>+'Ark1'!L687</f>
        <v>10</v>
      </c>
      <c r="D149" s="3" t="s">
        <v>37</v>
      </c>
      <c r="E149" s="3">
        <f>+'Ark1'!D687</f>
        <v>1</v>
      </c>
      <c r="F149" s="3" t="str">
        <f t="shared" ref="F149:F160" si="53">+F134</f>
        <v>Jan</v>
      </c>
      <c r="G149">
        <f>+IF(H149=0,"",'Ark1'!Q687)</f>
        <v>13</v>
      </c>
      <c r="H149" s="380">
        <f>+'Ark1'!R687</f>
        <v>23</v>
      </c>
      <c r="I149" s="115">
        <f t="shared" ref="I149:I160" si="54">+IF(H149=0,"",H149-H376)</f>
        <v>-7</v>
      </c>
      <c r="J149" s="67">
        <f>+IF(H149=0,"",'Ark1'!AE687)</f>
        <v>0.71517412935323377</v>
      </c>
      <c r="K149" s="67">
        <f>+IF(H149=0,"",'Ark1'!AF687)</f>
        <v>0.98476770691256832</v>
      </c>
      <c r="L149" s="1">
        <f>+IF(H149=0,"",'Ark1'!T687)</f>
        <v>9.2608695652173907</v>
      </c>
      <c r="M149" s="307">
        <f>+IF(H149=0,"",'Ark1'!U687)</f>
        <v>311.84347826086963</v>
      </c>
      <c r="N149" s="115">
        <f t="shared" ref="N149:N160" si="55">+IF(H149=0,"",M149-M376)</f>
        <v>-8.959855072463597</v>
      </c>
      <c r="O149" s="11">
        <f>+IF(H149=0,"",'Ark1'!W687)</f>
        <v>100</v>
      </c>
      <c r="P149" s="11">
        <f>+IF(H149=0,"",'Ark1'!X687)</f>
        <v>21.739130434782609</v>
      </c>
      <c r="Q149" s="307">
        <f>+IF(H149=0,"",'Ark1'!AG687)</f>
        <v>525.61904761904759</v>
      </c>
      <c r="R149" s="11">
        <f>+IF(H149=0,"",'Ark1'!AH687)</f>
        <v>91.304347826086953</v>
      </c>
      <c r="S149" s="11">
        <f>+IF(H149=0,"",'Ark1'!AI687)</f>
        <v>91.304347826086953</v>
      </c>
      <c r="T149" s="435">
        <f>+'Ark1'!AR687</f>
        <v>192.19047619047623</v>
      </c>
      <c r="U149" s="411">
        <f>+'Ark1'!AS687</f>
        <v>43.272066212135975</v>
      </c>
      <c r="V149" s="11">
        <f>+IF(H149=0,"",'Ark1'!Y687)</f>
        <v>39.914373852981903</v>
      </c>
      <c r="W149" s="1">
        <f>+IF(H149=0,"",'Ark1'!AA687)</f>
        <v>1.111887987177782</v>
      </c>
      <c r="X149" s="11">
        <f>+IF(H149=0,"",'Ark1'!AC687)</f>
        <v>35.830530068342377</v>
      </c>
      <c r="Y149" s="307">
        <f t="shared" ref="Y149:Y160" si="56">IF(H149=0,"",1000*M149/Q149)</f>
        <v>593.2880090123449</v>
      </c>
      <c r="Z149" s="115">
        <f t="shared" ref="Z149:Z160" si="57">+IF(H149=0,"",Y149-Y376)</f>
        <v>7.3273951264304742</v>
      </c>
      <c r="AA149" s="67">
        <f t="shared" ref="AA149:AA160" si="58">IF(H149=0,"",H149/G149)</f>
        <v>1.7692307692307692</v>
      </c>
      <c r="AB149" s="43"/>
      <c r="AC149" s="4"/>
      <c r="AD149" s="56"/>
      <c r="AE149" s="56"/>
      <c r="AF149" s="1"/>
      <c r="AG149" s="5"/>
      <c r="AH149"/>
      <c r="AL149"/>
    </row>
    <row r="150" spans="1:38" ht="15.6">
      <c r="A150" s="43"/>
      <c r="B150" s="43">
        <f>+'Ark1'!C688</f>
        <v>2024</v>
      </c>
      <c r="C150">
        <f>+'Ark1'!L688</f>
        <v>10</v>
      </c>
      <c r="D150" s="3" t="s">
        <v>37</v>
      </c>
      <c r="E150" s="3">
        <f>+'Ark1'!D688</f>
        <v>2</v>
      </c>
      <c r="F150" s="3" t="str">
        <f t="shared" si="53"/>
        <v>Feb</v>
      </c>
      <c r="G150">
        <f>+IF(H150=0,"",'Ark1'!Q688)</f>
        <v>13</v>
      </c>
      <c r="H150" s="380">
        <f>+'Ark1'!R688</f>
        <v>15</v>
      </c>
      <c r="I150" s="115">
        <f t="shared" si="54"/>
        <v>-10</v>
      </c>
      <c r="J150" s="67">
        <f>+IF(H150=0,"",'Ark1'!AE688)</f>
        <v>0.63291139240506322</v>
      </c>
      <c r="K150" s="67">
        <f>+IF(H150=0,"",'Ark1'!AF688)</f>
        <v>0.88422834161059549</v>
      </c>
      <c r="L150" s="1">
        <f>+IF(H150=0,"",'Ark1'!T688)</f>
        <v>9.8000000000000007</v>
      </c>
      <c r="M150" s="307">
        <f>+IF(H150=0,"",'Ark1'!U688)</f>
        <v>315.98000000000008</v>
      </c>
      <c r="N150" s="115">
        <f t="shared" si="55"/>
        <v>-3.8039999999999168</v>
      </c>
      <c r="O150" s="11">
        <f>+IF(H150=0,"",'Ark1'!W688)</f>
        <v>100</v>
      </c>
      <c r="P150" s="11">
        <f>+IF(H150=0,"",'Ark1'!X688)</f>
        <v>33.333333333333343</v>
      </c>
      <c r="Q150" s="307">
        <f>+IF(H150=0,"",'Ark1'!AG688)</f>
        <v>555.28571428571445</v>
      </c>
      <c r="R150" s="11">
        <f>+IF(H150=0,"",'Ark1'!AH688)</f>
        <v>93.333333333333314</v>
      </c>
      <c r="S150" s="11">
        <f>+IF(H150=0,"",'Ark1'!AI688)</f>
        <v>93.333333333333314</v>
      </c>
      <c r="T150" s="435">
        <f>+'Ark1'!AR688</f>
        <v>192.92857142857139</v>
      </c>
      <c r="U150" s="411">
        <f>+'Ark1'!AS688</f>
        <v>43.676057153325928</v>
      </c>
      <c r="V150" s="11">
        <f>+IF(H150=0,"",'Ark1'!Y688)</f>
        <v>50.064987100101078</v>
      </c>
      <c r="W150" s="1">
        <f>+IF(H150=0,"",'Ark1'!AA688)</f>
        <v>1.9731531449264927</v>
      </c>
      <c r="X150" s="11">
        <f>+IF(H150=0,"",'Ark1'!AC688)</f>
        <v>23.980483562331941</v>
      </c>
      <c r="Y150" s="307">
        <f t="shared" si="56"/>
        <v>569.04039104707999</v>
      </c>
      <c r="Z150" s="115">
        <f t="shared" si="57"/>
        <v>-39.237779842366876</v>
      </c>
      <c r="AA150" s="67">
        <f t="shared" si="58"/>
        <v>1.1538461538461537</v>
      </c>
      <c r="AB150" s="43"/>
      <c r="AC150" s="4"/>
      <c r="AD150" s="56"/>
      <c r="AE150" s="56"/>
      <c r="AF150" s="1"/>
      <c r="AG150"/>
      <c r="AH150"/>
      <c r="AL150"/>
    </row>
    <row r="151" spans="1:38" ht="15.6">
      <c r="A151" s="43"/>
      <c r="B151" s="43">
        <f>+'Ark1'!C689</f>
        <v>2024</v>
      </c>
      <c r="C151">
        <f>+'Ark1'!L689</f>
        <v>10</v>
      </c>
      <c r="D151" s="3" t="s">
        <v>37</v>
      </c>
      <c r="E151" s="3">
        <f>+'Ark1'!D689</f>
        <v>3</v>
      </c>
      <c r="F151" s="3" t="str">
        <f t="shared" si="53"/>
        <v>Mar</v>
      </c>
      <c r="G151">
        <f>+IF(H151=0,"",'Ark1'!Q689)</f>
        <v>5</v>
      </c>
      <c r="H151" s="380">
        <f>+'Ark1'!R689</f>
        <v>5</v>
      </c>
      <c r="I151" s="115">
        <f t="shared" si="54"/>
        <v>-5</v>
      </c>
      <c r="J151" s="67">
        <f>+IF(H151=0,"",'Ark1'!AE689)</f>
        <v>0.26910656620021528</v>
      </c>
      <c r="K151" s="67">
        <f>+IF(H151=0,"",'Ark1'!AF689)</f>
        <v>0.30821434184220792</v>
      </c>
      <c r="L151" s="1">
        <f>+IF(H151=0,"",'Ark1'!T689)</f>
        <v>9</v>
      </c>
      <c r="M151" s="307">
        <f>+IF(H151=0,"",'Ark1'!U689)</f>
        <v>247.5</v>
      </c>
      <c r="N151" s="115">
        <f t="shared" si="55"/>
        <v>-20.360000000000014</v>
      </c>
      <c r="O151" s="11">
        <f>+IF(H151=0,"",'Ark1'!W689)</f>
        <v>100</v>
      </c>
      <c r="P151" s="11">
        <f>+IF(H151=0,"",'Ark1'!X689)</f>
        <v>0</v>
      </c>
      <c r="Q151" s="307">
        <f>+IF(H151=0,"",'Ark1'!AG689)</f>
        <v>404.8</v>
      </c>
      <c r="R151" s="11">
        <f>+IF(H151=0,"",'Ark1'!AH689)</f>
        <v>100</v>
      </c>
      <c r="S151" s="11">
        <f>+IF(H151=0,"",'Ark1'!AI689)</f>
        <v>100</v>
      </c>
      <c r="T151" s="443"/>
      <c r="U151" s="90"/>
      <c r="V151" s="11">
        <f>+IF(H151=0,"",'Ark1'!Y689)</f>
        <v>35.134142938173511</v>
      </c>
      <c r="W151" s="1">
        <f>+IF(H151=0,"",'Ark1'!AA689)</f>
        <v>1.0954451150103319</v>
      </c>
      <c r="X151" s="11">
        <f>+IF(H151=0,"",'Ark1'!AC689)</f>
        <v>86.209751817017676</v>
      </c>
      <c r="Y151" s="307">
        <f t="shared" si="56"/>
        <v>611.41304347826087</v>
      </c>
      <c r="Z151" s="115">
        <f t="shared" si="57"/>
        <v>-20.77954561779768</v>
      </c>
      <c r="AA151" s="67">
        <f t="shared" si="58"/>
        <v>1</v>
      </c>
      <c r="AB151" s="43"/>
      <c r="AC151" s="4"/>
      <c r="AD151" s="56"/>
      <c r="AE151" s="56"/>
      <c r="AF151" s="1"/>
      <c r="AG151" s="5"/>
      <c r="AH151"/>
      <c r="AL151"/>
    </row>
    <row r="152" spans="1:38" ht="15.6">
      <c r="A152" s="43"/>
      <c r="B152" s="43">
        <f>+'Ark1'!C690</f>
        <v>2024</v>
      </c>
      <c r="C152">
        <f>+'Ark1'!L690</f>
        <v>10</v>
      </c>
      <c r="D152" s="3" t="s">
        <v>37</v>
      </c>
      <c r="E152" s="3">
        <f>+'Ark1'!D690</f>
        <v>4</v>
      </c>
      <c r="F152" s="3" t="str">
        <f t="shared" si="53"/>
        <v>Apr</v>
      </c>
      <c r="G152">
        <f>+IF(H152=0,"",'Ark1'!Q690)</f>
        <v>35</v>
      </c>
      <c r="H152" s="380">
        <f>+'Ark1'!R690</f>
        <v>53</v>
      </c>
      <c r="I152" s="115">
        <f t="shared" si="54"/>
        <v>19</v>
      </c>
      <c r="J152" s="67">
        <f>+IF(H152=0,"",'Ark1'!AE690)</f>
        <v>1.5533411488862838</v>
      </c>
      <c r="K152" s="67">
        <f>+IF(H152=0,"",'Ark1'!AF690)</f>
        <v>2.0214806741350366</v>
      </c>
      <c r="L152" s="1">
        <f>+IF(H152=0,"",'Ark1'!T690)</f>
        <v>9.5094339622641559</v>
      </c>
      <c r="M152" s="307">
        <f>+IF(H152=0,"",'Ark1'!U690)</f>
        <v>298.71320754716982</v>
      </c>
      <c r="N152" s="115">
        <f t="shared" si="55"/>
        <v>6.7043840177578886</v>
      </c>
      <c r="O152" s="11">
        <f>+IF(H152=0,"",'Ark1'!W690)</f>
        <v>92.452830188679215</v>
      </c>
      <c r="P152" s="11">
        <f>+IF(H152=0,"",'Ark1'!X690)</f>
        <v>16.981132075471692</v>
      </c>
      <c r="Q152" s="307">
        <f>+IF(H152=0,"",'Ark1'!AG690)</f>
        <v>490.82692307692321</v>
      </c>
      <c r="R152" s="11">
        <f>+IF(H152=0,"",'Ark1'!AH690)</f>
        <v>98.113207547169822</v>
      </c>
      <c r="S152" s="11">
        <f>+IF(H152=0,"",'Ark1'!AI690)</f>
        <v>98.113207547169822</v>
      </c>
      <c r="T152" s="443"/>
      <c r="U152" s="90"/>
      <c r="V152" s="11">
        <f>+IF(H152=0,"",'Ark1'!Y690)</f>
        <v>49.577901489744129</v>
      </c>
      <c r="W152" s="1">
        <f>+IF(H152=0,"",'Ark1'!AA690)</f>
        <v>2.5374377323668518</v>
      </c>
      <c r="X152" s="11">
        <f>+IF(H152=0,"",'Ark1'!AC690)</f>
        <v>64.646109227668489</v>
      </c>
      <c r="Y152" s="307">
        <f t="shared" si="56"/>
        <v>608.59173265105301</v>
      </c>
      <c r="Z152" s="115">
        <f t="shared" si="57"/>
        <v>-11.849462199590903</v>
      </c>
      <c r="AA152" s="67">
        <f t="shared" si="58"/>
        <v>1.5142857142857142</v>
      </c>
      <c r="AB152" s="43"/>
      <c r="AC152" s="4"/>
      <c r="AD152" s="56"/>
      <c r="AE152" s="56"/>
      <c r="AF152" s="1"/>
      <c r="AG152"/>
      <c r="AH152"/>
      <c r="AL152"/>
    </row>
    <row r="153" spans="1:38" ht="15.6">
      <c r="A153" s="43"/>
      <c r="B153" s="43">
        <f>+'Ark1'!C691</f>
        <v>2024</v>
      </c>
      <c r="C153">
        <f>+'Ark1'!L691</f>
        <v>10</v>
      </c>
      <c r="D153" s="3" t="s">
        <v>37</v>
      </c>
      <c r="E153" s="3">
        <f>+'Ark1'!D691</f>
        <v>5</v>
      </c>
      <c r="F153" s="3" t="str">
        <f t="shared" si="53"/>
        <v>Mai</v>
      </c>
      <c r="G153">
        <f>+IF(H153=0,"",'Ark1'!Q691)</f>
        <v>30</v>
      </c>
      <c r="H153" s="380">
        <f>+'Ark1'!R691</f>
        <v>60</v>
      </c>
      <c r="I153" s="115">
        <f t="shared" si="54"/>
        <v>20</v>
      </c>
      <c r="J153" s="67">
        <f>+IF(H153=0,"",'Ark1'!AE691)</f>
        <v>1.6615895873719189</v>
      </c>
      <c r="K153" s="67">
        <f>+IF(H153=0,"",'Ark1'!AF691)</f>
        <v>2.0953878013795282</v>
      </c>
      <c r="L153" s="1">
        <f>+IF(H153=0,"",'Ark1'!T691)</f>
        <v>8.85</v>
      </c>
      <c r="M153" s="307">
        <f>+IF(H153=0,"",'Ark1'!U691)</f>
        <v>289.75333333333322</v>
      </c>
      <c r="N153" s="115">
        <f t="shared" si="55"/>
        <v>-6.7541666666668903</v>
      </c>
      <c r="O153" s="11">
        <f>+IF(H153=0,"",'Ark1'!W691)</f>
        <v>100</v>
      </c>
      <c r="P153" s="11">
        <f>+IF(H153=0,"",'Ark1'!X691)</f>
        <v>6.6666666666666687</v>
      </c>
      <c r="Q153" s="307">
        <f>+IF(H153=0,"",'Ark1'!AG691)</f>
        <v>434.89655172413774</v>
      </c>
      <c r="R153" s="11">
        <f>+IF(H153=0,"",'Ark1'!AH691)</f>
        <v>96.666666666666686</v>
      </c>
      <c r="S153" s="11">
        <f>+IF(H153=0,"",'Ark1'!AI691)</f>
        <v>96.666666666666686</v>
      </c>
      <c r="T153" s="443"/>
      <c r="U153" s="90"/>
      <c r="V153" s="11">
        <f>+IF(H153=0,"",'Ark1'!Y691)</f>
        <v>39.862398600964944</v>
      </c>
      <c r="W153" s="1">
        <f>+IF(H153=0,"",'Ark1'!AA691)</f>
        <v>1.4121496615680211</v>
      </c>
      <c r="X153" s="11">
        <f>+IF(H153=0,"",'Ark1'!AC691)</f>
        <v>45.630787120374222</v>
      </c>
      <c r="Y153" s="307">
        <f t="shared" si="56"/>
        <v>666.25806110582516</v>
      </c>
      <c r="Z153" s="115">
        <f t="shared" si="57"/>
        <v>2.596262661417768</v>
      </c>
      <c r="AA153" s="67">
        <f t="shared" si="58"/>
        <v>2</v>
      </c>
      <c r="AB153" s="43"/>
      <c r="AC153" s="4"/>
      <c r="AD153" s="56"/>
      <c r="AE153" s="56"/>
      <c r="AF153" s="1"/>
      <c r="AG153"/>
      <c r="AH153"/>
      <c r="AL153"/>
    </row>
    <row r="154" spans="1:38" ht="15.6">
      <c r="A154" s="43"/>
      <c r="B154" s="43">
        <f>+'Ark1'!C692</f>
        <v>2024</v>
      </c>
      <c r="C154">
        <f>+'Ark1'!L692</f>
        <v>10</v>
      </c>
      <c r="D154" s="3" t="s">
        <v>37</v>
      </c>
      <c r="E154" s="3">
        <f>+'Ark1'!D692</f>
        <v>6</v>
      </c>
      <c r="F154" s="3" t="str">
        <f t="shared" si="53"/>
        <v>Jun</v>
      </c>
      <c r="G154">
        <f>+IF(H154=0,"",'Ark1'!Q692)</f>
        <v>17</v>
      </c>
      <c r="H154" s="380">
        <f>+'Ark1'!R692</f>
        <v>39</v>
      </c>
      <c r="I154" s="115">
        <f t="shared" si="54"/>
        <v>-16</v>
      </c>
      <c r="J154" s="67">
        <f>+IF(H154=0,"",'Ark1'!AE692)</f>
        <v>1.0734929810074318</v>
      </c>
      <c r="K154" s="67">
        <f>+IF(H154=0,"",'Ark1'!AF692)</f>
        <v>1.3452592795570764</v>
      </c>
      <c r="L154" s="1">
        <f>+IF(H154=0,"",'Ark1'!T692)</f>
        <v>8.9230769230769216</v>
      </c>
      <c r="M154" s="307">
        <f>+IF(H154=0,"",'Ark1'!U692)</f>
        <v>292.5461538461538</v>
      </c>
      <c r="N154" s="115">
        <f t="shared" si="55"/>
        <v>-10.139300699300691</v>
      </c>
      <c r="O154" s="11">
        <f>+IF(H154=0,"",'Ark1'!W692)</f>
        <v>94.871794871794876</v>
      </c>
      <c r="P154" s="11">
        <f>+IF(H154=0,"",'Ark1'!X692)</f>
        <v>7.6923076923076898</v>
      </c>
      <c r="Q154" s="307">
        <f>+IF(H154=0,"",'Ark1'!AG692)</f>
        <v>472.56410256410243</v>
      </c>
      <c r="R154" s="11">
        <f>+IF(H154=0,"",'Ark1'!AH692)</f>
        <v>100</v>
      </c>
      <c r="S154" s="11">
        <f>+IF(H154=0,"",'Ark1'!AI692)</f>
        <v>100</v>
      </c>
      <c r="T154" s="443"/>
      <c r="U154" s="90"/>
      <c r="V154" s="11">
        <f>+IF(H154=0,"",'Ark1'!Y692)</f>
        <v>34.033135031597034</v>
      </c>
      <c r="W154" s="1">
        <f>+IF(H154=0,"",'Ark1'!AA692)</f>
        <v>1.4390989949130562</v>
      </c>
      <c r="X154" s="11">
        <f>+IF(H154=0,"",'Ark1'!AC692)</f>
        <v>39.957932941278763</v>
      </c>
      <c r="Y154" s="307">
        <f t="shared" si="56"/>
        <v>619.06131307650583</v>
      </c>
      <c r="Z154" s="115">
        <f t="shared" si="57"/>
        <v>-5.2707933197714283</v>
      </c>
      <c r="AA154" s="67">
        <f t="shared" si="58"/>
        <v>2.2941176470588234</v>
      </c>
      <c r="AB154" s="43"/>
      <c r="AC154" s="4"/>
      <c r="AD154" s="56"/>
      <c r="AE154" s="56"/>
      <c r="AF154" s="1"/>
      <c r="AG154" s="2"/>
      <c r="AH154"/>
      <c r="AL154"/>
    </row>
    <row r="155" spans="1:38" ht="15.6">
      <c r="A155" s="43"/>
      <c r="B155" s="43">
        <f>+'Ark1'!C693</f>
        <v>2024</v>
      </c>
      <c r="C155">
        <f>+'Ark1'!L693</f>
        <v>10</v>
      </c>
      <c r="D155" s="3" t="s">
        <v>37</v>
      </c>
      <c r="E155" s="3">
        <f>+'Ark1'!D693</f>
        <v>7</v>
      </c>
      <c r="F155" s="3" t="str">
        <f t="shared" si="53"/>
        <v>Jul</v>
      </c>
      <c r="G155">
        <f>+IF(H155=0,"",'Ark1'!Q693)</f>
        <v>15</v>
      </c>
      <c r="H155" s="380">
        <f>+'Ark1'!R693</f>
        <v>26</v>
      </c>
      <c r="I155" s="115">
        <f t="shared" si="54"/>
        <v>-8</v>
      </c>
      <c r="J155" s="67">
        <f>+IF(H155=0,"",'Ark1'!AE693)</f>
        <v>0.99731492136555444</v>
      </c>
      <c r="K155" s="67">
        <f>+IF(H155=0,"",'Ark1'!AF693)</f>
        <v>1.2922385580691671</v>
      </c>
      <c r="L155" s="1">
        <f>+IF(H155=0,"",'Ark1'!T693)</f>
        <v>9.0769230769230784</v>
      </c>
      <c r="M155" s="307">
        <f>+IF(H155=0,"",'Ark1'!U693)</f>
        <v>305.88076923076915</v>
      </c>
      <c r="N155" s="115">
        <f t="shared" si="55"/>
        <v>-7.8751131221719675</v>
      </c>
      <c r="O155" s="11">
        <f>+IF(H155=0,"",'Ark1'!W693)</f>
        <v>96.153846153846175</v>
      </c>
      <c r="P155" s="11">
        <f>+IF(H155=0,"",'Ark1'!X693)</f>
        <v>11.53846153846154</v>
      </c>
      <c r="Q155" s="307">
        <f>+IF(H155=0,"",'Ark1'!AG693)</f>
        <v>510.23076923076945</v>
      </c>
      <c r="R155" s="11">
        <f>+IF(H155=0,"",'Ark1'!AH693)</f>
        <v>100</v>
      </c>
      <c r="S155" s="11">
        <f>+IF(H155=0,"",'Ark1'!AI693)</f>
        <v>100</v>
      </c>
      <c r="T155" s="443"/>
      <c r="U155" s="90"/>
      <c r="V155" s="11">
        <f>+IF(H155=0,"",'Ark1'!Y693)</f>
        <v>36.925028193633125</v>
      </c>
      <c r="W155" s="1">
        <f>+IF(H155=0,"",'Ark1'!AA693)</f>
        <v>1.3565532375806522</v>
      </c>
      <c r="X155" s="11">
        <f>+IF(H155=0,"",'Ark1'!AC693)</f>
        <v>0.64793620743103764</v>
      </c>
      <c r="Y155" s="307">
        <f t="shared" si="56"/>
        <v>599.49494949494908</v>
      </c>
      <c r="Z155" s="115">
        <f t="shared" si="57"/>
        <v>-12.044834958157708</v>
      </c>
      <c r="AA155" s="67">
        <f t="shared" si="58"/>
        <v>1.7333333333333334</v>
      </c>
      <c r="AB155" s="43"/>
      <c r="AC155" s="4"/>
      <c r="AD155" s="56"/>
      <c r="AE155" s="56"/>
      <c r="AF155" s="1"/>
      <c r="AG155" s="4"/>
      <c r="AH155"/>
      <c r="AL155"/>
    </row>
    <row r="156" spans="1:38" ht="15.6">
      <c r="A156" s="43"/>
      <c r="B156" s="43">
        <f>+'Ark1'!C694</f>
        <v>2024</v>
      </c>
      <c r="C156">
        <f>+'Ark1'!L694</f>
        <v>10</v>
      </c>
      <c r="D156" s="3" t="s">
        <v>37</v>
      </c>
      <c r="E156" s="3">
        <f>+'Ark1'!D694</f>
        <v>8</v>
      </c>
      <c r="F156" s="3" t="str">
        <f t="shared" si="53"/>
        <v>Aug</v>
      </c>
      <c r="G156">
        <f>+IF(H156=0,"",'Ark1'!Q694)</f>
        <v>26</v>
      </c>
      <c r="H156" s="380">
        <f>+'Ark1'!R694</f>
        <v>43</v>
      </c>
      <c r="I156" s="115">
        <f t="shared" si="54"/>
        <v>8</v>
      </c>
      <c r="J156" s="67">
        <f>+IF(H156=0,"",'Ark1'!AE694)</f>
        <v>1.3547574039067423</v>
      </c>
      <c r="K156" s="67">
        <f>+IF(H156=0,"",'Ark1'!AF694)</f>
        <v>1.7428915155722571</v>
      </c>
      <c r="L156" s="1">
        <f>+IF(H156=0,"",'Ark1'!T694)</f>
        <v>9</v>
      </c>
      <c r="M156" s="307">
        <f>+IF(H156=0,"",'Ark1'!U694)</f>
        <v>301.90930232558134</v>
      </c>
      <c r="N156" s="115">
        <f t="shared" si="55"/>
        <v>9.3378737541526107</v>
      </c>
      <c r="O156" s="11">
        <f>+IF(H156=0,"",'Ark1'!W694)</f>
        <v>97.67441860465118</v>
      </c>
      <c r="P156" s="11">
        <f>+IF(H156=0,"",'Ark1'!X694)</f>
        <v>6.9767441860465107</v>
      </c>
      <c r="Q156" s="307">
        <f>+IF(H156=0,"",'Ark1'!AG694)</f>
        <v>519.63414634146318</v>
      </c>
      <c r="R156" s="11">
        <f>+IF(H156=0,"",'Ark1'!AH694)</f>
        <v>95.348837209302374</v>
      </c>
      <c r="S156" s="11">
        <f>+IF(H156=0,"",'Ark1'!AI694)</f>
        <v>95.348837209302374</v>
      </c>
      <c r="T156" s="443"/>
      <c r="U156" s="90"/>
      <c r="V156" s="11">
        <f>+IF(H156=0,"",'Ark1'!Y694)</f>
        <v>36.976106766482673</v>
      </c>
      <c r="W156" s="1">
        <f>+IF(H156=0,"",'Ark1'!AA694)</f>
        <v>1.3468309056344423</v>
      </c>
      <c r="X156" s="11">
        <f>+IF(H156=0,"",'Ark1'!AC694)</f>
        <v>47.706567818608789</v>
      </c>
      <c r="Y156" s="307">
        <f t="shared" si="56"/>
        <v>581.00358579435999</v>
      </c>
      <c r="Z156" s="115">
        <f t="shared" si="57"/>
        <v>-23.634261328457342</v>
      </c>
      <c r="AA156" s="67">
        <f t="shared" si="58"/>
        <v>1.6538461538461537</v>
      </c>
      <c r="AB156" s="43"/>
      <c r="AC156" s="4"/>
      <c r="AD156" s="56"/>
      <c r="AE156" s="56"/>
      <c r="AF156" s="1"/>
      <c r="AG156" s="5"/>
      <c r="AH156"/>
      <c r="AL156"/>
    </row>
    <row r="157" spans="1:38" ht="15.6">
      <c r="A157" s="43"/>
      <c r="B157" s="43">
        <f>+'Ark1'!C695</f>
        <v>2024</v>
      </c>
      <c r="C157">
        <f>+'Ark1'!L695</f>
        <v>10</v>
      </c>
      <c r="D157" s="3" t="s">
        <v>37</v>
      </c>
      <c r="E157" s="3">
        <f>+'Ark1'!D695</f>
        <v>9</v>
      </c>
      <c r="F157" s="3" t="str">
        <f t="shared" si="53"/>
        <v>Sep</v>
      </c>
      <c r="G157">
        <f>+IF(H157=0,"",'Ark1'!Q695)</f>
        <v>17</v>
      </c>
      <c r="H157" s="380">
        <f>+'Ark1'!R695</f>
        <v>26</v>
      </c>
      <c r="I157" s="115">
        <f t="shared" si="54"/>
        <v>-25</v>
      </c>
      <c r="J157" s="67">
        <f>+IF(H157=0,"",'Ark1'!AE695)</f>
        <v>0.85357846355876543</v>
      </c>
      <c r="K157" s="67">
        <f>+IF(H157=0,"",'Ark1'!AF695)</f>
        <v>1.1071492581498732</v>
      </c>
      <c r="L157" s="1">
        <f>+IF(H157=0,"",'Ark1'!T695)</f>
        <v>8.7307692307692282</v>
      </c>
      <c r="M157" s="307">
        <f>+IF(H157=0,"",'Ark1'!U695)</f>
        <v>297.46153846153845</v>
      </c>
      <c r="N157" s="115">
        <f t="shared" si="55"/>
        <v>-15.854147812971405</v>
      </c>
      <c r="O157" s="11">
        <f>+IF(H157=0,"",'Ark1'!W695)</f>
        <v>92.307692307692321</v>
      </c>
      <c r="P157" s="11">
        <f>+IF(H157=0,"",'Ark1'!X695)</f>
        <v>11.53846153846154</v>
      </c>
      <c r="Q157" s="307">
        <f>+IF(H157=0,"",'Ark1'!AG695)</f>
        <v>464.8</v>
      </c>
      <c r="R157" s="11">
        <f>+IF(H157=0,"",'Ark1'!AH695)</f>
        <v>96.153846153846175</v>
      </c>
      <c r="S157" s="11">
        <f>+IF(H157=0,"",'Ark1'!AI695)</f>
        <v>96.153846153846175</v>
      </c>
      <c r="T157" s="443"/>
      <c r="U157" s="90"/>
      <c r="V157" s="11">
        <f>+IF(H157=0,"",'Ark1'!Y695)</f>
        <v>52.27372539683688</v>
      </c>
      <c r="W157" s="1">
        <f>+IF(H157=0,"",'Ark1'!AA695)</f>
        <v>1.7879445075645359</v>
      </c>
      <c r="X157" s="11">
        <f>+IF(H157=0,"",'Ark1'!AC695)</f>
        <v>66.560237834086635</v>
      </c>
      <c r="Y157" s="307">
        <f t="shared" si="56"/>
        <v>639.97749238713084</v>
      </c>
      <c r="Z157" s="115">
        <f t="shared" si="57"/>
        <v>54.812516373654262</v>
      </c>
      <c r="AA157" s="67">
        <f t="shared" si="58"/>
        <v>1.5294117647058822</v>
      </c>
      <c r="AB157" s="43"/>
      <c r="AC157" s="4"/>
      <c r="AD157" s="56"/>
      <c r="AE157" s="56"/>
      <c r="AF157" s="1"/>
      <c r="AG157" s="5"/>
      <c r="AH157"/>
      <c r="AL157"/>
    </row>
    <row r="158" spans="1:38" ht="15.6">
      <c r="A158" s="43"/>
      <c r="B158" s="43">
        <f>+'Ark1'!C696</f>
        <v>2024</v>
      </c>
      <c r="C158">
        <f>+'Ark1'!L696</f>
        <v>10</v>
      </c>
      <c r="D158" s="3" t="s">
        <v>37</v>
      </c>
      <c r="E158" s="3">
        <f>+'Ark1'!D696</f>
        <v>10</v>
      </c>
      <c r="F158" s="3" t="str">
        <f t="shared" si="53"/>
        <v>Okt</v>
      </c>
      <c r="G158">
        <f>+IF(H158=0,"",'Ark1'!Q696)</f>
        <v>9</v>
      </c>
      <c r="H158" s="380">
        <f>+'Ark1'!R696</f>
        <v>16</v>
      </c>
      <c r="I158" s="115">
        <f t="shared" si="54"/>
        <v>-4</v>
      </c>
      <c r="J158" s="67">
        <f>+IF(H158=0,"",'Ark1'!AE696)</f>
        <v>0.35492457852706305</v>
      </c>
      <c r="K158" s="67">
        <f>+IF(H158=0,"",'Ark1'!AF696)</f>
        <v>0.4739085105225353</v>
      </c>
      <c r="L158" s="1">
        <f>+IF(H158=0,"",'Ark1'!T696)</f>
        <v>8.3125</v>
      </c>
      <c r="M158" s="307">
        <f>+IF(H158=0,"",'Ark1'!U696)</f>
        <v>281.99374999999998</v>
      </c>
      <c r="N158" s="115">
        <f t="shared" si="55"/>
        <v>-8.0762500000000159</v>
      </c>
      <c r="O158" s="11">
        <f>+IF(H158=0,"",'Ark1'!W696)</f>
        <v>93.75</v>
      </c>
      <c r="P158" s="11">
        <f>+IF(H158=0,"",'Ark1'!X696)</f>
        <v>6.25</v>
      </c>
      <c r="Q158" s="307">
        <f>+IF(H158=0,"",'Ark1'!AG696)</f>
        <v>451.2</v>
      </c>
      <c r="R158" s="11">
        <f>+IF(H158=0,"",'Ark1'!AH696)</f>
        <v>93.75</v>
      </c>
      <c r="S158" s="11">
        <f>+IF(H158=0,"",'Ark1'!AI696)</f>
        <v>93.75</v>
      </c>
      <c r="T158" s="443"/>
      <c r="U158" s="90"/>
      <c r="V158" s="11">
        <f>+IF(H158=0,"",'Ark1'!Y696)</f>
        <v>35.035044397538925</v>
      </c>
      <c r="W158" s="1">
        <f>+IF(H158=0,"",'Ark1'!AA696)</f>
        <v>0.98226460284385675</v>
      </c>
      <c r="X158" s="11">
        <f>+IF(H158=0,"",'Ark1'!AC696)</f>
        <v>30.952667357696896</v>
      </c>
      <c r="Y158" s="307">
        <f t="shared" si="56"/>
        <v>624.98614804964541</v>
      </c>
      <c r="Z158" s="115">
        <f t="shared" si="57"/>
        <v>-20.905635517488804</v>
      </c>
      <c r="AA158" s="67">
        <f t="shared" si="58"/>
        <v>1.7777777777777777</v>
      </c>
      <c r="AB158" s="43"/>
      <c r="AC158" s="4"/>
      <c r="AD158" s="56"/>
      <c r="AE158" s="56"/>
      <c r="AF158" s="1"/>
      <c r="AG158" s="5"/>
      <c r="AH158"/>
      <c r="AL158"/>
    </row>
    <row r="159" spans="1:38" ht="15.6">
      <c r="A159" s="43"/>
      <c r="B159" s="43">
        <f>+'Ark1'!C697</f>
        <v>2024</v>
      </c>
      <c r="C159">
        <f>+'Ark1'!L697</f>
        <v>10</v>
      </c>
      <c r="D159" s="3" t="s">
        <v>37</v>
      </c>
      <c r="E159" s="3">
        <f>+'Ark1'!D697</f>
        <v>11</v>
      </c>
      <c r="F159" s="3" t="str">
        <f t="shared" si="53"/>
        <v>Nov</v>
      </c>
      <c r="G159">
        <f>+IF(H159=0,"",'Ark1'!Q697)</f>
        <v>14</v>
      </c>
      <c r="H159" s="380">
        <f>+'Ark1'!R697</f>
        <v>28</v>
      </c>
      <c r="I159" s="115">
        <f t="shared" si="54"/>
        <v>9</v>
      </c>
      <c r="J159" s="67">
        <f>+IF(H159=0,"",'Ark1'!AE697)</f>
        <v>0.63883185033082379</v>
      </c>
      <c r="K159" s="67">
        <f>+IF(H159=0,"",'Ark1'!AF697)</f>
        <v>0.86243138737918701</v>
      </c>
      <c r="L159" s="1">
        <f>+IF(H159=0,"",'Ark1'!T697)</f>
        <v>8.2857142857142883</v>
      </c>
      <c r="M159" s="307">
        <f>+IF(H159=0,"",'Ark1'!U697)</f>
        <v>293.86428571428598</v>
      </c>
      <c r="N159" s="115">
        <f t="shared" si="55"/>
        <v>-7.7819548872014366E-2</v>
      </c>
      <c r="O159" s="11">
        <f>+IF(H159=0,"",'Ark1'!W697)</f>
        <v>92.857142857142875</v>
      </c>
      <c r="P159" s="11">
        <f>+IF(H159=0,"",'Ark1'!X697)</f>
        <v>7.1428571428571441</v>
      </c>
      <c r="Q159" s="307">
        <f>+IF(H159=0,"",'Ark1'!AG697)</f>
        <v>467.37037037037032</v>
      </c>
      <c r="R159" s="11">
        <f>+IF(H159=0,"",'Ark1'!AH697)</f>
        <v>96.428571428571445</v>
      </c>
      <c r="S159" s="11">
        <f>+IF(H159=0,"",'Ark1'!AI697)</f>
        <v>96.428571428571445</v>
      </c>
      <c r="T159" s="443"/>
      <c r="U159" s="90"/>
      <c r="V159" s="11">
        <f>+IF(H159=0,"",'Ark1'!Y697)</f>
        <v>38.426611075861238</v>
      </c>
      <c r="W159" s="1">
        <f>+IF(H159=0,"",'Ark1'!AA697)</f>
        <v>1.220571963616788</v>
      </c>
      <c r="X159" s="11">
        <f>+IF(H159=0,"",'Ark1'!AC697)</f>
        <v>59.788668704472016</v>
      </c>
      <c r="Y159" s="307">
        <f t="shared" si="56"/>
        <v>628.76105192849843</v>
      </c>
      <c r="Z159" s="115">
        <f t="shared" si="57"/>
        <v>48.632247524218428</v>
      </c>
      <c r="AA159" s="67">
        <f t="shared" si="58"/>
        <v>2</v>
      </c>
      <c r="AB159" s="43"/>
      <c r="AC159" s="4"/>
      <c r="AD159" s="56"/>
      <c r="AE159" s="56"/>
      <c r="AF159" s="1"/>
      <c r="AG159" s="5"/>
      <c r="AH159"/>
      <c r="AL159"/>
    </row>
    <row r="160" spans="1:38" ht="15.6">
      <c r="A160" s="43"/>
      <c r="B160" s="43">
        <f>+'Ark1'!C698</f>
        <v>2024</v>
      </c>
      <c r="C160">
        <f>+'Ark1'!L698</f>
        <v>10</v>
      </c>
      <c r="D160" s="3" t="s">
        <v>37</v>
      </c>
      <c r="E160" s="3">
        <f>+'Ark1'!D698</f>
        <v>12</v>
      </c>
      <c r="F160" s="3" t="str">
        <f t="shared" si="53"/>
        <v>Des</v>
      </c>
      <c r="G160">
        <f>+IF(H160=0,"",'Ark1'!Q698)</f>
        <v>3</v>
      </c>
      <c r="H160" s="380">
        <f>+'Ark1'!R698</f>
        <v>5</v>
      </c>
      <c r="I160" s="115">
        <f t="shared" si="54"/>
        <v>-7</v>
      </c>
      <c r="J160" s="67">
        <f>+IF(H160=0,"",'Ark1'!AE698)</f>
        <v>0.47528517110266161</v>
      </c>
      <c r="K160" s="67">
        <f>+IF(H160=0,"",'Ark1'!AF698)</f>
        <v>0.72274739535024557</v>
      </c>
      <c r="L160" s="1">
        <f>+IF(H160=0,"",'Ark1'!T698)</f>
        <v>9</v>
      </c>
      <c r="M160" s="307">
        <f>+IF(H160=0,"",'Ark1'!U698)</f>
        <v>338.96</v>
      </c>
      <c r="N160" s="115">
        <f t="shared" si="55"/>
        <v>33.06</v>
      </c>
      <c r="O160" s="11">
        <f>+IF(H160=0,"",'Ark1'!W698)</f>
        <v>100</v>
      </c>
      <c r="P160" s="11">
        <f>+IF(H160=0,"",'Ark1'!X698)</f>
        <v>60</v>
      </c>
      <c r="Q160" s="307">
        <f>+IF(H160=0,"",'Ark1'!AG698)</f>
        <v>593.79999999999995</v>
      </c>
      <c r="R160" s="11">
        <f>+IF(H160=0,"",'Ark1'!AH698)</f>
        <v>100</v>
      </c>
      <c r="S160" s="11">
        <f>+IF(H160=0,"",'Ark1'!AI698)</f>
        <v>100</v>
      </c>
      <c r="T160" s="443"/>
      <c r="U160" s="90"/>
      <c r="V160" s="11">
        <f>+IF(H160=0,"",'Ark1'!Y698)</f>
        <v>36.443578309491009</v>
      </c>
      <c r="W160" s="1">
        <f>+IF(H160=0,"",'Ark1'!AA698)</f>
        <v>1.0954451150103319</v>
      </c>
      <c r="X160" s="11">
        <f>+IF(H160=0,"",'Ark1'!AC698)</f>
        <v>29.657877471984076</v>
      </c>
      <c r="Y160" s="307">
        <f t="shared" si="56"/>
        <v>570.83192994274168</v>
      </c>
      <c r="Z160" s="115">
        <f t="shared" si="57"/>
        <v>-21.806106867074391</v>
      </c>
      <c r="AA160" s="67">
        <f t="shared" si="58"/>
        <v>1.6666666666666667</v>
      </c>
      <c r="AB160" s="43"/>
      <c r="AC160" s="4"/>
      <c r="AD160" s="56"/>
      <c r="AE160" s="56"/>
      <c r="AF160" s="1"/>
      <c r="AG160" s="5"/>
      <c r="AH160"/>
      <c r="AL160"/>
    </row>
    <row r="161" spans="1:38" ht="15.6">
      <c r="A161" s="46"/>
      <c r="B161" s="43"/>
      <c r="C161" s="46"/>
      <c r="D161" s="46"/>
      <c r="E161" s="46"/>
      <c r="F161" s="46"/>
      <c r="G161" s="46"/>
      <c r="H161" s="46"/>
      <c r="I161" s="43"/>
      <c r="J161" s="95"/>
      <c r="K161" s="64"/>
      <c r="L161" s="43"/>
      <c r="M161" s="43"/>
      <c r="N161" s="43"/>
      <c r="O161" s="73"/>
      <c r="P161" s="73"/>
      <c r="Q161" s="43"/>
      <c r="R161" s="73"/>
      <c r="S161" s="73"/>
      <c r="T161" s="73"/>
      <c r="U161" s="73"/>
      <c r="V161" s="73"/>
      <c r="W161" s="43"/>
      <c r="X161" s="73"/>
      <c r="Y161" s="43"/>
      <c r="Z161" s="43"/>
      <c r="AA161" s="65"/>
      <c r="AB161" s="43"/>
      <c r="AC161" s="4"/>
      <c r="AD161" s="56"/>
      <c r="AE161" s="56"/>
      <c r="AF161" s="1"/>
      <c r="AG161" s="5"/>
      <c r="AH161"/>
      <c r="AL161"/>
    </row>
    <row r="162" spans="1:38" ht="17.399999999999999">
      <c r="A162" s="246"/>
      <c r="B162" s="277" t="s">
        <v>0</v>
      </c>
      <c r="C162" s="277"/>
      <c r="D162" s="277" t="str">
        <f>+D164</f>
        <v>U</v>
      </c>
      <c r="E162" s="277"/>
      <c r="F162" s="278"/>
      <c r="G162" s="278" t="s">
        <v>604</v>
      </c>
      <c r="H162" s="279">
        <f>SUM(H164:H175)</f>
        <v>31</v>
      </c>
      <c r="I162" s="49"/>
      <c r="J162" s="46"/>
      <c r="K162" s="95"/>
      <c r="L162" s="64"/>
      <c r="M162" s="338">
        <f>+Klasse!K21</f>
        <v>312.10322580645175</v>
      </c>
      <c r="N162" s="49" t="s">
        <v>573</v>
      </c>
      <c r="O162" s="43"/>
      <c r="P162" s="73"/>
      <c r="Q162" s="73"/>
      <c r="R162" s="43"/>
      <c r="S162" s="73"/>
      <c r="T162" s="73"/>
      <c r="U162" s="73"/>
      <c r="V162" s="73"/>
      <c r="W162" s="73"/>
      <c r="X162" s="43"/>
      <c r="Y162" s="19">
        <f>+Klasse!AA21</f>
        <v>645.14236180569469</v>
      </c>
      <c r="Z162" s="49" t="s">
        <v>635</v>
      </c>
      <c r="AA162" s="64"/>
      <c r="AB162" s="65"/>
      <c r="AC162" s="4"/>
      <c r="AD162" s="4"/>
      <c r="AE162" s="56"/>
      <c r="AF162" s="56"/>
      <c r="AG162" s="1"/>
      <c r="AH162" s="5"/>
      <c r="AL162"/>
    </row>
    <row r="163" spans="1:38" ht="15.6">
      <c r="A163" s="46"/>
      <c r="B163" s="43"/>
      <c r="C163" s="46"/>
      <c r="D163" s="46"/>
      <c r="E163" s="46"/>
      <c r="F163" s="46"/>
      <c r="G163" s="46"/>
      <c r="H163" s="46"/>
      <c r="I163" s="43"/>
      <c r="J163" s="95"/>
      <c r="K163" s="64"/>
      <c r="L163" s="43"/>
      <c r="M163" s="43"/>
      <c r="N163" s="43"/>
      <c r="O163" s="73"/>
      <c r="P163" s="73"/>
      <c r="Q163" s="43"/>
      <c r="R163" s="73"/>
      <c r="S163" s="73"/>
      <c r="T163" s="73"/>
      <c r="U163" s="73"/>
      <c r="V163" s="73"/>
      <c r="W163" s="43"/>
      <c r="X163" s="73"/>
      <c r="Y163" s="43"/>
      <c r="Z163" s="43"/>
      <c r="AA163" s="65"/>
      <c r="AB163" s="43"/>
      <c r="AC163" s="4"/>
      <c r="AD163" s="56"/>
      <c r="AE163" s="56"/>
      <c r="AF163" s="1"/>
      <c r="AG163" s="5"/>
      <c r="AH163"/>
      <c r="AL163"/>
    </row>
    <row r="164" spans="1:38" ht="15.6">
      <c r="A164" s="43"/>
      <c r="B164" s="43">
        <f>+'Ark1'!C699</f>
        <v>2024</v>
      </c>
      <c r="C164" s="51">
        <f>+'Ark1'!L699</f>
        <v>11</v>
      </c>
      <c r="D164" s="52" t="s">
        <v>38</v>
      </c>
      <c r="E164" s="52">
        <f>+'Ark1'!D699</f>
        <v>1</v>
      </c>
      <c r="F164" s="52" t="str">
        <f t="shared" ref="F164:F175" si="59">+F149</f>
        <v>Jan</v>
      </c>
      <c r="G164" s="51">
        <f>+IF(H164=0,"",'Ark1'!Q699)</f>
        <v>3</v>
      </c>
      <c r="H164" s="380">
        <f>+'Ark1'!R699</f>
        <v>3</v>
      </c>
      <c r="I164" s="115">
        <f t="shared" ref="I164:I175" si="60">+IF(H164=0,"",H164-H393)</f>
        <v>1</v>
      </c>
      <c r="J164" s="66">
        <f>+IF(H164=0,"",'Ark1'!AE699)</f>
        <v>9.3283582089552258E-2</v>
      </c>
      <c r="K164" s="66">
        <f>+IF(H164=0,"",'Ark1'!AF699)</f>
        <v>0.14362911970905662</v>
      </c>
      <c r="L164" s="53">
        <f>+IF(H164=0,"",'Ark1'!T699)</f>
        <v>9.3333333333333357</v>
      </c>
      <c r="M164" s="307">
        <f>+IF(H164=0,"",'Ark1'!U699)</f>
        <v>348.7000000000001</v>
      </c>
      <c r="N164" s="115">
        <f t="shared" ref="N164:N175" si="61">+IF(H164=0,"",M164-M393)</f>
        <v>25.200000000000102</v>
      </c>
      <c r="O164" s="76">
        <f>+IF(H164=0,"",'Ark1'!W699)</f>
        <v>100</v>
      </c>
      <c r="P164" s="76">
        <f>+IF(H164=0,"",'Ark1'!X699)</f>
        <v>33.333333333333343</v>
      </c>
      <c r="Q164" s="307">
        <f>+IF(H164=0,"",'Ark1'!AG699)</f>
        <v>529.33333333333348</v>
      </c>
      <c r="R164" s="76">
        <f>+IF(H164=0,"",'Ark1'!AH699)</f>
        <v>100</v>
      </c>
      <c r="S164" s="76">
        <f>+IF(H164=0,"",'Ark1'!AI699)</f>
        <v>100</v>
      </c>
      <c r="T164" s="435">
        <f>+'Ark1'!AR699</f>
        <v>196.33333333333337</v>
      </c>
      <c r="U164" s="411">
        <f>+'Ark1'!AS699</f>
        <v>45.598547554769915</v>
      </c>
      <c r="V164" s="76">
        <f>+IF(H164=0,"",'Ark1'!Y699)</f>
        <v>59.412512711268818</v>
      </c>
      <c r="W164" s="53">
        <f>+IF(H164=0,"",'Ark1'!AA699)</f>
        <v>0.47140452079101841</v>
      </c>
      <c r="X164" s="76">
        <f>+IF(H164=0,"",'Ark1'!AC699)</f>
        <v>98.902690418373098</v>
      </c>
      <c r="Y164" s="307">
        <f t="shared" ref="Y164:Y175" si="62">IF(H164=0,"",1000*M164/Q164)</f>
        <v>658.75314861460959</v>
      </c>
      <c r="Z164" s="115">
        <f t="shared" ref="Z164:Z175" si="63">+IF(H164=0,"",Y164-Y393)</f>
        <v>31.815164118485541</v>
      </c>
      <c r="AA164" s="66">
        <f t="shared" ref="AA164:AA175" si="64">IF(H164=0,"",H164/G164)</f>
        <v>1</v>
      </c>
      <c r="AB164" s="43"/>
      <c r="AC164" s="4"/>
      <c r="AD164" s="56"/>
      <c r="AE164" s="56"/>
      <c r="AF164" s="1"/>
      <c r="AG164" s="5"/>
      <c r="AH164"/>
      <c r="AL164"/>
    </row>
    <row r="165" spans="1:38" ht="15.6">
      <c r="A165" s="43"/>
      <c r="B165" s="43">
        <f>+'Ark1'!C700</f>
        <v>2024</v>
      </c>
      <c r="C165" s="51">
        <f>+'Ark1'!L700</f>
        <v>11</v>
      </c>
      <c r="D165" s="52" t="s">
        <v>38</v>
      </c>
      <c r="E165" s="52">
        <f>+'Ark1'!D700</f>
        <v>2</v>
      </c>
      <c r="F165" s="52" t="str">
        <f t="shared" si="59"/>
        <v>Feb</v>
      </c>
      <c r="G165" s="51">
        <f>+IF(H165=0,"",'Ark1'!Q700)</f>
        <v>1</v>
      </c>
      <c r="H165" s="380">
        <f>+'Ark1'!R700</f>
        <v>2</v>
      </c>
      <c r="I165" s="115">
        <f t="shared" si="60"/>
        <v>1</v>
      </c>
      <c r="J165" s="66">
        <f>+IF(H165=0,"",'Ark1'!AE700)</f>
        <v>8.4388185654008394E-2</v>
      </c>
      <c r="K165" s="66">
        <f>+IF(H165=0,"",'Ark1'!AF700)</f>
        <v>0.12641161345134491</v>
      </c>
      <c r="L165" s="53">
        <f>+IF(H165=0,"",'Ark1'!T700)</f>
        <v>9.5</v>
      </c>
      <c r="M165" s="307">
        <f>+IF(H165=0,"",'Ark1'!U700)</f>
        <v>338.8</v>
      </c>
      <c r="N165" s="115">
        <f t="shared" si="61"/>
        <v>8.1000000000000227</v>
      </c>
      <c r="O165" s="76">
        <f>+IF(H165=0,"",'Ark1'!W700)</f>
        <v>100</v>
      </c>
      <c r="P165" s="76">
        <f>+IF(H165=0,"",'Ark1'!X700)</f>
        <v>50</v>
      </c>
      <c r="Q165" s="307">
        <f>+IF(H165=0,"",'Ark1'!AG700)</f>
        <v>604</v>
      </c>
      <c r="R165" s="76">
        <f>+IF(H165=0,"",'Ark1'!AH700)</f>
        <v>100</v>
      </c>
      <c r="S165" s="76">
        <f>+IF(H165=0,"",'Ark1'!AI700)</f>
        <v>100</v>
      </c>
      <c r="T165" s="435">
        <f>+'Ark1'!AR700</f>
        <v>193</v>
      </c>
      <c r="U165" s="411">
        <f>+'Ark1'!AS700</f>
        <v>46.934538704190409</v>
      </c>
      <c r="V165" s="76">
        <f>+IF(H165=0,"",'Ark1'!Y700)</f>
        <v>38.100000000000009</v>
      </c>
      <c r="W165" s="53">
        <f>+IF(H165=0,"",'Ark1'!AA700)</f>
        <v>0.5</v>
      </c>
      <c r="X165" s="76">
        <f>+IF(H165=0,"",'Ark1'!AC700)</f>
        <v>100.00000000000094</v>
      </c>
      <c r="Y165" s="307">
        <f t="shared" si="62"/>
        <v>560.92715231788077</v>
      </c>
      <c r="Z165" s="115">
        <f t="shared" si="63"/>
        <v>-30.66497648355039</v>
      </c>
      <c r="AA165" s="66">
        <f t="shared" si="64"/>
        <v>2</v>
      </c>
      <c r="AB165" s="43"/>
      <c r="AC165" s="4"/>
      <c r="AD165" s="56"/>
      <c r="AE165" s="56"/>
      <c r="AF165" s="1"/>
      <c r="AG165" s="5"/>
      <c r="AH165"/>
      <c r="AL165"/>
    </row>
    <row r="166" spans="1:38" ht="15.6">
      <c r="A166" s="43"/>
      <c r="B166" s="43">
        <f>+'Ark1'!C701</f>
        <v>2024</v>
      </c>
      <c r="C166" s="51">
        <f>+'Ark1'!L701</f>
        <v>11</v>
      </c>
      <c r="D166" s="52" t="s">
        <v>38</v>
      </c>
      <c r="E166" s="52">
        <f>+'Ark1'!D701</f>
        <v>3</v>
      </c>
      <c r="F166" s="52" t="str">
        <f t="shared" si="59"/>
        <v>Mar</v>
      </c>
      <c r="G166" s="51" t="str">
        <f>+IF(H166=0,"",'Ark1'!Q701)</f>
        <v/>
      </c>
      <c r="H166" s="380">
        <f>+'Ark1'!R701</f>
        <v>0</v>
      </c>
      <c r="I166" s="115" t="str">
        <f t="shared" si="60"/>
        <v/>
      </c>
      <c r="J166" s="66" t="str">
        <f>+IF(H166=0,"",'Ark1'!AE701)</f>
        <v/>
      </c>
      <c r="K166" s="66" t="str">
        <f>+IF(H166=0,"",'Ark1'!AF701)</f>
        <v/>
      </c>
      <c r="L166" s="53" t="str">
        <f>+IF(H166=0,"",'Ark1'!T701)</f>
        <v/>
      </c>
      <c r="M166" s="307" t="str">
        <f>+IF(H166=0,"",'Ark1'!U701)</f>
        <v/>
      </c>
      <c r="N166" s="115" t="str">
        <f t="shared" si="61"/>
        <v/>
      </c>
      <c r="O166" s="76" t="str">
        <f>+IF(H166=0,"",'Ark1'!W701)</f>
        <v/>
      </c>
      <c r="P166" s="76" t="str">
        <f>+IF(H166=0,"",'Ark1'!X701)</f>
        <v/>
      </c>
      <c r="Q166" s="307" t="str">
        <f>+IF(H166=0,"",'Ark1'!AG701)</f>
        <v/>
      </c>
      <c r="R166" s="76" t="str">
        <f>+IF(H166=0,"",'Ark1'!AH701)</f>
        <v/>
      </c>
      <c r="S166" s="76" t="str">
        <f>+IF(H166=0,"",'Ark1'!AI701)</f>
        <v/>
      </c>
      <c r="T166" s="443"/>
      <c r="U166" s="90"/>
      <c r="V166" s="76" t="str">
        <f>+IF(H166=0,"",'Ark1'!Y701)</f>
        <v/>
      </c>
      <c r="W166" s="53" t="str">
        <f>+IF(H166=0,"",'Ark1'!AA701)</f>
        <v/>
      </c>
      <c r="X166" s="76" t="str">
        <f>+IF(H166=0,"",'Ark1'!AC701)</f>
        <v/>
      </c>
      <c r="Y166" s="307" t="str">
        <f t="shared" si="62"/>
        <v/>
      </c>
      <c r="Z166" s="115" t="str">
        <f t="shared" si="63"/>
        <v/>
      </c>
      <c r="AA166" s="66" t="str">
        <f t="shared" si="64"/>
        <v/>
      </c>
      <c r="AB166" s="43"/>
      <c r="AC166" s="4"/>
      <c r="AD166" s="56"/>
      <c r="AE166" s="56"/>
      <c r="AF166" s="1"/>
      <c r="AG166" s="5"/>
      <c r="AH166"/>
      <c r="AL166"/>
    </row>
    <row r="167" spans="1:38" ht="15.6">
      <c r="A167" s="43"/>
      <c r="B167" s="43">
        <f>+'Ark1'!C702</f>
        <v>2024</v>
      </c>
      <c r="C167" s="51">
        <f>+'Ark1'!L702</f>
        <v>11</v>
      </c>
      <c r="D167" s="52" t="s">
        <v>38</v>
      </c>
      <c r="E167" s="52">
        <f>+'Ark1'!D702</f>
        <v>4</v>
      </c>
      <c r="F167" s="52" t="str">
        <f t="shared" si="59"/>
        <v>Apr</v>
      </c>
      <c r="G167" s="51">
        <f>+IF(H167=0,"",'Ark1'!Q702)</f>
        <v>5</v>
      </c>
      <c r="H167" s="380">
        <f>+'Ark1'!R702</f>
        <v>7</v>
      </c>
      <c r="I167" s="115">
        <f t="shared" si="60"/>
        <v>6</v>
      </c>
      <c r="J167" s="66">
        <f>+IF(H167=0,"",'Ark1'!AE702)</f>
        <v>0.20515826494724504</v>
      </c>
      <c r="K167" s="66">
        <f>+IF(H167=0,"",'Ark1'!AF702)</f>
        <v>0.26313289539139484</v>
      </c>
      <c r="L167" s="53">
        <f>+IF(H167=0,"",'Ark1'!T702)</f>
        <v>10.285714285714288</v>
      </c>
      <c r="M167" s="307">
        <f>+IF(H167=0,"",'Ark1'!U702)</f>
        <v>294.40000000000009</v>
      </c>
      <c r="N167" s="115">
        <f t="shared" si="61"/>
        <v>-30.599999999999909</v>
      </c>
      <c r="O167" s="76">
        <f>+IF(H167=0,"",'Ark1'!W702)</f>
        <v>100</v>
      </c>
      <c r="P167" s="76">
        <f>+IF(H167=0,"",'Ark1'!X702)</f>
        <v>14.285714285714288</v>
      </c>
      <c r="Q167" s="307">
        <f>+IF(H167=0,"",'Ark1'!AG702)</f>
        <v>462.14285714285722</v>
      </c>
      <c r="R167" s="76">
        <f>+IF(H167=0,"",'Ark1'!AH702)</f>
        <v>100</v>
      </c>
      <c r="S167" s="76">
        <f>+IF(H167=0,"",'Ark1'!AI702)</f>
        <v>100</v>
      </c>
      <c r="T167" s="443"/>
      <c r="U167" s="90"/>
      <c r="V167" s="76">
        <f>+IF(H167=0,"",'Ark1'!Y702)</f>
        <v>35.630725103884011</v>
      </c>
      <c r="W167" s="53">
        <f>+IF(H167=0,"",'Ark1'!AA702)</f>
        <v>2.4327694808466256</v>
      </c>
      <c r="X167" s="76">
        <f>+IF(H167=0,"",'Ark1'!AC702)</f>
        <v>71.081371467537508</v>
      </c>
      <c r="Y167" s="307">
        <f t="shared" si="62"/>
        <v>637.0324574961362</v>
      </c>
      <c r="Z167" s="115">
        <f t="shared" si="63"/>
        <v>123.60433743294504</v>
      </c>
      <c r="AA167" s="66">
        <f t="shared" si="64"/>
        <v>1.4</v>
      </c>
      <c r="AB167" s="43"/>
      <c r="AC167" s="4"/>
      <c r="AD167" s="56"/>
      <c r="AE167" s="56"/>
      <c r="AF167" s="1"/>
      <c r="AG167" s="5"/>
      <c r="AH167"/>
      <c r="AL167"/>
    </row>
    <row r="168" spans="1:38" ht="15.6">
      <c r="A168" s="43"/>
      <c r="B168" s="43">
        <f>+'Ark1'!C703</f>
        <v>2024</v>
      </c>
      <c r="C168" s="51">
        <f>+'Ark1'!L703</f>
        <v>11</v>
      </c>
      <c r="D168" s="52" t="s">
        <v>38</v>
      </c>
      <c r="E168" s="52">
        <f>+'Ark1'!D703</f>
        <v>5</v>
      </c>
      <c r="F168" s="52" t="str">
        <f t="shared" si="59"/>
        <v>Mai</v>
      </c>
      <c r="G168" s="51">
        <f>+IF(H168=0,"",'Ark1'!Q703)</f>
        <v>5</v>
      </c>
      <c r="H168" s="380">
        <f>+'Ark1'!R703</f>
        <v>5</v>
      </c>
      <c r="I168" s="115">
        <f t="shared" si="60"/>
        <v>2</v>
      </c>
      <c r="J168" s="66">
        <f>+IF(H168=0,"",'Ark1'!AE703)</f>
        <v>0.13846579894765992</v>
      </c>
      <c r="K168" s="66">
        <f>+IF(H168=0,"",'Ark1'!AF703)</f>
        <v>0.18022417800214027</v>
      </c>
      <c r="L168" s="53">
        <f>+IF(H168=0,"",'Ark1'!T703)</f>
        <v>8.8000000000000007</v>
      </c>
      <c r="M168" s="307">
        <f>+IF(H168=0,"",'Ark1'!U703)</f>
        <v>299.06</v>
      </c>
      <c r="N168" s="115">
        <f t="shared" si="61"/>
        <v>-17.07333333333338</v>
      </c>
      <c r="O168" s="76">
        <f>+IF(H168=0,"",'Ark1'!W703)</f>
        <v>100</v>
      </c>
      <c r="P168" s="76">
        <f>+IF(H168=0,"",'Ark1'!X703)</f>
        <v>0</v>
      </c>
      <c r="Q168" s="307">
        <f>+IF(H168=0,"",'Ark1'!AG703)</f>
        <v>414.4</v>
      </c>
      <c r="R168" s="76">
        <f>+IF(H168=0,"",'Ark1'!AH703)</f>
        <v>100</v>
      </c>
      <c r="S168" s="76">
        <f>+IF(H168=0,"",'Ark1'!AI703)</f>
        <v>100</v>
      </c>
      <c r="T168" s="443"/>
      <c r="U168" s="90"/>
      <c r="V168" s="76">
        <f>+IF(H168=0,"",'Ark1'!Y703)</f>
        <v>50.065421200665071</v>
      </c>
      <c r="W168" s="53">
        <f>+IF(H168=0,"",'Ark1'!AA703)</f>
        <v>1.3266499161421563</v>
      </c>
      <c r="X168" s="76">
        <f>+IF(H168=0,"",'Ark1'!AC703)</f>
        <v>28.142428035604301</v>
      </c>
      <c r="Y168" s="307">
        <f t="shared" si="62"/>
        <v>721.6698841698842</v>
      </c>
      <c r="Z168" s="115">
        <f t="shared" si="63"/>
        <v>-6.7479345705153264</v>
      </c>
      <c r="AA168" s="66">
        <f t="shared" si="64"/>
        <v>1</v>
      </c>
      <c r="AB168" s="43"/>
      <c r="AC168" s="4"/>
      <c r="AD168" s="56"/>
      <c r="AE168" s="56"/>
      <c r="AF168" s="1"/>
      <c r="AG168" s="5"/>
      <c r="AH168"/>
      <c r="AL168"/>
    </row>
    <row r="169" spans="1:38" ht="15.6">
      <c r="A169" s="43"/>
      <c r="B169" s="43">
        <f>+'Ark1'!C704</f>
        <v>2024</v>
      </c>
      <c r="C169" s="51">
        <f>+'Ark1'!L704</f>
        <v>11</v>
      </c>
      <c r="D169" s="52" t="s">
        <v>38</v>
      </c>
      <c r="E169" s="52">
        <f>+'Ark1'!D704</f>
        <v>6</v>
      </c>
      <c r="F169" s="52" t="str">
        <f t="shared" si="59"/>
        <v>Jun</v>
      </c>
      <c r="G169" s="51">
        <f>+IF(H169=0,"",'Ark1'!Q704)</f>
        <v>3</v>
      </c>
      <c r="H169" s="380">
        <f>+'Ark1'!R704</f>
        <v>3</v>
      </c>
      <c r="I169" s="115">
        <f t="shared" si="60"/>
        <v>-1</v>
      </c>
      <c r="J169" s="66">
        <f>+IF(H169=0,"",'Ark1'!AE704)</f>
        <v>8.2576383154417857E-2</v>
      </c>
      <c r="K169" s="66">
        <f>+IF(H169=0,"",'Ark1'!AF704)</f>
        <v>0.12099822712011007</v>
      </c>
      <c r="L169" s="53">
        <f>+IF(H169=0,"",'Ark1'!T704)</f>
        <v>10.666666666666664</v>
      </c>
      <c r="M169" s="307">
        <f>+IF(H169=0,"",'Ark1'!U704)</f>
        <v>342.06666666666655</v>
      </c>
      <c r="N169" s="115">
        <f t="shared" si="61"/>
        <v>-44.033333333333474</v>
      </c>
      <c r="O169" s="76">
        <f>+IF(H169=0,"",'Ark1'!W704)</f>
        <v>100</v>
      </c>
      <c r="P169" s="76">
        <f>+IF(H169=0,"",'Ark1'!X704)</f>
        <v>66.666666666666686</v>
      </c>
      <c r="Q169" s="307">
        <f>+IF(H169=0,"",'Ark1'!AG704)</f>
        <v>556.33333333333348</v>
      </c>
      <c r="R169" s="76">
        <f>+IF(H169=0,"",'Ark1'!AH704)</f>
        <v>100</v>
      </c>
      <c r="S169" s="76">
        <f>+IF(H169=0,"",'Ark1'!AI704)</f>
        <v>100</v>
      </c>
      <c r="T169" s="443"/>
      <c r="U169" s="90"/>
      <c r="V169" s="76">
        <f>+IF(H169=0,"",'Ark1'!Y704)</f>
        <v>64.517405059065581</v>
      </c>
      <c r="W169" s="53">
        <f>+IF(H169=0,"",'Ark1'!AA704)</f>
        <v>1.2472191289246499</v>
      </c>
      <c r="X169" s="76">
        <f>+IF(H169=0,"",'Ark1'!AC704)</f>
        <v>97.334173753370777</v>
      </c>
      <c r="Y169" s="307">
        <f t="shared" si="62"/>
        <v>614.85919712402597</v>
      </c>
      <c r="Z169" s="115">
        <f t="shared" si="63"/>
        <v>-144.43283827420407</v>
      </c>
      <c r="AA169" s="66">
        <f t="shared" si="64"/>
        <v>1</v>
      </c>
      <c r="AB169" s="43"/>
      <c r="AC169" s="4"/>
      <c r="AD169" s="56"/>
      <c r="AE169" s="56"/>
      <c r="AF169" s="1"/>
      <c r="AG169" s="5"/>
      <c r="AH169"/>
      <c r="AL169"/>
    </row>
    <row r="170" spans="1:38" ht="15.6">
      <c r="A170" s="43"/>
      <c r="B170" s="43">
        <f>+'Ark1'!C705</f>
        <v>2024</v>
      </c>
      <c r="C170" s="51">
        <f>+'Ark1'!L705</f>
        <v>11</v>
      </c>
      <c r="D170" s="52" t="s">
        <v>38</v>
      </c>
      <c r="E170" s="52">
        <f>+'Ark1'!D705</f>
        <v>7</v>
      </c>
      <c r="F170" s="52" t="str">
        <f t="shared" si="59"/>
        <v>Jul</v>
      </c>
      <c r="G170" s="51">
        <f>+IF(H170=0,"",'Ark1'!Q705)</f>
        <v>1</v>
      </c>
      <c r="H170" s="380">
        <f>+'Ark1'!R705</f>
        <v>1</v>
      </c>
      <c r="I170" s="115">
        <f t="shared" si="60"/>
        <v>1</v>
      </c>
      <c r="J170" s="66">
        <f>+IF(H170=0,"",'Ark1'!AE705)</f>
        <v>3.8358266206367488E-2</v>
      </c>
      <c r="K170" s="66">
        <f>+IF(H170=0,"",'Ark1'!AF705)</f>
        <v>4.0962836259633192E-2</v>
      </c>
      <c r="L170" s="53">
        <f>+IF(H170=0,"",'Ark1'!T705)</f>
        <v>10</v>
      </c>
      <c r="M170" s="307">
        <f>+IF(H170=0,"",'Ark1'!U705)</f>
        <v>252.1</v>
      </c>
      <c r="N170" s="115" t="e">
        <f t="shared" si="61"/>
        <v>#VALUE!</v>
      </c>
      <c r="O170" s="76">
        <f>+IF(H170=0,"",'Ark1'!W705)</f>
        <v>100</v>
      </c>
      <c r="P170" s="76">
        <f>+IF(H170=0,"",'Ark1'!X705)</f>
        <v>0</v>
      </c>
      <c r="Q170" s="307">
        <f>+IF(H170=0,"",'Ark1'!AG705)</f>
        <v>394</v>
      </c>
      <c r="R170" s="76">
        <f>+IF(H170=0,"",'Ark1'!AH705)</f>
        <v>100</v>
      </c>
      <c r="S170" s="76">
        <f>+IF(H170=0,"",'Ark1'!AI705)</f>
        <v>100</v>
      </c>
      <c r="T170" s="443"/>
      <c r="U170" s="90"/>
      <c r="V170" s="76">
        <f>+IF(H170=0,"",'Ark1'!Y705)</f>
        <v>0</v>
      </c>
      <c r="W170" s="53">
        <f>+IF(H170=0,"",'Ark1'!AA705)</f>
        <v>0</v>
      </c>
      <c r="X170" s="76">
        <f>+IF(H170=0,"",'Ark1'!AC705)</f>
        <v>0</v>
      </c>
      <c r="Y170" s="307">
        <f t="shared" si="62"/>
        <v>639.84771573604064</v>
      </c>
      <c r="Z170" s="115" t="e">
        <f t="shared" si="63"/>
        <v>#VALUE!</v>
      </c>
      <c r="AA170" s="66">
        <f t="shared" si="64"/>
        <v>1</v>
      </c>
      <c r="AB170" s="43"/>
      <c r="AC170" s="4"/>
      <c r="AD170" s="56"/>
      <c r="AE170" s="56"/>
      <c r="AF170" s="1"/>
      <c r="AG170" s="5"/>
      <c r="AH170"/>
      <c r="AL170"/>
    </row>
    <row r="171" spans="1:38" ht="15.6">
      <c r="A171" s="43"/>
      <c r="B171" s="43">
        <f>+'Ark1'!C706</f>
        <v>2024</v>
      </c>
      <c r="C171" s="51">
        <f>+'Ark1'!L706</f>
        <v>11</v>
      </c>
      <c r="D171" s="52" t="s">
        <v>38</v>
      </c>
      <c r="E171" s="52">
        <f>+'Ark1'!D706</f>
        <v>8</v>
      </c>
      <c r="F171" s="52" t="str">
        <f t="shared" si="59"/>
        <v>Aug</v>
      </c>
      <c r="G171" s="51">
        <f>+IF(H171=0,"",'Ark1'!Q706)</f>
        <v>5</v>
      </c>
      <c r="H171" s="380">
        <f>+'Ark1'!R706</f>
        <v>6</v>
      </c>
      <c r="I171" s="115">
        <f t="shared" si="60"/>
        <v>2</v>
      </c>
      <c r="J171" s="66">
        <f>+IF(H171=0,"",'Ark1'!AE706)</f>
        <v>0.18903591682419657</v>
      </c>
      <c r="K171" s="66">
        <f>+IF(H171=0,"",'Ark1'!AF706)</f>
        <v>0.25490699660432803</v>
      </c>
      <c r="L171" s="53">
        <f>+IF(H171=0,"",'Ark1'!T706)</f>
        <v>9.1666666666666643</v>
      </c>
      <c r="M171" s="307">
        <f>+IF(H171=0,"",'Ark1'!U706)</f>
        <v>316.45</v>
      </c>
      <c r="N171" s="115">
        <f t="shared" si="61"/>
        <v>29.5</v>
      </c>
      <c r="O171" s="76">
        <f>+IF(H171=0,"",'Ark1'!W706)</f>
        <v>83.333333333333314</v>
      </c>
      <c r="P171" s="76">
        <f>+IF(H171=0,"",'Ark1'!X706)</f>
        <v>16.666666666666671</v>
      </c>
      <c r="Q171" s="307">
        <f>+IF(H171=0,"",'Ark1'!AG706)</f>
        <v>517.83333333333348</v>
      </c>
      <c r="R171" s="76">
        <f>+IF(H171=0,"",'Ark1'!AH706)</f>
        <v>100</v>
      </c>
      <c r="S171" s="76">
        <f>+IF(H171=0,"",'Ark1'!AI706)</f>
        <v>100</v>
      </c>
      <c r="T171" s="443"/>
      <c r="U171" s="90"/>
      <c r="V171" s="76">
        <f>+IF(H171=0,"",'Ark1'!Y706)</f>
        <v>67.887253344546792</v>
      </c>
      <c r="W171" s="53">
        <f>+IF(H171=0,"",'Ark1'!AA706)</f>
        <v>1.8633899812498276</v>
      </c>
      <c r="X171" s="76">
        <f>+IF(H171=0,"",'Ark1'!AC706)</f>
        <v>51.48203936156024</v>
      </c>
      <c r="Y171" s="307">
        <f t="shared" si="62"/>
        <v>611.10395880270335</v>
      </c>
      <c r="Z171" s="115">
        <f t="shared" si="63"/>
        <v>-11.347234255865033</v>
      </c>
      <c r="AA171" s="66">
        <f t="shared" si="64"/>
        <v>1.2</v>
      </c>
      <c r="AB171" s="43"/>
      <c r="AC171" s="4"/>
      <c r="AD171" s="56"/>
      <c r="AE171" s="56"/>
      <c r="AF171" s="1"/>
      <c r="AG171" s="5"/>
      <c r="AH171"/>
      <c r="AL171"/>
    </row>
    <row r="172" spans="1:38" ht="15.6">
      <c r="A172" s="43"/>
      <c r="B172" s="43">
        <f>+'Ark1'!C707</f>
        <v>2024</v>
      </c>
      <c r="C172" s="51">
        <f>+'Ark1'!L707</f>
        <v>11</v>
      </c>
      <c r="D172" s="52" t="s">
        <v>38</v>
      </c>
      <c r="E172" s="52">
        <f>+'Ark1'!D707</f>
        <v>9</v>
      </c>
      <c r="F172" s="52" t="str">
        <f t="shared" si="59"/>
        <v>Sep</v>
      </c>
      <c r="G172" s="51" t="str">
        <f>+IF(H172=0,"",'Ark1'!Q707)</f>
        <v/>
      </c>
      <c r="H172" s="380">
        <f>+'Ark1'!R707</f>
        <v>0</v>
      </c>
      <c r="I172" s="115" t="str">
        <f t="shared" si="60"/>
        <v/>
      </c>
      <c r="J172" s="66" t="str">
        <f>+IF(H172=0,"",'Ark1'!AE707)</f>
        <v/>
      </c>
      <c r="K172" s="66" t="str">
        <f>+IF(H172=0,"",'Ark1'!AF707)</f>
        <v/>
      </c>
      <c r="L172" s="53" t="str">
        <f>+IF(H172=0,"",'Ark1'!T707)</f>
        <v/>
      </c>
      <c r="M172" s="307" t="str">
        <f>+IF(H172=0,"",'Ark1'!U707)</f>
        <v/>
      </c>
      <c r="N172" s="115" t="str">
        <f t="shared" si="61"/>
        <v/>
      </c>
      <c r="O172" s="76" t="str">
        <f>+IF(H172=0,"",'Ark1'!W707)</f>
        <v/>
      </c>
      <c r="P172" s="76" t="str">
        <f>+IF(H172=0,"",'Ark1'!X707)</f>
        <v/>
      </c>
      <c r="Q172" s="307" t="str">
        <f>+IF(H172=0,"",'Ark1'!AG707)</f>
        <v/>
      </c>
      <c r="R172" s="76" t="str">
        <f>+IF(H172=0,"",'Ark1'!AH707)</f>
        <v/>
      </c>
      <c r="S172" s="76" t="str">
        <f>+IF(H172=0,"",'Ark1'!AI707)</f>
        <v/>
      </c>
      <c r="T172" s="443"/>
      <c r="U172" s="90"/>
      <c r="V172" s="76" t="str">
        <f>+IF(H172=0,"",'Ark1'!Y707)</f>
        <v/>
      </c>
      <c r="W172" s="53" t="str">
        <f>+IF(H172=0,"",'Ark1'!AA707)</f>
        <v/>
      </c>
      <c r="X172" s="76" t="str">
        <f>+IF(H172=0,"",'Ark1'!AC707)</f>
        <v/>
      </c>
      <c r="Y172" s="307" t="str">
        <f t="shared" si="62"/>
        <v/>
      </c>
      <c r="Z172" s="115" t="str">
        <f t="shared" si="63"/>
        <v/>
      </c>
      <c r="AA172" s="66" t="str">
        <f t="shared" si="64"/>
        <v/>
      </c>
      <c r="AB172" s="43"/>
      <c r="AC172" s="4"/>
      <c r="AD172" s="56"/>
      <c r="AE172" s="56"/>
      <c r="AF172" s="1"/>
      <c r="AG172" s="5"/>
      <c r="AH172"/>
      <c r="AL172"/>
    </row>
    <row r="173" spans="1:38" ht="15.6">
      <c r="A173" s="43"/>
      <c r="B173" s="43">
        <f>+'Ark1'!C708</f>
        <v>2024</v>
      </c>
      <c r="C173" s="51">
        <f>+'Ark1'!L708</f>
        <v>11</v>
      </c>
      <c r="D173" s="52" t="s">
        <v>38</v>
      </c>
      <c r="E173" s="52">
        <f>+'Ark1'!D708</f>
        <v>10</v>
      </c>
      <c r="F173" s="52" t="str">
        <f t="shared" si="59"/>
        <v>Okt</v>
      </c>
      <c r="G173" s="51">
        <f>+IF(H173=0,"",'Ark1'!Q708)</f>
        <v>1</v>
      </c>
      <c r="H173" s="380">
        <f>+'Ark1'!R708</f>
        <v>1</v>
      </c>
      <c r="I173" s="115">
        <f t="shared" si="60"/>
        <v>1</v>
      </c>
      <c r="J173" s="66">
        <f>+IF(H173=0,"",'Ark1'!AE708)</f>
        <v>2.2182786157941441E-2</v>
      </c>
      <c r="K173" s="66">
        <f>+IF(H173=0,"",'Ark1'!AF708)</f>
        <v>3.7224489933107237E-2</v>
      </c>
      <c r="L173" s="53">
        <f>+IF(H173=0,"",'Ark1'!T708)</f>
        <v>8</v>
      </c>
      <c r="M173" s="307">
        <f>+IF(H173=0,"",'Ark1'!U708)</f>
        <v>354.40000000000009</v>
      </c>
      <c r="N173" s="115" t="e">
        <f t="shared" si="61"/>
        <v>#VALUE!</v>
      </c>
      <c r="O173" s="76">
        <f>+IF(H173=0,"",'Ark1'!W708)</f>
        <v>100</v>
      </c>
      <c r="P173" s="76">
        <f>+IF(H173=0,"",'Ark1'!X708)</f>
        <v>100</v>
      </c>
      <c r="Q173" s="307">
        <f>+IF(H173=0,"",'Ark1'!AG708)</f>
        <v>399</v>
      </c>
      <c r="R173" s="76">
        <f>+IF(H173=0,"",'Ark1'!AH708)</f>
        <v>100</v>
      </c>
      <c r="S173" s="76">
        <f>+IF(H173=0,"",'Ark1'!AI708)</f>
        <v>100</v>
      </c>
      <c r="T173" s="443"/>
      <c r="U173" s="90"/>
      <c r="V173" s="76">
        <f>+IF(H173=0,"",'Ark1'!Y708)</f>
        <v>0</v>
      </c>
      <c r="W173" s="53">
        <f>+IF(H173=0,"",'Ark1'!AA708)</f>
        <v>0</v>
      </c>
      <c r="X173" s="76">
        <f>+IF(H173=0,"",'Ark1'!AC708)</f>
        <v>0</v>
      </c>
      <c r="Y173" s="307">
        <f t="shared" si="62"/>
        <v>888.22055137844643</v>
      </c>
      <c r="Z173" s="115" t="e">
        <f t="shared" si="63"/>
        <v>#VALUE!</v>
      </c>
      <c r="AA173" s="66">
        <f t="shared" si="64"/>
        <v>1</v>
      </c>
      <c r="AB173" s="43"/>
      <c r="AC173" s="4"/>
      <c r="AD173" s="56"/>
      <c r="AE173" s="56"/>
      <c r="AF173" s="1"/>
      <c r="AG173" s="5"/>
      <c r="AH173"/>
      <c r="AL173"/>
    </row>
    <row r="174" spans="1:38" ht="15.6">
      <c r="A174" s="43"/>
      <c r="B174" s="43">
        <f>+'Ark1'!C709</f>
        <v>2024</v>
      </c>
      <c r="C174" s="51">
        <f>+'Ark1'!L709</f>
        <v>11</v>
      </c>
      <c r="D174" s="52" t="s">
        <v>38</v>
      </c>
      <c r="E174" s="52">
        <f>+'Ark1'!D709</f>
        <v>11</v>
      </c>
      <c r="F174" s="52" t="str">
        <f t="shared" si="59"/>
        <v>Nov</v>
      </c>
      <c r="G174" s="51">
        <f>+IF(H174=0,"",'Ark1'!Q709)</f>
        <v>2</v>
      </c>
      <c r="H174" s="380">
        <f>+'Ark1'!R709</f>
        <v>3</v>
      </c>
      <c r="I174" s="115">
        <f t="shared" si="60"/>
        <v>0</v>
      </c>
      <c r="J174" s="66">
        <f>+IF(H174=0,"",'Ark1'!AE709)</f>
        <v>6.8446269678302515E-2</v>
      </c>
      <c r="K174" s="66">
        <f>+IF(H174=0,"",'Ark1'!AF709)</f>
        <v>9.0559383424760886E-2</v>
      </c>
      <c r="L174" s="53">
        <f>+IF(H174=0,"",'Ark1'!T709)</f>
        <v>8.6666666666666643</v>
      </c>
      <c r="M174" s="307">
        <f>+IF(H174=0,"",'Ark1'!U709)</f>
        <v>288</v>
      </c>
      <c r="N174" s="115">
        <f t="shared" si="61"/>
        <v>-21.866666666666617</v>
      </c>
      <c r="O174" s="76">
        <f>+IF(H174=0,"",'Ark1'!W709)</f>
        <v>100</v>
      </c>
      <c r="P174" s="76">
        <f>+IF(H174=0,"",'Ark1'!X709)</f>
        <v>0</v>
      </c>
      <c r="Q174" s="307">
        <f>+IF(H174=0,"",'Ark1'!AG709)</f>
        <v>441.6666666666668</v>
      </c>
      <c r="R174" s="76">
        <f>+IF(H174=0,"",'Ark1'!AH709)</f>
        <v>100</v>
      </c>
      <c r="S174" s="76">
        <f>+IF(H174=0,"",'Ark1'!AI709)</f>
        <v>100</v>
      </c>
      <c r="T174" s="443"/>
      <c r="U174" s="90"/>
      <c r="V174" s="76">
        <f>+IF(H174=0,"",'Ark1'!Y709)</f>
        <v>13.630113719261796</v>
      </c>
      <c r="W174" s="53">
        <f>+IF(H174=0,"",'Ark1'!AA709)</f>
        <v>1.6996731711975963</v>
      </c>
      <c r="X174" s="76">
        <f>+IF(H174=0,"",'Ark1'!AC709)</f>
        <v>92.949351640573894</v>
      </c>
      <c r="Y174" s="307">
        <f t="shared" si="62"/>
        <v>652.07547169811301</v>
      </c>
      <c r="Z174" s="115">
        <f t="shared" si="63"/>
        <v>84.207420384734746</v>
      </c>
      <c r="AA174" s="66">
        <f t="shared" si="64"/>
        <v>1.5</v>
      </c>
      <c r="AB174" s="43"/>
      <c r="AC174" s="4"/>
      <c r="AD174" s="56"/>
      <c r="AE174" s="56"/>
      <c r="AF174" s="1"/>
      <c r="AG174" s="5"/>
      <c r="AH174"/>
      <c r="AL174"/>
    </row>
    <row r="175" spans="1:38" ht="15.6">
      <c r="A175" s="43"/>
      <c r="B175" s="43">
        <f>+'Ark1'!C710</f>
        <v>2024</v>
      </c>
      <c r="C175" s="51">
        <f>+'Ark1'!L710</f>
        <v>11</v>
      </c>
      <c r="D175" s="52" t="s">
        <v>38</v>
      </c>
      <c r="E175" s="52">
        <f>+'Ark1'!D710</f>
        <v>12</v>
      </c>
      <c r="F175" s="52" t="str">
        <f t="shared" si="59"/>
        <v>Des</v>
      </c>
      <c r="G175" s="51" t="str">
        <f>+IF(H175=0,"",'Ark1'!Q710)</f>
        <v/>
      </c>
      <c r="H175" s="380">
        <f>+'Ark1'!R710</f>
        <v>0</v>
      </c>
      <c r="I175" s="115" t="str">
        <f t="shared" si="60"/>
        <v/>
      </c>
      <c r="J175" s="66" t="str">
        <f>+IF(H175=0,"",'Ark1'!AE710)</f>
        <v/>
      </c>
      <c r="K175" s="66" t="str">
        <f>+IF(H175=0,"",'Ark1'!AF710)</f>
        <v/>
      </c>
      <c r="L175" s="53" t="str">
        <f>+IF(H175=0,"",'Ark1'!T710)</f>
        <v/>
      </c>
      <c r="M175" s="307" t="str">
        <f>+IF(H175=0,"",'Ark1'!U710)</f>
        <v/>
      </c>
      <c r="N175" s="115" t="str">
        <f t="shared" si="61"/>
        <v/>
      </c>
      <c r="O175" s="76" t="str">
        <f>+IF(H175=0,"",'Ark1'!W710)</f>
        <v/>
      </c>
      <c r="P175" s="76" t="str">
        <f>+IF(H175=0,"",'Ark1'!X710)</f>
        <v/>
      </c>
      <c r="Q175" s="307" t="str">
        <f>+IF(H175=0,"",'Ark1'!AG710)</f>
        <v/>
      </c>
      <c r="R175" s="76" t="str">
        <f>+IF(H175=0,"",'Ark1'!AH710)</f>
        <v/>
      </c>
      <c r="S175" s="76" t="str">
        <f>+IF(H175=0,"",'Ark1'!AI710)</f>
        <v/>
      </c>
      <c r="T175" s="443"/>
      <c r="U175" s="90"/>
      <c r="V175" s="76" t="str">
        <f>+IF(H175=0,"",'Ark1'!Y710)</f>
        <v/>
      </c>
      <c r="W175" s="53" t="str">
        <f>+IF(H175=0,"",'Ark1'!AA710)</f>
        <v/>
      </c>
      <c r="X175" s="76" t="str">
        <f>+IF(H175=0,"",'Ark1'!AC710)</f>
        <v/>
      </c>
      <c r="Y175" s="307" t="str">
        <f t="shared" si="62"/>
        <v/>
      </c>
      <c r="Z175" s="115" t="str">
        <f t="shared" si="63"/>
        <v/>
      </c>
      <c r="AA175" s="66" t="str">
        <f t="shared" si="64"/>
        <v/>
      </c>
      <c r="AB175" s="43"/>
      <c r="AC175" s="4"/>
      <c r="AD175" s="56"/>
      <c r="AE175" s="56"/>
      <c r="AF175" s="1"/>
      <c r="AG175" s="5"/>
      <c r="AH175"/>
      <c r="AL175"/>
    </row>
    <row r="176" spans="1:38" ht="15.6">
      <c r="A176" s="46"/>
      <c r="B176" s="43"/>
      <c r="C176" s="46"/>
      <c r="D176" s="46"/>
      <c r="E176" s="46"/>
      <c r="F176" s="46"/>
      <c r="G176" s="46"/>
      <c r="H176" s="46"/>
      <c r="I176" s="43"/>
      <c r="J176" s="95"/>
      <c r="K176" s="64"/>
      <c r="L176" s="43"/>
      <c r="M176" s="43"/>
      <c r="N176" s="43"/>
      <c r="O176" s="73"/>
      <c r="P176" s="73"/>
      <c r="Q176" s="43"/>
      <c r="R176" s="73"/>
      <c r="S176" s="73"/>
      <c r="T176" s="73"/>
      <c r="U176" s="73"/>
      <c r="V176" s="73"/>
      <c r="W176" s="43"/>
      <c r="X176" s="73"/>
      <c r="Y176" s="43"/>
      <c r="Z176" s="43"/>
      <c r="AA176" s="65"/>
      <c r="AB176" s="43"/>
      <c r="AC176" s="4"/>
      <c r="AD176" s="56"/>
      <c r="AE176" s="56"/>
      <c r="AF176" s="1"/>
      <c r="AG176" s="5"/>
      <c r="AH176"/>
      <c r="AL176"/>
    </row>
    <row r="177" spans="1:38" ht="17.399999999999999">
      <c r="A177" s="246"/>
      <c r="B177" s="277" t="s">
        <v>0</v>
      </c>
      <c r="C177" s="277"/>
      <c r="D177" s="277" t="str">
        <f>+D179</f>
        <v>U+</v>
      </c>
      <c r="E177" s="277"/>
      <c r="F177" s="278"/>
      <c r="G177" s="278" t="s">
        <v>604</v>
      </c>
      <c r="H177" s="279">
        <f>SUM(H179:H190)</f>
        <v>2</v>
      </c>
      <c r="I177" s="49"/>
      <c r="J177" s="46"/>
      <c r="K177" s="95"/>
      <c r="L177" s="64"/>
      <c r="M177" s="338">
        <f>+Klasse!K22</f>
        <v>434.25</v>
      </c>
      <c r="N177" s="49" t="s">
        <v>573</v>
      </c>
      <c r="O177" s="43"/>
      <c r="P177" s="73"/>
      <c r="Q177" s="73"/>
      <c r="R177" s="43"/>
      <c r="S177" s="73"/>
      <c r="T177" s="73"/>
      <c r="U177" s="73"/>
      <c r="V177" s="73"/>
      <c r="W177" s="73"/>
      <c r="X177" s="43"/>
      <c r="Y177" s="19">
        <f>+Klasse!AA22</f>
        <v>998.27586206896547</v>
      </c>
      <c r="Z177" s="49" t="s">
        <v>635</v>
      </c>
      <c r="AA177" s="64"/>
      <c r="AB177" s="65"/>
      <c r="AC177" s="4"/>
      <c r="AD177" s="4"/>
      <c r="AE177" s="56"/>
      <c r="AF177" s="56"/>
      <c r="AG177" s="1"/>
      <c r="AH177" s="5"/>
      <c r="AL177"/>
    </row>
    <row r="178" spans="1:38" ht="15.6">
      <c r="A178" s="46"/>
      <c r="B178" s="43"/>
      <c r="C178" s="46"/>
      <c r="D178" s="46"/>
      <c r="E178" s="46"/>
      <c r="F178" s="46"/>
      <c r="G178" s="46"/>
      <c r="H178" s="46"/>
      <c r="I178" s="43"/>
      <c r="J178" s="95"/>
      <c r="K178" s="64"/>
      <c r="L178" s="43"/>
      <c r="M178" s="43"/>
      <c r="N178" s="43"/>
      <c r="O178" s="73"/>
      <c r="P178" s="73"/>
      <c r="Q178" s="43"/>
      <c r="R178" s="73"/>
      <c r="S178" s="73"/>
      <c r="T178" s="73"/>
      <c r="U178" s="73"/>
      <c r="V178" s="73"/>
      <c r="W178" s="43"/>
      <c r="X178" s="73"/>
      <c r="Y178" s="43"/>
      <c r="Z178" s="43"/>
      <c r="AA178" s="65"/>
      <c r="AB178" s="43"/>
      <c r="AC178" s="4"/>
      <c r="AD178" s="56"/>
      <c r="AE178" s="56"/>
      <c r="AF178" s="1"/>
      <c r="AG178" s="5"/>
      <c r="AH178"/>
      <c r="AL178"/>
    </row>
    <row r="179" spans="1:38" ht="15.6">
      <c r="A179" s="43"/>
      <c r="B179" s="43">
        <f>+'Ark1'!C711</f>
        <v>2024</v>
      </c>
      <c r="C179">
        <f>+'Ark1'!L711</f>
        <v>12</v>
      </c>
      <c r="D179" s="3" t="s">
        <v>39</v>
      </c>
      <c r="E179" s="3">
        <f>+'Ark1'!D711</f>
        <v>1</v>
      </c>
      <c r="F179" s="3" t="str">
        <f t="shared" ref="F179:F190" si="65">+F164</f>
        <v>Jan</v>
      </c>
      <c r="G179" t="str">
        <f>+IF(H179=0,"",'Ark1'!Q711)</f>
        <v/>
      </c>
      <c r="H179" s="380">
        <f>+'Ark1'!R711</f>
        <v>0</v>
      </c>
      <c r="I179" s="115" t="str">
        <f t="shared" ref="I179:I190" si="66">+IF(H179=0,"",H179-H410)</f>
        <v/>
      </c>
      <c r="J179" s="67" t="str">
        <f>+IF(H179=0,"",'Ark1'!AE711)</f>
        <v/>
      </c>
      <c r="K179" s="67" t="str">
        <f>+IF(H179=0,"",'Ark1'!AF711)</f>
        <v/>
      </c>
      <c r="L179" s="1" t="str">
        <f>+IF(H179=0,"",'Ark1'!T711)</f>
        <v/>
      </c>
      <c r="M179" s="307" t="str">
        <f>+IF(H179=0,"",'Ark1'!U711)</f>
        <v/>
      </c>
      <c r="N179" s="115" t="str">
        <f t="shared" ref="N179:N190" si="67">+IF(H179=0,"",M179-M410)</f>
        <v/>
      </c>
      <c r="O179" s="11" t="str">
        <f>+IF(H179=0,"",'Ark1'!W711)</f>
        <v/>
      </c>
      <c r="P179" s="11" t="str">
        <f>+IF(H179=0,"",'Ark1'!X711)</f>
        <v/>
      </c>
      <c r="Q179" s="307" t="str">
        <f>+IF(H179=0,"",'Ark1'!AG711)</f>
        <v/>
      </c>
      <c r="R179" s="11" t="str">
        <f>+IF(H179=0,"",'Ark1'!AH711)</f>
        <v/>
      </c>
      <c r="S179" s="11" t="str">
        <f>+IF(H179=0,"",'Ark1'!AI711)</f>
        <v/>
      </c>
      <c r="T179" s="435">
        <f>+'Ark1'!AR711</f>
        <v>0</v>
      </c>
      <c r="U179" s="411">
        <f>+'Ark1'!AS711</f>
        <v>0</v>
      </c>
      <c r="V179" s="11" t="str">
        <f>+IF(H179=0,"",'Ark1'!Y711)</f>
        <v/>
      </c>
      <c r="W179" s="1" t="str">
        <f>+IF(H179=0,"",'Ark1'!AA711)</f>
        <v/>
      </c>
      <c r="X179" s="11" t="str">
        <f>+IF(H179=0,"",'Ark1'!AC711)</f>
        <v/>
      </c>
      <c r="Y179" s="307" t="str">
        <f t="shared" ref="Y179:Y190" si="68">IF(H179=0,"",1000*M179/Q179)</f>
        <v/>
      </c>
      <c r="Z179" s="115" t="str">
        <f t="shared" ref="Z179:Z190" si="69">+IF(H179=0,"",Y179-Y410)</f>
        <v/>
      </c>
      <c r="AA179" s="67" t="str">
        <f t="shared" ref="AA179:AA190" si="70">IF(H179=0,"",H179/G179)</f>
        <v/>
      </c>
      <c r="AB179" s="43"/>
      <c r="AC179" s="4"/>
      <c r="AD179" s="56"/>
      <c r="AE179" s="56"/>
      <c r="AF179" s="1"/>
      <c r="AG179" s="5"/>
      <c r="AH179"/>
      <c r="AL179"/>
    </row>
    <row r="180" spans="1:38" ht="15.6">
      <c r="A180" s="43"/>
      <c r="B180" s="43">
        <f>+'Ark1'!C712</f>
        <v>2024</v>
      </c>
      <c r="C180">
        <f>+'Ark1'!L712</f>
        <v>12</v>
      </c>
      <c r="D180" s="3" t="s">
        <v>39</v>
      </c>
      <c r="E180" s="3">
        <f>+'Ark1'!D712</f>
        <v>2</v>
      </c>
      <c r="F180" s="3" t="str">
        <f t="shared" si="65"/>
        <v>Feb</v>
      </c>
      <c r="G180" t="str">
        <f>+IF(H180=0,"",'Ark1'!Q712)</f>
        <v/>
      </c>
      <c r="H180" s="380">
        <f>+'Ark1'!R712</f>
        <v>0</v>
      </c>
      <c r="I180" s="115" t="str">
        <f t="shared" si="66"/>
        <v/>
      </c>
      <c r="J180" s="67" t="str">
        <f>+IF(H180=0,"",'Ark1'!AE712)</f>
        <v/>
      </c>
      <c r="K180" s="67" t="str">
        <f>+IF(H180=0,"",'Ark1'!AF712)</f>
        <v/>
      </c>
      <c r="L180" s="1" t="str">
        <f>+IF(H180=0,"",'Ark1'!T712)</f>
        <v/>
      </c>
      <c r="M180" s="307" t="str">
        <f>+IF(H180=0,"",'Ark1'!U712)</f>
        <v/>
      </c>
      <c r="N180" s="115" t="str">
        <f t="shared" si="67"/>
        <v/>
      </c>
      <c r="O180" s="11" t="str">
        <f>+IF(H180=0,"",'Ark1'!W712)</f>
        <v/>
      </c>
      <c r="P180" s="11" t="str">
        <f>+IF(H180=0,"",'Ark1'!X712)</f>
        <v/>
      </c>
      <c r="Q180" s="307" t="str">
        <f>+IF(H180=0,"",'Ark1'!AG712)</f>
        <v/>
      </c>
      <c r="R180" s="11" t="str">
        <f>+IF(H180=0,"",'Ark1'!AH712)</f>
        <v/>
      </c>
      <c r="S180" s="11" t="str">
        <f>+IF(H180=0,"",'Ark1'!AI712)</f>
        <v/>
      </c>
      <c r="T180" s="435">
        <f>+'Ark1'!AR712</f>
        <v>0</v>
      </c>
      <c r="U180" s="411">
        <f>+'Ark1'!AS712</f>
        <v>0</v>
      </c>
      <c r="V180" s="11" t="str">
        <f>+IF(H180=0,"",'Ark1'!Y712)</f>
        <v/>
      </c>
      <c r="W180" s="1" t="str">
        <f>+IF(H180=0,"",'Ark1'!AA712)</f>
        <v/>
      </c>
      <c r="X180" s="11" t="str">
        <f>+IF(H180=0,"",'Ark1'!AC712)</f>
        <v/>
      </c>
      <c r="Y180" s="307" t="str">
        <f t="shared" si="68"/>
        <v/>
      </c>
      <c r="Z180" s="115" t="str">
        <f t="shared" si="69"/>
        <v/>
      </c>
      <c r="AA180" s="67" t="str">
        <f t="shared" si="70"/>
        <v/>
      </c>
      <c r="AB180" s="43"/>
      <c r="AC180" s="4"/>
      <c r="AD180" s="56"/>
      <c r="AE180" s="56"/>
      <c r="AF180" s="1"/>
      <c r="AG180" s="5"/>
      <c r="AH180"/>
      <c r="AL180"/>
    </row>
    <row r="181" spans="1:38" ht="15.6">
      <c r="A181" s="43"/>
      <c r="B181" s="43">
        <f>+'Ark1'!C713</f>
        <v>2024</v>
      </c>
      <c r="C181">
        <f>+'Ark1'!L713</f>
        <v>12</v>
      </c>
      <c r="D181" s="3" t="s">
        <v>39</v>
      </c>
      <c r="E181" s="3">
        <f>+'Ark1'!D713</f>
        <v>3</v>
      </c>
      <c r="F181" s="3" t="str">
        <f t="shared" si="65"/>
        <v>Mar</v>
      </c>
      <c r="G181" t="str">
        <f>+IF(H181=0,"",'Ark1'!Q713)</f>
        <v/>
      </c>
      <c r="H181" s="380">
        <f>+'Ark1'!R713</f>
        <v>0</v>
      </c>
      <c r="I181" s="115" t="str">
        <f t="shared" si="66"/>
        <v/>
      </c>
      <c r="J181" s="67" t="str">
        <f>+IF(H181=0,"",'Ark1'!AE713)</f>
        <v/>
      </c>
      <c r="K181" s="67" t="str">
        <f>+IF(H181=0,"",'Ark1'!AF713)</f>
        <v/>
      </c>
      <c r="L181" s="1" t="str">
        <f>+IF(H181=0,"",'Ark1'!T713)</f>
        <v/>
      </c>
      <c r="M181" s="307" t="str">
        <f>+IF(H181=0,"",'Ark1'!U713)</f>
        <v/>
      </c>
      <c r="N181" s="115" t="str">
        <f t="shared" si="67"/>
        <v/>
      </c>
      <c r="O181" s="11" t="str">
        <f>+IF(H181=0,"",'Ark1'!W713)</f>
        <v/>
      </c>
      <c r="P181" s="11" t="str">
        <f>+IF(H181=0,"",'Ark1'!X713)</f>
        <v/>
      </c>
      <c r="Q181" s="307" t="str">
        <f>+IF(H181=0,"",'Ark1'!AG713)</f>
        <v/>
      </c>
      <c r="R181" s="11" t="str">
        <f>+IF(H181=0,"",'Ark1'!AH713)</f>
        <v/>
      </c>
      <c r="S181" s="11" t="str">
        <f>+IF(H181=0,"",'Ark1'!AI713)</f>
        <v/>
      </c>
      <c r="T181" s="443"/>
      <c r="U181" s="90"/>
      <c r="V181" s="11" t="str">
        <f>+IF(H181=0,"",'Ark1'!Y713)</f>
        <v/>
      </c>
      <c r="W181" s="1" t="str">
        <f>+IF(H181=0,"",'Ark1'!AA713)</f>
        <v/>
      </c>
      <c r="X181" s="11" t="str">
        <f>+IF(H181=0,"",'Ark1'!AC713)</f>
        <v/>
      </c>
      <c r="Y181" s="307" t="str">
        <f t="shared" si="68"/>
        <v/>
      </c>
      <c r="Z181" s="115" t="str">
        <f t="shared" si="69"/>
        <v/>
      </c>
      <c r="AA181" s="67" t="str">
        <f t="shared" si="70"/>
        <v/>
      </c>
      <c r="AB181" s="43"/>
      <c r="AC181" s="4"/>
      <c r="AD181" s="56"/>
      <c r="AE181" s="56"/>
      <c r="AF181" s="1"/>
      <c r="AG181" s="5"/>
      <c r="AH181"/>
      <c r="AL181"/>
    </row>
    <row r="182" spans="1:38" ht="15.6">
      <c r="A182" s="43"/>
      <c r="B182" s="43">
        <f>+'Ark1'!C714</f>
        <v>2024</v>
      </c>
      <c r="C182">
        <f>+'Ark1'!L714</f>
        <v>12</v>
      </c>
      <c r="D182" s="3" t="s">
        <v>39</v>
      </c>
      <c r="E182" s="3">
        <f>+'Ark1'!D714</f>
        <v>4</v>
      </c>
      <c r="F182" s="3" t="str">
        <f t="shared" si="65"/>
        <v>Apr</v>
      </c>
      <c r="G182" t="str">
        <f>+IF(H182=0,"",'Ark1'!Q714)</f>
        <v/>
      </c>
      <c r="H182" s="380">
        <f>+'Ark1'!R714</f>
        <v>0</v>
      </c>
      <c r="I182" s="115" t="str">
        <f t="shared" si="66"/>
        <v/>
      </c>
      <c r="J182" s="67" t="str">
        <f>+IF(H182=0,"",'Ark1'!AE714)</f>
        <v/>
      </c>
      <c r="K182" s="67" t="str">
        <f>+IF(H182=0,"",'Ark1'!AF714)</f>
        <v/>
      </c>
      <c r="L182" s="1" t="str">
        <f>+IF(H182=0,"",'Ark1'!T714)</f>
        <v/>
      </c>
      <c r="M182" s="307" t="str">
        <f>+IF(H182=0,"",'Ark1'!U714)</f>
        <v/>
      </c>
      <c r="N182" s="115" t="str">
        <f t="shared" si="67"/>
        <v/>
      </c>
      <c r="O182" s="11" t="str">
        <f>+IF(H182=0,"",'Ark1'!W714)</f>
        <v/>
      </c>
      <c r="P182" s="11" t="str">
        <f>+IF(H182=0,"",'Ark1'!X714)</f>
        <v/>
      </c>
      <c r="Q182" s="307" t="str">
        <f>+IF(H182=0,"",'Ark1'!AG714)</f>
        <v/>
      </c>
      <c r="R182" s="11" t="str">
        <f>+IF(H182=0,"",'Ark1'!AH714)</f>
        <v/>
      </c>
      <c r="S182" s="11" t="str">
        <f>+IF(H182=0,"",'Ark1'!AI714)</f>
        <v/>
      </c>
      <c r="T182" s="443"/>
      <c r="U182" s="90"/>
      <c r="V182" s="11" t="str">
        <f>+IF(H182=0,"",'Ark1'!Y714)</f>
        <v/>
      </c>
      <c r="W182" s="1" t="str">
        <f>+IF(H182=0,"",'Ark1'!AA714)</f>
        <v/>
      </c>
      <c r="X182" s="11" t="str">
        <f>+IF(H182=0,"",'Ark1'!AC714)</f>
        <v/>
      </c>
      <c r="Y182" s="307" t="str">
        <f t="shared" si="68"/>
        <v/>
      </c>
      <c r="Z182" s="115" t="str">
        <f t="shared" si="69"/>
        <v/>
      </c>
      <c r="AA182" s="67" t="str">
        <f t="shared" si="70"/>
        <v/>
      </c>
      <c r="AB182" s="43"/>
      <c r="AC182" s="4"/>
      <c r="AD182" s="56"/>
      <c r="AE182" s="56"/>
      <c r="AF182" s="1"/>
      <c r="AG182" s="5"/>
      <c r="AH182"/>
      <c r="AL182"/>
    </row>
    <row r="183" spans="1:38" ht="15.6">
      <c r="A183" s="43"/>
      <c r="B183" s="43">
        <f>+'Ark1'!C715</f>
        <v>2024</v>
      </c>
      <c r="C183">
        <f>+'Ark1'!L715</f>
        <v>12</v>
      </c>
      <c r="D183" s="3" t="s">
        <v>39</v>
      </c>
      <c r="E183" s="3">
        <f>+'Ark1'!D715</f>
        <v>5</v>
      </c>
      <c r="F183" s="3" t="str">
        <f t="shared" si="65"/>
        <v>Mai</v>
      </c>
      <c r="G183">
        <f>+IF(H183=0,"",'Ark1'!Q715)</f>
        <v>1</v>
      </c>
      <c r="H183" s="380">
        <f>+'Ark1'!R715</f>
        <v>1</v>
      </c>
      <c r="I183" s="115">
        <f t="shared" si="66"/>
        <v>1</v>
      </c>
      <c r="J183" s="67">
        <f>+IF(H183=0,"",'Ark1'!AE715)</f>
        <v>2.7693159789531983E-2</v>
      </c>
      <c r="K183" s="67">
        <f>+IF(H183=0,"",'Ark1'!AF715)</f>
        <v>4.6559620117853827E-2</v>
      </c>
      <c r="L183" s="1">
        <f>+IF(H183=0,"",'Ark1'!T715)</f>
        <v>7</v>
      </c>
      <c r="M183" s="307">
        <f>+IF(H183=0,"",'Ark1'!U715)</f>
        <v>386.3</v>
      </c>
      <c r="N183" s="115" t="e">
        <f t="shared" si="67"/>
        <v>#VALUE!</v>
      </c>
      <c r="O183" s="11">
        <f>+IF(H183=0,"",'Ark1'!W715)</f>
        <v>100</v>
      </c>
      <c r="P183" s="11">
        <f>+IF(H183=0,"",'Ark1'!X715)</f>
        <v>100</v>
      </c>
      <c r="Q183" s="307">
        <f>+IF(H183=0,"",'Ark1'!AG715)</f>
        <v>400</v>
      </c>
      <c r="R183" s="11">
        <f>+IF(H183=0,"",'Ark1'!AH715)</f>
        <v>100</v>
      </c>
      <c r="S183" s="11">
        <f>+IF(H183=0,"",'Ark1'!AI715)</f>
        <v>100</v>
      </c>
      <c r="T183" s="443"/>
      <c r="U183" s="90"/>
      <c r="V183" s="11">
        <f>+IF(H183=0,"",'Ark1'!Y715)</f>
        <v>0</v>
      </c>
      <c r="W183" s="1">
        <f>+IF(H183=0,"",'Ark1'!AA715)</f>
        <v>0</v>
      </c>
      <c r="X183" s="11">
        <f>+IF(H183=0,"",'Ark1'!AC715)</f>
        <v>0</v>
      </c>
      <c r="Y183" s="307">
        <f t="shared" si="68"/>
        <v>965.75</v>
      </c>
      <c r="Z183" s="115" t="e">
        <f t="shared" si="69"/>
        <v>#VALUE!</v>
      </c>
      <c r="AA183" s="67">
        <f t="shared" si="70"/>
        <v>1</v>
      </c>
      <c r="AB183" s="43"/>
      <c r="AC183" s="4"/>
      <c r="AD183" s="56"/>
      <c r="AE183" s="56"/>
      <c r="AF183" s="1"/>
      <c r="AG183" s="5"/>
      <c r="AH183"/>
      <c r="AL183"/>
    </row>
    <row r="184" spans="1:38" ht="15.6">
      <c r="A184" s="43"/>
      <c r="B184" s="43">
        <f>+'Ark1'!C716</f>
        <v>2024</v>
      </c>
      <c r="C184">
        <f>+'Ark1'!L716</f>
        <v>12</v>
      </c>
      <c r="D184" s="3" t="s">
        <v>39</v>
      </c>
      <c r="E184" s="3">
        <f>+'Ark1'!D716</f>
        <v>6</v>
      </c>
      <c r="F184" s="3" t="str">
        <f t="shared" si="65"/>
        <v>Jun</v>
      </c>
      <c r="G184">
        <f>+IF(H184=0,"",'Ark1'!Q716)</f>
        <v>1</v>
      </c>
      <c r="H184" s="380">
        <f>+'Ark1'!R716</f>
        <v>1</v>
      </c>
      <c r="I184" s="115">
        <f t="shared" si="66"/>
        <v>1</v>
      </c>
      <c r="J184" s="67">
        <f>+IF(H184=0,"",'Ark1'!AE716)</f>
        <v>2.7525461051472608E-2</v>
      </c>
      <c r="K184" s="67">
        <f>+IF(H184=0,"",'Ark1'!AF716)</f>
        <v>5.6855725119194227E-2</v>
      </c>
      <c r="L184" s="1">
        <f>+IF(H184=0,"",'Ark1'!T716)</f>
        <v>7</v>
      </c>
      <c r="M184" s="307">
        <f>+IF(H184=0,"",'Ark1'!U716)</f>
        <v>482.2</v>
      </c>
      <c r="N184" s="115" t="e">
        <f t="shared" si="67"/>
        <v>#VALUE!</v>
      </c>
      <c r="O184" s="11">
        <f>+IF(H184=0,"",'Ark1'!W716)</f>
        <v>100</v>
      </c>
      <c r="P184" s="11">
        <f>+IF(H184=0,"",'Ark1'!X716)</f>
        <v>100</v>
      </c>
      <c r="Q184" s="307">
        <f>+IF(H184=0,"",'Ark1'!AG716)</f>
        <v>470</v>
      </c>
      <c r="R184" s="11">
        <f>+IF(H184=0,"",'Ark1'!AH716)</f>
        <v>100</v>
      </c>
      <c r="S184" s="11">
        <f>+IF(H184=0,"",'Ark1'!AI716)</f>
        <v>100</v>
      </c>
      <c r="T184" s="443"/>
      <c r="U184" s="90"/>
      <c r="V184" s="11">
        <f>+IF(H184=0,"",'Ark1'!Y716)</f>
        <v>0</v>
      </c>
      <c r="W184" s="1">
        <f>+IF(H184=0,"",'Ark1'!AA716)</f>
        <v>0</v>
      </c>
      <c r="X184" s="11">
        <f>+IF(H184=0,"",'Ark1'!AC716)</f>
        <v>0</v>
      </c>
      <c r="Y184" s="307">
        <f t="shared" si="68"/>
        <v>1025.9574468085107</v>
      </c>
      <c r="Z184" s="115" t="e">
        <f t="shared" si="69"/>
        <v>#VALUE!</v>
      </c>
      <c r="AA184" s="67">
        <f t="shared" si="70"/>
        <v>1</v>
      </c>
      <c r="AB184" s="43"/>
      <c r="AC184" s="4"/>
      <c r="AD184" s="56"/>
      <c r="AE184" s="56"/>
      <c r="AF184" s="1"/>
      <c r="AG184" s="5"/>
      <c r="AH184"/>
      <c r="AL184"/>
    </row>
    <row r="185" spans="1:38" ht="15.6">
      <c r="A185" s="43"/>
      <c r="B185" s="43">
        <f>+'Ark1'!C717</f>
        <v>2024</v>
      </c>
      <c r="C185">
        <f>+'Ark1'!L717</f>
        <v>12</v>
      </c>
      <c r="D185" s="3" t="s">
        <v>39</v>
      </c>
      <c r="E185" s="3">
        <f>+'Ark1'!D717</f>
        <v>7</v>
      </c>
      <c r="F185" s="3" t="str">
        <f t="shared" si="65"/>
        <v>Jul</v>
      </c>
      <c r="G185" t="str">
        <f>+IF(H185=0,"",'Ark1'!Q717)</f>
        <v/>
      </c>
      <c r="H185" s="380">
        <f>+'Ark1'!R717</f>
        <v>0</v>
      </c>
      <c r="I185" s="115" t="str">
        <f t="shared" si="66"/>
        <v/>
      </c>
      <c r="J185" s="67" t="str">
        <f>+IF(H185=0,"",'Ark1'!AE717)</f>
        <v/>
      </c>
      <c r="K185" s="67" t="str">
        <f>+IF(H185=0,"",'Ark1'!AF717)</f>
        <v/>
      </c>
      <c r="L185" s="1" t="str">
        <f>+IF(H185=0,"",'Ark1'!T717)</f>
        <v/>
      </c>
      <c r="M185" s="307" t="str">
        <f>+IF(H185=0,"",'Ark1'!U717)</f>
        <v/>
      </c>
      <c r="N185" s="115" t="str">
        <f t="shared" si="67"/>
        <v/>
      </c>
      <c r="O185" s="11" t="str">
        <f>+IF(H185=0,"",'Ark1'!W717)</f>
        <v/>
      </c>
      <c r="P185" s="11" t="str">
        <f>+IF(H185=0,"",'Ark1'!X717)</f>
        <v/>
      </c>
      <c r="Q185" s="307" t="str">
        <f>+IF(H185=0,"",'Ark1'!AG717)</f>
        <v/>
      </c>
      <c r="R185" s="11" t="str">
        <f>+IF(H185=0,"",'Ark1'!AH717)</f>
        <v/>
      </c>
      <c r="S185" s="11" t="str">
        <f>+IF(H185=0,"",'Ark1'!AI717)</f>
        <v/>
      </c>
      <c r="T185" s="443"/>
      <c r="U185" s="90"/>
      <c r="V185" s="11" t="str">
        <f>+IF(H185=0,"",'Ark1'!Y717)</f>
        <v/>
      </c>
      <c r="W185" s="1" t="str">
        <f>+IF(H185=0,"",'Ark1'!AA717)</f>
        <v/>
      </c>
      <c r="X185" s="11" t="str">
        <f>+IF(H185=0,"",'Ark1'!AC717)</f>
        <v/>
      </c>
      <c r="Y185" s="307" t="str">
        <f t="shared" si="68"/>
        <v/>
      </c>
      <c r="Z185" s="115" t="str">
        <f t="shared" si="69"/>
        <v/>
      </c>
      <c r="AA185" s="67" t="str">
        <f t="shared" si="70"/>
        <v/>
      </c>
      <c r="AB185" s="43"/>
      <c r="AC185" s="4"/>
      <c r="AD185" s="56"/>
      <c r="AE185" s="56"/>
      <c r="AF185" s="1"/>
      <c r="AG185" s="5"/>
      <c r="AH185"/>
      <c r="AL185"/>
    </row>
    <row r="186" spans="1:38" ht="15.6">
      <c r="A186" s="43"/>
      <c r="B186" s="43">
        <f>+'Ark1'!C718</f>
        <v>2024</v>
      </c>
      <c r="C186">
        <f>+'Ark1'!L718</f>
        <v>12</v>
      </c>
      <c r="D186" s="3" t="s">
        <v>39</v>
      </c>
      <c r="E186" s="3">
        <f>+'Ark1'!D718</f>
        <v>8</v>
      </c>
      <c r="F186" s="3" t="str">
        <f t="shared" si="65"/>
        <v>Aug</v>
      </c>
      <c r="G186" t="str">
        <f>+IF(H186=0,"",'Ark1'!Q718)</f>
        <v/>
      </c>
      <c r="H186" s="380">
        <f>+'Ark1'!R718</f>
        <v>0</v>
      </c>
      <c r="I186" s="115" t="str">
        <f t="shared" si="66"/>
        <v/>
      </c>
      <c r="J186" s="67" t="str">
        <f>+IF(H186=0,"",'Ark1'!AE718)</f>
        <v/>
      </c>
      <c r="K186" s="67" t="str">
        <f>+IF(H186=0,"",'Ark1'!AF718)</f>
        <v/>
      </c>
      <c r="L186" s="1" t="str">
        <f>+IF(H186=0,"",'Ark1'!T718)</f>
        <v/>
      </c>
      <c r="M186" s="307" t="str">
        <f>+IF(H186=0,"",'Ark1'!U718)</f>
        <v/>
      </c>
      <c r="N186" s="115" t="str">
        <f t="shared" si="67"/>
        <v/>
      </c>
      <c r="O186" s="11" t="str">
        <f>+IF(H186=0,"",'Ark1'!W718)</f>
        <v/>
      </c>
      <c r="P186" s="11" t="str">
        <f>+IF(H186=0,"",'Ark1'!X718)</f>
        <v/>
      </c>
      <c r="Q186" s="307" t="str">
        <f>+IF(H186=0,"",'Ark1'!AG718)</f>
        <v/>
      </c>
      <c r="R186" s="11" t="str">
        <f>+IF(H186=0,"",'Ark1'!AH718)</f>
        <v/>
      </c>
      <c r="S186" s="11" t="str">
        <f>+IF(H186=0,"",'Ark1'!AI718)</f>
        <v/>
      </c>
      <c r="T186" s="443"/>
      <c r="U186" s="90"/>
      <c r="V186" s="11" t="str">
        <f>+IF(H186=0,"",'Ark1'!Y718)</f>
        <v/>
      </c>
      <c r="W186" s="1" t="str">
        <f>+IF(H186=0,"",'Ark1'!AA718)</f>
        <v/>
      </c>
      <c r="X186" s="11" t="str">
        <f>+IF(H186=0,"",'Ark1'!AC718)</f>
        <v/>
      </c>
      <c r="Y186" s="307" t="str">
        <f t="shared" si="68"/>
        <v/>
      </c>
      <c r="Z186" s="115" t="str">
        <f t="shared" si="69"/>
        <v/>
      </c>
      <c r="AA186" s="67" t="str">
        <f t="shared" si="70"/>
        <v/>
      </c>
      <c r="AB186" s="43"/>
      <c r="AC186" s="4"/>
      <c r="AD186" s="56"/>
      <c r="AE186" s="56"/>
      <c r="AF186" s="1"/>
      <c r="AG186" s="5"/>
      <c r="AH186"/>
      <c r="AL186"/>
    </row>
    <row r="187" spans="1:38" ht="15.6">
      <c r="A187" s="43"/>
      <c r="B187" s="43">
        <f>+'Ark1'!C719</f>
        <v>2024</v>
      </c>
      <c r="C187">
        <f>+'Ark1'!L719</f>
        <v>12</v>
      </c>
      <c r="D187" s="3" t="s">
        <v>39</v>
      </c>
      <c r="E187" s="3">
        <f>+'Ark1'!D719</f>
        <v>9</v>
      </c>
      <c r="F187" s="3" t="str">
        <f t="shared" si="65"/>
        <v>Sep</v>
      </c>
      <c r="G187" t="str">
        <f>+IF(H187=0,"",'Ark1'!Q719)</f>
        <v/>
      </c>
      <c r="H187" s="380">
        <f>+'Ark1'!R719</f>
        <v>0</v>
      </c>
      <c r="I187" s="115" t="str">
        <f t="shared" si="66"/>
        <v/>
      </c>
      <c r="J187" s="67" t="str">
        <f>+IF(H187=0,"",'Ark1'!AE719)</f>
        <v/>
      </c>
      <c r="K187" s="67" t="str">
        <f>+IF(H187=0,"",'Ark1'!AF719)</f>
        <v/>
      </c>
      <c r="L187" s="1" t="str">
        <f>+IF(H187=0,"",'Ark1'!T719)</f>
        <v/>
      </c>
      <c r="M187" s="307" t="str">
        <f>+IF(H187=0,"",'Ark1'!U719)</f>
        <v/>
      </c>
      <c r="N187" s="115" t="str">
        <f t="shared" si="67"/>
        <v/>
      </c>
      <c r="O187" s="11" t="str">
        <f>+IF(H187=0,"",'Ark1'!W719)</f>
        <v/>
      </c>
      <c r="P187" s="11" t="str">
        <f>+IF(H187=0,"",'Ark1'!X719)</f>
        <v/>
      </c>
      <c r="Q187" s="307" t="str">
        <f>+IF(H187=0,"",'Ark1'!AG719)</f>
        <v/>
      </c>
      <c r="R187" s="11" t="str">
        <f>+IF(H187=0,"",'Ark1'!AH719)</f>
        <v/>
      </c>
      <c r="S187" s="11" t="str">
        <f>+IF(H187=0,"",'Ark1'!AI719)</f>
        <v/>
      </c>
      <c r="T187" s="443"/>
      <c r="U187" s="90"/>
      <c r="V187" s="11" t="str">
        <f>+IF(H187=0,"",'Ark1'!Y719)</f>
        <v/>
      </c>
      <c r="W187" s="1" t="str">
        <f>+IF(H187=0,"",'Ark1'!AA719)</f>
        <v/>
      </c>
      <c r="X187" s="11" t="str">
        <f>+IF(H187=0,"",'Ark1'!AC719)</f>
        <v/>
      </c>
      <c r="Y187" s="307" t="str">
        <f t="shared" si="68"/>
        <v/>
      </c>
      <c r="Z187" s="115" t="str">
        <f t="shared" si="69"/>
        <v/>
      </c>
      <c r="AA187" s="67" t="str">
        <f t="shared" si="70"/>
        <v/>
      </c>
      <c r="AB187" s="43"/>
      <c r="AC187" s="4"/>
      <c r="AD187" s="56"/>
      <c r="AE187" s="56"/>
      <c r="AF187" s="1"/>
      <c r="AG187" s="5"/>
      <c r="AH187"/>
      <c r="AL187"/>
    </row>
    <row r="188" spans="1:38" ht="15.6">
      <c r="A188" s="43"/>
      <c r="B188" s="43">
        <f>+'Ark1'!C720</f>
        <v>2024</v>
      </c>
      <c r="C188">
        <f>+'Ark1'!L720</f>
        <v>12</v>
      </c>
      <c r="D188" s="3" t="s">
        <v>39</v>
      </c>
      <c r="E188" s="3">
        <f>+'Ark1'!D720</f>
        <v>10</v>
      </c>
      <c r="F188" s="3" t="str">
        <f t="shared" si="65"/>
        <v>Okt</v>
      </c>
      <c r="G188" t="str">
        <f>+IF(H188=0,"",'Ark1'!Q720)</f>
        <v/>
      </c>
      <c r="H188" s="380">
        <f>+'Ark1'!R720</f>
        <v>0</v>
      </c>
      <c r="I188" s="115" t="str">
        <f t="shared" si="66"/>
        <v/>
      </c>
      <c r="J188" s="67" t="str">
        <f>+IF(H188=0,"",'Ark1'!AE720)</f>
        <v/>
      </c>
      <c r="K188" s="67" t="str">
        <f>+IF(H188=0,"",'Ark1'!AF720)</f>
        <v/>
      </c>
      <c r="L188" s="1" t="str">
        <f>+IF(H188=0,"",'Ark1'!T720)</f>
        <v/>
      </c>
      <c r="M188" s="307" t="str">
        <f>+IF(H188=0,"",'Ark1'!U720)</f>
        <v/>
      </c>
      <c r="N188" s="115" t="str">
        <f t="shared" si="67"/>
        <v/>
      </c>
      <c r="O188" s="11" t="str">
        <f>+IF(H188=0,"",'Ark1'!W720)</f>
        <v/>
      </c>
      <c r="P188" s="11" t="str">
        <f>+IF(H188=0,"",'Ark1'!X720)</f>
        <v/>
      </c>
      <c r="Q188" s="307" t="str">
        <f>+IF(H188=0,"",'Ark1'!AG720)</f>
        <v/>
      </c>
      <c r="R188" s="11" t="str">
        <f>+IF(H188=0,"",'Ark1'!AH720)</f>
        <v/>
      </c>
      <c r="S188" s="11" t="str">
        <f>+IF(H188=0,"",'Ark1'!AI720)</f>
        <v/>
      </c>
      <c r="T188" s="443"/>
      <c r="U188" s="90"/>
      <c r="V188" s="11" t="str">
        <f>+IF(H188=0,"",'Ark1'!Y720)</f>
        <v/>
      </c>
      <c r="W188" s="1" t="str">
        <f>+IF(H188=0,"",'Ark1'!AA720)</f>
        <v/>
      </c>
      <c r="X188" s="11" t="str">
        <f>+IF(H188=0,"",'Ark1'!AC720)</f>
        <v/>
      </c>
      <c r="Y188" s="307" t="str">
        <f t="shared" si="68"/>
        <v/>
      </c>
      <c r="Z188" s="115" t="str">
        <f t="shared" si="69"/>
        <v/>
      </c>
      <c r="AA188" s="67" t="str">
        <f t="shared" si="70"/>
        <v/>
      </c>
      <c r="AB188" s="43"/>
      <c r="AC188" s="4"/>
      <c r="AD188" s="56"/>
      <c r="AE188" s="56"/>
      <c r="AF188" s="1"/>
      <c r="AG188" s="5"/>
      <c r="AH188"/>
      <c r="AL188"/>
    </row>
    <row r="189" spans="1:38" ht="15.6">
      <c r="A189" s="43"/>
      <c r="B189" s="43">
        <f>+'Ark1'!C721</f>
        <v>2024</v>
      </c>
      <c r="C189">
        <f>+'Ark1'!L721</f>
        <v>12</v>
      </c>
      <c r="D189" s="3" t="s">
        <v>39</v>
      </c>
      <c r="E189" s="3">
        <f>+'Ark1'!D721</f>
        <v>11</v>
      </c>
      <c r="F189" s="3" t="str">
        <f t="shared" si="65"/>
        <v>Nov</v>
      </c>
      <c r="G189" t="str">
        <f>+IF(H189=0,"",'Ark1'!Q721)</f>
        <v/>
      </c>
      <c r="H189" s="380">
        <f>+'Ark1'!R721</f>
        <v>0</v>
      </c>
      <c r="I189" s="115" t="str">
        <f t="shared" si="66"/>
        <v/>
      </c>
      <c r="J189" s="67" t="str">
        <f>+IF(H189=0,"",'Ark1'!AE721)</f>
        <v/>
      </c>
      <c r="K189" s="67" t="str">
        <f>+IF(H189=0,"",'Ark1'!AF721)</f>
        <v/>
      </c>
      <c r="L189" s="1" t="str">
        <f>+IF(H189=0,"",'Ark1'!T721)</f>
        <v/>
      </c>
      <c r="M189" s="307" t="str">
        <f>+IF(H189=0,"",'Ark1'!U721)</f>
        <v/>
      </c>
      <c r="N189" s="115" t="str">
        <f t="shared" si="67"/>
        <v/>
      </c>
      <c r="O189" s="11" t="str">
        <f>+IF(H189=0,"",'Ark1'!W721)</f>
        <v/>
      </c>
      <c r="P189" s="11" t="str">
        <f>+IF(H189=0,"",'Ark1'!X721)</f>
        <v/>
      </c>
      <c r="Q189" s="307" t="str">
        <f>+IF(H189=0,"",'Ark1'!AG721)</f>
        <v/>
      </c>
      <c r="R189" s="11" t="str">
        <f>+IF(H189=0,"",'Ark1'!AH721)</f>
        <v/>
      </c>
      <c r="S189" s="11" t="str">
        <f>+IF(H189=0,"",'Ark1'!AI721)</f>
        <v/>
      </c>
      <c r="T189" s="443"/>
      <c r="U189" s="90"/>
      <c r="V189" s="11" t="str">
        <f>+IF(H189=0,"",'Ark1'!Y721)</f>
        <v/>
      </c>
      <c r="W189" s="1" t="str">
        <f>+IF(H189=0,"",'Ark1'!AA721)</f>
        <v/>
      </c>
      <c r="X189" s="11" t="str">
        <f>+IF(H189=0,"",'Ark1'!AC721)</f>
        <v/>
      </c>
      <c r="Y189" s="307" t="str">
        <f t="shared" si="68"/>
        <v/>
      </c>
      <c r="Z189" s="115" t="str">
        <f t="shared" si="69"/>
        <v/>
      </c>
      <c r="AA189" s="67" t="str">
        <f t="shared" si="70"/>
        <v/>
      </c>
      <c r="AB189" s="43"/>
      <c r="AC189" s="4"/>
      <c r="AD189" s="56"/>
      <c r="AE189" s="56"/>
      <c r="AF189" s="1"/>
      <c r="AG189" s="5"/>
      <c r="AH189"/>
      <c r="AL189"/>
    </row>
    <row r="190" spans="1:38" ht="15.6">
      <c r="A190" s="43"/>
      <c r="B190" s="43">
        <f>+'Ark1'!C722</f>
        <v>2024</v>
      </c>
      <c r="C190">
        <f>+'Ark1'!L722</f>
        <v>12</v>
      </c>
      <c r="D190" s="3" t="s">
        <v>39</v>
      </c>
      <c r="E190" s="3">
        <f>+'Ark1'!D722</f>
        <v>12</v>
      </c>
      <c r="F190" s="3" t="str">
        <f t="shared" si="65"/>
        <v>Des</v>
      </c>
      <c r="G190" t="str">
        <f>+IF(H190=0,"",'Ark1'!Q722)</f>
        <v/>
      </c>
      <c r="H190" s="380">
        <f>+'Ark1'!R722</f>
        <v>0</v>
      </c>
      <c r="I190" s="115" t="str">
        <f t="shared" si="66"/>
        <v/>
      </c>
      <c r="J190" s="67" t="str">
        <f>+IF(H190=0,"",'Ark1'!AE722)</f>
        <v/>
      </c>
      <c r="K190" s="67" t="str">
        <f>+IF(H190=0,"",'Ark1'!AF722)</f>
        <v/>
      </c>
      <c r="L190" s="1" t="str">
        <f>+IF(H190=0,"",'Ark1'!T722)</f>
        <v/>
      </c>
      <c r="M190" s="307" t="str">
        <f>+IF(H190=0,"",'Ark1'!U722)</f>
        <v/>
      </c>
      <c r="N190" s="115" t="str">
        <f t="shared" si="67"/>
        <v/>
      </c>
      <c r="O190" s="11" t="str">
        <f>+IF(H190=0,"",'Ark1'!W722)</f>
        <v/>
      </c>
      <c r="P190" s="11" t="str">
        <f>+IF(H190=0,"",'Ark1'!X722)</f>
        <v/>
      </c>
      <c r="Q190" s="307" t="str">
        <f>+IF(H190=0,"",'Ark1'!AG722)</f>
        <v/>
      </c>
      <c r="R190" s="11" t="str">
        <f>+IF(H190=0,"",'Ark1'!AH722)</f>
        <v/>
      </c>
      <c r="S190" s="11" t="str">
        <f>+IF(H190=0,"",'Ark1'!AI722)</f>
        <v/>
      </c>
      <c r="T190" s="443"/>
      <c r="U190" s="90"/>
      <c r="V190" s="11" t="str">
        <f>+IF(H190=0,"",'Ark1'!Y722)</f>
        <v/>
      </c>
      <c r="W190" s="1" t="str">
        <f>+IF(H190=0,"",'Ark1'!AA722)</f>
        <v/>
      </c>
      <c r="X190" s="11" t="str">
        <f>+IF(H190=0,"",'Ark1'!AC722)</f>
        <v/>
      </c>
      <c r="Y190" s="307" t="str">
        <f t="shared" si="68"/>
        <v/>
      </c>
      <c r="Z190" s="115" t="str">
        <f t="shared" si="69"/>
        <v/>
      </c>
      <c r="AA190" s="67" t="str">
        <f t="shared" si="70"/>
        <v/>
      </c>
      <c r="AB190" s="43"/>
      <c r="AC190" s="4"/>
      <c r="AD190" s="56"/>
      <c r="AE190" s="56"/>
      <c r="AF190" s="1"/>
      <c r="AG190" s="5"/>
      <c r="AH190"/>
      <c r="AL190"/>
    </row>
    <row r="191" spans="1:38" ht="15.6">
      <c r="A191" s="46"/>
      <c r="B191" s="43"/>
      <c r="C191" s="46"/>
      <c r="D191" s="46"/>
      <c r="E191" s="46"/>
      <c r="F191" s="46"/>
      <c r="G191" s="46"/>
      <c r="H191" s="46"/>
      <c r="I191" s="43"/>
      <c r="J191" s="95"/>
      <c r="K191" s="64"/>
      <c r="L191" s="43"/>
      <c r="M191" s="43"/>
      <c r="N191" s="43"/>
      <c r="O191" s="73"/>
      <c r="P191" s="73"/>
      <c r="Q191" s="43"/>
      <c r="R191" s="73"/>
      <c r="S191" s="73"/>
      <c r="T191" s="73"/>
      <c r="U191" s="73"/>
      <c r="V191" s="73"/>
      <c r="W191" s="43"/>
      <c r="X191" s="73"/>
      <c r="Y191" s="43"/>
      <c r="Z191" s="43"/>
      <c r="AA191" s="65"/>
      <c r="AB191" s="43"/>
      <c r="AC191" s="4"/>
      <c r="AD191" s="56"/>
      <c r="AE191" s="56"/>
      <c r="AF191" s="1"/>
      <c r="AG191" s="5"/>
      <c r="AH191"/>
      <c r="AL191"/>
    </row>
    <row r="192" spans="1:38" ht="17.399999999999999">
      <c r="A192" s="246"/>
      <c r="B192" s="277" t="s">
        <v>0</v>
      </c>
      <c r="C192" s="277"/>
      <c r="D192" s="277" t="str">
        <f>+D194</f>
        <v>E-</v>
      </c>
      <c r="E192" s="277"/>
      <c r="F192" s="278" t="s">
        <v>604</v>
      </c>
      <c r="G192" s="540">
        <f>SUM(H194:H205)</f>
        <v>0</v>
      </c>
      <c r="H192" s="528"/>
      <c r="I192" s="49"/>
      <c r="J192" s="46"/>
      <c r="K192" s="95"/>
      <c r="L192" s="64"/>
      <c r="M192" s="338">
        <f>+Klasse!K23</f>
        <v>0</v>
      </c>
      <c r="N192" s="49" t="s">
        <v>573</v>
      </c>
      <c r="O192" s="43"/>
      <c r="P192" s="73"/>
      <c r="Q192" s="73"/>
      <c r="R192" s="43"/>
      <c r="S192" s="73"/>
      <c r="T192" s="73"/>
      <c r="U192" s="73"/>
      <c r="V192" s="73"/>
      <c r="W192" s="73"/>
      <c r="X192" s="43"/>
      <c r="Y192" s="19" t="str">
        <f>+Klasse!AA23</f>
        <v/>
      </c>
      <c r="Z192" s="49" t="s">
        <v>635</v>
      </c>
      <c r="AA192" s="64"/>
      <c r="AB192" s="65"/>
      <c r="AC192" s="4"/>
      <c r="AD192" s="4"/>
      <c r="AE192" s="56"/>
      <c r="AF192" s="56"/>
      <c r="AG192" s="1"/>
      <c r="AH192" s="5"/>
      <c r="AL192"/>
    </row>
    <row r="193" spans="1:38" ht="15.6">
      <c r="A193" s="46"/>
      <c r="B193" s="43"/>
      <c r="C193" s="46"/>
      <c r="D193" s="46"/>
      <c r="E193" s="46"/>
      <c r="F193" s="46"/>
      <c r="G193" s="46"/>
      <c r="H193" s="46"/>
      <c r="I193" s="43"/>
      <c r="J193" s="95"/>
      <c r="K193" s="64"/>
      <c r="L193" s="43"/>
      <c r="M193" s="43"/>
      <c r="N193" s="43"/>
      <c r="O193" s="73"/>
      <c r="P193" s="73"/>
      <c r="Q193" s="43"/>
      <c r="R193" s="73"/>
      <c r="S193" s="73"/>
      <c r="T193" s="73"/>
      <c r="U193" s="73"/>
      <c r="V193" s="73"/>
      <c r="W193" s="43"/>
      <c r="X193" s="73"/>
      <c r="Y193" s="43"/>
      <c r="Z193" s="43"/>
      <c r="AA193" s="65"/>
      <c r="AB193" s="43"/>
      <c r="AC193" s="4"/>
      <c r="AD193" s="56"/>
      <c r="AE193" s="56"/>
      <c r="AF193" s="1"/>
      <c r="AG193" s="5"/>
      <c r="AH193"/>
      <c r="AL193"/>
    </row>
    <row r="194" spans="1:38" ht="15.6">
      <c r="A194" s="43"/>
      <c r="B194" s="43">
        <f>+'Ark1'!C723</f>
        <v>2024</v>
      </c>
      <c r="C194" s="51">
        <f>+'Ark1'!L723</f>
        <v>13</v>
      </c>
      <c r="D194" s="52" t="s">
        <v>40</v>
      </c>
      <c r="E194" s="52">
        <f>+'Ark1'!D723</f>
        <v>1</v>
      </c>
      <c r="F194" s="52" t="str">
        <f t="shared" ref="F194:F205" si="71">+F179</f>
        <v>Jan</v>
      </c>
      <c r="G194" s="51" t="str">
        <f>+IF(H194=0,"",'Ark1'!Q723)</f>
        <v/>
      </c>
      <c r="H194" s="380">
        <f>+'Ark1'!R723</f>
        <v>0</v>
      </c>
      <c r="I194" s="115" t="str">
        <f t="shared" ref="I194:I205" si="72">+IF(H194=0,"",H194-H427)</f>
        <v/>
      </c>
      <c r="J194" s="66" t="str">
        <f>+IF(H194=0,"",'Ark1'!AE723)</f>
        <v/>
      </c>
      <c r="K194" s="66" t="str">
        <f>+IF(H194=0,"",'Ark1'!AF723)</f>
        <v/>
      </c>
      <c r="L194" s="53" t="str">
        <f>+IF(H194=0,"",'Ark1'!T723)</f>
        <v/>
      </c>
      <c r="M194" s="307" t="str">
        <f>+IF(H194=0,"",'Ark1'!U723)</f>
        <v/>
      </c>
      <c r="N194" s="115" t="str">
        <f t="shared" ref="N194:N205" si="73">+IF(H194=0,"",M194-M427)</f>
        <v/>
      </c>
      <c r="O194" s="76" t="str">
        <f>+IF(H194=0,"",'Ark1'!W723)</f>
        <v/>
      </c>
      <c r="P194" s="76" t="str">
        <f>+IF(H194=0,"",'Ark1'!X723)</f>
        <v/>
      </c>
      <c r="Q194" s="307" t="str">
        <f>+IF(H194=0,"",'Ark1'!AG723)</f>
        <v/>
      </c>
      <c r="R194" s="76" t="str">
        <f>+IF(H194=0,"",'Ark1'!AH723)</f>
        <v/>
      </c>
      <c r="S194" s="76" t="str">
        <f>+IF(H194=0,"",'Ark1'!AI723)</f>
        <v/>
      </c>
      <c r="T194" s="435">
        <f>+'Ark1'!AR723</f>
        <v>0</v>
      </c>
      <c r="U194" s="411">
        <f>+'Ark1'!AS723</f>
        <v>0</v>
      </c>
      <c r="V194" s="76" t="str">
        <f>+IF(H194=0,"",'Ark1'!Y723)</f>
        <v/>
      </c>
      <c r="W194" s="53" t="str">
        <f>+IF(H194=0,"",'Ark1'!AA723)</f>
        <v/>
      </c>
      <c r="X194" s="76" t="str">
        <f>+IF(H194=0,"",'Ark1'!AC723)</f>
        <v/>
      </c>
      <c r="Y194" s="307" t="str">
        <f t="shared" ref="Y194:Y205" si="74">IF(H194=0,"",1000*M194/Q194)</f>
        <v/>
      </c>
      <c r="Z194" s="115" t="str">
        <f t="shared" ref="Z194:Z205" si="75">+IF(H194=0,"",Y194-Y427)</f>
        <v/>
      </c>
      <c r="AA194" s="66" t="str">
        <f t="shared" ref="AA194:AA205" si="76">IF(H194=0,"",H194/G194)</f>
        <v/>
      </c>
      <c r="AB194" s="43"/>
      <c r="AC194" s="4"/>
      <c r="AD194" s="56"/>
      <c r="AE194" s="56"/>
      <c r="AF194" s="1"/>
      <c r="AG194" s="5"/>
      <c r="AH194"/>
      <c r="AL194"/>
    </row>
    <row r="195" spans="1:38" ht="15.6">
      <c r="A195" s="43"/>
      <c r="B195" s="43">
        <f>+'Ark1'!C724</f>
        <v>2024</v>
      </c>
      <c r="C195" s="51">
        <f>+'Ark1'!L724</f>
        <v>13</v>
      </c>
      <c r="D195" s="52" t="s">
        <v>40</v>
      </c>
      <c r="E195" s="52">
        <f>+'Ark1'!D724</f>
        <v>2</v>
      </c>
      <c r="F195" s="52" t="str">
        <f t="shared" si="71"/>
        <v>Feb</v>
      </c>
      <c r="G195" s="51" t="str">
        <f>+IF(H195=0,"",'Ark1'!Q724)</f>
        <v/>
      </c>
      <c r="H195" s="380">
        <f>+'Ark1'!R724</f>
        <v>0</v>
      </c>
      <c r="I195" s="115" t="str">
        <f t="shared" si="72"/>
        <v/>
      </c>
      <c r="J195" s="66" t="str">
        <f>+IF(H195=0,"",'Ark1'!AE724)</f>
        <v/>
      </c>
      <c r="K195" s="66" t="str">
        <f>+IF(H195=0,"",'Ark1'!AF724)</f>
        <v/>
      </c>
      <c r="L195" s="53" t="str">
        <f>+IF(H195=0,"",'Ark1'!T724)</f>
        <v/>
      </c>
      <c r="M195" s="307" t="str">
        <f>+IF(H195=0,"",'Ark1'!U724)</f>
        <v/>
      </c>
      <c r="N195" s="115" t="str">
        <f t="shared" si="73"/>
        <v/>
      </c>
      <c r="O195" s="76" t="str">
        <f>+IF(H195=0,"",'Ark1'!W724)</f>
        <v/>
      </c>
      <c r="P195" s="76" t="str">
        <f>+IF(H195=0,"",'Ark1'!X724)</f>
        <v/>
      </c>
      <c r="Q195" s="307" t="str">
        <f>+IF(H195=0,"",'Ark1'!AG724)</f>
        <v/>
      </c>
      <c r="R195" s="76" t="str">
        <f>+IF(H195=0,"",'Ark1'!AH724)</f>
        <v/>
      </c>
      <c r="S195" s="76" t="str">
        <f>+IF(H195=0,"",'Ark1'!AI724)</f>
        <v/>
      </c>
      <c r="T195" s="435">
        <f>+'Ark1'!AR724</f>
        <v>0</v>
      </c>
      <c r="U195" s="411">
        <f>+'Ark1'!AS724</f>
        <v>0</v>
      </c>
      <c r="V195" s="76" t="str">
        <f>+IF(H195=0,"",'Ark1'!Y724)</f>
        <v/>
      </c>
      <c r="W195" s="53" t="str">
        <f>+IF(H195=0,"",'Ark1'!AA724)</f>
        <v/>
      </c>
      <c r="X195" s="76" t="str">
        <f>+IF(H195=0,"",'Ark1'!AC724)</f>
        <v/>
      </c>
      <c r="Y195" s="307" t="str">
        <f t="shared" si="74"/>
        <v/>
      </c>
      <c r="Z195" s="115" t="str">
        <f t="shared" si="75"/>
        <v/>
      </c>
      <c r="AA195" s="66" t="str">
        <f t="shared" si="76"/>
        <v/>
      </c>
      <c r="AB195" s="43"/>
      <c r="AC195" s="13"/>
      <c r="AD195" s="56"/>
      <c r="AE195" s="56"/>
      <c r="AF195" s="1"/>
      <c r="AG195"/>
      <c r="AH195"/>
      <c r="AL195"/>
    </row>
    <row r="196" spans="1:38" ht="15.6">
      <c r="A196" s="43"/>
      <c r="B196" s="43">
        <f>+'Ark1'!C725</f>
        <v>2024</v>
      </c>
      <c r="C196" s="51">
        <f>+'Ark1'!L725</f>
        <v>13</v>
      </c>
      <c r="D196" s="52" t="s">
        <v>40</v>
      </c>
      <c r="E196" s="52">
        <f>+'Ark1'!D725</f>
        <v>3</v>
      </c>
      <c r="F196" s="52" t="str">
        <f t="shared" si="71"/>
        <v>Mar</v>
      </c>
      <c r="G196" s="51" t="str">
        <f>+IF(H196=0,"",'Ark1'!Q725)</f>
        <v/>
      </c>
      <c r="H196" s="380">
        <f>+'Ark1'!R725</f>
        <v>0</v>
      </c>
      <c r="I196" s="115" t="str">
        <f t="shared" si="72"/>
        <v/>
      </c>
      <c r="J196" s="66" t="str">
        <f>+IF(H196=0,"",'Ark1'!AE725)</f>
        <v/>
      </c>
      <c r="K196" s="66" t="str">
        <f>+IF(H196=0,"",'Ark1'!AF725)</f>
        <v/>
      </c>
      <c r="L196" s="53" t="str">
        <f>+IF(H196=0,"",'Ark1'!T725)</f>
        <v/>
      </c>
      <c r="M196" s="307" t="str">
        <f>+IF(H196=0,"",'Ark1'!U725)</f>
        <v/>
      </c>
      <c r="N196" s="115" t="str">
        <f t="shared" si="73"/>
        <v/>
      </c>
      <c r="O196" s="76" t="str">
        <f>+IF(H196=0,"",'Ark1'!W725)</f>
        <v/>
      </c>
      <c r="P196" s="76" t="str">
        <f>+IF(H196=0,"",'Ark1'!X725)</f>
        <v/>
      </c>
      <c r="Q196" s="307" t="str">
        <f>+IF(H196=0,"",'Ark1'!AG725)</f>
        <v/>
      </c>
      <c r="R196" s="76" t="str">
        <f>+IF(H196=0,"",'Ark1'!AH725)</f>
        <v/>
      </c>
      <c r="S196" s="76" t="str">
        <f>+IF(H196=0,"",'Ark1'!AI725)</f>
        <v/>
      </c>
      <c r="T196" s="443"/>
      <c r="U196" s="90"/>
      <c r="V196" s="76" t="str">
        <f>+IF(H196=0,"",'Ark1'!Y725)</f>
        <v/>
      </c>
      <c r="W196" s="53" t="str">
        <f>+IF(H196=0,"",'Ark1'!AA725)</f>
        <v/>
      </c>
      <c r="X196" s="76" t="str">
        <f>+IF(H196=0,"",'Ark1'!AC725)</f>
        <v/>
      </c>
      <c r="Y196" s="307" t="str">
        <f t="shared" si="74"/>
        <v/>
      </c>
      <c r="Z196" s="115" t="str">
        <f t="shared" si="75"/>
        <v/>
      </c>
      <c r="AA196" s="66" t="str">
        <f t="shared" si="76"/>
        <v/>
      </c>
      <c r="AB196" s="43"/>
      <c r="AC196" s="13"/>
      <c r="AD196" s="56"/>
      <c r="AE196" s="56"/>
      <c r="AF196" s="1"/>
      <c r="AG196"/>
      <c r="AH196"/>
      <c r="AL196"/>
    </row>
    <row r="197" spans="1:38" ht="15.6">
      <c r="A197" s="43"/>
      <c r="B197" s="43">
        <f>+'Ark1'!C726</f>
        <v>2024</v>
      </c>
      <c r="C197" s="51">
        <f>+'Ark1'!L726</f>
        <v>13</v>
      </c>
      <c r="D197" s="52" t="s">
        <v>40</v>
      </c>
      <c r="E197" s="52">
        <f>+'Ark1'!D726</f>
        <v>4</v>
      </c>
      <c r="F197" s="52" t="str">
        <f t="shared" si="71"/>
        <v>Apr</v>
      </c>
      <c r="G197" s="51" t="str">
        <f>+IF(H197=0,"",'Ark1'!Q726)</f>
        <v/>
      </c>
      <c r="H197" s="380">
        <f>+'Ark1'!R726</f>
        <v>0</v>
      </c>
      <c r="I197" s="115" t="str">
        <f t="shared" si="72"/>
        <v/>
      </c>
      <c r="J197" s="66" t="str">
        <f>+IF(H197=0,"",'Ark1'!AE726)</f>
        <v/>
      </c>
      <c r="K197" s="66" t="str">
        <f>+IF(H197=0,"",'Ark1'!AF726)</f>
        <v/>
      </c>
      <c r="L197" s="53" t="str">
        <f>+IF(H197=0,"",'Ark1'!T726)</f>
        <v/>
      </c>
      <c r="M197" s="307" t="str">
        <f>+IF(H197=0,"",'Ark1'!U726)</f>
        <v/>
      </c>
      <c r="N197" s="115" t="str">
        <f t="shared" si="73"/>
        <v/>
      </c>
      <c r="O197" s="76" t="str">
        <f>+IF(H197=0,"",'Ark1'!W726)</f>
        <v/>
      </c>
      <c r="P197" s="76" t="str">
        <f>+IF(H197=0,"",'Ark1'!X726)</f>
        <v/>
      </c>
      <c r="Q197" s="307" t="str">
        <f>+IF(H197=0,"",'Ark1'!AG726)</f>
        <v/>
      </c>
      <c r="R197" s="76" t="str">
        <f>+IF(H197=0,"",'Ark1'!AH726)</f>
        <v/>
      </c>
      <c r="S197" s="76" t="str">
        <f>+IF(H197=0,"",'Ark1'!AI726)</f>
        <v/>
      </c>
      <c r="T197" s="443"/>
      <c r="U197" s="90"/>
      <c r="V197" s="76" t="str">
        <f>+IF(H197=0,"",'Ark1'!Y726)</f>
        <v/>
      </c>
      <c r="W197" s="53" t="str">
        <f>+IF(H197=0,"",'Ark1'!AA726)</f>
        <v/>
      </c>
      <c r="X197" s="76" t="str">
        <f>+IF(H197=0,"",'Ark1'!AC726)</f>
        <v/>
      </c>
      <c r="Y197" s="307" t="str">
        <f t="shared" si="74"/>
        <v/>
      </c>
      <c r="Z197" s="115" t="str">
        <f t="shared" si="75"/>
        <v/>
      </c>
      <c r="AA197" s="66" t="str">
        <f t="shared" si="76"/>
        <v/>
      </c>
      <c r="AB197" s="43"/>
      <c r="AC197" s="13"/>
      <c r="AD197" s="56"/>
      <c r="AE197" s="56"/>
      <c r="AF197" s="1"/>
      <c r="AG197"/>
      <c r="AH197"/>
      <c r="AL197"/>
    </row>
    <row r="198" spans="1:38" ht="15.6">
      <c r="A198" s="43"/>
      <c r="B198" s="43">
        <f>+'Ark1'!C727</f>
        <v>2024</v>
      </c>
      <c r="C198" s="51">
        <f>+'Ark1'!L727</f>
        <v>13</v>
      </c>
      <c r="D198" s="52" t="s">
        <v>40</v>
      </c>
      <c r="E198" s="52">
        <f>+'Ark1'!D727</f>
        <v>5</v>
      </c>
      <c r="F198" s="52" t="str">
        <f t="shared" si="71"/>
        <v>Mai</v>
      </c>
      <c r="G198" s="51" t="str">
        <f>+IF(H198=0,"",'Ark1'!Q727)</f>
        <v/>
      </c>
      <c r="H198" s="380">
        <f>+'Ark1'!R727</f>
        <v>0</v>
      </c>
      <c r="I198" s="115" t="str">
        <f t="shared" si="72"/>
        <v/>
      </c>
      <c r="J198" s="66" t="str">
        <f>+IF(H198=0,"",'Ark1'!AE727)</f>
        <v/>
      </c>
      <c r="K198" s="66" t="str">
        <f>+IF(H198=0,"",'Ark1'!AF727)</f>
        <v/>
      </c>
      <c r="L198" s="53" t="str">
        <f>+IF(H198=0,"",'Ark1'!T727)</f>
        <v/>
      </c>
      <c r="M198" s="307" t="str">
        <f>+IF(H198=0,"",'Ark1'!U727)</f>
        <v/>
      </c>
      <c r="N198" s="115" t="str">
        <f t="shared" si="73"/>
        <v/>
      </c>
      <c r="O198" s="76" t="str">
        <f>+IF(H198=0,"",'Ark1'!W727)</f>
        <v/>
      </c>
      <c r="P198" s="76" t="str">
        <f>+IF(H198=0,"",'Ark1'!X727)</f>
        <v/>
      </c>
      <c r="Q198" s="307" t="str">
        <f>+IF(H198=0,"",'Ark1'!AG727)</f>
        <v/>
      </c>
      <c r="R198" s="76" t="str">
        <f>+IF(H198=0,"",'Ark1'!AH727)</f>
        <v/>
      </c>
      <c r="S198" s="76" t="str">
        <f>+IF(H198=0,"",'Ark1'!AI727)</f>
        <v/>
      </c>
      <c r="T198" s="443"/>
      <c r="U198" s="90"/>
      <c r="V198" s="76" t="str">
        <f>+IF(H198=0,"",'Ark1'!Y727)</f>
        <v/>
      </c>
      <c r="W198" s="53" t="str">
        <f>+IF(H198=0,"",'Ark1'!AA727)</f>
        <v/>
      </c>
      <c r="X198" s="76" t="str">
        <f>+IF(H198=0,"",'Ark1'!AC727)</f>
        <v/>
      </c>
      <c r="Y198" s="307" t="str">
        <f t="shared" si="74"/>
        <v/>
      </c>
      <c r="Z198" s="115" t="str">
        <f t="shared" si="75"/>
        <v/>
      </c>
      <c r="AA198" s="66" t="str">
        <f t="shared" si="76"/>
        <v/>
      </c>
      <c r="AB198" s="43"/>
      <c r="AC198" s="5"/>
      <c r="AD198" s="56"/>
      <c r="AE198" s="56"/>
      <c r="AF198" s="1"/>
      <c r="AG198" s="5"/>
      <c r="AH198"/>
      <c r="AL198"/>
    </row>
    <row r="199" spans="1:38" ht="15.6">
      <c r="A199" s="43"/>
      <c r="B199" s="43">
        <f>+'Ark1'!C728</f>
        <v>2024</v>
      </c>
      <c r="C199" s="51">
        <f>+'Ark1'!L728</f>
        <v>13</v>
      </c>
      <c r="D199" s="52" t="s">
        <v>40</v>
      </c>
      <c r="E199" s="52">
        <f>+'Ark1'!D728</f>
        <v>6</v>
      </c>
      <c r="F199" s="52" t="str">
        <f t="shared" si="71"/>
        <v>Jun</v>
      </c>
      <c r="G199" s="51" t="str">
        <f>+IF(H199=0,"",'Ark1'!Q728)</f>
        <v/>
      </c>
      <c r="H199" s="380">
        <f>+'Ark1'!R728</f>
        <v>0</v>
      </c>
      <c r="I199" s="115" t="str">
        <f t="shared" si="72"/>
        <v/>
      </c>
      <c r="J199" s="66" t="str">
        <f>+IF(H199=0,"",'Ark1'!AE728)</f>
        <v/>
      </c>
      <c r="K199" s="66" t="str">
        <f>+IF(H199=0,"",'Ark1'!AF728)</f>
        <v/>
      </c>
      <c r="L199" s="53" t="str">
        <f>+IF(H199=0,"",'Ark1'!T728)</f>
        <v/>
      </c>
      <c r="M199" s="307" t="str">
        <f>+IF(H199=0,"",'Ark1'!U728)</f>
        <v/>
      </c>
      <c r="N199" s="115" t="str">
        <f t="shared" si="73"/>
        <v/>
      </c>
      <c r="O199" s="76" t="str">
        <f>+IF(H199=0,"",'Ark1'!W728)</f>
        <v/>
      </c>
      <c r="P199" s="76" t="str">
        <f>+IF(H199=0,"",'Ark1'!X728)</f>
        <v/>
      </c>
      <c r="Q199" s="307" t="str">
        <f>+IF(H199=0,"",'Ark1'!AG728)</f>
        <v/>
      </c>
      <c r="R199" s="76" t="str">
        <f>+IF(H199=0,"",'Ark1'!AH728)</f>
        <v/>
      </c>
      <c r="S199" s="76" t="str">
        <f>+IF(H199=0,"",'Ark1'!AI728)</f>
        <v/>
      </c>
      <c r="T199" s="443"/>
      <c r="U199" s="90"/>
      <c r="V199" s="76" t="str">
        <f>+IF(H199=0,"",'Ark1'!Y728)</f>
        <v/>
      </c>
      <c r="W199" s="53" t="str">
        <f>+IF(H199=0,"",'Ark1'!AA728)</f>
        <v/>
      </c>
      <c r="X199" s="76" t="str">
        <f>+IF(H199=0,"",'Ark1'!AC728)</f>
        <v/>
      </c>
      <c r="Y199" s="307" t="str">
        <f t="shared" si="74"/>
        <v/>
      </c>
      <c r="Z199" s="115" t="str">
        <f t="shared" si="75"/>
        <v/>
      </c>
      <c r="AA199" s="66" t="str">
        <f t="shared" si="76"/>
        <v/>
      </c>
      <c r="AB199" s="43"/>
      <c r="AC199" s="5"/>
      <c r="AD199" s="56"/>
      <c r="AE199" s="56"/>
      <c r="AF199" s="1"/>
      <c r="AG199" s="5"/>
      <c r="AH199"/>
      <c r="AL199"/>
    </row>
    <row r="200" spans="1:38" ht="15.6">
      <c r="A200" s="43"/>
      <c r="B200" s="43">
        <f>+'Ark1'!C729</f>
        <v>2024</v>
      </c>
      <c r="C200" s="51">
        <f>+'Ark1'!L729</f>
        <v>13</v>
      </c>
      <c r="D200" s="52" t="s">
        <v>40</v>
      </c>
      <c r="E200" s="52">
        <f>+'Ark1'!D729</f>
        <v>7</v>
      </c>
      <c r="F200" s="52" t="str">
        <f t="shared" si="71"/>
        <v>Jul</v>
      </c>
      <c r="G200" s="51" t="str">
        <f>+IF(H200=0,"",'Ark1'!Q729)</f>
        <v/>
      </c>
      <c r="H200" s="380">
        <f>+'Ark1'!R729</f>
        <v>0</v>
      </c>
      <c r="I200" s="115" t="str">
        <f t="shared" si="72"/>
        <v/>
      </c>
      <c r="J200" s="66" t="str">
        <f>+IF(H200=0,"",'Ark1'!AE729)</f>
        <v/>
      </c>
      <c r="K200" s="66" t="str">
        <f>+IF(H200=0,"",'Ark1'!AF729)</f>
        <v/>
      </c>
      <c r="L200" s="53" t="str">
        <f>+IF(H200=0,"",'Ark1'!T729)</f>
        <v/>
      </c>
      <c r="M200" s="307" t="str">
        <f>+IF(H200=0,"",'Ark1'!U729)</f>
        <v/>
      </c>
      <c r="N200" s="115" t="str">
        <f t="shared" si="73"/>
        <v/>
      </c>
      <c r="O200" s="76" t="str">
        <f>+IF(H200=0,"",'Ark1'!W729)</f>
        <v/>
      </c>
      <c r="P200" s="76" t="str">
        <f>+IF(H200=0,"",'Ark1'!X729)</f>
        <v/>
      </c>
      <c r="Q200" s="307" t="str">
        <f>+IF(H200=0,"",'Ark1'!AG729)</f>
        <v/>
      </c>
      <c r="R200" s="76" t="str">
        <f>+IF(H200=0,"",'Ark1'!AH729)</f>
        <v/>
      </c>
      <c r="S200" s="76" t="str">
        <f>+IF(H200=0,"",'Ark1'!AI729)</f>
        <v/>
      </c>
      <c r="T200" s="443"/>
      <c r="U200" s="90"/>
      <c r="V200" s="76" t="str">
        <f>+IF(H200=0,"",'Ark1'!Y729)</f>
        <v/>
      </c>
      <c r="W200" s="53" t="str">
        <f>+IF(H200=0,"",'Ark1'!AA729)</f>
        <v/>
      </c>
      <c r="X200" s="76" t="str">
        <f>+IF(H200=0,"",'Ark1'!AC729)</f>
        <v/>
      </c>
      <c r="Y200" s="307" t="str">
        <f t="shared" si="74"/>
        <v/>
      </c>
      <c r="Z200" s="115" t="str">
        <f t="shared" si="75"/>
        <v/>
      </c>
      <c r="AA200" s="66" t="str">
        <f t="shared" si="76"/>
        <v/>
      </c>
      <c r="AB200" s="43"/>
      <c r="AC200" s="13"/>
      <c r="AD200" s="56"/>
      <c r="AE200" s="56"/>
      <c r="AF200" s="1"/>
      <c r="AG200"/>
      <c r="AH200"/>
      <c r="AL200"/>
    </row>
    <row r="201" spans="1:38" ht="15.6">
      <c r="A201" s="43"/>
      <c r="B201" s="43">
        <f>+'Ark1'!C730</f>
        <v>2024</v>
      </c>
      <c r="C201" s="51">
        <f>+'Ark1'!L730</f>
        <v>13</v>
      </c>
      <c r="D201" s="52" t="s">
        <v>40</v>
      </c>
      <c r="E201" s="52">
        <f>+'Ark1'!D730</f>
        <v>8</v>
      </c>
      <c r="F201" s="52" t="str">
        <f t="shared" si="71"/>
        <v>Aug</v>
      </c>
      <c r="G201" s="51" t="str">
        <f>+IF(H201=0,"",'Ark1'!Q730)</f>
        <v/>
      </c>
      <c r="H201" s="380">
        <f>+'Ark1'!R730</f>
        <v>0</v>
      </c>
      <c r="I201" s="115" t="str">
        <f t="shared" si="72"/>
        <v/>
      </c>
      <c r="J201" s="66" t="str">
        <f>+IF(H201=0,"",'Ark1'!AE730)</f>
        <v/>
      </c>
      <c r="K201" s="66" t="str">
        <f>+IF(H201=0,"",'Ark1'!AF730)</f>
        <v/>
      </c>
      <c r="L201" s="53" t="str">
        <f>+IF(H201=0,"",'Ark1'!T730)</f>
        <v/>
      </c>
      <c r="M201" s="307" t="str">
        <f>+IF(H201=0,"",'Ark1'!U730)</f>
        <v/>
      </c>
      <c r="N201" s="115" t="str">
        <f t="shared" si="73"/>
        <v/>
      </c>
      <c r="O201" s="76" t="str">
        <f>+IF(H201=0,"",'Ark1'!W730)</f>
        <v/>
      </c>
      <c r="P201" s="76" t="str">
        <f>+IF(H201=0,"",'Ark1'!X730)</f>
        <v/>
      </c>
      <c r="Q201" s="307" t="str">
        <f>+IF(H201=0,"",'Ark1'!AG730)</f>
        <v/>
      </c>
      <c r="R201" s="76" t="str">
        <f>+IF(H201=0,"",'Ark1'!AH730)</f>
        <v/>
      </c>
      <c r="S201" s="76" t="str">
        <f>+IF(H201=0,"",'Ark1'!AI730)</f>
        <v/>
      </c>
      <c r="T201" s="443"/>
      <c r="U201" s="90"/>
      <c r="V201" s="76" t="str">
        <f>+IF(H201=0,"",'Ark1'!Y730)</f>
        <v/>
      </c>
      <c r="W201" s="53" t="str">
        <f>+IF(H201=0,"",'Ark1'!AA730)</f>
        <v/>
      </c>
      <c r="X201" s="76" t="str">
        <f>+IF(H201=0,"",'Ark1'!AC730)</f>
        <v/>
      </c>
      <c r="Y201" s="307" t="str">
        <f t="shared" si="74"/>
        <v/>
      </c>
      <c r="Z201" s="115" t="str">
        <f t="shared" si="75"/>
        <v/>
      </c>
      <c r="AA201" s="66" t="str">
        <f t="shared" si="76"/>
        <v/>
      </c>
      <c r="AB201" s="43"/>
      <c r="AC201" s="13"/>
      <c r="AD201" s="56"/>
      <c r="AE201" s="56"/>
      <c r="AF201" s="1"/>
      <c r="AG201"/>
      <c r="AH201"/>
      <c r="AL201"/>
    </row>
    <row r="202" spans="1:38" ht="15.6">
      <c r="A202" s="43"/>
      <c r="B202" s="43">
        <f>+'Ark1'!C731</f>
        <v>2024</v>
      </c>
      <c r="C202" s="51">
        <f>+'Ark1'!L731</f>
        <v>13</v>
      </c>
      <c r="D202" s="52" t="s">
        <v>40</v>
      </c>
      <c r="E202" s="52">
        <f>+'Ark1'!D731</f>
        <v>9</v>
      </c>
      <c r="F202" s="52" t="str">
        <f t="shared" si="71"/>
        <v>Sep</v>
      </c>
      <c r="G202" s="51" t="str">
        <f>+IF(H202=0,"",'Ark1'!Q731)</f>
        <v/>
      </c>
      <c r="H202" s="380">
        <f>+'Ark1'!R731</f>
        <v>0</v>
      </c>
      <c r="I202" s="115" t="str">
        <f t="shared" si="72"/>
        <v/>
      </c>
      <c r="J202" s="66" t="str">
        <f>+IF(H202=0,"",'Ark1'!AE731)</f>
        <v/>
      </c>
      <c r="K202" s="66" t="str">
        <f>+IF(H202=0,"",'Ark1'!AF731)</f>
        <v/>
      </c>
      <c r="L202" s="53" t="str">
        <f>+IF(H202=0,"",'Ark1'!T731)</f>
        <v/>
      </c>
      <c r="M202" s="307" t="str">
        <f>+IF(H202=0,"",'Ark1'!U731)</f>
        <v/>
      </c>
      <c r="N202" s="115" t="str">
        <f t="shared" si="73"/>
        <v/>
      </c>
      <c r="O202" s="76" t="str">
        <f>+IF(H202=0,"",'Ark1'!W731)</f>
        <v/>
      </c>
      <c r="P202" s="76" t="str">
        <f>+IF(H202=0,"",'Ark1'!X731)</f>
        <v/>
      </c>
      <c r="Q202" s="307" t="str">
        <f>+IF(H202=0,"",'Ark1'!AG731)</f>
        <v/>
      </c>
      <c r="R202" s="76" t="str">
        <f>+IF(H202=0,"",'Ark1'!AH731)</f>
        <v/>
      </c>
      <c r="S202" s="76" t="str">
        <f>+IF(H202=0,"",'Ark1'!AI731)</f>
        <v/>
      </c>
      <c r="T202" s="443"/>
      <c r="U202" s="90"/>
      <c r="V202" s="76" t="str">
        <f>+IF(H202=0,"",'Ark1'!Y731)</f>
        <v/>
      </c>
      <c r="W202" s="53" t="str">
        <f>+IF(H202=0,"",'Ark1'!AA731)</f>
        <v/>
      </c>
      <c r="X202" s="76" t="str">
        <f>+IF(H202=0,"",'Ark1'!AC731)</f>
        <v/>
      </c>
      <c r="Y202" s="307" t="str">
        <f t="shared" si="74"/>
        <v/>
      </c>
      <c r="Z202" s="115" t="str">
        <f t="shared" si="75"/>
        <v/>
      </c>
      <c r="AA202" s="66" t="str">
        <f t="shared" si="76"/>
        <v/>
      </c>
      <c r="AB202" s="43"/>
      <c r="AC202" s="13"/>
      <c r="AD202" s="56"/>
      <c r="AE202" s="56"/>
      <c r="AF202" s="1"/>
      <c r="AG202"/>
      <c r="AH202"/>
      <c r="AL202"/>
    </row>
    <row r="203" spans="1:38" ht="15.6">
      <c r="A203" s="43"/>
      <c r="B203" s="43">
        <f>+'Ark1'!C732</f>
        <v>2024</v>
      </c>
      <c r="C203" s="51">
        <f>+'Ark1'!L732</f>
        <v>13</v>
      </c>
      <c r="D203" s="52" t="s">
        <v>40</v>
      </c>
      <c r="E203" s="52">
        <f>+'Ark1'!D732</f>
        <v>10</v>
      </c>
      <c r="F203" s="52" t="str">
        <f t="shared" si="71"/>
        <v>Okt</v>
      </c>
      <c r="G203" s="51" t="str">
        <f>+IF(H203=0,"",'Ark1'!Q732)</f>
        <v/>
      </c>
      <c r="H203" s="380">
        <f>+'Ark1'!R732</f>
        <v>0</v>
      </c>
      <c r="I203" s="115" t="str">
        <f t="shared" si="72"/>
        <v/>
      </c>
      <c r="J203" s="66" t="str">
        <f>+IF(H203=0,"",'Ark1'!AE732)</f>
        <v/>
      </c>
      <c r="K203" s="66" t="str">
        <f>+IF(H203=0,"",'Ark1'!AF732)</f>
        <v/>
      </c>
      <c r="L203" s="53" t="str">
        <f>+IF(H203=0,"",'Ark1'!T732)</f>
        <v/>
      </c>
      <c r="M203" s="307" t="str">
        <f>+IF(H203=0,"",'Ark1'!U732)</f>
        <v/>
      </c>
      <c r="N203" s="115" t="str">
        <f t="shared" si="73"/>
        <v/>
      </c>
      <c r="O203" s="76" t="str">
        <f>+IF(H203=0,"",'Ark1'!W732)</f>
        <v/>
      </c>
      <c r="P203" s="76" t="str">
        <f>+IF(H203=0,"",'Ark1'!X732)</f>
        <v/>
      </c>
      <c r="Q203" s="307" t="str">
        <f>+IF(H203=0,"",'Ark1'!AG732)</f>
        <v/>
      </c>
      <c r="R203" s="76" t="str">
        <f>+IF(H203=0,"",'Ark1'!AH732)</f>
        <v/>
      </c>
      <c r="S203" s="76" t="str">
        <f>+IF(H203=0,"",'Ark1'!AI732)</f>
        <v/>
      </c>
      <c r="T203" s="443"/>
      <c r="U203" s="90"/>
      <c r="V203" s="76" t="str">
        <f>+IF(H203=0,"",'Ark1'!Y732)</f>
        <v/>
      </c>
      <c r="W203" s="53" t="str">
        <f>+IF(H203=0,"",'Ark1'!AA732)</f>
        <v/>
      </c>
      <c r="X203" s="76" t="str">
        <f>+IF(H203=0,"",'Ark1'!AC732)</f>
        <v/>
      </c>
      <c r="Y203" s="307" t="str">
        <f t="shared" si="74"/>
        <v/>
      </c>
      <c r="Z203" s="115" t="str">
        <f t="shared" si="75"/>
        <v/>
      </c>
      <c r="AA203" s="66" t="str">
        <f t="shared" si="76"/>
        <v/>
      </c>
      <c r="AB203" s="43"/>
      <c r="AC203" s="13"/>
      <c r="AD203" s="56"/>
      <c r="AE203" s="56"/>
      <c r="AF203" s="1"/>
      <c r="AG203"/>
      <c r="AH203"/>
      <c r="AL203"/>
    </row>
    <row r="204" spans="1:38" ht="15.6">
      <c r="A204" s="43"/>
      <c r="B204" s="43">
        <f>+'Ark1'!C733</f>
        <v>2024</v>
      </c>
      <c r="C204" s="51">
        <f>+'Ark1'!L733</f>
        <v>13</v>
      </c>
      <c r="D204" s="52" t="s">
        <v>40</v>
      </c>
      <c r="E204" s="52">
        <f>+'Ark1'!D733</f>
        <v>11</v>
      </c>
      <c r="F204" s="52" t="str">
        <f t="shared" si="71"/>
        <v>Nov</v>
      </c>
      <c r="G204" s="51" t="str">
        <f>+IF(H204=0,"",'Ark1'!Q733)</f>
        <v/>
      </c>
      <c r="H204" s="380">
        <f>+'Ark1'!R733</f>
        <v>0</v>
      </c>
      <c r="I204" s="115" t="str">
        <f t="shared" si="72"/>
        <v/>
      </c>
      <c r="J204" s="66" t="str">
        <f>+IF(H204=0,"",'Ark1'!AE733)</f>
        <v/>
      </c>
      <c r="K204" s="66" t="str">
        <f>+IF(H204=0,"",'Ark1'!AF733)</f>
        <v/>
      </c>
      <c r="L204" s="53" t="str">
        <f>+IF(H204=0,"",'Ark1'!T733)</f>
        <v/>
      </c>
      <c r="M204" s="307" t="str">
        <f>+IF(H204=0,"",'Ark1'!U733)</f>
        <v/>
      </c>
      <c r="N204" s="115" t="str">
        <f t="shared" si="73"/>
        <v/>
      </c>
      <c r="O204" s="76" t="str">
        <f>+IF(H204=0,"",'Ark1'!W733)</f>
        <v/>
      </c>
      <c r="P204" s="76" t="str">
        <f>+IF(H204=0,"",'Ark1'!X733)</f>
        <v/>
      </c>
      <c r="Q204" s="307" t="str">
        <f>+IF(H204=0,"",'Ark1'!AG733)</f>
        <v/>
      </c>
      <c r="R204" s="76" t="str">
        <f>+IF(H204=0,"",'Ark1'!AH733)</f>
        <v/>
      </c>
      <c r="S204" s="76" t="str">
        <f>+IF(H204=0,"",'Ark1'!AI733)</f>
        <v/>
      </c>
      <c r="T204" s="443"/>
      <c r="U204" s="90"/>
      <c r="V204" s="76" t="str">
        <f>+IF(H204=0,"",'Ark1'!Y733)</f>
        <v/>
      </c>
      <c r="W204" s="53" t="str">
        <f>+IF(H204=0,"",'Ark1'!AA733)</f>
        <v/>
      </c>
      <c r="X204" s="76" t="str">
        <f>+IF(H204=0,"",'Ark1'!AC733)</f>
        <v/>
      </c>
      <c r="Y204" s="307" t="str">
        <f t="shared" si="74"/>
        <v/>
      </c>
      <c r="Z204" s="115" t="str">
        <f t="shared" si="75"/>
        <v/>
      </c>
      <c r="AA204" s="66" t="str">
        <f t="shared" si="76"/>
        <v/>
      </c>
      <c r="AB204" s="43"/>
      <c r="AC204" s="13"/>
      <c r="AD204" s="56"/>
      <c r="AE204" s="56"/>
      <c r="AF204" s="1"/>
      <c r="AG204"/>
      <c r="AH204"/>
      <c r="AL204"/>
    </row>
    <row r="205" spans="1:38" ht="15.6">
      <c r="A205" s="43"/>
      <c r="B205" s="43">
        <f>+'Ark1'!C734</f>
        <v>2024</v>
      </c>
      <c r="C205" s="51">
        <f>+'Ark1'!L734</f>
        <v>13</v>
      </c>
      <c r="D205" s="52" t="s">
        <v>40</v>
      </c>
      <c r="E205" s="52">
        <f>+'Ark1'!D734</f>
        <v>12</v>
      </c>
      <c r="F205" s="52" t="str">
        <f t="shared" si="71"/>
        <v>Des</v>
      </c>
      <c r="G205" s="51" t="str">
        <f>+IF(H205=0,"",'Ark1'!Q734)</f>
        <v/>
      </c>
      <c r="H205" s="380">
        <f>+'Ark1'!R734</f>
        <v>0</v>
      </c>
      <c r="I205" s="115" t="str">
        <f t="shared" si="72"/>
        <v/>
      </c>
      <c r="J205" s="66" t="str">
        <f>+IF(H205=0,"",'Ark1'!AE734)</f>
        <v/>
      </c>
      <c r="K205" s="66" t="str">
        <f>+IF(H205=0,"",'Ark1'!AF734)</f>
        <v/>
      </c>
      <c r="L205" s="53" t="str">
        <f>+IF(H205=0,"",'Ark1'!T734)</f>
        <v/>
      </c>
      <c r="M205" s="307" t="str">
        <f>+IF(H205=0,"",'Ark1'!U734)</f>
        <v/>
      </c>
      <c r="N205" s="115" t="str">
        <f t="shared" si="73"/>
        <v/>
      </c>
      <c r="O205" s="76" t="str">
        <f>+IF(H205=0,"",'Ark1'!W734)</f>
        <v/>
      </c>
      <c r="P205" s="76" t="str">
        <f>+IF(H205=0,"",'Ark1'!X734)</f>
        <v/>
      </c>
      <c r="Q205" s="307" t="str">
        <f>+IF(H205=0,"",'Ark1'!AG734)</f>
        <v/>
      </c>
      <c r="R205" s="76" t="str">
        <f>+IF(H205=0,"",'Ark1'!AH734)</f>
        <v/>
      </c>
      <c r="S205" s="76" t="str">
        <f>+IF(H205=0,"",'Ark1'!AI734)</f>
        <v/>
      </c>
      <c r="T205" s="443"/>
      <c r="U205" s="90"/>
      <c r="V205" s="76" t="str">
        <f>+IF(H205=0,"",'Ark1'!Y734)</f>
        <v/>
      </c>
      <c r="W205" s="53" t="str">
        <f>+IF(H205=0,"",'Ark1'!AA734)</f>
        <v/>
      </c>
      <c r="X205" s="76" t="str">
        <f>+IF(H205=0,"",'Ark1'!AC734)</f>
        <v/>
      </c>
      <c r="Y205" s="307" t="str">
        <f t="shared" si="74"/>
        <v/>
      </c>
      <c r="Z205" s="115" t="str">
        <f t="shared" si="75"/>
        <v/>
      </c>
      <c r="AA205" s="66" t="str">
        <f t="shared" si="76"/>
        <v/>
      </c>
      <c r="AB205" s="43"/>
      <c r="AC205" s="13"/>
      <c r="AD205" s="56"/>
      <c r="AE205" s="56"/>
      <c r="AF205" s="1"/>
      <c r="AG205"/>
      <c r="AH205"/>
      <c r="AL205"/>
    </row>
    <row r="206" spans="1:38" ht="15.6">
      <c r="A206" s="46"/>
      <c r="B206" s="43"/>
      <c r="C206" s="46"/>
      <c r="D206" s="46"/>
      <c r="E206" s="46"/>
      <c r="F206" s="46"/>
      <c r="G206" s="46"/>
      <c r="H206" s="46"/>
      <c r="I206" s="43"/>
      <c r="J206" s="95"/>
      <c r="K206" s="64"/>
      <c r="L206" s="43"/>
      <c r="M206" s="43"/>
      <c r="N206" s="43"/>
      <c r="O206" s="73"/>
      <c r="P206" s="73"/>
      <c r="Q206" s="43"/>
      <c r="R206" s="73"/>
      <c r="S206" s="73"/>
      <c r="T206" s="73"/>
      <c r="U206" s="73"/>
      <c r="V206" s="73"/>
      <c r="W206" s="43"/>
      <c r="X206" s="73"/>
      <c r="Y206" s="43"/>
      <c r="Z206" s="43"/>
      <c r="AA206" s="65"/>
      <c r="AB206" s="43"/>
      <c r="AC206" s="4"/>
      <c r="AD206" s="56"/>
      <c r="AE206" s="56"/>
      <c r="AF206" s="1"/>
      <c r="AG206" s="5"/>
      <c r="AH206"/>
      <c r="AL206"/>
    </row>
    <row r="207" spans="1:38" ht="17.399999999999999">
      <c r="A207" s="246"/>
      <c r="B207" s="277" t="s">
        <v>0</v>
      </c>
      <c r="C207" s="277"/>
      <c r="D207" s="277" t="str">
        <f>+D209</f>
        <v>E</v>
      </c>
      <c r="E207" s="277"/>
      <c r="F207" s="278" t="s">
        <v>604</v>
      </c>
      <c r="G207" s="540">
        <f>SUM(H209:H220)</f>
        <v>0</v>
      </c>
      <c r="H207" s="528"/>
      <c r="I207" s="49"/>
      <c r="J207" s="46"/>
      <c r="K207" s="95"/>
      <c r="L207" s="64"/>
      <c r="M207" s="338">
        <f>+Klasse!K24</f>
        <v>0</v>
      </c>
      <c r="N207" s="49" t="s">
        <v>573</v>
      </c>
      <c r="O207" s="43"/>
      <c r="P207" s="73"/>
      <c r="Q207" s="73"/>
      <c r="R207" s="43"/>
      <c r="S207" s="73"/>
      <c r="T207" s="73"/>
      <c r="U207" s="73"/>
      <c r="V207" s="73"/>
      <c r="W207" s="73"/>
      <c r="X207" s="43"/>
      <c r="Y207" s="19" t="str">
        <f>+Klasse!AA24</f>
        <v/>
      </c>
      <c r="Z207" s="49" t="s">
        <v>635</v>
      </c>
      <c r="AA207" s="64"/>
      <c r="AB207" s="65"/>
      <c r="AC207" s="4"/>
      <c r="AD207" s="4"/>
      <c r="AE207" s="56"/>
      <c r="AF207" s="56"/>
      <c r="AG207" s="1"/>
      <c r="AH207" s="5"/>
      <c r="AL207"/>
    </row>
    <row r="208" spans="1:38" ht="15.6">
      <c r="A208" s="46"/>
      <c r="B208" s="43"/>
      <c r="C208" s="46"/>
      <c r="D208" s="46"/>
      <c r="E208" s="46"/>
      <c r="F208" s="46"/>
      <c r="G208" s="46"/>
      <c r="H208" s="46"/>
      <c r="I208" s="43"/>
      <c r="J208" s="95"/>
      <c r="K208" s="64"/>
      <c r="L208" s="43"/>
      <c r="M208" s="43"/>
      <c r="N208" s="43"/>
      <c r="O208" s="73"/>
      <c r="P208" s="73"/>
      <c r="Q208" s="43"/>
      <c r="R208" s="73"/>
      <c r="S208" s="73"/>
      <c r="T208" s="73"/>
      <c r="U208" s="73"/>
      <c r="V208" s="73"/>
      <c r="W208" s="43"/>
      <c r="X208" s="73"/>
      <c r="Y208" s="43"/>
      <c r="Z208" s="43"/>
      <c r="AA208" s="65"/>
      <c r="AB208" s="43"/>
      <c r="AC208" s="4"/>
      <c r="AD208" s="56"/>
      <c r="AE208" s="56"/>
      <c r="AF208" s="1"/>
      <c r="AG208" s="5"/>
      <c r="AH208"/>
      <c r="AL208"/>
    </row>
    <row r="209" spans="1:38" ht="15.6">
      <c r="A209" s="43"/>
      <c r="B209" s="43">
        <f>+'Ark1'!C735</f>
        <v>2024</v>
      </c>
      <c r="C209">
        <f>+'Ark1'!L735</f>
        <v>14</v>
      </c>
      <c r="D209" s="3" t="s">
        <v>401</v>
      </c>
      <c r="E209" s="3">
        <f>+'Ark1'!D735</f>
        <v>1</v>
      </c>
      <c r="F209" s="3" t="str">
        <f t="shared" ref="F209:F220" si="77">+F194</f>
        <v>Jan</v>
      </c>
      <c r="G209" t="str">
        <f>+IF(H209=0,"",'Ark1'!Q735)</f>
        <v/>
      </c>
      <c r="H209" s="380">
        <f>+'Ark1'!R735</f>
        <v>0</v>
      </c>
      <c r="I209" s="115" t="str">
        <f t="shared" ref="I209:I220" si="78">+IF(H209=0,"",H209-H444)</f>
        <v/>
      </c>
      <c r="J209" s="67" t="str">
        <f>+IF(H209=0,"",'Ark1'!AE735)</f>
        <v/>
      </c>
      <c r="K209" s="67" t="str">
        <f>+IF(H209=0,"",'Ark1'!AF735)</f>
        <v/>
      </c>
      <c r="L209" s="1" t="str">
        <f>+IF(H209=0,"",'Ark1'!T735)</f>
        <v/>
      </c>
      <c r="M209" s="307" t="str">
        <f>+IF(H209=0,"",'Ark1'!U735)</f>
        <v/>
      </c>
      <c r="N209" s="115" t="str">
        <f t="shared" ref="N209:N220" si="79">+IF(H209=0,"",IF(H444=0,"",M209-M444))</f>
        <v/>
      </c>
      <c r="O209" s="11" t="str">
        <f>+IF(H209=0,"",'Ark1'!W735)</f>
        <v/>
      </c>
      <c r="P209" s="11" t="str">
        <f>+IF(H209=0,"",'Ark1'!X735)</f>
        <v/>
      </c>
      <c r="Q209" s="307" t="str">
        <f>+IF(H209=0,"",'Ark1'!AG735)</f>
        <v/>
      </c>
      <c r="R209" s="11" t="str">
        <f>+IF(H209=0,"",'Ark1'!AH735)</f>
        <v/>
      </c>
      <c r="S209" s="11" t="str">
        <f>+IF(H209=0,"",'Ark1'!AI735)</f>
        <v/>
      </c>
      <c r="T209" s="435">
        <f>+'Ark1'!AR812</f>
        <v>196.57594936708864</v>
      </c>
      <c r="U209" s="411">
        <f>+'Ark1'!AS812</f>
        <v>29.210228369768096</v>
      </c>
      <c r="V209" s="11" t="str">
        <f>+IF(H209=0,"",'Ark1'!Y735)</f>
        <v/>
      </c>
      <c r="W209" s="1" t="str">
        <f>+IF(H209=0,"",'Ark1'!AA735)</f>
        <v/>
      </c>
      <c r="X209" s="11" t="str">
        <f>+IF(H209=0,"",'Ark1'!AC735)</f>
        <v/>
      </c>
      <c r="Y209" s="307" t="str">
        <f t="shared" ref="Y209:Y220" si="80">IF(H209=0,"",1000*M209/Q209)</f>
        <v/>
      </c>
      <c r="Z209" s="115" t="str">
        <f t="shared" ref="Z209:Z220" si="81">+IF(H209=0,"",IF(H444=0,"",Y209-Y444))</f>
        <v/>
      </c>
      <c r="AA209" s="67" t="str">
        <f t="shared" ref="AA209:AA220" si="82">IF(H209=0,"",H209/G209)</f>
        <v/>
      </c>
      <c r="AB209" s="43"/>
      <c r="AC209" s="13"/>
      <c r="AD209" s="56"/>
      <c r="AE209" s="56"/>
      <c r="AF209" s="1"/>
      <c r="AG209"/>
      <c r="AH209"/>
      <c r="AL209"/>
    </row>
    <row r="210" spans="1:38" ht="15.6">
      <c r="A210" s="43"/>
      <c r="B210" s="43">
        <f>+'Ark1'!C736</f>
        <v>2024</v>
      </c>
      <c r="C210">
        <f>+'Ark1'!L736</f>
        <v>14</v>
      </c>
      <c r="D210" s="3" t="s">
        <v>401</v>
      </c>
      <c r="E210" s="3">
        <f>+'Ark1'!D736</f>
        <v>2</v>
      </c>
      <c r="F210" s="3" t="str">
        <f t="shared" si="77"/>
        <v>Feb</v>
      </c>
      <c r="G210" t="str">
        <f>+IF(H210=0,"",'Ark1'!Q736)</f>
        <v/>
      </c>
      <c r="H210" s="380">
        <f>+'Ark1'!R736</f>
        <v>0</v>
      </c>
      <c r="I210" s="115" t="str">
        <f t="shared" si="78"/>
        <v/>
      </c>
      <c r="J210" s="67" t="str">
        <f>+IF(H210=0,"",'Ark1'!AE736)</f>
        <v/>
      </c>
      <c r="K210" s="67" t="str">
        <f>+IF(H210=0,"",'Ark1'!AF736)</f>
        <v/>
      </c>
      <c r="L210" s="1" t="str">
        <f>+IF(H210=0,"",'Ark1'!T736)</f>
        <v/>
      </c>
      <c r="M210" s="307" t="str">
        <f>+IF(H210=0,"",'Ark1'!U736)</f>
        <v/>
      </c>
      <c r="N210" s="115" t="str">
        <f t="shared" si="79"/>
        <v/>
      </c>
      <c r="O210" s="11" t="str">
        <f>+IF(H210=0,"",'Ark1'!W736)</f>
        <v/>
      </c>
      <c r="P210" s="11" t="str">
        <f>+IF(H210=0,"",'Ark1'!X736)</f>
        <v/>
      </c>
      <c r="Q210" s="307" t="str">
        <f>+IF(H210=0,"",'Ark1'!AG736)</f>
        <v/>
      </c>
      <c r="R210" s="11" t="str">
        <f>+IF(H210=0,"",'Ark1'!AH736)</f>
        <v/>
      </c>
      <c r="S210" s="11" t="str">
        <f>+IF(H210=0,"",'Ark1'!AI736)</f>
        <v/>
      </c>
      <c r="T210" s="435">
        <f>+'Ark1'!AR813</f>
        <v>194.95100864553316</v>
      </c>
      <c r="U210" s="411">
        <f>+'Ark1'!AS813</f>
        <v>29.042697905676327</v>
      </c>
      <c r="V210" s="11" t="str">
        <f>+IF(H210=0,"",'Ark1'!Y736)</f>
        <v/>
      </c>
      <c r="W210" s="1" t="str">
        <f>+IF(H210=0,"",'Ark1'!AA736)</f>
        <v/>
      </c>
      <c r="X210" s="11" t="str">
        <f>+IF(H210=0,"",'Ark1'!AC736)</f>
        <v/>
      </c>
      <c r="Y210" s="307" t="str">
        <f t="shared" si="80"/>
        <v/>
      </c>
      <c r="Z210" s="115" t="str">
        <f t="shared" si="81"/>
        <v/>
      </c>
      <c r="AA210" s="67" t="str">
        <f t="shared" si="82"/>
        <v/>
      </c>
      <c r="AB210" s="43"/>
      <c r="AC210" s="13"/>
      <c r="AD210" s="56"/>
      <c r="AE210" s="56"/>
      <c r="AF210" s="1"/>
      <c r="AG210"/>
      <c r="AH210"/>
      <c r="AL210"/>
    </row>
    <row r="211" spans="1:38" ht="15.6">
      <c r="A211" s="43"/>
      <c r="B211" s="43">
        <f>+'Ark1'!C737</f>
        <v>2024</v>
      </c>
      <c r="C211">
        <f>+'Ark1'!L737</f>
        <v>14</v>
      </c>
      <c r="D211" s="3" t="s">
        <v>401</v>
      </c>
      <c r="E211" s="3">
        <f>+'Ark1'!D737</f>
        <v>3</v>
      </c>
      <c r="F211" s="3" t="str">
        <f t="shared" si="77"/>
        <v>Mar</v>
      </c>
      <c r="G211" t="str">
        <f>+IF(H211=0,"",'Ark1'!Q737)</f>
        <v/>
      </c>
      <c r="H211" s="380">
        <f>+'Ark1'!R737</f>
        <v>0</v>
      </c>
      <c r="I211" s="115" t="str">
        <f t="shared" si="78"/>
        <v/>
      </c>
      <c r="J211" s="67" t="str">
        <f>+IF(H211=0,"",'Ark1'!AE737)</f>
        <v/>
      </c>
      <c r="K211" s="67" t="str">
        <f>+IF(H211=0,"",'Ark1'!AF737)</f>
        <v/>
      </c>
      <c r="L211" s="1" t="str">
        <f>+IF(H211=0,"",'Ark1'!T737)</f>
        <v/>
      </c>
      <c r="M211" s="307" t="str">
        <f>+IF(H211=0,"",'Ark1'!U737)</f>
        <v/>
      </c>
      <c r="N211" s="115" t="str">
        <f t="shared" si="79"/>
        <v/>
      </c>
      <c r="O211" s="11" t="str">
        <f>+IF(H211=0,"",'Ark1'!W737)</f>
        <v/>
      </c>
      <c r="P211" s="11" t="str">
        <f>+IF(H211=0,"",'Ark1'!X737)</f>
        <v/>
      </c>
      <c r="Q211" s="307" t="str">
        <f>+IF(H211=0,"",'Ark1'!AG737)</f>
        <v/>
      </c>
      <c r="R211" s="11" t="str">
        <f>+IF(H211=0,"",'Ark1'!AH737)</f>
        <v/>
      </c>
      <c r="S211" s="11" t="str">
        <f>+IF(H211=0,"",'Ark1'!AI737)</f>
        <v/>
      </c>
      <c r="T211" s="443"/>
      <c r="U211" s="90"/>
      <c r="V211" s="11" t="str">
        <f>+IF(H211=0,"",'Ark1'!Y737)</f>
        <v/>
      </c>
      <c r="W211" s="1" t="str">
        <f>+IF(H211=0,"",'Ark1'!AA737)</f>
        <v/>
      </c>
      <c r="X211" s="11" t="str">
        <f>+IF(H211=0,"",'Ark1'!AC737)</f>
        <v/>
      </c>
      <c r="Y211" s="307" t="str">
        <f t="shared" si="80"/>
        <v/>
      </c>
      <c r="Z211" s="115" t="str">
        <f t="shared" si="81"/>
        <v/>
      </c>
      <c r="AA211" s="67" t="str">
        <f t="shared" si="82"/>
        <v/>
      </c>
      <c r="AB211" s="43"/>
      <c r="AC211" s="13"/>
      <c r="AD211" s="56"/>
      <c r="AE211" s="56"/>
      <c r="AF211" s="1"/>
      <c r="AG211"/>
      <c r="AH211"/>
      <c r="AL211"/>
    </row>
    <row r="212" spans="1:38" ht="15.6">
      <c r="A212" s="43"/>
      <c r="B212" s="43">
        <f>+'Ark1'!C738</f>
        <v>2024</v>
      </c>
      <c r="C212">
        <f>+'Ark1'!L738</f>
        <v>14</v>
      </c>
      <c r="D212" s="3" t="s">
        <v>401</v>
      </c>
      <c r="E212" s="3">
        <f>+'Ark1'!D738</f>
        <v>4</v>
      </c>
      <c r="F212" s="3" t="str">
        <f t="shared" si="77"/>
        <v>Apr</v>
      </c>
      <c r="G212" t="str">
        <f>+IF(H212=0,"",'Ark1'!Q738)</f>
        <v/>
      </c>
      <c r="H212" s="380">
        <f>+'Ark1'!R738</f>
        <v>0</v>
      </c>
      <c r="I212" s="115" t="str">
        <f t="shared" si="78"/>
        <v/>
      </c>
      <c r="J212" s="67" t="str">
        <f>+IF(H212=0,"",'Ark1'!AE738)</f>
        <v/>
      </c>
      <c r="K212" s="67" t="str">
        <f>+IF(H212=0,"",'Ark1'!AF738)</f>
        <v/>
      </c>
      <c r="L212" s="1" t="str">
        <f>+IF(H212=0,"",'Ark1'!T738)</f>
        <v/>
      </c>
      <c r="M212" s="307" t="str">
        <f>+IF(H212=0,"",'Ark1'!U738)</f>
        <v/>
      </c>
      <c r="N212" s="115" t="str">
        <f t="shared" si="79"/>
        <v/>
      </c>
      <c r="O212" s="11" t="str">
        <f>+IF(H212=0,"",'Ark1'!W738)</f>
        <v/>
      </c>
      <c r="P212" s="11" t="str">
        <f>+IF(H212=0,"",'Ark1'!X738)</f>
        <v/>
      </c>
      <c r="Q212" s="307" t="str">
        <f>+IF(H212=0,"",'Ark1'!AG738)</f>
        <v/>
      </c>
      <c r="R212" s="11" t="str">
        <f>+IF(H212=0,"",'Ark1'!AH738)</f>
        <v/>
      </c>
      <c r="S212" s="11" t="str">
        <f>+IF(H212=0,"",'Ark1'!AI738)</f>
        <v/>
      </c>
      <c r="T212" s="443"/>
      <c r="U212" s="90"/>
      <c r="V212" s="11" t="str">
        <f>+IF(H212=0,"",'Ark1'!Y738)</f>
        <v/>
      </c>
      <c r="W212" s="1" t="str">
        <f>+IF(H212=0,"",'Ark1'!AA738)</f>
        <v/>
      </c>
      <c r="X212" s="11" t="str">
        <f>+IF(H212=0,"",'Ark1'!AC738)</f>
        <v/>
      </c>
      <c r="Y212" s="307" t="str">
        <f t="shared" si="80"/>
        <v/>
      </c>
      <c r="Z212" s="115" t="str">
        <f t="shared" si="81"/>
        <v/>
      </c>
      <c r="AA212" s="67" t="str">
        <f t="shared" si="82"/>
        <v/>
      </c>
      <c r="AB212" s="43"/>
      <c r="AC212" s="13"/>
      <c r="AD212" s="56"/>
      <c r="AE212" s="56"/>
      <c r="AF212" s="1"/>
      <c r="AG212"/>
      <c r="AH212"/>
      <c r="AL212"/>
    </row>
    <row r="213" spans="1:38" ht="15.6">
      <c r="A213" s="43"/>
      <c r="B213" s="43">
        <f>+'Ark1'!C739</f>
        <v>2024</v>
      </c>
      <c r="C213">
        <f>+'Ark1'!L739</f>
        <v>14</v>
      </c>
      <c r="D213" s="3" t="s">
        <v>401</v>
      </c>
      <c r="E213" s="3">
        <f>+'Ark1'!D739</f>
        <v>5</v>
      </c>
      <c r="F213" s="3" t="str">
        <f t="shared" si="77"/>
        <v>Mai</v>
      </c>
      <c r="G213" t="str">
        <f>+IF(H213=0,"",'Ark1'!Q739)</f>
        <v/>
      </c>
      <c r="H213" s="380">
        <f>+'Ark1'!R739</f>
        <v>0</v>
      </c>
      <c r="I213" s="115" t="str">
        <f t="shared" si="78"/>
        <v/>
      </c>
      <c r="J213" s="67" t="str">
        <f>+IF(H213=0,"",'Ark1'!AE739)</f>
        <v/>
      </c>
      <c r="K213" s="67" t="str">
        <f>+IF(H213=0,"",'Ark1'!AF739)</f>
        <v/>
      </c>
      <c r="L213" s="1" t="str">
        <f>+IF(H213=0,"",'Ark1'!T739)</f>
        <v/>
      </c>
      <c r="M213" s="307" t="str">
        <f>+IF(H213=0,"",'Ark1'!U739)</f>
        <v/>
      </c>
      <c r="N213" s="115" t="str">
        <f t="shared" si="79"/>
        <v/>
      </c>
      <c r="O213" s="11" t="str">
        <f>+IF(H213=0,"",'Ark1'!W739)</f>
        <v/>
      </c>
      <c r="P213" s="11" t="str">
        <f>+IF(H213=0,"",'Ark1'!X739)</f>
        <v/>
      </c>
      <c r="Q213" s="307" t="str">
        <f>+IF(H213=0,"",'Ark1'!AG739)</f>
        <v/>
      </c>
      <c r="R213" s="11" t="str">
        <f>+IF(H213=0,"",'Ark1'!AH739)</f>
        <v/>
      </c>
      <c r="S213" s="11" t="str">
        <f>+IF(H213=0,"",'Ark1'!AI739)</f>
        <v/>
      </c>
      <c r="T213" s="443"/>
      <c r="U213" s="90"/>
      <c r="V213" s="11" t="str">
        <f>+IF(H213=0,"",'Ark1'!Y739)</f>
        <v/>
      </c>
      <c r="W213" s="1" t="str">
        <f>+IF(H213=0,"",'Ark1'!AA739)</f>
        <v/>
      </c>
      <c r="X213" s="11" t="str">
        <f>+IF(H213=0,"",'Ark1'!AC739)</f>
        <v/>
      </c>
      <c r="Y213" s="307" t="str">
        <f t="shared" si="80"/>
        <v/>
      </c>
      <c r="Z213" s="115" t="str">
        <f t="shared" si="81"/>
        <v/>
      </c>
      <c r="AA213" s="67" t="str">
        <f t="shared" si="82"/>
        <v/>
      </c>
      <c r="AB213" s="43"/>
      <c r="AC213" s="13"/>
      <c r="AD213" s="56"/>
      <c r="AE213" s="56"/>
      <c r="AF213" s="1"/>
      <c r="AG213"/>
      <c r="AH213"/>
      <c r="AL213"/>
    </row>
    <row r="214" spans="1:38" ht="15.6">
      <c r="A214" s="43"/>
      <c r="B214" s="43">
        <f>+'Ark1'!C740</f>
        <v>2024</v>
      </c>
      <c r="C214">
        <f>+'Ark1'!L740</f>
        <v>14</v>
      </c>
      <c r="D214" s="3" t="s">
        <v>401</v>
      </c>
      <c r="E214" s="3">
        <f>+'Ark1'!D740</f>
        <v>6</v>
      </c>
      <c r="F214" s="3" t="str">
        <f t="shared" si="77"/>
        <v>Jun</v>
      </c>
      <c r="G214" t="str">
        <f>+IF(H214=0,"",'Ark1'!Q740)</f>
        <v/>
      </c>
      <c r="H214" s="380">
        <f>+'Ark1'!R740</f>
        <v>0</v>
      </c>
      <c r="I214" s="115" t="str">
        <f t="shared" si="78"/>
        <v/>
      </c>
      <c r="J214" s="67" t="str">
        <f>+IF(H214=0,"",'Ark1'!AE740)</f>
        <v/>
      </c>
      <c r="K214" s="67" t="str">
        <f>+IF(H214=0,"",'Ark1'!AF740)</f>
        <v/>
      </c>
      <c r="L214" s="1" t="str">
        <f>+IF(H214=0,"",'Ark1'!T740)</f>
        <v/>
      </c>
      <c r="M214" s="307" t="str">
        <f>+IF(H214=0,"",'Ark1'!U740)</f>
        <v/>
      </c>
      <c r="N214" s="115" t="str">
        <f t="shared" si="79"/>
        <v/>
      </c>
      <c r="O214" s="11" t="str">
        <f>+IF(H214=0,"",'Ark1'!W740)</f>
        <v/>
      </c>
      <c r="P214" s="11" t="str">
        <f>+IF(H214=0,"",'Ark1'!X740)</f>
        <v/>
      </c>
      <c r="Q214" s="307" t="str">
        <f>+IF(H214=0,"",'Ark1'!AG740)</f>
        <v/>
      </c>
      <c r="R214" s="11" t="str">
        <f>+IF(H214=0,"",'Ark1'!AH740)</f>
        <v/>
      </c>
      <c r="S214" s="11" t="str">
        <f>+IF(H214=0,"",'Ark1'!AI740)</f>
        <v/>
      </c>
      <c r="T214" s="443"/>
      <c r="U214" s="90"/>
      <c r="V214" s="11" t="str">
        <f>+IF(H214=0,"",'Ark1'!Y740)</f>
        <v/>
      </c>
      <c r="W214" s="1" t="str">
        <f>+IF(H214=0,"",'Ark1'!AA740)</f>
        <v/>
      </c>
      <c r="X214" s="11" t="str">
        <f>+IF(H214=0,"",'Ark1'!AC740)</f>
        <v/>
      </c>
      <c r="Y214" s="307" t="str">
        <f t="shared" si="80"/>
        <v/>
      </c>
      <c r="Z214" s="115" t="str">
        <f t="shared" si="81"/>
        <v/>
      </c>
      <c r="AA214" s="67" t="str">
        <f t="shared" si="82"/>
        <v/>
      </c>
      <c r="AB214" s="43"/>
      <c r="AC214" s="13"/>
      <c r="AD214" s="56"/>
      <c r="AE214" s="56"/>
      <c r="AF214" s="1"/>
      <c r="AG214"/>
      <c r="AH214"/>
      <c r="AL214"/>
    </row>
    <row r="215" spans="1:38" ht="15.6">
      <c r="A215" s="43"/>
      <c r="B215" s="43">
        <f>+'Ark1'!C741</f>
        <v>2024</v>
      </c>
      <c r="C215">
        <f>+'Ark1'!L741</f>
        <v>14</v>
      </c>
      <c r="D215" s="3" t="s">
        <v>401</v>
      </c>
      <c r="E215" s="3">
        <f>+'Ark1'!D741</f>
        <v>7</v>
      </c>
      <c r="F215" s="3" t="str">
        <f t="shared" si="77"/>
        <v>Jul</v>
      </c>
      <c r="G215" t="str">
        <f>+IF(H215=0,"",'Ark1'!Q741)</f>
        <v/>
      </c>
      <c r="H215" s="380">
        <f>+'Ark1'!R741</f>
        <v>0</v>
      </c>
      <c r="I215" s="115" t="str">
        <f t="shared" si="78"/>
        <v/>
      </c>
      <c r="J215" s="67" t="str">
        <f>+IF(H215=0,"",'Ark1'!AE741)</f>
        <v/>
      </c>
      <c r="K215" s="67" t="str">
        <f>+IF(H215=0,"",'Ark1'!AF741)</f>
        <v/>
      </c>
      <c r="L215" s="1" t="str">
        <f>+IF(H215=0,"",'Ark1'!T741)</f>
        <v/>
      </c>
      <c r="M215" s="307" t="str">
        <f>+IF(H215=0,"",'Ark1'!U741)</f>
        <v/>
      </c>
      <c r="N215" s="115" t="str">
        <f t="shared" si="79"/>
        <v/>
      </c>
      <c r="O215" s="11" t="str">
        <f>+IF(H215=0,"",'Ark1'!W741)</f>
        <v/>
      </c>
      <c r="P215" s="11" t="str">
        <f>+IF(H215=0,"",'Ark1'!X741)</f>
        <v/>
      </c>
      <c r="Q215" s="307" t="str">
        <f>+IF(H215=0,"",'Ark1'!AG741)</f>
        <v/>
      </c>
      <c r="R215" s="11" t="str">
        <f>+IF(H215=0,"",'Ark1'!AH741)</f>
        <v/>
      </c>
      <c r="S215" s="11" t="str">
        <f>+IF(H215=0,"",'Ark1'!AI741)</f>
        <v/>
      </c>
      <c r="T215" s="443"/>
      <c r="U215" s="90"/>
      <c r="V215" s="11" t="str">
        <f>+IF(H215=0,"",'Ark1'!Y741)</f>
        <v/>
      </c>
      <c r="W215" s="1" t="str">
        <f>+IF(H215=0,"",'Ark1'!AA741)</f>
        <v/>
      </c>
      <c r="X215" s="11" t="str">
        <f>+IF(H215=0,"",'Ark1'!AC741)</f>
        <v/>
      </c>
      <c r="Y215" s="307" t="str">
        <f t="shared" si="80"/>
        <v/>
      </c>
      <c r="Z215" s="115" t="str">
        <f t="shared" si="81"/>
        <v/>
      </c>
      <c r="AA215" s="67" t="str">
        <f t="shared" si="82"/>
        <v/>
      </c>
      <c r="AB215" s="43"/>
      <c r="AC215" s="13"/>
      <c r="AD215" s="56"/>
      <c r="AE215" s="56"/>
      <c r="AF215" s="1"/>
      <c r="AG215"/>
      <c r="AH215"/>
      <c r="AL215"/>
    </row>
    <row r="216" spans="1:38" ht="15.6">
      <c r="A216" s="43"/>
      <c r="B216" s="43">
        <f>+'Ark1'!C742</f>
        <v>2024</v>
      </c>
      <c r="C216">
        <f>+'Ark1'!L742</f>
        <v>14</v>
      </c>
      <c r="D216" s="3" t="s">
        <v>401</v>
      </c>
      <c r="E216" s="3">
        <f>+'Ark1'!D742</f>
        <v>8</v>
      </c>
      <c r="F216" s="3" t="str">
        <f t="shared" si="77"/>
        <v>Aug</v>
      </c>
      <c r="G216" t="str">
        <f>+IF(H216=0,"",'Ark1'!Q742)</f>
        <v/>
      </c>
      <c r="H216" s="380">
        <f>+'Ark1'!R742</f>
        <v>0</v>
      </c>
      <c r="I216" s="115" t="str">
        <f t="shared" si="78"/>
        <v/>
      </c>
      <c r="J216" s="67" t="str">
        <f>+IF(H216=0,"",'Ark1'!AE742)</f>
        <v/>
      </c>
      <c r="K216" s="67" t="str">
        <f>+IF(H216=0,"",'Ark1'!AF742)</f>
        <v/>
      </c>
      <c r="L216" s="1" t="str">
        <f>+IF(H216=0,"",'Ark1'!T742)</f>
        <v/>
      </c>
      <c r="M216" s="307" t="str">
        <f>+IF(H216=0,"",'Ark1'!U742)</f>
        <v/>
      </c>
      <c r="N216" s="115" t="str">
        <f t="shared" si="79"/>
        <v/>
      </c>
      <c r="O216" s="11" t="str">
        <f>+IF(H216=0,"",'Ark1'!W742)</f>
        <v/>
      </c>
      <c r="P216" s="11" t="str">
        <f>+IF(H216=0,"",'Ark1'!X742)</f>
        <v/>
      </c>
      <c r="Q216" s="307" t="str">
        <f>+IF(H216=0,"",'Ark1'!AG742)</f>
        <v/>
      </c>
      <c r="R216" s="11" t="str">
        <f>+IF(H216=0,"",'Ark1'!AH742)</f>
        <v/>
      </c>
      <c r="S216" s="11" t="str">
        <f>+IF(H216=0,"",'Ark1'!AI742)</f>
        <v/>
      </c>
      <c r="T216" s="443"/>
      <c r="U216" s="90"/>
      <c r="V216" s="11" t="str">
        <f>+IF(H216=0,"",'Ark1'!Y742)</f>
        <v/>
      </c>
      <c r="W216" s="1" t="str">
        <f>+IF(H216=0,"",'Ark1'!AA742)</f>
        <v/>
      </c>
      <c r="X216" s="11" t="str">
        <f>+IF(H216=0,"",'Ark1'!AC742)</f>
        <v/>
      </c>
      <c r="Y216" s="307" t="str">
        <f t="shared" si="80"/>
        <v/>
      </c>
      <c r="Z216" s="115" t="str">
        <f t="shared" si="81"/>
        <v/>
      </c>
      <c r="AA216" s="67" t="str">
        <f t="shared" si="82"/>
        <v/>
      </c>
      <c r="AB216" s="43"/>
      <c r="AC216" s="13"/>
      <c r="AD216" s="56"/>
      <c r="AE216" s="56"/>
      <c r="AF216" s="1"/>
      <c r="AG216"/>
      <c r="AH216"/>
      <c r="AL216"/>
    </row>
    <row r="217" spans="1:38" ht="15.6">
      <c r="A217" s="43"/>
      <c r="B217" s="43">
        <f>+'Ark1'!C743</f>
        <v>2024</v>
      </c>
      <c r="C217">
        <f>+'Ark1'!L743</f>
        <v>14</v>
      </c>
      <c r="D217" s="3" t="s">
        <v>401</v>
      </c>
      <c r="E217" s="3">
        <f>+'Ark1'!D743</f>
        <v>9</v>
      </c>
      <c r="F217" s="3" t="str">
        <f t="shared" si="77"/>
        <v>Sep</v>
      </c>
      <c r="G217" t="str">
        <f>+IF(H217=0,"",'Ark1'!Q743)</f>
        <v/>
      </c>
      <c r="H217" s="380">
        <f>+'Ark1'!R743</f>
        <v>0</v>
      </c>
      <c r="I217" s="115" t="str">
        <f t="shared" si="78"/>
        <v/>
      </c>
      <c r="J217" s="67" t="str">
        <f>+IF(H217=0,"",'Ark1'!AE743)</f>
        <v/>
      </c>
      <c r="K217" s="67" t="str">
        <f>+IF(H217=0,"",'Ark1'!AF743)</f>
        <v/>
      </c>
      <c r="L217" s="1" t="str">
        <f>+IF(H217=0,"",'Ark1'!T743)</f>
        <v/>
      </c>
      <c r="M217" s="307" t="str">
        <f>+IF(H217=0,"",'Ark1'!U743)</f>
        <v/>
      </c>
      <c r="N217" s="115" t="str">
        <f t="shared" si="79"/>
        <v/>
      </c>
      <c r="O217" s="11" t="str">
        <f>+IF(H217=0,"",'Ark1'!W743)</f>
        <v/>
      </c>
      <c r="P217" s="11" t="str">
        <f>+IF(H217=0,"",'Ark1'!X743)</f>
        <v/>
      </c>
      <c r="Q217" s="307" t="str">
        <f>+IF(H217=0,"",'Ark1'!AG743)</f>
        <v/>
      </c>
      <c r="R217" s="11" t="str">
        <f>+IF(H217=0,"",'Ark1'!AH743)</f>
        <v/>
      </c>
      <c r="S217" s="11" t="str">
        <f>+IF(H217=0,"",'Ark1'!AI743)</f>
        <v/>
      </c>
      <c r="T217" s="443"/>
      <c r="U217" s="90"/>
      <c r="V217" s="11" t="str">
        <f>+IF(H217=0,"",'Ark1'!Y743)</f>
        <v/>
      </c>
      <c r="W217" s="1" t="str">
        <f>+IF(H217=0,"",'Ark1'!AA743)</f>
        <v/>
      </c>
      <c r="X217" s="11" t="str">
        <f>+IF(H217=0,"",'Ark1'!AC743)</f>
        <v/>
      </c>
      <c r="Y217" s="307" t="str">
        <f t="shared" si="80"/>
        <v/>
      </c>
      <c r="Z217" s="115" t="str">
        <f t="shared" si="81"/>
        <v/>
      </c>
      <c r="AA217" s="67" t="str">
        <f t="shared" si="82"/>
        <v/>
      </c>
      <c r="AB217" s="43"/>
      <c r="AC217" s="13"/>
      <c r="AD217" s="56"/>
      <c r="AE217" s="56"/>
      <c r="AF217" s="1"/>
      <c r="AG217"/>
      <c r="AH217"/>
      <c r="AL217"/>
    </row>
    <row r="218" spans="1:38" ht="15.6">
      <c r="A218" s="43"/>
      <c r="B218" s="43">
        <f>+'Ark1'!C744</f>
        <v>2024</v>
      </c>
      <c r="C218">
        <f>+'Ark1'!L744</f>
        <v>14</v>
      </c>
      <c r="D218" s="3" t="s">
        <v>401</v>
      </c>
      <c r="E218" s="3">
        <f>+'Ark1'!D744</f>
        <v>10</v>
      </c>
      <c r="F218" s="3" t="str">
        <f t="shared" si="77"/>
        <v>Okt</v>
      </c>
      <c r="G218" t="str">
        <f>+IF(H218=0,"",'Ark1'!Q744)</f>
        <v/>
      </c>
      <c r="H218" s="380">
        <f>+'Ark1'!R744</f>
        <v>0</v>
      </c>
      <c r="I218" s="115" t="str">
        <f t="shared" si="78"/>
        <v/>
      </c>
      <c r="J218" s="67" t="str">
        <f>+IF(H218=0,"",'Ark1'!AE744)</f>
        <v/>
      </c>
      <c r="K218" s="67" t="str">
        <f>+IF(H218=0,"",'Ark1'!AF744)</f>
        <v/>
      </c>
      <c r="L218" s="1" t="str">
        <f>+IF(H218=0,"",'Ark1'!T744)</f>
        <v/>
      </c>
      <c r="M218" s="307" t="str">
        <f>+IF(H218=0,"",'Ark1'!U744)</f>
        <v/>
      </c>
      <c r="N218" s="115" t="str">
        <f t="shared" si="79"/>
        <v/>
      </c>
      <c r="O218" s="11" t="str">
        <f>+IF(H218=0,"",'Ark1'!W744)</f>
        <v/>
      </c>
      <c r="P218" s="11" t="str">
        <f>+IF(H218=0,"",'Ark1'!X744)</f>
        <v/>
      </c>
      <c r="Q218" s="307" t="str">
        <f>+IF(H218=0,"",'Ark1'!AG744)</f>
        <v/>
      </c>
      <c r="R218" s="11" t="str">
        <f>+IF(H218=0,"",'Ark1'!AH744)</f>
        <v/>
      </c>
      <c r="S218" s="11" t="str">
        <f>+IF(H218=0,"",'Ark1'!AI744)</f>
        <v/>
      </c>
      <c r="T218" s="443"/>
      <c r="U218" s="90"/>
      <c r="V218" s="11" t="str">
        <f>+IF(H218=0,"",'Ark1'!Y744)</f>
        <v/>
      </c>
      <c r="W218" s="1" t="str">
        <f>+IF(H218=0,"",'Ark1'!AA744)</f>
        <v/>
      </c>
      <c r="X218" s="11" t="str">
        <f>+IF(H218=0,"",'Ark1'!AC744)</f>
        <v/>
      </c>
      <c r="Y218" s="307" t="str">
        <f t="shared" si="80"/>
        <v/>
      </c>
      <c r="Z218" s="115" t="str">
        <f t="shared" si="81"/>
        <v/>
      </c>
      <c r="AA218" s="67" t="str">
        <f t="shared" si="82"/>
        <v/>
      </c>
      <c r="AB218" s="43"/>
      <c r="AC218" s="13"/>
      <c r="AD218" s="56"/>
      <c r="AE218" s="56"/>
      <c r="AF218" s="1"/>
      <c r="AG218"/>
      <c r="AH218"/>
      <c r="AL218"/>
    </row>
    <row r="219" spans="1:38" ht="15.6">
      <c r="A219" s="43"/>
      <c r="B219" s="43">
        <f>+'Ark1'!C745</f>
        <v>2024</v>
      </c>
      <c r="C219">
        <f>+'Ark1'!L745</f>
        <v>14</v>
      </c>
      <c r="D219" s="3" t="s">
        <v>401</v>
      </c>
      <c r="E219" s="3">
        <f>+'Ark1'!D745</f>
        <v>11</v>
      </c>
      <c r="F219" s="3" t="str">
        <f t="shared" si="77"/>
        <v>Nov</v>
      </c>
      <c r="G219" t="str">
        <f>+IF(H219=0,"",'Ark1'!Q745)</f>
        <v/>
      </c>
      <c r="H219" s="380">
        <f>+'Ark1'!R745</f>
        <v>0</v>
      </c>
      <c r="I219" s="115" t="str">
        <f t="shared" si="78"/>
        <v/>
      </c>
      <c r="J219" s="67" t="str">
        <f>+IF(H219=0,"",'Ark1'!AE745)</f>
        <v/>
      </c>
      <c r="K219" s="67" t="str">
        <f>+IF(H219=0,"",'Ark1'!AF745)</f>
        <v/>
      </c>
      <c r="L219" s="1" t="str">
        <f>+IF(H219=0,"",'Ark1'!T745)</f>
        <v/>
      </c>
      <c r="M219" s="307" t="str">
        <f>+IF(H219=0,"",'Ark1'!U745)</f>
        <v/>
      </c>
      <c r="N219" s="115" t="str">
        <f t="shared" si="79"/>
        <v/>
      </c>
      <c r="O219" s="11" t="str">
        <f>+IF(H219=0,"",'Ark1'!W745)</f>
        <v/>
      </c>
      <c r="P219" s="11" t="str">
        <f>+IF(H219=0,"",'Ark1'!X745)</f>
        <v/>
      </c>
      <c r="Q219" s="307" t="str">
        <f>+IF(H219=0,"",'Ark1'!AG745)</f>
        <v/>
      </c>
      <c r="R219" s="11" t="str">
        <f>+IF(H219=0,"",'Ark1'!AH745)</f>
        <v/>
      </c>
      <c r="S219" s="11" t="str">
        <f>+IF(H219=0,"",'Ark1'!AI745)</f>
        <v/>
      </c>
      <c r="T219" s="443"/>
      <c r="U219" s="90"/>
      <c r="V219" s="11" t="str">
        <f>+IF(H219=0,"",'Ark1'!Y745)</f>
        <v/>
      </c>
      <c r="W219" s="1" t="str">
        <f>+IF(H219=0,"",'Ark1'!AA745)</f>
        <v/>
      </c>
      <c r="X219" s="11" t="str">
        <f>+IF(H219=0,"",'Ark1'!AC745)</f>
        <v/>
      </c>
      <c r="Y219" s="307" t="str">
        <f t="shared" si="80"/>
        <v/>
      </c>
      <c r="Z219" s="115" t="str">
        <f t="shared" si="81"/>
        <v/>
      </c>
      <c r="AA219" s="67" t="str">
        <f t="shared" si="82"/>
        <v/>
      </c>
      <c r="AB219" s="43"/>
      <c r="AC219" s="13"/>
      <c r="AD219" s="56"/>
      <c r="AE219" s="56"/>
      <c r="AF219" s="1"/>
      <c r="AG219"/>
      <c r="AH219"/>
      <c r="AL219"/>
    </row>
    <row r="220" spans="1:38" ht="15.6">
      <c r="A220" s="43"/>
      <c r="B220" s="43">
        <f>+'Ark1'!C746</f>
        <v>2024</v>
      </c>
      <c r="C220">
        <f>+'Ark1'!L746</f>
        <v>14</v>
      </c>
      <c r="D220" s="3" t="s">
        <v>401</v>
      </c>
      <c r="E220" s="3">
        <f>+'Ark1'!D746</f>
        <v>12</v>
      </c>
      <c r="F220" s="3" t="str">
        <f t="shared" si="77"/>
        <v>Des</v>
      </c>
      <c r="G220" t="str">
        <f>+IF(H220=0,"",'Ark1'!Q746)</f>
        <v/>
      </c>
      <c r="H220" s="380">
        <f>+'Ark1'!R746</f>
        <v>0</v>
      </c>
      <c r="I220" s="115" t="str">
        <f t="shared" si="78"/>
        <v/>
      </c>
      <c r="J220" s="67" t="str">
        <f>+IF(H220=0,"",'Ark1'!AE746)</f>
        <v/>
      </c>
      <c r="K220" s="67" t="str">
        <f>+IF(H220=0,"",'Ark1'!AF746)</f>
        <v/>
      </c>
      <c r="L220" s="1" t="str">
        <f>+IF(H220=0,"",'Ark1'!T746)</f>
        <v/>
      </c>
      <c r="M220" s="307" t="str">
        <f>+IF(H220=0,"",'Ark1'!U746)</f>
        <v/>
      </c>
      <c r="N220" s="115" t="str">
        <f t="shared" si="79"/>
        <v/>
      </c>
      <c r="O220" s="11" t="str">
        <f>+IF(H220=0,"",'Ark1'!W746)</f>
        <v/>
      </c>
      <c r="P220" s="11" t="str">
        <f>+IF(H220=0,"",'Ark1'!X746)</f>
        <v/>
      </c>
      <c r="Q220" s="307" t="str">
        <f>+IF(H220=0,"",'Ark1'!AG746)</f>
        <v/>
      </c>
      <c r="R220" s="11" t="str">
        <f>+IF(H220=0,"",'Ark1'!AH746)</f>
        <v/>
      </c>
      <c r="S220" s="11" t="str">
        <f>+IF(H220=0,"",'Ark1'!AI746)</f>
        <v/>
      </c>
      <c r="T220" s="443"/>
      <c r="U220" s="90"/>
      <c r="V220" s="11" t="str">
        <f>+IF(H220=0,"",'Ark1'!Y746)</f>
        <v/>
      </c>
      <c r="W220" s="1" t="str">
        <f>+IF(H220=0,"",'Ark1'!AA746)</f>
        <v/>
      </c>
      <c r="X220" s="11" t="str">
        <f>+IF(H220=0,"",'Ark1'!AC746)</f>
        <v/>
      </c>
      <c r="Y220" s="307" t="str">
        <f t="shared" si="80"/>
        <v/>
      </c>
      <c r="Z220" s="115" t="str">
        <f t="shared" si="81"/>
        <v/>
      </c>
      <c r="AA220" s="67" t="str">
        <f t="shared" si="82"/>
        <v/>
      </c>
      <c r="AB220" s="43"/>
      <c r="AC220" s="13"/>
      <c r="AD220" s="56"/>
      <c r="AE220" s="56"/>
      <c r="AF220" s="1"/>
      <c r="AG220"/>
      <c r="AH220"/>
      <c r="AL220"/>
    </row>
    <row r="221" spans="1:38" ht="15.6">
      <c r="A221" s="46"/>
      <c r="B221" s="43"/>
      <c r="C221" s="46"/>
      <c r="D221" s="46"/>
      <c r="E221" s="46"/>
      <c r="F221" s="46"/>
      <c r="G221" s="46"/>
      <c r="H221" s="46"/>
      <c r="I221" s="43"/>
      <c r="J221" s="95"/>
      <c r="K221" s="64"/>
      <c r="L221" s="43"/>
      <c r="M221" s="43"/>
      <c r="N221" s="43"/>
      <c r="O221" s="73"/>
      <c r="P221" s="73"/>
      <c r="Q221" s="43"/>
      <c r="R221" s="73"/>
      <c r="S221" s="73"/>
      <c r="T221" s="73"/>
      <c r="U221" s="73"/>
      <c r="V221" s="73"/>
      <c r="W221" s="43"/>
      <c r="X221" s="73"/>
      <c r="Y221" s="43"/>
      <c r="Z221" s="43"/>
      <c r="AA221" s="65"/>
      <c r="AB221" s="43"/>
      <c r="AC221" s="4"/>
      <c r="AD221" s="56"/>
      <c r="AE221" s="56"/>
      <c r="AF221" s="1"/>
      <c r="AG221" s="5"/>
      <c r="AH221"/>
      <c r="AL221"/>
    </row>
    <row r="222" spans="1:38" ht="17.399999999999999">
      <c r="A222" s="246"/>
      <c r="B222" s="277" t="s">
        <v>0</v>
      </c>
      <c r="C222" s="277"/>
      <c r="D222" s="277" t="str">
        <f>+D224</f>
        <v>E+</v>
      </c>
      <c r="E222" s="277"/>
      <c r="F222" s="278" t="s">
        <v>604</v>
      </c>
      <c r="G222" s="540">
        <f>SUM(H224:H235)</f>
        <v>0</v>
      </c>
      <c r="H222" s="528"/>
      <c r="I222" s="49"/>
      <c r="J222" s="46"/>
      <c r="K222" s="95"/>
      <c r="L222" s="64"/>
      <c r="M222" s="338">
        <f>+Klasse!K27</f>
        <v>195.88437500000003</v>
      </c>
      <c r="N222" s="49" t="s">
        <v>573</v>
      </c>
      <c r="O222" s="43"/>
      <c r="P222" s="73"/>
      <c r="Q222" s="73"/>
      <c r="R222" s="43"/>
      <c r="S222" s="73"/>
      <c r="T222" s="73"/>
      <c r="U222" s="73"/>
      <c r="V222" s="73"/>
      <c r="W222" s="73"/>
      <c r="X222" s="43"/>
      <c r="Y222" s="19">
        <f>+IF(Klasse!F27=0,"",Klasse!AA27)</f>
        <v>379.9364436131894</v>
      </c>
      <c r="Z222" s="49" t="s">
        <v>635</v>
      </c>
      <c r="AA222" s="64"/>
      <c r="AB222" s="65"/>
      <c r="AC222" s="4"/>
      <c r="AD222" s="4"/>
      <c r="AE222" s="56"/>
      <c r="AF222" s="56"/>
      <c r="AG222" s="1"/>
      <c r="AH222" s="5"/>
      <c r="AL222"/>
    </row>
    <row r="223" spans="1:38" ht="15.6">
      <c r="A223" s="46"/>
      <c r="B223" s="43"/>
      <c r="C223" s="46"/>
      <c r="D223" s="46"/>
      <c r="E223" s="46"/>
      <c r="F223" s="46"/>
      <c r="G223" s="46"/>
      <c r="H223" s="46"/>
      <c r="I223" s="43"/>
      <c r="J223" s="95"/>
      <c r="K223" s="64"/>
      <c r="L223" s="43"/>
      <c r="M223" s="43"/>
      <c r="N223" s="43"/>
      <c r="O223" s="73"/>
      <c r="P223" s="73"/>
      <c r="Q223" s="43"/>
      <c r="R223" s="73"/>
      <c r="S223" s="73"/>
      <c r="T223" s="73"/>
      <c r="U223" s="73"/>
      <c r="V223" s="73"/>
      <c r="W223" s="43"/>
      <c r="X223" s="73"/>
      <c r="Y223" s="43"/>
      <c r="Z223" s="43"/>
      <c r="AA223" s="65"/>
      <c r="AB223" s="43"/>
      <c r="AC223" s="4"/>
      <c r="AD223" s="56"/>
      <c r="AE223" s="56"/>
      <c r="AF223" s="1"/>
      <c r="AG223" s="5"/>
      <c r="AH223"/>
      <c r="AL223"/>
    </row>
    <row r="224" spans="1:38" ht="15.6">
      <c r="A224" s="43"/>
      <c r="B224" s="43">
        <f>+'Ark1'!C747</f>
        <v>2024</v>
      </c>
      <c r="C224" s="51">
        <f>+'Ark1'!L747</f>
        <v>15</v>
      </c>
      <c r="D224" s="52" t="s">
        <v>41</v>
      </c>
      <c r="E224" s="52">
        <f>+'Ark1'!D747</f>
        <v>1</v>
      </c>
      <c r="F224" s="52" t="str">
        <f t="shared" ref="F224:F235" si="83">+F209</f>
        <v>Jan</v>
      </c>
      <c r="G224" s="51" t="str">
        <f>+IF(H224=0,"",'Ark1'!Q747)</f>
        <v/>
      </c>
      <c r="H224" s="380">
        <f>+'Ark1'!R747</f>
        <v>0</v>
      </c>
      <c r="I224" s="115" t="str">
        <f t="shared" ref="I224:I235" si="84">+IF(H224=0,"",H224-H461)</f>
        <v/>
      </c>
      <c r="J224" s="53" t="str">
        <f>+IF(H224=0,"",'Ark1'!AE747)</f>
        <v/>
      </c>
      <c r="K224" s="53" t="str">
        <f>+IF(H224=0,"",'Ark1'!AF747)</f>
        <v/>
      </c>
      <c r="L224" s="53" t="str">
        <f>+IF(H224=0,"",'Ark1'!T747)</f>
        <v/>
      </c>
      <c r="M224" s="307" t="str">
        <f>+IF(H224=0,"",'Ark1'!U747)</f>
        <v/>
      </c>
      <c r="N224" s="115" t="str">
        <f t="shared" ref="N224:N235" si="85">+IF(H224=0,"",M224-M461)</f>
        <v/>
      </c>
      <c r="O224" s="76" t="str">
        <f>+IF(H224=0,"",'Ark1'!W747)</f>
        <v/>
      </c>
      <c r="P224" s="76" t="str">
        <f>+IF(H224=0,"",'Ark1'!X747)</f>
        <v/>
      </c>
      <c r="Q224" s="307" t="str">
        <f>+IF(H224=0,"",'Ark1'!AG747)</f>
        <v/>
      </c>
      <c r="R224" s="76" t="str">
        <f>+IF(H224=0,"",'Ark1'!AH747)</f>
        <v/>
      </c>
      <c r="S224" s="76" t="str">
        <f>+IF(H224=0,"",'Ark1'!AI747)</f>
        <v/>
      </c>
      <c r="T224" s="435">
        <f>+'Ark1'!AR831</f>
        <v>195.65656565656565</v>
      </c>
      <c r="U224" s="411">
        <f>+'Ark1'!AS831</f>
        <v>34.206794552784629</v>
      </c>
      <c r="V224" s="76" t="str">
        <f>+IF(H224=0,"",'Ark1'!Y747)</f>
        <v/>
      </c>
      <c r="W224" s="53" t="str">
        <f>+IF(H224=0,"",'Ark1'!AA747)</f>
        <v/>
      </c>
      <c r="X224" s="76" t="str">
        <f>+IF(H224=0,"",'Ark1'!AC747)</f>
        <v/>
      </c>
      <c r="Y224" s="307" t="str">
        <f t="shared" ref="Y224:Y235" si="86">IF(H224=0,"",1000*M224/Q224)</f>
        <v/>
      </c>
      <c r="Z224" s="115" t="str">
        <f t="shared" ref="Z224:Z235" si="87">+IF(H224=0,"",Y224-Y461)</f>
        <v/>
      </c>
      <c r="AA224" s="66" t="str">
        <f t="shared" ref="AA224:AA235" si="88">IF(H224=0,"",H224/G224)</f>
        <v/>
      </c>
      <c r="AB224" s="43"/>
      <c r="AC224" s="13"/>
      <c r="AD224" s="56"/>
      <c r="AE224" s="56"/>
      <c r="AF224" s="1"/>
      <c r="AG224"/>
      <c r="AH224"/>
      <c r="AL224"/>
    </row>
    <row r="225" spans="1:38" ht="15.6">
      <c r="A225" s="43"/>
      <c r="B225" s="43">
        <f>+'Ark1'!C748</f>
        <v>2024</v>
      </c>
      <c r="C225" s="51">
        <f>+'Ark1'!L748</f>
        <v>15</v>
      </c>
      <c r="D225" s="52" t="s">
        <v>41</v>
      </c>
      <c r="E225" s="52">
        <f>+'Ark1'!D748</f>
        <v>2</v>
      </c>
      <c r="F225" s="52" t="str">
        <f t="shared" si="83"/>
        <v>Feb</v>
      </c>
      <c r="G225" s="51" t="str">
        <f>+IF(H225=0,"",'Ark1'!Q748)</f>
        <v/>
      </c>
      <c r="H225" s="380">
        <f>+'Ark1'!R748</f>
        <v>0</v>
      </c>
      <c r="I225" s="115" t="str">
        <f t="shared" si="84"/>
        <v/>
      </c>
      <c r="J225" s="53" t="str">
        <f>+IF(H225=0,"",'Ark1'!AE748)</f>
        <v/>
      </c>
      <c r="K225" s="53" t="str">
        <f>+IF(H225=0,"",'Ark1'!AF748)</f>
        <v/>
      </c>
      <c r="L225" s="53" t="str">
        <f>+IF(H225=0,"",'Ark1'!T748)</f>
        <v/>
      </c>
      <c r="M225" s="307" t="str">
        <f>+IF(H225=0,"",'Ark1'!U748)</f>
        <v/>
      </c>
      <c r="N225" s="115" t="str">
        <f t="shared" si="85"/>
        <v/>
      </c>
      <c r="O225" s="76" t="str">
        <f>+IF(H225=0,"",'Ark1'!W748)</f>
        <v/>
      </c>
      <c r="P225" s="76" t="str">
        <f>+IF(H225=0,"",'Ark1'!X748)</f>
        <v/>
      </c>
      <c r="Q225" s="307" t="str">
        <f>+IF(H225=0,"",'Ark1'!AG748)</f>
        <v/>
      </c>
      <c r="R225" s="76" t="str">
        <f>+IF(H225=0,"",'Ark1'!AH748)</f>
        <v/>
      </c>
      <c r="S225" s="76" t="str">
        <f>+IF(H225=0,"",'Ark1'!AI748)</f>
        <v/>
      </c>
      <c r="T225" s="435">
        <f>+'Ark1'!AR832</f>
        <v>194.32361516034985</v>
      </c>
      <c r="U225" s="411">
        <f>+'Ark1'!AS832</f>
        <v>34.088195672026607</v>
      </c>
      <c r="V225" s="76" t="str">
        <f>+IF(H225=0,"",'Ark1'!Y748)</f>
        <v/>
      </c>
      <c r="W225" s="53" t="str">
        <f>+IF(H225=0,"",'Ark1'!AA748)</f>
        <v/>
      </c>
      <c r="X225" s="76" t="str">
        <f>+IF(H225=0,"",'Ark1'!AC748)</f>
        <v/>
      </c>
      <c r="Y225" s="307" t="str">
        <f t="shared" si="86"/>
        <v/>
      </c>
      <c r="Z225" s="115" t="str">
        <f t="shared" si="87"/>
        <v/>
      </c>
      <c r="AA225" s="66" t="str">
        <f t="shared" si="88"/>
        <v/>
      </c>
      <c r="AB225" s="43"/>
      <c r="AC225" s="13"/>
      <c r="AD225" s="56"/>
      <c r="AE225" s="56"/>
      <c r="AF225" s="1"/>
      <c r="AG225"/>
      <c r="AH225"/>
      <c r="AL225"/>
    </row>
    <row r="226" spans="1:38" ht="15.6">
      <c r="A226" s="43"/>
      <c r="B226" s="43">
        <f>+'Ark1'!C749</f>
        <v>2024</v>
      </c>
      <c r="C226" s="51">
        <f>+'Ark1'!L749</f>
        <v>15</v>
      </c>
      <c r="D226" s="52" t="s">
        <v>41</v>
      </c>
      <c r="E226" s="52">
        <f>+'Ark1'!D749</f>
        <v>3</v>
      </c>
      <c r="F226" s="52" t="str">
        <f t="shared" si="83"/>
        <v>Mar</v>
      </c>
      <c r="G226" s="51" t="str">
        <f>+IF(H226=0,"",'Ark1'!Q749)</f>
        <v/>
      </c>
      <c r="H226" s="380">
        <f>+'Ark1'!R749</f>
        <v>0</v>
      </c>
      <c r="I226" s="115" t="str">
        <f t="shared" si="84"/>
        <v/>
      </c>
      <c r="J226" s="53" t="str">
        <f>+IF(H226=0,"",'Ark1'!AE749)</f>
        <v/>
      </c>
      <c r="K226" s="53" t="str">
        <f>+IF(H226=0,"",'Ark1'!AF749)</f>
        <v/>
      </c>
      <c r="L226" s="53" t="str">
        <f>+IF(H226=0,"",'Ark1'!T749)</f>
        <v/>
      </c>
      <c r="M226" s="307" t="str">
        <f>+IF(H226=0,"",'Ark1'!U749)</f>
        <v/>
      </c>
      <c r="N226" s="115" t="str">
        <f t="shared" si="85"/>
        <v/>
      </c>
      <c r="O226" s="76" t="str">
        <f>+IF(H226=0,"",'Ark1'!W749)</f>
        <v/>
      </c>
      <c r="P226" s="76" t="str">
        <f>+IF(H226=0,"",'Ark1'!X749)</f>
        <v/>
      </c>
      <c r="Q226" s="307" t="str">
        <f>+IF(H226=0,"",'Ark1'!AG749)</f>
        <v/>
      </c>
      <c r="R226" s="76" t="str">
        <f>+IF(H226=0,"",'Ark1'!AH749)</f>
        <v/>
      </c>
      <c r="S226" s="76" t="str">
        <f>+IF(H226=0,"",'Ark1'!AI749)</f>
        <v/>
      </c>
      <c r="T226" s="443"/>
      <c r="U226" s="90"/>
      <c r="V226" s="76" t="str">
        <f>+IF(H226=0,"",'Ark1'!Y749)</f>
        <v/>
      </c>
      <c r="W226" s="53" t="str">
        <f>+IF(H226=0,"",'Ark1'!AA749)</f>
        <v/>
      </c>
      <c r="X226" s="76" t="str">
        <f>+IF(H226=0,"",'Ark1'!AC749)</f>
        <v/>
      </c>
      <c r="Y226" s="307" t="str">
        <f t="shared" si="86"/>
        <v/>
      </c>
      <c r="Z226" s="115" t="str">
        <f t="shared" si="87"/>
        <v/>
      </c>
      <c r="AA226" s="66" t="str">
        <f t="shared" si="88"/>
        <v/>
      </c>
      <c r="AB226" s="43"/>
      <c r="AC226" s="13"/>
      <c r="AD226" s="56"/>
      <c r="AE226" s="56"/>
      <c r="AF226" s="1"/>
      <c r="AG226"/>
      <c r="AH226"/>
      <c r="AL226"/>
    </row>
    <row r="227" spans="1:38" ht="15.6">
      <c r="A227" s="43"/>
      <c r="B227" s="43">
        <f>+'Ark1'!C750</f>
        <v>2024</v>
      </c>
      <c r="C227" s="51">
        <f>+'Ark1'!L750</f>
        <v>15</v>
      </c>
      <c r="D227" s="52" t="s">
        <v>41</v>
      </c>
      <c r="E227" s="52">
        <f>+'Ark1'!D750</f>
        <v>4</v>
      </c>
      <c r="F227" s="52" t="str">
        <f t="shared" si="83"/>
        <v>Apr</v>
      </c>
      <c r="G227" s="51" t="str">
        <f>+IF(H227=0,"",'Ark1'!Q750)</f>
        <v/>
      </c>
      <c r="H227" s="380">
        <f>+'Ark1'!R750</f>
        <v>0</v>
      </c>
      <c r="I227" s="115" t="str">
        <f t="shared" si="84"/>
        <v/>
      </c>
      <c r="J227" s="53" t="str">
        <f>+IF(H227=0,"",'Ark1'!AE750)</f>
        <v/>
      </c>
      <c r="K227" s="53" t="str">
        <f>+IF(H227=0,"",'Ark1'!AF750)</f>
        <v/>
      </c>
      <c r="L227" s="53" t="str">
        <f>+IF(H227=0,"",'Ark1'!T750)</f>
        <v/>
      </c>
      <c r="M227" s="307" t="str">
        <f>+IF(H227=0,"",'Ark1'!U750)</f>
        <v/>
      </c>
      <c r="N227" s="115" t="str">
        <f t="shared" si="85"/>
        <v/>
      </c>
      <c r="O227" s="76" t="str">
        <f>+IF(H227=0,"",'Ark1'!W750)</f>
        <v/>
      </c>
      <c r="P227" s="76" t="str">
        <f>+IF(H227=0,"",'Ark1'!X750)</f>
        <v/>
      </c>
      <c r="Q227" s="307" t="str">
        <f>+IF(H227=0,"",'Ark1'!AG750)</f>
        <v/>
      </c>
      <c r="R227" s="76" t="str">
        <f>+IF(H227=0,"",'Ark1'!AH750)</f>
        <v/>
      </c>
      <c r="S227" s="76" t="str">
        <f>+IF(H227=0,"",'Ark1'!AI750)</f>
        <v/>
      </c>
      <c r="T227" s="443"/>
      <c r="U227" s="90"/>
      <c r="V227" s="76" t="str">
        <f>+IF(H227=0,"",'Ark1'!Y750)</f>
        <v/>
      </c>
      <c r="W227" s="53" t="str">
        <f>+IF(H227=0,"",'Ark1'!AA750)</f>
        <v/>
      </c>
      <c r="X227" s="76" t="str">
        <f>+IF(H227=0,"",'Ark1'!AC750)</f>
        <v/>
      </c>
      <c r="Y227" s="307" t="str">
        <f t="shared" si="86"/>
        <v/>
      </c>
      <c r="Z227" s="115" t="str">
        <f t="shared" si="87"/>
        <v/>
      </c>
      <c r="AA227" s="66" t="str">
        <f t="shared" si="88"/>
        <v/>
      </c>
      <c r="AB227" s="43"/>
      <c r="AC227" s="13"/>
      <c r="AD227" s="56"/>
      <c r="AE227" s="56"/>
      <c r="AF227" s="1"/>
      <c r="AG227"/>
      <c r="AH227"/>
      <c r="AL227"/>
    </row>
    <row r="228" spans="1:38" ht="15.6">
      <c r="A228" s="43"/>
      <c r="B228" s="43">
        <f>+'Ark1'!C751</f>
        <v>2024</v>
      </c>
      <c r="C228" s="51">
        <f>+'Ark1'!L751</f>
        <v>15</v>
      </c>
      <c r="D228" s="52" t="s">
        <v>41</v>
      </c>
      <c r="E228" s="52">
        <f>+'Ark1'!D751</f>
        <v>5</v>
      </c>
      <c r="F228" s="52" t="str">
        <f t="shared" si="83"/>
        <v>Mai</v>
      </c>
      <c r="G228" s="51" t="str">
        <f>+IF(H228=0,"",'Ark1'!Q751)</f>
        <v/>
      </c>
      <c r="H228" s="380">
        <f>+'Ark1'!R751</f>
        <v>0</v>
      </c>
      <c r="I228" s="115" t="str">
        <f t="shared" si="84"/>
        <v/>
      </c>
      <c r="J228" s="53" t="str">
        <f>+IF(H228=0,"",'Ark1'!AE751)</f>
        <v/>
      </c>
      <c r="K228" s="53" t="str">
        <f>+IF(H228=0,"",'Ark1'!AF751)</f>
        <v/>
      </c>
      <c r="L228" s="53" t="str">
        <f>+IF(H228=0,"",'Ark1'!T751)</f>
        <v/>
      </c>
      <c r="M228" s="307" t="str">
        <f>+IF(H228=0,"",'Ark1'!U751)</f>
        <v/>
      </c>
      <c r="N228" s="115" t="str">
        <f t="shared" si="85"/>
        <v/>
      </c>
      <c r="O228" s="76" t="str">
        <f>+IF(H228=0,"",'Ark1'!W751)</f>
        <v/>
      </c>
      <c r="P228" s="76" t="str">
        <f>+IF(H228=0,"",'Ark1'!X751)</f>
        <v/>
      </c>
      <c r="Q228" s="307" t="str">
        <f>+IF(H228=0,"",'Ark1'!AG751)</f>
        <v/>
      </c>
      <c r="R228" s="76" t="str">
        <f>+IF(H228=0,"",'Ark1'!AH751)</f>
        <v/>
      </c>
      <c r="S228" s="76" t="str">
        <f>+IF(H228=0,"",'Ark1'!AI751)</f>
        <v/>
      </c>
      <c r="T228" s="443"/>
      <c r="U228" s="90"/>
      <c r="V228" s="76" t="str">
        <f>+IF(H228=0,"",'Ark1'!Y751)</f>
        <v/>
      </c>
      <c r="W228" s="53" t="str">
        <f>+IF(H228=0,"",'Ark1'!AA751)</f>
        <v/>
      </c>
      <c r="X228" s="76" t="str">
        <f>+IF(H228=0,"",'Ark1'!AC751)</f>
        <v/>
      </c>
      <c r="Y228" s="307" t="str">
        <f t="shared" si="86"/>
        <v/>
      </c>
      <c r="Z228" s="115" t="str">
        <f t="shared" si="87"/>
        <v/>
      </c>
      <c r="AA228" s="66" t="str">
        <f t="shared" si="88"/>
        <v/>
      </c>
      <c r="AB228" s="43"/>
      <c r="AC228" s="13"/>
      <c r="AD228" s="56"/>
      <c r="AE228" s="56"/>
      <c r="AF228" s="1"/>
      <c r="AG228"/>
      <c r="AH228"/>
      <c r="AL228"/>
    </row>
    <row r="229" spans="1:38" ht="15.6">
      <c r="A229" s="43"/>
      <c r="B229" s="43">
        <f>+'Ark1'!C752</f>
        <v>2024</v>
      </c>
      <c r="C229" s="51">
        <f>+'Ark1'!L752</f>
        <v>15</v>
      </c>
      <c r="D229" s="52" t="s">
        <v>41</v>
      </c>
      <c r="E229" s="52">
        <f>+'Ark1'!D752</f>
        <v>6</v>
      </c>
      <c r="F229" s="52" t="str">
        <f t="shared" si="83"/>
        <v>Jun</v>
      </c>
      <c r="G229" s="51" t="str">
        <f>+IF(H229=0,"",'Ark1'!Q752)</f>
        <v/>
      </c>
      <c r="H229" s="380">
        <f>+'Ark1'!R752</f>
        <v>0</v>
      </c>
      <c r="I229" s="115" t="str">
        <f t="shared" si="84"/>
        <v/>
      </c>
      <c r="J229" s="53" t="str">
        <f>+IF(H229=0,"",'Ark1'!AE752)</f>
        <v/>
      </c>
      <c r="K229" s="53" t="str">
        <f>+IF(H229=0,"",'Ark1'!AF752)</f>
        <v/>
      </c>
      <c r="L229" s="53" t="str">
        <f>+IF(H229=0,"",'Ark1'!T752)</f>
        <v/>
      </c>
      <c r="M229" s="307" t="str">
        <f>+IF(H229=0,"",'Ark1'!U752)</f>
        <v/>
      </c>
      <c r="N229" s="115" t="str">
        <f t="shared" si="85"/>
        <v/>
      </c>
      <c r="O229" s="76" t="str">
        <f>+IF(H229=0,"",'Ark1'!W752)</f>
        <v/>
      </c>
      <c r="P229" s="76" t="str">
        <f>+IF(H229=0,"",'Ark1'!X752)</f>
        <v/>
      </c>
      <c r="Q229" s="307" t="str">
        <f>+IF(H229=0,"",'Ark1'!AG752)</f>
        <v/>
      </c>
      <c r="R229" s="76" t="str">
        <f>+IF(H229=0,"",'Ark1'!AH752)</f>
        <v/>
      </c>
      <c r="S229" s="76" t="str">
        <f>+IF(H229=0,"",'Ark1'!AI752)</f>
        <v/>
      </c>
      <c r="T229" s="443"/>
      <c r="U229" s="90"/>
      <c r="V229" s="76" t="str">
        <f>+IF(H229=0,"",'Ark1'!Y752)</f>
        <v/>
      </c>
      <c r="W229" s="53" t="str">
        <f>+IF(H229=0,"",'Ark1'!AA752)</f>
        <v/>
      </c>
      <c r="X229" s="76" t="str">
        <f>+IF(H229=0,"",'Ark1'!AC752)</f>
        <v/>
      </c>
      <c r="Y229" s="307" t="str">
        <f t="shared" si="86"/>
        <v/>
      </c>
      <c r="Z229" s="115" t="str">
        <f t="shared" si="87"/>
        <v/>
      </c>
      <c r="AA229" s="66" t="str">
        <f t="shared" si="88"/>
        <v/>
      </c>
      <c r="AB229" s="43"/>
      <c r="AC229" s="13"/>
      <c r="AD229" s="56"/>
      <c r="AE229" s="56"/>
      <c r="AF229" s="1"/>
      <c r="AG229"/>
      <c r="AH229"/>
      <c r="AL229"/>
    </row>
    <row r="230" spans="1:38" ht="15.6">
      <c r="A230" s="43"/>
      <c r="B230" s="43">
        <f>+'Ark1'!C753</f>
        <v>2024</v>
      </c>
      <c r="C230" s="51">
        <f>+'Ark1'!L753</f>
        <v>15</v>
      </c>
      <c r="D230" s="52" t="s">
        <v>41</v>
      </c>
      <c r="E230" s="52">
        <f>+'Ark1'!D753</f>
        <v>7</v>
      </c>
      <c r="F230" s="52" t="str">
        <f t="shared" si="83"/>
        <v>Jul</v>
      </c>
      <c r="G230" s="51" t="str">
        <f>+IF(H230=0,"",'Ark1'!Q753)</f>
        <v/>
      </c>
      <c r="H230" s="380">
        <f>+'Ark1'!R753</f>
        <v>0</v>
      </c>
      <c r="I230" s="115" t="str">
        <f t="shared" si="84"/>
        <v/>
      </c>
      <c r="J230" s="53" t="str">
        <f>+IF(H230=0,"",'Ark1'!AE753)</f>
        <v/>
      </c>
      <c r="K230" s="53" t="str">
        <f>+IF(H230=0,"",'Ark1'!AF753)</f>
        <v/>
      </c>
      <c r="L230" s="53" t="str">
        <f>+IF(H230=0,"",'Ark1'!T753)</f>
        <v/>
      </c>
      <c r="M230" s="307" t="str">
        <f>+IF(H230=0,"",'Ark1'!U753)</f>
        <v/>
      </c>
      <c r="N230" s="115" t="str">
        <f t="shared" si="85"/>
        <v/>
      </c>
      <c r="O230" s="76" t="str">
        <f>+IF(H230=0,"",'Ark1'!W753)</f>
        <v/>
      </c>
      <c r="P230" s="76" t="str">
        <f>+IF(H230=0,"",'Ark1'!X753)</f>
        <v/>
      </c>
      <c r="Q230" s="307" t="str">
        <f>+IF(H230=0,"",'Ark1'!AG753)</f>
        <v/>
      </c>
      <c r="R230" s="76" t="str">
        <f>+IF(H230=0,"",'Ark1'!AH753)</f>
        <v/>
      </c>
      <c r="S230" s="76" t="str">
        <f>+IF(H230=0,"",'Ark1'!AI753)</f>
        <v/>
      </c>
      <c r="T230" s="443"/>
      <c r="U230" s="90"/>
      <c r="V230" s="76" t="str">
        <f>+IF(H230=0,"",'Ark1'!Y753)</f>
        <v/>
      </c>
      <c r="W230" s="53" t="str">
        <f>+IF(H230=0,"",'Ark1'!AA753)</f>
        <v/>
      </c>
      <c r="X230" s="76" t="str">
        <f>+IF(H230=0,"",'Ark1'!AC753)</f>
        <v/>
      </c>
      <c r="Y230" s="307" t="str">
        <f t="shared" si="86"/>
        <v/>
      </c>
      <c r="Z230" s="115" t="str">
        <f t="shared" si="87"/>
        <v/>
      </c>
      <c r="AA230" s="66" t="str">
        <f t="shared" si="88"/>
        <v/>
      </c>
      <c r="AB230" s="43"/>
      <c r="AC230" s="13"/>
      <c r="AD230" s="56"/>
      <c r="AE230" s="56"/>
      <c r="AF230" s="1"/>
      <c r="AG230"/>
      <c r="AH230"/>
      <c r="AL230"/>
    </row>
    <row r="231" spans="1:38" ht="15.6">
      <c r="A231" s="43"/>
      <c r="B231" s="43">
        <f>+'Ark1'!C754</f>
        <v>2024</v>
      </c>
      <c r="C231" s="51">
        <f>+'Ark1'!L754</f>
        <v>15</v>
      </c>
      <c r="D231" s="52" t="s">
        <v>41</v>
      </c>
      <c r="E231" s="52">
        <f>+'Ark1'!D754</f>
        <v>8</v>
      </c>
      <c r="F231" s="52" t="str">
        <f t="shared" si="83"/>
        <v>Aug</v>
      </c>
      <c r="G231" s="51" t="str">
        <f>+IF(H231=0,"",'Ark1'!Q754)</f>
        <v/>
      </c>
      <c r="H231" s="380">
        <f>+'Ark1'!R754</f>
        <v>0</v>
      </c>
      <c r="I231" s="115" t="str">
        <f t="shared" si="84"/>
        <v/>
      </c>
      <c r="J231" s="53" t="str">
        <f>+IF(H231=0,"",'Ark1'!AE754)</f>
        <v/>
      </c>
      <c r="K231" s="53" t="str">
        <f>+IF(H231=0,"",'Ark1'!AF754)</f>
        <v/>
      </c>
      <c r="L231" s="53" t="str">
        <f>+IF(H231=0,"",'Ark1'!T754)</f>
        <v/>
      </c>
      <c r="M231" s="307" t="str">
        <f>+IF(H231=0,"",'Ark1'!U754)</f>
        <v/>
      </c>
      <c r="N231" s="115" t="str">
        <f t="shared" si="85"/>
        <v/>
      </c>
      <c r="O231" s="76" t="str">
        <f>+IF(H231=0,"",'Ark1'!W754)</f>
        <v/>
      </c>
      <c r="P231" s="76" t="str">
        <f>+IF(H231=0,"",'Ark1'!X754)</f>
        <v/>
      </c>
      <c r="Q231" s="307" t="str">
        <f>+IF(H231=0,"",'Ark1'!AG754)</f>
        <v/>
      </c>
      <c r="R231" s="76" t="str">
        <f>+IF(H231=0,"",'Ark1'!AH754)</f>
        <v/>
      </c>
      <c r="S231" s="76" t="str">
        <f>+IF(H231=0,"",'Ark1'!AI754)</f>
        <v/>
      </c>
      <c r="T231" s="443"/>
      <c r="U231" s="90"/>
      <c r="V231" s="76" t="str">
        <f>+IF(H231=0,"",'Ark1'!Y754)</f>
        <v/>
      </c>
      <c r="W231" s="53" t="str">
        <f>+IF(H231=0,"",'Ark1'!AA754)</f>
        <v/>
      </c>
      <c r="X231" s="76" t="str">
        <f>+IF(H231=0,"",'Ark1'!AC754)</f>
        <v/>
      </c>
      <c r="Y231" s="307" t="str">
        <f t="shared" si="86"/>
        <v/>
      </c>
      <c r="Z231" s="115" t="str">
        <f t="shared" si="87"/>
        <v/>
      </c>
      <c r="AA231" s="66" t="str">
        <f t="shared" si="88"/>
        <v/>
      </c>
      <c r="AB231" s="43"/>
      <c r="AC231" s="13"/>
      <c r="AD231" s="56"/>
      <c r="AE231" s="56"/>
      <c r="AF231" s="1"/>
      <c r="AG231"/>
      <c r="AH231"/>
      <c r="AL231"/>
    </row>
    <row r="232" spans="1:38" ht="15.6">
      <c r="A232" s="43"/>
      <c r="B232" s="43">
        <f>+'Ark1'!C755</f>
        <v>2024</v>
      </c>
      <c r="C232" s="51">
        <f>+'Ark1'!L755</f>
        <v>15</v>
      </c>
      <c r="D232" s="52" t="s">
        <v>41</v>
      </c>
      <c r="E232" s="52">
        <f>+'Ark1'!D755</f>
        <v>9</v>
      </c>
      <c r="F232" s="52" t="str">
        <f t="shared" si="83"/>
        <v>Sep</v>
      </c>
      <c r="G232" s="51" t="str">
        <f>+IF(H232=0,"",'Ark1'!Q755)</f>
        <v/>
      </c>
      <c r="H232" s="380">
        <f>+'Ark1'!R755</f>
        <v>0</v>
      </c>
      <c r="I232" s="115" t="str">
        <f t="shared" si="84"/>
        <v/>
      </c>
      <c r="J232" s="53" t="str">
        <f>+IF(H232=0,"",'Ark1'!AE755)</f>
        <v/>
      </c>
      <c r="K232" s="53" t="str">
        <f>+IF(H232=0,"",'Ark1'!AF755)</f>
        <v/>
      </c>
      <c r="L232" s="53" t="str">
        <f>+IF(H232=0,"",'Ark1'!T755)</f>
        <v/>
      </c>
      <c r="M232" s="307" t="str">
        <f>+IF(H232=0,"",'Ark1'!U755)</f>
        <v/>
      </c>
      <c r="N232" s="115" t="str">
        <f t="shared" si="85"/>
        <v/>
      </c>
      <c r="O232" s="76" t="str">
        <f>+IF(H232=0,"",'Ark1'!W755)</f>
        <v/>
      </c>
      <c r="P232" s="76" t="str">
        <f>+IF(H232=0,"",'Ark1'!X755)</f>
        <v/>
      </c>
      <c r="Q232" s="307" t="str">
        <f>+IF(H232=0,"",'Ark1'!AG755)</f>
        <v/>
      </c>
      <c r="R232" s="76" t="str">
        <f>+IF(H232=0,"",'Ark1'!AH755)</f>
        <v/>
      </c>
      <c r="S232" s="76" t="str">
        <f>+IF(H232=0,"",'Ark1'!AI755)</f>
        <v/>
      </c>
      <c r="T232" s="443"/>
      <c r="U232" s="90"/>
      <c r="V232" s="76" t="str">
        <f>+IF(H232=0,"",'Ark1'!Y755)</f>
        <v/>
      </c>
      <c r="W232" s="53" t="str">
        <f>+IF(H232=0,"",'Ark1'!AA755)</f>
        <v/>
      </c>
      <c r="X232" s="76" t="str">
        <f>+IF(H232=0,"",'Ark1'!AC755)</f>
        <v/>
      </c>
      <c r="Y232" s="307" t="str">
        <f t="shared" si="86"/>
        <v/>
      </c>
      <c r="Z232" s="115" t="str">
        <f t="shared" si="87"/>
        <v/>
      </c>
      <c r="AA232" s="66" t="str">
        <f t="shared" si="88"/>
        <v/>
      </c>
      <c r="AB232" s="43"/>
      <c r="AC232" s="13"/>
      <c r="AD232" s="56"/>
      <c r="AE232" s="56"/>
      <c r="AF232" s="1"/>
      <c r="AG232"/>
      <c r="AH232"/>
      <c r="AL232"/>
    </row>
    <row r="233" spans="1:38" ht="15.6">
      <c r="A233" s="43"/>
      <c r="B233" s="43">
        <f>+'Ark1'!C756</f>
        <v>2024</v>
      </c>
      <c r="C233" s="51">
        <f>+'Ark1'!L756</f>
        <v>15</v>
      </c>
      <c r="D233" s="52" t="s">
        <v>41</v>
      </c>
      <c r="E233" s="52">
        <f>+'Ark1'!D756</f>
        <v>10</v>
      </c>
      <c r="F233" s="52" t="str">
        <f t="shared" si="83"/>
        <v>Okt</v>
      </c>
      <c r="G233" s="51" t="str">
        <f>+IF(H233=0,"",'Ark1'!Q756)</f>
        <v/>
      </c>
      <c r="H233" s="380">
        <f>+'Ark1'!R756</f>
        <v>0</v>
      </c>
      <c r="I233" s="115" t="str">
        <f t="shared" si="84"/>
        <v/>
      </c>
      <c r="J233" s="53" t="str">
        <f>+IF(H233=0,"",'Ark1'!AE756)</f>
        <v/>
      </c>
      <c r="K233" s="53" t="str">
        <f>+IF(H233=0,"",'Ark1'!AF756)</f>
        <v/>
      </c>
      <c r="L233" s="53" t="str">
        <f>+IF(H233=0,"",'Ark1'!T756)</f>
        <v/>
      </c>
      <c r="M233" s="307" t="str">
        <f>+IF(H233=0,"",'Ark1'!U756)</f>
        <v/>
      </c>
      <c r="N233" s="115" t="str">
        <f t="shared" si="85"/>
        <v/>
      </c>
      <c r="O233" s="76" t="str">
        <f>+IF(H233=0,"",'Ark1'!W756)</f>
        <v/>
      </c>
      <c r="P233" s="76" t="str">
        <f>+IF(H233=0,"",'Ark1'!X756)</f>
        <v/>
      </c>
      <c r="Q233" s="307" t="str">
        <f>+IF(H233=0,"",'Ark1'!AG756)</f>
        <v/>
      </c>
      <c r="R233" s="76" t="str">
        <f>+IF(H233=0,"",'Ark1'!AH756)</f>
        <v/>
      </c>
      <c r="S233" s="76" t="str">
        <f>+IF(H233=0,"",'Ark1'!AI756)</f>
        <v/>
      </c>
      <c r="T233" s="443"/>
      <c r="U233" s="90"/>
      <c r="V233" s="76" t="str">
        <f>+IF(H233=0,"",'Ark1'!Y756)</f>
        <v/>
      </c>
      <c r="W233" s="53" t="str">
        <f>+IF(H233=0,"",'Ark1'!AA756)</f>
        <v/>
      </c>
      <c r="X233" s="76" t="str">
        <f>+IF(H233=0,"",'Ark1'!AC756)</f>
        <v/>
      </c>
      <c r="Y233" s="307" t="str">
        <f t="shared" si="86"/>
        <v/>
      </c>
      <c r="Z233" s="115" t="str">
        <f t="shared" si="87"/>
        <v/>
      </c>
      <c r="AA233" s="66" t="str">
        <f t="shared" si="88"/>
        <v/>
      </c>
      <c r="AB233" s="43"/>
      <c r="AC233" s="13"/>
      <c r="AD233" s="56"/>
      <c r="AE233" s="56"/>
      <c r="AF233" s="1"/>
      <c r="AG233"/>
      <c r="AH233"/>
      <c r="AL233"/>
    </row>
    <row r="234" spans="1:38" ht="15.6">
      <c r="A234" s="43"/>
      <c r="B234" s="43">
        <f>+'Ark1'!C757</f>
        <v>2024</v>
      </c>
      <c r="C234" s="51">
        <f>+'Ark1'!L757</f>
        <v>15</v>
      </c>
      <c r="D234" s="52" t="s">
        <v>41</v>
      </c>
      <c r="E234" s="52">
        <f>+'Ark1'!D757</f>
        <v>11</v>
      </c>
      <c r="F234" s="52" t="str">
        <f t="shared" si="83"/>
        <v>Nov</v>
      </c>
      <c r="G234" s="51" t="str">
        <f>+IF(H234=0,"",'Ark1'!Q757)</f>
        <v/>
      </c>
      <c r="H234" s="380">
        <f>+'Ark1'!R757</f>
        <v>0</v>
      </c>
      <c r="I234" s="115" t="str">
        <f t="shared" si="84"/>
        <v/>
      </c>
      <c r="J234" s="53" t="str">
        <f>+IF(H234=0,"",'Ark1'!AE757)</f>
        <v/>
      </c>
      <c r="K234" s="53" t="str">
        <f>+IF(H234=0,"",'Ark1'!AF757)</f>
        <v/>
      </c>
      <c r="L234" s="53" t="str">
        <f>+IF(H234=0,"",'Ark1'!T757)</f>
        <v/>
      </c>
      <c r="M234" s="307" t="str">
        <f>+IF(H234=0,"",'Ark1'!U757)</f>
        <v/>
      </c>
      <c r="N234" s="115" t="str">
        <f t="shared" si="85"/>
        <v/>
      </c>
      <c r="O234" s="76" t="str">
        <f>+IF(H234=0,"",'Ark1'!W757)</f>
        <v/>
      </c>
      <c r="P234" s="76" t="str">
        <f>+IF(H234=0,"",'Ark1'!X757)</f>
        <v/>
      </c>
      <c r="Q234" s="307" t="str">
        <f>+IF(H234=0,"",'Ark1'!AG757)</f>
        <v/>
      </c>
      <c r="R234" s="76" t="str">
        <f>+IF(H234=0,"",'Ark1'!AH757)</f>
        <v/>
      </c>
      <c r="S234" s="76" t="str">
        <f>+IF(H234=0,"",'Ark1'!AI757)</f>
        <v/>
      </c>
      <c r="T234" s="443"/>
      <c r="U234" s="90"/>
      <c r="V234" s="76" t="str">
        <f>+IF(H234=0,"",'Ark1'!Y757)</f>
        <v/>
      </c>
      <c r="W234" s="53" t="str">
        <f>+IF(H234=0,"",'Ark1'!AA757)</f>
        <v/>
      </c>
      <c r="X234" s="76" t="str">
        <f>+IF(H234=0,"",'Ark1'!AC757)</f>
        <v/>
      </c>
      <c r="Y234" s="307" t="str">
        <f t="shared" si="86"/>
        <v/>
      </c>
      <c r="Z234" s="115" t="str">
        <f t="shared" si="87"/>
        <v/>
      </c>
      <c r="AA234" s="66" t="str">
        <f t="shared" si="88"/>
        <v/>
      </c>
      <c r="AB234" s="43"/>
      <c r="AC234" s="13"/>
      <c r="AD234" s="56"/>
      <c r="AE234" s="56"/>
      <c r="AF234" s="1"/>
      <c r="AG234"/>
      <c r="AH234"/>
      <c r="AL234"/>
    </row>
    <row r="235" spans="1:38" ht="15.6">
      <c r="A235" s="43"/>
      <c r="B235" s="43">
        <f>+'Ark1'!C758</f>
        <v>2024</v>
      </c>
      <c r="C235" s="51">
        <f>+'Ark1'!L758</f>
        <v>15</v>
      </c>
      <c r="D235" s="52" t="s">
        <v>41</v>
      </c>
      <c r="E235" s="52">
        <f>+'Ark1'!D758</f>
        <v>12</v>
      </c>
      <c r="F235" s="52" t="str">
        <f t="shared" si="83"/>
        <v>Des</v>
      </c>
      <c r="G235" s="51" t="str">
        <f>+IF(H235=0,"",'Ark1'!Q758)</f>
        <v/>
      </c>
      <c r="H235" s="380">
        <f>+'Ark1'!R758</f>
        <v>0</v>
      </c>
      <c r="I235" s="115" t="str">
        <f t="shared" si="84"/>
        <v/>
      </c>
      <c r="J235" s="53" t="str">
        <f>+IF(H235=0,"",'Ark1'!AE758)</f>
        <v/>
      </c>
      <c r="K235" s="53" t="str">
        <f>+IF(H235=0,"",'Ark1'!AF758)</f>
        <v/>
      </c>
      <c r="L235" s="53" t="str">
        <f>+IF(H235=0,"",'Ark1'!T758)</f>
        <v/>
      </c>
      <c r="M235" s="307" t="str">
        <f>+IF(H235=0,"",'Ark1'!U758)</f>
        <v/>
      </c>
      <c r="N235" s="115" t="str">
        <f t="shared" si="85"/>
        <v/>
      </c>
      <c r="O235" s="76" t="str">
        <f>+IF(H235=0,"",'Ark1'!W758)</f>
        <v/>
      </c>
      <c r="P235" s="76" t="str">
        <f>+IF(H235=0,"",'Ark1'!X758)</f>
        <v/>
      </c>
      <c r="Q235" s="307" t="str">
        <f>+IF(H235=0,"",'Ark1'!AG758)</f>
        <v/>
      </c>
      <c r="R235" s="76" t="str">
        <f>+IF(H235=0,"",'Ark1'!AH758)</f>
        <v/>
      </c>
      <c r="S235" s="76" t="str">
        <f>+IF(H235=0,"",'Ark1'!AI758)</f>
        <v/>
      </c>
      <c r="T235" s="443"/>
      <c r="U235" s="90"/>
      <c r="V235" s="76" t="str">
        <f>+IF(H235=0,"",'Ark1'!Y758)</f>
        <v/>
      </c>
      <c r="W235" s="53" t="str">
        <f>+IF(H235=0,"",'Ark1'!AA758)</f>
        <v/>
      </c>
      <c r="X235" s="76" t="str">
        <f>+IF(H235=0,"",'Ark1'!AC758)</f>
        <v/>
      </c>
      <c r="Y235" s="307" t="str">
        <f t="shared" si="86"/>
        <v/>
      </c>
      <c r="Z235" s="115" t="str">
        <f t="shared" si="87"/>
        <v/>
      </c>
      <c r="AA235" s="66" t="str">
        <f t="shared" si="88"/>
        <v/>
      </c>
      <c r="AB235" s="43"/>
      <c r="AC235" s="13"/>
      <c r="AD235" s="56"/>
      <c r="AE235" s="56"/>
      <c r="AF235" s="1"/>
      <c r="AG235"/>
      <c r="AH235"/>
      <c r="AL235"/>
    </row>
    <row r="236" spans="1:38">
      <c r="A236" s="43"/>
      <c r="B236" s="43"/>
      <c r="C236" s="43"/>
      <c r="D236" s="43"/>
      <c r="E236" s="43"/>
      <c r="F236" s="43"/>
      <c r="G236" s="43"/>
      <c r="H236" s="43"/>
      <c r="I236" s="64"/>
      <c r="J236" s="64"/>
      <c r="K236" s="64"/>
      <c r="L236" s="43"/>
      <c r="M236" s="64"/>
      <c r="N236" s="64"/>
      <c r="O236" s="73"/>
      <c r="P236" s="73"/>
      <c r="Q236" s="73"/>
      <c r="R236" s="73"/>
      <c r="S236" s="73"/>
      <c r="T236" s="73"/>
      <c r="U236" s="73"/>
      <c r="V236" s="73"/>
      <c r="W236" s="43"/>
      <c r="X236" s="73"/>
      <c r="Y236" s="43"/>
      <c r="Z236" s="64"/>
      <c r="AA236" s="64"/>
      <c r="AB236" s="43"/>
      <c r="AC236" s="13"/>
      <c r="AD236" s="56"/>
      <c r="AE236" s="56"/>
      <c r="AF236" s="1"/>
      <c r="AG236"/>
      <c r="AH236"/>
      <c r="AL236"/>
    </row>
    <row r="237" spans="1:38">
      <c r="A237" s="43"/>
      <c r="B237" s="43"/>
      <c r="C237" s="43"/>
      <c r="D237" s="43"/>
      <c r="E237" s="43"/>
      <c r="F237" s="43"/>
      <c r="G237" s="43"/>
      <c r="H237" s="43"/>
      <c r="I237" s="64"/>
      <c r="J237" s="64"/>
      <c r="K237" s="64"/>
      <c r="L237" s="43"/>
      <c r="M237" s="64"/>
      <c r="N237" s="64"/>
      <c r="O237" s="73"/>
      <c r="P237" s="73"/>
      <c r="Q237" s="73"/>
      <c r="R237" s="73"/>
      <c r="S237" s="73"/>
      <c r="T237" s="73"/>
      <c r="U237" s="73"/>
      <c r="V237" s="73"/>
      <c r="W237" s="43"/>
      <c r="X237" s="73"/>
      <c r="Y237" s="43"/>
      <c r="Z237" s="64"/>
      <c r="AA237" s="64"/>
      <c r="AB237" s="43"/>
      <c r="AC237" s="13"/>
      <c r="AD237" s="56"/>
      <c r="AE237" s="56"/>
      <c r="AF237" s="1"/>
      <c r="AG237"/>
      <c r="AH237"/>
      <c r="AL237"/>
    </row>
    <row r="238" spans="1:38" ht="15.6">
      <c r="A238" s="296"/>
      <c r="B238" s="296"/>
      <c r="C238" s="293"/>
      <c r="D238" s="293"/>
      <c r="E238" s="293"/>
      <c r="F238" s="293"/>
      <c r="G238" s="293"/>
      <c r="H238" s="293"/>
      <c r="I238" s="296"/>
      <c r="J238" s="294"/>
      <c r="K238" s="295"/>
      <c r="L238" s="296"/>
      <c r="M238" s="296"/>
      <c r="N238" s="296"/>
      <c r="O238" s="297"/>
      <c r="P238" s="297"/>
      <c r="Q238" s="296"/>
      <c r="R238" s="297"/>
      <c r="S238" s="297"/>
      <c r="T238" s="297"/>
      <c r="U238" s="297"/>
      <c r="V238" s="297"/>
      <c r="W238" s="296"/>
      <c r="X238" s="297"/>
      <c r="Y238" s="296"/>
      <c r="Z238" s="296"/>
      <c r="AA238" s="298"/>
      <c r="AB238" s="296"/>
      <c r="AC238" s="4"/>
      <c r="AD238" s="56"/>
      <c r="AE238" s="56"/>
      <c r="AF238" s="1"/>
      <c r="AG238" s="5"/>
      <c r="AH238"/>
      <c r="AL238"/>
    </row>
    <row r="239" spans="1:38" ht="17.399999999999999">
      <c r="A239" s="296"/>
      <c r="B239" s="395" t="s">
        <v>0</v>
      </c>
      <c r="C239" s="395"/>
      <c r="D239" s="395" t="str">
        <f>+D241</f>
        <v>P-</v>
      </c>
      <c r="E239" s="293"/>
      <c r="F239" s="293"/>
      <c r="G239" s="293"/>
      <c r="H239" s="293"/>
      <c r="I239" s="296"/>
      <c r="J239" s="294"/>
      <c r="K239" s="295"/>
      <c r="L239" s="296"/>
      <c r="M239" s="296"/>
      <c r="N239" s="296"/>
      <c r="O239" s="297"/>
      <c r="P239" s="297"/>
      <c r="Q239" s="296"/>
      <c r="R239" s="297"/>
      <c r="S239" s="297"/>
      <c r="T239" s="297"/>
      <c r="U239" s="297"/>
      <c r="V239" s="297"/>
      <c r="W239" s="296"/>
      <c r="X239" s="297"/>
      <c r="Y239" s="296"/>
      <c r="Z239" s="296"/>
      <c r="AA239" s="298"/>
      <c r="AB239" s="296"/>
      <c r="AC239" s="4"/>
      <c r="AD239" s="56"/>
      <c r="AE239" s="56"/>
      <c r="AF239" s="1"/>
      <c r="AG239" s="5"/>
      <c r="AH239"/>
      <c r="AL239"/>
    </row>
    <row r="240" spans="1:38" ht="15.6">
      <c r="A240" s="296"/>
      <c r="B240" s="296"/>
      <c r="C240" s="296"/>
      <c r="D240" s="296"/>
      <c r="E240" s="296"/>
      <c r="F240" s="296"/>
      <c r="G240" s="299"/>
      <c r="H240" s="296"/>
      <c r="I240" s="295"/>
      <c r="J240" s="295"/>
      <c r="K240" s="295"/>
      <c r="L240" s="299"/>
      <c r="M240" s="295"/>
      <c r="N240" s="295"/>
      <c r="O240" s="300"/>
      <c r="P240" s="300"/>
      <c r="Q240" s="301"/>
      <c r="R240" s="300"/>
      <c r="S240" s="300"/>
      <c r="T240" s="300"/>
      <c r="U240" s="300"/>
      <c r="V240" s="301"/>
      <c r="W240" s="296"/>
      <c r="X240" s="301"/>
      <c r="Y240" s="299"/>
      <c r="Z240" s="295"/>
      <c r="AA240" s="298"/>
      <c r="AB240" s="296"/>
      <c r="AC240" s="4"/>
      <c r="AD240" s="56"/>
      <c r="AE240" s="56"/>
      <c r="AF240" s="1"/>
      <c r="AG240" s="5"/>
      <c r="AH240"/>
      <c r="AL240"/>
    </row>
    <row r="241" spans="1:42">
      <c r="A241" s="296"/>
      <c r="B241" s="296">
        <f>+'Ark1'!C759</f>
        <v>2023</v>
      </c>
      <c r="C241" s="51">
        <f>+'Ark1'!L759</f>
        <v>1</v>
      </c>
      <c r="D241" s="52" t="str">
        <f t="shared" ref="D241:D252" si="89">+D14</f>
        <v>P-</v>
      </c>
      <c r="E241" s="52">
        <f>+'Ark1'!D759</f>
        <v>1</v>
      </c>
      <c r="F241" s="52" t="str">
        <f t="shared" ref="F241:F252" si="90">+F224</f>
        <v>Jan</v>
      </c>
      <c r="G241" s="51">
        <f>+IF(H241=0,"",'Ark1'!Q759)</f>
        <v>1</v>
      </c>
      <c r="H241" s="51">
        <f>+'Ark1'!R759</f>
        <v>1</v>
      </c>
      <c r="I241" s="66"/>
      <c r="J241" s="53">
        <f>+IF(H241=0,"",'Ark1'!AE759)</f>
        <v>3.4843205574912883E-2</v>
      </c>
      <c r="K241" s="53">
        <f>+IF(H241=0,"",'Ark1'!AF759)</f>
        <v>2.6976464016931441E-2</v>
      </c>
      <c r="L241" s="53">
        <f>+IF(H241=0,"",'Ark1'!T759)</f>
        <v>4</v>
      </c>
      <c r="M241" s="66">
        <f>+IF(H241=0,"",'Ark1'!U759)</f>
        <v>178.6</v>
      </c>
      <c r="N241" s="66"/>
      <c r="O241" s="76">
        <f>+IF(H241=0,"",'Ark1'!W759)</f>
        <v>0</v>
      </c>
      <c r="P241" s="76">
        <f>+IF(H241=0,"",'Ark1'!X759)</f>
        <v>0</v>
      </c>
      <c r="Q241" s="76">
        <f>+IF(H241=0,"",'Ark1'!AG759)</f>
        <v>716</v>
      </c>
      <c r="R241" s="76">
        <f>+IF(H241=0,"",'Ark1'!AH759)</f>
        <v>100</v>
      </c>
      <c r="S241" s="76">
        <f>+IF(H241=0,"",'Ark1'!AI759)</f>
        <v>0</v>
      </c>
      <c r="T241" s="76"/>
      <c r="U241" s="76"/>
      <c r="V241" s="76">
        <f>+IF(H241=0,"",'Ark1'!Y759)</f>
        <v>0</v>
      </c>
      <c r="W241" s="53">
        <f>+IF(H241=0,"",'Ark1'!AA759)</f>
        <v>0</v>
      </c>
      <c r="X241" s="76">
        <f>+IF(H241=0,"",'Ark1'!AC759)</f>
        <v>0</v>
      </c>
      <c r="Y241" s="76">
        <f t="shared" ref="Y241:Y252" si="91">IF(H241=0,"",1000*M241/Q241)</f>
        <v>249.44134078212289</v>
      </c>
      <c r="Z241" s="66"/>
      <c r="AA241" s="66">
        <f t="shared" ref="AA241:AA252" si="92">IF(H241=0,"",H241/G241)</f>
        <v>1</v>
      </c>
      <c r="AB241" s="296"/>
      <c r="AD241" s="56"/>
      <c r="AE241" s="56"/>
      <c r="AF241" s="1"/>
      <c r="AI241" s="1"/>
      <c r="AJ241" s="1"/>
      <c r="AK241" s="1"/>
      <c r="AM241" s="1"/>
      <c r="AN241" s="32"/>
      <c r="AO241" s="13"/>
      <c r="AP241" s="13"/>
    </row>
    <row r="242" spans="1:42">
      <c r="A242" s="296"/>
      <c r="B242" s="296">
        <f>+'Ark1'!C760</f>
        <v>2023</v>
      </c>
      <c r="C242" s="51">
        <f>+'Ark1'!L760</f>
        <v>1</v>
      </c>
      <c r="D242" s="52" t="str">
        <f t="shared" si="89"/>
        <v>P-</v>
      </c>
      <c r="E242" s="52">
        <f>+'Ark1'!D760</f>
        <v>2</v>
      </c>
      <c r="F242" s="52" t="str">
        <f t="shared" si="90"/>
        <v>Feb</v>
      </c>
      <c r="G242" s="51">
        <f>+IF(H242=0,"",'Ark1'!Q760)</f>
        <v>3</v>
      </c>
      <c r="H242" s="51">
        <f>+'Ark1'!R760</f>
        <v>3</v>
      </c>
      <c r="I242" s="66"/>
      <c r="J242" s="53">
        <f>+IF(H242=0,"",'Ark1'!AE760)</f>
        <v>0.12647554806070821</v>
      </c>
      <c r="K242" s="53">
        <f>+IF(H242=0,"",'Ark1'!AF760)</f>
        <v>8.2376735410896074E-2</v>
      </c>
      <c r="L242" s="53">
        <f>+IF(H242=0,"",'Ark1'!T760)</f>
        <v>3.3333333333333344</v>
      </c>
      <c r="M242" s="66">
        <f>+IF(H242=0,"",'Ark1'!U760)</f>
        <v>149.16666666666663</v>
      </c>
      <c r="N242" s="66"/>
      <c r="O242" s="76">
        <f>+IF(H242=0,"",'Ark1'!W760)</f>
        <v>0</v>
      </c>
      <c r="P242" s="76">
        <f>+IF(H242=0,"",'Ark1'!X760)</f>
        <v>0</v>
      </c>
      <c r="Q242" s="76">
        <f>+IF(H242=0,"",'Ark1'!AG760)</f>
        <v>631.66666666666652</v>
      </c>
      <c r="R242" s="76">
        <f>+IF(H242=0,"",'Ark1'!AH760)</f>
        <v>100</v>
      </c>
      <c r="S242" s="76">
        <f>+IF(H242=0,"",'Ark1'!AI760)</f>
        <v>0</v>
      </c>
      <c r="T242" s="76"/>
      <c r="U242" s="76"/>
      <c r="V242" s="76">
        <f>+IF(H242=0,"",'Ark1'!Y760)</f>
        <v>38.08248357914119</v>
      </c>
      <c r="W242" s="53">
        <f>+IF(H242=0,"",'Ark1'!AA760)</f>
        <v>1.2472191289246464</v>
      </c>
      <c r="X242" s="76">
        <f>+IF(H242=0,"",'Ark1'!AC760)</f>
        <v>98.906410910014813</v>
      </c>
      <c r="Y242" s="76">
        <f t="shared" si="91"/>
        <v>236.14775725593668</v>
      </c>
      <c r="Z242" s="66"/>
      <c r="AA242" s="66">
        <f t="shared" si="92"/>
        <v>1</v>
      </c>
      <c r="AB242" s="296"/>
      <c r="AD242" s="56"/>
      <c r="AE242" s="56"/>
      <c r="AF242" s="1"/>
      <c r="AI242" s="1"/>
      <c r="AJ242" s="1"/>
      <c r="AK242" s="1"/>
      <c r="AM242" s="1"/>
      <c r="AN242" s="32"/>
      <c r="AO242" s="13"/>
      <c r="AP242" s="13"/>
    </row>
    <row r="243" spans="1:42">
      <c r="A243" s="296"/>
      <c r="B243" s="296">
        <f>+'Ark1'!C761</f>
        <v>2023</v>
      </c>
      <c r="C243" s="51">
        <f>+'Ark1'!L761</f>
        <v>1</v>
      </c>
      <c r="D243" s="52" t="str">
        <f t="shared" si="89"/>
        <v>P-</v>
      </c>
      <c r="E243" s="52">
        <f>+'Ark1'!D761</f>
        <v>3</v>
      </c>
      <c r="F243" s="52" t="str">
        <f t="shared" si="90"/>
        <v>Mar</v>
      </c>
      <c r="G243" s="51">
        <f>+IF(H243=0,"",'Ark1'!Q761)</f>
        <v>3</v>
      </c>
      <c r="H243" s="51">
        <f>+'Ark1'!R761</f>
        <v>3</v>
      </c>
      <c r="I243" s="66"/>
      <c r="J243" s="53">
        <f>+IF(H243=0,"",'Ark1'!AE761)</f>
        <v>0.12695725772323321</v>
      </c>
      <c r="K243" s="53">
        <f>+IF(H243=0,"",'Ark1'!AF761)</f>
        <v>8.7395530205018612E-2</v>
      </c>
      <c r="L243" s="53">
        <f>+IF(H243=0,"",'Ark1'!T761)</f>
        <v>2.6666666666666661</v>
      </c>
      <c r="M243" s="66">
        <f>+IF(H243=0,"",'Ark1'!U761)</f>
        <v>150.93333333333339</v>
      </c>
      <c r="N243" s="66"/>
      <c r="O243" s="76">
        <f>+IF(H243=0,"",'Ark1'!W761)</f>
        <v>0</v>
      </c>
      <c r="P243" s="76">
        <f>+IF(H243=0,"",'Ark1'!X761)</f>
        <v>0</v>
      </c>
      <c r="Q243" s="76">
        <f>+IF(H243=0,"",'Ark1'!AG761)</f>
        <v>716</v>
      </c>
      <c r="R243" s="76">
        <f>+IF(H243=0,"",'Ark1'!AH761)</f>
        <v>33.333333333333343</v>
      </c>
      <c r="S243" s="76">
        <f>+IF(H243=0,"",'Ark1'!AI761)</f>
        <v>0</v>
      </c>
      <c r="T243" s="76"/>
      <c r="U243" s="76"/>
      <c r="V243" s="76">
        <f>+IF(H243=0,"",'Ark1'!Y761)</f>
        <v>29.220578745504422</v>
      </c>
      <c r="W243" s="53">
        <f>+IF(H243=0,"",'Ark1'!AA761)</f>
        <v>0.47140452079103218</v>
      </c>
      <c r="X243" s="76">
        <f>+IF(H243=0,"",'Ark1'!AC761)</f>
        <v>93.004559766921474</v>
      </c>
      <c r="Y243" s="76">
        <f t="shared" si="91"/>
        <v>210.80074487895726</v>
      </c>
      <c r="Z243" s="66"/>
      <c r="AA243" s="66">
        <f t="shared" si="92"/>
        <v>1</v>
      </c>
      <c r="AB243" s="296"/>
      <c r="AD243" s="56"/>
      <c r="AE243" s="56"/>
      <c r="AF243" s="1"/>
      <c r="AI243" s="1"/>
      <c r="AJ243" s="1"/>
      <c r="AK243" s="1"/>
      <c r="AM243" s="1"/>
      <c r="AN243" s="32"/>
      <c r="AO243" s="13"/>
      <c r="AP243" s="13"/>
    </row>
    <row r="244" spans="1:42">
      <c r="A244" s="296"/>
      <c r="B244" s="296">
        <f>+'Ark1'!C762</f>
        <v>2023</v>
      </c>
      <c r="C244" s="51">
        <f>+'Ark1'!L762</f>
        <v>1</v>
      </c>
      <c r="D244" s="52" t="str">
        <f t="shared" si="89"/>
        <v>P-</v>
      </c>
      <c r="E244" s="52">
        <f>+'Ark1'!D762</f>
        <v>4</v>
      </c>
      <c r="F244" s="52" t="str">
        <f t="shared" si="90"/>
        <v>Apr</v>
      </c>
      <c r="G244" s="51">
        <f>+IF(H244=0,"",'Ark1'!Q762)</f>
        <v>1</v>
      </c>
      <c r="H244" s="51">
        <f>+'Ark1'!R762</f>
        <v>1</v>
      </c>
      <c r="I244" s="66"/>
      <c r="J244" s="53">
        <f>+IF(H244=0,"",'Ark1'!AE762)</f>
        <v>4.5310376076121442E-2</v>
      </c>
      <c r="K244" s="53">
        <f>+IF(H244=0,"",'Ark1'!AF762)</f>
        <v>2.9959538033682342E-2</v>
      </c>
      <c r="L244" s="53">
        <f>+IF(H244=0,"",'Ark1'!T762)</f>
        <v>4</v>
      </c>
      <c r="M244" s="66">
        <f>+IF(H244=0,"",'Ark1'!U762)</f>
        <v>153.5</v>
      </c>
      <c r="N244" s="66"/>
      <c r="O244" s="76">
        <f>+IF(H244=0,"",'Ark1'!W762)</f>
        <v>0</v>
      </c>
      <c r="P244" s="76">
        <f>+IF(H244=0,"",'Ark1'!X762)</f>
        <v>0</v>
      </c>
      <c r="Q244" s="76">
        <f>+IF(H244=0,"",'Ark1'!AG762)</f>
        <v>704</v>
      </c>
      <c r="R244" s="76">
        <f>+IF(H244=0,"",'Ark1'!AH762)</f>
        <v>0</v>
      </c>
      <c r="S244" s="76">
        <f>+IF(H244=0,"",'Ark1'!AI762)</f>
        <v>0</v>
      </c>
      <c r="T244" s="76"/>
      <c r="U244" s="76"/>
      <c r="V244" s="76">
        <f>+IF(H244=0,"",'Ark1'!Y762)</f>
        <v>0</v>
      </c>
      <c r="W244" s="53">
        <f>+IF(H244=0,"",'Ark1'!AA762)</f>
        <v>0</v>
      </c>
      <c r="X244" s="76">
        <f>+IF(H244=0,"",'Ark1'!AC762)</f>
        <v>0</v>
      </c>
      <c r="Y244" s="76">
        <f t="shared" si="91"/>
        <v>218.03977272727272</v>
      </c>
      <c r="Z244" s="66"/>
      <c r="AA244" s="66">
        <f t="shared" si="92"/>
        <v>1</v>
      </c>
      <c r="AB244" s="296"/>
      <c r="AD244" s="56"/>
      <c r="AE244" s="56"/>
      <c r="AF244" s="1"/>
      <c r="AI244" s="1"/>
      <c r="AJ244" s="1"/>
      <c r="AK244" s="1"/>
      <c r="AM244" s="1"/>
      <c r="AN244" s="32"/>
      <c r="AO244" s="13"/>
      <c r="AP244" s="13"/>
    </row>
    <row r="245" spans="1:42">
      <c r="A245" s="296"/>
      <c r="B245" s="296">
        <f>+'Ark1'!C763</f>
        <v>2023</v>
      </c>
      <c r="C245" s="51">
        <f>+'Ark1'!L763</f>
        <v>1</v>
      </c>
      <c r="D245" s="52" t="str">
        <f t="shared" si="89"/>
        <v>P-</v>
      </c>
      <c r="E245" s="52">
        <f>+'Ark1'!D763</f>
        <v>5</v>
      </c>
      <c r="F245" s="52" t="str">
        <f t="shared" si="90"/>
        <v>Mai</v>
      </c>
      <c r="G245" s="51">
        <f>+IF(H245=0,"",'Ark1'!Q763)</f>
        <v>2</v>
      </c>
      <c r="H245" s="51">
        <f>+'Ark1'!R763</f>
        <v>2</v>
      </c>
      <c r="I245" s="66"/>
      <c r="J245" s="53">
        <f>+IF(H245=0,"",'Ark1'!AE763)</f>
        <v>6.1804697156983938E-2</v>
      </c>
      <c r="K245" s="53">
        <f>+IF(H245=0,"",'Ark1'!AF763)</f>
        <v>6.2183858947761766E-2</v>
      </c>
      <c r="L245" s="53">
        <f>+IF(H245=0,"",'Ark1'!T763)</f>
        <v>5</v>
      </c>
      <c r="M245" s="66">
        <f>+IF(H245=0,"",'Ark1'!U763)</f>
        <v>237.8</v>
      </c>
      <c r="N245" s="66"/>
      <c r="O245" s="76">
        <f>+IF(H245=0,"",'Ark1'!W763)</f>
        <v>50</v>
      </c>
      <c r="P245" s="76">
        <f>+IF(H245=0,"",'Ark1'!X763)</f>
        <v>0</v>
      </c>
      <c r="Q245" s="76">
        <f>+IF(H245=0,"",'Ark1'!AG763)</f>
        <v>656</v>
      </c>
      <c r="R245" s="76">
        <f>+IF(H245=0,"",'Ark1'!AH763)</f>
        <v>50</v>
      </c>
      <c r="S245" s="76">
        <f>+IF(H245=0,"",'Ark1'!AI763)</f>
        <v>0</v>
      </c>
      <c r="T245" s="76"/>
      <c r="U245" s="76"/>
      <c r="V245" s="76">
        <f>+IF(H245=0,"",'Ark1'!Y763)</f>
        <v>52.600000000000087</v>
      </c>
      <c r="W245" s="53">
        <f>+IF(H245=0,"",'Ark1'!AA763)</f>
        <v>2</v>
      </c>
      <c r="X245" s="76">
        <f>+IF(H245=0,"",'Ark1'!AC763)</f>
        <v>99.999999999999858</v>
      </c>
      <c r="Y245" s="76">
        <f t="shared" si="91"/>
        <v>362.5</v>
      </c>
      <c r="Z245" s="66"/>
      <c r="AA245" s="66">
        <f t="shared" si="92"/>
        <v>1</v>
      </c>
      <c r="AB245" s="296"/>
      <c r="AD245" s="56"/>
      <c r="AE245" s="56"/>
      <c r="AF245" s="1"/>
      <c r="AI245" s="1"/>
      <c r="AJ245" s="1"/>
      <c r="AK245" s="1"/>
      <c r="AM245" s="1"/>
      <c r="AN245" s="32"/>
      <c r="AO245" s="13"/>
      <c r="AP245" s="13"/>
    </row>
    <row r="246" spans="1:42">
      <c r="A246" s="296"/>
      <c r="B246" s="296">
        <f>+'Ark1'!C764</f>
        <v>2023</v>
      </c>
      <c r="C246" s="51">
        <f>+'Ark1'!L764</f>
        <v>1</v>
      </c>
      <c r="D246" s="52" t="str">
        <f t="shared" si="89"/>
        <v>P-</v>
      </c>
      <c r="E246" s="52">
        <f>+'Ark1'!D764</f>
        <v>6</v>
      </c>
      <c r="F246" s="52" t="str">
        <f t="shared" si="90"/>
        <v>Jun</v>
      </c>
      <c r="G246" s="51">
        <f>+IF(H246=0,"",'Ark1'!Q764)</f>
        <v>3</v>
      </c>
      <c r="H246" s="51">
        <f>+'Ark1'!R764</f>
        <v>4</v>
      </c>
      <c r="I246" s="66"/>
      <c r="J246" s="53">
        <f>+IF(H246=0,"",'Ark1'!AE764)</f>
        <v>8.102086287218957E-2</v>
      </c>
      <c r="K246" s="53">
        <f>+IF(H246=0,"",'Ark1'!AF764)</f>
        <v>4.4631402050125744E-2</v>
      </c>
      <c r="L246" s="53">
        <f>+IF(H246=0,"",'Ark1'!T764)</f>
        <v>3</v>
      </c>
      <c r="M246" s="66">
        <f>+IF(H246=0,"",'Ark1'!U764)</f>
        <v>129.97500000000002</v>
      </c>
      <c r="N246" s="66"/>
      <c r="O246" s="76">
        <f>+IF(H246=0,"",'Ark1'!W764)</f>
        <v>0</v>
      </c>
      <c r="P246" s="76">
        <f>+IF(H246=0,"",'Ark1'!X764)</f>
        <v>0</v>
      </c>
      <c r="Q246" s="76">
        <f>+IF(H246=0,"",'Ark1'!AG764)</f>
        <v>632</v>
      </c>
      <c r="R246" s="76">
        <f>+IF(H246=0,"",'Ark1'!AH764)</f>
        <v>100</v>
      </c>
      <c r="S246" s="76">
        <f>+IF(H246=0,"",'Ark1'!AI764)</f>
        <v>25</v>
      </c>
      <c r="T246" s="76"/>
      <c r="U246" s="76"/>
      <c r="V246" s="76">
        <f>+IF(H246=0,"",'Ark1'!Y764)</f>
        <v>35.557163483607624</v>
      </c>
      <c r="W246" s="53">
        <f>+IF(H246=0,"",'Ark1'!AA764)</f>
        <v>1.2247448713915889</v>
      </c>
      <c r="X246" s="76">
        <f>+IF(H246=0,"",'Ark1'!AC764)</f>
        <v>85.709128336902054</v>
      </c>
      <c r="Y246" s="76">
        <f t="shared" si="91"/>
        <v>205.65664556962031</v>
      </c>
      <c r="Z246" s="66"/>
      <c r="AA246" s="66">
        <f t="shared" si="92"/>
        <v>1.3333333333333333</v>
      </c>
      <c r="AB246" s="296"/>
      <c r="AD246" s="56"/>
      <c r="AE246" s="56"/>
      <c r="AF246" s="1"/>
      <c r="AI246" s="1"/>
      <c r="AJ246" s="1"/>
      <c r="AK246" s="1"/>
      <c r="AM246" s="1"/>
      <c r="AN246" s="32"/>
      <c r="AO246" s="13"/>
      <c r="AP246" s="13"/>
    </row>
    <row r="247" spans="1:42">
      <c r="A247" s="296"/>
      <c r="B247" s="296">
        <f>+'Ark1'!C765</f>
        <v>2023</v>
      </c>
      <c r="C247" s="51">
        <f>+'Ark1'!L765</f>
        <v>1</v>
      </c>
      <c r="D247" s="52" t="str">
        <f t="shared" si="89"/>
        <v>P-</v>
      </c>
      <c r="E247" s="52">
        <f>+'Ark1'!D765</f>
        <v>7</v>
      </c>
      <c r="F247" s="52" t="str">
        <f t="shared" si="90"/>
        <v>Jul</v>
      </c>
      <c r="G247" s="51">
        <f>+IF(H247=0,"",'Ark1'!Q765)</f>
        <v>2</v>
      </c>
      <c r="H247" s="51">
        <f>+'Ark1'!R765</f>
        <v>2</v>
      </c>
      <c r="I247" s="66"/>
      <c r="J247" s="53">
        <f>+IF(H247=0,"",'Ark1'!AE765)</f>
        <v>7.1428571428571411E-2</v>
      </c>
      <c r="K247" s="53">
        <f>+IF(H247=0,"",'Ark1'!AF765)</f>
        <v>3.3247909075940343E-2</v>
      </c>
      <c r="L247" s="53">
        <f>+IF(H247=0,"",'Ark1'!T765)</f>
        <v>4</v>
      </c>
      <c r="M247" s="66">
        <f>+IF(H247=0,"",'Ark1'!U765)</f>
        <v>110.25</v>
      </c>
      <c r="N247" s="66"/>
      <c r="O247" s="76">
        <f>+IF(H247=0,"",'Ark1'!W765)</f>
        <v>0</v>
      </c>
      <c r="P247" s="76">
        <f>+IF(H247=0,"",'Ark1'!X765)</f>
        <v>0</v>
      </c>
      <c r="Q247" s="76">
        <f>+IF(H247=0,"",'Ark1'!AG765)</f>
        <v>505.5</v>
      </c>
      <c r="R247" s="76">
        <f>+IF(H247=0,"",'Ark1'!AH765)</f>
        <v>100</v>
      </c>
      <c r="S247" s="76">
        <f>+IF(H247=0,"",'Ark1'!AI765)</f>
        <v>0</v>
      </c>
      <c r="T247" s="76"/>
      <c r="U247" s="76"/>
      <c r="V247" s="76">
        <f>+IF(H247=0,"",'Ark1'!Y765)</f>
        <v>1.0500000000004155</v>
      </c>
      <c r="W247" s="53">
        <f>+IF(H247=0,"",'Ark1'!AA765)</f>
        <v>1</v>
      </c>
      <c r="X247" s="76">
        <f>+IF(H247=0,"",'Ark1'!AC765)</f>
        <v>-99.999999999961474</v>
      </c>
      <c r="Y247" s="76">
        <f t="shared" si="91"/>
        <v>218.10089020771514</v>
      </c>
      <c r="Z247" s="66"/>
      <c r="AA247" s="66">
        <f t="shared" si="92"/>
        <v>1</v>
      </c>
      <c r="AB247" s="296"/>
      <c r="AD247" s="56"/>
      <c r="AE247" s="56"/>
      <c r="AF247" s="1"/>
      <c r="AI247" s="1"/>
      <c r="AJ247" s="1"/>
      <c r="AK247" s="1"/>
      <c r="AM247" s="1"/>
      <c r="AN247" s="32"/>
      <c r="AO247" s="13"/>
      <c r="AP247" s="13"/>
    </row>
    <row r="248" spans="1:42">
      <c r="A248" s="296"/>
      <c r="B248" s="296">
        <f>+'Ark1'!C766</f>
        <v>2023</v>
      </c>
      <c r="C248" s="51">
        <f>+'Ark1'!L766</f>
        <v>1</v>
      </c>
      <c r="D248" s="52" t="str">
        <f t="shared" si="89"/>
        <v>P-</v>
      </c>
      <c r="E248" s="52">
        <f>+'Ark1'!D766</f>
        <v>8</v>
      </c>
      <c r="F248" s="52" t="str">
        <f t="shared" si="90"/>
        <v>Aug</v>
      </c>
      <c r="G248" s="51">
        <f>+IF(H248=0,"",'Ark1'!Q766)</f>
        <v>2</v>
      </c>
      <c r="H248" s="51">
        <f>+'Ark1'!R766</f>
        <v>2</v>
      </c>
      <c r="I248" s="66"/>
      <c r="J248" s="53">
        <f>+IF(H248=0,"",'Ark1'!AE766)</f>
        <v>5.9101654846335699E-2</v>
      </c>
      <c r="K248" s="53">
        <f>+IF(H248=0,"",'Ark1'!AF766)</f>
        <v>3.3573895263977603E-2</v>
      </c>
      <c r="L248" s="53">
        <f>+IF(H248=0,"",'Ark1'!T766)</f>
        <v>3.5</v>
      </c>
      <c r="M248" s="66">
        <f>+IF(H248=0,"",'Ark1'!U766)</f>
        <v>131.69999999999999</v>
      </c>
      <c r="N248" s="66"/>
      <c r="O248" s="76">
        <f>+IF(H248=0,"",'Ark1'!W766)</f>
        <v>0</v>
      </c>
      <c r="P248" s="76">
        <f>+IF(H248=0,"",'Ark1'!X766)</f>
        <v>0</v>
      </c>
      <c r="Q248" s="76">
        <f>+IF(H248=0,"",'Ark1'!AG766)</f>
        <v>535.5</v>
      </c>
      <c r="R248" s="76">
        <f>+IF(H248=0,"",'Ark1'!AH766)</f>
        <v>100</v>
      </c>
      <c r="S248" s="76">
        <f>+IF(H248=0,"",'Ark1'!AI766)</f>
        <v>0</v>
      </c>
      <c r="T248" s="76"/>
      <c r="U248" s="76"/>
      <c r="V248" s="76">
        <f>+IF(H248=0,"",'Ark1'!Y766)</f>
        <v>1.000000000001819</v>
      </c>
      <c r="W248" s="53">
        <f>+IF(H248=0,"",'Ark1'!AA766)</f>
        <v>1.5</v>
      </c>
      <c r="X248" s="76">
        <f>+IF(H248=0,"",'Ark1'!AC766)</f>
        <v>99.999999999821881</v>
      </c>
      <c r="Y248" s="76">
        <f t="shared" si="91"/>
        <v>245.93837535014006</v>
      </c>
      <c r="Z248" s="66"/>
      <c r="AA248" s="66">
        <f t="shared" si="92"/>
        <v>1</v>
      </c>
      <c r="AB248" s="296"/>
      <c r="AD248" s="56"/>
      <c r="AE248" s="56"/>
      <c r="AF248" s="1"/>
      <c r="AI248" s="1"/>
      <c r="AJ248" s="1"/>
      <c r="AK248" s="1"/>
      <c r="AM248" s="1"/>
      <c r="AN248" s="32"/>
      <c r="AO248" s="13"/>
      <c r="AP248" s="13"/>
    </row>
    <row r="249" spans="1:42">
      <c r="A249" s="296"/>
      <c r="B249" s="296">
        <f>+'Ark1'!C767</f>
        <v>2023</v>
      </c>
      <c r="C249" s="51">
        <f>+'Ark1'!L767</f>
        <v>1</v>
      </c>
      <c r="D249" s="52" t="str">
        <f t="shared" si="89"/>
        <v>P-</v>
      </c>
      <c r="E249" s="52">
        <f>+'Ark1'!D767</f>
        <v>9</v>
      </c>
      <c r="F249" s="52" t="str">
        <f t="shared" si="90"/>
        <v>Sep</v>
      </c>
      <c r="G249" s="51">
        <f>+IF(H249=0,"",'Ark1'!Q767)</f>
        <v>2</v>
      </c>
      <c r="H249" s="51">
        <f>+'Ark1'!R767</f>
        <v>2</v>
      </c>
      <c r="I249" s="66"/>
      <c r="J249" s="53">
        <f>+IF(H249=0,"",'Ark1'!AE767)</f>
        <v>5.1853772361939346E-2</v>
      </c>
      <c r="K249" s="53">
        <f>+IF(H249=0,"",'Ark1'!AF767)</f>
        <v>3.1408126476394162E-2</v>
      </c>
      <c r="L249" s="53">
        <f>+IF(H249=0,"",'Ark1'!T767)</f>
        <v>3.5</v>
      </c>
      <c r="M249" s="66">
        <f>+IF(H249=0,"",'Ark1'!U767)</f>
        <v>138.75</v>
      </c>
      <c r="N249" s="66"/>
      <c r="O249" s="76">
        <f>+IF(H249=0,"",'Ark1'!W767)</f>
        <v>0</v>
      </c>
      <c r="P249" s="76">
        <f>+IF(H249=0,"",'Ark1'!X767)</f>
        <v>0</v>
      </c>
      <c r="Q249" s="76">
        <f>+IF(H249=0,"",'Ark1'!AG767)</f>
        <v>1627</v>
      </c>
      <c r="R249" s="76">
        <f>+IF(H249=0,"",'Ark1'!AH767)</f>
        <v>100</v>
      </c>
      <c r="S249" s="76">
        <f>+IF(H249=0,"",'Ark1'!AI767)</f>
        <v>50</v>
      </c>
      <c r="T249" s="76"/>
      <c r="U249" s="76"/>
      <c r="V249" s="76">
        <f>+IF(H249=0,"",'Ark1'!Y767)</f>
        <v>42.950000000000038</v>
      </c>
      <c r="W249" s="53">
        <f>+IF(H249=0,"",'Ark1'!AA767)</f>
        <v>0.5</v>
      </c>
      <c r="X249" s="76">
        <f>+IF(H249=0,"",'Ark1'!AC767)</f>
        <v>100.00000000000001</v>
      </c>
      <c r="Y249" s="76">
        <f t="shared" si="91"/>
        <v>85.279655808236015</v>
      </c>
      <c r="Z249" s="66"/>
      <c r="AA249" s="66">
        <f t="shared" si="92"/>
        <v>1</v>
      </c>
      <c r="AB249" s="296"/>
      <c r="AD249" s="56"/>
      <c r="AE249" s="56"/>
      <c r="AF249" s="1"/>
      <c r="AI249" s="1"/>
      <c r="AJ249" s="1"/>
      <c r="AK249" s="1"/>
      <c r="AM249" s="1"/>
      <c r="AN249" s="32"/>
      <c r="AO249" s="13"/>
      <c r="AP249" s="13"/>
    </row>
    <row r="250" spans="1:42">
      <c r="A250" s="296"/>
      <c r="B250" s="296">
        <f>+'Ark1'!C768</f>
        <v>2023</v>
      </c>
      <c r="C250" s="51">
        <f>+'Ark1'!L768</f>
        <v>1</v>
      </c>
      <c r="D250" s="52" t="str">
        <f t="shared" si="89"/>
        <v>P-</v>
      </c>
      <c r="E250" s="52">
        <f>+'Ark1'!D768</f>
        <v>10</v>
      </c>
      <c r="F250" s="52" t="str">
        <f t="shared" si="90"/>
        <v>Okt</v>
      </c>
      <c r="G250" s="51">
        <f>+IF(H250=0,"",'Ark1'!Q768)</f>
        <v>6</v>
      </c>
      <c r="H250" s="51">
        <f>+'Ark1'!R768</f>
        <v>6</v>
      </c>
      <c r="I250" s="66"/>
      <c r="J250" s="53">
        <f>+IF(H250=0,"",'Ark1'!AE768)</f>
        <v>0.13799448022079111</v>
      </c>
      <c r="K250" s="53">
        <f>+IF(H250=0,"",'Ark1'!AF768)</f>
        <v>0.11289426628258742</v>
      </c>
      <c r="L250" s="53">
        <f>+IF(H250=0,"",'Ark1'!T768)</f>
        <v>4</v>
      </c>
      <c r="M250" s="66">
        <f>+IF(H250=0,"",'Ark1'!U768)</f>
        <v>170.75000000000003</v>
      </c>
      <c r="N250" s="66"/>
      <c r="O250" s="76">
        <f>+IF(H250=0,"",'Ark1'!W768)</f>
        <v>16.666666666666671</v>
      </c>
      <c r="P250" s="76">
        <f>+IF(H250=0,"",'Ark1'!X768)</f>
        <v>0</v>
      </c>
      <c r="Q250" s="76">
        <f>+IF(H250=0,"",'Ark1'!AG768)</f>
        <v>651.33333333333348</v>
      </c>
      <c r="R250" s="76">
        <f>+IF(H250=0,"",'Ark1'!AH768)</f>
        <v>100</v>
      </c>
      <c r="S250" s="76">
        <f>+IF(H250=0,"",'Ark1'!AI768)</f>
        <v>16.666666666666671</v>
      </c>
      <c r="T250" s="76"/>
      <c r="U250" s="76"/>
      <c r="V250" s="76">
        <f>+IF(H250=0,"",'Ark1'!Y768)</f>
        <v>50.188204125405086</v>
      </c>
      <c r="W250" s="53">
        <f>+IF(H250=0,"",'Ark1'!AA768)</f>
        <v>2.3094010767585038</v>
      </c>
      <c r="X250" s="76">
        <f>+IF(H250=0,"",'Ark1'!AC768)</f>
        <v>88.607283841463598</v>
      </c>
      <c r="Y250" s="76">
        <f t="shared" si="91"/>
        <v>262.15455475946771</v>
      </c>
      <c r="Z250" s="66"/>
      <c r="AA250" s="66">
        <f t="shared" si="92"/>
        <v>1</v>
      </c>
      <c r="AB250" s="296"/>
      <c r="AD250" s="56"/>
      <c r="AE250" s="56"/>
      <c r="AF250" s="1"/>
      <c r="AI250" s="1"/>
      <c r="AJ250" s="1"/>
      <c r="AK250" s="1"/>
      <c r="AM250" s="1"/>
      <c r="AN250" s="32"/>
      <c r="AO250" s="13"/>
      <c r="AP250" s="13"/>
    </row>
    <row r="251" spans="1:42">
      <c r="A251" s="296"/>
      <c r="B251" s="296">
        <f>+'Ark1'!C769</f>
        <v>2023</v>
      </c>
      <c r="C251" s="51">
        <f>+'Ark1'!L769</f>
        <v>1</v>
      </c>
      <c r="D251" s="52" t="str">
        <f t="shared" si="89"/>
        <v>P-</v>
      </c>
      <c r="E251" s="52">
        <f>+'Ark1'!D769</f>
        <v>11</v>
      </c>
      <c r="F251" s="52" t="str">
        <f t="shared" si="90"/>
        <v>Nov</v>
      </c>
      <c r="G251" s="51">
        <f>+IF(H251=0,"",'Ark1'!Q769)</f>
        <v>5</v>
      </c>
      <c r="H251" s="51">
        <f>+'Ark1'!R769</f>
        <v>5</v>
      </c>
      <c r="I251" s="66"/>
      <c r="J251" s="53">
        <f>+IF(H251=0,"",'Ark1'!AE769)</f>
        <v>0.10636034886194425</v>
      </c>
      <c r="K251" s="53">
        <f>+IF(H251=0,"",'Ark1'!AF769)</f>
        <v>7.2300514451784981E-2</v>
      </c>
      <c r="L251" s="53">
        <f>+IF(H251=0,"",'Ark1'!T769)</f>
        <v>3.8</v>
      </c>
      <c r="M251" s="66">
        <f>+IF(H251=0,"",'Ark1'!U769)</f>
        <v>143.42000000000002</v>
      </c>
      <c r="N251" s="66"/>
      <c r="O251" s="76">
        <f>+IF(H251=0,"",'Ark1'!W769)</f>
        <v>20</v>
      </c>
      <c r="P251" s="76">
        <f>+IF(H251=0,"",'Ark1'!X769)</f>
        <v>0</v>
      </c>
      <c r="Q251" s="76">
        <f>+IF(H251=0,"",'Ark1'!AG769)</f>
        <v>576.20000000000005</v>
      </c>
      <c r="R251" s="76">
        <f>+IF(H251=0,"",'Ark1'!AH769)</f>
        <v>100</v>
      </c>
      <c r="S251" s="76">
        <f>+IF(H251=0,"",'Ark1'!AI769)</f>
        <v>0</v>
      </c>
      <c r="T251" s="76"/>
      <c r="U251" s="76"/>
      <c r="V251" s="76">
        <f>+IF(H251=0,"",'Ark1'!Y769)</f>
        <v>51.658354600199921</v>
      </c>
      <c r="W251" s="53">
        <f>+IF(H251=0,"",'Ark1'!AA769)</f>
        <v>2.3151673805580444</v>
      </c>
      <c r="X251" s="76">
        <f>+IF(H251=0,"",'Ark1'!AC769)</f>
        <v>-15.598957295848058</v>
      </c>
      <c r="Y251" s="76">
        <f t="shared" si="91"/>
        <v>248.90662964248529</v>
      </c>
      <c r="Z251" s="66"/>
      <c r="AA251" s="66">
        <f t="shared" si="92"/>
        <v>1</v>
      </c>
      <c r="AB251" s="296"/>
      <c r="AD251" s="56"/>
      <c r="AE251" s="56"/>
      <c r="AF251" s="1"/>
      <c r="AI251" s="1"/>
      <c r="AJ251" s="1"/>
      <c r="AK251" s="1"/>
      <c r="AM251" s="1"/>
      <c r="AN251" s="32"/>
      <c r="AO251" s="13"/>
      <c r="AP251" s="13"/>
    </row>
    <row r="252" spans="1:42">
      <c r="A252" s="296"/>
      <c r="B252" s="296">
        <f>+'Ark1'!C770</f>
        <v>2023</v>
      </c>
      <c r="C252" s="51">
        <f>+'Ark1'!L770</f>
        <v>1</v>
      </c>
      <c r="D252" s="52" t="str">
        <f t="shared" si="89"/>
        <v>P-</v>
      </c>
      <c r="E252" s="52">
        <f>+'Ark1'!D770</f>
        <v>12</v>
      </c>
      <c r="F252" s="52" t="str">
        <f t="shared" si="90"/>
        <v>Des</v>
      </c>
      <c r="G252" s="51">
        <f>+IF(H252=0,"",'Ark1'!Q770)</f>
        <v>1</v>
      </c>
      <c r="H252" s="51">
        <f>+'Ark1'!R770</f>
        <v>1</v>
      </c>
      <c r="I252" s="66"/>
      <c r="J252" s="53">
        <f>+IF(H252=0,"",'Ark1'!AE770)</f>
        <v>7.610350076103499E-2</v>
      </c>
      <c r="K252" s="53">
        <f>+IF(H252=0,"",'Ark1'!AF770)</f>
        <v>3.3772745217417813E-2</v>
      </c>
      <c r="L252" s="53">
        <f>+IF(H252=0,"",'Ark1'!T770)</f>
        <v>2</v>
      </c>
      <c r="M252" s="66">
        <f>+IF(H252=0,"",'Ark1'!U770)</f>
        <v>95.3</v>
      </c>
      <c r="N252" s="66"/>
      <c r="O252" s="76">
        <f>+IF(H252=0,"",'Ark1'!W770)</f>
        <v>0</v>
      </c>
      <c r="P252" s="76">
        <f>+IF(H252=0,"",'Ark1'!X770)</f>
        <v>0</v>
      </c>
      <c r="Q252" s="76">
        <f>+IF(H252=0,"",'Ark1'!AG770)</f>
        <v>614</v>
      </c>
      <c r="R252" s="76">
        <f>+IF(H252=0,"",'Ark1'!AH770)</f>
        <v>100</v>
      </c>
      <c r="S252" s="76">
        <f>+IF(H252=0,"",'Ark1'!AI770)</f>
        <v>100</v>
      </c>
      <c r="T252" s="76"/>
      <c r="U252" s="76"/>
      <c r="V252" s="76">
        <f>+IF(H252=0,"",'Ark1'!Y770)</f>
        <v>0</v>
      </c>
      <c r="W252" s="53">
        <f>+IF(H252=0,"",'Ark1'!AA770)</f>
        <v>0</v>
      </c>
      <c r="X252" s="76">
        <f>+IF(H252=0,"",'Ark1'!AC770)</f>
        <v>0</v>
      </c>
      <c r="Y252" s="76">
        <f t="shared" si="91"/>
        <v>155.21172638436482</v>
      </c>
      <c r="Z252" s="66"/>
      <c r="AA252" s="66">
        <f t="shared" si="92"/>
        <v>1</v>
      </c>
      <c r="AB252" s="296"/>
      <c r="AD252" s="56"/>
      <c r="AE252" s="56"/>
      <c r="AF252" s="1"/>
      <c r="AI252" s="1"/>
      <c r="AJ252" s="1"/>
      <c r="AK252" s="1"/>
      <c r="AM252" s="1"/>
      <c r="AN252" s="32"/>
      <c r="AO252" s="13"/>
      <c r="AP252" s="13"/>
    </row>
    <row r="253" spans="1:42" ht="15.6">
      <c r="A253" s="296"/>
      <c r="B253" s="296"/>
      <c r="C253" s="296"/>
      <c r="D253" s="296"/>
      <c r="E253" s="296"/>
      <c r="F253" s="296"/>
      <c r="G253" s="299"/>
      <c r="H253" s="296"/>
      <c r="I253" s="295"/>
      <c r="J253" s="295"/>
      <c r="K253" s="295"/>
      <c r="L253" s="299"/>
      <c r="M253" s="295"/>
      <c r="N253" s="295"/>
      <c r="O253" s="300"/>
      <c r="P253" s="300"/>
      <c r="Q253" s="301"/>
      <c r="R253" s="300"/>
      <c r="S253" s="300"/>
      <c r="T253" s="300"/>
      <c r="U253" s="300"/>
      <c r="V253" s="301"/>
      <c r="W253" s="296"/>
      <c r="X253" s="301"/>
      <c r="Y253" s="299"/>
      <c r="Z253" s="295"/>
      <c r="AA253" s="298"/>
      <c r="AB253" s="296"/>
      <c r="AC253" s="4"/>
      <c r="AD253" s="56"/>
      <c r="AE253" s="56"/>
      <c r="AF253" s="1"/>
      <c r="AG253" s="5"/>
      <c r="AH253"/>
      <c r="AL253"/>
    </row>
    <row r="254" spans="1:42" ht="17.399999999999999">
      <c r="A254" s="296"/>
      <c r="B254" s="395" t="s">
        <v>0</v>
      </c>
      <c r="C254" s="395"/>
      <c r="D254" s="395" t="str">
        <f>+D256</f>
        <v>P</v>
      </c>
      <c r="E254" s="293"/>
      <c r="F254" s="299"/>
      <c r="G254" s="299"/>
      <c r="H254" s="299"/>
      <c r="I254" s="298"/>
      <c r="J254" s="298"/>
      <c r="K254" s="298"/>
      <c r="L254" s="299"/>
      <c r="M254" s="298"/>
      <c r="N254" s="298"/>
      <c r="O254" s="301"/>
      <c r="P254" s="301"/>
      <c r="Q254" s="301"/>
      <c r="R254" s="301"/>
      <c r="S254" s="301"/>
      <c r="T254" s="301"/>
      <c r="U254" s="301"/>
      <c r="V254" s="301"/>
      <c r="W254" s="299"/>
      <c r="X254" s="301"/>
      <c r="Y254" s="299"/>
      <c r="Z254" s="298"/>
      <c r="AA254" s="298"/>
      <c r="AB254" s="296"/>
      <c r="AC254" s="4"/>
      <c r="AD254" s="56"/>
      <c r="AE254" s="56"/>
      <c r="AF254" s="1"/>
      <c r="AG254" s="5"/>
      <c r="AH254"/>
      <c r="AL254"/>
    </row>
    <row r="255" spans="1:42" ht="15.6">
      <c r="A255" s="296"/>
      <c r="B255" s="296"/>
      <c r="C255" s="299"/>
      <c r="D255" s="299"/>
      <c r="E255" s="299"/>
      <c r="F255" s="299"/>
      <c r="G255" s="302"/>
      <c r="H255" s="302"/>
      <c r="I255" s="303"/>
      <c r="J255" s="303"/>
      <c r="K255" s="303"/>
      <c r="L255" s="302"/>
      <c r="M255" s="303"/>
      <c r="N255" s="303"/>
      <c r="O255" s="304"/>
      <c r="P255" s="304"/>
      <c r="Q255" s="304"/>
      <c r="R255" s="304"/>
      <c r="S255" s="304"/>
      <c r="T255" s="304"/>
      <c r="U255" s="304"/>
      <c r="V255" s="304"/>
      <c r="W255" s="302"/>
      <c r="X255" s="304"/>
      <c r="Y255" s="302"/>
      <c r="Z255" s="303"/>
      <c r="AA255" s="303"/>
      <c r="AB255" s="296"/>
      <c r="AC255" s="4"/>
      <c r="AD255" s="56"/>
      <c r="AE255" s="56"/>
      <c r="AF255" s="1"/>
      <c r="AG255" s="5"/>
      <c r="AH255"/>
      <c r="AL255"/>
    </row>
    <row r="256" spans="1:42">
      <c r="A256" s="296"/>
      <c r="B256" s="296">
        <f>+'Ark1'!C771</f>
        <v>2023</v>
      </c>
      <c r="C256" s="51">
        <f>+'Ark1'!L771</f>
        <v>2</v>
      </c>
      <c r="D256" s="52" t="s">
        <v>30</v>
      </c>
      <c r="E256" s="52">
        <f>+'Ark1'!D771</f>
        <v>1</v>
      </c>
      <c r="F256" s="52" t="str">
        <f t="shared" ref="F256:F267" si="93">+F241</f>
        <v>Jan</v>
      </c>
      <c r="G256" s="51">
        <f>+IF(H256=0,"",'Ark1'!Q771)</f>
        <v>23</v>
      </c>
      <c r="H256" s="51">
        <f>+'Ark1'!R771</f>
        <v>25</v>
      </c>
      <c r="I256" s="66"/>
      <c r="J256" s="53">
        <f>+IF(H256=0,"",'Ark1'!AE771)</f>
        <v>0.87108013937282203</v>
      </c>
      <c r="K256" s="53">
        <f>+IF(H256=0,"",'Ark1'!AF771)</f>
        <v>0.63807040645646784</v>
      </c>
      <c r="L256" s="53">
        <f>+IF(H256=0,"",'Ark1'!T771)</f>
        <v>4.8</v>
      </c>
      <c r="M256" s="66">
        <f>+IF(H256=0,"",'Ark1'!U771)</f>
        <v>168.976</v>
      </c>
      <c r="N256" s="66"/>
      <c r="O256" s="76">
        <f>+IF(H256=0,"",'Ark1'!W771)</f>
        <v>0</v>
      </c>
      <c r="P256" s="76">
        <f>+IF(H256=0,"",'Ark1'!X771)</f>
        <v>0</v>
      </c>
      <c r="Q256" s="76">
        <f>+IF(H256=0,"",'Ark1'!AG771)</f>
        <v>632.91304347826087</v>
      </c>
      <c r="R256" s="76">
        <f>+IF(H256=0,"",'Ark1'!AH771)</f>
        <v>92</v>
      </c>
      <c r="S256" s="76">
        <f>+IF(H256=0,"",'Ark1'!AI771)</f>
        <v>4</v>
      </c>
      <c r="T256" s="76"/>
      <c r="U256" s="76"/>
      <c r="V256" s="76">
        <f>+IF(H256=0,"",'Ark1'!Y771)</f>
        <v>31.064053566783624</v>
      </c>
      <c r="W256" s="53">
        <f>+IF(H256=0,"",'Ark1'!AA771)</f>
        <v>1.019803902718557</v>
      </c>
      <c r="X256" s="76">
        <f>+IF(H256=0,"",'Ark1'!AC771)</f>
        <v>63.193429088669745</v>
      </c>
      <c r="Y256" s="76">
        <f t="shared" ref="Y256:Y267" si="94">IF(H256=0,"",1000*M256/Q256)</f>
        <v>266.9813835268256</v>
      </c>
      <c r="Z256" s="66"/>
      <c r="AA256" s="66">
        <f t="shared" ref="AA256:AA267" si="95">IF(H256=0,"",H256/G256)</f>
        <v>1.0869565217391304</v>
      </c>
      <c r="AB256" s="296"/>
      <c r="AD256" s="56"/>
      <c r="AE256" s="56"/>
      <c r="AF256" s="1"/>
      <c r="AI256" s="1"/>
      <c r="AJ256" s="1"/>
      <c r="AK256" s="1"/>
      <c r="AM256" s="1"/>
      <c r="AN256" s="32"/>
      <c r="AO256" s="13"/>
      <c r="AP256" s="13"/>
    </row>
    <row r="257" spans="1:42">
      <c r="A257" s="296"/>
      <c r="B257" s="296">
        <f>+'Ark1'!C772</f>
        <v>2023</v>
      </c>
      <c r="C257" s="51">
        <f>+'Ark1'!L772</f>
        <v>2</v>
      </c>
      <c r="D257" s="52" t="s">
        <v>30</v>
      </c>
      <c r="E257" s="52">
        <f>+'Ark1'!D772</f>
        <v>2</v>
      </c>
      <c r="F257" s="52" t="str">
        <f t="shared" si="93"/>
        <v>Feb</v>
      </c>
      <c r="G257" s="51">
        <f>+IF(H257=0,"",'Ark1'!Q772)</f>
        <v>22</v>
      </c>
      <c r="H257" s="51">
        <f>+'Ark1'!R772</f>
        <v>28</v>
      </c>
      <c r="I257" s="66"/>
      <c r="J257" s="53">
        <f>+IF(H257=0,"",'Ark1'!AE772)</f>
        <v>1.1804384485666102</v>
      </c>
      <c r="K257" s="53">
        <f>+IF(H257=0,"",'Ark1'!AF772)</f>
        <v>0.86413655651255761</v>
      </c>
      <c r="L257" s="53">
        <f>+IF(H257=0,"",'Ark1'!T772)</f>
        <v>5.2142857142857153</v>
      </c>
      <c r="M257" s="66">
        <f>+IF(H257=0,"",'Ark1'!U772)</f>
        <v>167.65357142857147</v>
      </c>
      <c r="N257" s="66"/>
      <c r="O257" s="76">
        <f>+IF(H257=0,"",'Ark1'!W772)</f>
        <v>10.714285714285712</v>
      </c>
      <c r="P257" s="76">
        <f>+IF(H257=0,"",'Ark1'!X772)</f>
        <v>0</v>
      </c>
      <c r="Q257" s="76">
        <f>+IF(H257=0,"",'Ark1'!AG772)</f>
        <v>647.304347826087</v>
      </c>
      <c r="R257" s="76">
        <f>+IF(H257=0,"",'Ark1'!AH772)</f>
        <v>82.142857142857125</v>
      </c>
      <c r="S257" s="76">
        <f>+IF(H257=0,"",'Ark1'!AI772)</f>
        <v>0</v>
      </c>
      <c r="T257" s="76"/>
      <c r="U257" s="76"/>
      <c r="V257" s="76">
        <f>+IF(H257=0,"",'Ark1'!Y772)</f>
        <v>28.514388374779376</v>
      </c>
      <c r="W257" s="53">
        <f>+IF(H257=0,"",'Ark1'!AA772)</f>
        <v>1.1758626880824528</v>
      </c>
      <c r="X257" s="76">
        <f>+IF(H257=0,"",'Ark1'!AC772)</f>
        <v>1.6274364819123412</v>
      </c>
      <c r="Y257" s="76">
        <f t="shared" si="94"/>
        <v>259.0026963230215</v>
      </c>
      <c r="Z257" s="66"/>
      <c r="AA257" s="66">
        <f t="shared" si="95"/>
        <v>1.2727272727272727</v>
      </c>
      <c r="AB257" s="296"/>
      <c r="AD257" s="56"/>
      <c r="AE257" s="56"/>
      <c r="AF257" s="1"/>
      <c r="AI257" s="1"/>
      <c r="AJ257" s="1"/>
      <c r="AK257" s="1"/>
      <c r="AM257" s="1"/>
      <c r="AN257" s="32"/>
      <c r="AO257" s="13"/>
      <c r="AP257" s="13"/>
    </row>
    <row r="258" spans="1:42">
      <c r="A258" s="296"/>
      <c r="B258" s="296">
        <f>+'Ark1'!C773</f>
        <v>2023</v>
      </c>
      <c r="C258" s="51">
        <f>+'Ark1'!L773</f>
        <v>2</v>
      </c>
      <c r="D258" s="52" t="s">
        <v>30</v>
      </c>
      <c r="E258" s="52">
        <f>+'Ark1'!D773</f>
        <v>3</v>
      </c>
      <c r="F258" s="52" t="str">
        <f t="shared" si="93"/>
        <v>Mar</v>
      </c>
      <c r="G258" s="51">
        <f>+IF(H258=0,"",'Ark1'!Q773)</f>
        <v>33</v>
      </c>
      <c r="H258" s="51">
        <f>+'Ark1'!R773</f>
        <v>50</v>
      </c>
      <c r="I258" s="66"/>
      <c r="J258" s="53">
        <f>+IF(H258=0,"",'Ark1'!AE773)</f>
        <v>2.115954295387219</v>
      </c>
      <c r="K258" s="53">
        <f>+IF(H258=0,"",'Ark1'!AF773)</f>
        <v>1.4493992811872047</v>
      </c>
      <c r="L258" s="53">
        <f>+IF(H258=0,"",'Ark1'!T773)</f>
        <v>4.2199999999999989</v>
      </c>
      <c r="M258" s="66">
        <f>+IF(H258=0,"",'Ark1'!U773)</f>
        <v>150.18799999999999</v>
      </c>
      <c r="N258" s="66"/>
      <c r="O258" s="76">
        <f>+IF(H258=0,"",'Ark1'!W773)</f>
        <v>6</v>
      </c>
      <c r="P258" s="76">
        <f>+IF(H258=0,"",'Ark1'!X773)</f>
        <v>0</v>
      </c>
      <c r="Q258" s="76">
        <f>+IF(H258=0,"",'Ark1'!AG773)</f>
        <v>603.08695652173913</v>
      </c>
      <c r="R258" s="76">
        <f>+IF(H258=0,"",'Ark1'!AH773)</f>
        <v>92</v>
      </c>
      <c r="S258" s="76">
        <f>+IF(H258=0,"",'Ark1'!AI773)</f>
        <v>2</v>
      </c>
      <c r="T258" s="76"/>
      <c r="U258" s="76"/>
      <c r="V258" s="76">
        <f>+IF(H258=0,"",'Ark1'!Y773)</f>
        <v>34.315755215352745</v>
      </c>
      <c r="W258" s="53">
        <f>+IF(H258=0,"",'Ark1'!AA773)</f>
        <v>1.345956908671299</v>
      </c>
      <c r="X258" s="76">
        <f>+IF(H258=0,"",'Ark1'!AC773)</f>
        <v>63.234906447412882</v>
      </c>
      <c r="Y258" s="76">
        <f t="shared" si="94"/>
        <v>249.03208132074113</v>
      </c>
      <c r="Z258" s="66"/>
      <c r="AA258" s="66">
        <f t="shared" si="95"/>
        <v>1.5151515151515151</v>
      </c>
      <c r="AB258" s="296"/>
      <c r="AD258" s="56"/>
      <c r="AE258" s="56"/>
      <c r="AF258" s="1"/>
      <c r="AI258" s="1"/>
      <c r="AJ258" s="1"/>
      <c r="AK258" s="1"/>
      <c r="AM258" s="1"/>
      <c r="AN258" s="32"/>
      <c r="AO258" s="13"/>
      <c r="AP258" s="13"/>
    </row>
    <row r="259" spans="1:42">
      <c r="A259" s="296"/>
      <c r="B259" s="296">
        <f>+'Ark1'!C774</f>
        <v>2023</v>
      </c>
      <c r="C259" s="51">
        <f>+'Ark1'!L774</f>
        <v>2</v>
      </c>
      <c r="D259" s="52" t="s">
        <v>30</v>
      </c>
      <c r="E259" s="52">
        <f>+'Ark1'!D774</f>
        <v>4</v>
      </c>
      <c r="F259" s="52" t="str">
        <f t="shared" si="93"/>
        <v>Apr</v>
      </c>
      <c r="G259" s="51">
        <f>+IF(H259=0,"",'Ark1'!Q774)</f>
        <v>17</v>
      </c>
      <c r="H259" s="51">
        <f>+'Ark1'!R774</f>
        <v>25</v>
      </c>
      <c r="I259" s="66"/>
      <c r="J259" s="53">
        <f>+IF(H259=0,"",'Ark1'!AE774)</f>
        <v>1.132759401903036</v>
      </c>
      <c r="K259" s="53">
        <f>+IF(H259=0,"",'Ark1'!AF774)</f>
        <v>0.6936364965335744</v>
      </c>
      <c r="L259" s="53">
        <f>+IF(H259=0,"",'Ark1'!T774)</f>
        <v>4.5599999999999996</v>
      </c>
      <c r="M259" s="66">
        <f>+IF(H259=0,"",'Ark1'!U774)</f>
        <v>142.15600000000001</v>
      </c>
      <c r="N259" s="66"/>
      <c r="O259" s="76">
        <f>+IF(H259=0,"",'Ark1'!W774)</f>
        <v>8</v>
      </c>
      <c r="P259" s="76">
        <f>+IF(H259=0,"",'Ark1'!X774)</f>
        <v>0</v>
      </c>
      <c r="Q259" s="76">
        <f>+IF(H259=0,"",'Ark1'!AG774)</f>
        <v>677.21739130434787</v>
      </c>
      <c r="R259" s="76">
        <f>+IF(H259=0,"",'Ark1'!AH774)</f>
        <v>92</v>
      </c>
      <c r="S259" s="76">
        <f>+IF(H259=0,"",'Ark1'!AI774)</f>
        <v>8</v>
      </c>
      <c r="T259" s="76"/>
      <c r="U259" s="76"/>
      <c r="V259" s="76">
        <f>+IF(H259=0,"",'Ark1'!Y774)</f>
        <v>40.098559375618336</v>
      </c>
      <c r="W259" s="53">
        <f>+IF(H259=0,"",'Ark1'!AA774)</f>
        <v>1.471869559437929</v>
      </c>
      <c r="X259" s="76">
        <f>+IF(H259=0,"",'Ark1'!AC774)</f>
        <v>46.439698678472894</v>
      </c>
      <c r="Y259" s="76">
        <f t="shared" si="94"/>
        <v>209.91191576784794</v>
      </c>
      <c r="Z259" s="66"/>
      <c r="AA259" s="66">
        <f t="shared" si="95"/>
        <v>1.4705882352941178</v>
      </c>
      <c r="AB259" s="296"/>
      <c r="AD259" s="56"/>
      <c r="AE259" s="56"/>
      <c r="AF259" s="1"/>
      <c r="AI259" s="1"/>
      <c r="AJ259" s="1"/>
      <c r="AK259" s="1"/>
      <c r="AM259" s="1"/>
      <c r="AN259" s="32"/>
      <c r="AO259" s="13"/>
      <c r="AP259" s="13"/>
    </row>
    <row r="260" spans="1:42">
      <c r="A260" s="296"/>
      <c r="B260" s="296">
        <f>+'Ark1'!C775</f>
        <v>2023</v>
      </c>
      <c r="C260" s="51">
        <f>+'Ark1'!L775</f>
        <v>2</v>
      </c>
      <c r="D260" s="52" t="s">
        <v>30</v>
      </c>
      <c r="E260" s="52">
        <f>+'Ark1'!D775</f>
        <v>5</v>
      </c>
      <c r="F260" s="52" t="str">
        <f t="shared" si="93"/>
        <v>Mai</v>
      </c>
      <c r="G260" s="51">
        <f>+IF(H260=0,"",'Ark1'!Q775)</f>
        <v>21</v>
      </c>
      <c r="H260" s="51">
        <f>+'Ark1'!R775</f>
        <v>28</v>
      </c>
      <c r="I260" s="66"/>
      <c r="J260" s="53">
        <f>+IF(H260=0,"",'Ark1'!AE775)</f>
        <v>0.86526576019777501</v>
      </c>
      <c r="K260" s="53">
        <f>+IF(H260=0,"",'Ark1'!AF775)</f>
        <v>0.50123642065210161</v>
      </c>
      <c r="L260" s="53">
        <f>+IF(H260=0,"",'Ark1'!T775)</f>
        <v>4.5357142857142847</v>
      </c>
      <c r="M260" s="66">
        <f>+IF(H260=0,"",'Ark1'!U775)</f>
        <v>136.91428571428571</v>
      </c>
      <c r="N260" s="66"/>
      <c r="O260" s="76">
        <f>+IF(H260=0,"",'Ark1'!W775)</f>
        <v>3.5714285714285721</v>
      </c>
      <c r="P260" s="76">
        <f>+IF(H260=0,"",'Ark1'!X775)</f>
        <v>0</v>
      </c>
      <c r="Q260" s="76">
        <f>+IF(H260=0,"",'Ark1'!AG775)</f>
        <v>612.34782608695662</v>
      </c>
      <c r="R260" s="76">
        <f>+IF(H260=0,"",'Ark1'!AH775)</f>
        <v>82.142857142857125</v>
      </c>
      <c r="S260" s="76">
        <f>+IF(H260=0,"",'Ark1'!AI775)</f>
        <v>0</v>
      </c>
      <c r="T260" s="76"/>
      <c r="U260" s="76"/>
      <c r="V260" s="76">
        <f>+IF(H260=0,"",'Ark1'!Y775)</f>
        <v>40.627117213275504</v>
      </c>
      <c r="W260" s="53">
        <f>+IF(H260=0,"",'Ark1'!AA775)</f>
        <v>1.2387246568589021</v>
      </c>
      <c r="X260" s="76">
        <f>+IF(H260=0,"",'Ark1'!AC775)</f>
        <v>67.885195029073301</v>
      </c>
      <c r="Y260" s="76">
        <f t="shared" si="94"/>
        <v>223.58907777822856</v>
      </c>
      <c r="Z260" s="66"/>
      <c r="AA260" s="66">
        <f t="shared" si="95"/>
        <v>1.3333333333333333</v>
      </c>
      <c r="AB260" s="296"/>
      <c r="AD260" s="56"/>
      <c r="AE260" s="56"/>
      <c r="AF260" s="1"/>
      <c r="AI260" s="1"/>
      <c r="AJ260" s="1"/>
      <c r="AK260" s="1"/>
      <c r="AM260" s="1"/>
      <c r="AN260" s="32"/>
      <c r="AO260" s="13"/>
      <c r="AP260" s="13"/>
    </row>
    <row r="261" spans="1:42">
      <c r="A261" s="296"/>
      <c r="B261" s="296">
        <f>+'Ark1'!C776</f>
        <v>2023</v>
      </c>
      <c r="C261" s="51">
        <f>+'Ark1'!L776</f>
        <v>2</v>
      </c>
      <c r="D261" s="52" t="s">
        <v>30</v>
      </c>
      <c r="E261" s="52">
        <f>+'Ark1'!D776</f>
        <v>6</v>
      </c>
      <c r="F261" s="52" t="str">
        <f t="shared" si="93"/>
        <v>Jun</v>
      </c>
      <c r="G261" s="51">
        <f>+IF(H261=0,"",'Ark1'!Q776)</f>
        <v>27</v>
      </c>
      <c r="H261" s="51">
        <f>+'Ark1'!R776</f>
        <v>27</v>
      </c>
      <c r="I261" s="66"/>
      <c r="J261" s="53">
        <f>+IF(H261=0,"",'Ark1'!AE776)</f>
        <v>0.54689082438727965</v>
      </c>
      <c r="K261" s="53">
        <f>+IF(H261=0,"",'Ark1'!AF776)</f>
        <v>0.36785924394113056</v>
      </c>
      <c r="L261" s="53">
        <f>+IF(H261=0,"",'Ark1'!T776)</f>
        <v>4.6296296296296306</v>
      </c>
      <c r="M261" s="66">
        <f>+IF(H261=0,"",'Ark1'!U776)</f>
        <v>158.70740740740743</v>
      </c>
      <c r="N261" s="66"/>
      <c r="O261" s="76">
        <f>+IF(H261=0,"",'Ark1'!W776)</f>
        <v>7.4074074074074083</v>
      </c>
      <c r="P261" s="76">
        <f>+IF(H261=0,"",'Ark1'!X776)</f>
        <v>0</v>
      </c>
      <c r="Q261" s="76">
        <f>+IF(H261=0,"",'Ark1'!AG776)</f>
        <v>613.86363636363637</v>
      </c>
      <c r="R261" s="76">
        <f>+IF(H261=0,"",'Ark1'!AH776)</f>
        <v>81.481481481481467</v>
      </c>
      <c r="S261" s="76">
        <f>+IF(H261=0,"",'Ark1'!AI776)</f>
        <v>7.4074074074074083</v>
      </c>
      <c r="T261" s="76"/>
      <c r="U261" s="76"/>
      <c r="V261" s="76">
        <f>+IF(H261=0,"",'Ark1'!Y776)</f>
        <v>39.99599911404033</v>
      </c>
      <c r="W261" s="53">
        <f>+IF(H261=0,"",'Ark1'!AA776)</f>
        <v>1.3917254983745122</v>
      </c>
      <c r="X261" s="76">
        <f>+IF(H261=0,"",'Ark1'!AC776)</f>
        <v>58.531262809716146</v>
      </c>
      <c r="Y261" s="76">
        <f t="shared" si="94"/>
        <v>258.53853853853855</v>
      </c>
      <c r="Z261" s="66"/>
      <c r="AA261" s="66">
        <f t="shared" si="95"/>
        <v>1</v>
      </c>
      <c r="AB261" s="296"/>
      <c r="AD261" s="56"/>
      <c r="AE261" s="56"/>
      <c r="AF261" s="1"/>
      <c r="AI261" s="1"/>
      <c r="AJ261" s="1"/>
      <c r="AK261" s="1"/>
      <c r="AM261" s="1"/>
      <c r="AN261" s="32"/>
      <c r="AO261" s="13"/>
      <c r="AP261" s="13"/>
    </row>
    <row r="262" spans="1:42">
      <c r="A262" s="296"/>
      <c r="B262" s="296">
        <f>+'Ark1'!C777</f>
        <v>2023</v>
      </c>
      <c r="C262" s="51">
        <f>+'Ark1'!L777</f>
        <v>2</v>
      </c>
      <c r="D262" s="52" t="s">
        <v>30</v>
      </c>
      <c r="E262" s="52">
        <f>+'Ark1'!D777</f>
        <v>7</v>
      </c>
      <c r="F262" s="52" t="str">
        <f t="shared" si="93"/>
        <v>Jul</v>
      </c>
      <c r="G262" s="51">
        <f>+IF(H262=0,"",'Ark1'!Q777)</f>
        <v>19</v>
      </c>
      <c r="H262" s="51">
        <f>+'Ark1'!R777</f>
        <v>21</v>
      </c>
      <c r="I262" s="66"/>
      <c r="J262" s="53">
        <f>+IF(H262=0,"",'Ark1'!AE777)</f>
        <v>0.75</v>
      </c>
      <c r="K262" s="53">
        <f>+IF(H262=0,"",'Ark1'!AF777)</f>
        <v>0.51525965938459561</v>
      </c>
      <c r="L262" s="53">
        <f>+IF(H262=0,"",'Ark1'!T777)</f>
        <v>5</v>
      </c>
      <c r="M262" s="66">
        <f>+IF(H262=0,"",'Ark1'!U777)</f>
        <v>162.72380952380956</v>
      </c>
      <c r="N262" s="66"/>
      <c r="O262" s="76">
        <f>+IF(H262=0,"",'Ark1'!W777)</f>
        <v>19.047619047619055</v>
      </c>
      <c r="P262" s="76">
        <f>+IF(H262=0,"",'Ark1'!X777)</f>
        <v>0</v>
      </c>
      <c r="Q262" s="76">
        <f>+IF(H262=0,"",'Ark1'!AG777)</f>
        <v>621.4666666666667</v>
      </c>
      <c r="R262" s="76">
        <f>+IF(H262=0,"",'Ark1'!AH777)</f>
        <v>71.428571428571445</v>
      </c>
      <c r="S262" s="76">
        <f>+IF(H262=0,"",'Ark1'!AI777)</f>
        <v>0</v>
      </c>
      <c r="T262" s="76"/>
      <c r="U262" s="76"/>
      <c r="V262" s="76">
        <f>+IF(H262=0,"",'Ark1'!Y777)</f>
        <v>32.26962163902158</v>
      </c>
      <c r="W262" s="53">
        <f>+IF(H262=0,"",'Ark1'!AA777)</f>
        <v>1.4800257398019101</v>
      </c>
      <c r="X262" s="76">
        <f>+IF(H262=0,"",'Ark1'!AC777)</f>
        <v>24.218379387986719</v>
      </c>
      <c r="Y262" s="76">
        <f t="shared" si="94"/>
        <v>261.83835473687441</v>
      </c>
      <c r="Z262" s="66"/>
      <c r="AA262" s="66">
        <f t="shared" si="95"/>
        <v>1.1052631578947369</v>
      </c>
      <c r="AB262" s="296"/>
      <c r="AD262" s="56"/>
      <c r="AE262" s="56"/>
      <c r="AF262" s="1"/>
      <c r="AI262" s="1"/>
      <c r="AJ262" s="1"/>
      <c r="AK262" s="1"/>
      <c r="AM262" s="1"/>
      <c r="AN262" s="32"/>
      <c r="AO262" s="13"/>
      <c r="AP262" s="13"/>
    </row>
    <row r="263" spans="1:42">
      <c r="A263" s="296"/>
      <c r="B263" s="296">
        <f>+'Ark1'!C778</f>
        <v>2023</v>
      </c>
      <c r="C263" s="51">
        <f>+'Ark1'!L778</f>
        <v>2</v>
      </c>
      <c r="D263" s="52" t="s">
        <v>30</v>
      </c>
      <c r="E263" s="52">
        <f>+'Ark1'!D778</f>
        <v>8</v>
      </c>
      <c r="F263" s="52" t="str">
        <f t="shared" si="93"/>
        <v>Aug</v>
      </c>
      <c r="G263" s="51">
        <f>+IF(H263=0,"",'Ark1'!Q778)</f>
        <v>17</v>
      </c>
      <c r="H263" s="51">
        <f>+'Ark1'!R778</f>
        <v>22</v>
      </c>
      <c r="I263" s="66"/>
      <c r="J263" s="53">
        <f>+IF(H263=0,"",'Ark1'!AE778)</f>
        <v>0.65011820330969294</v>
      </c>
      <c r="K263" s="53">
        <f>+IF(H263=0,"",'Ark1'!AF778)</f>
        <v>0.4693844696643793</v>
      </c>
      <c r="L263" s="53">
        <f>+IF(H263=0,"",'Ark1'!T778)</f>
        <v>4.7727272727272716</v>
      </c>
      <c r="M263" s="66">
        <f>+IF(H263=0,"",'Ark1'!U778)</f>
        <v>167.38636363636363</v>
      </c>
      <c r="N263" s="66"/>
      <c r="O263" s="76">
        <f>+IF(H263=0,"",'Ark1'!W778)</f>
        <v>18.181818181818183</v>
      </c>
      <c r="P263" s="76">
        <f>+IF(H263=0,"",'Ark1'!X778)</f>
        <v>0</v>
      </c>
      <c r="Q263" s="76">
        <f>+IF(H263=0,"",'Ark1'!AG778)</f>
        <v>598.52941176470597</v>
      </c>
      <c r="R263" s="76">
        <f>+IF(H263=0,"",'Ark1'!AH778)</f>
        <v>77.272727272727266</v>
      </c>
      <c r="S263" s="76">
        <f>+IF(H263=0,"",'Ark1'!AI778)</f>
        <v>0</v>
      </c>
      <c r="T263" s="76"/>
      <c r="U263" s="76"/>
      <c r="V263" s="76">
        <f>+IF(H263=0,"",'Ark1'!Y778)</f>
        <v>45.291061685447779</v>
      </c>
      <c r="W263" s="53">
        <f>+IF(H263=0,"",'Ark1'!AA778)</f>
        <v>1.443852743115327</v>
      </c>
      <c r="X263" s="76">
        <f>+IF(H263=0,"",'Ark1'!AC778)</f>
        <v>62.782866955509583</v>
      </c>
      <c r="Y263" s="76">
        <f t="shared" si="94"/>
        <v>279.66272057181141</v>
      </c>
      <c r="Z263" s="66"/>
      <c r="AA263" s="66">
        <f t="shared" si="95"/>
        <v>1.2941176470588236</v>
      </c>
      <c r="AB263" s="296"/>
      <c r="AD263" s="56"/>
      <c r="AE263" s="56"/>
      <c r="AF263" s="1"/>
      <c r="AI263" s="1"/>
      <c r="AJ263" s="1"/>
      <c r="AK263" s="1"/>
      <c r="AM263" s="1"/>
      <c r="AO263" s="13"/>
      <c r="AP263" s="13"/>
    </row>
    <row r="264" spans="1:42">
      <c r="A264" s="296"/>
      <c r="B264" s="296">
        <f>+'Ark1'!C779</f>
        <v>2023</v>
      </c>
      <c r="C264" s="51">
        <f>+'Ark1'!L779</f>
        <v>2</v>
      </c>
      <c r="D264" s="52" t="s">
        <v>30</v>
      </c>
      <c r="E264" s="52">
        <f>+'Ark1'!D779</f>
        <v>9</v>
      </c>
      <c r="F264" s="52" t="str">
        <f t="shared" si="93"/>
        <v>Sep</v>
      </c>
      <c r="G264" s="51">
        <f>+IF(H264=0,"",'Ark1'!Q779)</f>
        <v>33</v>
      </c>
      <c r="H264" s="51">
        <f>+'Ark1'!R779</f>
        <v>42</v>
      </c>
      <c r="I264" s="66"/>
      <c r="J264" s="53">
        <f>+IF(H264=0,"",'Ark1'!AE779)</f>
        <v>1.0889292196007263</v>
      </c>
      <c r="K264" s="53">
        <f>+IF(H264=0,"",'Ark1'!AF779)</f>
        <v>0.72901939980937813</v>
      </c>
      <c r="L264" s="53">
        <f>+IF(H264=0,"",'Ark1'!T779)</f>
        <v>4.0952380952380949</v>
      </c>
      <c r="M264" s="66">
        <f>+IF(H264=0,"",'Ark1'!U779)</f>
        <v>153.35952380952381</v>
      </c>
      <c r="N264" s="66"/>
      <c r="O264" s="76">
        <f>+IF(H264=0,"",'Ark1'!W779)</f>
        <v>0</v>
      </c>
      <c r="P264" s="76">
        <f>+IF(H264=0,"",'Ark1'!X779)</f>
        <v>0</v>
      </c>
      <c r="Q264" s="76">
        <f>+IF(H264=0,"",'Ark1'!AG779)</f>
        <v>624.57894736842115</v>
      </c>
      <c r="R264" s="76">
        <f>+IF(H264=0,"",'Ark1'!AH779)</f>
        <v>90.476190476190439</v>
      </c>
      <c r="S264" s="76">
        <f>+IF(H264=0,"",'Ark1'!AI779)</f>
        <v>4.7619047619047636</v>
      </c>
      <c r="T264" s="76"/>
      <c r="U264" s="76"/>
      <c r="V264" s="76">
        <f>+IF(H264=0,"",'Ark1'!Y779)</f>
        <v>40.451511594122621</v>
      </c>
      <c r="W264" s="53">
        <f>+IF(H264=0,"",'Ark1'!AA779)</f>
        <v>1.0421937442018721</v>
      </c>
      <c r="X264" s="76">
        <f>+IF(H264=0,"",'Ark1'!AC779)</f>
        <v>58.066948130302229</v>
      </c>
      <c r="Y264" s="76">
        <f t="shared" si="94"/>
        <v>245.54065495752525</v>
      </c>
      <c r="Z264" s="66"/>
      <c r="AA264" s="66">
        <f t="shared" si="95"/>
        <v>1.2727272727272727</v>
      </c>
      <c r="AB264" s="296"/>
      <c r="AD264" s="56"/>
      <c r="AE264" s="56"/>
      <c r="AF264" s="1"/>
      <c r="AI264" s="1"/>
      <c r="AJ264" s="1"/>
      <c r="AK264" s="1"/>
      <c r="AM264" s="1"/>
      <c r="AO264" s="13"/>
      <c r="AP264" s="13"/>
    </row>
    <row r="265" spans="1:42">
      <c r="A265" s="296"/>
      <c r="B265" s="296">
        <f>+'Ark1'!C780</f>
        <v>2023</v>
      </c>
      <c r="C265" s="51">
        <f>+'Ark1'!L780</f>
        <v>2</v>
      </c>
      <c r="D265" s="52" t="s">
        <v>30</v>
      </c>
      <c r="E265" s="52">
        <f>+'Ark1'!D780</f>
        <v>10</v>
      </c>
      <c r="F265" s="52" t="str">
        <f t="shared" si="93"/>
        <v>Okt</v>
      </c>
      <c r="G265" s="51">
        <f>+IF(H265=0,"",'Ark1'!Q780)</f>
        <v>75</v>
      </c>
      <c r="H265" s="51">
        <f>+'Ark1'!R780</f>
        <v>99</v>
      </c>
      <c r="I265" s="66"/>
      <c r="J265" s="53">
        <f>+IF(H265=0,"",'Ark1'!AE780)</f>
        <v>2.2769089236430542</v>
      </c>
      <c r="K265" s="53">
        <f>+IF(H265=0,"",'Ark1'!AF780)</f>
        <v>1.5623706936402235</v>
      </c>
      <c r="L265" s="53">
        <f>+IF(H265=0,"",'Ark1'!T780)</f>
        <v>4.1111111111111116</v>
      </c>
      <c r="M265" s="66">
        <f>+IF(H265=0,"",'Ark1'!U780)</f>
        <v>143.21515151515155</v>
      </c>
      <c r="N265" s="66"/>
      <c r="O265" s="76">
        <f>+IF(H265=0,"",'Ark1'!W780)</f>
        <v>2.0202020202020203</v>
      </c>
      <c r="P265" s="76">
        <f>+IF(H265=0,"",'Ark1'!X780)</f>
        <v>0</v>
      </c>
      <c r="Q265" s="76">
        <f>+IF(H265=0,"",'Ark1'!AG780)</f>
        <v>581.15306122448976</v>
      </c>
      <c r="R265" s="76">
        <f>+IF(H265=0,"",'Ark1'!AH780)</f>
        <v>98.989898989898975</v>
      </c>
      <c r="S265" s="76">
        <f>+IF(H265=0,"",'Ark1'!AI780)</f>
        <v>8.0808080808080813</v>
      </c>
      <c r="T265" s="76"/>
      <c r="U265" s="76"/>
      <c r="V265" s="76">
        <f>+IF(H265=0,"",'Ark1'!Y780)</f>
        <v>38.727218428377491</v>
      </c>
      <c r="W265" s="53">
        <f>+IF(H265=0,"",'Ark1'!AA780)</f>
        <v>1.2704003098434311</v>
      </c>
      <c r="X265" s="76">
        <f>+IF(H265=0,"",'Ark1'!AC780)</f>
        <v>68.046233963866129</v>
      </c>
      <c r="Y265" s="76">
        <f t="shared" si="94"/>
        <v>246.43275768589632</v>
      </c>
      <c r="Z265" s="66"/>
      <c r="AA265" s="66">
        <f t="shared" si="95"/>
        <v>1.32</v>
      </c>
      <c r="AB265" s="296"/>
      <c r="AD265" s="56"/>
      <c r="AE265" s="56"/>
      <c r="AF265" s="1"/>
      <c r="AI265" s="1"/>
      <c r="AJ265" s="1"/>
      <c r="AK265" s="1"/>
      <c r="AM265" s="1"/>
      <c r="AO265" s="13"/>
      <c r="AP265" s="13"/>
    </row>
    <row r="266" spans="1:42">
      <c r="A266" s="296"/>
      <c r="B266" s="296">
        <f>+'Ark1'!C781</f>
        <v>2023</v>
      </c>
      <c r="C266" s="51">
        <f>+'Ark1'!L781</f>
        <v>2</v>
      </c>
      <c r="D266" s="52" t="s">
        <v>30</v>
      </c>
      <c r="E266" s="52">
        <f>+'Ark1'!D781</f>
        <v>11</v>
      </c>
      <c r="F266" s="52" t="str">
        <f t="shared" si="93"/>
        <v>Nov</v>
      </c>
      <c r="G266" s="51">
        <f>+IF(H266=0,"",'Ark1'!Q781)</f>
        <v>57</v>
      </c>
      <c r="H266" s="51">
        <f>+'Ark1'!R781</f>
        <v>80</v>
      </c>
      <c r="I266" s="66"/>
      <c r="J266" s="53">
        <f>+IF(H266=0,"",'Ark1'!AE781)</f>
        <v>1.7017655817911077</v>
      </c>
      <c r="K266" s="53">
        <f>+IF(H266=0,"",'Ark1'!AF781)</f>
        <v>1.183415546475842</v>
      </c>
      <c r="L266" s="53">
        <f>+IF(H266=0,"",'Ark1'!T781)</f>
        <v>4.3624999999999998</v>
      </c>
      <c r="M266" s="66">
        <f>+IF(H266=0,"",'Ark1'!U781)</f>
        <v>146.71874999999997</v>
      </c>
      <c r="N266" s="66"/>
      <c r="O266" s="76">
        <f>+IF(H266=0,"",'Ark1'!W781)</f>
        <v>7.5</v>
      </c>
      <c r="P266" s="76">
        <f>+IF(H266=0,"",'Ark1'!X781)</f>
        <v>0</v>
      </c>
      <c r="Q266" s="76">
        <f>+IF(H266=0,"",'Ark1'!AG781)</f>
        <v>591.05263157894763</v>
      </c>
      <c r="R266" s="76">
        <f>+IF(H266=0,"",'Ark1'!AH781)</f>
        <v>93.75</v>
      </c>
      <c r="S266" s="76">
        <f>+IF(H266=0,"",'Ark1'!AI781)</f>
        <v>6.25</v>
      </c>
      <c r="T266" s="76"/>
      <c r="U266" s="76"/>
      <c r="V266" s="76">
        <f>+IF(H266=0,"",'Ark1'!Y781)</f>
        <v>35.539643687542934</v>
      </c>
      <c r="W266" s="53">
        <f>+IF(H266=0,"",'Ark1'!AA781)</f>
        <v>1.2474348680392096</v>
      </c>
      <c r="X266" s="76">
        <f>+IF(H266=0,"",'Ark1'!AC781)</f>
        <v>39.610557267207376</v>
      </c>
      <c r="Y266" s="76">
        <f t="shared" si="94"/>
        <v>248.23296972395354</v>
      </c>
      <c r="Z266" s="66"/>
      <c r="AA266" s="66">
        <f t="shared" si="95"/>
        <v>1.4035087719298245</v>
      </c>
      <c r="AB266" s="296"/>
      <c r="AD266" s="56"/>
      <c r="AE266" s="56"/>
      <c r="AF266" s="1"/>
      <c r="AI266" s="1"/>
      <c r="AJ266" s="1"/>
      <c r="AK266" s="1"/>
      <c r="AM266" s="1"/>
      <c r="AO266" s="13"/>
      <c r="AP266" s="13"/>
    </row>
    <row r="267" spans="1:42">
      <c r="A267" s="296"/>
      <c r="B267" s="296">
        <f>+'Ark1'!C782</f>
        <v>2023</v>
      </c>
      <c r="C267" s="51">
        <f>+'Ark1'!L782</f>
        <v>2</v>
      </c>
      <c r="D267" s="52" t="s">
        <v>30</v>
      </c>
      <c r="E267" s="52">
        <f>+'Ark1'!D782</f>
        <v>12</v>
      </c>
      <c r="F267" s="52" t="str">
        <f t="shared" si="93"/>
        <v>Des</v>
      </c>
      <c r="G267" s="51">
        <f>+IF(H267=0,"",'Ark1'!Q782)</f>
        <v>21</v>
      </c>
      <c r="H267" s="51">
        <f>+'Ark1'!R782</f>
        <v>26</v>
      </c>
      <c r="I267" s="66"/>
      <c r="J267" s="53">
        <f>+IF(H267=0,"",'Ark1'!AE782)</f>
        <v>1.9786910197869103</v>
      </c>
      <c r="K267" s="53">
        <f>+IF(H267=0,"",'Ark1'!AF782)</f>
        <v>1.1472810636607389</v>
      </c>
      <c r="L267" s="53">
        <f>+IF(H267=0,"",'Ark1'!T782)</f>
        <v>3.7692307692307687</v>
      </c>
      <c r="M267" s="66">
        <f>+IF(H267=0,"",'Ark1'!U782)</f>
        <v>124.5153846153846</v>
      </c>
      <c r="N267" s="66"/>
      <c r="O267" s="76">
        <f>+IF(H267=0,"",'Ark1'!W782)</f>
        <v>0</v>
      </c>
      <c r="P267" s="76">
        <f>+IF(H267=0,"",'Ark1'!X782)</f>
        <v>0</v>
      </c>
      <c r="Q267" s="76">
        <f>+IF(H267=0,"",'Ark1'!AG782)</f>
        <v>565.36</v>
      </c>
      <c r="R267" s="76">
        <f>+IF(H267=0,"",'Ark1'!AH782)</f>
        <v>96.153846153846175</v>
      </c>
      <c r="S267" s="76">
        <f>+IF(H267=0,"",'Ark1'!AI782)</f>
        <v>23.07692307692308</v>
      </c>
      <c r="T267" s="76"/>
      <c r="U267" s="76"/>
      <c r="V267" s="76">
        <f>+IF(H267=0,"",'Ark1'!Y782)</f>
        <v>41.142002609234126</v>
      </c>
      <c r="W267" s="53">
        <f>+IF(H267=0,"",'Ark1'!AA782)</f>
        <v>1.1200169060431573</v>
      </c>
      <c r="X267" s="76">
        <f>+IF(H267=0,"",'Ark1'!AC782)</f>
        <v>48.719252511016393</v>
      </c>
      <c r="Y267" s="76">
        <f t="shared" si="94"/>
        <v>220.24088123564562</v>
      </c>
      <c r="Z267" s="66"/>
      <c r="AA267" s="66">
        <f t="shared" si="95"/>
        <v>1.2380952380952381</v>
      </c>
      <c r="AB267" s="296"/>
      <c r="AD267" s="56"/>
      <c r="AE267" s="56"/>
      <c r="AF267" s="1"/>
      <c r="AI267" s="1"/>
      <c r="AJ267" s="1"/>
      <c r="AK267" s="1"/>
      <c r="AM267" s="1"/>
      <c r="AO267" s="13"/>
      <c r="AP267" s="13"/>
    </row>
    <row r="268" spans="1:42" ht="15.6">
      <c r="A268" s="296"/>
      <c r="B268" s="296"/>
      <c r="C268" s="293"/>
      <c r="D268" s="293"/>
      <c r="E268" s="293"/>
      <c r="F268" s="293"/>
      <c r="G268" s="293"/>
      <c r="H268" s="293"/>
      <c r="I268" s="296"/>
      <c r="J268" s="294"/>
      <c r="K268" s="295"/>
      <c r="L268" s="296"/>
      <c r="M268" s="296"/>
      <c r="N268" s="296"/>
      <c r="O268" s="297"/>
      <c r="P268" s="297"/>
      <c r="Q268" s="296"/>
      <c r="R268" s="297"/>
      <c r="S268" s="297"/>
      <c r="T268" s="297"/>
      <c r="U268" s="297"/>
      <c r="V268" s="297"/>
      <c r="W268" s="296"/>
      <c r="X268" s="297"/>
      <c r="Y268" s="296"/>
      <c r="Z268" s="296"/>
      <c r="AA268" s="298"/>
      <c r="AB268" s="296"/>
      <c r="AC268" s="4"/>
      <c r="AD268" s="56"/>
      <c r="AE268" s="56"/>
      <c r="AF268" s="1"/>
      <c r="AG268" s="5"/>
      <c r="AH268"/>
      <c r="AL268"/>
    </row>
    <row r="269" spans="1:42" ht="17.399999999999999">
      <c r="A269" s="296"/>
      <c r="B269" s="395" t="s">
        <v>0</v>
      </c>
      <c r="C269" s="395"/>
      <c r="D269" s="395" t="str">
        <f>+D271</f>
        <v>P+</v>
      </c>
      <c r="E269" s="293"/>
      <c r="F269" s="299"/>
      <c r="G269" s="299"/>
      <c r="H269" s="299"/>
      <c r="I269" s="298"/>
      <c r="J269" s="298"/>
      <c r="K269" s="298"/>
      <c r="L269" s="299"/>
      <c r="M269" s="298"/>
      <c r="N269" s="298"/>
      <c r="O269" s="301"/>
      <c r="P269" s="301"/>
      <c r="Q269" s="301"/>
      <c r="R269" s="301"/>
      <c r="S269" s="301"/>
      <c r="T269" s="301"/>
      <c r="U269" s="301"/>
      <c r="V269" s="301"/>
      <c r="W269" s="299"/>
      <c r="X269" s="301"/>
      <c r="Y269" s="299"/>
      <c r="Z269" s="298"/>
      <c r="AA269" s="298"/>
      <c r="AB269" s="296"/>
      <c r="AC269" s="4"/>
      <c r="AD269" s="56"/>
      <c r="AE269" s="56"/>
      <c r="AF269" s="1"/>
      <c r="AG269" s="5"/>
      <c r="AH269"/>
      <c r="AL269"/>
    </row>
    <row r="270" spans="1:42" ht="15.6">
      <c r="A270" s="296"/>
      <c r="B270" s="296"/>
      <c r="C270" s="299"/>
      <c r="D270" s="299"/>
      <c r="E270" s="299"/>
      <c r="F270" s="299"/>
      <c r="G270" s="302"/>
      <c r="H270" s="302"/>
      <c r="I270" s="303"/>
      <c r="J270" s="303"/>
      <c r="K270" s="303"/>
      <c r="L270" s="302"/>
      <c r="M270" s="303"/>
      <c r="N270" s="303"/>
      <c r="O270" s="304"/>
      <c r="P270" s="304"/>
      <c r="Q270" s="304"/>
      <c r="R270" s="304"/>
      <c r="S270" s="304"/>
      <c r="T270" s="304"/>
      <c r="U270" s="304"/>
      <c r="V270" s="304"/>
      <c r="W270" s="302"/>
      <c r="X270" s="304"/>
      <c r="Y270" s="302"/>
      <c r="Z270" s="303"/>
      <c r="AA270" s="303"/>
      <c r="AB270" s="296"/>
      <c r="AC270" s="4"/>
      <c r="AD270" s="56"/>
      <c r="AE270" s="56"/>
      <c r="AF270" s="1"/>
      <c r="AG270" s="5"/>
      <c r="AH270"/>
      <c r="AL270"/>
    </row>
    <row r="271" spans="1:42">
      <c r="A271" s="296"/>
      <c r="B271" s="296">
        <f>+'Ark1'!C783</f>
        <v>2023</v>
      </c>
      <c r="C271" s="51">
        <f>+'Ark1'!L783</f>
        <v>3</v>
      </c>
      <c r="D271" s="52" t="s">
        <v>31</v>
      </c>
      <c r="E271" s="52">
        <f>+'Ark1'!D783</f>
        <v>1</v>
      </c>
      <c r="F271" s="52" t="s">
        <v>592</v>
      </c>
      <c r="G271" s="51">
        <f>+IF(H271=0,"",'Ark1'!Q783)</f>
        <v>183</v>
      </c>
      <c r="H271" s="51">
        <f>+'Ark1'!R783</f>
        <v>272</v>
      </c>
      <c r="I271" s="66"/>
      <c r="J271" s="53">
        <f>+IF(H271=0,"",'Ark1'!AE783)</f>
        <v>9.4773519163763051</v>
      </c>
      <c r="K271" s="53">
        <f>+IF(H271=0,"",'Ark1'!AF783)</f>
        <v>6.8593777046321884</v>
      </c>
      <c r="L271" s="53">
        <f>+IF(H271=0,"",'Ark1'!T783)</f>
        <v>5.6875</v>
      </c>
      <c r="M271" s="66">
        <f>+IF(H271=0,"",'Ark1'!U783)</f>
        <v>166.95992647058813</v>
      </c>
      <c r="N271" s="66"/>
      <c r="O271" s="76">
        <f>+IF(H271=0,"",'Ark1'!W783)</f>
        <v>25.367647058823529</v>
      </c>
      <c r="P271" s="76">
        <f>+IF(H271=0,"",'Ark1'!X783)</f>
        <v>0</v>
      </c>
      <c r="Q271" s="76">
        <f>+IF(H271=0,"",'Ark1'!AG783)</f>
        <v>547.96414342629487</v>
      </c>
      <c r="R271" s="76">
        <f>+IF(H271=0,"",'Ark1'!AH783)</f>
        <v>92.279411764705884</v>
      </c>
      <c r="S271" s="76">
        <f>+IF(H271=0,"",'Ark1'!AI783)</f>
        <v>13.970588235294121</v>
      </c>
      <c r="T271" s="76"/>
      <c r="U271" s="76"/>
      <c r="V271" s="76">
        <f>+IF(H271=0,"",'Ark1'!Y783)</f>
        <v>43.955044430383211</v>
      </c>
      <c r="W271" s="53">
        <f>+IF(H271=0,"",'Ark1'!AA783)</f>
        <v>1.2550449663844956</v>
      </c>
      <c r="X271" s="76">
        <f>+IF(H271=0,"",'Ark1'!AC783)</f>
        <v>64.260402932587823</v>
      </c>
      <c r="Y271" s="76">
        <f t="shared" ref="Y271:Y282" si="96">IF(H271=0,"",1000*M271/Q271)</f>
        <v>304.69133514216054</v>
      </c>
      <c r="Z271" s="66"/>
      <c r="AA271" s="66">
        <f t="shared" ref="AA271:AA282" si="97">IF(H271=0,"",H271/G271)</f>
        <v>1.4863387978142077</v>
      </c>
      <c r="AB271" s="296"/>
      <c r="AD271" s="56"/>
      <c r="AE271" s="56"/>
      <c r="AF271" s="1"/>
      <c r="AI271" s="1"/>
      <c r="AJ271" s="1"/>
      <c r="AK271" s="1"/>
      <c r="AM271" s="1"/>
      <c r="AO271" s="13"/>
      <c r="AP271" s="13"/>
    </row>
    <row r="272" spans="1:42">
      <c r="A272" s="296"/>
      <c r="B272" s="296">
        <f>+'Ark1'!C784</f>
        <v>2023</v>
      </c>
      <c r="C272" s="51">
        <f>+'Ark1'!L784</f>
        <v>3</v>
      </c>
      <c r="D272" s="52" t="s">
        <v>31</v>
      </c>
      <c r="E272" s="52">
        <f>+'Ark1'!D784</f>
        <v>2</v>
      </c>
      <c r="F272" s="52" t="s">
        <v>593</v>
      </c>
      <c r="G272" s="51">
        <f>+IF(H272=0,"",'Ark1'!Q784)</f>
        <v>151</v>
      </c>
      <c r="H272" s="51">
        <f>+'Ark1'!R784</f>
        <v>212</v>
      </c>
      <c r="I272" s="66"/>
      <c r="J272" s="53">
        <f>+IF(H272=0,"",'Ark1'!AE784)</f>
        <v>8.9376053962900492</v>
      </c>
      <c r="K272" s="53">
        <f>+IF(H272=0,"",'Ark1'!AF784)</f>
        <v>6.6730309981354354</v>
      </c>
      <c r="L272" s="53">
        <f>+IF(H272=0,"",'Ark1'!T784)</f>
        <v>5.8066037735849028</v>
      </c>
      <c r="M272" s="66">
        <f>+IF(H272=0,"",'Ark1'!U784)</f>
        <v>170.99198113207547</v>
      </c>
      <c r="N272" s="66"/>
      <c r="O272" s="76">
        <f>+IF(H272=0,"",'Ark1'!W784)</f>
        <v>34.433962264150935</v>
      </c>
      <c r="P272" s="76">
        <f>+IF(H272=0,"",'Ark1'!X784)</f>
        <v>0</v>
      </c>
      <c r="Q272" s="76">
        <f>+IF(H272=0,"",'Ark1'!AG784)</f>
        <v>550.01554404145088</v>
      </c>
      <c r="R272" s="76">
        <f>+IF(H272=0,"",'Ark1'!AH784)</f>
        <v>90.566037735849022</v>
      </c>
      <c r="S272" s="76">
        <f>+IF(H272=0,"",'Ark1'!AI784)</f>
        <v>8.4905660377358441</v>
      </c>
      <c r="T272" s="76"/>
      <c r="U272" s="76"/>
      <c r="V272" s="76">
        <f>+IF(H272=0,"",'Ark1'!Y784)</f>
        <v>43.601264498709675</v>
      </c>
      <c r="W272" s="53">
        <f>+IF(H272=0,"",'Ark1'!AA784)</f>
        <v>1.4651143858959783</v>
      </c>
      <c r="X272" s="76">
        <f>+IF(H272=0,"",'Ark1'!AC784)</f>
        <v>72.815195787778819</v>
      </c>
      <c r="Y272" s="76">
        <f t="shared" si="96"/>
        <v>310.88572492996485</v>
      </c>
      <c r="Z272" s="66"/>
      <c r="AA272" s="66">
        <f t="shared" si="97"/>
        <v>1.4039735099337749</v>
      </c>
      <c r="AB272" s="296"/>
      <c r="AD272" s="56"/>
      <c r="AE272" s="56"/>
      <c r="AF272" s="1"/>
      <c r="AI272" s="1"/>
      <c r="AJ272" s="1"/>
      <c r="AK272" s="1"/>
      <c r="AM272" s="1"/>
      <c r="AO272" s="13"/>
      <c r="AP272" s="13"/>
    </row>
    <row r="273" spans="1:42">
      <c r="A273" s="296"/>
      <c r="B273" s="296">
        <f>+'Ark1'!C785</f>
        <v>2023</v>
      </c>
      <c r="C273" s="51">
        <f>+'Ark1'!L785</f>
        <v>3</v>
      </c>
      <c r="D273" s="52" t="s">
        <v>31</v>
      </c>
      <c r="E273" s="52">
        <f>+'Ark1'!D785</f>
        <v>3</v>
      </c>
      <c r="F273" s="52" t="s">
        <v>594</v>
      </c>
      <c r="G273" s="51">
        <f>+IF(H273=0,"",'Ark1'!Q785)</f>
        <v>167</v>
      </c>
      <c r="H273" s="51">
        <f>+'Ark1'!R785</f>
        <v>225</v>
      </c>
      <c r="I273" s="66"/>
      <c r="J273" s="53">
        <f>+IF(H273=0,"",'Ark1'!AE785)</f>
        <v>9.5217943292424927</v>
      </c>
      <c r="K273" s="53">
        <f>+IF(H273=0,"",'Ark1'!AF785)</f>
        <v>7.3088565371875918</v>
      </c>
      <c r="L273" s="53">
        <f>+IF(H273=0,"",'Ark1'!T785)</f>
        <v>5.8044444444444441</v>
      </c>
      <c r="M273" s="66">
        <f>+IF(H273=0,"",'Ark1'!U785)</f>
        <v>168.30000000000004</v>
      </c>
      <c r="N273" s="66"/>
      <c r="O273" s="76">
        <f>+IF(H273=0,"",'Ark1'!W785)</f>
        <v>35.111111111111114</v>
      </c>
      <c r="P273" s="76">
        <f>+IF(H273=0,"",'Ark1'!X785)</f>
        <v>0</v>
      </c>
      <c r="Q273" s="76">
        <f>+IF(H273=0,"",'Ark1'!AG785)</f>
        <v>549.93867924528308</v>
      </c>
      <c r="R273" s="76">
        <f>+IF(H273=0,"",'Ark1'!AH785)</f>
        <v>94.222222222222229</v>
      </c>
      <c r="S273" s="76">
        <f>+IF(H273=0,"",'Ark1'!AI785)</f>
        <v>8.8888888888888893</v>
      </c>
      <c r="T273" s="76"/>
      <c r="U273" s="76"/>
      <c r="V273" s="76">
        <f>+IF(H273=0,"",'Ark1'!Y785)</f>
        <v>43.969790639584239</v>
      </c>
      <c r="W273" s="53">
        <f>+IF(H273=0,"",'Ark1'!AA785)</f>
        <v>1.6157496444623611</v>
      </c>
      <c r="X273" s="76">
        <f>+IF(H273=0,"",'Ark1'!AC785)</f>
        <v>65.230777307876522</v>
      </c>
      <c r="Y273" s="76">
        <f t="shared" si="96"/>
        <v>306.03412044224484</v>
      </c>
      <c r="Z273" s="66"/>
      <c r="AA273" s="66">
        <f t="shared" si="97"/>
        <v>1.347305389221557</v>
      </c>
      <c r="AB273" s="296"/>
      <c r="AD273" s="56"/>
      <c r="AE273" s="56"/>
      <c r="AF273" s="1"/>
      <c r="AI273" s="1"/>
      <c r="AJ273" s="1"/>
      <c r="AK273" s="1"/>
      <c r="AM273" s="1"/>
      <c r="AO273" s="13"/>
      <c r="AP273" s="13"/>
    </row>
    <row r="274" spans="1:42">
      <c r="A274" s="296"/>
      <c r="B274" s="296">
        <f>+'Ark1'!C786</f>
        <v>2023</v>
      </c>
      <c r="C274" s="51">
        <f>+'Ark1'!L786</f>
        <v>3</v>
      </c>
      <c r="D274" s="52" t="s">
        <v>31</v>
      </c>
      <c r="E274" s="52">
        <f>+'Ark1'!D786</f>
        <v>4</v>
      </c>
      <c r="F274" s="52" t="s">
        <v>595</v>
      </c>
      <c r="G274" s="51">
        <f>+IF(H274=0,"",'Ark1'!Q786)</f>
        <v>120</v>
      </c>
      <c r="H274" s="51">
        <f>+'Ark1'!R786</f>
        <v>185</v>
      </c>
      <c r="I274" s="66"/>
      <c r="J274" s="53">
        <f>+IF(H274=0,"",'Ark1'!AE786)</f>
        <v>8.3824195740824656</v>
      </c>
      <c r="K274" s="53">
        <f>+IF(H274=0,"",'Ark1'!AF786)</f>
        <v>6.178554552805589</v>
      </c>
      <c r="L274" s="53">
        <f>+IF(H274=0,"",'Ark1'!T786)</f>
        <v>5.9351351351351322</v>
      </c>
      <c r="M274" s="66">
        <f>+IF(H274=0,"",'Ark1'!U786)</f>
        <v>171.11513513513503</v>
      </c>
      <c r="N274" s="66"/>
      <c r="O274" s="76">
        <f>+IF(H274=0,"",'Ark1'!W786)</f>
        <v>35.13513513513513</v>
      </c>
      <c r="P274" s="76">
        <f>+IF(H274=0,"",'Ark1'!X786)</f>
        <v>0</v>
      </c>
      <c r="Q274" s="76">
        <f>+IF(H274=0,"",'Ark1'!AG786)</f>
        <v>557.5795454545455</v>
      </c>
      <c r="R274" s="76">
        <f>+IF(H274=0,"",'Ark1'!AH786)</f>
        <v>95.135135135135116</v>
      </c>
      <c r="S274" s="76">
        <f>+IF(H274=0,"",'Ark1'!AI786)</f>
        <v>6.4864864864864877</v>
      </c>
      <c r="T274" s="76"/>
      <c r="U274" s="76"/>
      <c r="V274" s="76">
        <f>+IF(H274=0,"",'Ark1'!Y786)</f>
        <v>44.889712155617424</v>
      </c>
      <c r="W274" s="53">
        <f>+IF(H274=0,"",'Ark1'!AA786)</f>
        <v>1.4203570575484483</v>
      </c>
      <c r="X274" s="76">
        <f>+IF(H274=0,"",'Ark1'!AC786)</f>
        <v>64.661832098266885</v>
      </c>
      <c r="Y274" s="76">
        <f t="shared" si="96"/>
        <v>306.88919012558097</v>
      </c>
      <c r="Z274" s="66"/>
      <c r="AA274" s="66">
        <f t="shared" si="97"/>
        <v>1.5416666666666667</v>
      </c>
      <c r="AB274" s="296"/>
      <c r="AD274" s="56"/>
      <c r="AE274" s="56"/>
      <c r="AF274" s="1"/>
      <c r="AI274" s="1"/>
      <c r="AJ274" s="1"/>
      <c r="AK274" s="1"/>
      <c r="AM274" s="1"/>
      <c r="AO274" s="13"/>
      <c r="AP274" s="13"/>
    </row>
    <row r="275" spans="1:42">
      <c r="A275" s="296"/>
      <c r="B275" s="296">
        <f>+'Ark1'!C787</f>
        <v>2023</v>
      </c>
      <c r="C275" s="51">
        <f>+'Ark1'!L787</f>
        <v>3</v>
      </c>
      <c r="D275" s="52" t="s">
        <v>31</v>
      </c>
      <c r="E275" s="52">
        <f>+'Ark1'!D787</f>
        <v>5</v>
      </c>
      <c r="F275" s="52" t="s">
        <v>442</v>
      </c>
      <c r="G275" s="51">
        <f>+IF(H275=0,"",'Ark1'!Q787)</f>
        <v>135</v>
      </c>
      <c r="H275" s="51">
        <f>+'Ark1'!R787</f>
        <v>195</v>
      </c>
      <c r="I275" s="66"/>
      <c r="J275" s="53">
        <f>+IF(H275=0,"",'Ark1'!AE787)</f>
        <v>6.0259579728059345</v>
      </c>
      <c r="K275" s="53">
        <f>+IF(H275=0,"",'Ark1'!AF787)</f>
        <v>4.260561874835501</v>
      </c>
      <c r="L275" s="53">
        <f>+IF(H275=0,"",'Ark1'!T787)</f>
        <v>5.9179487179487209</v>
      </c>
      <c r="M275" s="66">
        <f>+IF(H275=0,"",'Ark1'!U787)</f>
        <v>167.10769230769222</v>
      </c>
      <c r="N275" s="66"/>
      <c r="O275" s="76">
        <f>+IF(H275=0,"",'Ark1'!W787)</f>
        <v>35.897435897435905</v>
      </c>
      <c r="P275" s="76">
        <f>+IF(H275=0,"",'Ark1'!X787)</f>
        <v>0</v>
      </c>
      <c r="Q275" s="76">
        <f>+IF(H275=0,"",'Ark1'!AG787)</f>
        <v>546.52197802197804</v>
      </c>
      <c r="R275" s="76">
        <f>+IF(H275=0,"",'Ark1'!AH787)</f>
        <v>92.307692307692321</v>
      </c>
      <c r="S275" s="76">
        <f>+IF(H275=0,"",'Ark1'!AI787)</f>
        <v>2.5641025641025639</v>
      </c>
      <c r="T275" s="76"/>
      <c r="U275" s="76"/>
      <c r="V275" s="76">
        <f>+IF(H275=0,"",'Ark1'!Y787)</f>
        <v>47.869797686767264</v>
      </c>
      <c r="W275" s="53">
        <f>+IF(H275=0,"",'Ark1'!AA787)</f>
        <v>1.4441520970526023</v>
      </c>
      <c r="X275" s="76">
        <f>+IF(H275=0,"",'Ark1'!AC787)</f>
        <v>77.220784572891489</v>
      </c>
      <c r="Y275" s="76">
        <f t="shared" si="96"/>
        <v>305.76573134808513</v>
      </c>
      <c r="Z275" s="66"/>
      <c r="AA275" s="66">
        <f t="shared" si="97"/>
        <v>1.4444444444444444</v>
      </c>
      <c r="AB275" s="296"/>
      <c r="AD275" s="56"/>
      <c r="AE275" s="56"/>
      <c r="AF275" s="1"/>
      <c r="AI275" s="1"/>
      <c r="AJ275" s="1"/>
      <c r="AK275" s="1"/>
      <c r="AM275" s="1"/>
      <c r="AO275" s="13"/>
      <c r="AP275" s="13"/>
    </row>
    <row r="276" spans="1:42">
      <c r="A276" s="296"/>
      <c r="B276" s="296">
        <f>+'Ark1'!C788</f>
        <v>2023</v>
      </c>
      <c r="C276" s="51">
        <f>+'Ark1'!L788</f>
        <v>3</v>
      </c>
      <c r="D276" s="52" t="s">
        <v>31</v>
      </c>
      <c r="E276" s="52">
        <f>+'Ark1'!D788</f>
        <v>6</v>
      </c>
      <c r="F276" s="52" t="s">
        <v>596</v>
      </c>
      <c r="G276" s="51">
        <f>+IF(H276=0,"",'Ark1'!Q788)</f>
        <v>164</v>
      </c>
      <c r="H276" s="51">
        <f>+'Ark1'!R788</f>
        <v>216</v>
      </c>
      <c r="I276" s="66"/>
      <c r="J276" s="53">
        <f>+IF(H276=0,"",'Ark1'!AE788)</f>
        <v>4.3751265950982372</v>
      </c>
      <c r="K276" s="53">
        <f>+IF(H276=0,"",'Ark1'!AF788)</f>
        <v>3.1839298795089506</v>
      </c>
      <c r="L276" s="53">
        <f>+IF(H276=0,"",'Ark1'!T788)</f>
        <v>6.0185185185185173</v>
      </c>
      <c r="M276" s="66">
        <f>+IF(H276=0,"",'Ark1'!U788)</f>
        <v>171.70740740740743</v>
      </c>
      <c r="N276" s="66"/>
      <c r="O276" s="76">
        <f>+IF(H276=0,"",'Ark1'!W788)</f>
        <v>36.574074074074069</v>
      </c>
      <c r="P276" s="76">
        <f>+IF(H276=0,"",'Ark1'!X788)</f>
        <v>0</v>
      </c>
      <c r="Q276" s="76">
        <f>+IF(H276=0,"",'Ark1'!AG788)</f>
        <v>576.82587064676625</v>
      </c>
      <c r="R276" s="76">
        <f>+IF(H276=0,"",'Ark1'!AH788)</f>
        <v>93.055555555555557</v>
      </c>
      <c r="S276" s="76">
        <f>+IF(H276=0,"",'Ark1'!AI788)</f>
        <v>7.4074074074074083</v>
      </c>
      <c r="T276" s="76"/>
      <c r="U276" s="76"/>
      <c r="V276" s="76">
        <f>+IF(H276=0,"",'Ark1'!Y788)</f>
        <v>47.707303392480497</v>
      </c>
      <c r="W276" s="53">
        <f>+IF(H276=0,"",'Ark1'!AA788)</f>
        <v>1.4686948191776577</v>
      </c>
      <c r="X276" s="76">
        <f>+IF(H276=0,"",'Ark1'!AC788)</f>
        <v>67.158618339703949</v>
      </c>
      <c r="Y276" s="76">
        <f t="shared" si="96"/>
        <v>297.67632858574876</v>
      </c>
      <c r="Z276" s="66"/>
      <c r="AA276" s="66">
        <f t="shared" si="97"/>
        <v>1.3170731707317074</v>
      </c>
      <c r="AB276" s="296"/>
      <c r="AD276" s="56"/>
      <c r="AE276" s="56"/>
      <c r="AF276" s="1"/>
      <c r="AI276" s="1"/>
      <c r="AJ276" s="1"/>
      <c r="AK276" s="1"/>
      <c r="AM276" s="1"/>
      <c r="AO276" s="13"/>
      <c r="AP276" s="13"/>
    </row>
    <row r="277" spans="1:42">
      <c r="A277" s="296"/>
      <c r="B277" s="296">
        <f>+'Ark1'!C789</f>
        <v>2023</v>
      </c>
      <c r="C277" s="51">
        <f>+'Ark1'!L789</f>
        <v>3</v>
      </c>
      <c r="D277" s="52" t="s">
        <v>31</v>
      </c>
      <c r="E277" s="52">
        <f>+'Ark1'!D789</f>
        <v>7</v>
      </c>
      <c r="F277" s="52" t="s">
        <v>597</v>
      </c>
      <c r="G277" s="51">
        <f>+IF(H277=0,"",'Ark1'!Q789)</f>
        <v>78</v>
      </c>
      <c r="H277" s="51">
        <f>+'Ark1'!R789</f>
        <v>103</v>
      </c>
      <c r="I277" s="66"/>
      <c r="J277" s="53">
        <f>+IF(H277=0,"",'Ark1'!AE789)</f>
        <v>3.6785714285714279</v>
      </c>
      <c r="K277" s="53">
        <f>+IF(H277=0,"",'Ark1'!AF789)</f>
        <v>2.6258761314090044</v>
      </c>
      <c r="L277" s="53">
        <f>+IF(H277=0,"",'Ark1'!T789)</f>
        <v>5.9417475728155313</v>
      </c>
      <c r="M277" s="66">
        <f>+IF(H277=0,"",'Ark1'!U789)</f>
        <v>169.07572815533973</v>
      </c>
      <c r="N277" s="66"/>
      <c r="O277" s="76">
        <f>+IF(H277=0,"",'Ark1'!W789)</f>
        <v>36.893203883495154</v>
      </c>
      <c r="P277" s="76">
        <f>+IF(H277=0,"",'Ark1'!X789)</f>
        <v>0</v>
      </c>
      <c r="Q277" s="76">
        <f>+IF(H277=0,"",'Ark1'!AG789)</f>
        <v>552.95698924731187</v>
      </c>
      <c r="R277" s="76">
        <f>+IF(H277=0,"",'Ark1'!AH789)</f>
        <v>90.291262135922324</v>
      </c>
      <c r="S277" s="76">
        <f>+IF(H277=0,"",'Ark1'!AI789)</f>
        <v>3.8834951456310689</v>
      </c>
      <c r="T277" s="76"/>
      <c r="U277" s="76"/>
      <c r="V277" s="76">
        <f>+IF(H277=0,"",'Ark1'!Y789)</f>
        <v>44.194783916664541</v>
      </c>
      <c r="W277" s="53">
        <f>+IF(H277=0,"",'Ark1'!AA789)</f>
        <v>1.4130133243275225</v>
      </c>
      <c r="X277" s="76">
        <f>+IF(H277=0,"",'Ark1'!AC789)</f>
        <v>69.503533493730956</v>
      </c>
      <c r="Y277" s="76">
        <f t="shared" si="96"/>
        <v>305.7665088662439</v>
      </c>
      <c r="Z277" s="66"/>
      <c r="AA277" s="66">
        <f t="shared" si="97"/>
        <v>1.3205128205128205</v>
      </c>
      <c r="AB277" s="296"/>
      <c r="AD277" s="56"/>
      <c r="AE277" s="56"/>
      <c r="AF277" s="1"/>
      <c r="AI277" s="1"/>
      <c r="AJ277" s="1"/>
      <c r="AK277" s="1"/>
      <c r="AM277" s="1"/>
      <c r="AO277" s="13"/>
      <c r="AP277" s="13"/>
    </row>
    <row r="278" spans="1:42">
      <c r="A278" s="296"/>
      <c r="B278" s="296">
        <f>+'Ark1'!C790</f>
        <v>2023</v>
      </c>
      <c r="C278" s="51">
        <f>+'Ark1'!L790</f>
        <v>3</v>
      </c>
      <c r="D278" s="52" t="s">
        <v>31</v>
      </c>
      <c r="E278" s="52">
        <f>+'Ark1'!D790</f>
        <v>8</v>
      </c>
      <c r="F278" s="52" t="s">
        <v>598</v>
      </c>
      <c r="G278" s="51">
        <f>+IF(H278=0,"",'Ark1'!Q790)</f>
        <v>110</v>
      </c>
      <c r="H278" s="51">
        <f>+'Ark1'!R790</f>
        <v>159</v>
      </c>
      <c r="I278" s="66"/>
      <c r="J278" s="53">
        <f>+IF(H278=0,"",'Ark1'!AE790)</f>
        <v>4.6985815602836913</v>
      </c>
      <c r="K278" s="53">
        <f>+IF(H278=0,"",'Ark1'!AF790)</f>
        <v>3.3970689250146004</v>
      </c>
      <c r="L278" s="53">
        <f>+IF(H278=0,"",'Ark1'!T790)</f>
        <v>5.7106918238993742</v>
      </c>
      <c r="M278" s="66">
        <f>+IF(H278=0,"",'Ark1'!U790)</f>
        <v>167.61823899371061</v>
      </c>
      <c r="N278" s="66"/>
      <c r="O278" s="76">
        <f>+IF(H278=0,"",'Ark1'!W790)</f>
        <v>35.84905660377359</v>
      </c>
      <c r="P278" s="76">
        <f>+IF(H278=0,"",'Ark1'!X790)</f>
        <v>0</v>
      </c>
      <c r="Q278" s="76">
        <f>+IF(H278=0,"",'Ark1'!AG790)</f>
        <v>541.46308724832204</v>
      </c>
      <c r="R278" s="76">
        <f>+IF(H278=0,"",'Ark1'!AH790)</f>
        <v>93.710691823899381</v>
      </c>
      <c r="S278" s="76">
        <f>+IF(H278=0,"",'Ark1'!AI790)</f>
        <v>4.4025157232704411</v>
      </c>
      <c r="T278" s="76"/>
      <c r="U278" s="76"/>
      <c r="V278" s="76">
        <f>+IF(H278=0,"",'Ark1'!Y790)</f>
        <v>47.729972724378818</v>
      </c>
      <c r="W278" s="53">
        <f>+IF(H278=0,"",'Ark1'!AA790)</f>
        <v>1.6071613005258667</v>
      </c>
      <c r="X278" s="76">
        <f>+IF(H278=0,"",'Ark1'!AC790)</f>
        <v>73.481571496392618</v>
      </c>
      <c r="Y278" s="76">
        <f t="shared" si="96"/>
        <v>309.56540333254276</v>
      </c>
      <c r="Z278" s="66"/>
      <c r="AA278" s="66">
        <f t="shared" si="97"/>
        <v>1.4454545454545455</v>
      </c>
      <c r="AB278" s="296"/>
      <c r="AD278" s="56"/>
      <c r="AE278" s="56"/>
      <c r="AF278" s="1"/>
      <c r="AI278" s="1"/>
      <c r="AJ278" s="1"/>
      <c r="AK278" s="1"/>
      <c r="AM278" s="1"/>
      <c r="AO278" s="13"/>
      <c r="AP278" s="13"/>
    </row>
    <row r="279" spans="1:42">
      <c r="A279" s="296"/>
      <c r="B279" s="296">
        <f>+'Ark1'!C791</f>
        <v>2023</v>
      </c>
      <c r="C279" s="51">
        <f>+'Ark1'!L791</f>
        <v>3</v>
      </c>
      <c r="D279" s="52" t="s">
        <v>31</v>
      </c>
      <c r="E279" s="52">
        <f>+'Ark1'!D791</f>
        <v>9</v>
      </c>
      <c r="F279" s="52" t="s">
        <v>599</v>
      </c>
      <c r="G279" s="51">
        <f>+IF(H279=0,"",'Ark1'!Q791)</f>
        <v>155</v>
      </c>
      <c r="H279" s="51">
        <f>+'Ark1'!R791</f>
        <v>250</v>
      </c>
      <c r="I279" s="66"/>
      <c r="J279" s="53">
        <f>+IF(H279=0,"",'Ark1'!AE791)</f>
        <v>6.4817215452424177</v>
      </c>
      <c r="K279" s="53">
        <f>+IF(H279=0,"",'Ark1'!AF791)</f>
        <v>4.6904839488628145</v>
      </c>
      <c r="L279" s="53">
        <f>+IF(H279=0,"",'Ark1'!T791)</f>
        <v>5.3840000000000012</v>
      </c>
      <c r="M279" s="66">
        <f>+IF(H279=0,"",'Ark1'!U791)</f>
        <v>165.76719999999997</v>
      </c>
      <c r="N279" s="66"/>
      <c r="O279" s="76">
        <f>+IF(H279=0,"",'Ark1'!W791)</f>
        <v>24</v>
      </c>
      <c r="P279" s="76">
        <f>+IF(H279=0,"",'Ark1'!X791)</f>
        <v>0</v>
      </c>
      <c r="Q279" s="76">
        <f>+IF(H279=0,"",'Ark1'!AG791)</f>
        <v>544.08264462809916</v>
      </c>
      <c r="R279" s="76">
        <f>+IF(H279=0,"",'Ark1'!AH791)</f>
        <v>96.8</v>
      </c>
      <c r="S279" s="76">
        <f>+IF(H279=0,"",'Ark1'!AI791)</f>
        <v>9.1999999999999993</v>
      </c>
      <c r="T279" s="76"/>
      <c r="U279" s="76"/>
      <c r="V279" s="76">
        <f>+IF(H279=0,"",'Ark1'!Y791)</f>
        <v>44.217918134620511</v>
      </c>
      <c r="W279" s="53">
        <f>+IF(H279=0,"",'Ark1'!AA791)</f>
        <v>1.5913968706768262</v>
      </c>
      <c r="X279" s="76">
        <f>+IF(H279=0,"",'Ark1'!AC791)</f>
        <v>67.764355036935825</v>
      </c>
      <c r="Y279" s="76">
        <f t="shared" si="96"/>
        <v>304.67283166752742</v>
      </c>
      <c r="Z279" s="66"/>
      <c r="AA279" s="66">
        <f t="shared" si="97"/>
        <v>1.6129032258064515</v>
      </c>
      <c r="AB279" s="296"/>
      <c r="AD279" s="56"/>
      <c r="AE279" s="56"/>
      <c r="AF279" s="1"/>
      <c r="AI279" s="1"/>
      <c r="AJ279" s="1"/>
      <c r="AK279" s="1"/>
      <c r="AM279" s="1"/>
      <c r="AO279" s="13"/>
      <c r="AP279" s="13"/>
    </row>
    <row r="280" spans="1:42">
      <c r="A280" s="296"/>
      <c r="B280" s="296">
        <f>+'Ark1'!C792</f>
        <v>2023</v>
      </c>
      <c r="C280" s="51">
        <f>+'Ark1'!L792</f>
        <v>3</v>
      </c>
      <c r="D280" s="52" t="s">
        <v>31</v>
      </c>
      <c r="E280" s="52">
        <f>+'Ark1'!D792</f>
        <v>10</v>
      </c>
      <c r="F280" s="52" t="s">
        <v>600</v>
      </c>
      <c r="G280" s="51">
        <f>+IF(H280=0,"",'Ark1'!Q792)</f>
        <v>345</v>
      </c>
      <c r="H280" s="51">
        <f>+'Ark1'!R792</f>
        <v>611</v>
      </c>
      <c r="I280" s="66"/>
      <c r="J280" s="53">
        <f>+IF(H280=0,"",'Ark1'!AE792)</f>
        <v>14.052437902483899</v>
      </c>
      <c r="K280" s="53">
        <f>+IF(H280=0,"",'Ark1'!AF792)</f>
        <v>10.594440929852052</v>
      </c>
      <c r="L280" s="53">
        <f>+IF(H280=0,"",'Ark1'!T792)</f>
        <v>5.0736497545008179</v>
      </c>
      <c r="M280" s="66">
        <f>+IF(H280=0,"",'Ark1'!U792)</f>
        <v>157.35368248772502</v>
      </c>
      <c r="N280" s="66"/>
      <c r="O280" s="76">
        <f>+IF(H280=0,"",'Ark1'!W792)</f>
        <v>17.184942716857606</v>
      </c>
      <c r="P280" s="76">
        <f>+IF(H280=0,"",'Ark1'!X792)</f>
        <v>0</v>
      </c>
      <c r="Q280" s="76">
        <f>+IF(H280=0,"",'Ark1'!AG792)</f>
        <v>532.27166666666653</v>
      </c>
      <c r="R280" s="76">
        <f>+IF(H280=0,"",'Ark1'!AH792)</f>
        <v>97.708674304418977</v>
      </c>
      <c r="S280" s="76">
        <f>+IF(H280=0,"",'Ark1'!AI792)</f>
        <v>8.5106382978723421</v>
      </c>
      <c r="T280" s="76"/>
      <c r="U280" s="76"/>
      <c r="V280" s="76">
        <f>+IF(H280=0,"",'Ark1'!Y792)</f>
        <v>44.907893721681681</v>
      </c>
      <c r="W280" s="53">
        <f>+IF(H280=0,"",'Ark1'!AA792)</f>
        <v>1.4209594054120311</v>
      </c>
      <c r="X280" s="76">
        <f>+IF(H280=0,"",'Ark1'!AC792)</f>
        <v>63.728194374030082</v>
      </c>
      <c r="Y280" s="76">
        <f t="shared" si="96"/>
        <v>295.62663643764319</v>
      </c>
      <c r="Z280" s="66"/>
      <c r="AA280" s="66">
        <f t="shared" si="97"/>
        <v>1.7710144927536231</v>
      </c>
      <c r="AB280" s="296"/>
      <c r="AD280" s="56"/>
      <c r="AE280" s="56"/>
      <c r="AF280" s="1"/>
      <c r="AI280" s="1"/>
      <c r="AJ280" s="1"/>
      <c r="AK280" s="1"/>
      <c r="AM280" s="1"/>
      <c r="AO280" s="13"/>
      <c r="AP280" s="13"/>
    </row>
    <row r="281" spans="1:42">
      <c r="A281" s="296"/>
      <c r="B281" s="296">
        <f>+'Ark1'!C793</f>
        <v>2023</v>
      </c>
      <c r="C281" s="51">
        <f>+'Ark1'!L793</f>
        <v>3</v>
      </c>
      <c r="D281" s="52" t="s">
        <v>31</v>
      </c>
      <c r="E281" s="52">
        <f>+'Ark1'!D793</f>
        <v>11</v>
      </c>
      <c r="F281" s="52" t="s">
        <v>601</v>
      </c>
      <c r="G281" s="51">
        <f>+IF(H281=0,"",'Ark1'!Q793)</f>
        <v>329</v>
      </c>
      <c r="H281" s="51">
        <f>+'Ark1'!R793</f>
        <v>525</v>
      </c>
      <c r="I281" s="66"/>
      <c r="J281" s="53">
        <f>+IF(H281=0,"",'Ark1'!AE793)</f>
        <v>11.16783663050415</v>
      </c>
      <c r="K281" s="53">
        <f>+IF(H281=0,"",'Ark1'!AF793)</f>
        <v>8.6430823753002688</v>
      </c>
      <c r="L281" s="53">
        <f>+IF(H281=0,"",'Ark1'!T793)</f>
        <v>5.3980952380952383</v>
      </c>
      <c r="M281" s="66">
        <f>+IF(H281=0,"",'Ark1'!U793)</f>
        <v>163.2855238095238</v>
      </c>
      <c r="N281" s="66"/>
      <c r="O281" s="76">
        <f>+IF(H281=0,"",'Ark1'!W793)</f>
        <v>21.142857142857139</v>
      </c>
      <c r="P281" s="76">
        <f>+IF(H281=0,"",'Ark1'!X793)</f>
        <v>0</v>
      </c>
      <c r="Q281" s="76">
        <f>+IF(H281=0,"",'Ark1'!AG793)</f>
        <v>548.53634577603134</v>
      </c>
      <c r="R281" s="76">
        <f>+IF(H281=0,"",'Ark1'!AH793)</f>
        <v>96.571428571428555</v>
      </c>
      <c r="S281" s="76">
        <f>+IF(H281=0,"",'Ark1'!AI793)</f>
        <v>13.904761904761903</v>
      </c>
      <c r="T281" s="76"/>
      <c r="U281" s="76"/>
      <c r="V281" s="76">
        <f>+IF(H281=0,"",'Ark1'!Y793)</f>
        <v>44.578733558480657</v>
      </c>
      <c r="W281" s="53">
        <f>+IF(H281=0,"",'Ark1'!AA793)</f>
        <v>1.3882487050669921</v>
      </c>
      <c r="X281" s="76">
        <f>+IF(H281=0,"",'Ark1'!AC793)</f>
        <v>61.907395162773589</v>
      </c>
      <c r="Y281" s="76">
        <f t="shared" si="96"/>
        <v>297.67493998691867</v>
      </c>
      <c r="Z281" s="66"/>
      <c r="AA281" s="66">
        <f t="shared" si="97"/>
        <v>1.5957446808510638</v>
      </c>
      <c r="AB281" s="296"/>
      <c r="AD281" s="56"/>
      <c r="AE281" s="56"/>
      <c r="AF281" s="1"/>
      <c r="AI281" s="1"/>
      <c r="AJ281" s="1"/>
      <c r="AK281" s="1"/>
      <c r="AM281" s="1"/>
      <c r="AO281" s="13"/>
      <c r="AP281" s="13"/>
    </row>
    <row r="282" spans="1:42">
      <c r="A282" s="296"/>
      <c r="B282" s="296">
        <f>+'Ark1'!C794</f>
        <v>2023</v>
      </c>
      <c r="C282" s="51">
        <f>+'Ark1'!L794</f>
        <v>3</v>
      </c>
      <c r="D282" s="52" t="s">
        <v>31</v>
      </c>
      <c r="E282" s="52">
        <f>+'Ark1'!D794</f>
        <v>12</v>
      </c>
      <c r="F282" s="52" t="s">
        <v>602</v>
      </c>
      <c r="G282" s="51">
        <f>+IF(H282=0,"",'Ark1'!Q794)</f>
        <v>102</v>
      </c>
      <c r="H282" s="51">
        <f>+'Ark1'!R794</f>
        <v>176</v>
      </c>
      <c r="I282" s="66"/>
      <c r="J282" s="53">
        <f>+IF(H282=0,"",'Ark1'!AE794)</f>
        <v>13.394216133942155</v>
      </c>
      <c r="K282" s="53">
        <f>+IF(H282=0,"",'Ark1'!AF794)</f>
        <v>9.5981574894340618</v>
      </c>
      <c r="L282" s="53">
        <f>+IF(H282=0,"",'Ark1'!T794)</f>
        <v>5.3295454545454541</v>
      </c>
      <c r="M282" s="66">
        <f>+IF(H282=0,"",'Ark1'!U794)</f>
        <v>153.88693181818181</v>
      </c>
      <c r="N282" s="66"/>
      <c r="O282" s="76">
        <f>+IF(H282=0,"",'Ark1'!W794)</f>
        <v>19.886363636363637</v>
      </c>
      <c r="P282" s="76">
        <f>+IF(H282=0,"",'Ark1'!X794)</f>
        <v>0</v>
      </c>
      <c r="Q282" s="76">
        <f>+IF(H282=0,"",'Ark1'!AG794)</f>
        <v>553.96470588235297</v>
      </c>
      <c r="R282" s="76">
        <f>+IF(H282=0,"",'Ark1'!AH794)</f>
        <v>96.590909090909108</v>
      </c>
      <c r="S282" s="76">
        <f>+IF(H282=0,"",'Ark1'!AI794)</f>
        <v>16.477272727272723</v>
      </c>
      <c r="T282" s="76"/>
      <c r="U282" s="76"/>
      <c r="V282" s="76">
        <f>+IF(H282=0,"",'Ark1'!Y794)</f>
        <v>46.242555908490658</v>
      </c>
      <c r="W282" s="53">
        <f>+IF(H282=0,"",'Ark1'!AA794)</f>
        <v>1.3460513878908844</v>
      </c>
      <c r="X282" s="76">
        <f>+IF(H282=0,"",'Ark1'!AC794)</f>
        <v>67.846587556189391</v>
      </c>
      <c r="Y282" s="76">
        <f t="shared" si="96"/>
        <v>277.79194267091663</v>
      </c>
      <c r="Z282" s="66"/>
      <c r="AA282" s="66">
        <f t="shared" si="97"/>
        <v>1.7254901960784315</v>
      </c>
      <c r="AB282" s="296"/>
      <c r="AD282" s="56"/>
      <c r="AE282" s="56"/>
      <c r="AF282" s="1"/>
      <c r="AI282" s="1"/>
      <c r="AJ282" s="1"/>
      <c r="AK282" s="1"/>
      <c r="AM282" s="1"/>
      <c r="AO282" s="13"/>
      <c r="AP282" s="13"/>
    </row>
    <row r="283" spans="1:42" ht="15.6">
      <c r="A283" s="296"/>
      <c r="B283" s="296"/>
      <c r="C283" s="293"/>
      <c r="D283" s="293"/>
      <c r="E283" s="293"/>
      <c r="F283" s="293"/>
      <c r="G283" s="293"/>
      <c r="H283" s="293"/>
      <c r="I283" s="296"/>
      <c r="J283" s="294"/>
      <c r="K283" s="295"/>
      <c r="L283" s="296"/>
      <c r="M283" s="296"/>
      <c r="N283" s="296"/>
      <c r="O283" s="297"/>
      <c r="P283" s="297"/>
      <c r="Q283" s="296"/>
      <c r="R283" s="297"/>
      <c r="S283" s="297"/>
      <c r="T283" s="297"/>
      <c r="U283" s="297"/>
      <c r="V283" s="297"/>
      <c r="W283" s="296"/>
      <c r="X283" s="297"/>
      <c r="Y283" s="296"/>
      <c r="Z283" s="296"/>
      <c r="AA283" s="298"/>
      <c r="AB283" s="296"/>
      <c r="AC283" s="4"/>
      <c r="AD283" s="56"/>
      <c r="AE283" s="56"/>
      <c r="AF283" s="1"/>
      <c r="AG283" s="5"/>
      <c r="AH283"/>
      <c r="AL283"/>
    </row>
    <row r="284" spans="1:42" ht="17.399999999999999">
      <c r="A284" s="296"/>
      <c r="B284" s="395" t="s">
        <v>0</v>
      </c>
      <c r="C284" s="395"/>
      <c r="D284" s="395" t="str">
        <f>+D286</f>
        <v>O-</v>
      </c>
      <c r="E284" s="299"/>
      <c r="F284" s="299"/>
      <c r="G284" s="299"/>
      <c r="H284" s="299"/>
      <c r="I284" s="299"/>
      <c r="J284" s="299"/>
      <c r="K284" s="299"/>
      <c r="L284" s="299"/>
      <c r="M284" s="299"/>
      <c r="N284" s="299"/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299"/>
      <c r="AA284" s="299"/>
      <c r="AB284" s="299"/>
      <c r="AC284" s="4"/>
      <c r="AD284" s="56"/>
      <c r="AE284" s="56"/>
      <c r="AF284" s="1"/>
      <c r="AG284" s="5"/>
      <c r="AH284"/>
      <c r="AL284"/>
    </row>
    <row r="285" spans="1:42" ht="15.6">
      <c r="A285" s="296"/>
      <c r="B285" s="296"/>
      <c r="C285" s="299"/>
      <c r="D285" s="299"/>
      <c r="E285" s="299"/>
      <c r="F285" s="299"/>
      <c r="G285" s="302"/>
      <c r="H285" s="302"/>
      <c r="I285" s="303"/>
      <c r="J285" s="303"/>
      <c r="K285" s="303"/>
      <c r="L285" s="302"/>
      <c r="M285" s="303"/>
      <c r="N285" s="303"/>
      <c r="O285" s="304"/>
      <c r="P285" s="304"/>
      <c r="Q285" s="304"/>
      <c r="R285" s="304"/>
      <c r="S285" s="304"/>
      <c r="T285" s="304"/>
      <c r="U285" s="304"/>
      <c r="V285" s="304"/>
      <c r="W285" s="302"/>
      <c r="X285" s="304"/>
      <c r="Y285" s="302"/>
      <c r="Z285" s="303"/>
      <c r="AA285" s="303"/>
      <c r="AB285" s="296"/>
      <c r="AC285" s="4"/>
      <c r="AD285" s="56"/>
      <c r="AE285" s="56"/>
      <c r="AF285" s="1"/>
      <c r="AG285" s="5"/>
      <c r="AH285"/>
      <c r="AL285"/>
    </row>
    <row r="286" spans="1:42">
      <c r="A286" s="296"/>
      <c r="B286" s="296">
        <f>+'Ark1'!C795</f>
        <v>2023</v>
      </c>
      <c r="C286" s="51">
        <f>+'Ark1'!L795</f>
        <v>4</v>
      </c>
      <c r="D286" s="52" t="str">
        <f>+D59</f>
        <v>O-</v>
      </c>
      <c r="E286" s="52">
        <f>+'Ark1'!D795</f>
        <v>1</v>
      </c>
      <c r="F286" s="52" t="str">
        <f t="shared" ref="F286:F297" si="98">+F271</f>
        <v>Jan</v>
      </c>
      <c r="G286" s="51">
        <f>+IF(H286=0,"",'Ark1'!Q795)</f>
        <v>402</v>
      </c>
      <c r="H286" s="51">
        <f>+'Ark1'!R795</f>
        <v>617</v>
      </c>
      <c r="I286" s="66"/>
      <c r="J286" s="53">
        <f>+IF(H286=0,"",'Ark1'!AE795)</f>
        <v>21.498257839721251</v>
      </c>
      <c r="K286" s="53">
        <f>+IF(H286=0,"",'Ark1'!AF795)</f>
        <v>18.880534140029312</v>
      </c>
      <c r="L286" s="53">
        <f>+IF(H286=0,"",'Ark1'!T795)</f>
        <v>7.0956239870340356</v>
      </c>
      <c r="M286" s="66">
        <f>+IF(H286=0,"",'Ark1'!U795)</f>
        <v>202.59351701782819</v>
      </c>
      <c r="N286" s="66"/>
      <c r="O286" s="76">
        <f>+IF(H286=0,"",'Ark1'!W795)</f>
        <v>70.178282009724484</v>
      </c>
      <c r="P286" s="76">
        <f>+IF(H286=0,"",'Ark1'!X795)</f>
        <v>0</v>
      </c>
      <c r="Q286" s="76">
        <f>+IF(H286=0,"",'Ark1'!AG795)</f>
        <v>574.48628884826314</v>
      </c>
      <c r="R286" s="76">
        <f>+IF(H286=0,"",'Ark1'!AH795)</f>
        <v>88.654781199351717</v>
      </c>
      <c r="S286" s="76">
        <f>+IF(H286=0,"",'Ark1'!AI795)</f>
        <v>12.641815235008101</v>
      </c>
      <c r="T286" s="76"/>
      <c r="U286" s="76"/>
      <c r="V286" s="76">
        <f>+IF(H286=0,"",'Ark1'!Y795)</f>
        <v>41.735833087186258</v>
      </c>
      <c r="W286" s="53">
        <f>+IF(H286=0,"",'Ark1'!AA795)</f>
        <v>1.3648505981281203</v>
      </c>
      <c r="X286" s="76">
        <f>+IF(H286=0,"",'Ark1'!AC795)</f>
        <v>62.627346224762093</v>
      </c>
      <c r="Y286" s="76">
        <f t="shared" ref="Y286:Y297" si="99">IF(H286=0,"",1000*M286/Q286)</f>
        <v>352.65161406025902</v>
      </c>
      <c r="Z286" s="66"/>
      <c r="AA286" s="66">
        <f t="shared" ref="AA286:AA297" si="100">IF(H286=0,"",H286/G286)</f>
        <v>1.5348258706467661</v>
      </c>
      <c r="AB286" s="296"/>
      <c r="AD286" s="56"/>
      <c r="AE286" s="56"/>
      <c r="AF286" s="1"/>
      <c r="AI286" s="1"/>
      <c r="AJ286" s="1"/>
      <c r="AK286" s="1"/>
      <c r="AM286" s="1"/>
      <c r="AO286" s="13"/>
      <c r="AP286" s="13"/>
    </row>
    <row r="287" spans="1:42">
      <c r="A287" s="296"/>
      <c r="B287" s="296">
        <f>+'Ark1'!C796</f>
        <v>2023</v>
      </c>
      <c r="C287" s="51">
        <f>+'Ark1'!L796</f>
        <v>4</v>
      </c>
      <c r="D287" s="52" t="str">
        <f>+D286</f>
        <v>O-</v>
      </c>
      <c r="E287" s="52">
        <f>+'Ark1'!D796</f>
        <v>2</v>
      </c>
      <c r="F287" s="52" t="str">
        <f t="shared" si="98"/>
        <v>Feb</v>
      </c>
      <c r="G287" s="51">
        <f>+IF(H287=0,"",'Ark1'!Q796)</f>
        <v>331</v>
      </c>
      <c r="H287" s="51">
        <f>+'Ark1'!R796</f>
        <v>534</v>
      </c>
      <c r="I287" s="66"/>
      <c r="J287" s="53">
        <f>+IF(H287=0,"",'Ark1'!AE796)</f>
        <v>22.512647554806065</v>
      </c>
      <c r="K287" s="53">
        <f>+IF(H287=0,"",'Ark1'!AF796)</f>
        <v>19.503313385584413</v>
      </c>
      <c r="L287" s="53">
        <f>+IF(H287=0,"",'Ark1'!T796)</f>
        <v>7.0880149812734095</v>
      </c>
      <c r="M287" s="66">
        <f>+IF(H287=0,"",'Ark1'!U796)</f>
        <v>198.40636704119839</v>
      </c>
      <c r="N287" s="66"/>
      <c r="O287" s="76">
        <f>+IF(H287=0,"",'Ark1'!W796)</f>
        <v>71.535580524344553</v>
      </c>
      <c r="P287" s="76">
        <f>+IF(H287=0,"",'Ark1'!X796)</f>
        <v>0</v>
      </c>
      <c r="Q287" s="76">
        <f>+IF(H287=0,"",'Ark1'!AG796)</f>
        <v>563.30177514792888</v>
      </c>
      <c r="R287" s="76">
        <f>+IF(H287=0,"",'Ark1'!AH796)</f>
        <v>94.75655430711609</v>
      </c>
      <c r="S287" s="76">
        <f>+IF(H287=0,"",'Ark1'!AI796)</f>
        <v>14.606741573033702</v>
      </c>
      <c r="T287" s="76"/>
      <c r="U287" s="76"/>
      <c r="V287" s="76">
        <f>+IF(H287=0,"",'Ark1'!Y796)</f>
        <v>41.838284135297449</v>
      </c>
      <c r="W287" s="53">
        <f>+IF(H287=0,"",'Ark1'!AA796)</f>
        <v>1.4693263863887109</v>
      </c>
      <c r="X287" s="76">
        <f>+IF(H287=0,"",'Ark1'!AC796)</f>
        <v>63.190956969443953</v>
      </c>
      <c r="Y287" s="76">
        <f t="shared" si="99"/>
        <v>352.22038309588999</v>
      </c>
      <c r="Z287" s="66"/>
      <c r="AA287" s="66">
        <f t="shared" si="100"/>
        <v>1.6132930513595165</v>
      </c>
      <c r="AB287" s="296"/>
      <c r="AD287" s="56"/>
      <c r="AE287" s="56"/>
      <c r="AF287" s="1"/>
      <c r="AI287" s="1"/>
      <c r="AJ287" s="1"/>
      <c r="AK287" s="1"/>
      <c r="AM287" s="1"/>
      <c r="AO287" s="13"/>
      <c r="AP287" s="13"/>
    </row>
    <row r="288" spans="1:42">
      <c r="A288" s="296"/>
      <c r="B288" s="296">
        <f>+'Ark1'!C797</f>
        <v>2023</v>
      </c>
      <c r="C288" s="51">
        <f>+'Ark1'!L797</f>
        <v>4</v>
      </c>
      <c r="D288" s="52" t="str">
        <f t="shared" ref="D288:D297" si="101">+D287</f>
        <v>O-</v>
      </c>
      <c r="E288" s="52">
        <f>+'Ark1'!D797</f>
        <v>3</v>
      </c>
      <c r="F288" s="52" t="str">
        <f t="shared" si="98"/>
        <v>Mar</v>
      </c>
      <c r="G288" s="51">
        <f>+IF(H288=0,"",'Ark1'!Q797)</f>
        <v>365</v>
      </c>
      <c r="H288" s="51">
        <f>+'Ark1'!R797</f>
        <v>541</v>
      </c>
      <c r="I288" s="66"/>
      <c r="J288" s="53">
        <f>+IF(H288=0,"",'Ark1'!AE797)</f>
        <v>22.894625476089718</v>
      </c>
      <c r="K288" s="53">
        <f>+IF(H288=0,"",'Ark1'!AF797)</f>
        <v>21.034780062624456</v>
      </c>
      <c r="L288" s="53">
        <f>+IF(H288=0,"",'Ark1'!T797)</f>
        <v>7.3068391866913132</v>
      </c>
      <c r="M288" s="66">
        <f>+IF(H288=0,"",'Ark1'!U797)</f>
        <v>201.44565619223656</v>
      </c>
      <c r="N288" s="66"/>
      <c r="O288" s="76">
        <f>+IF(H288=0,"",'Ark1'!W797)</f>
        <v>77.079482439926082</v>
      </c>
      <c r="P288" s="76">
        <f>+IF(H288=0,"",'Ark1'!X797)</f>
        <v>0</v>
      </c>
      <c r="Q288" s="76">
        <f>+IF(H288=0,"",'Ark1'!AG797)</f>
        <v>552.75882352941187</v>
      </c>
      <c r="R288" s="76">
        <f>+IF(H288=0,"",'Ark1'!AH797)</f>
        <v>93.160813308687622</v>
      </c>
      <c r="S288" s="76">
        <f>+IF(H288=0,"",'Ark1'!AI797)</f>
        <v>13.67837338262477</v>
      </c>
      <c r="T288" s="76"/>
      <c r="U288" s="76"/>
      <c r="V288" s="76">
        <f>+IF(H288=0,"",'Ark1'!Y797)</f>
        <v>44.430618039745859</v>
      </c>
      <c r="W288" s="53">
        <f>+IF(H288=0,"",'Ark1'!AA797)</f>
        <v>1.4548438406772231</v>
      </c>
      <c r="X288" s="76">
        <f>+IF(H288=0,"",'Ark1'!AC797)</f>
        <v>59.275960988905858</v>
      </c>
      <c r="Y288" s="76">
        <f t="shared" si="99"/>
        <v>364.4367988664369</v>
      </c>
      <c r="Z288" s="66"/>
      <c r="AA288" s="66">
        <f t="shared" si="100"/>
        <v>1.4821917808219178</v>
      </c>
      <c r="AB288" s="296"/>
      <c r="AD288" s="56"/>
      <c r="AE288" s="56"/>
      <c r="AF288" s="1"/>
      <c r="AI288" s="1"/>
      <c r="AJ288" s="1"/>
      <c r="AK288" s="1"/>
      <c r="AM288" s="1"/>
      <c r="AO288" s="13"/>
      <c r="AP288" s="13"/>
    </row>
    <row r="289" spans="1:42">
      <c r="A289" s="296"/>
      <c r="B289" s="296">
        <f>+'Ark1'!C798</f>
        <v>2023</v>
      </c>
      <c r="C289" s="51">
        <f>+'Ark1'!L798</f>
        <v>4</v>
      </c>
      <c r="D289" s="52" t="str">
        <f t="shared" si="101"/>
        <v>O-</v>
      </c>
      <c r="E289" s="52">
        <f>+'Ark1'!D798</f>
        <v>4</v>
      </c>
      <c r="F289" s="52" t="str">
        <f t="shared" si="98"/>
        <v>Apr</v>
      </c>
      <c r="G289" s="51">
        <f>+IF(H289=0,"",'Ark1'!Q798)</f>
        <v>283</v>
      </c>
      <c r="H289" s="51">
        <f>+'Ark1'!R798</f>
        <v>374</v>
      </c>
      <c r="I289" s="66"/>
      <c r="J289" s="53">
        <f>+IF(H289=0,"",'Ark1'!AE798)</f>
        <v>16.946080652469419</v>
      </c>
      <c r="K289" s="53">
        <f>+IF(H289=0,"",'Ark1'!AF798)</f>
        <v>15.029909768117083</v>
      </c>
      <c r="L289" s="53">
        <f>+IF(H289=0,"",'Ark1'!T798)</f>
        <v>7.4839572192513373</v>
      </c>
      <c r="M289" s="66">
        <f>+IF(H289=0,"",'Ark1'!U798)</f>
        <v>205.90080213903744</v>
      </c>
      <c r="N289" s="66"/>
      <c r="O289" s="76">
        <f>+IF(H289=0,"",'Ark1'!W798)</f>
        <v>81.28342245989306</v>
      </c>
      <c r="P289" s="76">
        <f>+IF(H289=0,"",'Ark1'!X798)</f>
        <v>0</v>
      </c>
      <c r="Q289" s="76">
        <f>+IF(H289=0,"",'Ark1'!AG798)</f>
        <v>562.237142857143</v>
      </c>
      <c r="R289" s="76">
        <f>+IF(H289=0,"",'Ark1'!AH798)</f>
        <v>93.582887700534755</v>
      </c>
      <c r="S289" s="76">
        <f>+IF(H289=0,"",'Ark1'!AI798)</f>
        <v>10.962566844919788</v>
      </c>
      <c r="T289" s="76"/>
      <c r="U289" s="76"/>
      <c r="V289" s="76">
        <f>+IF(H289=0,"",'Ark1'!Y798)</f>
        <v>41.808812677931968</v>
      </c>
      <c r="W289" s="53">
        <f>+IF(H289=0,"",'Ark1'!AA798)</f>
        <v>1.4155399409317322</v>
      </c>
      <c r="X289" s="76">
        <f>+IF(H289=0,"",'Ark1'!AC798)</f>
        <v>64.166443325090029</v>
      </c>
      <c r="Y289" s="76">
        <f t="shared" si="99"/>
        <v>366.2170042567858</v>
      </c>
      <c r="Z289" s="66"/>
      <c r="AA289" s="66">
        <f t="shared" si="100"/>
        <v>1.3215547703180213</v>
      </c>
      <c r="AB289" s="296"/>
      <c r="AD289" s="56"/>
      <c r="AE289" s="56"/>
      <c r="AF289" s="1"/>
      <c r="AI289" s="1"/>
      <c r="AJ289" s="1"/>
      <c r="AK289" s="1"/>
      <c r="AM289" s="1"/>
      <c r="AO289" s="13"/>
      <c r="AP289" s="13"/>
    </row>
    <row r="290" spans="1:42">
      <c r="A290" s="296"/>
      <c r="B290" s="296">
        <f>+'Ark1'!C799</f>
        <v>2023</v>
      </c>
      <c r="C290" s="51">
        <f>+'Ark1'!L799</f>
        <v>4</v>
      </c>
      <c r="D290" s="52" t="str">
        <f t="shared" si="101"/>
        <v>O-</v>
      </c>
      <c r="E290" s="52">
        <f>+'Ark1'!D799</f>
        <v>5</v>
      </c>
      <c r="F290" s="52" t="str">
        <f t="shared" si="98"/>
        <v>Mai</v>
      </c>
      <c r="G290" s="51">
        <f>+IF(H290=0,"",'Ark1'!Q799)</f>
        <v>343</v>
      </c>
      <c r="H290" s="51">
        <f>+'Ark1'!R799</f>
        <v>510</v>
      </c>
      <c r="I290" s="66"/>
      <c r="J290" s="53">
        <f>+IF(H290=0,"",'Ark1'!AE799)</f>
        <v>15.760197775030901</v>
      </c>
      <c r="K290" s="53">
        <f>+IF(H290=0,"",'Ark1'!AF799)</f>
        <v>13.517981215924561</v>
      </c>
      <c r="L290" s="53">
        <f>+IF(H290=0,"",'Ark1'!T799)</f>
        <v>7.3235294117647056</v>
      </c>
      <c r="M290" s="66">
        <f>+IF(H290=0,"",'Ark1'!U799)</f>
        <v>202.72431372549028</v>
      </c>
      <c r="N290" s="66"/>
      <c r="O290" s="76">
        <f>+IF(H290=0,"",'Ark1'!W799)</f>
        <v>77.058823529411754</v>
      </c>
      <c r="P290" s="76">
        <f>+IF(H290=0,"",'Ark1'!X799)</f>
        <v>0</v>
      </c>
      <c r="Q290" s="76">
        <f>+IF(H290=0,"",'Ark1'!AG799)</f>
        <v>562.43967280163588</v>
      </c>
      <c r="R290" s="76">
        <f>+IF(H290=0,"",'Ark1'!AH799)</f>
        <v>95.686274509803923</v>
      </c>
      <c r="S290" s="76">
        <f>+IF(H290=0,"",'Ark1'!AI799)</f>
        <v>15.294117647058822</v>
      </c>
      <c r="T290" s="76"/>
      <c r="U290" s="76"/>
      <c r="V290" s="76">
        <f>+IF(H290=0,"",'Ark1'!Y799)</f>
        <v>52.392167475342248</v>
      </c>
      <c r="W290" s="53">
        <f>+IF(H290=0,"",'Ark1'!AA799)</f>
        <v>1.6836105268136381</v>
      </c>
      <c r="X290" s="76">
        <f>+IF(H290=0,"",'Ark1'!AC799)</f>
        <v>74.765319514931932</v>
      </c>
      <c r="Y290" s="76">
        <f t="shared" si="99"/>
        <v>360.43743627770033</v>
      </c>
      <c r="Z290" s="66"/>
      <c r="AA290" s="66">
        <f t="shared" si="100"/>
        <v>1.4868804664723032</v>
      </c>
      <c r="AB290" s="296"/>
      <c r="AD290" s="56"/>
      <c r="AE290" s="56"/>
      <c r="AF290" s="1"/>
      <c r="AI290" s="1"/>
      <c r="AJ290" s="1"/>
      <c r="AK290" s="1"/>
      <c r="AM290" s="1"/>
      <c r="AO290" s="13"/>
      <c r="AP290" s="13"/>
    </row>
    <row r="291" spans="1:42">
      <c r="A291" s="296"/>
      <c r="B291" s="296">
        <f>+'Ark1'!C800</f>
        <v>2023</v>
      </c>
      <c r="C291" s="51">
        <f>+'Ark1'!L800</f>
        <v>4</v>
      </c>
      <c r="D291" s="52" t="str">
        <f t="shared" si="101"/>
        <v>O-</v>
      </c>
      <c r="E291" s="52">
        <f>+'Ark1'!D800</f>
        <v>6</v>
      </c>
      <c r="F291" s="52" t="str">
        <f t="shared" si="98"/>
        <v>Jun</v>
      </c>
      <c r="G291" s="51">
        <f>+IF(H291=0,"",'Ark1'!Q800)</f>
        <v>476</v>
      </c>
      <c r="H291" s="51">
        <f>+'Ark1'!R800</f>
        <v>734</v>
      </c>
      <c r="I291" s="66"/>
      <c r="J291" s="53">
        <f>+IF(H291=0,"",'Ark1'!AE800)</f>
        <v>14.867328337046787</v>
      </c>
      <c r="K291" s="53">
        <f>+IF(H291=0,"",'Ark1'!AF800)</f>
        <v>12.67655436648176</v>
      </c>
      <c r="L291" s="53">
        <f>+IF(H291=0,"",'Ark1'!T800)</f>
        <v>7.2493188010899186</v>
      </c>
      <c r="M291" s="66">
        <f>+IF(H291=0,"",'Ark1'!U800)</f>
        <v>201.1798365122616</v>
      </c>
      <c r="N291" s="66"/>
      <c r="O291" s="76">
        <f>+IF(H291=0,"",'Ark1'!W800)</f>
        <v>74.659400544959126</v>
      </c>
      <c r="P291" s="76">
        <f>+IF(H291=0,"",'Ark1'!X800)</f>
        <v>0</v>
      </c>
      <c r="Q291" s="76">
        <f>+IF(H291=0,"",'Ark1'!AG800)</f>
        <v>564.75949367088606</v>
      </c>
      <c r="R291" s="76">
        <f>+IF(H291=0,"",'Ark1'!AH800)</f>
        <v>96.185286103542225</v>
      </c>
      <c r="S291" s="76">
        <f>+IF(H291=0,"",'Ark1'!AI800)</f>
        <v>14.85013623978201</v>
      </c>
      <c r="T291" s="76"/>
      <c r="U291" s="76"/>
      <c r="V291" s="76">
        <f>+IF(H291=0,"",'Ark1'!Y800)</f>
        <v>48.248257039298394</v>
      </c>
      <c r="W291" s="53">
        <f>+IF(H291=0,"",'Ark1'!AA800)</f>
        <v>1.6137077397977082</v>
      </c>
      <c r="X291" s="76">
        <f>+IF(H291=0,"",'Ark1'!AC800)</f>
        <v>72.890289577755382</v>
      </c>
      <c r="Y291" s="76">
        <f t="shared" si="99"/>
        <v>356.22214193268485</v>
      </c>
      <c r="Z291" s="66"/>
      <c r="AA291" s="66">
        <f t="shared" si="100"/>
        <v>1.5420168067226891</v>
      </c>
      <c r="AB291" s="296"/>
      <c r="AD291" s="56"/>
      <c r="AE291" s="56"/>
      <c r="AF291" s="1"/>
      <c r="AI291" s="1"/>
      <c r="AJ291" s="1"/>
      <c r="AK291" s="1"/>
      <c r="AM291" s="1"/>
      <c r="AO291" s="13"/>
      <c r="AP291" s="13"/>
    </row>
    <row r="292" spans="1:42">
      <c r="A292" s="296"/>
      <c r="B292" s="296">
        <f>+'Ark1'!C801</f>
        <v>2023</v>
      </c>
      <c r="C292" s="51">
        <f>+'Ark1'!L801</f>
        <v>4</v>
      </c>
      <c r="D292" s="52" t="str">
        <f t="shared" si="101"/>
        <v>O-</v>
      </c>
      <c r="E292" s="52">
        <f>+'Ark1'!D801</f>
        <v>7</v>
      </c>
      <c r="F292" s="52" t="str">
        <f t="shared" si="98"/>
        <v>Jul</v>
      </c>
      <c r="G292" s="51">
        <f>+IF(H292=0,"",'Ark1'!Q801)</f>
        <v>230</v>
      </c>
      <c r="H292" s="51">
        <f>+'Ark1'!R801</f>
        <v>316</v>
      </c>
      <c r="I292" s="66"/>
      <c r="J292" s="53">
        <f>+IF(H292=0,"",'Ark1'!AE801)</f>
        <v>11.285714285714288</v>
      </c>
      <c r="K292" s="53">
        <f>+IF(H292=0,"",'Ark1'!AF801)</f>
        <v>9.5996740649421373</v>
      </c>
      <c r="L292" s="53">
        <f>+IF(H292=0,"",'Ark1'!T801)</f>
        <v>7.1297468354430382</v>
      </c>
      <c r="M292" s="66">
        <f>+IF(H292=0,"",'Ark1'!U801)</f>
        <v>201.47151898734165</v>
      </c>
      <c r="N292" s="66"/>
      <c r="O292" s="76">
        <f>+IF(H292=0,"",'Ark1'!W801)</f>
        <v>73.101265822784782</v>
      </c>
      <c r="P292" s="76">
        <f>+IF(H292=0,"",'Ark1'!X801)</f>
        <v>0</v>
      </c>
      <c r="Q292" s="76">
        <f>+IF(H292=0,"",'Ark1'!AG801)</f>
        <v>563.28082191780811</v>
      </c>
      <c r="R292" s="76">
        <f>+IF(H292=0,"",'Ark1'!AH801)</f>
        <v>92.405063291139228</v>
      </c>
      <c r="S292" s="76">
        <f>+IF(H292=0,"",'Ark1'!AI801)</f>
        <v>17.405063291139239</v>
      </c>
      <c r="T292" s="76"/>
      <c r="U292" s="76"/>
      <c r="V292" s="76">
        <f>+IF(H292=0,"",'Ark1'!Y801)</f>
        <v>51.208734040166291</v>
      </c>
      <c r="W292" s="53">
        <f>+IF(H292=0,"",'Ark1'!AA801)</f>
        <v>1.5586430926732662</v>
      </c>
      <c r="X292" s="76">
        <f>+IF(H292=0,"",'Ark1'!AC801)</f>
        <v>75.8894755597657</v>
      </c>
      <c r="Y292" s="76">
        <f t="shared" si="99"/>
        <v>357.67509055499079</v>
      </c>
      <c r="Z292" s="66"/>
      <c r="AA292" s="66">
        <f t="shared" si="100"/>
        <v>1.3739130434782609</v>
      </c>
      <c r="AB292" s="296"/>
      <c r="AD292" s="56"/>
      <c r="AE292" s="56"/>
      <c r="AF292" s="1"/>
      <c r="AI292" s="1"/>
      <c r="AJ292" s="1"/>
      <c r="AK292" s="1"/>
      <c r="AM292" s="1"/>
      <c r="AO292" s="13"/>
      <c r="AP292" s="13"/>
    </row>
    <row r="293" spans="1:42">
      <c r="A293" s="296"/>
      <c r="B293" s="296">
        <f>+'Ark1'!C802</f>
        <v>2023</v>
      </c>
      <c r="C293" s="51">
        <f>+'Ark1'!L802</f>
        <v>4</v>
      </c>
      <c r="D293" s="52" t="str">
        <f t="shared" si="101"/>
        <v>O-</v>
      </c>
      <c r="E293" s="52">
        <f>+'Ark1'!D802</f>
        <v>8</v>
      </c>
      <c r="F293" s="52" t="str">
        <f t="shared" si="98"/>
        <v>Aug</v>
      </c>
      <c r="G293" s="51">
        <f>+IF(H293=0,"",'Ark1'!Q802)</f>
        <v>313</v>
      </c>
      <c r="H293" s="51">
        <f>+'Ark1'!R802</f>
        <v>486</v>
      </c>
      <c r="I293" s="66"/>
      <c r="J293" s="53">
        <f>+IF(H293=0,"",'Ark1'!AE802)</f>
        <v>14.361702127659573</v>
      </c>
      <c r="K293" s="53">
        <f>+IF(H293=0,"",'Ark1'!AF802)</f>
        <v>12.408396736882493</v>
      </c>
      <c r="L293" s="53">
        <f>+IF(H293=0,"",'Ark1'!T802)</f>
        <v>7.0946502057613161</v>
      </c>
      <c r="M293" s="66">
        <f>+IF(H293=0,"",'Ark1'!U802)</f>
        <v>200.30576131687235</v>
      </c>
      <c r="N293" s="66"/>
      <c r="O293" s="76">
        <f>+IF(H293=0,"",'Ark1'!W802)</f>
        <v>68.518518518518519</v>
      </c>
      <c r="P293" s="76">
        <f>+IF(H293=0,"",'Ark1'!X802)</f>
        <v>0</v>
      </c>
      <c r="Q293" s="76">
        <f>+IF(H293=0,"",'Ark1'!AG802)</f>
        <v>547.9083155650319</v>
      </c>
      <c r="R293" s="76">
        <f>+IF(H293=0,"",'Ark1'!AH802)</f>
        <v>95.473251028806573</v>
      </c>
      <c r="S293" s="76">
        <f>+IF(H293=0,"",'Ark1'!AI802)</f>
        <v>17.489711934156379</v>
      </c>
      <c r="T293" s="76"/>
      <c r="U293" s="76"/>
      <c r="V293" s="76">
        <f>+IF(H293=0,"",'Ark1'!Y802)</f>
        <v>45.689560447497122</v>
      </c>
      <c r="W293" s="53">
        <f>+IF(H293=0,"",'Ark1'!AA802)</f>
        <v>1.5110335563805939</v>
      </c>
      <c r="X293" s="76">
        <f>+IF(H293=0,"",'Ark1'!AC802)</f>
        <v>69.764106025289678</v>
      </c>
      <c r="Y293" s="76">
        <f t="shared" si="99"/>
        <v>365.58262692236474</v>
      </c>
      <c r="Z293" s="66"/>
      <c r="AA293" s="66">
        <f t="shared" si="100"/>
        <v>1.5527156549520766</v>
      </c>
      <c r="AB293" s="296"/>
      <c r="AD293" s="56"/>
      <c r="AE293" s="56"/>
      <c r="AF293" s="1"/>
      <c r="AI293" s="1"/>
      <c r="AJ293" s="1"/>
      <c r="AK293" s="1"/>
      <c r="AM293" s="1"/>
      <c r="AO293" s="13"/>
      <c r="AP293" s="13"/>
    </row>
    <row r="294" spans="1:42">
      <c r="A294" s="296"/>
      <c r="B294" s="296">
        <f>+'Ark1'!C803</f>
        <v>2023</v>
      </c>
      <c r="C294" s="51">
        <f>+'Ark1'!L803</f>
        <v>4</v>
      </c>
      <c r="D294" s="52" t="str">
        <f t="shared" si="101"/>
        <v>O-</v>
      </c>
      <c r="E294" s="52">
        <f>+'Ark1'!D803</f>
        <v>9</v>
      </c>
      <c r="F294" s="52" t="str">
        <f t="shared" si="98"/>
        <v>Sep</v>
      </c>
      <c r="G294" s="51">
        <f>+IF(H294=0,"",'Ark1'!Q803)</f>
        <v>304</v>
      </c>
      <c r="H294" s="51">
        <f>+'Ark1'!R803</f>
        <v>507</v>
      </c>
      <c r="I294" s="66"/>
      <c r="J294" s="53">
        <f>+IF(H294=0,"",'Ark1'!AE803)</f>
        <v>13.14493129375162</v>
      </c>
      <c r="K294" s="53">
        <f>+IF(H294=0,"",'Ark1'!AF803)</f>
        <v>11.085099271750233</v>
      </c>
      <c r="L294" s="53">
        <f>+IF(H294=0,"",'Ark1'!T803)</f>
        <v>6.7672583826429999</v>
      </c>
      <c r="M294" s="66">
        <f>+IF(H294=0,"",'Ark1'!U803)</f>
        <v>193.17573964497024</v>
      </c>
      <c r="N294" s="66"/>
      <c r="O294" s="76">
        <f>+IF(H294=0,"",'Ark1'!W803)</f>
        <v>61.538461538461519</v>
      </c>
      <c r="P294" s="76">
        <f>+IF(H294=0,"",'Ark1'!X803)</f>
        <v>0</v>
      </c>
      <c r="Q294" s="76">
        <f>+IF(H294=0,"",'Ark1'!AG803)</f>
        <v>553.78323108384473</v>
      </c>
      <c r="R294" s="76">
        <f>+IF(H294=0,"",'Ark1'!AH803)</f>
        <v>96.055226824457577</v>
      </c>
      <c r="S294" s="76">
        <f>+IF(H294=0,"",'Ark1'!AI803)</f>
        <v>28.599605522682445</v>
      </c>
      <c r="T294" s="76"/>
      <c r="U294" s="76"/>
      <c r="V294" s="76">
        <f>+IF(H294=0,"",'Ark1'!Y803)</f>
        <v>47.001856768008309</v>
      </c>
      <c r="W294" s="53">
        <f>+IF(H294=0,"",'Ark1'!AA803)</f>
        <v>1.6065303672238427</v>
      </c>
      <c r="X294" s="76">
        <f>+IF(H294=0,"",'Ark1'!AC803)</f>
        <v>65.639821882954706</v>
      </c>
      <c r="Y294" s="76">
        <f t="shared" si="99"/>
        <v>348.82916058489815</v>
      </c>
      <c r="Z294" s="66"/>
      <c r="AA294" s="66">
        <f t="shared" si="100"/>
        <v>1.6677631578947369</v>
      </c>
      <c r="AB294" s="296"/>
      <c r="AD294" s="56"/>
      <c r="AE294" s="56"/>
      <c r="AF294" s="1"/>
      <c r="AI294" s="1"/>
      <c r="AJ294" s="1"/>
      <c r="AK294" s="1"/>
      <c r="AM294" s="1"/>
      <c r="AO294" s="13"/>
      <c r="AP294" s="13"/>
    </row>
    <row r="295" spans="1:42">
      <c r="A295" s="296"/>
      <c r="B295" s="296">
        <f>+'Ark1'!C804</f>
        <v>2023</v>
      </c>
      <c r="C295" s="51">
        <f>+'Ark1'!L804</f>
        <v>4</v>
      </c>
      <c r="D295" s="52" t="str">
        <f t="shared" si="101"/>
        <v>O-</v>
      </c>
      <c r="E295" s="52">
        <f>+'Ark1'!D804</f>
        <v>10</v>
      </c>
      <c r="F295" s="52" t="str">
        <f t="shared" si="98"/>
        <v>Okt</v>
      </c>
      <c r="G295" s="51">
        <f>+IF(H295=0,"",'Ark1'!Q804)</f>
        <v>575</v>
      </c>
      <c r="H295" s="51">
        <f>+'Ark1'!R804</f>
        <v>935</v>
      </c>
      <c r="I295" s="66"/>
      <c r="J295" s="53">
        <f>+IF(H295=0,"",'Ark1'!AE804)</f>
        <v>21.504139834406629</v>
      </c>
      <c r="K295" s="53">
        <f>+IF(H295=0,"",'Ark1'!AF804)</f>
        <v>19.499247536849857</v>
      </c>
      <c r="L295" s="53">
        <f>+IF(H295=0,"",'Ark1'!T804)</f>
        <v>6.6064171122994644</v>
      </c>
      <c r="M295" s="66">
        <f>+IF(H295=0,"",'Ark1'!U804)</f>
        <v>189.25454545454537</v>
      </c>
      <c r="N295" s="66"/>
      <c r="O295" s="76">
        <f>+IF(H295=0,"",'Ark1'!W804)</f>
        <v>55.828877005347593</v>
      </c>
      <c r="P295" s="76">
        <f>+IF(H295=0,"",'Ark1'!X804)</f>
        <v>0</v>
      </c>
      <c r="Q295" s="76">
        <f>+IF(H295=0,"",'Ark1'!AG804)</f>
        <v>554.86214442013124</v>
      </c>
      <c r="R295" s="76">
        <f>+IF(H295=0,"",'Ark1'!AH804)</f>
        <v>97.540106951871678</v>
      </c>
      <c r="S295" s="76">
        <f>+IF(H295=0,"",'Ark1'!AI804)</f>
        <v>27.914438502673796</v>
      </c>
      <c r="T295" s="76"/>
      <c r="U295" s="76"/>
      <c r="V295" s="76">
        <f>+IF(H295=0,"",'Ark1'!Y804)</f>
        <v>47.171877534618368</v>
      </c>
      <c r="W295" s="53">
        <f>+IF(H295=0,"",'Ark1'!AA804)</f>
        <v>1.5495942188617091</v>
      </c>
      <c r="X295" s="76">
        <f>+IF(H295=0,"",'Ark1'!AC804)</f>
        <v>62.482524667632106</v>
      </c>
      <c r="Y295" s="76">
        <f t="shared" si="99"/>
        <v>341.08390229491914</v>
      </c>
      <c r="Z295" s="66"/>
      <c r="AA295" s="66">
        <f t="shared" si="100"/>
        <v>1.6260869565217391</v>
      </c>
      <c r="AB295" s="296"/>
      <c r="AD295" s="56"/>
      <c r="AE295" s="56"/>
      <c r="AF295" s="1"/>
      <c r="AI295" s="1"/>
      <c r="AJ295" s="1"/>
      <c r="AK295" s="1"/>
      <c r="AM295" s="1"/>
      <c r="AO295" s="13"/>
      <c r="AP295" s="13"/>
    </row>
    <row r="296" spans="1:42">
      <c r="A296" s="296"/>
      <c r="B296" s="296">
        <f>+'Ark1'!C805</f>
        <v>2023</v>
      </c>
      <c r="C296" s="51">
        <f>+'Ark1'!L805</f>
        <v>4</v>
      </c>
      <c r="D296" s="52" t="str">
        <f t="shared" si="101"/>
        <v>O-</v>
      </c>
      <c r="E296" s="52">
        <f>+'Ark1'!D805</f>
        <v>11</v>
      </c>
      <c r="F296" s="52" t="str">
        <f t="shared" si="98"/>
        <v>Nov</v>
      </c>
      <c r="G296" s="51">
        <f>+IF(H296=0,"",'Ark1'!Q805)</f>
        <v>640</v>
      </c>
      <c r="H296" s="51">
        <f>+'Ark1'!R805</f>
        <v>1033</v>
      </c>
      <c r="I296" s="66"/>
      <c r="J296" s="53">
        <f>+IF(H296=0,"",'Ark1'!AE805)</f>
        <v>21.97404807487769</v>
      </c>
      <c r="K296" s="53">
        <f>+IF(H296=0,"",'Ark1'!AF805)</f>
        <v>19.374168521398516</v>
      </c>
      <c r="L296" s="53">
        <f>+IF(H296=0,"",'Ark1'!T805)</f>
        <v>6.5275895450145196</v>
      </c>
      <c r="M296" s="66">
        <f>+IF(H296=0,"",'Ark1'!U805)</f>
        <v>186.020619554695</v>
      </c>
      <c r="N296" s="66"/>
      <c r="O296" s="76">
        <f>+IF(H296=0,"",'Ark1'!W805)</f>
        <v>54.598257502420147</v>
      </c>
      <c r="P296" s="76">
        <f>+IF(H296=0,"",'Ark1'!X805)</f>
        <v>0</v>
      </c>
      <c r="Q296" s="76">
        <f>+IF(H296=0,"",'Ark1'!AG805)</f>
        <v>556.14257425742574</v>
      </c>
      <c r="R296" s="76">
        <f>+IF(H296=0,"",'Ark1'!AH805)</f>
        <v>97.483059051306881</v>
      </c>
      <c r="S296" s="76">
        <f>+IF(H296=0,"",'Ark1'!AI805)</f>
        <v>36.205227492739589</v>
      </c>
      <c r="T296" s="76"/>
      <c r="U296" s="76"/>
      <c r="V296" s="76">
        <f>+IF(H296=0,"",'Ark1'!Y805)</f>
        <v>48.729382025708809</v>
      </c>
      <c r="W296" s="53">
        <f>+IF(H296=0,"",'Ark1'!AA805)</f>
        <v>1.6231218047325195</v>
      </c>
      <c r="X296" s="76">
        <f>+IF(H296=0,"",'Ark1'!AC805)</f>
        <v>60.466775189658392</v>
      </c>
      <c r="Y296" s="76">
        <f t="shared" si="99"/>
        <v>334.48368847336315</v>
      </c>
      <c r="Z296" s="66"/>
      <c r="AA296" s="66">
        <f t="shared" si="100"/>
        <v>1.6140625</v>
      </c>
      <c r="AB296" s="296"/>
      <c r="AD296" s="56"/>
      <c r="AE296" s="56"/>
      <c r="AF296" s="1"/>
      <c r="AI296" s="1"/>
      <c r="AJ296" s="1"/>
      <c r="AK296" s="1"/>
      <c r="AM296" s="1"/>
      <c r="AO296" s="13"/>
      <c r="AP296" s="13"/>
    </row>
    <row r="297" spans="1:42">
      <c r="A297" s="296"/>
      <c r="B297" s="296">
        <f>+'Ark1'!C806</f>
        <v>2023</v>
      </c>
      <c r="C297" s="51">
        <f>+'Ark1'!L806</f>
        <v>4</v>
      </c>
      <c r="D297" s="52" t="str">
        <f t="shared" si="101"/>
        <v>O-</v>
      </c>
      <c r="E297" s="52">
        <f>+'Ark1'!D806</f>
        <v>12</v>
      </c>
      <c r="F297" s="52" t="str">
        <f t="shared" si="98"/>
        <v>Des</v>
      </c>
      <c r="G297" s="51">
        <f>+IF(H297=0,"",'Ark1'!Q806)</f>
        <v>172</v>
      </c>
      <c r="H297" s="51">
        <f>+'Ark1'!R806</f>
        <v>284</v>
      </c>
      <c r="I297" s="66"/>
      <c r="J297" s="53">
        <f>+IF(H297=0,"",'Ark1'!AE806)</f>
        <v>21.613394216133937</v>
      </c>
      <c r="K297" s="53">
        <f>+IF(H297=0,"",'Ark1'!AF806)</f>
        <v>19.142555005631152</v>
      </c>
      <c r="L297" s="53">
        <f>+IF(H297=0,"",'Ark1'!T806)</f>
        <v>6.8204225352112653</v>
      </c>
      <c r="M297" s="66">
        <f>+IF(H297=0,"",'Ark1'!U806)</f>
        <v>190.19894366197181</v>
      </c>
      <c r="N297" s="66"/>
      <c r="O297" s="76">
        <f>+IF(H297=0,"",'Ark1'!W806)</f>
        <v>64.08450704225352</v>
      </c>
      <c r="P297" s="76">
        <f>+IF(H297=0,"",'Ark1'!X806)</f>
        <v>0</v>
      </c>
      <c r="Q297" s="76">
        <f>+IF(H297=0,"",'Ark1'!AG806)</f>
        <v>572</v>
      </c>
      <c r="R297" s="76">
        <f>+IF(H297=0,"",'Ark1'!AH806)</f>
        <v>96.478873239436638</v>
      </c>
      <c r="S297" s="76">
        <f>+IF(H297=0,"",'Ark1'!AI806)</f>
        <v>25.704225352112676</v>
      </c>
      <c r="T297" s="76"/>
      <c r="U297" s="76"/>
      <c r="V297" s="76">
        <f>+IF(H297=0,"",'Ark1'!Y806)</f>
        <v>48.936328626568589</v>
      </c>
      <c r="W297" s="53">
        <f>+IF(H297=0,"",'Ark1'!AA806)</f>
        <v>1.4337991850862979</v>
      </c>
      <c r="X297" s="76">
        <f>+IF(H297=0,"",'Ark1'!AC806)</f>
        <v>66.944672682236046</v>
      </c>
      <c r="Y297" s="76">
        <f t="shared" si="99"/>
        <v>332.51563577267797</v>
      </c>
      <c r="Z297" s="66"/>
      <c r="AA297" s="66">
        <f t="shared" si="100"/>
        <v>1.6511627906976745</v>
      </c>
      <c r="AB297" s="296"/>
      <c r="AD297" s="56"/>
      <c r="AE297" s="56"/>
      <c r="AF297" s="1"/>
      <c r="AI297" s="1"/>
      <c r="AJ297" s="1"/>
      <c r="AK297" s="1"/>
      <c r="AM297" s="1"/>
    </row>
    <row r="298" spans="1:42" ht="15.6">
      <c r="A298" s="296"/>
      <c r="B298" s="296"/>
      <c r="C298" s="293"/>
      <c r="D298" s="293"/>
      <c r="E298" s="293"/>
      <c r="F298" s="293"/>
      <c r="G298" s="293"/>
      <c r="H298" s="293"/>
      <c r="I298" s="296"/>
      <c r="J298" s="294"/>
      <c r="K298" s="295"/>
      <c r="L298" s="296"/>
      <c r="M298" s="296"/>
      <c r="N298" s="296"/>
      <c r="O298" s="297"/>
      <c r="P298" s="297"/>
      <c r="Q298" s="296"/>
      <c r="R298" s="297"/>
      <c r="S298" s="297"/>
      <c r="T298" s="297"/>
      <c r="U298" s="297"/>
      <c r="V298" s="297"/>
      <c r="W298" s="296"/>
      <c r="X298" s="297"/>
      <c r="Y298" s="296"/>
      <c r="Z298" s="296"/>
      <c r="AA298" s="298"/>
      <c r="AB298" s="296"/>
      <c r="AC298" s="4"/>
      <c r="AD298" s="56"/>
      <c r="AE298" s="56"/>
      <c r="AF298" s="1"/>
      <c r="AG298" s="5"/>
      <c r="AH298"/>
      <c r="AL298"/>
    </row>
    <row r="299" spans="1:42" ht="17.399999999999999">
      <c r="A299" s="296"/>
      <c r="B299" s="395" t="s">
        <v>0</v>
      </c>
      <c r="C299" s="395"/>
      <c r="D299" s="395" t="str">
        <f>+D301</f>
        <v>O</v>
      </c>
      <c r="E299" s="299"/>
      <c r="F299" s="299"/>
      <c r="G299" s="299"/>
      <c r="H299" s="299"/>
      <c r="I299" s="298"/>
      <c r="J299" s="298"/>
      <c r="K299" s="298"/>
      <c r="L299" s="299"/>
      <c r="M299" s="298"/>
      <c r="N299" s="298"/>
      <c r="O299" s="301"/>
      <c r="P299" s="301"/>
      <c r="Q299" s="301"/>
      <c r="R299" s="301"/>
      <c r="S299" s="301"/>
      <c r="T299" s="301"/>
      <c r="U299" s="301"/>
      <c r="V299" s="301"/>
      <c r="W299" s="299"/>
      <c r="X299" s="301"/>
      <c r="Y299" s="299"/>
      <c r="Z299" s="298"/>
      <c r="AA299" s="298"/>
      <c r="AB299" s="296"/>
      <c r="AC299" s="4"/>
      <c r="AD299" s="56"/>
      <c r="AE299" s="56"/>
      <c r="AF299" s="1"/>
      <c r="AG299" s="5"/>
      <c r="AH299"/>
      <c r="AL299"/>
    </row>
    <row r="300" spans="1:42" ht="15.6">
      <c r="A300" s="296"/>
      <c r="B300" s="296"/>
      <c r="C300" s="299"/>
      <c r="D300" s="299"/>
      <c r="E300" s="299"/>
      <c r="F300" s="299"/>
      <c r="G300" s="302"/>
      <c r="H300" s="302"/>
      <c r="I300" s="303"/>
      <c r="J300" s="303"/>
      <c r="K300" s="303"/>
      <c r="L300" s="302"/>
      <c r="M300" s="303"/>
      <c r="N300" s="303"/>
      <c r="O300" s="304"/>
      <c r="P300" s="304"/>
      <c r="Q300" s="304"/>
      <c r="R300" s="304"/>
      <c r="S300" s="304"/>
      <c r="T300" s="304"/>
      <c r="U300" s="304"/>
      <c r="V300" s="304"/>
      <c r="W300" s="302"/>
      <c r="X300" s="304"/>
      <c r="Y300" s="302"/>
      <c r="Z300" s="303"/>
      <c r="AA300" s="303"/>
      <c r="AB300" s="296"/>
      <c r="AC300" s="4"/>
      <c r="AD300" s="56"/>
      <c r="AE300" s="56"/>
      <c r="AF300" s="1"/>
      <c r="AG300" s="5"/>
      <c r="AH300"/>
      <c r="AL300"/>
    </row>
    <row r="301" spans="1:42">
      <c r="A301" s="296"/>
      <c r="B301" s="296">
        <f>+'Ark1'!C807</f>
        <v>2023</v>
      </c>
      <c r="C301" s="51">
        <f>+'Ark1'!L807</f>
        <v>5</v>
      </c>
      <c r="D301" s="52" t="str">
        <f>+D74</f>
        <v>O</v>
      </c>
      <c r="E301" s="52">
        <f>+'Ark1'!D807</f>
        <v>1</v>
      </c>
      <c r="F301" s="52" t="str">
        <f t="shared" ref="F301:F312" si="102">+F286</f>
        <v>Jan</v>
      </c>
      <c r="G301" s="51">
        <f>+IF(H301=0,"",'Ark1'!Q807)</f>
        <v>395</v>
      </c>
      <c r="H301" s="51">
        <f>+'Ark1'!R807</f>
        <v>587</v>
      </c>
      <c r="I301" s="66"/>
      <c r="J301" s="53">
        <f>+IF(H301=0,"",'Ark1'!AE807)</f>
        <v>20.452961672473865</v>
      </c>
      <c r="K301" s="53">
        <f>+IF(H301=0,"",'Ark1'!AF807)</f>
        <v>19.950771729269889</v>
      </c>
      <c r="L301" s="53">
        <f>+IF(H301=0,"",'Ark1'!T807)</f>
        <v>7.9829642248722301</v>
      </c>
      <c r="M301" s="66">
        <f>+IF(H301=0,"",'Ark1'!U807)</f>
        <v>225.01839863713795</v>
      </c>
      <c r="N301" s="66"/>
      <c r="O301" s="76">
        <f>+IF(H301=0,"",'Ark1'!W807)</f>
        <v>82.45315161839865</v>
      </c>
      <c r="P301" s="76">
        <f>+IF(H301=0,"",'Ark1'!X807)</f>
        <v>0</v>
      </c>
      <c r="Q301" s="76">
        <f>+IF(H301=0,"",'Ark1'!AG807)</f>
        <v>581.80733944954125</v>
      </c>
      <c r="R301" s="76">
        <f>+IF(H301=0,"",'Ark1'!AH807)</f>
        <v>92.674616695059612</v>
      </c>
      <c r="S301" s="76">
        <f>+IF(H301=0,"",'Ark1'!AI807)</f>
        <v>41.056218057921633</v>
      </c>
      <c r="T301" s="76"/>
      <c r="U301" s="76"/>
      <c r="V301" s="76">
        <f>+IF(H301=0,"",'Ark1'!Y807)</f>
        <v>46.319513648404474</v>
      </c>
      <c r="W301" s="53">
        <f>+IF(H301=0,"",'Ark1'!AA807)</f>
        <v>1.6693599352053126</v>
      </c>
      <c r="X301" s="76">
        <f>+IF(H301=0,"",'Ark1'!AC807)</f>
        <v>62.122075758069123</v>
      </c>
      <c r="Y301" s="76">
        <f t="shared" ref="Y301:Y312" si="103">IF(H301=0,"",1000*M301/Q301)</f>
        <v>386.7575800092726</v>
      </c>
      <c r="Z301" s="66"/>
      <c r="AA301" s="66">
        <f t="shared" ref="AA301:AA312" si="104">IF(H301=0,"",H301/G301)</f>
        <v>1.4860759493670885</v>
      </c>
      <c r="AB301" s="296"/>
      <c r="AD301" s="56"/>
      <c r="AE301" s="56"/>
      <c r="AF301" s="1"/>
      <c r="AI301" s="1"/>
      <c r="AJ301" s="1"/>
      <c r="AK301" s="1"/>
      <c r="AM301" s="1"/>
    </row>
    <row r="302" spans="1:42">
      <c r="A302" s="296"/>
      <c r="B302" s="296">
        <f>+'Ark1'!C808</f>
        <v>2023</v>
      </c>
      <c r="C302" s="51">
        <f>+'Ark1'!L808</f>
        <v>5</v>
      </c>
      <c r="D302" s="52" t="str">
        <f>+D301</f>
        <v>O</v>
      </c>
      <c r="E302" s="52">
        <f>+'Ark1'!D808</f>
        <v>2</v>
      </c>
      <c r="F302" s="52" t="str">
        <f t="shared" si="102"/>
        <v>Feb</v>
      </c>
      <c r="G302" s="51">
        <f>+IF(H302=0,"",'Ark1'!Q808)</f>
        <v>295</v>
      </c>
      <c r="H302" s="51">
        <f>+'Ark1'!R808</f>
        <v>451</v>
      </c>
      <c r="I302" s="66"/>
      <c r="J302" s="53">
        <f>+IF(H302=0,"",'Ark1'!AE808)</f>
        <v>19.013490725126474</v>
      </c>
      <c r="K302" s="53">
        <f>+IF(H302=0,"",'Ark1'!AF808)</f>
        <v>18.974592805814204</v>
      </c>
      <c r="L302" s="53">
        <f>+IF(H302=0,"",'Ark1'!T808)</f>
        <v>8.1042128603104224</v>
      </c>
      <c r="M302" s="66">
        <f>+IF(H302=0,"",'Ark1'!U808)</f>
        <v>228.55166297117503</v>
      </c>
      <c r="N302" s="66"/>
      <c r="O302" s="76">
        <f>+IF(H302=0,"",'Ark1'!W808)</f>
        <v>81.596452328159643</v>
      </c>
      <c r="P302" s="76">
        <f>+IF(H302=0,"",'Ark1'!X808)</f>
        <v>0</v>
      </c>
      <c r="Q302" s="76">
        <f>+IF(H302=0,"",'Ark1'!AG808)</f>
        <v>585.33886255924176</v>
      </c>
      <c r="R302" s="76">
        <f>+IF(H302=0,"",'Ark1'!AH808)</f>
        <v>93.569844789356992</v>
      </c>
      <c r="S302" s="76">
        <f>+IF(H302=0,"",'Ark1'!AI808)</f>
        <v>34.368070953436806</v>
      </c>
      <c r="T302" s="76"/>
      <c r="U302" s="76"/>
      <c r="V302" s="76">
        <f>+IF(H302=0,"",'Ark1'!Y808)</f>
        <v>50.691926922399929</v>
      </c>
      <c r="W302" s="53">
        <f>+IF(H302=0,"",'Ark1'!AA808)</f>
        <v>1.8054499875579424</v>
      </c>
      <c r="X302" s="76">
        <f>+IF(H302=0,"",'Ark1'!AC808)</f>
        <v>70.765957363021741</v>
      </c>
      <c r="Y302" s="76">
        <f t="shared" si="103"/>
        <v>390.46042829258323</v>
      </c>
      <c r="Z302" s="66"/>
      <c r="AA302" s="66">
        <f t="shared" si="104"/>
        <v>1.528813559322034</v>
      </c>
      <c r="AB302" s="296"/>
      <c r="AD302" s="56"/>
      <c r="AE302" s="56"/>
      <c r="AF302" s="1"/>
      <c r="AI302" s="1"/>
      <c r="AJ302" s="1"/>
      <c r="AK302" s="1"/>
      <c r="AM302" s="1"/>
    </row>
    <row r="303" spans="1:42">
      <c r="A303" s="296"/>
      <c r="B303" s="296">
        <f>+'Ark1'!C809</f>
        <v>2023</v>
      </c>
      <c r="C303" s="51">
        <f>+'Ark1'!L809</f>
        <v>5</v>
      </c>
      <c r="D303" s="52" t="str">
        <f t="shared" ref="D303:D312" si="105">+D302</f>
        <v>O</v>
      </c>
      <c r="E303" s="52">
        <f>+'Ark1'!D809</f>
        <v>3</v>
      </c>
      <c r="F303" s="52" t="str">
        <f t="shared" si="102"/>
        <v>Mar</v>
      </c>
      <c r="G303" s="51">
        <f>+IF(H303=0,"",'Ark1'!Q809)</f>
        <v>339</v>
      </c>
      <c r="H303" s="51">
        <f>+'Ark1'!R809</f>
        <v>497</v>
      </c>
      <c r="I303" s="66"/>
      <c r="J303" s="53">
        <f>+IF(H303=0,"",'Ark1'!AE809)</f>
        <v>21.032585696148963</v>
      </c>
      <c r="K303" s="53">
        <f>+IF(H303=0,"",'Ark1'!AF809)</f>
        <v>20.750011146404319</v>
      </c>
      <c r="L303" s="53">
        <f>+IF(H303=0,"",'Ark1'!T809)</f>
        <v>8.0100603621730375</v>
      </c>
      <c r="M303" s="66">
        <f>+IF(H303=0,"",'Ark1'!U809)</f>
        <v>216.31126760563379</v>
      </c>
      <c r="N303" s="66"/>
      <c r="O303" s="76">
        <f>+IF(H303=0,"",'Ark1'!W809)</f>
        <v>82.293762575452689</v>
      </c>
      <c r="P303" s="76">
        <f>+IF(H303=0,"",'Ark1'!X809)</f>
        <v>0</v>
      </c>
      <c r="Q303" s="76">
        <f>+IF(H303=0,"",'Ark1'!AG809)</f>
        <v>546.83720930232562</v>
      </c>
      <c r="R303" s="76">
        <f>+IF(H303=0,"",'Ark1'!AH809)</f>
        <v>95.171026156941636</v>
      </c>
      <c r="S303" s="76">
        <f>+IF(H303=0,"",'Ark1'!AI809)</f>
        <v>37.826961770623747</v>
      </c>
      <c r="T303" s="76"/>
      <c r="U303" s="76"/>
      <c r="V303" s="76">
        <f>+IF(H303=0,"",'Ark1'!Y809)</f>
        <v>53.330311140295613</v>
      </c>
      <c r="W303" s="53">
        <f>+IF(H303=0,"",'Ark1'!AA809)</f>
        <v>1.6956268157136705</v>
      </c>
      <c r="X303" s="76">
        <f>+IF(H303=0,"",'Ark1'!AC809)</f>
        <v>60.860254211984781</v>
      </c>
      <c r="Y303" s="76">
        <f t="shared" si="103"/>
        <v>395.56793854904538</v>
      </c>
      <c r="Z303" s="66"/>
      <c r="AA303" s="66">
        <f t="shared" si="104"/>
        <v>1.4660766961651917</v>
      </c>
      <c r="AB303" s="296"/>
      <c r="AD303" s="56"/>
      <c r="AE303" s="56"/>
      <c r="AF303" s="1"/>
      <c r="AI303" s="1"/>
      <c r="AJ303" s="1"/>
      <c r="AK303" s="1"/>
      <c r="AM303" s="1"/>
    </row>
    <row r="304" spans="1:42">
      <c r="A304" s="296"/>
      <c r="B304" s="296">
        <f>+'Ark1'!C810</f>
        <v>2023</v>
      </c>
      <c r="C304" s="51">
        <f>+'Ark1'!L810</f>
        <v>5</v>
      </c>
      <c r="D304" s="52" t="str">
        <f t="shared" si="105"/>
        <v>O</v>
      </c>
      <c r="E304" s="52">
        <f>+'Ark1'!D810</f>
        <v>4</v>
      </c>
      <c r="F304" s="52" t="str">
        <f t="shared" si="102"/>
        <v>Apr</v>
      </c>
      <c r="G304" s="51">
        <f>+IF(H304=0,"",'Ark1'!Q810)</f>
        <v>287</v>
      </c>
      <c r="H304" s="51">
        <f>+'Ark1'!R810</f>
        <v>396</v>
      </c>
      <c r="I304" s="66"/>
      <c r="J304" s="53">
        <f>+IF(H304=0,"",'Ark1'!AE810)</f>
        <v>17.942908926144089</v>
      </c>
      <c r="K304" s="53">
        <f>+IF(H304=0,"",'Ark1'!AF810)</f>
        <v>17.748674412427103</v>
      </c>
      <c r="L304" s="53">
        <f>+IF(H304=0,"",'Ark1'!T810)</f>
        <v>8.2979797979797976</v>
      </c>
      <c r="M304" s="66">
        <f>+IF(H304=0,"",'Ark1'!U810)</f>
        <v>229.6381313131314</v>
      </c>
      <c r="N304" s="66"/>
      <c r="O304" s="76">
        <f>+IF(H304=0,"",'Ark1'!W810)</f>
        <v>87.878787878787875</v>
      </c>
      <c r="P304" s="76">
        <f>+IF(H304=0,"",'Ark1'!X810)</f>
        <v>0</v>
      </c>
      <c r="Q304" s="76">
        <f>+IF(H304=0,"",'Ark1'!AG810)</f>
        <v>566.38251366120221</v>
      </c>
      <c r="R304" s="76">
        <f>+IF(H304=0,"",'Ark1'!AH810)</f>
        <v>92.171717171717191</v>
      </c>
      <c r="S304" s="76">
        <f>+IF(H304=0,"",'Ark1'!AI810)</f>
        <v>29.797979797979789</v>
      </c>
      <c r="T304" s="76"/>
      <c r="U304" s="76"/>
      <c r="V304" s="76">
        <f>+IF(H304=0,"",'Ark1'!Y810)</f>
        <v>46.179090720155294</v>
      </c>
      <c r="W304" s="53">
        <f>+IF(H304=0,"",'Ark1'!AA810)</f>
        <v>1.5849978362780253</v>
      </c>
      <c r="X304" s="76">
        <f>+IF(H304=0,"",'Ark1'!AC810)</f>
        <v>59.094224384443585</v>
      </c>
      <c r="Y304" s="76">
        <f t="shared" si="103"/>
        <v>405.44707114756716</v>
      </c>
      <c r="Z304" s="66"/>
      <c r="AA304" s="66">
        <f t="shared" si="104"/>
        <v>1.3797909407665505</v>
      </c>
      <c r="AB304" s="296"/>
      <c r="AD304" s="56"/>
      <c r="AE304" s="56"/>
      <c r="AF304" s="1"/>
      <c r="AI304" s="1"/>
      <c r="AJ304" s="1"/>
      <c r="AK304" s="1"/>
      <c r="AM304" s="1"/>
    </row>
    <row r="305" spans="1:39">
      <c r="A305" s="296"/>
      <c r="B305" s="296">
        <f>+'Ark1'!C811</f>
        <v>2023</v>
      </c>
      <c r="C305" s="51">
        <f>+'Ark1'!L811</f>
        <v>5</v>
      </c>
      <c r="D305" s="52" t="str">
        <f t="shared" si="105"/>
        <v>O</v>
      </c>
      <c r="E305" s="52">
        <f>+'Ark1'!D811</f>
        <v>5</v>
      </c>
      <c r="F305" s="52" t="str">
        <f t="shared" si="102"/>
        <v>Mai</v>
      </c>
      <c r="G305" s="51">
        <f>+IF(H305=0,"",'Ark1'!Q811)</f>
        <v>390</v>
      </c>
      <c r="H305" s="51">
        <f>+'Ark1'!R811</f>
        <v>576</v>
      </c>
      <c r="I305" s="66"/>
      <c r="J305" s="53">
        <f>+IF(H305=0,"",'Ark1'!AE811)</f>
        <v>17.799752781211371</v>
      </c>
      <c r="K305" s="53">
        <f>+IF(H305=0,"",'Ark1'!AF811)</f>
        <v>17.650645170611412</v>
      </c>
      <c r="L305" s="53">
        <f>+IF(H305=0,"",'Ark1'!T811)</f>
        <v>8.4079861111111107</v>
      </c>
      <c r="M305" s="66">
        <f>+IF(H305=0,"",'Ark1'!U811)</f>
        <v>234.37013888888887</v>
      </c>
      <c r="N305" s="66"/>
      <c r="O305" s="76">
        <f>+IF(H305=0,"",'Ark1'!W811)</f>
        <v>88.541666666666686</v>
      </c>
      <c r="P305" s="76">
        <f>+IF(H305=0,"",'Ark1'!X811)</f>
        <v>0.1736111111111111</v>
      </c>
      <c r="Q305" s="76">
        <f>+IF(H305=0,"",'Ark1'!AG811)</f>
        <v>579.72101449275397</v>
      </c>
      <c r="R305" s="76">
        <f>+IF(H305=0,"",'Ark1'!AH811)</f>
        <v>95.486111111111114</v>
      </c>
      <c r="S305" s="76">
        <f>+IF(H305=0,"",'Ark1'!AI811)</f>
        <v>28.125</v>
      </c>
      <c r="T305" s="76"/>
      <c r="U305" s="76"/>
      <c r="V305" s="76">
        <f>+IF(H305=0,"",'Ark1'!Y811)</f>
        <v>45.269234831206738</v>
      </c>
      <c r="W305" s="53">
        <f>+IF(H305=0,"",'Ark1'!AA811)</f>
        <v>1.5518376561091092</v>
      </c>
      <c r="X305" s="76">
        <f>+IF(H305=0,"",'Ark1'!AC811)</f>
        <v>62.715093808896818</v>
      </c>
      <c r="Y305" s="76">
        <f t="shared" si="103"/>
        <v>404.28090931628338</v>
      </c>
      <c r="Z305" s="66"/>
      <c r="AA305" s="66">
        <f t="shared" si="104"/>
        <v>1.476923076923077</v>
      </c>
      <c r="AB305" s="296"/>
      <c r="AD305" s="56"/>
      <c r="AE305" s="56"/>
      <c r="AF305" s="1"/>
      <c r="AI305" s="1"/>
      <c r="AJ305" s="1"/>
      <c r="AK305" s="1"/>
      <c r="AM305" s="1"/>
    </row>
    <row r="306" spans="1:39">
      <c r="A306" s="296"/>
      <c r="B306" s="296">
        <f>+'Ark1'!C812</f>
        <v>2023</v>
      </c>
      <c r="C306" s="51">
        <f>+'Ark1'!L812</f>
        <v>5</v>
      </c>
      <c r="D306" s="52" t="str">
        <f t="shared" si="105"/>
        <v>O</v>
      </c>
      <c r="E306" s="52">
        <f>+'Ark1'!D812</f>
        <v>6</v>
      </c>
      <c r="F306" s="52" t="str">
        <f t="shared" si="102"/>
        <v>Jun</v>
      </c>
      <c r="G306" s="51">
        <f>+IF(H306=0,"",'Ark1'!Q812)</f>
        <v>486</v>
      </c>
      <c r="H306" s="51">
        <f>+'Ark1'!R812</f>
        <v>809</v>
      </c>
      <c r="I306" s="66"/>
      <c r="J306" s="53">
        <f>+IF(H306=0,"",'Ark1'!AE812)</f>
        <v>16.386469515900348</v>
      </c>
      <c r="K306" s="53">
        <f>+IF(H306=0,"",'Ark1'!AF812)</f>
        <v>15.67247264062434</v>
      </c>
      <c r="L306" s="53">
        <f>+IF(H306=0,"",'Ark1'!T812)</f>
        <v>8.1520395550061799</v>
      </c>
      <c r="M306" s="66">
        <f>+IF(H306=0,"",'Ark1'!U812)</f>
        <v>225.66711990111273</v>
      </c>
      <c r="N306" s="66"/>
      <c r="O306" s="76">
        <f>+IF(H306=0,"",'Ark1'!W812)</f>
        <v>84.919653893695923</v>
      </c>
      <c r="P306" s="76">
        <f>+IF(H306=0,"",'Ark1'!X812)</f>
        <v>0.12360939431396788</v>
      </c>
      <c r="Q306" s="76">
        <f>+IF(H306=0,"",'Ark1'!AG812)</f>
        <v>561.62405063291123</v>
      </c>
      <c r="R306" s="76">
        <f>+IF(H306=0,"",'Ark1'!AH812)</f>
        <v>97.527812113720643</v>
      </c>
      <c r="S306" s="76">
        <f>+IF(H306=0,"",'Ark1'!AI812)</f>
        <v>37.700865265760193</v>
      </c>
      <c r="T306" s="76"/>
      <c r="U306" s="76"/>
      <c r="V306" s="76">
        <f>+IF(H306=0,"",'Ark1'!Y812)</f>
        <v>48.841837845136048</v>
      </c>
      <c r="W306" s="53">
        <f>+IF(H306=0,"",'Ark1'!AA812)</f>
        <v>1.7551968165813381</v>
      </c>
      <c r="X306" s="76">
        <f>+IF(H306=0,"",'Ark1'!AC812)</f>
        <v>60.866492225154126</v>
      </c>
      <c r="Y306" s="76">
        <f t="shared" si="103"/>
        <v>401.81170953558984</v>
      </c>
      <c r="Z306" s="66"/>
      <c r="AA306" s="66">
        <f t="shared" si="104"/>
        <v>1.6646090534979423</v>
      </c>
      <c r="AB306" s="296"/>
      <c r="AD306" s="56"/>
      <c r="AE306" s="56"/>
      <c r="AF306" s="1"/>
      <c r="AI306" s="1"/>
      <c r="AJ306" s="1"/>
      <c r="AK306" s="1"/>
      <c r="AM306" s="1"/>
    </row>
    <row r="307" spans="1:39">
      <c r="A307" s="296"/>
      <c r="B307" s="296">
        <f>+'Ark1'!C813</f>
        <v>2023</v>
      </c>
      <c r="C307" s="51">
        <f>+'Ark1'!L813</f>
        <v>5</v>
      </c>
      <c r="D307" s="52" t="str">
        <f t="shared" si="105"/>
        <v>O</v>
      </c>
      <c r="E307" s="52">
        <f>+'Ark1'!D813</f>
        <v>7</v>
      </c>
      <c r="F307" s="52" t="str">
        <f t="shared" si="102"/>
        <v>Jul</v>
      </c>
      <c r="G307" s="51">
        <f>+IF(H307=0,"",'Ark1'!Q813)</f>
        <v>240</v>
      </c>
      <c r="H307" s="51">
        <f>+'Ark1'!R813</f>
        <v>361</v>
      </c>
      <c r="I307" s="66"/>
      <c r="J307" s="53">
        <f>+IF(H307=0,"",'Ark1'!AE813)</f>
        <v>12.892857142857141</v>
      </c>
      <c r="K307" s="53">
        <f>+IF(H307=0,"",'Ark1'!AF813)</f>
        <v>11.97761578867056</v>
      </c>
      <c r="L307" s="53">
        <f>+IF(H307=0,"",'Ark1'!T813)</f>
        <v>7.8864265927977852</v>
      </c>
      <c r="M307" s="66">
        <f>+IF(H307=0,"",'Ark1'!U813)</f>
        <v>220.04293628808864</v>
      </c>
      <c r="N307" s="66"/>
      <c r="O307" s="76">
        <f>+IF(H307=0,"",'Ark1'!W813)</f>
        <v>75.62326869806094</v>
      </c>
      <c r="P307" s="76">
        <f>+IF(H307=0,"",'Ark1'!X813)</f>
        <v>0.27700831024930744</v>
      </c>
      <c r="Q307" s="76">
        <f>+IF(H307=0,"",'Ark1'!AG813)</f>
        <v>545.25072046109483</v>
      </c>
      <c r="R307" s="76">
        <f>+IF(H307=0,"",'Ark1'!AH813)</f>
        <v>96.121883656509681</v>
      </c>
      <c r="S307" s="76">
        <f>+IF(H307=0,"",'Ark1'!AI813)</f>
        <v>41.828254847645439</v>
      </c>
      <c r="T307" s="76"/>
      <c r="U307" s="76"/>
      <c r="V307" s="76">
        <f>+IF(H307=0,"",'Ark1'!Y813)</f>
        <v>52.715492697361761</v>
      </c>
      <c r="W307" s="53">
        <f>+IF(H307=0,"",'Ark1'!AA813)</f>
        <v>1.9877348919924056</v>
      </c>
      <c r="X307" s="76">
        <f>+IF(H307=0,"",'Ark1'!AC813)</f>
        <v>72.155689265242401</v>
      </c>
      <c r="Y307" s="76">
        <f t="shared" si="103"/>
        <v>403.56285288721472</v>
      </c>
      <c r="Z307" s="66"/>
      <c r="AA307" s="66">
        <f t="shared" si="104"/>
        <v>1.5041666666666667</v>
      </c>
      <c r="AB307" s="296"/>
      <c r="AD307" s="56"/>
      <c r="AE307" s="56"/>
      <c r="AF307" s="1"/>
      <c r="AI307" s="1"/>
      <c r="AJ307" s="1"/>
      <c r="AK307" s="1"/>
      <c r="AM307" s="1"/>
    </row>
    <row r="308" spans="1:39">
      <c r="A308" s="296"/>
      <c r="B308" s="296">
        <f>+'Ark1'!C814</f>
        <v>2023</v>
      </c>
      <c r="C308" s="51">
        <f>+'Ark1'!L814</f>
        <v>5</v>
      </c>
      <c r="D308" s="52" t="str">
        <f t="shared" si="105"/>
        <v>O</v>
      </c>
      <c r="E308" s="52">
        <f>+'Ark1'!D814</f>
        <v>8</v>
      </c>
      <c r="F308" s="52" t="str">
        <f t="shared" si="102"/>
        <v>Aug</v>
      </c>
      <c r="G308" s="51">
        <f>+IF(H308=0,"",'Ark1'!Q814)</f>
        <v>289</v>
      </c>
      <c r="H308" s="51">
        <f>+'Ark1'!R814</f>
        <v>527</v>
      </c>
      <c r="I308" s="66"/>
      <c r="J308" s="53">
        <f>+IF(H308=0,"",'Ark1'!AE814)</f>
        <v>15.573286052009461</v>
      </c>
      <c r="K308" s="53">
        <f>+IF(H308=0,"",'Ark1'!AF814)</f>
        <v>14.241692022350463</v>
      </c>
      <c r="L308" s="53">
        <f>+IF(H308=0,"",'Ark1'!T814)</f>
        <v>7.7267552182163186</v>
      </c>
      <c r="M308" s="66">
        <f>+IF(H308=0,"",'Ark1'!U814)</f>
        <v>212.01423149905111</v>
      </c>
      <c r="N308" s="66"/>
      <c r="O308" s="76">
        <f>+IF(H308=0,"",'Ark1'!W814)</f>
        <v>78.368121442125243</v>
      </c>
      <c r="P308" s="76">
        <f>+IF(H308=0,"",'Ark1'!X814)</f>
        <v>0</v>
      </c>
      <c r="Q308" s="76">
        <f>+IF(H308=0,"",'Ark1'!AG814)</f>
        <v>538.24277456647371</v>
      </c>
      <c r="R308" s="76">
        <f>+IF(H308=0,"",'Ark1'!AH814)</f>
        <v>97.722960151802639</v>
      </c>
      <c r="S308" s="76">
        <f>+IF(H308=0,"",'Ark1'!AI814)</f>
        <v>55.787476280834909</v>
      </c>
      <c r="T308" s="76"/>
      <c r="U308" s="76"/>
      <c r="V308" s="76">
        <f>+IF(H308=0,"",'Ark1'!Y814)</f>
        <v>48.272263168327797</v>
      </c>
      <c r="W308" s="53">
        <f>+IF(H308=0,"",'Ark1'!AA814)</f>
        <v>1.6829611291094244</v>
      </c>
      <c r="X308" s="76">
        <f>+IF(H308=0,"",'Ark1'!AC814)</f>
        <v>69.50293196237574</v>
      </c>
      <c r="Y308" s="76">
        <f t="shared" si="103"/>
        <v>393.90074798461978</v>
      </c>
      <c r="Z308" s="66"/>
      <c r="AA308" s="66">
        <f t="shared" si="104"/>
        <v>1.8235294117647058</v>
      </c>
      <c r="AB308" s="296"/>
      <c r="AD308" s="56"/>
      <c r="AE308" s="56"/>
      <c r="AF308" s="1"/>
      <c r="AI308" s="1"/>
      <c r="AJ308" s="1"/>
      <c r="AK308" s="1"/>
      <c r="AM308" s="1"/>
    </row>
    <row r="309" spans="1:39">
      <c r="A309" s="296"/>
      <c r="B309" s="296">
        <f>+'Ark1'!C815</f>
        <v>2023</v>
      </c>
      <c r="C309" s="51">
        <f>+'Ark1'!L815</f>
        <v>5</v>
      </c>
      <c r="D309" s="52" t="str">
        <f t="shared" si="105"/>
        <v>O</v>
      </c>
      <c r="E309" s="52">
        <f>+'Ark1'!D815</f>
        <v>9</v>
      </c>
      <c r="F309" s="52" t="str">
        <f t="shared" si="102"/>
        <v>Sep</v>
      </c>
      <c r="G309" s="51">
        <f>+IF(H309=0,"",'Ark1'!Q815)</f>
        <v>333</v>
      </c>
      <c r="H309" s="51">
        <f>+'Ark1'!R815</f>
        <v>630</v>
      </c>
      <c r="I309" s="66"/>
      <c r="J309" s="53">
        <f>+IF(H309=0,"",'Ark1'!AE815)</f>
        <v>16.333938294010885</v>
      </c>
      <c r="K309" s="53">
        <f>+IF(H309=0,"",'Ark1'!AF815)</f>
        <v>15.035392714197492</v>
      </c>
      <c r="L309" s="53">
        <f>+IF(H309=0,"",'Ark1'!T815)</f>
        <v>7.4698412698412708</v>
      </c>
      <c r="M309" s="66">
        <f>+IF(H309=0,"",'Ark1'!U815)</f>
        <v>210.86047619047639</v>
      </c>
      <c r="N309" s="66"/>
      <c r="O309" s="76">
        <f>+IF(H309=0,"",'Ark1'!W815)</f>
        <v>70.952380952380949</v>
      </c>
      <c r="P309" s="76">
        <f>+IF(H309=0,"",'Ark1'!X815)</f>
        <v>0</v>
      </c>
      <c r="Q309" s="76">
        <f>+IF(H309=0,"",'Ark1'!AG815)</f>
        <v>548.05920000000003</v>
      </c>
      <c r="R309" s="76">
        <f>+IF(H309=0,"",'Ark1'!AH815)</f>
        <v>98.73015873015872</v>
      </c>
      <c r="S309" s="76">
        <f>+IF(H309=0,"",'Ark1'!AI815)</f>
        <v>61.111111111111121</v>
      </c>
      <c r="T309" s="76"/>
      <c r="U309" s="76"/>
      <c r="V309" s="76">
        <f>+IF(H309=0,"",'Ark1'!Y815)</f>
        <v>44.507189821475777</v>
      </c>
      <c r="W309" s="53">
        <f>+IF(H309=0,"",'Ark1'!AA815)</f>
        <v>1.9317427710580113</v>
      </c>
      <c r="X309" s="76">
        <f>+IF(H309=0,"",'Ark1'!AC815)</f>
        <v>62.676635561968752</v>
      </c>
      <c r="Y309" s="76">
        <f t="shared" si="103"/>
        <v>384.74032766985096</v>
      </c>
      <c r="Z309" s="66"/>
      <c r="AA309" s="66">
        <f t="shared" si="104"/>
        <v>1.8918918918918919</v>
      </c>
      <c r="AB309" s="296"/>
      <c r="AD309" s="56"/>
      <c r="AE309" s="56"/>
      <c r="AF309" s="1"/>
      <c r="AI309" s="1"/>
      <c r="AJ309" s="1"/>
      <c r="AK309" s="1"/>
      <c r="AM309" s="1"/>
    </row>
    <row r="310" spans="1:39">
      <c r="A310" s="296"/>
      <c r="B310" s="296">
        <f>+'Ark1'!C816</f>
        <v>2023</v>
      </c>
      <c r="C310" s="51">
        <f>+'Ark1'!L816</f>
        <v>5</v>
      </c>
      <c r="D310" s="52" t="str">
        <f t="shared" si="105"/>
        <v>O</v>
      </c>
      <c r="E310" s="52">
        <f>+'Ark1'!D816</f>
        <v>10</v>
      </c>
      <c r="F310" s="52" t="str">
        <f t="shared" si="102"/>
        <v>Okt</v>
      </c>
      <c r="G310" s="51">
        <f>+IF(H310=0,"",'Ark1'!Q816)</f>
        <v>518</v>
      </c>
      <c r="H310" s="51">
        <f>+'Ark1'!R816</f>
        <v>908</v>
      </c>
      <c r="I310" s="66"/>
      <c r="J310" s="53">
        <f>+IF(H310=0,"",'Ark1'!AE816)</f>
        <v>20.883164673413063</v>
      </c>
      <c r="K310" s="53">
        <f>+IF(H310=0,"",'Ark1'!AF816)</f>
        <v>20.775244761270784</v>
      </c>
      <c r="L310" s="53">
        <f>+IF(H310=0,"",'Ark1'!T816)</f>
        <v>7.1762114537444948</v>
      </c>
      <c r="M310" s="66">
        <f>+IF(H310=0,"",'Ark1'!U816)</f>
        <v>207.63491189427319</v>
      </c>
      <c r="N310" s="66"/>
      <c r="O310" s="76">
        <f>+IF(H310=0,"",'Ark1'!W816)</f>
        <v>65.308370044052879</v>
      </c>
      <c r="P310" s="76">
        <f>+IF(H310=0,"",'Ark1'!X816)</f>
        <v>0</v>
      </c>
      <c r="Q310" s="76">
        <f>+IF(H310=0,"",'Ark1'!AG816)</f>
        <v>560.85360360360357</v>
      </c>
      <c r="R310" s="76">
        <f>+IF(H310=0,"",'Ark1'!AH816)</f>
        <v>97.466960352422873</v>
      </c>
      <c r="S310" s="76">
        <f>+IF(H310=0,"",'Ark1'!AI816)</f>
        <v>64.867841409691636</v>
      </c>
      <c r="T310" s="76"/>
      <c r="U310" s="76"/>
      <c r="V310" s="76">
        <f>+IF(H310=0,"",'Ark1'!Y816)</f>
        <v>45.427072107703758</v>
      </c>
      <c r="W310" s="53">
        <f>+IF(H310=0,"",'Ark1'!AA816)</f>
        <v>1.9022957864780328</v>
      </c>
      <c r="X310" s="76">
        <f>+IF(H310=0,"",'Ark1'!AC816)</f>
        <v>57.36702761659275</v>
      </c>
      <c r="Y310" s="76">
        <f t="shared" si="103"/>
        <v>370.21231665478257</v>
      </c>
      <c r="Z310" s="66"/>
      <c r="AA310" s="66">
        <f t="shared" si="104"/>
        <v>1.7528957528957529</v>
      </c>
      <c r="AB310" s="296"/>
      <c r="AD310" s="56"/>
      <c r="AE310" s="56"/>
      <c r="AF310" s="1"/>
      <c r="AI310" s="1"/>
      <c r="AJ310" s="1"/>
      <c r="AK310" s="1"/>
      <c r="AM310" s="1"/>
    </row>
    <row r="311" spans="1:39">
      <c r="A311" s="296"/>
      <c r="B311" s="296">
        <f>+'Ark1'!C817</f>
        <v>2023</v>
      </c>
      <c r="C311" s="51">
        <f>+'Ark1'!L817</f>
        <v>5</v>
      </c>
      <c r="D311" s="52" t="str">
        <f t="shared" si="105"/>
        <v>O</v>
      </c>
      <c r="E311" s="52">
        <f>+'Ark1'!D817</f>
        <v>11</v>
      </c>
      <c r="F311" s="52" t="str">
        <f t="shared" si="102"/>
        <v>Nov</v>
      </c>
      <c r="G311" s="51">
        <f>+IF(H311=0,"",'Ark1'!Q817)</f>
        <v>583</v>
      </c>
      <c r="H311" s="51">
        <f>+'Ark1'!R817</f>
        <v>1078</v>
      </c>
      <c r="I311" s="66"/>
      <c r="J311" s="53">
        <f>+IF(H311=0,"",'Ark1'!AE817)</f>
        <v>22.931291214635191</v>
      </c>
      <c r="K311" s="53">
        <f>+IF(H311=0,"",'Ark1'!AF817)</f>
        <v>22.222734181426787</v>
      </c>
      <c r="L311" s="53">
        <f>+IF(H311=0,"",'Ark1'!T817)</f>
        <v>7.3237476808905377</v>
      </c>
      <c r="M311" s="66">
        <f>+IF(H311=0,"",'Ark1'!U817)</f>
        <v>204.46410018552857</v>
      </c>
      <c r="N311" s="66"/>
      <c r="O311" s="76">
        <f>+IF(H311=0,"",'Ark1'!W817)</f>
        <v>68.460111317254174</v>
      </c>
      <c r="P311" s="76">
        <f>+IF(H311=0,"",'Ark1'!X817)</f>
        <v>0</v>
      </c>
      <c r="Q311" s="76">
        <f>+IF(H311=0,"",'Ark1'!AG817)</f>
        <v>560.53145539906109</v>
      </c>
      <c r="R311" s="76">
        <f>+IF(H311=0,"",'Ark1'!AH817)</f>
        <v>98.423005565862724</v>
      </c>
      <c r="S311" s="76">
        <f>+IF(H311=0,"",'Ark1'!AI817)</f>
        <v>67.346938775510225</v>
      </c>
      <c r="T311" s="76"/>
      <c r="U311" s="76"/>
      <c r="V311" s="76">
        <f>+IF(H311=0,"",'Ark1'!Y817)</f>
        <v>46.144389229895665</v>
      </c>
      <c r="W311" s="53">
        <f>+IF(H311=0,"",'Ark1'!AA817)</f>
        <v>1.8136802495622877</v>
      </c>
      <c r="X311" s="76">
        <f>+IF(H311=0,"",'Ark1'!AC817)</f>
        <v>64.989168650197811</v>
      </c>
      <c r="Y311" s="76">
        <f t="shared" si="103"/>
        <v>364.7682894797826</v>
      </c>
      <c r="Z311" s="66"/>
      <c r="AA311" s="66">
        <f t="shared" si="104"/>
        <v>1.8490566037735849</v>
      </c>
      <c r="AB311" s="296"/>
      <c r="AD311" s="56"/>
      <c r="AE311" s="56"/>
      <c r="AF311" s="1"/>
      <c r="AI311" s="1"/>
      <c r="AJ311" s="1"/>
      <c r="AK311" s="1"/>
      <c r="AM311" s="1"/>
    </row>
    <row r="312" spans="1:39">
      <c r="A312" s="296"/>
      <c r="B312" s="296">
        <f>+'Ark1'!C818</f>
        <v>2023</v>
      </c>
      <c r="C312" s="51">
        <f>+'Ark1'!L818</f>
        <v>5</v>
      </c>
      <c r="D312" s="52" t="str">
        <f t="shared" si="105"/>
        <v>O</v>
      </c>
      <c r="E312" s="52">
        <f>+'Ark1'!D818</f>
        <v>12</v>
      </c>
      <c r="F312" s="52" t="str">
        <f t="shared" si="102"/>
        <v>Des</v>
      </c>
      <c r="G312" s="51">
        <f>+IF(H312=0,"",'Ark1'!Q818)</f>
        <v>152</v>
      </c>
      <c r="H312" s="51">
        <f>+'Ark1'!R818</f>
        <v>247</v>
      </c>
      <c r="I312" s="66"/>
      <c r="J312" s="53">
        <f>+IF(H312=0,"",'Ark1'!AE818)</f>
        <v>18.797564687975648</v>
      </c>
      <c r="K312" s="53">
        <f>+IF(H312=0,"",'Ark1'!AF818)</f>
        <v>18.930314742139952</v>
      </c>
      <c r="L312" s="53">
        <f>+IF(H312=0,"",'Ark1'!T818)</f>
        <v>7.9595141700404879</v>
      </c>
      <c r="M312" s="66">
        <f>+IF(H312=0,"",'Ark1'!U818)</f>
        <v>216.26558704453436</v>
      </c>
      <c r="N312" s="66"/>
      <c r="O312" s="76">
        <f>+IF(H312=0,"",'Ark1'!W818)</f>
        <v>83.400809716599184</v>
      </c>
      <c r="P312" s="76">
        <f>+IF(H312=0,"",'Ark1'!X818)</f>
        <v>0</v>
      </c>
      <c r="Q312" s="76">
        <f>+IF(H312=0,"",'Ark1'!AG818)</f>
        <v>577.22784810126575</v>
      </c>
      <c r="R312" s="76">
        <f>+IF(H312=0,"",'Ark1'!AH818)</f>
        <v>95.546558704453474</v>
      </c>
      <c r="S312" s="76">
        <f>+IF(H312=0,"",'Ark1'!AI818)</f>
        <v>49.79757085020244</v>
      </c>
      <c r="T312" s="76"/>
      <c r="U312" s="76"/>
      <c r="V312" s="76">
        <f>+IF(H312=0,"",'Ark1'!Y818)</f>
        <v>45.599721991565453</v>
      </c>
      <c r="W312" s="53">
        <f>+IF(H312=0,"",'Ark1'!AA818)</f>
        <v>1.5554464083186641</v>
      </c>
      <c r="X312" s="76">
        <f>+IF(H312=0,"",'Ark1'!AC818)</f>
        <v>58.371144335735984</v>
      </c>
      <c r="Y312" s="76">
        <f t="shared" si="103"/>
        <v>374.66242794057621</v>
      </c>
      <c r="Z312" s="66"/>
      <c r="AA312" s="66">
        <f t="shared" si="104"/>
        <v>1.625</v>
      </c>
      <c r="AB312" s="296"/>
      <c r="AD312" s="56"/>
      <c r="AE312" s="56"/>
      <c r="AF312" s="1"/>
      <c r="AI312" s="1"/>
      <c r="AJ312" s="1"/>
      <c r="AK312" s="1"/>
      <c r="AM312" s="1"/>
    </row>
    <row r="313" spans="1:39" ht="15.6">
      <c r="A313" s="296"/>
      <c r="B313" s="296"/>
      <c r="C313" s="293"/>
      <c r="D313" s="293"/>
      <c r="E313" s="293"/>
      <c r="F313" s="293"/>
      <c r="G313" s="293"/>
      <c r="H313" s="293"/>
      <c r="I313" s="296"/>
      <c r="J313" s="294"/>
      <c r="K313" s="295"/>
      <c r="L313" s="296"/>
      <c r="M313" s="296"/>
      <c r="N313" s="296"/>
      <c r="O313" s="297"/>
      <c r="P313" s="297"/>
      <c r="Q313" s="296"/>
      <c r="R313" s="297"/>
      <c r="S313" s="297"/>
      <c r="T313" s="297"/>
      <c r="U313" s="297"/>
      <c r="V313" s="297"/>
      <c r="W313" s="296"/>
      <c r="X313" s="297"/>
      <c r="Y313" s="296"/>
      <c r="Z313" s="296"/>
      <c r="AA313" s="298"/>
      <c r="AB313" s="296"/>
      <c r="AC313" s="4"/>
      <c r="AD313" s="56"/>
      <c r="AE313" s="56"/>
      <c r="AF313" s="1"/>
      <c r="AG313" s="5"/>
      <c r="AH313"/>
      <c r="AL313"/>
    </row>
    <row r="314" spans="1:39" ht="17.399999999999999">
      <c r="A314" s="296"/>
      <c r="B314" s="395" t="s">
        <v>0</v>
      </c>
      <c r="C314" s="395"/>
      <c r="D314" s="395" t="str">
        <f>+D316</f>
        <v>O+</v>
      </c>
      <c r="E314" s="299"/>
      <c r="F314" s="299"/>
      <c r="G314" s="299"/>
      <c r="H314" s="299"/>
      <c r="I314" s="298"/>
      <c r="J314" s="298"/>
      <c r="K314" s="298"/>
      <c r="L314" s="299"/>
      <c r="M314" s="298"/>
      <c r="N314" s="298"/>
      <c r="O314" s="301"/>
      <c r="P314" s="301"/>
      <c r="Q314" s="301"/>
      <c r="R314" s="301"/>
      <c r="S314" s="301"/>
      <c r="T314" s="301"/>
      <c r="U314" s="301"/>
      <c r="V314" s="301"/>
      <c r="W314" s="299"/>
      <c r="X314" s="301"/>
      <c r="Y314" s="299"/>
      <c r="Z314" s="298"/>
      <c r="AA314" s="298"/>
      <c r="AB314" s="296"/>
      <c r="AC314" s="4"/>
      <c r="AD314" s="56"/>
      <c r="AE314" s="56"/>
      <c r="AF314" s="1"/>
      <c r="AG314" s="5"/>
      <c r="AH314"/>
      <c r="AL314"/>
    </row>
    <row r="315" spans="1:39" ht="15.6">
      <c r="A315" s="296"/>
      <c r="B315" s="296"/>
      <c r="C315" s="299"/>
      <c r="D315" s="299"/>
      <c r="E315" s="299"/>
      <c r="F315" s="299"/>
      <c r="G315" s="302"/>
      <c r="H315" s="302"/>
      <c r="I315" s="303"/>
      <c r="J315" s="303"/>
      <c r="K315" s="303"/>
      <c r="L315" s="302"/>
      <c r="M315" s="303"/>
      <c r="N315" s="303"/>
      <c r="O315" s="304"/>
      <c r="P315" s="304"/>
      <c r="Q315" s="304"/>
      <c r="R315" s="304"/>
      <c r="S315" s="304"/>
      <c r="T315" s="304"/>
      <c r="U315" s="304"/>
      <c r="V315" s="304"/>
      <c r="W315" s="302"/>
      <c r="X315" s="304"/>
      <c r="Y315" s="302"/>
      <c r="Z315" s="303"/>
      <c r="AA315" s="303"/>
      <c r="AB315" s="296"/>
      <c r="AC315" s="4"/>
      <c r="AD315" s="56"/>
      <c r="AE315" s="56"/>
      <c r="AF315" s="1"/>
      <c r="AG315" s="5"/>
      <c r="AH315"/>
      <c r="AL315"/>
    </row>
    <row r="316" spans="1:39">
      <c r="A316" s="296"/>
      <c r="B316" s="296">
        <f>+'Ark1'!C819</f>
        <v>2023</v>
      </c>
      <c r="C316" s="51">
        <f>+'Ark1'!L819</f>
        <v>6</v>
      </c>
      <c r="D316" s="52" t="str">
        <f>+D89</f>
        <v>O+</v>
      </c>
      <c r="E316" s="52">
        <f>+'Ark1'!D819</f>
        <v>1</v>
      </c>
      <c r="F316" s="52" t="str">
        <f t="shared" ref="F316:F327" si="106">+F301</f>
        <v>Jan</v>
      </c>
      <c r="G316" s="51">
        <f>+IF(H316=0,"",'Ark1'!Q819)</f>
        <v>281</v>
      </c>
      <c r="H316" s="51">
        <f>+'Ark1'!R819</f>
        <v>501</v>
      </c>
      <c r="I316" s="66"/>
      <c r="J316" s="66">
        <f>+IF(H316=0,"",'Ark1'!AE819)</f>
        <v>17.456445993031355</v>
      </c>
      <c r="K316" s="66">
        <f>+IF(H316=0,"",'Ark1'!AF819)</f>
        <v>18.002892795290329</v>
      </c>
      <c r="L316" s="53">
        <f>+IF(H316=0,"",'Ark1'!T819)</f>
        <v>8.2714570858283416</v>
      </c>
      <c r="M316" s="66">
        <f>+IF(H316=0,"",'Ark1'!U819)</f>
        <v>237.90359281437119</v>
      </c>
      <c r="N316" s="66"/>
      <c r="O316" s="76">
        <f>+IF(H316=0,"",'Ark1'!W819)</f>
        <v>82.834331337325338</v>
      </c>
      <c r="P316" s="76">
        <f>+IF(H316=0,"",'Ark1'!X819)</f>
        <v>0.39920159680638728</v>
      </c>
      <c r="Q316" s="76">
        <f>+IF(H316=0,"",'Ark1'!AG819)</f>
        <v>582.31380753138069</v>
      </c>
      <c r="R316" s="76">
        <f>+IF(H316=0,"",'Ark1'!AH819)</f>
        <v>95.209580838323362</v>
      </c>
      <c r="S316" s="76">
        <f>+IF(H316=0,"",'Ark1'!AI819)</f>
        <v>77.44510978043914</v>
      </c>
      <c r="T316" s="76"/>
      <c r="U316" s="76"/>
      <c r="V316" s="76">
        <f>+IF(H316=0,"",'Ark1'!Y819)</f>
        <v>45.396519020597822</v>
      </c>
      <c r="W316" s="53">
        <f>+IF(H316=0,"",'Ark1'!AA819)</f>
        <v>1.9107228864377928</v>
      </c>
      <c r="X316" s="76">
        <f>+IF(H316=0,"",'Ark1'!AC819)</f>
        <v>52.682200904542562</v>
      </c>
      <c r="Y316" s="76">
        <f t="shared" ref="Y316:Y327" si="107">IF(H316=0,"",1000*M316/Q316)</f>
        <v>408.54877514054249</v>
      </c>
      <c r="Z316" s="66"/>
      <c r="AA316" s="66">
        <f t="shared" ref="AA316:AA327" si="108">IF(H316=0,"",H316/G316)</f>
        <v>1.7829181494661921</v>
      </c>
      <c r="AB316" s="296"/>
      <c r="AD316" s="56"/>
      <c r="AE316" s="56"/>
      <c r="AF316" s="1"/>
      <c r="AI316" s="1"/>
      <c r="AJ316" s="1"/>
      <c r="AK316" s="1"/>
      <c r="AM316" s="1"/>
    </row>
    <row r="317" spans="1:39">
      <c r="A317" s="296"/>
      <c r="B317" s="296">
        <f>+'Ark1'!C820</f>
        <v>2023</v>
      </c>
      <c r="C317" s="51">
        <f>+'Ark1'!L820</f>
        <v>6</v>
      </c>
      <c r="D317" s="52" t="str">
        <f>+D316</f>
        <v>O+</v>
      </c>
      <c r="E317" s="52">
        <f>+'Ark1'!D820</f>
        <v>2</v>
      </c>
      <c r="F317" s="52" t="str">
        <f t="shared" si="106"/>
        <v>Feb</v>
      </c>
      <c r="G317" s="51">
        <f>+IF(H317=0,"",'Ark1'!Q820)</f>
        <v>223</v>
      </c>
      <c r="H317" s="51">
        <f>+'Ark1'!R820</f>
        <v>403</v>
      </c>
      <c r="I317" s="66"/>
      <c r="J317" s="66">
        <f>+IF(H317=0,"",'Ark1'!AE820)</f>
        <v>16.989881956155148</v>
      </c>
      <c r="K317" s="66">
        <f>+IF(H317=0,"",'Ark1'!AF820)</f>
        <v>17.544974476097785</v>
      </c>
      <c r="L317" s="53">
        <f>+IF(H317=0,"",'Ark1'!T820)</f>
        <v>8.2928039702233267</v>
      </c>
      <c r="M317" s="66">
        <f>+IF(H317=0,"",'Ark1'!U820)</f>
        <v>236.50272952853624</v>
      </c>
      <c r="N317" s="66"/>
      <c r="O317" s="76">
        <f>+IF(H317=0,"",'Ark1'!W820)</f>
        <v>83.622828784119122</v>
      </c>
      <c r="P317" s="76">
        <f>+IF(H317=0,"",'Ark1'!X820)</f>
        <v>0.24813895781637724</v>
      </c>
      <c r="Q317" s="76">
        <f>+IF(H317=0,"",'Ark1'!AG820)</f>
        <v>563.48691099476412</v>
      </c>
      <c r="R317" s="76">
        <f>+IF(H317=0,"",'Ark1'!AH820)</f>
        <v>94.540942928039684</v>
      </c>
      <c r="S317" s="76">
        <f>+IF(H317=0,"",'Ark1'!AI820)</f>
        <v>78.660049627791579</v>
      </c>
      <c r="T317" s="76"/>
      <c r="U317" s="76"/>
      <c r="V317" s="76">
        <f>+IF(H317=0,"",'Ark1'!Y820)</f>
        <v>42.585451301175354</v>
      </c>
      <c r="W317" s="53">
        <f>+IF(H317=0,"",'Ark1'!AA820)</f>
        <v>1.8393608850071841</v>
      </c>
      <c r="X317" s="76">
        <f>+IF(H317=0,"",'Ark1'!AC820)</f>
        <v>48.462888922122488</v>
      </c>
      <c r="Y317" s="76">
        <f t="shared" si="107"/>
        <v>419.71290710377087</v>
      </c>
      <c r="Z317" s="66"/>
      <c r="AA317" s="66">
        <f t="shared" si="108"/>
        <v>1.8071748878923768</v>
      </c>
      <c r="AB317" s="296"/>
      <c r="AD317" s="56"/>
      <c r="AE317" s="56"/>
      <c r="AF317" s="1"/>
      <c r="AI317" s="1"/>
      <c r="AJ317" s="1"/>
      <c r="AK317" s="1"/>
      <c r="AM317" s="1"/>
    </row>
    <row r="318" spans="1:39">
      <c r="A318" s="296"/>
      <c r="B318" s="296">
        <f>+'Ark1'!C821</f>
        <v>2023</v>
      </c>
      <c r="C318" s="51">
        <f>+'Ark1'!L821</f>
        <v>6</v>
      </c>
      <c r="D318" s="52" t="str">
        <f t="shared" ref="D318:D327" si="109">+D317</f>
        <v>O+</v>
      </c>
      <c r="E318" s="52">
        <f>+'Ark1'!D821</f>
        <v>3</v>
      </c>
      <c r="F318" s="52" t="str">
        <f t="shared" si="106"/>
        <v>Mar</v>
      </c>
      <c r="G318" s="51">
        <f>+IF(H318=0,"",'Ark1'!Q821)</f>
        <v>229</v>
      </c>
      <c r="H318" s="51">
        <f>+'Ark1'!R821</f>
        <v>395</v>
      </c>
      <c r="I318" s="66"/>
      <c r="J318" s="66">
        <f>+IF(H318=0,"",'Ark1'!AE821)</f>
        <v>16.716038933559037</v>
      </c>
      <c r="K318" s="66">
        <f>+IF(H318=0,"",'Ark1'!AF821)</f>
        <v>17.824461213697703</v>
      </c>
      <c r="L318" s="53">
        <f>+IF(H318=0,"",'Ark1'!T821)</f>
        <v>8.5620253164556939</v>
      </c>
      <c r="M318" s="66">
        <f>+IF(H318=0,"",'Ark1'!U821)</f>
        <v>233.79569620253159</v>
      </c>
      <c r="N318" s="66"/>
      <c r="O318" s="76">
        <f>+IF(H318=0,"",'Ark1'!W821)</f>
        <v>84.303797468354432</v>
      </c>
      <c r="P318" s="76">
        <f>+IF(H318=0,"",'Ark1'!X821)</f>
        <v>0.25316455696202528</v>
      </c>
      <c r="Q318" s="76">
        <f>+IF(H318=0,"",'Ark1'!AG821)</f>
        <v>538.66489361702145</v>
      </c>
      <c r="R318" s="76">
        <f>+IF(H318=0,"",'Ark1'!AH821)</f>
        <v>94.683544303797476</v>
      </c>
      <c r="S318" s="76">
        <f>+IF(H318=0,"",'Ark1'!AI821)</f>
        <v>70.886075949367054</v>
      </c>
      <c r="T318" s="76"/>
      <c r="U318" s="76"/>
      <c r="V318" s="76">
        <f>+IF(H318=0,"",'Ark1'!Y821)</f>
        <v>47.098006694996158</v>
      </c>
      <c r="W318" s="53">
        <f>+IF(H318=0,"",'Ark1'!AA821)</f>
        <v>1.9364788479281192</v>
      </c>
      <c r="X318" s="76">
        <f>+IF(H318=0,"",'Ark1'!AC821)</f>
        <v>55.214354295880781</v>
      </c>
      <c r="Y318" s="76">
        <f t="shared" si="107"/>
        <v>434.02809236860168</v>
      </c>
      <c r="Z318" s="66"/>
      <c r="AA318" s="66">
        <f t="shared" si="108"/>
        <v>1.7248908296943231</v>
      </c>
      <c r="AB318" s="296"/>
      <c r="AD318" s="56"/>
      <c r="AE318" s="56"/>
      <c r="AF318" s="1"/>
      <c r="AI318" s="1"/>
      <c r="AJ318" s="1"/>
      <c r="AK318" s="1"/>
      <c r="AM318" s="1"/>
    </row>
    <row r="319" spans="1:39">
      <c r="A319" s="296"/>
      <c r="B319" s="296">
        <f>+'Ark1'!C822</f>
        <v>2023</v>
      </c>
      <c r="C319" s="51">
        <f>+'Ark1'!L822</f>
        <v>6</v>
      </c>
      <c r="D319" s="52" t="str">
        <f t="shared" si="109"/>
        <v>O+</v>
      </c>
      <c r="E319" s="52">
        <f>+'Ark1'!D822</f>
        <v>4</v>
      </c>
      <c r="F319" s="52" t="str">
        <f t="shared" si="106"/>
        <v>Apr</v>
      </c>
      <c r="G319" s="51">
        <f>+IF(H319=0,"",'Ark1'!Q822)</f>
        <v>212</v>
      </c>
      <c r="H319" s="51">
        <f>+'Ark1'!R822</f>
        <v>360</v>
      </c>
      <c r="I319" s="66"/>
      <c r="J319" s="53">
        <f>+IF(H319=0,"",'Ark1'!AE822)</f>
        <v>16.311735387403711</v>
      </c>
      <c r="K319" s="53">
        <f>+IF(H319=0,"",'Ark1'!AF822)</f>
        <v>16.599984737225576</v>
      </c>
      <c r="L319" s="53">
        <f>+IF(H319=0,"",'Ark1'!T822)</f>
        <v>8.3777777777777782</v>
      </c>
      <c r="M319" s="66">
        <f>+IF(H319=0,"",'Ark1'!U822)</f>
        <v>236.25361111111113</v>
      </c>
      <c r="N319" s="66"/>
      <c r="O319" s="76">
        <f>+IF(H319=0,"",'Ark1'!W822)</f>
        <v>82.5</v>
      </c>
      <c r="P319" s="76">
        <f>+IF(H319=0,"",'Ark1'!X822)</f>
        <v>0.27777777777777779</v>
      </c>
      <c r="Q319" s="76">
        <f>+IF(H319=0,"",'Ark1'!AG822)</f>
        <v>543.94940476190482</v>
      </c>
      <c r="R319" s="76">
        <f>+IF(H319=0,"",'Ark1'!AH822)</f>
        <v>93.333333333333314</v>
      </c>
      <c r="S319" s="76">
        <f>+IF(H319=0,"",'Ark1'!AI822)</f>
        <v>75</v>
      </c>
      <c r="T319" s="76"/>
      <c r="U319" s="76"/>
      <c r="V319" s="76">
        <f>+IF(H319=0,"",'Ark1'!Y822)</f>
        <v>43.258216795115807</v>
      </c>
      <c r="W319" s="53">
        <f>+IF(H319=0,"",'Ark1'!AA822)</f>
        <v>1.9822982048217423</v>
      </c>
      <c r="X319" s="76">
        <f>+IF(H319=0,"",'Ark1'!AC822)</f>
        <v>44.101393119492123</v>
      </c>
      <c r="Y319" s="76">
        <f t="shared" si="107"/>
        <v>434.33012159379609</v>
      </c>
      <c r="Z319" s="66"/>
      <c r="AA319" s="66">
        <f t="shared" si="108"/>
        <v>1.6981132075471699</v>
      </c>
      <c r="AB319" s="296"/>
      <c r="AD319" s="56"/>
      <c r="AE319" s="56"/>
      <c r="AF319" s="1"/>
      <c r="AI319" s="1"/>
      <c r="AJ319" s="1"/>
      <c r="AK319" s="1"/>
      <c r="AM319" s="1"/>
    </row>
    <row r="320" spans="1:39">
      <c r="A320" s="296"/>
      <c r="B320" s="296">
        <f>+'Ark1'!C823</f>
        <v>2023</v>
      </c>
      <c r="C320" s="51">
        <f>+'Ark1'!L823</f>
        <v>6</v>
      </c>
      <c r="D320" s="52" t="str">
        <f t="shared" si="109"/>
        <v>O+</v>
      </c>
      <c r="E320" s="52">
        <f>+'Ark1'!D823</f>
        <v>5</v>
      </c>
      <c r="F320" s="52" t="str">
        <f t="shared" si="106"/>
        <v>Mai</v>
      </c>
      <c r="G320" s="51">
        <f>+IF(H320=0,"",'Ark1'!Q823)</f>
        <v>258</v>
      </c>
      <c r="H320" s="51">
        <f>+'Ark1'!R823</f>
        <v>463</v>
      </c>
      <c r="I320" s="66"/>
      <c r="J320" s="53">
        <f>+IF(H320=0,"",'Ark1'!AE823)</f>
        <v>14.30778739184178</v>
      </c>
      <c r="K320" s="53">
        <f>+IF(H320=0,"",'Ark1'!AF823)</f>
        <v>14.418548885521696</v>
      </c>
      <c r="L320" s="53">
        <f>+IF(H320=0,"",'Ark1'!T823)</f>
        <v>8.6717062634989208</v>
      </c>
      <c r="M320" s="66">
        <f>+IF(H320=0,"",'Ark1'!U823)</f>
        <v>238.17969762419025</v>
      </c>
      <c r="N320" s="66"/>
      <c r="O320" s="76">
        <f>+IF(H320=0,"",'Ark1'!W823)</f>
        <v>88.984881209503243</v>
      </c>
      <c r="P320" s="76">
        <f>+IF(H320=0,"",'Ark1'!X823)</f>
        <v>1.2958963282937361</v>
      </c>
      <c r="Q320" s="76">
        <f>+IF(H320=0,"",'Ark1'!AG823)</f>
        <v>529.87885462555062</v>
      </c>
      <c r="R320" s="76">
        <f>+IF(H320=0,"",'Ark1'!AH823)</f>
        <v>97.624190064794846</v>
      </c>
      <c r="S320" s="76">
        <f>+IF(H320=0,"",'Ark1'!AI823)</f>
        <v>73.002159827213802</v>
      </c>
      <c r="T320" s="76"/>
      <c r="U320" s="76"/>
      <c r="V320" s="76">
        <f>+IF(H320=0,"",'Ark1'!Y823)</f>
        <v>44.189299476744878</v>
      </c>
      <c r="W320" s="53">
        <f>+IF(H320=0,"",'Ark1'!AA823)</f>
        <v>1.8107546199992</v>
      </c>
      <c r="X320" s="76">
        <f>+IF(H320=0,"",'Ark1'!AC823)</f>
        <v>52.022045088809648</v>
      </c>
      <c r="Y320" s="76">
        <f t="shared" si="107"/>
        <v>449.49840052119959</v>
      </c>
      <c r="Z320" s="66"/>
      <c r="AA320" s="66">
        <f t="shared" si="108"/>
        <v>1.7945736434108528</v>
      </c>
      <c r="AB320" s="296"/>
      <c r="AD320" s="56"/>
      <c r="AE320" s="56"/>
      <c r="AF320" s="1"/>
      <c r="AI320" s="1"/>
      <c r="AJ320" s="1"/>
      <c r="AK320" s="1"/>
      <c r="AM320" s="1"/>
    </row>
    <row r="321" spans="1:40">
      <c r="A321" s="296"/>
      <c r="B321" s="296">
        <f>+'Ark1'!C824</f>
        <v>2023</v>
      </c>
      <c r="C321" s="51">
        <f>+'Ark1'!L824</f>
        <v>6</v>
      </c>
      <c r="D321" s="52" t="str">
        <f t="shared" si="109"/>
        <v>O+</v>
      </c>
      <c r="E321" s="52">
        <f>+'Ark1'!D824</f>
        <v>6</v>
      </c>
      <c r="F321" s="52" t="str">
        <f t="shared" si="106"/>
        <v>Jun</v>
      </c>
      <c r="G321" s="51">
        <f>+IF(H321=0,"",'Ark1'!Q824)</f>
        <v>393</v>
      </c>
      <c r="H321" s="51">
        <f>+'Ark1'!R824</f>
        <v>790</v>
      </c>
      <c r="I321" s="66"/>
      <c r="J321" s="53">
        <f>+IF(H321=0,"",'Ark1'!AE824)</f>
        <v>16.001620417257445</v>
      </c>
      <c r="K321" s="53">
        <f>+IF(H321=0,"",'Ark1'!AF824)</f>
        <v>15.55874368998766</v>
      </c>
      <c r="L321" s="53">
        <f>+IF(H321=0,"",'Ark1'!T824)</f>
        <v>8.2696202531645575</v>
      </c>
      <c r="M321" s="66">
        <f>+IF(H321=0,"",'Ark1'!U824)</f>
        <v>229.41759493670887</v>
      </c>
      <c r="N321" s="66"/>
      <c r="O321" s="76">
        <f>+IF(H321=0,"",'Ark1'!W824)</f>
        <v>82.405063291139228</v>
      </c>
      <c r="P321" s="76">
        <f>+IF(H321=0,"",'Ark1'!X824)</f>
        <v>0.25316455696202528</v>
      </c>
      <c r="Q321" s="76">
        <f>+IF(H321=0,"",'Ark1'!AG824)</f>
        <v>515.94709677419371</v>
      </c>
      <c r="R321" s="76">
        <f>+IF(H321=0,"",'Ark1'!AH824)</f>
        <v>97.974683544303829</v>
      </c>
      <c r="S321" s="76">
        <f>+IF(H321=0,"",'Ark1'!AI824)</f>
        <v>79.873417721519004</v>
      </c>
      <c r="T321" s="76"/>
      <c r="U321" s="76"/>
      <c r="V321" s="76">
        <f>+IF(H321=0,"",'Ark1'!Y824)</f>
        <v>41.757872681980722</v>
      </c>
      <c r="W321" s="53">
        <f>+IF(H321=0,"",'Ark1'!AA824)</f>
        <v>1.9177950439178535</v>
      </c>
      <c r="X321" s="76">
        <f>+IF(H321=0,"",'Ark1'!AC824)</f>
        <v>53.429432244127469</v>
      </c>
      <c r="Y321" s="76">
        <f t="shared" si="107"/>
        <v>444.65333048887061</v>
      </c>
      <c r="Z321" s="66"/>
      <c r="AA321" s="66">
        <f t="shared" si="108"/>
        <v>2.0101781170483459</v>
      </c>
      <c r="AB321" s="296"/>
      <c r="AD321" s="56"/>
      <c r="AE321" s="56"/>
      <c r="AF321" s="1"/>
      <c r="AI321" s="1"/>
      <c r="AJ321" s="1"/>
      <c r="AK321" s="1"/>
      <c r="AM321" s="1"/>
    </row>
    <row r="322" spans="1:40">
      <c r="A322" s="296"/>
      <c r="B322" s="296">
        <f>+'Ark1'!C825</f>
        <v>2023</v>
      </c>
      <c r="C322" s="51">
        <f>+'Ark1'!L825</f>
        <v>6</v>
      </c>
      <c r="D322" s="52" t="str">
        <f t="shared" si="109"/>
        <v>O+</v>
      </c>
      <c r="E322" s="52">
        <f>+'Ark1'!D825</f>
        <v>7</v>
      </c>
      <c r="F322" s="52" t="str">
        <f t="shared" si="106"/>
        <v>Jul</v>
      </c>
      <c r="G322" s="51">
        <f>+IF(H322=0,"",'Ark1'!Q825)</f>
        <v>222</v>
      </c>
      <c r="H322" s="51">
        <f>+'Ark1'!R825</f>
        <v>500</v>
      </c>
      <c r="I322" s="66"/>
      <c r="J322" s="53">
        <f>+IF(H322=0,"",'Ark1'!AE825)</f>
        <v>17.857142857142861</v>
      </c>
      <c r="K322" s="53">
        <f>+IF(H322=0,"",'Ark1'!AF825)</f>
        <v>17.104518760264643</v>
      </c>
      <c r="L322" s="53">
        <f>+IF(H322=0,"",'Ark1'!T825)</f>
        <v>8.0280000000000005</v>
      </c>
      <c r="M322" s="66">
        <f>+IF(H322=0,"",'Ark1'!U825)</f>
        <v>226.87420000000017</v>
      </c>
      <c r="N322" s="66"/>
      <c r="O322" s="76">
        <f>+IF(H322=0,"",'Ark1'!W825)</f>
        <v>81.599999999999994</v>
      </c>
      <c r="P322" s="76">
        <f>+IF(H322=0,"",'Ark1'!X825)</f>
        <v>0.6</v>
      </c>
      <c r="Q322" s="76">
        <f>+IF(H322=0,"",'Ark1'!AG825)</f>
        <v>515.65102040816316</v>
      </c>
      <c r="R322" s="76">
        <f>+IF(H322=0,"",'Ark1'!AH825)</f>
        <v>97.8</v>
      </c>
      <c r="S322" s="76">
        <f>+IF(H322=0,"",'Ark1'!AI825)</f>
        <v>84.6</v>
      </c>
      <c r="T322" s="76"/>
      <c r="U322" s="76"/>
      <c r="V322" s="76">
        <f>+IF(H322=0,"",'Ark1'!Y825)</f>
        <v>40.766503828019779</v>
      </c>
      <c r="W322" s="53">
        <f>+IF(H322=0,"",'Ark1'!AA825)</f>
        <v>1.7479176181960039</v>
      </c>
      <c r="X322" s="76">
        <f>+IF(H322=0,"",'Ark1'!AC825)</f>
        <v>48.99388429899313</v>
      </c>
      <c r="Y322" s="76">
        <f t="shared" si="107"/>
        <v>439.97624560195402</v>
      </c>
      <c r="Z322" s="66"/>
      <c r="AA322" s="66">
        <f t="shared" si="108"/>
        <v>2.2522522522522523</v>
      </c>
      <c r="AB322" s="296"/>
      <c r="AD322" s="56"/>
      <c r="AE322" s="56"/>
      <c r="AF322" s="1"/>
      <c r="AI322" s="1"/>
      <c r="AJ322" s="1"/>
      <c r="AK322" s="1"/>
      <c r="AM322" s="1"/>
    </row>
    <row r="323" spans="1:40">
      <c r="A323" s="296"/>
      <c r="B323" s="296">
        <f>+'Ark1'!C826</f>
        <v>2023</v>
      </c>
      <c r="C323" s="51">
        <f>+'Ark1'!L826</f>
        <v>6</v>
      </c>
      <c r="D323" s="52" t="str">
        <f t="shared" si="109"/>
        <v>O+</v>
      </c>
      <c r="E323" s="52">
        <f>+'Ark1'!D826</f>
        <v>8</v>
      </c>
      <c r="F323" s="52" t="str">
        <f t="shared" si="106"/>
        <v>Aug</v>
      </c>
      <c r="G323" s="51">
        <f>+IF(H323=0,"",'Ark1'!Q826)</f>
        <v>279</v>
      </c>
      <c r="H323" s="51">
        <f>+'Ark1'!R826</f>
        <v>635</v>
      </c>
      <c r="I323" s="66"/>
      <c r="J323" s="53">
        <f>+IF(H323=0,"",'Ark1'!AE826)</f>
        <v>18.764775413711579</v>
      </c>
      <c r="K323" s="53">
        <f>+IF(H323=0,"",'Ark1'!AF826)</f>
        <v>18.190359397459478</v>
      </c>
      <c r="L323" s="53">
        <f>+IF(H323=0,"",'Ark1'!T826)</f>
        <v>8.0960629921259848</v>
      </c>
      <c r="M323" s="66">
        <f>+IF(H323=0,"",'Ark1'!U826)</f>
        <v>224.74062992126005</v>
      </c>
      <c r="N323" s="66"/>
      <c r="O323" s="76">
        <f>+IF(H323=0,"",'Ark1'!W826)</f>
        <v>79.685039370078741</v>
      </c>
      <c r="P323" s="76">
        <f>+IF(H323=0,"",'Ark1'!X826)</f>
        <v>0.15748031496062989</v>
      </c>
      <c r="Q323" s="76">
        <f>+IF(H323=0,"",'Ark1'!AG826)</f>
        <v>517.18387096774177</v>
      </c>
      <c r="R323" s="76">
        <f>+IF(H323=0,"",'Ark1'!AH826)</f>
        <v>97.165354330708666</v>
      </c>
      <c r="S323" s="76">
        <f>+IF(H323=0,"",'Ark1'!AI826)</f>
        <v>88.346456692913407</v>
      </c>
      <c r="T323" s="76"/>
      <c r="U323" s="76"/>
      <c r="V323" s="76">
        <f>+IF(H323=0,"",'Ark1'!Y826)</f>
        <v>37.291334235340777</v>
      </c>
      <c r="W323" s="53">
        <f>+IF(H323=0,"",'Ark1'!AA826)</f>
        <v>1.8276701564441011</v>
      </c>
      <c r="X323" s="76">
        <f>+IF(H323=0,"",'Ark1'!AC826)</f>
        <v>42.979332215843506</v>
      </c>
      <c r="Y323" s="76">
        <f t="shared" si="107"/>
        <v>434.54686531645103</v>
      </c>
      <c r="Z323" s="66"/>
      <c r="AA323" s="66">
        <f t="shared" si="108"/>
        <v>2.2759856630824373</v>
      </c>
      <c r="AB323" s="296"/>
      <c r="AD323" s="56"/>
      <c r="AE323" s="56"/>
      <c r="AF323" s="1"/>
      <c r="AI323" s="1"/>
      <c r="AJ323" s="1"/>
      <c r="AK323" s="1"/>
      <c r="AM323" s="1"/>
    </row>
    <row r="324" spans="1:40">
      <c r="A324" s="296"/>
      <c r="B324" s="296">
        <f>+'Ark1'!C827</f>
        <v>2023</v>
      </c>
      <c r="C324" s="51">
        <f>+'Ark1'!L827</f>
        <v>6</v>
      </c>
      <c r="D324" s="52" t="str">
        <f t="shared" si="109"/>
        <v>O+</v>
      </c>
      <c r="E324" s="52">
        <f>+'Ark1'!D827</f>
        <v>9</v>
      </c>
      <c r="F324" s="52" t="str">
        <f t="shared" si="106"/>
        <v>Sep</v>
      </c>
      <c r="G324" s="51">
        <f>+IF(H324=0,"",'Ark1'!Q827)</f>
        <v>328</v>
      </c>
      <c r="H324" s="51">
        <f>+'Ark1'!R827</f>
        <v>814</v>
      </c>
      <c r="I324" s="66"/>
      <c r="J324" s="53">
        <f>+IF(H324=0,"",'Ark1'!AE827)</f>
        <v>21.104485351309311</v>
      </c>
      <c r="K324" s="53">
        <f>+IF(H324=0,"",'Ark1'!AF827)</f>
        <v>20.388231607033305</v>
      </c>
      <c r="L324" s="53">
        <f>+IF(H324=0,"",'Ark1'!T827)</f>
        <v>7.6990171990171987</v>
      </c>
      <c r="M324" s="66">
        <f>+IF(H324=0,"",'Ark1'!U827)</f>
        <v>221.29729729729743</v>
      </c>
      <c r="N324" s="66"/>
      <c r="O324" s="76">
        <f>+IF(H324=0,"",'Ark1'!W827)</f>
        <v>76.167076167076175</v>
      </c>
      <c r="P324" s="76">
        <f>+IF(H324=0,"",'Ark1'!X827)</f>
        <v>0</v>
      </c>
      <c r="Q324" s="76">
        <f>+IF(H324=0,"",'Ark1'!AG827)</f>
        <v>526.02224969097665</v>
      </c>
      <c r="R324" s="76">
        <f>+IF(H324=0,"",'Ark1'!AH827)</f>
        <v>98.771498771498784</v>
      </c>
      <c r="S324" s="76">
        <f>+IF(H324=0,"",'Ark1'!AI827)</f>
        <v>93.120393120393132</v>
      </c>
      <c r="T324" s="76"/>
      <c r="U324" s="76"/>
      <c r="V324" s="76">
        <f>+IF(H324=0,"",'Ark1'!Y827)</f>
        <v>34.626938676848873</v>
      </c>
      <c r="W324" s="53">
        <f>+IF(H324=0,"",'Ark1'!AA827)</f>
        <v>1.8761594985708625</v>
      </c>
      <c r="X324" s="76">
        <f>+IF(H324=0,"",'Ark1'!AC827)</f>
        <v>37.461178038173976</v>
      </c>
      <c r="Y324" s="76">
        <f t="shared" si="107"/>
        <v>420.69949974036916</v>
      </c>
      <c r="Z324" s="66"/>
      <c r="AA324" s="66">
        <f t="shared" si="108"/>
        <v>2.4817073170731709</v>
      </c>
      <c r="AB324" s="296"/>
      <c r="AD324" s="56"/>
      <c r="AE324" s="56"/>
      <c r="AF324" s="1"/>
      <c r="AI324" s="1"/>
      <c r="AJ324" s="1"/>
      <c r="AK324" s="1"/>
      <c r="AM324" s="1"/>
    </row>
    <row r="325" spans="1:40">
      <c r="A325" s="296"/>
      <c r="B325" s="296">
        <f>+'Ark1'!C828</f>
        <v>2023</v>
      </c>
      <c r="C325" s="51">
        <f>+'Ark1'!L828</f>
        <v>6</v>
      </c>
      <c r="D325" s="52" t="str">
        <f t="shared" si="109"/>
        <v>O+</v>
      </c>
      <c r="E325" s="52">
        <f>+'Ark1'!D828</f>
        <v>10</v>
      </c>
      <c r="F325" s="52" t="str">
        <f t="shared" si="106"/>
        <v>Okt</v>
      </c>
      <c r="G325" s="51">
        <f>+IF(H325=0,"",'Ark1'!Q828)</f>
        <v>407</v>
      </c>
      <c r="H325" s="51">
        <f>+'Ark1'!R828</f>
        <v>829</v>
      </c>
      <c r="I325" s="66"/>
      <c r="J325" s="53">
        <f>+IF(H325=0,"",'Ark1'!AE828)</f>
        <v>19.066237350505979</v>
      </c>
      <c r="K325" s="53">
        <f>+IF(H325=0,"",'Ark1'!AF828)</f>
        <v>20.544993351414757</v>
      </c>
      <c r="L325" s="53">
        <f>+IF(H325=0,"",'Ark1'!T828)</f>
        <v>7.4451145958986737</v>
      </c>
      <c r="M325" s="66">
        <f>+IF(H325=0,"",'Ark1'!U828)</f>
        <v>224.90108564535564</v>
      </c>
      <c r="N325" s="66"/>
      <c r="O325" s="76">
        <f>+IF(H325=0,"",'Ark1'!W828)</f>
        <v>67.551266586248516</v>
      </c>
      <c r="P325" s="76">
        <f>+IF(H325=0,"",'Ark1'!X828)</f>
        <v>0</v>
      </c>
      <c r="Q325" s="76">
        <f>+IF(H325=0,"",'Ark1'!AG828)</f>
        <v>557.34963325183378</v>
      </c>
      <c r="R325" s="76">
        <f>+IF(H325=0,"",'Ark1'!AH828)</f>
        <v>98.190591073582638</v>
      </c>
      <c r="S325" s="76">
        <f>+IF(H325=0,"",'Ark1'!AI828)</f>
        <v>90.470446320868518</v>
      </c>
      <c r="T325" s="76"/>
      <c r="U325" s="76"/>
      <c r="V325" s="76">
        <f>+IF(H325=0,"",'Ark1'!Y828)</f>
        <v>35.220714533286646</v>
      </c>
      <c r="W325" s="53">
        <f>+IF(H325=0,"",'Ark1'!AA828)</f>
        <v>2.0649153515491152</v>
      </c>
      <c r="X325" s="76">
        <f>+IF(H325=0,"",'Ark1'!AC828)</f>
        <v>32.501349219883444</v>
      </c>
      <c r="Y325" s="76">
        <f t="shared" si="107"/>
        <v>403.51885464278388</v>
      </c>
      <c r="Z325" s="66"/>
      <c r="AA325" s="66">
        <f t="shared" si="108"/>
        <v>2.0368550368550369</v>
      </c>
      <c r="AB325" s="296"/>
      <c r="AD325" s="56"/>
      <c r="AE325" s="56"/>
      <c r="AF325" s="1"/>
      <c r="AI325" s="1"/>
      <c r="AJ325" s="1"/>
      <c r="AK325" s="1"/>
      <c r="AM325" s="1"/>
    </row>
    <row r="326" spans="1:40">
      <c r="A326" s="296"/>
      <c r="B326" s="296">
        <f>+'Ark1'!C829</f>
        <v>2023</v>
      </c>
      <c r="C326" s="51">
        <f>+'Ark1'!L829</f>
        <v>6</v>
      </c>
      <c r="D326" s="52" t="str">
        <f t="shared" si="109"/>
        <v>O+</v>
      </c>
      <c r="E326" s="52">
        <f>+'Ark1'!D829</f>
        <v>11</v>
      </c>
      <c r="F326" s="52" t="str">
        <f t="shared" si="106"/>
        <v>Nov</v>
      </c>
      <c r="G326" s="51">
        <f>+IF(H326=0,"",'Ark1'!Q829)</f>
        <v>469</v>
      </c>
      <c r="H326" s="51">
        <f>+'Ark1'!R829</f>
        <v>962</v>
      </c>
      <c r="I326" s="66"/>
      <c r="J326" s="53">
        <f>+IF(H326=0,"",'Ark1'!AE829)</f>
        <v>20.46373112103808</v>
      </c>
      <c r="K326" s="53">
        <f>+IF(H326=0,"",'Ark1'!AF829)</f>
        <v>22.064269924609249</v>
      </c>
      <c r="L326" s="53">
        <f>+IF(H326=0,"",'Ark1'!T829)</f>
        <v>7.7629937629937631</v>
      </c>
      <c r="M326" s="66">
        <f>+IF(H326=0,"",'Ark1'!U829)</f>
        <v>227.48503118503095</v>
      </c>
      <c r="N326" s="66"/>
      <c r="O326" s="76">
        <f>+IF(H326=0,"",'Ark1'!W829)</f>
        <v>72.765072765072773</v>
      </c>
      <c r="P326" s="76">
        <f>+IF(H326=0,"",'Ark1'!X829)</f>
        <v>0.20790020790020788</v>
      </c>
      <c r="Q326" s="76">
        <f>+IF(H326=0,"",'Ark1'!AG829)</f>
        <v>558.08499475341023</v>
      </c>
      <c r="R326" s="76">
        <f>+IF(H326=0,"",'Ark1'!AH829)</f>
        <v>98.544698544698562</v>
      </c>
      <c r="S326" s="76">
        <f>+IF(H326=0,"",'Ark1'!AI829)</f>
        <v>88.877338877338886</v>
      </c>
      <c r="T326" s="76"/>
      <c r="U326" s="76"/>
      <c r="V326" s="76">
        <f>+IF(H326=0,"",'Ark1'!Y829)</f>
        <v>40.192103987226723</v>
      </c>
      <c r="W326" s="53">
        <f>+IF(H326=0,"",'Ark1'!AA829)</f>
        <v>2.0077714339381938</v>
      </c>
      <c r="X326" s="76">
        <f>+IF(H326=0,"",'Ark1'!AC829)</f>
        <v>46.985630907349297</v>
      </c>
      <c r="Y326" s="76">
        <f t="shared" si="107"/>
        <v>407.61717896670052</v>
      </c>
      <c r="Z326" s="66"/>
      <c r="AA326" s="66">
        <f t="shared" si="108"/>
        <v>2.0511727078891258</v>
      </c>
      <c r="AB326" s="296"/>
      <c r="AD326" s="56"/>
      <c r="AE326" s="56"/>
      <c r="AF326" s="1"/>
      <c r="AI326" s="1"/>
      <c r="AJ326" s="1"/>
      <c r="AK326" s="1"/>
      <c r="AM326" s="1"/>
    </row>
    <row r="327" spans="1:40" s="273" customFormat="1">
      <c r="A327" s="296"/>
      <c r="B327" s="296">
        <f>+'Ark1'!C830</f>
        <v>2023</v>
      </c>
      <c r="C327" s="51">
        <f>+'Ark1'!L830</f>
        <v>6</v>
      </c>
      <c r="D327" s="52" t="str">
        <f t="shared" si="109"/>
        <v>O+</v>
      </c>
      <c r="E327" s="52">
        <f>+'Ark1'!D830</f>
        <v>12</v>
      </c>
      <c r="F327" s="52" t="str">
        <f t="shared" si="106"/>
        <v>Des</v>
      </c>
      <c r="G327" s="51">
        <f>+IF(H327=0,"",'Ark1'!Q830)</f>
        <v>126</v>
      </c>
      <c r="H327" s="51">
        <f>+'Ark1'!R830</f>
        <v>236</v>
      </c>
      <c r="I327" s="66"/>
      <c r="J327" s="53">
        <f>+IF(H327=0,"",'Ark1'!AE830)</f>
        <v>17.960426179604262</v>
      </c>
      <c r="K327" s="53">
        <f>+IF(H327=0,"",'Ark1'!AF830)</f>
        <v>19.268467454484753</v>
      </c>
      <c r="L327" s="53">
        <f>+IF(H327=0,"",'Ark1'!T830)</f>
        <v>8.4110169491525415</v>
      </c>
      <c r="M327" s="66">
        <f>+IF(H327=0,"",'Ark1'!U830)</f>
        <v>230.38898305084729</v>
      </c>
      <c r="N327" s="66"/>
      <c r="O327" s="76">
        <f>+IF(H327=0,"",'Ark1'!W830)</f>
        <v>85.593220338983059</v>
      </c>
      <c r="P327" s="76">
        <f>+IF(H327=0,"",'Ark1'!X830)</f>
        <v>0</v>
      </c>
      <c r="Q327" s="76">
        <f>+IF(H327=0,"",'Ark1'!AG830)</f>
        <v>565.59740259740249</v>
      </c>
      <c r="R327" s="76">
        <f>+IF(H327=0,"",'Ark1'!AH830)</f>
        <v>97.881355932203377</v>
      </c>
      <c r="S327" s="76">
        <f>+IF(H327=0,"",'Ark1'!AI830)</f>
        <v>82.627118644067778</v>
      </c>
      <c r="T327" s="76"/>
      <c r="U327" s="76"/>
      <c r="V327" s="76">
        <f>+IF(H327=0,"",'Ark1'!Y830)</f>
        <v>39.463324067080848</v>
      </c>
      <c r="W327" s="53">
        <f>+IF(H327=0,"",'Ark1'!AA830)</f>
        <v>1.7721137382819596</v>
      </c>
      <c r="X327" s="76">
        <f>+IF(H327=0,"",'Ark1'!AC830)</f>
        <v>49.906180803712253</v>
      </c>
      <c r="Y327" s="76">
        <f t="shared" si="107"/>
        <v>407.33741349028139</v>
      </c>
      <c r="Z327" s="66"/>
      <c r="AA327" s="66">
        <f t="shared" si="108"/>
        <v>1.873015873015873</v>
      </c>
      <c r="AB327" s="296"/>
      <c r="AC327" s="67"/>
      <c r="AD327" s="56"/>
      <c r="AE327" s="56"/>
      <c r="AF327" s="1"/>
      <c r="AG327" s="67"/>
      <c r="AH327" s="67"/>
      <c r="AI327" s="1"/>
      <c r="AJ327" s="1"/>
      <c r="AK327" s="1"/>
      <c r="AL327" s="67"/>
      <c r="AM327" s="1"/>
      <c r="AN327"/>
    </row>
    <row r="328" spans="1:40" ht="15.6">
      <c r="A328" s="296"/>
      <c r="B328" s="296"/>
      <c r="C328" s="293"/>
      <c r="D328" s="293"/>
      <c r="E328" s="293"/>
      <c r="F328" s="293"/>
      <c r="G328" s="293"/>
      <c r="H328" s="293"/>
      <c r="I328" s="296"/>
      <c r="J328" s="294"/>
      <c r="K328" s="295"/>
      <c r="L328" s="296"/>
      <c r="M328" s="296"/>
      <c r="N328" s="296"/>
      <c r="O328" s="297"/>
      <c r="P328" s="297"/>
      <c r="Q328" s="296"/>
      <c r="R328" s="297"/>
      <c r="S328" s="297"/>
      <c r="T328" s="297"/>
      <c r="U328" s="297"/>
      <c r="V328" s="297"/>
      <c r="W328" s="296"/>
      <c r="X328" s="297"/>
      <c r="Y328" s="296"/>
      <c r="Z328" s="296"/>
      <c r="AA328" s="298"/>
      <c r="AB328" s="296"/>
      <c r="AC328" s="4"/>
      <c r="AD328" s="56"/>
      <c r="AE328" s="56"/>
      <c r="AF328" s="1"/>
      <c r="AG328" s="5"/>
      <c r="AH328"/>
      <c r="AL328"/>
    </row>
    <row r="329" spans="1:40" ht="17.399999999999999">
      <c r="A329" s="296"/>
      <c r="B329" s="395" t="s">
        <v>0</v>
      </c>
      <c r="C329" s="395"/>
      <c r="D329" s="395" t="str">
        <f>+D331</f>
        <v>R-</v>
      </c>
      <c r="E329" s="299"/>
      <c r="F329" s="299"/>
      <c r="G329" s="299"/>
      <c r="H329" s="299"/>
      <c r="I329" s="299"/>
      <c r="J329" s="299"/>
      <c r="K329" s="299"/>
      <c r="L329" s="299"/>
      <c r="M329" s="299"/>
      <c r="N329" s="299"/>
      <c r="O329" s="299"/>
      <c r="P329" s="299"/>
      <c r="Q329" s="299"/>
      <c r="R329" s="299"/>
      <c r="S329" s="299"/>
      <c r="T329" s="299"/>
      <c r="U329" s="299"/>
      <c r="V329" s="299"/>
      <c r="W329" s="299"/>
      <c r="X329" s="299"/>
      <c r="Y329" s="299"/>
      <c r="Z329" s="299"/>
      <c r="AA329" s="299"/>
      <c r="AB329" s="299"/>
      <c r="AC329" s="4"/>
      <c r="AD329" s="56"/>
      <c r="AE329" s="56"/>
      <c r="AF329" s="1"/>
      <c r="AG329" s="5"/>
      <c r="AH329"/>
      <c r="AL329"/>
    </row>
    <row r="330" spans="1:40" ht="15.6">
      <c r="A330" s="296"/>
      <c r="B330" s="296"/>
      <c r="C330" s="299"/>
      <c r="D330" s="299"/>
      <c r="E330" s="299"/>
      <c r="F330" s="299"/>
      <c r="G330" s="302"/>
      <c r="H330" s="302"/>
      <c r="I330" s="303"/>
      <c r="J330" s="303"/>
      <c r="K330" s="303"/>
      <c r="L330" s="302"/>
      <c r="M330" s="303"/>
      <c r="N330" s="303"/>
      <c r="O330" s="304"/>
      <c r="P330" s="304"/>
      <c r="Q330" s="304"/>
      <c r="R330" s="304"/>
      <c r="S330" s="304"/>
      <c r="T330" s="304"/>
      <c r="U330" s="304"/>
      <c r="V330" s="304"/>
      <c r="W330" s="302"/>
      <c r="X330" s="304"/>
      <c r="Y330" s="302"/>
      <c r="Z330" s="303"/>
      <c r="AA330" s="303"/>
      <c r="AB330" s="296"/>
      <c r="AC330" s="4"/>
      <c r="AD330" s="56"/>
      <c r="AE330" s="56"/>
      <c r="AF330" s="1"/>
      <c r="AG330" s="5"/>
      <c r="AH330"/>
      <c r="AL330"/>
    </row>
    <row r="331" spans="1:40" s="273" customFormat="1">
      <c r="A331" s="296"/>
      <c r="B331" s="296">
        <f>+'Ark1'!C831</f>
        <v>2023</v>
      </c>
      <c r="C331" s="51">
        <f>+'Ark1'!L831</f>
        <v>7</v>
      </c>
      <c r="D331" s="52" t="str">
        <f>+D104</f>
        <v>R-</v>
      </c>
      <c r="E331" s="52">
        <f>+'Ark1'!D831</f>
        <v>1</v>
      </c>
      <c r="F331" s="52" t="str">
        <f t="shared" ref="F331:F342" si="110">+F316</f>
        <v>Jan</v>
      </c>
      <c r="G331" s="51">
        <f>+IF(H331=0,"",'Ark1'!Q831)</f>
        <v>207</v>
      </c>
      <c r="H331" s="51">
        <f>+'Ark1'!R831</f>
        <v>420</v>
      </c>
      <c r="I331" s="66"/>
      <c r="J331" s="53">
        <f>+IF(H331=0,"",'Ark1'!AE831)</f>
        <v>14.634146341463419</v>
      </c>
      <c r="K331" s="53">
        <f>+IF(H331=0,"",'Ark1'!AF831)</f>
        <v>16.403925573959764</v>
      </c>
      <c r="L331" s="53">
        <f>+IF(H331=0,"",'Ark1'!T831)</f>
        <v>8.4142857142857128</v>
      </c>
      <c r="M331" s="66">
        <f>+IF(H331=0,"",'Ark1'!U831)</f>
        <v>258.58</v>
      </c>
      <c r="N331" s="66"/>
      <c r="O331" s="76">
        <f>+IF(H331=0,"",'Ark1'!W831)</f>
        <v>87.142857142857125</v>
      </c>
      <c r="P331" s="76">
        <f>+IF(H331=0,"",'Ark1'!X831)</f>
        <v>0.71428571428571441</v>
      </c>
      <c r="Q331" s="76">
        <f>+IF(H331=0,"",'Ark1'!AG831)</f>
        <v>558.85101010101005</v>
      </c>
      <c r="R331" s="76">
        <f>+IF(H331=0,"",'Ark1'!AH831)</f>
        <v>93.333333333333314</v>
      </c>
      <c r="S331" s="76">
        <f>+IF(H331=0,"",'Ark1'!AI831)</f>
        <v>91.428571428571445</v>
      </c>
      <c r="T331" s="76"/>
      <c r="U331" s="76"/>
      <c r="V331" s="76">
        <f>+IF(H331=0,"",'Ark1'!Y831)</f>
        <v>38.083056224896488</v>
      </c>
      <c r="W331" s="53">
        <f>+IF(H331=0,"",'Ark1'!AA831)</f>
        <v>1.7807932192694118</v>
      </c>
      <c r="X331" s="76">
        <f>+IF(H331=0,"",'Ark1'!AC831)</f>
        <v>37.109028762355507</v>
      </c>
      <c r="Y331" s="76">
        <f t="shared" ref="Y331:Y342" si="111">IF(H331=0,"",1000*M331/Q331)</f>
        <v>462.69935157362011</v>
      </c>
      <c r="Z331" s="66"/>
      <c r="AA331" s="66">
        <f t="shared" ref="AA331:AA342" si="112">IF(H331=0,"",H331/G331)</f>
        <v>2.0289855072463769</v>
      </c>
      <c r="AB331" s="296"/>
      <c r="AC331" s="67"/>
      <c r="AD331" s="56"/>
      <c r="AE331" s="56"/>
      <c r="AF331" s="1"/>
      <c r="AG331" s="67"/>
      <c r="AH331" s="67"/>
      <c r="AI331" s="1"/>
      <c r="AJ331" s="1"/>
      <c r="AK331" s="1"/>
      <c r="AL331" s="67"/>
      <c r="AM331" s="1"/>
      <c r="AN331"/>
    </row>
    <row r="332" spans="1:40" s="273" customFormat="1">
      <c r="A332" s="296"/>
      <c r="B332" s="296">
        <f>+'Ark1'!C832</f>
        <v>2023</v>
      </c>
      <c r="C332" s="51">
        <f>+'Ark1'!L832</f>
        <v>7</v>
      </c>
      <c r="D332" s="52" t="str">
        <f>+D331</f>
        <v>R-</v>
      </c>
      <c r="E332" s="52">
        <f>+'Ark1'!D832</f>
        <v>2</v>
      </c>
      <c r="F332" s="52" t="str">
        <f t="shared" si="110"/>
        <v>Feb</v>
      </c>
      <c r="G332" s="51">
        <f>+IF(H332=0,"",'Ark1'!Q832)</f>
        <v>167</v>
      </c>
      <c r="H332" s="51">
        <f>+'Ark1'!R832</f>
        <v>361</v>
      </c>
      <c r="I332" s="66"/>
      <c r="J332" s="53">
        <f>+IF(H332=0,"",'Ark1'!AE832)</f>
        <v>15.219224283305222</v>
      </c>
      <c r="K332" s="53">
        <f>+IF(H332=0,"",'Ark1'!AF832)</f>
        <v>16.7733943945899</v>
      </c>
      <c r="L332" s="53">
        <f>+IF(H332=0,"",'Ark1'!T832)</f>
        <v>8.5069252077562325</v>
      </c>
      <c r="M332" s="66">
        <f>+IF(H332=0,"",'Ark1'!U832)</f>
        <v>252.40747922437671</v>
      </c>
      <c r="N332" s="66"/>
      <c r="O332" s="76">
        <f>+IF(H332=0,"",'Ark1'!W832)</f>
        <v>86.703601108033212</v>
      </c>
      <c r="P332" s="76">
        <f>+IF(H332=0,"",'Ark1'!X832)</f>
        <v>1.1080332409972298</v>
      </c>
      <c r="Q332" s="76">
        <f>+IF(H332=0,"",'Ark1'!AG832)</f>
        <v>544.14868804664718</v>
      </c>
      <c r="R332" s="76">
        <f>+IF(H332=0,"",'Ark1'!AH832)</f>
        <v>94.459833795013836</v>
      </c>
      <c r="S332" s="76">
        <f>+IF(H332=0,"",'Ark1'!AI832)</f>
        <v>91.689750692520775</v>
      </c>
      <c r="T332" s="76"/>
      <c r="U332" s="76"/>
      <c r="V332" s="76">
        <f>+IF(H332=0,"",'Ark1'!Y832)</f>
        <v>37.065323402188874</v>
      </c>
      <c r="W332" s="53">
        <f>+IF(H332=0,"",'Ark1'!AA832)</f>
        <v>1.8831757574544896</v>
      </c>
      <c r="X332" s="76">
        <f>+IF(H332=0,"",'Ark1'!AC832)</f>
        <v>47.433277991045955</v>
      </c>
      <c r="Y332" s="76">
        <f t="shared" si="111"/>
        <v>463.85755358605047</v>
      </c>
      <c r="Z332" s="66"/>
      <c r="AA332" s="66">
        <f t="shared" si="112"/>
        <v>2.1616766467065869</v>
      </c>
      <c r="AB332" s="296"/>
      <c r="AC332" s="67"/>
      <c r="AD332" s="56"/>
      <c r="AE332" s="56"/>
      <c r="AF332" s="1"/>
      <c r="AG332" s="67"/>
      <c r="AH332" s="67"/>
      <c r="AI332" s="1"/>
      <c r="AJ332" s="1"/>
      <c r="AK332" s="1"/>
      <c r="AL332" s="67"/>
      <c r="AM332" s="1"/>
      <c r="AN332"/>
    </row>
    <row r="333" spans="1:40" s="273" customFormat="1">
      <c r="A333" s="296"/>
      <c r="B333" s="296">
        <f>+'Ark1'!C833</f>
        <v>2023</v>
      </c>
      <c r="C333" s="51">
        <f>+'Ark1'!L833</f>
        <v>7</v>
      </c>
      <c r="D333" s="52" t="str">
        <f t="shared" ref="D333:D342" si="113">+D332</f>
        <v>R-</v>
      </c>
      <c r="E333" s="52">
        <f>+'Ark1'!D833</f>
        <v>3</v>
      </c>
      <c r="F333" s="52" t="str">
        <f t="shared" si="110"/>
        <v>Mar</v>
      </c>
      <c r="G333" s="51">
        <f>+IF(H333=0,"",'Ark1'!Q833)</f>
        <v>149</v>
      </c>
      <c r="H333" s="51">
        <f>+'Ark1'!R833</f>
        <v>283</v>
      </c>
      <c r="I333" s="66"/>
      <c r="J333" s="53">
        <f>+IF(H333=0,"",'Ark1'!AE833)</f>
        <v>11.976301311891662</v>
      </c>
      <c r="K333" s="53">
        <f>+IF(H333=0,"",'Ark1'!AF833)</f>
        <v>13.069627100180416</v>
      </c>
      <c r="L333" s="53">
        <f>+IF(H333=0,"",'Ark1'!T833)</f>
        <v>8.5017667844522951</v>
      </c>
      <c r="M333" s="66">
        <f>+IF(H333=0,"",'Ark1'!U833)</f>
        <v>239.27314487632515</v>
      </c>
      <c r="N333" s="66"/>
      <c r="O333" s="76">
        <f>+IF(H333=0,"",'Ark1'!W833)</f>
        <v>88.339222614840992</v>
      </c>
      <c r="P333" s="76">
        <f>+IF(H333=0,"",'Ark1'!X833)</f>
        <v>0</v>
      </c>
      <c r="Q333" s="76">
        <f>+IF(H333=0,"",'Ark1'!AG833)</f>
        <v>483.80303030303043</v>
      </c>
      <c r="R333" s="76">
        <f>+IF(H333=0,"",'Ark1'!AH833)</f>
        <v>92.932862190812671</v>
      </c>
      <c r="S333" s="76">
        <f>+IF(H333=0,"",'Ark1'!AI833)</f>
        <v>91.872791519434585</v>
      </c>
      <c r="T333" s="76"/>
      <c r="U333" s="76"/>
      <c r="V333" s="76">
        <f>+IF(H333=0,"",'Ark1'!Y833)</f>
        <v>42.56034567981505</v>
      </c>
      <c r="W333" s="53">
        <f>+IF(H333=0,"",'Ark1'!AA833)</f>
        <v>1.8577971649333889</v>
      </c>
      <c r="X333" s="76">
        <f>+IF(H333=0,"",'Ark1'!AC833)</f>
        <v>27.76638903229675</v>
      </c>
      <c r="Y333" s="76">
        <f t="shared" si="111"/>
        <v>494.56727198764384</v>
      </c>
      <c r="Z333" s="66"/>
      <c r="AA333" s="66">
        <f t="shared" si="112"/>
        <v>1.8993288590604027</v>
      </c>
      <c r="AB333" s="296"/>
      <c r="AC333" s="67"/>
      <c r="AD333" s="56"/>
      <c r="AE333" s="56"/>
      <c r="AF333" s="1"/>
      <c r="AG333" s="67"/>
      <c r="AH333" s="67"/>
      <c r="AI333" s="1"/>
      <c r="AJ333" s="1"/>
      <c r="AK333" s="1"/>
      <c r="AL333" s="67"/>
      <c r="AM333" s="1"/>
      <c r="AN333"/>
    </row>
    <row r="334" spans="1:40" s="273" customFormat="1">
      <c r="A334" s="296"/>
      <c r="B334" s="296">
        <f>+'Ark1'!C834</f>
        <v>2023</v>
      </c>
      <c r="C334" s="51">
        <f>+'Ark1'!L834</f>
        <v>7</v>
      </c>
      <c r="D334" s="52" t="str">
        <f t="shared" si="113"/>
        <v>R-</v>
      </c>
      <c r="E334" s="52">
        <f>+'Ark1'!D834</f>
        <v>4</v>
      </c>
      <c r="F334" s="52" t="str">
        <f t="shared" si="110"/>
        <v>Apr</v>
      </c>
      <c r="G334" s="51">
        <f>+IF(H334=0,"",'Ark1'!Q834)</f>
        <v>186</v>
      </c>
      <c r="H334" s="51">
        <f>+'Ark1'!R834</f>
        <v>387</v>
      </c>
      <c r="I334" s="66"/>
      <c r="J334" s="53">
        <f>+IF(H334=0,"",'Ark1'!AE834)</f>
        <v>17.535115541458989</v>
      </c>
      <c r="K334" s="53">
        <f>+IF(H334=0,"",'Ark1'!AF834)</f>
        <v>18.877963578960557</v>
      </c>
      <c r="L334" s="53">
        <f>+IF(H334=0,"",'Ark1'!T834)</f>
        <v>8.6692506459948344</v>
      </c>
      <c r="M334" s="66">
        <f>+IF(H334=0,"",'Ark1'!U834)</f>
        <v>249.92945736434103</v>
      </c>
      <c r="N334" s="66"/>
      <c r="O334" s="76">
        <f>+IF(H334=0,"",'Ark1'!W834)</f>
        <v>86.304909560723516</v>
      </c>
      <c r="P334" s="76">
        <f>+IF(H334=0,"",'Ark1'!X834)</f>
        <v>1.5503875968992249</v>
      </c>
      <c r="Q334" s="76">
        <f>+IF(H334=0,"",'Ark1'!AG834)</f>
        <v>513.74739583333348</v>
      </c>
      <c r="R334" s="76">
        <f>+IF(H334=0,"",'Ark1'!AH834)</f>
        <v>98.966408268733886</v>
      </c>
      <c r="S334" s="76">
        <f>+IF(H334=0,"",'Ark1'!AI834)</f>
        <v>95.607235142118881</v>
      </c>
      <c r="T334" s="76"/>
      <c r="U334" s="76"/>
      <c r="V334" s="76">
        <f>+IF(H334=0,"",'Ark1'!Y834)</f>
        <v>43.792402683347319</v>
      </c>
      <c r="W334" s="53">
        <f>+IF(H334=0,"",'Ark1'!AA834)</f>
        <v>1.8826448509612748</v>
      </c>
      <c r="X334" s="76">
        <f>+IF(H334=0,"",'Ark1'!AC834)</f>
        <v>47.173479209954358</v>
      </c>
      <c r="Y334" s="76">
        <f t="shared" si="111"/>
        <v>486.48316155245584</v>
      </c>
      <c r="Z334" s="66"/>
      <c r="AA334" s="66">
        <f t="shared" si="112"/>
        <v>2.0806451612903225</v>
      </c>
      <c r="AB334" s="296"/>
      <c r="AC334" s="67"/>
      <c r="AD334" s="56"/>
      <c r="AE334" s="56"/>
      <c r="AF334" s="1"/>
      <c r="AG334" s="67"/>
      <c r="AH334" s="67"/>
      <c r="AI334"/>
      <c r="AJ334"/>
      <c r="AK334"/>
      <c r="AL334" s="67"/>
      <c r="AM334"/>
      <c r="AN334"/>
    </row>
    <row r="335" spans="1:40" s="273" customFormat="1">
      <c r="A335" s="296"/>
      <c r="B335" s="296">
        <f>+'Ark1'!C835</f>
        <v>2023</v>
      </c>
      <c r="C335" s="51">
        <f>+'Ark1'!L835</f>
        <v>7</v>
      </c>
      <c r="D335" s="52" t="str">
        <f t="shared" si="113"/>
        <v>R-</v>
      </c>
      <c r="E335" s="52">
        <f>+'Ark1'!D835</f>
        <v>5</v>
      </c>
      <c r="F335" s="52" t="str">
        <f t="shared" si="110"/>
        <v>Mai</v>
      </c>
      <c r="G335" s="51">
        <f>+IF(H335=0,"",'Ark1'!Q835)</f>
        <v>228</v>
      </c>
      <c r="H335" s="51">
        <f>+'Ark1'!R835</f>
        <v>612</v>
      </c>
      <c r="I335" s="66"/>
      <c r="J335" s="53">
        <f>+IF(H335=0,"",'Ark1'!AE835)</f>
        <v>18.91223733003708</v>
      </c>
      <c r="K335" s="53">
        <f>+IF(H335=0,"",'Ark1'!AF835)</f>
        <v>19.685309926261905</v>
      </c>
      <c r="L335" s="53">
        <f>+IF(H335=0,"",'Ark1'!T835)</f>
        <v>8.6944444444444446</v>
      </c>
      <c r="M335" s="66">
        <f>+IF(H335=0,"",'Ark1'!U835)</f>
        <v>246.0112745098038</v>
      </c>
      <c r="N335" s="66"/>
      <c r="O335" s="76">
        <f>+IF(H335=0,"",'Ark1'!W835)</f>
        <v>89.542483660130699</v>
      </c>
      <c r="P335" s="76">
        <f>+IF(H335=0,"",'Ark1'!X835)</f>
        <v>0.16339869281045749</v>
      </c>
      <c r="Q335" s="76">
        <f>+IF(H335=0,"",'Ark1'!AG835)</f>
        <v>498.92346089850241</v>
      </c>
      <c r="R335" s="76">
        <f>+IF(H335=0,"",'Ark1'!AH835)</f>
        <v>97.712418300653567</v>
      </c>
      <c r="S335" s="76">
        <f>+IF(H335=0,"",'Ark1'!AI835)</f>
        <v>95.098039215686313</v>
      </c>
      <c r="T335" s="76"/>
      <c r="U335" s="76"/>
      <c r="V335" s="76">
        <f>+IF(H335=0,"",'Ark1'!Y835)</f>
        <v>36.036588890994253</v>
      </c>
      <c r="W335" s="53">
        <f>+IF(H335=0,"",'Ark1'!AA835)</f>
        <v>1.7572729871846116</v>
      </c>
      <c r="X335" s="76">
        <f>+IF(H335=0,"",'Ark1'!AC835)</f>
        <v>28.276718002412007</v>
      </c>
      <c r="Y335" s="76">
        <f t="shared" si="111"/>
        <v>493.0841978582576</v>
      </c>
      <c r="Z335" s="66"/>
      <c r="AA335" s="66">
        <f t="shared" si="112"/>
        <v>2.6842105263157894</v>
      </c>
      <c r="AB335" s="296"/>
      <c r="AC335" s="67"/>
      <c r="AD335" s="56"/>
      <c r="AE335" s="56"/>
      <c r="AF335" s="1"/>
      <c r="AG335" s="67"/>
      <c r="AH335" s="67"/>
      <c r="AI335"/>
      <c r="AJ335"/>
      <c r="AK335"/>
      <c r="AL335" s="67"/>
      <c r="AM335"/>
      <c r="AN335"/>
    </row>
    <row r="336" spans="1:40" s="273" customFormat="1">
      <c r="A336" s="296"/>
      <c r="B336" s="296">
        <f>+'Ark1'!C836</f>
        <v>2023</v>
      </c>
      <c r="C336" s="51">
        <f>+'Ark1'!L836</f>
        <v>7</v>
      </c>
      <c r="D336" s="52" t="str">
        <f t="shared" si="113"/>
        <v>R-</v>
      </c>
      <c r="E336" s="52">
        <f>+'Ark1'!D836</f>
        <v>6</v>
      </c>
      <c r="F336" s="52" t="str">
        <f t="shared" si="110"/>
        <v>Jun</v>
      </c>
      <c r="G336" s="51">
        <f>+IF(H336=0,"",'Ark1'!Q836)</f>
        <v>379</v>
      </c>
      <c r="H336" s="51">
        <f>+'Ark1'!R836</f>
        <v>1027</v>
      </c>
      <c r="I336" s="66"/>
      <c r="J336" s="53">
        <f>+IF(H336=0,"",'Ark1'!AE836)</f>
        <v>20.802106542434672</v>
      </c>
      <c r="K336" s="53">
        <f>+IF(H336=0,"",'Ark1'!AF836)</f>
        <v>21.456793343216525</v>
      </c>
      <c r="L336" s="53">
        <f>+IF(H336=0,"",'Ark1'!T836)</f>
        <v>8.6845180136319353</v>
      </c>
      <c r="M336" s="66">
        <f>+IF(H336=0,"",'Ark1'!U836)</f>
        <v>243.37370983446957</v>
      </c>
      <c r="N336" s="66"/>
      <c r="O336" s="76">
        <f>+IF(H336=0,"",'Ark1'!W836)</f>
        <v>90.847127555988308</v>
      </c>
      <c r="P336" s="76">
        <f>+IF(H336=0,"",'Ark1'!X836)</f>
        <v>0.19474196689386564</v>
      </c>
      <c r="Q336" s="76">
        <f>+IF(H336=0,"",'Ark1'!AG836)</f>
        <v>493.51324828263006</v>
      </c>
      <c r="R336" s="76">
        <f>+IF(H336=0,"",'Ark1'!AH836)</f>
        <v>98.636806231742966</v>
      </c>
      <c r="S336" s="76">
        <f>+IF(H336=0,"",'Ark1'!AI836)</f>
        <v>96.007789678675763</v>
      </c>
      <c r="T336" s="76"/>
      <c r="U336" s="76"/>
      <c r="V336" s="76">
        <f>+IF(H336=0,"",'Ark1'!Y836)</f>
        <v>32.877309770216648</v>
      </c>
      <c r="W336" s="53">
        <f>+IF(H336=0,"",'Ark1'!AA836)</f>
        <v>1.767879545681686</v>
      </c>
      <c r="X336" s="76">
        <f>+IF(H336=0,"",'Ark1'!AC836)</f>
        <v>29.832051867016023</v>
      </c>
      <c r="Y336" s="76">
        <f t="shared" si="111"/>
        <v>493.14524114880885</v>
      </c>
      <c r="Z336" s="66"/>
      <c r="AA336" s="66">
        <f t="shared" si="112"/>
        <v>2.7097625329815305</v>
      </c>
      <c r="AB336" s="296"/>
      <c r="AC336" s="67"/>
      <c r="AD336" s="56"/>
      <c r="AE336" s="56"/>
      <c r="AF336" s="1"/>
      <c r="AG336" s="67"/>
      <c r="AH336" s="67"/>
      <c r="AI336"/>
      <c r="AJ336"/>
      <c r="AK336"/>
      <c r="AL336" s="67"/>
      <c r="AM336"/>
      <c r="AN336"/>
    </row>
    <row r="337" spans="1:40" s="273" customFormat="1">
      <c r="A337" s="296"/>
      <c r="B337" s="296">
        <f>+'Ark1'!C837</f>
        <v>2023</v>
      </c>
      <c r="C337" s="51">
        <f>+'Ark1'!L837</f>
        <v>7</v>
      </c>
      <c r="D337" s="52" t="str">
        <f t="shared" si="113"/>
        <v>R-</v>
      </c>
      <c r="E337" s="52">
        <f>+'Ark1'!D837</f>
        <v>7</v>
      </c>
      <c r="F337" s="52" t="str">
        <f t="shared" si="110"/>
        <v>Jul</v>
      </c>
      <c r="G337" s="51">
        <f>+IF(H337=0,"",'Ark1'!Q837)</f>
        <v>207</v>
      </c>
      <c r="H337" s="51">
        <f>+'Ark1'!R837</f>
        <v>705</v>
      </c>
      <c r="I337" s="66"/>
      <c r="J337" s="53">
        <f>+IF(H337=0,"",'Ark1'!AE837)</f>
        <v>25.178571428571423</v>
      </c>
      <c r="K337" s="53">
        <f>+IF(H337=0,"",'Ark1'!AF837)</f>
        <v>25.779478757224823</v>
      </c>
      <c r="L337" s="53">
        <f>+IF(H337=0,"",'Ark1'!T837)</f>
        <v>8.5602836879432616</v>
      </c>
      <c r="M337" s="66">
        <f>+IF(H337=0,"",'Ark1'!U837)</f>
        <v>242.50978723404245</v>
      </c>
      <c r="N337" s="66"/>
      <c r="O337" s="76">
        <f>+IF(H337=0,"",'Ark1'!W837)</f>
        <v>90.212765957446777</v>
      </c>
      <c r="P337" s="76">
        <f>+IF(H337=0,"",'Ark1'!X837)</f>
        <v>0.28368794326241126</v>
      </c>
      <c r="Q337" s="76">
        <f>+IF(H337=0,"",'Ark1'!AG837)</f>
        <v>495.6405325443788</v>
      </c>
      <c r="R337" s="76">
        <f>+IF(H337=0,"",'Ark1'!AH837)</f>
        <v>95.177304964539005</v>
      </c>
      <c r="S337" s="76">
        <f>+IF(H337=0,"",'Ark1'!AI837)</f>
        <v>93.475177304964518</v>
      </c>
      <c r="T337" s="76"/>
      <c r="U337" s="76"/>
      <c r="V337" s="76">
        <f>+IF(H337=0,"",'Ark1'!Y837)</f>
        <v>32.185044376464681</v>
      </c>
      <c r="W337" s="53">
        <f>+IF(H337=0,"",'Ark1'!AA837)</f>
        <v>1.7100818873273702</v>
      </c>
      <c r="X337" s="76">
        <f>+IF(H337=0,"",'Ark1'!AC837)</f>
        <v>28.065262009070921</v>
      </c>
      <c r="Y337" s="76">
        <f t="shared" si="111"/>
        <v>489.28562397654298</v>
      </c>
      <c r="Z337" s="66"/>
      <c r="AA337" s="66">
        <f t="shared" si="112"/>
        <v>3.4057971014492754</v>
      </c>
      <c r="AB337" s="296"/>
      <c r="AC337" s="67"/>
      <c r="AD337" s="56"/>
      <c r="AE337" s="56"/>
      <c r="AF337" s="1"/>
      <c r="AG337" s="67"/>
      <c r="AH337" s="67"/>
      <c r="AI337"/>
      <c r="AJ337"/>
      <c r="AK337"/>
      <c r="AL337" s="67"/>
      <c r="AM337"/>
      <c r="AN337"/>
    </row>
    <row r="338" spans="1:40" s="273" customFormat="1">
      <c r="A338" s="296"/>
      <c r="B338" s="296">
        <f>+'Ark1'!C838</f>
        <v>2023</v>
      </c>
      <c r="C338" s="51">
        <f>+'Ark1'!L838</f>
        <v>7</v>
      </c>
      <c r="D338" s="52" t="str">
        <f t="shared" si="113"/>
        <v>R-</v>
      </c>
      <c r="E338" s="52">
        <f>+'Ark1'!D838</f>
        <v>8</v>
      </c>
      <c r="F338" s="52" t="str">
        <f t="shared" si="110"/>
        <v>Aug</v>
      </c>
      <c r="G338" s="51">
        <f>+IF(H338=0,"",'Ark1'!Q838)</f>
        <v>261</v>
      </c>
      <c r="H338" s="51">
        <f>+'Ark1'!R838</f>
        <v>730</v>
      </c>
      <c r="I338" s="66"/>
      <c r="J338" s="53">
        <f>+IF(H338=0,"",'Ark1'!AE838)</f>
        <v>21.57210401891253</v>
      </c>
      <c r="K338" s="53">
        <f>+IF(H338=0,"",'Ark1'!AF838)</f>
        <v>22.525075582690004</v>
      </c>
      <c r="L338" s="53">
        <f>+IF(H338=0,"",'Ark1'!T838)</f>
        <v>8.5191780821917789</v>
      </c>
      <c r="M338" s="66">
        <f>+IF(H338=0,"",'Ark1'!U838)</f>
        <v>242.07917808219196</v>
      </c>
      <c r="N338" s="66"/>
      <c r="O338" s="76">
        <f>+IF(H338=0,"",'Ark1'!W838)</f>
        <v>87.671232876712324</v>
      </c>
      <c r="P338" s="76">
        <f>+IF(H338=0,"",'Ark1'!X838)</f>
        <v>0.13698630136986301</v>
      </c>
      <c r="Q338" s="76">
        <f>+IF(H338=0,"",'Ark1'!AG838)</f>
        <v>508.31526390870175</v>
      </c>
      <c r="R338" s="76">
        <f>+IF(H338=0,"",'Ark1'!AH838)</f>
        <v>95.61643835616438</v>
      </c>
      <c r="S338" s="76">
        <f>+IF(H338=0,"",'Ark1'!AI838)</f>
        <v>94.931506849315056</v>
      </c>
      <c r="T338" s="76"/>
      <c r="U338" s="76"/>
      <c r="V338" s="76">
        <f>+IF(H338=0,"",'Ark1'!Y838)</f>
        <v>33.537822923494531</v>
      </c>
      <c r="W338" s="53">
        <f>+IF(H338=0,"",'Ark1'!AA838)</f>
        <v>1.7471038684608444</v>
      </c>
      <c r="X338" s="76">
        <f>+IF(H338=0,"",'Ark1'!AC838)</f>
        <v>33.628616740712069</v>
      </c>
      <c r="Y338" s="76">
        <f t="shared" si="111"/>
        <v>476.23826249229393</v>
      </c>
      <c r="Z338" s="66"/>
      <c r="AA338" s="66">
        <f t="shared" si="112"/>
        <v>2.7969348659003832</v>
      </c>
      <c r="AB338" s="296"/>
      <c r="AC338" s="67"/>
      <c r="AD338" s="56"/>
      <c r="AE338" s="56"/>
      <c r="AF338" s="1"/>
      <c r="AG338" s="67"/>
      <c r="AH338" s="67"/>
      <c r="AI338"/>
      <c r="AJ338"/>
      <c r="AK338"/>
      <c r="AL338" s="67"/>
      <c r="AM338"/>
      <c r="AN338"/>
    </row>
    <row r="339" spans="1:40" s="273" customFormat="1">
      <c r="A339" s="296"/>
      <c r="B339" s="296">
        <f>+'Ark1'!C839</f>
        <v>2023</v>
      </c>
      <c r="C339" s="51">
        <f>+'Ark1'!L839</f>
        <v>7</v>
      </c>
      <c r="D339" s="52" t="str">
        <f t="shared" si="113"/>
        <v>R-</v>
      </c>
      <c r="E339" s="52">
        <f>+'Ark1'!D839</f>
        <v>9</v>
      </c>
      <c r="F339" s="52" t="str">
        <f t="shared" si="110"/>
        <v>Sep</v>
      </c>
      <c r="G339" s="51">
        <f>+IF(H339=0,"",'Ark1'!Q839)</f>
        <v>295</v>
      </c>
      <c r="H339" s="51">
        <f>+'Ark1'!R839</f>
        <v>808</v>
      </c>
      <c r="I339" s="66"/>
      <c r="J339" s="53">
        <f>+IF(H339=0,"",'Ark1'!AE839)</f>
        <v>20.948924034223484</v>
      </c>
      <c r="K339" s="53">
        <f>+IF(H339=0,"",'Ark1'!AF839)</f>
        <v>22.672275837371764</v>
      </c>
      <c r="L339" s="53">
        <f>+IF(H339=0,"",'Ark1'!T839)</f>
        <v>8.435643564356436</v>
      </c>
      <c r="M339" s="66">
        <f>+IF(H339=0,"",'Ark1'!U839)</f>
        <v>247.9160891089108</v>
      </c>
      <c r="N339" s="66"/>
      <c r="O339" s="76">
        <f>+IF(H339=0,"",'Ark1'!W839)</f>
        <v>83.787128712871308</v>
      </c>
      <c r="P339" s="76">
        <f>+IF(H339=0,"",'Ark1'!X839)</f>
        <v>0.74257425742574257</v>
      </c>
      <c r="Q339" s="76">
        <f>+IF(H339=0,"",'Ark1'!AG839)</f>
        <v>524.07615480649179</v>
      </c>
      <c r="R339" s="76">
        <f>+IF(H339=0,"",'Ark1'!AH839)</f>
        <v>98.267326732673283</v>
      </c>
      <c r="S339" s="76">
        <f>+IF(H339=0,"",'Ark1'!AI839)</f>
        <v>98.143564356435647</v>
      </c>
      <c r="T339" s="76"/>
      <c r="U339" s="76"/>
      <c r="V339" s="76">
        <f>+IF(H339=0,"",'Ark1'!Y839)</f>
        <v>34.463459104069393</v>
      </c>
      <c r="W339" s="53">
        <f>+IF(H339=0,"",'Ark1'!AA839)</f>
        <v>1.8934009506922556</v>
      </c>
      <c r="X339" s="76">
        <f>+IF(H339=0,"",'Ark1'!AC839)</f>
        <v>28.083006562778063</v>
      </c>
      <c r="Y339" s="76">
        <f t="shared" si="111"/>
        <v>473.05355688325591</v>
      </c>
      <c r="Z339" s="66"/>
      <c r="AA339" s="66">
        <f t="shared" si="112"/>
        <v>2.7389830508474575</v>
      </c>
      <c r="AB339" s="296"/>
      <c r="AC339" s="67"/>
      <c r="AD339" s="56"/>
      <c r="AE339" s="56"/>
      <c r="AF339" s="1"/>
      <c r="AG339" s="67"/>
      <c r="AH339" s="67"/>
      <c r="AI339"/>
      <c r="AJ339"/>
      <c r="AK339"/>
      <c r="AL339" s="67"/>
      <c r="AM339"/>
      <c r="AN339"/>
    </row>
    <row r="340" spans="1:40">
      <c r="A340" s="296"/>
      <c r="B340" s="296">
        <f>+'Ark1'!C840</f>
        <v>2023</v>
      </c>
      <c r="C340" s="51">
        <f>+'Ark1'!L840</f>
        <v>7</v>
      </c>
      <c r="D340" s="52" t="str">
        <f t="shared" si="113"/>
        <v>R-</v>
      </c>
      <c r="E340" s="52">
        <f>+'Ark1'!D840</f>
        <v>10</v>
      </c>
      <c r="F340" s="52" t="str">
        <f t="shared" si="110"/>
        <v>Okt</v>
      </c>
      <c r="G340" s="51">
        <f>+IF(H340=0,"",'Ark1'!Q840)</f>
        <v>287</v>
      </c>
      <c r="H340" s="51">
        <f>+'Ark1'!R840</f>
        <v>607</v>
      </c>
      <c r="I340" s="66"/>
      <c r="J340" s="53">
        <f>+IF(H340=0,"",'Ark1'!AE840)</f>
        <v>13.960441582336705</v>
      </c>
      <c r="K340" s="53">
        <f>+IF(H340=0,"",'Ark1'!AF840)</f>
        <v>16.485890751188212</v>
      </c>
      <c r="L340" s="53">
        <f>+IF(H340=0,"",'Ark1'!T840)</f>
        <v>7.986820428336082</v>
      </c>
      <c r="M340" s="66">
        <f>+IF(H340=0,"",'Ark1'!U840)</f>
        <v>246.46985172981903</v>
      </c>
      <c r="N340" s="66"/>
      <c r="O340" s="76">
        <f>+IF(H340=0,"",'Ark1'!W840)</f>
        <v>78.088962108731494</v>
      </c>
      <c r="P340" s="76">
        <f>+IF(H340=0,"",'Ark1'!X840)</f>
        <v>0.49423393739703447</v>
      </c>
      <c r="Q340" s="76">
        <f>+IF(H340=0,"",'Ark1'!AG840)</f>
        <v>548.14666666666653</v>
      </c>
      <c r="R340" s="76">
        <f>+IF(H340=0,"",'Ark1'!AH840)</f>
        <v>98.352553542009886</v>
      </c>
      <c r="S340" s="76">
        <f>+IF(H340=0,"",'Ark1'!AI840)</f>
        <v>97.528830313014822</v>
      </c>
      <c r="T340" s="76"/>
      <c r="U340" s="76"/>
      <c r="V340" s="76">
        <f>+IF(H340=0,"",'Ark1'!Y840)</f>
        <v>32.282790777336842</v>
      </c>
      <c r="W340" s="53">
        <f>+IF(H340=0,"",'Ark1'!AA840)</f>
        <v>2.0695862121847082</v>
      </c>
      <c r="X340" s="76">
        <f>+IF(H340=0,"",'Ark1'!AC840)</f>
        <v>29.894686478438945</v>
      </c>
      <c r="Y340" s="76">
        <f t="shared" si="111"/>
        <v>449.64216097240234</v>
      </c>
      <c r="Z340" s="66"/>
      <c r="AA340" s="66">
        <f t="shared" si="112"/>
        <v>2.1149825783972127</v>
      </c>
      <c r="AB340" s="296"/>
      <c r="AD340" s="56"/>
      <c r="AE340" s="56"/>
      <c r="AF340" s="1"/>
    </row>
    <row r="341" spans="1:40">
      <c r="A341" s="296"/>
      <c r="B341" s="296">
        <f>+'Ark1'!C841</f>
        <v>2023</v>
      </c>
      <c r="C341" s="51">
        <f>+'Ark1'!L841</f>
        <v>7</v>
      </c>
      <c r="D341" s="52" t="str">
        <f t="shared" si="113"/>
        <v>R-</v>
      </c>
      <c r="E341" s="52">
        <f>+'Ark1'!D841</f>
        <v>11</v>
      </c>
      <c r="F341" s="52" t="str">
        <f t="shared" si="110"/>
        <v>Nov</v>
      </c>
      <c r="G341" s="51">
        <f>+IF(H341=0,"",'Ark1'!Q841)</f>
        <v>279</v>
      </c>
      <c r="H341" s="51">
        <f>+'Ark1'!R841</f>
        <v>592</v>
      </c>
      <c r="I341" s="66"/>
      <c r="J341" s="53">
        <f>+IF(H341=0,"",'Ark1'!AE841)</f>
        <v>12.593065305254202</v>
      </c>
      <c r="K341" s="53">
        <f>+IF(H341=0,"",'Ark1'!AF841)</f>
        <v>14.813993290197701</v>
      </c>
      <c r="L341" s="53">
        <f>+IF(H341=0,"",'Ark1'!T841)</f>
        <v>8.2415540540540508</v>
      </c>
      <c r="M341" s="66">
        <f>+IF(H341=0,"",'Ark1'!U841)</f>
        <v>248.19256756756755</v>
      </c>
      <c r="N341" s="66"/>
      <c r="O341" s="76">
        <f>+IF(H341=0,"",'Ark1'!W841)</f>
        <v>78.547297297297277</v>
      </c>
      <c r="P341" s="76">
        <f>+IF(H341=0,"",'Ark1'!X841)</f>
        <v>0.67567567567567588</v>
      </c>
      <c r="Q341" s="76">
        <f>+IF(H341=0,"",'Ark1'!AG841)</f>
        <v>556.80138169257339</v>
      </c>
      <c r="R341" s="76">
        <f>+IF(H341=0,"",'Ark1'!AH841)</f>
        <v>97.297297297297305</v>
      </c>
      <c r="S341" s="76">
        <f>+IF(H341=0,"",'Ark1'!AI841)</f>
        <v>95.945945945945937</v>
      </c>
      <c r="T341" s="76"/>
      <c r="U341" s="76"/>
      <c r="V341" s="76">
        <f>+IF(H341=0,"",'Ark1'!Y841)</f>
        <v>36.181586124556034</v>
      </c>
      <c r="W341" s="53">
        <f>+IF(H341=0,"",'Ark1'!AA841)</f>
        <v>2.1718631349161717</v>
      </c>
      <c r="X341" s="76">
        <f>+IF(H341=0,"",'Ark1'!AC841)</f>
        <v>28.717969897720025</v>
      </c>
      <c r="Y341" s="76">
        <f t="shared" si="111"/>
        <v>445.74703965911141</v>
      </c>
      <c r="Z341" s="66"/>
      <c r="AA341" s="66">
        <f t="shared" si="112"/>
        <v>2.1218637992831542</v>
      </c>
      <c r="AB341" s="296"/>
      <c r="AD341" s="56"/>
      <c r="AE341" s="56"/>
      <c r="AF341" s="1"/>
    </row>
    <row r="342" spans="1:40">
      <c r="A342" s="296"/>
      <c r="B342" s="296">
        <f>+'Ark1'!C842</f>
        <v>2023</v>
      </c>
      <c r="C342" s="51">
        <f>+'Ark1'!L842</f>
        <v>7</v>
      </c>
      <c r="D342" s="52" t="str">
        <f t="shared" si="113"/>
        <v>R-</v>
      </c>
      <c r="E342" s="52">
        <f>+'Ark1'!D842</f>
        <v>12</v>
      </c>
      <c r="F342" s="52" t="str">
        <f t="shared" si="110"/>
        <v>Des</v>
      </c>
      <c r="G342" s="51">
        <f>+IF(H342=0,"",'Ark1'!Q842)</f>
        <v>79</v>
      </c>
      <c r="H342" s="51">
        <f>+'Ark1'!R842</f>
        <v>187</v>
      </c>
      <c r="I342" s="66"/>
      <c r="J342" s="53">
        <f>+IF(H342=0,"",'Ark1'!AE842)</f>
        <v>14.231354642313539</v>
      </c>
      <c r="K342" s="53">
        <f>+IF(H342=0,"",'Ark1'!AF842)</f>
        <v>16.660346828019836</v>
      </c>
      <c r="L342" s="53">
        <f>+IF(H342=0,"",'Ark1'!T842)</f>
        <v>8.4491978609625686</v>
      </c>
      <c r="M342" s="66">
        <f>+IF(H342=0,"",'Ark1'!U842)</f>
        <v>251.40213903743319</v>
      </c>
      <c r="N342" s="66"/>
      <c r="O342" s="76">
        <f>+IF(H342=0,"",'Ark1'!W842)</f>
        <v>86.096256684492005</v>
      </c>
      <c r="P342" s="76">
        <f>+IF(H342=0,"",'Ark1'!X842)</f>
        <v>1.0695187165775402</v>
      </c>
      <c r="Q342" s="76">
        <f>+IF(H342=0,"",'Ark1'!AG842)</f>
        <v>553.5737704918032</v>
      </c>
      <c r="R342" s="76">
        <f>+IF(H342=0,"",'Ark1'!AH842)</f>
        <v>97.860962566844933</v>
      </c>
      <c r="S342" s="76">
        <f>+IF(H342=0,"",'Ark1'!AI842)</f>
        <v>94.117647058823522</v>
      </c>
      <c r="T342" s="76"/>
      <c r="U342" s="76"/>
      <c r="V342" s="76">
        <f>+IF(H342=0,"",'Ark1'!Y842)</f>
        <v>35.396857707025781</v>
      </c>
      <c r="W342" s="53">
        <f>+IF(H342=0,"",'Ark1'!AA842)</f>
        <v>1.78266666151911</v>
      </c>
      <c r="X342" s="76">
        <f>+IF(H342=0,"",'Ark1'!AC842)</f>
        <v>24.826760558250474</v>
      </c>
      <c r="Y342" s="76">
        <f t="shared" si="111"/>
        <v>454.1438782659153</v>
      </c>
      <c r="Z342" s="66"/>
      <c r="AA342" s="66">
        <f t="shared" si="112"/>
        <v>2.3670886075949369</v>
      </c>
      <c r="AB342" s="296"/>
      <c r="AD342" s="56"/>
      <c r="AE342" s="56"/>
      <c r="AF342" s="1"/>
    </row>
    <row r="343" spans="1:40" ht="15.6">
      <c r="A343" s="296"/>
      <c r="B343" s="296"/>
      <c r="C343" s="293"/>
      <c r="D343" s="293"/>
      <c r="E343" s="293"/>
      <c r="F343" s="293"/>
      <c r="G343" s="293"/>
      <c r="H343" s="293"/>
      <c r="I343" s="296"/>
      <c r="J343" s="294"/>
      <c r="K343" s="295"/>
      <c r="L343" s="296"/>
      <c r="M343" s="296"/>
      <c r="N343" s="296"/>
      <c r="O343" s="297"/>
      <c r="P343" s="297"/>
      <c r="Q343" s="296"/>
      <c r="R343" s="297"/>
      <c r="S343" s="297"/>
      <c r="T343" s="297"/>
      <c r="U343" s="297"/>
      <c r="V343" s="297"/>
      <c r="W343" s="296"/>
      <c r="X343" s="297"/>
      <c r="Y343" s="296"/>
      <c r="Z343" s="296"/>
      <c r="AA343" s="298"/>
      <c r="AB343" s="296"/>
      <c r="AC343" s="4"/>
      <c r="AD343" s="56"/>
      <c r="AE343" s="56"/>
      <c r="AF343" s="1"/>
      <c r="AG343" s="5"/>
      <c r="AH343"/>
      <c r="AL343"/>
    </row>
    <row r="344" spans="1:40" ht="17.399999999999999">
      <c r="A344" s="296"/>
      <c r="B344" s="395" t="s">
        <v>0</v>
      </c>
      <c r="C344" s="395"/>
      <c r="D344" s="395" t="str">
        <f>+D346</f>
        <v>R</v>
      </c>
      <c r="E344" s="299"/>
      <c r="F344" s="299"/>
      <c r="G344" s="299"/>
      <c r="H344" s="299"/>
      <c r="I344" s="299"/>
      <c r="J344" s="299"/>
      <c r="K344" s="299"/>
      <c r="L344" s="299"/>
      <c r="M344" s="299"/>
      <c r="N344" s="299"/>
      <c r="O344" s="299"/>
      <c r="P344" s="299"/>
      <c r="Q344" s="299"/>
      <c r="R344" s="299"/>
      <c r="S344" s="299"/>
      <c r="T344" s="299"/>
      <c r="U344" s="299"/>
      <c r="V344" s="299"/>
      <c r="W344" s="299"/>
      <c r="X344" s="299"/>
      <c r="Y344" s="299"/>
      <c r="Z344" s="299"/>
      <c r="AA344" s="299"/>
      <c r="AB344" s="299"/>
      <c r="AC344" s="4"/>
      <c r="AD344" s="56"/>
      <c r="AE344" s="56"/>
      <c r="AF344" s="1"/>
      <c r="AG344" s="5"/>
      <c r="AH344"/>
      <c r="AL344"/>
    </row>
    <row r="345" spans="1:40" ht="15.6">
      <c r="A345" s="296"/>
      <c r="B345" s="296"/>
      <c r="C345" s="299"/>
      <c r="D345" s="299"/>
      <c r="E345" s="299"/>
      <c r="F345" s="299"/>
      <c r="G345" s="302"/>
      <c r="H345" s="302"/>
      <c r="I345" s="303"/>
      <c r="J345" s="303"/>
      <c r="K345" s="303"/>
      <c r="L345" s="302"/>
      <c r="M345" s="303"/>
      <c r="N345" s="303"/>
      <c r="O345" s="304"/>
      <c r="P345" s="304"/>
      <c r="Q345" s="304"/>
      <c r="R345" s="304"/>
      <c r="S345" s="304"/>
      <c r="T345" s="304"/>
      <c r="U345" s="304"/>
      <c r="V345" s="304"/>
      <c r="W345" s="302"/>
      <c r="X345" s="304"/>
      <c r="Y345" s="302"/>
      <c r="Z345" s="303"/>
      <c r="AA345" s="303"/>
      <c r="AB345" s="296"/>
      <c r="AC345" s="4"/>
      <c r="AD345" s="56"/>
      <c r="AE345" s="56"/>
      <c r="AF345" s="1"/>
      <c r="AG345" s="5"/>
      <c r="AH345"/>
      <c r="AL345"/>
    </row>
    <row r="346" spans="1:40">
      <c r="A346" s="296"/>
      <c r="B346" s="296">
        <f>+'Ark1'!C843</f>
        <v>2023</v>
      </c>
      <c r="C346" s="51">
        <f>+'Ark1'!L843</f>
        <v>8</v>
      </c>
      <c r="D346" s="52" t="str">
        <f>+D119</f>
        <v>R</v>
      </c>
      <c r="E346" s="52">
        <f>+'Ark1'!D843</f>
        <v>1</v>
      </c>
      <c r="F346" s="52" t="str">
        <f t="shared" ref="F346:F357" si="114">+F331</f>
        <v>Jan</v>
      </c>
      <c r="G346" s="51">
        <f>+IF(H346=0,"",'Ark1'!Q843)</f>
        <v>120</v>
      </c>
      <c r="H346" s="51">
        <f>+'Ark1'!R843</f>
        <v>263</v>
      </c>
      <c r="I346" s="66"/>
      <c r="J346" s="53">
        <f>+IF(H346=0,"",'Ark1'!AE843)</f>
        <v>9.1637630662020886</v>
      </c>
      <c r="K346" s="53">
        <f>+IF(H346=0,"",'Ark1'!AF843)</f>
        <v>10.898959699337796</v>
      </c>
      <c r="L346" s="53">
        <f>+IF(H346=0,"",'Ark1'!T843)</f>
        <v>8.650190114068435</v>
      </c>
      <c r="M346" s="66">
        <f>+IF(H346=0,"",'Ark1'!U843)</f>
        <v>274.36311787072236</v>
      </c>
      <c r="N346" s="66"/>
      <c r="O346" s="76">
        <f>+IF(H346=0,"",'Ark1'!W843)</f>
        <v>87.832699619771859</v>
      </c>
      <c r="P346" s="76">
        <f>+IF(H346=0,"",'Ark1'!X843)</f>
        <v>3.0418250950570345</v>
      </c>
      <c r="Q346" s="76">
        <f>+IF(H346=0,"",'Ark1'!AG843)</f>
        <v>546.30799999999999</v>
      </c>
      <c r="R346" s="76">
        <f>+IF(H346=0,"",'Ark1'!AH843)</f>
        <v>94.676806083650177</v>
      </c>
      <c r="S346" s="76">
        <f>+IF(H346=0,"",'Ark1'!AI843)</f>
        <v>94.296577946768068</v>
      </c>
      <c r="T346" s="76"/>
      <c r="U346" s="76"/>
      <c r="V346" s="76">
        <f>+IF(H346=0,"",'Ark1'!Y843)</f>
        <v>40.568941099243006</v>
      </c>
      <c r="W346" s="53">
        <f>+IF(H346=0,"",'Ark1'!AA843)</f>
        <v>1.91632717712509</v>
      </c>
      <c r="X346" s="76">
        <f>+IF(H346=0,"",'Ark1'!AC843)</f>
        <v>40.732667578278949</v>
      </c>
      <c r="Y346" s="76">
        <f t="shared" ref="Y346:Y357" si="115">IF(H346=0,"",1000*M346/Q346)</f>
        <v>502.21325309298487</v>
      </c>
      <c r="Z346" s="66"/>
      <c r="AA346" s="66">
        <f t="shared" ref="AA346:AA357" si="116">IF(H346=0,"",H346/G346)</f>
        <v>2.1916666666666669</v>
      </c>
      <c r="AB346" s="296"/>
      <c r="AD346" s="56"/>
      <c r="AE346" s="56"/>
      <c r="AF346" s="1"/>
    </row>
    <row r="347" spans="1:40">
      <c r="A347" s="296"/>
      <c r="B347" s="296">
        <f>+'Ark1'!C844</f>
        <v>2023</v>
      </c>
      <c r="C347" s="51">
        <f>+'Ark1'!L844</f>
        <v>8</v>
      </c>
      <c r="D347" s="52" t="str">
        <f>+D346</f>
        <v>R</v>
      </c>
      <c r="E347" s="52">
        <f>+'Ark1'!D844</f>
        <v>2</v>
      </c>
      <c r="F347" s="52" t="str">
        <f t="shared" si="114"/>
        <v>Feb</v>
      </c>
      <c r="G347" s="51">
        <f>+IF(H347=0,"",'Ark1'!Q844)</f>
        <v>87</v>
      </c>
      <c r="H347" s="51">
        <f>+'Ark1'!R844</f>
        <v>224</v>
      </c>
      <c r="I347" s="66"/>
      <c r="J347" s="53">
        <f>+IF(H347=0,"",'Ark1'!AE844)</f>
        <v>9.4435075885328814</v>
      </c>
      <c r="K347" s="53">
        <f>+IF(H347=0,"",'Ark1'!AF844)</f>
        <v>11.47499640579719</v>
      </c>
      <c r="L347" s="53">
        <f>+IF(H347=0,"",'Ark1'!T844)</f>
        <v>9.0089285714285694</v>
      </c>
      <c r="M347" s="66">
        <f>+IF(H347=0,"",'Ark1'!U844)</f>
        <v>278.28705357142849</v>
      </c>
      <c r="N347" s="66"/>
      <c r="O347" s="76">
        <f>+IF(H347=0,"",'Ark1'!W844)</f>
        <v>96.428571428571445</v>
      </c>
      <c r="P347" s="76">
        <f>+IF(H347=0,"",'Ark1'!X844)</f>
        <v>3.5714285714285721</v>
      </c>
      <c r="Q347" s="76">
        <f>+IF(H347=0,"",'Ark1'!AG844)</f>
        <v>521.68269230769215</v>
      </c>
      <c r="R347" s="76">
        <f>+IF(H347=0,"",'Ark1'!AH844)</f>
        <v>92.857142857142875</v>
      </c>
      <c r="S347" s="76">
        <f>+IF(H347=0,"",'Ark1'!AI844)</f>
        <v>91.964285714285694</v>
      </c>
      <c r="T347" s="76"/>
      <c r="U347" s="76"/>
      <c r="V347" s="76">
        <f>+IF(H347=0,"",'Ark1'!Y844)</f>
        <v>38.053637688381485</v>
      </c>
      <c r="W347" s="53">
        <f>+IF(H347=0,"",'Ark1'!AA844)</f>
        <v>1.5754564855162172</v>
      </c>
      <c r="X347" s="76">
        <f>+IF(H347=0,"",'Ark1'!AC844)</f>
        <v>26.478286588682057</v>
      </c>
      <c r="Y347" s="76">
        <f t="shared" si="115"/>
        <v>533.44122332372262</v>
      </c>
      <c r="Z347" s="66"/>
      <c r="AA347" s="66">
        <f t="shared" si="116"/>
        <v>2.5747126436781609</v>
      </c>
      <c r="AB347" s="296"/>
      <c r="AD347" s="56"/>
      <c r="AE347" s="56"/>
      <c r="AF347" s="1"/>
    </row>
    <row r="348" spans="1:40">
      <c r="A348" s="296"/>
      <c r="B348" s="296">
        <f>+'Ark1'!C845</f>
        <v>2023</v>
      </c>
      <c r="C348" s="51">
        <f>+'Ark1'!L845</f>
        <v>8</v>
      </c>
      <c r="D348" s="52" t="str">
        <f t="shared" ref="D348:D357" si="117">+D347</f>
        <v>R</v>
      </c>
      <c r="E348" s="52">
        <f>+'Ark1'!D845</f>
        <v>3</v>
      </c>
      <c r="F348" s="52" t="str">
        <f t="shared" si="114"/>
        <v>Mar</v>
      </c>
      <c r="G348" s="51">
        <f>+IF(H348=0,"",'Ark1'!Q845)</f>
        <v>109</v>
      </c>
      <c r="H348" s="51">
        <f>+'Ark1'!R845</f>
        <v>256</v>
      </c>
      <c r="I348" s="66"/>
      <c r="J348" s="53">
        <f>+IF(H348=0,"",'Ark1'!AE845)</f>
        <v>10.833685992382563</v>
      </c>
      <c r="K348" s="53">
        <f>+IF(H348=0,"",'Ark1'!AF845)</f>
        <v>12.623944638174201</v>
      </c>
      <c r="L348" s="53">
        <f>+IF(H348=0,"",'Ark1'!T845)</f>
        <v>8.6796875</v>
      </c>
      <c r="M348" s="66">
        <f>+IF(H348=0,"",'Ark1'!U845)</f>
        <v>255.48906249999996</v>
      </c>
      <c r="N348" s="66"/>
      <c r="O348" s="76">
        <f>+IF(H348=0,"",'Ark1'!W845)</f>
        <v>90.234375</v>
      </c>
      <c r="P348" s="76">
        <f>+IF(H348=0,"",'Ark1'!X845)</f>
        <v>2.734375</v>
      </c>
      <c r="Q348" s="76">
        <f>+IF(H348=0,"",'Ark1'!AG845)</f>
        <v>468.90873015873029</v>
      </c>
      <c r="R348" s="76">
        <f>+IF(H348=0,"",'Ark1'!AH845)</f>
        <v>98.4375</v>
      </c>
      <c r="S348" s="76">
        <f>+IF(H348=0,"",'Ark1'!AI845)</f>
        <v>98.4375</v>
      </c>
      <c r="T348" s="76"/>
      <c r="U348" s="76"/>
      <c r="V348" s="76">
        <f>+IF(H348=0,"",'Ark1'!Y845)</f>
        <v>42.745243219230247</v>
      </c>
      <c r="W348" s="53">
        <f>+IF(H348=0,"",'Ark1'!AA845)</f>
        <v>1.7894377335754796</v>
      </c>
      <c r="X348" s="76">
        <f>+IF(H348=0,"",'Ark1'!AC845)</f>
        <v>33.365305604480682</v>
      </c>
      <c r="Y348" s="76">
        <f t="shared" si="115"/>
        <v>544.85883087208538</v>
      </c>
      <c r="Z348" s="66"/>
      <c r="AA348" s="66">
        <f t="shared" si="116"/>
        <v>2.3486238532110093</v>
      </c>
      <c r="AB348" s="296"/>
      <c r="AD348" s="56"/>
      <c r="AE348" s="56"/>
      <c r="AF348" s="1"/>
    </row>
    <row r="349" spans="1:40">
      <c r="A349" s="296"/>
      <c r="B349" s="296">
        <f>+'Ark1'!C846</f>
        <v>2023</v>
      </c>
      <c r="C349" s="51">
        <f>+'Ark1'!L846</f>
        <v>8</v>
      </c>
      <c r="D349" s="52" t="str">
        <f t="shared" si="117"/>
        <v>R</v>
      </c>
      <c r="E349" s="52">
        <f>+'Ark1'!D846</f>
        <v>4</v>
      </c>
      <c r="F349" s="52" t="str">
        <f t="shared" si="114"/>
        <v>Apr</v>
      </c>
      <c r="G349" s="51">
        <f>+IF(H349=0,"",'Ark1'!Q846)</f>
        <v>136</v>
      </c>
      <c r="H349" s="51">
        <f>+'Ark1'!R846</f>
        <v>315</v>
      </c>
      <c r="I349" s="66"/>
      <c r="J349" s="53">
        <f>+IF(H349=0,"",'Ark1'!AE846)</f>
        <v>14.272768463978249</v>
      </c>
      <c r="K349" s="53">
        <f>+IF(H349=0,"",'Ark1'!AF846)</f>
        <v>15.951570553150662</v>
      </c>
      <c r="L349" s="53">
        <f>+IF(H349=0,"",'Ark1'!T846)</f>
        <v>8.6761904761904738</v>
      </c>
      <c r="M349" s="66">
        <f>+IF(H349=0,"",'Ark1'!U846)</f>
        <v>259.45746031746035</v>
      </c>
      <c r="N349" s="66"/>
      <c r="O349" s="76">
        <f>+IF(H349=0,"",'Ark1'!W846)</f>
        <v>90.158730158730165</v>
      </c>
      <c r="P349" s="76">
        <f>+IF(H349=0,"",'Ark1'!X846)</f>
        <v>2.2222222222222223</v>
      </c>
      <c r="Q349" s="76">
        <f>+IF(H349=0,"",'Ark1'!AG846)</f>
        <v>479.27009646302258</v>
      </c>
      <c r="R349" s="76">
        <f>+IF(H349=0,"",'Ark1'!AH846)</f>
        <v>97.777777777777771</v>
      </c>
      <c r="S349" s="76">
        <f>+IF(H349=0,"",'Ark1'!AI846)</f>
        <v>98.412698412698433</v>
      </c>
      <c r="T349" s="76"/>
      <c r="U349" s="76"/>
      <c r="V349" s="76">
        <f>+IF(H349=0,"",'Ark1'!Y846)</f>
        <v>42.609559623724799</v>
      </c>
      <c r="W349" s="53">
        <f>+IF(H349=0,"",'Ark1'!AA846)</f>
        <v>1.8038507563045287</v>
      </c>
      <c r="X349" s="76">
        <f>+IF(H349=0,"",'Ark1'!AC846)</f>
        <v>50.0628150843092</v>
      </c>
      <c r="Y349" s="76">
        <f t="shared" si="115"/>
        <v>541.35958456877859</v>
      </c>
      <c r="Z349" s="66"/>
      <c r="AA349" s="66">
        <f t="shared" si="116"/>
        <v>2.3161764705882355</v>
      </c>
      <c r="AB349" s="296"/>
      <c r="AD349" s="56"/>
      <c r="AE349" s="56"/>
      <c r="AF349" s="1"/>
    </row>
    <row r="350" spans="1:40">
      <c r="A350" s="296"/>
      <c r="B350" s="296">
        <f>+'Ark1'!C847</f>
        <v>2023</v>
      </c>
      <c r="C350" s="51">
        <f>+'Ark1'!L847</f>
        <v>8</v>
      </c>
      <c r="D350" s="52" t="str">
        <f t="shared" si="117"/>
        <v>R</v>
      </c>
      <c r="E350" s="52">
        <f>+'Ark1'!D847</f>
        <v>5</v>
      </c>
      <c r="F350" s="52" t="str">
        <f t="shared" si="114"/>
        <v>Mai</v>
      </c>
      <c r="G350" s="51">
        <f>+IF(H350=0,"",'Ark1'!Q847)</f>
        <v>175</v>
      </c>
      <c r="H350" s="51">
        <f>+'Ark1'!R847</f>
        <v>548</v>
      </c>
      <c r="I350" s="66"/>
      <c r="J350" s="53">
        <f>+IF(H350=0,"",'Ark1'!AE847)</f>
        <v>16.934487021013595</v>
      </c>
      <c r="K350" s="53">
        <f>+IF(H350=0,"",'Ark1'!AF847)</f>
        <v>18.722937567588652</v>
      </c>
      <c r="L350" s="53">
        <f>+IF(H350=0,"",'Ark1'!T847)</f>
        <v>8.9580291970802897</v>
      </c>
      <c r="M350" s="66">
        <f>+IF(H350=0,"",'Ark1'!U847)</f>
        <v>261.3109489051094</v>
      </c>
      <c r="N350" s="66"/>
      <c r="O350" s="76">
        <f>+IF(H350=0,"",'Ark1'!W847)</f>
        <v>89.963503649635001</v>
      </c>
      <c r="P350" s="76">
        <f>+IF(H350=0,"",'Ark1'!X847)</f>
        <v>1.6423357664233573</v>
      </c>
      <c r="Q350" s="76">
        <f>+IF(H350=0,"",'Ark1'!AG847)</f>
        <v>486.33823529411762</v>
      </c>
      <c r="R350" s="76">
        <f>+IF(H350=0,"",'Ark1'!AH847)</f>
        <v>98.540145985401466</v>
      </c>
      <c r="S350" s="76">
        <f>+IF(H350=0,"",'Ark1'!AI847)</f>
        <v>98.9051094890511</v>
      </c>
      <c r="T350" s="76"/>
      <c r="U350" s="76"/>
      <c r="V350" s="76">
        <f>+IF(H350=0,"",'Ark1'!Y847)</f>
        <v>36.986014675568896</v>
      </c>
      <c r="W350" s="53">
        <f>+IF(H350=0,"",'Ark1'!AA847)</f>
        <v>1.8512348766406177</v>
      </c>
      <c r="X350" s="76">
        <f>+IF(H350=0,"",'Ark1'!AC847)</f>
        <v>33.24991873810459</v>
      </c>
      <c r="Y350" s="76">
        <f t="shared" si="115"/>
        <v>537.30290966549057</v>
      </c>
      <c r="Z350" s="66"/>
      <c r="AA350" s="66">
        <f t="shared" si="116"/>
        <v>3.1314285714285712</v>
      </c>
      <c r="AB350" s="296"/>
      <c r="AD350" s="56"/>
      <c r="AE350" s="56"/>
      <c r="AF350" s="1"/>
    </row>
    <row r="351" spans="1:40">
      <c r="A351" s="296"/>
      <c r="B351" s="296">
        <f>+'Ark1'!C848</f>
        <v>2023</v>
      </c>
      <c r="C351" s="51">
        <f>+'Ark1'!L848</f>
        <v>8</v>
      </c>
      <c r="D351" s="52" t="str">
        <f t="shared" si="117"/>
        <v>R</v>
      </c>
      <c r="E351" s="52">
        <f>+'Ark1'!D848</f>
        <v>6</v>
      </c>
      <c r="F351" s="52" t="str">
        <f t="shared" si="114"/>
        <v>Jun</v>
      </c>
      <c r="G351" s="51">
        <f>+IF(H351=0,"",'Ark1'!Q848)</f>
        <v>294</v>
      </c>
      <c r="H351" s="51">
        <f>+'Ark1'!R848</f>
        <v>901</v>
      </c>
      <c r="I351" s="66"/>
      <c r="J351" s="53">
        <f>+IF(H351=0,"",'Ark1'!AE848)</f>
        <v>18.249949361960702</v>
      </c>
      <c r="K351" s="53">
        <f>+IF(H351=0,"",'Ark1'!AF848)</f>
        <v>20.489977078225294</v>
      </c>
      <c r="L351" s="53">
        <f>+IF(H351=0,"",'Ark1'!T848)</f>
        <v>9.1620421753607122</v>
      </c>
      <c r="M351" s="66">
        <f>+IF(H351=0,"",'Ark1'!U848)</f>
        <v>264.90854605993314</v>
      </c>
      <c r="N351" s="66"/>
      <c r="O351" s="76">
        <f>+IF(H351=0,"",'Ark1'!W848)</f>
        <v>94.6725860155383</v>
      </c>
      <c r="P351" s="76">
        <f>+IF(H351=0,"",'Ark1'!X848)</f>
        <v>0.99889012208657035</v>
      </c>
      <c r="Q351" s="76">
        <f>+IF(H351=0,"",'Ark1'!AG848)</f>
        <v>487.81313703284258</v>
      </c>
      <c r="R351" s="76">
        <f>+IF(H351=0,"",'Ark1'!AH848)</f>
        <v>97.336293007769143</v>
      </c>
      <c r="S351" s="76">
        <f>+IF(H351=0,"",'Ark1'!AI848)</f>
        <v>98.002219755826857</v>
      </c>
      <c r="T351" s="76"/>
      <c r="U351" s="76"/>
      <c r="V351" s="76">
        <f>+IF(H351=0,"",'Ark1'!Y848)</f>
        <v>31.858789502827445</v>
      </c>
      <c r="W351" s="53">
        <f>+IF(H351=0,"",'Ark1'!AA848)</f>
        <v>1.7228444340210229</v>
      </c>
      <c r="X351" s="76">
        <f>+IF(H351=0,"",'Ark1'!AC848)</f>
        <v>16.875636421460204</v>
      </c>
      <c r="Y351" s="76">
        <f t="shared" si="115"/>
        <v>543.05332503191255</v>
      </c>
      <c r="Z351" s="66"/>
      <c r="AA351" s="66">
        <f t="shared" si="116"/>
        <v>3.064625850340136</v>
      </c>
      <c r="AB351" s="296"/>
      <c r="AD351" s="56"/>
      <c r="AE351" s="56"/>
      <c r="AF351" s="1"/>
    </row>
    <row r="352" spans="1:40">
      <c r="A352" s="296"/>
      <c r="B352" s="296">
        <f>+'Ark1'!C849</f>
        <v>2023</v>
      </c>
      <c r="C352" s="51">
        <f>+'Ark1'!L849</f>
        <v>8</v>
      </c>
      <c r="D352" s="52" t="str">
        <f t="shared" si="117"/>
        <v>R</v>
      </c>
      <c r="E352" s="52">
        <f>+'Ark1'!D849</f>
        <v>7</v>
      </c>
      <c r="F352" s="52" t="str">
        <f t="shared" si="114"/>
        <v>Jul</v>
      </c>
      <c r="G352" s="51">
        <f>+IF(H352=0,"",'Ark1'!Q849)</f>
        <v>154</v>
      </c>
      <c r="H352" s="51">
        <f>+'Ark1'!R849</f>
        <v>553</v>
      </c>
      <c r="I352" s="66"/>
      <c r="J352" s="53">
        <f>+IF(H352=0,"",'Ark1'!AE849)</f>
        <v>19.75</v>
      </c>
      <c r="K352" s="53">
        <f>+IF(H352=0,"",'Ark1'!AF849)</f>
        <v>21.997902290652775</v>
      </c>
      <c r="L352" s="53">
        <f>+IF(H352=0,"",'Ark1'!T849)</f>
        <v>8.978300180831825</v>
      </c>
      <c r="M352" s="66">
        <f>+IF(H352=0,"",'Ark1'!U849)</f>
        <v>263.81555153707046</v>
      </c>
      <c r="N352" s="66"/>
      <c r="O352" s="76">
        <f>+IF(H352=0,"",'Ark1'!W849)</f>
        <v>91.681735985533436</v>
      </c>
      <c r="P352" s="76">
        <f>+IF(H352=0,"",'Ark1'!X849)</f>
        <v>0.72332730560578684</v>
      </c>
      <c r="Q352" s="76">
        <f>+IF(H352=0,"",'Ark1'!AG849)</f>
        <v>495.59160305343511</v>
      </c>
      <c r="R352" s="76">
        <f>+IF(H352=0,"",'Ark1'!AH849)</f>
        <v>94.575045207956606</v>
      </c>
      <c r="S352" s="76">
        <f>+IF(H352=0,"",'Ark1'!AI849)</f>
        <v>94.213381555153674</v>
      </c>
      <c r="T352" s="76"/>
      <c r="U352" s="76"/>
      <c r="V352" s="76">
        <f>+IF(H352=0,"",'Ark1'!Y849)</f>
        <v>32.149023092730793</v>
      </c>
      <c r="W352" s="53">
        <f>+IF(H352=0,"",'Ark1'!AA849)</f>
        <v>1.7272099621852373</v>
      </c>
      <c r="X352" s="76">
        <f>+IF(H352=0,"",'Ark1'!AC849)</f>
        <v>27.684155907244872</v>
      </c>
      <c r="Y352" s="76">
        <f t="shared" si="115"/>
        <v>532.32449846133829</v>
      </c>
      <c r="Z352" s="66"/>
      <c r="AA352" s="66">
        <f t="shared" si="116"/>
        <v>3.5909090909090908</v>
      </c>
      <c r="AB352" s="296"/>
      <c r="AD352" s="56"/>
      <c r="AE352" s="56"/>
      <c r="AF352" s="1"/>
    </row>
    <row r="353" spans="1:38">
      <c r="A353" s="296"/>
      <c r="B353" s="296">
        <f>+'Ark1'!C850</f>
        <v>2023</v>
      </c>
      <c r="C353" s="51">
        <f>+'Ark1'!L850</f>
        <v>8</v>
      </c>
      <c r="D353" s="52" t="str">
        <f t="shared" si="117"/>
        <v>R</v>
      </c>
      <c r="E353" s="52">
        <f>+'Ark1'!D850</f>
        <v>8</v>
      </c>
      <c r="F353" s="52" t="str">
        <f t="shared" si="114"/>
        <v>Aug</v>
      </c>
      <c r="G353" s="51">
        <f>+IF(H353=0,"",'Ark1'!Q850)</f>
        <v>190</v>
      </c>
      <c r="H353" s="51">
        <f>+'Ark1'!R850</f>
        <v>540</v>
      </c>
      <c r="I353" s="66"/>
      <c r="J353" s="53">
        <f>+IF(H353=0,"",'Ark1'!AE850)</f>
        <v>15.957446808510644</v>
      </c>
      <c r="K353" s="53">
        <f>+IF(H353=0,"",'Ark1'!AF850)</f>
        <v>18.474883501515087</v>
      </c>
      <c r="L353" s="53">
        <f>+IF(H353=0,"",'Ark1'!T850)</f>
        <v>8.6481481481481506</v>
      </c>
      <c r="M353" s="66">
        <f>+IF(H353=0,"",'Ark1'!U850)</f>
        <v>268.41203703703707</v>
      </c>
      <c r="N353" s="66"/>
      <c r="O353" s="76">
        <f>+IF(H353=0,"",'Ark1'!W850)</f>
        <v>90.370370370370367</v>
      </c>
      <c r="P353" s="76">
        <f>+IF(H353=0,"",'Ark1'!X850)</f>
        <v>1.8518518518518521</v>
      </c>
      <c r="Q353" s="76">
        <f>+IF(H353=0,"",'Ark1'!AG850)</f>
        <v>509.72519083969451</v>
      </c>
      <c r="R353" s="76">
        <f>+IF(H353=0,"",'Ark1'!AH850)</f>
        <v>96.851851851851833</v>
      </c>
      <c r="S353" s="76">
        <f>+IF(H353=0,"",'Ark1'!AI850)</f>
        <v>96.666666666666686</v>
      </c>
      <c r="T353" s="76"/>
      <c r="U353" s="76"/>
      <c r="V353" s="76">
        <f>+IF(H353=0,"",'Ark1'!Y850)</f>
        <v>35.95608462800709</v>
      </c>
      <c r="W353" s="53">
        <f>+IF(H353=0,"",'Ark1'!AA850)</f>
        <v>1.6595113895741109</v>
      </c>
      <c r="X353" s="76">
        <f>+IF(H353=0,"",'Ark1'!AC850)</f>
        <v>31.41496264927472</v>
      </c>
      <c r="Y353" s="76">
        <f t="shared" si="115"/>
        <v>526.58185598963473</v>
      </c>
      <c r="Z353" s="66"/>
      <c r="AA353" s="66">
        <f t="shared" si="116"/>
        <v>2.8421052631578947</v>
      </c>
      <c r="AB353" s="296"/>
      <c r="AD353" s="56"/>
      <c r="AE353" s="56"/>
      <c r="AF353" s="1"/>
    </row>
    <row r="354" spans="1:38">
      <c r="A354" s="296"/>
      <c r="B354" s="296">
        <f>+'Ark1'!C851</f>
        <v>2023</v>
      </c>
      <c r="C354" s="51">
        <f>+'Ark1'!L851</f>
        <v>8</v>
      </c>
      <c r="D354" s="52" t="str">
        <f t="shared" si="117"/>
        <v>R</v>
      </c>
      <c r="E354" s="52">
        <f>+'Ark1'!D851</f>
        <v>9</v>
      </c>
      <c r="F354" s="52" t="str">
        <f t="shared" si="114"/>
        <v>Sep</v>
      </c>
      <c r="G354" s="51">
        <f>+IF(H354=0,"",'Ark1'!Q851)</f>
        <v>173</v>
      </c>
      <c r="H354" s="51">
        <f>+'Ark1'!R851</f>
        <v>534</v>
      </c>
      <c r="I354" s="66"/>
      <c r="J354" s="53">
        <f>+IF(H354=0,"",'Ark1'!AE851)</f>
        <v>13.844957220637799</v>
      </c>
      <c r="K354" s="53">
        <f>+IF(H354=0,"",'Ark1'!AF851)</f>
        <v>16.261000059647163</v>
      </c>
      <c r="L354" s="53">
        <f>+IF(H354=0,"",'Ark1'!T851)</f>
        <v>8.93071161048689</v>
      </c>
      <c r="M354" s="66">
        <f>+IF(H354=0,"",'Ark1'!U851)</f>
        <v>269.04625468164818</v>
      </c>
      <c r="N354" s="66"/>
      <c r="O354" s="76">
        <f>+IF(H354=0,"",'Ark1'!W851)</f>
        <v>93.071161048689106</v>
      </c>
      <c r="P354" s="76">
        <f>+IF(H354=0,"",'Ark1'!X851)</f>
        <v>1.6853932584269657</v>
      </c>
      <c r="Q354" s="76">
        <f>+IF(H354=0,"",'Ark1'!AG851)</f>
        <v>524.42065009560235</v>
      </c>
      <c r="R354" s="76">
        <f>+IF(H354=0,"",'Ark1'!AH851)</f>
        <v>97.752808988764031</v>
      </c>
      <c r="S354" s="76">
        <f>+IF(H354=0,"",'Ark1'!AI851)</f>
        <v>97.752808988764031</v>
      </c>
      <c r="T354" s="76"/>
      <c r="U354" s="76"/>
      <c r="V354" s="76">
        <f>+IF(H354=0,"",'Ark1'!Y851)</f>
        <v>35.019755994902248</v>
      </c>
      <c r="W354" s="53">
        <f>+IF(H354=0,"",'Ark1'!AA851)</f>
        <v>1.8208305352722405</v>
      </c>
      <c r="X354" s="76">
        <f>+IF(H354=0,"",'Ark1'!AC851)</f>
        <v>24.734448913746036</v>
      </c>
      <c r="Y354" s="76">
        <f t="shared" si="115"/>
        <v>513.0352030046887</v>
      </c>
      <c r="Z354" s="66"/>
      <c r="AA354" s="66">
        <f t="shared" si="116"/>
        <v>3.0867052023121389</v>
      </c>
      <c r="AB354" s="296"/>
      <c r="AD354" s="56"/>
      <c r="AE354" s="56"/>
      <c r="AF354" s="1"/>
    </row>
    <row r="355" spans="1:38">
      <c r="A355" s="296"/>
      <c r="B355" s="296">
        <f>+'Ark1'!C852</f>
        <v>2023</v>
      </c>
      <c r="C355" s="51">
        <f>+'Ark1'!L852</f>
        <v>8</v>
      </c>
      <c r="D355" s="52" t="str">
        <f t="shared" si="117"/>
        <v>R</v>
      </c>
      <c r="E355" s="52">
        <f>+'Ark1'!D852</f>
        <v>10</v>
      </c>
      <c r="F355" s="52" t="str">
        <f t="shared" si="114"/>
        <v>Okt</v>
      </c>
      <c r="G355" s="51">
        <f>+IF(H355=0,"",'Ark1'!Q852)</f>
        <v>122</v>
      </c>
      <c r="H355" s="51">
        <f>+'Ark1'!R852</f>
        <v>246</v>
      </c>
      <c r="I355" s="66"/>
      <c r="J355" s="53">
        <f>+IF(H355=0,"",'Ark1'!AE852)</f>
        <v>5.6577736890524388</v>
      </c>
      <c r="K355" s="53">
        <f>+IF(H355=0,"",'Ark1'!AF852)</f>
        <v>7.1024763679627991</v>
      </c>
      <c r="L355" s="53">
        <f>+IF(H355=0,"",'Ark1'!T852)</f>
        <v>8.4878048780487809</v>
      </c>
      <c r="M355" s="66">
        <f>+IF(H355=0,"",'Ark1'!U852)</f>
        <v>262.00813008130081</v>
      </c>
      <c r="N355" s="66"/>
      <c r="O355" s="76">
        <f>+IF(H355=0,"",'Ark1'!W852)</f>
        <v>82.113821138211378</v>
      </c>
      <c r="P355" s="76">
        <f>+IF(H355=0,"",'Ark1'!X852)</f>
        <v>0.81300813008130068</v>
      </c>
      <c r="Q355" s="76">
        <f>+IF(H355=0,"",'Ark1'!AG852)</f>
        <v>527.58024691358037</v>
      </c>
      <c r="R355" s="76">
        <f>+IF(H355=0,"",'Ark1'!AH852)</f>
        <v>98.373983739837428</v>
      </c>
      <c r="S355" s="76">
        <f>+IF(H355=0,"",'Ark1'!AI852)</f>
        <v>97.967479674796763</v>
      </c>
      <c r="T355" s="76"/>
      <c r="U355" s="76"/>
      <c r="V355" s="76">
        <f>+IF(H355=0,"",'Ark1'!Y852)</f>
        <v>34.636115587743554</v>
      </c>
      <c r="W355" s="53">
        <f>+IF(H355=0,"",'Ark1'!AA852)</f>
        <v>2.211815476427637</v>
      </c>
      <c r="X355" s="76">
        <f>+IF(H355=0,"",'Ark1'!AC852)</f>
        <v>29.951196335081601</v>
      </c>
      <c r="Y355" s="76">
        <f t="shared" si="115"/>
        <v>496.62232734088451</v>
      </c>
      <c r="Z355" s="66"/>
      <c r="AA355" s="66">
        <f t="shared" si="116"/>
        <v>2.0163934426229506</v>
      </c>
      <c r="AB355" s="296"/>
      <c r="AD355" s="56"/>
      <c r="AE355" s="56"/>
      <c r="AF355" s="1"/>
    </row>
    <row r="356" spans="1:38">
      <c r="A356" s="296"/>
      <c r="B356" s="296">
        <f>+'Ark1'!C853</f>
        <v>2023</v>
      </c>
      <c r="C356" s="51">
        <f>+'Ark1'!L853</f>
        <v>8</v>
      </c>
      <c r="D356" s="52" t="str">
        <f t="shared" si="117"/>
        <v>R</v>
      </c>
      <c r="E356" s="52">
        <f>+'Ark1'!D853</f>
        <v>11</v>
      </c>
      <c r="F356" s="52" t="str">
        <f t="shared" si="114"/>
        <v>Nov</v>
      </c>
      <c r="G356" s="51">
        <f>+IF(H356=0,"",'Ark1'!Q853)</f>
        <v>146</v>
      </c>
      <c r="H356" s="51">
        <f>+'Ark1'!R853</f>
        <v>280</v>
      </c>
      <c r="I356" s="66"/>
      <c r="J356" s="53">
        <f>+IF(H356=0,"",'Ark1'!AE853)</f>
        <v>5.9561795362688796</v>
      </c>
      <c r="K356" s="53">
        <f>+IF(H356=0,"",'Ark1'!AF853)</f>
        <v>7.5951231684785503</v>
      </c>
      <c r="L356" s="53">
        <f>+IF(H356=0,"",'Ark1'!T853)</f>
        <v>8.6642857142857128</v>
      </c>
      <c r="M356" s="66">
        <f>+IF(H356=0,"",'Ark1'!U853)</f>
        <v>269.03892857142841</v>
      </c>
      <c r="N356" s="66"/>
      <c r="O356" s="76">
        <f>+IF(H356=0,"",'Ark1'!W853)</f>
        <v>86.071428571428555</v>
      </c>
      <c r="P356" s="76">
        <f>+IF(H356=0,"",'Ark1'!X853)</f>
        <v>2.1428571428571423</v>
      </c>
      <c r="Q356" s="76">
        <f>+IF(H356=0,"",'Ark1'!AG853)</f>
        <v>536</v>
      </c>
      <c r="R356" s="76">
        <f>+IF(H356=0,"",'Ark1'!AH853)</f>
        <v>98.571428571428555</v>
      </c>
      <c r="S356" s="76">
        <f>+IF(H356=0,"",'Ark1'!AI853)</f>
        <v>98.214285714285694</v>
      </c>
      <c r="T356" s="76"/>
      <c r="U356" s="76"/>
      <c r="V356" s="76">
        <f>+IF(H356=0,"",'Ark1'!Y853)</f>
        <v>37.104222212504489</v>
      </c>
      <c r="W356" s="53">
        <f>+IF(H356=0,"",'Ark1'!AA853)</f>
        <v>2.0549964000167096</v>
      </c>
      <c r="X356" s="76">
        <f>+IF(H356=0,"",'Ark1'!AC853)</f>
        <v>29.141627015147019</v>
      </c>
      <c r="Y356" s="76">
        <f t="shared" si="115"/>
        <v>501.93829957356047</v>
      </c>
      <c r="Z356" s="66"/>
      <c r="AA356" s="66">
        <f t="shared" si="116"/>
        <v>1.9178082191780821</v>
      </c>
      <c r="AB356" s="296"/>
      <c r="AD356" s="56"/>
      <c r="AE356" s="56"/>
      <c r="AF356" s="1"/>
    </row>
    <row r="357" spans="1:38">
      <c r="A357" s="296"/>
      <c r="B357" s="296">
        <f>+'Ark1'!C854</f>
        <v>2023</v>
      </c>
      <c r="C357" s="51">
        <f>+'Ark1'!L854</f>
        <v>8</v>
      </c>
      <c r="D357" s="52" t="str">
        <f t="shared" si="117"/>
        <v>R</v>
      </c>
      <c r="E357" s="52">
        <f>+'Ark1'!D854</f>
        <v>12</v>
      </c>
      <c r="F357" s="52" t="str">
        <f t="shared" si="114"/>
        <v>Des</v>
      </c>
      <c r="G357" s="51">
        <f>+IF(H357=0,"",'Ark1'!Q854)</f>
        <v>44</v>
      </c>
      <c r="H357" s="51">
        <f>+'Ark1'!R854</f>
        <v>102</v>
      </c>
      <c r="I357" s="66"/>
      <c r="J357" s="53">
        <f>+IF(H357=0,"",'Ark1'!AE854)</f>
        <v>7.762557077625571</v>
      </c>
      <c r="K357" s="53">
        <f>+IF(H357=0,"",'Ark1'!AF854)</f>
        <v>9.617223320417235</v>
      </c>
      <c r="L357" s="53">
        <f>+IF(H357=0,"",'Ark1'!T854)</f>
        <v>8.6372549019607856</v>
      </c>
      <c r="M357" s="66">
        <f>+IF(H357=0,"",'Ark1'!U854)</f>
        <v>266.05784313725496</v>
      </c>
      <c r="N357" s="66"/>
      <c r="O357" s="76">
        <f>+IF(H357=0,"",'Ark1'!W854)</f>
        <v>90.196078431372513</v>
      </c>
      <c r="P357" s="76">
        <f>+IF(H357=0,"",'Ark1'!X854)</f>
        <v>0.98039215686274495</v>
      </c>
      <c r="Q357" s="76">
        <f>+IF(H357=0,"",'Ark1'!AG854)</f>
        <v>513.13861386138603</v>
      </c>
      <c r="R357" s="76">
        <f>+IF(H357=0,"",'Ark1'!AH854)</f>
        <v>99.019607843137223</v>
      </c>
      <c r="S357" s="76">
        <f>+IF(H357=0,"",'Ark1'!AI854)</f>
        <v>97.058823529411754</v>
      </c>
      <c r="T357" s="76"/>
      <c r="U357" s="76"/>
      <c r="V357" s="76">
        <f>+IF(H357=0,"",'Ark1'!Y854)</f>
        <v>34.059833270390634</v>
      </c>
      <c r="W357" s="53">
        <f>+IF(H357=0,"",'Ark1'!AA854)</f>
        <v>1.607514313578057</v>
      </c>
      <c r="X357" s="76">
        <f>+IF(H357=0,"",'Ark1'!AC854)</f>
        <v>28.72578170337794</v>
      </c>
      <c r="Y357" s="76">
        <f t="shared" si="115"/>
        <v>518.49117558150681</v>
      </c>
      <c r="Z357" s="66"/>
      <c r="AA357" s="66">
        <f t="shared" si="116"/>
        <v>2.3181818181818183</v>
      </c>
      <c r="AB357" s="296"/>
      <c r="AD357" s="56"/>
      <c r="AE357" s="56"/>
      <c r="AF357" s="1"/>
    </row>
    <row r="358" spans="1:38" ht="15.6">
      <c r="A358" s="296"/>
      <c r="B358" s="296"/>
      <c r="C358" s="293"/>
      <c r="D358" s="293"/>
      <c r="E358" s="293"/>
      <c r="F358" s="293"/>
      <c r="G358" s="293"/>
      <c r="H358" s="293"/>
      <c r="I358" s="296"/>
      <c r="J358" s="294"/>
      <c r="K358" s="295"/>
      <c r="L358" s="296"/>
      <c r="M358" s="296"/>
      <c r="N358" s="296"/>
      <c r="O358" s="297"/>
      <c r="P358" s="297"/>
      <c r="Q358" s="296"/>
      <c r="R358" s="297"/>
      <c r="S358" s="297"/>
      <c r="T358" s="297"/>
      <c r="U358" s="297"/>
      <c r="V358" s="297"/>
      <c r="W358" s="296"/>
      <c r="X358" s="297"/>
      <c r="Y358" s="296"/>
      <c r="Z358" s="296"/>
      <c r="AA358" s="298"/>
      <c r="AB358" s="296"/>
      <c r="AC358" s="4"/>
      <c r="AD358" s="56"/>
      <c r="AE358" s="56"/>
      <c r="AF358" s="1"/>
      <c r="AG358" s="5"/>
      <c r="AH358"/>
      <c r="AL358"/>
    </row>
    <row r="359" spans="1:38" ht="17.399999999999999">
      <c r="A359" s="296"/>
      <c r="B359" s="395" t="s">
        <v>0</v>
      </c>
      <c r="C359" s="395"/>
      <c r="D359" s="395" t="str">
        <f>+D361</f>
        <v>R+</v>
      </c>
      <c r="E359" s="299"/>
      <c r="F359" s="299"/>
      <c r="G359" s="299"/>
      <c r="H359" s="299"/>
      <c r="I359" s="299"/>
      <c r="J359" s="299"/>
      <c r="K359" s="299"/>
      <c r="L359" s="299"/>
      <c r="M359" s="299"/>
      <c r="N359" s="299"/>
      <c r="O359" s="299"/>
      <c r="P359" s="299"/>
      <c r="Q359" s="299"/>
      <c r="R359" s="299"/>
      <c r="S359" s="299"/>
      <c r="T359" s="299"/>
      <c r="U359" s="299"/>
      <c r="V359" s="299"/>
      <c r="W359" s="299"/>
      <c r="X359" s="299"/>
      <c r="Y359" s="299"/>
      <c r="Z359" s="299"/>
      <c r="AA359" s="299"/>
      <c r="AB359" s="296"/>
      <c r="AC359" s="4"/>
      <c r="AD359" s="56"/>
      <c r="AE359" s="56"/>
      <c r="AF359" s="1"/>
      <c r="AG359" s="5"/>
      <c r="AH359"/>
      <c r="AL359"/>
    </row>
    <row r="360" spans="1:38" ht="15.6">
      <c r="A360" s="296"/>
      <c r="B360" s="296"/>
      <c r="C360" s="299"/>
      <c r="D360" s="299"/>
      <c r="E360" s="299"/>
      <c r="F360" s="299"/>
      <c r="G360" s="302"/>
      <c r="H360" s="302"/>
      <c r="I360" s="303"/>
      <c r="J360" s="303"/>
      <c r="K360" s="303"/>
      <c r="L360" s="302"/>
      <c r="M360" s="303"/>
      <c r="N360" s="303"/>
      <c r="O360" s="304"/>
      <c r="P360" s="304"/>
      <c r="Q360" s="304"/>
      <c r="R360" s="304"/>
      <c r="S360" s="304"/>
      <c r="T360" s="304"/>
      <c r="U360" s="304"/>
      <c r="V360" s="304"/>
      <c r="W360" s="302"/>
      <c r="X360" s="304"/>
      <c r="Y360" s="302"/>
      <c r="Z360" s="303"/>
      <c r="AA360" s="303"/>
      <c r="AB360" s="296"/>
      <c r="AC360" s="4"/>
      <c r="AD360" s="56"/>
      <c r="AE360" s="56"/>
      <c r="AF360" s="1"/>
      <c r="AG360" s="5"/>
      <c r="AH360"/>
      <c r="AL360"/>
    </row>
    <row r="361" spans="1:38">
      <c r="A361" s="296"/>
      <c r="B361" s="296">
        <f>+'Ark1'!C855</f>
        <v>2023</v>
      </c>
      <c r="C361" s="51">
        <f>+'Ark1'!L855</f>
        <v>9</v>
      </c>
      <c r="D361" s="52" t="s">
        <v>36</v>
      </c>
      <c r="E361" s="52">
        <f>+'Ark1'!D855</f>
        <v>1</v>
      </c>
      <c r="F361" s="52" t="str">
        <f t="shared" ref="F361:F372" si="118">+F134</f>
        <v>Jan</v>
      </c>
      <c r="G361" s="51">
        <f>+IF(H361=0,"",'Ark1'!Q855)</f>
        <v>63</v>
      </c>
      <c r="H361" s="51">
        <f>+'Ark1'!R855</f>
        <v>146</v>
      </c>
      <c r="I361" s="66"/>
      <c r="J361" s="53">
        <f>+IF(H361=0,"",'Ark1'!AE855)</f>
        <v>5.0871080139372813</v>
      </c>
      <c r="K361" s="53">
        <f>+IF(H361=0,"",'Ark1'!AF855)</f>
        <v>6.6191421726113049</v>
      </c>
      <c r="L361" s="53">
        <f>+IF(H361=0,"",'Ark1'!T855)</f>
        <v>9.0821917808219172</v>
      </c>
      <c r="M361" s="66">
        <f>+IF(H361=0,"",'Ark1'!U855)</f>
        <v>300.15479452054791</v>
      </c>
      <c r="N361" s="66"/>
      <c r="O361" s="76">
        <f>+IF(H361=0,"",'Ark1'!W855)</f>
        <v>93.835616438356169</v>
      </c>
      <c r="P361" s="76">
        <f>+IF(H361=0,"",'Ark1'!X855)</f>
        <v>10.273972602739724</v>
      </c>
      <c r="Q361" s="76">
        <f>+IF(H361=0,"",'Ark1'!AG855)</f>
        <v>566.01428571428562</v>
      </c>
      <c r="R361" s="76">
        <f>+IF(H361=0,"",'Ark1'!AH855)</f>
        <v>95.205479452054789</v>
      </c>
      <c r="S361" s="76">
        <f>+IF(H361=0,"",'Ark1'!AI855)</f>
        <v>95.890410958904098</v>
      </c>
      <c r="T361" s="76"/>
      <c r="U361" s="76"/>
      <c r="V361" s="76">
        <f>+IF(H361=0,"",'Ark1'!Y855)</f>
        <v>44.533998221140799</v>
      </c>
      <c r="W361" s="53">
        <f>+IF(H361=0,"",'Ark1'!AA855)</f>
        <v>1.9178571422331352</v>
      </c>
      <c r="X361" s="76">
        <f>+IF(H361=0,"",'Ark1'!AC855)</f>
        <v>41.74827799402415</v>
      </c>
      <c r="Y361" s="76">
        <f t="shared" ref="Y361:Y372" si="119">IF(H361=0,"",1000*M361/Q361)</f>
        <v>530.29543970213672</v>
      </c>
      <c r="Z361" s="66"/>
      <c r="AA361" s="66">
        <f t="shared" ref="AA361:AA372" si="120">IF(H361=0,"",H361/G361)</f>
        <v>2.3174603174603177</v>
      </c>
      <c r="AB361" s="296"/>
      <c r="AD361" s="56"/>
      <c r="AE361" s="56"/>
      <c r="AF361" s="1"/>
    </row>
    <row r="362" spans="1:38">
      <c r="A362" s="296"/>
      <c r="B362" s="296">
        <f>+'Ark1'!C856</f>
        <v>2023</v>
      </c>
      <c r="C362" s="51">
        <f>+'Ark1'!L856</f>
        <v>9</v>
      </c>
      <c r="D362" s="52" t="str">
        <f>+D361</f>
        <v>R+</v>
      </c>
      <c r="E362" s="52">
        <f>+'Ark1'!D856</f>
        <v>2</v>
      </c>
      <c r="F362" s="52" t="str">
        <f t="shared" si="118"/>
        <v>Feb</v>
      </c>
      <c r="G362" s="51">
        <f>+IF(H362=0,"",'Ark1'!Q856)</f>
        <v>47</v>
      </c>
      <c r="H362" s="51">
        <f>+'Ark1'!R856</f>
        <v>122</v>
      </c>
      <c r="I362" s="66"/>
      <c r="J362" s="53">
        <f>+IF(H362=0,"",'Ark1'!AE856)</f>
        <v>5.1433389544688008</v>
      </c>
      <c r="K362" s="53">
        <f>+IF(H362=0,"",'Ark1'!AF856)</f>
        <v>6.4429283852558363</v>
      </c>
      <c r="L362" s="53">
        <f>+IF(H362=0,"",'Ark1'!T856)</f>
        <v>8.9344262295081975</v>
      </c>
      <c r="M362" s="66">
        <f>+IF(H362=0,"",'Ark1'!U856)</f>
        <v>286.8877049180328</v>
      </c>
      <c r="N362" s="66"/>
      <c r="O362" s="76">
        <f>+IF(H362=0,"",'Ark1'!W856)</f>
        <v>93.442622950819683</v>
      </c>
      <c r="P362" s="76">
        <f>+IF(H362=0,"",'Ark1'!X856)</f>
        <v>9.8360655737704921</v>
      </c>
      <c r="Q362" s="76">
        <f>+IF(H362=0,"",'Ark1'!AG856)</f>
        <v>499.19819819819821</v>
      </c>
      <c r="R362" s="76">
        <f>+IF(H362=0,"",'Ark1'!AH856)</f>
        <v>90.98360655737703</v>
      </c>
      <c r="S362" s="76">
        <f>+IF(H362=0,"",'Ark1'!AI856)</f>
        <v>90.98360655737703</v>
      </c>
      <c r="T362" s="76"/>
      <c r="U362" s="76"/>
      <c r="V362" s="76">
        <f>+IF(H362=0,"",'Ark1'!Y856)</f>
        <v>40.972200847325659</v>
      </c>
      <c r="W362" s="53">
        <f>+IF(H362=0,"",'Ark1'!AA856)</f>
        <v>1.6973349646616089</v>
      </c>
      <c r="X362" s="76">
        <f>+IF(H362=0,"",'Ark1'!AC856)</f>
        <v>42.303974931871934</v>
      </c>
      <c r="Y362" s="76">
        <f t="shared" si="119"/>
        <v>574.69699600984711</v>
      </c>
      <c r="Z362" s="66"/>
      <c r="AA362" s="66">
        <f t="shared" si="120"/>
        <v>2.5957446808510638</v>
      </c>
      <c r="AB362" s="296"/>
      <c r="AD362" s="56"/>
      <c r="AE362" s="56"/>
      <c r="AF362" s="1"/>
    </row>
    <row r="363" spans="1:38">
      <c r="A363" s="296"/>
      <c r="B363" s="296">
        <f>+'Ark1'!C857</f>
        <v>2023</v>
      </c>
      <c r="C363" s="51">
        <f>+'Ark1'!L857</f>
        <v>9</v>
      </c>
      <c r="D363" s="52" t="str">
        <f t="shared" ref="D363:D372" si="121">+D362</f>
        <v>R+</v>
      </c>
      <c r="E363" s="52">
        <f>+'Ark1'!D857</f>
        <v>3</v>
      </c>
      <c r="F363" s="52" t="str">
        <f t="shared" si="118"/>
        <v>Mar</v>
      </c>
      <c r="G363" s="51">
        <f>+IF(H363=0,"",'Ark1'!Q857)</f>
        <v>42</v>
      </c>
      <c r="H363" s="51">
        <f>+'Ark1'!R857</f>
        <v>99</v>
      </c>
      <c r="I363" s="66"/>
      <c r="J363" s="53">
        <f>+IF(H363=0,"",'Ark1'!AE857)</f>
        <v>4.1895895048666949</v>
      </c>
      <c r="K363" s="53">
        <f>+IF(H363=0,"",'Ark1'!AF857)</f>
        <v>5.1828560388323366</v>
      </c>
      <c r="L363" s="53">
        <f>+IF(H363=0,"",'Ark1'!T857)</f>
        <v>8.7474747474747492</v>
      </c>
      <c r="M363" s="66">
        <f>+IF(H363=0,"",'Ark1'!U857)</f>
        <v>271.23838383838392</v>
      </c>
      <c r="N363" s="66"/>
      <c r="O363" s="76">
        <f>+IF(H363=0,"",'Ark1'!W857)</f>
        <v>96.969696969696983</v>
      </c>
      <c r="P363" s="76">
        <f>+IF(H363=0,"",'Ark1'!X857)</f>
        <v>3.0303030303030303</v>
      </c>
      <c r="Q363" s="76">
        <f>+IF(H363=0,"",'Ark1'!AG857)</f>
        <v>468.44329896907215</v>
      </c>
      <c r="R363" s="76">
        <f>+IF(H363=0,"",'Ark1'!AH857)</f>
        <v>97.979797979797993</v>
      </c>
      <c r="S363" s="76">
        <f>+IF(H363=0,"",'Ark1'!AI857)</f>
        <v>97.979797979797993</v>
      </c>
      <c r="T363" s="76"/>
      <c r="U363" s="76"/>
      <c r="V363" s="76">
        <f>+IF(H363=0,"",'Ark1'!Y857)</f>
        <v>42.140030411054191</v>
      </c>
      <c r="W363" s="53">
        <f>+IF(H363=0,"",'Ark1'!AA857)</f>
        <v>1.5131973930629172</v>
      </c>
      <c r="X363" s="76">
        <f>+IF(H363=0,"",'Ark1'!AC857)</f>
        <v>44.781019609970592</v>
      </c>
      <c r="Y363" s="76">
        <f t="shared" si="119"/>
        <v>579.02073620289275</v>
      </c>
      <c r="Z363" s="66"/>
      <c r="AA363" s="66">
        <f t="shared" si="120"/>
        <v>2.3571428571428572</v>
      </c>
      <c r="AB363" s="296"/>
      <c r="AD363" s="56"/>
      <c r="AE363" s="56"/>
      <c r="AF363" s="1"/>
    </row>
    <row r="364" spans="1:38">
      <c r="A364" s="296"/>
      <c r="B364" s="296">
        <f>+'Ark1'!C858</f>
        <v>2023</v>
      </c>
      <c r="C364" s="51">
        <f>+'Ark1'!L858</f>
        <v>9</v>
      </c>
      <c r="D364" s="52" t="str">
        <f t="shared" si="121"/>
        <v>R+</v>
      </c>
      <c r="E364" s="52">
        <f>+'Ark1'!D858</f>
        <v>4</v>
      </c>
      <c r="F364" s="52" t="str">
        <f t="shared" si="118"/>
        <v>Apr</v>
      </c>
      <c r="G364" s="51">
        <f>+IF(H364=0,"",'Ark1'!Q858)</f>
        <v>67</v>
      </c>
      <c r="H364" s="51">
        <f>+'Ark1'!R858</f>
        <v>129</v>
      </c>
      <c r="I364" s="66"/>
      <c r="J364" s="53">
        <f>+IF(H364=0,"",'Ark1'!AE858)</f>
        <v>5.845038513819663</v>
      </c>
      <c r="K364" s="53">
        <f>+IF(H364=0,"",'Ark1'!AF858)</f>
        <v>6.888546810167977</v>
      </c>
      <c r="L364" s="53">
        <f>+IF(H364=0,"",'Ark1'!T858)</f>
        <v>8.6124031007751931</v>
      </c>
      <c r="M364" s="66">
        <f>+IF(H364=0,"",'Ark1'!U858)</f>
        <v>273.59689922480618</v>
      </c>
      <c r="N364" s="66"/>
      <c r="O364" s="76">
        <f>+IF(H364=0,"",'Ark1'!W858)</f>
        <v>90.697674418604677</v>
      </c>
      <c r="P364" s="76">
        <f>+IF(H364=0,"",'Ark1'!X858)</f>
        <v>5.4263565891472867</v>
      </c>
      <c r="Q364" s="76">
        <f>+IF(H364=0,"",'Ark1'!AG858)</f>
        <v>459.92</v>
      </c>
      <c r="R364" s="76">
        <f>+IF(H364=0,"",'Ark1'!AH858)</f>
        <v>96.124031007751938</v>
      </c>
      <c r="S364" s="76">
        <f>+IF(H364=0,"",'Ark1'!AI858)</f>
        <v>96.899224806201573</v>
      </c>
      <c r="T364" s="76"/>
      <c r="U364" s="76"/>
      <c r="V364" s="76">
        <f>+IF(H364=0,"",'Ark1'!Y858)</f>
        <v>43.139948819900589</v>
      </c>
      <c r="W364" s="53">
        <f>+IF(H364=0,"",'Ark1'!AA858)</f>
        <v>1.8648527074424712</v>
      </c>
      <c r="X364" s="76">
        <f>+IF(H364=0,"",'Ark1'!AC858)</f>
        <v>65.864730550943094</v>
      </c>
      <c r="Y364" s="76">
        <f t="shared" si="119"/>
        <v>594.87932515395323</v>
      </c>
      <c r="Z364" s="66"/>
      <c r="AA364" s="66">
        <f t="shared" si="120"/>
        <v>1.9253731343283582</v>
      </c>
      <c r="AB364" s="296"/>
      <c r="AD364" s="56"/>
      <c r="AE364" s="56"/>
      <c r="AF364" s="1"/>
    </row>
    <row r="365" spans="1:38">
      <c r="A365" s="296"/>
      <c r="B365" s="296">
        <f>+'Ark1'!C859</f>
        <v>2023</v>
      </c>
      <c r="C365" s="51">
        <f>+'Ark1'!L859</f>
        <v>9</v>
      </c>
      <c r="D365" s="52" t="str">
        <f t="shared" si="121"/>
        <v>R+</v>
      </c>
      <c r="E365" s="52">
        <f>+'Ark1'!D859</f>
        <v>5</v>
      </c>
      <c r="F365" s="52" t="str">
        <f t="shared" si="118"/>
        <v>Mai</v>
      </c>
      <c r="G365" s="51">
        <f>+IF(H365=0,"",'Ark1'!Q859)</f>
        <v>111</v>
      </c>
      <c r="H365" s="51">
        <f>+'Ark1'!R859</f>
        <v>257</v>
      </c>
      <c r="I365" s="66"/>
      <c r="J365" s="53">
        <f>+IF(H365=0,"",'Ark1'!AE859)</f>
        <v>7.9419035846724348</v>
      </c>
      <c r="K365" s="53">
        <f>+IF(H365=0,"",'Ark1'!AF859)</f>
        <v>9.4483248340445414</v>
      </c>
      <c r="L365" s="53">
        <f>+IF(H365=0,"",'Ark1'!T859)</f>
        <v>8.9338521400778212</v>
      </c>
      <c r="M365" s="66">
        <f>+IF(H365=0,"",'Ark1'!U859)</f>
        <v>281.18093385214019</v>
      </c>
      <c r="N365" s="66"/>
      <c r="O365" s="76">
        <f>+IF(H365=0,"",'Ark1'!W859)</f>
        <v>91.828793774319053</v>
      </c>
      <c r="P365" s="76">
        <f>+IF(H365=0,"",'Ark1'!X859)</f>
        <v>5.4474708171206236</v>
      </c>
      <c r="Q365" s="76">
        <f>+IF(H365=0,"",'Ark1'!AG859)</f>
        <v>479.53125</v>
      </c>
      <c r="R365" s="76">
        <f>+IF(H365=0,"",'Ark1'!AH859)</f>
        <v>99.221789883268443</v>
      </c>
      <c r="S365" s="76">
        <f>+IF(H365=0,"",'Ark1'!AI859)</f>
        <v>99.610894941634228</v>
      </c>
      <c r="T365" s="76"/>
      <c r="U365" s="76"/>
      <c r="V365" s="76">
        <f>+IF(H365=0,"",'Ark1'!Y859)</f>
        <v>40.56262855049625</v>
      </c>
      <c r="W365" s="53">
        <f>+IF(H365=0,"",'Ark1'!AA859)</f>
        <v>1.8206291792914997</v>
      </c>
      <c r="X365" s="76">
        <f>+IF(H365=0,"",'Ark1'!AC859)</f>
        <v>49.148096404770691</v>
      </c>
      <c r="Y365" s="76">
        <f t="shared" si="119"/>
        <v>586.36623546878377</v>
      </c>
      <c r="Z365" s="66"/>
      <c r="AA365" s="66">
        <f t="shared" si="120"/>
        <v>2.3153153153153152</v>
      </c>
      <c r="AB365" s="296"/>
      <c r="AD365" s="56"/>
      <c r="AE365" s="56"/>
      <c r="AF365" s="1"/>
    </row>
    <row r="366" spans="1:38">
      <c r="A366" s="296"/>
      <c r="B366" s="296">
        <f>+'Ark1'!C860</f>
        <v>2023</v>
      </c>
      <c r="C366" s="51">
        <f>+'Ark1'!L860</f>
        <v>9</v>
      </c>
      <c r="D366" s="52" t="str">
        <f t="shared" si="121"/>
        <v>R+</v>
      </c>
      <c r="E366" s="52">
        <f>+'Ark1'!D860</f>
        <v>6</v>
      </c>
      <c r="F366" s="52" t="str">
        <f t="shared" si="118"/>
        <v>Jun</v>
      </c>
      <c r="G366" s="51">
        <f>+IF(H366=0,"",'Ark1'!Q860)</f>
        <v>133</v>
      </c>
      <c r="H366" s="51">
        <f>+'Ark1'!R860</f>
        <v>369</v>
      </c>
      <c r="I366" s="66"/>
      <c r="J366" s="53">
        <f>+IF(H366=0,"",'Ark1'!AE860)</f>
        <v>7.4741745999594897</v>
      </c>
      <c r="K366" s="53">
        <f>+IF(H366=0,"",'Ark1'!AF860)</f>
        <v>8.9716672580034142</v>
      </c>
      <c r="L366" s="53">
        <f>+IF(H366=0,"",'Ark1'!T860)</f>
        <v>9.4336043360433592</v>
      </c>
      <c r="M366" s="66">
        <f>+IF(H366=0,"",'Ark1'!U860)</f>
        <v>283.22140921409198</v>
      </c>
      <c r="N366" s="66"/>
      <c r="O366" s="76">
        <f>+IF(H366=0,"",'Ark1'!W860)</f>
        <v>98.102981029810323</v>
      </c>
      <c r="P366" s="76">
        <f>+IF(H366=0,"",'Ark1'!X860)</f>
        <v>3.523035230352304</v>
      </c>
      <c r="Q366" s="76">
        <f>+IF(H366=0,"",'Ark1'!AG860)</f>
        <v>490.28055555555562</v>
      </c>
      <c r="R366" s="76">
        <f>+IF(H366=0,"",'Ark1'!AH860)</f>
        <v>96.47696476964768</v>
      </c>
      <c r="S366" s="76">
        <f>+IF(H366=0,"",'Ark1'!AI860)</f>
        <v>97.560975609756099</v>
      </c>
      <c r="T366" s="76"/>
      <c r="U366" s="76"/>
      <c r="V366" s="76">
        <f>+IF(H366=0,"",'Ark1'!Y860)</f>
        <v>33.661218301278801</v>
      </c>
      <c r="W366" s="53">
        <f>+IF(H366=0,"",'Ark1'!AA860)</f>
        <v>1.6760898701036619</v>
      </c>
      <c r="X366" s="76">
        <f>+IF(H366=0,"",'Ark1'!AC860)</f>
        <v>27.831113288637944</v>
      </c>
      <c r="Y366" s="76">
        <f t="shared" si="119"/>
        <v>577.67212263428019</v>
      </c>
      <c r="Z366" s="66"/>
      <c r="AA366" s="66">
        <f t="shared" si="120"/>
        <v>2.774436090225564</v>
      </c>
      <c r="AB366" s="296"/>
      <c r="AD366" s="56"/>
      <c r="AE366" s="56"/>
      <c r="AF366" s="1"/>
    </row>
    <row r="367" spans="1:38">
      <c r="A367" s="296"/>
      <c r="B367" s="296">
        <f>+'Ark1'!C861</f>
        <v>2023</v>
      </c>
      <c r="C367" s="51">
        <f>+'Ark1'!L861</f>
        <v>9</v>
      </c>
      <c r="D367" s="52" t="str">
        <f t="shared" si="121"/>
        <v>R+</v>
      </c>
      <c r="E367" s="52">
        <f>+'Ark1'!D861</f>
        <v>7</v>
      </c>
      <c r="F367" s="52" t="str">
        <f t="shared" si="118"/>
        <v>Jul</v>
      </c>
      <c r="G367" s="51">
        <f>+IF(H367=0,"",'Ark1'!Q861)</f>
        <v>78</v>
      </c>
      <c r="H367" s="51">
        <f>+'Ark1'!R861</f>
        <v>202</v>
      </c>
      <c r="I367" s="66"/>
      <c r="J367" s="53">
        <f>+IF(H367=0,"",'Ark1'!AE861)</f>
        <v>7.2142857142857117</v>
      </c>
      <c r="K367" s="53">
        <f>+IF(H367=0,"",'Ark1'!AF861)</f>
        <v>8.6786089738292986</v>
      </c>
      <c r="L367" s="53">
        <f>+IF(H367=0,"",'Ark1'!T861)</f>
        <v>9.2277227722772288</v>
      </c>
      <c r="M367" s="66">
        <f>+IF(H367=0,"",'Ark1'!U861)</f>
        <v>284.9331683168316</v>
      </c>
      <c r="N367" s="66"/>
      <c r="O367" s="76">
        <f>+IF(H367=0,"",'Ark1'!W861)</f>
        <v>95.544554455445564</v>
      </c>
      <c r="P367" s="76">
        <f>+IF(H367=0,"",'Ark1'!X861)</f>
        <v>4.4554455445544567</v>
      </c>
      <c r="Q367" s="76">
        <f>+IF(H367=0,"",'Ark1'!AG861)</f>
        <v>495.78787878787881</v>
      </c>
      <c r="R367" s="76">
        <f>+IF(H367=0,"",'Ark1'!AH861)</f>
        <v>97.52475247524751</v>
      </c>
      <c r="S367" s="76">
        <f>+IF(H367=0,"",'Ark1'!AI861)</f>
        <v>98.019801980198011</v>
      </c>
      <c r="T367" s="76"/>
      <c r="U367" s="76"/>
      <c r="V367" s="76">
        <f>+IF(H367=0,"",'Ark1'!Y861)</f>
        <v>32.321348106585589</v>
      </c>
      <c r="W367" s="53">
        <f>+IF(H367=0,"",'Ark1'!AA861)</f>
        <v>1.7427711409928404</v>
      </c>
      <c r="X367" s="76">
        <f>+IF(H367=0,"",'Ark1'!AC861)</f>
        <v>40.754185738183445</v>
      </c>
      <c r="Y367" s="76">
        <f t="shared" si="119"/>
        <v>574.70781458684928</v>
      </c>
      <c r="Z367" s="66"/>
      <c r="AA367" s="66">
        <f t="shared" si="120"/>
        <v>2.5897435897435899</v>
      </c>
      <c r="AB367" s="296"/>
      <c r="AD367" s="56"/>
      <c r="AE367" s="56"/>
      <c r="AF367" s="1"/>
    </row>
    <row r="368" spans="1:38">
      <c r="A368" s="296"/>
      <c r="B368" s="296">
        <f>+'Ark1'!C862</f>
        <v>2023</v>
      </c>
      <c r="C368" s="51">
        <f>+'Ark1'!L862</f>
        <v>9</v>
      </c>
      <c r="D368" s="52" t="str">
        <f t="shared" si="121"/>
        <v>R+</v>
      </c>
      <c r="E368" s="52">
        <f>+'Ark1'!D862</f>
        <v>8</v>
      </c>
      <c r="F368" s="52" t="str">
        <f t="shared" si="118"/>
        <v>Aug</v>
      </c>
      <c r="G368" s="51">
        <f>+IF(H368=0,"",'Ark1'!Q862)</f>
        <v>97</v>
      </c>
      <c r="H368" s="51">
        <f>+'Ark1'!R862</f>
        <v>244</v>
      </c>
      <c r="I368" s="66"/>
      <c r="J368" s="53">
        <f>+IF(H368=0,"",'Ark1'!AE862)</f>
        <v>7.2104018912529568</v>
      </c>
      <c r="K368" s="53">
        <f>+IF(H368=0,"",'Ark1'!AF862)</f>
        <v>8.8080362190185451</v>
      </c>
      <c r="L368" s="53">
        <f>+IF(H368=0,"",'Ark1'!T862)</f>
        <v>8.8483606557377055</v>
      </c>
      <c r="M368" s="66">
        <f>+IF(H368=0,"",'Ark1'!U862)</f>
        <v>283.20655737704885</v>
      </c>
      <c r="N368" s="66"/>
      <c r="O368" s="76">
        <f>+IF(H368=0,"",'Ark1'!W862)</f>
        <v>96.311475409836063</v>
      </c>
      <c r="P368" s="76">
        <f>+IF(H368=0,"",'Ark1'!X862)</f>
        <v>2.459016393442623</v>
      </c>
      <c r="Q368" s="76">
        <f>+IF(H368=0,"",'Ark1'!AG862)</f>
        <v>502.94583333333321</v>
      </c>
      <c r="R368" s="76">
        <f>+IF(H368=0,"",'Ark1'!AH862)</f>
        <v>96.721311475409834</v>
      </c>
      <c r="S368" s="76">
        <f>+IF(H368=0,"",'Ark1'!AI862)</f>
        <v>98.360655737704931</v>
      </c>
      <c r="T368" s="76"/>
      <c r="U368" s="76"/>
      <c r="V368" s="76">
        <f>+IF(H368=0,"",'Ark1'!Y862)</f>
        <v>34.001960497251893</v>
      </c>
      <c r="W368" s="53">
        <f>+IF(H368=0,"",'Ark1'!AA862)</f>
        <v>1.5568323033477649</v>
      </c>
      <c r="X368" s="76">
        <f>+IF(H368=0,"",'Ark1'!AC862)</f>
        <v>42.907601881688066</v>
      </c>
      <c r="Y368" s="76">
        <f t="shared" si="119"/>
        <v>563.09554351024985</v>
      </c>
      <c r="Z368" s="66"/>
      <c r="AA368" s="66">
        <f t="shared" si="120"/>
        <v>2.5154639175257731</v>
      </c>
      <c r="AB368" s="296"/>
      <c r="AD368" s="56"/>
      <c r="AE368" s="56"/>
      <c r="AF368" s="1"/>
    </row>
    <row r="369" spans="1:38">
      <c r="A369" s="296"/>
      <c r="B369" s="296">
        <f>+'Ark1'!C863</f>
        <v>2023</v>
      </c>
      <c r="C369" s="51">
        <f>+'Ark1'!L863</f>
        <v>9</v>
      </c>
      <c r="D369" s="52" t="str">
        <f t="shared" si="121"/>
        <v>R+</v>
      </c>
      <c r="E369" s="52">
        <f>+'Ark1'!D863</f>
        <v>9</v>
      </c>
      <c r="F369" s="52" t="str">
        <f t="shared" si="118"/>
        <v>Sep</v>
      </c>
      <c r="G369" s="51">
        <f>+IF(H369=0,"",'Ark1'!Q863)</f>
        <v>84</v>
      </c>
      <c r="H369" s="51">
        <f>+'Ark1'!R863</f>
        <v>210</v>
      </c>
      <c r="I369" s="66"/>
      <c r="J369" s="53">
        <f>+IF(H369=0,"",'Ark1'!AE863)</f>
        <v>5.4446460980036315</v>
      </c>
      <c r="K369" s="53">
        <f>+IF(H369=0,"",'Ark1'!AF863)</f>
        <v>7.0558723972142188</v>
      </c>
      <c r="L369" s="53">
        <f>+IF(H369=0,"",'Ark1'!T863)</f>
        <v>9.0523809523809575</v>
      </c>
      <c r="M369" s="66">
        <f>+IF(H369=0,"",'Ark1'!U863)</f>
        <v>296.86047619047622</v>
      </c>
      <c r="N369" s="66"/>
      <c r="O369" s="76">
        <f>+IF(H369=0,"",'Ark1'!W863)</f>
        <v>95.714285714285694</v>
      </c>
      <c r="P369" s="76">
        <f>+IF(H369=0,"",'Ark1'!X863)</f>
        <v>11.428571428571431</v>
      </c>
      <c r="Q369" s="76">
        <f>+IF(H369=0,"",'Ark1'!AG863)</f>
        <v>523.03846153846155</v>
      </c>
      <c r="R369" s="76">
        <f>+IF(H369=0,"",'Ark1'!AH863)</f>
        <v>98.571428571428555</v>
      </c>
      <c r="S369" s="76">
        <f>+IF(H369=0,"",'Ark1'!AI863)</f>
        <v>99.047619047619023</v>
      </c>
      <c r="T369" s="76"/>
      <c r="U369" s="76"/>
      <c r="V369" s="76">
        <f>+IF(H369=0,"",'Ark1'!Y863)</f>
        <v>43.594515925983799</v>
      </c>
      <c r="W369" s="53">
        <f>+IF(H369=0,"",'Ark1'!AA863)</f>
        <v>1.8079504438054277</v>
      </c>
      <c r="X369" s="76">
        <f>+IF(H369=0,"",'Ark1'!AC863)</f>
        <v>20.000195368484057</v>
      </c>
      <c r="Y369" s="76">
        <f t="shared" si="119"/>
        <v>567.56911397546742</v>
      </c>
      <c r="Z369" s="66"/>
      <c r="AA369" s="66">
        <f t="shared" si="120"/>
        <v>2.5</v>
      </c>
      <c r="AB369" s="296"/>
      <c r="AD369" s="56"/>
      <c r="AE369" s="56"/>
      <c r="AF369" s="1"/>
    </row>
    <row r="370" spans="1:38">
      <c r="A370" s="296"/>
      <c r="B370" s="296">
        <f>+'Ark1'!C864</f>
        <v>2023</v>
      </c>
      <c r="C370" s="51">
        <f>+'Ark1'!L864</f>
        <v>9</v>
      </c>
      <c r="D370" s="52" t="str">
        <f t="shared" si="121"/>
        <v>R+</v>
      </c>
      <c r="E370" s="52">
        <f>+'Ark1'!D864</f>
        <v>10</v>
      </c>
      <c r="F370" s="52" t="str">
        <f t="shared" si="118"/>
        <v>Okt</v>
      </c>
      <c r="G370" s="51">
        <f>+IF(H370=0,"",'Ark1'!Q864)</f>
        <v>44</v>
      </c>
      <c r="H370" s="51">
        <f>+'Ark1'!R864</f>
        <v>85</v>
      </c>
      <c r="I370" s="66"/>
      <c r="J370" s="53">
        <f>+IF(H370=0,"",'Ark1'!AE864)</f>
        <v>1.9549218031278748</v>
      </c>
      <c r="K370" s="53">
        <f>+IF(H370=0,"",'Ark1'!AF864)</f>
        <v>2.641329130808916</v>
      </c>
      <c r="L370" s="53">
        <f>+IF(H370=0,"",'Ark1'!T864)</f>
        <v>8.8941176470588257</v>
      </c>
      <c r="M370" s="66">
        <f>+IF(H370=0,"",'Ark1'!U864)</f>
        <v>281.9964705882353</v>
      </c>
      <c r="N370" s="66"/>
      <c r="O370" s="76">
        <f>+IF(H370=0,"",'Ark1'!W864)</f>
        <v>91.764705882352942</v>
      </c>
      <c r="P370" s="76">
        <f>+IF(H370=0,"",'Ark1'!X864)</f>
        <v>9.4117647058823515</v>
      </c>
      <c r="Q370" s="76">
        <f>+IF(H370=0,"",'Ark1'!AG864)</f>
        <v>489.79518072289159</v>
      </c>
      <c r="R370" s="76">
        <f>+IF(H370=0,"",'Ark1'!AH864)</f>
        <v>97.647058823529406</v>
      </c>
      <c r="S370" s="76">
        <f>+IF(H370=0,"",'Ark1'!AI864)</f>
        <v>97.647058823529406</v>
      </c>
      <c r="T370" s="76"/>
      <c r="U370" s="76"/>
      <c r="V370" s="76">
        <f>+IF(H370=0,"",'Ark1'!Y864)</f>
        <v>49.874259415545453</v>
      </c>
      <c r="W370" s="53">
        <f>+IF(H370=0,"",'Ark1'!AA864)</f>
        <v>2.185640460243468</v>
      </c>
      <c r="X370" s="76">
        <f>+IF(H370=0,"",'Ark1'!AC864)</f>
        <v>53.605398834305795</v>
      </c>
      <c r="Y370" s="76">
        <f t="shared" si="119"/>
        <v>575.7436612014742</v>
      </c>
      <c r="Z370" s="66"/>
      <c r="AA370" s="66">
        <f t="shared" si="120"/>
        <v>1.9318181818181819</v>
      </c>
      <c r="AB370" s="296"/>
      <c r="AD370" s="56"/>
      <c r="AE370" s="56"/>
      <c r="AF370" s="1"/>
    </row>
    <row r="371" spans="1:38">
      <c r="A371" s="296"/>
      <c r="B371" s="296">
        <f>+'Ark1'!C865</f>
        <v>2023</v>
      </c>
      <c r="C371" s="51">
        <f>+'Ark1'!L865</f>
        <v>9</v>
      </c>
      <c r="D371" s="52" t="str">
        <f t="shared" si="121"/>
        <v>R+</v>
      </c>
      <c r="E371" s="52">
        <f>+'Ark1'!D865</f>
        <v>11</v>
      </c>
      <c r="F371" s="52" t="str">
        <f t="shared" si="118"/>
        <v>Nov</v>
      </c>
      <c r="G371" s="51">
        <f>+IF(H371=0,"",'Ark1'!Q865)</f>
        <v>61</v>
      </c>
      <c r="H371" s="51">
        <f>+'Ark1'!R865</f>
        <v>115</v>
      </c>
      <c r="I371" s="66"/>
      <c r="J371" s="53">
        <f>+IF(H371=0,"",'Ark1'!AE865)</f>
        <v>2.4462880238247182</v>
      </c>
      <c r="K371" s="53">
        <f>+IF(H371=0,"",'Ark1'!AF865)</f>
        <v>3.1858000216770503</v>
      </c>
      <c r="L371" s="53">
        <f>+IF(H371=0,"",'Ark1'!T865)</f>
        <v>8.3565217391304358</v>
      </c>
      <c r="M371" s="66">
        <f>+IF(H371=0,"",'Ark1'!U865)</f>
        <v>274.7634782608697</v>
      </c>
      <c r="N371" s="66"/>
      <c r="O371" s="76">
        <f>+IF(H371=0,"",'Ark1'!W865)</f>
        <v>90.434782608695642</v>
      </c>
      <c r="P371" s="76">
        <f>+IF(H371=0,"",'Ark1'!X865)</f>
        <v>1.7391304347826086</v>
      </c>
      <c r="Q371" s="76">
        <f>+IF(H371=0,"",'Ark1'!AG865)</f>
        <v>509.06194690265488</v>
      </c>
      <c r="R371" s="76">
        <f>+IF(H371=0,"",'Ark1'!AH865)</f>
        <v>98.260869565217376</v>
      </c>
      <c r="S371" s="76">
        <f>+IF(H371=0,"",'Ark1'!AI865)</f>
        <v>98.260869565217376</v>
      </c>
      <c r="T371" s="76"/>
      <c r="U371" s="76"/>
      <c r="V371" s="76">
        <f>+IF(H371=0,"",'Ark1'!Y865)</f>
        <v>36.023522099086904</v>
      </c>
      <c r="W371" s="53">
        <f>+IF(H371=0,"",'Ark1'!AA865)</f>
        <v>1.6898227555514789</v>
      </c>
      <c r="X371" s="76">
        <f>+IF(H371=0,"",'Ark1'!AC865)</f>
        <v>50.15825821541376</v>
      </c>
      <c r="Y371" s="76">
        <f t="shared" si="119"/>
        <v>539.74468123701888</v>
      </c>
      <c r="Z371" s="66"/>
      <c r="AA371" s="66">
        <f t="shared" si="120"/>
        <v>1.8852459016393444</v>
      </c>
      <c r="AB371" s="296"/>
      <c r="AD371" s="56"/>
      <c r="AE371" s="56"/>
      <c r="AF371" s="1"/>
    </row>
    <row r="372" spans="1:38">
      <c r="A372" s="296"/>
      <c r="B372" s="296">
        <f>+'Ark1'!C866</f>
        <v>2023</v>
      </c>
      <c r="C372" s="51">
        <f>+'Ark1'!L866</f>
        <v>9</v>
      </c>
      <c r="D372" s="52" t="str">
        <f t="shared" si="121"/>
        <v>R+</v>
      </c>
      <c r="E372" s="52">
        <f>+'Ark1'!D866</f>
        <v>12</v>
      </c>
      <c r="F372" s="52" t="str">
        <f t="shared" si="118"/>
        <v>Des</v>
      </c>
      <c r="G372" s="51">
        <f>+IF(H372=0,"",'Ark1'!Q866)</f>
        <v>20</v>
      </c>
      <c r="H372" s="51">
        <f>+'Ark1'!R866</f>
        <v>42</v>
      </c>
      <c r="I372" s="66"/>
      <c r="J372" s="53">
        <f>+IF(H372=0,"",'Ark1'!AE866)</f>
        <v>3.1963470319634695</v>
      </c>
      <c r="K372" s="53">
        <f>+IF(H372=0,"",'Ark1'!AF866)</f>
        <v>4.2489161181401132</v>
      </c>
      <c r="L372" s="53">
        <f>+IF(H372=0,"",'Ark1'!T866)</f>
        <v>8.6666666666666643</v>
      </c>
      <c r="M372" s="66">
        <f>+IF(H372=0,"",'Ark1'!U866)</f>
        <v>285.46666666666675</v>
      </c>
      <c r="N372" s="66"/>
      <c r="O372" s="76">
        <f>+IF(H372=0,"",'Ark1'!W866)</f>
        <v>92.857142857142875</v>
      </c>
      <c r="P372" s="76">
        <f>+IF(H372=0,"",'Ark1'!X866)</f>
        <v>4.7619047619047636</v>
      </c>
      <c r="Q372" s="76">
        <f>+IF(H372=0,"",'Ark1'!AG866)</f>
        <v>529.47619047619037</v>
      </c>
      <c r="R372" s="76">
        <f>+IF(H372=0,"",'Ark1'!AH866)</f>
        <v>100</v>
      </c>
      <c r="S372" s="76">
        <f>+IF(H372=0,"",'Ark1'!AI866)</f>
        <v>100</v>
      </c>
      <c r="T372" s="76"/>
      <c r="U372" s="76"/>
      <c r="V372" s="76">
        <f>+IF(H372=0,"",'Ark1'!Y866)</f>
        <v>41.684916003540422</v>
      </c>
      <c r="W372" s="53">
        <f>+IF(H372=0,"",'Ark1'!AA866)</f>
        <v>1.3743685418725589</v>
      </c>
      <c r="X372" s="76">
        <f>+IF(H372=0,"",'Ark1'!AC866)</f>
        <v>14.95858939957858</v>
      </c>
      <c r="Y372" s="76">
        <f t="shared" si="119"/>
        <v>539.14920406511408</v>
      </c>
      <c r="Z372" s="66"/>
      <c r="AA372" s="66">
        <f t="shared" si="120"/>
        <v>2.1</v>
      </c>
      <c r="AB372" s="296"/>
      <c r="AD372" s="56"/>
      <c r="AE372" s="56"/>
      <c r="AF372" s="1"/>
    </row>
    <row r="373" spans="1:38" ht="15.6">
      <c r="A373" s="296"/>
      <c r="B373" s="296"/>
      <c r="C373" s="293"/>
      <c r="D373" s="293"/>
      <c r="E373" s="293"/>
      <c r="F373" s="293"/>
      <c r="G373" s="293"/>
      <c r="H373" s="293"/>
      <c r="I373" s="296"/>
      <c r="J373" s="294"/>
      <c r="K373" s="295"/>
      <c r="L373" s="296"/>
      <c r="M373" s="296"/>
      <c r="N373" s="296"/>
      <c r="O373" s="297"/>
      <c r="P373" s="297"/>
      <c r="Q373" s="296"/>
      <c r="R373" s="297"/>
      <c r="S373" s="297"/>
      <c r="T373" s="297"/>
      <c r="U373" s="297"/>
      <c r="V373" s="297"/>
      <c r="W373" s="296"/>
      <c r="X373" s="297"/>
      <c r="Y373" s="296"/>
      <c r="Z373" s="296"/>
      <c r="AA373" s="298"/>
      <c r="AB373" s="296"/>
      <c r="AC373" s="4"/>
      <c r="AD373" s="56"/>
      <c r="AE373" s="56"/>
      <c r="AF373" s="1"/>
      <c r="AG373" s="5"/>
      <c r="AH373"/>
      <c r="AL373"/>
    </row>
    <row r="374" spans="1:38" ht="17.399999999999999">
      <c r="A374" s="296"/>
      <c r="B374" s="395" t="s">
        <v>0</v>
      </c>
      <c r="C374" s="395"/>
      <c r="D374" s="395" t="str">
        <f>+D376</f>
        <v>U-</v>
      </c>
      <c r="E374" s="299"/>
      <c r="F374" s="299"/>
      <c r="G374" s="299"/>
      <c r="H374" s="299"/>
      <c r="I374" s="298"/>
      <c r="J374" s="298"/>
      <c r="K374" s="298"/>
      <c r="L374" s="299"/>
      <c r="M374" s="298"/>
      <c r="N374" s="298"/>
      <c r="O374" s="301"/>
      <c r="P374" s="301"/>
      <c r="Q374" s="301"/>
      <c r="R374" s="301"/>
      <c r="S374" s="301"/>
      <c r="T374" s="301"/>
      <c r="U374" s="301"/>
      <c r="V374" s="301"/>
      <c r="W374" s="299"/>
      <c r="X374" s="301"/>
      <c r="Y374" s="299"/>
      <c r="Z374" s="298"/>
      <c r="AA374" s="298"/>
      <c r="AB374" s="296"/>
      <c r="AC374" s="4"/>
      <c r="AD374" s="56"/>
      <c r="AE374" s="56"/>
      <c r="AF374" s="1"/>
      <c r="AG374" s="5"/>
      <c r="AH374"/>
      <c r="AL374"/>
    </row>
    <row r="375" spans="1:38" ht="15.6">
      <c r="A375" s="296"/>
      <c r="B375" s="296"/>
      <c r="C375" s="299"/>
      <c r="D375" s="299"/>
      <c r="E375" s="299"/>
      <c r="F375" s="299"/>
      <c r="G375" s="302"/>
      <c r="H375" s="302"/>
      <c r="I375" s="303"/>
      <c r="J375" s="303"/>
      <c r="K375" s="303"/>
      <c r="L375" s="302"/>
      <c r="M375" s="303"/>
      <c r="N375" s="303"/>
      <c r="O375" s="304"/>
      <c r="P375" s="304"/>
      <c r="Q375" s="304"/>
      <c r="R375" s="304"/>
      <c r="S375" s="304"/>
      <c r="T375" s="304"/>
      <c r="U375" s="304"/>
      <c r="V375" s="304"/>
      <c r="W375" s="302"/>
      <c r="X375" s="304"/>
      <c r="Y375" s="302"/>
      <c r="Z375" s="303"/>
      <c r="AA375" s="303"/>
      <c r="AB375" s="296"/>
      <c r="AC375" s="4"/>
      <c r="AD375" s="56"/>
      <c r="AE375" s="56"/>
      <c r="AF375" s="1"/>
      <c r="AG375" s="5"/>
      <c r="AH375"/>
      <c r="AL375"/>
    </row>
    <row r="376" spans="1:38">
      <c r="A376" s="296"/>
      <c r="B376" s="296">
        <f>+'Ark1'!C867</f>
        <v>2023</v>
      </c>
      <c r="C376" s="51">
        <f>+'Ark1'!L867</f>
        <v>10</v>
      </c>
      <c r="D376" s="52" t="s">
        <v>37</v>
      </c>
      <c r="E376" s="52">
        <f>+'Ark1'!D867</f>
        <v>1</v>
      </c>
      <c r="F376" s="52" t="str">
        <f t="shared" ref="F376:F387" si="122">+F361</f>
        <v>Jan</v>
      </c>
      <c r="G376" s="51">
        <f>+IF(H376=0,"",'Ark1'!Q867)</f>
        <v>21</v>
      </c>
      <c r="H376" s="51">
        <f>+'Ark1'!R867</f>
        <v>30</v>
      </c>
      <c r="I376" s="66"/>
      <c r="J376" s="53">
        <f>+IF(H376=0,"",'Ark1'!AE867)</f>
        <v>1.0452961672473868</v>
      </c>
      <c r="K376" s="53">
        <f>+IF(H376=0,"",'Ark1'!AF867)</f>
        <v>1.4536628630758668</v>
      </c>
      <c r="L376" s="53">
        <f>+IF(H376=0,"",'Ark1'!T867)</f>
        <v>8.9333333333333353</v>
      </c>
      <c r="M376" s="66">
        <f>+IF(H376=0,"",'Ark1'!U867)</f>
        <v>320.80333333333323</v>
      </c>
      <c r="N376" s="66"/>
      <c r="O376" s="76">
        <f>+IF(H376=0,"",'Ark1'!W867)</f>
        <v>100</v>
      </c>
      <c r="P376" s="76">
        <f>+IF(H376=0,"",'Ark1'!X867)</f>
        <v>30</v>
      </c>
      <c r="Q376" s="76">
        <f>+IF(H376=0,"",'Ark1'!AG867)</f>
        <v>547.48275862068976</v>
      </c>
      <c r="R376" s="76">
        <f>+IF(H376=0,"",'Ark1'!AH867)</f>
        <v>96.666666666666686</v>
      </c>
      <c r="S376" s="76">
        <f>+IF(H376=0,"",'Ark1'!AI867)</f>
        <v>96.666666666666686</v>
      </c>
      <c r="T376" s="76"/>
      <c r="U376" s="76"/>
      <c r="V376" s="76">
        <f>+IF(H376=0,"",'Ark1'!Y867)</f>
        <v>69.547602323077584</v>
      </c>
      <c r="W376" s="53">
        <f>+IF(H376=0,"",'Ark1'!AA867)</f>
        <v>1.7688665548562139</v>
      </c>
      <c r="X376" s="76">
        <f>+IF(H376=0,"",'Ark1'!AC867)</f>
        <v>38.809453389583858</v>
      </c>
      <c r="Y376" s="76">
        <f t="shared" ref="Y376:Y387" si="123">IF(H376=0,"",1000*M376/Q376)</f>
        <v>585.96061388591443</v>
      </c>
      <c r="Z376" s="66"/>
      <c r="AA376" s="66">
        <f t="shared" ref="AA376:AA387" si="124">IF(H376=0,"",H376/G376)</f>
        <v>1.4285714285714286</v>
      </c>
      <c r="AB376" s="296"/>
      <c r="AD376" s="56"/>
      <c r="AE376" s="56"/>
      <c r="AF376" s="1"/>
    </row>
    <row r="377" spans="1:38">
      <c r="A377" s="296"/>
      <c r="B377" s="296">
        <f>+'Ark1'!C868</f>
        <v>2023</v>
      </c>
      <c r="C377" s="51">
        <f>+'Ark1'!L868</f>
        <v>10</v>
      </c>
      <c r="D377" s="52" t="s">
        <v>37</v>
      </c>
      <c r="E377" s="52">
        <f>+'Ark1'!D868</f>
        <v>2</v>
      </c>
      <c r="F377" s="52" t="str">
        <f t="shared" si="122"/>
        <v>Feb</v>
      </c>
      <c r="G377" s="51">
        <f>+IF(H377=0,"",'Ark1'!Q868)</f>
        <v>14</v>
      </c>
      <c r="H377" s="51">
        <f>+'Ark1'!R868</f>
        <v>25</v>
      </c>
      <c r="I377" s="66"/>
      <c r="J377" s="53">
        <f>+IF(H377=0,"",'Ark1'!AE868)</f>
        <v>1.0539629005059021</v>
      </c>
      <c r="K377" s="53">
        <f>+IF(H377=0,"",'Ark1'!AF868)</f>
        <v>1.4716626791417873</v>
      </c>
      <c r="L377" s="53">
        <f>+IF(H377=0,"",'Ark1'!T868)</f>
        <v>10.08</v>
      </c>
      <c r="M377" s="66">
        <f>+IF(H377=0,"",'Ark1'!U868)</f>
        <v>319.78399999999999</v>
      </c>
      <c r="N377" s="66"/>
      <c r="O377" s="76">
        <f>+IF(H377=0,"",'Ark1'!W868)</f>
        <v>100</v>
      </c>
      <c r="P377" s="76">
        <f>+IF(H377=0,"",'Ark1'!X868)</f>
        <v>12</v>
      </c>
      <c r="Q377" s="76">
        <f>+IF(H377=0,"",'Ark1'!AG868)</f>
        <v>525.72</v>
      </c>
      <c r="R377" s="76">
        <f>+IF(H377=0,"",'Ark1'!AH868)</f>
        <v>100</v>
      </c>
      <c r="S377" s="76">
        <f>+IF(H377=0,"",'Ark1'!AI868)</f>
        <v>100</v>
      </c>
      <c r="T377" s="76"/>
      <c r="U377" s="76"/>
      <c r="V377" s="76">
        <f>+IF(H377=0,"",'Ark1'!Y868)</f>
        <v>41.077630700906035</v>
      </c>
      <c r="W377" s="53">
        <f>+IF(H377=0,"",'Ark1'!AA868)</f>
        <v>1.8529975715040721</v>
      </c>
      <c r="X377" s="76">
        <f>+IF(H377=0,"",'Ark1'!AC868)</f>
        <v>53.992426156869115</v>
      </c>
      <c r="Y377" s="76">
        <f t="shared" si="123"/>
        <v>608.27817088944687</v>
      </c>
      <c r="Z377" s="66"/>
      <c r="AA377" s="66">
        <f t="shared" si="124"/>
        <v>1.7857142857142858</v>
      </c>
      <c r="AB377" s="296"/>
      <c r="AD377" s="56"/>
      <c r="AE377" s="56"/>
      <c r="AF377" s="1"/>
    </row>
    <row r="378" spans="1:38">
      <c r="A378" s="296"/>
      <c r="B378" s="296">
        <f>+'Ark1'!C869</f>
        <v>2023</v>
      </c>
      <c r="C378" s="51">
        <f>+'Ark1'!L869</f>
        <v>10</v>
      </c>
      <c r="D378" s="52" t="s">
        <v>37</v>
      </c>
      <c r="E378" s="52">
        <f>+'Ark1'!D869</f>
        <v>3</v>
      </c>
      <c r="F378" s="52" t="str">
        <f t="shared" si="122"/>
        <v>Mar</v>
      </c>
      <c r="G378" s="51">
        <f>+IF(H378=0,"",'Ark1'!Q869)</f>
        <v>10</v>
      </c>
      <c r="H378" s="51">
        <f>+'Ark1'!R869</f>
        <v>10</v>
      </c>
      <c r="I378" s="66"/>
      <c r="J378" s="53">
        <f>+IF(H378=0,"",'Ark1'!AE869)</f>
        <v>0.42319085907744386</v>
      </c>
      <c r="K378" s="53">
        <f>+IF(H378=0,"",'Ark1'!AF869)</f>
        <v>0.51700014842571285</v>
      </c>
      <c r="L378" s="53">
        <f>+IF(H378=0,"",'Ark1'!T869)</f>
        <v>8.8000000000000007</v>
      </c>
      <c r="M378" s="66">
        <f>+IF(H378=0,"",'Ark1'!U869)</f>
        <v>267.86</v>
      </c>
      <c r="N378" s="66"/>
      <c r="O378" s="76">
        <f>+IF(H378=0,"",'Ark1'!W869)</f>
        <v>100</v>
      </c>
      <c r="P378" s="76">
        <f>+IF(H378=0,"",'Ark1'!X869)</f>
        <v>0</v>
      </c>
      <c r="Q378" s="76">
        <f>+IF(H378=0,"",'Ark1'!AG869)</f>
        <v>423.7</v>
      </c>
      <c r="R378" s="76">
        <f>+IF(H378=0,"",'Ark1'!AH869)</f>
        <v>100</v>
      </c>
      <c r="S378" s="76">
        <f>+IF(H378=0,"",'Ark1'!AI869)</f>
        <v>100</v>
      </c>
      <c r="T378" s="76"/>
      <c r="U378" s="76"/>
      <c r="V378" s="76">
        <f>+IF(H378=0,"",'Ark1'!Y869)</f>
        <v>35.169736990770808</v>
      </c>
      <c r="W378" s="53">
        <f>+IF(H378=0,"",'Ark1'!AA869)</f>
        <v>1.3999999999999964</v>
      </c>
      <c r="X378" s="76">
        <f>+IF(H378=0,"",'Ark1'!AC869)</f>
        <v>40.339064408886657</v>
      </c>
      <c r="Y378" s="76">
        <f t="shared" si="123"/>
        <v>632.19258909605855</v>
      </c>
      <c r="Z378" s="66"/>
      <c r="AA378" s="66">
        <f t="shared" si="124"/>
        <v>1</v>
      </c>
      <c r="AB378" s="296"/>
      <c r="AD378" s="56"/>
      <c r="AE378" s="56"/>
      <c r="AF378" s="1"/>
    </row>
    <row r="379" spans="1:38">
      <c r="A379" s="296"/>
      <c r="B379" s="296">
        <f>+'Ark1'!C870</f>
        <v>2023</v>
      </c>
      <c r="C379" s="51">
        <f>+'Ark1'!L870</f>
        <v>10</v>
      </c>
      <c r="D379" s="52" t="s">
        <v>37</v>
      </c>
      <c r="E379" s="52">
        <f>+'Ark1'!D870</f>
        <v>4</v>
      </c>
      <c r="F379" s="52" t="str">
        <f t="shared" si="122"/>
        <v>Apr</v>
      </c>
      <c r="G379" s="51">
        <f>+IF(H379=0,"",'Ark1'!Q870)</f>
        <v>21</v>
      </c>
      <c r="H379" s="51">
        <f>+'Ark1'!R870</f>
        <v>34</v>
      </c>
      <c r="I379" s="66"/>
      <c r="J379" s="53">
        <f>+IF(H379=0,"",'Ark1'!AE870)</f>
        <v>1.5405527865881286</v>
      </c>
      <c r="K379" s="53">
        <f>+IF(H379=0,"",'Ark1'!AF870)</f>
        <v>1.9377673059270903</v>
      </c>
      <c r="L379" s="53">
        <f>+IF(H379=0,"",'Ark1'!T870)</f>
        <v>8.1470588235294112</v>
      </c>
      <c r="M379" s="66">
        <f>+IF(H379=0,"",'Ark1'!U870)</f>
        <v>292.00882352941193</v>
      </c>
      <c r="N379" s="66"/>
      <c r="O379" s="76">
        <f>+IF(H379=0,"",'Ark1'!W870)</f>
        <v>91.17647058823529</v>
      </c>
      <c r="P379" s="76">
        <f>+IF(H379=0,"",'Ark1'!X870)</f>
        <v>20.588235294117652</v>
      </c>
      <c r="Q379" s="76">
        <f>+IF(H379=0,"",'Ark1'!AG870)</f>
        <v>470.64705882352945</v>
      </c>
      <c r="R379" s="76">
        <f>+IF(H379=0,"",'Ark1'!AH870)</f>
        <v>100</v>
      </c>
      <c r="S379" s="76">
        <f>+IF(H379=0,"",'Ark1'!AI870)</f>
        <v>100</v>
      </c>
      <c r="T379" s="76"/>
      <c r="U379" s="76"/>
      <c r="V379" s="76">
        <f>+IF(H379=0,"",'Ark1'!Y870)</f>
        <v>51.778705409753137</v>
      </c>
      <c r="W379" s="53">
        <f>+IF(H379=0,"",'Ark1'!AA870)</f>
        <v>1.5742851401261946</v>
      </c>
      <c r="X379" s="76">
        <f>+IF(H379=0,"",'Ark1'!AC870)</f>
        <v>43.130423453086323</v>
      </c>
      <c r="Y379" s="76">
        <f t="shared" si="123"/>
        <v>620.44119485064391</v>
      </c>
      <c r="Z379" s="66"/>
      <c r="AA379" s="66">
        <f t="shared" si="124"/>
        <v>1.6190476190476191</v>
      </c>
      <c r="AB379" s="296"/>
      <c r="AD379" s="56"/>
      <c r="AE379" s="56"/>
      <c r="AF379" s="1"/>
    </row>
    <row r="380" spans="1:38">
      <c r="A380" s="296"/>
      <c r="B380" s="296">
        <f>+'Ark1'!C871</f>
        <v>2023</v>
      </c>
      <c r="C380" s="51">
        <f>+'Ark1'!L871</f>
        <v>10</v>
      </c>
      <c r="D380" s="52" t="s">
        <v>37</v>
      </c>
      <c r="E380" s="52">
        <f>+'Ark1'!D871</f>
        <v>5</v>
      </c>
      <c r="F380" s="52" t="str">
        <f t="shared" si="122"/>
        <v>Mai</v>
      </c>
      <c r="G380" s="51">
        <f>+IF(H380=0,"",'Ark1'!Q871)</f>
        <v>25</v>
      </c>
      <c r="H380" s="51">
        <f>+'Ark1'!R871</f>
        <v>40</v>
      </c>
      <c r="I380" s="66"/>
      <c r="J380" s="53">
        <f>+IF(H380=0,"",'Ark1'!AE871)</f>
        <v>1.2360939431396789</v>
      </c>
      <c r="K380" s="53">
        <f>+IF(H380=0,"",'Ark1'!AF871)</f>
        <v>1.5507132512155988</v>
      </c>
      <c r="L380" s="53">
        <f>+IF(H380=0,"",'Ark1'!T871)</f>
        <v>8.875</v>
      </c>
      <c r="M380" s="66">
        <f>+IF(H380=0,"",'Ark1'!U871)</f>
        <v>296.50750000000011</v>
      </c>
      <c r="N380" s="66"/>
      <c r="O380" s="76">
        <f>+IF(H380=0,"",'Ark1'!W871)</f>
        <v>95</v>
      </c>
      <c r="P380" s="76">
        <f>+IF(H380=0,"",'Ark1'!X871)</f>
        <v>10</v>
      </c>
      <c r="Q380" s="76">
        <f>+IF(H380=0,"",'Ark1'!AG871)</f>
        <v>446.77499999999998</v>
      </c>
      <c r="R380" s="76">
        <f>+IF(H380=0,"",'Ark1'!AH871)</f>
        <v>95</v>
      </c>
      <c r="S380" s="76">
        <f>+IF(H380=0,"",'Ark1'!AI871)</f>
        <v>100</v>
      </c>
      <c r="T380" s="76"/>
      <c r="U380" s="76"/>
      <c r="V380" s="76">
        <f>+IF(H380=0,"",'Ark1'!Y871)</f>
        <v>40.423992798213114</v>
      </c>
      <c r="W380" s="53">
        <f>+IF(H380=0,"",'Ark1'!AA871)</f>
        <v>1.8053739224880812</v>
      </c>
      <c r="X380" s="76">
        <f>+IF(H380=0,"",'Ark1'!AC871)</f>
        <v>53.008651096000762</v>
      </c>
      <c r="Y380" s="76">
        <f t="shared" si="123"/>
        <v>663.6617984444074</v>
      </c>
      <c r="Z380" s="66"/>
      <c r="AA380" s="66">
        <f t="shared" si="124"/>
        <v>1.6</v>
      </c>
      <c r="AB380" s="296"/>
      <c r="AD380" s="56"/>
      <c r="AE380" s="56"/>
      <c r="AF380" s="1"/>
    </row>
    <row r="381" spans="1:38">
      <c r="A381" s="296"/>
      <c r="B381" s="296">
        <f>+'Ark1'!C872</f>
        <v>2023</v>
      </c>
      <c r="C381" s="51">
        <f>+'Ark1'!L872</f>
        <v>10</v>
      </c>
      <c r="D381" s="52" t="s">
        <v>37</v>
      </c>
      <c r="E381" s="52">
        <f>+'Ark1'!D872</f>
        <v>6</v>
      </c>
      <c r="F381" s="52" t="str">
        <f t="shared" si="122"/>
        <v>Jun</v>
      </c>
      <c r="G381" s="51">
        <f>+IF(H381=0,"",'Ark1'!Q872)</f>
        <v>28</v>
      </c>
      <c r="H381" s="51">
        <f>+'Ark1'!R872</f>
        <v>55</v>
      </c>
      <c r="I381" s="66"/>
      <c r="J381" s="53">
        <f>+IF(H381=0,"",'Ark1'!AE872)</f>
        <v>1.1140368644926071</v>
      </c>
      <c r="K381" s="53">
        <f>+IF(H381=0,"",'Ark1'!AF872)</f>
        <v>1.4291405884013804</v>
      </c>
      <c r="L381" s="53">
        <f>+IF(H381=0,"",'Ark1'!T872)</f>
        <v>9.4727272727272727</v>
      </c>
      <c r="M381" s="66">
        <f>+IF(H381=0,"",'Ark1'!U872)</f>
        <v>302.68545454545449</v>
      </c>
      <c r="N381" s="66"/>
      <c r="O381" s="76">
        <f>+IF(H381=0,"",'Ark1'!W872)</f>
        <v>96.363636363636346</v>
      </c>
      <c r="P381" s="76">
        <f>+IF(H381=0,"",'Ark1'!X872)</f>
        <v>12.727272727272728</v>
      </c>
      <c r="Q381" s="76">
        <f>+IF(H381=0,"",'Ark1'!AG872)</f>
        <v>484.81481481481489</v>
      </c>
      <c r="R381" s="76">
        <f>+IF(H381=0,"",'Ark1'!AH872)</f>
        <v>98.181818181818173</v>
      </c>
      <c r="S381" s="76">
        <f>+IF(H381=0,"",'Ark1'!AI872)</f>
        <v>98.181818181818173</v>
      </c>
      <c r="T381" s="76"/>
      <c r="U381" s="76"/>
      <c r="V381" s="76">
        <f>+IF(H381=0,"",'Ark1'!Y872)</f>
        <v>38.814947533987237</v>
      </c>
      <c r="W381" s="53">
        <f>+IF(H381=0,"",'Ark1'!AA872)</f>
        <v>1.5591902963286084</v>
      </c>
      <c r="X381" s="76">
        <f>+IF(H381=0,"",'Ark1'!AC872)</f>
        <v>46.661690093838473</v>
      </c>
      <c r="Y381" s="76">
        <f t="shared" si="123"/>
        <v>624.33210639627725</v>
      </c>
      <c r="Z381" s="66"/>
      <c r="AA381" s="66">
        <f t="shared" si="124"/>
        <v>1.9642857142857142</v>
      </c>
      <c r="AB381" s="296"/>
      <c r="AD381" s="56"/>
      <c r="AE381" s="56"/>
      <c r="AF381" s="1"/>
    </row>
    <row r="382" spans="1:38">
      <c r="A382" s="296"/>
      <c r="B382" s="296">
        <f>+'Ark1'!C873</f>
        <v>2023</v>
      </c>
      <c r="C382" s="51">
        <f>+'Ark1'!L873</f>
        <v>10</v>
      </c>
      <c r="D382" s="52" t="s">
        <v>37</v>
      </c>
      <c r="E382" s="52">
        <f>+'Ark1'!D873</f>
        <v>7</v>
      </c>
      <c r="F382" s="52" t="str">
        <f t="shared" si="122"/>
        <v>Jul</v>
      </c>
      <c r="G382" s="51">
        <f>+IF(H382=0,"",'Ark1'!Q873)</f>
        <v>25</v>
      </c>
      <c r="H382" s="51">
        <f>+'Ark1'!R873</f>
        <v>34</v>
      </c>
      <c r="I382" s="66"/>
      <c r="J382" s="53">
        <f>+IF(H382=0,"",'Ark1'!AE873)</f>
        <v>1.214285714285714</v>
      </c>
      <c r="K382" s="53">
        <f>+IF(H382=0,"",'Ark1'!AF873)</f>
        <v>1.6085202705188602</v>
      </c>
      <c r="L382" s="53">
        <f>+IF(H382=0,"",'Ark1'!T873)</f>
        <v>9.8235294117647047</v>
      </c>
      <c r="M382" s="66">
        <f>+IF(H382=0,"",'Ark1'!U873)</f>
        <v>313.75588235294111</v>
      </c>
      <c r="N382" s="66"/>
      <c r="O382" s="76">
        <f>+IF(H382=0,"",'Ark1'!W873)</f>
        <v>91.17647058823529</v>
      </c>
      <c r="P382" s="76">
        <f>+IF(H382=0,"",'Ark1'!X873)</f>
        <v>17.647058823529413</v>
      </c>
      <c r="Q382" s="76">
        <f>+IF(H382=0,"",'Ark1'!AG873)</f>
        <v>513.05882352941182</v>
      </c>
      <c r="R382" s="76">
        <f>+IF(H382=0,"",'Ark1'!AH873)</f>
        <v>100</v>
      </c>
      <c r="S382" s="76">
        <f>+IF(H382=0,"",'Ark1'!AI873)</f>
        <v>100</v>
      </c>
      <c r="T382" s="76"/>
      <c r="U382" s="76"/>
      <c r="V382" s="76">
        <f>+IF(H382=0,"",'Ark1'!Y873)</f>
        <v>40.182365104582864</v>
      </c>
      <c r="W382" s="53">
        <f>+IF(H382=0,"",'Ark1'!AA873)</f>
        <v>1.9169612631529764</v>
      </c>
      <c r="X382" s="76">
        <f>+IF(H382=0,"",'Ark1'!AC873)</f>
        <v>35.05733777166116</v>
      </c>
      <c r="Y382" s="76">
        <f t="shared" si="123"/>
        <v>611.53978445310679</v>
      </c>
      <c r="Z382" s="66"/>
      <c r="AA382" s="66">
        <f t="shared" si="124"/>
        <v>1.36</v>
      </c>
      <c r="AB382" s="296"/>
      <c r="AD382" s="56"/>
      <c r="AE382" s="56"/>
      <c r="AF382" s="1"/>
    </row>
    <row r="383" spans="1:38">
      <c r="A383" s="296"/>
      <c r="B383" s="296">
        <f>+'Ark1'!C874</f>
        <v>2023</v>
      </c>
      <c r="C383" s="51">
        <f>+'Ark1'!L874</f>
        <v>10</v>
      </c>
      <c r="D383" s="52" t="s">
        <v>37</v>
      </c>
      <c r="E383" s="52">
        <f>+'Ark1'!D874</f>
        <v>8</v>
      </c>
      <c r="F383" s="52" t="str">
        <f t="shared" si="122"/>
        <v>Aug</v>
      </c>
      <c r="G383" s="51">
        <f>+IF(H383=0,"",'Ark1'!Q874)</f>
        <v>19</v>
      </c>
      <c r="H383" s="51">
        <f>+'Ark1'!R874</f>
        <v>35</v>
      </c>
      <c r="I383" s="66"/>
      <c r="J383" s="53">
        <f>+IF(H383=0,"",'Ark1'!AE874)</f>
        <v>1.0342789598108748</v>
      </c>
      <c r="K383" s="53">
        <f>+IF(H383=0,"",'Ark1'!AF874)</f>
        <v>1.3052266040361837</v>
      </c>
      <c r="L383" s="53">
        <f>+IF(H383=0,"",'Ark1'!T874)</f>
        <v>9</v>
      </c>
      <c r="M383" s="66">
        <f>+IF(H383=0,"",'Ark1'!U874)</f>
        <v>292.57142857142873</v>
      </c>
      <c r="N383" s="66"/>
      <c r="O383" s="76">
        <f>+IF(H383=0,"",'Ark1'!W874)</f>
        <v>94.285714285714306</v>
      </c>
      <c r="P383" s="76">
        <f>+IF(H383=0,"",'Ark1'!X874)</f>
        <v>8.5714285714285694</v>
      </c>
      <c r="Q383" s="76">
        <f>+IF(H383=0,"",'Ark1'!AG874)</f>
        <v>483.87878787878793</v>
      </c>
      <c r="R383" s="76">
        <f>+IF(H383=0,"",'Ark1'!AH874)</f>
        <v>94.285714285714306</v>
      </c>
      <c r="S383" s="76">
        <f>+IF(H383=0,"",'Ark1'!AI874)</f>
        <v>91.428571428571445</v>
      </c>
      <c r="T383" s="76"/>
      <c r="U383" s="76"/>
      <c r="V383" s="76">
        <f>+IF(H383=0,"",'Ark1'!Y874)</f>
        <v>38.841844677604541</v>
      </c>
      <c r="W383" s="53">
        <f>+IF(H383=0,"",'Ark1'!AA874)</f>
        <v>1.5306394555404421</v>
      </c>
      <c r="X383" s="76">
        <f>+IF(H383=0,"",'Ark1'!AC874)</f>
        <v>53.915464655424415</v>
      </c>
      <c r="Y383" s="76">
        <f t="shared" si="123"/>
        <v>604.63784712281733</v>
      </c>
      <c r="Z383" s="66"/>
      <c r="AA383" s="66">
        <f t="shared" si="124"/>
        <v>1.8421052631578947</v>
      </c>
      <c r="AB383" s="296"/>
      <c r="AD383" s="56"/>
      <c r="AE383" s="56"/>
      <c r="AF383" s="1"/>
    </row>
    <row r="384" spans="1:38">
      <c r="A384" s="296"/>
      <c r="B384" s="296">
        <f>+'Ark1'!C875</f>
        <v>2023</v>
      </c>
      <c r="C384" s="51">
        <f>+'Ark1'!L875</f>
        <v>10</v>
      </c>
      <c r="D384" s="52" t="s">
        <v>37</v>
      </c>
      <c r="E384" s="52">
        <f>+'Ark1'!D875</f>
        <v>9</v>
      </c>
      <c r="F384" s="52" t="str">
        <f t="shared" si="122"/>
        <v>Sep</v>
      </c>
      <c r="G384" s="51">
        <f>+IF(H384=0,"",'Ark1'!Q875)</f>
        <v>30</v>
      </c>
      <c r="H384" s="51">
        <f>+'Ark1'!R875</f>
        <v>51</v>
      </c>
      <c r="I384" s="66"/>
      <c r="J384" s="53">
        <f>+IF(H384=0,"",'Ark1'!AE875)</f>
        <v>1.322271195229453</v>
      </c>
      <c r="K384" s="53">
        <f>+IF(H384=0,"",'Ark1'!AF875)</f>
        <v>1.808553491095314</v>
      </c>
      <c r="L384" s="53">
        <f>+IF(H384=0,"",'Ark1'!T875)</f>
        <v>9.3921568627450966</v>
      </c>
      <c r="M384" s="66">
        <f>+IF(H384=0,"",'Ark1'!U875)</f>
        <v>313.31568627450986</v>
      </c>
      <c r="N384" s="66"/>
      <c r="O384" s="76">
        <f>+IF(H384=0,"",'Ark1'!W875)</f>
        <v>94.117647058823522</v>
      </c>
      <c r="P384" s="76">
        <f>+IF(H384=0,"",'Ark1'!X875)</f>
        <v>21.568627450980397</v>
      </c>
      <c r="Q384" s="76">
        <f>+IF(H384=0,"",'Ark1'!AG875)</f>
        <v>535.43137254901956</v>
      </c>
      <c r="R384" s="76">
        <f>+IF(H384=0,"",'Ark1'!AH875)</f>
        <v>100</v>
      </c>
      <c r="S384" s="76">
        <f>+IF(H384=0,"",'Ark1'!AI875)</f>
        <v>100</v>
      </c>
      <c r="T384" s="76"/>
      <c r="U384" s="76"/>
      <c r="V384" s="76">
        <f>+IF(H384=0,"",'Ark1'!Y875)</f>
        <v>42.654408652215579</v>
      </c>
      <c r="W384" s="53">
        <f>+IF(H384=0,"",'Ark1'!AA875)</f>
        <v>1.6928735446391661</v>
      </c>
      <c r="X384" s="76">
        <f>+IF(H384=0,"",'Ark1'!AC875)</f>
        <v>30.358328226962239</v>
      </c>
      <c r="Y384" s="76">
        <f t="shared" si="123"/>
        <v>585.16497601347658</v>
      </c>
      <c r="Z384" s="66"/>
      <c r="AA384" s="66">
        <f t="shared" si="124"/>
        <v>1.7</v>
      </c>
      <c r="AB384" s="296"/>
      <c r="AD384" s="56"/>
      <c r="AE384" s="56"/>
      <c r="AF384" s="1"/>
    </row>
    <row r="385" spans="1:38">
      <c r="A385" s="296"/>
      <c r="B385" s="296">
        <f>+'Ark1'!C876</f>
        <v>2023</v>
      </c>
      <c r="C385" s="51">
        <f>+'Ark1'!L876</f>
        <v>10</v>
      </c>
      <c r="D385" s="52" t="s">
        <v>37</v>
      </c>
      <c r="E385" s="52">
        <f>+'Ark1'!D876</f>
        <v>10</v>
      </c>
      <c r="F385" s="52" t="str">
        <f t="shared" si="122"/>
        <v>Okt</v>
      </c>
      <c r="G385" s="51">
        <f>+IF(H385=0,"",'Ark1'!Q876)</f>
        <v>13</v>
      </c>
      <c r="H385" s="51">
        <f>+'Ark1'!R876</f>
        <v>20</v>
      </c>
      <c r="I385" s="66"/>
      <c r="J385" s="53">
        <f>+IF(H385=0,"",'Ark1'!AE876)</f>
        <v>0.45998160073597055</v>
      </c>
      <c r="K385" s="53">
        <f>+IF(H385=0,"",'Ark1'!AF876)</f>
        <v>0.63928237814719602</v>
      </c>
      <c r="L385" s="53">
        <f>+IF(H385=0,"",'Ark1'!T876)</f>
        <v>9.1</v>
      </c>
      <c r="M385" s="66">
        <f>+IF(H385=0,"",'Ark1'!U876)</f>
        <v>290.07</v>
      </c>
      <c r="N385" s="66"/>
      <c r="O385" s="76">
        <f>+IF(H385=0,"",'Ark1'!W876)</f>
        <v>95</v>
      </c>
      <c r="P385" s="76">
        <f>+IF(H385=0,"",'Ark1'!X876)</f>
        <v>10</v>
      </c>
      <c r="Q385" s="76">
        <f>+IF(H385=0,"",'Ark1'!AG876)</f>
        <v>449.1</v>
      </c>
      <c r="R385" s="76">
        <f>+IF(H385=0,"",'Ark1'!AH876)</f>
        <v>100</v>
      </c>
      <c r="S385" s="76">
        <f>+IF(H385=0,"",'Ark1'!AI876)</f>
        <v>100</v>
      </c>
      <c r="T385" s="76"/>
      <c r="U385" s="76"/>
      <c r="V385" s="76">
        <f>+IF(H385=0,"",'Ark1'!Y876)</f>
        <v>50.335515294869374</v>
      </c>
      <c r="W385" s="53">
        <f>+IF(H385=0,"",'Ark1'!AA876)</f>
        <v>1.8681541692269437</v>
      </c>
      <c r="X385" s="76">
        <f>+IF(H385=0,"",'Ark1'!AC876)</f>
        <v>80.782051025731775</v>
      </c>
      <c r="Y385" s="76">
        <f t="shared" si="123"/>
        <v>645.89178356713421</v>
      </c>
      <c r="Z385" s="66"/>
      <c r="AA385" s="66">
        <f t="shared" si="124"/>
        <v>1.5384615384615385</v>
      </c>
      <c r="AB385" s="296"/>
      <c r="AD385" s="56"/>
      <c r="AE385" s="56"/>
      <c r="AF385" s="1"/>
    </row>
    <row r="386" spans="1:38">
      <c r="A386" s="296"/>
      <c r="B386" s="296">
        <f>+'Ark1'!C877</f>
        <v>2023</v>
      </c>
      <c r="C386" s="51">
        <f>+'Ark1'!L877</f>
        <v>10</v>
      </c>
      <c r="D386" s="52" t="s">
        <v>37</v>
      </c>
      <c r="E386" s="52">
        <f>+'Ark1'!D877</f>
        <v>11</v>
      </c>
      <c r="F386" s="52" t="str">
        <f t="shared" si="122"/>
        <v>Nov</v>
      </c>
      <c r="G386" s="51">
        <f>+IF(H386=0,"",'Ark1'!Q877)</f>
        <v>11</v>
      </c>
      <c r="H386" s="51">
        <f>+'Ark1'!R877</f>
        <v>19</v>
      </c>
      <c r="I386" s="66"/>
      <c r="J386" s="53">
        <f>+IF(H386=0,"",'Ark1'!AE877)</f>
        <v>0.40416932567538816</v>
      </c>
      <c r="K386" s="53">
        <f>+IF(H386=0,"",'Ark1'!AF877)</f>
        <v>0.5630890296496639</v>
      </c>
      <c r="L386" s="53">
        <f>+IF(H386=0,"",'Ark1'!T877)</f>
        <v>8.8947368421052619</v>
      </c>
      <c r="M386" s="66">
        <f>+IF(H386=0,"",'Ark1'!U877)</f>
        <v>293.942105263158</v>
      </c>
      <c r="N386" s="66"/>
      <c r="O386" s="76">
        <f>+IF(H386=0,"",'Ark1'!W877)</f>
        <v>100</v>
      </c>
      <c r="P386" s="76">
        <f>+IF(H386=0,"",'Ark1'!X877)</f>
        <v>10.526315789473689</v>
      </c>
      <c r="Q386" s="76">
        <f>+IF(H386=0,"",'Ark1'!AG877)</f>
        <v>506.68421052631561</v>
      </c>
      <c r="R386" s="76">
        <f>+IF(H386=0,"",'Ark1'!AH877)</f>
        <v>100</v>
      </c>
      <c r="S386" s="76">
        <f>+IF(H386=0,"",'Ark1'!AI877)</f>
        <v>100</v>
      </c>
      <c r="T386" s="76"/>
      <c r="U386" s="76"/>
      <c r="V386" s="76">
        <f>+IF(H386=0,"",'Ark1'!Y877)</f>
        <v>39.42219940711243</v>
      </c>
      <c r="W386" s="53">
        <f>+IF(H386=0,"",'Ark1'!AA877)</f>
        <v>0.78771734458398357</v>
      </c>
      <c r="X386" s="76">
        <f>+IF(H386=0,"",'Ark1'!AC877)</f>
        <v>53.182191163233355</v>
      </c>
      <c r="Y386" s="76">
        <f t="shared" si="123"/>
        <v>580.12880440428</v>
      </c>
      <c r="Z386" s="66"/>
      <c r="AA386" s="66">
        <f t="shared" si="124"/>
        <v>1.7272727272727273</v>
      </c>
      <c r="AB386" s="296"/>
      <c r="AD386" s="56"/>
      <c r="AE386" s="56"/>
      <c r="AF386" s="1"/>
    </row>
    <row r="387" spans="1:38">
      <c r="A387" s="296"/>
      <c r="B387" s="296">
        <f>+'Ark1'!C878</f>
        <v>2023</v>
      </c>
      <c r="C387" s="51">
        <f>+'Ark1'!L878</f>
        <v>10</v>
      </c>
      <c r="D387" s="52" t="s">
        <v>37</v>
      </c>
      <c r="E387" s="52">
        <f>+'Ark1'!D878</f>
        <v>12</v>
      </c>
      <c r="F387" s="52" t="str">
        <f t="shared" si="122"/>
        <v>Des</v>
      </c>
      <c r="G387" s="51">
        <f>+IF(H387=0,"",'Ark1'!Q878)</f>
        <v>4</v>
      </c>
      <c r="H387" s="51">
        <f>+'Ark1'!R878</f>
        <v>12</v>
      </c>
      <c r="I387" s="66"/>
      <c r="J387" s="53">
        <f>+IF(H387=0,"",'Ark1'!AE878)</f>
        <v>0.91324200913242015</v>
      </c>
      <c r="K387" s="53">
        <f>+IF(H387=0,"",'Ark1'!AF878)</f>
        <v>1.300870861952752</v>
      </c>
      <c r="L387" s="53">
        <f>+IF(H387=0,"",'Ark1'!T878)</f>
        <v>8.75</v>
      </c>
      <c r="M387" s="66">
        <f>+IF(H387=0,"",'Ark1'!U878)</f>
        <v>305.89999999999998</v>
      </c>
      <c r="N387" s="66"/>
      <c r="O387" s="76">
        <f>+IF(H387=0,"",'Ark1'!W878)</f>
        <v>100</v>
      </c>
      <c r="P387" s="76">
        <f>+IF(H387=0,"",'Ark1'!X878)</f>
        <v>0</v>
      </c>
      <c r="Q387" s="76">
        <f>+IF(H387=0,"",'Ark1'!AG878)</f>
        <v>516.16666666666652</v>
      </c>
      <c r="R387" s="76">
        <f>+IF(H387=0,"",'Ark1'!AH878)</f>
        <v>100</v>
      </c>
      <c r="S387" s="76">
        <f>+IF(H387=0,"",'Ark1'!AI878)</f>
        <v>100</v>
      </c>
      <c r="T387" s="76"/>
      <c r="U387" s="76"/>
      <c r="V387" s="76">
        <f>+IF(H387=0,"",'Ark1'!Y878)</f>
        <v>30.022075211417867</v>
      </c>
      <c r="W387" s="53">
        <f>+IF(H387=0,"",'Ark1'!AA878)</f>
        <v>0.82915619758885006</v>
      </c>
      <c r="X387" s="76">
        <f>+IF(H387=0,"",'Ark1'!AC878)</f>
        <v>62.366956202809192</v>
      </c>
      <c r="Y387" s="76">
        <f t="shared" si="123"/>
        <v>592.63803680981607</v>
      </c>
      <c r="Z387" s="66"/>
      <c r="AA387" s="66">
        <f t="shared" si="124"/>
        <v>3</v>
      </c>
      <c r="AB387" s="296"/>
      <c r="AD387" s="56"/>
      <c r="AE387" s="56"/>
      <c r="AF387" s="1"/>
    </row>
    <row r="388" spans="1:38" ht="15.6">
      <c r="A388" s="296"/>
      <c r="B388" s="296"/>
      <c r="C388" s="293"/>
      <c r="D388" s="293"/>
      <c r="E388" s="293"/>
      <c r="F388" s="293"/>
      <c r="G388" s="293"/>
      <c r="H388" s="293"/>
      <c r="I388" s="296"/>
      <c r="J388" s="294"/>
      <c r="K388" s="295"/>
      <c r="L388" s="296"/>
      <c r="M388" s="296"/>
      <c r="N388" s="296"/>
      <c r="O388" s="297"/>
      <c r="P388" s="297"/>
      <c r="Q388" s="296"/>
      <c r="R388" s="297"/>
      <c r="S388" s="297"/>
      <c r="T388" s="297"/>
      <c r="U388" s="297"/>
      <c r="V388" s="297"/>
      <c r="W388" s="296"/>
      <c r="X388" s="297"/>
      <c r="Y388" s="296"/>
      <c r="Z388" s="296"/>
      <c r="AA388" s="298"/>
      <c r="AB388" s="296"/>
      <c r="AC388" s="4"/>
      <c r="AD388" s="56"/>
      <c r="AE388" s="56"/>
      <c r="AF388" s="1"/>
      <c r="AG388" s="5"/>
      <c r="AH388"/>
      <c r="AL388"/>
    </row>
    <row r="389" spans="1:38" ht="15.6">
      <c r="A389" s="296"/>
      <c r="B389" s="296"/>
      <c r="C389" s="293"/>
      <c r="D389" s="293"/>
      <c r="E389" s="293"/>
      <c r="F389" s="293"/>
      <c r="G389" s="293"/>
      <c r="H389" s="293"/>
      <c r="I389" s="296"/>
      <c r="J389" s="294"/>
      <c r="K389" s="295"/>
      <c r="L389" s="296"/>
      <c r="M389" s="296"/>
      <c r="N389" s="296"/>
      <c r="O389" s="297"/>
      <c r="P389" s="297"/>
      <c r="Q389" s="296"/>
      <c r="R389" s="297"/>
      <c r="S389" s="297"/>
      <c r="T389" s="297"/>
      <c r="U389" s="297"/>
      <c r="V389" s="297"/>
      <c r="W389" s="296"/>
      <c r="X389" s="297"/>
      <c r="Y389" s="296"/>
      <c r="Z389" s="296"/>
      <c r="AA389" s="298" t="s">
        <v>4</v>
      </c>
      <c r="AB389" s="296"/>
      <c r="AC389" s="4"/>
      <c r="AD389" s="56"/>
      <c r="AE389" s="56"/>
      <c r="AF389" s="1"/>
      <c r="AG389" s="5"/>
      <c r="AH389"/>
      <c r="AL389"/>
    </row>
    <row r="390" spans="1:38" ht="15.6">
      <c r="A390" s="296"/>
      <c r="B390" s="296"/>
      <c r="C390" s="296"/>
      <c r="D390" s="296"/>
      <c r="E390" s="296"/>
      <c r="F390" s="296"/>
      <c r="G390" s="299" t="s">
        <v>4</v>
      </c>
      <c r="H390" s="296"/>
      <c r="I390" s="295"/>
      <c r="J390" s="295"/>
      <c r="K390" s="295"/>
      <c r="L390" s="299" t="s">
        <v>24</v>
      </c>
      <c r="M390" s="295"/>
      <c r="N390" s="295"/>
      <c r="O390" s="300" t="s">
        <v>402</v>
      </c>
      <c r="P390" s="300" t="s">
        <v>402</v>
      </c>
      <c r="Q390" s="301" t="s">
        <v>534</v>
      </c>
      <c r="R390" s="300" t="s">
        <v>402</v>
      </c>
      <c r="S390" s="300" t="s">
        <v>402</v>
      </c>
      <c r="T390" s="300"/>
      <c r="U390" s="300"/>
      <c r="V390" s="301" t="s">
        <v>422</v>
      </c>
      <c r="W390" s="296"/>
      <c r="X390" s="301" t="s">
        <v>581</v>
      </c>
      <c r="Y390" s="299" t="s">
        <v>488</v>
      </c>
      <c r="Z390" s="295"/>
      <c r="AA390" s="298" t="s">
        <v>10</v>
      </c>
      <c r="AB390" s="296"/>
      <c r="AC390" s="4"/>
      <c r="AD390" s="56"/>
      <c r="AE390" s="56"/>
      <c r="AF390" s="1"/>
      <c r="AG390" s="5"/>
      <c r="AH390"/>
      <c r="AL390"/>
    </row>
    <row r="391" spans="1:38" ht="15.6">
      <c r="A391" s="296"/>
      <c r="B391" s="296"/>
      <c r="C391" s="296"/>
      <c r="D391" s="296"/>
      <c r="E391" s="299"/>
      <c r="F391" s="299"/>
      <c r="G391" s="299" t="s">
        <v>486</v>
      </c>
      <c r="H391" s="299" t="s">
        <v>4</v>
      </c>
      <c r="I391" s="298"/>
      <c r="J391" s="298" t="s">
        <v>4</v>
      </c>
      <c r="K391" s="298" t="s">
        <v>1</v>
      </c>
      <c r="L391" s="299" t="s">
        <v>492</v>
      </c>
      <c r="M391" s="298" t="s">
        <v>24</v>
      </c>
      <c r="N391" s="298"/>
      <c r="O391" s="301" t="s">
        <v>580</v>
      </c>
      <c r="P391" s="301" t="s">
        <v>498</v>
      </c>
      <c r="Q391" s="301" t="s">
        <v>558</v>
      </c>
      <c r="R391" s="301" t="s">
        <v>500</v>
      </c>
      <c r="S391" s="301" t="s">
        <v>566</v>
      </c>
      <c r="T391" s="301"/>
      <c r="U391" s="301"/>
      <c r="V391" s="301"/>
      <c r="W391" s="299" t="s">
        <v>413</v>
      </c>
      <c r="X391" s="301" t="s">
        <v>1</v>
      </c>
      <c r="Y391" s="299" t="s">
        <v>496</v>
      </c>
      <c r="Z391" s="298"/>
      <c r="AA391" s="298" t="s">
        <v>71</v>
      </c>
      <c r="AB391" s="296"/>
      <c r="AC391" s="4"/>
      <c r="AD391" s="56"/>
      <c r="AE391" s="56"/>
      <c r="AF391" s="1"/>
      <c r="AG391" s="5"/>
      <c r="AH391"/>
      <c r="AL391"/>
    </row>
    <row r="392" spans="1:38" ht="15.6">
      <c r="A392" s="296"/>
      <c r="B392" s="296"/>
      <c r="C392" s="299" t="s">
        <v>0</v>
      </c>
      <c r="D392" s="299"/>
      <c r="E392" s="299" t="s">
        <v>86</v>
      </c>
      <c r="F392" s="299"/>
      <c r="G392" s="302" t="s">
        <v>487</v>
      </c>
      <c r="H392" s="302" t="s">
        <v>10</v>
      </c>
      <c r="I392" s="303"/>
      <c r="J392" s="303" t="s">
        <v>402</v>
      </c>
      <c r="K392" s="303" t="s">
        <v>402</v>
      </c>
      <c r="L392" s="302" t="s">
        <v>414</v>
      </c>
      <c r="M392" s="303" t="s">
        <v>45</v>
      </c>
      <c r="N392" s="303"/>
      <c r="O392" s="304" t="s">
        <v>556</v>
      </c>
      <c r="P392" s="304" t="s">
        <v>439</v>
      </c>
      <c r="Q392" s="304" t="s">
        <v>494</v>
      </c>
      <c r="R392" s="304" t="s">
        <v>481</v>
      </c>
      <c r="S392" s="304" t="s">
        <v>532</v>
      </c>
      <c r="T392" s="304"/>
      <c r="U392" s="304"/>
      <c r="V392" s="304" t="s">
        <v>1</v>
      </c>
      <c r="W392" s="302" t="s">
        <v>414</v>
      </c>
      <c r="X392" s="304" t="s">
        <v>535</v>
      </c>
      <c r="Y392" s="302" t="s">
        <v>497</v>
      </c>
      <c r="Z392" s="303"/>
      <c r="AA392" s="303" t="s">
        <v>561</v>
      </c>
      <c r="AB392" s="296"/>
      <c r="AC392" s="4"/>
      <c r="AD392" s="56"/>
      <c r="AE392" s="56"/>
      <c r="AF392" s="1"/>
      <c r="AG392" s="5"/>
      <c r="AH392"/>
      <c r="AL392"/>
    </row>
    <row r="393" spans="1:38">
      <c r="A393" s="296"/>
      <c r="B393" s="296">
        <f>+'Ark1'!C879</f>
        <v>2023</v>
      </c>
      <c r="C393" s="51">
        <f>+'Ark1'!L879</f>
        <v>11</v>
      </c>
      <c r="D393" s="52" t="str">
        <f t="shared" ref="D393:D404" si="125">+D164</f>
        <v>U</v>
      </c>
      <c r="E393" s="52">
        <f>+'Ark1'!D879</f>
        <v>1</v>
      </c>
      <c r="F393" s="52" t="str">
        <f>+F376</f>
        <v>Jan</v>
      </c>
      <c r="G393" s="51">
        <f>+IF(H393=0,"",'Ark1'!Q879)</f>
        <v>2</v>
      </c>
      <c r="H393" s="51">
        <f>+'Ark1'!R879</f>
        <v>2</v>
      </c>
      <c r="I393" s="66"/>
      <c r="J393" s="53">
        <f>+IF(H393=0,"",'Ark1'!AE879)</f>
        <v>6.9686411149825767E-2</v>
      </c>
      <c r="K393" s="53">
        <f>+IF(H393=0,"",'Ark1'!AF879)</f>
        <v>9.7725488348010273E-2</v>
      </c>
      <c r="L393" s="53">
        <f>+IF(H393=0,"",'Ark1'!T879)</f>
        <v>9</v>
      </c>
      <c r="M393" s="76">
        <f>+IF(H393=0,"",'Ark1'!U879)</f>
        <v>323.5</v>
      </c>
      <c r="N393" s="66"/>
      <c r="O393" s="76">
        <f>+IF(H393=0,"",'Ark1'!W879)</f>
        <v>100</v>
      </c>
      <c r="P393" s="76">
        <f>+IF(H393=0,"",'Ark1'!X879)</f>
        <v>50</v>
      </c>
      <c r="Q393" s="76">
        <f>+IF(H393=0,"",'Ark1'!AG879)</f>
        <v>516</v>
      </c>
      <c r="R393" s="76">
        <f>+IF(H393=0,"",'Ark1'!AH879)</f>
        <v>100</v>
      </c>
      <c r="S393" s="76">
        <f>+IF(H393=0,"",'Ark1'!AI879)</f>
        <v>100</v>
      </c>
      <c r="T393" s="76"/>
      <c r="U393" s="76"/>
      <c r="V393" s="76">
        <f>+IF(H393=0,"",'Ark1'!Y879)</f>
        <v>42.400000000000119</v>
      </c>
      <c r="W393" s="53">
        <f>+IF(H393=0,"",'Ark1'!AA879)</f>
        <v>0</v>
      </c>
      <c r="X393" s="76">
        <f>+IF(H393=0,"",'Ark1'!AC879)</f>
        <v>0</v>
      </c>
      <c r="Y393" s="76">
        <f t="shared" ref="Y393:Y404" si="126">IF(H393=0,"",1000*M393/Q393)</f>
        <v>626.93798449612405</v>
      </c>
      <c r="Z393" s="66"/>
      <c r="AA393" s="66">
        <f t="shared" ref="AA393:AA401" si="127">IF(H393=0,"",H393/G393)</f>
        <v>1</v>
      </c>
      <c r="AB393" s="296"/>
      <c r="AD393" s="56"/>
      <c r="AE393" s="56"/>
      <c r="AF393" s="1"/>
    </row>
    <row r="394" spans="1:38">
      <c r="A394" s="296"/>
      <c r="B394" s="296">
        <f>+'Ark1'!C880</f>
        <v>2023</v>
      </c>
      <c r="C394" s="51">
        <f>+'Ark1'!L880</f>
        <v>11</v>
      </c>
      <c r="D394" s="52" t="str">
        <f t="shared" si="125"/>
        <v>U</v>
      </c>
      <c r="E394" s="52">
        <f>+'Ark1'!D880</f>
        <v>2</v>
      </c>
      <c r="F394" s="52" t="str">
        <f t="shared" ref="F394:F404" si="128">+F377</f>
        <v>Feb</v>
      </c>
      <c r="G394" s="51">
        <f>+IF(H394=0,"",'Ark1'!Q880)</f>
        <v>1</v>
      </c>
      <c r="H394" s="51">
        <f>+'Ark1'!R880</f>
        <v>1</v>
      </c>
      <c r="I394" s="66"/>
      <c r="J394" s="53">
        <f>+IF(H394=0,"",'Ark1'!AE880)</f>
        <v>4.2158516020236091E-2</v>
      </c>
      <c r="K394" s="53">
        <f>+IF(H394=0,"",'Ark1'!AF880)</f>
        <v>6.0875947263426447E-2</v>
      </c>
      <c r="L394" s="53">
        <f>+IF(H394=0,"",'Ark1'!T880)</f>
        <v>10</v>
      </c>
      <c r="M394" s="76">
        <f>+IF(H394=0,"",'Ark1'!U880)</f>
        <v>330.7</v>
      </c>
      <c r="N394" s="66"/>
      <c r="O394" s="76">
        <f>+IF(H394=0,"",'Ark1'!W880)</f>
        <v>100</v>
      </c>
      <c r="P394" s="76">
        <f>+IF(H394=0,"",'Ark1'!X880)</f>
        <v>0</v>
      </c>
      <c r="Q394" s="76">
        <f>+IF(H394=0,"",'Ark1'!AG880)</f>
        <v>559</v>
      </c>
      <c r="R394" s="76">
        <f>+IF(H394=0,"",'Ark1'!AH880)</f>
        <v>100</v>
      </c>
      <c r="S394" s="76">
        <f>+IF(H394=0,"",'Ark1'!AI880)</f>
        <v>100</v>
      </c>
      <c r="T394" s="76"/>
      <c r="U394" s="76"/>
      <c r="V394" s="76">
        <f>+IF(H394=0,"",'Ark1'!Y880)</f>
        <v>0</v>
      </c>
      <c r="W394" s="53">
        <f>+IF(H394=0,"",'Ark1'!AA880)</f>
        <v>0</v>
      </c>
      <c r="X394" s="76">
        <f>+IF(H394=0,"",'Ark1'!AC880)</f>
        <v>0</v>
      </c>
      <c r="Y394" s="76">
        <f t="shared" si="126"/>
        <v>591.59212880143116</v>
      </c>
      <c r="Z394" s="66"/>
      <c r="AA394" s="66">
        <f t="shared" si="127"/>
        <v>1</v>
      </c>
      <c r="AB394" s="296"/>
      <c r="AD394" s="56"/>
      <c r="AE394" s="56"/>
      <c r="AF394" s="1"/>
    </row>
    <row r="395" spans="1:38">
      <c r="A395" s="296"/>
      <c r="B395" s="296">
        <f>+'Ark1'!C881</f>
        <v>2023</v>
      </c>
      <c r="C395" s="51">
        <f>+'Ark1'!L881</f>
        <v>11</v>
      </c>
      <c r="D395" s="52" t="str">
        <f t="shared" si="125"/>
        <v>U</v>
      </c>
      <c r="E395" s="52">
        <f>+'Ark1'!D881</f>
        <v>3</v>
      </c>
      <c r="F395" s="52" t="str">
        <f t="shared" si="128"/>
        <v>Mar</v>
      </c>
      <c r="G395" s="51">
        <f>+IF(H395=0,"",'Ark1'!Q881)</f>
        <v>1</v>
      </c>
      <c r="H395" s="51">
        <f>+'Ark1'!R881</f>
        <v>1</v>
      </c>
      <c r="I395" s="66"/>
      <c r="J395" s="53">
        <f>+IF(H395=0,"",'Ark1'!AE881)</f>
        <v>4.2319085907744386E-2</v>
      </c>
      <c r="K395" s="53">
        <f>+IF(H395=0,"",'Ark1'!AF881)</f>
        <v>5.6590921943709023E-2</v>
      </c>
      <c r="L395" s="53">
        <f>+IF(H395=0,"",'Ark1'!T881)</f>
        <v>13</v>
      </c>
      <c r="M395" s="76">
        <f>+IF(H395=0,"",'Ark1'!U881)</f>
        <v>293.2</v>
      </c>
      <c r="N395" s="66"/>
      <c r="O395" s="76">
        <f>+IF(H395=0,"",'Ark1'!W881)</f>
        <v>100</v>
      </c>
      <c r="P395" s="76">
        <f>+IF(H395=0,"",'Ark1'!X881)</f>
        <v>0</v>
      </c>
      <c r="Q395" s="76">
        <f>+IF(H395=0,"",'Ark1'!AG881)</f>
        <v>386</v>
      </c>
      <c r="R395" s="76">
        <f>+IF(H395=0,"",'Ark1'!AH881)</f>
        <v>100</v>
      </c>
      <c r="S395" s="76">
        <f>+IF(H395=0,"",'Ark1'!AI881)</f>
        <v>100</v>
      </c>
      <c r="T395" s="76"/>
      <c r="U395" s="76"/>
      <c r="V395" s="76">
        <f>+IF(H395=0,"",'Ark1'!Y881)</f>
        <v>0</v>
      </c>
      <c r="W395" s="53">
        <f>+IF(H395=0,"",'Ark1'!AA881)</f>
        <v>0</v>
      </c>
      <c r="X395" s="76">
        <f>+IF(H395=0,"",'Ark1'!AC881)</f>
        <v>0</v>
      </c>
      <c r="Y395" s="76">
        <f t="shared" si="126"/>
        <v>759.58549222797933</v>
      </c>
      <c r="Z395" s="66"/>
      <c r="AA395" s="66">
        <f t="shared" si="127"/>
        <v>1</v>
      </c>
      <c r="AB395" s="296"/>
      <c r="AD395" s="56"/>
      <c r="AE395" s="56"/>
      <c r="AF395" s="1"/>
    </row>
    <row r="396" spans="1:38">
      <c r="A396" s="296"/>
      <c r="B396" s="296">
        <f>+'Ark1'!C882</f>
        <v>2023</v>
      </c>
      <c r="C396" s="51">
        <f>+'Ark1'!L882</f>
        <v>11</v>
      </c>
      <c r="D396" s="52" t="str">
        <f t="shared" si="125"/>
        <v>U</v>
      </c>
      <c r="E396" s="52">
        <f>+'Ark1'!D882</f>
        <v>4</v>
      </c>
      <c r="F396" s="52" t="str">
        <f t="shared" si="128"/>
        <v>Apr</v>
      </c>
      <c r="G396" s="51">
        <f>+IF(H396=0,"",'Ark1'!Q882)</f>
        <v>1</v>
      </c>
      <c r="H396" s="51">
        <f>+'Ark1'!R882</f>
        <v>1</v>
      </c>
      <c r="I396" s="66"/>
      <c r="J396" s="53">
        <f>+IF(H396=0,"",'Ark1'!AE882)</f>
        <v>4.5310376076121442E-2</v>
      </c>
      <c r="K396" s="53">
        <f>+IF(H396=0,"",'Ark1'!AF882)</f>
        <v>6.3432246651118948E-2</v>
      </c>
      <c r="L396" s="53">
        <f>+IF(H396=0,"",'Ark1'!T882)</f>
        <v>13</v>
      </c>
      <c r="M396" s="76">
        <f>+IF(H396=0,"",'Ark1'!U882)</f>
        <v>325</v>
      </c>
      <c r="N396" s="66"/>
      <c r="O396" s="76">
        <f>+IF(H396=0,"",'Ark1'!W882)</f>
        <v>100</v>
      </c>
      <c r="P396" s="76">
        <f>+IF(H396=0,"",'Ark1'!X882)</f>
        <v>0</v>
      </c>
      <c r="Q396" s="76">
        <f>+IF(H396=0,"",'Ark1'!AG882)</f>
        <v>633</v>
      </c>
      <c r="R396" s="76">
        <f>+IF(H396=0,"",'Ark1'!AH882)</f>
        <v>100</v>
      </c>
      <c r="S396" s="76">
        <f>+IF(H396=0,"",'Ark1'!AI882)</f>
        <v>100</v>
      </c>
      <c r="T396" s="76"/>
      <c r="U396" s="76"/>
      <c r="V396" s="76">
        <f>+IF(H396=0,"",'Ark1'!Y882)</f>
        <v>0</v>
      </c>
      <c r="W396" s="53">
        <f>+IF(H396=0,"",'Ark1'!AA882)</f>
        <v>0</v>
      </c>
      <c r="X396" s="76">
        <f>+IF(H396=0,"",'Ark1'!AC882)</f>
        <v>0</v>
      </c>
      <c r="Y396" s="76">
        <f t="shared" si="126"/>
        <v>513.42812006319116</v>
      </c>
      <c r="Z396" s="66"/>
      <c r="AA396" s="66">
        <f t="shared" si="127"/>
        <v>1</v>
      </c>
      <c r="AB396" s="296"/>
      <c r="AD396" s="56"/>
      <c r="AE396" s="56"/>
      <c r="AF396" s="1"/>
    </row>
    <row r="397" spans="1:38">
      <c r="A397" s="296"/>
      <c r="B397" s="296">
        <f>+'Ark1'!C883</f>
        <v>2023</v>
      </c>
      <c r="C397" s="51">
        <f>+'Ark1'!L883</f>
        <v>11</v>
      </c>
      <c r="D397" s="52" t="str">
        <f t="shared" si="125"/>
        <v>U</v>
      </c>
      <c r="E397" s="52">
        <f>+'Ark1'!D883</f>
        <v>5</v>
      </c>
      <c r="F397" s="52" t="str">
        <f t="shared" si="128"/>
        <v>Mai</v>
      </c>
      <c r="G397" s="51">
        <f>+IF(H397=0,"",'Ark1'!Q883)</f>
        <v>3</v>
      </c>
      <c r="H397" s="51">
        <f>+'Ark1'!R883</f>
        <v>3</v>
      </c>
      <c r="I397" s="66"/>
      <c r="J397" s="53">
        <f>+IF(H397=0,"",'Ark1'!AE883)</f>
        <v>9.2707045735475904E-2</v>
      </c>
      <c r="K397" s="53">
        <f>+IF(H397=0,"",'Ark1'!AF883)</f>
        <v>0.12400162284705062</v>
      </c>
      <c r="L397" s="53">
        <f>+IF(H397=0,"",'Ark1'!T883)</f>
        <v>9.3333333333333357</v>
      </c>
      <c r="M397" s="76">
        <f>+IF(H397=0,"",'Ark1'!U883)</f>
        <v>316.13333333333338</v>
      </c>
      <c r="N397" s="66"/>
      <c r="O397" s="76">
        <f>+IF(H397=0,"",'Ark1'!W883)</f>
        <v>100</v>
      </c>
      <c r="P397" s="76">
        <f>+IF(H397=0,"",'Ark1'!X883)</f>
        <v>0</v>
      </c>
      <c r="Q397" s="76">
        <f>+IF(H397=0,"",'Ark1'!AG883)</f>
        <v>434</v>
      </c>
      <c r="R397" s="76">
        <f>+IF(H397=0,"",'Ark1'!AH883)</f>
        <v>100</v>
      </c>
      <c r="S397" s="76">
        <f>+IF(H397=0,"",'Ark1'!AI883)</f>
        <v>100</v>
      </c>
      <c r="T397" s="76"/>
      <c r="U397" s="76"/>
      <c r="V397" s="76">
        <f>+IF(H397=0,"",'Ark1'!Y883)</f>
        <v>18.411288807563871</v>
      </c>
      <c r="W397" s="53">
        <f>+IF(H397=0,"",'Ark1'!AA883)</f>
        <v>1.2472191289246417</v>
      </c>
      <c r="X397" s="76">
        <f>+IF(H397=0,"",'Ark1'!AC883)</f>
        <v>82.113086933750495</v>
      </c>
      <c r="Y397" s="76">
        <f t="shared" si="126"/>
        <v>728.41781874039953</v>
      </c>
      <c r="Z397" s="66"/>
      <c r="AA397" s="66">
        <f t="shared" si="127"/>
        <v>1</v>
      </c>
      <c r="AB397" s="296"/>
      <c r="AD397" s="56"/>
      <c r="AE397" s="56"/>
      <c r="AF397" s="1"/>
    </row>
    <row r="398" spans="1:38">
      <c r="A398" s="296"/>
      <c r="B398" s="296">
        <f>+'Ark1'!C884</f>
        <v>2023</v>
      </c>
      <c r="C398" s="51">
        <f>+'Ark1'!L884</f>
        <v>11</v>
      </c>
      <c r="D398" s="52" t="str">
        <f t="shared" si="125"/>
        <v>U</v>
      </c>
      <c r="E398" s="52">
        <f>+'Ark1'!D884</f>
        <v>6</v>
      </c>
      <c r="F398" s="52" t="str">
        <f t="shared" si="128"/>
        <v>Jun</v>
      </c>
      <c r="G398" s="51">
        <f>+IF(H398=0,"",'Ark1'!Q884)</f>
        <v>3</v>
      </c>
      <c r="H398" s="51">
        <f>+'Ark1'!R884</f>
        <v>4</v>
      </c>
      <c r="I398" s="66"/>
      <c r="J398" s="53">
        <f>+IF(H398=0,"",'Ark1'!AE884)</f>
        <v>8.102086287218957E-2</v>
      </c>
      <c r="K398" s="53">
        <f>+IF(H398=0,"",'Ark1'!AF884)</f>
        <v>0.13258076038894823</v>
      </c>
      <c r="L398" s="53">
        <f>+IF(H398=0,"",'Ark1'!T884)</f>
        <v>10.25</v>
      </c>
      <c r="M398" s="76">
        <f>+IF(H398=0,"",'Ark1'!U884)</f>
        <v>386.1</v>
      </c>
      <c r="N398" s="66"/>
      <c r="O398" s="76">
        <f>+IF(H398=0,"",'Ark1'!W884)</f>
        <v>100</v>
      </c>
      <c r="P398" s="76">
        <f>+IF(H398=0,"",'Ark1'!X884)</f>
        <v>75</v>
      </c>
      <c r="Q398" s="76">
        <f>+IF(H398=0,"",'Ark1'!AG884)</f>
        <v>508.5</v>
      </c>
      <c r="R398" s="76">
        <f>+IF(H398=0,"",'Ark1'!AH884)</f>
        <v>100</v>
      </c>
      <c r="S398" s="76">
        <f>+IF(H398=0,"",'Ark1'!AI884)</f>
        <v>100</v>
      </c>
      <c r="T398" s="76"/>
      <c r="U398" s="76"/>
      <c r="V398" s="76">
        <f>+IF(H398=0,"",'Ark1'!Y884)</f>
        <v>39.117003975253326</v>
      </c>
      <c r="W398" s="53">
        <f>+IF(H398=0,"",'Ark1'!AA884)</f>
        <v>2.2776083947860744</v>
      </c>
      <c r="X398" s="76">
        <f>+IF(H398=0,"",'Ark1'!AC884)</f>
        <v>-79.691813454816582</v>
      </c>
      <c r="Y398" s="76">
        <f t="shared" si="126"/>
        <v>759.29203539823004</v>
      </c>
      <c r="Z398" s="66"/>
      <c r="AA398" s="66">
        <f t="shared" si="127"/>
        <v>1.3333333333333333</v>
      </c>
      <c r="AB398" s="296"/>
      <c r="AD398" s="56"/>
      <c r="AE398" s="56"/>
      <c r="AF398" s="1"/>
    </row>
    <row r="399" spans="1:38">
      <c r="A399" s="296"/>
      <c r="B399" s="296">
        <f>+'Ark1'!C885</f>
        <v>2023</v>
      </c>
      <c r="C399" s="51">
        <f>+'Ark1'!L885</f>
        <v>11</v>
      </c>
      <c r="D399" s="52" t="str">
        <f t="shared" si="125"/>
        <v>U</v>
      </c>
      <c r="E399" s="52">
        <f>+'Ark1'!D885</f>
        <v>7</v>
      </c>
      <c r="F399" s="52" t="str">
        <f t="shared" si="128"/>
        <v>Jul</v>
      </c>
      <c r="G399" s="51" t="str">
        <f>+IF(H399=0,"",'Ark1'!Q885)</f>
        <v/>
      </c>
      <c r="H399" s="51">
        <f>+'Ark1'!R885</f>
        <v>0</v>
      </c>
      <c r="I399" s="66"/>
      <c r="J399" s="53" t="str">
        <f>+IF(H399=0,"",'Ark1'!AE885)</f>
        <v/>
      </c>
      <c r="K399" s="53" t="str">
        <f>+IF(H399=0,"",'Ark1'!AF885)</f>
        <v/>
      </c>
      <c r="L399" s="53" t="str">
        <f>+IF(H399=0,"",'Ark1'!T885)</f>
        <v/>
      </c>
      <c r="M399" s="76" t="str">
        <f>+IF(H399=0,"",'Ark1'!U885)</f>
        <v/>
      </c>
      <c r="N399" s="66"/>
      <c r="O399" s="76" t="str">
        <f>+IF(H399=0,"",'Ark1'!W885)</f>
        <v/>
      </c>
      <c r="P399" s="76" t="str">
        <f>+IF(H399=0,"",'Ark1'!X885)</f>
        <v/>
      </c>
      <c r="Q399" s="76" t="str">
        <f>+IF(H399=0,"",'Ark1'!AG885)</f>
        <v/>
      </c>
      <c r="R399" s="76" t="str">
        <f>+IF(H399=0,"",'Ark1'!AH885)</f>
        <v/>
      </c>
      <c r="S399" s="76" t="str">
        <f>+IF(H399=0,"",'Ark1'!AI885)</f>
        <v/>
      </c>
      <c r="T399" s="76"/>
      <c r="U399" s="76"/>
      <c r="V399" s="76" t="str">
        <f>+IF(H399=0,"",'Ark1'!Y885)</f>
        <v/>
      </c>
      <c r="W399" s="53" t="str">
        <f>+IF(H399=0,"",'Ark1'!AA885)</f>
        <v/>
      </c>
      <c r="X399" s="76" t="str">
        <f>+IF(H399=0,"",'Ark1'!AC885)</f>
        <v/>
      </c>
      <c r="Y399" s="76" t="str">
        <f t="shared" si="126"/>
        <v/>
      </c>
      <c r="Z399" s="66"/>
      <c r="AA399" s="66" t="str">
        <f t="shared" si="127"/>
        <v/>
      </c>
      <c r="AB399" s="296"/>
      <c r="AD399" s="56"/>
      <c r="AE399" s="56"/>
      <c r="AF399" s="1"/>
    </row>
    <row r="400" spans="1:38">
      <c r="A400" s="296"/>
      <c r="B400" s="296">
        <f>+'Ark1'!C886</f>
        <v>2023</v>
      </c>
      <c r="C400" s="51">
        <f>+'Ark1'!L886</f>
        <v>11</v>
      </c>
      <c r="D400" s="52" t="str">
        <f t="shared" si="125"/>
        <v>U</v>
      </c>
      <c r="E400" s="52">
        <f>+'Ark1'!D886</f>
        <v>8</v>
      </c>
      <c r="F400" s="52" t="str">
        <f t="shared" si="128"/>
        <v>Aug</v>
      </c>
      <c r="G400" s="51">
        <f>+IF(H400=0,"",'Ark1'!Q886)</f>
        <v>4</v>
      </c>
      <c r="H400" s="51">
        <f>+'Ark1'!R886</f>
        <v>4</v>
      </c>
      <c r="I400" s="66"/>
      <c r="J400" s="53">
        <f>+IF(H400=0,"",'Ark1'!AE886)</f>
        <v>0.1182033096926714</v>
      </c>
      <c r="K400" s="53">
        <f>+IF(H400=0,"",'Ark1'!AF886)</f>
        <v>0.14630264610475888</v>
      </c>
      <c r="L400" s="53">
        <f>+IF(H400=0,"",'Ark1'!T886)</f>
        <v>8.5</v>
      </c>
      <c r="M400" s="76">
        <f>+IF(H400=0,"",'Ark1'!U886)</f>
        <v>286.95</v>
      </c>
      <c r="N400" s="66"/>
      <c r="O400" s="76">
        <f>+IF(H400=0,"",'Ark1'!W886)</f>
        <v>75</v>
      </c>
      <c r="P400" s="76">
        <f>+IF(H400=0,"",'Ark1'!X886)</f>
        <v>0</v>
      </c>
      <c r="Q400" s="76">
        <f>+IF(H400=0,"",'Ark1'!AG886)</f>
        <v>461</v>
      </c>
      <c r="R400" s="76">
        <f>+IF(H400=0,"",'Ark1'!AH886)</f>
        <v>100</v>
      </c>
      <c r="S400" s="76">
        <f>+IF(H400=0,"",'Ark1'!AI886)</f>
        <v>100</v>
      </c>
      <c r="T400" s="76"/>
      <c r="U400" s="76"/>
      <c r="V400" s="76">
        <f>+IF(H400=0,"",'Ark1'!Y886)</f>
        <v>20.977189992942581</v>
      </c>
      <c r="W400" s="53">
        <f>+IF(H400=0,"",'Ark1'!AA886)</f>
        <v>1.6583123951777001</v>
      </c>
      <c r="X400" s="76">
        <f>+IF(H400=0,"",'Ark1'!AC886)</f>
        <v>72.657007318586111</v>
      </c>
      <c r="Y400" s="76">
        <f t="shared" si="126"/>
        <v>622.45119305856838</v>
      </c>
      <c r="Z400" s="66"/>
      <c r="AA400" s="66">
        <f t="shared" si="127"/>
        <v>1</v>
      </c>
      <c r="AB400" s="296"/>
      <c r="AD400" s="56"/>
      <c r="AE400" s="56"/>
      <c r="AF400" s="1"/>
    </row>
    <row r="401" spans="1:38">
      <c r="A401" s="296"/>
      <c r="B401" s="296">
        <f>+'Ark1'!C887</f>
        <v>2023</v>
      </c>
      <c r="C401" s="51">
        <f>+'Ark1'!L887</f>
        <v>11</v>
      </c>
      <c r="D401" s="52" t="str">
        <f t="shared" si="125"/>
        <v>U</v>
      </c>
      <c r="E401" s="52">
        <f>+'Ark1'!D887</f>
        <v>9</v>
      </c>
      <c r="F401" s="52" t="str">
        <f t="shared" si="128"/>
        <v>Sep</v>
      </c>
      <c r="G401" s="51">
        <f>+IF(H401=0,"",'Ark1'!Q887)</f>
        <v>4</v>
      </c>
      <c r="H401" s="51">
        <f>+'Ark1'!R887</f>
        <v>4</v>
      </c>
      <c r="I401" s="66"/>
      <c r="J401" s="53">
        <f>+IF(H401=0,"",'Ark1'!AE887)</f>
        <v>0.10370754472387868</v>
      </c>
      <c r="K401" s="53">
        <f>+IF(H401=0,"",'Ark1'!AF887)</f>
        <v>0.15280760921001713</v>
      </c>
      <c r="L401" s="53">
        <f>+IF(H401=0,"",'Ark1'!T887)</f>
        <v>11</v>
      </c>
      <c r="M401" s="76">
        <f>+IF(H401=0,"",'Ark1'!U887)</f>
        <v>337.52500000000009</v>
      </c>
      <c r="N401" s="66"/>
      <c r="O401" s="76">
        <f>+IF(H401=0,"",'Ark1'!W887)</f>
        <v>100</v>
      </c>
      <c r="P401" s="76">
        <f>+IF(H401=0,"",'Ark1'!X887)</f>
        <v>25</v>
      </c>
      <c r="Q401" s="76">
        <f>+IF(H401=0,"",'Ark1'!AG887)</f>
        <v>602.25</v>
      </c>
      <c r="R401" s="76">
        <f>+IF(H401=0,"",'Ark1'!AH887)</f>
        <v>100</v>
      </c>
      <c r="S401" s="76">
        <f>+IF(H401=0,"",'Ark1'!AI887)</f>
        <v>100</v>
      </c>
      <c r="T401" s="76"/>
      <c r="U401" s="76"/>
      <c r="V401" s="76">
        <f>+IF(H401=0,"",'Ark1'!Y887)</f>
        <v>27.598403486433504</v>
      </c>
      <c r="W401" s="53">
        <f>+IF(H401=0,"",'Ark1'!AA887)</f>
        <v>2.1213203435596424</v>
      </c>
      <c r="X401" s="76">
        <f>+IF(H401=0,"",'Ark1'!AC887)</f>
        <v>98.257658533885987</v>
      </c>
      <c r="Y401" s="76">
        <f t="shared" si="126"/>
        <v>560.4400166044004</v>
      </c>
      <c r="Z401" s="66"/>
      <c r="AA401" s="66">
        <f t="shared" si="127"/>
        <v>1</v>
      </c>
      <c r="AB401" s="296"/>
      <c r="AD401" s="56"/>
      <c r="AE401" s="56"/>
      <c r="AF401" s="1"/>
    </row>
    <row r="402" spans="1:38">
      <c r="A402" s="296"/>
      <c r="B402" s="296">
        <f>+'Ark1'!C888</f>
        <v>2023</v>
      </c>
      <c r="C402" s="51">
        <f>+'Ark1'!L888</f>
        <v>11</v>
      </c>
      <c r="D402" s="52" t="str">
        <f t="shared" si="125"/>
        <v>U</v>
      </c>
      <c r="E402" s="52">
        <f>+'Ark1'!D888</f>
        <v>10</v>
      </c>
      <c r="F402" s="52" t="str">
        <f t="shared" si="128"/>
        <v>Okt</v>
      </c>
      <c r="G402" s="51" t="str">
        <f>+IF(H402=0,"",'Ark1'!Q888)</f>
        <v/>
      </c>
      <c r="H402" s="51">
        <f>+'Ark1'!R888</f>
        <v>0</v>
      </c>
      <c r="I402" s="66"/>
      <c r="J402" s="53" t="str">
        <f>+IF(H402=0,"",'Ark1'!AE888)</f>
        <v/>
      </c>
      <c r="K402" s="53" t="str">
        <f>+IF(H402=0,"",'Ark1'!AF888)</f>
        <v/>
      </c>
      <c r="L402" s="53" t="str">
        <f>+IF(H402=0,"",'Ark1'!T888)</f>
        <v/>
      </c>
      <c r="M402" s="76" t="str">
        <f>+IF(H402=0,"",'Ark1'!U888)</f>
        <v/>
      </c>
      <c r="N402" s="66"/>
      <c r="O402" s="76" t="str">
        <f>+IF(H402=0,"",'Ark1'!W888)</f>
        <v/>
      </c>
      <c r="P402" s="76" t="str">
        <f>+IF(H402=0,"",'Ark1'!X888)</f>
        <v/>
      </c>
      <c r="Q402" s="76" t="str">
        <f>+IF(H402=0,"",'Ark1'!AG888)</f>
        <v/>
      </c>
      <c r="R402" s="76" t="str">
        <f>+IF(H402=0,"",'Ark1'!AH888)</f>
        <v/>
      </c>
      <c r="S402" s="76" t="str">
        <f>+IF(H402=0,"",'Ark1'!AI888)</f>
        <v/>
      </c>
      <c r="T402" s="76"/>
      <c r="U402" s="76"/>
      <c r="V402" s="76" t="str">
        <f>+IF(H402=0,"",'Ark1'!Y888)</f>
        <v/>
      </c>
      <c r="W402" s="53" t="str">
        <f>+IF(H402=0,"",'Ark1'!AA888)</f>
        <v/>
      </c>
      <c r="X402" s="76" t="str">
        <f>+IF(H402=0,"",'Ark1'!AC888)</f>
        <v/>
      </c>
      <c r="Y402" s="76" t="str">
        <f t="shared" si="126"/>
        <v/>
      </c>
      <c r="Z402" s="66"/>
      <c r="AA402" s="66" t="str">
        <f t="shared" ref="AA402:AA472" si="129">IF(H402=0,"",H402/G402)</f>
        <v/>
      </c>
      <c r="AB402" s="296"/>
      <c r="AD402" s="56"/>
      <c r="AE402" s="56"/>
      <c r="AF402" s="1"/>
    </row>
    <row r="403" spans="1:38">
      <c r="A403" s="296"/>
      <c r="B403" s="296">
        <f>+'Ark1'!C889</f>
        <v>2023</v>
      </c>
      <c r="C403" s="51">
        <f>+'Ark1'!L889</f>
        <v>11</v>
      </c>
      <c r="D403" s="52" t="str">
        <f t="shared" si="125"/>
        <v>U</v>
      </c>
      <c r="E403" s="52">
        <f>+'Ark1'!D889</f>
        <v>11</v>
      </c>
      <c r="F403" s="52" t="str">
        <f t="shared" si="128"/>
        <v>Nov</v>
      </c>
      <c r="G403" s="51">
        <f>+IF(H403=0,"",'Ark1'!Q889)</f>
        <v>3</v>
      </c>
      <c r="H403" s="51">
        <f>+'Ark1'!R889</f>
        <v>3</v>
      </c>
      <c r="I403" s="66"/>
      <c r="J403" s="53">
        <f>+IF(H403=0,"",'Ark1'!AE889)</f>
        <v>6.381620931716657E-2</v>
      </c>
      <c r="K403" s="53">
        <f>+IF(H403=0,"",'Ark1'!AF889)</f>
        <v>9.3725503046129283E-2</v>
      </c>
      <c r="L403" s="53">
        <f>+IF(H403=0,"",'Ark1'!T889)</f>
        <v>9.3333333333333357</v>
      </c>
      <c r="M403" s="76">
        <f>+IF(H403=0,"",'Ark1'!U889)</f>
        <v>309.86666666666662</v>
      </c>
      <c r="N403" s="66"/>
      <c r="O403" s="76">
        <f>+IF(H403=0,"",'Ark1'!W889)</f>
        <v>100</v>
      </c>
      <c r="P403" s="76">
        <f>+IF(H403=0,"",'Ark1'!X889)</f>
        <v>33.333333333333343</v>
      </c>
      <c r="Q403" s="76">
        <f>+IF(H403=0,"",'Ark1'!AG889)</f>
        <v>545.66666666666652</v>
      </c>
      <c r="R403" s="76">
        <f>+IF(H403=0,"",'Ark1'!AH889)</f>
        <v>100</v>
      </c>
      <c r="S403" s="76">
        <f>+IF(H403=0,"",'Ark1'!AI889)</f>
        <v>100</v>
      </c>
      <c r="T403" s="76"/>
      <c r="U403" s="76"/>
      <c r="V403" s="76">
        <f>+IF(H403=0,"",'Ark1'!Y889)</f>
        <v>49.165186418395614</v>
      </c>
      <c r="W403" s="53">
        <f>+IF(H403=0,"",'Ark1'!AA889)</f>
        <v>0.47140452079101841</v>
      </c>
      <c r="X403" s="76">
        <f>+IF(H403=0,"",'Ark1'!AC889)</f>
        <v>60.597280076307634</v>
      </c>
      <c r="Y403" s="76">
        <f t="shared" si="126"/>
        <v>567.86805131337826</v>
      </c>
      <c r="Z403" s="66"/>
      <c r="AA403" s="66">
        <f t="shared" si="129"/>
        <v>1</v>
      </c>
      <c r="AB403" s="296"/>
      <c r="AD403" s="56"/>
      <c r="AE403" s="56"/>
      <c r="AF403" s="1"/>
    </row>
    <row r="404" spans="1:38">
      <c r="A404" s="296"/>
      <c r="B404" s="296">
        <f>+'Ark1'!C890</f>
        <v>2023</v>
      </c>
      <c r="C404" s="51">
        <f>+'Ark1'!L890</f>
        <v>11</v>
      </c>
      <c r="D404" s="52" t="str">
        <f t="shared" si="125"/>
        <v>U</v>
      </c>
      <c r="E404" s="52">
        <f>+'Ark1'!D890</f>
        <v>12</v>
      </c>
      <c r="F404" s="52" t="str">
        <f t="shared" si="128"/>
        <v>Des</v>
      </c>
      <c r="G404" s="51" t="str">
        <f>+IF(H404=0,"",'Ark1'!Q890)</f>
        <v/>
      </c>
      <c r="H404" s="51">
        <f>+'Ark1'!R890</f>
        <v>0</v>
      </c>
      <c r="I404" s="66"/>
      <c r="J404" s="53" t="str">
        <f>+IF(H404=0,"",'Ark1'!AE890)</f>
        <v/>
      </c>
      <c r="K404" s="53" t="str">
        <f>+IF(H404=0,"",'Ark1'!AF890)</f>
        <v/>
      </c>
      <c r="L404" s="53" t="str">
        <f>+IF(H404=0,"",'Ark1'!T890)</f>
        <v/>
      </c>
      <c r="M404" s="76" t="str">
        <f>+IF(H404=0,"",'Ark1'!U890)</f>
        <v/>
      </c>
      <c r="N404" s="66"/>
      <c r="O404" s="76" t="str">
        <f>+IF(H404=0,"",'Ark1'!W890)</f>
        <v/>
      </c>
      <c r="P404" s="76" t="str">
        <f>+IF(H404=0,"",'Ark1'!X890)</f>
        <v/>
      </c>
      <c r="Q404" s="76" t="str">
        <f>+IF(H404=0,"",'Ark1'!AG890)</f>
        <v/>
      </c>
      <c r="R404" s="76" t="str">
        <f>+IF(H404=0,"",'Ark1'!AH890)</f>
        <v/>
      </c>
      <c r="S404" s="76" t="str">
        <f>+IF(H404=0,"",'Ark1'!AI890)</f>
        <v/>
      </c>
      <c r="T404" s="76"/>
      <c r="U404" s="76"/>
      <c r="V404" s="76" t="str">
        <f>+IF(H404=0,"",'Ark1'!Y890)</f>
        <v/>
      </c>
      <c r="W404" s="53" t="str">
        <f>+IF(H404=0,"",'Ark1'!AA890)</f>
        <v/>
      </c>
      <c r="X404" s="76" t="str">
        <f>+IF(H404=0,"",'Ark1'!AC890)</f>
        <v/>
      </c>
      <c r="Y404" s="76" t="str">
        <f t="shared" si="126"/>
        <v/>
      </c>
      <c r="Z404" s="66"/>
      <c r="AA404" s="66" t="str">
        <f t="shared" si="129"/>
        <v/>
      </c>
      <c r="AB404" s="296"/>
      <c r="AD404" s="56"/>
      <c r="AE404" s="56"/>
      <c r="AF404" s="1"/>
    </row>
    <row r="405" spans="1:38" ht="15.6">
      <c r="A405" s="296"/>
      <c r="B405" s="296"/>
      <c r="C405" s="293"/>
      <c r="D405" s="293"/>
      <c r="E405" s="293"/>
      <c r="F405" s="293"/>
      <c r="G405" s="293"/>
      <c r="H405" s="293"/>
      <c r="I405" s="296"/>
      <c r="J405" s="294"/>
      <c r="K405" s="295"/>
      <c r="L405" s="296"/>
      <c r="M405" s="296"/>
      <c r="N405" s="296"/>
      <c r="O405" s="297"/>
      <c r="P405" s="297"/>
      <c r="Q405" s="296"/>
      <c r="R405" s="297"/>
      <c r="S405" s="297"/>
      <c r="T405" s="297"/>
      <c r="U405" s="297"/>
      <c r="V405" s="297"/>
      <c r="W405" s="296"/>
      <c r="X405" s="297"/>
      <c r="Y405" s="296"/>
      <c r="Z405" s="296"/>
      <c r="AA405" s="298"/>
      <c r="AB405" s="296"/>
      <c r="AC405" s="4"/>
      <c r="AD405" s="56"/>
      <c r="AE405" s="56"/>
      <c r="AF405" s="1"/>
      <c r="AG405" s="5"/>
      <c r="AH405"/>
      <c r="AL405"/>
    </row>
    <row r="406" spans="1:38" ht="15.6">
      <c r="A406" s="296"/>
      <c r="B406" s="296"/>
      <c r="C406" s="293"/>
      <c r="D406" s="293"/>
      <c r="E406" s="293"/>
      <c r="F406" s="293"/>
      <c r="G406" s="293"/>
      <c r="H406" s="293"/>
      <c r="I406" s="296"/>
      <c r="J406" s="294"/>
      <c r="K406" s="295"/>
      <c r="L406" s="296"/>
      <c r="M406" s="296"/>
      <c r="N406" s="296"/>
      <c r="O406" s="297"/>
      <c r="P406" s="297"/>
      <c r="Q406" s="296"/>
      <c r="R406" s="297"/>
      <c r="S406" s="297"/>
      <c r="T406" s="297"/>
      <c r="U406" s="297"/>
      <c r="V406" s="297"/>
      <c r="W406" s="296"/>
      <c r="X406" s="297"/>
      <c r="Y406" s="296"/>
      <c r="Z406" s="296"/>
      <c r="AA406" s="298" t="s">
        <v>4</v>
      </c>
      <c r="AB406" s="296"/>
      <c r="AC406" s="4"/>
      <c r="AD406" s="56"/>
      <c r="AE406" s="56"/>
      <c r="AF406" s="1"/>
      <c r="AG406" s="5"/>
      <c r="AH406"/>
      <c r="AL406"/>
    </row>
    <row r="407" spans="1:38" ht="15.6">
      <c r="A407" s="296"/>
      <c r="B407" s="296"/>
      <c r="C407" s="296"/>
      <c r="D407" s="296"/>
      <c r="E407" s="296"/>
      <c r="F407" s="296"/>
      <c r="G407" s="299" t="s">
        <v>4</v>
      </c>
      <c r="H407" s="296"/>
      <c r="I407" s="295"/>
      <c r="J407" s="295"/>
      <c r="K407" s="295"/>
      <c r="L407" s="299" t="s">
        <v>24</v>
      </c>
      <c r="M407" s="295"/>
      <c r="N407" s="295"/>
      <c r="O407" s="300" t="s">
        <v>402</v>
      </c>
      <c r="P407" s="300" t="s">
        <v>402</v>
      </c>
      <c r="Q407" s="301" t="s">
        <v>534</v>
      </c>
      <c r="R407" s="300" t="s">
        <v>402</v>
      </c>
      <c r="S407" s="300" t="s">
        <v>402</v>
      </c>
      <c r="T407" s="300"/>
      <c r="U407" s="300"/>
      <c r="V407" s="301" t="s">
        <v>422</v>
      </c>
      <c r="W407" s="296"/>
      <c r="X407" s="301" t="s">
        <v>581</v>
      </c>
      <c r="Y407" s="299" t="s">
        <v>488</v>
      </c>
      <c r="Z407" s="295"/>
      <c r="AA407" s="298" t="s">
        <v>10</v>
      </c>
      <c r="AB407" s="296"/>
      <c r="AC407" s="4"/>
      <c r="AD407" s="56"/>
      <c r="AE407" s="56"/>
      <c r="AF407" s="1"/>
      <c r="AG407" s="5"/>
      <c r="AH407"/>
      <c r="AL407"/>
    </row>
    <row r="408" spans="1:38" ht="15.6">
      <c r="A408" s="296"/>
      <c r="B408" s="296"/>
      <c r="C408" s="296"/>
      <c r="D408" s="296"/>
      <c r="E408" s="299"/>
      <c r="F408" s="299"/>
      <c r="G408" s="299" t="s">
        <v>486</v>
      </c>
      <c r="H408" s="299" t="s">
        <v>4</v>
      </c>
      <c r="I408" s="298"/>
      <c r="J408" s="298" t="s">
        <v>4</v>
      </c>
      <c r="K408" s="298" t="s">
        <v>1</v>
      </c>
      <c r="L408" s="299" t="s">
        <v>492</v>
      </c>
      <c r="M408" s="298" t="s">
        <v>24</v>
      </c>
      <c r="N408" s="298"/>
      <c r="O408" s="301" t="s">
        <v>580</v>
      </c>
      <c r="P408" s="301" t="s">
        <v>498</v>
      </c>
      <c r="Q408" s="301" t="s">
        <v>558</v>
      </c>
      <c r="R408" s="301" t="s">
        <v>500</v>
      </c>
      <c r="S408" s="301" t="s">
        <v>566</v>
      </c>
      <c r="T408" s="301"/>
      <c r="U408" s="301"/>
      <c r="V408" s="301"/>
      <c r="W408" s="299" t="s">
        <v>413</v>
      </c>
      <c r="X408" s="301" t="s">
        <v>1</v>
      </c>
      <c r="Y408" s="299" t="s">
        <v>496</v>
      </c>
      <c r="Z408" s="298"/>
      <c r="AA408" s="298" t="s">
        <v>71</v>
      </c>
      <c r="AB408" s="296"/>
      <c r="AC408" s="4"/>
      <c r="AD408" s="56"/>
      <c r="AE408" s="56"/>
      <c r="AF408" s="1"/>
      <c r="AG408" s="5"/>
      <c r="AH408"/>
      <c r="AL408"/>
    </row>
    <row r="409" spans="1:38" ht="15.6">
      <c r="A409" s="296"/>
      <c r="B409" s="296"/>
      <c r="C409" s="299" t="s">
        <v>0</v>
      </c>
      <c r="D409" s="299"/>
      <c r="E409" s="299" t="s">
        <v>86</v>
      </c>
      <c r="F409" s="299"/>
      <c r="G409" s="302" t="s">
        <v>487</v>
      </c>
      <c r="H409" s="302" t="s">
        <v>10</v>
      </c>
      <c r="I409" s="303"/>
      <c r="J409" s="303" t="s">
        <v>402</v>
      </c>
      <c r="K409" s="303" t="s">
        <v>402</v>
      </c>
      <c r="L409" s="302" t="s">
        <v>414</v>
      </c>
      <c r="M409" s="303" t="s">
        <v>45</v>
      </c>
      <c r="N409" s="303"/>
      <c r="O409" s="304" t="s">
        <v>556</v>
      </c>
      <c r="P409" s="304" t="s">
        <v>439</v>
      </c>
      <c r="Q409" s="304" t="s">
        <v>494</v>
      </c>
      <c r="R409" s="304" t="s">
        <v>481</v>
      </c>
      <c r="S409" s="304" t="s">
        <v>532</v>
      </c>
      <c r="T409" s="304"/>
      <c r="U409" s="304"/>
      <c r="V409" s="304" t="s">
        <v>1</v>
      </c>
      <c r="W409" s="302" t="s">
        <v>414</v>
      </c>
      <c r="X409" s="304" t="s">
        <v>535</v>
      </c>
      <c r="Y409" s="302" t="s">
        <v>497</v>
      </c>
      <c r="Z409" s="303"/>
      <c r="AA409" s="303" t="s">
        <v>561</v>
      </c>
      <c r="AB409" s="296"/>
      <c r="AC409" s="4"/>
      <c r="AD409" s="56"/>
      <c r="AE409" s="56"/>
      <c r="AF409" s="1"/>
      <c r="AG409" s="5"/>
      <c r="AH409"/>
      <c r="AL409"/>
    </row>
    <row r="410" spans="1:38" ht="15.6">
      <c r="A410" s="296"/>
      <c r="B410" s="296">
        <f>+'Ark1'!C891</f>
        <v>2023</v>
      </c>
      <c r="C410" s="51">
        <f>+'Ark1'!L891</f>
        <v>12</v>
      </c>
      <c r="D410" s="52" t="s">
        <v>39</v>
      </c>
      <c r="E410" s="52">
        <f>+'Ark1'!D891</f>
        <v>1</v>
      </c>
      <c r="F410" s="52" t="str">
        <f>+F393</f>
        <v>Jan</v>
      </c>
      <c r="G410" s="51">
        <f>+IF(H410=0,"",'Ark1'!Q891)</f>
        <v>1</v>
      </c>
      <c r="H410" s="51">
        <f>+'Ark1'!R891</f>
        <v>1</v>
      </c>
      <c r="I410" s="66"/>
      <c r="J410" s="53">
        <f>+IF(H410=0,"",'Ark1'!AE891)</f>
        <v>3.4843205574912883E-2</v>
      </c>
      <c r="K410" s="53">
        <f>+IF(H410=0,"",'Ark1'!AF891)</f>
        <v>5.8318100542761618E-2</v>
      </c>
      <c r="L410" s="53">
        <f>+IF(H410=0,"",'Ark1'!T891)</f>
        <v>12</v>
      </c>
      <c r="M410" s="115">
        <f>+IF(H410=0,"",'Ark1'!U891)</f>
        <v>386.1</v>
      </c>
      <c r="N410" s="66"/>
      <c r="O410" s="76">
        <f>+IF(H410=0,"",'Ark1'!W891)</f>
        <v>100</v>
      </c>
      <c r="P410" s="76">
        <f>+IF(H410=0,"",'Ark1'!X891)</f>
        <v>100</v>
      </c>
      <c r="Q410" s="76">
        <f>+IF(H410=0,"",'Ark1'!AG891)</f>
        <v>615</v>
      </c>
      <c r="R410" s="76">
        <f>+IF(H410=0,"",'Ark1'!AH891)</f>
        <v>100</v>
      </c>
      <c r="S410" s="76">
        <f>+IF(H410=0,"",'Ark1'!AI891)</f>
        <v>100</v>
      </c>
      <c r="T410" s="76"/>
      <c r="U410" s="76"/>
      <c r="V410" s="76">
        <f>+IF(H410=0,"",'Ark1'!Y891)</f>
        <v>0</v>
      </c>
      <c r="W410" s="53">
        <f>+IF(H410=0,"",'Ark1'!AA891)</f>
        <v>0</v>
      </c>
      <c r="X410" s="76">
        <f>+IF(H410=0,"",'Ark1'!AC891)</f>
        <v>0</v>
      </c>
      <c r="Y410" s="76">
        <f t="shared" ref="Y410:Y421" si="130">IF(H410=0,"",1000*M410/Q410)</f>
        <v>627.80487804878044</v>
      </c>
      <c r="Z410" s="66"/>
      <c r="AA410" s="66">
        <f t="shared" si="129"/>
        <v>1</v>
      </c>
      <c r="AB410" s="296"/>
      <c r="AD410" s="56"/>
      <c r="AE410" s="56"/>
      <c r="AF410" s="1"/>
    </row>
    <row r="411" spans="1:38" ht="15.6">
      <c r="A411" s="296"/>
      <c r="B411" s="296">
        <f>+'Ark1'!C892</f>
        <v>2023</v>
      </c>
      <c r="C411" s="51">
        <f>+'Ark1'!L892</f>
        <v>12</v>
      </c>
      <c r="D411" s="52" t="s">
        <v>39</v>
      </c>
      <c r="E411" s="52">
        <f>+'Ark1'!D892</f>
        <v>2</v>
      </c>
      <c r="F411" s="52" t="str">
        <f t="shared" ref="F411:F421" si="131">+F394</f>
        <v>Feb</v>
      </c>
      <c r="G411" s="51" t="str">
        <f>+IF(H411=0,"",'Ark1'!Q892)</f>
        <v/>
      </c>
      <c r="H411" s="51">
        <f>+'Ark1'!R892</f>
        <v>0</v>
      </c>
      <c r="I411" s="66"/>
      <c r="J411" s="53" t="str">
        <f>+IF(H411=0,"",'Ark1'!AE892)</f>
        <v/>
      </c>
      <c r="K411" s="53" t="str">
        <f>+IF(H411=0,"",'Ark1'!AF892)</f>
        <v/>
      </c>
      <c r="L411" s="53" t="str">
        <f>+IF(H411=0,"",'Ark1'!T892)</f>
        <v/>
      </c>
      <c r="M411" s="115" t="str">
        <f>+IF(H411=0,"",'Ark1'!U892)</f>
        <v/>
      </c>
      <c r="N411" s="66"/>
      <c r="O411" s="76" t="str">
        <f>+IF(H411=0,"",'Ark1'!W892)</f>
        <v/>
      </c>
      <c r="P411" s="76" t="str">
        <f>+IF(H411=0,"",'Ark1'!X892)</f>
        <v/>
      </c>
      <c r="Q411" s="76" t="str">
        <f>+IF(H411=0,"",'Ark1'!AG892)</f>
        <v/>
      </c>
      <c r="R411" s="76" t="str">
        <f>+IF(H411=0,"",'Ark1'!AH892)</f>
        <v/>
      </c>
      <c r="S411" s="76" t="str">
        <f>+IF(H411=0,"",'Ark1'!AI892)</f>
        <v/>
      </c>
      <c r="T411" s="76"/>
      <c r="U411" s="76"/>
      <c r="V411" s="76" t="str">
        <f>+IF(H411=0,"",'Ark1'!Y892)</f>
        <v/>
      </c>
      <c r="W411" s="53" t="str">
        <f>+IF(H411=0,"",'Ark1'!AA892)</f>
        <v/>
      </c>
      <c r="X411" s="76" t="str">
        <f>+IF(H411=0,"",'Ark1'!AC892)</f>
        <v/>
      </c>
      <c r="Y411" s="76" t="str">
        <f t="shared" si="130"/>
        <v/>
      </c>
      <c r="Z411" s="66"/>
      <c r="AA411" s="66" t="str">
        <f t="shared" si="129"/>
        <v/>
      </c>
      <c r="AB411" s="296"/>
      <c r="AD411" s="56"/>
      <c r="AE411" s="56"/>
      <c r="AF411" s="1"/>
    </row>
    <row r="412" spans="1:38" ht="15.6">
      <c r="A412" s="296"/>
      <c r="B412" s="296">
        <f>+'Ark1'!C893</f>
        <v>2023</v>
      </c>
      <c r="C412" s="51">
        <f>+'Ark1'!L893</f>
        <v>12</v>
      </c>
      <c r="D412" s="52" t="s">
        <v>39</v>
      </c>
      <c r="E412" s="52">
        <f>+'Ark1'!D893</f>
        <v>3</v>
      </c>
      <c r="F412" s="52" t="str">
        <f t="shared" si="131"/>
        <v>Mar</v>
      </c>
      <c r="G412" s="51" t="str">
        <f>+IF(H412=0,"",'Ark1'!Q893)</f>
        <v/>
      </c>
      <c r="H412" s="51">
        <f>+'Ark1'!R893</f>
        <v>0</v>
      </c>
      <c r="I412" s="66"/>
      <c r="J412" s="53" t="str">
        <f>+IF(H412=0,"",'Ark1'!AE893)</f>
        <v/>
      </c>
      <c r="K412" s="53" t="str">
        <f>+IF(H412=0,"",'Ark1'!AF893)</f>
        <v/>
      </c>
      <c r="L412" s="53" t="str">
        <f>+IF(H412=0,"",'Ark1'!T893)</f>
        <v/>
      </c>
      <c r="M412" s="115" t="str">
        <f>+IF(H412=0,"",'Ark1'!U893)</f>
        <v/>
      </c>
      <c r="N412" s="66"/>
      <c r="O412" s="76" t="str">
        <f>+IF(H412=0,"",'Ark1'!W893)</f>
        <v/>
      </c>
      <c r="P412" s="76" t="str">
        <f>+IF(H412=0,"",'Ark1'!X893)</f>
        <v/>
      </c>
      <c r="Q412" s="76" t="str">
        <f>+IF(H412=0,"",'Ark1'!AG893)</f>
        <v/>
      </c>
      <c r="R412" s="76" t="str">
        <f>+IF(H412=0,"",'Ark1'!AH893)</f>
        <v/>
      </c>
      <c r="S412" s="76" t="str">
        <f>+IF(H412=0,"",'Ark1'!AI893)</f>
        <v/>
      </c>
      <c r="T412" s="76"/>
      <c r="U412" s="76"/>
      <c r="V412" s="76" t="str">
        <f>+IF(H412=0,"",'Ark1'!Y893)</f>
        <v/>
      </c>
      <c r="W412" s="53" t="str">
        <f>+IF(H412=0,"",'Ark1'!AA893)</f>
        <v/>
      </c>
      <c r="X412" s="76" t="str">
        <f>+IF(H412=0,"",'Ark1'!AC893)</f>
        <v/>
      </c>
      <c r="Y412" s="76" t="str">
        <f t="shared" si="130"/>
        <v/>
      </c>
      <c r="Z412" s="66"/>
      <c r="AA412" s="66" t="str">
        <f t="shared" si="129"/>
        <v/>
      </c>
      <c r="AB412" s="296"/>
      <c r="AD412" s="56"/>
      <c r="AE412" s="56"/>
      <c r="AF412" s="1"/>
    </row>
    <row r="413" spans="1:38" ht="15.6">
      <c r="A413" s="296"/>
      <c r="B413" s="296">
        <f>+'Ark1'!C894</f>
        <v>2023</v>
      </c>
      <c r="C413" s="51">
        <f>+'Ark1'!L894</f>
        <v>12</v>
      </c>
      <c r="D413" s="52" t="s">
        <v>39</v>
      </c>
      <c r="E413" s="52">
        <f>+'Ark1'!D894</f>
        <v>4</v>
      </c>
      <c r="F413" s="52" t="str">
        <f t="shared" si="131"/>
        <v>Apr</v>
      </c>
      <c r="G413" s="51" t="str">
        <f>+IF(H413=0,"",'Ark1'!Q894)</f>
        <v/>
      </c>
      <c r="H413" s="51">
        <f>+'Ark1'!R894</f>
        <v>0</v>
      </c>
      <c r="I413" s="66"/>
      <c r="J413" s="53" t="str">
        <f>+IF(H413=0,"",'Ark1'!AE894)</f>
        <v/>
      </c>
      <c r="K413" s="53" t="str">
        <f>+IF(H413=0,"",'Ark1'!AF894)</f>
        <v/>
      </c>
      <c r="L413" s="53" t="str">
        <f>+IF(H413=0,"",'Ark1'!T894)</f>
        <v/>
      </c>
      <c r="M413" s="115" t="str">
        <f>+IF(H413=0,"",'Ark1'!U894)</f>
        <v/>
      </c>
      <c r="N413" s="66"/>
      <c r="O413" s="76" t="str">
        <f>+IF(H413=0,"",'Ark1'!W894)</f>
        <v/>
      </c>
      <c r="P413" s="76" t="str">
        <f>+IF(H413=0,"",'Ark1'!X894)</f>
        <v/>
      </c>
      <c r="Q413" s="76" t="str">
        <f>+IF(H413=0,"",'Ark1'!AG894)</f>
        <v/>
      </c>
      <c r="R413" s="76" t="str">
        <f>+IF(H413=0,"",'Ark1'!AH894)</f>
        <v/>
      </c>
      <c r="S413" s="76" t="str">
        <f>+IF(H413=0,"",'Ark1'!AI894)</f>
        <v/>
      </c>
      <c r="T413" s="76"/>
      <c r="U413" s="76"/>
      <c r="V413" s="76" t="str">
        <f>+IF(H413=0,"",'Ark1'!Y894)</f>
        <v/>
      </c>
      <c r="W413" s="53" t="str">
        <f>+IF(H413=0,"",'Ark1'!AA894)</f>
        <v/>
      </c>
      <c r="X413" s="76" t="str">
        <f>+IF(H413=0,"",'Ark1'!AC894)</f>
        <v/>
      </c>
      <c r="Y413" s="76" t="str">
        <f t="shared" si="130"/>
        <v/>
      </c>
      <c r="Z413" s="66"/>
      <c r="AA413" s="66" t="str">
        <f t="shared" si="129"/>
        <v/>
      </c>
      <c r="AB413" s="296"/>
      <c r="AD413" s="56"/>
      <c r="AE413" s="56"/>
      <c r="AF413" s="1"/>
    </row>
    <row r="414" spans="1:38" ht="15.6">
      <c r="A414" s="296"/>
      <c r="B414" s="296">
        <f>+'Ark1'!C895</f>
        <v>2023</v>
      </c>
      <c r="C414" s="51">
        <f>+'Ark1'!L895</f>
        <v>12</v>
      </c>
      <c r="D414" s="52" t="s">
        <v>39</v>
      </c>
      <c r="E414" s="52">
        <f>+'Ark1'!D895</f>
        <v>5</v>
      </c>
      <c r="F414" s="52" t="str">
        <f t="shared" si="131"/>
        <v>Mai</v>
      </c>
      <c r="G414" s="51" t="str">
        <f>+IF(H414=0,"",'Ark1'!Q895)</f>
        <v/>
      </c>
      <c r="H414" s="51">
        <f>+'Ark1'!R895</f>
        <v>0</v>
      </c>
      <c r="I414" s="66"/>
      <c r="J414" s="53" t="str">
        <f>+IF(H414=0,"",'Ark1'!AE895)</f>
        <v/>
      </c>
      <c r="K414" s="53" t="str">
        <f>+IF(H414=0,"",'Ark1'!AF895)</f>
        <v/>
      </c>
      <c r="L414" s="53" t="str">
        <f>+IF(H414=0,"",'Ark1'!T895)</f>
        <v/>
      </c>
      <c r="M414" s="115" t="str">
        <f>+IF(H414=0,"",'Ark1'!U895)</f>
        <v/>
      </c>
      <c r="N414" s="66"/>
      <c r="O414" s="76" t="str">
        <f>+IF(H414=0,"",'Ark1'!W895)</f>
        <v/>
      </c>
      <c r="P414" s="76" t="str">
        <f>+IF(H414=0,"",'Ark1'!X895)</f>
        <v/>
      </c>
      <c r="Q414" s="76" t="str">
        <f>+IF(H414=0,"",'Ark1'!AG895)</f>
        <v/>
      </c>
      <c r="R414" s="76" t="str">
        <f>+IF(H414=0,"",'Ark1'!AH895)</f>
        <v/>
      </c>
      <c r="S414" s="76" t="str">
        <f>+IF(H414=0,"",'Ark1'!AI895)</f>
        <v/>
      </c>
      <c r="T414" s="76"/>
      <c r="U414" s="76"/>
      <c r="V414" s="76" t="str">
        <f>+IF(H414=0,"",'Ark1'!Y895)</f>
        <v/>
      </c>
      <c r="W414" s="53" t="str">
        <f>+IF(H414=0,"",'Ark1'!AA895)</f>
        <v/>
      </c>
      <c r="X414" s="76" t="str">
        <f>+IF(H414=0,"",'Ark1'!AC895)</f>
        <v/>
      </c>
      <c r="Y414" s="76" t="str">
        <f t="shared" si="130"/>
        <v/>
      </c>
      <c r="Z414" s="66"/>
      <c r="AA414" s="66" t="str">
        <f t="shared" si="129"/>
        <v/>
      </c>
      <c r="AB414" s="296"/>
      <c r="AD414" s="56"/>
      <c r="AE414" s="56"/>
      <c r="AF414" s="1"/>
    </row>
    <row r="415" spans="1:38" ht="15.6">
      <c r="A415" s="296"/>
      <c r="B415" s="296">
        <f>+'Ark1'!C896</f>
        <v>2023</v>
      </c>
      <c r="C415" s="51">
        <f>+'Ark1'!L896</f>
        <v>12</v>
      </c>
      <c r="D415" s="52" t="s">
        <v>39</v>
      </c>
      <c r="E415" s="52">
        <f>+'Ark1'!D896</f>
        <v>6</v>
      </c>
      <c r="F415" s="52" t="str">
        <f t="shared" si="131"/>
        <v>Jun</v>
      </c>
      <c r="G415" s="51" t="str">
        <f>+IF(H415=0,"",'Ark1'!Q896)</f>
        <v/>
      </c>
      <c r="H415" s="51">
        <f>+'Ark1'!R896</f>
        <v>0</v>
      </c>
      <c r="I415" s="66"/>
      <c r="J415" s="53" t="str">
        <f>+IF(H415=0,"",'Ark1'!AE896)</f>
        <v/>
      </c>
      <c r="K415" s="53" t="str">
        <f>+IF(H415=0,"",'Ark1'!AF896)</f>
        <v/>
      </c>
      <c r="L415" s="53" t="str">
        <f>+IF(H415=0,"",'Ark1'!T896)</f>
        <v/>
      </c>
      <c r="M415" s="115" t="str">
        <f>+IF(H415=0,"",'Ark1'!U896)</f>
        <v/>
      </c>
      <c r="N415" s="66"/>
      <c r="O415" s="76" t="str">
        <f>+IF(H415=0,"",'Ark1'!W896)</f>
        <v/>
      </c>
      <c r="P415" s="76" t="str">
        <f>+IF(H415=0,"",'Ark1'!X896)</f>
        <v/>
      </c>
      <c r="Q415" s="76" t="str">
        <f>+IF(H415=0,"",'Ark1'!AG896)</f>
        <v/>
      </c>
      <c r="R415" s="76" t="str">
        <f>+IF(H415=0,"",'Ark1'!AH896)</f>
        <v/>
      </c>
      <c r="S415" s="76" t="str">
        <f>+IF(H415=0,"",'Ark1'!AI896)</f>
        <v/>
      </c>
      <c r="T415" s="76"/>
      <c r="U415" s="76"/>
      <c r="V415" s="76" t="str">
        <f>+IF(H415=0,"",'Ark1'!Y896)</f>
        <v/>
      </c>
      <c r="W415" s="53" t="str">
        <f>+IF(H415=0,"",'Ark1'!AA896)</f>
        <v/>
      </c>
      <c r="X415" s="76" t="str">
        <f>+IF(H415=0,"",'Ark1'!AC896)</f>
        <v/>
      </c>
      <c r="Y415" s="76" t="str">
        <f t="shared" si="130"/>
        <v/>
      </c>
      <c r="Z415" s="66"/>
      <c r="AA415" s="66" t="str">
        <f t="shared" si="129"/>
        <v/>
      </c>
      <c r="AB415" s="296"/>
      <c r="AD415" s="56"/>
      <c r="AE415" s="56"/>
      <c r="AF415" s="1"/>
    </row>
    <row r="416" spans="1:38" ht="15.6">
      <c r="A416" s="296"/>
      <c r="B416" s="296">
        <f>+'Ark1'!C897</f>
        <v>2023</v>
      </c>
      <c r="C416" s="51">
        <f>+'Ark1'!L897</f>
        <v>12</v>
      </c>
      <c r="D416" s="52" t="s">
        <v>39</v>
      </c>
      <c r="E416" s="52">
        <f>+'Ark1'!D897</f>
        <v>7</v>
      </c>
      <c r="F416" s="52" t="str">
        <f t="shared" si="131"/>
        <v>Jul</v>
      </c>
      <c r="G416" s="51" t="str">
        <f>+IF(H416=0,"",'Ark1'!Q897)</f>
        <v/>
      </c>
      <c r="H416" s="51">
        <f>+'Ark1'!R897</f>
        <v>0</v>
      </c>
      <c r="I416" s="66"/>
      <c r="J416" s="53" t="str">
        <f>+IF(H416=0,"",'Ark1'!AE897)</f>
        <v/>
      </c>
      <c r="K416" s="53" t="str">
        <f>+IF(H416=0,"",'Ark1'!AF897)</f>
        <v/>
      </c>
      <c r="L416" s="53" t="str">
        <f>+IF(H416=0,"",'Ark1'!T897)</f>
        <v/>
      </c>
      <c r="M416" s="115" t="str">
        <f>+IF(H416=0,"",'Ark1'!U897)</f>
        <v/>
      </c>
      <c r="N416" s="66"/>
      <c r="O416" s="76" t="str">
        <f>+IF(H416=0,"",'Ark1'!W897)</f>
        <v/>
      </c>
      <c r="P416" s="76" t="str">
        <f>+IF(H416=0,"",'Ark1'!X897)</f>
        <v/>
      </c>
      <c r="Q416" s="76" t="str">
        <f>+IF(H416=0,"",'Ark1'!AG897)</f>
        <v/>
      </c>
      <c r="R416" s="76" t="str">
        <f>+IF(H416=0,"",'Ark1'!AH897)</f>
        <v/>
      </c>
      <c r="S416" s="76" t="str">
        <f>+IF(H416=0,"",'Ark1'!AI897)</f>
        <v/>
      </c>
      <c r="T416" s="76"/>
      <c r="U416" s="76"/>
      <c r="V416" s="76" t="str">
        <f>+IF(H416=0,"",'Ark1'!Y897)</f>
        <v/>
      </c>
      <c r="W416" s="53" t="str">
        <f>+IF(H416=0,"",'Ark1'!AA897)</f>
        <v/>
      </c>
      <c r="X416" s="76" t="str">
        <f>+IF(H416=0,"",'Ark1'!AC897)</f>
        <v/>
      </c>
      <c r="Y416" s="76" t="str">
        <f t="shared" si="130"/>
        <v/>
      </c>
      <c r="Z416" s="66"/>
      <c r="AA416" s="66" t="str">
        <f t="shared" si="129"/>
        <v/>
      </c>
      <c r="AB416" s="296"/>
      <c r="AD416" s="56"/>
      <c r="AE416" s="56"/>
      <c r="AF416" s="1"/>
    </row>
    <row r="417" spans="1:38" ht="15.6">
      <c r="A417" s="296"/>
      <c r="B417" s="296">
        <f>+'Ark1'!C898</f>
        <v>2023</v>
      </c>
      <c r="C417" s="51">
        <f>+'Ark1'!L898</f>
        <v>12</v>
      </c>
      <c r="D417" s="52" t="s">
        <v>39</v>
      </c>
      <c r="E417" s="52">
        <f>+'Ark1'!D898</f>
        <v>8</v>
      </c>
      <c r="F417" s="52" t="str">
        <f t="shared" si="131"/>
        <v>Aug</v>
      </c>
      <c r="G417" s="51" t="str">
        <f>+IF(H417=0,"",'Ark1'!Q898)</f>
        <v/>
      </c>
      <c r="H417" s="51">
        <f>+'Ark1'!R898</f>
        <v>0</v>
      </c>
      <c r="I417" s="66"/>
      <c r="J417" s="53" t="str">
        <f>+IF(H417=0,"",'Ark1'!AE898)</f>
        <v/>
      </c>
      <c r="K417" s="53" t="str">
        <f>+IF(H417=0,"",'Ark1'!AF898)</f>
        <v/>
      </c>
      <c r="L417" s="53" t="str">
        <f>+IF(H417=0,"",'Ark1'!T898)</f>
        <v/>
      </c>
      <c r="M417" s="115" t="str">
        <f>+IF(H417=0,"",'Ark1'!U898)</f>
        <v/>
      </c>
      <c r="N417" s="66"/>
      <c r="O417" s="76" t="str">
        <f>+IF(H417=0,"",'Ark1'!W898)</f>
        <v/>
      </c>
      <c r="P417" s="76" t="str">
        <f>+IF(H417=0,"",'Ark1'!X898)</f>
        <v/>
      </c>
      <c r="Q417" s="76" t="str">
        <f>+IF(H417=0,"",'Ark1'!AG898)</f>
        <v/>
      </c>
      <c r="R417" s="76" t="str">
        <f>+IF(H417=0,"",'Ark1'!AH898)</f>
        <v/>
      </c>
      <c r="S417" s="76" t="str">
        <f>+IF(H417=0,"",'Ark1'!AI898)</f>
        <v/>
      </c>
      <c r="T417" s="76"/>
      <c r="U417" s="76"/>
      <c r="V417" s="76" t="str">
        <f>+IF(H417=0,"",'Ark1'!Y898)</f>
        <v/>
      </c>
      <c r="W417" s="53" t="str">
        <f>+IF(H417=0,"",'Ark1'!AA898)</f>
        <v/>
      </c>
      <c r="X417" s="76" t="str">
        <f>+IF(H417=0,"",'Ark1'!AC898)</f>
        <v/>
      </c>
      <c r="Y417" s="76" t="str">
        <f t="shared" si="130"/>
        <v/>
      </c>
      <c r="Z417" s="66"/>
      <c r="AA417" s="66" t="str">
        <f t="shared" si="129"/>
        <v/>
      </c>
      <c r="AB417" s="296"/>
      <c r="AD417" s="56"/>
      <c r="AE417" s="56"/>
      <c r="AF417" s="1"/>
    </row>
    <row r="418" spans="1:38" ht="15.6">
      <c r="A418" s="296"/>
      <c r="B418" s="296">
        <f>+'Ark1'!C899</f>
        <v>2023</v>
      </c>
      <c r="C418" s="51">
        <f>+'Ark1'!L899</f>
        <v>12</v>
      </c>
      <c r="D418" s="52" t="s">
        <v>39</v>
      </c>
      <c r="E418" s="52">
        <f>+'Ark1'!D899</f>
        <v>9</v>
      </c>
      <c r="F418" s="52" t="str">
        <f t="shared" si="131"/>
        <v>Sep</v>
      </c>
      <c r="G418" s="51" t="str">
        <f>+IF(H418=0,"",'Ark1'!Q899)</f>
        <v/>
      </c>
      <c r="H418" s="51">
        <f>+'Ark1'!R899</f>
        <v>0</v>
      </c>
      <c r="I418" s="66"/>
      <c r="J418" s="53" t="str">
        <f>+IF(H418=0,"",'Ark1'!AE899)</f>
        <v/>
      </c>
      <c r="K418" s="53" t="str">
        <f>+IF(H418=0,"",'Ark1'!AF899)</f>
        <v/>
      </c>
      <c r="L418" s="53" t="str">
        <f>+IF(H418=0,"",'Ark1'!T899)</f>
        <v/>
      </c>
      <c r="M418" s="115" t="str">
        <f>+IF(H418=0,"",'Ark1'!U899)</f>
        <v/>
      </c>
      <c r="N418" s="66"/>
      <c r="O418" s="76" t="str">
        <f>+IF(H418=0,"",'Ark1'!W899)</f>
        <v/>
      </c>
      <c r="P418" s="76" t="str">
        <f>+IF(H418=0,"",'Ark1'!X899)</f>
        <v/>
      </c>
      <c r="Q418" s="76" t="str">
        <f>+IF(H418=0,"",'Ark1'!AG899)</f>
        <v/>
      </c>
      <c r="R418" s="76" t="str">
        <f>+IF(H418=0,"",'Ark1'!AH899)</f>
        <v/>
      </c>
      <c r="S418" s="76" t="str">
        <f>+IF(H418=0,"",'Ark1'!AI899)</f>
        <v/>
      </c>
      <c r="T418" s="76"/>
      <c r="U418" s="76"/>
      <c r="V418" s="76" t="str">
        <f>+IF(H418=0,"",'Ark1'!Y899)</f>
        <v/>
      </c>
      <c r="W418" s="53" t="str">
        <f>+IF(H418=0,"",'Ark1'!AA899)</f>
        <v/>
      </c>
      <c r="X418" s="76" t="str">
        <f>+IF(H418=0,"",'Ark1'!AC899)</f>
        <v/>
      </c>
      <c r="Y418" s="76" t="str">
        <f t="shared" si="130"/>
        <v/>
      </c>
      <c r="Z418" s="66"/>
      <c r="AA418" s="66" t="str">
        <f t="shared" si="129"/>
        <v/>
      </c>
      <c r="AB418" s="296"/>
      <c r="AD418" s="56"/>
      <c r="AE418" s="56"/>
      <c r="AF418" s="1"/>
    </row>
    <row r="419" spans="1:38" ht="15.6">
      <c r="A419" s="296"/>
      <c r="B419" s="296">
        <f>+'Ark1'!C900</f>
        <v>2023</v>
      </c>
      <c r="C419" s="51">
        <f>+'Ark1'!L900</f>
        <v>12</v>
      </c>
      <c r="D419" s="52" t="s">
        <v>39</v>
      </c>
      <c r="E419" s="52">
        <f>+'Ark1'!D900</f>
        <v>10</v>
      </c>
      <c r="F419" s="52" t="str">
        <f t="shared" si="131"/>
        <v>Okt</v>
      </c>
      <c r="G419" s="51" t="str">
        <f>+IF(H419=0,"",'Ark1'!Q900)</f>
        <v/>
      </c>
      <c r="H419" s="51">
        <f>+'Ark1'!R900</f>
        <v>0</v>
      </c>
      <c r="I419" s="66"/>
      <c r="J419" s="53" t="str">
        <f>+IF(H419=0,"",'Ark1'!AE900)</f>
        <v/>
      </c>
      <c r="K419" s="53" t="str">
        <f>+IF(H419=0,"",'Ark1'!AF900)</f>
        <v/>
      </c>
      <c r="L419" s="53" t="str">
        <f>+IF(H419=0,"",'Ark1'!T900)</f>
        <v/>
      </c>
      <c r="M419" s="115" t="str">
        <f>+IF(H419=0,"",'Ark1'!U900)</f>
        <v/>
      </c>
      <c r="N419" s="66"/>
      <c r="O419" s="76" t="str">
        <f>+IF(H419=0,"",'Ark1'!W900)</f>
        <v/>
      </c>
      <c r="P419" s="76" t="str">
        <f>+IF(H419=0,"",'Ark1'!X900)</f>
        <v/>
      </c>
      <c r="Q419" s="76" t="str">
        <f>+IF(H419=0,"",'Ark1'!AG900)</f>
        <v/>
      </c>
      <c r="R419" s="76" t="str">
        <f>+IF(H419=0,"",'Ark1'!AH900)</f>
        <v/>
      </c>
      <c r="S419" s="76" t="str">
        <f>+IF(H419=0,"",'Ark1'!AI900)</f>
        <v/>
      </c>
      <c r="T419" s="76"/>
      <c r="U419" s="76"/>
      <c r="V419" s="76" t="str">
        <f>+IF(H419=0,"",'Ark1'!Y900)</f>
        <v/>
      </c>
      <c r="W419" s="53" t="str">
        <f>+IF(H419=0,"",'Ark1'!AA900)</f>
        <v/>
      </c>
      <c r="X419" s="76" t="str">
        <f>+IF(H419=0,"",'Ark1'!AC900)</f>
        <v/>
      </c>
      <c r="Y419" s="76" t="str">
        <f t="shared" si="130"/>
        <v/>
      </c>
      <c r="Z419" s="66"/>
      <c r="AA419" s="66" t="str">
        <f t="shared" si="129"/>
        <v/>
      </c>
      <c r="AB419" s="296"/>
      <c r="AD419" s="56"/>
      <c r="AE419" s="56"/>
      <c r="AF419" s="1"/>
    </row>
    <row r="420" spans="1:38" ht="15.6">
      <c r="A420" s="296"/>
      <c r="B420" s="296">
        <f>+'Ark1'!C901</f>
        <v>2023</v>
      </c>
      <c r="C420" s="51">
        <f>+'Ark1'!L901</f>
        <v>12</v>
      </c>
      <c r="D420" s="52" t="s">
        <v>39</v>
      </c>
      <c r="E420" s="52">
        <f>+'Ark1'!D901</f>
        <v>11</v>
      </c>
      <c r="F420" s="52" t="str">
        <f t="shared" si="131"/>
        <v>Nov</v>
      </c>
      <c r="G420" s="51" t="str">
        <f>+IF(H420=0,"",'Ark1'!Q901)</f>
        <v/>
      </c>
      <c r="H420" s="51">
        <f>+'Ark1'!R901</f>
        <v>0</v>
      </c>
      <c r="I420" s="66"/>
      <c r="J420" s="53" t="str">
        <f>+IF(H420=0,"",'Ark1'!AE901)</f>
        <v/>
      </c>
      <c r="K420" s="53" t="str">
        <f>+IF(H420=0,"",'Ark1'!AF901)</f>
        <v/>
      </c>
      <c r="L420" s="53" t="str">
        <f>+IF(H420=0,"",'Ark1'!T901)</f>
        <v/>
      </c>
      <c r="M420" s="115" t="str">
        <f>+IF(H420=0,"",'Ark1'!U901)</f>
        <v/>
      </c>
      <c r="N420" s="66"/>
      <c r="O420" s="76" t="str">
        <f>+IF(H420=0,"",'Ark1'!W901)</f>
        <v/>
      </c>
      <c r="P420" s="76" t="str">
        <f>+IF(H420=0,"",'Ark1'!X901)</f>
        <v/>
      </c>
      <c r="Q420" s="76" t="str">
        <f>+IF(H420=0,"",'Ark1'!AG901)</f>
        <v/>
      </c>
      <c r="R420" s="76" t="str">
        <f>+IF(H420=0,"",'Ark1'!AH901)</f>
        <v/>
      </c>
      <c r="S420" s="76" t="str">
        <f>+IF(H420=0,"",'Ark1'!AI901)</f>
        <v/>
      </c>
      <c r="T420" s="76"/>
      <c r="U420" s="76"/>
      <c r="V420" s="76" t="str">
        <f>+IF(H420=0,"",'Ark1'!Y901)</f>
        <v/>
      </c>
      <c r="W420" s="53" t="str">
        <f>+IF(H420=0,"",'Ark1'!AA901)</f>
        <v/>
      </c>
      <c r="X420" s="76" t="str">
        <f>+IF(H420=0,"",'Ark1'!AC901)</f>
        <v/>
      </c>
      <c r="Y420" s="76" t="str">
        <f t="shared" si="130"/>
        <v/>
      </c>
      <c r="Z420" s="66"/>
      <c r="AA420" s="66" t="str">
        <f t="shared" si="129"/>
        <v/>
      </c>
      <c r="AB420" s="296"/>
      <c r="AD420" s="56"/>
      <c r="AE420" s="56"/>
      <c r="AF420" s="1"/>
    </row>
    <row r="421" spans="1:38" ht="15.6">
      <c r="A421" s="296"/>
      <c r="B421" s="296">
        <f>+'Ark1'!C902</f>
        <v>2023</v>
      </c>
      <c r="C421" s="51">
        <f>+'Ark1'!L902</f>
        <v>12</v>
      </c>
      <c r="D421" s="52" t="s">
        <v>39</v>
      </c>
      <c r="E421" s="52">
        <f>+'Ark1'!D902</f>
        <v>12</v>
      </c>
      <c r="F421" s="52" t="str">
        <f t="shared" si="131"/>
        <v>Des</v>
      </c>
      <c r="G421" s="51" t="str">
        <f>+IF(H421=0,"",'Ark1'!Q902)</f>
        <v/>
      </c>
      <c r="H421" s="51">
        <f>+'Ark1'!R902</f>
        <v>0</v>
      </c>
      <c r="I421" s="66"/>
      <c r="J421" s="53" t="str">
        <f>+IF(H421=0,"",'Ark1'!AE902)</f>
        <v/>
      </c>
      <c r="K421" s="53" t="str">
        <f>+IF(H421=0,"",'Ark1'!AF902)</f>
        <v/>
      </c>
      <c r="L421" s="53" t="str">
        <f>+IF(H421=0,"",'Ark1'!T902)</f>
        <v/>
      </c>
      <c r="M421" s="115" t="str">
        <f>+IF(H421=0,"",'Ark1'!U902)</f>
        <v/>
      </c>
      <c r="N421" s="66"/>
      <c r="O421" s="76" t="str">
        <f>+IF(H421=0,"",'Ark1'!W902)</f>
        <v/>
      </c>
      <c r="P421" s="76" t="str">
        <f>+IF(H421=0,"",'Ark1'!X902)</f>
        <v/>
      </c>
      <c r="Q421" s="76" t="str">
        <f>+IF(H421=0,"",'Ark1'!AG902)</f>
        <v/>
      </c>
      <c r="R421" s="76" t="str">
        <f>+IF(H421=0,"",'Ark1'!AH902)</f>
        <v/>
      </c>
      <c r="S421" s="76" t="str">
        <f>+IF(H421=0,"",'Ark1'!AI902)</f>
        <v/>
      </c>
      <c r="T421" s="76"/>
      <c r="U421" s="76"/>
      <c r="V421" s="76" t="str">
        <f>+IF(H421=0,"",'Ark1'!Y902)</f>
        <v/>
      </c>
      <c r="W421" s="53" t="str">
        <f>+IF(H421=0,"",'Ark1'!AA902)</f>
        <v/>
      </c>
      <c r="X421" s="76" t="str">
        <f>+IF(H421=0,"",'Ark1'!AC902)</f>
        <v/>
      </c>
      <c r="Y421" s="76" t="str">
        <f t="shared" si="130"/>
        <v/>
      </c>
      <c r="Z421" s="66"/>
      <c r="AA421" s="66" t="str">
        <f t="shared" si="129"/>
        <v/>
      </c>
      <c r="AB421" s="296"/>
      <c r="AD421" s="56"/>
      <c r="AE421" s="56"/>
      <c r="AF421" s="1"/>
    </row>
    <row r="422" spans="1:38" ht="15.6">
      <c r="A422" s="296"/>
      <c r="B422" s="296"/>
      <c r="C422" s="293"/>
      <c r="D422" s="293"/>
      <c r="E422" s="293"/>
      <c r="F422" s="293"/>
      <c r="G422" s="293"/>
      <c r="H422" s="293"/>
      <c r="I422" s="296"/>
      <c r="J422" s="294"/>
      <c r="K422" s="295"/>
      <c r="L422" s="296"/>
      <c r="M422" s="296"/>
      <c r="N422" s="296"/>
      <c r="O422" s="297"/>
      <c r="P422" s="297"/>
      <c r="Q422" s="296"/>
      <c r="R422" s="297"/>
      <c r="S422" s="297"/>
      <c r="T422" s="297"/>
      <c r="U422" s="297"/>
      <c r="V422" s="297"/>
      <c r="W422" s="296"/>
      <c r="X422" s="297"/>
      <c r="Y422" s="296"/>
      <c r="Z422" s="296"/>
      <c r="AA422" s="298"/>
      <c r="AB422" s="296"/>
      <c r="AC422" s="4"/>
      <c r="AD422" s="56"/>
      <c r="AE422" s="56"/>
      <c r="AF422" s="1"/>
      <c r="AG422" s="5"/>
      <c r="AH422"/>
      <c r="AL422"/>
    </row>
    <row r="423" spans="1:38" ht="15.6">
      <c r="A423" s="296"/>
      <c r="B423" s="296"/>
      <c r="C423" s="293"/>
      <c r="D423" s="293"/>
      <c r="E423" s="293"/>
      <c r="F423" s="293"/>
      <c r="G423" s="293"/>
      <c r="H423" s="293"/>
      <c r="I423" s="296"/>
      <c r="J423" s="294"/>
      <c r="K423" s="295"/>
      <c r="L423" s="296"/>
      <c r="M423" s="296"/>
      <c r="N423" s="296"/>
      <c r="O423" s="297"/>
      <c r="P423" s="297"/>
      <c r="Q423" s="296"/>
      <c r="R423" s="297"/>
      <c r="S423" s="297"/>
      <c r="T423" s="297"/>
      <c r="U423" s="297"/>
      <c r="V423" s="297"/>
      <c r="W423" s="296"/>
      <c r="X423" s="297"/>
      <c r="Y423" s="296"/>
      <c r="Z423" s="296"/>
      <c r="AA423" s="298" t="s">
        <v>4</v>
      </c>
      <c r="AB423" s="296"/>
      <c r="AC423" s="4"/>
      <c r="AD423" s="56"/>
      <c r="AE423" s="56"/>
      <c r="AF423" s="1"/>
      <c r="AG423" s="5"/>
      <c r="AH423"/>
      <c r="AL423"/>
    </row>
    <row r="424" spans="1:38" ht="15.6">
      <c r="A424" s="296"/>
      <c r="B424" s="296"/>
      <c r="C424" s="296"/>
      <c r="D424" s="296"/>
      <c r="E424" s="296"/>
      <c r="F424" s="296"/>
      <c r="G424" s="299" t="s">
        <v>4</v>
      </c>
      <c r="H424" s="296"/>
      <c r="I424" s="295"/>
      <c r="J424" s="295"/>
      <c r="K424" s="295"/>
      <c r="L424" s="299" t="s">
        <v>24</v>
      </c>
      <c r="M424" s="295"/>
      <c r="N424" s="295"/>
      <c r="O424" s="300" t="s">
        <v>402</v>
      </c>
      <c r="P424" s="300" t="s">
        <v>402</v>
      </c>
      <c r="Q424" s="301" t="s">
        <v>534</v>
      </c>
      <c r="R424" s="300" t="s">
        <v>402</v>
      </c>
      <c r="S424" s="300" t="s">
        <v>402</v>
      </c>
      <c r="T424" s="300"/>
      <c r="U424" s="300"/>
      <c r="V424" s="301" t="s">
        <v>422</v>
      </c>
      <c r="W424" s="296"/>
      <c r="X424" s="301" t="s">
        <v>581</v>
      </c>
      <c r="Y424" s="299" t="s">
        <v>488</v>
      </c>
      <c r="Z424" s="295"/>
      <c r="AA424" s="298" t="s">
        <v>10</v>
      </c>
      <c r="AB424" s="296"/>
      <c r="AC424" s="4"/>
      <c r="AD424" s="56"/>
      <c r="AE424" s="56"/>
      <c r="AF424" s="1"/>
      <c r="AG424" s="5"/>
      <c r="AH424"/>
      <c r="AL424"/>
    </row>
    <row r="425" spans="1:38" ht="15.6">
      <c r="A425" s="296"/>
      <c r="B425" s="296"/>
      <c r="C425" s="296"/>
      <c r="D425" s="296"/>
      <c r="E425" s="299"/>
      <c r="F425" s="299"/>
      <c r="G425" s="299" t="s">
        <v>486</v>
      </c>
      <c r="H425" s="299" t="s">
        <v>4</v>
      </c>
      <c r="I425" s="298"/>
      <c r="J425" s="298" t="s">
        <v>4</v>
      </c>
      <c r="K425" s="298" t="s">
        <v>1</v>
      </c>
      <c r="L425" s="299" t="s">
        <v>492</v>
      </c>
      <c r="M425" s="298" t="s">
        <v>24</v>
      </c>
      <c r="N425" s="298"/>
      <c r="O425" s="301" t="s">
        <v>580</v>
      </c>
      <c r="P425" s="301" t="s">
        <v>498</v>
      </c>
      <c r="Q425" s="301" t="s">
        <v>558</v>
      </c>
      <c r="R425" s="301" t="s">
        <v>500</v>
      </c>
      <c r="S425" s="301" t="s">
        <v>566</v>
      </c>
      <c r="T425" s="301"/>
      <c r="U425" s="301"/>
      <c r="V425" s="301"/>
      <c r="W425" s="299" t="s">
        <v>413</v>
      </c>
      <c r="X425" s="301" t="s">
        <v>1</v>
      </c>
      <c r="Y425" s="299" t="s">
        <v>496</v>
      </c>
      <c r="Z425" s="298"/>
      <c r="AA425" s="298" t="s">
        <v>71</v>
      </c>
      <c r="AB425" s="296"/>
      <c r="AC425" s="4"/>
      <c r="AD425" s="56"/>
      <c r="AE425" s="56"/>
      <c r="AF425" s="1"/>
      <c r="AG425" s="5"/>
      <c r="AH425"/>
      <c r="AL425"/>
    </row>
    <row r="426" spans="1:38" ht="15.6">
      <c r="A426" s="296"/>
      <c r="B426" s="296"/>
      <c r="C426" s="299" t="s">
        <v>0</v>
      </c>
      <c r="D426" s="299"/>
      <c r="E426" s="299" t="s">
        <v>86</v>
      </c>
      <c r="F426" s="299"/>
      <c r="G426" s="302" t="s">
        <v>487</v>
      </c>
      <c r="H426" s="302" t="s">
        <v>10</v>
      </c>
      <c r="I426" s="303"/>
      <c r="J426" s="303" t="s">
        <v>402</v>
      </c>
      <c r="K426" s="303" t="s">
        <v>402</v>
      </c>
      <c r="L426" s="302" t="s">
        <v>414</v>
      </c>
      <c r="M426" s="303" t="s">
        <v>45</v>
      </c>
      <c r="N426" s="303"/>
      <c r="O426" s="304" t="s">
        <v>556</v>
      </c>
      <c r="P426" s="304" t="s">
        <v>439</v>
      </c>
      <c r="Q426" s="304" t="s">
        <v>494</v>
      </c>
      <c r="R426" s="304" t="s">
        <v>481</v>
      </c>
      <c r="S426" s="304" t="s">
        <v>532</v>
      </c>
      <c r="T426" s="304"/>
      <c r="U426" s="304"/>
      <c r="V426" s="304" t="s">
        <v>1</v>
      </c>
      <c r="W426" s="302" t="s">
        <v>414</v>
      </c>
      <c r="X426" s="304" t="s">
        <v>535</v>
      </c>
      <c r="Y426" s="302" t="s">
        <v>497</v>
      </c>
      <c r="Z426" s="303"/>
      <c r="AA426" s="303" t="s">
        <v>561</v>
      </c>
      <c r="AB426" s="296"/>
      <c r="AC426" s="4"/>
      <c r="AD426" s="56"/>
      <c r="AE426" s="56"/>
      <c r="AF426" s="1"/>
      <c r="AG426" s="5"/>
      <c r="AH426"/>
      <c r="AL426"/>
    </row>
    <row r="427" spans="1:38" ht="15.6">
      <c r="A427" s="296"/>
      <c r="B427" s="296">
        <f>+'Ark1'!C903</f>
        <v>2023</v>
      </c>
      <c r="C427" s="51">
        <f>+'Ark1'!L903</f>
        <v>13</v>
      </c>
      <c r="D427" s="52" t="s">
        <v>40</v>
      </c>
      <c r="E427" s="52">
        <f>+'Ark1'!D903</f>
        <v>1</v>
      </c>
      <c r="F427" s="52" t="str">
        <f>+F410</f>
        <v>Jan</v>
      </c>
      <c r="G427" s="51" t="str">
        <f>+IF(H427=0,"",'Ark1'!Q903)</f>
        <v/>
      </c>
      <c r="H427" s="51">
        <f>+'Ark1'!R903</f>
        <v>0</v>
      </c>
      <c r="I427" s="66"/>
      <c r="J427" s="53" t="str">
        <f>+IF(H427=0,"",'Ark1'!AE903)</f>
        <v/>
      </c>
      <c r="K427" s="53" t="str">
        <f>+IF(H427=0,"",'Ark1'!AF903)</f>
        <v/>
      </c>
      <c r="L427" s="53" t="str">
        <f>+IF(H427=0,"",'Ark1'!T903)</f>
        <v/>
      </c>
      <c r="M427" s="115" t="str">
        <f>+IF(H427=0,"",'Ark1'!U903)</f>
        <v/>
      </c>
      <c r="N427" s="66"/>
      <c r="O427" s="76" t="str">
        <f>+IF(H427=0,"",'Ark1'!W903)</f>
        <v/>
      </c>
      <c r="P427" s="76" t="str">
        <f>+IF(H427=0,"",'Ark1'!X903)</f>
        <v/>
      </c>
      <c r="Q427" s="76" t="str">
        <f>+IF(H427=0,"",'Ark1'!AG903)</f>
        <v/>
      </c>
      <c r="R427" s="76" t="str">
        <f>+IF(H427=0,"",'Ark1'!AH903)</f>
        <v/>
      </c>
      <c r="S427" s="76" t="str">
        <f>+IF(H427=0,"",'Ark1'!AI903)</f>
        <v/>
      </c>
      <c r="T427" s="76"/>
      <c r="U427" s="76"/>
      <c r="V427" s="76" t="str">
        <f>+IF(H427=0,"",'Ark1'!Y903)</f>
        <v/>
      </c>
      <c r="W427" s="53" t="str">
        <f>+IF(H427=0,"",'Ark1'!AA903)</f>
        <v/>
      </c>
      <c r="X427" s="76" t="str">
        <f>+IF(H427=0,"",'Ark1'!AC903)</f>
        <v/>
      </c>
      <c r="Y427" s="76" t="str">
        <f t="shared" ref="Y427:Y438" si="132">IF(H427=0,"",1000*M427/Q427)</f>
        <v/>
      </c>
      <c r="Z427" s="66"/>
      <c r="AA427" s="66" t="str">
        <f t="shared" si="129"/>
        <v/>
      </c>
      <c r="AB427" s="296"/>
      <c r="AD427" s="56"/>
      <c r="AE427" s="56"/>
      <c r="AF427" s="1"/>
    </row>
    <row r="428" spans="1:38" ht="15.6">
      <c r="A428" s="296"/>
      <c r="B428" s="296">
        <f>+'Ark1'!C904</f>
        <v>2023</v>
      </c>
      <c r="C428" s="51">
        <f>+'Ark1'!L904</f>
        <v>13</v>
      </c>
      <c r="D428" s="52" t="s">
        <v>40</v>
      </c>
      <c r="E428" s="52">
        <f>+'Ark1'!D904</f>
        <v>2</v>
      </c>
      <c r="F428" s="52" t="str">
        <f t="shared" ref="F428:F438" si="133">+F411</f>
        <v>Feb</v>
      </c>
      <c r="G428" s="51" t="str">
        <f>+IF(H428=0,"",'Ark1'!Q904)</f>
        <v/>
      </c>
      <c r="H428" s="51">
        <f>+'Ark1'!R904</f>
        <v>0</v>
      </c>
      <c r="I428" s="66"/>
      <c r="J428" s="53" t="str">
        <f>+IF(H428=0,"",'Ark1'!AE904)</f>
        <v/>
      </c>
      <c r="K428" s="53" t="str">
        <f>+IF(H428=0,"",'Ark1'!AF904)</f>
        <v/>
      </c>
      <c r="L428" s="53" t="str">
        <f>+IF(H428=0,"",'Ark1'!T904)</f>
        <v/>
      </c>
      <c r="M428" s="115" t="str">
        <f>+IF(H428=0,"",'Ark1'!U904)</f>
        <v/>
      </c>
      <c r="N428" s="66"/>
      <c r="O428" s="76" t="str">
        <f>+IF(H428=0,"",'Ark1'!W904)</f>
        <v/>
      </c>
      <c r="P428" s="76" t="str">
        <f>+IF(H428=0,"",'Ark1'!X904)</f>
        <v/>
      </c>
      <c r="Q428" s="76" t="str">
        <f>+IF(H428=0,"",'Ark1'!AG904)</f>
        <v/>
      </c>
      <c r="R428" s="76" t="str">
        <f>+IF(H428=0,"",'Ark1'!AH904)</f>
        <v/>
      </c>
      <c r="S428" s="76" t="str">
        <f>+IF(H428=0,"",'Ark1'!AI904)</f>
        <v/>
      </c>
      <c r="T428" s="76"/>
      <c r="U428" s="76"/>
      <c r="V428" s="76" t="str">
        <f>+IF(H428=0,"",'Ark1'!Y904)</f>
        <v/>
      </c>
      <c r="W428" s="53" t="str">
        <f>+IF(H428=0,"",'Ark1'!AA904)</f>
        <v/>
      </c>
      <c r="X428" s="76" t="str">
        <f>+IF(H428=0,"",'Ark1'!AC904)</f>
        <v/>
      </c>
      <c r="Y428" s="76" t="str">
        <f t="shared" si="132"/>
        <v/>
      </c>
      <c r="Z428" s="66"/>
      <c r="AA428" s="66" t="str">
        <f t="shared" si="129"/>
        <v/>
      </c>
      <c r="AB428" s="296"/>
      <c r="AD428" s="56"/>
      <c r="AE428" s="56"/>
      <c r="AF428" s="1"/>
    </row>
    <row r="429" spans="1:38" ht="15.6">
      <c r="A429" s="296"/>
      <c r="B429" s="296">
        <f>+'Ark1'!C905</f>
        <v>2023</v>
      </c>
      <c r="C429" s="51">
        <f>+'Ark1'!L905</f>
        <v>13</v>
      </c>
      <c r="D429" s="52" t="s">
        <v>40</v>
      </c>
      <c r="E429" s="52">
        <f>+'Ark1'!D905</f>
        <v>3</v>
      </c>
      <c r="F429" s="52" t="str">
        <f t="shared" si="133"/>
        <v>Mar</v>
      </c>
      <c r="G429" s="51" t="str">
        <f>+IF(H429=0,"",'Ark1'!Q905)</f>
        <v/>
      </c>
      <c r="H429" s="51">
        <f>+'Ark1'!R905</f>
        <v>0</v>
      </c>
      <c r="I429" s="66"/>
      <c r="J429" s="53" t="str">
        <f>+IF(H429=0,"",'Ark1'!AE905)</f>
        <v/>
      </c>
      <c r="K429" s="53" t="str">
        <f>+IF(H429=0,"",'Ark1'!AF905)</f>
        <v/>
      </c>
      <c r="L429" s="53" t="str">
        <f>+IF(H429=0,"",'Ark1'!T905)</f>
        <v/>
      </c>
      <c r="M429" s="115" t="str">
        <f>+IF(H429=0,"",'Ark1'!U905)</f>
        <v/>
      </c>
      <c r="N429" s="66"/>
      <c r="O429" s="76" t="str">
        <f>+IF(H429=0,"",'Ark1'!W905)</f>
        <v/>
      </c>
      <c r="P429" s="76" t="str">
        <f>+IF(H429=0,"",'Ark1'!X905)</f>
        <v/>
      </c>
      <c r="Q429" s="76" t="str">
        <f>+IF(H429=0,"",'Ark1'!AG905)</f>
        <v/>
      </c>
      <c r="R429" s="76" t="str">
        <f>+IF(H429=0,"",'Ark1'!AH905)</f>
        <v/>
      </c>
      <c r="S429" s="76" t="str">
        <f>+IF(H429=0,"",'Ark1'!AI905)</f>
        <v/>
      </c>
      <c r="T429" s="76"/>
      <c r="U429" s="76"/>
      <c r="V429" s="76" t="str">
        <f>+IF(H429=0,"",'Ark1'!Y905)</f>
        <v/>
      </c>
      <c r="W429" s="53" t="str">
        <f>+IF(H429=0,"",'Ark1'!AA905)</f>
        <v/>
      </c>
      <c r="X429" s="76" t="str">
        <f>+IF(H429=0,"",'Ark1'!AC905)</f>
        <v/>
      </c>
      <c r="Y429" s="76" t="str">
        <f t="shared" si="132"/>
        <v/>
      </c>
      <c r="Z429" s="66"/>
      <c r="AA429" s="66" t="str">
        <f t="shared" si="129"/>
        <v/>
      </c>
      <c r="AB429" s="296"/>
      <c r="AD429" s="56"/>
      <c r="AE429" s="56"/>
      <c r="AF429" s="1"/>
    </row>
    <row r="430" spans="1:38" ht="15.6">
      <c r="A430" s="296"/>
      <c r="B430" s="296">
        <f>+'Ark1'!C906</f>
        <v>2023</v>
      </c>
      <c r="C430" s="51">
        <f>+'Ark1'!L906</f>
        <v>13</v>
      </c>
      <c r="D430" s="52" t="s">
        <v>40</v>
      </c>
      <c r="E430" s="52">
        <f>+'Ark1'!D906</f>
        <v>4</v>
      </c>
      <c r="F430" s="52" t="str">
        <f t="shared" si="133"/>
        <v>Apr</v>
      </c>
      <c r="G430" s="51" t="str">
        <f>+IF(H430=0,"",'Ark1'!Q906)</f>
        <v/>
      </c>
      <c r="H430" s="51">
        <f>+'Ark1'!R906</f>
        <v>0</v>
      </c>
      <c r="I430" s="66"/>
      <c r="J430" s="53" t="str">
        <f>+IF(H430=0,"",'Ark1'!AE906)</f>
        <v/>
      </c>
      <c r="K430" s="53" t="str">
        <f>+IF(H430=0,"",'Ark1'!AF906)</f>
        <v/>
      </c>
      <c r="L430" s="53" t="str">
        <f>+IF(H430=0,"",'Ark1'!T906)</f>
        <v/>
      </c>
      <c r="M430" s="115" t="str">
        <f>+IF(H430=0,"",'Ark1'!U906)</f>
        <v/>
      </c>
      <c r="N430" s="66"/>
      <c r="O430" s="76" t="str">
        <f>+IF(H430=0,"",'Ark1'!W906)</f>
        <v/>
      </c>
      <c r="P430" s="76" t="str">
        <f>+IF(H430=0,"",'Ark1'!X906)</f>
        <v/>
      </c>
      <c r="Q430" s="76" t="str">
        <f>+IF(H430=0,"",'Ark1'!AG906)</f>
        <v/>
      </c>
      <c r="R430" s="76" t="str">
        <f>+IF(H430=0,"",'Ark1'!AH906)</f>
        <v/>
      </c>
      <c r="S430" s="76" t="str">
        <f>+IF(H430=0,"",'Ark1'!AI906)</f>
        <v/>
      </c>
      <c r="T430" s="76"/>
      <c r="U430" s="76"/>
      <c r="V430" s="76" t="str">
        <f>+IF(H430=0,"",'Ark1'!Y906)</f>
        <v/>
      </c>
      <c r="W430" s="53" t="str">
        <f>+IF(H430=0,"",'Ark1'!AA906)</f>
        <v/>
      </c>
      <c r="X430" s="76" t="str">
        <f>+IF(H430=0,"",'Ark1'!AC906)</f>
        <v/>
      </c>
      <c r="Y430" s="76" t="str">
        <f t="shared" si="132"/>
        <v/>
      </c>
      <c r="Z430" s="66"/>
      <c r="AA430" s="66" t="str">
        <f t="shared" si="129"/>
        <v/>
      </c>
      <c r="AB430" s="296"/>
      <c r="AD430" s="56"/>
      <c r="AE430" s="56"/>
      <c r="AF430" s="1"/>
    </row>
    <row r="431" spans="1:38" ht="15.6">
      <c r="A431" s="296"/>
      <c r="B431" s="296">
        <f>+'Ark1'!C907</f>
        <v>2023</v>
      </c>
      <c r="C431" s="51">
        <f>+'Ark1'!L907</f>
        <v>13</v>
      </c>
      <c r="D431" s="52" t="s">
        <v>40</v>
      </c>
      <c r="E431" s="52">
        <f>+'Ark1'!D907</f>
        <v>5</v>
      </c>
      <c r="F431" s="52" t="str">
        <f t="shared" si="133"/>
        <v>Mai</v>
      </c>
      <c r="G431" s="51" t="str">
        <f>+IF(H431=0,"",'Ark1'!Q907)</f>
        <v/>
      </c>
      <c r="H431" s="51">
        <f>+'Ark1'!R907</f>
        <v>0</v>
      </c>
      <c r="I431" s="66"/>
      <c r="J431" s="53" t="str">
        <f>+IF(H431=0,"",'Ark1'!AE907)</f>
        <v/>
      </c>
      <c r="K431" s="53" t="str">
        <f>+IF(H431=0,"",'Ark1'!AF907)</f>
        <v/>
      </c>
      <c r="L431" s="53" t="str">
        <f>+IF(H431=0,"",'Ark1'!T907)</f>
        <v/>
      </c>
      <c r="M431" s="115" t="str">
        <f>+IF(H431=0,"",'Ark1'!U907)</f>
        <v/>
      </c>
      <c r="N431" s="66"/>
      <c r="O431" s="76" t="str">
        <f>+IF(H431=0,"",'Ark1'!W907)</f>
        <v/>
      </c>
      <c r="P431" s="76" t="str">
        <f>+IF(H431=0,"",'Ark1'!X907)</f>
        <v/>
      </c>
      <c r="Q431" s="76" t="str">
        <f>+IF(H431=0,"",'Ark1'!AG907)</f>
        <v/>
      </c>
      <c r="R431" s="76" t="str">
        <f>+IF(H431=0,"",'Ark1'!AH907)</f>
        <v/>
      </c>
      <c r="S431" s="76" t="str">
        <f>+IF(H431=0,"",'Ark1'!AI907)</f>
        <v/>
      </c>
      <c r="T431" s="76"/>
      <c r="U431" s="76"/>
      <c r="V431" s="76" t="str">
        <f>+IF(H431=0,"",'Ark1'!Y907)</f>
        <v/>
      </c>
      <c r="W431" s="53" t="str">
        <f>+IF(H431=0,"",'Ark1'!AA907)</f>
        <v/>
      </c>
      <c r="X431" s="76" t="str">
        <f>+IF(H431=0,"",'Ark1'!AC907)</f>
        <v/>
      </c>
      <c r="Y431" s="76" t="str">
        <f t="shared" si="132"/>
        <v/>
      </c>
      <c r="Z431" s="66"/>
      <c r="AA431" s="66" t="str">
        <f t="shared" si="129"/>
        <v/>
      </c>
      <c r="AB431" s="296"/>
      <c r="AD431" s="56"/>
      <c r="AE431" s="56"/>
      <c r="AF431" s="1"/>
    </row>
    <row r="432" spans="1:38" ht="15.6">
      <c r="A432" s="296"/>
      <c r="B432" s="296">
        <f>+'Ark1'!C908</f>
        <v>2023</v>
      </c>
      <c r="C432" s="51">
        <f>+'Ark1'!L908</f>
        <v>13</v>
      </c>
      <c r="D432" s="52" t="s">
        <v>40</v>
      </c>
      <c r="E432" s="52">
        <f>+'Ark1'!D908</f>
        <v>6</v>
      </c>
      <c r="F432" s="52" t="str">
        <f t="shared" si="133"/>
        <v>Jun</v>
      </c>
      <c r="G432" s="51" t="str">
        <f>+IF(H432=0,"",'Ark1'!Q908)</f>
        <v/>
      </c>
      <c r="H432" s="51">
        <f>+'Ark1'!R908</f>
        <v>0</v>
      </c>
      <c r="I432" s="66"/>
      <c r="J432" s="53" t="str">
        <f>+IF(H432=0,"",'Ark1'!AE908)</f>
        <v/>
      </c>
      <c r="K432" s="53" t="str">
        <f>+IF(H432=0,"",'Ark1'!AF908)</f>
        <v/>
      </c>
      <c r="L432" s="53" t="str">
        <f>+IF(H432=0,"",'Ark1'!T908)</f>
        <v/>
      </c>
      <c r="M432" s="115" t="str">
        <f>+IF(H432=0,"",'Ark1'!U908)</f>
        <v/>
      </c>
      <c r="N432" s="66"/>
      <c r="O432" s="76" t="str">
        <f>+IF(H432=0,"",'Ark1'!W908)</f>
        <v/>
      </c>
      <c r="P432" s="76" t="str">
        <f>+IF(H432=0,"",'Ark1'!X908)</f>
        <v/>
      </c>
      <c r="Q432" s="76" t="str">
        <f>+IF(H432=0,"",'Ark1'!AG908)</f>
        <v/>
      </c>
      <c r="R432" s="76" t="str">
        <f>+IF(H432=0,"",'Ark1'!AH908)</f>
        <v/>
      </c>
      <c r="S432" s="76" t="str">
        <f>+IF(H432=0,"",'Ark1'!AI908)</f>
        <v/>
      </c>
      <c r="T432" s="76"/>
      <c r="U432" s="76"/>
      <c r="V432" s="76" t="str">
        <f>+IF(H432=0,"",'Ark1'!Y908)</f>
        <v/>
      </c>
      <c r="W432" s="53" t="str">
        <f>+IF(H432=0,"",'Ark1'!AA908)</f>
        <v/>
      </c>
      <c r="X432" s="76" t="str">
        <f>+IF(H432=0,"",'Ark1'!AC908)</f>
        <v/>
      </c>
      <c r="Y432" s="76" t="str">
        <f t="shared" si="132"/>
        <v/>
      </c>
      <c r="Z432" s="66"/>
      <c r="AA432" s="66" t="str">
        <f t="shared" si="129"/>
        <v/>
      </c>
      <c r="AB432" s="296"/>
      <c r="AD432" s="56"/>
      <c r="AE432" s="56"/>
      <c r="AF432" s="1"/>
    </row>
    <row r="433" spans="1:38" ht="15.6">
      <c r="A433" s="296"/>
      <c r="B433" s="296">
        <f>+'Ark1'!C909</f>
        <v>2023</v>
      </c>
      <c r="C433" s="51">
        <f>+'Ark1'!L909</f>
        <v>13</v>
      </c>
      <c r="D433" s="52" t="s">
        <v>40</v>
      </c>
      <c r="E433" s="52">
        <f>+'Ark1'!D909</f>
        <v>7</v>
      </c>
      <c r="F433" s="52" t="str">
        <f t="shared" si="133"/>
        <v>Jul</v>
      </c>
      <c r="G433" s="51" t="str">
        <f>+IF(H433=0,"",'Ark1'!Q909)</f>
        <v/>
      </c>
      <c r="H433" s="51">
        <f>+'Ark1'!R909</f>
        <v>0</v>
      </c>
      <c r="I433" s="66"/>
      <c r="J433" s="53" t="str">
        <f>+IF(H433=0,"",'Ark1'!AE909)</f>
        <v/>
      </c>
      <c r="K433" s="53" t="str">
        <f>+IF(H433=0,"",'Ark1'!AF909)</f>
        <v/>
      </c>
      <c r="L433" s="53" t="str">
        <f>+IF(H433=0,"",'Ark1'!T909)</f>
        <v/>
      </c>
      <c r="M433" s="115" t="str">
        <f>+IF(H433=0,"",'Ark1'!U909)</f>
        <v/>
      </c>
      <c r="N433" s="66"/>
      <c r="O433" s="76" t="str">
        <f>+IF(H433=0,"",'Ark1'!W909)</f>
        <v/>
      </c>
      <c r="P433" s="76" t="str">
        <f>+IF(H433=0,"",'Ark1'!X909)</f>
        <v/>
      </c>
      <c r="Q433" s="76" t="str">
        <f>+IF(H433=0,"",'Ark1'!AG909)</f>
        <v/>
      </c>
      <c r="R433" s="76" t="str">
        <f>+IF(H433=0,"",'Ark1'!AH909)</f>
        <v/>
      </c>
      <c r="S433" s="76" t="str">
        <f>+IF(H433=0,"",'Ark1'!AI909)</f>
        <v/>
      </c>
      <c r="T433" s="76"/>
      <c r="U433" s="76"/>
      <c r="V433" s="76" t="str">
        <f>+IF(H433=0,"",'Ark1'!Y909)</f>
        <v/>
      </c>
      <c r="W433" s="53" t="str">
        <f>+IF(H433=0,"",'Ark1'!AA909)</f>
        <v/>
      </c>
      <c r="X433" s="76" t="str">
        <f>+IF(H433=0,"",'Ark1'!AC909)</f>
        <v/>
      </c>
      <c r="Y433" s="76" t="str">
        <f t="shared" si="132"/>
        <v/>
      </c>
      <c r="Z433" s="66"/>
      <c r="AA433" s="66" t="str">
        <f t="shared" si="129"/>
        <v/>
      </c>
      <c r="AB433" s="296"/>
      <c r="AD433" s="56"/>
      <c r="AE433" s="56"/>
      <c r="AF433" s="1"/>
    </row>
    <row r="434" spans="1:38" ht="15.6">
      <c r="A434" s="296"/>
      <c r="B434" s="296">
        <f>+'Ark1'!C910</f>
        <v>2023</v>
      </c>
      <c r="C434" s="51">
        <f>+'Ark1'!L910</f>
        <v>13</v>
      </c>
      <c r="D434" s="52" t="s">
        <v>40</v>
      </c>
      <c r="E434" s="52">
        <f>+'Ark1'!D910</f>
        <v>8</v>
      </c>
      <c r="F434" s="52" t="str">
        <f t="shared" si="133"/>
        <v>Aug</v>
      </c>
      <c r="G434" s="51" t="str">
        <f>+IF(H434=0,"",'Ark1'!Q910)</f>
        <v/>
      </c>
      <c r="H434" s="51">
        <f>+'Ark1'!R910</f>
        <v>0</v>
      </c>
      <c r="I434" s="66"/>
      <c r="J434" s="53" t="str">
        <f>+IF(H434=0,"",'Ark1'!AE910)</f>
        <v/>
      </c>
      <c r="K434" s="53" t="str">
        <f>+IF(H434=0,"",'Ark1'!AF910)</f>
        <v/>
      </c>
      <c r="L434" s="53" t="str">
        <f>+IF(H434=0,"",'Ark1'!T910)</f>
        <v/>
      </c>
      <c r="M434" s="115" t="str">
        <f>+IF(H434=0,"",'Ark1'!U910)</f>
        <v/>
      </c>
      <c r="N434" s="66"/>
      <c r="O434" s="76" t="str">
        <f>+IF(H434=0,"",'Ark1'!W910)</f>
        <v/>
      </c>
      <c r="P434" s="76" t="str">
        <f>+IF(H434=0,"",'Ark1'!X910)</f>
        <v/>
      </c>
      <c r="Q434" s="76" t="str">
        <f>+IF(H434=0,"",'Ark1'!AG910)</f>
        <v/>
      </c>
      <c r="R434" s="76" t="str">
        <f>+IF(H434=0,"",'Ark1'!AH910)</f>
        <v/>
      </c>
      <c r="S434" s="76" t="str">
        <f>+IF(H434=0,"",'Ark1'!AI910)</f>
        <v/>
      </c>
      <c r="T434" s="76"/>
      <c r="U434" s="76"/>
      <c r="V434" s="76" t="str">
        <f>+IF(H434=0,"",'Ark1'!Y910)</f>
        <v/>
      </c>
      <c r="W434" s="53" t="str">
        <f>+IF(H434=0,"",'Ark1'!AA910)</f>
        <v/>
      </c>
      <c r="X434" s="76" t="str">
        <f>+IF(H434=0,"",'Ark1'!AC910)</f>
        <v/>
      </c>
      <c r="Y434" s="76" t="str">
        <f t="shared" si="132"/>
        <v/>
      </c>
      <c r="Z434" s="66"/>
      <c r="AA434" s="66" t="str">
        <f t="shared" si="129"/>
        <v/>
      </c>
      <c r="AB434" s="296"/>
      <c r="AD434" s="56"/>
      <c r="AE434" s="56"/>
      <c r="AF434" s="1"/>
    </row>
    <row r="435" spans="1:38" ht="15.6">
      <c r="A435" s="296"/>
      <c r="B435" s="296">
        <f>+'Ark1'!C911</f>
        <v>2023</v>
      </c>
      <c r="C435" s="51">
        <f>+'Ark1'!L911</f>
        <v>13</v>
      </c>
      <c r="D435" s="52" t="s">
        <v>40</v>
      </c>
      <c r="E435" s="52">
        <f>+'Ark1'!D911</f>
        <v>9</v>
      </c>
      <c r="F435" s="52" t="str">
        <f t="shared" si="133"/>
        <v>Sep</v>
      </c>
      <c r="G435" s="51" t="str">
        <f>+IF(H435=0,"",'Ark1'!Q911)</f>
        <v/>
      </c>
      <c r="H435" s="51">
        <f>+'Ark1'!R911</f>
        <v>0</v>
      </c>
      <c r="I435" s="66"/>
      <c r="J435" s="53" t="str">
        <f>+IF(H435=0,"",'Ark1'!AE911)</f>
        <v/>
      </c>
      <c r="K435" s="53" t="str">
        <f>+IF(H435=0,"",'Ark1'!AF911)</f>
        <v/>
      </c>
      <c r="L435" s="53" t="str">
        <f>+IF(H435=0,"",'Ark1'!T911)</f>
        <v/>
      </c>
      <c r="M435" s="115" t="str">
        <f>+IF(H435=0,"",'Ark1'!U911)</f>
        <v/>
      </c>
      <c r="N435" s="66"/>
      <c r="O435" s="76" t="str">
        <f>+IF(H435=0,"",'Ark1'!W911)</f>
        <v/>
      </c>
      <c r="P435" s="76" t="str">
        <f>+IF(H435=0,"",'Ark1'!X911)</f>
        <v/>
      </c>
      <c r="Q435" s="76" t="str">
        <f>+IF(H435=0,"",'Ark1'!AG911)</f>
        <v/>
      </c>
      <c r="R435" s="76" t="str">
        <f>+IF(H435=0,"",'Ark1'!AH911)</f>
        <v/>
      </c>
      <c r="S435" s="76" t="str">
        <f>+IF(H435=0,"",'Ark1'!AI911)</f>
        <v/>
      </c>
      <c r="T435" s="76"/>
      <c r="U435" s="76"/>
      <c r="V435" s="76" t="str">
        <f>+IF(H435=0,"",'Ark1'!Y911)</f>
        <v/>
      </c>
      <c r="W435" s="53" t="str">
        <f>+IF(H435=0,"",'Ark1'!AA911)</f>
        <v/>
      </c>
      <c r="X435" s="76" t="str">
        <f>+IF(H435=0,"",'Ark1'!AC911)</f>
        <v/>
      </c>
      <c r="Y435" s="76" t="str">
        <f t="shared" si="132"/>
        <v/>
      </c>
      <c r="Z435" s="66"/>
      <c r="AA435" s="66" t="str">
        <f t="shared" si="129"/>
        <v/>
      </c>
      <c r="AB435" s="296"/>
      <c r="AD435" s="56"/>
      <c r="AE435" s="56"/>
      <c r="AF435" s="1"/>
    </row>
    <row r="436" spans="1:38" ht="15.6">
      <c r="A436" s="296"/>
      <c r="B436" s="296">
        <f>+'Ark1'!C912</f>
        <v>2023</v>
      </c>
      <c r="C436" s="51">
        <f>+'Ark1'!L912</f>
        <v>13</v>
      </c>
      <c r="D436" s="52" t="s">
        <v>40</v>
      </c>
      <c r="E436" s="52">
        <f>+'Ark1'!D912</f>
        <v>10</v>
      </c>
      <c r="F436" s="52" t="str">
        <f t="shared" si="133"/>
        <v>Okt</v>
      </c>
      <c r="G436" s="51" t="str">
        <f>+IF(H436=0,"",'Ark1'!Q912)</f>
        <v/>
      </c>
      <c r="H436" s="51">
        <f>+'Ark1'!R912</f>
        <v>0</v>
      </c>
      <c r="I436" s="66"/>
      <c r="J436" s="53" t="str">
        <f>+IF(H436=0,"",'Ark1'!AE912)</f>
        <v/>
      </c>
      <c r="K436" s="53" t="str">
        <f>+IF(H436=0,"",'Ark1'!AF912)</f>
        <v/>
      </c>
      <c r="L436" s="53" t="str">
        <f>+IF(H436=0,"",'Ark1'!T912)</f>
        <v/>
      </c>
      <c r="M436" s="115" t="str">
        <f>+IF(H436=0,"",'Ark1'!U912)</f>
        <v/>
      </c>
      <c r="N436" s="66"/>
      <c r="O436" s="76" t="str">
        <f>+IF(H436=0,"",'Ark1'!W912)</f>
        <v/>
      </c>
      <c r="P436" s="76" t="str">
        <f>+IF(H436=0,"",'Ark1'!X912)</f>
        <v/>
      </c>
      <c r="Q436" s="76" t="str">
        <f>+IF(H436=0,"",'Ark1'!AG912)</f>
        <v/>
      </c>
      <c r="R436" s="76" t="str">
        <f>+IF(H436=0,"",'Ark1'!AH912)</f>
        <v/>
      </c>
      <c r="S436" s="76" t="str">
        <f>+IF(H436=0,"",'Ark1'!AI912)</f>
        <v/>
      </c>
      <c r="T436" s="76"/>
      <c r="U436" s="76"/>
      <c r="V436" s="76" t="str">
        <f>+IF(H436=0,"",'Ark1'!Y912)</f>
        <v/>
      </c>
      <c r="W436" s="53" t="str">
        <f>+IF(H436=0,"",'Ark1'!AA912)</f>
        <v/>
      </c>
      <c r="X436" s="76" t="str">
        <f>+IF(H436=0,"",'Ark1'!AC912)</f>
        <v/>
      </c>
      <c r="Y436" s="76" t="str">
        <f t="shared" si="132"/>
        <v/>
      </c>
      <c r="Z436" s="66"/>
      <c r="AA436" s="66" t="str">
        <f t="shared" si="129"/>
        <v/>
      </c>
      <c r="AB436" s="296"/>
      <c r="AD436" s="56"/>
      <c r="AE436" s="56"/>
      <c r="AF436" s="1"/>
    </row>
    <row r="437" spans="1:38" ht="15.6">
      <c r="A437" s="296"/>
      <c r="B437" s="296">
        <f>+'Ark1'!C913</f>
        <v>2023</v>
      </c>
      <c r="C437" s="51">
        <f>+'Ark1'!L913</f>
        <v>13</v>
      </c>
      <c r="D437" s="52" t="s">
        <v>40</v>
      </c>
      <c r="E437" s="52">
        <f>+'Ark1'!D913</f>
        <v>11</v>
      </c>
      <c r="F437" s="52" t="str">
        <f t="shared" si="133"/>
        <v>Nov</v>
      </c>
      <c r="G437" s="51" t="str">
        <f>+IF(H437=0,"",'Ark1'!Q913)</f>
        <v/>
      </c>
      <c r="H437" s="51">
        <f>+'Ark1'!R913</f>
        <v>0</v>
      </c>
      <c r="I437" s="66"/>
      <c r="J437" s="53" t="str">
        <f>+IF(H437=0,"",'Ark1'!AE913)</f>
        <v/>
      </c>
      <c r="K437" s="53" t="str">
        <f>+IF(H437=0,"",'Ark1'!AF913)</f>
        <v/>
      </c>
      <c r="L437" s="53" t="str">
        <f>+IF(H437=0,"",'Ark1'!T913)</f>
        <v/>
      </c>
      <c r="M437" s="115" t="str">
        <f>+IF(H437=0,"",'Ark1'!U913)</f>
        <v/>
      </c>
      <c r="N437" s="66"/>
      <c r="O437" s="76" t="str">
        <f>+IF(H437=0,"",'Ark1'!W913)</f>
        <v/>
      </c>
      <c r="P437" s="76" t="str">
        <f>+IF(H437=0,"",'Ark1'!X913)</f>
        <v/>
      </c>
      <c r="Q437" s="76" t="str">
        <f>+IF(H437=0,"",'Ark1'!AG913)</f>
        <v/>
      </c>
      <c r="R437" s="76" t="str">
        <f>+IF(H437=0,"",'Ark1'!AH913)</f>
        <v/>
      </c>
      <c r="S437" s="76" t="str">
        <f>+IF(H437=0,"",'Ark1'!AI913)</f>
        <v/>
      </c>
      <c r="T437" s="76"/>
      <c r="U437" s="76"/>
      <c r="V437" s="76" t="str">
        <f>+IF(H437=0,"",'Ark1'!Y913)</f>
        <v/>
      </c>
      <c r="W437" s="53" t="str">
        <f>+IF(H437=0,"",'Ark1'!AA913)</f>
        <v/>
      </c>
      <c r="X437" s="76" t="str">
        <f>+IF(H437=0,"",'Ark1'!AC913)</f>
        <v/>
      </c>
      <c r="Y437" s="76" t="str">
        <f t="shared" si="132"/>
        <v/>
      </c>
      <c r="Z437" s="66"/>
      <c r="AA437" s="66" t="str">
        <f t="shared" si="129"/>
        <v/>
      </c>
      <c r="AB437" s="296"/>
      <c r="AD437" s="56"/>
      <c r="AE437" s="56"/>
      <c r="AF437" s="1"/>
    </row>
    <row r="438" spans="1:38" ht="15.6">
      <c r="A438" s="296"/>
      <c r="B438" s="296">
        <f>+'Ark1'!C914</f>
        <v>2023</v>
      </c>
      <c r="C438" s="51">
        <f>+'Ark1'!L914</f>
        <v>13</v>
      </c>
      <c r="D438" s="52" t="s">
        <v>40</v>
      </c>
      <c r="E438" s="52">
        <f>+'Ark1'!D914</f>
        <v>12</v>
      </c>
      <c r="F438" s="52" t="str">
        <f t="shared" si="133"/>
        <v>Des</v>
      </c>
      <c r="G438" s="51" t="str">
        <f>+IF(H438=0,"",'Ark1'!Q914)</f>
        <v/>
      </c>
      <c r="H438" s="51">
        <f>+'Ark1'!R914</f>
        <v>0</v>
      </c>
      <c r="I438" s="66"/>
      <c r="J438" s="53" t="str">
        <f>+IF(H438=0,"",'Ark1'!AE914)</f>
        <v/>
      </c>
      <c r="K438" s="53" t="str">
        <f>+IF(H438=0,"",'Ark1'!AF914)</f>
        <v/>
      </c>
      <c r="L438" s="53" t="str">
        <f>+IF(H438=0,"",'Ark1'!T914)</f>
        <v/>
      </c>
      <c r="M438" s="115" t="str">
        <f>+IF(H438=0,"",'Ark1'!U914)</f>
        <v/>
      </c>
      <c r="N438" s="66"/>
      <c r="O438" s="76" t="str">
        <f>+IF(H438=0,"",'Ark1'!W914)</f>
        <v/>
      </c>
      <c r="P438" s="76" t="str">
        <f>+IF(H438=0,"",'Ark1'!X914)</f>
        <v/>
      </c>
      <c r="Q438" s="76" t="str">
        <f>+IF(H438=0,"",'Ark1'!AG914)</f>
        <v/>
      </c>
      <c r="R438" s="76" t="str">
        <f>+IF(H438=0,"",'Ark1'!AH914)</f>
        <v/>
      </c>
      <c r="S438" s="76" t="str">
        <f>+IF(H438=0,"",'Ark1'!AI914)</f>
        <v/>
      </c>
      <c r="T438" s="76"/>
      <c r="U438" s="76"/>
      <c r="V438" s="76" t="str">
        <f>+IF(H438=0,"",'Ark1'!Y914)</f>
        <v/>
      </c>
      <c r="W438" s="53" t="str">
        <f>+IF(H438=0,"",'Ark1'!AA914)</f>
        <v/>
      </c>
      <c r="X438" s="76" t="str">
        <f>+IF(H438=0,"",'Ark1'!AC914)</f>
        <v/>
      </c>
      <c r="Y438" s="76" t="str">
        <f t="shared" si="132"/>
        <v/>
      </c>
      <c r="Z438" s="66"/>
      <c r="AA438" s="66" t="str">
        <f t="shared" si="129"/>
        <v/>
      </c>
      <c r="AB438" s="296"/>
      <c r="AD438" s="56"/>
      <c r="AE438" s="56"/>
      <c r="AF438" s="1"/>
    </row>
    <row r="439" spans="1:38" ht="15.6">
      <c r="A439" s="296"/>
      <c r="B439" s="296"/>
      <c r="C439" s="293"/>
      <c r="D439" s="293"/>
      <c r="E439" s="293"/>
      <c r="F439" s="293"/>
      <c r="G439" s="293"/>
      <c r="H439" s="293"/>
      <c r="I439" s="296"/>
      <c r="J439" s="294"/>
      <c r="K439" s="295"/>
      <c r="L439" s="296"/>
      <c r="M439" s="296"/>
      <c r="N439" s="296"/>
      <c r="O439" s="297"/>
      <c r="P439" s="297"/>
      <c r="Q439" s="296"/>
      <c r="R439" s="297"/>
      <c r="S439" s="297"/>
      <c r="T439" s="297"/>
      <c r="U439" s="297"/>
      <c r="V439" s="297"/>
      <c r="W439" s="296"/>
      <c r="X439" s="297"/>
      <c r="Y439" s="296"/>
      <c r="Z439" s="296"/>
      <c r="AA439" s="298"/>
      <c r="AB439" s="296"/>
      <c r="AC439" s="4"/>
      <c r="AD439" s="56"/>
      <c r="AE439" s="56"/>
      <c r="AF439" s="1"/>
      <c r="AG439" s="5"/>
      <c r="AH439"/>
      <c r="AL439"/>
    </row>
    <row r="440" spans="1:38" ht="15.6">
      <c r="A440" s="296"/>
      <c r="B440" s="296"/>
      <c r="C440" s="293"/>
      <c r="D440" s="293"/>
      <c r="E440" s="293"/>
      <c r="F440" s="293"/>
      <c r="G440" s="293"/>
      <c r="H440" s="293"/>
      <c r="I440" s="296"/>
      <c r="J440" s="294"/>
      <c r="K440" s="295"/>
      <c r="L440" s="296"/>
      <c r="M440" s="296"/>
      <c r="N440" s="296"/>
      <c r="O440" s="297"/>
      <c r="P440" s="297"/>
      <c r="Q440" s="296"/>
      <c r="R440" s="297"/>
      <c r="S440" s="297"/>
      <c r="T440" s="297"/>
      <c r="U440" s="297"/>
      <c r="V440" s="297"/>
      <c r="W440" s="296"/>
      <c r="X440" s="297"/>
      <c r="Y440" s="296"/>
      <c r="Z440" s="296"/>
      <c r="AA440" s="298" t="s">
        <v>4</v>
      </c>
      <c r="AB440" s="296"/>
      <c r="AC440" s="4"/>
      <c r="AD440" s="56"/>
      <c r="AE440" s="56"/>
      <c r="AF440" s="1"/>
      <c r="AG440" s="5"/>
      <c r="AH440"/>
      <c r="AL440"/>
    </row>
    <row r="441" spans="1:38" ht="15.6">
      <c r="A441" s="296"/>
      <c r="B441" s="296"/>
      <c r="C441" s="296"/>
      <c r="D441" s="296"/>
      <c r="E441" s="296"/>
      <c r="F441" s="296"/>
      <c r="G441" s="299" t="s">
        <v>4</v>
      </c>
      <c r="H441" s="296"/>
      <c r="I441" s="295"/>
      <c r="J441" s="295"/>
      <c r="K441" s="295"/>
      <c r="L441" s="299" t="s">
        <v>24</v>
      </c>
      <c r="M441" s="295"/>
      <c r="N441" s="295"/>
      <c r="O441" s="300" t="s">
        <v>402</v>
      </c>
      <c r="P441" s="300" t="s">
        <v>402</v>
      </c>
      <c r="Q441" s="301" t="s">
        <v>534</v>
      </c>
      <c r="R441" s="300" t="s">
        <v>402</v>
      </c>
      <c r="S441" s="300" t="s">
        <v>402</v>
      </c>
      <c r="T441" s="300"/>
      <c r="U441" s="300"/>
      <c r="V441" s="301" t="s">
        <v>422</v>
      </c>
      <c r="W441" s="296"/>
      <c r="X441" s="301" t="s">
        <v>581</v>
      </c>
      <c r="Y441" s="299" t="s">
        <v>488</v>
      </c>
      <c r="Z441" s="295"/>
      <c r="AA441" s="298" t="s">
        <v>10</v>
      </c>
      <c r="AB441" s="296"/>
      <c r="AC441" s="4"/>
      <c r="AD441" s="56"/>
      <c r="AE441" s="56"/>
      <c r="AF441" s="1"/>
      <c r="AG441" s="5"/>
      <c r="AH441"/>
      <c r="AL441"/>
    </row>
    <row r="442" spans="1:38" ht="15.6">
      <c r="A442" s="296"/>
      <c r="B442" s="296"/>
      <c r="C442" s="296"/>
      <c r="D442" s="296"/>
      <c r="E442" s="299"/>
      <c r="F442" s="299"/>
      <c r="G442" s="299" t="s">
        <v>486</v>
      </c>
      <c r="H442" s="299" t="s">
        <v>4</v>
      </c>
      <c r="I442" s="298"/>
      <c r="J442" s="298" t="s">
        <v>4</v>
      </c>
      <c r="K442" s="298" t="s">
        <v>1</v>
      </c>
      <c r="L442" s="299" t="s">
        <v>492</v>
      </c>
      <c r="M442" s="298" t="s">
        <v>24</v>
      </c>
      <c r="N442" s="298"/>
      <c r="O442" s="301" t="s">
        <v>580</v>
      </c>
      <c r="P442" s="301" t="s">
        <v>498</v>
      </c>
      <c r="Q442" s="301" t="s">
        <v>558</v>
      </c>
      <c r="R442" s="301" t="s">
        <v>500</v>
      </c>
      <c r="S442" s="301" t="s">
        <v>566</v>
      </c>
      <c r="T442" s="301"/>
      <c r="U442" s="301"/>
      <c r="V442" s="301"/>
      <c r="W442" s="299" t="s">
        <v>413</v>
      </c>
      <c r="X442" s="301" t="s">
        <v>1</v>
      </c>
      <c r="Y442" s="299" t="s">
        <v>496</v>
      </c>
      <c r="Z442" s="298"/>
      <c r="AA442" s="298" t="s">
        <v>71</v>
      </c>
      <c r="AB442" s="296"/>
      <c r="AC442" s="4"/>
      <c r="AD442" s="56"/>
      <c r="AE442" s="56"/>
      <c r="AF442" s="1"/>
      <c r="AG442" s="5"/>
      <c r="AH442"/>
      <c r="AL442"/>
    </row>
    <row r="443" spans="1:38" ht="15.6">
      <c r="A443" s="296"/>
      <c r="B443" s="296"/>
      <c r="C443" s="299" t="s">
        <v>0</v>
      </c>
      <c r="D443" s="299"/>
      <c r="E443" s="299" t="s">
        <v>86</v>
      </c>
      <c r="F443" s="299"/>
      <c r="G443" s="302" t="s">
        <v>487</v>
      </c>
      <c r="H443" s="302" t="s">
        <v>10</v>
      </c>
      <c r="I443" s="303"/>
      <c r="J443" s="303" t="s">
        <v>402</v>
      </c>
      <c r="K443" s="303" t="s">
        <v>402</v>
      </c>
      <c r="L443" s="302" t="s">
        <v>414</v>
      </c>
      <c r="M443" s="303" t="s">
        <v>45</v>
      </c>
      <c r="N443" s="303"/>
      <c r="O443" s="304" t="s">
        <v>556</v>
      </c>
      <c r="P443" s="304" t="s">
        <v>439</v>
      </c>
      <c r="Q443" s="304" t="s">
        <v>494</v>
      </c>
      <c r="R443" s="304" t="s">
        <v>481</v>
      </c>
      <c r="S443" s="304" t="s">
        <v>532</v>
      </c>
      <c r="T443" s="304"/>
      <c r="U443" s="304"/>
      <c r="V443" s="304" t="s">
        <v>1</v>
      </c>
      <c r="W443" s="302" t="s">
        <v>414</v>
      </c>
      <c r="X443" s="304" t="s">
        <v>535</v>
      </c>
      <c r="Y443" s="302" t="s">
        <v>497</v>
      </c>
      <c r="Z443" s="303"/>
      <c r="AA443" s="303" t="s">
        <v>561</v>
      </c>
      <c r="AB443" s="296"/>
      <c r="AC443" s="4"/>
      <c r="AD443" s="56"/>
      <c r="AE443" s="56"/>
      <c r="AF443" s="1"/>
      <c r="AG443" s="5"/>
      <c r="AH443"/>
      <c r="AL443"/>
    </row>
    <row r="444" spans="1:38">
      <c r="A444" s="296"/>
      <c r="B444" s="296">
        <f>+'Ark1'!C915</f>
        <v>2023</v>
      </c>
      <c r="C444" s="51">
        <f>+'Ark1'!L915</f>
        <v>14</v>
      </c>
      <c r="D444" s="52" t="s">
        <v>401</v>
      </c>
      <c r="E444" s="52">
        <f>+'Ark1'!D915</f>
        <v>1</v>
      </c>
      <c r="F444" s="52" t="str">
        <f>+F427</f>
        <v>Jan</v>
      </c>
      <c r="G444" s="51" t="str">
        <f>+IF(H444=0,"",'Ark1'!Q915)</f>
        <v/>
      </c>
      <c r="H444" s="51">
        <f>+'Ark1'!R915</f>
        <v>0</v>
      </c>
      <c r="I444" s="66"/>
      <c r="J444" s="53" t="str">
        <f>+IF(H444=0,"",'Ark1'!AE915)</f>
        <v/>
      </c>
      <c r="K444" s="53" t="str">
        <f>+IF(H444=0,"",'Ark1'!AF915)</f>
        <v/>
      </c>
      <c r="L444" s="53" t="str">
        <f>+IF(H444=0,"",'Ark1'!T915)</f>
        <v/>
      </c>
      <c r="M444" s="66" t="str">
        <f>+IF(H444=0,"",'Ark1'!U915)</f>
        <v/>
      </c>
      <c r="N444" s="66"/>
      <c r="O444" s="76" t="str">
        <f>+IF(H444=0,"",'Ark1'!W915)</f>
        <v/>
      </c>
      <c r="P444" s="76" t="str">
        <f>+IF(H444=0,"",'Ark1'!X915)</f>
        <v/>
      </c>
      <c r="Q444" s="76" t="str">
        <f>+IF(H444=0,"",'Ark1'!AG915)</f>
        <v/>
      </c>
      <c r="R444" s="76" t="str">
        <f>+IF(H444=0,"",'Ark1'!AH915)</f>
        <v/>
      </c>
      <c r="S444" s="76" t="str">
        <f>+IF(H444=0,"",'Ark1'!AI915)</f>
        <v/>
      </c>
      <c r="T444" s="76"/>
      <c r="U444" s="76"/>
      <c r="V444" s="76" t="str">
        <f>+IF(H444=0,"",'Ark1'!Y915)</f>
        <v/>
      </c>
      <c r="W444" s="53" t="str">
        <f>+IF(H444=0,"",'Ark1'!AA915)</f>
        <v/>
      </c>
      <c r="X444" s="76" t="str">
        <f>+IF(H444=0,"",'Ark1'!AC915)</f>
        <v/>
      </c>
      <c r="Y444" s="76" t="str">
        <f t="shared" ref="Y444:Y455" si="134">IF(H444=0,"",1000*M444/Q444)</f>
        <v/>
      </c>
      <c r="Z444" s="66"/>
      <c r="AA444" s="66" t="str">
        <f t="shared" si="129"/>
        <v/>
      </c>
      <c r="AB444" s="296"/>
      <c r="AD444" s="56"/>
      <c r="AE444" s="56"/>
      <c r="AF444" s="1"/>
    </row>
    <row r="445" spans="1:38">
      <c r="A445" s="296"/>
      <c r="B445" s="296">
        <f>+'Ark1'!C916</f>
        <v>2023</v>
      </c>
      <c r="C445" s="51">
        <f>+'Ark1'!L916</f>
        <v>14</v>
      </c>
      <c r="D445" s="52" t="s">
        <v>401</v>
      </c>
      <c r="E445" s="52">
        <f>+'Ark1'!D916</f>
        <v>2</v>
      </c>
      <c r="F445" s="52" t="str">
        <f t="shared" ref="F445:F455" si="135">+F428</f>
        <v>Feb</v>
      </c>
      <c r="G445" s="51" t="str">
        <f>+IF(H445=0,"",'Ark1'!Q916)</f>
        <v/>
      </c>
      <c r="H445" s="51">
        <f>+'Ark1'!R916</f>
        <v>0</v>
      </c>
      <c r="I445" s="66"/>
      <c r="J445" s="53" t="str">
        <f>+IF(H445=0,"",'Ark1'!AE916)</f>
        <v/>
      </c>
      <c r="K445" s="53" t="str">
        <f>+IF(H445=0,"",'Ark1'!AF916)</f>
        <v/>
      </c>
      <c r="L445" s="53" t="str">
        <f>+IF(H445=0,"",'Ark1'!T916)</f>
        <v/>
      </c>
      <c r="M445" s="66" t="str">
        <f>+IF(H445=0,"",'Ark1'!U916)</f>
        <v/>
      </c>
      <c r="N445" s="66"/>
      <c r="O445" s="76" t="str">
        <f>+IF(H445=0,"",'Ark1'!W916)</f>
        <v/>
      </c>
      <c r="P445" s="76" t="str">
        <f>+IF(H445=0,"",'Ark1'!X916)</f>
        <v/>
      </c>
      <c r="Q445" s="76" t="str">
        <f>+IF(H445=0,"",'Ark1'!AG916)</f>
        <v/>
      </c>
      <c r="R445" s="76" t="str">
        <f>+IF(H445=0,"",'Ark1'!AH916)</f>
        <v/>
      </c>
      <c r="S445" s="76" t="str">
        <f>+IF(H445=0,"",'Ark1'!AI916)</f>
        <v/>
      </c>
      <c r="T445" s="76"/>
      <c r="U445" s="76"/>
      <c r="V445" s="76" t="str">
        <f>+IF(H445=0,"",'Ark1'!Y916)</f>
        <v/>
      </c>
      <c r="W445" s="53" t="str">
        <f>+IF(H445=0,"",'Ark1'!AA916)</f>
        <v/>
      </c>
      <c r="X445" s="76" t="str">
        <f>+IF(H445=0,"",'Ark1'!AC916)</f>
        <v/>
      </c>
      <c r="Y445" s="76" t="str">
        <f t="shared" si="134"/>
        <v/>
      </c>
      <c r="Z445" s="66"/>
      <c r="AA445" s="66" t="str">
        <f t="shared" si="129"/>
        <v/>
      </c>
      <c r="AB445" s="296"/>
      <c r="AD445" s="56"/>
      <c r="AE445" s="56"/>
      <c r="AF445" s="1"/>
    </row>
    <row r="446" spans="1:38">
      <c r="A446" s="296"/>
      <c r="B446" s="296">
        <f>+'Ark1'!C917</f>
        <v>2023</v>
      </c>
      <c r="C446" s="51">
        <f>+'Ark1'!L917</f>
        <v>14</v>
      </c>
      <c r="D446" s="52" t="s">
        <v>401</v>
      </c>
      <c r="E446" s="52">
        <f>+'Ark1'!D917</f>
        <v>3</v>
      </c>
      <c r="F446" s="52" t="str">
        <f t="shared" si="135"/>
        <v>Mar</v>
      </c>
      <c r="G446" s="51" t="str">
        <f>+IF(H446=0,"",'Ark1'!Q917)</f>
        <v/>
      </c>
      <c r="H446" s="51">
        <f>+'Ark1'!R917</f>
        <v>0</v>
      </c>
      <c r="I446" s="66"/>
      <c r="J446" s="53" t="str">
        <f>+IF(H446=0,"",'Ark1'!AE917)</f>
        <v/>
      </c>
      <c r="K446" s="53" t="str">
        <f>+IF(H446=0,"",'Ark1'!AF917)</f>
        <v/>
      </c>
      <c r="L446" s="53" t="str">
        <f>+IF(H446=0,"",'Ark1'!T917)</f>
        <v/>
      </c>
      <c r="M446" s="66" t="str">
        <f>+IF(H446=0,"",'Ark1'!U917)</f>
        <v/>
      </c>
      <c r="N446" s="66"/>
      <c r="O446" s="76" t="str">
        <f>+IF(H446=0,"",'Ark1'!W917)</f>
        <v/>
      </c>
      <c r="P446" s="76" t="str">
        <f>+IF(H446=0,"",'Ark1'!X917)</f>
        <v/>
      </c>
      <c r="Q446" s="76" t="str">
        <f>+IF(H446=0,"",'Ark1'!AG917)</f>
        <v/>
      </c>
      <c r="R446" s="76" t="str">
        <f>+IF(H446=0,"",'Ark1'!AH917)</f>
        <v/>
      </c>
      <c r="S446" s="76" t="str">
        <f>+IF(H446=0,"",'Ark1'!AI917)</f>
        <v/>
      </c>
      <c r="T446" s="76"/>
      <c r="U446" s="76"/>
      <c r="V446" s="76" t="str">
        <f>+IF(H446=0,"",'Ark1'!Y917)</f>
        <v/>
      </c>
      <c r="W446" s="53" t="str">
        <f>+IF(H446=0,"",'Ark1'!AA917)</f>
        <v/>
      </c>
      <c r="X446" s="76" t="str">
        <f>+IF(H446=0,"",'Ark1'!AC917)</f>
        <v/>
      </c>
      <c r="Y446" s="76" t="str">
        <f t="shared" si="134"/>
        <v/>
      </c>
      <c r="Z446" s="66"/>
      <c r="AA446" s="66" t="str">
        <f t="shared" si="129"/>
        <v/>
      </c>
      <c r="AB446" s="296"/>
      <c r="AD446" s="56"/>
      <c r="AE446" s="56"/>
      <c r="AF446" s="1"/>
    </row>
    <row r="447" spans="1:38">
      <c r="A447" s="296"/>
      <c r="B447" s="296">
        <f>+'Ark1'!C918</f>
        <v>2023</v>
      </c>
      <c r="C447" s="51">
        <f>+'Ark1'!L918</f>
        <v>14</v>
      </c>
      <c r="D447" s="52" t="s">
        <v>401</v>
      </c>
      <c r="E447" s="52">
        <f>+'Ark1'!D918</f>
        <v>4</v>
      </c>
      <c r="F447" s="52" t="str">
        <f t="shared" si="135"/>
        <v>Apr</v>
      </c>
      <c r="G447" s="51" t="str">
        <f>+IF(H447=0,"",'Ark1'!Q918)</f>
        <v/>
      </c>
      <c r="H447" s="51">
        <f>+'Ark1'!R918</f>
        <v>0</v>
      </c>
      <c r="I447" s="66"/>
      <c r="J447" s="53" t="str">
        <f>+IF(H447=0,"",'Ark1'!AE918)</f>
        <v/>
      </c>
      <c r="K447" s="53" t="str">
        <f>+IF(H447=0,"",'Ark1'!AF918)</f>
        <v/>
      </c>
      <c r="L447" s="53" t="str">
        <f>+IF(H447=0,"",'Ark1'!T918)</f>
        <v/>
      </c>
      <c r="M447" s="66" t="str">
        <f>+IF(H447=0,"",'Ark1'!U918)</f>
        <v/>
      </c>
      <c r="N447" s="66"/>
      <c r="O447" s="76" t="str">
        <f>+IF(H447=0,"",'Ark1'!W918)</f>
        <v/>
      </c>
      <c r="P447" s="76" t="str">
        <f>+IF(H447=0,"",'Ark1'!X918)</f>
        <v/>
      </c>
      <c r="Q447" s="76" t="str">
        <f>+IF(H447=0,"",'Ark1'!AG918)</f>
        <v/>
      </c>
      <c r="R447" s="76" t="str">
        <f>+IF(H447=0,"",'Ark1'!AH918)</f>
        <v/>
      </c>
      <c r="S447" s="76" t="str">
        <f>+IF(H447=0,"",'Ark1'!AI918)</f>
        <v/>
      </c>
      <c r="T447" s="76"/>
      <c r="U447" s="76"/>
      <c r="V447" s="76" t="str">
        <f>+IF(H447=0,"",'Ark1'!Y918)</f>
        <v/>
      </c>
      <c r="W447" s="53" t="str">
        <f>+IF(H447=0,"",'Ark1'!AA918)</f>
        <v/>
      </c>
      <c r="X447" s="76" t="str">
        <f>+IF(H447=0,"",'Ark1'!AC918)</f>
        <v/>
      </c>
      <c r="Y447" s="76" t="str">
        <f t="shared" si="134"/>
        <v/>
      </c>
      <c r="Z447" s="66"/>
      <c r="AA447" s="66" t="str">
        <f t="shared" si="129"/>
        <v/>
      </c>
      <c r="AB447" s="296"/>
      <c r="AD447" s="56"/>
      <c r="AE447" s="56"/>
      <c r="AF447" s="1"/>
    </row>
    <row r="448" spans="1:38">
      <c r="A448" s="296"/>
      <c r="B448" s="296">
        <f>+'Ark1'!C919</f>
        <v>2023</v>
      </c>
      <c r="C448" s="51">
        <f>+'Ark1'!L919</f>
        <v>14</v>
      </c>
      <c r="D448" s="52" t="s">
        <v>401</v>
      </c>
      <c r="E448" s="52">
        <f>+'Ark1'!D919</f>
        <v>5</v>
      </c>
      <c r="F448" s="52" t="str">
        <f t="shared" si="135"/>
        <v>Mai</v>
      </c>
      <c r="G448" s="51" t="str">
        <f>+IF(H448=0,"",'Ark1'!Q919)</f>
        <v/>
      </c>
      <c r="H448" s="51">
        <f>+'Ark1'!R919</f>
        <v>0</v>
      </c>
      <c r="I448" s="66"/>
      <c r="J448" s="53" t="str">
        <f>+IF(H448=0,"",'Ark1'!AE919)</f>
        <v/>
      </c>
      <c r="K448" s="53" t="str">
        <f>+IF(H448=0,"",'Ark1'!AF919)</f>
        <v/>
      </c>
      <c r="L448" s="53" t="str">
        <f>+IF(H448=0,"",'Ark1'!T919)</f>
        <v/>
      </c>
      <c r="M448" s="66" t="str">
        <f>+IF(H448=0,"",'Ark1'!U919)</f>
        <v/>
      </c>
      <c r="N448" s="66"/>
      <c r="O448" s="76" t="str">
        <f>+IF(H448=0,"",'Ark1'!W919)</f>
        <v/>
      </c>
      <c r="P448" s="76" t="str">
        <f>+IF(H448=0,"",'Ark1'!X919)</f>
        <v/>
      </c>
      <c r="Q448" s="76" t="str">
        <f>+IF(H448=0,"",'Ark1'!AG919)</f>
        <v/>
      </c>
      <c r="R448" s="76" t="str">
        <f>+IF(H448=0,"",'Ark1'!AH919)</f>
        <v/>
      </c>
      <c r="S448" s="76" t="str">
        <f>+IF(H448=0,"",'Ark1'!AI919)</f>
        <v/>
      </c>
      <c r="T448" s="76"/>
      <c r="U448" s="76"/>
      <c r="V448" s="76" t="str">
        <f>+IF(H448=0,"",'Ark1'!Y919)</f>
        <v/>
      </c>
      <c r="W448" s="53" t="str">
        <f>+IF(H448=0,"",'Ark1'!AA919)</f>
        <v/>
      </c>
      <c r="X448" s="76" t="str">
        <f>+IF(H448=0,"",'Ark1'!AC919)</f>
        <v/>
      </c>
      <c r="Y448" s="76" t="str">
        <f t="shared" si="134"/>
        <v/>
      </c>
      <c r="Z448" s="66"/>
      <c r="AA448" s="66" t="str">
        <f t="shared" si="129"/>
        <v/>
      </c>
      <c r="AB448" s="296"/>
      <c r="AD448" s="56"/>
      <c r="AE448" s="56"/>
      <c r="AF448" s="1"/>
    </row>
    <row r="449" spans="1:38">
      <c r="A449" s="296"/>
      <c r="B449" s="296">
        <f>+'Ark1'!C920</f>
        <v>2023</v>
      </c>
      <c r="C449" s="51">
        <f>+'Ark1'!L920</f>
        <v>14</v>
      </c>
      <c r="D449" s="52" t="s">
        <v>401</v>
      </c>
      <c r="E449" s="52">
        <f>+'Ark1'!D920</f>
        <v>6</v>
      </c>
      <c r="F449" s="52" t="str">
        <f t="shared" si="135"/>
        <v>Jun</v>
      </c>
      <c r="G449" s="51" t="str">
        <f>+IF(H449=0,"",'Ark1'!Q920)</f>
        <v/>
      </c>
      <c r="H449" s="51">
        <f>+'Ark1'!R920</f>
        <v>0</v>
      </c>
      <c r="I449" s="66"/>
      <c r="J449" s="53" t="str">
        <f>+IF(H449=0,"",'Ark1'!AE920)</f>
        <v/>
      </c>
      <c r="K449" s="53" t="str">
        <f>+IF(H449=0,"",'Ark1'!AF920)</f>
        <v/>
      </c>
      <c r="L449" s="53" t="str">
        <f>+IF(H449=0,"",'Ark1'!T920)</f>
        <v/>
      </c>
      <c r="M449" s="66" t="str">
        <f>+IF(H449=0,"",'Ark1'!U920)</f>
        <v/>
      </c>
      <c r="N449" s="66"/>
      <c r="O449" s="76" t="str">
        <f>+IF(H449=0,"",'Ark1'!W920)</f>
        <v/>
      </c>
      <c r="P449" s="76" t="str">
        <f>+IF(H449=0,"",'Ark1'!X920)</f>
        <v/>
      </c>
      <c r="Q449" s="76" t="str">
        <f>+IF(H449=0,"",'Ark1'!AG920)</f>
        <v/>
      </c>
      <c r="R449" s="76" t="str">
        <f>+IF(H449=0,"",'Ark1'!AH920)</f>
        <v/>
      </c>
      <c r="S449" s="76" t="str">
        <f>+IF(H449=0,"",'Ark1'!AI920)</f>
        <v/>
      </c>
      <c r="T449" s="76"/>
      <c r="U449" s="76"/>
      <c r="V449" s="76" t="str">
        <f>+IF(H449=0,"",'Ark1'!Y920)</f>
        <v/>
      </c>
      <c r="W449" s="53" t="str">
        <f>+IF(H449=0,"",'Ark1'!AA920)</f>
        <v/>
      </c>
      <c r="X449" s="76" t="str">
        <f>+IF(H449=0,"",'Ark1'!AC920)</f>
        <v/>
      </c>
      <c r="Y449" s="76" t="str">
        <f t="shared" si="134"/>
        <v/>
      </c>
      <c r="Z449" s="66"/>
      <c r="AA449" s="66" t="str">
        <f t="shared" si="129"/>
        <v/>
      </c>
      <c r="AB449" s="296"/>
      <c r="AD449" s="56"/>
      <c r="AE449" s="56"/>
      <c r="AF449" s="1"/>
    </row>
    <row r="450" spans="1:38">
      <c r="A450" s="296"/>
      <c r="B450" s="296">
        <f>+'Ark1'!C921</f>
        <v>2023</v>
      </c>
      <c r="C450" s="51">
        <f>+'Ark1'!L921</f>
        <v>14</v>
      </c>
      <c r="D450" s="52" t="s">
        <v>401</v>
      </c>
      <c r="E450" s="52">
        <f>+'Ark1'!D921</f>
        <v>7</v>
      </c>
      <c r="F450" s="52" t="str">
        <f t="shared" si="135"/>
        <v>Jul</v>
      </c>
      <c r="G450" s="51" t="str">
        <f>+IF(H450=0,"",'Ark1'!Q921)</f>
        <v/>
      </c>
      <c r="H450" s="51">
        <f>+'Ark1'!R921</f>
        <v>0</v>
      </c>
      <c r="I450" s="66"/>
      <c r="J450" s="53" t="str">
        <f>+IF(H450=0,"",'Ark1'!AE921)</f>
        <v/>
      </c>
      <c r="K450" s="53" t="str">
        <f>+IF(H450=0,"",'Ark1'!AF921)</f>
        <v/>
      </c>
      <c r="L450" s="53" t="str">
        <f>+IF(H450=0,"",'Ark1'!T921)</f>
        <v/>
      </c>
      <c r="M450" s="66" t="str">
        <f>+IF(H450=0,"",'Ark1'!U921)</f>
        <v/>
      </c>
      <c r="N450" s="66"/>
      <c r="O450" s="76" t="str">
        <f>+IF(H450=0,"",'Ark1'!W921)</f>
        <v/>
      </c>
      <c r="P450" s="76" t="str">
        <f>+IF(H450=0,"",'Ark1'!X921)</f>
        <v/>
      </c>
      <c r="Q450" s="76" t="str">
        <f>+IF(H450=0,"",'Ark1'!AG921)</f>
        <v/>
      </c>
      <c r="R450" s="76" t="str">
        <f>+IF(H450=0,"",'Ark1'!AH921)</f>
        <v/>
      </c>
      <c r="S450" s="76" t="str">
        <f>+IF(H450=0,"",'Ark1'!AI921)</f>
        <v/>
      </c>
      <c r="T450" s="76"/>
      <c r="U450" s="76"/>
      <c r="V450" s="76" t="str">
        <f>+IF(H450=0,"",'Ark1'!Y921)</f>
        <v/>
      </c>
      <c r="W450" s="53" t="str">
        <f>+IF(H450=0,"",'Ark1'!AA921)</f>
        <v/>
      </c>
      <c r="X450" s="76" t="str">
        <f>+IF(H450=0,"",'Ark1'!AC921)</f>
        <v/>
      </c>
      <c r="Y450" s="76" t="str">
        <f t="shared" si="134"/>
        <v/>
      </c>
      <c r="Z450" s="66"/>
      <c r="AA450" s="66" t="str">
        <f t="shared" si="129"/>
        <v/>
      </c>
      <c r="AB450" s="296"/>
      <c r="AD450" s="56"/>
      <c r="AE450" s="56"/>
      <c r="AF450" s="1"/>
    </row>
    <row r="451" spans="1:38">
      <c r="A451" s="296"/>
      <c r="B451" s="296">
        <f>+'Ark1'!C922</f>
        <v>2023</v>
      </c>
      <c r="C451" s="51">
        <f>+'Ark1'!L922</f>
        <v>14</v>
      </c>
      <c r="D451" s="52" t="s">
        <v>401</v>
      </c>
      <c r="E451" s="52">
        <f>+'Ark1'!D922</f>
        <v>8</v>
      </c>
      <c r="F451" s="52" t="str">
        <f t="shared" si="135"/>
        <v>Aug</v>
      </c>
      <c r="G451" s="51" t="str">
        <f>+IF(H451=0,"",'Ark1'!Q922)</f>
        <v/>
      </c>
      <c r="H451" s="51">
        <f>+'Ark1'!R922</f>
        <v>0</v>
      </c>
      <c r="I451" s="66"/>
      <c r="J451" s="53" t="str">
        <f>+IF(H451=0,"",'Ark1'!AE922)</f>
        <v/>
      </c>
      <c r="K451" s="53" t="str">
        <f>+IF(H451=0,"",'Ark1'!AF922)</f>
        <v/>
      </c>
      <c r="L451" s="53" t="str">
        <f>+IF(H451=0,"",'Ark1'!T922)</f>
        <v/>
      </c>
      <c r="M451" s="66" t="str">
        <f>+IF(H451=0,"",'Ark1'!U922)</f>
        <v/>
      </c>
      <c r="N451" s="66"/>
      <c r="O451" s="76" t="str">
        <f>+IF(H451=0,"",'Ark1'!W922)</f>
        <v/>
      </c>
      <c r="P451" s="76" t="str">
        <f>+IF(H451=0,"",'Ark1'!X922)</f>
        <v/>
      </c>
      <c r="Q451" s="76" t="str">
        <f>+IF(H451=0,"",'Ark1'!AG922)</f>
        <v/>
      </c>
      <c r="R451" s="76" t="str">
        <f>+IF(H451=0,"",'Ark1'!AH922)</f>
        <v/>
      </c>
      <c r="S451" s="76" t="str">
        <f>+IF(H451=0,"",'Ark1'!AI922)</f>
        <v/>
      </c>
      <c r="T451" s="76"/>
      <c r="U451" s="76"/>
      <c r="V451" s="76" t="str">
        <f>+IF(H451=0,"",'Ark1'!Y922)</f>
        <v/>
      </c>
      <c r="W451" s="53" t="str">
        <f>+IF(H451=0,"",'Ark1'!AA922)</f>
        <v/>
      </c>
      <c r="X451" s="76" t="str">
        <f>+IF(H451=0,"",'Ark1'!AC922)</f>
        <v/>
      </c>
      <c r="Y451" s="76" t="str">
        <f t="shared" si="134"/>
        <v/>
      </c>
      <c r="Z451" s="66"/>
      <c r="AA451" s="66" t="str">
        <f t="shared" si="129"/>
        <v/>
      </c>
      <c r="AB451" s="296"/>
      <c r="AD451" s="56"/>
      <c r="AE451" s="56"/>
      <c r="AF451" s="1"/>
    </row>
    <row r="452" spans="1:38">
      <c r="A452" s="296"/>
      <c r="B452" s="296">
        <f>+'Ark1'!C923</f>
        <v>2023</v>
      </c>
      <c r="C452" s="51">
        <f>+'Ark1'!L923</f>
        <v>14</v>
      </c>
      <c r="D452" s="52" t="s">
        <v>401</v>
      </c>
      <c r="E452" s="52">
        <f>+'Ark1'!D923</f>
        <v>9</v>
      </c>
      <c r="F452" s="52" t="str">
        <f t="shared" si="135"/>
        <v>Sep</v>
      </c>
      <c r="G452" s="51" t="str">
        <f>+IF(H452=0,"",'Ark1'!Q923)</f>
        <v/>
      </c>
      <c r="H452" s="51">
        <f>+'Ark1'!R923</f>
        <v>0</v>
      </c>
      <c r="I452" s="66"/>
      <c r="J452" s="53" t="str">
        <f>+IF(H452=0,"",'Ark1'!AE923)</f>
        <v/>
      </c>
      <c r="K452" s="53" t="str">
        <f>+IF(H452=0,"",'Ark1'!AF923)</f>
        <v/>
      </c>
      <c r="L452" s="53" t="str">
        <f>+IF(H452=0,"",'Ark1'!T923)</f>
        <v/>
      </c>
      <c r="M452" s="66" t="str">
        <f>+IF(H452=0,"",'Ark1'!U923)</f>
        <v/>
      </c>
      <c r="N452" s="66"/>
      <c r="O452" s="76" t="str">
        <f>+IF(H452=0,"",'Ark1'!W923)</f>
        <v/>
      </c>
      <c r="P452" s="76" t="str">
        <f>+IF(H452=0,"",'Ark1'!X923)</f>
        <v/>
      </c>
      <c r="Q452" s="76" t="str">
        <f>+IF(H452=0,"",'Ark1'!AG923)</f>
        <v/>
      </c>
      <c r="R452" s="76" t="str">
        <f>+IF(H452=0,"",'Ark1'!AH923)</f>
        <v/>
      </c>
      <c r="S452" s="76" t="str">
        <f>+IF(H452=0,"",'Ark1'!AI923)</f>
        <v/>
      </c>
      <c r="T452" s="76"/>
      <c r="U452" s="76"/>
      <c r="V452" s="76" t="str">
        <f>+IF(H452=0,"",'Ark1'!Y923)</f>
        <v/>
      </c>
      <c r="W452" s="53" t="str">
        <f>+IF(H452=0,"",'Ark1'!AA923)</f>
        <v/>
      </c>
      <c r="X452" s="76" t="str">
        <f>+IF(H452=0,"",'Ark1'!AC923)</f>
        <v/>
      </c>
      <c r="Y452" s="76" t="str">
        <f t="shared" si="134"/>
        <v/>
      </c>
      <c r="Z452" s="66"/>
      <c r="AA452" s="66" t="str">
        <f t="shared" si="129"/>
        <v/>
      </c>
      <c r="AB452" s="296"/>
      <c r="AD452" s="56"/>
      <c r="AE452" s="56"/>
      <c r="AF452" s="1"/>
    </row>
    <row r="453" spans="1:38">
      <c r="A453" s="296"/>
      <c r="B453" s="296">
        <f>+'Ark1'!C924</f>
        <v>2023</v>
      </c>
      <c r="C453" s="51">
        <f>+'Ark1'!L924</f>
        <v>14</v>
      </c>
      <c r="D453" s="52" t="s">
        <v>401</v>
      </c>
      <c r="E453" s="52">
        <f>+'Ark1'!D924</f>
        <v>10</v>
      </c>
      <c r="F453" s="52" t="str">
        <f t="shared" si="135"/>
        <v>Okt</v>
      </c>
      <c r="G453" s="51" t="str">
        <f>+IF(H453=0,"",'Ark1'!Q924)</f>
        <v/>
      </c>
      <c r="H453" s="51">
        <f>+'Ark1'!R924</f>
        <v>0</v>
      </c>
      <c r="I453" s="66"/>
      <c r="J453" s="53" t="str">
        <f>+IF(H453=0,"",'Ark1'!AE924)</f>
        <v/>
      </c>
      <c r="K453" s="53" t="str">
        <f>+IF(H453=0,"",'Ark1'!AF924)</f>
        <v/>
      </c>
      <c r="L453" s="53" t="str">
        <f>+IF(H453=0,"",'Ark1'!T924)</f>
        <v/>
      </c>
      <c r="M453" s="66" t="str">
        <f>+IF(H453=0,"",'Ark1'!U924)</f>
        <v/>
      </c>
      <c r="N453" s="66"/>
      <c r="O453" s="76" t="str">
        <f>+IF(H453=0,"",'Ark1'!W924)</f>
        <v/>
      </c>
      <c r="P453" s="76" t="str">
        <f>+IF(H453=0,"",'Ark1'!X924)</f>
        <v/>
      </c>
      <c r="Q453" s="76" t="str">
        <f>+IF(H453=0,"",'Ark1'!AG924)</f>
        <v/>
      </c>
      <c r="R453" s="76" t="str">
        <f>+IF(H453=0,"",'Ark1'!AH924)</f>
        <v/>
      </c>
      <c r="S453" s="76" t="str">
        <f>+IF(H453=0,"",'Ark1'!AI924)</f>
        <v/>
      </c>
      <c r="T453" s="76"/>
      <c r="U453" s="76"/>
      <c r="V453" s="76" t="str">
        <f>+IF(H453=0,"",'Ark1'!Y924)</f>
        <v/>
      </c>
      <c r="W453" s="53" t="str">
        <f>+IF(H453=0,"",'Ark1'!AA924)</f>
        <v/>
      </c>
      <c r="X453" s="76" t="str">
        <f>+IF(H453=0,"",'Ark1'!AC924)</f>
        <v/>
      </c>
      <c r="Y453" s="76" t="str">
        <f t="shared" si="134"/>
        <v/>
      </c>
      <c r="Z453" s="66"/>
      <c r="AA453" s="66" t="str">
        <f t="shared" si="129"/>
        <v/>
      </c>
      <c r="AB453" s="296"/>
      <c r="AD453" s="56"/>
      <c r="AE453" s="56"/>
      <c r="AF453" s="1"/>
    </row>
    <row r="454" spans="1:38">
      <c r="A454" s="296"/>
      <c r="B454" s="296">
        <f>+'Ark1'!C925</f>
        <v>2023</v>
      </c>
      <c r="C454" s="51">
        <f>+'Ark1'!L925</f>
        <v>14</v>
      </c>
      <c r="D454" s="52" t="s">
        <v>401</v>
      </c>
      <c r="E454" s="52">
        <f>+'Ark1'!D925</f>
        <v>11</v>
      </c>
      <c r="F454" s="52" t="str">
        <f t="shared" si="135"/>
        <v>Nov</v>
      </c>
      <c r="G454" s="51" t="str">
        <f>+IF(H454=0,"",'Ark1'!Q925)</f>
        <v/>
      </c>
      <c r="H454" s="51">
        <f>+'Ark1'!R925</f>
        <v>0</v>
      </c>
      <c r="I454" s="66"/>
      <c r="J454" s="53" t="str">
        <f>+IF(H454=0,"",'Ark1'!AE925)</f>
        <v/>
      </c>
      <c r="K454" s="53" t="str">
        <f>+IF(H454=0,"",'Ark1'!AF925)</f>
        <v/>
      </c>
      <c r="L454" s="53" t="str">
        <f>+IF(H454=0,"",'Ark1'!T925)</f>
        <v/>
      </c>
      <c r="M454" s="66" t="str">
        <f>+IF(H454=0,"",'Ark1'!U925)</f>
        <v/>
      </c>
      <c r="N454" s="66"/>
      <c r="O454" s="76" t="str">
        <f>+IF(H454=0,"",'Ark1'!W925)</f>
        <v/>
      </c>
      <c r="P454" s="76" t="str">
        <f>+IF(H454=0,"",'Ark1'!X925)</f>
        <v/>
      </c>
      <c r="Q454" s="76" t="str">
        <f>+IF(H454=0,"",'Ark1'!AG925)</f>
        <v/>
      </c>
      <c r="R454" s="76" t="str">
        <f>+IF(H454=0,"",'Ark1'!AH925)</f>
        <v/>
      </c>
      <c r="S454" s="76" t="str">
        <f>+IF(H454=0,"",'Ark1'!AI925)</f>
        <v/>
      </c>
      <c r="T454" s="76"/>
      <c r="U454" s="76"/>
      <c r="V454" s="76" t="str">
        <f>+IF(H454=0,"",'Ark1'!Y925)</f>
        <v/>
      </c>
      <c r="W454" s="53" t="str">
        <f>+IF(H454=0,"",'Ark1'!AA925)</f>
        <v/>
      </c>
      <c r="X454" s="76" t="str">
        <f>+IF(H454=0,"",'Ark1'!AC925)</f>
        <v/>
      </c>
      <c r="Y454" s="76" t="str">
        <f t="shared" si="134"/>
        <v/>
      </c>
      <c r="Z454" s="66"/>
      <c r="AA454" s="66" t="str">
        <f t="shared" si="129"/>
        <v/>
      </c>
      <c r="AB454" s="296"/>
      <c r="AD454" s="56"/>
      <c r="AE454" s="56"/>
      <c r="AF454" s="1"/>
    </row>
    <row r="455" spans="1:38">
      <c r="A455" s="296"/>
      <c r="B455" s="296">
        <f>+'Ark1'!C926</f>
        <v>2023</v>
      </c>
      <c r="C455" s="51">
        <f>+'Ark1'!L926</f>
        <v>14</v>
      </c>
      <c r="D455" s="52" t="s">
        <v>401</v>
      </c>
      <c r="E455" s="52">
        <f>+'Ark1'!D926</f>
        <v>12</v>
      </c>
      <c r="F455" s="52" t="str">
        <f t="shared" si="135"/>
        <v>Des</v>
      </c>
      <c r="G455" s="51" t="str">
        <f>+IF(H455=0,"",'Ark1'!Q926)</f>
        <v/>
      </c>
      <c r="H455" s="51">
        <f>+'Ark1'!R926</f>
        <v>0</v>
      </c>
      <c r="I455" s="66"/>
      <c r="J455" s="53" t="str">
        <f>+IF(H455=0,"",'Ark1'!AE926)</f>
        <v/>
      </c>
      <c r="K455" s="53" t="str">
        <f>+IF(H455=0,"",'Ark1'!AF926)</f>
        <v/>
      </c>
      <c r="L455" s="53" t="str">
        <f>+IF(H455=0,"",'Ark1'!T926)</f>
        <v/>
      </c>
      <c r="M455" s="66" t="str">
        <f>+IF(H455=0,"",'Ark1'!U926)</f>
        <v/>
      </c>
      <c r="N455" s="66"/>
      <c r="O455" s="76" t="str">
        <f>+IF(H455=0,"",'Ark1'!W926)</f>
        <v/>
      </c>
      <c r="P455" s="76" t="str">
        <f>+IF(H455=0,"",'Ark1'!X926)</f>
        <v/>
      </c>
      <c r="Q455" s="76" t="str">
        <f>+IF(H455=0,"",'Ark1'!AG926)</f>
        <v/>
      </c>
      <c r="R455" s="76" t="str">
        <f>+IF(H455=0,"",'Ark1'!AH926)</f>
        <v/>
      </c>
      <c r="S455" s="76" t="str">
        <f>+IF(H455=0,"",'Ark1'!AI926)</f>
        <v/>
      </c>
      <c r="T455" s="76"/>
      <c r="U455" s="76"/>
      <c r="V455" s="76" t="str">
        <f>+IF(H455=0,"",'Ark1'!Y926)</f>
        <v/>
      </c>
      <c r="W455" s="53" t="str">
        <f>+IF(H455=0,"",'Ark1'!AA926)</f>
        <v/>
      </c>
      <c r="X455" s="76" t="str">
        <f>+IF(H455=0,"",'Ark1'!AC926)</f>
        <v/>
      </c>
      <c r="Y455" s="76" t="str">
        <f t="shared" si="134"/>
        <v/>
      </c>
      <c r="Z455" s="66"/>
      <c r="AA455" s="66" t="str">
        <f t="shared" si="129"/>
        <v/>
      </c>
      <c r="AB455" s="296"/>
      <c r="AD455" s="56"/>
      <c r="AE455" s="56"/>
      <c r="AF455" s="1"/>
    </row>
    <row r="456" spans="1:38" ht="15.6">
      <c r="A456" s="296"/>
      <c r="B456" s="296"/>
      <c r="C456" s="293"/>
      <c r="D456" s="293"/>
      <c r="E456" s="293"/>
      <c r="F456" s="293"/>
      <c r="G456" s="293"/>
      <c r="H456" s="293"/>
      <c r="I456" s="296"/>
      <c r="J456" s="294"/>
      <c r="K456" s="295"/>
      <c r="L456" s="296"/>
      <c r="M456" s="296"/>
      <c r="N456" s="296"/>
      <c r="O456" s="297"/>
      <c r="P456" s="297"/>
      <c r="Q456" s="296"/>
      <c r="R456" s="297"/>
      <c r="S456" s="297"/>
      <c r="T456" s="297"/>
      <c r="U456" s="297"/>
      <c r="V456" s="297"/>
      <c r="W456" s="296"/>
      <c r="X456" s="297"/>
      <c r="Y456" s="296"/>
      <c r="Z456" s="296"/>
      <c r="AA456" s="298"/>
      <c r="AB456" s="296"/>
      <c r="AC456" s="4"/>
      <c r="AD456" s="56"/>
      <c r="AE456" s="56"/>
      <c r="AF456" s="1"/>
      <c r="AG456" s="5"/>
      <c r="AH456"/>
      <c r="AL456"/>
    </row>
    <row r="457" spans="1:38" ht="15.6">
      <c r="A457" s="296"/>
      <c r="B457" s="296"/>
      <c r="C457" s="293"/>
      <c r="D457" s="293"/>
      <c r="E457" s="293"/>
      <c r="F457" s="293"/>
      <c r="G457" s="293"/>
      <c r="H457" s="293"/>
      <c r="I457" s="296"/>
      <c r="J457" s="294"/>
      <c r="K457" s="295"/>
      <c r="L457" s="296"/>
      <c r="M457" s="296"/>
      <c r="N457" s="296"/>
      <c r="O457" s="297"/>
      <c r="P457" s="297"/>
      <c r="Q457" s="296"/>
      <c r="R457" s="297"/>
      <c r="S457" s="297"/>
      <c r="T457" s="297"/>
      <c r="U457" s="297"/>
      <c r="V457" s="297"/>
      <c r="W457" s="296"/>
      <c r="X457" s="297"/>
      <c r="Y457" s="296"/>
      <c r="Z457" s="296"/>
      <c r="AA457" s="298" t="s">
        <v>4</v>
      </c>
      <c r="AB457" s="296"/>
      <c r="AC457" s="4"/>
      <c r="AD457" s="56"/>
      <c r="AE457" s="56"/>
      <c r="AF457" s="1"/>
      <c r="AG457" s="5"/>
      <c r="AH457"/>
      <c r="AL457"/>
    </row>
    <row r="458" spans="1:38" ht="15.6">
      <c r="A458" s="296"/>
      <c r="B458" s="296"/>
      <c r="C458" s="296"/>
      <c r="D458" s="296"/>
      <c r="E458" s="296"/>
      <c r="F458" s="296"/>
      <c r="G458" s="299" t="s">
        <v>4</v>
      </c>
      <c r="H458" s="296"/>
      <c r="I458" s="295"/>
      <c r="J458" s="295"/>
      <c r="K458" s="295"/>
      <c r="L458" s="299" t="s">
        <v>24</v>
      </c>
      <c r="M458" s="295"/>
      <c r="N458" s="295"/>
      <c r="O458" s="300" t="s">
        <v>402</v>
      </c>
      <c r="P458" s="300" t="s">
        <v>402</v>
      </c>
      <c r="Q458" s="301" t="s">
        <v>534</v>
      </c>
      <c r="R458" s="300" t="s">
        <v>402</v>
      </c>
      <c r="S458" s="300" t="s">
        <v>402</v>
      </c>
      <c r="T458" s="300"/>
      <c r="U458" s="300"/>
      <c r="V458" s="301" t="s">
        <v>422</v>
      </c>
      <c r="W458" s="296"/>
      <c r="X458" s="301" t="s">
        <v>581</v>
      </c>
      <c r="Y458" s="299" t="s">
        <v>488</v>
      </c>
      <c r="Z458" s="295"/>
      <c r="AA458" s="298" t="s">
        <v>10</v>
      </c>
      <c r="AB458" s="296"/>
      <c r="AC458" s="4"/>
      <c r="AD458" s="56"/>
      <c r="AE458" s="56"/>
      <c r="AF458" s="1"/>
      <c r="AG458" s="5"/>
      <c r="AH458"/>
      <c r="AL458"/>
    </row>
    <row r="459" spans="1:38" ht="15.6">
      <c r="A459" s="296"/>
      <c r="B459" s="296"/>
      <c r="C459" s="296"/>
      <c r="D459" s="296"/>
      <c r="E459" s="299"/>
      <c r="F459" s="299"/>
      <c r="G459" s="299" t="s">
        <v>486</v>
      </c>
      <c r="H459" s="299" t="s">
        <v>4</v>
      </c>
      <c r="I459" s="298"/>
      <c r="J459" s="298" t="s">
        <v>4</v>
      </c>
      <c r="K459" s="298" t="s">
        <v>1</v>
      </c>
      <c r="L459" s="299" t="s">
        <v>492</v>
      </c>
      <c r="M459" s="298" t="s">
        <v>24</v>
      </c>
      <c r="N459" s="298"/>
      <c r="O459" s="301" t="s">
        <v>580</v>
      </c>
      <c r="P459" s="301" t="s">
        <v>498</v>
      </c>
      <c r="Q459" s="301" t="s">
        <v>558</v>
      </c>
      <c r="R459" s="301" t="s">
        <v>500</v>
      </c>
      <c r="S459" s="301" t="s">
        <v>566</v>
      </c>
      <c r="T459" s="301"/>
      <c r="U459" s="301"/>
      <c r="V459" s="301"/>
      <c r="W459" s="299" t="s">
        <v>413</v>
      </c>
      <c r="X459" s="301" t="s">
        <v>1</v>
      </c>
      <c r="Y459" s="299" t="s">
        <v>496</v>
      </c>
      <c r="Z459" s="298"/>
      <c r="AA459" s="298" t="s">
        <v>71</v>
      </c>
      <c r="AB459" s="296"/>
      <c r="AC459" s="4"/>
      <c r="AD459" s="56"/>
      <c r="AE459" s="56"/>
      <c r="AF459" s="1"/>
      <c r="AG459" s="5"/>
      <c r="AH459"/>
      <c r="AL459"/>
    </row>
    <row r="460" spans="1:38" ht="15.6">
      <c r="A460" s="296"/>
      <c r="B460" s="296"/>
      <c r="C460" s="299" t="s">
        <v>0</v>
      </c>
      <c r="D460" s="299"/>
      <c r="E460" s="299" t="s">
        <v>86</v>
      </c>
      <c r="F460" s="299"/>
      <c r="G460" s="302" t="s">
        <v>487</v>
      </c>
      <c r="H460" s="302" t="s">
        <v>10</v>
      </c>
      <c r="I460" s="303"/>
      <c r="J460" s="303" t="s">
        <v>402</v>
      </c>
      <c r="K460" s="303" t="s">
        <v>402</v>
      </c>
      <c r="L460" s="302" t="s">
        <v>414</v>
      </c>
      <c r="M460" s="303" t="s">
        <v>45</v>
      </c>
      <c r="N460" s="303"/>
      <c r="O460" s="304" t="s">
        <v>556</v>
      </c>
      <c r="P460" s="304" t="s">
        <v>439</v>
      </c>
      <c r="Q460" s="304" t="s">
        <v>494</v>
      </c>
      <c r="R460" s="304" t="s">
        <v>481</v>
      </c>
      <c r="S460" s="304" t="s">
        <v>532</v>
      </c>
      <c r="T460" s="304"/>
      <c r="U460" s="304"/>
      <c r="V460" s="304" t="s">
        <v>1</v>
      </c>
      <c r="W460" s="302" t="s">
        <v>414</v>
      </c>
      <c r="X460" s="304" t="s">
        <v>535</v>
      </c>
      <c r="Y460" s="302" t="s">
        <v>497</v>
      </c>
      <c r="Z460" s="303"/>
      <c r="AA460" s="303" t="s">
        <v>561</v>
      </c>
      <c r="AB460" s="296"/>
      <c r="AC460" s="4"/>
      <c r="AD460" s="56"/>
      <c r="AE460" s="56"/>
      <c r="AF460" s="1"/>
      <c r="AG460" s="5"/>
      <c r="AH460"/>
      <c r="AL460"/>
    </row>
    <row r="461" spans="1:38">
      <c r="A461" s="296"/>
      <c r="B461" s="296">
        <f>+'Ark1'!C927</f>
        <v>2023</v>
      </c>
      <c r="C461" s="51">
        <f>+'Ark1'!L927</f>
        <v>15</v>
      </c>
      <c r="D461" s="52" t="s">
        <v>41</v>
      </c>
      <c r="E461" s="52">
        <f>+'Ark1'!D927</f>
        <v>1</v>
      </c>
      <c r="F461" s="52" t="str">
        <f>+F444</f>
        <v>Jan</v>
      </c>
      <c r="G461" s="51" t="str">
        <f>+IF(H461=0,"",'Ark1'!Q927)</f>
        <v/>
      </c>
      <c r="H461" s="51">
        <f>+'Ark1'!R927</f>
        <v>0</v>
      </c>
      <c r="I461" s="66"/>
      <c r="J461" s="53" t="str">
        <f>+IF(H461=0,"",'Ark1'!AE927)</f>
        <v/>
      </c>
      <c r="K461" s="53" t="str">
        <f>+IF(H461=0,"",'Ark1'!AF927)</f>
        <v/>
      </c>
      <c r="L461" s="53" t="str">
        <f>+IF(H461=0,"",'Ark1'!T927)</f>
        <v/>
      </c>
      <c r="M461" s="66" t="str">
        <f>+IF(H461=0,"",'Ark1'!U927)</f>
        <v/>
      </c>
      <c r="N461" s="66"/>
      <c r="O461" s="76" t="str">
        <f>+IF(H461=0,"",'Ark1'!W927)</f>
        <v/>
      </c>
      <c r="P461" s="76" t="str">
        <f>+IF(H461=0,"",'Ark1'!X927)</f>
        <v/>
      </c>
      <c r="Q461" s="76" t="str">
        <f>+IF(H461=0,"",'Ark1'!AG927)</f>
        <v/>
      </c>
      <c r="R461" s="76" t="str">
        <f>+IF(H461=0,"",'Ark1'!AH927)</f>
        <v/>
      </c>
      <c r="S461" s="76" t="str">
        <f>+IF(H461=0,"",'Ark1'!AI927)</f>
        <v/>
      </c>
      <c r="T461" s="76"/>
      <c r="U461" s="76"/>
      <c r="V461" s="76" t="str">
        <f>+IF(H461=0,"",'Ark1'!Y927)</f>
        <v/>
      </c>
      <c r="W461" s="53" t="str">
        <f>+IF(H461=0,"",'Ark1'!AA927)</f>
        <v/>
      </c>
      <c r="X461" s="76" t="str">
        <f>+IF(H461=0,"",'Ark1'!AC927)</f>
        <v/>
      </c>
      <c r="Y461" s="76" t="str">
        <f t="shared" ref="Y461:Y472" si="136">IF(H461=0,"",1000*M461/Q461)</f>
        <v/>
      </c>
      <c r="Z461" s="66"/>
      <c r="AA461" s="66" t="str">
        <f t="shared" si="129"/>
        <v/>
      </c>
      <c r="AB461" s="296"/>
      <c r="AD461" s="56"/>
      <c r="AE461" s="56"/>
      <c r="AF461" s="1"/>
    </row>
    <row r="462" spans="1:38">
      <c r="A462" s="296"/>
      <c r="B462" s="296">
        <f>+'Ark1'!C928</f>
        <v>2023</v>
      </c>
      <c r="C462" s="51">
        <f>+'Ark1'!L928</f>
        <v>15</v>
      </c>
      <c r="D462" s="52" t="s">
        <v>41</v>
      </c>
      <c r="E462" s="52">
        <f>+'Ark1'!D928</f>
        <v>2</v>
      </c>
      <c r="F462" s="52" t="str">
        <f t="shared" ref="F462:F472" si="137">+F445</f>
        <v>Feb</v>
      </c>
      <c r="G462" s="51" t="str">
        <f>+IF(H462=0,"",'Ark1'!Q928)</f>
        <v/>
      </c>
      <c r="H462" s="51">
        <f>+'Ark1'!R928</f>
        <v>0</v>
      </c>
      <c r="I462" s="66"/>
      <c r="J462" s="53" t="str">
        <f>+IF(H462=0,"",'Ark1'!AE928)</f>
        <v/>
      </c>
      <c r="K462" s="53" t="str">
        <f>+IF(H462=0,"",'Ark1'!AF928)</f>
        <v/>
      </c>
      <c r="L462" s="53" t="str">
        <f>+IF(H462=0,"",'Ark1'!T928)</f>
        <v/>
      </c>
      <c r="M462" s="66" t="str">
        <f>+IF(H462=0,"",'Ark1'!U928)</f>
        <v/>
      </c>
      <c r="N462" s="66"/>
      <c r="O462" s="76" t="str">
        <f>+IF(H462=0,"",'Ark1'!W928)</f>
        <v/>
      </c>
      <c r="P462" s="76" t="str">
        <f>+IF(H462=0,"",'Ark1'!X928)</f>
        <v/>
      </c>
      <c r="Q462" s="76" t="str">
        <f>+IF(H462=0,"",'Ark1'!AG928)</f>
        <v/>
      </c>
      <c r="R462" s="76" t="str">
        <f>+IF(H462=0,"",'Ark1'!AH928)</f>
        <v/>
      </c>
      <c r="S462" s="76" t="str">
        <f>+IF(H462=0,"",'Ark1'!AI928)</f>
        <v/>
      </c>
      <c r="T462" s="76"/>
      <c r="U462" s="76"/>
      <c r="V462" s="76" t="str">
        <f>+IF(H462=0,"",'Ark1'!Y928)</f>
        <v/>
      </c>
      <c r="W462" s="53" t="str">
        <f>+IF(H462=0,"",'Ark1'!AA928)</f>
        <v/>
      </c>
      <c r="X462" s="76" t="str">
        <f>+IF(H462=0,"",'Ark1'!AC928)</f>
        <v/>
      </c>
      <c r="Y462" s="76" t="str">
        <f t="shared" si="136"/>
        <v/>
      </c>
      <c r="Z462" s="66"/>
      <c r="AA462" s="66" t="str">
        <f t="shared" si="129"/>
        <v/>
      </c>
      <c r="AB462" s="296"/>
      <c r="AD462" s="56"/>
      <c r="AE462" s="56"/>
      <c r="AF462" s="1"/>
    </row>
    <row r="463" spans="1:38">
      <c r="A463" s="296"/>
      <c r="B463" s="296">
        <f>+'Ark1'!C929</f>
        <v>2023</v>
      </c>
      <c r="C463" s="51">
        <f>+'Ark1'!L929</f>
        <v>15</v>
      </c>
      <c r="D463" s="52" t="s">
        <v>41</v>
      </c>
      <c r="E463" s="52">
        <f>+'Ark1'!D929</f>
        <v>3</v>
      </c>
      <c r="F463" s="52" t="str">
        <f t="shared" si="137"/>
        <v>Mar</v>
      </c>
      <c r="G463" s="51" t="str">
        <f>+IF(H463=0,"",'Ark1'!Q929)</f>
        <v/>
      </c>
      <c r="H463" s="51">
        <f>+'Ark1'!R929</f>
        <v>0</v>
      </c>
      <c r="I463" s="66"/>
      <c r="J463" s="53" t="str">
        <f>+IF(H463=0,"",'Ark1'!AE929)</f>
        <v/>
      </c>
      <c r="K463" s="53" t="str">
        <f>+IF(H463=0,"",'Ark1'!AF929)</f>
        <v/>
      </c>
      <c r="L463" s="53" t="str">
        <f>+IF(H463=0,"",'Ark1'!T929)</f>
        <v/>
      </c>
      <c r="M463" s="66" t="str">
        <f>+IF(H463=0,"",'Ark1'!U929)</f>
        <v/>
      </c>
      <c r="N463" s="66"/>
      <c r="O463" s="76" t="str">
        <f>+IF(H463=0,"",'Ark1'!W929)</f>
        <v/>
      </c>
      <c r="P463" s="76" t="str">
        <f>+IF(H463=0,"",'Ark1'!X929)</f>
        <v/>
      </c>
      <c r="Q463" s="76" t="str">
        <f>+IF(H463=0,"",'Ark1'!AG929)</f>
        <v/>
      </c>
      <c r="R463" s="76" t="str">
        <f>+IF(H463=0,"",'Ark1'!AH929)</f>
        <v/>
      </c>
      <c r="S463" s="76" t="str">
        <f>+IF(H463=0,"",'Ark1'!AI929)</f>
        <v/>
      </c>
      <c r="T463" s="76"/>
      <c r="U463" s="76"/>
      <c r="V463" s="76" t="str">
        <f>+IF(H463=0,"",'Ark1'!Y929)</f>
        <v/>
      </c>
      <c r="W463" s="53" t="str">
        <f>+IF(H463=0,"",'Ark1'!AA929)</f>
        <v/>
      </c>
      <c r="X463" s="76" t="str">
        <f>+IF(H463=0,"",'Ark1'!AC929)</f>
        <v/>
      </c>
      <c r="Y463" s="76" t="str">
        <f t="shared" si="136"/>
        <v/>
      </c>
      <c r="Z463" s="66"/>
      <c r="AA463" s="66" t="str">
        <f t="shared" si="129"/>
        <v/>
      </c>
      <c r="AB463" s="296"/>
      <c r="AD463" s="56"/>
      <c r="AE463" s="56"/>
      <c r="AF463" s="1"/>
    </row>
    <row r="464" spans="1:38">
      <c r="A464" s="296"/>
      <c r="B464" s="296">
        <f>+'Ark1'!C930</f>
        <v>2023</v>
      </c>
      <c r="C464" s="51">
        <f>+'Ark1'!L930</f>
        <v>15</v>
      </c>
      <c r="D464" s="52" t="s">
        <v>41</v>
      </c>
      <c r="E464" s="52">
        <f>+'Ark1'!D930</f>
        <v>4</v>
      </c>
      <c r="F464" s="52" t="str">
        <f t="shared" si="137"/>
        <v>Apr</v>
      </c>
      <c r="G464" s="51" t="str">
        <f>+IF(H464=0,"",'Ark1'!Q930)</f>
        <v/>
      </c>
      <c r="H464" s="51">
        <f>+'Ark1'!R930</f>
        <v>0</v>
      </c>
      <c r="I464" s="66"/>
      <c r="J464" s="53" t="str">
        <f>+IF(H464=0,"",'Ark1'!AE930)</f>
        <v/>
      </c>
      <c r="K464" s="53" t="str">
        <f>+IF(H464=0,"",'Ark1'!AF930)</f>
        <v/>
      </c>
      <c r="L464" s="53" t="str">
        <f>+IF(H464=0,"",'Ark1'!T930)</f>
        <v/>
      </c>
      <c r="M464" s="66" t="str">
        <f>+IF(H464=0,"",'Ark1'!U930)</f>
        <v/>
      </c>
      <c r="N464" s="66"/>
      <c r="O464" s="76" t="str">
        <f>+IF(H464=0,"",'Ark1'!W930)</f>
        <v/>
      </c>
      <c r="P464" s="76" t="str">
        <f>+IF(H464=0,"",'Ark1'!X930)</f>
        <v/>
      </c>
      <c r="Q464" s="76" t="str">
        <f>+IF(H464=0,"",'Ark1'!AG930)</f>
        <v/>
      </c>
      <c r="R464" s="76" t="str">
        <f>+IF(H464=0,"",'Ark1'!AH930)</f>
        <v/>
      </c>
      <c r="S464" s="76" t="str">
        <f>+IF(H464=0,"",'Ark1'!AI930)</f>
        <v/>
      </c>
      <c r="T464" s="76"/>
      <c r="U464" s="76"/>
      <c r="V464" s="76" t="str">
        <f>+IF(H464=0,"",'Ark1'!Y930)</f>
        <v/>
      </c>
      <c r="W464" s="53" t="str">
        <f>+IF(H464=0,"",'Ark1'!AA930)</f>
        <v/>
      </c>
      <c r="X464" s="76" t="str">
        <f>+IF(H464=0,"",'Ark1'!AC930)</f>
        <v/>
      </c>
      <c r="Y464" s="76" t="str">
        <f t="shared" si="136"/>
        <v/>
      </c>
      <c r="Z464" s="66"/>
      <c r="AA464" s="66" t="str">
        <f t="shared" si="129"/>
        <v/>
      </c>
      <c r="AB464" s="296"/>
      <c r="AD464" s="56"/>
      <c r="AE464" s="56"/>
      <c r="AF464" s="1"/>
    </row>
    <row r="465" spans="1:32">
      <c r="A465" s="296"/>
      <c r="B465" s="296">
        <f>+'Ark1'!C931</f>
        <v>2023</v>
      </c>
      <c r="C465" s="51">
        <f>+'Ark1'!L931</f>
        <v>15</v>
      </c>
      <c r="D465" s="52" t="s">
        <v>41</v>
      </c>
      <c r="E465" s="52">
        <f>+'Ark1'!D931</f>
        <v>5</v>
      </c>
      <c r="F465" s="52" t="str">
        <f t="shared" si="137"/>
        <v>Mai</v>
      </c>
      <c r="G465" s="51" t="str">
        <f>+IF(H465=0,"",'Ark1'!Q931)</f>
        <v/>
      </c>
      <c r="H465" s="51">
        <f>+'Ark1'!R931</f>
        <v>0</v>
      </c>
      <c r="I465" s="66"/>
      <c r="J465" s="53" t="str">
        <f>+IF(H465=0,"",'Ark1'!AE931)</f>
        <v/>
      </c>
      <c r="K465" s="53" t="str">
        <f>+IF(H465=0,"",'Ark1'!AF931)</f>
        <v/>
      </c>
      <c r="L465" s="53" t="str">
        <f>+IF(H465=0,"",'Ark1'!T931)</f>
        <v/>
      </c>
      <c r="M465" s="66" t="str">
        <f>+IF(H465=0,"",'Ark1'!U931)</f>
        <v/>
      </c>
      <c r="N465" s="66"/>
      <c r="O465" s="76" t="str">
        <f>+IF(H465=0,"",'Ark1'!W931)</f>
        <v/>
      </c>
      <c r="P465" s="76" t="str">
        <f>+IF(H465=0,"",'Ark1'!X931)</f>
        <v/>
      </c>
      <c r="Q465" s="76" t="str">
        <f>+IF(H465=0,"",'Ark1'!AG931)</f>
        <v/>
      </c>
      <c r="R465" s="76" t="str">
        <f>+IF(H465=0,"",'Ark1'!AH931)</f>
        <v/>
      </c>
      <c r="S465" s="76" t="str">
        <f>+IF(H465=0,"",'Ark1'!AI931)</f>
        <v/>
      </c>
      <c r="T465" s="76"/>
      <c r="U465" s="76"/>
      <c r="V465" s="76" t="str">
        <f>+IF(H465=0,"",'Ark1'!Y931)</f>
        <v/>
      </c>
      <c r="W465" s="53" t="str">
        <f>+IF(H465=0,"",'Ark1'!AA931)</f>
        <v/>
      </c>
      <c r="X465" s="76" t="str">
        <f>+IF(H465=0,"",'Ark1'!AC931)</f>
        <v/>
      </c>
      <c r="Y465" s="76" t="str">
        <f t="shared" si="136"/>
        <v/>
      </c>
      <c r="Z465" s="66"/>
      <c r="AA465" s="66" t="str">
        <f t="shared" si="129"/>
        <v/>
      </c>
      <c r="AB465" s="296"/>
      <c r="AD465" s="56"/>
      <c r="AE465" s="56"/>
      <c r="AF465" s="1"/>
    </row>
    <row r="466" spans="1:32">
      <c r="A466" s="296"/>
      <c r="B466" s="296">
        <f>+'Ark1'!C932</f>
        <v>2023</v>
      </c>
      <c r="C466" s="51">
        <f>+'Ark1'!L932</f>
        <v>15</v>
      </c>
      <c r="D466" s="52" t="s">
        <v>41</v>
      </c>
      <c r="E466" s="52">
        <f>+'Ark1'!D932</f>
        <v>6</v>
      </c>
      <c r="F466" s="52" t="str">
        <f t="shared" si="137"/>
        <v>Jun</v>
      </c>
      <c r="G466" s="51" t="str">
        <f>+IF(H466=0,"",'Ark1'!Q932)</f>
        <v/>
      </c>
      <c r="H466" s="51">
        <f>+'Ark1'!R932</f>
        <v>0</v>
      </c>
      <c r="I466" s="66"/>
      <c r="J466" s="53" t="str">
        <f>+IF(H466=0,"",'Ark1'!AE932)</f>
        <v/>
      </c>
      <c r="K466" s="53" t="str">
        <f>+IF(H466=0,"",'Ark1'!AF932)</f>
        <v/>
      </c>
      <c r="L466" s="53" t="str">
        <f>+IF(H466=0,"",'Ark1'!T932)</f>
        <v/>
      </c>
      <c r="M466" s="66" t="str">
        <f>+IF(H466=0,"",'Ark1'!U932)</f>
        <v/>
      </c>
      <c r="N466" s="66"/>
      <c r="O466" s="76" t="str">
        <f>+IF(H466=0,"",'Ark1'!W932)</f>
        <v/>
      </c>
      <c r="P466" s="76" t="str">
        <f>+IF(H466=0,"",'Ark1'!X932)</f>
        <v/>
      </c>
      <c r="Q466" s="76" t="str">
        <f>+IF(H466=0,"",'Ark1'!AG932)</f>
        <v/>
      </c>
      <c r="R466" s="76" t="str">
        <f>+IF(H466=0,"",'Ark1'!AH932)</f>
        <v/>
      </c>
      <c r="S466" s="76" t="str">
        <f>+IF(H466=0,"",'Ark1'!AI932)</f>
        <v/>
      </c>
      <c r="T466" s="76"/>
      <c r="U466" s="76"/>
      <c r="V466" s="76" t="str">
        <f>+IF(H466=0,"",'Ark1'!Y932)</f>
        <v/>
      </c>
      <c r="W466" s="53" t="str">
        <f>+IF(H466=0,"",'Ark1'!AA932)</f>
        <v/>
      </c>
      <c r="X466" s="76" t="str">
        <f>+IF(H466=0,"",'Ark1'!AC932)</f>
        <v/>
      </c>
      <c r="Y466" s="76" t="str">
        <f t="shared" si="136"/>
        <v/>
      </c>
      <c r="Z466" s="66"/>
      <c r="AA466" s="66" t="str">
        <f t="shared" si="129"/>
        <v/>
      </c>
      <c r="AB466" s="296"/>
      <c r="AD466" s="56"/>
      <c r="AE466" s="56"/>
      <c r="AF466" s="1"/>
    </row>
    <row r="467" spans="1:32">
      <c r="A467" s="296"/>
      <c r="B467" s="296">
        <f>+'Ark1'!C933</f>
        <v>2023</v>
      </c>
      <c r="C467" s="51">
        <f>+'Ark1'!L933</f>
        <v>15</v>
      </c>
      <c r="D467" s="52" t="s">
        <v>41</v>
      </c>
      <c r="E467" s="52">
        <f>+'Ark1'!D933</f>
        <v>7</v>
      </c>
      <c r="F467" s="52" t="str">
        <f t="shared" si="137"/>
        <v>Jul</v>
      </c>
      <c r="G467" s="51" t="str">
        <f>+IF(H467=0,"",'Ark1'!Q933)</f>
        <v/>
      </c>
      <c r="H467" s="51">
        <f>+'Ark1'!R933</f>
        <v>0</v>
      </c>
      <c r="I467" s="66"/>
      <c r="J467" s="53" t="str">
        <f>+IF(H467=0,"",'Ark1'!AE933)</f>
        <v/>
      </c>
      <c r="K467" s="53" t="str">
        <f>+IF(H467=0,"",'Ark1'!AF933)</f>
        <v/>
      </c>
      <c r="L467" s="53" t="str">
        <f>+IF(H467=0,"",'Ark1'!T933)</f>
        <v/>
      </c>
      <c r="M467" s="66" t="str">
        <f>+IF(H467=0,"",'Ark1'!U933)</f>
        <v/>
      </c>
      <c r="N467" s="66"/>
      <c r="O467" s="76" t="str">
        <f>+IF(H467=0,"",'Ark1'!W933)</f>
        <v/>
      </c>
      <c r="P467" s="76" t="str">
        <f>+IF(H467=0,"",'Ark1'!X933)</f>
        <v/>
      </c>
      <c r="Q467" s="76" t="str">
        <f>+IF(H467=0,"",'Ark1'!AG933)</f>
        <v/>
      </c>
      <c r="R467" s="76" t="str">
        <f>+IF(H467=0,"",'Ark1'!AH933)</f>
        <v/>
      </c>
      <c r="S467" s="76" t="str">
        <f>+IF(H467=0,"",'Ark1'!AI933)</f>
        <v/>
      </c>
      <c r="T467" s="76"/>
      <c r="U467" s="76"/>
      <c r="V467" s="76" t="str">
        <f>+IF(H467=0,"",'Ark1'!Y933)</f>
        <v/>
      </c>
      <c r="W467" s="53" t="str">
        <f>+IF(H467=0,"",'Ark1'!AA933)</f>
        <v/>
      </c>
      <c r="X467" s="76" t="str">
        <f>+IF(H467=0,"",'Ark1'!AC933)</f>
        <v/>
      </c>
      <c r="Y467" s="76" t="str">
        <f t="shared" si="136"/>
        <v/>
      </c>
      <c r="Z467" s="66"/>
      <c r="AA467" s="66" t="str">
        <f t="shared" si="129"/>
        <v/>
      </c>
      <c r="AB467" s="296"/>
      <c r="AD467" s="56"/>
      <c r="AE467" s="56"/>
      <c r="AF467" s="1"/>
    </row>
    <row r="468" spans="1:32">
      <c r="A468" s="296"/>
      <c r="B468" s="296">
        <f>+'Ark1'!C934</f>
        <v>2023</v>
      </c>
      <c r="C468" s="51">
        <f>+'Ark1'!L934</f>
        <v>15</v>
      </c>
      <c r="D468" s="52" t="s">
        <v>41</v>
      </c>
      <c r="E468" s="52">
        <f>+'Ark1'!D934</f>
        <v>8</v>
      </c>
      <c r="F468" s="52" t="str">
        <f t="shared" si="137"/>
        <v>Aug</v>
      </c>
      <c r="G468" s="51" t="str">
        <f>+IF(H468=0,"",'Ark1'!Q934)</f>
        <v/>
      </c>
      <c r="H468" s="51">
        <f>+'Ark1'!R934</f>
        <v>0</v>
      </c>
      <c r="I468" s="66"/>
      <c r="J468" s="53" t="str">
        <f>+IF(H468=0,"",'Ark1'!AE934)</f>
        <v/>
      </c>
      <c r="K468" s="53" t="str">
        <f>+IF(H468=0,"",'Ark1'!AF934)</f>
        <v/>
      </c>
      <c r="L468" s="53" t="str">
        <f>+IF(H468=0,"",'Ark1'!T934)</f>
        <v/>
      </c>
      <c r="M468" s="66" t="str">
        <f>+IF(H468=0,"",'Ark1'!U934)</f>
        <v/>
      </c>
      <c r="N468" s="66"/>
      <c r="O468" s="76" t="str">
        <f>+IF(H468=0,"",'Ark1'!W934)</f>
        <v/>
      </c>
      <c r="P468" s="76" t="str">
        <f>+IF(H468=0,"",'Ark1'!X934)</f>
        <v/>
      </c>
      <c r="Q468" s="76" t="str">
        <f>+IF(H468=0,"",'Ark1'!AG934)</f>
        <v/>
      </c>
      <c r="R468" s="76" t="str">
        <f>+IF(H468=0,"",'Ark1'!AH934)</f>
        <v/>
      </c>
      <c r="S468" s="76" t="str">
        <f>+IF(H468=0,"",'Ark1'!AI934)</f>
        <v/>
      </c>
      <c r="T468" s="76"/>
      <c r="U468" s="76"/>
      <c r="V468" s="76" t="str">
        <f>+IF(H468=0,"",'Ark1'!Y934)</f>
        <v/>
      </c>
      <c r="W468" s="53" t="str">
        <f>+IF(H468=0,"",'Ark1'!AA934)</f>
        <v/>
      </c>
      <c r="X468" s="76" t="str">
        <f>+IF(H468=0,"",'Ark1'!AC934)</f>
        <v/>
      </c>
      <c r="Y468" s="76" t="str">
        <f t="shared" si="136"/>
        <v/>
      </c>
      <c r="Z468" s="66"/>
      <c r="AA468" s="66" t="str">
        <f t="shared" si="129"/>
        <v/>
      </c>
      <c r="AB468" s="296"/>
      <c r="AD468" s="56"/>
      <c r="AE468" s="56"/>
      <c r="AF468" s="1"/>
    </row>
    <row r="469" spans="1:32">
      <c r="A469" s="296"/>
      <c r="B469" s="296">
        <f>+'Ark1'!C935</f>
        <v>2023</v>
      </c>
      <c r="C469" s="51">
        <f>+'Ark1'!L935</f>
        <v>15</v>
      </c>
      <c r="D469" s="52" t="s">
        <v>41</v>
      </c>
      <c r="E469" s="52">
        <f>+'Ark1'!D935</f>
        <v>9</v>
      </c>
      <c r="F469" s="52" t="str">
        <f t="shared" si="137"/>
        <v>Sep</v>
      </c>
      <c r="G469" s="51" t="str">
        <f>+IF(H469=0,"",'Ark1'!Q935)</f>
        <v/>
      </c>
      <c r="H469" s="51">
        <f>+'Ark1'!R935</f>
        <v>0</v>
      </c>
      <c r="I469" s="66"/>
      <c r="J469" s="53" t="str">
        <f>+IF(H469=0,"",'Ark1'!AE935)</f>
        <v/>
      </c>
      <c r="K469" s="53" t="str">
        <f>+IF(H469=0,"",'Ark1'!AF935)</f>
        <v/>
      </c>
      <c r="L469" s="53" t="str">
        <f>+IF(H469=0,"",'Ark1'!T935)</f>
        <v/>
      </c>
      <c r="M469" s="66" t="str">
        <f>+IF(H469=0,"",'Ark1'!U935)</f>
        <v/>
      </c>
      <c r="N469" s="66"/>
      <c r="O469" s="76" t="str">
        <f>+IF(H469=0,"",'Ark1'!W935)</f>
        <v/>
      </c>
      <c r="P469" s="76" t="str">
        <f>+IF(H469=0,"",'Ark1'!X935)</f>
        <v/>
      </c>
      <c r="Q469" s="76" t="str">
        <f>+IF(H469=0,"",'Ark1'!AG935)</f>
        <v/>
      </c>
      <c r="R469" s="76" t="str">
        <f>+IF(H469=0,"",'Ark1'!AH935)</f>
        <v/>
      </c>
      <c r="S469" s="76" t="str">
        <f>+IF(H469=0,"",'Ark1'!AI935)</f>
        <v/>
      </c>
      <c r="T469" s="76"/>
      <c r="U469" s="76"/>
      <c r="V469" s="76" t="str">
        <f>+IF(H469=0,"",'Ark1'!Y935)</f>
        <v/>
      </c>
      <c r="W469" s="53" t="str">
        <f>+IF(H469=0,"",'Ark1'!AA935)</f>
        <v/>
      </c>
      <c r="X469" s="76" t="str">
        <f>+IF(H469=0,"",'Ark1'!AC935)</f>
        <v/>
      </c>
      <c r="Y469" s="76" t="str">
        <f t="shared" si="136"/>
        <v/>
      </c>
      <c r="Z469" s="66"/>
      <c r="AA469" s="66" t="str">
        <f t="shared" si="129"/>
        <v/>
      </c>
      <c r="AB469" s="296"/>
      <c r="AD469" s="56"/>
      <c r="AE469" s="56"/>
      <c r="AF469" s="1"/>
    </row>
    <row r="470" spans="1:32">
      <c r="A470" s="296"/>
      <c r="B470" s="296">
        <f>+'Ark1'!C936</f>
        <v>2023</v>
      </c>
      <c r="C470" s="51">
        <f>+'Ark1'!L936</f>
        <v>15</v>
      </c>
      <c r="D470" s="52" t="s">
        <v>41</v>
      </c>
      <c r="E470" s="52">
        <f>+'Ark1'!D936</f>
        <v>10</v>
      </c>
      <c r="F470" s="52" t="str">
        <f t="shared" si="137"/>
        <v>Okt</v>
      </c>
      <c r="G470" s="51" t="str">
        <f>+IF(H470=0,"",'Ark1'!Q936)</f>
        <v/>
      </c>
      <c r="H470" s="51">
        <f>+'Ark1'!R936</f>
        <v>0</v>
      </c>
      <c r="I470" s="66"/>
      <c r="J470" s="53" t="str">
        <f>+IF(H470=0,"",'Ark1'!AE936)</f>
        <v/>
      </c>
      <c r="K470" s="53" t="str">
        <f>+IF(H470=0,"",'Ark1'!AF936)</f>
        <v/>
      </c>
      <c r="L470" s="53" t="str">
        <f>+IF(H470=0,"",'Ark1'!T936)</f>
        <v/>
      </c>
      <c r="M470" s="66" t="str">
        <f>+IF(H470=0,"",'Ark1'!U936)</f>
        <v/>
      </c>
      <c r="N470" s="66"/>
      <c r="O470" s="76" t="str">
        <f>+IF(H470=0,"",'Ark1'!W936)</f>
        <v/>
      </c>
      <c r="P470" s="76" t="str">
        <f>+IF(H470=0,"",'Ark1'!X936)</f>
        <v/>
      </c>
      <c r="Q470" s="76" t="str">
        <f>+IF(H470=0,"",'Ark1'!AG936)</f>
        <v/>
      </c>
      <c r="R470" s="76" t="str">
        <f>+IF(H470=0,"",'Ark1'!AH936)</f>
        <v/>
      </c>
      <c r="S470" s="76" t="str">
        <f>+IF(H470=0,"",'Ark1'!AI936)</f>
        <v/>
      </c>
      <c r="T470" s="76"/>
      <c r="U470" s="76"/>
      <c r="V470" s="76" t="str">
        <f>+IF(H470=0,"",'Ark1'!Y936)</f>
        <v/>
      </c>
      <c r="W470" s="53" t="str">
        <f>+IF(H470=0,"",'Ark1'!AA936)</f>
        <v/>
      </c>
      <c r="X470" s="76" t="str">
        <f>+IF(H470=0,"",'Ark1'!AC936)</f>
        <v/>
      </c>
      <c r="Y470" s="76" t="str">
        <f t="shared" si="136"/>
        <v/>
      </c>
      <c r="Z470" s="66"/>
      <c r="AA470" s="66" t="str">
        <f t="shared" si="129"/>
        <v/>
      </c>
      <c r="AB470" s="296"/>
      <c r="AD470" s="56"/>
      <c r="AE470" s="56"/>
      <c r="AF470" s="1"/>
    </row>
    <row r="471" spans="1:32">
      <c r="A471" s="296"/>
      <c r="B471" s="296">
        <f>+'Ark1'!C937</f>
        <v>2023</v>
      </c>
      <c r="C471" s="51">
        <f>+'Ark1'!L937</f>
        <v>15</v>
      </c>
      <c r="D471" s="52" t="s">
        <v>41</v>
      </c>
      <c r="E471" s="52">
        <f>+'Ark1'!D937</f>
        <v>11</v>
      </c>
      <c r="F471" s="52" t="str">
        <f t="shared" si="137"/>
        <v>Nov</v>
      </c>
      <c r="G471" s="51" t="str">
        <f>+IF(H471=0,"",'Ark1'!Q937)</f>
        <v/>
      </c>
      <c r="H471" s="51">
        <f>+'Ark1'!R937</f>
        <v>0</v>
      </c>
      <c r="I471" s="66"/>
      <c r="J471" s="53" t="str">
        <f>+IF(H471=0,"",'Ark1'!AE937)</f>
        <v/>
      </c>
      <c r="K471" s="53" t="str">
        <f>+IF(H471=0,"",'Ark1'!AF937)</f>
        <v/>
      </c>
      <c r="L471" s="53" t="str">
        <f>+IF(H471=0,"",'Ark1'!T937)</f>
        <v/>
      </c>
      <c r="M471" s="66" t="str">
        <f>+IF(H471=0,"",'Ark1'!U937)</f>
        <v/>
      </c>
      <c r="N471" s="66"/>
      <c r="O471" s="76" t="str">
        <f>+IF(H471=0,"",'Ark1'!W937)</f>
        <v/>
      </c>
      <c r="P471" s="76" t="str">
        <f>+IF(H471=0,"",'Ark1'!X937)</f>
        <v/>
      </c>
      <c r="Q471" s="76" t="str">
        <f>+IF(H471=0,"",'Ark1'!AG937)</f>
        <v/>
      </c>
      <c r="R471" s="76" t="str">
        <f>+IF(H471=0,"",'Ark1'!AH937)</f>
        <v/>
      </c>
      <c r="S471" s="76" t="str">
        <f>+IF(H471=0,"",'Ark1'!AI937)</f>
        <v/>
      </c>
      <c r="T471" s="76"/>
      <c r="U471" s="76"/>
      <c r="V471" s="76" t="str">
        <f>+IF(H471=0,"",'Ark1'!Y937)</f>
        <v/>
      </c>
      <c r="W471" s="53" t="str">
        <f>+IF(H471=0,"",'Ark1'!AA937)</f>
        <v/>
      </c>
      <c r="X471" s="76" t="str">
        <f>+IF(H471=0,"",'Ark1'!AC937)</f>
        <v/>
      </c>
      <c r="Y471" s="76" t="str">
        <f t="shared" si="136"/>
        <v/>
      </c>
      <c r="Z471" s="66"/>
      <c r="AA471" s="66" t="str">
        <f t="shared" si="129"/>
        <v/>
      </c>
      <c r="AB471" s="296"/>
      <c r="AD471" s="56"/>
      <c r="AE471" s="56"/>
      <c r="AF471" s="1"/>
    </row>
    <row r="472" spans="1:32">
      <c r="A472" s="296"/>
      <c r="B472" s="296">
        <f>+'Ark1'!C938</f>
        <v>2023</v>
      </c>
      <c r="C472" s="51">
        <f>+'Ark1'!L938</f>
        <v>15</v>
      </c>
      <c r="D472" s="52" t="s">
        <v>41</v>
      </c>
      <c r="E472" s="52">
        <f>+'Ark1'!D938</f>
        <v>12</v>
      </c>
      <c r="F472" s="52" t="str">
        <f t="shared" si="137"/>
        <v>Des</v>
      </c>
      <c r="G472" s="51" t="str">
        <f>+IF(H472=0,"",'Ark1'!Q938)</f>
        <v/>
      </c>
      <c r="H472" s="51">
        <f>+'Ark1'!R938</f>
        <v>0</v>
      </c>
      <c r="I472" s="66"/>
      <c r="J472" s="53" t="str">
        <f>+IF(H472=0,"",'Ark1'!AE938)</f>
        <v/>
      </c>
      <c r="K472" s="53" t="str">
        <f>+IF(H472=0,"",'Ark1'!AF938)</f>
        <v/>
      </c>
      <c r="L472" s="53" t="str">
        <f>+IF(H472=0,"",'Ark1'!T938)</f>
        <v/>
      </c>
      <c r="M472" s="66" t="str">
        <f>+IF(H472=0,"",'Ark1'!U938)</f>
        <v/>
      </c>
      <c r="N472" s="66"/>
      <c r="O472" s="76" t="str">
        <f>+IF(H472=0,"",'Ark1'!W938)</f>
        <v/>
      </c>
      <c r="P472" s="76" t="str">
        <f>+IF(H472=0,"",'Ark1'!X938)</f>
        <v/>
      </c>
      <c r="Q472" s="76" t="str">
        <f>+IF(H472=0,"",'Ark1'!AG938)</f>
        <v/>
      </c>
      <c r="R472" s="76" t="str">
        <f>+IF(H472=0,"",'Ark1'!AH938)</f>
        <v/>
      </c>
      <c r="S472" s="76" t="str">
        <f>+IF(H472=0,"",'Ark1'!AI938)</f>
        <v/>
      </c>
      <c r="T472" s="76"/>
      <c r="U472" s="76"/>
      <c r="V472" s="76" t="str">
        <f>+IF(H472=0,"",'Ark1'!Y938)</f>
        <v/>
      </c>
      <c r="W472" s="53" t="str">
        <f>+IF(H472=0,"",'Ark1'!AA938)</f>
        <v/>
      </c>
      <c r="X472" s="76" t="str">
        <f>+IF(H472=0,"",'Ark1'!AC938)</f>
        <v/>
      </c>
      <c r="Y472" s="76" t="str">
        <f t="shared" si="136"/>
        <v/>
      </c>
      <c r="Z472" s="66"/>
      <c r="AA472" s="66" t="str">
        <f t="shared" si="129"/>
        <v/>
      </c>
      <c r="AB472" s="296"/>
      <c r="AD472" s="56"/>
      <c r="AE472" s="56"/>
      <c r="AF472" s="1"/>
    </row>
    <row r="473" spans="1:32">
      <c r="A473" s="296"/>
      <c r="B473" s="296"/>
      <c r="C473" s="296"/>
      <c r="D473" s="296"/>
      <c r="E473" s="296"/>
      <c r="F473" s="296"/>
      <c r="G473" s="296"/>
      <c r="H473" s="296"/>
      <c r="I473" s="296"/>
      <c r="J473" s="296"/>
      <c r="K473" s="296"/>
      <c r="L473" s="296"/>
      <c r="M473" s="296"/>
      <c r="N473" s="296"/>
      <c r="O473" s="296"/>
      <c r="P473" s="296"/>
      <c r="Q473" s="296"/>
      <c r="R473" s="296"/>
      <c r="S473" s="296"/>
      <c r="T473" s="296"/>
      <c r="U473" s="296"/>
      <c r="V473" s="296"/>
      <c r="W473" s="296"/>
      <c r="X473" s="296"/>
      <c r="Y473" s="296"/>
      <c r="Z473" s="296"/>
      <c r="AA473" s="296"/>
      <c r="AB473" s="296"/>
      <c r="AD473" s="56"/>
      <c r="AE473" s="56"/>
      <c r="AF473" s="1"/>
    </row>
    <row r="474" spans="1:32">
      <c r="A474" s="296"/>
      <c r="B474" s="296"/>
      <c r="C474" s="296"/>
      <c r="D474" s="296"/>
      <c r="E474" s="296"/>
      <c r="F474" s="296"/>
      <c r="G474" s="296"/>
      <c r="H474" s="296"/>
      <c r="I474" s="296"/>
      <c r="J474" s="296"/>
      <c r="K474" s="296"/>
      <c r="L474" s="296"/>
      <c r="M474" s="296"/>
      <c r="N474" s="296"/>
      <c r="O474" s="296"/>
      <c r="P474" s="296"/>
      <c r="Q474" s="296"/>
      <c r="R474" s="296"/>
      <c r="S474" s="296"/>
      <c r="T474" s="296"/>
      <c r="U474" s="296"/>
      <c r="V474" s="296"/>
      <c r="W474" s="296"/>
      <c r="X474" s="296"/>
      <c r="Y474" s="296"/>
      <c r="Z474" s="296"/>
      <c r="AA474" s="296"/>
      <c r="AB474" s="296"/>
      <c r="AD474" s="56"/>
      <c r="AE474" s="56"/>
      <c r="AF474" s="1"/>
    </row>
    <row r="475" spans="1:32">
      <c r="A475" s="34"/>
      <c r="B475" s="34"/>
      <c r="C475" s="34"/>
      <c r="D475" s="34"/>
      <c r="E475" s="34"/>
      <c r="F475" s="34"/>
      <c r="G475" s="34"/>
      <c r="H475" s="34"/>
      <c r="I475" s="34"/>
      <c r="J475" s="72"/>
      <c r="K475" s="72"/>
      <c r="L475" s="34"/>
      <c r="M475" s="34"/>
      <c r="N475" s="34"/>
      <c r="Z475" s="34"/>
      <c r="AD475" s="56"/>
      <c r="AE475" s="56"/>
      <c r="AF475" s="1"/>
    </row>
    <row r="476" spans="1:32">
      <c r="A476" s="34"/>
      <c r="B476" s="34"/>
      <c r="C476" s="34"/>
      <c r="D476" s="34"/>
      <c r="E476" s="34"/>
      <c r="F476" s="34"/>
      <c r="G476" s="34"/>
      <c r="H476" s="34"/>
      <c r="I476" s="34"/>
      <c r="J476" s="72"/>
      <c r="K476" s="72"/>
      <c r="L476" s="34"/>
      <c r="M476" s="34"/>
      <c r="N476" s="34"/>
      <c r="Z476" s="34"/>
      <c r="AD476" s="56"/>
      <c r="AE476" s="56"/>
      <c r="AF476" s="1"/>
    </row>
    <row r="477" spans="1:32">
      <c r="A477" s="34"/>
      <c r="B477" s="34"/>
      <c r="C477" s="34"/>
      <c r="D477" s="34"/>
      <c r="E477" s="34"/>
      <c r="F477" s="34"/>
      <c r="G477" s="34"/>
      <c r="H477" s="34"/>
      <c r="I477" s="34"/>
      <c r="J477" s="72"/>
      <c r="K477" s="72"/>
      <c r="L477" s="34"/>
      <c r="M477" s="34"/>
      <c r="N477" s="34"/>
      <c r="Z477" s="34"/>
      <c r="AD477" s="56"/>
      <c r="AE477" s="56"/>
      <c r="AF477" s="1"/>
    </row>
    <row r="478" spans="1:32">
      <c r="A478" s="34"/>
      <c r="B478" s="34"/>
      <c r="C478" s="34"/>
      <c r="D478" s="34"/>
      <c r="E478" s="34"/>
      <c r="F478" s="34"/>
      <c r="G478" s="34"/>
      <c r="H478" s="34"/>
      <c r="I478" s="34"/>
      <c r="J478" s="72"/>
      <c r="K478" s="72"/>
      <c r="L478" s="34"/>
      <c r="M478" s="34"/>
      <c r="N478" s="34"/>
      <c r="Z478" s="34"/>
      <c r="AD478" s="56"/>
      <c r="AE478" s="56"/>
      <c r="AF478" s="1"/>
    </row>
    <row r="479" spans="1:32">
      <c r="A479" s="34"/>
      <c r="B479" s="34"/>
      <c r="C479" s="34"/>
      <c r="D479" s="34"/>
      <c r="E479" s="34"/>
      <c r="F479" s="34"/>
      <c r="G479" s="34"/>
      <c r="H479" s="34"/>
      <c r="I479" s="34"/>
      <c r="J479" s="72"/>
      <c r="K479" s="72"/>
      <c r="L479" s="34"/>
      <c r="M479" s="34"/>
      <c r="N479" s="34"/>
      <c r="Z479" s="34"/>
      <c r="AD479" s="56"/>
      <c r="AE479" s="56"/>
      <c r="AF479" s="1"/>
    </row>
    <row r="480" spans="1:32">
      <c r="A480" s="34"/>
      <c r="B480" s="34"/>
      <c r="C480" s="34"/>
      <c r="D480" s="34"/>
      <c r="E480" s="34"/>
      <c r="F480" s="34"/>
      <c r="G480" s="34"/>
      <c r="H480" s="34"/>
      <c r="I480" s="34"/>
      <c r="J480" s="72"/>
      <c r="K480" s="72"/>
      <c r="L480" s="34"/>
      <c r="M480" s="34"/>
      <c r="N480" s="34"/>
      <c r="Z480" s="34"/>
      <c r="AD480" s="56"/>
      <c r="AE480" s="56"/>
      <c r="AF480" s="1"/>
    </row>
    <row r="481" spans="1:32">
      <c r="A481" s="34"/>
      <c r="B481" s="34"/>
      <c r="C481" s="34"/>
      <c r="D481" s="34"/>
      <c r="E481" s="34"/>
      <c r="F481" s="34"/>
      <c r="G481" s="34"/>
      <c r="H481" s="34"/>
      <c r="I481" s="34"/>
      <c r="J481" s="72"/>
      <c r="K481" s="72"/>
      <c r="L481" s="34"/>
      <c r="M481" s="34"/>
      <c r="N481" s="34"/>
      <c r="Z481" s="34"/>
      <c r="AD481" s="56"/>
      <c r="AE481" s="56"/>
      <c r="AF481" s="1"/>
    </row>
    <row r="482" spans="1:32">
      <c r="A482" s="34"/>
      <c r="B482" s="34"/>
      <c r="C482" s="34"/>
      <c r="D482" s="34"/>
      <c r="E482" s="34"/>
      <c r="F482" s="34"/>
      <c r="G482" s="34"/>
      <c r="H482" s="34"/>
      <c r="I482" s="34"/>
      <c r="J482" s="72"/>
      <c r="K482" s="72"/>
      <c r="L482" s="34"/>
      <c r="M482" s="34"/>
      <c r="N482" s="34"/>
      <c r="Z482" s="34"/>
      <c r="AD482" s="56"/>
      <c r="AE482" s="56"/>
      <c r="AF482" s="1"/>
    </row>
    <row r="483" spans="1:32">
      <c r="A483" s="34"/>
      <c r="B483" s="34"/>
      <c r="C483" s="34"/>
      <c r="D483" s="34"/>
      <c r="E483" s="34"/>
      <c r="F483" s="34"/>
      <c r="G483" s="34"/>
      <c r="H483" s="34"/>
      <c r="I483" s="34"/>
      <c r="J483" s="72"/>
      <c r="K483" s="72"/>
      <c r="L483" s="34"/>
      <c r="M483" s="34"/>
      <c r="N483" s="34"/>
      <c r="Z483" s="34"/>
      <c r="AD483" s="56"/>
      <c r="AE483" s="56"/>
      <c r="AF483" s="1"/>
    </row>
    <row r="484" spans="1:32">
      <c r="A484" s="34"/>
      <c r="B484" s="34"/>
      <c r="C484" s="34"/>
      <c r="D484" s="34"/>
      <c r="E484" s="34"/>
      <c r="F484" s="34"/>
      <c r="G484" s="34"/>
      <c r="H484" s="34"/>
      <c r="I484" s="34"/>
      <c r="J484" s="72"/>
      <c r="K484" s="72"/>
      <c r="L484" s="34"/>
      <c r="M484" s="34"/>
      <c r="N484" s="34"/>
      <c r="Z484" s="34"/>
      <c r="AD484" s="56"/>
      <c r="AE484" s="56"/>
      <c r="AF484" s="1"/>
    </row>
    <row r="485" spans="1:32">
      <c r="A485" s="34"/>
      <c r="B485" s="34"/>
      <c r="C485" s="34"/>
      <c r="D485" s="34"/>
      <c r="E485" s="34"/>
      <c r="F485" s="34"/>
      <c r="G485" s="34"/>
      <c r="H485" s="34"/>
      <c r="I485" s="34"/>
      <c r="J485" s="72"/>
      <c r="K485" s="72"/>
      <c r="L485" s="34"/>
      <c r="M485" s="34"/>
      <c r="N485" s="34"/>
      <c r="Z485" s="34"/>
      <c r="AD485" s="56"/>
      <c r="AE485" s="56"/>
      <c r="AF485" s="1"/>
    </row>
    <row r="486" spans="1:32">
      <c r="A486" s="34"/>
      <c r="B486" s="34"/>
      <c r="C486" s="34"/>
      <c r="D486" s="34"/>
      <c r="E486" s="34"/>
      <c r="F486" s="34"/>
      <c r="G486" s="34"/>
      <c r="H486" s="34"/>
      <c r="I486" s="34"/>
      <c r="J486" s="72"/>
      <c r="K486" s="72"/>
      <c r="L486" s="34"/>
      <c r="M486" s="34"/>
      <c r="N486" s="34"/>
      <c r="Z486" s="34"/>
      <c r="AD486" s="56"/>
      <c r="AE486" s="56"/>
      <c r="AF486" s="1"/>
    </row>
    <row r="487" spans="1:32">
      <c r="A487" s="34"/>
      <c r="B487" s="34"/>
      <c r="C487" s="34"/>
      <c r="D487" s="34"/>
      <c r="E487" s="34"/>
      <c r="F487" s="34"/>
      <c r="G487" s="34"/>
      <c r="H487" s="34"/>
      <c r="I487" s="34"/>
      <c r="J487" s="72"/>
      <c r="K487" s="72"/>
      <c r="L487" s="34"/>
      <c r="M487" s="34"/>
      <c r="N487" s="34"/>
      <c r="Z487" s="34"/>
      <c r="AD487" s="56"/>
      <c r="AE487" s="56"/>
      <c r="AF487" s="1"/>
    </row>
    <row r="488" spans="1:32">
      <c r="A488" s="34"/>
      <c r="B488" s="34"/>
      <c r="C488" s="34"/>
      <c r="D488" s="34"/>
      <c r="E488" s="34"/>
      <c r="F488" s="34"/>
      <c r="G488" s="34"/>
      <c r="H488" s="34"/>
      <c r="I488" s="34"/>
      <c r="J488" s="72"/>
      <c r="K488" s="72"/>
      <c r="L488" s="34"/>
      <c r="M488" s="34"/>
      <c r="N488" s="34"/>
      <c r="Z488" s="34"/>
      <c r="AD488" s="56"/>
      <c r="AE488" s="56"/>
      <c r="AF488" s="1"/>
    </row>
    <row r="489" spans="1:32">
      <c r="A489" s="34"/>
      <c r="B489" s="34"/>
      <c r="C489" s="34"/>
      <c r="D489" s="34"/>
      <c r="E489" s="34"/>
      <c r="F489" s="34"/>
      <c r="G489" s="34"/>
      <c r="H489" s="34"/>
      <c r="I489" s="34"/>
      <c r="J489" s="72"/>
      <c r="K489" s="72"/>
      <c r="L489" s="34"/>
      <c r="M489" s="34"/>
      <c r="N489" s="34"/>
      <c r="Z489" s="34"/>
    </row>
    <row r="490" spans="1:32">
      <c r="A490" s="34"/>
      <c r="B490" s="34"/>
      <c r="C490" s="34"/>
      <c r="D490" s="34"/>
      <c r="E490" s="34"/>
      <c r="F490" s="34"/>
      <c r="G490" s="34"/>
      <c r="H490" s="34"/>
      <c r="I490" s="34"/>
      <c r="J490" s="72"/>
      <c r="K490" s="72"/>
      <c r="L490" s="34"/>
      <c r="M490" s="34"/>
      <c r="N490" s="34"/>
      <c r="Z490" s="34"/>
    </row>
    <row r="491" spans="1:32">
      <c r="A491" s="34"/>
      <c r="B491" s="34"/>
      <c r="C491" s="34"/>
      <c r="D491" s="34"/>
      <c r="E491" s="34"/>
      <c r="F491" s="34"/>
      <c r="G491" s="34"/>
      <c r="H491" s="34"/>
      <c r="I491" s="34"/>
      <c r="J491" s="72"/>
      <c r="K491" s="72"/>
      <c r="L491" s="34"/>
      <c r="M491" s="34"/>
      <c r="N491" s="34"/>
      <c r="Z491" s="34"/>
    </row>
    <row r="492" spans="1:32">
      <c r="A492" s="34"/>
      <c r="B492" s="34"/>
      <c r="C492" s="34"/>
      <c r="D492" s="34"/>
      <c r="E492" s="34"/>
      <c r="F492" s="34"/>
      <c r="G492" s="34"/>
      <c r="H492" s="34"/>
      <c r="I492" s="34"/>
      <c r="J492" s="72"/>
      <c r="K492" s="72"/>
      <c r="L492" s="34"/>
      <c r="M492" s="34"/>
      <c r="N492" s="34"/>
      <c r="Z492" s="34"/>
    </row>
    <row r="493" spans="1:32">
      <c r="A493" s="34"/>
      <c r="B493" s="34"/>
      <c r="C493" s="34"/>
      <c r="D493" s="34"/>
      <c r="E493" s="34"/>
      <c r="F493" s="34"/>
      <c r="G493" s="34"/>
      <c r="H493" s="34"/>
      <c r="I493" s="34"/>
      <c r="J493" s="72"/>
      <c r="K493" s="72"/>
      <c r="L493" s="34"/>
      <c r="M493" s="34"/>
      <c r="N493" s="34"/>
      <c r="Z493" s="34"/>
    </row>
    <row r="494" spans="1:32">
      <c r="A494" s="34"/>
      <c r="B494" s="34"/>
      <c r="C494" s="34"/>
      <c r="D494" s="34"/>
      <c r="E494" s="34"/>
      <c r="F494" s="34"/>
      <c r="G494" s="34"/>
      <c r="H494" s="34"/>
      <c r="I494" s="34"/>
      <c r="J494" s="72"/>
      <c r="K494" s="72"/>
      <c r="L494" s="34"/>
      <c r="M494" s="34"/>
      <c r="N494" s="34"/>
      <c r="Z494" s="34"/>
    </row>
    <row r="495" spans="1:32">
      <c r="A495" s="34"/>
      <c r="B495" s="34"/>
      <c r="C495" s="34"/>
      <c r="D495" s="34"/>
      <c r="E495" s="34"/>
      <c r="F495" s="34"/>
      <c r="G495" s="34"/>
      <c r="H495" s="34"/>
      <c r="I495" s="34"/>
      <c r="J495" s="72"/>
      <c r="K495" s="72"/>
      <c r="L495" s="34"/>
      <c r="M495" s="34"/>
      <c r="N495" s="34"/>
      <c r="Z495" s="34"/>
    </row>
    <row r="496" spans="1:32">
      <c r="A496" s="34"/>
      <c r="B496" s="34"/>
      <c r="C496" s="34"/>
      <c r="D496" s="34"/>
      <c r="E496" s="34"/>
      <c r="F496" s="34"/>
      <c r="G496" s="34"/>
      <c r="H496" s="34"/>
      <c r="I496" s="34"/>
      <c r="J496" s="72"/>
      <c r="K496" s="72"/>
      <c r="L496" s="34"/>
      <c r="M496" s="34"/>
      <c r="N496" s="34"/>
      <c r="Z496" s="34"/>
    </row>
    <row r="497" spans="1:26">
      <c r="A497" s="34"/>
      <c r="B497" s="34"/>
      <c r="C497" s="34"/>
      <c r="D497" s="34"/>
      <c r="E497" s="34"/>
      <c r="F497" s="34"/>
      <c r="G497" s="34"/>
      <c r="H497" s="34"/>
      <c r="I497" s="34"/>
      <c r="J497" s="72"/>
      <c r="K497" s="72"/>
      <c r="L497" s="34"/>
      <c r="M497" s="34"/>
      <c r="N497" s="34"/>
      <c r="Z497" s="34"/>
    </row>
    <row r="498" spans="1:26">
      <c r="A498" s="34"/>
      <c r="B498" s="34"/>
      <c r="C498" s="34"/>
      <c r="D498" s="34"/>
      <c r="E498" s="34"/>
      <c r="F498" s="34"/>
      <c r="G498" s="34"/>
      <c r="H498" s="34"/>
      <c r="I498" s="34"/>
      <c r="J498" s="72"/>
      <c r="K498" s="72"/>
      <c r="L498" s="34"/>
      <c r="M498" s="34"/>
      <c r="N498" s="34"/>
      <c r="Z498" s="34"/>
    </row>
    <row r="499" spans="1:26">
      <c r="A499" s="34"/>
      <c r="B499" s="34"/>
      <c r="C499" s="34"/>
      <c r="D499" s="34"/>
      <c r="E499" s="34"/>
      <c r="F499" s="34"/>
      <c r="G499" s="34"/>
      <c r="H499" s="34"/>
      <c r="I499" s="34"/>
      <c r="J499" s="72"/>
      <c r="K499" s="72"/>
      <c r="L499" s="34"/>
      <c r="M499" s="34"/>
      <c r="N499" s="34"/>
      <c r="Z499" s="34"/>
    </row>
    <row r="500" spans="1:26">
      <c r="A500" s="34"/>
      <c r="B500" s="34"/>
      <c r="C500" s="34"/>
      <c r="D500" s="34"/>
      <c r="E500" s="34"/>
      <c r="F500" s="34"/>
      <c r="G500" s="34"/>
      <c r="H500" s="34"/>
      <c r="I500" s="34"/>
      <c r="J500" s="72"/>
      <c r="K500" s="72"/>
      <c r="L500" s="34"/>
      <c r="M500" s="34"/>
      <c r="N500" s="34"/>
      <c r="Z500" s="34"/>
    </row>
    <row r="501" spans="1:26">
      <c r="A501" s="34"/>
      <c r="B501" s="34"/>
      <c r="C501" s="34"/>
      <c r="D501" s="34"/>
      <c r="E501" s="34"/>
      <c r="F501" s="34"/>
      <c r="G501" s="34"/>
      <c r="H501" s="34"/>
      <c r="I501" s="34"/>
      <c r="J501" s="72"/>
      <c r="K501" s="72"/>
      <c r="L501" s="34"/>
      <c r="M501" s="34"/>
      <c r="N501" s="34"/>
      <c r="Z501" s="34"/>
    </row>
    <row r="502" spans="1:26">
      <c r="A502" s="34"/>
      <c r="B502" s="34"/>
      <c r="C502" s="34"/>
      <c r="D502" s="34"/>
      <c r="E502" s="34"/>
      <c r="F502" s="34"/>
      <c r="G502" s="34"/>
      <c r="H502" s="34"/>
      <c r="I502" s="34"/>
      <c r="J502" s="72"/>
      <c r="K502" s="72"/>
      <c r="L502" s="34"/>
      <c r="M502" s="34"/>
      <c r="N502" s="34"/>
      <c r="Z502" s="34"/>
    </row>
    <row r="503" spans="1:26">
      <c r="A503" s="34"/>
      <c r="B503" s="34"/>
      <c r="C503" s="34"/>
      <c r="D503" s="34"/>
      <c r="E503" s="34"/>
      <c r="F503" s="34"/>
      <c r="G503" s="34"/>
      <c r="H503" s="34"/>
      <c r="I503" s="34"/>
      <c r="J503" s="72"/>
      <c r="K503" s="72"/>
      <c r="L503" s="34"/>
      <c r="M503" s="34"/>
      <c r="N503" s="34"/>
      <c r="Z503" s="34"/>
    </row>
    <row r="504" spans="1:26">
      <c r="A504" s="34"/>
      <c r="B504" s="34"/>
      <c r="C504" s="34"/>
      <c r="D504" s="34"/>
      <c r="E504" s="34"/>
      <c r="F504" s="34"/>
      <c r="G504" s="34"/>
      <c r="H504" s="34"/>
      <c r="I504" s="34"/>
      <c r="J504" s="72"/>
      <c r="K504" s="72"/>
      <c r="L504" s="34"/>
      <c r="M504" s="34"/>
      <c r="N504" s="34"/>
      <c r="Z504" s="34"/>
    </row>
    <row r="505" spans="1:26">
      <c r="A505" s="34"/>
      <c r="B505" s="34"/>
      <c r="C505" s="34"/>
      <c r="D505" s="34"/>
      <c r="E505" s="34"/>
      <c r="F505" s="34"/>
      <c r="G505" s="34"/>
      <c r="H505" s="34"/>
      <c r="I505" s="34"/>
      <c r="J505" s="72"/>
      <c r="K505" s="72"/>
      <c r="L505" s="34"/>
      <c r="M505" s="34"/>
      <c r="N505" s="34"/>
      <c r="Z505" s="34"/>
    </row>
    <row r="506" spans="1:26">
      <c r="A506" s="34"/>
      <c r="B506" s="34"/>
      <c r="C506" s="34"/>
      <c r="D506" s="34"/>
      <c r="E506" s="34"/>
      <c r="F506" s="34"/>
      <c r="G506" s="34"/>
      <c r="H506" s="34"/>
      <c r="I506" s="34"/>
      <c r="J506" s="72"/>
      <c r="K506" s="72"/>
      <c r="L506" s="34"/>
      <c r="M506" s="34"/>
      <c r="N506" s="34"/>
      <c r="Z506" s="34"/>
    </row>
    <row r="507" spans="1:26">
      <c r="A507" s="34"/>
      <c r="B507" s="34"/>
      <c r="C507" s="34"/>
      <c r="D507" s="34"/>
      <c r="E507" s="34"/>
      <c r="F507" s="34"/>
      <c r="G507" s="34"/>
      <c r="H507" s="34"/>
      <c r="I507" s="34"/>
      <c r="J507" s="72"/>
      <c r="K507" s="72"/>
      <c r="L507" s="34"/>
      <c r="M507" s="34"/>
      <c r="N507" s="34"/>
      <c r="Z507" s="34"/>
    </row>
    <row r="508" spans="1:26">
      <c r="A508" s="34"/>
      <c r="B508" s="34"/>
      <c r="C508" s="34"/>
      <c r="D508" s="34"/>
      <c r="E508" s="34"/>
      <c r="F508" s="34"/>
      <c r="G508" s="34"/>
      <c r="H508" s="34"/>
      <c r="I508" s="34"/>
      <c r="J508" s="72"/>
      <c r="K508" s="72"/>
      <c r="L508" s="34"/>
      <c r="M508" s="34"/>
      <c r="N508" s="34"/>
      <c r="Z508" s="34"/>
    </row>
    <row r="509" spans="1:26">
      <c r="A509" s="34"/>
      <c r="B509" s="34"/>
      <c r="C509" s="34"/>
      <c r="D509" s="34"/>
      <c r="E509" s="34"/>
      <c r="F509" s="34"/>
      <c r="G509" s="34"/>
      <c r="H509" s="34"/>
      <c r="I509" s="34"/>
      <c r="J509" s="72"/>
      <c r="K509" s="72"/>
      <c r="L509" s="34"/>
      <c r="M509" s="34"/>
      <c r="N509" s="34"/>
      <c r="Z509" s="34"/>
    </row>
  </sheetData>
  <mergeCells count="4">
    <mergeCell ref="G192:H192"/>
    <mergeCell ref="G207:H207"/>
    <mergeCell ref="G222:H222"/>
    <mergeCell ref="Q5:R5"/>
  </mergeCells>
  <conditionalFormatting sqref="N89:N100">
    <cfRule type="cellIs" dxfId="226" priority="99" operator="greaterThan">
      <formula>0</formula>
    </cfRule>
  </conditionalFormatting>
  <conditionalFormatting sqref="N104:N115">
    <cfRule type="cellIs" dxfId="225" priority="1" operator="lessThan">
      <formula>0</formula>
    </cfRule>
    <cfRule type="cellIs" dxfId="224" priority="98" operator="greaterThan">
      <formula>0</formula>
    </cfRule>
  </conditionalFormatting>
  <conditionalFormatting sqref="N134:N145">
    <cfRule type="cellIs" dxfId="223" priority="94" operator="lessThan">
      <formula>0</formula>
    </cfRule>
    <cfRule type="cellIs" dxfId="222" priority="97" operator="greaterThan">
      <formula>0</formula>
    </cfRule>
  </conditionalFormatting>
  <conditionalFormatting sqref="N119:N130">
    <cfRule type="cellIs" dxfId="221" priority="95" operator="lessThan">
      <formula>0</formula>
    </cfRule>
    <cfRule type="cellIs" dxfId="220" priority="96" operator="greaterThan">
      <formula>0</formula>
    </cfRule>
  </conditionalFormatting>
  <conditionalFormatting sqref="N74:N85">
    <cfRule type="cellIs" dxfId="219" priority="93" operator="greaterThan">
      <formula>0</formula>
    </cfRule>
  </conditionalFormatting>
  <conditionalFormatting sqref="N149:N160">
    <cfRule type="cellIs" dxfId="218" priority="89" operator="lessThan">
      <formula>0</formula>
    </cfRule>
    <cfRule type="cellIs" dxfId="217" priority="90" operator="greaterThan">
      <formula>0</formula>
    </cfRule>
  </conditionalFormatting>
  <conditionalFormatting sqref="N59:N70">
    <cfRule type="cellIs" dxfId="216" priority="88" operator="greaterThan">
      <formula>0</formula>
    </cfRule>
  </conditionalFormatting>
  <conditionalFormatting sqref="N44:N55">
    <cfRule type="cellIs" dxfId="215" priority="86" operator="lessThan">
      <formula>0</formula>
    </cfRule>
    <cfRule type="cellIs" dxfId="214" priority="87" operator="greaterThan">
      <formula>0</formula>
    </cfRule>
  </conditionalFormatting>
  <conditionalFormatting sqref="N29:N40">
    <cfRule type="cellIs" dxfId="213" priority="84" operator="lessThan">
      <formula>0</formula>
    </cfRule>
    <cfRule type="cellIs" dxfId="212" priority="85" operator="greaterThan">
      <formula>0</formula>
    </cfRule>
  </conditionalFormatting>
  <conditionalFormatting sqref="N14:N25">
    <cfRule type="cellIs" dxfId="211" priority="82" operator="lessThan">
      <formula>0</formula>
    </cfRule>
    <cfRule type="cellIs" dxfId="210" priority="83" operator="greaterThan">
      <formula>0</formula>
    </cfRule>
  </conditionalFormatting>
  <conditionalFormatting sqref="N164:N175">
    <cfRule type="cellIs" dxfId="209" priority="80" operator="lessThan">
      <formula>0</formula>
    </cfRule>
    <cfRule type="cellIs" dxfId="208" priority="81" operator="greaterThan">
      <formula>0</formula>
    </cfRule>
  </conditionalFormatting>
  <conditionalFormatting sqref="N179:N190">
    <cfRule type="cellIs" dxfId="207" priority="78" operator="lessThan">
      <formula>0</formula>
    </cfRule>
    <cfRule type="cellIs" dxfId="206" priority="79" operator="greaterThan">
      <formula>0</formula>
    </cfRule>
  </conditionalFormatting>
  <conditionalFormatting sqref="N194:N205">
    <cfRule type="cellIs" dxfId="205" priority="76" operator="lessThan">
      <formula>0</formula>
    </cfRule>
    <cfRule type="cellIs" dxfId="204" priority="77" operator="greaterThan">
      <formula>0</formula>
    </cfRule>
  </conditionalFormatting>
  <conditionalFormatting sqref="N209:N220">
    <cfRule type="cellIs" dxfId="203" priority="74" operator="lessThan">
      <formula>0</formula>
    </cfRule>
    <cfRule type="cellIs" dxfId="202" priority="75" operator="greaterThan">
      <formula>0</formula>
    </cfRule>
  </conditionalFormatting>
  <conditionalFormatting sqref="N224:N235">
    <cfRule type="cellIs" dxfId="201" priority="72" operator="lessThan">
      <formula>0</formula>
    </cfRule>
    <cfRule type="cellIs" dxfId="200" priority="73" operator="greaterThan">
      <formula>0</formula>
    </cfRule>
  </conditionalFormatting>
  <conditionalFormatting sqref="I89:I100">
    <cfRule type="cellIs" dxfId="199" priority="44" operator="lessThan">
      <formula>0</formula>
    </cfRule>
    <cfRule type="cellIs" dxfId="198" priority="71" operator="greaterThan">
      <formula>0</formula>
    </cfRule>
  </conditionalFormatting>
  <conditionalFormatting sqref="I104:I115">
    <cfRule type="cellIs" dxfId="197" priority="45" operator="lessThan">
      <formula>0</formula>
    </cfRule>
    <cfRule type="cellIs" dxfId="196" priority="70" operator="greaterThan">
      <formula>0</formula>
    </cfRule>
  </conditionalFormatting>
  <conditionalFormatting sqref="I134:I145">
    <cfRule type="cellIs" dxfId="195" priority="66" operator="lessThan">
      <formula>0</formula>
    </cfRule>
    <cfRule type="cellIs" dxfId="194" priority="69" operator="greaterThan">
      <formula>0</formula>
    </cfRule>
  </conditionalFormatting>
  <conditionalFormatting sqref="I119:I130">
    <cfRule type="cellIs" dxfId="193" priority="67" operator="lessThan">
      <formula>0</formula>
    </cfRule>
    <cfRule type="cellIs" dxfId="192" priority="68" operator="greaterThan">
      <formula>0</formula>
    </cfRule>
  </conditionalFormatting>
  <conditionalFormatting sqref="I74:I85">
    <cfRule type="cellIs" dxfId="191" priority="43" operator="lessThan">
      <formula>0</formula>
    </cfRule>
    <cfRule type="cellIs" dxfId="190" priority="65" operator="greaterThan">
      <formula>0</formula>
    </cfRule>
  </conditionalFormatting>
  <conditionalFormatting sqref="I149:I160">
    <cfRule type="cellIs" dxfId="189" priority="63" operator="lessThan">
      <formula>0</formula>
    </cfRule>
    <cfRule type="cellIs" dxfId="188" priority="64" operator="greaterThan">
      <formula>0</formula>
    </cfRule>
  </conditionalFormatting>
  <conditionalFormatting sqref="I59:I70">
    <cfRule type="cellIs" dxfId="187" priority="42" operator="lessThan">
      <formula>0</formula>
    </cfRule>
    <cfRule type="cellIs" dxfId="186" priority="62" operator="greaterThan">
      <formula>0</formula>
    </cfRule>
  </conditionalFormatting>
  <conditionalFormatting sqref="I44:I55">
    <cfRule type="cellIs" dxfId="185" priority="60" operator="lessThan">
      <formula>0</formula>
    </cfRule>
    <cfRule type="cellIs" dxfId="184" priority="61" operator="greaterThan">
      <formula>0</formula>
    </cfRule>
  </conditionalFormatting>
  <conditionalFormatting sqref="I29:I40">
    <cfRule type="cellIs" dxfId="183" priority="58" operator="lessThan">
      <formula>0</formula>
    </cfRule>
    <cfRule type="cellIs" dxfId="182" priority="59" operator="greaterThan">
      <formula>0</formula>
    </cfRule>
  </conditionalFormatting>
  <conditionalFormatting sqref="I14:I25">
    <cfRule type="cellIs" dxfId="181" priority="56" operator="lessThan">
      <formula>0</formula>
    </cfRule>
    <cfRule type="cellIs" dxfId="180" priority="57" operator="greaterThan">
      <formula>0</formula>
    </cfRule>
  </conditionalFormatting>
  <conditionalFormatting sqref="I164:I175">
    <cfRule type="cellIs" dxfId="179" priority="54" operator="lessThan">
      <formula>0</formula>
    </cfRule>
    <cfRule type="cellIs" dxfId="178" priority="55" operator="greaterThan">
      <formula>0</formula>
    </cfRule>
  </conditionalFormatting>
  <conditionalFormatting sqref="I179:I190">
    <cfRule type="cellIs" dxfId="177" priority="52" operator="lessThan">
      <formula>0</formula>
    </cfRule>
    <cfRule type="cellIs" dxfId="176" priority="53" operator="greaterThan">
      <formula>0</formula>
    </cfRule>
  </conditionalFormatting>
  <conditionalFormatting sqref="I194:I205">
    <cfRule type="cellIs" dxfId="175" priority="50" operator="lessThan">
      <formula>0</formula>
    </cfRule>
    <cfRule type="cellIs" dxfId="174" priority="51" operator="greaterThan">
      <formula>0</formula>
    </cfRule>
  </conditionalFormatting>
  <conditionalFormatting sqref="I209:I220">
    <cfRule type="cellIs" dxfId="173" priority="48" operator="lessThan">
      <formula>0</formula>
    </cfRule>
    <cfRule type="cellIs" dxfId="172" priority="49" operator="greaterThan">
      <formula>0</formula>
    </cfRule>
  </conditionalFormatting>
  <conditionalFormatting sqref="I224:I235">
    <cfRule type="cellIs" dxfId="171" priority="46" operator="lessThan">
      <formula>0</formula>
    </cfRule>
    <cfRule type="cellIs" dxfId="170" priority="47" operator="greaterThan">
      <formula>0</formula>
    </cfRule>
  </conditionalFormatting>
  <conditionalFormatting sqref="Z89:Z100">
    <cfRule type="cellIs" dxfId="169" priority="3" operator="lessThan">
      <formula>0</formula>
    </cfRule>
    <cfRule type="cellIs" dxfId="168" priority="31" operator="greaterThan">
      <formula>0</formula>
    </cfRule>
  </conditionalFormatting>
  <conditionalFormatting sqref="Z104:Z115">
    <cfRule type="cellIs" dxfId="167" priority="2" operator="lessThan">
      <formula>0</formula>
    </cfRule>
    <cfRule type="cellIs" dxfId="166" priority="30" operator="greaterThan">
      <formula>0</formula>
    </cfRule>
  </conditionalFormatting>
  <conditionalFormatting sqref="Z134:Z145">
    <cfRule type="cellIs" dxfId="165" priority="26" operator="lessThan">
      <formula>0</formula>
    </cfRule>
    <cfRule type="cellIs" dxfId="164" priority="29" operator="greaterThan">
      <formula>0</formula>
    </cfRule>
  </conditionalFormatting>
  <conditionalFormatting sqref="Z119:Z130">
    <cfRule type="cellIs" dxfId="163" priority="27" operator="lessThan">
      <formula>0</formula>
    </cfRule>
    <cfRule type="cellIs" dxfId="162" priority="28" operator="greaterThan">
      <formula>0</formula>
    </cfRule>
  </conditionalFormatting>
  <conditionalFormatting sqref="Z74:Z85">
    <cfRule type="cellIs" dxfId="161" priority="5" operator="lessThan">
      <formula>0</formula>
    </cfRule>
    <cfRule type="cellIs" dxfId="160" priority="25" operator="greaterThan">
      <formula>0</formula>
    </cfRule>
  </conditionalFormatting>
  <conditionalFormatting sqref="Z149:Z160">
    <cfRule type="cellIs" dxfId="159" priority="23" operator="lessThan">
      <formula>0</formula>
    </cfRule>
    <cfRule type="cellIs" dxfId="158" priority="24" operator="greaterThan">
      <formula>0</formula>
    </cfRule>
  </conditionalFormatting>
  <conditionalFormatting sqref="Z59:Z70">
    <cfRule type="cellIs" dxfId="157" priority="4" operator="lessThan">
      <formula>0</formula>
    </cfRule>
    <cfRule type="cellIs" dxfId="156" priority="22" operator="greaterThan">
      <formula>0</formula>
    </cfRule>
  </conditionalFormatting>
  <conditionalFormatting sqref="Z44:Z55">
    <cfRule type="cellIs" dxfId="155" priority="20" operator="lessThan">
      <formula>0</formula>
    </cfRule>
    <cfRule type="cellIs" dxfId="154" priority="21" operator="greaterThan">
      <formula>0</formula>
    </cfRule>
  </conditionalFormatting>
  <conditionalFormatting sqref="Z29:Z40">
    <cfRule type="cellIs" dxfId="153" priority="18" operator="lessThan">
      <formula>0</formula>
    </cfRule>
    <cfRule type="cellIs" dxfId="152" priority="19" operator="greaterThan">
      <formula>0</formula>
    </cfRule>
  </conditionalFormatting>
  <conditionalFormatting sqref="Z14:Z25">
    <cfRule type="cellIs" dxfId="151" priority="16" operator="lessThan">
      <formula>0</formula>
    </cfRule>
    <cfRule type="cellIs" dxfId="150" priority="17" operator="greaterThan">
      <formula>0</formula>
    </cfRule>
  </conditionalFormatting>
  <conditionalFormatting sqref="Z164:Z175">
    <cfRule type="cellIs" dxfId="149" priority="14" operator="lessThan">
      <formula>0</formula>
    </cfRule>
    <cfRule type="cellIs" dxfId="148" priority="15" operator="greaterThan">
      <formula>0</formula>
    </cfRule>
  </conditionalFormatting>
  <conditionalFormatting sqref="Z179:Z190">
    <cfRule type="cellIs" dxfId="147" priority="12" operator="lessThan">
      <formula>0</formula>
    </cfRule>
    <cfRule type="cellIs" dxfId="146" priority="13" operator="greaterThan">
      <formula>0</formula>
    </cfRule>
  </conditionalFormatting>
  <conditionalFormatting sqref="Z194:Z205">
    <cfRule type="cellIs" dxfId="145" priority="10" operator="lessThan">
      <formula>0</formula>
    </cfRule>
    <cfRule type="cellIs" dxfId="144" priority="11" operator="greaterThan">
      <formula>0</formula>
    </cfRule>
  </conditionalFormatting>
  <conditionalFormatting sqref="Z209:Z220">
    <cfRule type="cellIs" dxfId="143" priority="8" operator="lessThan">
      <formula>0</formula>
    </cfRule>
    <cfRule type="cellIs" dxfId="142" priority="9" operator="greaterThan">
      <formula>0</formula>
    </cfRule>
  </conditionalFormatting>
  <conditionalFormatting sqref="Z224:Z235">
    <cfRule type="cellIs" dxfId="141" priority="6" operator="lessThan">
      <formula>0</formula>
    </cfRule>
    <cfRule type="cellIs" dxfId="140" priority="7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93846-8B34-4A87-8D63-5AE42403EB23}">
  <dimension ref="BB5:BC78"/>
  <sheetViews>
    <sheetView topLeftCell="Z161" workbookViewId="0">
      <selection activeCell="AN179" sqref="AN179"/>
    </sheetView>
  </sheetViews>
  <sheetFormatPr baseColWidth="10" defaultRowHeight="15"/>
  <cols>
    <col min="54" max="54" width="6.81640625" customWidth="1"/>
  </cols>
  <sheetData>
    <row r="5" spans="54:55">
      <c r="BC5" s="3" t="s">
        <v>3</v>
      </c>
    </row>
    <row r="6" spans="54:55">
      <c r="BB6">
        <v>1</v>
      </c>
      <c r="BC6" s="3" t="s">
        <v>92</v>
      </c>
    </row>
    <row r="7" spans="54:55">
      <c r="BB7">
        <v>2</v>
      </c>
      <c r="BC7" s="386" t="s">
        <v>93</v>
      </c>
    </row>
    <row r="8" spans="54:55">
      <c r="BB8">
        <v>3</v>
      </c>
      <c r="BC8" s="3" t="s">
        <v>94</v>
      </c>
    </row>
    <row r="9" spans="54:55">
      <c r="BB9">
        <v>4</v>
      </c>
      <c r="BC9" s="3" t="s">
        <v>95</v>
      </c>
    </row>
    <row r="10" spans="54:55">
      <c r="BB10">
        <v>5</v>
      </c>
      <c r="BC10" s="386" t="s">
        <v>96</v>
      </c>
    </row>
    <row r="11" spans="54:55">
      <c r="BB11">
        <v>6</v>
      </c>
      <c r="BC11" s="3" t="s">
        <v>97</v>
      </c>
    </row>
    <row r="12" spans="54:55">
      <c r="BB12">
        <v>7</v>
      </c>
      <c r="BC12" s="3" t="s">
        <v>98</v>
      </c>
    </row>
    <row r="39" spans="54:55">
      <c r="BC39" s="3" t="s">
        <v>3</v>
      </c>
    </row>
    <row r="40" spans="54:55">
      <c r="BB40">
        <v>1</v>
      </c>
      <c r="BC40" s="3" t="s">
        <v>92</v>
      </c>
    </row>
    <row r="41" spans="54:55">
      <c r="BB41">
        <v>2</v>
      </c>
      <c r="BC41" s="386" t="s">
        <v>93</v>
      </c>
    </row>
    <row r="42" spans="54:55">
      <c r="BB42">
        <v>3</v>
      </c>
      <c r="BC42" s="3" t="s">
        <v>94</v>
      </c>
    </row>
    <row r="43" spans="54:55">
      <c r="BB43">
        <v>4</v>
      </c>
      <c r="BC43" s="3" t="s">
        <v>95</v>
      </c>
    </row>
    <row r="44" spans="54:55">
      <c r="BB44">
        <v>5</v>
      </c>
      <c r="BC44" s="386" t="s">
        <v>96</v>
      </c>
    </row>
    <row r="45" spans="54:55">
      <c r="BB45">
        <v>6</v>
      </c>
      <c r="BC45" s="3" t="s">
        <v>97</v>
      </c>
    </row>
    <row r="46" spans="54:55">
      <c r="BB46">
        <v>7</v>
      </c>
      <c r="BC46" s="3" t="s">
        <v>98</v>
      </c>
    </row>
    <row r="71" spans="54:55">
      <c r="BC71" s="3" t="s">
        <v>3</v>
      </c>
    </row>
    <row r="72" spans="54:55">
      <c r="BB72">
        <v>1</v>
      </c>
      <c r="BC72" s="3" t="s">
        <v>92</v>
      </c>
    </row>
    <row r="73" spans="54:55">
      <c r="BB73">
        <v>2</v>
      </c>
      <c r="BC73" s="386" t="s">
        <v>93</v>
      </c>
    </row>
    <row r="74" spans="54:55">
      <c r="BB74">
        <v>3</v>
      </c>
      <c r="BC74" s="3" t="s">
        <v>94</v>
      </c>
    </row>
    <row r="75" spans="54:55">
      <c r="BB75">
        <v>4</v>
      </c>
      <c r="BC75" s="3" t="s">
        <v>95</v>
      </c>
    </row>
    <row r="76" spans="54:55">
      <c r="BB76">
        <v>5</v>
      </c>
      <c r="BC76" s="386" t="s">
        <v>96</v>
      </c>
    </row>
    <row r="77" spans="54:55">
      <c r="BB77">
        <v>6</v>
      </c>
      <c r="BC77" s="3" t="s">
        <v>97</v>
      </c>
    </row>
    <row r="78" spans="54:55">
      <c r="BB78">
        <v>7</v>
      </c>
      <c r="BC78" s="3" t="s">
        <v>98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Q1143"/>
  <sheetViews>
    <sheetView zoomScale="84" zoomScaleNormal="84" workbookViewId="0">
      <pane ySplit="9" topLeftCell="A239" activePane="bottomLeft" state="frozen"/>
      <selection pane="bottomLeft" activeCell="AA254" sqref="AA254"/>
    </sheetView>
  </sheetViews>
  <sheetFormatPr baseColWidth="10" defaultColWidth="11.54296875" defaultRowHeight="15"/>
  <cols>
    <col min="1" max="1" width="1.453125" style="86" customWidth="1"/>
    <col min="2" max="2" width="6.453125" style="86" customWidth="1"/>
    <col min="3" max="3" width="3.453125" style="86" customWidth="1"/>
    <col min="4" max="4" width="4.453125" style="86" customWidth="1"/>
    <col min="5" max="5" width="3.81640625" style="86" customWidth="1"/>
    <col min="6" max="6" width="15.81640625" style="86" customWidth="1"/>
    <col min="7" max="7" width="6.6328125" style="86" customWidth="1"/>
    <col min="8" max="8" width="7" style="471" customWidth="1"/>
    <col min="9" max="9" width="6.36328125" style="28" customWidth="1"/>
    <col min="10" max="10" width="4.54296875" style="86" customWidth="1"/>
    <col min="11" max="11" width="6.36328125" style="28" customWidth="1"/>
    <col min="12" max="12" width="7.54296875" style="86" customWidth="1"/>
    <col min="13" max="13" width="5.453125" style="86" customWidth="1"/>
    <col min="14" max="14" width="3.81640625" style="86" customWidth="1"/>
    <col min="15" max="15" width="5.08984375" style="33" customWidth="1"/>
    <col min="16" max="16" width="6.54296875" style="33" customWidth="1"/>
    <col min="17" max="17" width="7.36328125" style="86" customWidth="1"/>
    <col min="18" max="19" width="5.81640625" style="33" customWidth="1"/>
    <col min="20" max="20" width="6.90625" style="33" customWidth="1"/>
    <col min="21" max="21" width="5.453125" style="33" customWidth="1"/>
    <col min="22" max="22" width="7" style="27" customWidth="1"/>
    <col min="23" max="23" width="7.6328125" style="28" customWidth="1"/>
    <col min="24" max="24" width="8.08984375" style="33" customWidth="1"/>
    <col min="25" max="25" width="5.90625" style="28" customWidth="1"/>
    <col min="26" max="26" width="9.453125" style="28" customWidth="1"/>
    <col min="27" max="27" width="8.90625" style="28" customWidth="1"/>
    <col min="28" max="28" width="11.54296875" style="28"/>
    <col min="29" max="29" width="9.81640625" style="33" customWidth="1"/>
    <col min="30" max="30" width="9.1796875" style="28" customWidth="1"/>
    <col min="31" max="31" width="6.81640625" style="28" customWidth="1"/>
    <col min="32" max="32" width="9.90625" style="28" customWidth="1"/>
    <col min="33" max="33" width="10" style="86" customWidth="1"/>
    <col min="34" max="34" width="13.08984375" style="86" customWidth="1"/>
    <col min="35" max="35" width="9.36328125" style="86" customWidth="1"/>
    <col min="36" max="36" width="9.81640625" style="28" customWidth="1"/>
    <col min="37" max="37" width="9.81640625" style="86" customWidth="1"/>
    <col min="38" max="38" width="11.54296875" style="86"/>
    <col min="39" max="39" width="14" style="86" customWidth="1"/>
    <col min="40" max="40" width="12.54296875" style="86" customWidth="1"/>
    <col min="41" max="41" width="10.90625" style="86" customWidth="1"/>
    <col min="42" max="16384" width="11.54296875" style="86"/>
  </cols>
  <sheetData>
    <row r="1" spans="1:69" ht="15.6">
      <c r="A1" s="246"/>
      <c r="B1" s="246"/>
      <c r="C1" s="246"/>
      <c r="D1" s="246"/>
      <c r="E1" s="246"/>
      <c r="F1" s="246"/>
      <c r="G1" s="246"/>
      <c r="H1" s="472"/>
      <c r="I1" s="247"/>
      <c r="J1" s="246"/>
      <c r="K1" s="247"/>
      <c r="L1" s="246"/>
      <c r="M1" s="246"/>
      <c r="N1" s="246"/>
      <c r="O1" s="248"/>
      <c r="P1" s="248"/>
      <c r="Q1" s="246"/>
      <c r="R1" s="248"/>
      <c r="S1" s="248"/>
      <c r="T1" s="248"/>
      <c r="U1" s="248"/>
      <c r="V1" s="246"/>
      <c r="W1" s="246"/>
      <c r="X1" s="248"/>
      <c r="Y1" s="247"/>
      <c r="Z1" s="246"/>
      <c r="AA1" s="249"/>
      <c r="AC1" s="28"/>
      <c r="AD1" s="27"/>
      <c r="AE1" s="250"/>
      <c r="AF1" s="86"/>
      <c r="AJ1" s="86"/>
    </row>
    <row r="2" spans="1:69" s="255" customFormat="1" ht="31.8">
      <c r="A2" s="251"/>
      <c r="B2" s="251"/>
      <c r="C2" s="251"/>
      <c r="D2" s="252" t="s">
        <v>606</v>
      </c>
      <c r="E2" s="251"/>
      <c r="F2" s="251"/>
      <c r="G2" s="251"/>
      <c r="H2" s="473"/>
      <c r="I2" s="253"/>
      <c r="J2" s="251"/>
      <c r="K2" s="253"/>
      <c r="L2" s="251"/>
      <c r="M2" s="251"/>
      <c r="N2" s="251"/>
      <c r="O2" s="254"/>
      <c r="P2" s="254"/>
      <c r="Q2" s="251"/>
      <c r="R2" s="254"/>
      <c r="S2" s="254"/>
      <c r="T2" s="254"/>
      <c r="U2" s="254"/>
      <c r="V2" s="251"/>
      <c r="W2" s="251"/>
      <c r="X2" s="254"/>
      <c r="Y2" s="253"/>
      <c r="Z2" s="251"/>
      <c r="AA2" s="249"/>
      <c r="AB2" s="28"/>
      <c r="AC2" s="28"/>
      <c r="AD2" s="27"/>
      <c r="AE2" s="250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BB2" s="262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</row>
    <row r="3" spans="1:69" ht="19.8">
      <c r="A3" s="246"/>
      <c r="B3" s="246"/>
      <c r="C3" s="246"/>
      <c r="D3" s="246"/>
      <c r="E3" s="246"/>
      <c r="F3" s="246"/>
      <c r="G3" s="246"/>
      <c r="H3" s="472"/>
      <c r="I3" s="247"/>
      <c r="J3" s="246"/>
      <c r="K3" s="247"/>
      <c r="L3" s="246"/>
      <c r="M3" s="246"/>
      <c r="N3" s="246"/>
      <c r="O3" s="248"/>
      <c r="P3" s="248"/>
      <c r="Q3" s="246"/>
      <c r="R3" s="248"/>
      <c r="S3" s="248"/>
      <c r="T3" s="248"/>
      <c r="U3" s="248"/>
      <c r="V3" s="246"/>
      <c r="W3" s="246"/>
      <c r="X3" s="248"/>
      <c r="Y3" s="247"/>
      <c r="Z3" s="246"/>
      <c r="AA3" s="249"/>
      <c r="AC3" s="28"/>
      <c r="AD3" s="27"/>
      <c r="AE3" s="250"/>
      <c r="AF3" s="86"/>
      <c r="AJ3" s="86"/>
      <c r="BB3" s="262"/>
    </row>
    <row r="4" spans="1:69" s="262" customFormat="1" ht="19.8">
      <c r="A4" s="256"/>
      <c r="B4" s="256"/>
      <c r="C4" s="256"/>
      <c r="D4" s="256"/>
      <c r="E4" s="256"/>
      <c r="F4" s="257" t="s">
        <v>7</v>
      </c>
      <c r="G4" s="257"/>
      <c r="H4" s="470">
        <f>+År!P2</f>
        <v>49</v>
      </c>
      <c r="I4" s="259"/>
      <c r="J4" s="256"/>
      <c r="K4" s="259"/>
      <c r="L4" s="257" t="s">
        <v>421</v>
      </c>
      <c r="M4" s="256"/>
      <c r="N4" s="256"/>
      <c r="O4" s="260"/>
      <c r="P4" s="260"/>
      <c r="Q4" s="541">
        <f>+H11+H49+H87+H125+H163+H201+H239+H277+H315+H353+H391+H429+H467+H505</f>
        <v>33386</v>
      </c>
      <c r="R4" s="537"/>
      <c r="S4" s="537"/>
      <c r="T4" s="248"/>
      <c r="U4" s="248"/>
      <c r="V4" s="256"/>
      <c r="W4" s="256"/>
      <c r="X4" s="256"/>
      <c r="Y4" s="256"/>
      <c r="Z4" s="256"/>
      <c r="AA4" s="249"/>
      <c r="AB4" s="249"/>
      <c r="AC4" s="28"/>
      <c r="AD4" s="28"/>
      <c r="AE4" s="27"/>
      <c r="AF4" s="249"/>
      <c r="AG4" s="28"/>
      <c r="AH4" s="28"/>
      <c r="AI4" s="27"/>
      <c r="AJ4" s="250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261"/>
      <c r="AZ4" s="261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</row>
    <row r="5" spans="1:69" ht="19.8">
      <c r="A5" s="246"/>
      <c r="B5" s="246"/>
      <c r="C5" s="246"/>
      <c r="D5" s="246"/>
      <c r="E5" s="246"/>
      <c r="F5" s="246"/>
      <c r="G5" s="246"/>
      <c r="H5" s="472"/>
      <c r="I5" s="247" t="s">
        <v>468</v>
      </c>
      <c r="J5" s="246"/>
      <c r="K5" s="247"/>
      <c r="L5" s="246"/>
      <c r="M5" s="246"/>
      <c r="N5" s="246"/>
      <c r="O5" s="248"/>
      <c r="P5" s="248"/>
      <c r="Q5" s="246"/>
      <c r="R5" s="248"/>
      <c r="S5" s="248"/>
      <c r="T5" s="248"/>
      <c r="U5" s="248"/>
      <c r="V5" s="246"/>
      <c r="W5" s="246"/>
      <c r="X5" s="248"/>
      <c r="Y5" s="247"/>
      <c r="Z5" s="246"/>
      <c r="AA5" s="249"/>
      <c r="AC5" s="28"/>
      <c r="AD5" s="27"/>
      <c r="AE5" s="250"/>
      <c r="AF5" s="86"/>
      <c r="AJ5" s="86"/>
      <c r="BB5" s="262"/>
    </row>
    <row r="6" spans="1:69" ht="15" customHeight="1">
      <c r="A6" s="246"/>
      <c r="B6" s="246"/>
      <c r="C6" s="246"/>
      <c r="D6" s="246"/>
      <c r="E6" s="246"/>
      <c r="F6" s="246"/>
      <c r="G6" s="246"/>
      <c r="H6" s="472"/>
      <c r="I6" s="247"/>
      <c r="J6" s="246"/>
      <c r="K6" s="247"/>
      <c r="L6" s="246"/>
      <c r="M6" s="246"/>
      <c r="N6" s="246"/>
      <c r="O6" s="248"/>
      <c r="P6" s="248"/>
      <c r="Q6" s="246"/>
      <c r="R6" s="248"/>
      <c r="S6" s="248"/>
      <c r="T6" s="248"/>
      <c r="U6" s="248"/>
      <c r="V6" s="246"/>
      <c r="W6" s="264" t="s">
        <v>488</v>
      </c>
      <c r="X6" s="265" t="s">
        <v>80</v>
      </c>
      <c r="Y6" s="263" t="s">
        <v>4</v>
      </c>
      <c r="Z6" s="246"/>
      <c r="AA6" s="249"/>
      <c r="AC6" s="28"/>
      <c r="AD6" s="27"/>
      <c r="AE6" s="250"/>
      <c r="AF6" s="86"/>
      <c r="AJ6" s="86"/>
      <c r="BB6" s="262"/>
    </row>
    <row r="7" spans="1:69" ht="15" customHeight="1">
      <c r="A7" s="246"/>
      <c r="B7" s="246"/>
      <c r="C7" s="246"/>
      <c r="D7" s="264"/>
      <c r="E7" s="246"/>
      <c r="F7" s="246"/>
      <c r="G7" s="264" t="s">
        <v>4</v>
      </c>
      <c r="H7" s="472"/>
      <c r="I7" s="247"/>
      <c r="J7" s="247"/>
      <c r="K7" s="247"/>
      <c r="L7" s="264" t="s">
        <v>24</v>
      </c>
      <c r="M7" s="247"/>
      <c r="N7" s="247"/>
      <c r="O7" s="248" t="s">
        <v>402</v>
      </c>
      <c r="P7" s="248" t="s">
        <v>402</v>
      </c>
      <c r="Q7" s="265" t="s">
        <v>534</v>
      </c>
      <c r="R7" s="248" t="s">
        <v>402</v>
      </c>
      <c r="S7" s="248"/>
      <c r="T7" s="248"/>
      <c r="U7" s="265" t="s">
        <v>422</v>
      </c>
      <c r="V7" s="246"/>
      <c r="W7" s="264" t="s">
        <v>578</v>
      </c>
      <c r="X7" s="265" t="s">
        <v>44</v>
      </c>
      <c r="Y7" s="263" t="s">
        <v>10</v>
      </c>
      <c r="Z7" s="246"/>
      <c r="AA7" s="249"/>
      <c r="AC7" s="28"/>
      <c r="AD7" s="27"/>
      <c r="AE7" s="250"/>
      <c r="AF7" s="86"/>
      <c r="AJ7" s="86"/>
      <c r="BB7" s="262"/>
    </row>
    <row r="8" spans="1:69" ht="15" customHeight="1">
      <c r="A8" s="264"/>
      <c r="B8" s="264"/>
      <c r="C8" s="246"/>
      <c r="D8" s="246"/>
      <c r="E8" s="264"/>
      <c r="F8" s="264"/>
      <c r="G8" s="264" t="s">
        <v>486</v>
      </c>
      <c r="H8" s="474" t="s">
        <v>4</v>
      </c>
      <c r="I8" s="263" t="s">
        <v>4</v>
      </c>
      <c r="J8" s="263"/>
      <c r="K8" s="263" t="s">
        <v>1</v>
      </c>
      <c r="L8" s="264" t="s">
        <v>492</v>
      </c>
      <c r="M8" s="263" t="s">
        <v>24</v>
      </c>
      <c r="N8" s="263"/>
      <c r="O8" s="265" t="s">
        <v>580</v>
      </c>
      <c r="P8" s="265" t="s">
        <v>498</v>
      </c>
      <c r="Q8" s="265" t="s">
        <v>558</v>
      </c>
      <c r="R8" s="265" t="s">
        <v>500</v>
      </c>
      <c r="S8" s="423" t="s">
        <v>24</v>
      </c>
      <c r="T8" s="423" t="s">
        <v>24</v>
      </c>
      <c r="U8" s="265"/>
      <c r="V8" s="264" t="s">
        <v>413</v>
      </c>
      <c r="W8" s="264" t="s">
        <v>71</v>
      </c>
      <c r="X8" s="265" t="s">
        <v>538</v>
      </c>
      <c r="Y8" s="263" t="s">
        <v>71</v>
      </c>
      <c r="Z8" s="246"/>
      <c r="AA8" s="249"/>
      <c r="AC8" s="28"/>
      <c r="AD8" s="27"/>
      <c r="AE8" s="250"/>
      <c r="AF8" s="86"/>
      <c r="AJ8" s="86"/>
      <c r="BB8" s="262"/>
    </row>
    <row r="9" spans="1:69" ht="15" customHeight="1">
      <c r="A9" s="246"/>
      <c r="B9" s="246"/>
      <c r="C9" s="264" t="s">
        <v>0</v>
      </c>
      <c r="D9" s="264"/>
      <c r="E9" s="264" t="s">
        <v>607</v>
      </c>
      <c r="F9" s="264"/>
      <c r="G9" s="50" t="s">
        <v>487</v>
      </c>
      <c r="H9" s="458" t="s">
        <v>10</v>
      </c>
      <c r="I9" s="87" t="s">
        <v>402</v>
      </c>
      <c r="J9" s="87"/>
      <c r="K9" s="87" t="s">
        <v>402</v>
      </c>
      <c r="L9" s="50" t="s">
        <v>414</v>
      </c>
      <c r="M9" s="87" t="s">
        <v>45</v>
      </c>
      <c r="N9" s="87"/>
      <c r="O9" s="75" t="s">
        <v>556</v>
      </c>
      <c r="P9" s="75" t="s">
        <v>439</v>
      </c>
      <c r="Q9" s="75" t="s">
        <v>494</v>
      </c>
      <c r="R9" s="75" t="s">
        <v>481</v>
      </c>
      <c r="S9" s="423" t="s">
        <v>737</v>
      </c>
      <c r="T9" s="423" t="s">
        <v>738</v>
      </c>
      <c r="U9" s="75" t="s">
        <v>1</v>
      </c>
      <c r="V9" s="50" t="s">
        <v>414</v>
      </c>
      <c r="W9" s="50" t="s">
        <v>497</v>
      </c>
      <c r="X9" s="75" t="s">
        <v>45</v>
      </c>
      <c r="Y9" s="87" t="s">
        <v>561</v>
      </c>
      <c r="Z9" s="246"/>
      <c r="AA9" s="249"/>
      <c r="AC9" s="28"/>
      <c r="AD9" s="27"/>
      <c r="AE9" s="250"/>
      <c r="AF9" s="86"/>
      <c r="AJ9" s="86"/>
      <c r="BB9" s="262"/>
    </row>
    <row r="10" spans="1:69" ht="19.8">
      <c r="A10" s="246"/>
      <c r="B10" s="246"/>
      <c r="C10" s="264"/>
      <c r="D10" s="246"/>
      <c r="E10" s="246"/>
      <c r="F10" s="246"/>
      <c r="G10" s="246"/>
      <c r="H10" s="472"/>
      <c r="I10" s="247"/>
      <c r="J10" s="246"/>
      <c r="K10" s="247"/>
      <c r="L10" s="246"/>
      <c r="M10" s="246"/>
      <c r="N10" s="246"/>
      <c r="O10" s="248"/>
      <c r="P10" s="248"/>
      <c r="Q10" s="246"/>
      <c r="R10" s="248"/>
      <c r="S10" s="248"/>
      <c r="T10" s="248"/>
      <c r="U10" s="248"/>
      <c r="V10" s="246"/>
      <c r="W10" s="246"/>
      <c r="X10" s="248"/>
      <c r="Y10" s="247"/>
      <c r="Z10" s="246"/>
      <c r="AA10" s="249"/>
      <c r="AC10" s="28"/>
      <c r="AD10" s="27"/>
      <c r="AE10" s="250"/>
      <c r="AF10" s="86"/>
      <c r="AJ10" s="86"/>
      <c r="BB10" s="262"/>
    </row>
    <row r="11" spans="1:69" ht="22.8">
      <c r="A11" s="246"/>
      <c r="B11" s="246"/>
      <c r="C11" s="264"/>
      <c r="D11" s="346" t="str">
        <f>+D20</f>
        <v>P-</v>
      </c>
      <c r="E11" s="246"/>
      <c r="F11" s="264" t="s">
        <v>608</v>
      </c>
      <c r="G11" s="246"/>
      <c r="H11" s="462">
        <f>SUM(H13:H47)</f>
        <v>25</v>
      </c>
      <c r="I11" s="247"/>
      <c r="J11" s="246"/>
      <c r="K11" s="247"/>
      <c r="L11" s="246"/>
      <c r="M11" s="345">
        <f>+Klasse!K18</f>
        <v>263.90207443563088</v>
      </c>
      <c r="N11" s="246" t="s">
        <v>573</v>
      </c>
      <c r="O11" s="248"/>
      <c r="P11" s="248"/>
      <c r="Q11" s="246"/>
      <c r="R11" s="248"/>
      <c r="S11" s="248"/>
      <c r="T11" s="248"/>
      <c r="U11" s="248"/>
      <c r="V11" s="246"/>
      <c r="W11" s="345">
        <f>+Klasse!AA18</f>
        <v>527.96122637654071</v>
      </c>
      <c r="X11" s="248" t="s">
        <v>635</v>
      </c>
      <c r="Y11" s="247"/>
      <c r="Z11" s="246"/>
      <c r="AA11" s="249"/>
      <c r="AC11" s="28"/>
      <c r="AD11" s="27"/>
      <c r="AE11" s="250"/>
      <c r="AF11" s="86"/>
      <c r="AJ11" s="86"/>
      <c r="BB11" s="262"/>
    </row>
    <row r="12" spans="1:69" ht="14.25" customHeight="1">
      <c r="A12" s="246"/>
      <c r="B12" s="246"/>
      <c r="C12" s="264"/>
      <c r="D12" s="344"/>
      <c r="E12" s="246"/>
      <c r="F12" s="264"/>
      <c r="G12" s="264"/>
      <c r="H12" s="47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47"/>
      <c r="Z12" s="246"/>
      <c r="AA12" s="249"/>
      <c r="AC12" s="28"/>
      <c r="AD12" s="27"/>
      <c r="AE12" s="250"/>
      <c r="AF12" s="86"/>
      <c r="AJ12" s="86"/>
      <c r="BB12" s="262"/>
    </row>
    <row r="13" spans="1:69" ht="15" customHeight="1">
      <c r="A13" s="246"/>
      <c r="B13" s="266">
        <f>+'Ark1'!C1597</f>
        <v>2024</v>
      </c>
      <c r="C13" s="266">
        <f>+'Ark1'!L1597</f>
        <v>1</v>
      </c>
      <c r="D13" s="266" t="s">
        <v>29</v>
      </c>
      <c r="E13" s="266">
        <f>+'Ark1'!AP1597</f>
        <v>1</v>
      </c>
      <c r="F13" s="274" t="str">
        <f>VLOOKUP(E13,RNR!$D$1:$E$37,2)</f>
        <v>NRF</v>
      </c>
      <c r="G13" s="266">
        <f>+IF(H13=0,"",'Ark1'!Q1597)</f>
        <v>14</v>
      </c>
      <c r="H13" s="475">
        <f>+'Ark1'!R1597</f>
        <v>14</v>
      </c>
      <c r="I13" s="267">
        <f>+IF(H13=0,"",'Ark1'!AE1597)</f>
        <v>0.14621409921671019</v>
      </c>
      <c r="J13" s="267"/>
      <c r="K13" s="267">
        <f>+IF(H13=0,"",'Ark1'!AF1597)</f>
        <v>0.104494343153705</v>
      </c>
      <c r="L13" s="268">
        <f>+IF(H13=0,"",'Ark1'!T1597)</f>
        <v>4.0714285714285694</v>
      </c>
      <c r="M13" s="305">
        <f>+IF(H13=0,"",'Ark1'!U1597)</f>
        <v>156.64285714285711</v>
      </c>
      <c r="N13" s="87"/>
      <c r="O13" s="269">
        <f>+IF(H13=0,"",'Ark1'!W1597)</f>
        <v>0</v>
      </c>
      <c r="P13" s="269">
        <f>+IF(H13=0,"",'Ark1'!X1597)</f>
        <v>0</v>
      </c>
      <c r="Q13" s="269">
        <f>+IF(H13=0,"",'Ark1'!AG1597)</f>
        <v>670.42857142857156</v>
      </c>
      <c r="R13" s="269">
        <f>+IF(H13=0,"",'Ark1'!AH1597)</f>
        <v>100</v>
      </c>
      <c r="S13" s="435">
        <f>+IF(H13=0,"",'Ark1'!AR1597)</f>
        <v>205.78571428571425</v>
      </c>
      <c r="T13" s="411">
        <f>+IF(H13=0,"",'Ark1'!AS1597)</f>
        <v>17.815374295528315</v>
      </c>
      <c r="U13" s="269">
        <f>+IF(H13=0,"",'Ark1'!Y1597)</f>
        <v>26.315821267435236</v>
      </c>
      <c r="V13" s="268">
        <f>+IF(H13=0,"",'Ark1'!AA1597)</f>
        <v>0.96097314621955232</v>
      </c>
      <c r="W13" s="305">
        <f t="shared" ref="W13:W47" si="0">IF(H13=0,"",1000*M13/Q13)</f>
        <v>233.64585552951192</v>
      </c>
      <c r="X13" s="269">
        <f t="shared" ref="X13:X47" si="1">IF(H13=0,"",M13/C13)</f>
        <v>156.64285714285711</v>
      </c>
      <c r="Y13" s="267">
        <f t="shared" ref="Y13:Y47" si="2">IF(H13=0,"",H13/G13)</f>
        <v>1</v>
      </c>
      <c r="Z13" s="246"/>
      <c r="AA13" s="249"/>
      <c r="AC13" s="28"/>
      <c r="AD13" s="27"/>
      <c r="AE13" s="250"/>
      <c r="AF13" s="86"/>
      <c r="AJ13" s="86"/>
      <c r="BB13" s="262"/>
    </row>
    <row r="14" spans="1:69" ht="15" customHeight="1">
      <c r="A14" s="246"/>
      <c r="B14" s="266">
        <f>+'Ark1'!C1598</f>
        <v>2024</v>
      </c>
      <c r="C14" s="266">
        <f>+'Ark1'!L1598</f>
        <v>1</v>
      </c>
      <c r="D14" s="266" t="s">
        <v>29</v>
      </c>
      <c r="E14" s="266">
        <f>+'Ark1'!AP1598</f>
        <v>2</v>
      </c>
      <c r="F14" s="274" t="str">
        <f>VLOOKUP(E14,RNR!$D$1:$E$37,2)</f>
        <v>Jersey</v>
      </c>
      <c r="G14" s="266">
        <f>+IF(H14=0,"",'Ark1'!Q1598)</f>
        <v>3</v>
      </c>
      <c r="H14" s="475">
        <f>+'Ark1'!R1598</f>
        <v>3</v>
      </c>
      <c r="I14" s="267">
        <f>+IF(H14=0,"",'Ark1'!AE1598)</f>
        <v>1.3157894736842111</v>
      </c>
      <c r="J14" s="267"/>
      <c r="K14" s="267">
        <f>+IF(H14=0,"",'Ark1'!AF1598)</f>
        <v>1.1716119011608259</v>
      </c>
      <c r="L14" s="268">
        <f>+IF(H14=0,"",'Ark1'!T1598)</f>
        <v>5.6666666666666679</v>
      </c>
      <c r="M14" s="305">
        <f>+IF(H14=0,"",'Ark1'!U1598)</f>
        <v>162.93333333333339</v>
      </c>
      <c r="N14" s="87"/>
      <c r="O14" s="269">
        <f>+IF(H14=0,"",'Ark1'!W1598)</f>
        <v>33.333333333333343</v>
      </c>
      <c r="P14" s="269">
        <f>+IF(H14=0,"",'Ark1'!X1598)</f>
        <v>0</v>
      </c>
      <c r="Q14" s="269">
        <f>+IF(H14=0,"",'Ark1'!AG1598)</f>
        <v>685</v>
      </c>
      <c r="R14" s="269">
        <f>+IF(H14=0,"",'Ark1'!AH1598)</f>
        <v>100</v>
      </c>
      <c r="S14" s="435">
        <f>+IF(H14=0,"",'Ark1'!AR1598)</f>
        <v>207</v>
      </c>
      <c r="T14" s="411">
        <f>+IF(H14=0,"",'Ark1'!AS1598)</f>
        <v>18.376381981091161</v>
      </c>
      <c r="U14" s="269">
        <f>+IF(H14=0,"",'Ark1'!Y1598)</f>
        <v>3.627977704206756</v>
      </c>
      <c r="V14" s="268">
        <f>+IF(H14=0,"",'Ark1'!AA1598)</f>
        <v>1.6996731711975941</v>
      </c>
      <c r="W14" s="305">
        <f t="shared" si="0"/>
        <v>237.85888077858891</v>
      </c>
      <c r="X14" s="269">
        <f t="shared" si="1"/>
        <v>162.93333333333339</v>
      </c>
      <c r="Y14" s="267">
        <f t="shared" si="2"/>
        <v>1</v>
      </c>
      <c r="Z14" s="246"/>
      <c r="AA14" s="249"/>
      <c r="AC14" s="28"/>
      <c r="AD14" s="27"/>
      <c r="AE14" s="250"/>
      <c r="AF14" s="86"/>
      <c r="AJ14" s="86"/>
      <c r="BB14" s="262"/>
    </row>
    <row r="15" spans="1:69" ht="15" customHeight="1">
      <c r="A15" s="246"/>
      <c r="B15" s="266">
        <f>+'Ark1'!C1599</f>
        <v>2024</v>
      </c>
      <c r="C15" s="266">
        <f>+'Ark1'!L1599</f>
        <v>1</v>
      </c>
      <c r="D15" s="266" t="s">
        <v>29</v>
      </c>
      <c r="E15" s="266">
        <f>+'Ark1'!AP1599</f>
        <v>3</v>
      </c>
      <c r="F15" s="274" t="str">
        <f>VLOOKUP(E15,RNR!$D$1:$E$37,2)</f>
        <v>Sidet Trønderfe og Nordlandsfe</v>
      </c>
      <c r="G15" s="266" t="str">
        <f>+IF(H15=0,"",'Ark1'!Q1599)</f>
        <v/>
      </c>
      <c r="H15" s="475">
        <f>+'Ark1'!R1599</f>
        <v>0</v>
      </c>
      <c r="I15" s="267" t="str">
        <f>+IF(H15=0,"",'Ark1'!AE1599)</f>
        <v/>
      </c>
      <c r="J15" s="267"/>
      <c r="K15" s="267" t="str">
        <f>+IF(H15=0,"",'Ark1'!AF1599)</f>
        <v/>
      </c>
      <c r="L15" s="268" t="str">
        <f>+IF(H15=0,"",'Ark1'!T1599)</f>
        <v/>
      </c>
      <c r="M15" s="305" t="str">
        <f>+IF(H15=0,"",'Ark1'!U1599)</f>
        <v/>
      </c>
      <c r="N15" s="87"/>
      <c r="O15" s="269" t="str">
        <f>+IF(H15=0,"",'Ark1'!W1599)</f>
        <v/>
      </c>
      <c r="P15" s="269" t="str">
        <f>+IF(H15=0,"",'Ark1'!X1599)</f>
        <v/>
      </c>
      <c r="Q15" s="269" t="str">
        <f>+IF(H15=0,"",'Ark1'!AG1599)</f>
        <v/>
      </c>
      <c r="R15" s="269" t="str">
        <f>+IF(H15=0,"",'Ark1'!AH1599)</f>
        <v/>
      </c>
      <c r="S15" s="435" t="str">
        <f>+IF(H15=0,"",'Ark1'!AR1599)</f>
        <v/>
      </c>
      <c r="T15" s="411" t="str">
        <f>+IF(H15=0,"",'Ark1'!AS1599)</f>
        <v/>
      </c>
      <c r="U15" s="269" t="str">
        <f>+IF(H15=0,"",'Ark1'!Y1599)</f>
        <v/>
      </c>
      <c r="V15" s="268" t="str">
        <f>+IF(H15=0,"",'Ark1'!AA1599)</f>
        <v/>
      </c>
      <c r="W15" s="305" t="str">
        <f t="shared" si="0"/>
        <v/>
      </c>
      <c r="X15" s="269" t="str">
        <f t="shared" si="1"/>
        <v/>
      </c>
      <c r="Y15" s="267" t="str">
        <f t="shared" si="2"/>
        <v/>
      </c>
      <c r="Z15" s="246"/>
      <c r="AA15" s="249"/>
      <c r="AC15" s="28"/>
      <c r="AD15" s="27"/>
      <c r="AE15" s="250"/>
      <c r="AF15" s="86"/>
      <c r="AJ15" s="86"/>
      <c r="BB15" s="262"/>
    </row>
    <row r="16" spans="1:69" ht="15" customHeight="1">
      <c r="A16" s="246"/>
      <c r="B16" s="266">
        <f>+'Ark1'!C1600</f>
        <v>2024</v>
      </c>
      <c r="C16" s="266">
        <f>+'Ark1'!L1600</f>
        <v>1</v>
      </c>
      <c r="D16" s="266" t="s">
        <v>29</v>
      </c>
      <c r="E16" s="266">
        <f>+'Ark1'!AP1600</f>
        <v>4</v>
      </c>
      <c r="F16" s="274" t="str">
        <f>VLOOKUP(E16,RNR!$D$1:$E$37,2)</f>
        <v>Telemarkfe</v>
      </c>
      <c r="G16" s="266" t="str">
        <f>+IF(H16=0,"",'Ark1'!Q1600)</f>
        <v/>
      </c>
      <c r="H16" s="475">
        <f>+'Ark1'!R1600</f>
        <v>0</v>
      </c>
      <c r="I16" s="267" t="str">
        <f>+IF(H16=0,"",'Ark1'!AE1600)</f>
        <v/>
      </c>
      <c r="J16" s="267"/>
      <c r="K16" s="267" t="str">
        <f>+IF(H16=0,"",'Ark1'!AF1600)</f>
        <v/>
      </c>
      <c r="L16" s="268" t="str">
        <f>+IF(H16=0,"",'Ark1'!T1600)</f>
        <v/>
      </c>
      <c r="M16" s="305" t="str">
        <f>+IF(H16=0,"",'Ark1'!U1600)</f>
        <v/>
      </c>
      <c r="N16" s="87"/>
      <c r="O16" s="269" t="str">
        <f>+IF(H16=0,"",'Ark1'!W1600)</f>
        <v/>
      </c>
      <c r="P16" s="269" t="str">
        <f>+IF(H16=0,"",'Ark1'!X1600)</f>
        <v/>
      </c>
      <c r="Q16" s="269" t="str">
        <f>+IF(H16=0,"",'Ark1'!AG1600)</f>
        <v/>
      </c>
      <c r="R16" s="269" t="str">
        <f>+IF(H16=0,"",'Ark1'!AH1600)</f>
        <v/>
      </c>
      <c r="S16" s="435" t="str">
        <f>+IF(H16=0,"",'Ark1'!AR1600)</f>
        <v/>
      </c>
      <c r="T16" s="411" t="str">
        <f>+IF(H16=0,"",'Ark1'!AS1600)</f>
        <v/>
      </c>
      <c r="U16" s="269" t="str">
        <f>+IF(H16=0,"",'Ark1'!Y1600)</f>
        <v/>
      </c>
      <c r="V16" s="268" t="str">
        <f>+IF(H16=0,"",'Ark1'!AA1600)</f>
        <v/>
      </c>
      <c r="W16" s="305" t="str">
        <f t="shared" si="0"/>
        <v/>
      </c>
      <c r="X16" s="269" t="str">
        <f t="shared" si="1"/>
        <v/>
      </c>
      <c r="Y16" s="267" t="str">
        <f t="shared" si="2"/>
        <v/>
      </c>
      <c r="Z16" s="246"/>
      <c r="AA16" s="249"/>
      <c r="AC16" s="28"/>
      <c r="AD16" s="27"/>
      <c r="AE16" s="250"/>
      <c r="AF16" s="86"/>
      <c r="AJ16" s="86"/>
      <c r="BB16" s="262"/>
    </row>
    <row r="17" spans="1:54" ht="15" customHeight="1">
      <c r="A17" s="246"/>
      <c r="B17" s="266">
        <f>+'Ark1'!C1601</f>
        <v>2024</v>
      </c>
      <c r="C17" s="266">
        <f>+'Ark1'!L1601</f>
        <v>1</v>
      </c>
      <c r="D17" s="266" t="s">
        <v>29</v>
      </c>
      <c r="E17" s="266">
        <f>+'Ark1'!AP1601</f>
        <v>5</v>
      </c>
      <c r="F17" s="274" t="str">
        <f>VLOOKUP(E17,RNR!$D$1:$E$37,2)</f>
        <v>Dølafe</v>
      </c>
      <c r="G17" s="266" t="str">
        <f>+IF(H17=0,"",'Ark1'!Q1601)</f>
        <v/>
      </c>
      <c r="H17" s="475">
        <f>+'Ark1'!R1601</f>
        <v>0</v>
      </c>
      <c r="I17" s="267" t="str">
        <f>+IF(H17=0,"",'Ark1'!AE1601)</f>
        <v/>
      </c>
      <c r="J17" s="267"/>
      <c r="K17" s="267" t="str">
        <f>+IF(H17=0,"",'Ark1'!AF1601)</f>
        <v/>
      </c>
      <c r="L17" s="268" t="str">
        <f>+IF(H17=0,"",'Ark1'!T1601)</f>
        <v/>
      </c>
      <c r="M17" s="305" t="str">
        <f>+IF(H17=0,"",'Ark1'!U1601)</f>
        <v/>
      </c>
      <c r="N17" s="87"/>
      <c r="O17" s="269" t="str">
        <f>+IF(H17=0,"",'Ark1'!W1601)</f>
        <v/>
      </c>
      <c r="P17" s="269" t="str">
        <f>+IF(H17=0,"",'Ark1'!X1601)</f>
        <v/>
      </c>
      <c r="Q17" s="269" t="str">
        <f>+IF(H17=0,"",'Ark1'!AG1601)</f>
        <v/>
      </c>
      <c r="R17" s="269" t="str">
        <f>+IF(H17=0,"",'Ark1'!AH1601)</f>
        <v/>
      </c>
      <c r="S17" s="435" t="str">
        <f>+IF(H17=0,"",'Ark1'!AR1601)</f>
        <v/>
      </c>
      <c r="T17" s="411" t="str">
        <f>+IF(H17=0,"",'Ark1'!AS1601)</f>
        <v/>
      </c>
      <c r="U17" s="269" t="str">
        <f>+IF(H17=0,"",'Ark1'!Y1601)</f>
        <v/>
      </c>
      <c r="V17" s="268" t="str">
        <f>+IF(H17=0,"",'Ark1'!AA1601)</f>
        <v/>
      </c>
      <c r="W17" s="305" t="str">
        <f t="shared" si="0"/>
        <v/>
      </c>
      <c r="X17" s="269" t="str">
        <f t="shared" si="1"/>
        <v/>
      </c>
      <c r="Y17" s="267" t="str">
        <f t="shared" si="2"/>
        <v/>
      </c>
      <c r="Z17" s="246"/>
      <c r="AA17" s="249"/>
      <c r="AC17" s="28"/>
      <c r="AD17" s="27"/>
      <c r="AE17" s="250"/>
      <c r="AF17" s="86"/>
      <c r="AJ17" s="86"/>
      <c r="BB17" s="262"/>
    </row>
    <row r="18" spans="1:54" ht="15" customHeight="1">
      <c r="A18" s="246"/>
      <c r="B18" s="266">
        <f>+'Ark1'!C1602</f>
        <v>2024</v>
      </c>
      <c r="C18" s="266">
        <f>+'Ark1'!L1602</f>
        <v>1</v>
      </c>
      <c r="D18" s="266" t="s">
        <v>29</v>
      </c>
      <c r="E18" s="266">
        <f>+'Ark1'!AP1602</f>
        <v>6</v>
      </c>
      <c r="F18" s="274" t="str">
        <f>VLOOKUP(E18,RNR!$D$1:$E$37,2)</f>
        <v>Østlandsk Rødkolle</v>
      </c>
      <c r="G18" s="266" t="str">
        <f>+IF(H18=0,"",'Ark1'!Q1602)</f>
        <v/>
      </c>
      <c r="H18" s="475">
        <f>+'Ark1'!R1602</f>
        <v>0</v>
      </c>
      <c r="I18" s="267" t="str">
        <f>+IF(H18=0,"",'Ark1'!AE1602)</f>
        <v/>
      </c>
      <c r="J18" s="267"/>
      <c r="K18" s="267" t="str">
        <f>+IF(H18=0,"",'Ark1'!AF1602)</f>
        <v/>
      </c>
      <c r="L18" s="268" t="str">
        <f>+IF(H18=0,"",'Ark1'!T1602)</f>
        <v/>
      </c>
      <c r="M18" s="305" t="str">
        <f>+IF(H18=0,"",'Ark1'!U1602)</f>
        <v/>
      </c>
      <c r="N18" s="87"/>
      <c r="O18" s="269" t="str">
        <f>+IF(H18=0,"",'Ark1'!W1602)</f>
        <v/>
      </c>
      <c r="P18" s="269" t="str">
        <f>+IF(H18=0,"",'Ark1'!X1602)</f>
        <v/>
      </c>
      <c r="Q18" s="269" t="str">
        <f>+IF(H18=0,"",'Ark1'!AG1602)</f>
        <v/>
      </c>
      <c r="R18" s="269" t="str">
        <f>+IF(H18=0,"",'Ark1'!AH1602)</f>
        <v/>
      </c>
      <c r="S18" s="435" t="str">
        <f>+IF(H18=0,"",'Ark1'!AR1602)</f>
        <v/>
      </c>
      <c r="T18" s="411" t="str">
        <f>+IF(H18=0,"",'Ark1'!AS1602)</f>
        <v/>
      </c>
      <c r="U18" s="269" t="str">
        <f>+IF(H18=0,"",'Ark1'!Y1602)</f>
        <v/>
      </c>
      <c r="V18" s="268" t="str">
        <f>+IF(H18=0,"",'Ark1'!AA1602)</f>
        <v/>
      </c>
      <c r="W18" s="305" t="str">
        <f t="shared" si="0"/>
        <v/>
      </c>
      <c r="X18" s="269" t="str">
        <f t="shared" si="1"/>
        <v/>
      </c>
      <c r="Y18" s="267" t="str">
        <f t="shared" si="2"/>
        <v/>
      </c>
      <c r="Z18" s="246"/>
      <c r="AA18" s="249"/>
      <c r="AC18" s="28"/>
      <c r="AD18" s="27"/>
      <c r="AE18" s="250"/>
      <c r="AF18" s="86"/>
      <c r="AJ18" s="86"/>
      <c r="BB18" s="262"/>
    </row>
    <row r="19" spans="1:54" ht="15" customHeight="1">
      <c r="A19" s="246"/>
      <c r="B19" s="266">
        <f>+'Ark1'!C1603</f>
        <v>2024</v>
      </c>
      <c r="C19" s="266">
        <f>+'Ark1'!L1603</f>
        <v>1</v>
      </c>
      <c r="D19" s="266" t="s">
        <v>29</v>
      </c>
      <c r="E19" s="266">
        <f>+'Ark1'!AP1603</f>
        <v>7</v>
      </c>
      <c r="F19" s="274" t="str">
        <f>VLOOKUP(E19,RNR!$D$1:$E$37,2)</f>
        <v>Vestlandsk Raukolle</v>
      </c>
      <c r="G19" s="266" t="str">
        <f>+IF(H19=0,"",'Ark1'!Q1603)</f>
        <v/>
      </c>
      <c r="H19" s="475">
        <f>+'Ark1'!R1603</f>
        <v>0</v>
      </c>
      <c r="I19" s="267" t="str">
        <f>+IF(H19=0,"",'Ark1'!AE1603)</f>
        <v/>
      </c>
      <c r="J19" s="267"/>
      <c r="K19" s="267" t="str">
        <f>+IF(H19=0,"",'Ark1'!AF1603)</f>
        <v/>
      </c>
      <c r="L19" s="268" t="str">
        <f>+IF(H19=0,"",'Ark1'!T1603)</f>
        <v/>
      </c>
      <c r="M19" s="305" t="str">
        <f>+IF(H19=0,"",'Ark1'!U1603)</f>
        <v/>
      </c>
      <c r="N19" s="87"/>
      <c r="O19" s="269" t="str">
        <f>+IF(H19=0,"",'Ark1'!W1603)</f>
        <v/>
      </c>
      <c r="P19" s="269" t="str">
        <f>+IF(H19=0,"",'Ark1'!X1603)</f>
        <v/>
      </c>
      <c r="Q19" s="269" t="str">
        <f>+IF(H19=0,"",'Ark1'!AG1603)</f>
        <v/>
      </c>
      <c r="R19" s="269" t="str">
        <f>+IF(H19=0,"",'Ark1'!AH1603)</f>
        <v/>
      </c>
      <c r="S19" s="435" t="str">
        <f>+IF(H19=0,"",'Ark1'!AR1603)</f>
        <v/>
      </c>
      <c r="T19" s="411" t="str">
        <f>+IF(H19=0,"",'Ark1'!AS1603)</f>
        <v/>
      </c>
      <c r="U19" s="269" t="str">
        <f>+IF(H19=0,"",'Ark1'!Y1603)</f>
        <v/>
      </c>
      <c r="V19" s="268" t="str">
        <f>+IF(H19=0,"",'Ark1'!AA1603)</f>
        <v/>
      </c>
      <c r="W19" s="305" t="str">
        <f t="shared" si="0"/>
        <v/>
      </c>
      <c r="X19" s="269" t="str">
        <f t="shared" si="1"/>
        <v/>
      </c>
      <c r="Y19" s="267" t="str">
        <f t="shared" si="2"/>
        <v/>
      </c>
      <c r="Z19" s="246"/>
      <c r="AA19" s="249"/>
      <c r="AC19" s="28"/>
      <c r="AD19" s="27"/>
      <c r="AE19" s="250"/>
      <c r="AF19" s="86"/>
      <c r="AJ19" s="86"/>
      <c r="BB19" s="262"/>
    </row>
    <row r="20" spans="1:54" ht="15" customHeight="1">
      <c r="A20" s="246"/>
      <c r="B20" s="266">
        <f>+'Ark1'!C1604</f>
        <v>2024</v>
      </c>
      <c r="C20" s="266">
        <f>+'Ark1'!L1604</f>
        <v>1</v>
      </c>
      <c r="D20" s="266" t="s">
        <v>29</v>
      </c>
      <c r="E20" s="266">
        <f>+'Ark1'!AP1604</f>
        <v>8</v>
      </c>
      <c r="F20" s="274" t="str">
        <f>VLOOKUP(E20,RNR!$D$1:$E$37,2)</f>
        <v>Vestlandsk fjordfe</v>
      </c>
      <c r="G20" s="266" t="str">
        <f>+IF(H20=0,"",'Ark1'!Q1604)</f>
        <v/>
      </c>
      <c r="H20" s="475">
        <f>+'Ark1'!R1604</f>
        <v>0</v>
      </c>
      <c r="I20" s="267" t="str">
        <f>+IF(H20=0,"",'Ark1'!AE1604)</f>
        <v/>
      </c>
      <c r="J20" s="267"/>
      <c r="K20" s="267" t="str">
        <f>+IF(H20=0,"",'Ark1'!AF1604)</f>
        <v/>
      </c>
      <c r="L20" s="268" t="str">
        <f>+IF(H20=0,"",'Ark1'!T1604)</f>
        <v/>
      </c>
      <c r="M20" s="305" t="str">
        <f>+IF(H20=0,"",'Ark1'!U1604)</f>
        <v/>
      </c>
      <c r="N20" s="87"/>
      <c r="O20" s="269" t="str">
        <f>+IF(H20=0,"",'Ark1'!W1604)</f>
        <v/>
      </c>
      <c r="P20" s="269" t="str">
        <f>+IF(H20=0,"",'Ark1'!X1604)</f>
        <v/>
      </c>
      <c r="Q20" s="269" t="str">
        <f>+IF(H20=0,"",'Ark1'!AG1604)</f>
        <v/>
      </c>
      <c r="R20" s="269" t="str">
        <f>+IF(H20=0,"",'Ark1'!AH1604)</f>
        <v/>
      </c>
      <c r="S20" s="435" t="str">
        <f>+IF(H20=0,"",'Ark1'!AR1604)</f>
        <v/>
      </c>
      <c r="T20" s="411" t="str">
        <f>+IF(H20=0,"",'Ark1'!AS1604)</f>
        <v/>
      </c>
      <c r="U20" s="269" t="str">
        <f>+IF(H20=0,"",'Ark1'!Y1604)</f>
        <v/>
      </c>
      <c r="V20" s="268" t="str">
        <f>+IF(H20=0,"",'Ark1'!AA1604)</f>
        <v/>
      </c>
      <c r="W20" s="305" t="str">
        <f t="shared" si="0"/>
        <v/>
      </c>
      <c r="X20" s="269" t="str">
        <f t="shared" si="1"/>
        <v/>
      </c>
      <c r="Y20" s="267" t="str">
        <f t="shared" si="2"/>
        <v/>
      </c>
      <c r="Z20" s="246"/>
      <c r="AA20" s="249"/>
      <c r="AC20" s="28"/>
      <c r="AD20" s="27"/>
      <c r="AE20" s="250"/>
      <c r="AF20" s="86"/>
      <c r="AJ20" s="86"/>
      <c r="BB20" s="262"/>
    </row>
    <row r="21" spans="1:54" ht="15" customHeight="1">
      <c r="A21" s="246"/>
      <c r="B21" s="266">
        <f>+'Ark1'!C1605</f>
        <v>2024</v>
      </c>
      <c r="C21" s="266">
        <f>+'Ark1'!L1605</f>
        <v>1</v>
      </c>
      <c r="D21" s="266" t="s">
        <v>29</v>
      </c>
      <c r="E21" s="266">
        <f>+'Ark1'!AP1605</f>
        <v>9</v>
      </c>
      <c r="F21" s="274" t="str">
        <f>VLOOKUP(E21,RNR!$D$1:$E$37,2)</f>
        <v>Holstein</v>
      </c>
      <c r="G21" s="266">
        <f>+IF(H21=0,"",'Ark1'!Q1605)</f>
        <v>4</v>
      </c>
      <c r="H21" s="475">
        <f>+'Ark1'!R1605</f>
        <v>4</v>
      </c>
      <c r="I21" s="267">
        <f>+IF(H21=0,"",'Ark1'!AE1605)</f>
        <v>1.0126582278481011</v>
      </c>
      <c r="J21" s="267"/>
      <c r="K21" s="267">
        <f>+IF(H21=0,"",'Ark1'!AF1605)</f>
        <v>0.65339425938783324</v>
      </c>
      <c r="L21" s="268">
        <f>+IF(H21=0,"",'Ark1'!T1605)</f>
        <v>3.25</v>
      </c>
      <c r="M21" s="305">
        <f>+IF(H21=0,"",'Ark1'!U1605)</f>
        <v>151.75</v>
      </c>
      <c r="N21" s="87"/>
      <c r="O21" s="269">
        <f>+IF(H21=0,"",'Ark1'!W1605)</f>
        <v>0</v>
      </c>
      <c r="P21" s="269">
        <f>+IF(H21=0,"",'Ark1'!X1605)</f>
        <v>0</v>
      </c>
      <c r="Q21" s="269">
        <f>+IF(H21=0,"",'Ark1'!AG1605)</f>
        <v>655.25</v>
      </c>
      <c r="R21" s="269">
        <f>+IF(H21=0,"",'Ark1'!AH1605)</f>
        <v>100</v>
      </c>
      <c r="S21" s="435">
        <f>+IF(H21=0,"",'Ark1'!AR1605)</f>
        <v>205.25</v>
      </c>
      <c r="T21" s="411">
        <f>+IF(H21=0,"",'Ark1'!AS1605)</f>
        <v>17.501005341716311</v>
      </c>
      <c r="U21" s="269">
        <f>+IF(H21=0,"",'Ark1'!Y1605)</f>
        <v>23.27901415438382</v>
      </c>
      <c r="V21" s="268">
        <f>+IF(H21=0,"",'Ark1'!AA1605)</f>
        <v>0.82915619758885006</v>
      </c>
      <c r="W21" s="305">
        <f t="shared" si="0"/>
        <v>231.59099580312858</v>
      </c>
      <c r="X21" s="269">
        <f t="shared" si="1"/>
        <v>151.75</v>
      </c>
      <c r="Y21" s="267">
        <f t="shared" si="2"/>
        <v>1</v>
      </c>
      <c r="Z21" s="246"/>
      <c r="AA21" s="249"/>
      <c r="AC21" s="28"/>
      <c r="AD21" s="27"/>
      <c r="AE21" s="250"/>
      <c r="AF21" s="86"/>
      <c r="AJ21" s="86"/>
      <c r="BB21" s="262"/>
    </row>
    <row r="22" spans="1:54" ht="15" customHeight="1">
      <c r="A22" s="246"/>
      <c r="B22" s="266">
        <f>+'Ark1'!C1606</f>
        <v>2024</v>
      </c>
      <c r="C22" s="266">
        <f>+'Ark1'!L1606</f>
        <v>1</v>
      </c>
      <c r="D22" s="266" t="s">
        <v>29</v>
      </c>
      <c r="E22" s="266">
        <f>+'Ark1'!AP1606</f>
        <v>10</v>
      </c>
      <c r="F22" s="274" t="str">
        <f>VLOOKUP(E22,RNR!$D$1:$E$37,2)</f>
        <v>Rød Dansk Mælkefe</v>
      </c>
      <c r="G22" s="266" t="str">
        <f>+IF(H22=0,"",'Ark1'!Q1606)</f>
        <v/>
      </c>
      <c r="H22" s="475">
        <f>+'Ark1'!R1606</f>
        <v>0</v>
      </c>
      <c r="I22" s="267" t="str">
        <f>+IF(H22=0,"",'Ark1'!AE1606)</f>
        <v/>
      </c>
      <c r="J22" s="267"/>
      <c r="K22" s="267" t="str">
        <f>+IF(H22=0,"",'Ark1'!AF1606)</f>
        <v/>
      </c>
      <c r="L22" s="268" t="str">
        <f>+IF(H22=0,"",'Ark1'!T1606)</f>
        <v/>
      </c>
      <c r="M22" s="305" t="str">
        <f>+IF(H22=0,"",'Ark1'!U1606)</f>
        <v/>
      </c>
      <c r="N22" s="87"/>
      <c r="O22" s="269" t="str">
        <f>+IF(H22=0,"",'Ark1'!W1606)</f>
        <v/>
      </c>
      <c r="P22" s="269" t="str">
        <f>+IF(H22=0,"",'Ark1'!X1606)</f>
        <v/>
      </c>
      <c r="Q22" s="269" t="str">
        <f>+IF(H22=0,"",'Ark1'!AG1606)</f>
        <v/>
      </c>
      <c r="R22" s="269" t="str">
        <f>+IF(H22=0,"",'Ark1'!AH1606)</f>
        <v/>
      </c>
      <c r="S22" s="435" t="str">
        <f>+IF(H22=0,"",'Ark1'!AR1606)</f>
        <v/>
      </c>
      <c r="T22" s="411" t="str">
        <f>+IF(H22=0,"",'Ark1'!AS1606)</f>
        <v/>
      </c>
      <c r="U22" s="269" t="str">
        <f>+IF(H22=0,"",'Ark1'!Y1606)</f>
        <v/>
      </c>
      <c r="V22" s="268" t="str">
        <f>+IF(H22=0,"",'Ark1'!AA1606)</f>
        <v/>
      </c>
      <c r="W22" s="305" t="str">
        <f t="shared" si="0"/>
        <v/>
      </c>
      <c r="X22" s="269" t="str">
        <f t="shared" si="1"/>
        <v/>
      </c>
      <c r="Y22" s="267" t="str">
        <f t="shared" si="2"/>
        <v/>
      </c>
      <c r="Z22" s="246"/>
      <c r="AA22" s="249"/>
      <c r="AC22" s="28"/>
      <c r="AD22" s="27"/>
      <c r="AE22" s="250"/>
      <c r="AF22" s="86"/>
      <c r="AJ22" s="86"/>
      <c r="BB22" s="262"/>
    </row>
    <row r="23" spans="1:54" ht="15" customHeight="1">
      <c r="A23" s="246"/>
      <c r="B23" s="266">
        <f>+'Ark1'!C1607</f>
        <v>2024</v>
      </c>
      <c r="C23" s="266">
        <f>+'Ark1'!L1607</f>
        <v>1</v>
      </c>
      <c r="D23" s="266" t="s">
        <v>29</v>
      </c>
      <c r="E23" s="266">
        <f>+'Ark1'!AP1607</f>
        <v>11</v>
      </c>
      <c r="F23" s="274" t="str">
        <f>VLOOKUP(E23,RNR!$D$1:$E$37,2)</f>
        <v>Brown Swiss</v>
      </c>
      <c r="G23" s="266" t="str">
        <f>+IF(H23=0,"",'Ark1'!Q1607)</f>
        <v/>
      </c>
      <c r="H23" s="475">
        <f>+'Ark1'!R1607</f>
        <v>0</v>
      </c>
      <c r="I23" s="267" t="str">
        <f>+IF(H23=0,"",'Ark1'!AE1607)</f>
        <v/>
      </c>
      <c r="J23" s="267"/>
      <c r="K23" s="267" t="str">
        <f>+IF(H23=0,"",'Ark1'!AF1607)</f>
        <v/>
      </c>
      <c r="L23" s="268" t="str">
        <f>+IF(H23=0,"",'Ark1'!T1607)</f>
        <v/>
      </c>
      <c r="M23" s="305" t="str">
        <f>+IF(H23=0,"",'Ark1'!U1607)</f>
        <v/>
      </c>
      <c r="N23" s="87"/>
      <c r="O23" s="269" t="str">
        <f>+IF(H23=0,"",'Ark1'!W1607)</f>
        <v/>
      </c>
      <c r="P23" s="269" t="str">
        <f>+IF(H23=0,"",'Ark1'!X1607)</f>
        <v/>
      </c>
      <c r="Q23" s="269" t="str">
        <f>+IF(H23=0,"",'Ark1'!AG1607)</f>
        <v/>
      </c>
      <c r="R23" s="269" t="str">
        <f>+IF(H23=0,"",'Ark1'!AH1607)</f>
        <v/>
      </c>
      <c r="S23" s="435" t="str">
        <f>+IF(H23=0,"",'Ark1'!AR1607)</f>
        <v/>
      </c>
      <c r="T23" s="411" t="str">
        <f>+IF(H23=0,"",'Ark1'!AS1607)</f>
        <v/>
      </c>
      <c r="U23" s="269" t="str">
        <f>+IF(H23=0,"",'Ark1'!Y1607)</f>
        <v/>
      </c>
      <c r="V23" s="268" t="str">
        <f>+IF(H23=0,"",'Ark1'!AA1607)</f>
        <v/>
      </c>
      <c r="W23" s="305" t="str">
        <f t="shared" si="0"/>
        <v/>
      </c>
      <c r="X23" s="269" t="str">
        <f t="shared" si="1"/>
        <v/>
      </c>
      <c r="Y23" s="267" t="str">
        <f t="shared" si="2"/>
        <v/>
      </c>
      <c r="Z23" s="246"/>
      <c r="AA23" s="249"/>
      <c r="AC23" s="28"/>
      <c r="AD23" s="27"/>
      <c r="AE23" s="250"/>
      <c r="AF23" s="86"/>
      <c r="AJ23" s="86"/>
      <c r="BB23" s="262"/>
    </row>
    <row r="24" spans="1:54" ht="15" customHeight="1">
      <c r="A24" s="246"/>
      <c r="B24" s="266">
        <f>+'Ark1'!C1608</f>
        <v>2024</v>
      </c>
      <c r="C24" s="266">
        <f>+'Ark1'!L1608</f>
        <v>1</v>
      </c>
      <c r="D24" s="266" t="s">
        <v>29</v>
      </c>
      <c r="E24" s="266">
        <f>+'Ark1'!AP1608</f>
        <v>12</v>
      </c>
      <c r="F24" s="274" t="str">
        <f>VLOOKUP(E24,RNR!$D$1:$E$37,2)</f>
        <v>Jarlsbergfe</v>
      </c>
      <c r="G24" s="266" t="str">
        <f>+IF(H24=0,"",'Ark1'!Q1608)</f>
        <v/>
      </c>
      <c r="H24" s="475">
        <f>+'Ark1'!R1608</f>
        <v>0</v>
      </c>
      <c r="I24" s="267" t="str">
        <f>+IF(H24=0,"",'Ark1'!AE1608)</f>
        <v/>
      </c>
      <c r="J24" s="267"/>
      <c r="K24" s="267" t="str">
        <f>+IF(H24=0,"",'Ark1'!AF1608)</f>
        <v/>
      </c>
      <c r="L24" s="268" t="str">
        <f>+IF(H24=0,"",'Ark1'!T1608)</f>
        <v/>
      </c>
      <c r="M24" s="305" t="str">
        <f>+IF(H24=0,"",'Ark1'!U1608)</f>
        <v/>
      </c>
      <c r="N24" s="87"/>
      <c r="O24" s="269" t="str">
        <f>+IF(H24=0,"",'Ark1'!W1608)</f>
        <v/>
      </c>
      <c r="P24" s="269" t="str">
        <f>+IF(H24=0,"",'Ark1'!X1608)</f>
        <v/>
      </c>
      <c r="Q24" s="269" t="str">
        <f>+IF(H24=0,"",'Ark1'!AG1608)</f>
        <v/>
      </c>
      <c r="R24" s="269" t="str">
        <f>+IF(H24=0,"",'Ark1'!AH1608)</f>
        <v/>
      </c>
      <c r="S24" s="435" t="str">
        <f>+IF(H24=0,"",'Ark1'!AR1608)</f>
        <v/>
      </c>
      <c r="T24" s="411" t="str">
        <f>+IF(H24=0,"",'Ark1'!AS1608)</f>
        <v/>
      </c>
      <c r="U24" s="269" t="str">
        <f>+IF(H24=0,"",'Ark1'!Y1608)</f>
        <v/>
      </c>
      <c r="V24" s="268" t="str">
        <f>+IF(H24=0,"",'Ark1'!AA1608)</f>
        <v/>
      </c>
      <c r="W24" s="305" t="str">
        <f t="shared" si="0"/>
        <v/>
      </c>
      <c r="X24" s="269" t="str">
        <f t="shared" si="1"/>
        <v/>
      </c>
      <c r="Y24" s="267" t="str">
        <f t="shared" si="2"/>
        <v/>
      </c>
      <c r="Z24" s="246"/>
      <c r="AA24" s="249"/>
      <c r="AC24" s="28"/>
      <c r="AD24" s="27"/>
      <c r="AE24" s="250"/>
      <c r="AF24" s="86"/>
      <c r="AJ24" s="86"/>
      <c r="BB24" s="262"/>
    </row>
    <row r="25" spans="1:54" ht="15" customHeight="1">
      <c r="A25" s="246"/>
      <c r="B25" s="266">
        <f>+'Ark1'!C1609</f>
        <v>2024</v>
      </c>
      <c r="C25" s="266">
        <f>+'Ark1'!L1609</f>
        <v>1</v>
      </c>
      <c r="D25" s="266" t="s">
        <v>29</v>
      </c>
      <c r="E25" s="266">
        <f>+'Ark1'!AP1609</f>
        <v>13</v>
      </c>
      <c r="F25" s="274" t="str">
        <f>VLOOKUP(E25,RNR!$D$1:$E$37,2)</f>
        <v>Fleckvieh</v>
      </c>
      <c r="G25" s="266" t="str">
        <f>+IF(H25=0,"",'Ark1'!Q1609)</f>
        <v/>
      </c>
      <c r="H25" s="475">
        <f>+'Ark1'!R1609</f>
        <v>0</v>
      </c>
      <c r="I25" s="267" t="str">
        <f>+IF(H25=0,"",'Ark1'!AE1609)</f>
        <v/>
      </c>
      <c r="J25" s="267"/>
      <c r="K25" s="267" t="str">
        <f>+IF(H25=0,"",'Ark1'!AF1609)</f>
        <v/>
      </c>
      <c r="L25" s="268" t="str">
        <f>+IF(H25=0,"",'Ark1'!T1609)</f>
        <v/>
      </c>
      <c r="M25" s="305" t="str">
        <f>+IF(H25=0,"",'Ark1'!U1609)</f>
        <v/>
      </c>
      <c r="N25" s="87"/>
      <c r="O25" s="269" t="str">
        <f>+IF(H25=0,"",'Ark1'!W1609)</f>
        <v/>
      </c>
      <c r="P25" s="269" t="str">
        <f>+IF(H25=0,"",'Ark1'!X1609)</f>
        <v/>
      </c>
      <c r="Q25" s="269" t="str">
        <f>+IF(H25=0,"",'Ark1'!AG1609)</f>
        <v/>
      </c>
      <c r="R25" s="269" t="str">
        <f>+IF(H25=0,"",'Ark1'!AH1609)</f>
        <v/>
      </c>
      <c r="S25" s="435" t="str">
        <f>+IF(H25=0,"",'Ark1'!AR1609)</f>
        <v/>
      </c>
      <c r="T25" s="411" t="str">
        <f>+IF(H25=0,"",'Ark1'!AS1609)</f>
        <v/>
      </c>
      <c r="U25" s="269" t="str">
        <f>+IF(H25=0,"",'Ark1'!Y1609)</f>
        <v/>
      </c>
      <c r="V25" s="268" t="str">
        <f>+IF(H25=0,"",'Ark1'!AA1609)</f>
        <v/>
      </c>
      <c r="W25" s="305" t="str">
        <f t="shared" si="0"/>
        <v/>
      </c>
      <c r="X25" s="269" t="str">
        <f t="shared" si="1"/>
        <v/>
      </c>
      <c r="Y25" s="267" t="str">
        <f t="shared" si="2"/>
        <v/>
      </c>
      <c r="Z25" s="246"/>
      <c r="AA25" s="249"/>
      <c r="AC25" s="28"/>
      <c r="AD25" s="27"/>
      <c r="AE25" s="250"/>
      <c r="AF25" s="86"/>
      <c r="AJ25" s="86"/>
      <c r="BB25" s="262"/>
    </row>
    <row r="26" spans="1:54" ht="15" customHeight="1">
      <c r="A26" s="246"/>
      <c r="B26" s="266">
        <f>+'Ark1'!C1610</f>
        <v>2024</v>
      </c>
      <c r="C26" s="266">
        <f>+'Ark1'!L1610</f>
        <v>1</v>
      </c>
      <c r="D26" s="266" t="s">
        <v>29</v>
      </c>
      <c r="E26" s="266">
        <f>+'Ark1'!AP1610</f>
        <v>14</v>
      </c>
      <c r="F26" s="274" t="str">
        <f>VLOOKUP(E26,RNR!$D$1:$E$37,2)</f>
        <v>Canadisk Ayrshire</v>
      </c>
      <c r="G26" s="266" t="str">
        <f>+IF(H26=0,"",'Ark1'!Q1610)</f>
        <v/>
      </c>
      <c r="H26" s="475">
        <f>+'Ark1'!R1610</f>
        <v>0</v>
      </c>
      <c r="I26" s="267" t="str">
        <f>+IF(H26=0,"",'Ark1'!AE1610)</f>
        <v/>
      </c>
      <c r="J26" s="267"/>
      <c r="K26" s="267" t="str">
        <f>+IF(H26=0,"",'Ark1'!AF1610)</f>
        <v/>
      </c>
      <c r="L26" s="268" t="str">
        <f>+IF(H26=0,"",'Ark1'!T1610)</f>
        <v/>
      </c>
      <c r="M26" s="305" t="str">
        <f>+IF(H26=0,"",'Ark1'!U1610)</f>
        <v/>
      </c>
      <c r="N26" s="87"/>
      <c r="O26" s="269" t="str">
        <f>+IF(H26=0,"",'Ark1'!W1610)</f>
        <v/>
      </c>
      <c r="P26" s="269" t="str">
        <f>+IF(H26=0,"",'Ark1'!X1610)</f>
        <v/>
      </c>
      <c r="Q26" s="269" t="str">
        <f>+IF(H26=0,"",'Ark1'!AG1610)</f>
        <v/>
      </c>
      <c r="R26" s="269" t="str">
        <f>+IF(H26=0,"",'Ark1'!AH1610)</f>
        <v/>
      </c>
      <c r="S26" s="435" t="str">
        <f>+IF(H26=0,"",'Ark1'!AR1610)</f>
        <v/>
      </c>
      <c r="T26" s="411" t="str">
        <f>+IF(H26=0,"",'Ark1'!AS1610)</f>
        <v/>
      </c>
      <c r="U26" s="269" t="str">
        <f>+IF(H26=0,"",'Ark1'!Y1610)</f>
        <v/>
      </c>
      <c r="V26" s="268" t="str">
        <f>+IF(H26=0,"",'Ark1'!AA1610)</f>
        <v/>
      </c>
      <c r="W26" s="305" t="str">
        <f t="shared" si="0"/>
        <v/>
      </c>
      <c r="X26" s="269" t="str">
        <f t="shared" si="1"/>
        <v/>
      </c>
      <c r="Y26" s="267" t="str">
        <f t="shared" si="2"/>
        <v/>
      </c>
      <c r="Z26" s="246"/>
      <c r="AA26" s="249"/>
      <c r="AC26" s="28"/>
      <c r="AD26" s="27"/>
      <c r="AE26" s="250"/>
      <c r="AF26" s="86"/>
      <c r="AJ26" s="86"/>
      <c r="BB26" s="262"/>
    </row>
    <row r="27" spans="1:54" ht="15" customHeight="1">
      <c r="A27" s="246"/>
      <c r="B27" s="266">
        <f>+'Ark1'!C1611</f>
        <v>2024</v>
      </c>
      <c r="C27" s="266">
        <f>+'Ark1'!L1611</f>
        <v>1</v>
      </c>
      <c r="D27" s="266" t="s">
        <v>29</v>
      </c>
      <c r="E27" s="266">
        <f>+'Ark1'!AP1611</f>
        <v>15</v>
      </c>
      <c r="F27" s="274" t="str">
        <f>VLOOKUP(E27,RNR!$D$1:$E$37,2)</f>
        <v>Montbéliard</v>
      </c>
      <c r="G27" s="266" t="str">
        <f>+IF(H27=0,"",'Ark1'!Q1611)</f>
        <v/>
      </c>
      <c r="H27" s="475">
        <f>+'Ark1'!R1611</f>
        <v>0</v>
      </c>
      <c r="I27" s="267" t="str">
        <f>+IF(H27=0,"",'Ark1'!AE1611)</f>
        <v/>
      </c>
      <c r="J27" s="267"/>
      <c r="K27" s="267" t="str">
        <f>+IF(H27=0,"",'Ark1'!AF1611)</f>
        <v/>
      </c>
      <c r="L27" s="268" t="str">
        <f>+IF(H27=0,"",'Ark1'!T1611)</f>
        <v/>
      </c>
      <c r="M27" s="305" t="str">
        <f>+IF(H27=0,"",'Ark1'!U1611)</f>
        <v/>
      </c>
      <c r="N27" s="87"/>
      <c r="O27" s="269" t="str">
        <f>+IF(H27=0,"",'Ark1'!W1611)</f>
        <v/>
      </c>
      <c r="P27" s="269" t="str">
        <f>+IF(H27=0,"",'Ark1'!X1611)</f>
        <v/>
      </c>
      <c r="Q27" s="269" t="str">
        <f>+IF(H27=0,"",'Ark1'!AG1611)</f>
        <v/>
      </c>
      <c r="R27" s="269" t="str">
        <f>+IF(H27=0,"",'Ark1'!AH1611)</f>
        <v/>
      </c>
      <c r="S27" s="435" t="str">
        <f>+IF(H27=0,"",'Ark1'!AR1611)</f>
        <v/>
      </c>
      <c r="T27" s="411" t="str">
        <f>+IF(H27=0,"",'Ark1'!AS1611)</f>
        <v/>
      </c>
      <c r="U27" s="269" t="str">
        <f>+IF(H27=0,"",'Ark1'!Y1611)</f>
        <v/>
      </c>
      <c r="V27" s="268" t="str">
        <f>+IF(H27=0,"",'Ark1'!AA1611)</f>
        <v/>
      </c>
      <c r="W27" s="305" t="str">
        <f t="shared" si="0"/>
        <v/>
      </c>
      <c r="X27" s="269" t="str">
        <f t="shared" si="1"/>
        <v/>
      </c>
      <c r="Y27" s="267" t="str">
        <f t="shared" si="2"/>
        <v/>
      </c>
      <c r="Z27" s="246"/>
      <c r="AA27" s="249"/>
      <c r="AC27" s="28"/>
      <c r="AD27" s="27"/>
      <c r="AE27" s="250"/>
      <c r="AF27" s="86"/>
      <c r="AJ27" s="86"/>
      <c r="BB27" s="262"/>
    </row>
    <row r="28" spans="1:54" ht="15" customHeight="1">
      <c r="A28" s="246"/>
      <c r="B28" s="266">
        <f>+'Ark1'!C1612</f>
        <v>2024</v>
      </c>
      <c r="C28" s="266">
        <f>+'Ark1'!L1612</f>
        <v>1</v>
      </c>
      <c r="D28" s="266" t="s">
        <v>29</v>
      </c>
      <c r="E28" s="266">
        <f>+'Ark1'!AP1612</f>
        <v>16</v>
      </c>
      <c r="F28" s="274" t="str">
        <f>VLOOKUP(E28,RNR!$D$1:$E$37,2)</f>
        <v>Mørefe</v>
      </c>
      <c r="G28" s="266" t="str">
        <f>+IF(H28=0,"",'Ark1'!Q1612)</f>
        <v/>
      </c>
      <c r="H28" s="475">
        <f>+'Ark1'!R1612</f>
        <v>0</v>
      </c>
      <c r="I28" s="267" t="str">
        <f>+IF(H28=0,"",'Ark1'!AE1612)</f>
        <v/>
      </c>
      <c r="J28" s="267"/>
      <c r="K28" s="267" t="str">
        <f>+IF(H28=0,"",'Ark1'!AF1612)</f>
        <v/>
      </c>
      <c r="L28" s="268" t="str">
        <f>+IF(H28=0,"",'Ark1'!T1612)</f>
        <v/>
      </c>
      <c r="M28" s="305" t="str">
        <f>+IF(H28=0,"",'Ark1'!U1612)</f>
        <v/>
      </c>
      <c r="N28" s="87"/>
      <c r="O28" s="269" t="str">
        <f>+IF(H28=0,"",'Ark1'!W1612)</f>
        <v/>
      </c>
      <c r="P28" s="269" t="str">
        <f>+IF(H28=0,"",'Ark1'!X1612)</f>
        <v/>
      </c>
      <c r="Q28" s="269" t="str">
        <f>+IF(H28=0,"",'Ark1'!AG1612)</f>
        <v/>
      </c>
      <c r="R28" s="269" t="str">
        <f>+IF(H28=0,"",'Ark1'!AH1612)</f>
        <v/>
      </c>
      <c r="S28" s="435" t="str">
        <f>+IF(H28=0,"",'Ark1'!AR1612)</f>
        <v/>
      </c>
      <c r="T28" s="411" t="str">
        <f>+IF(H28=0,"",'Ark1'!AS1612)</f>
        <v/>
      </c>
      <c r="U28" s="269" t="str">
        <f>+IF(H28=0,"",'Ark1'!Y1612)</f>
        <v/>
      </c>
      <c r="V28" s="268" t="str">
        <f>+IF(H28=0,"",'Ark1'!AA1612)</f>
        <v/>
      </c>
      <c r="W28" s="305" t="str">
        <f t="shared" si="0"/>
        <v/>
      </c>
      <c r="X28" s="269" t="str">
        <f t="shared" si="1"/>
        <v/>
      </c>
      <c r="Y28" s="267" t="str">
        <f t="shared" si="2"/>
        <v/>
      </c>
      <c r="Z28" s="246"/>
      <c r="AA28" s="249"/>
      <c r="AC28" s="28"/>
      <c r="AD28" s="27"/>
      <c r="AE28" s="250"/>
      <c r="AF28" s="86"/>
      <c r="AJ28" s="86"/>
      <c r="BB28" s="262"/>
    </row>
    <row r="29" spans="1:54" ht="15" customHeight="1">
      <c r="A29" s="246"/>
      <c r="B29" s="266">
        <f>+'Ark1'!C1613</f>
        <v>2024</v>
      </c>
      <c r="C29" s="266">
        <f>+'Ark1'!L1613</f>
        <v>1</v>
      </c>
      <c r="D29" s="266" t="s">
        <v>29</v>
      </c>
      <c r="E29" s="266">
        <f>+'Ark1'!AP1613</f>
        <v>17</v>
      </c>
      <c r="F29" s="274" t="str">
        <f>VLOOKUP(E29,RNR!$D$1:$E$37,2)</f>
        <v>Normande</v>
      </c>
      <c r="G29" s="266" t="str">
        <f>+IF(H29=0,"",'Ark1'!Q1613)</f>
        <v/>
      </c>
      <c r="H29" s="475">
        <f>+'Ark1'!R1613</f>
        <v>0</v>
      </c>
      <c r="I29" s="267" t="str">
        <f>+IF(H29=0,"",'Ark1'!AE1613)</f>
        <v/>
      </c>
      <c r="J29" s="267"/>
      <c r="K29" s="267" t="str">
        <f>+IF(H29=0,"",'Ark1'!AF1613)</f>
        <v/>
      </c>
      <c r="L29" s="268" t="str">
        <f>+IF(H29=0,"",'Ark1'!T1613)</f>
        <v/>
      </c>
      <c r="M29" s="305" t="str">
        <f>+IF(H29=0,"",'Ark1'!U1613)</f>
        <v/>
      </c>
      <c r="N29" s="87"/>
      <c r="O29" s="269" t="str">
        <f>+IF(H29=0,"",'Ark1'!W1613)</f>
        <v/>
      </c>
      <c r="P29" s="269" t="str">
        <f>+IF(H29=0,"",'Ark1'!X1613)</f>
        <v/>
      </c>
      <c r="Q29" s="269" t="str">
        <f>+IF(H29=0,"",'Ark1'!AG1613)</f>
        <v/>
      </c>
      <c r="R29" s="269" t="str">
        <f>+IF(H29=0,"",'Ark1'!AH1613)</f>
        <v/>
      </c>
      <c r="S29" s="435" t="str">
        <f>+IF(H29=0,"",'Ark1'!AR1613)</f>
        <v/>
      </c>
      <c r="T29" s="411" t="str">
        <f>+IF(H29=0,"",'Ark1'!AS1613)</f>
        <v/>
      </c>
      <c r="U29" s="269" t="str">
        <f>+IF(H29=0,"",'Ark1'!Y1613)</f>
        <v/>
      </c>
      <c r="V29" s="268" t="str">
        <f>+IF(H29=0,"",'Ark1'!AA1613)</f>
        <v/>
      </c>
      <c r="W29" s="305" t="str">
        <f t="shared" si="0"/>
        <v/>
      </c>
      <c r="X29" s="269" t="str">
        <f t="shared" si="1"/>
        <v/>
      </c>
      <c r="Y29" s="267" t="str">
        <f t="shared" si="2"/>
        <v/>
      </c>
      <c r="Z29" s="246"/>
      <c r="AA29" s="249"/>
      <c r="AC29" s="28"/>
      <c r="AD29" s="27"/>
      <c r="AE29" s="250"/>
      <c r="AF29" s="86"/>
      <c r="AJ29" s="86"/>
      <c r="BB29" s="262"/>
    </row>
    <row r="30" spans="1:54" ht="15" customHeight="1">
      <c r="A30" s="246"/>
      <c r="B30" s="266">
        <f>+'Ark1'!C1614</f>
        <v>2024</v>
      </c>
      <c r="C30" s="266">
        <f>+'Ark1'!L1614</f>
        <v>1</v>
      </c>
      <c r="D30" s="266" t="s">
        <v>29</v>
      </c>
      <c r="E30" s="266">
        <f>+'Ark1'!AP1614</f>
        <v>21</v>
      </c>
      <c r="F30" s="274" t="str">
        <f>VLOOKUP(E30,RNR!$D$1:$E$37,2)</f>
        <v>Hereford</v>
      </c>
      <c r="G30" s="266" t="str">
        <f>+IF(H30=0,"",'Ark1'!Q1614)</f>
        <v/>
      </c>
      <c r="H30" s="475">
        <f>+'Ark1'!R1614</f>
        <v>0</v>
      </c>
      <c r="I30" s="267" t="str">
        <f>+IF(H30=0,"",'Ark1'!AE1614)</f>
        <v/>
      </c>
      <c r="J30" s="267"/>
      <c r="K30" s="267" t="str">
        <f>+IF(H30=0,"",'Ark1'!AF1614)</f>
        <v/>
      </c>
      <c r="L30" s="268" t="str">
        <f>+IF(H30=0,"",'Ark1'!T1614)</f>
        <v/>
      </c>
      <c r="M30" s="305" t="str">
        <f>+IF(H30=0,"",'Ark1'!U1614)</f>
        <v/>
      </c>
      <c r="N30" s="87"/>
      <c r="O30" s="269" t="str">
        <f>+IF(H30=0,"",'Ark1'!W1614)</f>
        <v/>
      </c>
      <c r="P30" s="269" t="str">
        <f>+IF(H30=0,"",'Ark1'!X1614)</f>
        <v/>
      </c>
      <c r="Q30" s="269" t="str">
        <f>+IF(H30=0,"",'Ark1'!AG1614)</f>
        <v/>
      </c>
      <c r="R30" s="269" t="str">
        <f>+IF(H30=0,"",'Ark1'!AH1614)</f>
        <v/>
      </c>
      <c r="S30" s="435" t="str">
        <f>+IF(H30=0,"",'Ark1'!AR1614)</f>
        <v/>
      </c>
      <c r="T30" s="411" t="str">
        <f>+IF(H30=0,"",'Ark1'!AS1614)</f>
        <v/>
      </c>
      <c r="U30" s="269" t="str">
        <f>+IF(H30=0,"",'Ark1'!Y1614)</f>
        <v/>
      </c>
      <c r="V30" s="268" t="str">
        <f>+IF(H30=0,"",'Ark1'!AA1614)</f>
        <v/>
      </c>
      <c r="W30" s="305" t="str">
        <f t="shared" si="0"/>
        <v/>
      </c>
      <c r="X30" s="269" t="str">
        <f t="shared" si="1"/>
        <v/>
      </c>
      <c r="Y30" s="267" t="str">
        <f t="shared" si="2"/>
        <v/>
      </c>
      <c r="Z30" s="246"/>
      <c r="AA30" s="249"/>
      <c r="AC30" s="28"/>
      <c r="AD30" s="27"/>
      <c r="AE30" s="250"/>
      <c r="AF30" s="86"/>
      <c r="AJ30" s="86"/>
      <c r="BB30" s="262"/>
    </row>
    <row r="31" spans="1:54" ht="15" customHeight="1">
      <c r="A31" s="246"/>
      <c r="B31" s="266">
        <f>+'Ark1'!C1615</f>
        <v>2024</v>
      </c>
      <c r="C31" s="266">
        <f>+'Ark1'!L1615</f>
        <v>1</v>
      </c>
      <c r="D31" s="266" t="s">
        <v>29</v>
      </c>
      <c r="E31" s="266">
        <f>+'Ark1'!AP1615</f>
        <v>22</v>
      </c>
      <c r="F31" s="274" t="str">
        <f>VLOOKUP(E31,RNR!$D$1:$E$37,2)</f>
        <v>Charolais</v>
      </c>
      <c r="G31" s="266" t="str">
        <f>+IF(H31=0,"",'Ark1'!Q1615)</f>
        <v/>
      </c>
      <c r="H31" s="475">
        <f>+'Ark1'!R1615</f>
        <v>0</v>
      </c>
      <c r="I31" s="267" t="str">
        <f>+IF(H31=0,"",'Ark1'!AE1615)</f>
        <v/>
      </c>
      <c r="J31" s="267"/>
      <c r="K31" s="267" t="str">
        <f>+IF(H31=0,"",'Ark1'!AF1615)</f>
        <v/>
      </c>
      <c r="L31" s="268" t="str">
        <f>+IF(H31=0,"",'Ark1'!T1615)</f>
        <v/>
      </c>
      <c r="M31" s="305" t="str">
        <f>+IF(H31=0,"",'Ark1'!U1615)</f>
        <v/>
      </c>
      <c r="N31" s="87"/>
      <c r="O31" s="269" t="str">
        <f>+IF(H31=0,"",'Ark1'!W1615)</f>
        <v/>
      </c>
      <c r="P31" s="269" t="str">
        <f>+IF(H31=0,"",'Ark1'!X1615)</f>
        <v/>
      </c>
      <c r="Q31" s="269" t="str">
        <f>+IF(H31=0,"",'Ark1'!AG1615)</f>
        <v/>
      </c>
      <c r="R31" s="269" t="str">
        <f>+IF(H31=0,"",'Ark1'!AH1615)</f>
        <v/>
      </c>
      <c r="S31" s="435" t="str">
        <f>+IF(H31=0,"",'Ark1'!AR1615)</f>
        <v/>
      </c>
      <c r="T31" s="411" t="str">
        <f>+IF(H31=0,"",'Ark1'!AS1615)</f>
        <v/>
      </c>
      <c r="U31" s="269" t="str">
        <f>+IF(H31=0,"",'Ark1'!Y1615)</f>
        <v/>
      </c>
      <c r="V31" s="268" t="str">
        <f>+IF(H31=0,"",'Ark1'!AA1615)</f>
        <v/>
      </c>
      <c r="W31" s="305" t="str">
        <f t="shared" si="0"/>
        <v/>
      </c>
      <c r="X31" s="269" t="str">
        <f t="shared" si="1"/>
        <v/>
      </c>
      <c r="Y31" s="267" t="str">
        <f t="shared" si="2"/>
        <v/>
      </c>
      <c r="Z31" s="246"/>
      <c r="AA31" s="249"/>
      <c r="AC31" s="28"/>
      <c r="AD31" s="27"/>
      <c r="AE31" s="250"/>
      <c r="AF31" s="86"/>
      <c r="AJ31" s="86"/>
      <c r="BB31" s="262"/>
    </row>
    <row r="32" spans="1:54" ht="15" customHeight="1">
      <c r="A32" s="246"/>
      <c r="B32" s="266">
        <f>+'Ark1'!C1616</f>
        <v>2024</v>
      </c>
      <c r="C32" s="266">
        <f>+'Ark1'!L1616</f>
        <v>1</v>
      </c>
      <c r="D32" s="266" t="s">
        <v>29</v>
      </c>
      <c r="E32" s="266">
        <f>+'Ark1'!AP1616</f>
        <v>23</v>
      </c>
      <c r="F32" s="274" t="str">
        <f>VLOOKUP(E32,RNR!$D$1:$E$37,2)</f>
        <v>Aberdeen Angus</v>
      </c>
      <c r="G32" s="266" t="str">
        <f>+IF(H32=0,"",'Ark1'!Q1616)</f>
        <v/>
      </c>
      <c r="H32" s="475">
        <f>+'Ark1'!R1616</f>
        <v>0</v>
      </c>
      <c r="I32" s="267" t="str">
        <f>+IF(H32=0,"",'Ark1'!AE1616)</f>
        <v/>
      </c>
      <c r="J32" s="267"/>
      <c r="K32" s="267" t="str">
        <f>+IF(H32=0,"",'Ark1'!AF1616)</f>
        <v/>
      </c>
      <c r="L32" s="268" t="str">
        <f>+IF(H32=0,"",'Ark1'!T1616)</f>
        <v/>
      </c>
      <c r="M32" s="305" t="str">
        <f>+IF(H32=0,"",'Ark1'!U1616)</f>
        <v/>
      </c>
      <c r="N32" s="87"/>
      <c r="O32" s="269" t="str">
        <f>+IF(H32=0,"",'Ark1'!W1616)</f>
        <v/>
      </c>
      <c r="P32" s="269" t="str">
        <f>+IF(H32=0,"",'Ark1'!X1616)</f>
        <v/>
      </c>
      <c r="Q32" s="269" t="str">
        <f>+IF(H32=0,"",'Ark1'!AG1616)</f>
        <v/>
      </c>
      <c r="R32" s="269" t="str">
        <f>+IF(H32=0,"",'Ark1'!AH1616)</f>
        <v/>
      </c>
      <c r="S32" s="435" t="str">
        <f>+IF(H32=0,"",'Ark1'!AR1616)</f>
        <v/>
      </c>
      <c r="T32" s="411" t="str">
        <f>+IF(H32=0,"",'Ark1'!AS1616)</f>
        <v/>
      </c>
      <c r="U32" s="269" t="str">
        <f>+IF(H32=0,"",'Ark1'!Y1616)</f>
        <v/>
      </c>
      <c r="V32" s="268" t="str">
        <f>+IF(H32=0,"",'Ark1'!AA1616)</f>
        <v/>
      </c>
      <c r="W32" s="305" t="str">
        <f t="shared" si="0"/>
        <v/>
      </c>
      <c r="X32" s="269" t="str">
        <f t="shared" si="1"/>
        <v/>
      </c>
      <c r="Y32" s="267" t="str">
        <f t="shared" si="2"/>
        <v/>
      </c>
      <c r="Z32" s="246"/>
      <c r="AA32" s="249"/>
      <c r="AC32" s="28"/>
      <c r="AD32" s="27"/>
      <c r="AE32" s="250"/>
      <c r="AF32" s="86"/>
      <c r="AJ32" s="86"/>
      <c r="BB32" s="262"/>
    </row>
    <row r="33" spans="1:54" ht="15" customHeight="1">
      <c r="A33" s="246"/>
      <c r="B33" s="266">
        <f>+'Ark1'!C1617</f>
        <v>2024</v>
      </c>
      <c r="C33" s="266">
        <f>+'Ark1'!L1617</f>
        <v>1</v>
      </c>
      <c r="D33" s="266" t="s">
        <v>29</v>
      </c>
      <c r="E33" s="266">
        <f>+'Ark1'!AP1617</f>
        <v>24</v>
      </c>
      <c r="F33" s="274" t="str">
        <f>VLOOKUP(E33,RNR!$D$1:$E$37,2)</f>
        <v>Limousin</v>
      </c>
      <c r="G33" s="266" t="str">
        <f>+IF(H33=0,"",'Ark1'!Q1617)</f>
        <v/>
      </c>
      <c r="H33" s="475">
        <f>+'Ark1'!R1617</f>
        <v>0</v>
      </c>
      <c r="I33" s="267" t="str">
        <f>+IF(H33=0,"",'Ark1'!AE1617)</f>
        <v/>
      </c>
      <c r="J33" s="267"/>
      <c r="K33" s="267" t="str">
        <f>+IF(H33=0,"",'Ark1'!AF1617)</f>
        <v/>
      </c>
      <c r="L33" s="268" t="str">
        <f>+IF(H33=0,"",'Ark1'!T1617)</f>
        <v/>
      </c>
      <c r="M33" s="305" t="str">
        <f>+IF(H33=0,"",'Ark1'!U1617)</f>
        <v/>
      </c>
      <c r="N33" s="87"/>
      <c r="O33" s="269" t="str">
        <f>+IF(H33=0,"",'Ark1'!W1617)</f>
        <v/>
      </c>
      <c r="P33" s="269" t="str">
        <f>+IF(H33=0,"",'Ark1'!X1617)</f>
        <v/>
      </c>
      <c r="Q33" s="269" t="str">
        <f>+IF(H33=0,"",'Ark1'!AG1617)</f>
        <v/>
      </c>
      <c r="R33" s="269" t="str">
        <f>+IF(H33=0,"",'Ark1'!AH1617)</f>
        <v/>
      </c>
      <c r="S33" s="435" t="str">
        <f>+IF(H33=0,"",'Ark1'!AR1617)</f>
        <v/>
      </c>
      <c r="T33" s="411" t="str">
        <f>+IF(H33=0,"",'Ark1'!AS1617)</f>
        <v/>
      </c>
      <c r="U33" s="269" t="str">
        <f>+IF(H33=0,"",'Ark1'!Y1617)</f>
        <v/>
      </c>
      <c r="V33" s="268" t="str">
        <f>+IF(H33=0,"",'Ark1'!AA1617)</f>
        <v/>
      </c>
      <c r="W33" s="305" t="str">
        <f t="shared" si="0"/>
        <v/>
      </c>
      <c r="X33" s="269" t="str">
        <f t="shared" si="1"/>
        <v/>
      </c>
      <c r="Y33" s="267" t="str">
        <f t="shared" si="2"/>
        <v/>
      </c>
      <c r="Z33" s="246"/>
      <c r="AA33" s="249"/>
      <c r="AC33" s="28"/>
      <c r="AD33" s="27"/>
      <c r="AE33" s="250"/>
      <c r="AF33" s="86"/>
      <c r="AJ33" s="86"/>
      <c r="BB33" s="262"/>
    </row>
    <row r="34" spans="1:54" ht="15" customHeight="1">
      <c r="A34" s="246"/>
      <c r="B34" s="266">
        <f>+'Ark1'!C1618</f>
        <v>2024</v>
      </c>
      <c r="C34" s="266">
        <f>+'Ark1'!L1618</f>
        <v>1</v>
      </c>
      <c r="D34" s="266" t="s">
        <v>29</v>
      </c>
      <c r="E34" s="266">
        <f>+'Ark1'!AP1618</f>
        <v>25</v>
      </c>
      <c r="F34" s="274" t="str">
        <f>VLOOKUP(E34,RNR!$D$1:$E$37,2)</f>
        <v>Kjøttsimmental</v>
      </c>
      <c r="G34" s="266" t="str">
        <f>+IF(H34=0,"",'Ark1'!Q1618)</f>
        <v/>
      </c>
      <c r="H34" s="475">
        <f>+'Ark1'!R1618</f>
        <v>0</v>
      </c>
      <c r="I34" s="267" t="str">
        <f>+IF(H34=0,"",'Ark1'!AE1618)</f>
        <v/>
      </c>
      <c r="J34" s="267"/>
      <c r="K34" s="267" t="str">
        <f>+IF(H34=0,"",'Ark1'!AF1618)</f>
        <v/>
      </c>
      <c r="L34" s="268" t="str">
        <f>+IF(H34=0,"",'Ark1'!T1618)</f>
        <v/>
      </c>
      <c r="M34" s="305" t="str">
        <f>+IF(H34=0,"",'Ark1'!U1618)</f>
        <v/>
      </c>
      <c r="N34" s="87"/>
      <c r="O34" s="269" t="str">
        <f>+IF(H34=0,"",'Ark1'!W1618)</f>
        <v/>
      </c>
      <c r="P34" s="269" t="str">
        <f>+IF(H34=0,"",'Ark1'!X1618)</f>
        <v/>
      </c>
      <c r="Q34" s="269" t="str">
        <f>+IF(H34=0,"",'Ark1'!AG1618)</f>
        <v/>
      </c>
      <c r="R34" s="269" t="str">
        <f>+IF(H34=0,"",'Ark1'!AH1618)</f>
        <v/>
      </c>
      <c r="S34" s="435" t="str">
        <f>+IF(H34=0,"",'Ark1'!AR1618)</f>
        <v/>
      </c>
      <c r="T34" s="411" t="str">
        <f>+IF(H34=0,"",'Ark1'!AS1618)</f>
        <v/>
      </c>
      <c r="U34" s="269" t="str">
        <f>+IF(H34=0,"",'Ark1'!Y1618)</f>
        <v/>
      </c>
      <c r="V34" s="268" t="str">
        <f>+IF(H34=0,"",'Ark1'!AA1618)</f>
        <v/>
      </c>
      <c r="W34" s="305" t="str">
        <f t="shared" si="0"/>
        <v/>
      </c>
      <c r="X34" s="269" t="str">
        <f t="shared" si="1"/>
        <v/>
      </c>
      <c r="Y34" s="267" t="str">
        <f t="shared" si="2"/>
        <v/>
      </c>
      <c r="Z34" s="246"/>
      <c r="AA34" s="249"/>
      <c r="AC34" s="28"/>
      <c r="AD34" s="27"/>
      <c r="AE34" s="250"/>
      <c r="AF34" s="86"/>
      <c r="AJ34" s="86"/>
      <c r="BB34" s="262"/>
    </row>
    <row r="35" spans="1:54" ht="15" customHeight="1">
      <c r="A35" s="246"/>
      <c r="B35" s="266">
        <f>+'Ark1'!C1619</f>
        <v>2024</v>
      </c>
      <c r="C35" s="266">
        <f>+'Ark1'!L1619</f>
        <v>1</v>
      </c>
      <c r="D35" s="266" t="s">
        <v>29</v>
      </c>
      <c r="E35" s="266">
        <f>+'Ark1'!AP1619</f>
        <v>26</v>
      </c>
      <c r="F35" s="274" t="str">
        <f>VLOOKUP(E35,RNR!$D$1:$E$37,2)</f>
        <v>Blonde d`Aquitaine</v>
      </c>
      <c r="G35" s="266" t="str">
        <f>+IF(H35=0,"",'Ark1'!Q1619)</f>
        <v/>
      </c>
      <c r="H35" s="475">
        <f>+'Ark1'!R1619</f>
        <v>0</v>
      </c>
      <c r="I35" s="267" t="str">
        <f>+IF(H35=0,"",'Ark1'!AE1619)</f>
        <v/>
      </c>
      <c r="J35" s="267"/>
      <c r="K35" s="267" t="str">
        <f>+IF(H35=0,"",'Ark1'!AF1619)</f>
        <v/>
      </c>
      <c r="L35" s="268" t="str">
        <f>+IF(H35=0,"",'Ark1'!T1619)</f>
        <v/>
      </c>
      <c r="M35" s="305" t="str">
        <f>+IF(H35=0,"",'Ark1'!U1619)</f>
        <v/>
      </c>
      <c r="N35" s="87"/>
      <c r="O35" s="269" t="str">
        <f>+IF(H35=0,"",'Ark1'!W1619)</f>
        <v/>
      </c>
      <c r="P35" s="269" t="str">
        <f>+IF(H35=0,"",'Ark1'!X1619)</f>
        <v/>
      </c>
      <c r="Q35" s="269" t="str">
        <f>+IF(H35=0,"",'Ark1'!AG1619)</f>
        <v/>
      </c>
      <c r="R35" s="269" t="str">
        <f>+IF(H35=0,"",'Ark1'!AH1619)</f>
        <v/>
      </c>
      <c r="S35" s="435" t="str">
        <f>+IF(H35=0,"",'Ark1'!AR1619)</f>
        <v/>
      </c>
      <c r="T35" s="411" t="str">
        <f>+IF(H35=0,"",'Ark1'!AS1619)</f>
        <v/>
      </c>
      <c r="U35" s="269" t="str">
        <f>+IF(H35=0,"",'Ark1'!Y1619)</f>
        <v/>
      </c>
      <c r="V35" s="268" t="str">
        <f>+IF(H35=0,"",'Ark1'!AA1619)</f>
        <v/>
      </c>
      <c r="W35" s="305" t="str">
        <f t="shared" si="0"/>
        <v/>
      </c>
      <c r="X35" s="269" t="str">
        <f t="shared" si="1"/>
        <v/>
      </c>
      <c r="Y35" s="267" t="str">
        <f t="shared" si="2"/>
        <v/>
      </c>
      <c r="Z35" s="246"/>
      <c r="AA35" s="249"/>
      <c r="AC35" s="28"/>
      <c r="AD35" s="27"/>
      <c r="AE35" s="250"/>
      <c r="AF35" s="86"/>
      <c r="AJ35" s="86"/>
      <c r="BB35" s="262"/>
    </row>
    <row r="36" spans="1:54" ht="15" customHeight="1">
      <c r="A36" s="246"/>
      <c r="B36" s="266">
        <f>+'Ark1'!C1620</f>
        <v>2024</v>
      </c>
      <c r="C36" s="266">
        <f>+'Ark1'!L1620</f>
        <v>1</v>
      </c>
      <c r="D36" s="266" t="s">
        <v>29</v>
      </c>
      <c r="E36" s="266">
        <f>+'Ark1'!AP1620</f>
        <v>27</v>
      </c>
      <c r="F36" s="274" t="str">
        <f>VLOOKUP(E36,RNR!$D$1:$E$37,2)</f>
        <v>Highland</v>
      </c>
      <c r="G36" s="266" t="str">
        <f>+IF(H36=0,"",'Ark1'!Q1620)</f>
        <v/>
      </c>
      <c r="H36" s="475">
        <f>+'Ark1'!R1620</f>
        <v>0</v>
      </c>
      <c r="I36" s="267" t="str">
        <f>+IF(H36=0,"",'Ark1'!AE1620)</f>
        <v/>
      </c>
      <c r="J36" s="267"/>
      <c r="K36" s="267" t="str">
        <f>+IF(H36=0,"",'Ark1'!AF1620)</f>
        <v/>
      </c>
      <c r="L36" s="268" t="str">
        <f>+IF(H36=0,"",'Ark1'!T1620)</f>
        <v/>
      </c>
      <c r="M36" s="305" t="str">
        <f>+IF(H36=0,"",'Ark1'!U1620)</f>
        <v/>
      </c>
      <c r="N36" s="87"/>
      <c r="O36" s="269" t="str">
        <f>+IF(H36=0,"",'Ark1'!W1620)</f>
        <v/>
      </c>
      <c r="P36" s="269" t="str">
        <f>+IF(H36=0,"",'Ark1'!X1620)</f>
        <v/>
      </c>
      <c r="Q36" s="269" t="str">
        <f>+IF(H36=0,"",'Ark1'!AG1620)</f>
        <v/>
      </c>
      <c r="R36" s="269" t="str">
        <f>+IF(H36=0,"",'Ark1'!AH1620)</f>
        <v/>
      </c>
      <c r="S36" s="435" t="str">
        <f>+IF(H36=0,"",'Ark1'!AR1620)</f>
        <v/>
      </c>
      <c r="T36" s="411" t="str">
        <f>+IF(H36=0,"",'Ark1'!AS1620)</f>
        <v/>
      </c>
      <c r="U36" s="269" t="str">
        <f>+IF(H36=0,"",'Ark1'!Y1620)</f>
        <v/>
      </c>
      <c r="V36" s="268" t="str">
        <f>+IF(H36=0,"",'Ark1'!AA1620)</f>
        <v/>
      </c>
      <c r="W36" s="305" t="str">
        <f t="shared" si="0"/>
        <v/>
      </c>
      <c r="X36" s="269" t="str">
        <f t="shared" si="1"/>
        <v/>
      </c>
      <c r="Y36" s="267" t="str">
        <f t="shared" si="2"/>
        <v/>
      </c>
      <c r="Z36" s="246"/>
      <c r="AA36" s="249"/>
      <c r="AC36" s="28"/>
      <c r="AD36" s="27"/>
      <c r="AE36" s="250"/>
      <c r="AF36" s="86"/>
      <c r="AJ36" s="86"/>
      <c r="BB36" s="262"/>
    </row>
    <row r="37" spans="1:54" ht="15" customHeight="1">
      <c r="A37" s="246"/>
      <c r="B37" s="266">
        <f>+'Ark1'!C1621</f>
        <v>2024</v>
      </c>
      <c r="C37" s="266">
        <f>+'Ark1'!L1621</f>
        <v>1</v>
      </c>
      <c r="D37" s="266" t="s">
        <v>29</v>
      </c>
      <c r="E37" s="266">
        <f>+'Ark1'!AP1621</f>
        <v>28</v>
      </c>
      <c r="F37" s="274" t="str">
        <f>VLOOKUP(E37,RNR!$D$1:$E$37,2)</f>
        <v xml:space="preserve">Dexter </v>
      </c>
      <c r="G37" s="266" t="str">
        <f>+IF(H37=0,"",'Ark1'!Q1621)</f>
        <v/>
      </c>
      <c r="H37" s="475">
        <f>+'Ark1'!R1621</f>
        <v>0</v>
      </c>
      <c r="I37" s="267" t="str">
        <f>+IF(H37=0,"",'Ark1'!AE1621)</f>
        <v/>
      </c>
      <c r="J37" s="267"/>
      <c r="K37" s="267" t="str">
        <f>+IF(H37=0,"",'Ark1'!AF1621)</f>
        <v/>
      </c>
      <c r="L37" s="268" t="str">
        <f>+IF(H37=0,"",'Ark1'!T1621)</f>
        <v/>
      </c>
      <c r="M37" s="305" t="str">
        <f>+IF(H37=0,"",'Ark1'!U1621)</f>
        <v/>
      </c>
      <c r="N37" s="87"/>
      <c r="O37" s="269" t="str">
        <f>+IF(H37=0,"",'Ark1'!W1621)</f>
        <v/>
      </c>
      <c r="P37" s="269" t="str">
        <f>+IF(H37=0,"",'Ark1'!X1621)</f>
        <v/>
      </c>
      <c r="Q37" s="269" t="str">
        <f>+IF(H37=0,"",'Ark1'!AG1621)</f>
        <v/>
      </c>
      <c r="R37" s="269" t="str">
        <f>+IF(H37=0,"",'Ark1'!AH1621)</f>
        <v/>
      </c>
      <c r="S37" s="435" t="str">
        <f>+IF(H37=0,"",'Ark1'!AR1621)</f>
        <v/>
      </c>
      <c r="T37" s="411" t="str">
        <f>+IF(H37=0,"",'Ark1'!AS1621)</f>
        <v/>
      </c>
      <c r="U37" s="269" t="str">
        <f>+IF(H37=0,"",'Ark1'!Y1621)</f>
        <v/>
      </c>
      <c r="V37" s="268" t="str">
        <f>+IF(H37=0,"",'Ark1'!AA1621)</f>
        <v/>
      </c>
      <c r="W37" s="305" t="str">
        <f t="shared" si="0"/>
        <v/>
      </c>
      <c r="X37" s="269" t="str">
        <f t="shared" si="1"/>
        <v/>
      </c>
      <c r="Y37" s="267" t="str">
        <f t="shared" si="2"/>
        <v/>
      </c>
      <c r="Z37" s="246"/>
      <c r="AA37" s="249"/>
      <c r="AC37" s="28"/>
      <c r="AD37" s="27"/>
      <c r="AE37" s="250"/>
      <c r="AF37" s="86"/>
      <c r="AG37" s="213"/>
      <c r="AH37" s="213"/>
      <c r="AI37" s="213"/>
      <c r="AJ37" s="86"/>
      <c r="BB37" s="262"/>
    </row>
    <row r="38" spans="1:54" ht="15" customHeight="1">
      <c r="A38" s="246"/>
      <c r="B38" s="266">
        <f>+'Ark1'!C1622</f>
        <v>2024</v>
      </c>
      <c r="C38" s="266">
        <f>+'Ark1'!L1622</f>
        <v>1</v>
      </c>
      <c r="D38" s="266" t="s">
        <v>29</v>
      </c>
      <c r="E38" s="266">
        <f>+'Ark1'!AP1622</f>
        <v>29</v>
      </c>
      <c r="F38" s="274" t="str">
        <f>VLOOKUP(E38,RNR!$D$1:$E$37,2)</f>
        <v>Piemontese</v>
      </c>
      <c r="G38" s="266" t="str">
        <f>+IF(H38=0,"",'Ark1'!Q1622)</f>
        <v/>
      </c>
      <c r="H38" s="475">
        <f>+'Ark1'!R1622</f>
        <v>0</v>
      </c>
      <c r="I38" s="267" t="str">
        <f>+IF(H38=0,"",'Ark1'!AE1622)</f>
        <v/>
      </c>
      <c r="J38" s="267"/>
      <c r="K38" s="267" t="str">
        <f>+IF(H38=0,"",'Ark1'!AF1622)</f>
        <v/>
      </c>
      <c r="L38" s="268" t="str">
        <f>+IF(H38=0,"",'Ark1'!T1622)</f>
        <v/>
      </c>
      <c r="M38" s="305" t="str">
        <f>+IF(H38=0,"",'Ark1'!U1622)</f>
        <v/>
      </c>
      <c r="N38" s="87"/>
      <c r="O38" s="269" t="str">
        <f>+IF(H38=0,"",'Ark1'!W1622)</f>
        <v/>
      </c>
      <c r="P38" s="269" t="str">
        <f>+IF(H38=0,"",'Ark1'!X1622)</f>
        <v/>
      </c>
      <c r="Q38" s="269" t="str">
        <f>+IF(H38=0,"",'Ark1'!AG1622)</f>
        <v/>
      </c>
      <c r="R38" s="269" t="str">
        <f>+IF(H38=0,"",'Ark1'!AH1622)</f>
        <v/>
      </c>
      <c r="S38" s="435" t="str">
        <f>+IF(H38=0,"",'Ark1'!AR1622)</f>
        <v/>
      </c>
      <c r="T38" s="411" t="str">
        <f>+IF(H38=0,"",'Ark1'!AS1622)</f>
        <v/>
      </c>
      <c r="U38" s="269" t="str">
        <f>+IF(H38=0,"",'Ark1'!Y1622)</f>
        <v/>
      </c>
      <c r="V38" s="268" t="str">
        <f>+IF(H38=0,"",'Ark1'!AA1622)</f>
        <v/>
      </c>
      <c r="W38" s="305" t="str">
        <f t="shared" si="0"/>
        <v/>
      </c>
      <c r="X38" s="269" t="str">
        <f t="shared" si="1"/>
        <v/>
      </c>
      <c r="Y38" s="267" t="str">
        <f t="shared" si="2"/>
        <v/>
      </c>
      <c r="Z38" s="246"/>
      <c r="AA38" s="249"/>
      <c r="AC38" s="28"/>
      <c r="AD38" s="27"/>
      <c r="AE38" s="250"/>
      <c r="AF38" s="86"/>
      <c r="AG38" s="213"/>
      <c r="AH38" s="213"/>
      <c r="AI38" s="213"/>
      <c r="AJ38" s="86"/>
      <c r="BB38" s="262"/>
    </row>
    <row r="39" spans="1:54" ht="15" customHeight="1">
      <c r="A39" s="246"/>
      <c r="B39" s="266">
        <f>+'Ark1'!C1623</f>
        <v>2024</v>
      </c>
      <c r="C39" s="266">
        <f>+'Ark1'!L1623</f>
        <v>1</v>
      </c>
      <c r="D39" s="266" t="s">
        <v>29</v>
      </c>
      <c r="E39" s="266">
        <f>+'Ark1'!AP1623</f>
        <v>30</v>
      </c>
      <c r="F39" s="274" t="str">
        <f>VLOOKUP(E39,RNR!$D$1:$E$37,2)</f>
        <v>Galloway</v>
      </c>
      <c r="G39" s="266" t="str">
        <f>+IF(H39=0,"",'Ark1'!Q1623)</f>
        <v/>
      </c>
      <c r="H39" s="475">
        <f>+'Ark1'!R1623</f>
        <v>0</v>
      </c>
      <c r="I39" s="267" t="str">
        <f>+IF(H39=0,"",'Ark1'!AE1623)</f>
        <v/>
      </c>
      <c r="J39" s="267"/>
      <c r="K39" s="267" t="str">
        <f>+IF(H39=0,"",'Ark1'!AF1623)</f>
        <v/>
      </c>
      <c r="L39" s="268" t="str">
        <f>+IF(H39=0,"",'Ark1'!T1623)</f>
        <v/>
      </c>
      <c r="M39" s="305" t="str">
        <f>+IF(H39=0,"",'Ark1'!U1623)</f>
        <v/>
      </c>
      <c r="N39" s="87"/>
      <c r="O39" s="269" t="str">
        <f>+IF(H39=0,"",'Ark1'!W1623)</f>
        <v/>
      </c>
      <c r="P39" s="269" t="str">
        <f>+IF(H39=0,"",'Ark1'!X1623)</f>
        <v/>
      </c>
      <c r="Q39" s="269" t="str">
        <f>+IF(H39=0,"",'Ark1'!AG1623)</f>
        <v/>
      </c>
      <c r="R39" s="269" t="str">
        <f>+IF(H39=0,"",'Ark1'!AH1623)</f>
        <v/>
      </c>
      <c r="S39" s="435" t="str">
        <f>+IF(H39=0,"",'Ark1'!AR1623)</f>
        <v/>
      </c>
      <c r="T39" s="411" t="str">
        <f>+IF(H39=0,"",'Ark1'!AS1623)</f>
        <v/>
      </c>
      <c r="U39" s="269" t="str">
        <f>+IF(H39=0,"",'Ark1'!Y1623)</f>
        <v/>
      </c>
      <c r="V39" s="268" t="str">
        <f>+IF(H39=0,"",'Ark1'!AA1623)</f>
        <v/>
      </c>
      <c r="W39" s="305" t="str">
        <f t="shared" si="0"/>
        <v/>
      </c>
      <c r="X39" s="269" t="str">
        <f t="shared" si="1"/>
        <v/>
      </c>
      <c r="Y39" s="267" t="str">
        <f t="shared" si="2"/>
        <v/>
      </c>
      <c r="Z39" s="246"/>
      <c r="AA39" s="249"/>
      <c r="AC39" s="28"/>
      <c r="AD39" s="27"/>
      <c r="AE39" s="250"/>
      <c r="AF39" s="86"/>
      <c r="AG39" s="213"/>
      <c r="AH39" s="213"/>
      <c r="AI39" s="213"/>
      <c r="AJ39" s="86"/>
      <c r="BB39" s="262"/>
    </row>
    <row r="40" spans="1:54" ht="15" customHeight="1">
      <c r="A40" s="246"/>
      <c r="B40" s="266">
        <f>+'Ark1'!C1624</f>
        <v>2024</v>
      </c>
      <c r="C40" s="266">
        <f>+'Ark1'!L1624</f>
        <v>1</v>
      </c>
      <c r="D40" s="266" t="s">
        <v>29</v>
      </c>
      <c r="E40" s="266">
        <f>+'Ark1'!AP1624</f>
        <v>31</v>
      </c>
      <c r="F40" s="274" t="str">
        <f>VLOOKUP(E40,RNR!$D$1:$E$37,2)</f>
        <v>Salers</v>
      </c>
      <c r="G40" s="266" t="str">
        <f>+IF(H40=0,"",'Ark1'!Q1624)</f>
        <v/>
      </c>
      <c r="H40" s="475">
        <f>+'Ark1'!R1624</f>
        <v>0</v>
      </c>
      <c r="I40" s="267" t="str">
        <f>+IF(H40=0,"",'Ark1'!AE1624)</f>
        <v/>
      </c>
      <c r="J40" s="267"/>
      <c r="K40" s="267" t="str">
        <f>+IF(H40=0,"",'Ark1'!AF1624)</f>
        <v/>
      </c>
      <c r="L40" s="268" t="str">
        <f>+IF(H40=0,"",'Ark1'!T1624)</f>
        <v/>
      </c>
      <c r="M40" s="305" t="str">
        <f>+IF(H40=0,"",'Ark1'!U1624)</f>
        <v/>
      </c>
      <c r="N40" s="87"/>
      <c r="O40" s="269" t="str">
        <f>+IF(H40=0,"",'Ark1'!W1624)</f>
        <v/>
      </c>
      <c r="P40" s="269" t="str">
        <f>+IF(H40=0,"",'Ark1'!X1624)</f>
        <v/>
      </c>
      <c r="Q40" s="269" t="str">
        <f>+IF(H40=0,"",'Ark1'!AG1624)</f>
        <v/>
      </c>
      <c r="R40" s="269" t="str">
        <f>+IF(H40=0,"",'Ark1'!AH1624)</f>
        <v/>
      </c>
      <c r="S40" s="435" t="str">
        <f>+IF(H40=0,"",'Ark1'!AR1624)</f>
        <v/>
      </c>
      <c r="T40" s="411" t="str">
        <f>+IF(H40=0,"",'Ark1'!AS1624)</f>
        <v/>
      </c>
      <c r="U40" s="269" t="str">
        <f>+IF(H40=0,"",'Ark1'!Y1624)</f>
        <v/>
      </c>
      <c r="V40" s="268" t="str">
        <f>+IF(H40=0,"",'Ark1'!AA1624)</f>
        <v/>
      </c>
      <c r="W40" s="305" t="str">
        <f t="shared" si="0"/>
        <v/>
      </c>
      <c r="X40" s="269" t="str">
        <f t="shared" si="1"/>
        <v/>
      </c>
      <c r="Y40" s="267" t="str">
        <f t="shared" si="2"/>
        <v/>
      </c>
      <c r="Z40" s="246"/>
      <c r="AA40" s="249"/>
      <c r="AC40" s="28"/>
      <c r="AD40" s="27"/>
      <c r="AE40" s="250"/>
      <c r="AF40" s="86"/>
      <c r="AG40" s="213"/>
      <c r="AH40" s="213"/>
      <c r="AI40" s="213"/>
      <c r="AJ40" s="86"/>
      <c r="BB40" s="262"/>
    </row>
    <row r="41" spans="1:54" ht="15" customHeight="1">
      <c r="A41" s="246"/>
      <c r="B41" s="266">
        <f>+'Ark1'!C1625</f>
        <v>2024</v>
      </c>
      <c r="C41" s="266">
        <f>+'Ark1'!L1625</f>
        <v>1</v>
      </c>
      <c r="D41" s="266" t="s">
        <v>29</v>
      </c>
      <c r="E41" s="266">
        <f>+'Ark1'!AP1625</f>
        <v>32</v>
      </c>
      <c r="F41" s="274" t="str">
        <f>VLOOKUP(E41,RNR!$D$1:$E$37,2)</f>
        <v>Chianina</v>
      </c>
      <c r="G41" s="266" t="str">
        <f>+IF(H41=0,"",'Ark1'!Q1625)</f>
        <v/>
      </c>
      <c r="H41" s="475">
        <f>+'Ark1'!R1625</f>
        <v>0</v>
      </c>
      <c r="I41" s="267" t="str">
        <f>+IF(H41=0,"",'Ark1'!AE1625)</f>
        <v/>
      </c>
      <c r="J41" s="267"/>
      <c r="K41" s="267" t="str">
        <f>+IF(H41=0,"",'Ark1'!AF1625)</f>
        <v/>
      </c>
      <c r="L41" s="268" t="str">
        <f>+IF(H41=0,"",'Ark1'!T1625)</f>
        <v/>
      </c>
      <c r="M41" s="305" t="str">
        <f>+IF(H41=0,"",'Ark1'!U1625)</f>
        <v/>
      </c>
      <c r="N41" s="87"/>
      <c r="O41" s="269" t="str">
        <f>+IF(H41=0,"",'Ark1'!W1625)</f>
        <v/>
      </c>
      <c r="P41" s="269" t="str">
        <f>+IF(H41=0,"",'Ark1'!X1625)</f>
        <v/>
      </c>
      <c r="Q41" s="269" t="str">
        <f>+IF(H41=0,"",'Ark1'!AG1625)</f>
        <v/>
      </c>
      <c r="R41" s="269" t="str">
        <f>+IF(H41=0,"",'Ark1'!AH1625)</f>
        <v/>
      </c>
      <c r="S41" s="435" t="str">
        <f>+IF(H41=0,"",'Ark1'!AR1625)</f>
        <v/>
      </c>
      <c r="T41" s="411" t="str">
        <f>+IF(H41=0,"",'Ark1'!AS1625)</f>
        <v/>
      </c>
      <c r="U41" s="269" t="str">
        <f>+IF(H41=0,"",'Ark1'!Y1625)</f>
        <v/>
      </c>
      <c r="V41" s="268" t="str">
        <f>+IF(H41=0,"",'Ark1'!AA1625)</f>
        <v/>
      </c>
      <c r="W41" s="305" t="str">
        <f t="shared" si="0"/>
        <v/>
      </c>
      <c r="X41" s="269" t="str">
        <f t="shared" si="1"/>
        <v/>
      </c>
      <c r="Y41" s="267" t="str">
        <f t="shared" si="2"/>
        <v/>
      </c>
      <c r="Z41" s="246"/>
      <c r="AA41" s="249"/>
      <c r="AC41" s="28"/>
      <c r="AD41" s="27"/>
      <c r="AE41" s="250"/>
      <c r="AF41" s="86"/>
      <c r="AG41" s="213"/>
      <c r="AH41" s="213"/>
      <c r="AI41" s="213"/>
      <c r="AJ41" s="86"/>
      <c r="BB41" s="262"/>
    </row>
    <row r="42" spans="1:54" ht="15" customHeight="1">
      <c r="A42" s="246"/>
      <c r="B42" s="266">
        <f>+'Ark1'!C1626</f>
        <v>2024</v>
      </c>
      <c r="C42" s="266">
        <f>+'Ark1'!L1626</f>
        <v>1</v>
      </c>
      <c r="D42" s="266" t="s">
        <v>29</v>
      </c>
      <c r="E42" s="266">
        <f>+'Ark1'!AP1626</f>
        <v>33</v>
      </c>
      <c r="F42" s="274" t="str">
        <f>VLOOKUP(E42,RNR!$D$1:$E$37,2)</f>
        <v>Belgisk blå</v>
      </c>
      <c r="G42" s="266" t="str">
        <f>+IF(H42=0,"",'Ark1'!Q1626)</f>
        <v/>
      </c>
      <c r="H42" s="475">
        <f>+'Ark1'!R1626</f>
        <v>0</v>
      </c>
      <c r="I42" s="267" t="str">
        <f>+IF(H42=0,"",'Ark1'!AE1626)</f>
        <v/>
      </c>
      <c r="J42" s="267"/>
      <c r="K42" s="267" t="str">
        <f>+IF(H42=0,"",'Ark1'!AF1626)</f>
        <v/>
      </c>
      <c r="L42" s="268" t="str">
        <f>+IF(H42=0,"",'Ark1'!T1626)</f>
        <v/>
      </c>
      <c r="M42" s="305" t="str">
        <f>+IF(H42=0,"",'Ark1'!U1626)</f>
        <v/>
      </c>
      <c r="N42" s="87"/>
      <c r="O42" s="269" t="str">
        <f>+IF(H42=0,"",'Ark1'!W1626)</f>
        <v/>
      </c>
      <c r="P42" s="269" t="str">
        <f>+IF(H42=0,"",'Ark1'!X1626)</f>
        <v/>
      </c>
      <c r="Q42" s="269" t="str">
        <f>+IF(H42=0,"",'Ark1'!AG1626)</f>
        <v/>
      </c>
      <c r="R42" s="269" t="str">
        <f>+IF(H42=0,"",'Ark1'!AH1626)</f>
        <v/>
      </c>
      <c r="S42" s="435" t="str">
        <f>+IF(H42=0,"",'Ark1'!AR1626)</f>
        <v/>
      </c>
      <c r="T42" s="411" t="str">
        <f>+IF(H42=0,"",'Ark1'!AS1626)</f>
        <v/>
      </c>
      <c r="U42" s="269" t="str">
        <f>+IF(H42=0,"",'Ark1'!Y1626)</f>
        <v/>
      </c>
      <c r="V42" s="268" t="str">
        <f>+IF(H42=0,"",'Ark1'!AA1626)</f>
        <v/>
      </c>
      <c r="W42" s="305" t="str">
        <f t="shared" si="0"/>
        <v/>
      </c>
      <c r="X42" s="269" t="str">
        <f t="shared" si="1"/>
        <v/>
      </c>
      <c r="Y42" s="267" t="str">
        <f t="shared" si="2"/>
        <v/>
      </c>
      <c r="Z42" s="246"/>
      <c r="AA42" s="249"/>
      <c r="AC42" s="28"/>
      <c r="AD42" s="27"/>
      <c r="AE42" s="250"/>
      <c r="AF42" s="86"/>
      <c r="AG42" s="213"/>
      <c r="AH42" s="213"/>
      <c r="AI42" s="213"/>
      <c r="AJ42" s="86"/>
      <c r="BB42" s="262"/>
    </row>
    <row r="43" spans="1:54" ht="15" customHeight="1">
      <c r="A43" s="246"/>
      <c r="B43" s="266">
        <f>+'Ark1'!C1627</f>
        <v>2024</v>
      </c>
      <c r="C43" s="266">
        <f>+'Ark1'!L1627</f>
        <v>1</v>
      </c>
      <c r="D43" s="266" t="s">
        <v>29</v>
      </c>
      <c r="E43" s="266">
        <f>+'Ark1'!AP1627</f>
        <v>34</v>
      </c>
      <c r="F43" s="274" t="str">
        <f>VLOOKUP(E43,RNR!$D$1:$E$37,2)</f>
        <v>Mini Hereford</v>
      </c>
      <c r="G43" s="266" t="str">
        <f>+IF(H43=0,"",'Ark1'!Q1627)</f>
        <v/>
      </c>
      <c r="H43" s="475">
        <f>+'Ark1'!R1627</f>
        <v>0</v>
      </c>
      <c r="I43" s="267" t="str">
        <f>+IF(H43=0,"",'Ark1'!AE1627)</f>
        <v/>
      </c>
      <c r="J43" s="267"/>
      <c r="K43" s="267" t="str">
        <f>+IF(H43=0,"",'Ark1'!AF1627)</f>
        <v/>
      </c>
      <c r="L43" s="268" t="str">
        <f>+IF(H43=0,"",'Ark1'!T1627)</f>
        <v/>
      </c>
      <c r="M43" s="305" t="str">
        <f>+IF(H43=0,"",'Ark1'!U1627)</f>
        <v/>
      </c>
      <c r="N43" s="87"/>
      <c r="O43" s="269" t="str">
        <f>+IF(H43=0,"",'Ark1'!W1627)</f>
        <v/>
      </c>
      <c r="P43" s="269" t="str">
        <f>+IF(H43=0,"",'Ark1'!X1627)</f>
        <v/>
      </c>
      <c r="Q43" s="269" t="str">
        <f>+IF(H43=0,"",'Ark1'!AG1627)</f>
        <v/>
      </c>
      <c r="R43" s="269" t="str">
        <f>+IF(H43=0,"",'Ark1'!AH1627)</f>
        <v/>
      </c>
      <c r="S43" s="435" t="str">
        <f>+IF(H43=0,"",'Ark1'!AR1627)</f>
        <v/>
      </c>
      <c r="T43" s="411" t="str">
        <f>+IF(H43=0,"",'Ark1'!AS1627)</f>
        <v/>
      </c>
      <c r="U43" s="269" t="str">
        <f>+IF(H43=0,"",'Ark1'!Y1627)</f>
        <v/>
      </c>
      <c r="V43" s="268" t="str">
        <f>+IF(H43=0,"",'Ark1'!AA1627)</f>
        <v/>
      </c>
      <c r="W43" s="305" t="str">
        <f t="shared" si="0"/>
        <v/>
      </c>
      <c r="X43" s="269" t="str">
        <f t="shared" si="1"/>
        <v/>
      </c>
      <c r="Y43" s="267" t="str">
        <f t="shared" si="2"/>
        <v/>
      </c>
      <c r="Z43" s="246"/>
      <c r="AA43" s="249"/>
      <c r="AC43" s="28"/>
      <c r="AD43" s="27"/>
      <c r="AE43" s="250"/>
      <c r="AF43" s="86"/>
      <c r="AG43" s="213"/>
      <c r="AH43" s="213"/>
      <c r="AI43" s="213"/>
      <c r="AJ43" s="86"/>
      <c r="BB43" s="262"/>
    </row>
    <row r="44" spans="1:54" ht="15" customHeight="1">
      <c r="A44" s="246"/>
      <c r="B44" s="266">
        <f>+'Ark1'!C1628</f>
        <v>2024</v>
      </c>
      <c r="C44" s="266">
        <f>+'Ark1'!L1628</f>
        <v>1</v>
      </c>
      <c r="D44" s="266" t="s">
        <v>29</v>
      </c>
      <c r="E44" s="266">
        <f>+'Ark1'!AP1628</f>
        <v>39</v>
      </c>
      <c r="F44" s="274" t="str">
        <f>VLOOKUP(E44,RNR!$D$1:$E$37,2)</f>
        <v xml:space="preserve">Wagyu </v>
      </c>
      <c r="G44" s="266" t="str">
        <f>+IF(H44=0,"",'Ark1'!Q1628)</f>
        <v/>
      </c>
      <c r="H44" s="475">
        <f>+'Ark1'!R1628</f>
        <v>0</v>
      </c>
      <c r="I44" s="267" t="str">
        <f>+IF(H44=0,"",'Ark1'!AE1628)</f>
        <v/>
      </c>
      <c r="J44" s="267"/>
      <c r="K44" s="267" t="str">
        <f>+IF(H44=0,"",'Ark1'!AF1628)</f>
        <v/>
      </c>
      <c r="L44" s="268" t="str">
        <f>+IF(H44=0,"",'Ark1'!T1628)</f>
        <v/>
      </c>
      <c r="M44" s="305" t="str">
        <f>+IF(H44=0,"",'Ark1'!U1628)</f>
        <v/>
      </c>
      <c r="N44" s="87"/>
      <c r="O44" s="269" t="str">
        <f>+IF(H44=0,"",'Ark1'!W1628)</f>
        <v/>
      </c>
      <c r="P44" s="269" t="str">
        <f>+IF(H44=0,"",'Ark1'!X1628)</f>
        <v/>
      </c>
      <c r="Q44" s="269" t="str">
        <f>+IF(H44=0,"",'Ark1'!AG1628)</f>
        <v/>
      </c>
      <c r="R44" s="269" t="str">
        <f>+IF(H44=0,"",'Ark1'!AH1628)</f>
        <v/>
      </c>
      <c r="S44" s="435" t="str">
        <f>+IF(H44=0,"",'Ark1'!AR1628)</f>
        <v/>
      </c>
      <c r="T44" s="411" t="str">
        <f>+IF(H44=0,"",'Ark1'!AS1628)</f>
        <v/>
      </c>
      <c r="U44" s="269" t="str">
        <f>+IF(H44=0,"",'Ark1'!Y1628)</f>
        <v/>
      </c>
      <c r="V44" s="268" t="str">
        <f>+IF(H44=0,"",'Ark1'!AA1628)</f>
        <v/>
      </c>
      <c r="W44" s="305" t="str">
        <f t="shared" si="0"/>
        <v/>
      </c>
      <c r="X44" s="269" t="str">
        <f t="shared" si="1"/>
        <v/>
      </c>
      <c r="Y44" s="267" t="str">
        <f t="shared" si="2"/>
        <v/>
      </c>
      <c r="Z44" s="246"/>
      <c r="AA44" s="249"/>
      <c r="AC44" s="28"/>
      <c r="AD44" s="27"/>
      <c r="AE44" s="250"/>
      <c r="AF44" s="86"/>
      <c r="AG44" s="213"/>
      <c r="AH44" s="213"/>
      <c r="AI44" s="213"/>
      <c r="AJ44" s="86"/>
      <c r="BB44" s="262"/>
    </row>
    <row r="45" spans="1:54" ht="15" customHeight="1">
      <c r="A45" s="246"/>
      <c r="B45" s="266">
        <f>+'Ark1'!C1629</f>
        <v>2024</v>
      </c>
      <c r="C45" s="266">
        <f>+'Ark1'!L1629</f>
        <v>1</v>
      </c>
      <c r="D45" s="266" t="s">
        <v>29</v>
      </c>
      <c r="E45" s="266">
        <f>+'Ark1'!AP1629</f>
        <v>40</v>
      </c>
      <c r="F45" s="274" t="str">
        <f>VLOOKUP(E45,RNR!$D$1:$E$37,2)</f>
        <v>Jak (Bos Grunniens)</v>
      </c>
      <c r="G45" s="266" t="str">
        <f>+IF(H45=0,"",'Ark1'!Q1629)</f>
        <v/>
      </c>
      <c r="H45" s="475">
        <f>+'Ark1'!R1629</f>
        <v>0</v>
      </c>
      <c r="I45" s="267" t="str">
        <f>+IF(H45=0,"",'Ark1'!AE1629)</f>
        <v/>
      </c>
      <c r="J45" s="267"/>
      <c r="K45" s="267" t="str">
        <f>+IF(H45=0,"",'Ark1'!AF1629)</f>
        <v/>
      </c>
      <c r="L45" s="268" t="str">
        <f>+IF(H45=0,"",'Ark1'!T1629)</f>
        <v/>
      </c>
      <c r="M45" s="305" t="str">
        <f>+IF(H45=0,"",'Ark1'!U1629)</f>
        <v/>
      </c>
      <c r="N45" s="87"/>
      <c r="O45" s="269" t="str">
        <f>+IF(H45=0,"",'Ark1'!W1629)</f>
        <v/>
      </c>
      <c r="P45" s="269" t="str">
        <f>+IF(H45=0,"",'Ark1'!X1629)</f>
        <v/>
      </c>
      <c r="Q45" s="269" t="str">
        <f>+IF(H45=0,"",'Ark1'!AG1629)</f>
        <v/>
      </c>
      <c r="R45" s="269" t="str">
        <f>+IF(H45=0,"",'Ark1'!AH1629)</f>
        <v/>
      </c>
      <c r="S45" s="435" t="str">
        <f>+IF(H45=0,"",'Ark1'!AR1629)</f>
        <v/>
      </c>
      <c r="T45" s="411" t="str">
        <f>+IF(H45=0,"",'Ark1'!AS1629)</f>
        <v/>
      </c>
      <c r="U45" s="269" t="str">
        <f>+IF(H45=0,"",'Ark1'!Y1629)</f>
        <v/>
      </c>
      <c r="V45" s="268" t="str">
        <f>+IF(H45=0,"",'Ark1'!AA1629)</f>
        <v/>
      </c>
      <c r="W45" s="305" t="str">
        <f t="shared" si="0"/>
        <v/>
      </c>
      <c r="X45" s="269" t="str">
        <f t="shared" si="1"/>
        <v/>
      </c>
      <c r="Y45" s="267" t="str">
        <f t="shared" si="2"/>
        <v/>
      </c>
      <c r="Z45" s="246"/>
      <c r="AA45" s="249"/>
      <c r="AC45" s="28"/>
      <c r="AD45" s="27"/>
      <c r="AE45" s="250"/>
      <c r="AF45" s="86"/>
      <c r="AG45" s="213"/>
      <c r="AH45" s="213"/>
      <c r="AI45" s="213"/>
      <c r="AJ45" s="86"/>
      <c r="BB45" s="262"/>
    </row>
    <row r="46" spans="1:54" ht="15" customHeight="1">
      <c r="A46" s="246"/>
      <c r="B46" s="266">
        <f>+'Ark1'!C1630</f>
        <v>2024</v>
      </c>
      <c r="C46" s="266">
        <f>+'Ark1'!L1630</f>
        <v>1</v>
      </c>
      <c r="D46" s="266" t="s">
        <v>29</v>
      </c>
      <c r="E46" s="266">
        <f>+'Ark1'!AP1630</f>
        <v>98</v>
      </c>
      <c r="F46" s="274" t="str">
        <f>VLOOKUP(E46,RNR!$D$1:$E$37,2)</f>
        <v>Krysninger</v>
      </c>
      <c r="G46" s="266">
        <f>+IF(H46=0,"",'Ark1'!Q1630)</f>
        <v>4</v>
      </c>
      <c r="H46" s="475">
        <f>+'Ark1'!R1630</f>
        <v>4</v>
      </c>
      <c r="I46" s="267">
        <f>+IF(H46=0,"",'Ark1'!AE1630)</f>
        <v>0.12678288431061804</v>
      </c>
      <c r="J46" s="267"/>
      <c r="K46" s="267">
        <f>+IF(H46=0,"",'Ark1'!AF1630)</f>
        <v>8.7681713172576198E-2</v>
      </c>
      <c r="L46" s="268">
        <f>+IF(H46=0,"",'Ark1'!T1630)</f>
        <v>4.25</v>
      </c>
      <c r="M46" s="305">
        <f>+IF(H46=0,"",'Ark1'!U1630)</f>
        <v>158.80000000000001</v>
      </c>
      <c r="N46" s="87"/>
      <c r="O46" s="269">
        <f>+IF(H46=0,"",'Ark1'!W1630)</f>
        <v>0</v>
      </c>
      <c r="P46" s="269">
        <f>+IF(H46=0,"",'Ark1'!X1630)</f>
        <v>0</v>
      </c>
      <c r="Q46" s="269">
        <f>+IF(H46=0,"",'Ark1'!AG1630)</f>
        <v>608.75</v>
      </c>
      <c r="R46" s="269">
        <f>+IF(H46=0,"",'Ark1'!AH1630)</f>
        <v>100</v>
      </c>
      <c r="S46" s="435">
        <f>+IF(H46=0,"",'Ark1'!AR1630)</f>
        <v>214.25</v>
      </c>
      <c r="T46" s="411">
        <f>+IF(H46=0,"",'Ark1'!AS1630)</f>
        <v>16.534511247730681</v>
      </c>
      <c r="U46" s="269">
        <f>+IF(H46=0,"",'Ark1'!Y1630)</f>
        <v>20.432939093532312</v>
      </c>
      <c r="V46" s="268">
        <f>+IF(H46=0,"",'Ark1'!AA1630)</f>
        <v>1.0897247358851685</v>
      </c>
      <c r="W46" s="305">
        <f t="shared" si="0"/>
        <v>260.86242299794662</v>
      </c>
      <c r="X46" s="269">
        <f t="shared" si="1"/>
        <v>158.80000000000001</v>
      </c>
      <c r="Y46" s="267">
        <f t="shared" si="2"/>
        <v>1</v>
      </c>
      <c r="Z46" s="246"/>
      <c r="AA46" s="249"/>
      <c r="AC46" s="28"/>
      <c r="AD46" s="27"/>
      <c r="AE46" s="250"/>
      <c r="AF46" s="86"/>
      <c r="AG46" s="213"/>
      <c r="AH46" s="213"/>
      <c r="AI46" s="213"/>
      <c r="AJ46" s="86"/>
      <c r="BB46" s="262"/>
    </row>
    <row r="47" spans="1:54" ht="15" customHeight="1">
      <c r="A47" s="246"/>
      <c r="B47" s="266">
        <f>+'Ark1'!C1631</f>
        <v>2024</v>
      </c>
      <c r="C47" s="266">
        <f>+'Ark1'!L1631</f>
        <v>1</v>
      </c>
      <c r="D47" s="266" t="s">
        <v>29</v>
      </c>
      <c r="E47" s="266">
        <f>+'Ark1'!AP1631</f>
        <v>99</v>
      </c>
      <c r="F47" s="274" t="str">
        <f>VLOOKUP(E47,RNR!$D$1:$E$37,2)</f>
        <v>Ukjent</v>
      </c>
      <c r="G47" s="266" t="str">
        <f>+IF(H47=0,"",'Ark1'!Q1631)</f>
        <v/>
      </c>
      <c r="H47" s="475">
        <f>+'Ark1'!R1631</f>
        <v>0</v>
      </c>
      <c r="I47" s="267" t="str">
        <f>+IF(H47=0,"",'Ark1'!AE1631)</f>
        <v/>
      </c>
      <c r="J47" s="267"/>
      <c r="K47" s="267" t="str">
        <f>+IF(H47=0,"",'Ark1'!AF1631)</f>
        <v/>
      </c>
      <c r="L47" s="268" t="str">
        <f>+IF(H47=0,"",'Ark1'!T1631)</f>
        <v/>
      </c>
      <c r="M47" s="305" t="str">
        <f>+IF(H47=0,"",'Ark1'!U1631)</f>
        <v/>
      </c>
      <c r="N47" s="87"/>
      <c r="O47" s="269" t="str">
        <f>+IF(H47=0,"",'Ark1'!W1631)</f>
        <v/>
      </c>
      <c r="P47" s="269" t="str">
        <f>+IF(H47=0,"",'Ark1'!X1631)</f>
        <v/>
      </c>
      <c r="Q47" s="269" t="str">
        <f>+IF(H47=0,"",'Ark1'!AG1631)</f>
        <v/>
      </c>
      <c r="R47" s="269" t="str">
        <f>+IF(H47=0,"",'Ark1'!AH1631)</f>
        <v/>
      </c>
      <c r="S47" s="435" t="str">
        <f>+IF(H47=0,"",'Ark1'!AR1631)</f>
        <v/>
      </c>
      <c r="T47" s="411" t="str">
        <f>+IF(H47=0,"",'Ark1'!AS1631)</f>
        <v/>
      </c>
      <c r="U47" s="269" t="str">
        <f>+IF(H47=0,"",'Ark1'!Y1631)</f>
        <v/>
      </c>
      <c r="V47" s="268" t="str">
        <f>+IF(H47=0,"",'Ark1'!AA1631)</f>
        <v/>
      </c>
      <c r="W47" s="305" t="str">
        <f t="shared" si="0"/>
        <v/>
      </c>
      <c r="X47" s="269" t="str">
        <f t="shared" si="1"/>
        <v/>
      </c>
      <c r="Y47" s="267" t="str">
        <f t="shared" si="2"/>
        <v/>
      </c>
      <c r="Z47" s="246"/>
      <c r="AA47" s="249"/>
      <c r="AC47" s="28"/>
      <c r="AD47" s="27"/>
      <c r="AE47" s="250"/>
      <c r="AF47" s="86"/>
      <c r="AG47" s="213"/>
      <c r="AH47" s="213"/>
      <c r="AI47" s="213"/>
      <c r="AJ47" s="86"/>
      <c r="BB47" s="262"/>
    </row>
    <row r="48" spans="1:54" ht="15" customHeight="1">
      <c r="A48" s="246"/>
      <c r="B48" s="246"/>
      <c r="C48" s="246"/>
      <c r="D48" s="246"/>
      <c r="E48" s="246"/>
      <c r="F48" s="246"/>
      <c r="G48" s="246"/>
      <c r="H48" s="472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9"/>
      <c r="AC48" s="28"/>
      <c r="AD48" s="27"/>
      <c r="AE48" s="250"/>
      <c r="AF48" s="86"/>
      <c r="AG48" s="213"/>
      <c r="AH48" s="213"/>
      <c r="AI48" s="213"/>
      <c r="AJ48" s="86"/>
      <c r="BB48" s="262"/>
    </row>
    <row r="49" spans="1:54" ht="22.8">
      <c r="A49" s="246"/>
      <c r="B49" s="246"/>
      <c r="C49" s="264"/>
      <c r="D49" s="346" t="str">
        <f>+D51</f>
        <v>P</v>
      </c>
      <c r="E49" s="246"/>
      <c r="F49" s="246"/>
      <c r="G49" s="246"/>
      <c r="H49" s="462">
        <f>SUM(H51:H85)</f>
        <v>267</v>
      </c>
      <c r="I49" s="247"/>
      <c r="J49" s="246"/>
      <c r="K49" s="247"/>
      <c r="L49" s="246"/>
      <c r="M49" s="345">
        <f>+Klasse!K12</f>
        <v>155.83826366559481</v>
      </c>
      <c r="N49" s="246" t="s">
        <v>573</v>
      </c>
      <c r="O49" s="248"/>
      <c r="P49" s="248"/>
      <c r="Q49" s="246"/>
      <c r="R49" s="248"/>
      <c r="S49" s="248"/>
      <c r="T49" s="248"/>
      <c r="U49" s="248"/>
      <c r="V49" s="246"/>
      <c r="W49" s="345">
        <f>+Klasse!AA12</f>
        <v>255.04042369107518</v>
      </c>
      <c r="X49" s="248" t="s">
        <v>635</v>
      </c>
      <c r="Y49" s="247"/>
      <c r="Z49" s="246"/>
      <c r="AA49" s="249"/>
      <c r="AC49" s="28"/>
      <c r="AD49" s="27"/>
      <c r="AE49" s="250"/>
      <c r="AF49" s="86"/>
      <c r="AJ49" s="86"/>
      <c r="BB49" s="262"/>
    </row>
    <row r="50" spans="1:54" ht="15" customHeight="1">
      <c r="A50" s="246"/>
      <c r="B50" s="246"/>
      <c r="C50" s="246"/>
      <c r="D50" s="246"/>
      <c r="E50" s="246"/>
      <c r="F50" s="246"/>
      <c r="G50" s="246"/>
      <c r="H50" s="472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  <c r="AA50" s="249"/>
      <c r="AC50" s="28"/>
      <c r="AD50" s="27"/>
      <c r="AE50" s="250"/>
      <c r="AF50" s="86"/>
      <c r="AJ50" s="86"/>
      <c r="BB50" s="262"/>
    </row>
    <row r="51" spans="1:54" ht="15.6">
      <c r="A51" s="246"/>
      <c r="B51" s="306">
        <f>+'Ark1'!C1632</f>
        <v>2024</v>
      </c>
      <c r="C51" s="86">
        <f>+'Ark1'!L1632</f>
        <v>2</v>
      </c>
      <c r="D51" s="86" t="s">
        <v>30</v>
      </c>
      <c r="E51" s="86">
        <f>+'Ark1'!AP1632</f>
        <v>1</v>
      </c>
      <c r="F51" s="274" t="str">
        <f>VLOOKUP(E51,RNR!$D$1:$E$37,2)</f>
        <v>NRF</v>
      </c>
      <c r="G51" s="86">
        <f>+IF(H51=0,"",'Ark1'!Q1632)</f>
        <v>145</v>
      </c>
      <c r="H51" s="475">
        <f>+'Ark1'!R1632</f>
        <v>166</v>
      </c>
      <c r="I51" s="28">
        <f>+IF(H51=0,"",'Ark1'!AE1632)</f>
        <v>1.7336814621409919</v>
      </c>
      <c r="J51" s="28"/>
      <c r="K51" s="28">
        <f>+IF(H51=0,"",'Ark1'!AF1632)</f>
        <v>1.2451218104805195</v>
      </c>
      <c r="L51" s="27">
        <f>+IF(H51=0,"",'Ark1'!T1632)</f>
        <v>4.5542168674698793</v>
      </c>
      <c r="M51" s="305">
        <f>+IF(H51=0,"",'Ark1'!U1632)</f>
        <v>157.41626506024096</v>
      </c>
      <c r="N51" s="28"/>
      <c r="O51" s="33">
        <f>+IF(H51=0,"",'Ark1'!W1632)</f>
        <v>7.2289156626506017</v>
      </c>
      <c r="P51" s="33">
        <f>+IF(H51=0,"",'Ark1'!X1632)</f>
        <v>0</v>
      </c>
      <c r="Q51" s="33">
        <f>+IF(H51=0,"",'Ark1'!AG1632)</f>
        <v>616.37349397590378</v>
      </c>
      <c r="R51" s="33">
        <f>+IF(H51=0,"",'Ark1'!AH1632)</f>
        <v>100</v>
      </c>
      <c r="S51" s="374">
        <f>+IF(H51=0,"",'Ark1'!AR1632)</f>
        <v>195.81927710843377</v>
      </c>
      <c r="T51" s="114">
        <f>+IF(H51=0,"",'Ark1'!AS1632)</f>
        <v>20.486398407589352</v>
      </c>
      <c r="U51" s="33">
        <f>+IF(H51=0,"",'Ark1'!Y1632)</f>
        <v>36.461351553865619</v>
      </c>
      <c r="V51" s="27">
        <f>+IF(H51=0,"",'Ark1'!AA1632)</f>
        <v>1.2730100184937163</v>
      </c>
      <c r="W51" s="305">
        <f t="shared" ref="W51:W85" si="3">IF(H51=0,"",1000*M51/Q51)</f>
        <v>255.39103579037894</v>
      </c>
      <c r="X51" s="33">
        <f t="shared" ref="X51:X85" si="4">IF(H51=0,"",M51/C51)</f>
        <v>78.70813253012048</v>
      </c>
      <c r="Y51" s="28">
        <f t="shared" ref="Y51:Y85" si="5">IF(H51=0,"",H51/G51)</f>
        <v>1.1448275862068966</v>
      </c>
      <c r="Z51" s="246"/>
      <c r="AA51" s="249"/>
      <c r="AC51" s="28"/>
      <c r="AD51" s="27"/>
      <c r="AE51" s="250"/>
      <c r="AF51" s="86"/>
      <c r="AJ51" s="86"/>
    </row>
    <row r="52" spans="1:54" ht="15.6">
      <c r="A52" s="246"/>
      <c r="B52" s="306">
        <f>+'Ark1'!C1633</f>
        <v>2024</v>
      </c>
      <c r="C52" s="86">
        <f>+'Ark1'!L1633</f>
        <v>2</v>
      </c>
      <c r="D52" s="86" t="s">
        <v>30</v>
      </c>
      <c r="E52" s="86">
        <f>+'Ark1'!AP1633</f>
        <v>2</v>
      </c>
      <c r="F52" s="274" t="str">
        <f>VLOOKUP(E52,RNR!$D$1:$E$37,2)</f>
        <v>Jersey</v>
      </c>
      <c r="G52" s="86">
        <f>+IF(H52=0,"",'Ark1'!Q1633)</f>
        <v>16</v>
      </c>
      <c r="H52" s="475">
        <f>+'Ark1'!R1633</f>
        <v>20</v>
      </c>
      <c r="I52" s="28">
        <f>+IF(H52=0,"",'Ark1'!AE1633)</f>
        <v>8.7719298245614024</v>
      </c>
      <c r="J52" s="28"/>
      <c r="K52" s="28">
        <f>+IF(H52=0,"",'Ark1'!AF1633)</f>
        <v>6.5236827156084685</v>
      </c>
      <c r="L52" s="27">
        <f>+IF(H52=0,"",'Ark1'!T1633)</f>
        <v>5.7</v>
      </c>
      <c r="M52" s="305">
        <f>+IF(H52=0,"",'Ark1'!U1633)</f>
        <v>136.08500000000001</v>
      </c>
      <c r="N52" s="28"/>
      <c r="O52" s="33">
        <f>+IF(H52=0,"",'Ark1'!W1633)</f>
        <v>30</v>
      </c>
      <c r="P52" s="33">
        <f>+IF(H52=0,"",'Ark1'!X1633)</f>
        <v>0</v>
      </c>
      <c r="Q52" s="33">
        <f>+IF(H52=0,"",'Ark1'!AG1633)</f>
        <v>617.9</v>
      </c>
      <c r="R52" s="33">
        <f>+IF(H52=0,"",'Ark1'!AH1633)</f>
        <v>100</v>
      </c>
      <c r="S52" s="374">
        <f>+IF(H52=0,"",'Ark1'!AR1633)</f>
        <v>188.5</v>
      </c>
      <c r="T52" s="114">
        <f>+IF(H52=0,"",'Ark1'!AS1633)</f>
        <v>19.955518141901152</v>
      </c>
      <c r="U52" s="33">
        <f>+IF(H52=0,"",'Ark1'!Y1633)</f>
        <v>28.413892288808203</v>
      </c>
      <c r="V52" s="27">
        <f>+IF(H52=0,"",'Ark1'!AA1633)</f>
        <v>1.5198684153570652</v>
      </c>
      <c r="W52" s="305">
        <f t="shared" si="3"/>
        <v>220.23790257323193</v>
      </c>
      <c r="X52" s="33">
        <f t="shared" si="4"/>
        <v>68.042500000000004</v>
      </c>
      <c r="Y52" s="28">
        <f t="shared" si="5"/>
        <v>1.25</v>
      </c>
      <c r="Z52" s="246"/>
      <c r="AA52" s="249"/>
      <c r="AC52" s="28"/>
      <c r="AD52" s="27"/>
      <c r="AE52" s="250"/>
      <c r="AF52" s="86"/>
      <c r="AJ52" s="86"/>
    </row>
    <row r="53" spans="1:54" ht="15.6">
      <c r="A53" s="246"/>
      <c r="B53" s="306">
        <f>+'Ark1'!C1634</f>
        <v>2024</v>
      </c>
      <c r="C53" s="86">
        <f>+'Ark1'!L1634</f>
        <v>2</v>
      </c>
      <c r="D53" s="86" t="s">
        <v>30</v>
      </c>
      <c r="E53" s="86">
        <f>+'Ark1'!AP1634</f>
        <v>3</v>
      </c>
      <c r="F53" s="274" t="str">
        <f>VLOOKUP(E53,RNR!$D$1:$E$37,2)</f>
        <v>Sidet Trønderfe og Nordlandsfe</v>
      </c>
      <c r="G53" s="86">
        <f>+IF(H53=0,"",'Ark1'!Q1634)</f>
        <v>6</v>
      </c>
      <c r="H53" s="475">
        <f>+'Ark1'!R1634</f>
        <v>12</v>
      </c>
      <c r="I53" s="28">
        <f>+IF(H53=0,"",'Ark1'!AE1634)</f>
        <v>8.9552238805970141</v>
      </c>
      <c r="J53" s="28"/>
      <c r="K53" s="28">
        <f>+IF(H53=0,"",'Ark1'!AF1634)</f>
        <v>7.7277852894178496</v>
      </c>
      <c r="L53" s="27">
        <f>+IF(H53=0,"",'Ark1'!T1634)</f>
        <v>5.4166666666666679</v>
      </c>
      <c r="M53" s="305">
        <f>+IF(H53=0,"",'Ark1'!U1634)</f>
        <v>120.5</v>
      </c>
      <c r="N53" s="28"/>
      <c r="O53" s="33">
        <f>+IF(H53=0,"",'Ark1'!W1634)</f>
        <v>41.666666666666657</v>
      </c>
      <c r="P53" s="33">
        <f>+IF(H53=0,"",'Ark1'!X1634)</f>
        <v>0</v>
      </c>
      <c r="Q53" s="33">
        <f>+IF(H53=0,"",'Ark1'!AG1634)</f>
        <v>607.91666666666652</v>
      </c>
      <c r="R53" s="33">
        <f>+IF(H53=0,"",'Ark1'!AH1634)</f>
        <v>100</v>
      </c>
      <c r="S53" s="374">
        <f>+IF(H53=0,"",'Ark1'!AR1634)</f>
        <v>180.75</v>
      </c>
      <c r="T53" s="114">
        <f>+IF(H53=0,"",'Ark1'!AS1634)</f>
        <v>19.888005213345963</v>
      </c>
      <c r="U53" s="33">
        <f>+IF(H53=0,"",'Ark1'!Y1634)</f>
        <v>29.913040634479156</v>
      </c>
      <c r="V53" s="27">
        <f>+IF(H53=0,"",'Ark1'!AA1634)</f>
        <v>1.6562172428626476</v>
      </c>
      <c r="W53" s="305">
        <f t="shared" si="3"/>
        <v>198.21795750514056</v>
      </c>
      <c r="X53" s="33">
        <f t="shared" si="4"/>
        <v>60.25</v>
      </c>
      <c r="Y53" s="28">
        <f t="shared" si="5"/>
        <v>2</v>
      </c>
      <c r="Z53" s="246"/>
      <c r="AA53" s="249"/>
      <c r="AC53" s="28"/>
      <c r="AD53" s="27"/>
      <c r="AE53" s="250"/>
      <c r="AF53" s="86"/>
      <c r="AJ53" s="86"/>
    </row>
    <row r="54" spans="1:54" ht="15.6">
      <c r="A54" s="246"/>
      <c r="B54" s="306">
        <f>+'Ark1'!C1635</f>
        <v>2024</v>
      </c>
      <c r="C54" s="86">
        <f>+'Ark1'!L1635</f>
        <v>2</v>
      </c>
      <c r="D54" s="86" t="s">
        <v>30</v>
      </c>
      <c r="E54" s="86">
        <f>+'Ark1'!AP1635</f>
        <v>4</v>
      </c>
      <c r="F54" s="274" t="str">
        <f>VLOOKUP(E54,RNR!$D$1:$E$37,2)</f>
        <v>Telemarkfe</v>
      </c>
      <c r="G54" s="86">
        <f>+IF(H54=0,"",'Ark1'!Q1635)</f>
        <v>1</v>
      </c>
      <c r="H54" s="475">
        <f>+'Ark1'!R1635</f>
        <v>1</v>
      </c>
      <c r="I54" s="28">
        <f>+IF(H54=0,"",'Ark1'!AE1635)</f>
        <v>3.2258064516129026</v>
      </c>
      <c r="J54" s="28"/>
      <c r="K54" s="28">
        <f>+IF(H54=0,"",'Ark1'!AF1635)</f>
        <v>1.6672833728750842</v>
      </c>
      <c r="L54" s="27">
        <f>+IF(H54=0,"",'Ark1'!T1635)</f>
        <v>3</v>
      </c>
      <c r="M54" s="305">
        <f>+IF(H54=0,"",'Ark1'!U1635)</f>
        <v>76.600000000000023</v>
      </c>
      <c r="N54" s="28"/>
      <c r="O54" s="33">
        <f>+IF(H54=0,"",'Ark1'!W1635)</f>
        <v>0</v>
      </c>
      <c r="P54" s="33">
        <f>+IF(H54=0,"",'Ark1'!X1635)</f>
        <v>0</v>
      </c>
      <c r="Q54" s="33">
        <f>+IF(H54=0,"",'Ark1'!AG1635)</f>
        <v>533</v>
      </c>
      <c r="R54" s="33">
        <f>+IF(H54=0,"",'Ark1'!AH1635)</f>
        <v>100</v>
      </c>
      <c r="S54" s="374">
        <f>+IF(H54=0,"",'Ark1'!AR1635)</f>
        <v>165</v>
      </c>
      <c r="T54" s="114">
        <f>+IF(H54=0,"",'Ark1'!AS1635)</f>
        <v>17.141108050198962</v>
      </c>
      <c r="U54" s="33">
        <f>+IF(H54=0,"",'Ark1'!Y1635)</f>
        <v>0</v>
      </c>
      <c r="V54" s="27">
        <f>+IF(H54=0,"",'Ark1'!AA1635)</f>
        <v>0</v>
      </c>
      <c r="W54" s="305">
        <f t="shared" si="3"/>
        <v>143.71482176360232</v>
      </c>
      <c r="X54" s="33">
        <f t="shared" si="4"/>
        <v>38.300000000000011</v>
      </c>
      <c r="Y54" s="28">
        <f t="shared" si="5"/>
        <v>1</v>
      </c>
      <c r="Z54" s="246"/>
      <c r="AA54" s="249"/>
      <c r="AC54" s="28"/>
      <c r="AD54" s="27"/>
      <c r="AE54" s="250"/>
      <c r="AF54" s="86"/>
      <c r="AJ54" s="86"/>
    </row>
    <row r="55" spans="1:54" ht="15.6">
      <c r="A55" s="246"/>
      <c r="B55" s="306">
        <f>+'Ark1'!C1636</f>
        <v>2024</v>
      </c>
      <c r="C55" s="86">
        <f>+'Ark1'!L1636</f>
        <v>2</v>
      </c>
      <c r="D55" s="86" t="s">
        <v>30</v>
      </c>
      <c r="E55" s="86">
        <f>+'Ark1'!AP1636</f>
        <v>5</v>
      </c>
      <c r="F55" s="274" t="str">
        <f>VLOOKUP(E55,RNR!$D$1:$E$37,2)</f>
        <v>Dølafe</v>
      </c>
      <c r="G55" s="86">
        <f>+IF(H55=0,"",'Ark1'!Q1636)</f>
        <v>1</v>
      </c>
      <c r="H55" s="475">
        <f>+'Ark1'!R1636</f>
        <v>1</v>
      </c>
      <c r="I55" s="28">
        <f>+IF(H55=0,"",'Ark1'!AE1636)</f>
        <v>5.882352941176471</v>
      </c>
      <c r="J55" s="28"/>
      <c r="K55" s="28">
        <f>+IF(H55=0,"",'Ark1'!AF1636)</f>
        <v>4.8414098909551582</v>
      </c>
      <c r="L55" s="27">
        <f>+IF(H55=0,"",'Ark1'!T1636)</f>
        <v>4</v>
      </c>
      <c r="M55" s="305">
        <f>+IF(H55=0,"",'Ark1'!U1636)</f>
        <v>107</v>
      </c>
      <c r="N55" s="28"/>
      <c r="O55" s="33">
        <f>+IF(H55=0,"",'Ark1'!W1636)</f>
        <v>0</v>
      </c>
      <c r="P55" s="33">
        <f>+IF(H55=0,"",'Ark1'!X1636)</f>
        <v>0</v>
      </c>
      <c r="Q55" s="33">
        <f>+IF(H55=0,"",'Ark1'!AG1636)</f>
        <v>602</v>
      </c>
      <c r="R55" s="33">
        <f>+IF(H55=0,"",'Ark1'!AH1636)</f>
        <v>100</v>
      </c>
      <c r="S55" s="374">
        <f>+IF(H55=0,"",'Ark1'!AR1636)</f>
        <v>174</v>
      </c>
      <c r="T55" s="114">
        <f>+IF(H55=0,"",'Ark1'!AS1636)</f>
        <v>20.311221057459111</v>
      </c>
      <c r="U55" s="33">
        <f>+IF(H55=0,"",'Ark1'!Y1636)</f>
        <v>0</v>
      </c>
      <c r="V55" s="27">
        <f>+IF(H55=0,"",'Ark1'!AA1636)</f>
        <v>0</v>
      </c>
      <c r="W55" s="305">
        <f t="shared" si="3"/>
        <v>177.74086378737542</v>
      </c>
      <c r="X55" s="33">
        <f t="shared" si="4"/>
        <v>53.5</v>
      </c>
      <c r="Y55" s="28">
        <f t="shared" si="5"/>
        <v>1</v>
      </c>
      <c r="Z55" s="246"/>
      <c r="AA55" s="249"/>
      <c r="AC55" s="28"/>
      <c r="AD55" s="27"/>
      <c r="AE55" s="250"/>
      <c r="AF55" s="86"/>
      <c r="AJ55" s="86"/>
    </row>
    <row r="56" spans="1:54" ht="15.6">
      <c r="A56" s="246"/>
      <c r="B56" s="306">
        <f>+'Ark1'!C1637</f>
        <v>2024</v>
      </c>
      <c r="C56" s="86">
        <f>+'Ark1'!L1637</f>
        <v>2</v>
      </c>
      <c r="D56" s="86" t="s">
        <v>30</v>
      </c>
      <c r="E56" s="86">
        <f>+'Ark1'!AP1637</f>
        <v>6</v>
      </c>
      <c r="F56" s="274" t="str">
        <f>VLOOKUP(E56,RNR!$D$1:$E$37,2)</f>
        <v>Østlandsk Rødkolle</v>
      </c>
      <c r="G56" s="86">
        <f>+IF(H56=0,"",'Ark1'!Q1637)</f>
        <v>3</v>
      </c>
      <c r="H56" s="475">
        <f>+'Ark1'!R1637</f>
        <v>5</v>
      </c>
      <c r="I56" s="28">
        <f>+IF(H56=0,"",'Ark1'!AE1637)</f>
        <v>11.627906976744184</v>
      </c>
      <c r="J56" s="28"/>
      <c r="K56" s="28">
        <f>+IF(H56=0,"",'Ark1'!AF1637)</f>
        <v>10.323739468844888</v>
      </c>
      <c r="L56" s="27">
        <f>+IF(H56=0,"",'Ark1'!T1637)</f>
        <v>5</v>
      </c>
      <c r="M56" s="305">
        <f>+IF(H56=0,"",'Ark1'!U1637)</f>
        <v>144.84</v>
      </c>
      <c r="N56" s="28"/>
      <c r="O56" s="33">
        <f>+IF(H56=0,"",'Ark1'!W1637)</f>
        <v>0</v>
      </c>
      <c r="P56" s="33">
        <f>+IF(H56=0,"",'Ark1'!X1637)</f>
        <v>0</v>
      </c>
      <c r="Q56" s="33">
        <f>+IF(H56=0,"",'Ark1'!AG1637)</f>
        <v>601.4</v>
      </c>
      <c r="R56" s="33">
        <f>+IF(H56=0,"",'Ark1'!AH1637)</f>
        <v>100</v>
      </c>
      <c r="S56" s="374">
        <f>+IF(H56=0,"",'Ark1'!AR1637)</f>
        <v>190.2</v>
      </c>
      <c r="T56" s="114">
        <f>+IF(H56=0,"",'Ark1'!AS1637)</f>
        <v>20.789855034980029</v>
      </c>
      <c r="U56" s="33">
        <f>+IF(H56=0,"",'Ark1'!Y1637)</f>
        <v>28.753824093501059</v>
      </c>
      <c r="V56" s="27">
        <f>+IF(H56=0,"",'Ark1'!AA1637)</f>
        <v>0.63245553203367599</v>
      </c>
      <c r="W56" s="305">
        <f t="shared" si="3"/>
        <v>240.83804456268706</v>
      </c>
      <c r="X56" s="33">
        <f t="shared" si="4"/>
        <v>72.42</v>
      </c>
      <c r="Y56" s="28">
        <f t="shared" si="5"/>
        <v>1.6666666666666667</v>
      </c>
      <c r="Z56" s="246"/>
      <c r="AA56" s="249"/>
      <c r="AC56" s="28"/>
      <c r="AD56" s="27"/>
      <c r="AE56" s="250"/>
      <c r="AF56" s="86"/>
      <c r="AJ56" s="86"/>
    </row>
    <row r="57" spans="1:54" ht="15.6">
      <c r="A57" s="246"/>
      <c r="B57" s="306">
        <f>+'Ark1'!C1638</f>
        <v>2024</v>
      </c>
      <c r="C57" s="86">
        <f>+'Ark1'!L1638</f>
        <v>2</v>
      </c>
      <c r="D57" s="86" t="s">
        <v>30</v>
      </c>
      <c r="E57" s="86">
        <f>+'Ark1'!AP1638</f>
        <v>7</v>
      </c>
      <c r="F57" s="274" t="str">
        <f>VLOOKUP(E57,RNR!$D$1:$E$37,2)</f>
        <v>Vestlandsk Raukolle</v>
      </c>
      <c r="G57" s="86" t="str">
        <f>+IF(H57=0,"",'Ark1'!Q1638)</f>
        <v/>
      </c>
      <c r="H57" s="475">
        <f>+'Ark1'!R1638</f>
        <v>0</v>
      </c>
      <c r="I57" s="28" t="str">
        <f>+IF(H57=0,"",'Ark1'!AE1638)</f>
        <v/>
      </c>
      <c r="J57" s="28"/>
      <c r="K57" s="28" t="str">
        <f>+IF(H57=0,"",'Ark1'!AF1638)</f>
        <v/>
      </c>
      <c r="L57" s="27" t="str">
        <f>+IF(H57=0,"",'Ark1'!T1638)</f>
        <v/>
      </c>
      <c r="M57" s="305" t="str">
        <f>+IF(H57=0,"",'Ark1'!U1638)</f>
        <v/>
      </c>
      <c r="N57" s="28"/>
      <c r="O57" s="33" t="str">
        <f>+IF(H57=0,"",'Ark1'!W1638)</f>
        <v/>
      </c>
      <c r="P57" s="33" t="str">
        <f>+IF(H57=0,"",'Ark1'!X1638)</f>
        <v/>
      </c>
      <c r="Q57" s="33" t="str">
        <f>+IF(H57=0,"",'Ark1'!AG1638)</f>
        <v/>
      </c>
      <c r="R57" s="33" t="str">
        <f>+IF(H57=0,"",'Ark1'!AH1638)</f>
        <v/>
      </c>
      <c r="S57" s="374" t="str">
        <f>+IF(H57=0,"",'Ark1'!AR1638)</f>
        <v/>
      </c>
      <c r="T57" s="114" t="str">
        <f>+IF(H57=0,"",'Ark1'!AS1638)</f>
        <v/>
      </c>
      <c r="U57" s="33" t="str">
        <f>+IF(H57=0,"",'Ark1'!Y1638)</f>
        <v/>
      </c>
      <c r="V57" s="27" t="str">
        <f>+IF(H57=0,"",'Ark1'!AA1638)</f>
        <v/>
      </c>
      <c r="W57" s="305" t="str">
        <f t="shared" si="3"/>
        <v/>
      </c>
      <c r="X57" s="33" t="str">
        <f t="shared" si="4"/>
        <v/>
      </c>
      <c r="Y57" s="28" t="str">
        <f t="shared" si="5"/>
        <v/>
      </c>
      <c r="Z57" s="246"/>
      <c r="AA57" s="249"/>
      <c r="AC57" s="28"/>
      <c r="AD57" s="27"/>
      <c r="AE57" s="250"/>
      <c r="AF57" s="86"/>
      <c r="AJ57" s="86"/>
    </row>
    <row r="58" spans="1:54" ht="15.6">
      <c r="A58" s="246"/>
      <c r="B58" s="306">
        <f>+'Ark1'!C1639</f>
        <v>2024</v>
      </c>
      <c r="C58" s="86">
        <f>+'Ark1'!L1639</f>
        <v>2</v>
      </c>
      <c r="D58" s="86" t="s">
        <v>30</v>
      </c>
      <c r="E58" s="86">
        <f>+'Ark1'!AP1639</f>
        <v>8</v>
      </c>
      <c r="F58" s="274" t="str">
        <f>VLOOKUP(E58,RNR!$D$1:$E$37,2)</f>
        <v>Vestlandsk fjordfe</v>
      </c>
      <c r="G58" s="86">
        <f>+IF(H58=0,"",'Ark1'!Q1639)</f>
        <v>2</v>
      </c>
      <c r="H58" s="475">
        <f>+'Ark1'!R1639</f>
        <v>2</v>
      </c>
      <c r="I58" s="28">
        <f>+IF(H58=0,"",'Ark1'!AE1639)</f>
        <v>1.5873015873015868</v>
      </c>
      <c r="J58" s="28"/>
      <c r="K58" s="28">
        <f>+IF(H58=0,"",'Ark1'!AF1639)</f>
        <v>0.91448561651474181</v>
      </c>
      <c r="L58" s="27">
        <f>+IF(H58=0,"",'Ark1'!T1639)</f>
        <v>4.5</v>
      </c>
      <c r="M58" s="305">
        <f>+IF(H58=0,"",'Ark1'!U1639)</f>
        <v>77.900000000000006</v>
      </c>
      <c r="N58" s="28"/>
      <c r="O58" s="33">
        <f>+IF(H58=0,"",'Ark1'!W1639)</f>
        <v>0</v>
      </c>
      <c r="P58" s="33">
        <f>+IF(H58=0,"",'Ark1'!X1639)</f>
        <v>0</v>
      </c>
      <c r="Q58" s="33">
        <f>+IF(H58=0,"",'Ark1'!AG1639)</f>
        <v>578.5</v>
      </c>
      <c r="R58" s="33">
        <f>+IF(H58=0,"",'Ark1'!AH1639)</f>
        <v>100</v>
      </c>
      <c r="S58" s="374">
        <f>+IF(H58=0,"",'Ark1'!AR1639)</f>
        <v>158.5</v>
      </c>
      <c r="T58" s="114">
        <f>+IF(H58=0,"",'Ark1'!AS1639)</f>
        <v>19.170955589315714</v>
      </c>
      <c r="U58" s="33">
        <f>+IF(H58=0,"",'Ark1'!Y1639)</f>
        <v>19.099999999999987</v>
      </c>
      <c r="V58" s="27">
        <f>+IF(H58=0,"",'Ark1'!AA1639)</f>
        <v>1.5</v>
      </c>
      <c r="W58" s="305">
        <f t="shared" si="3"/>
        <v>134.65859982713914</v>
      </c>
      <c r="X58" s="33">
        <f t="shared" si="4"/>
        <v>38.950000000000003</v>
      </c>
      <c r="Y58" s="28">
        <f t="shared" si="5"/>
        <v>1</v>
      </c>
      <c r="Z58" s="246"/>
      <c r="AA58" s="249"/>
      <c r="AC58" s="28"/>
      <c r="AD58" s="27"/>
      <c r="AE58" s="250"/>
      <c r="AF58" s="86"/>
      <c r="AJ58" s="86"/>
    </row>
    <row r="59" spans="1:54" ht="15.6">
      <c r="A59" s="246"/>
      <c r="B59" s="306">
        <f>+'Ark1'!C1640</f>
        <v>2024</v>
      </c>
      <c r="C59" s="86">
        <f>+'Ark1'!L1640</f>
        <v>2</v>
      </c>
      <c r="D59" s="86" t="s">
        <v>30</v>
      </c>
      <c r="E59" s="86">
        <f>+'Ark1'!AP1640</f>
        <v>9</v>
      </c>
      <c r="F59" s="274" t="str">
        <f>VLOOKUP(E59,RNR!$D$1:$E$37,2)</f>
        <v>Holstein</v>
      </c>
      <c r="G59" s="86">
        <f>+IF(H59=0,"",'Ark1'!Q1640)</f>
        <v>25</v>
      </c>
      <c r="H59" s="475">
        <f>+'Ark1'!R1640</f>
        <v>32</v>
      </c>
      <c r="I59" s="28">
        <f>+IF(H59=0,"",'Ark1'!AE1640)</f>
        <v>8.1012658227848089</v>
      </c>
      <c r="J59" s="28"/>
      <c r="K59" s="28">
        <f>+IF(H59=0,"",'Ark1'!AF1640)</f>
        <v>6.2096136147126737</v>
      </c>
      <c r="L59" s="27">
        <f>+IF(H59=0,"",'Ark1'!T1640)</f>
        <v>4.9375</v>
      </c>
      <c r="M59" s="305">
        <f>+IF(H59=0,"",'Ark1'!U1640)</f>
        <v>180.27187499999997</v>
      </c>
      <c r="N59" s="28"/>
      <c r="O59" s="33">
        <f>+IF(H59=0,"",'Ark1'!W1640)</f>
        <v>15.625</v>
      </c>
      <c r="P59" s="33">
        <f>+IF(H59=0,"",'Ark1'!X1640)</f>
        <v>0</v>
      </c>
      <c r="Q59" s="33">
        <f>+IF(H59=0,"",'Ark1'!AG1640)</f>
        <v>604.15625</v>
      </c>
      <c r="R59" s="33">
        <f>+IF(H59=0,"",'Ark1'!AH1640)</f>
        <v>100</v>
      </c>
      <c r="S59" s="374">
        <f>+IF(H59=0,"",'Ark1'!AR1640)</f>
        <v>203.875</v>
      </c>
      <c r="T59" s="114">
        <f>+IF(H59=0,"",'Ark1'!AS1640)</f>
        <v>20.965490379763754</v>
      </c>
      <c r="U59" s="33">
        <f>+IF(H59=0,"",'Ark1'!Y1640)</f>
        <v>36.033328620658871</v>
      </c>
      <c r="V59" s="27">
        <f>+IF(H59=0,"",'Ark1'!AA1640)</f>
        <v>1.297533718251668</v>
      </c>
      <c r="W59" s="305">
        <f t="shared" si="3"/>
        <v>298.38617907205293</v>
      </c>
      <c r="X59" s="33">
        <f t="shared" si="4"/>
        <v>90.135937499999983</v>
      </c>
      <c r="Y59" s="28">
        <f t="shared" si="5"/>
        <v>1.28</v>
      </c>
      <c r="Z59" s="246"/>
      <c r="AA59" s="249"/>
      <c r="AC59" s="28"/>
      <c r="AD59" s="27"/>
      <c r="AE59" s="250"/>
      <c r="AF59" s="86"/>
      <c r="AJ59" s="86"/>
    </row>
    <row r="60" spans="1:54" ht="15.6">
      <c r="A60" s="246"/>
      <c r="B60" s="306">
        <f>+'Ark1'!C1641</f>
        <v>2024</v>
      </c>
      <c r="C60" s="86">
        <f>+'Ark1'!L1641</f>
        <v>2</v>
      </c>
      <c r="D60" s="86" t="s">
        <v>30</v>
      </c>
      <c r="E60" s="86">
        <f>+'Ark1'!AP1641</f>
        <v>10</v>
      </c>
      <c r="F60" s="274" t="str">
        <f>VLOOKUP(E60,RNR!$D$1:$E$37,2)</f>
        <v>Rød Dansk Mælkefe</v>
      </c>
      <c r="G60" s="86" t="str">
        <f>+IF(H60=0,"",'Ark1'!Q1641)</f>
        <v/>
      </c>
      <c r="H60" s="475">
        <f>+'Ark1'!R1641</f>
        <v>0</v>
      </c>
      <c r="I60" s="28" t="str">
        <f>+IF(H60=0,"",'Ark1'!AE1641)</f>
        <v/>
      </c>
      <c r="J60" s="28"/>
      <c r="K60" s="28" t="str">
        <f>+IF(H60=0,"",'Ark1'!AF1641)</f>
        <v/>
      </c>
      <c r="L60" s="27" t="str">
        <f>+IF(H60=0,"",'Ark1'!T1641)</f>
        <v/>
      </c>
      <c r="M60" s="305" t="str">
        <f>+IF(H60=0,"",'Ark1'!U1641)</f>
        <v/>
      </c>
      <c r="N60" s="28"/>
      <c r="O60" s="33" t="str">
        <f>+IF(H60=0,"",'Ark1'!W1641)</f>
        <v/>
      </c>
      <c r="P60" s="33" t="str">
        <f>+IF(H60=0,"",'Ark1'!X1641)</f>
        <v/>
      </c>
      <c r="Q60" s="33" t="str">
        <f>+IF(H60=0,"",'Ark1'!AG1641)</f>
        <v/>
      </c>
      <c r="R60" s="33" t="str">
        <f>+IF(H60=0,"",'Ark1'!AH1641)</f>
        <v/>
      </c>
      <c r="S60" s="374" t="str">
        <f>+IF(H60=0,"",'Ark1'!AR1641)</f>
        <v/>
      </c>
      <c r="T60" s="114" t="str">
        <f>+IF(H60=0,"",'Ark1'!AS1641)</f>
        <v/>
      </c>
      <c r="U60" s="33" t="str">
        <f>+IF(H60=0,"",'Ark1'!Y1641)</f>
        <v/>
      </c>
      <c r="V60" s="27" t="str">
        <f>+IF(H60=0,"",'Ark1'!AA1641)</f>
        <v/>
      </c>
      <c r="W60" s="305" t="str">
        <f t="shared" si="3"/>
        <v/>
      </c>
      <c r="X60" s="33" t="str">
        <f t="shared" si="4"/>
        <v/>
      </c>
      <c r="Y60" s="28" t="str">
        <f t="shared" si="5"/>
        <v/>
      </c>
      <c r="Z60" s="246"/>
      <c r="AA60" s="249"/>
      <c r="AC60" s="28"/>
      <c r="AD60" s="27"/>
      <c r="AE60" s="250"/>
      <c r="AF60" s="86"/>
      <c r="AJ60" s="86"/>
    </row>
    <row r="61" spans="1:54" ht="15.6">
      <c r="A61" s="246"/>
      <c r="B61" s="306">
        <f>+'Ark1'!C1642</f>
        <v>2024</v>
      </c>
      <c r="C61" s="86">
        <f>+'Ark1'!L1642</f>
        <v>2</v>
      </c>
      <c r="D61" s="86" t="s">
        <v>30</v>
      </c>
      <c r="E61" s="86">
        <f>+'Ark1'!AP1642</f>
        <v>11</v>
      </c>
      <c r="F61" s="274" t="str">
        <f>VLOOKUP(E61,RNR!$D$1:$E$37,2)</f>
        <v>Brown Swiss</v>
      </c>
      <c r="G61" s="86">
        <f>+IF(H61=0,"",'Ark1'!Q1642)</f>
        <v>3</v>
      </c>
      <c r="H61" s="475">
        <f>+'Ark1'!R1642</f>
        <v>3</v>
      </c>
      <c r="I61" s="28">
        <f>+IF(H61=0,"",'Ark1'!AE1642)</f>
        <v>8.8235294117647047</v>
      </c>
      <c r="J61" s="28"/>
      <c r="K61" s="28">
        <f>+IF(H61=0,"",'Ark1'!AF1642)</f>
        <v>7.1524776923508604</v>
      </c>
      <c r="L61" s="27">
        <f>+IF(H61=0,"",'Ark1'!T1642)</f>
        <v>4</v>
      </c>
      <c r="M61" s="305">
        <f>+IF(H61=0,"",'Ark1'!U1642)</f>
        <v>169.93333333333328</v>
      </c>
      <c r="N61" s="28"/>
      <c r="O61" s="33">
        <f>+IF(H61=0,"",'Ark1'!W1642)</f>
        <v>0</v>
      </c>
      <c r="P61" s="33">
        <f>+IF(H61=0,"",'Ark1'!X1642)</f>
        <v>0</v>
      </c>
      <c r="Q61" s="33">
        <f>+IF(H61=0,"",'Ark1'!AG1642)</f>
        <v>614.66666666666652</v>
      </c>
      <c r="R61" s="33">
        <f>+IF(H61=0,"",'Ark1'!AH1642)</f>
        <v>100</v>
      </c>
      <c r="S61" s="374">
        <f>+IF(H61=0,"",'Ark1'!AR1642)</f>
        <v>200</v>
      </c>
      <c r="T61" s="114">
        <f>+IF(H61=0,"",'Ark1'!AS1642)</f>
        <v>21.12155577423253</v>
      </c>
      <c r="U61" s="33">
        <f>+IF(H61=0,"",'Ark1'!Y1642)</f>
        <v>23.875836227356778</v>
      </c>
      <c r="V61" s="27">
        <f>+IF(H61=0,"",'Ark1'!AA1642)</f>
        <v>0.81649658092772603</v>
      </c>
      <c r="W61" s="305">
        <f t="shared" si="3"/>
        <v>276.46420824295012</v>
      </c>
      <c r="X61" s="33">
        <f t="shared" si="4"/>
        <v>84.96666666666664</v>
      </c>
      <c r="Y61" s="28">
        <f t="shared" si="5"/>
        <v>1</v>
      </c>
      <c r="Z61" s="246"/>
      <c r="AA61" s="249"/>
      <c r="AC61" s="28"/>
      <c r="AD61" s="27"/>
      <c r="AE61" s="250"/>
      <c r="AF61" s="86"/>
      <c r="AJ61" s="86"/>
    </row>
    <row r="62" spans="1:54" ht="15.6">
      <c r="A62" s="246"/>
      <c r="B62" s="306">
        <f>+'Ark1'!C1643</f>
        <v>2024</v>
      </c>
      <c r="C62" s="86">
        <f>+'Ark1'!L1643</f>
        <v>2</v>
      </c>
      <c r="D62" s="86" t="s">
        <v>30</v>
      </c>
      <c r="E62" s="86">
        <f>+'Ark1'!AP1643</f>
        <v>12</v>
      </c>
      <c r="F62" s="274" t="str">
        <f>VLOOKUP(E62,RNR!$D$1:$E$37,2)</f>
        <v>Jarlsbergfe</v>
      </c>
      <c r="G62" s="86" t="str">
        <f>+IF(H62=0,"",'Ark1'!Q1643)</f>
        <v/>
      </c>
      <c r="H62" s="475">
        <f>+'Ark1'!R1643</f>
        <v>0</v>
      </c>
      <c r="I62" s="28" t="str">
        <f>+IF(H62=0,"",'Ark1'!AE1643)</f>
        <v/>
      </c>
      <c r="J62" s="28"/>
      <c r="K62" s="28" t="str">
        <f>+IF(H62=0,"",'Ark1'!AF1643)</f>
        <v/>
      </c>
      <c r="L62" s="27" t="str">
        <f>+IF(H62=0,"",'Ark1'!T1643)</f>
        <v/>
      </c>
      <c r="M62" s="305" t="str">
        <f>+IF(H62=0,"",'Ark1'!U1643)</f>
        <v/>
      </c>
      <c r="N62" s="28"/>
      <c r="O62" s="33" t="str">
        <f>+IF(H62=0,"",'Ark1'!W1643)</f>
        <v/>
      </c>
      <c r="P62" s="33" t="str">
        <f>+IF(H62=0,"",'Ark1'!X1643)</f>
        <v/>
      </c>
      <c r="Q62" s="33" t="str">
        <f>+IF(H62=0,"",'Ark1'!AG1643)</f>
        <v/>
      </c>
      <c r="R62" s="33" t="str">
        <f>+IF(H62=0,"",'Ark1'!AH1643)</f>
        <v/>
      </c>
      <c r="S62" s="374" t="str">
        <f>+IF(H62=0,"",'Ark1'!AR1643)</f>
        <v/>
      </c>
      <c r="T62" s="114" t="str">
        <f>+IF(H62=0,"",'Ark1'!AS1643)</f>
        <v/>
      </c>
      <c r="U62" s="33" t="str">
        <f>+IF(H62=0,"",'Ark1'!Y1643)</f>
        <v/>
      </c>
      <c r="V62" s="27" t="str">
        <f>+IF(H62=0,"",'Ark1'!AA1643)</f>
        <v/>
      </c>
      <c r="W62" s="305" t="str">
        <f t="shared" si="3"/>
        <v/>
      </c>
      <c r="X62" s="33" t="str">
        <f t="shared" si="4"/>
        <v/>
      </c>
      <c r="Y62" s="28" t="str">
        <f t="shared" si="5"/>
        <v/>
      </c>
      <c r="Z62" s="246"/>
      <c r="AA62" s="249"/>
      <c r="AC62" s="28"/>
      <c r="AD62" s="27"/>
      <c r="AE62" s="250"/>
      <c r="AF62" s="86"/>
      <c r="AJ62" s="86"/>
    </row>
    <row r="63" spans="1:54" ht="15.6">
      <c r="A63" s="246"/>
      <c r="B63" s="306">
        <f>+'Ark1'!C1644</f>
        <v>2024</v>
      </c>
      <c r="C63" s="86">
        <f>+'Ark1'!L1644</f>
        <v>2</v>
      </c>
      <c r="D63" s="86" t="s">
        <v>30</v>
      </c>
      <c r="E63" s="86">
        <f>+'Ark1'!AP1644</f>
        <v>13</v>
      </c>
      <c r="F63" s="274" t="str">
        <f>VLOOKUP(E63,RNR!$D$1:$E$37,2)</f>
        <v>Fleckvieh</v>
      </c>
      <c r="G63" s="86" t="str">
        <f>+IF(H63=0,"",'Ark1'!Q1644)</f>
        <v/>
      </c>
      <c r="H63" s="475">
        <f>+'Ark1'!R1644</f>
        <v>0</v>
      </c>
      <c r="I63" s="28" t="str">
        <f>+IF(H63=0,"",'Ark1'!AE1644)</f>
        <v/>
      </c>
      <c r="J63" s="28"/>
      <c r="K63" s="28" t="str">
        <f>+IF(H63=0,"",'Ark1'!AF1644)</f>
        <v/>
      </c>
      <c r="L63" s="27" t="str">
        <f>+IF(H63=0,"",'Ark1'!T1644)</f>
        <v/>
      </c>
      <c r="M63" s="305" t="str">
        <f>+IF(H63=0,"",'Ark1'!U1644)</f>
        <v/>
      </c>
      <c r="N63" s="28"/>
      <c r="O63" s="33" t="str">
        <f>+IF(H63=0,"",'Ark1'!W1644)</f>
        <v/>
      </c>
      <c r="P63" s="33" t="str">
        <f>+IF(H63=0,"",'Ark1'!X1644)</f>
        <v/>
      </c>
      <c r="Q63" s="33" t="str">
        <f>+IF(H63=0,"",'Ark1'!AG1644)</f>
        <v/>
      </c>
      <c r="R63" s="33" t="str">
        <f>+IF(H63=0,"",'Ark1'!AH1644)</f>
        <v/>
      </c>
      <c r="S63" s="374" t="str">
        <f>+IF(H63=0,"",'Ark1'!AR1644)</f>
        <v/>
      </c>
      <c r="T63" s="114" t="str">
        <f>+IF(H63=0,"",'Ark1'!AS1644)</f>
        <v/>
      </c>
      <c r="U63" s="33" t="str">
        <f>+IF(H63=0,"",'Ark1'!Y1644)</f>
        <v/>
      </c>
      <c r="V63" s="27" t="str">
        <f>+IF(H63=0,"",'Ark1'!AA1644)</f>
        <v/>
      </c>
      <c r="W63" s="305" t="str">
        <f t="shared" si="3"/>
        <v/>
      </c>
      <c r="X63" s="33" t="str">
        <f t="shared" si="4"/>
        <v/>
      </c>
      <c r="Y63" s="28" t="str">
        <f t="shared" si="5"/>
        <v/>
      </c>
      <c r="Z63" s="246"/>
      <c r="AA63" s="249"/>
      <c r="AC63" s="28"/>
      <c r="AD63" s="27"/>
      <c r="AE63" s="250"/>
      <c r="AF63" s="86"/>
      <c r="AJ63" s="86"/>
    </row>
    <row r="64" spans="1:54" ht="15.6">
      <c r="A64" s="246"/>
      <c r="B64" s="306">
        <f>+'Ark1'!C1645</f>
        <v>2024</v>
      </c>
      <c r="C64" s="86">
        <f>+'Ark1'!L1645</f>
        <v>2</v>
      </c>
      <c r="D64" s="86" t="s">
        <v>30</v>
      </c>
      <c r="E64" s="86">
        <f>+'Ark1'!AP1645</f>
        <v>14</v>
      </c>
      <c r="F64" s="274" t="str">
        <f>VLOOKUP(E64,RNR!$D$1:$E$37,2)</f>
        <v>Canadisk Ayrshire</v>
      </c>
      <c r="G64" s="86" t="str">
        <f>+IF(H64=0,"",'Ark1'!Q1645)</f>
        <v/>
      </c>
      <c r="H64" s="475">
        <f>+'Ark1'!R1645</f>
        <v>0</v>
      </c>
      <c r="I64" s="28" t="str">
        <f>+IF(H64=0,"",'Ark1'!AE1645)</f>
        <v/>
      </c>
      <c r="J64" s="28"/>
      <c r="K64" s="28" t="str">
        <f>+IF(H64=0,"",'Ark1'!AF1645)</f>
        <v/>
      </c>
      <c r="L64" s="27" t="str">
        <f>+IF(H64=0,"",'Ark1'!T1645)</f>
        <v/>
      </c>
      <c r="M64" s="305" t="str">
        <f>+IF(H64=0,"",'Ark1'!U1645)</f>
        <v/>
      </c>
      <c r="N64" s="28"/>
      <c r="O64" s="33" t="str">
        <f>+IF(H64=0,"",'Ark1'!W1645)</f>
        <v/>
      </c>
      <c r="P64" s="33" t="str">
        <f>+IF(H64=0,"",'Ark1'!X1645)</f>
        <v/>
      </c>
      <c r="Q64" s="33" t="str">
        <f>+IF(H64=0,"",'Ark1'!AG1645)</f>
        <v/>
      </c>
      <c r="R64" s="33" t="str">
        <f>+IF(H64=0,"",'Ark1'!AH1645)</f>
        <v/>
      </c>
      <c r="S64" s="374" t="str">
        <f>+IF(H64=0,"",'Ark1'!AR1645)</f>
        <v/>
      </c>
      <c r="T64" s="114" t="str">
        <f>+IF(H64=0,"",'Ark1'!AS1645)</f>
        <v/>
      </c>
      <c r="U64" s="33" t="str">
        <f>+IF(H64=0,"",'Ark1'!Y1645)</f>
        <v/>
      </c>
      <c r="V64" s="27" t="str">
        <f>+IF(H64=0,"",'Ark1'!AA1645)</f>
        <v/>
      </c>
      <c r="W64" s="305" t="str">
        <f t="shared" si="3"/>
        <v/>
      </c>
      <c r="X64" s="33" t="str">
        <f t="shared" si="4"/>
        <v/>
      </c>
      <c r="Y64" s="28" t="str">
        <f t="shared" si="5"/>
        <v/>
      </c>
      <c r="Z64" s="246"/>
      <c r="AA64" s="249"/>
      <c r="AC64" s="28"/>
      <c r="AD64" s="27"/>
      <c r="AE64" s="250"/>
      <c r="AF64" s="86"/>
      <c r="AJ64" s="86"/>
    </row>
    <row r="65" spans="1:36" ht="15.6">
      <c r="A65" s="246"/>
      <c r="B65" s="306">
        <f>+'Ark1'!C1646</f>
        <v>2024</v>
      </c>
      <c r="C65" s="86">
        <f>+'Ark1'!L1646</f>
        <v>2</v>
      </c>
      <c r="D65" s="86" t="s">
        <v>30</v>
      </c>
      <c r="E65" s="86">
        <f>+'Ark1'!AP1646</f>
        <v>15</v>
      </c>
      <c r="F65" s="274" t="str">
        <f>VLOOKUP(E65,RNR!$D$1:$E$37,2)</f>
        <v>Montbéliard</v>
      </c>
      <c r="G65" s="86" t="str">
        <f>+IF(H65=0,"",'Ark1'!Q1646)</f>
        <v/>
      </c>
      <c r="H65" s="475">
        <f>+'Ark1'!R1646</f>
        <v>0</v>
      </c>
      <c r="I65" s="28" t="str">
        <f>+IF(H65=0,"",'Ark1'!AE1646)</f>
        <v/>
      </c>
      <c r="J65" s="28"/>
      <c r="K65" s="28" t="str">
        <f>+IF(H65=0,"",'Ark1'!AF1646)</f>
        <v/>
      </c>
      <c r="L65" s="27" t="str">
        <f>+IF(H65=0,"",'Ark1'!T1646)</f>
        <v/>
      </c>
      <c r="M65" s="305" t="str">
        <f>+IF(H65=0,"",'Ark1'!U1646)</f>
        <v/>
      </c>
      <c r="N65" s="28"/>
      <c r="O65" s="33" t="str">
        <f>+IF(H65=0,"",'Ark1'!W1646)</f>
        <v/>
      </c>
      <c r="P65" s="33" t="str">
        <f>+IF(H65=0,"",'Ark1'!X1646)</f>
        <v/>
      </c>
      <c r="Q65" s="33" t="str">
        <f>+IF(H65=0,"",'Ark1'!AG1646)</f>
        <v/>
      </c>
      <c r="R65" s="33" t="str">
        <f>+IF(H65=0,"",'Ark1'!AH1646)</f>
        <v/>
      </c>
      <c r="S65" s="374" t="str">
        <f>+IF(H65=0,"",'Ark1'!AR1646)</f>
        <v/>
      </c>
      <c r="T65" s="114" t="str">
        <f>+IF(H65=0,"",'Ark1'!AS1646)</f>
        <v/>
      </c>
      <c r="U65" s="33" t="str">
        <f>+IF(H65=0,"",'Ark1'!Y1646)</f>
        <v/>
      </c>
      <c r="V65" s="27" t="str">
        <f>+IF(H65=0,"",'Ark1'!AA1646)</f>
        <v/>
      </c>
      <c r="W65" s="305" t="str">
        <f t="shared" si="3"/>
        <v/>
      </c>
      <c r="X65" s="33" t="str">
        <f t="shared" si="4"/>
        <v/>
      </c>
      <c r="Y65" s="28" t="str">
        <f t="shared" si="5"/>
        <v/>
      </c>
      <c r="Z65" s="246"/>
      <c r="AA65" s="249"/>
      <c r="AC65" s="28"/>
      <c r="AD65" s="27"/>
      <c r="AE65" s="250"/>
      <c r="AF65" s="86"/>
      <c r="AJ65" s="86"/>
    </row>
    <row r="66" spans="1:36" ht="15.6">
      <c r="A66" s="246"/>
      <c r="B66" s="306">
        <f>+'Ark1'!C1647</f>
        <v>2024</v>
      </c>
      <c r="C66" s="86">
        <f>+'Ark1'!L1647</f>
        <v>2</v>
      </c>
      <c r="D66" s="86" t="s">
        <v>30</v>
      </c>
      <c r="E66" s="86">
        <f>+'Ark1'!AP1647</f>
        <v>16</v>
      </c>
      <c r="F66" s="274" t="str">
        <f>VLOOKUP(E66,RNR!$D$1:$E$37,2)</f>
        <v>Mørefe</v>
      </c>
      <c r="G66" s="86" t="str">
        <f>+IF(H66=0,"",'Ark1'!Q1647)</f>
        <v/>
      </c>
      <c r="H66" s="475">
        <f>+'Ark1'!R1647</f>
        <v>0</v>
      </c>
      <c r="I66" s="28" t="str">
        <f>+IF(H66=0,"",'Ark1'!AE1647)</f>
        <v/>
      </c>
      <c r="J66" s="28"/>
      <c r="K66" s="28" t="str">
        <f>+IF(H66=0,"",'Ark1'!AF1647)</f>
        <v/>
      </c>
      <c r="L66" s="27" t="str">
        <f>+IF(H66=0,"",'Ark1'!T1647)</f>
        <v/>
      </c>
      <c r="M66" s="305" t="str">
        <f>+IF(H66=0,"",'Ark1'!U1647)</f>
        <v/>
      </c>
      <c r="N66" s="28"/>
      <c r="O66" s="33" t="str">
        <f>+IF(H66=0,"",'Ark1'!W1647)</f>
        <v/>
      </c>
      <c r="P66" s="33" t="str">
        <f>+IF(H66=0,"",'Ark1'!X1647)</f>
        <v/>
      </c>
      <c r="Q66" s="33" t="str">
        <f>+IF(H66=0,"",'Ark1'!AG1647)</f>
        <v/>
      </c>
      <c r="R66" s="33" t="str">
        <f>+IF(H66=0,"",'Ark1'!AH1647)</f>
        <v/>
      </c>
      <c r="S66" s="374" t="str">
        <f>+IF(H66=0,"",'Ark1'!AR1647)</f>
        <v/>
      </c>
      <c r="T66" s="114" t="str">
        <f>+IF(H66=0,"",'Ark1'!AS1647)</f>
        <v/>
      </c>
      <c r="U66" s="33" t="str">
        <f>+IF(H66=0,"",'Ark1'!Y1647)</f>
        <v/>
      </c>
      <c r="V66" s="27" t="str">
        <f>+IF(H66=0,"",'Ark1'!AA1647)</f>
        <v/>
      </c>
      <c r="W66" s="305" t="str">
        <f t="shared" si="3"/>
        <v/>
      </c>
      <c r="X66" s="33" t="str">
        <f t="shared" si="4"/>
        <v/>
      </c>
      <c r="Y66" s="28" t="str">
        <f t="shared" si="5"/>
        <v/>
      </c>
      <c r="Z66" s="246"/>
      <c r="AA66" s="249"/>
      <c r="AC66" s="28"/>
      <c r="AD66" s="27"/>
      <c r="AE66" s="250"/>
      <c r="AF66" s="86"/>
      <c r="AJ66" s="86"/>
    </row>
    <row r="67" spans="1:36" ht="15.6">
      <c r="A67" s="246"/>
      <c r="B67" s="306">
        <f>+'Ark1'!C1648</f>
        <v>2024</v>
      </c>
      <c r="C67" s="86">
        <f>+'Ark1'!L1648</f>
        <v>2</v>
      </c>
      <c r="D67" s="86" t="s">
        <v>30</v>
      </c>
      <c r="E67" s="86">
        <f>+'Ark1'!AP1648</f>
        <v>17</v>
      </c>
      <c r="F67" s="274" t="str">
        <f>VLOOKUP(E67,RNR!$D$1:$E$37,2)</f>
        <v>Normande</v>
      </c>
      <c r="G67" s="86" t="str">
        <f>+IF(H67=0,"",'Ark1'!Q1648)</f>
        <v/>
      </c>
      <c r="H67" s="475">
        <f>+'Ark1'!R1648</f>
        <v>0</v>
      </c>
      <c r="I67" s="28" t="str">
        <f>+IF(H67=0,"",'Ark1'!AE1648)</f>
        <v/>
      </c>
      <c r="J67" s="28"/>
      <c r="K67" s="28" t="str">
        <f>+IF(H67=0,"",'Ark1'!AF1648)</f>
        <v/>
      </c>
      <c r="L67" s="27" t="str">
        <f>+IF(H67=0,"",'Ark1'!T1648)</f>
        <v/>
      </c>
      <c r="M67" s="305" t="str">
        <f>+IF(H67=0,"",'Ark1'!U1648)</f>
        <v/>
      </c>
      <c r="N67" s="28"/>
      <c r="O67" s="33" t="str">
        <f>+IF(H67=0,"",'Ark1'!W1648)</f>
        <v/>
      </c>
      <c r="P67" s="33" t="str">
        <f>+IF(H67=0,"",'Ark1'!X1648)</f>
        <v/>
      </c>
      <c r="Q67" s="33" t="str">
        <f>+IF(H67=0,"",'Ark1'!AG1648)</f>
        <v/>
      </c>
      <c r="R67" s="33" t="str">
        <f>+IF(H67=0,"",'Ark1'!AH1648)</f>
        <v/>
      </c>
      <c r="S67" s="374" t="str">
        <f>+IF(H67=0,"",'Ark1'!AR1648)</f>
        <v/>
      </c>
      <c r="T67" s="114" t="str">
        <f>+IF(H67=0,"",'Ark1'!AS1648)</f>
        <v/>
      </c>
      <c r="U67" s="33" t="str">
        <f>+IF(H67=0,"",'Ark1'!Y1648)</f>
        <v/>
      </c>
      <c r="V67" s="27" t="str">
        <f>+IF(H67=0,"",'Ark1'!AA1648)</f>
        <v/>
      </c>
      <c r="W67" s="305" t="str">
        <f t="shared" si="3"/>
        <v/>
      </c>
      <c r="X67" s="33" t="str">
        <f t="shared" si="4"/>
        <v/>
      </c>
      <c r="Y67" s="28" t="str">
        <f t="shared" si="5"/>
        <v/>
      </c>
      <c r="Z67" s="246"/>
      <c r="AA67" s="249"/>
      <c r="AC67" s="28"/>
      <c r="AD67" s="27"/>
      <c r="AE67" s="250"/>
      <c r="AF67" s="86"/>
      <c r="AJ67" s="86"/>
    </row>
    <row r="68" spans="1:36" ht="15.6">
      <c r="A68" s="246"/>
      <c r="B68" s="306">
        <f>+'Ark1'!C1649</f>
        <v>2024</v>
      </c>
      <c r="C68" s="86">
        <f>+'Ark1'!L1649</f>
        <v>2</v>
      </c>
      <c r="D68" s="86" t="s">
        <v>30</v>
      </c>
      <c r="E68" s="86">
        <f>+'Ark1'!AP1649</f>
        <v>21</v>
      </c>
      <c r="F68" s="274" t="str">
        <f>VLOOKUP(E68,RNR!$D$1:$E$37,2)</f>
        <v>Hereford</v>
      </c>
      <c r="G68" s="86">
        <f>+IF(H68=0,"",'Ark1'!Q1649)</f>
        <v>1</v>
      </c>
      <c r="H68" s="475">
        <f>+'Ark1'!R1649</f>
        <v>1</v>
      </c>
      <c r="I68" s="28">
        <f>+IF(H68=0,"",'Ark1'!AE1649)</f>
        <v>4.7801147227533446E-2</v>
      </c>
      <c r="J68" s="28"/>
      <c r="K68" s="28">
        <f>+IF(H68=0,"",'Ark1'!AF1649)</f>
        <v>2.330143738028162E-2</v>
      </c>
      <c r="L68" s="27">
        <f>+IF(H68=0,"",'Ark1'!T1649)</f>
        <v>6</v>
      </c>
      <c r="M68" s="305">
        <f>+IF(H68=0,"",'Ark1'!U1649)</f>
        <v>96.600000000000023</v>
      </c>
      <c r="N68" s="28"/>
      <c r="O68" s="33">
        <f>+IF(H68=0,"",'Ark1'!W1649)</f>
        <v>0</v>
      </c>
      <c r="P68" s="33">
        <f>+IF(H68=0,"",'Ark1'!X1649)</f>
        <v>0</v>
      </c>
      <c r="Q68" s="33">
        <f>+IF(H68=0,"",'Ark1'!AG1649)</f>
        <v>718</v>
      </c>
      <c r="R68" s="33">
        <f>+IF(H68=0,"",'Ark1'!AH1649)</f>
        <v>100</v>
      </c>
      <c r="S68" s="374">
        <f>+IF(H68=0,"",'Ark1'!AR1649)</f>
        <v>181</v>
      </c>
      <c r="T68" s="114">
        <f>+IF(H68=0,"",'Ark1'!AS1649)</f>
        <v>16.358218681052005</v>
      </c>
      <c r="U68" s="33">
        <f>+IF(H68=0,"",'Ark1'!Y1649)</f>
        <v>0</v>
      </c>
      <c r="V68" s="27">
        <f>+IF(H68=0,"",'Ark1'!AA1649)</f>
        <v>0</v>
      </c>
      <c r="W68" s="305">
        <f t="shared" si="3"/>
        <v>134.54038997214488</v>
      </c>
      <c r="X68" s="33">
        <f t="shared" si="4"/>
        <v>48.300000000000011</v>
      </c>
      <c r="Y68" s="28">
        <f t="shared" si="5"/>
        <v>1</v>
      </c>
      <c r="Z68" s="246"/>
      <c r="AA68" s="249"/>
      <c r="AC68" s="28"/>
      <c r="AD68" s="27"/>
      <c r="AE68" s="250"/>
      <c r="AF68" s="86"/>
      <c r="AJ68" s="86"/>
    </row>
    <row r="69" spans="1:36" ht="15.6">
      <c r="A69" s="246"/>
      <c r="B69" s="306">
        <f>+'Ark1'!C1650</f>
        <v>2024</v>
      </c>
      <c r="C69" s="86">
        <f>+'Ark1'!L1650</f>
        <v>2</v>
      </c>
      <c r="D69" s="86" t="s">
        <v>30</v>
      </c>
      <c r="E69" s="86">
        <f>+'Ark1'!AP1650</f>
        <v>22</v>
      </c>
      <c r="F69" s="274" t="str">
        <f>VLOOKUP(E69,RNR!$D$1:$E$37,2)</f>
        <v>Charolais</v>
      </c>
      <c r="G69" s="86">
        <f>+IF(H69=0,"",'Ark1'!Q1650)</f>
        <v>1</v>
      </c>
      <c r="H69" s="475">
        <f>+'Ark1'!R1650</f>
        <v>1</v>
      </c>
      <c r="I69" s="28">
        <f>+IF(H69=0,"",'Ark1'!AE1650)</f>
        <v>1.9334880123743237E-2</v>
      </c>
      <c r="J69" s="28"/>
      <c r="K69" s="28">
        <f>+IF(H69=0,"",'Ark1'!AF1650)</f>
        <v>4.5370421132029807E-3</v>
      </c>
      <c r="L69" s="27">
        <f>+IF(H69=0,"",'Ark1'!T1650)</f>
        <v>2</v>
      </c>
      <c r="M69" s="305">
        <f>+IF(H69=0,"",'Ark1'!U1650)</f>
        <v>57.6</v>
      </c>
      <c r="N69" s="28"/>
      <c r="O69" s="33">
        <f>+IF(H69=0,"",'Ark1'!W1650)</f>
        <v>0</v>
      </c>
      <c r="P69" s="33">
        <f>+IF(H69=0,"",'Ark1'!X1650)</f>
        <v>0</v>
      </c>
      <c r="Q69" s="33">
        <f>+IF(H69=0,"",'Ark1'!AG1650)</f>
        <v>481</v>
      </c>
      <c r="R69" s="33">
        <f>+IF(H69=0,"",'Ark1'!AH1650)</f>
        <v>100</v>
      </c>
      <c r="S69" s="374">
        <f>+IF(H69=0,"",'Ark1'!AR1650)</f>
        <v>147</v>
      </c>
      <c r="T69" s="114">
        <f>+IF(H69=0,"",'Ark1'!AS1650)</f>
        <v>18.258957986452483</v>
      </c>
      <c r="U69" s="33">
        <f>+IF(H69=0,"",'Ark1'!Y1650)</f>
        <v>0</v>
      </c>
      <c r="V69" s="27">
        <f>+IF(H69=0,"",'Ark1'!AA1650)</f>
        <v>0</v>
      </c>
      <c r="W69" s="305">
        <f t="shared" si="3"/>
        <v>119.75051975051976</v>
      </c>
      <c r="X69" s="33">
        <f t="shared" si="4"/>
        <v>28.8</v>
      </c>
      <c r="Y69" s="28">
        <f t="shared" si="5"/>
        <v>1</v>
      </c>
      <c r="Z69" s="246"/>
      <c r="AA69" s="249"/>
      <c r="AC69" s="28"/>
      <c r="AD69" s="27"/>
      <c r="AE69" s="250"/>
      <c r="AF69" s="86"/>
      <c r="AJ69" s="86"/>
    </row>
    <row r="70" spans="1:36" ht="15.6">
      <c r="A70" s="246"/>
      <c r="B70" s="306">
        <f>+'Ark1'!C1651</f>
        <v>2024</v>
      </c>
      <c r="C70" s="86">
        <f>+'Ark1'!L1651</f>
        <v>2</v>
      </c>
      <c r="D70" s="86" t="s">
        <v>30</v>
      </c>
      <c r="E70" s="86">
        <f>+'Ark1'!AP1651</f>
        <v>23</v>
      </c>
      <c r="F70" s="274" t="str">
        <f>VLOOKUP(E70,RNR!$D$1:$E$37,2)</f>
        <v>Aberdeen Angus</v>
      </c>
      <c r="G70" s="86">
        <f>+IF(H70=0,"",'Ark1'!Q1651)</f>
        <v>2</v>
      </c>
      <c r="H70" s="475">
        <f>+'Ark1'!R1651</f>
        <v>2</v>
      </c>
      <c r="I70" s="28">
        <f>+IF(H70=0,"",'Ark1'!AE1651)</f>
        <v>3.6866359447004608E-2</v>
      </c>
      <c r="J70" s="28"/>
      <c r="K70" s="28">
        <f>+IF(H70=0,"",'Ark1'!AF1651)</f>
        <v>2.057910440429922E-2</v>
      </c>
      <c r="L70" s="27">
        <f>+IF(H70=0,"",'Ark1'!T1651)</f>
        <v>4</v>
      </c>
      <c r="M70" s="305">
        <f>+IF(H70=0,"",'Ark1'!U1651)</f>
        <v>124.85</v>
      </c>
      <c r="N70" s="28"/>
      <c r="O70" s="33">
        <f>+IF(H70=0,"",'Ark1'!W1651)</f>
        <v>0</v>
      </c>
      <c r="P70" s="33">
        <f>+IF(H70=0,"",'Ark1'!X1651)</f>
        <v>0</v>
      </c>
      <c r="Q70" s="33">
        <f>+IF(H70=0,"",'Ark1'!AG1651)</f>
        <v>690</v>
      </c>
      <c r="R70" s="33">
        <f>+IF(H70=0,"",'Ark1'!AH1651)</f>
        <v>100</v>
      </c>
      <c r="S70" s="374">
        <f>+IF(H70=0,"",'Ark1'!AR1651)</f>
        <v>182</v>
      </c>
      <c r="T70" s="114">
        <f>+IF(H70=0,"",'Ark1'!AS1651)</f>
        <v>20.233467505676646</v>
      </c>
      <c r="U70" s="33">
        <f>+IF(H70=0,"",'Ark1'!Y1651)</f>
        <v>32.75</v>
      </c>
      <c r="V70" s="27">
        <f>+IF(H70=0,"",'Ark1'!AA1651)</f>
        <v>0</v>
      </c>
      <c r="W70" s="305">
        <f t="shared" si="3"/>
        <v>180.94202898550725</v>
      </c>
      <c r="X70" s="33">
        <f t="shared" si="4"/>
        <v>62.424999999999997</v>
      </c>
      <c r="Y70" s="28">
        <f t="shared" si="5"/>
        <v>1</v>
      </c>
      <c r="Z70" s="246"/>
      <c r="AA70" s="249"/>
      <c r="AC70" s="28"/>
      <c r="AD70" s="27"/>
      <c r="AE70" s="250"/>
      <c r="AF70" s="86"/>
      <c r="AJ70" s="86"/>
    </row>
    <row r="71" spans="1:36" ht="15.6">
      <c r="A71" s="246"/>
      <c r="B71" s="306">
        <f>+'Ark1'!C1652</f>
        <v>2024</v>
      </c>
      <c r="C71" s="86">
        <f>+'Ark1'!L1652</f>
        <v>2</v>
      </c>
      <c r="D71" s="86" t="s">
        <v>30</v>
      </c>
      <c r="E71" s="86">
        <f>+'Ark1'!AP1652</f>
        <v>24</v>
      </c>
      <c r="F71" s="274" t="str">
        <f>VLOOKUP(E71,RNR!$D$1:$E$37,2)</f>
        <v>Limousin</v>
      </c>
      <c r="G71" s="86" t="str">
        <f>+IF(H71=0,"",'Ark1'!Q1652)</f>
        <v/>
      </c>
      <c r="H71" s="475">
        <f>+'Ark1'!R1652</f>
        <v>0</v>
      </c>
      <c r="I71" s="28" t="str">
        <f>+IF(H71=0,"",'Ark1'!AE1652)</f>
        <v/>
      </c>
      <c r="J71" s="28"/>
      <c r="K71" s="28" t="str">
        <f>+IF(H71=0,"",'Ark1'!AF1652)</f>
        <v/>
      </c>
      <c r="L71" s="27" t="str">
        <f>+IF(H71=0,"",'Ark1'!T1652)</f>
        <v/>
      </c>
      <c r="M71" s="305" t="str">
        <f>+IF(H71=0,"",'Ark1'!U1652)</f>
        <v/>
      </c>
      <c r="N71" s="28"/>
      <c r="O71" s="33" t="str">
        <f>+IF(H71=0,"",'Ark1'!W1652)</f>
        <v/>
      </c>
      <c r="P71" s="33" t="str">
        <f>+IF(H71=0,"",'Ark1'!X1652)</f>
        <v/>
      </c>
      <c r="Q71" s="33" t="str">
        <f>+IF(H71=0,"",'Ark1'!AG1652)</f>
        <v/>
      </c>
      <c r="R71" s="33" t="str">
        <f>+IF(H71=0,"",'Ark1'!AH1652)</f>
        <v/>
      </c>
      <c r="S71" s="374" t="str">
        <f>+IF(H71=0,"",'Ark1'!AR1652)</f>
        <v/>
      </c>
      <c r="T71" s="114" t="str">
        <f>+IF(H71=0,"",'Ark1'!AS1652)</f>
        <v/>
      </c>
      <c r="U71" s="33" t="str">
        <f>+IF(H71=0,"",'Ark1'!Y1652)</f>
        <v/>
      </c>
      <c r="V71" s="27" t="str">
        <f>+IF(H71=0,"",'Ark1'!AA1652)</f>
        <v/>
      </c>
      <c r="W71" s="305" t="str">
        <f t="shared" si="3"/>
        <v/>
      </c>
      <c r="X71" s="33" t="str">
        <f t="shared" si="4"/>
        <v/>
      </c>
      <c r="Y71" s="28" t="str">
        <f t="shared" si="5"/>
        <v/>
      </c>
      <c r="Z71" s="246"/>
      <c r="AA71" s="249"/>
      <c r="AC71" s="28"/>
      <c r="AD71" s="27"/>
      <c r="AE71" s="250"/>
      <c r="AF71" s="86"/>
      <c r="AJ71" s="86"/>
    </row>
    <row r="72" spans="1:36" ht="15.6">
      <c r="A72" s="246"/>
      <c r="B72" s="306">
        <f>+'Ark1'!C1653</f>
        <v>2024</v>
      </c>
      <c r="C72" s="86">
        <f>+'Ark1'!L1653</f>
        <v>2</v>
      </c>
      <c r="D72" s="86" t="s">
        <v>30</v>
      </c>
      <c r="E72" s="86">
        <f>+'Ark1'!AP1653</f>
        <v>25</v>
      </c>
      <c r="F72" s="274" t="str">
        <f>VLOOKUP(E72,RNR!$D$1:$E$37,2)</f>
        <v>Kjøttsimmental</v>
      </c>
      <c r="G72" s="86" t="str">
        <f>+IF(H72=0,"",'Ark1'!Q1653)</f>
        <v/>
      </c>
      <c r="H72" s="475">
        <f>+'Ark1'!R1653</f>
        <v>0</v>
      </c>
      <c r="I72" s="28" t="str">
        <f>+IF(H72=0,"",'Ark1'!AE1653)</f>
        <v/>
      </c>
      <c r="J72" s="28"/>
      <c r="K72" s="28" t="str">
        <f>+IF(H72=0,"",'Ark1'!AF1653)</f>
        <v/>
      </c>
      <c r="L72" s="27" t="str">
        <f>+IF(H72=0,"",'Ark1'!T1653)</f>
        <v/>
      </c>
      <c r="M72" s="305" t="str">
        <f>+IF(H72=0,"",'Ark1'!U1653)</f>
        <v/>
      </c>
      <c r="N72" s="28"/>
      <c r="O72" s="33" t="str">
        <f>+IF(H72=0,"",'Ark1'!W1653)</f>
        <v/>
      </c>
      <c r="P72" s="33" t="str">
        <f>+IF(H72=0,"",'Ark1'!X1653)</f>
        <v/>
      </c>
      <c r="Q72" s="33" t="str">
        <f>+IF(H72=0,"",'Ark1'!AG1653)</f>
        <v/>
      </c>
      <c r="R72" s="33" t="str">
        <f>+IF(H72=0,"",'Ark1'!AH1653)</f>
        <v/>
      </c>
      <c r="S72" s="374" t="str">
        <f>+IF(H72=0,"",'Ark1'!AR1653)</f>
        <v/>
      </c>
      <c r="T72" s="114" t="str">
        <f>+IF(H72=0,"",'Ark1'!AS1653)</f>
        <v/>
      </c>
      <c r="U72" s="33" t="str">
        <f>+IF(H72=0,"",'Ark1'!Y1653)</f>
        <v/>
      </c>
      <c r="V72" s="27" t="str">
        <f>+IF(H72=0,"",'Ark1'!AA1653)</f>
        <v/>
      </c>
      <c r="W72" s="305" t="str">
        <f t="shared" si="3"/>
        <v/>
      </c>
      <c r="X72" s="33" t="str">
        <f t="shared" si="4"/>
        <v/>
      </c>
      <c r="Y72" s="28" t="str">
        <f t="shared" si="5"/>
        <v/>
      </c>
      <c r="Z72" s="246"/>
      <c r="AA72" s="249"/>
      <c r="AC72" s="28"/>
      <c r="AD72" s="27"/>
      <c r="AE72" s="250"/>
      <c r="AF72" s="86"/>
      <c r="AJ72" s="86"/>
    </row>
    <row r="73" spans="1:36" ht="15.6">
      <c r="A73" s="246"/>
      <c r="B73" s="306">
        <f>+'Ark1'!C1654</f>
        <v>2024</v>
      </c>
      <c r="C73" s="86">
        <f>+'Ark1'!L1654</f>
        <v>2</v>
      </c>
      <c r="D73" s="86" t="s">
        <v>30</v>
      </c>
      <c r="E73" s="86">
        <f>+'Ark1'!AP1654</f>
        <v>26</v>
      </c>
      <c r="F73" s="274" t="str">
        <f>VLOOKUP(E73,RNR!$D$1:$E$37,2)</f>
        <v>Blonde d`Aquitaine</v>
      </c>
      <c r="G73" s="86" t="str">
        <f>+IF(H73=0,"",'Ark1'!Q1654)</f>
        <v/>
      </c>
      <c r="H73" s="475">
        <f>+'Ark1'!R1654</f>
        <v>0</v>
      </c>
      <c r="I73" s="28" t="str">
        <f>+IF(H73=0,"",'Ark1'!AE1654)</f>
        <v/>
      </c>
      <c r="J73" s="28"/>
      <c r="K73" s="28" t="str">
        <f>+IF(H73=0,"",'Ark1'!AF1654)</f>
        <v/>
      </c>
      <c r="L73" s="27" t="str">
        <f>+IF(H73=0,"",'Ark1'!T1654)</f>
        <v/>
      </c>
      <c r="M73" s="305" t="str">
        <f>+IF(H73=0,"",'Ark1'!U1654)</f>
        <v/>
      </c>
      <c r="N73" s="28"/>
      <c r="O73" s="33" t="str">
        <f>+IF(H73=0,"",'Ark1'!W1654)</f>
        <v/>
      </c>
      <c r="P73" s="33" t="str">
        <f>+IF(H73=0,"",'Ark1'!X1654)</f>
        <v/>
      </c>
      <c r="Q73" s="33" t="str">
        <f>+IF(H73=0,"",'Ark1'!AG1654)</f>
        <v/>
      </c>
      <c r="R73" s="33" t="str">
        <f>+IF(H73=0,"",'Ark1'!AH1654)</f>
        <v/>
      </c>
      <c r="S73" s="374" t="str">
        <f>+IF(H73=0,"",'Ark1'!AR1654)</f>
        <v/>
      </c>
      <c r="T73" s="114" t="str">
        <f>+IF(H73=0,"",'Ark1'!AS1654)</f>
        <v/>
      </c>
      <c r="U73" s="33" t="str">
        <f>+IF(H73=0,"",'Ark1'!Y1654)</f>
        <v/>
      </c>
      <c r="V73" s="27" t="str">
        <f>+IF(H73=0,"",'Ark1'!AA1654)</f>
        <v/>
      </c>
      <c r="W73" s="305" t="str">
        <f t="shared" si="3"/>
        <v/>
      </c>
      <c r="X73" s="33" t="str">
        <f t="shared" si="4"/>
        <v/>
      </c>
      <c r="Y73" s="28" t="str">
        <f t="shared" si="5"/>
        <v/>
      </c>
      <c r="Z73" s="246"/>
      <c r="AA73" s="249"/>
      <c r="AC73" s="28"/>
      <c r="AD73" s="27"/>
      <c r="AE73" s="250"/>
      <c r="AF73" s="86"/>
      <c r="AJ73" s="86"/>
    </row>
    <row r="74" spans="1:36" ht="15.6">
      <c r="A74" s="246"/>
      <c r="B74" s="306">
        <f>+'Ark1'!C1655</f>
        <v>2024</v>
      </c>
      <c r="C74" s="86">
        <f>+'Ark1'!L1655</f>
        <v>2</v>
      </c>
      <c r="D74" s="86" t="s">
        <v>30</v>
      </c>
      <c r="E74" s="86">
        <f>+'Ark1'!AP1655</f>
        <v>27</v>
      </c>
      <c r="F74" s="274" t="str">
        <f>VLOOKUP(E74,RNR!$D$1:$E$37,2)</f>
        <v>Highland</v>
      </c>
      <c r="G74" s="86">
        <f>+IF(H74=0,"",'Ark1'!Q1655)</f>
        <v>1</v>
      </c>
      <c r="H74" s="475">
        <f>+'Ark1'!R1655</f>
        <v>1</v>
      </c>
      <c r="I74" s="28">
        <f>+IF(H74=0,"",'Ark1'!AE1655)</f>
        <v>0.51020408163265307</v>
      </c>
      <c r="J74" s="28"/>
      <c r="K74" s="28">
        <f>+IF(H74=0,"",'Ark1'!AF1655)</f>
        <v>0.23852116875372681</v>
      </c>
      <c r="L74" s="27">
        <f>+IF(H74=0,"",'Ark1'!T1655)</f>
        <v>3</v>
      </c>
      <c r="M74" s="305">
        <f>+IF(H74=0,"",'Ark1'!U1655)</f>
        <v>57.6</v>
      </c>
      <c r="N74" s="28"/>
      <c r="O74" s="33">
        <f>+IF(H74=0,"",'Ark1'!W1655)</f>
        <v>0</v>
      </c>
      <c r="P74" s="33">
        <f>+IF(H74=0,"",'Ark1'!X1655)</f>
        <v>0</v>
      </c>
      <c r="Q74" s="33">
        <f>+IF(H74=0,"",'Ark1'!AG1655)</f>
        <v>566</v>
      </c>
      <c r="R74" s="33">
        <f>+IF(H74=0,"",'Ark1'!AH1655)</f>
        <v>100</v>
      </c>
      <c r="S74" s="374">
        <f>+IF(H74=0,"",'Ark1'!AR1655)</f>
        <v>155</v>
      </c>
      <c r="T74" s="114">
        <f>+IF(H74=0,"",'Ark1'!AS1655)</f>
        <v>15.575173710180934</v>
      </c>
      <c r="U74" s="33">
        <f>+IF(H74=0,"",'Ark1'!Y1655)</f>
        <v>0</v>
      </c>
      <c r="V74" s="27">
        <f>+IF(H74=0,"",'Ark1'!AA1655)</f>
        <v>0</v>
      </c>
      <c r="W74" s="305">
        <f t="shared" si="3"/>
        <v>101.76678445229682</v>
      </c>
      <c r="X74" s="33">
        <f t="shared" si="4"/>
        <v>28.8</v>
      </c>
      <c r="Y74" s="28">
        <f t="shared" si="5"/>
        <v>1</v>
      </c>
      <c r="Z74" s="246"/>
      <c r="AA74" s="249"/>
      <c r="AC74" s="28"/>
      <c r="AD74" s="27"/>
      <c r="AE74" s="250"/>
      <c r="AF74" s="86"/>
      <c r="AJ74" s="86"/>
    </row>
    <row r="75" spans="1:36" ht="15.6">
      <c r="A75" s="246"/>
      <c r="B75" s="306">
        <f>+'Ark1'!C1656</f>
        <v>2024</v>
      </c>
      <c r="C75" s="86">
        <f>+'Ark1'!L1656</f>
        <v>2</v>
      </c>
      <c r="D75" s="86" t="s">
        <v>30</v>
      </c>
      <c r="E75" s="86">
        <f>+'Ark1'!AP1656</f>
        <v>28</v>
      </c>
      <c r="F75" s="274" t="str">
        <f>VLOOKUP(E75,RNR!$D$1:$E$37,2)</f>
        <v xml:space="preserve">Dexter </v>
      </c>
      <c r="G75" s="86" t="str">
        <f>+IF(H75=0,"",'Ark1'!Q1656)</f>
        <v/>
      </c>
      <c r="H75" s="475">
        <f>+'Ark1'!R1656</f>
        <v>0</v>
      </c>
      <c r="I75" s="28" t="str">
        <f>+IF(H75=0,"",'Ark1'!AE1656)</f>
        <v/>
      </c>
      <c r="J75" s="28"/>
      <c r="K75" s="28" t="str">
        <f>+IF(H75=0,"",'Ark1'!AF1656)</f>
        <v/>
      </c>
      <c r="L75" s="27" t="str">
        <f>+IF(H75=0,"",'Ark1'!T1656)</f>
        <v/>
      </c>
      <c r="M75" s="305" t="str">
        <f>+IF(H75=0,"",'Ark1'!U1656)</f>
        <v/>
      </c>
      <c r="N75" s="28"/>
      <c r="O75" s="33" t="str">
        <f>+IF(H75=0,"",'Ark1'!W1656)</f>
        <v/>
      </c>
      <c r="P75" s="33" t="str">
        <f>+IF(H75=0,"",'Ark1'!X1656)</f>
        <v/>
      </c>
      <c r="Q75" s="33" t="str">
        <f>+IF(H75=0,"",'Ark1'!AG1656)</f>
        <v/>
      </c>
      <c r="R75" s="33" t="str">
        <f>+IF(H75=0,"",'Ark1'!AH1656)</f>
        <v/>
      </c>
      <c r="S75" s="374" t="str">
        <f>+IF(H75=0,"",'Ark1'!AR1656)</f>
        <v/>
      </c>
      <c r="T75" s="114" t="str">
        <f>+IF(H75=0,"",'Ark1'!AS1656)</f>
        <v/>
      </c>
      <c r="U75" s="33" t="str">
        <f>+IF(H75=0,"",'Ark1'!Y1656)</f>
        <v/>
      </c>
      <c r="V75" s="27" t="str">
        <f>+IF(H75=0,"",'Ark1'!AA1656)</f>
        <v/>
      </c>
      <c r="W75" s="305" t="str">
        <f t="shared" si="3"/>
        <v/>
      </c>
      <c r="X75" s="33" t="str">
        <f t="shared" si="4"/>
        <v/>
      </c>
      <c r="Y75" s="28" t="str">
        <f t="shared" si="5"/>
        <v/>
      </c>
      <c r="Z75" s="246"/>
      <c r="AA75" s="249"/>
      <c r="AC75" s="28"/>
      <c r="AD75" s="27"/>
      <c r="AE75" s="250"/>
      <c r="AF75" s="86"/>
      <c r="AJ75" s="86"/>
    </row>
    <row r="76" spans="1:36" ht="15.6">
      <c r="A76" s="246"/>
      <c r="B76" s="306">
        <f>+'Ark1'!C1657</f>
        <v>2024</v>
      </c>
      <c r="C76" s="86">
        <f>+'Ark1'!L1657</f>
        <v>2</v>
      </c>
      <c r="D76" s="86" t="s">
        <v>30</v>
      </c>
      <c r="E76" s="86">
        <f>+'Ark1'!AP1657</f>
        <v>29</v>
      </c>
      <c r="F76" s="274" t="str">
        <f>VLOOKUP(E76,RNR!$D$1:$E$37,2)</f>
        <v>Piemontese</v>
      </c>
      <c r="G76" s="86">
        <f>+IF(H76=0,"",'Ark1'!Q1657)</f>
        <v>2</v>
      </c>
      <c r="H76" s="475">
        <f>+'Ark1'!R1657</f>
        <v>4</v>
      </c>
      <c r="I76" s="28">
        <f>+IF(H76=0,"",'Ark1'!AE1657)</f>
        <v>2.3391812865497075</v>
      </c>
      <c r="J76" s="28"/>
      <c r="K76" s="28">
        <f>+IF(H76=0,"",'Ark1'!AF1657)</f>
        <v>1.1651322434746805</v>
      </c>
      <c r="L76" s="27">
        <f>+IF(H76=0,"",'Ark1'!T1657)</f>
        <v>3</v>
      </c>
      <c r="M76" s="305">
        <f>+IF(H76=0,"",'Ark1'!U1657)</f>
        <v>45.274999999999999</v>
      </c>
      <c r="N76" s="28"/>
      <c r="O76" s="33">
        <f>+IF(H76=0,"",'Ark1'!W1657)</f>
        <v>0</v>
      </c>
      <c r="P76" s="33">
        <f>+IF(H76=0,"",'Ark1'!X1657)</f>
        <v>0</v>
      </c>
      <c r="Q76" s="33">
        <f>+IF(H76=0,"",'Ark1'!AG1657)</f>
        <v>485.75</v>
      </c>
      <c r="R76" s="33">
        <f>+IF(H76=0,"",'Ark1'!AH1657)</f>
        <v>100</v>
      </c>
      <c r="S76" s="374">
        <f>+IF(H76=0,"",'Ark1'!AR1657)</f>
        <v>140.25</v>
      </c>
      <c r="T76" s="114">
        <f>+IF(H76=0,"",'Ark1'!AS1657)</f>
        <v>16.33535704765066</v>
      </c>
      <c r="U76" s="33">
        <f>+IF(H76=0,"",'Ark1'!Y1657)</f>
        <v>7.418010177938557</v>
      </c>
      <c r="V76" s="27">
        <f>+IF(H76=0,"",'Ark1'!AA1657)</f>
        <v>1.2247448713915889</v>
      </c>
      <c r="W76" s="305">
        <f t="shared" si="3"/>
        <v>93.206381883685026</v>
      </c>
      <c r="X76" s="33">
        <f t="shared" si="4"/>
        <v>22.637499999999999</v>
      </c>
      <c r="Y76" s="28">
        <f t="shared" si="5"/>
        <v>2</v>
      </c>
      <c r="Z76" s="246"/>
      <c r="AA76" s="249"/>
      <c r="AC76" s="28"/>
      <c r="AD76" s="27"/>
      <c r="AE76" s="250"/>
      <c r="AF76" s="86"/>
      <c r="AJ76" s="86"/>
    </row>
    <row r="77" spans="1:36" ht="15.6">
      <c r="A77" s="246"/>
      <c r="B77" s="306">
        <f>+'Ark1'!C1658</f>
        <v>2024</v>
      </c>
      <c r="C77" s="86">
        <f>+'Ark1'!L1658</f>
        <v>2</v>
      </c>
      <c r="D77" s="86" t="s">
        <v>30</v>
      </c>
      <c r="E77" s="86">
        <f>+'Ark1'!AP1658</f>
        <v>30</v>
      </c>
      <c r="F77" s="274" t="str">
        <f>VLOOKUP(E77,RNR!$D$1:$E$37,2)</f>
        <v>Galloway</v>
      </c>
      <c r="G77" s="86" t="str">
        <f>+IF(H77=0,"",'Ark1'!Q1658)</f>
        <v/>
      </c>
      <c r="H77" s="475">
        <f>+'Ark1'!R1658</f>
        <v>0</v>
      </c>
      <c r="I77" s="28" t="str">
        <f>+IF(H77=0,"",'Ark1'!AE1658)</f>
        <v/>
      </c>
      <c r="J77" s="28"/>
      <c r="K77" s="28" t="str">
        <f>+IF(H77=0,"",'Ark1'!AF1658)</f>
        <v/>
      </c>
      <c r="L77" s="27" t="str">
        <f>+IF(H77=0,"",'Ark1'!T1658)</f>
        <v/>
      </c>
      <c r="M77" s="305" t="str">
        <f>+IF(H77=0,"",'Ark1'!U1658)</f>
        <v/>
      </c>
      <c r="N77" s="28"/>
      <c r="O77" s="33" t="str">
        <f>+IF(H77=0,"",'Ark1'!W1658)</f>
        <v/>
      </c>
      <c r="P77" s="33" t="str">
        <f>+IF(H77=0,"",'Ark1'!X1658)</f>
        <v/>
      </c>
      <c r="Q77" s="33" t="str">
        <f>+IF(H77=0,"",'Ark1'!AG1658)</f>
        <v/>
      </c>
      <c r="R77" s="33" t="str">
        <f>+IF(H77=0,"",'Ark1'!AH1658)</f>
        <v/>
      </c>
      <c r="S77" s="374" t="str">
        <f>+IF(H77=0,"",'Ark1'!AR1658)</f>
        <v/>
      </c>
      <c r="T77" s="114" t="str">
        <f>+IF(H77=0,"",'Ark1'!AS1658)</f>
        <v/>
      </c>
      <c r="U77" s="33" t="str">
        <f>+IF(H77=0,"",'Ark1'!Y1658)</f>
        <v/>
      </c>
      <c r="V77" s="27" t="str">
        <f>+IF(H77=0,"",'Ark1'!AA1658)</f>
        <v/>
      </c>
      <c r="W77" s="305" t="str">
        <f t="shared" si="3"/>
        <v/>
      </c>
      <c r="X77" s="33" t="str">
        <f t="shared" si="4"/>
        <v/>
      </c>
      <c r="Y77" s="28" t="str">
        <f t="shared" si="5"/>
        <v/>
      </c>
      <c r="Z77" s="246"/>
      <c r="AA77" s="249"/>
      <c r="AC77" s="28"/>
      <c r="AD77" s="27"/>
      <c r="AE77" s="250"/>
      <c r="AF77" s="86"/>
      <c r="AJ77" s="86"/>
    </row>
    <row r="78" spans="1:36" ht="15.6">
      <c r="A78" s="246"/>
      <c r="B78" s="306">
        <f>+'Ark1'!C1659</f>
        <v>2024</v>
      </c>
      <c r="C78" s="86">
        <f>+'Ark1'!L1659</f>
        <v>2</v>
      </c>
      <c r="D78" s="86" t="s">
        <v>30</v>
      </c>
      <c r="E78" s="86">
        <f>+'Ark1'!AP1659</f>
        <v>31</v>
      </c>
      <c r="F78" s="274" t="str">
        <f>VLOOKUP(E78,RNR!$D$1:$E$37,2)</f>
        <v>Salers</v>
      </c>
      <c r="G78" s="86" t="str">
        <f>+IF(H78=0,"",'Ark1'!Q1659)</f>
        <v/>
      </c>
      <c r="H78" s="475">
        <f>+'Ark1'!R1659</f>
        <v>0</v>
      </c>
      <c r="I78" s="28" t="str">
        <f>+IF(H78=0,"",'Ark1'!AE1659)</f>
        <v/>
      </c>
      <c r="J78" s="28"/>
      <c r="K78" s="28" t="str">
        <f>+IF(H78=0,"",'Ark1'!AF1659)</f>
        <v/>
      </c>
      <c r="L78" s="27" t="str">
        <f>+IF(H78=0,"",'Ark1'!T1659)</f>
        <v/>
      </c>
      <c r="M78" s="305" t="str">
        <f>+IF(H78=0,"",'Ark1'!U1659)</f>
        <v/>
      </c>
      <c r="N78" s="28"/>
      <c r="O78" s="33" t="str">
        <f>+IF(H78=0,"",'Ark1'!W1659)</f>
        <v/>
      </c>
      <c r="P78" s="33" t="str">
        <f>+IF(H78=0,"",'Ark1'!X1659)</f>
        <v/>
      </c>
      <c r="Q78" s="33" t="str">
        <f>+IF(H78=0,"",'Ark1'!AG1659)</f>
        <v/>
      </c>
      <c r="R78" s="33" t="str">
        <f>+IF(H78=0,"",'Ark1'!AH1659)</f>
        <v/>
      </c>
      <c r="S78" s="374" t="str">
        <f>+IF(H78=0,"",'Ark1'!AR1659)</f>
        <v/>
      </c>
      <c r="T78" s="114" t="str">
        <f>+IF(H78=0,"",'Ark1'!AS1659)</f>
        <v/>
      </c>
      <c r="U78" s="33" t="str">
        <f>+IF(H78=0,"",'Ark1'!Y1659)</f>
        <v/>
      </c>
      <c r="V78" s="27" t="str">
        <f>+IF(H78=0,"",'Ark1'!AA1659)</f>
        <v/>
      </c>
      <c r="W78" s="305" t="str">
        <f t="shared" si="3"/>
        <v/>
      </c>
      <c r="X78" s="33" t="str">
        <f t="shared" si="4"/>
        <v/>
      </c>
      <c r="Y78" s="28" t="str">
        <f t="shared" si="5"/>
        <v/>
      </c>
      <c r="Z78" s="246"/>
      <c r="AA78" s="249"/>
      <c r="AC78" s="28"/>
      <c r="AD78" s="27"/>
      <c r="AE78" s="250"/>
      <c r="AF78" s="86"/>
      <c r="AG78" s="213"/>
      <c r="AH78" s="213"/>
      <c r="AI78" s="213"/>
      <c r="AJ78" s="86"/>
    </row>
    <row r="79" spans="1:36" ht="15.6">
      <c r="A79" s="246"/>
      <c r="B79" s="306">
        <f>+'Ark1'!C1660</f>
        <v>2024</v>
      </c>
      <c r="C79" s="86">
        <f>+'Ark1'!L1660</f>
        <v>2</v>
      </c>
      <c r="D79" s="86" t="s">
        <v>30</v>
      </c>
      <c r="E79" s="86">
        <f>+'Ark1'!AP1660</f>
        <v>32</v>
      </c>
      <c r="F79" s="274" t="str">
        <f>VLOOKUP(E79,RNR!$D$1:$E$37,2)</f>
        <v>Chianina</v>
      </c>
      <c r="G79" s="86" t="str">
        <f>+IF(H79=0,"",'Ark1'!Q1660)</f>
        <v/>
      </c>
      <c r="H79" s="475">
        <f>+'Ark1'!R1660</f>
        <v>0</v>
      </c>
      <c r="I79" s="28" t="str">
        <f>+IF(H79=0,"",'Ark1'!AE1660)</f>
        <v/>
      </c>
      <c r="J79" s="28"/>
      <c r="K79" s="28" t="str">
        <f>+IF(H79=0,"",'Ark1'!AF1660)</f>
        <v/>
      </c>
      <c r="L79" s="27" t="str">
        <f>+IF(H79=0,"",'Ark1'!T1660)</f>
        <v/>
      </c>
      <c r="M79" s="305" t="str">
        <f>+IF(H79=0,"",'Ark1'!U1660)</f>
        <v/>
      </c>
      <c r="N79" s="28"/>
      <c r="O79" s="33" t="str">
        <f>+IF(H79=0,"",'Ark1'!W1660)</f>
        <v/>
      </c>
      <c r="P79" s="33" t="str">
        <f>+IF(H79=0,"",'Ark1'!X1660)</f>
        <v/>
      </c>
      <c r="Q79" s="33" t="str">
        <f>+IF(H79=0,"",'Ark1'!AG1660)</f>
        <v/>
      </c>
      <c r="R79" s="33" t="str">
        <f>+IF(H79=0,"",'Ark1'!AH1660)</f>
        <v/>
      </c>
      <c r="S79" s="374" t="str">
        <f>+IF(H79=0,"",'Ark1'!AR1660)</f>
        <v/>
      </c>
      <c r="T79" s="114" t="str">
        <f>+IF(H79=0,"",'Ark1'!AS1660)</f>
        <v/>
      </c>
      <c r="U79" s="33" t="str">
        <f>+IF(H79=0,"",'Ark1'!Y1660)</f>
        <v/>
      </c>
      <c r="V79" s="27" t="str">
        <f>+IF(H79=0,"",'Ark1'!AA1660)</f>
        <v/>
      </c>
      <c r="W79" s="305" t="str">
        <f t="shared" si="3"/>
        <v/>
      </c>
      <c r="X79" s="33" t="str">
        <f t="shared" si="4"/>
        <v/>
      </c>
      <c r="Y79" s="28" t="str">
        <f t="shared" si="5"/>
        <v/>
      </c>
      <c r="Z79" s="246"/>
      <c r="AA79" s="249"/>
      <c r="AC79" s="28"/>
      <c r="AD79" s="27"/>
      <c r="AE79" s="250"/>
      <c r="AF79" s="86"/>
      <c r="AG79" s="213"/>
      <c r="AH79" s="213"/>
      <c r="AI79" s="213"/>
      <c r="AJ79" s="86"/>
    </row>
    <row r="80" spans="1:36" ht="15.6">
      <c r="A80" s="246"/>
      <c r="B80" s="306">
        <f>+'Ark1'!C1661</f>
        <v>2024</v>
      </c>
      <c r="C80" s="86">
        <f>+'Ark1'!L1661</f>
        <v>2</v>
      </c>
      <c r="D80" s="86" t="s">
        <v>30</v>
      </c>
      <c r="E80" s="86">
        <f>+'Ark1'!AP1661</f>
        <v>33</v>
      </c>
      <c r="F80" s="274" t="str">
        <f>VLOOKUP(E80,RNR!$D$1:$E$37,2)</f>
        <v>Belgisk blå</v>
      </c>
      <c r="G80" s="86" t="str">
        <f>+IF(H80=0,"",'Ark1'!Q1661)</f>
        <v/>
      </c>
      <c r="H80" s="475">
        <f>+'Ark1'!R1661</f>
        <v>0</v>
      </c>
      <c r="I80" s="28" t="str">
        <f>+IF(H80=0,"",'Ark1'!AE1661)</f>
        <v/>
      </c>
      <c r="J80" s="28"/>
      <c r="K80" s="28" t="str">
        <f>+IF(H80=0,"",'Ark1'!AF1661)</f>
        <v/>
      </c>
      <c r="L80" s="27" t="str">
        <f>+IF(H80=0,"",'Ark1'!T1661)</f>
        <v/>
      </c>
      <c r="M80" s="305" t="str">
        <f>+IF(H80=0,"",'Ark1'!U1661)</f>
        <v/>
      </c>
      <c r="N80" s="28"/>
      <c r="O80" s="33" t="str">
        <f>+IF(H80=0,"",'Ark1'!W1661)</f>
        <v/>
      </c>
      <c r="P80" s="33" t="str">
        <f>+IF(H80=0,"",'Ark1'!X1661)</f>
        <v/>
      </c>
      <c r="Q80" s="33" t="str">
        <f>+IF(H80=0,"",'Ark1'!AG1661)</f>
        <v/>
      </c>
      <c r="R80" s="33" t="str">
        <f>+IF(H80=0,"",'Ark1'!AH1661)</f>
        <v/>
      </c>
      <c r="S80" s="374" t="str">
        <f>+IF(H80=0,"",'Ark1'!AR1661)</f>
        <v/>
      </c>
      <c r="T80" s="114" t="str">
        <f>+IF(H80=0,"",'Ark1'!AS1661)</f>
        <v/>
      </c>
      <c r="U80" s="33" t="str">
        <f>+IF(H80=0,"",'Ark1'!Y1661)</f>
        <v/>
      </c>
      <c r="V80" s="27" t="str">
        <f>+IF(H80=0,"",'Ark1'!AA1661)</f>
        <v/>
      </c>
      <c r="W80" s="305" t="str">
        <f t="shared" si="3"/>
        <v/>
      </c>
      <c r="X80" s="33" t="str">
        <f t="shared" si="4"/>
        <v/>
      </c>
      <c r="Y80" s="28" t="str">
        <f t="shared" si="5"/>
        <v/>
      </c>
      <c r="Z80" s="246"/>
      <c r="AA80" s="249"/>
      <c r="AC80" s="28"/>
      <c r="AD80" s="27"/>
      <c r="AE80" s="250"/>
      <c r="AF80" s="86"/>
      <c r="AG80" s="213"/>
      <c r="AH80" s="213"/>
      <c r="AI80" s="213"/>
      <c r="AJ80" s="86"/>
    </row>
    <row r="81" spans="1:54" ht="15.6">
      <c r="A81" s="246"/>
      <c r="B81" s="306">
        <f>+'Ark1'!C1662</f>
        <v>2024</v>
      </c>
      <c r="C81" s="86">
        <f>+'Ark1'!L1662</f>
        <v>2</v>
      </c>
      <c r="D81" s="86" t="s">
        <v>30</v>
      </c>
      <c r="E81" s="86">
        <f>+'Ark1'!AP1662</f>
        <v>34</v>
      </c>
      <c r="F81" s="274" t="str">
        <f>VLOOKUP(E81,RNR!$D$1:$E$37,2)</f>
        <v>Mini Hereford</v>
      </c>
      <c r="G81" s="86" t="str">
        <f>+IF(H81=0,"",'Ark1'!Q1662)</f>
        <v/>
      </c>
      <c r="H81" s="475">
        <f>+'Ark1'!R1662</f>
        <v>0</v>
      </c>
      <c r="I81" s="28" t="str">
        <f>+IF(H81=0,"",'Ark1'!AE1662)</f>
        <v/>
      </c>
      <c r="J81" s="28"/>
      <c r="K81" s="28" t="str">
        <f>+IF(H81=0,"",'Ark1'!AF1662)</f>
        <v/>
      </c>
      <c r="L81" s="27" t="str">
        <f>+IF(H81=0,"",'Ark1'!T1662)</f>
        <v/>
      </c>
      <c r="M81" s="305" t="str">
        <f>+IF(H81=0,"",'Ark1'!U1662)</f>
        <v/>
      </c>
      <c r="N81" s="28"/>
      <c r="O81" s="33" t="str">
        <f>+IF(H81=0,"",'Ark1'!W1662)</f>
        <v/>
      </c>
      <c r="P81" s="33" t="str">
        <f>+IF(H81=0,"",'Ark1'!X1662)</f>
        <v/>
      </c>
      <c r="Q81" s="33" t="str">
        <f>+IF(H81=0,"",'Ark1'!AG1662)</f>
        <v/>
      </c>
      <c r="R81" s="33" t="str">
        <f>+IF(H81=0,"",'Ark1'!AH1662)</f>
        <v/>
      </c>
      <c r="S81" s="374" t="str">
        <f>+IF(H81=0,"",'Ark1'!AR1662)</f>
        <v/>
      </c>
      <c r="T81" s="114" t="str">
        <f>+IF(H81=0,"",'Ark1'!AS1662)</f>
        <v/>
      </c>
      <c r="U81" s="33" t="str">
        <f>+IF(H81=0,"",'Ark1'!Y1662)</f>
        <v/>
      </c>
      <c r="V81" s="27" t="str">
        <f>+IF(H81=0,"",'Ark1'!AA1662)</f>
        <v/>
      </c>
      <c r="W81" s="305" t="str">
        <f t="shared" si="3"/>
        <v/>
      </c>
      <c r="X81" s="33" t="str">
        <f t="shared" si="4"/>
        <v/>
      </c>
      <c r="Y81" s="28" t="str">
        <f t="shared" si="5"/>
        <v/>
      </c>
      <c r="Z81" s="246"/>
      <c r="AA81" s="249"/>
      <c r="AC81" s="28"/>
      <c r="AD81" s="27"/>
      <c r="AE81" s="250"/>
      <c r="AF81" s="86"/>
      <c r="AG81" s="213"/>
      <c r="AH81" s="213"/>
      <c r="AI81" s="213"/>
      <c r="AJ81" s="86"/>
    </row>
    <row r="82" spans="1:54" ht="15.6">
      <c r="A82" s="246"/>
      <c r="B82" s="306">
        <f>+'Ark1'!C1663</f>
        <v>2024</v>
      </c>
      <c r="C82" s="86">
        <f>+'Ark1'!L1663</f>
        <v>2</v>
      </c>
      <c r="D82" s="86" t="s">
        <v>30</v>
      </c>
      <c r="E82" s="86">
        <f>+'Ark1'!AP1663</f>
        <v>39</v>
      </c>
      <c r="F82" s="274" t="str">
        <f>VLOOKUP(E82,RNR!$D$1:$E$37,2)</f>
        <v xml:space="preserve">Wagyu </v>
      </c>
      <c r="G82" s="86" t="str">
        <f>+IF(H82=0,"",'Ark1'!Q1663)</f>
        <v/>
      </c>
      <c r="H82" s="475">
        <f>+'Ark1'!R1663</f>
        <v>0</v>
      </c>
      <c r="I82" s="28" t="str">
        <f>+IF(H82=0,"",'Ark1'!AE1663)</f>
        <v/>
      </c>
      <c r="J82" s="28"/>
      <c r="K82" s="28" t="str">
        <f>+IF(H82=0,"",'Ark1'!AF1663)</f>
        <v/>
      </c>
      <c r="L82" s="27" t="str">
        <f>+IF(H82=0,"",'Ark1'!T1663)</f>
        <v/>
      </c>
      <c r="M82" s="305" t="str">
        <f>+IF(H82=0,"",'Ark1'!U1663)</f>
        <v/>
      </c>
      <c r="N82" s="28"/>
      <c r="O82" s="33" t="str">
        <f>+IF(H82=0,"",'Ark1'!W1663)</f>
        <v/>
      </c>
      <c r="P82" s="33" t="str">
        <f>+IF(H82=0,"",'Ark1'!X1663)</f>
        <v/>
      </c>
      <c r="Q82" s="33" t="str">
        <f>+IF(H82=0,"",'Ark1'!AG1663)</f>
        <v/>
      </c>
      <c r="R82" s="33" t="str">
        <f>+IF(H82=0,"",'Ark1'!AH1663)</f>
        <v/>
      </c>
      <c r="S82" s="374" t="str">
        <f>+IF(H82=0,"",'Ark1'!AR1663)</f>
        <v/>
      </c>
      <c r="T82" s="114" t="str">
        <f>+IF(H82=0,"",'Ark1'!AS1663)</f>
        <v/>
      </c>
      <c r="U82" s="33" t="str">
        <f>+IF(H82=0,"",'Ark1'!Y1663)</f>
        <v/>
      </c>
      <c r="V82" s="27" t="str">
        <f>+IF(H82=0,"",'Ark1'!AA1663)</f>
        <v/>
      </c>
      <c r="W82" s="305" t="str">
        <f t="shared" si="3"/>
        <v/>
      </c>
      <c r="X82" s="33" t="str">
        <f t="shared" si="4"/>
        <v/>
      </c>
      <c r="Y82" s="28" t="str">
        <f t="shared" si="5"/>
        <v/>
      </c>
      <c r="Z82" s="246"/>
      <c r="AA82" s="249"/>
      <c r="AC82" s="28"/>
      <c r="AD82" s="27"/>
      <c r="AE82" s="250"/>
      <c r="AF82" s="86"/>
      <c r="AG82" s="213"/>
      <c r="AH82" s="213"/>
      <c r="AI82" s="213"/>
      <c r="AJ82" s="86"/>
    </row>
    <row r="83" spans="1:54" ht="15.6">
      <c r="A83" s="246"/>
      <c r="B83" s="306">
        <f>+'Ark1'!C1664</f>
        <v>2024</v>
      </c>
      <c r="C83" s="86">
        <f>+'Ark1'!L1664</f>
        <v>2</v>
      </c>
      <c r="D83" s="86" t="s">
        <v>30</v>
      </c>
      <c r="E83" s="86">
        <f>+'Ark1'!AP1664</f>
        <v>40</v>
      </c>
      <c r="F83" s="274" t="str">
        <f>VLOOKUP(E83,RNR!$D$1:$E$37,2)</f>
        <v>Jak (Bos Grunniens)</v>
      </c>
      <c r="G83" s="86" t="str">
        <f>+IF(H83=0,"",'Ark1'!Q1664)</f>
        <v/>
      </c>
      <c r="H83" s="475">
        <f>+'Ark1'!R1664</f>
        <v>0</v>
      </c>
      <c r="I83" s="28" t="str">
        <f>+IF(H83=0,"",'Ark1'!AE1664)</f>
        <v/>
      </c>
      <c r="J83" s="28"/>
      <c r="K83" s="28" t="str">
        <f>+IF(H83=0,"",'Ark1'!AF1664)</f>
        <v/>
      </c>
      <c r="L83" s="27" t="str">
        <f>+IF(H83=0,"",'Ark1'!T1664)</f>
        <v/>
      </c>
      <c r="M83" s="305" t="str">
        <f>+IF(H83=0,"",'Ark1'!U1664)</f>
        <v/>
      </c>
      <c r="N83" s="28"/>
      <c r="O83" s="33" t="str">
        <f>+IF(H83=0,"",'Ark1'!W1664)</f>
        <v/>
      </c>
      <c r="P83" s="33" t="str">
        <f>+IF(H83=0,"",'Ark1'!X1664)</f>
        <v/>
      </c>
      <c r="Q83" s="33" t="str">
        <f>+IF(H83=0,"",'Ark1'!AG1664)</f>
        <v/>
      </c>
      <c r="R83" s="33" t="str">
        <f>+IF(H83=0,"",'Ark1'!AH1664)</f>
        <v/>
      </c>
      <c r="S83" s="374" t="str">
        <f>+IF(H83=0,"",'Ark1'!AR1664)</f>
        <v/>
      </c>
      <c r="T83" s="114" t="str">
        <f>+IF(H83=0,"",'Ark1'!AS1664)</f>
        <v/>
      </c>
      <c r="U83" s="33" t="str">
        <f>+IF(H83=0,"",'Ark1'!Y1664)</f>
        <v/>
      </c>
      <c r="V83" s="27" t="str">
        <f>+IF(H83=0,"",'Ark1'!AA1664)</f>
        <v/>
      </c>
      <c r="W83" s="305" t="str">
        <f t="shared" si="3"/>
        <v/>
      </c>
      <c r="X83" s="33" t="str">
        <f t="shared" si="4"/>
        <v/>
      </c>
      <c r="Y83" s="28" t="str">
        <f t="shared" si="5"/>
        <v/>
      </c>
      <c r="Z83" s="246"/>
      <c r="AA83" s="249"/>
      <c r="AC83" s="28"/>
      <c r="AD83" s="27"/>
      <c r="AE83" s="250"/>
      <c r="AF83" s="86"/>
      <c r="AG83" s="213"/>
      <c r="AH83" s="213"/>
      <c r="AI83" s="249"/>
      <c r="AJ83" s="249"/>
      <c r="AK83" s="249"/>
    </row>
    <row r="84" spans="1:54" ht="15.6">
      <c r="A84" s="246"/>
      <c r="B84" s="306">
        <f>+'Ark1'!C1665</f>
        <v>2024</v>
      </c>
      <c r="C84" s="86">
        <f>+'Ark1'!L1665</f>
        <v>2</v>
      </c>
      <c r="D84" s="86" t="s">
        <v>30</v>
      </c>
      <c r="E84" s="86">
        <f>+'Ark1'!AP1665</f>
        <v>98</v>
      </c>
      <c r="F84" s="274" t="str">
        <f>VLOOKUP(E84,RNR!$D$1:$E$37,2)</f>
        <v>Krysninger</v>
      </c>
      <c r="G84" s="86">
        <f>+IF(H84=0,"",'Ark1'!Q1665)</f>
        <v>9</v>
      </c>
      <c r="H84" s="475">
        <f>+'Ark1'!R1665</f>
        <v>10</v>
      </c>
      <c r="I84" s="28">
        <f>+IF(H84=0,"",'Ark1'!AE1665)</f>
        <v>0.31695721077654515</v>
      </c>
      <c r="J84" s="28"/>
      <c r="K84" s="28">
        <f>+IF(H84=0,"",'Ark1'!AF1665)</f>
        <v>0.22897737060873655</v>
      </c>
      <c r="L84" s="27">
        <f>+IF(H84=0,"",'Ark1'!T1665)</f>
        <v>4.0999999999999996</v>
      </c>
      <c r="M84" s="305">
        <f>+IF(H84=0,"",'Ark1'!U1665)</f>
        <v>165.88</v>
      </c>
      <c r="N84" s="28"/>
      <c r="O84" s="33">
        <f>+IF(H84=0,"",'Ark1'!W1665)</f>
        <v>0</v>
      </c>
      <c r="P84" s="33">
        <f>+IF(H84=0,"",'Ark1'!X1665)</f>
        <v>0</v>
      </c>
      <c r="Q84" s="33">
        <f>+IF(H84=0,"",'Ark1'!AG1665)</f>
        <v>617.9</v>
      </c>
      <c r="R84" s="33">
        <f>+IF(H84=0,"",'Ark1'!AH1665)</f>
        <v>100</v>
      </c>
      <c r="S84" s="374">
        <f>+IF(H84=0,"",'Ark1'!AR1665)</f>
        <v>200.6</v>
      </c>
      <c r="T84" s="114">
        <f>+IF(H84=0,"",'Ark1'!AS1665)</f>
        <v>20.193964300896624</v>
      </c>
      <c r="U84" s="33">
        <f>+IF(H84=0,"",'Ark1'!Y1665)</f>
        <v>33.786056295460071</v>
      </c>
      <c r="V84" s="27">
        <f>+IF(H84=0,"",'Ark1'!AA1665)</f>
        <v>0.830662386291808</v>
      </c>
      <c r="W84" s="305">
        <f t="shared" si="3"/>
        <v>268.45767923612237</v>
      </c>
      <c r="X84" s="33">
        <f t="shared" si="4"/>
        <v>82.94</v>
      </c>
      <c r="Y84" s="28">
        <f t="shared" si="5"/>
        <v>1.1111111111111112</v>
      </c>
      <c r="Z84" s="246"/>
      <c r="AA84" s="249"/>
      <c r="AC84" s="28"/>
      <c r="AD84" s="27"/>
      <c r="AE84" s="250"/>
      <c r="AF84" s="86"/>
      <c r="AG84" s="27"/>
      <c r="AH84" s="27"/>
      <c r="AI84" s="33"/>
      <c r="AJ84" s="33"/>
      <c r="AK84" s="33"/>
    </row>
    <row r="85" spans="1:54" ht="15.6">
      <c r="A85" s="246"/>
      <c r="B85" s="306">
        <f>+'Ark1'!C1666</f>
        <v>2024</v>
      </c>
      <c r="C85" s="86">
        <f>+'Ark1'!L1666</f>
        <v>2</v>
      </c>
      <c r="D85" s="86" t="s">
        <v>30</v>
      </c>
      <c r="E85" s="86">
        <f>+'Ark1'!AP1666</f>
        <v>99</v>
      </c>
      <c r="F85" s="274" t="str">
        <f>VLOOKUP(E85,RNR!$D$1:$E$37,2)</f>
        <v>Ukjent</v>
      </c>
      <c r="G85" s="86">
        <f>+IF(H85=0,"",'Ark1'!Q1666)</f>
        <v>6</v>
      </c>
      <c r="H85" s="475">
        <f>+'Ark1'!R1666</f>
        <v>6</v>
      </c>
      <c r="I85" s="28">
        <f>+IF(H85=0,"",'Ark1'!AE1666)</f>
        <v>6.25</v>
      </c>
      <c r="J85" s="28"/>
      <c r="K85" s="28">
        <f>+IF(H85=0,"",'Ark1'!AF1666)</f>
        <v>4.4517594296228147</v>
      </c>
      <c r="L85" s="27">
        <f>+IF(H85=0,"",'Ark1'!T1666)</f>
        <v>5.1666666666666679</v>
      </c>
      <c r="M85" s="305">
        <f>+IF(H85=0,"",'Ark1'!U1666)</f>
        <v>154.85</v>
      </c>
      <c r="N85" s="28"/>
      <c r="O85" s="33">
        <f>+IF(H85=0,"",'Ark1'!W1666)</f>
        <v>16.666666666666671</v>
      </c>
      <c r="P85" s="33">
        <f>+IF(H85=0,"",'Ark1'!X1666)</f>
        <v>0</v>
      </c>
      <c r="Q85" s="33">
        <f>+IF(H85=0,"",'Ark1'!AG1666)</f>
        <v>579.5</v>
      </c>
      <c r="R85" s="33">
        <f>+IF(H85=0,"",'Ark1'!AH1666)</f>
        <v>100</v>
      </c>
      <c r="S85" s="374">
        <f>+IF(H85=0,"",'Ark1'!AR1666)</f>
        <v>191</v>
      </c>
      <c r="T85" s="114">
        <f>+IF(H85=0,"",'Ark1'!AS1666)</f>
        <v>20.702974837744751</v>
      </c>
      <c r="U85" s="33">
        <f>+IF(H85=0,"",'Ark1'!Y1666)</f>
        <v>55.425107126644335</v>
      </c>
      <c r="V85" s="27">
        <f>+IF(H85=0,"",'Ark1'!AA1666)</f>
        <v>1.8633899812498245</v>
      </c>
      <c r="W85" s="305">
        <f t="shared" si="3"/>
        <v>267.21311475409834</v>
      </c>
      <c r="X85" s="33">
        <f t="shared" si="4"/>
        <v>77.424999999999997</v>
      </c>
      <c r="Y85" s="28">
        <f t="shared" si="5"/>
        <v>1</v>
      </c>
      <c r="Z85" s="246"/>
      <c r="AA85" s="249"/>
      <c r="AC85" s="28"/>
      <c r="AD85" s="27"/>
      <c r="AE85" s="250"/>
      <c r="AF85" s="86"/>
      <c r="AG85" s="27"/>
      <c r="AH85" s="27"/>
      <c r="AI85" s="33"/>
      <c r="AJ85" s="33"/>
      <c r="AK85" s="33"/>
    </row>
    <row r="86" spans="1:54" ht="19.8">
      <c r="A86" s="246"/>
      <c r="B86" s="246"/>
      <c r="C86" s="246"/>
      <c r="D86" s="246"/>
      <c r="E86" s="246"/>
      <c r="F86" s="246"/>
      <c r="G86" s="246"/>
      <c r="H86" s="472"/>
      <c r="I86" s="246"/>
      <c r="J86" s="246"/>
      <c r="K86" s="246"/>
      <c r="L86" s="246"/>
      <c r="M86" s="246"/>
      <c r="N86" s="246"/>
      <c r="O86" s="246"/>
      <c r="P86" s="246"/>
      <c r="Q86" s="246"/>
      <c r="R86" s="246"/>
      <c r="S86" s="246"/>
      <c r="T86" s="246"/>
      <c r="U86" s="246"/>
      <c r="V86" s="246"/>
      <c r="W86" s="246"/>
      <c r="X86" s="246"/>
      <c r="Y86" s="246"/>
      <c r="Z86" s="246"/>
      <c r="AA86" s="249"/>
      <c r="AC86" s="28"/>
      <c r="AD86" s="27"/>
      <c r="AE86" s="250"/>
      <c r="AF86" s="86"/>
      <c r="AG86" s="213"/>
      <c r="AH86" s="213"/>
      <c r="AI86" s="213"/>
      <c r="AJ86" s="86"/>
      <c r="BB86" s="262"/>
    </row>
    <row r="87" spans="1:54" ht="22.8">
      <c r="A87" s="246"/>
      <c r="B87" s="246"/>
      <c r="C87" s="264"/>
      <c r="D87" s="346" t="str">
        <f>+D89</f>
        <v>P+</v>
      </c>
      <c r="E87" s="246"/>
      <c r="F87" s="246"/>
      <c r="G87" s="246"/>
      <c r="H87" s="462">
        <f>SUM(H89:H123)</f>
        <v>2423</v>
      </c>
      <c r="I87" s="247"/>
      <c r="J87" s="246"/>
      <c r="K87" s="247"/>
      <c r="L87" s="246"/>
      <c r="M87" s="345">
        <f>+Klasse!K13</f>
        <v>168.46524767801836</v>
      </c>
      <c r="N87" s="246" t="s">
        <v>573</v>
      </c>
      <c r="O87" s="248"/>
      <c r="P87" s="248"/>
      <c r="Q87" s="246"/>
      <c r="R87" s="248"/>
      <c r="S87" s="248"/>
      <c r="T87" s="248"/>
      <c r="U87" s="248"/>
      <c r="V87" s="246"/>
      <c r="W87" s="345">
        <f>+Klasse!AA13</f>
        <v>299.31832385866596</v>
      </c>
      <c r="X87" s="248" t="s">
        <v>635</v>
      </c>
      <c r="Y87" s="247"/>
      <c r="Z87" s="246"/>
      <c r="AA87" s="249"/>
      <c r="AC87" s="28"/>
      <c r="AD87" s="27"/>
      <c r="AE87" s="250"/>
      <c r="AF87" s="86"/>
      <c r="AJ87" s="86"/>
      <c r="BB87" s="262"/>
    </row>
    <row r="88" spans="1:54" ht="15" customHeight="1">
      <c r="A88" s="246"/>
      <c r="B88" s="246"/>
      <c r="C88" s="246"/>
      <c r="D88" s="246"/>
      <c r="E88" s="246"/>
      <c r="F88" s="246"/>
      <c r="G88" s="246"/>
      <c r="H88" s="472"/>
      <c r="I88" s="246"/>
      <c r="J88" s="246"/>
      <c r="K88" s="246"/>
      <c r="L88" s="246"/>
      <c r="M88" s="246"/>
      <c r="N88" s="246"/>
      <c r="O88" s="246"/>
      <c r="P88" s="246"/>
      <c r="Q88" s="246"/>
      <c r="R88" s="246"/>
      <c r="S88" s="246"/>
      <c r="T88" s="246"/>
      <c r="U88" s="246"/>
      <c r="V88" s="246"/>
      <c r="W88" s="246"/>
      <c r="X88" s="246"/>
      <c r="Y88" s="246"/>
      <c r="Z88" s="246"/>
      <c r="AA88" s="249"/>
      <c r="AC88" s="28"/>
      <c r="AD88" s="27"/>
      <c r="AE88" s="250"/>
      <c r="AF88" s="86"/>
      <c r="AJ88" s="86"/>
      <c r="BB88" s="262"/>
    </row>
    <row r="89" spans="1:54" ht="15.6">
      <c r="A89" s="246"/>
      <c r="B89" s="306">
        <f>+'Ark1'!C1667</f>
        <v>2024</v>
      </c>
      <c r="C89" s="266">
        <f>+'Ark1'!L1667</f>
        <v>3</v>
      </c>
      <c r="D89" s="266" t="s">
        <v>31</v>
      </c>
      <c r="E89" s="266">
        <f>+'Ark1'!AP1667</f>
        <v>1</v>
      </c>
      <c r="F89" s="274" t="str">
        <f>VLOOKUP(E89,RNR!$D$1:$E$37,2)</f>
        <v>NRF</v>
      </c>
      <c r="G89" s="266">
        <f>+IF(H89=0,"",'Ark1'!Q1667)</f>
        <v>1104</v>
      </c>
      <c r="H89" s="475">
        <f>+'Ark1'!R1667</f>
        <v>1806</v>
      </c>
      <c r="I89" s="267">
        <f>+IF(H89=0,"",'Ark1'!AE1667)</f>
        <v>18.861618798955611</v>
      </c>
      <c r="J89" s="31" t="e">
        <f>+IF(H89=0,"",I89-#REF!)</f>
        <v>#REF!</v>
      </c>
      <c r="K89" s="267">
        <f>+IF(H89=0,"",'Ark1'!AF1667)</f>
        <v>14.945416596026988</v>
      </c>
      <c r="L89" s="268">
        <f>+IF(H89=0,"",'Ark1'!T1667)</f>
        <v>5.7392026578073114</v>
      </c>
      <c r="M89" s="305">
        <f>+IF(H89=0,"",'Ark1'!U1667)</f>
        <v>173.67452934662265</v>
      </c>
      <c r="N89" s="35" t="e">
        <f>+IF(H89=0,"",M89-#REF!)</f>
        <v>#REF!</v>
      </c>
      <c r="O89" s="269">
        <f>+IF(H89=0,"",'Ark1'!W1667)</f>
        <v>31.561461794019927</v>
      </c>
      <c r="P89" s="269">
        <f>+IF(H89=0,"",'Ark1'!X1667)</f>
        <v>0</v>
      </c>
      <c r="Q89" s="269">
        <f>+IF(H89=0,"",'Ark1'!AG1667)</f>
        <v>564.66888150609077</v>
      </c>
      <c r="R89" s="269">
        <f>+IF(H89=0,"",'Ark1'!AH1667)</f>
        <v>99.612403100775182</v>
      </c>
      <c r="S89" s="374">
        <f>+IF(H89=0,"",'Ark1'!AR1667)</f>
        <v>193.46566998892575</v>
      </c>
      <c r="T89" s="114">
        <f>+IF(H89=0,"",'Ark1'!AS1667)</f>
        <v>23.449254833303513</v>
      </c>
      <c r="U89" s="269">
        <f>+IF(H89=0,"",'Ark1'!Y1667)</f>
        <v>41.196067990918401</v>
      </c>
      <c r="V89" s="268">
        <f>+IF(H89=0,"",'Ark1'!AA1667)</f>
        <v>1.4259430738846901</v>
      </c>
      <c r="W89" s="305">
        <f t="shared" ref="W89:W123" si="6">IF(H89=0,"",1000*M89/Q89)</f>
        <v>307.56879834319204</v>
      </c>
      <c r="X89" s="269">
        <f t="shared" ref="X89:X123" si="7">IF(H89=0,"",M89/C89)</f>
        <v>57.89150978220755</v>
      </c>
      <c r="Y89" s="267">
        <f t="shared" ref="Y89:Y123" si="8">IF(H89=0,"",H89/G89)</f>
        <v>1.6358695652173914</v>
      </c>
      <c r="Z89" s="246"/>
      <c r="AA89" s="249"/>
      <c r="AC89" s="28"/>
      <c r="AD89" s="27"/>
      <c r="AE89" s="250"/>
      <c r="AF89" s="86"/>
      <c r="AG89" s="27"/>
      <c r="AH89" s="27"/>
      <c r="AI89" s="33"/>
      <c r="AJ89" s="33"/>
      <c r="AK89" s="33"/>
    </row>
    <row r="90" spans="1:54" ht="15.6">
      <c r="A90" s="246"/>
      <c r="B90" s="306">
        <f>+'Ark1'!C1668</f>
        <v>2024</v>
      </c>
      <c r="C90" s="266">
        <f>+'Ark1'!L1668</f>
        <v>3</v>
      </c>
      <c r="D90" s="266" t="s">
        <v>31</v>
      </c>
      <c r="E90" s="266">
        <f>+'Ark1'!AP1668</f>
        <v>2</v>
      </c>
      <c r="F90" s="274" t="str">
        <f>VLOOKUP(E90,RNR!$D$1:$E$37,2)</f>
        <v>Jersey</v>
      </c>
      <c r="G90" s="266">
        <f>+IF(H90=0,"",'Ark1'!Q1668)</f>
        <v>60</v>
      </c>
      <c r="H90" s="475">
        <f>+'Ark1'!R1668</f>
        <v>90</v>
      </c>
      <c r="I90" s="267">
        <f>+IF(H90=0,"",'Ark1'!AE1668)</f>
        <v>39.473684210526322</v>
      </c>
      <c r="J90" s="31" t="e">
        <f>+IF(H90=0,"",I90-#REF!)</f>
        <v>#REF!</v>
      </c>
      <c r="K90" s="267">
        <f>+IF(H90=0,"",'Ark1'!AF1668)</f>
        <v>33.629911577817033</v>
      </c>
      <c r="L90" s="268">
        <f>+IF(H90=0,"",'Ark1'!T1668)</f>
        <v>6.7888888888888879</v>
      </c>
      <c r="M90" s="305">
        <f>+IF(H90=0,"",'Ark1'!U1668)</f>
        <v>155.89444444444445</v>
      </c>
      <c r="N90" s="35" t="e">
        <f>+IF(H90=0,"",M90-#REF!)</f>
        <v>#REF!</v>
      </c>
      <c r="O90" s="269">
        <f>+IF(H90=0,"",'Ark1'!W1668)</f>
        <v>57.777777777777779</v>
      </c>
      <c r="P90" s="269">
        <f>+IF(H90=0,"",'Ark1'!X1668)</f>
        <v>0</v>
      </c>
      <c r="Q90" s="269">
        <f>+IF(H90=0,"",'Ark1'!AG1668)</f>
        <v>576.29999999999995</v>
      </c>
      <c r="R90" s="269">
        <f>+IF(H90=0,"",'Ark1'!AH1668)</f>
        <v>100</v>
      </c>
      <c r="S90" s="374">
        <f>+IF(H90=0,"",'Ark1'!AR1668)</f>
        <v>187.63333333333327</v>
      </c>
      <c r="T90" s="114">
        <f>+IF(H90=0,"",'Ark1'!AS1668)</f>
        <v>23.31341928041072</v>
      </c>
      <c r="U90" s="269">
        <f>+IF(H90=0,"",'Ark1'!Y1668)</f>
        <v>27.700871872003322</v>
      </c>
      <c r="V90" s="268">
        <f>+IF(H90=0,"",'Ark1'!AA1668)</f>
        <v>1.5165343857657425</v>
      </c>
      <c r="W90" s="305">
        <f t="shared" si="6"/>
        <v>270.50918695895274</v>
      </c>
      <c r="X90" s="269">
        <f t="shared" si="7"/>
        <v>51.964814814814815</v>
      </c>
      <c r="Y90" s="267">
        <f t="shared" si="8"/>
        <v>1.5</v>
      </c>
      <c r="Z90" s="246"/>
      <c r="AA90" s="249"/>
      <c r="AC90" s="28"/>
      <c r="AD90" s="27"/>
      <c r="AE90" s="250"/>
      <c r="AF90" s="86"/>
      <c r="AG90" s="27"/>
      <c r="AH90" s="27"/>
      <c r="AI90" s="33"/>
      <c r="AJ90" s="33"/>
      <c r="AK90" s="33"/>
    </row>
    <row r="91" spans="1:54" ht="15.6">
      <c r="A91" s="246"/>
      <c r="B91" s="306">
        <f>+'Ark1'!C1669</f>
        <v>2024</v>
      </c>
      <c r="C91" s="266">
        <f>+'Ark1'!L1669</f>
        <v>3</v>
      </c>
      <c r="D91" s="266" t="s">
        <v>31</v>
      </c>
      <c r="E91" s="266">
        <f>+'Ark1'!AP1669</f>
        <v>3</v>
      </c>
      <c r="F91" s="274" t="str">
        <f>VLOOKUP(E91,RNR!$D$1:$E$37,2)</f>
        <v>Sidet Trønderfe og Nordlandsfe</v>
      </c>
      <c r="G91" s="266">
        <f>+IF(H91=0,"",'Ark1'!Q1669)</f>
        <v>25</v>
      </c>
      <c r="H91" s="475">
        <f>+'Ark1'!R1669</f>
        <v>41</v>
      </c>
      <c r="I91" s="267">
        <f>+IF(H91=0,"",'Ark1'!AE1669)</f>
        <v>30.597014925373127</v>
      </c>
      <c r="J91" s="31" t="e">
        <f>+IF(H91=0,"",I91-#REF!)</f>
        <v>#REF!</v>
      </c>
      <c r="K91" s="267">
        <f>+IF(H91=0,"",'Ark1'!AF1669)</f>
        <v>25.520930754554644</v>
      </c>
      <c r="L91" s="268">
        <f>+IF(H91=0,"",'Ark1'!T1669)</f>
        <v>5.6829268292682897</v>
      </c>
      <c r="M91" s="305">
        <f>+IF(H91=0,"",'Ark1'!U1669)</f>
        <v>116.47317073170731</v>
      </c>
      <c r="N91" s="35" t="e">
        <f>+IF(H91=0,"",M91-#REF!)</f>
        <v>#REF!</v>
      </c>
      <c r="O91" s="269">
        <f>+IF(H91=0,"",'Ark1'!W1669)</f>
        <v>24.390243902439025</v>
      </c>
      <c r="P91" s="269">
        <f>+IF(H91=0,"",'Ark1'!X1669)</f>
        <v>0</v>
      </c>
      <c r="Q91" s="269">
        <f>+IF(H91=0,"",'Ark1'!AG1669)</f>
        <v>515.60975609756088</v>
      </c>
      <c r="R91" s="269">
        <f>+IF(H91=0,"",'Ark1'!AH1669)</f>
        <v>100</v>
      </c>
      <c r="S91" s="374">
        <f>+IF(H91=0,"",'Ark1'!AR1669)</f>
        <v>172.36585365853659</v>
      </c>
      <c r="T91" s="114">
        <f>+IF(H91=0,"",'Ark1'!AS1669)</f>
        <v>22.346506086095157</v>
      </c>
      <c r="U91" s="269">
        <f>+IF(H91=0,"",'Ark1'!Y1669)</f>
        <v>27.161423724225955</v>
      </c>
      <c r="V91" s="268">
        <f>+IF(H91=0,"",'Ark1'!AA1669)</f>
        <v>1.5529519394860127</v>
      </c>
      <c r="W91" s="305">
        <f t="shared" si="6"/>
        <v>225.89403973509937</v>
      </c>
      <c r="X91" s="269">
        <f t="shared" si="7"/>
        <v>38.824390243902435</v>
      </c>
      <c r="Y91" s="267">
        <f t="shared" si="8"/>
        <v>1.64</v>
      </c>
      <c r="Z91" s="246"/>
      <c r="AA91" s="249"/>
      <c r="AC91" s="28"/>
      <c r="AD91" s="27"/>
      <c r="AE91" s="250"/>
      <c r="AF91" s="86"/>
      <c r="AG91" s="27"/>
      <c r="AH91" s="27"/>
      <c r="AI91" s="33"/>
      <c r="AJ91" s="33"/>
      <c r="AK91" s="33"/>
    </row>
    <row r="92" spans="1:54" ht="15.6">
      <c r="A92" s="246"/>
      <c r="B92" s="306">
        <f>+'Ark1'!C1670</f>
        <v>2024</v>
      </c>
      <c r="C92" s="266">
        <f>+'Ark1'!L1670</f>
        <v>3</v>
      </c>
      <c r="D92" s="266" t="s">
        <v>31</v>
      </c>
      <c r="E92" s="266">
        <f>+'Ark1'!AP1670</f>
        <v>4</v>
      </c>
      <c r="F92" s="274" t="str">
        <f>VLOOKUP(E92,RNR!$D$1:$E$37,2)</f>
        <v>Telemarkfe</v>
      </c>
      <c r="G92" s="266">
        <f>+IF(H92=0,"",'Ark1'!Q1670)</f>
        <v>8</v>
      </c>
      <c r="H92" s="475">
        <f>+'Ark1'!R1670</f>
        <v>11</v>
      </c>
      <c r="I92" s="267">
        <f>+IF(H92=0,"",'Ark1'!AE1670)</f>
        <v>35.483870967741943</v>
      </c>
      <c r="J92" s="31" t="e">
        <f>+IF(H92=0,"",I92-#REF!)</f>
        <v>#REF!</v>
      </c>
      <c r="K92" s="267">
        <f>+IF(H92=0,"",'Ark1'!AF1670)</f>
        <v>31.273534597218291</v>
      </c>
      <c r="L92" s="268">
        <f>+IF(H92=0,"",'Ark1'!T1670)</f>
        <v>5.7272727272727284</v>
      </c>
      <c r="M92" s="305">
        <f>+IF(H92=0,"",'Ark1'!U1670)</f>
        <v>130.61818181818185</v>
      </c>
      <c r="N92" s="35" t="e">
        <f>+IF(H92=0,"",M92-#REF!)</f>
        <v>#REF!</v>
      </c>
      <c r="O92" s="269">
        <f>+IF(H92=0,"",'Ark1'!W1670)</f>
        <v>36.363636363636367</v>
      </c>
      <c r="P92" s="269">
        <f>+IF(H92=0,"",'Ark1'!X1670)</f>
        <v>0</v>
      </c>
      <c r="Q92" s="269">
        <f>+IF(H92=0,"",'Ark1'!AG1670)</f>
        <v>514.90909090909088</v>
      </c>
      <c r="R92" s="269">
        <f>+IF(H92=0,"",'Ark1'!AH1670)</f>
        <v>100</v>
      </c>
      <c r="S92" s="374">
        <f>+IF(H92=0,"",'Ark1'!AR1670)</f>
        <v>176.45454545454547</v>
      </c>
      <c r="T92" s="114">
        <f>+IF(H92=0,"",'Ark1'!AS1670)</f>
        <v>23.252341715744631</v>
      </c>
      <c r="U92" s="269">
        <f>+IF(H92=0,"",'Ark1'!Y1670)</f>
        <v>32.888346048184303</v>
      </c>
      <c r="V92" s="268">
        <f>+IF(H92=0,"",'Ark1'!AA1670)</f>
        <v>1.3545149477955742</v>
      </c>
      <c r="W92" s="305">
        <f t="shared" si="6"/>
        <v>253.67231638418087</v>
      </c>
      <c r="X92" s="269">
        <f t="shared" si="7"/>
        <v>43.539393939393953</v>
      </c>
      <c r="Y92" s="267">
        <f t="shared" si="8"/>
        <v>1.375</v>
      </c>
      <c r="Z92" s="246"/>
      <c r="AA92" s="249"/>
      <c r="AC92" s="28"/>
      <c r="AD92" s="27"/>
      <c r="AE92" s="250"/>
      <c r="AF92" s="86"/>
      <c r="AG92" s="27"/>
      <c r="AH92" s="27"/>
      <c r="AI92" s="33"/>
      <c r="AJ92" s="33"/>
      <c r="AK92" s="33"/>
    </row>
    <row r="93" spans="1:54" ht="15.6">
      <c r="A93" s="246"/>
      <c r="B93" s="306">
        <f>+'Ark1'!C1671</f>
        <v>2024</v>
      </c>
      <c r="C93" s="266">
        <f>+'Ark1'!L1671</f>
        <v>3</v>
      </c>
      <c r="D93" s="266" t="s">
        <v>31</v>
      </c>
      <c r="E93" s="266">
        <f>+'Ark1'!AP1671</f>
        <v>5</v>
      </c>
      <c r="F93" s="274" t="str">
        <f>VLOOKUP(E93,RNR!$D$1:$E$37,2)</f>
        <v>Dølafe</v>
      </c>
      <c r="G93" s="266">
        <f>+IF(H93=0,"",'Ark1'!Q1671)</f>
        <v>6</v>
      </c>
      <c r="H93" s="475">
        <f>+'Ark1'!R1671</f>
        <v>6</v>
      </c>
      <c r="I93" s="267">
        <f>+IF(H93=0,"",'Ark1'!AE1671)</f>
        <v>35.294117647058826</v>
      </c>
      <c r="J93" s="31" t="e">
        <f>+IF(H93=0,"",I93-#REF!)</f>
        <v>#REF!</v>
      </c>
      <c r="K93" s="267">
        <f>+IF(H93=0,"",'Ark1'!AF1671)</f>
        <v>33.387629519026277</v>
      </c>
      <c r="L93" s="268">
        <f>+IF(H93=0,"",'Ark1'!T1671)</f>
        <v>5.3333333333333321</v>
      </c>
      <c r="M93" s="305">
        <f>+IF(H93=0,"",'Ark1'!U1671)</f>
        <v>122.98333333333331</v>
      </c>
      <c r="N93" s="35" t="e">
        <f>+IF(H93=0,"",M93-#REF!)</f>
        <v>#REF!</v>
      </c>
      <c r="O93" s="269">
        <f>+IF(H93=0,"",'Ark1'!W1671)</f>
        <v>16.666666666666671</v>
      </c>
      <c r="P93" s="269">
        <f>+IF(H93=0,"",'Ark1'!X1671)</f>
        <v>0</v>
      </c>
      <c r="Q93" s="269">
        <f>+IF(H93=0,"",'Ark1'!AG1671)</f>
        <v>591</v>
      </c>
      <c r="R93" s="269">
        <f>+IF(H93=0,"",'Ark1'!AH1671)</f>
        <v>100</v>
      </c>
      <c r="S93" s="374">
        <f>+IF(H93=0,"",'Ark1'!AR1671)</f>
        <v>174.33333333333337</v>
      </c>
      <c r="T93" s="114">
        <f>+IF(H93=0,"",'Ark1'!AS1671)</f>
        <v>22.878204201823809</v>
      </c>
      <c r="U93" s="269">
        <f>+IF(H93=0,"",'Ark1'!Y1671)</f>
        <v>25.494536451735975</v>
      </c>
      <c r="V93" s="268">
        <f>+IF(H93=0,"",'Ark1'!AA1671)</f>
        <v>1.1055415967851339</v>
      </c>
      <c r="W93" s="305">
        <f t="shared" si="6"/>
        <v>208.09362662154535</v>
      </c>
      <c r="X93" s="269">
        <f t="shared" si="7"/>
        <v>40.994444444444433</v>
      </c>
      <c r="Y93" s="267">
        <f t="shared" si="8"/>
        <v>1</v>
      </c>
      <c r="Z93" s="246"/>
      <c r="AA93" s="249"/>
      <c r="AC93" s="28"/>
      <c r="AD93" s="27"/>
      <c r="AE93" s="250"/>
      <c r="AF93" s="86"/>
      <c r="AG93" s="27"/>
      <c r="AH93" s="27"/>
      <c r="AI93" s="33"/>
      <c r="AJ93" s="33"/>
      <c r="AK93" s="33"/>
    </row>
    <row r="94" spans="1:54" ht="15.6">
      <c r="A94" s="246"/>
      <c r="B94" s="306">
        <f>+'Ark1'!C1672</f>
        <v>2024</v>
      </c>
      <c r="C94" s="266">
        <f>+'Ark1'!L1672</f>
        <v>3</v>
      </c>
      <c r="D94" s="266" t="s">
        <v>31</v>
      </c>
      <c r="E94" s="266">
        <f>+'Ark1'!AP1672</f>
        <v>6</v>
      </c>
      <c r="F94" s="274" t="str">
        <f>VLOOKUP(E94,RNR!$D$1:$E$37,2)</f>
        <v>Østlandsk Rødkolle</v>
      </c>
      <c r="G94" s="266">
        <f>+IF(H94=0,"",'Ark1'!Q1672)</f>
        <v>5</v>
      </c>
      <c r="H94" s="475">
        <f>+'Ark1'!R1672</f>
        <v>10</v>
      </c>
      <c r="I94" s="267">
        <f>+IF(H94=0,"",'Ark1'!AE1672)</f>
        <v>23.255813953488367</v>
      </c>
      <c r="J94" s="31" t="e">
        <f>+IF(H94=0,"",I94-#REF!)</f>
        <v>#REF!</v>
      </c>
      <c r="K94" s="267">
        <f>+IF(H94=0,"",'Ark1'!AF1672)</f>
        <v>19.609687949935136</v>
      </c>
      <c r="L94" s="268">
        <f>+IF(H94=0,"",'Ark1'!T1672)</f>
        <v>5.6</v>
      </c>
      <c r="M94" s="305">
        <f>+IF(H94=0,"",'Ark1'!U1672)</f>
        <v>137.56</v>
      </c>
      <c r="N94" s="35" t="e">
        <f>+IF(H94=0,"",M94-#REF!)</f>
        <v>#REF!</v>
      </c>
      <c r="O94" s="269">
        <f>+IF(H94=0,"",'Ark1'!W1672)</f>
        <v>30</v>
      </c>
      <c r="P94" s="269">
        <f>+IF(H94=0,"",'Ark1'!X1672)</f>
        <v>0</v>
      </c>
      <c r="Q94" s="269">
        <f>+IF(H94=0,"",'Ark1'!AG1672)</f>
        <v>515.20000000000005</v>
      </c>
      <c r="R94" s="269">
        <f>+IF(H94=0,"",'Ark1'!AH1672)</f>
        <v>100</v>
      </c>
      <c r="S94" s="374">
        <f>+IF(H94=0,"",'Ark1'!AR1672)</f>
        <v>179.8</v>
      </c>
      <c r="T94" s="114">
        <f>+IF(H94=0,"",'Ark1'!AS1672)</f>
        <v>23.280123006790713</v>
      </c>
      <c r="U94" s="269">
        <f>+IF(H94=0,"",'Ark1'!Y1672)</f>
        <v>29.750704193346458</v>
      </c>
      <c r="V94" s="268">
        <f>+IF(H94=0,"",'Ark1'!AA1672)</f>
        <v>1.2000000000000015</v>
      </c>
      <c r="W94" s="305">
        <f t="shared" si="6"/>
        <v>267.00310559006209</v>
      </c>
      <c r="X94" s="269">
        <f t="shared" si="7"/>
        <v>45.853333333333332</v>
      </c>
      <c r="Y94" s="267">
        <f t="shared" si="8"/>
        <v>2</v>
      </c>
      <c r="Z94" s="246"/>
      <c r="AA94" s="249"/>
      <c r="AC94" s="28"/>
      <c r="AD94" s="27"/>
      <c r="AE94" s="250"/>
      <c r="AF94" s="86"/>
      <c r="AG94" s="27"/>
      <c r="AH94" s="27"/>
      <c r="AI94" s="33"/>
      <c r="AJ94" s="33"/>
      <c r="AK94" s="33"/>
    </row>
    <row r="95" spans="1:54" ht="15.6">
      <c r="A95" s="246"/>
      <c r="B95" s="306">
        <f>+'Ark1'!C1673</f>
        <v>2024</v>
      </c>
      <c r="C95" s="266">
        <f>+'Ark1'!L1673</f>
        <v>3</v>
      </c>
      <c r="D95" s="266" t="s">
        <v>31</v>
      </c>
      <c r="E95" s="266">
        <f>+'Ark1'!AP1673</f>
        <v>7</v>
      </c>
      <c r="F95" s="274" t="str">
        <f>VLOOKUP(E95,RNR!$D$1:$E$37,2)</f>
        <v>Vestlandsk Raukolle</v>
      </c>
      <c r="G95" s="266">
        <f>+IF(H95=0,"",'Ark1'!Q1673)</f>
        <v>2</v>
      </c>
      <c r="H95" s="475">
        <f>+'Ark1'!R1673</f>
        <v>2</v>
      </c>
      <c r="I95" s="267">
        <f>+IF(H95=0,"",'Ark1'!AE1673)</f>
        <v>15.38461538461538</v>
      </c>
      <c r="J95" s="31" t="e">
        <f>+IF(H95=0,"",I95-#REF!)</f>
        <v>#REF!</v>
      </c>
      <c r="K95" s="267">
        <f>+IF(H95=0,"",'Ark1'!AF1673)</f>
        <v>15.817069618409562</v>
      </c>
      <c r="L95" s="268">
        <f>+IF(H95=0,"",'Ark1'!T1673)</f>
        <v>6</v>
      </c>
      <c r="M95" s="305">
        <f>+IF(H95=0,"",'Ark1'!U1673)</f>
        <v>162.9</v>
      </c>
      <c r="N95" s="35" t="e">
        <f>+IF(H95=0,"",M95-#REF!)</f>
        <v>#REF!</v>
      </c>
      <c r="O95" s="269">
        <f>+IF(H95=0,"",'Ark1'!W1673)</f>
        <v>0</v>
      </c>
      <c r="P95" s="269">
        <f>+IF(H95=0,"",'Ark1'!X1673)</f>
        <v>0</v>
      </c>
      <c r="Q95" s="269">
        <f>+IF(H95=0,"",'Ark1'!AG1673)</f>
        <v>568.5</v>
      </c>
      <c r="R95" s="269">
        <f>+IF(H95=0,"",'Ark1'!AH1673)</f>
        <v>100</v>
      </c>
      <c r="S95" s="374">
        <f>+IF(H95=0,"",'Ark1'!AR1673)</f>
        <v>189.5</v>
      </c>
      <c r="T95" s="114">
        <f>+IF(H95=0,"",'Ark1'!AS1673)</f>
        <v>23.954749381818015</v>
      </c>
      <c r="U95" s="269">
        <f>+IF(H95=0,"",'Ark1'!Y1673)</f>
        <v>4.2999999999997627</v>
      </c>
      <c r="V95" s="268">
        <f>+IF(H95=0,"",'Ark1'!AA1673)</f>
        <v>0</v>
      </c>
      <c r="W95" s="305">
        <f t="shared" si="6"/>
        <v>286.54353562005275</v>
      </c>
      <c r="X95" s="269">
        <f t="shared" si="7"/>
        <v>54.300000000000004</v>
      </c>
      <c r="Y95" s="267">
        <f t="shared" si="8"/>
        <v>1</v>
      </c>
      <c r="Z95" s="246"/>
      <c r="AA95" s="249"/>
      <c r="AC95" s="28"/>
      <c r="AD95" s="27"/>
      <c r="AE95" s="250"/>
      <c r="AF95" s="86"/>
      <c r="AG95" s="27"/>
      <c r="AH95" s="27"/>
      <c r="AI95" s="33"/>
      <c r="AJ95" s="33"/>
      <c r="AK95" s="33"/>
    </row>
    <row r="96" spans="1:54" ht="15.6">
      <c r="A96" s="246"/>
      <c r="B96" s="306">
        <f>+'Ark1'!C1674</f>
        <v>2024</v>
      </c>
      <c r="C96" s="266">
        <f>+'Ark1'!L1674</f>
        <v>3</v>
      </c>
      <c r="D96" s="266" t="s">
        <v>31</v>
      </c>
      <c r="E96" s="266">
        <f>+'Ark1'!AP1674</f>
        <v>8</v>
      </c>
      <c r="F96" s="274" t="str">
        <f>VLOOKUP(E96,RNR!$D$1:$E$37,2)</f>
        <v>Vestlandsk fjordfe</v>
      </c>
      <c r="G96" s="266">
        <f>+IF(H96=0,"",'Ark1'!Q1674)</f>
        <v>24</v>
      </c>
      <c r="H96" s="475">
        <f>+'Ark1'!R1674</f>
        <v>31</v>
      </c>
      <c r="I96" s="267">
        <f>+IF(H96=0,"",'Ark1'!AE1674)</f>
        <v>24.603174603174608</v>
      </c>
      <c r="J96" s="31" t="e">
        <f>+IF(H96=0,"",I96-#REF!)</f>
        <v>#REF!</v>
      </c>
      <c r="K96" s="267">
        <f>+IF(H96=0,"",'Ark1'!AF1674)</f>
        <v>21.738109632620954</v>
      </c>
      <c r="L96" s="268">
        <f>+IF(H96=0,"",'Ark1'!T1674)</f>
        <v>6.1290322580645142</v>
      </c>
      <c r="M96" s="305">
        <f>+IF(H96=0,"",'Ark1'!U1674)</f>
        <v>119.46774193548382</v>
      </c>
      <c r="N96" s="35" t="e">
        <f>+IF(H96=0,"",M96-#REF!)</f>
        <v>#REF!</v>
      </c>
      <c r="O96" s="269">
        <f>+IF(H96=0,"",'Ark1'!W1674)</f>
        <v>41.935483870967744</v>
      </c>
      <c r="P96" s="269">
        <f>+IF(H96=0,"",'Ark1'!X1674)</f>
        <v>0</v>
      </c>
      <c r="Q96" s="269">
        <f>+IF(H96=0,"",'Ark1'!AG1674)</f>
        <v>540.51612903225805</v>
      </c>
      <c r="R96" s="269">
        <f>+IF(H96=0,"",'Ark1'!AH1674)</f>
        <v>100</v>
      </c>
      <c r="S96" s="374">
        <f>+IF(H96=0,"",'Ark1'!AR1674)</f>
        <v>171.8064516129032</v>
      </c>
      <c r="T96" s="114">
        <f>+IF(H96=0,"",'Ark1'!AS1674)</f>
        <v>23.252341588542578</v>
      </c>
      <c r="U96" s="269">
        <f>+IF(H96=0,"",'Ark1'!Y1674)</f>
        <v>24.545302252021425</v>
      </c>
      <c r="V96" s="268">
        <f>+IF(H96=0,"",'Ark1'!AA1674)</f>
        <v>1.4534039130411369</v>
      </c>
      <c r="W96" s="305">
        <f t="shared" si="6"/>
        <v>221.0253043685843</v>
      </c>
      <c r="X96" s="269">
        <f t="shared" si="7"/>
        <v>39.822580645161274</v>
      </c>
      <c r="Y96" s="267">
        <f t="shared" si="8"/>
        <v>1.2916666666666667</v>
      </c>
      <c r="Z96" s="246"/>
      <c r="AA96" s="249"/>
      <c r="AC96" s="28"/>
      <c r="AD96" s="27"/>
      <c r="AE96" s="250"/>
      <c r="AF96" s="86"/>
      <c r="AG96" s="27"/>
      <c r="AH96" s="27"/>
      <c r="AI96" s="33"/>
      <c r="AJ96" s="33"/>
      <c r="AK96" s="33"/>
    </row>
    <row r="97" spans="1:37" ht="15.6">
      <c r="A97" s="246"/>
      <c r="B97" s="306">
        <f>+'Ark1'!C1675</f>
        <v>2024</v>
      </c>
      <c r="C97" s="266">
        <f>+'Ark1'!L1675</f>
        <v>3</v>
      </c>
      <c r="D97" s="266" t="s">
        <v>31</v>
      </c>
      <c r="E97" s="266">
        <f>+'Ark1'!AP1675</f>
        <v>9</v>
      </c>
      <c r="F97" s="274" t="str">
        <f>VLOOKUP(E97,RNR!$D$1:$E$37,2)</f>
        <v>Holstein</v>
      </c>
      <c r="G97" s="266">
        <f>+IF(H97=0,"",'Ark1'!Q1675)</f>
        <v>79</v>
      </c>
      <c r="H97" s="475">
        <f>+'Ark1'!R1675</f>
        <v>131</v>
      </c>
      <c r="I97" s="267">
        <f>+IF(H97=0,"",'Ark1'!AE1675)</f>
        <v>33.164556962025323</v>
      </c>
      <c r="J97" s="31" t="e">
        <f>+IF(H97=0,"",I97-#REF!)</f>
        <v>#REF!</v>
      </c>
      <c r="K97" s="267">
        <f>+IF(H97=0,"",'Ark1'!AF1675)</f>
        <v>30.07389706080227</v>
      </c>
      <c r="L97" s="268">
        <f>+IF(H97=0,"",'Ark1'!T1675)</f>
        <v>6.4427480916030513</v>
      </c>
      <c r="M97" s="305">
        <f>+IF(H97=0,"",'Ark1'!U1675)</f>
        <v>213.27099236641232</v>
      </c>
      <c r="N97" s="35" t="e">
        <f>+IF(H97=0,"",M97-#REF!)</f>
        <v>#REF!</v>
      </c>
      <c r="O97" s="269">
        <f>+IF(H97=0,"",'Ark1'!W1675)</f>
        <v>49.618320610687022</v>
      </c>
      <c r="P97" s="269">
        <f>+IF(H97=0,"",'Ark1'!X1675)</f>
        <v>0</v>
      </c>
      <c r="Q97" s="269">
        <f>+IF(H97=0,"",'Ark1'!AG1675)</f>
        <v>589.82442748091603</v>
      </c>
      <c r="R97" s="269">
        <f>+IF(H97=0,"",'Ark1'!AH1675)</f>
        <v>98.473282442748101</v>
      </c>
      <c r="S97" s="374">
        <f>+IF(H97=0,"",'Ark1'!AR1675)</f>
        <v>207.09923664122141</v>
      </c>
      <c r="T97" s="114">
        <f>+IF(H97=0,"",'Ark1'!AS1675)</f>
        <v>23.713713760561141</v>
      </c>
      <c r="U97" s="269">
        <f>+IF(H97=0,"",'Ark1'!Y1675)</f>
        <v>39.01685775522607</v>
      </c>
      <c r="V97" s="268">
        <f>+IF(H97=0,"",'Ark1'!AA1675)</f>
        <v>1.6212345938505894</v>
      </c>
      <c r="W97" s="305">
        <f t="shared" si="6"/>
        <v>361.5838585683411</v>
      </c>
      <c r="X97" s="269">
        <f t="shared" si="7"/>
        <v>71.09033078880411</v>
      </c>
      <c r="Y97" s="267">
        <f t="shared" si="8"/>
        <v>1.6582278481012658</v>
      </c>
      <c r="Z97" s="246"/>
      <c r="AA97" s="249"/>
      <c r="AC97" s="28"/>
      <c r="AD97" s="27"/>
      <c r="AE97" s="250"/>
      <c r="AF97" s="86"/>
      <c r="AG97" s="27"/>
      <c r="AH97" s="27"/>
      <c r="AI97" s="33"/>
      <c r="AJ97" s="33"/>
      <c r="AK97" s="33"/>
    </row>
    <row r="98" spans="1:37" ht="15.6">
      <c r="A98" s="246"/>
      <c r="B98" s="306">
        <f>+'Ark1'!C1676</f>
        <v>2024</v>
      </c>
      <c r="C98" s="266">
        <f>+'Ark1'!L1676</f>
        <v>3</v>
      </c>
      <c r="D98" s="266" t="s">
        <v>31</v>
      </c>
      <c r="E98" s="266">
        <f>+'Ark1'!AP1676</f>
        <v>10</v>
      </c>
      <c r="F98" s="274" t="str">
        <f>VLOOKUP(E98,RNR!$D$1:$E$37,2)</f>
        <v>Rød Dansk Mælkefe</v>
      </c>
      <c r="G98" s="266" t="str">
        <f>+IF(H98=0,"",'Ark1'!Q1676)</f>
        <v/>
      </c>
      <c r="H98" s="475">
        <f>+'Ark1'!R1676</f>
        <v>0</v>
      </c>
      <c r="I98" s="267" t="str">
        <f>+IF(H98=0,"",'Ark1'!AE1676)</f>
        <v/>
      </c>
      <c r="J98" s="31" t="str">
        <f>+IF(H98=0,"",I98-#REF!)</f>
        <v/>
      </c>
      <c r="K98" s="267" t="str">
        <f>+IF(H98=0,"",'Ark1'!AF1676)</f>
        <v/>
      </c>
      <c r="L98" s="268" t="str">
        <f>+IF(H98=0,"",'Ark1'!T1676)</f>
        <v/>
      </c>
      <c r="M98" s="305" t="str">
        <f>+IF(H98=0,"",'Ark1'!U1676)</f>
        <v/>
      </c>
      <c r="N98" s="35" t="str">
        <f>+IF(H98=0,"",M98-#REF!)</f>
        <v/>
      </c>
      <c r="O98" s="269" t="str">
        <f>+IF(H98=0,"",'Ark1'!W1676)</f>
        <v/>
      </c>
      <c r="P98" s="269" t="str">
        <f>+IF(H98=0,"",'Ark1'!X1676)</f>
        <v/>
      </c>
      <c r="Q98" s="269" t="str">
        <f>+IF(H98=0,"",'Ark1'!AG1676)</f>
        <v/>
      </c>
      <c r="R98" s="269" t="str">
        <f>+IF(H98=0,"",'Ark1'!AH1676)</f>
        <v/>
      </c>
      <c r="S98" s="374" t="str">
        <f>+IF(H98=0,"",'Ark1'!AR1676)</f>
        <v/>
      </c>
      <c r="T98" s="114" t="str">
        <f>+IF(H98=0,"",'Ark1'!AS1676)</f>
        <v/>
      </c>
      <c r="U98" s="269" t="str">
        <f>+IF(H98=0,"",'Ark1'!Y1676)</f>
        <v/>
      </c>
      <c r="V98" s="268" t="str">
        <f>+IF(H98=0,"",'Ark1'!AA1676)</f>
        <v/>
      </c>
      <c r="W98" s="305" t="str">
        <f t="shared" si="6"/>
        <v/>
      </c>
      <c r="X98" s="269" t="str">
        <f t="shared" si="7"/>
        <v/>
      </c>
      <c r="Y98" s="267" t="str">
        <f t="shared" si="8"/>
        <v/>
      </c>
      <c r="Z98" s="246"/>
      <c r="AA98" s="249"/>
      <c r="AC98" s="28"/>
      <c r="AD98" s="27"/>
      <c r="AE98" s="250"/>
      <c r="AF98" s="86"/>
      <c r="AG98" s="27"/>
      <c r="AH98" s="27"/>
      <c r="AI98" s="33"/>
      <c r="AJ98" s="33"/>
      <c r="AK98" s="33"/>
    </row>
    <row r="99" spans="1:37" ht="15.6">
      <c r="A99" s="246"/>
      <c r="B99" s="306">
        <f>+'Ark1'!C1677</f>
        <v>2024</v>
      </c>
      <c r="C99" s="266">
        <f>+'Ark1'!L1677</f>
        <v>3</v>
      </c>
      <c r="D99" s="266" t="s">
        <v>31</v>
      </c>
      <c r="E99" s="266">
        <f>+'Ark1'!AP1677</f>
        <v>11</v>
      </c>
      <c r="F99" s="274" t="str">
        <f>VLOOKUP(E99,RNR!$D$1:$E$37,2)</f>
        <v>Brown Swiss</v>
      </c>
      <c r="G99" s="266">
        <f>+IF(H99=0,"",'Ark1'!Q1677)</f>
        <v>9</v>
      </c>
      <c r="H99" s="475">
        <f>+'Ark1'!R1677</f>
        <v>9</v>
      </c>
      <c r="I99" s="267">
        <f>+IF(H99=0,"",'Ark1'!AE1677)</f>
        <v>26.47058823529412</v>
      </c>
      <c r="J99" s="31" t="e">
        <f>+IF(H99=0,"",I99-#REF!)</f>
        <v>#REF!</v>
      </c>
      <c r="K99" s="267">
        <f>+IF(H99=0,"",'Ark1'!AF1677)</f>
        <v>21.593523766765809</v>
      </c>
      <c r="L99" s="268">
        <f>+IF(H99=0,"",'Ark1'!T1677)</f>
        <v>5.2222222222222223</v>
      </c>
      <c r="M99" s="305">
        <f>+IF(H99=0,"",'Ark1'!U1677)</f>
        <v>171.01111111111109</v>
      </c>
      <c r="N99" s="35" t="e">
        <f>+IF(H99=0,"",M99-#REF!)</f>
        <v>#REF!</v>
      </c>
      <c r="O99" s="269">
        <f>+IF(H99=0,"",'Ark1'!W1677)</f>
        <v>11.111111111111112</v>
      </c>
      <c r="P99" s="269">
        <f>+IF(H99=0,"",'Ark1'!X1677)</f>
        <v>0</v>
      </c>
      <c r="Q99" s="269">
        <f>+IF(H99=0,"",'Ark1'!AG1677)</f>
        <v>529.44444444444434</v>
      </c>
      <c r="R99" s="269">
        <f>+IF(H99=0,"",'Ark1'!AH1677)</f>
        <v>100</v>
      </c>
      <c r="S99" s="374">
        <f>+IF(H99=0,"",'Ark1'!AR1677)</f>
        <v>192.22222222222223</v>
      </c>
      <c r="T99" s="114">
        <f>+IF(H99=0,"",'Ark1'!AS1677)</f>
        <v>23.450463758513965</v>
      </c>
      <c r="U99" s="269">
        <f>+IF(H99=0,"",'Ark1'!Y1677)</f>
        <v>47.08730530607648</v>
      </c>
      <c r="V99" s="268">
        <f>+IF(H99=0,"",'Ark1'!AA1677)</f>
        <v>1.7497795275581811</v>
      </c>
      <c r="W99" s="305">
        <f t="shared" si="6"/>
        <v>323.00104931794334</v>
      </c>
      <c r="X99" s="269">
        <f t="shared" si="7"/>
        <v>57.0037037037037</v>
      </c>
      <c r="Y99" s="267">
        <f t="shared" si="8"/>
        <v>1</v>
      </c>
      <c r="Z99" s="246"/>
      <c r="AA99" s="249"/>
      <c r="AC99" s="28"/>
      <c r="AD99" s="27"/>
      <c r="AE99" s="250"/>
      <c r="AF99" s="86"/>
      <c r="AG99" s="27"/>
      <c r="AH99" s="27"/>
      <c r="AI99" s="33"/>
      <c r="AJ99" s="33"/>
      <c r="AK99" s="33"/>
    </row>
    <row r="100" spans="1:37" ht="15.6">
      <c r="A100" s="246"/>
      <c r="B100" s="306">
        <f>+'Ark1'!C1678</f>
        <v>2024</v>
      </c>
      <c r="C100" s="266">
        <f>+'Ark1'!L1678</f>
        <v>3</v>
      </c>
      <c r="D100" s="266" t="s">
        <v>31</v>
      </c>
      <c r="E100" s="266">
        <f>+'Ark1'!AP1678</f>
        <v>12</v>
      </c>
      <c r="F100" s="274" t="str">
        <f>VLOOKUP(E100,RNR!$D$1:$E$37,2)</f>
        <v>Jarlsbergfe</v>
      </c>
      <c r="G100" s="266" t="str">
        <f>+IF(H100=0,"",'Ark1'!Q1678)</f>
        <v/>
      </c>
      <c r="H100" s="475">
        <f>+'Ark1'!R1678</f>
        <v>0</v>
      </c>
      <c r="I100" s="267" t="str">
        <f>+IF(H100=0,"",'Ark1'!AE1678)</f>
        <v/>
      </c>
      <c r="J100" s="31" t="str">
        <f>+IF(H100=0,"",I100-#REF!)</f>
        <v/>
      </c>
      <c r="K100" s="267" t="str">
        <f>+IF(H100=0,"",'Ark1'!AF1678)</f>
        <v/>
      </c>
      <c r="L100" s="268" t="str">
        <f>+IF(H100=0,"",'Ark1'!T1678)</f>
        <v/>
      </c>
      <c r="M100" s="305" t="str">
        <f>+IF(H100=0,"",'Ark1'!U1678)</f>
        <v/>
      </c>
      <c r="N100" s="35" t="str">
        <f>+IF(H100=0,"",M100-#REF!)</f>
        <v/>
      </c>
      <c r="O100" s="269" t="str">
        <f>+IF(H100=0,"",'Ark1'!W1678)</f>
        <v/>
      </c>
      <c r="P100" s="269" t="str">
        <f>+IF(H100=0,"",'Ark1'!X1678)</f>
        <v/>
      </c>
      <c r="Q100" s="269" t="str">
        <f>+IF(H100=0,"",'Ark1'!AG1678)</f>
        <v/>
      </c>
      <c r="R100" s="269" t="str">
        <f>+IF(H100=0,"",'Ark1'!AH1678)</f>
        <v/>
      </c>
      <c r="S100" s="374" t="str">
        <f>+IF(H100=0,"",'Ark1'!AR1678)</f>
        <v/>
      </c>
      <c r="T100" s="114" t="str">
        <f>+IF(H100=0,"",'Ark1'!AS1678)</f>
        <v/>
      </c>
      <c r="U100" s="269" t="str">
        <f>+IF(H100=0,"",'Ark1'!Y1678)</f>
        <v/>
      </c>
      <c r="V100" s="268" t="str">
        <f>+IF(H100=0,"",'Ark1'!AA1678)</f>
        <v/>
      </c>
      <c r="W100" s="305" t="str">
        <f t="shared" si="6"/>
        <v/>
      </c>
      <c r="X100" s="269" t="str">
        <f t="shared" si="7"/>
        <v/>
      </c>
      <c r="Y100" s="267" t="str">
        <f t="shared" si="8"/>
        <v/>
      </c>
      <c r="Z100" s="246"/>
      <c r="AA100" s="249"/>
      <c r="AC100" s="28"/>
      <c r="AD100" s="27"/>
      <c r="AE100" s="250"/>
      <c r="AF100" s="86"/>
      <c r="AG100" s="27"/>
      <c r="AH100" s="27"/>
      <c r="AI100" s="33"/>
      <c r="AJ100" s="33"/>
      <c r="AK100" s="33"/>
    </row>
    <row r="101" spans="1:37" ht="15.6">
      <c r="A101" s="246"/>
      <c r="B101" s="306">
        <f>+'Ark1'!C1679</f>
        <v>2024</v>
      </c>
      <c r="C101" s="266">
        <f>+'Ark1'!L1679</f>
        <v>3</v>
      </c>
      <c r="D101" s="266" t="s">
        <v>31</v>
      </c>
      <c r="E101" s="266">
        <f>+'Ark1'!AP1679</f>
        <v>13</v>
      </c>
      <c r="F101" s="274" t="str">
        <f>VLOOKUP(E101,RNR!$D$1:$E$37,2)</f>
        <v>Fleckvieh</v>
      </c>
      <c r="G101" s="266">
        <f>+IF(H101=0,"",'Ark1'!Q1679)</f>
        <v>7</v>
      </c>
      <c r="H101" s="475">
        <f>+'Ark1'!R1679</f>
        <v>7</v>
      </c>
      <c r="I101" s="267">
        <f>+IF(H101=0,"",'Ark1'!AE1679)</f>
        <v>4.0229885057471266</v>
      </c>
      <c r="J101" s="31" t="e">
        <f>+IF(H101=0,"",I101-#REF!)</f>
        <v>#REF!</v>
      </c>
      <c r="K101" s="267">
        <f>+IF(H101=0,"",'Ark1'!AF1679)</f>
        <v>2.7892270879800543</v>
      </c>
      <c r="L101" s="268">
        <f>+IF(H101=0,"",'Ark1'!T1679)</f>
        <v>4.8571428571428559</v>
      </c>
      <c r="M101" s="305">
        <f>+IF(H101=0,"",'Ark1'!U1679)</f>
        <v>166.85714285714289</v>
      </c>
      <c r="N101" s="35" t="e">
        <f>+IF(H101=0,"",M101-#REF!)</f>
        <v>#REF!</v>
      </c>
      <c r="O101" s="269">
        <f>+IF(H101=0,"",'Ark1'!W1679)</f>
        <v>0</v>
      </c>
      <c r="P101" s="269">
        <f>+IF(H101=0,"",'Ark1'!X1679)</f>
        <v>0</v>
      </c>
      <c r="Q101" s="269">
        <f>+IF(H101=0,"",'Ark1'!AG1679)</f>
        <v>555.142857142857</v>
      </c>
      <c r="R101" s="269">
        <f>+IF(H101=0,"",'Ark1'!AH1679)</f>
        <v>100</v>
      </c>
      <c r="S101" s="374">
        <f>+IF(H101=0,"",'Ark1'!AR1679)</f>
        <v>191.14285714285711</v>
      </c>
      <c r="T101" s="114">
        <f>+IF(H101=0,"",'Ark1'!AS1679)</f>
        <v>23.117494721313552</v>
      </c>
      <c r="U101" s="269">
        <f>+IF(H101=0,"",'Ark1'!Y1679)</f>
        <v>42.523702874073074</v>
      </c>
      <c r="V101" s="268">
        <f>+IF(H101=0,"",'Ark1'!AA1679)</f>
        <v>1.1248582677159751</v>
      </c>
      <c r="W101" s="305">
        <f t="shared" si="6"/>
        <v>300.56613484302642</v>
      </c>
      <c r="X101" s="269">
        <f t="shared" si="7"/>
        <v>55.619047619047628</v>
      </c>
      <c r="Y101" s="267">
        <f t="shared" si="8"/>
        <v>1</v>
      </c>
      <c r="Z101" s="246"/>
      <c r="AA101" s="249"/>
      <c r="AC101" s="28"/>
      <c r="AD101" s="27"/>
      <c r="AE101" s="250"/>
      <c r="AF101" s="86"/>
      <c r="AG101" s="27"/>
      <c r="AH101" s="27"/>
      <c r="AI101" s="33"/>
      <c r="AJ101" s="33"/>
      <c r="AK101" s="33"/>
    </row>
    <row r="102" spans="1:37" ht="15.6">
      <c r="A102" s="246"/>
      <c r="B102" s="306">
        <f>+'Ark1'!C1680</f>
        <v>2024</v>
      </c>
      <c r="C102" s="266">
        <f>+'Ark1'!L1680</f>
        <v>3</v>
      </c>
      <c r="D102" s="266" t="s">
        <v>31</v>
      </c>
      <c r="E102" s="266">
        <f>+'Ark1'!AP1680</f>
        <v>14</v>
      </c>
      <c r="F102" s="274" t="str">
        <f>VLOOKUP(E102,RNR!$D$1:$E$37,2)</f>
        <v>Canadisk Ayrshire</v>
      </c>
      <c r="G102" s="266" t="str">
        <f>+IF(H102=0,"",'Ark1'!Q1680)</f>
        <v/>
      </c>
      <c r="H102" s="475">
        <f>+'Ark1'!R1680</f>
        <v>0</v>
      </c>
      <c r="I102" s="267" t="str">
        <f>+IF(H102=0,"",'Ark1'!AE1680)</f>
        <v/>
      </c>
      <c r="J102" s="31" t="str">
        <f>+IF(H102=0,"",I102-#REF!)</f>
        <v/>
      </c>
      <c r="K102" s="267" t="str">
        <f>+IF(H102=0,"",'Ark1'!AF1680)</f>
        <v/>
      </c>
      <c r="L102" s="268" t="str">
        <f>+IF(H102=0,"",'Ark1'!T1680)</f>
        <v/>
      </c>
      <c r="M102" s="305" t="str">
        <f>+IF(H102=0,"",'Ark1'!U1680)</f>
        <v/>
      </c>
      <c r="N102" s="35" t="str">
        <f>+IF(H102=0,"",M102-#REF!)</f>
        <v/>
      </c>
      <c r="O102" s="269" t="str">
        <f>+IF(H102=0,"",'Ark1'!W1680)</f>
        <v/>
      </c>
      <c r="P102" s="269" t="str">
        <f>+IF(H102=0,"",'Ark1'!X1680)</f>
        <v/>
      </c>
      <c r="Q102" s="269" t="str">
        <f>+IF(H102=0,"",'Ark1'!AG1680)</f>
        <v/>
      </c>
      <c r="R102" s="269" t="str">
        <f>+IF(H102=0,"",'Ark1'!AH1680)</f>
        <v/>
      </c>
      <c r="S102" s="374" t="str">
        <f>+IF(H102=0,"",'Ark1'!AR1680)</f>
        <v/>
      </c>
      <c r="T102" s="114" t="str">
        <f>+IF(H102=0,"",'Ark1'!AS1680)</f>
        <v/>
      </c>
      <c r="U102" s="269" t="str">
        <f>+IF(H102=0,"",'Ark1'!Y1680)</f>
        <v/>
      </c>
      <c r="V102" s="268" t="str">
        <f>+IF(H102=0,"",'Ark1'!AA1680)</f>
        <v/>
      </c>
      <c r="W102" s="305" t="str">
        <f t="shared" si="6"/>
        <v/>
      </c>
      <c r="X102" s="269" t="str">
        <f t="shared" si="7"/>
        <v/>
      </c>
      <c r="Y102" s="267" t="str">
        <f t="shared" si="8"/>
        <v/>
      </c>
      <c r="Z102" s="246"/>
      <c r="AA102" s="249"/>
      <c r="AC102" s="28"/>
      <c r="AD102" s="27"/>
      <c r="AE102" s="250"/>
      <c r="AF102" s="86"/>
      <c r="AG102" s="27"/>
      <c r="AH102" s="27"/>
      <c r="AI102" s="33"/>
      <c r="AJ102" s="33"/>
      <c r="AK102" s="33"/>
    </row>
    <row r="103" spans="1:37" ht="15.6">
      <c r="A103" s="246"/>
      <c r="B103" s="306">
        <f>+'Ark1'!C1681</f>
        <v>2024</v>
      </c>
      <c r="C103" s="266">
        <f>+'Ark1'!L1681</f>
        <v>3</v>
      </c>
      <c r="D103" s="266" t="s">
        <v>31</v>
      </c>
      <c r="E103" s="266">
        <f>+'Ark1'!AP1681</f>
        <v>15</v>
      </c>
      <c r="F103" s="274" t="str">
        <f>VLOOKUP(E103,RNR!$D$1:$E$37,2)</f>
        <v>Montbéliard</v>
      </c>
      <c r="G103" s="266" t="str">
        <f>+IF(H103=0,"",'Ark1'!Q1681)</f>
        <v/>
      </c>
      <c r="H103" s="475">
        <f>+'Ark1'!R1681</f>
        <v>0</v>
      </c>
      <c r="I103" s="267" t="str">
        <f>+IF(H103=0,"",'Ark1'!AE1681)</f>
        <v/>
      </c>
      <c r="J103" s="31" t="str">
        <f>+IF(H103=0,"",I103-#REF!)</f>
        <v/>
      </c>
      <c r="K103" s="267" t="str">
        <f>+IF(H103=0,"",'Ark1'!AF1681)</f>
        <v/>
      </c>
      <c r="L103" s="268" t="str">
        <f>+IF(H103=0,"",'Ark1'!T1681)</f>
        <v/>
      </c>
      <c r="M103" s="305" t="str">
        <f>+IF(H103=0,"",'Ark1'!U1681)</f>
        <v/>
      </c>
      <c r="N103" s="35" t="str">
        <f>+IF(H103=0,"",M103-#REF!)</f>
        <v/>
      </c>
      <c r="O103" s="269" t="str">
        <f>+IF(H103=0,"",'Ark1'!W1681)</f>
        <v/>
      </c>
      <c r="P103" s="269" t="str">
        <f>+IF(H103=0,"",'Ark1'!X1681)</f>
        <v/>
      </c>
      <c r="Q103" s="269" t="str">
        <f>+IF(H103=0,"",'Ark1'!AG1681)</f>
        <v/>
      </c>
      <c r="R103" s="269" t="str">
        <f>+IF(H103=0,"",'Ark1'!AH1681)</f>
        <v/>
      </c>
      <c r="S103" s="374" t="str">
        <f>+IF(H103=0,"",'Ark1'!AR1681)</f>
        <v/>
      </c>
      <c r="T103" s="114" t="str">
        <f>+IF(H103=0,"",'Ark1'!AS1681)</f>
        <v/>
      </c>
      <c r="U103" s="269" t="str">
        <f>+IF(H103=0,"",'Ark1'!Y1681)</f>
        <v/>
      </c>
      <c r="V103" s="268" t="str">
        <f>+IF(H103=0,"",'Ark1'!AA1681)</f>
        <v/>
      </c>
      <c r="W103" s="305" t="str">
        <f t="shared" si="6"/>
        <v/>
      </c>
      <c r="X103" s="269" t="str">
        <f t="shared" si="7"/>
        <v/>
      </c>
      <c r="Y103" s="267" t="str">
        <f t="shared" si="8"/>
        <v/>
      </c>
      <c r="Z103" s="246"/>
      <c r="AA103" s="249"/>
      <c r="AC103" s="28"/>
      <c r="AD103" s="27"/>
      <c r="AE103" s="250"/>
      <c r="AF103" s="86"/>
      <c r="AG103" s="27"/>
      <c r="AH103" s="27"/>
      <c r="AI103" s="33"/>
      <c r="AJ103" s="33"/>
      <c r="AK103" s="33"/>
    </row>
    <row r="104" spans="1:37" ht="15.6">
      <c r="A104" s="246"/>
      <c r="B104" s="306">
        <f>+'Ark1'!C1682</f>
        <v>2024</v>
      </c>
      <c r="C104" s="266">
        <f>+'Ark1'!L1682</f>
        <v>3</v>
      </c>
      <c r="D104" s="266" t="s">
        <v>31</v>
      </c>
      <c r="E104" s="266">
        <f>+'Ark1'!AP1682</f>
        <v>16</v>
      </c>
      <c r="F104" s="274" t="str">
        <f>VLOOKUP(E104,RNR!$D$1:$E$37,2)</f>
        <v>Mørefe</v>
      </c>
      <c r="G104" s="266" t="str">
        <f>+IF(H104=0,"",'Ark1'!Q1682)</f>
        <v/>
      </c>
      <c r="H104" s="475">
        <f>+'Ark1'!R1682</f>
        <v>0</v>
      </c>
      <c r="I104" s="267" t="str">
        <f>+IF(H104=0,"",'Ark1'!AE1682)</f>
        <v/>
      </c>
      <c r="J104" s="31" t="str">
        <f>+IF(H104=0,"",I104-#REF!)</f>
        <v/>
      </c>
      <c r="K104" s="267" t="str">
        <f>+IF(H104=0,"",'Ark1'!AF1682)</f>
        <v/>
      </c>
      <c r="L104" s="268" t="str">
        <f>+IF(H104=0,"",'Ark1'!T1682)</f>
        <v/>
      </c>
      <c r="M104" s="305" t="str">
        <f>+IF(H104=0,"",'Ark1'!U1682)</f>
        <v/>
      </c>
      <c r="N104" s="35" t="str">
        <f>+IF(H104=0,"",M104-#REF!)</f>
        <v/>
      </c>
      <c r="O104" s="269" t="str">
        <f>+IF(H104=0,"",'Ark1'!W1682)</f>
        <v/>
      </c>
      <c r="P104" s="269" t="str">
        <f>+IF(H104=0,"",'Ark1'!X1682)</f>
        <v/>
      </c>
      <c r="Q104" s="269" t="str">
        <f>+IF(H104=0,"",'Ark1'!AG1682)</f>
        <v/>
      </c>
      <c r="R104" s="269" t="str">
        <f>+IF(H104=0,"",'Ark1'!AH1682)</f>
        <v/>
      </c>
      <c r="S104" s="374" t="str">
        <f>+IF(H104=0,"",'Ark1'!AR1682)</f>
        <v/>
      </c>
      <c r="T104" s="114" t="str">
        <f>+IF(H104=0,"",'Ark1'!AS1682)</f>
        <v/>
      </c>
      <c r="U104" s="269" t="str">
        <f>+IF(H104=0,"",'Ark1'!Y1682)</f>
        <v/>
      </c>
      <c r="V104" s="268" t="str">
        <f>+IF(H104=0,"",'Ark1'!AA1682)</f>
        <v/>
      </c>
      <c r="W104" s="305" t="str">
        <f t="shared" si="6"/>
        <v/>
      </c>
      <c r="X104" s="269" t="str">
        <f t="shared" si="7"/>
        <v/>
      </c>
      <c r="Y104" s="267" t="str">
        <f t="shared" si="8"/>
        <v/>
      </c>
      <c r="Z104" s="246"/>
      <c r="AA104" s="249"/>
      <c r="AC104" s="28"/>
      <c r="AD104" s="27"/>
      <c r="AE104" s="250"/>
      <c r="AF104" s="86"/>
      <c r="AG104" s="27"/>
      <c r="AH104" s="27"/>
      <c r="AI104" s="33"/>
      <c r="AJ104" s="33"/>
      <c r="AK104" s="33"/>
    </row>
    <row r="105" spans="1:37" ht="15.6">
      <c r="A105" s="246"/>
      <c r="B105" s="306">
        <f>+'Ark1'!C1683</f>
        <v>2024</v>
      </c>
      <c r="C105" s="266">
        <f>+'Ark1'!L1683</f>
        <v>3</v>
      </c>
      <c r="D105" s="266" t="s">
        <v>31</v>
      </c>
      <c r="E105" s="266">
        <f>+'Ark1'!AP1683</f>
        <v>17</v>
      </c>
      <c r="F105" s="274" t="str">
        <f>VLOOKUP(E105,RNR!$D$1:$E$37,2)</f>
        <v>Normande</v>
      </c>
      <c r="G105" s="266" t="str">
        <f>+IF(H105=0,"",'Ark1'!Q1683)</f>
        <v/>
      </c>
      <c r="H105" s="475">
        <f>+'Ark1'!R1683</f>
        <v>0</v>
      </c>
      <c r="I105" s="267" t="str">
        <f>+IF(H105=0,"",'Ark1'!AE1683)</f>
        <v/>
      </c>
      <c r="J105" s="31" t="str">
        <f>+IF(H105=0,"",I105-#REF!)</f>
        <v/>
      </c>
      <c r="K105" s="267" t="str">
        <f>+IF(H105=0,"",'Ark1'!AF1683)</f>
        <v/>
      </c>
      <c r="L105" s="268" t="str">
        <f>+IF(H105=0,"",'Ark1'!T1683)</f>
        <v/>
      </c>
      <c r="M105" s="305" t="str">
        <f>+IF(H105=0,"",'Ark1'!U1683)</f>
        <v/>
      </c>
      <c r="N105" s="35" t="str">
        <f>+IF(H105=0,"",M105-#REF!)</f>
        <v/>
      </c>
      <c r="O105" s="269" t="str">
        <f>+IF(H105=0,"",'Ark1'!W1683)</f>
        <v/>
      </c>
      <c r="P105" s="269" t="str">
        <f>+IF(H105=0,"",'Ark1'!X1683)</f>
        <v/>
      </c>
      <c r="Q105" s="269" t="str">
        <f>+IF(H105=0,"",'Ark1'!AG1683)</f>
        <v/>
      </c>
      <c r="R105" s="269" t="str">
        <f>+IF(H105=0,"",'Ark1'!AH1683)</f>
        <v/>
      </c>
      <c r="S105" s="374" t="str">
        <f>+IF(H105=0,"",'Ark1'!AR1683)</f>
        <v/>
      </c>
      <c r="T105" s="114" t="str">
        <f>+IF(H105=0,"",'Ark1'!AS1683)</f>
        <v/>
      </c>
      <c r="U105" s="269" t="str">
        <f>+IF(H105=0,"",'Ark1'!Y1683)</f>
        <v/>
      </c>
      <c r="V105" s="268" t="str">
        <f>+IF(H105=0,"",'Ark1'!AA1683)</f>
        <v/>
      </c>
      <c r="W105" s="305" t="str">
        <f t="shared" si="6"/>
        <v/>
      </c>
      <c r="X105" s="269" t="str">
        <f t="shared" si="7"/>
        <v/>
      </c>
      <c r="Y105" s="267" t="str">
        <f t="shared" si="8"/>
        <v/>
      </c>
      <c r="Z105" s="246"/>
      <c r="AA105" s="249"/>
      <c r="AC105" s="28"/>
      <c r="AD105" s="27"/>
      <c r="AE105" s="250"/>
      <c r="AF105" s="86"/>
      <c r="AG105" s="27"/>
      <c r="AH105" s="27"/>
      <c r="AI105" s="33"/>
      <c r="AJ105" s="33"/>
      <c r="AK105" s="33"/>
    </row>
    <row r="106" spans="1:37" ht="15.6">
      <c r="A106" s="246"/>
      <c r="B106" s="306">
        <f>+'Ark1'!C1684</f>
        <v>2024</v>
      </c>
      <c r="C106" s="266">
        <f>+'Ark1'!L1684</f>
        <v>3</v>
      </c>
      <c r="D106" s="266" t="s">
        <v>31</v>
      </c>
      <c r="E106" s="266">
        <f>+'Ark1'!AP1684</f>
        <v>21</v>
      </c>
      <c r="F106" s="274" t="str">
        <f>VLOOKUP(E106,RNR!$D$1:$E$37,2)</f>
        <v>Hereford</v>
      </c>
      <c r="G106" s="266">
        <f>+IF(H106=0,"",'Ark1'!Q1684)</f>
        <v>25</v>
      </c>
      <c r="H106" s="475">
        <f>+'Ark1'!R1684</f>
        <v>38</v>
      </c>
      <c r="I106" s="267">
        <f>+IF(H106=0,"",'Ark1'!AE1684)</f>
        <v>1.8164435946462725</v>
      </c>
      <c r="J106" s="31" t="e">
        <f>+IF(H106=0,"",I106-#REF!)</f>
        <v>#REF!</v>
      </c>
      <c r="K106" s="267">
        <f>+IF(H106=0,"",'Ark1'!AF1684)</f>
        <v>1.2118918379117278</v>
      </c>
      <c r="L106" s="268">
        <f>+IF(H106=0,"",'Ark1'!T1684)</f>
        <v>4.7368421052631557</v>
      </c>
      <c r="M106" s="305">
        <f>+IF(H106=0,"",'Ark1'!U1684)</f>
        <v>132.21315789473681</v>
      </c>
      <c r="N106" s="35" t="e">
        <f>+IF(H106=0,"",M106-#REF!)</f>
        <v>#REF!</v>
      </c>
      <c r="O106" s="269">
        <f>+IF(H106=0,"",'Ark1'!W1684)</f>
        <v>7.8947368421052637</v>
      </c>
      <c r="P106" s="269">
        <f>+IF(H106=0,"",'Ark1'!X1684)</f>
        <v>0</v>
      </c>
      <c r="Q106" s="269">
        <f>+IF(H106=0,"",'Ark1'!AG1684)</f>
        <v>553.5</v>
      </c>
      <c r="R106" s="269">
        <f>+IF(H106=0,"",'Ark1'!AH1684)</f>
        <v>100</v>
      </c>
      <c r="S106" s="374">
        <f>+IF(H106=0,"",'Ark1'!AR1684)</f>
        <v>177.9473684210526</v>
      </c>
      <c r="T106" s="114">
        <f>+IF(H106=0,"",'Ark1'!AS1684)</f>
        <v>22.685713330962983</v>
      </c>
      <c r="U106" s="269">
        <f>+IF(H106=0,"",'Ark1'!Y1684)</f>
        <v>39.96861381168609</v>
      </c>
      <c r="V106" s="268">
        <f>+IF(H106=0,"",'Ark1'!AA1684)</f>
        <v>1.2913520154089797</v>
      </c>
      <c r="W106" s="305">
        <f t="shared" si="6"/>
        <v>238.8674939380972</v>
      </c>
      <c r="X106" s="269">
        <f t="shared" si="7"/>
        <v>44.071052631578937</v>
      </c>
      <c r="Y106" s="267">
        <f t="shared" si="8"/>
        <v>1.52</v>
      </c>
      <c r="Z106" s="246"/>
      <c r="AA106" s="249"/>
      <c r="AC106" s="28"/>
      <c r="AD106" s="27"/>
      <c r="AE106" s="250"/>
      <c r="AF106" s="86"/>
      <c r="AG106" s="27"/>
      <c r="AH106" s="27"/>
      <c r="AI106" s="33"/>
      <c r="AJ106" s="33"/>
      <c r="AK106" s="33"/>
    </row>
    <row r="107" spans="1:37" ht="15.6">
      <c r="A107" s="246"/>
      <c r="B107" s="306">
        <f>+'Ark1'!C1685</f>
        <v>2024</v>
      </c>
      <c r="C107" s="266">
        <f>+'Ark1'!L1685</f>
        <v>3</v>
      </c>
      <c r="D107" s="266" t="s">
        <v>31</v>
      </c>
      <c r="E107" s="266">
        <f>+'Ark1'!AP1685</f>
        <v>22</v>
      </c>
      <c r="F107" s="274" t="str">
        <f>VLOOKUP(E107,RNR!$D$1:$E$37,2)</f>
        <v>Charolais</v>
      </c>
      <c r="G107" s="266">
        <f>+IF(H107=0,"",'Ark1'!Q1685)</f>
        <v>6</v>
      </c>
      <c r="H107" s="475">
        <f>+'Ark1'!R1685</f>
        <v>13</v>
      </c>
      <c r="I107" s="267">
        <f>+IF(H107=0,"",'Ark1'!AE1685)</f>
        <v>0.25135344160866202</v>
      </c>
      <c r="J107" s="31" t="e">
        <f>+IF(H107=0,"",I107-#REF!)</f>
        <v>#REF!</v>
      </c>
      <c r="K107" s="267">
        <f>+IF(H107=0,"",'Ark1'!AF1685)</f>
        <v>0.10223310692232898</v>
      </c>
      <c r="L107" s="268">
        <f>+IF(H107=0,"",'Ark1'!T1685)</f>
        <v>2.6153846153846159</v>
      </c>
      <c r="M107" s="305">
        <f>+IF(H107=0,"",'Ark1'!U1685)</f>
        <v>99.838461538461516</v>
      </c>
      <c r="N107" s="35" t="e">
        <f>+IF(H107=0,"",M107-#REF!)</f>
        <v>#REF!</v>
      </c>
      <c r="O107" s="269">
        <f>+IF(H107=0,"",'Ark1'!W1685)</f>
        <v>0</v>
      </c>
      <c r="P107" s="269">
        <f>+IF(H107=0,"",'Ark1'!X1685)</f>
        <v>0</v>
      </c>
      <c r="Q107" s="269">
        <f>+IF(H107=0,"",'Ark1'!AG1685)</f>
        <v>491</v>
      </c>
      <c r="R107" s="269">
        <f>+IF(H107=0,"",'Ark1'!AH1685)</f>
        <v>100</v>
      </c>
      <c r="S107" s="374">
        <f>+IF(H107=0,"",'Ark1'!AR1685)</f>
        <v>165</v>
      </c>
      <c r="T107" s="114">
        <f>+IF(H107=0,"",'Ark1'!AS1685)</f>
        <v>21.135361346022311</v>
      </c>
      <c r="U107" s="269">
        <f>+IF(H107=0,"",'Ark1'!Y1685)</f>
        <v>38.530178750639287</v>
      </c>
      <c r="V107" s="268">
        <f>+IF(H107=0,"",'Ark1'!AA1685)</f>
        <v>0.83559849932309294</v>
      </c>
      <c r="W107" s="305">
        <f t="shared" si="6"/>
        <v>203.33698887670371</v>
      </c>
      <c r="X107" s="269">
        <f t="shared" si="7"/>
        <v>33.27948717948717</v>
      </c>
      <c r="Y107" s="267">
        <f t="shared" si="8"/>
        <v>2.1666666666666665</v>
      </c>
      <c r="Z107" s="246"/>
      <c r="AA107" s="249"/>
      <c r="AC107" s="28"/>
      <c r="AD107" s="27"/>
      <c r="AE107" s="250"/>
      <c r="AF107" s="86"/>
      <c r="AG107" s="27"/>
      <c r="AH107" s="27"/>
      <c r="AI107" s="33"/>
      <c r="AJ107" s="33"/>
      <c r="AK107" s="33"/>
    </row>
    <row r="108" spans="1:37" ht="15.6">
      <c r="A108" s="246"/>
      <c r="B108" s="306">
        <f>+'Ark1'!C1686</f>
        <v>2024</v>
      </c>
      <c r="C108" s="266">
        <f>+'Ark1'!L1686</f>
        <v>3</v>
      </c>
      <c r="D108" s="266" t="s">
        <v>31</v>
      </c>
      <c r="E108" s="266">
        <f>+'Ark1'!AP1686</f>
        <v>23</v>
      </c>
      <c r="F108" s="274" t="str">
        <f>VLOOKUP(E108,RNR!$D$1:$E$37,2)</f>
        <v>Aberdeen Angus</v>
      </c>
      <c r="G108" s="266">
        <f>+IF(H108=0,"",'Ark1'!Q1686)</f>
        <v>22</v>
      </c>
      <c r="H108" s="475">
        <f>+'Ark1'!R1686</f>
        <v>27</v>
      </c>
      <c r="I108" s="267">
        <f>+IF(H108=0,"",'Ark1'!AE1686)</f>
        <v>0.49769585253456239</v>
      </c>
      <c r="J108" s="31" t="e">
        <f>+IF(H108=0,"",I108-#REF!)</f>
        <v>#REF!</v>
      </c>
      <c r="K108" s="267">
        <f>+IF(H108=0,"",'Ark1'!AF1686)</f>
        <v>0.31700227144852422</v>
      </c>
      <c r="L108" s="268">
        <f>+IF(H108=0,"",'Ark1'!T1686)</f>
        <v>4.9629629629629619</v>
      </c>
      <c r="M108" s="305">
        <f>+IF(H108=0,"",'Ark1'!U1686)</f>
        <v>142.45925925925923</v>
      </c>
      <c r="N108" s="35" t="e">
        <f>+IF(H108=0,"",M108-#REF!)</f>
        <v>#REF!</v>
      </c>
      <c r="O108" s="269">
        <f>+IF(H108=0,"",'Ark1'!W1686)</f>
        <v>14.814814814814817</v>
      </c>
      <c r="P108" s="269">
        <f>+IF(H108=0,"",'Ark1'!X1686)</f>
        <v>0</v>
      </c>
      <c r="Q108" s="269">
        <f>+IF(H108=0,"",'Ark1'!AG1686)</f>
        <v>551.03703703703707</v>
      </c>
      <c r="R108" s="269">
        <f>+IF(H108=0,"",'Ark1'!AH1686)</f>
        <v>100</v>
      </c>
      <c r="S108" s="374">
        <f>+IF(H108=0,"",'Ark1'!AR1686)</f>
        <v>184.48148148148152</v>
      </c>
      <c r="T108" s="114">
        <f>+IF(H108=0,"",'Ark1'!AS1686)</f>
        <v>22.192087967799537</v>
      </c>
      <c r="U108" s="269">
        <f>+IF(H108=0,"",'Ark1'!Y1686)</f>
        <v>36.68228212193911</v>
      </c>
      <c r="V108" s="268">
        <f>+IF(H108=0,"",'Ark1'!AA1686)</f>
        <v>1.6883364918579973</v>
      </c>
      <c r="W108" s="305">
        <f t="shared" si="6"/>
        <v>258.52937222744987</v>
      </c>
      <c r="X108" s="269">
        <f t="shared" si="7"/>
        <v>47.486419753086409</v>
      </c>
      <c r="Y108" s="267">
        <f t="shared" si="8"/>
        <v>1.2272727272727273</v>
      </c>
      <c r="Z108" s="246"/>
      <c r="AA108" s="249"/>
      <c r="AC108" s="28"/>
      <c r="AD108" s="27"/>
      <c r="AE108" s="250"/>
      <c r="AF108" s="86"/>
      <c r="AG108" s="27"/>
      <c r="AH108" s="27"/>
      <c r="AI108" s="33"/>
      <c r="AJ108" s="33"/>
      <c r="AK108" s="33"/>
    </row>
    <row r="109" spans="1:37" ht="15.6">
      <c r="A109" s="246"/>
      <c r="B109" s="306">
        <f>+'Ark1'!C1687</f>
        <v>2024</v>
      </c>
      <c r="C109" s="266">
        <f>+'Ark1'!L1687</f>
        <v>3</v>
      </c>
      <c r="D109" s="266" t="s">
        <v>31</v>
      </c>
      <c r="E109" s="266">
        <f>+'Ark1'!AP1687</f>
        <v>24</v>
      </c>
      <c r="F109" s="274" t="str">
        <f>VLOOKUP(E109,RNR!$D$1:$E$37,2)</f>
        <v>Limousin</v>
      </c>
      <c r="G109" s="266">
        <f>+IF(H109=0,"",'Ark1'!Q1687)</f>
        <v>1</v>
      </c>
      <c r="H109" s="475">
        <f>+'Ark1'!R1687</f>
        <v>1</v>
      </c>
      <c r="I109" s="267">
        <f>+IF(H109=0,"",'Ark1'!AE1687)</f>
        <v>2.5367833587011661E-2</v>
      </c>
      <c r="J109" s="31" t="e">
        <f>+IF(H109=0,"",I109-#REF!)</f>
        <v>#REF!</v>
      </c>
      <c r="K109" s="267">
        <f>+IF(H109=0,"",'Ark1'!AF1687)</f>
        <v>8.1255833045508451E-3</v>
      </c>
      <c r="L109" s="268">
        <f>+IF(H109=0,"",'Ark1'!T1687)</f>
        <v>1</v>
      </c>
      <c r="M109" s="305">
        <f>+IF(H109=0,"",'Ark1'!U1687)</f>
        <v>77.400000000000006</v>
      </c>
      <c r="N109" s="35" t="e">
        <f>+IF(H109=0,"",M109-#REF!)</f>
        <v>#REF!</v>
      </c>
      <c r="O109" s="269">
        <f>+IF(H109=0,"",'Ark1'!W1687)</f>
        <v>0</v>
      </c>
      <c r="P109" s="269">
        <f>+IF(H109=0,"",'Ark1'!X1687)</f>
        <v>0</v>
      </c>
      <c r="Q109" s="269">
        <f>+IF(H109=0,"",'Ark1'!AG1687)</f>
        <v>464</v>
      </c>
      <c r="R109" s="269">
        <f>+IF(H109=0,"",'Ark1'!AH1687)</f>
        <v>100</v>
      </c>
      <c r="S109" s="374">
        <f>+IF(H109=0,"",'Ark1'!AR1687)</f>
        <v>169</v>
      </c>
      <c r="T109" s="114">
        <f>+IF(H109=0,"",'Ark1'!AS1687)</f>
        <v>15.95256824954126</v>
      </c>
      <c r="U109" s="269">
        <f>+IF(H109=0,"",'Ark1'!Y1687)</f>
        <v>0</v>
      </c>
      <c r="V109" s="268">
        <f>+IF(H109=0,"",'Ark1'!AA1687)</f>
        <v>0</v>
      </c>
      <c r="W109" s="305">
        <f t="shared" si="6"/>
        <v>166.81034482758622</v>
      </c>
      <c r="X109" s="269">
        <f t="shared" si="7"/>
        <v>25.8</v>
      </c>
      <c r="Y109" s="267">
        <f t="shared" si="8"/>
        <v>1</v>
      </c>
      <c r="Z109" s="246"/>
      <c r="AA109" s="249"/>
      <c r="AC109" s="28"/>
      <c r="AD109" s="27"/>
      <c r="AE109" s="250"/>
      <c r="AF109" s="86"/>
      <c r="AG109" s="27"/>
      <c r="AH109" s="27"/>
      <c r="AI109" s="33"/>
      <c r="AJ109" s="33"/>
      <c r="AK109" s="33"/>
    </row>
    <row r="110" spans="1:37" ht="15.6">
      <c r="A110" s="246"/>
      <c r="B110" s="306">
        <f>+'Ark1'!C1688</f>
        <v>2024</v>
      </c>
      <c r="C110" s="266">
        <f>+'Ark1'!L1688</f>
        <v>3</v>
      </c>
      <c r="D110" s="266" t="s">
        <v>31</v>
      </c>
      <c r="E110" s="266">
        <f>+'Ark1'!AP1688</f>
        <v>25</v>
      </c>
      <c r="F110" s="274" t="str">
        <f>VLOOKUP(E110,RNR!$D$1:$E$37,2)</f>
        <v>Kjøttsimmental</v>
      </c>
      <c r="G110" s="266">
        <f>+IF(H110=0,"",'Ark1'!Q1688)</f>
        <v>7</v>
      </c>
      <c r="H110" s="475">
        <f>+'Ark1'!R1688</f>
        <v>7</v>
      </c>
      <c r="I110" s="267">
        <f>+IF(H110=0,"",'Ark1'!AE1688)</f>
        <v>0.41991601679664053</v>
      </c>
      <c r="J110" s="31" t="e">
        <f>+IF(H110=0,"",I110-#REF!)</f>
        <v>#REF!</v>
      </c>
      <c r="K110" s="267">
        <f>+IF(H110=0,"",'Ark1'!AF1688)</f>
        <v>0.25378523016882126</v>
      </c>
      <c r="L110" s="268">
        <f>+IF(H110=0,"",'Ark1'!T1688)</f>
        <v>3.7142857142857153</v>
      </c>
      <c r="M110" s="305">
        <f>+IF(H110=0,"",'Ark1'!U1688)</f>
        <v>142.17142857142861</v>
      </c>
      <c r="N110" s="35" t="e">
        <f>+IF(H110=0,"",M110-#REF!)</f>
        <v>#REF!</v>
      </c>
      <c r="O110" s="269">
        <f>+IF(H110=0,"",'Ark1'!W1688)</f>
        <v>0</v>
      </c>
      <c r="P110" s="269">
        <f>+IF(H110=0,"",'Ark1'!X1688)</f>
        <v>0</v>
      </c>
      <c r="Q110" s="269">
        <f>+IF(H110=0,"",'Ark1'!AG1688)</f>
        <v>535.28571428571445</v>
      </c>
      <c r="R110" s="269">
        <f>+IF(H110=0,"",'Ark1'!AH1688)</f>
        <v>100</v>
      </c>
      <c r="S110" s="374">
        <f>+IF(H110=0,"",'Ark1'!AR1688)</f>
        <v>184.28571428571425</v>
      </c>
      <c r="T110" s="114">
        <f>+IF(H110=0,"",'Ark1'!AS1688)</f>
        <v>22.39059469033862</v>
      </c>
      <c r="U110" s="269">
        <f>+IF(H110=0,"",'Ark1'!Y1688)</f>
        <v>29.850040166793459</v>
      </c>
      <c r="V110" s="268">
        <f>+IF(H110=0,"",'Ark1'!AA1688)</f>
        <v>0.88063057185271099</v>
      </c>
      <c r="W110" s="305">
        <f t="shared" si="6"/>
        <v>265.59914598345341</v>
      </c>
      <c r="X110" s="269">
        <f t="shared" si="7"/>
        <v>47.3904761904762</v>
      </c>
      <c r="Y110" s="267">
        <f t="shared" si="8"/>
        <v>1</v>
      </c>
      <c r="Z110" s="246"/>
      <c r="AA110" s="249"/>
      <c r="AC110" s="28"/>
      <c r="AD110" s="27"/>
      <c r="AE110" s="250"/>
      <c r="AF110" s="86"/>
      <c r="AG110" s="27"/>
      <c r="AH110" s="27"/>
      <c r="AI110" s="33"/>
      <c r="AJ110" s="33"/>
      <c r="AK110" s="33"/>
    </row>
    <row r="111" spans="1:37" ht="15.6">
      <c r="A111" s="246"/>
      <c r="B111" s="306">
        <f>+'Ark1'!C1689</f>
        <v>2024</v>
      </c>
      <c r="C111" s="266">
        <f>+'Ark1'!L1689</f>
        <v>3</v>
      </c>
      <c r="D111" s="266" t="s">
        <v>31</v>
      </c>
      <c r="E111" s="266">
        <f>+'Ark1'!AP1689</f>
        <v>26</v>
      </c>
      <c r="F111" s="274" t="str">
        <f>VLOOKUP(E111,RNR!$D$1:$E$37,2)</f>
        <v>Blonde d`Aquitaine</v>
      </c>
      <c r="G111" s="266">
        <f>+IF(H111=0,"",'Ark1'!Q1689)</f>
        <v>1</v>
      </c>
      <c r="H111" s="475">
        <f>+'Ark1'!R1689</f>
        <v>1</v>
      </c>
      <c r="I111" s="267">
        <f>+IF(H111=0,"",'Ark1'!AE1689)</f>
        <v>0.3105590062111801</v>
      </c>
      <c r="J111" s="31" t="e">
        <f>+IF(H111=0,"",I111-#REF!)</f>
        <v>#REF!</v>
      </c>
      <c r="K111" s="267">
        <f>+IF(H111=0,"",'Ark1'!AF1689)</f>
        <v>6.5671370198728804E-2</v>
      </c>
      <c r="L111" s="268">
        <f>+IF(H111=0,"",'Ark1'!T1689)</f>
        <v>2</v>
      </c>
      <c r="M111" s="305">
        <f>+IF(H111=0,"",'Ark1'!U1689)</f>
        <v>56.3</v>
      </c>
      <c r="N111" s="35" t="e">
        <f>+IF(H111=0,"",M111-#REF!)</f>
        <v>#REF!</v>
      </c>
      <c r="O111" s="269">
        <f>+IF(H111=0,"",'Ark1'!W1689)</f>
        <v>0</v>
      </c>
      <c r="P111" s="269">
        <f>+IF(H111=0,"",'Ark1'!X1689)</f>
        <v>0</v>
      </c>
      <c r="Q111" s="269">
        <f>+IF(H111=0,"",'Ark1'!AG1689)</f>
        <v>516</v>
      </c>
      <c r="R111" s="269">
        <f>+IF(H111=0,"",'Ark1'!AH1689)</f>
        <v>100</v>
      </c>
      <c r="S111" s="374">
        <f>+IF(H111=0,"",'Ark1'!AR1689)</f>
        <v>144</v>
      </c>
      <c r="T111" s="114">
        <f>+IF(H111=0,"",'Ark1'!AS1689)</f>
        <v>18.754286694101506</v>
      </c>
      <c r="U111" s="269">
        <f>+IF(H111=0,"",'Ark1'!Y1689)</f>
        <v>0</v>
      </c>
      <c r="V111" s="268">
        <f>+IF(H111=0,"",'Ark1'!AA1689)</f>
        <v>0</v>
      </c>
      <c r="W111" s="305">
        <f t="shared" si="6"/>
        <v>109.10852713178295</v>
      </c>
      <c r="X111" s="269">
        <f t="shared" si="7"/>
        <v>18.766666666666666</v>
      </c>
      <c r="Y111" s="267">
        <f t="shared" si="8"/>
        <v>1</v>
      </c>
      <c r="Z111" s="246"/>
      <c r="AA111" s="249"/>
      <c r="AC111" s="28"/>
      <c r="AD111" s="27"/>
      <c r="AE111" s="250"/>
      <c r="AF111" s="86"/>
      <c r="AG111" s="27"/>
      <c r="AH111" s="27"/>
      <c r="AI111" s="33"/>
      <c r="AJ111" s="33"/>
      <c r="AK111" s="33"/>
    </row>
    <row r="112" spans="1:37" ht="15.6">
      <c r="A112" s="246"/>
      <c r="B112" s="306">
        <f>+'Ark1'!C1690</f>
        <v>2024</v>
      </c>
      <c r="C112" s="266">
        <f>+'Ark1'!L1690</f>
        <v>3</v>
      </c>
      <c r="D112" s="266" t="s">
        <v>31</v>
      </c>
      <c r="E112" s="266">
        <f>+'Ark1'!AP1690</f>
        <v>27</v>
      </c>
      <c r="F112" s="274" t="str">
        <f>VLOOKUP(E112,RNR!$D$1:$E$37,2)</f>
        <v>Highland</v>
      </c>
      <c r="G112" s="266">
        <f>+IF(H112=0,"",'Ark1'!Q1690)</f>
        <v>11</v>
      </c>
      <c r="H112" s="475">
        <f>+'Ark1'!R1690</f>
        <v>19</v>
      </c>
      <c r="I112" s="267">
        <f>+IF(H112=0,"",'Ark1'!AE1690)</f>
        <v>9.6938775510204085</v>
      </c>
      <c r="J112" s="31" t="e">
        <f>+IF(H112=0,"",I112-#REF!)</f>
        <v>#REF!</v>
      </c>
      <c r="K112" s="267">
        <f>+IF(H112=0,"",'Ark1'!AF1690)</f>
        <v>7.0135990194129745</v>
      </c>
      <c r="L112" s="268">
        <f>+IF(H112=0,"",'Ark1'!T1690)</f>
        <v>4.3157894736842097</v>
      </c>
      <c r="M112" s="305">
        <f>+IF(H112=0,"",'Ark1'!U1690)</f>
        <v>89.142105263157887</v>
      </c>
      <c r="N112" s="35" t="e">
        <f>+IF(H112=0,"",M112-#REF!)</f>
        <v>#REF!</v>
      </c>
      <c r="O112" s="269">
        <f>+IF(H112=0,"",'Ark1'!W1690)</f>
        <v>5.2631578947368443</v>
      </c>
      <c r="P112" s="269">
        <f>+IF(H112=0,"",'Ark1'!X1690)</f>
        <v>0</v>
      </c>
      <c r="Q112" s="269">
        <f>+IF(H112=0,"",'Ark1'!AG1690)</f>
        <v>654.15789473684197</v>
      </c>
      <c r="R112" s="269">
        <f>+IF(H112=0,"",'Ark1'!AH1690)</f>
        <v>100</v>
      </c>
      <c r="S112" s="374">
        <f>+IF(H112=0,"",'Ark1'!AR1690)</f>
        <v>160.52631578947364</v>
      </c>
      <c r="T112" s="114">
        <f>+IF(H112=0,"",'Ark1'!AS1690)</f>
        <v>21.337434832375482</v>
      </c>
      <c r="U112" s="269">
        <f>+IF(H112=0,"",'Ark1'!Y1690)</f>
        <v>17.114177434281675</v>
      </c>
      <c r="V112" s="268">
        <f>+IF(H112=0,"",'Ark1'!AA1690)</f>
        <v>1.1263649767911936</v>
      </c>
      <c r="W112" s="305">
        <f t="shared" si="6"/>
        <v>136.27001367768929</v>
      </c>
      <c r="X112" s="269">
        <f t="shared" si="7"/>
        <v>29.714035087719296</v>
      </c>
      <c r="Y112" s="267">
        <f t="shared" si="8"/>
        <v>1.7272727272727273</v>
      </c>
      <c r="Z112" s="246"/>
      <c r="AA112" s="249"/>
      <c r="AC112" s="28"/>
      <c r="AD112" s="27"/>
      <c r="AE112" s="250"/>
      <c r="AF112" s="86"/>
      <c r="AG112" s="27"/>
      <c r="AH112" s="27"/>
      <c r="AI112" s="33"/>
      <c r="AJ112" s="33"/>
      <c r="AK112" s="33"/>
    </row>
    <row r="113" spans="1:54" ht="15.6">
      <c r="A113" s="246"/>
      <c r="B113" s="306">
        <f>+'Ark1'!C1691</f>
        <v>2024</v>
      </c>
      <c r="C113" s="266">
        <f>+'Ark1'!L1691</f>
        <v>3</v>
      </c>
      <c r="D113" s="266" t="s">
        <v>31</v>
      </c>
      <c r="E113" s="266">
        <f>+'Ark1'!AP1691</f>
        <v>28</v>
      </c>
      <c r="F113" s="274" t="str">
        <f>VLOOKUP(E113,RNR!$D$1:$E$37,2)</f>
        <v xml:space="preserve">Dexter </v>
      </c>
      <c r="G113" s="266">
        <f>+IF(H113=0,"",'Ark1'!Q1691)</f>
        <v>2</v>
      </c>
      <c r="H113" s="475">
        <f>+'Ark1'!R1691</f>
        <v>2</v>
      </c>
      <c r="I113" s="267">
        <f>+IF(H113=0,"",'Ark1'!AE1691)</f>
        <v>0.80971659919028316</v>
      </c>
      <c r="J113" s="31" t="e">
        <f>+IF(H113=0,"",I113-#REF!)</f>
        <v>#REF!</v>
      </c>
      <c r="K113" s="267">
        <f>+IF(H113=0,"",'Ark1'!AF1691)</f>
        <v>0.65018998123819649</v>
      </c>
      <c r="L113" s="268">
        <f>+IF(H113=0,"",'Ark1'!T1691)</f>
        <v>5</v>
      </c>
      <c r="M113" s="305">
        <f>+IF(H113=0,"",'Ark1'!U1691)</f>
        <v>158.19999999999999</v>
      </c>
      <c r="N113" s="35" t="e">
        <f>+IF(H113=0,"",M113-#REF!)</f>
        <v>#REF!</v>
      </c>
      <c r="O113" s="269">
        <f>+IF(H113=0,"",'Ark1'!W1691)</f>
        <v>0</v>
      </c>
      <c r="P113" s="269">
        <f>+IF(H113=0,"",'Ark1'!X1691)</f>
        <v>0</v>
      </c>
      <c r="Q113" s="269">
        <f>+IF(H113=0,"",'Ark1'!AG1691)</f>
        <v>650</v>
      </c>
      <c r="R113" s="269">
        <f>+IF(H113=0,"",'Ark1'!AH1691)</f>
        <v>100</v>
      </c>
      <c r="S113" s="374">
        <f>+IF(H113=0,"",'Ark1'!AR1691)</f>
        <v>190</v>
      </c>
      <c r="T113" s="114">
        <f>+IF(H113=0,"",'Ark1'!AS1691)</f>
        <v>22.916111384322779</v>
      </c>
      <c r="U113" s="269">
        <f>+IF(H113=0,"",'Ark1'!Y1691)</f>
        <v>19.200000000000088</v>
      </c>
      <c r="V113" s="268">
        <f>+IF(H113=0,"",'Ark1'!AA1691)</f>
        <v>1</v>
      </c>
      <c r="W113" s="305">
        <f t="shared" si="6"/>
        <v>243.38461538461539</v>
      </c>
      <c r="X113" s="269">
        <f t="shared" si="7"/>
        <v>52.733333333333327</v>
      </c>
      <c r="Y113" s="267">
        <f t="shared" si="8"/>
        <v>1</v>
      </c>
      <c r="Z113" s="246"/>
      <c r="AA113" s="249"/>
      <c r="AC113" s="28"/>
      <c r="AD113" s="27"/>
      <c r="AE113" s="250"/>
      <c r="AF113" s="86"/>
      <c r="AG113" s="27"/>
      <c r="AH113" s="27"/>
      <c r="AI113" s="33"/>
      <c r="AJ113" s="33"/>
      <c r="AK113" s="33"/>
    </row>
    <row r="114" spans="1:54" ht="15.6">
      <c r="A114" s="246"/>
      <c r="B114" s="306">
        <f>+'Ark1'!C1692</f>
        <v>2024</v>
      </c>
      <c r="C114" s="266">
        <f>+'Ark1'!L1692</f>
        <v>3</v>
      </c>
      <c r="D114" s="266" t="s">
        <v>31</v>
      </c>
      <c r="E114" s="266">
        <f>+'Ark1'!AP1692</f>
        <v>29</v>
      </c>
      <c r="F114" s="274" t="str">
        <f>VLOOKUP(E114,RNR!$D$1:$E$37,2)</f>
        <v>Piemontese</v>
      </c>
      <c r="G114" s="266">
        <f>+IF(H114=0,"",'Ark1'!Q1692)</f>
        <v>10</v>
      </c>
      <c r="H114" s="475">
        <f>+'Ark1'!R1692</f>
        <v>13</v>
      </c>
      <c r="I114" s="267">
        <f>+IF(H114=0,"",'Ark1'!AE1692)</f>
        <v>7.6023391812865508</v>
      </c>
      <c r="J114" s="31" t="e">
        <f>+IF(H114=0,"",I114-#REF!)</f>
        <v>#REF!</v>
      </c>
      <c r="K114" s="267">
        <f>+IF(H114=0,"",'Ark1'!AF1692)</f>
        <v>5.6474493833355854</v>
      </c>
      <c r="L114" s="268">
        <f>+IF(H114=0,"",'Ark1'!T1692)</f>
        <v>4.3846153846153859</v>
      </c>
      <c r="M114" s="305">
        <f>+IF(H114=0,"",'Ark1'!U1692)</f>
        <v>67.523076923076886</v>
      </c>
      <c r="N114" s="35" t="e">
        <f>+IF(H114=0,"",M114-#REF!)</f>
        <v>#REF!</v>
      </c>
      <c r="O114" s="269">
        <f>+IF(H114=0,"",'Ark1'!W1692)</f>
        <v>0</v>
      </c>
      <c r="P114" s="269">
        <f>+IF(H114=0,"",'Ark1'!X1692)</f>
        <v>0</v>
      </c>
      <c r="Q114" s="269">
        <f>+IF(H114=0,"",'Ark1'!AG1692)</f>
        <v>510.15384615384608</v>
      </c>
      <c r="R114" s="269">
        <f>+IF(H114=0,"",'Ark1'!AH1692)</f>
        <v>100</v>
      </c>
      <c r="S114" s="374">
        <f>+IF(H114=0,"",'Ark1'!AR1692)</f>
        <v>146.23076923076923</v>
      </c>
      <c r="T114" s="114">
        <f>+IF(H114=0,"",'Ark1'!AS1692)</f>
        <v>21.327303308728862</v>
      </c>
      <c r="U114" s="269">
        <f>+IF(H114=0,"",'Ark1'!Y1692)</f>
        <v>15.037397168708081</v>
      </c>
      <c r="V114" s="268">
        <f>+IF(H114=0,"",'Ark1'!AA1692)</f>
        <v>1.076923076923076</v>
      </c>
      <c r="W114" s="305">
        <f t="shared" si="6"/>
        <v>132.35826296743059</v>
      </c>
      <c r="X114" s="269">
        <f t="shared" si="7"/>
        <v>22.507692307692295</v>
      </c>
      <c r="Y114" s="267">
        <f t="shared" si="8"/>
        <v>1.3</v>
      </c>
      <c r="Z114" s="246"/>
      <c r="AA114" s="249"/>
      <c r="AC114" s="28"/>
      <c r="AD114" s="27"/>
      <c r="AE114" s="250"/>
      <c r="AF114" s="86"/>
      <c r="AG114" s="27"/>
      <c r="AH114" s="27"/>
      <c r="AI114" s="33"/>
      <c r="AJ114" s="33"/>
      <c r="AK114" s="33"/>
    </row>
    <row r="115" spans="1:54" ht="15.6">
      <c r="A115" s="246"/>
      <c r="B115" s="306">
        <f>+'Ark1'!C1693</f>
        <v>2024</v>
      </c>
      <c r="C115" s="266">
        <f>+'Ark1'!L1693</f>
        <v>3</v>
      </c>
      <c r="D115" s="266" t="s">
        <v>31</v>
      </c>
      <c r="E115" s="266">
        <f>+'Ark1'!AP1693</f>
        <v>30</v>
      </c>
      <c r="F115" s="274" t="str">
        <f>VLOOKUP(E115,RNR!$D$1:$E$37,2)</f>
        <v>Galloway</v>
      </c>
      <c r="G115" s="266" t="str">
        <f>+IF(H115=0,"",'Ark1'!Q1693)</f>
        <v/>
      </c>
      <c r="H115" s="475">
        <f>+'Ark1'!R1693</f>
        <v>0</v>
      </c>
      <c r="I115" s="267" t="str">
        <f>+IF(H115=0,"",'Ark1'!AE1693)</f>
        <v/>
      </c>
      <c r="J115" s="31" t="str">
        <f>+IF(H115=0,"",I115-#REF!)</f>
        <v/>
      </c>
      <c r="K115" s="267" t="str">
        <f>+IF(H115=0,"",'Ark1'!AF1693)</f>
        <v/>
      </c>
      <c r="L115" s="268" t="str">
        <f>+IF(H115=0,"",'Ark1'!T1693)</f>
        <v/>
      </c>
      <c r="M115" s="305" t="str">
        <f>+IF(H115=0,"",'Ark1'!U1693)</f>
        <v/>
      </c>
      <c r="N115" s="35" t="str">
        <f>+IF(H115=0,"",M115-#REF!)</f>
        <v/>
      </c>
      <c r="O115" s="269" t="str">
        <f>+IF(H115=0,"",'Ark1'!W1693)</f>
        <v/>
      </c>
      <c r="P115" s="269" t="str">
        <f>+IF(H115=0,"",'Ark1'!X1693)</f>
        <v/>
      </c>
      <c r="Q115" s="269" t="str">
        <f>+IF(H115=0,"",'Ark1'!AG1693)</f>
        <v/>
      </c>
      <c r="R115" s="269" t="str">
        <f>+IF(H115=0,"",'Ark1'!AH1693)</f>
        <v/>
      </c>
      <c r="S115" s="374" t="str">
        <f>+IF(H115=0,"",'Ark1'!AR1693)</f>
        <v/>
      </c>
      <c r="T115" s="114" t="str">
        <f>+IF(H115=0,"",'Ark1'!AS1693)</f>
        <v/>
      </c>
      <c r="U115" s="269" t="str">
        <f>+IF(H115=0,"",'Ark1'!Y1693)</f>
        <v/>
      </c>
      <c r="V115" s="268" t="str">
        <f>+IF(H115=0,"",'Ark1'!AA1693)</f>
        <v/>
      </c>
      <c r="W115" s="305" t="str">
        <f t="shared" si="6"/>
        <v/>
      </c>
      <c r="X115" s="269" t="str">
        <f t="shared" si="7"/>
        <v/>
      </c>
      <c r="Y115" s="267" t="str">
        <f t="shared" si="8"/>
        <v/>
      </c>
      <c r="Z115" s="246"/>
      <c r="AA115" s="249"/>
      <c r="AC115" s="28"/>
      <c r="AD115" s="27"/>
      <c r="AE115" s="250"/>
      <c r="AF115" s="86"/>
      <c r="AG115" s="27"/>
      <c r="AH115" s="27"/>
      <c r="AI115" s="33"/>
      <c r="AJ115" s="33"/>
      <c r="AK115" s="33"/>
    </row>
    <row r="116" spans="1:54" ht="15.6">
      <c r="A116" s="246"/>
      <c r="B116" s="306">
        <f>+'Ark1'!C1694</f>
        <v>2024</v>
      </c>
      <c r="C116" s="266">
        <f>+'Ark1'!L1694</f>
        <v>3</v>
      </c>
      <c r="D116" s="266" t="s">
        <v>31</v>
      </c>
      <c r="E116" s="266">
        <f>+'Ark1'!AP1694</f>
        <v>31</v>
      </c>
      <c r="F116" s="274" t="str">
        <f>VLOOKUP(E116,RNR!$D$1:$E$37,2)</f>
        <v>Salers</v>
      </c>
      <c r="G116" s="266">
        <f>+IF(H116=0,"",'Ark1'!Q1694)</f>
        <v>1</v>
      </c>
      <c r="H116" s="475">
        <f>+'Ark1'!R1694</f>
        <v>1</v>
      </c>
      <c r="I116" s="267">
        <f>+IF(H116=0,"",'Ark1'!AE1694)</f>
        <v>1.1627906976744189</v>
      </c>
      <c r="J116" s="31" t="e">
        <f>+IF(H116=0,"",I116-#REF!)</f>
        <v>#REF!</v>
      </c>
      <c r="K116" s="267">
        <f>+IF(H116=0,"",'Ark1'!AF1694)</f>
        <v>0.7041662587583738</v>
      </c>
      <c r="L116" s="268">
        <f>+IF(H116=0,"",'Ark1'!T1694)</f>
        <v>3</v>
      </c>
      <c r="M116" s="305">
        <f>+IF(H116=0,"",'Ark1'!U1694)</f>
        <v>100.7</v>
      </c>
      <c r="N116" s="35" t="e">
        <f>+IF(H116=0,"",M116-#REF!)</f>
        <v>#REF!</v>
      </c>
      <c r="O116" s="269">
        <f>+IF(H116=0,"",'Ark1'!W1694)</f>
        <v>0</v>
      </c>
      <c r="P116" s="269">
        <f>+IF(H116=0,"",'Ark1'!X1694)</f>
        <v>0</v>
      </c>
      <c r="Q116" s="269">
        <f>+IF(H116=0,"",'Ark1'!AG1694)</f>
        <v>560</v>
      </c>
      <c r="R116" s="269">
        <f>+IF(H116=0,"",'Ark1'!AH1694)</f>
        <v>100</v>
      </c>
      <c r="S116" s="374">
        <f>+IF(H116=0,"",'Ark1'!AR1694)</f>
        <v>169</v>
      </c>
      <c r="T116" s="114">
        <f>+IF(H116=0,"",'Ark1'!AS1694)</f>
        <v>20.92479731433334</v>
      </c>
      <c r="U116" s="269">
        <f>+IF(H116=0,"",'Ark1'!Y1694)</f>
        <v>0</v>
      </c>
      <c r="V116" s="268">
        <f>+IF(H116=0,"",'Ark1'!AA1694)</f>
        <v>0</v>
      </c>
      <c r="W116" s="305">
        <f t="shared" si="6"/>
        <v>179.82142857142858</v>
      </c>
      <c r="X116" s="269">
        <f t="shared" si="7"/>
        <v>33.56666666666667</v>
      </c>
      <c r="Y116" s="267">
        <f t="shared" si="8"/>
        <v>1</v>
      </c>
      <c r="Z116" s="246"/>
      <c r="AA116" s="249"/>
      <c r="AC116" s="28"/>
      <c r="AD116" s="27"/>
      <c r="AE116" s="250"/>
      <c r="AF116" s="86"/>
      <c r="AG116" s="27"/>
      <c r="AH116" s="27"/>
      <c r="AI116" s="33"/>
      <c r="AJ116" s="33"/>
      <c r="AK116" s="33"/>
    </row>
    <row r="117" spans="1:54" ht="15.6">
      <c r="A117" s="246"/>
      <c r="B117" s="306">
        <f>+'Ark1'!C1695</f>
        <v>2024</v>
      </c>
      <c r="C117" s="266">
        <f>+'Ark1'!L1695</f>
        <v>3</v>
      </c>
      <c r="D117" s="266" t="s">
        <v>31</v>
      </c>
      <c r="E117" s="266">
        <f>+'Ark1'!AP1695</f>
        <v>32</v>
      </c>
      <c r="F117" s="274" t="str">
        <f>VLOOKUP(E117,RNR!$D$1:$E$37,2)</f>
        <v>Chianina</v>
      </c>
      <c r="G117" s="266" t="str">
        <f>+IF(H117=0,"",'Ark1'!Q1695)</f>
        <v/>
      </c>
      <c r="H117" s="475">
        <f>+'Ark1'!R1695</f>
        <v>0</v>
      </c>
      <c r="I117" s="267" t="str">
        <f>+IF(H117=0,"",'Ark1'!AE1695)</f>
        <v/>
      </c>
      <c r="J117" s="31" t="str">
        <f>+IF(H117=0,"",I117-#REF!)</f>
        <v/>
      </c>
      <c r="K117" s="267" t="str">
        <f>+IF(H117=0,"",'Ark1'!AF1695)</f>
        <v/>
      </c>
      <c r="L117" s="268" t="str">
        <f>+IF(H117=0,"",'Ark1'!T1695)</f>
        <v/>
      </c>
      <c r="M117" s="305" t="str">
        <f>+IF(H117=0,"",'Ark1'!U1695)</f>
        <v/>
      </c>
      <c r="N117" s="35" t="str">
        <f>+IF(H117=0,"",M117-#REF!)</f>
        <v/>
      </c>
      <c r="O117" s="269" t="str">
        <f>+IF(H117=0,"",'Ark1'!W1695)</f>
        <v/>
      </c>
      <c r="P117" s="269" t="str">
        <f>+IF(H117=0,"",'Ark1'!X1695)</f>
        <v/>
      </c>
      <c r="Q117" s="269" t="str">
        <f>+IF(H117=0,"",'Ark1'!AG1695)</f>
        <v/>
      </c>
      <c r="R117" s="269" t="str">
        <f>+IF(H117=0,"",'Ark1'!AH1695)</f>
        <v/>
      </c>
      <c r="S117" s="374" t="str">
        <f>+IF(H117=0,"",'Ark1'!AR1695)</f>
        <v/>
      </c>
      <c r="T117" s="114" t="str">
        <f>+IF(H117=0,"",'Ark1'!AS1695)</f>
        <v/>
      </c>
      <c r="U117" s="269" t="str">
        <f>+IF(H117=0,"",'Ark1'!Y1695)</f>
        <v/>
      </c>
      <c r="V117" s="268" t="str">
        <f>+IF(H117=0,"",'Ark1'!AA1695)</f>
        <v/>
      </c>
      <c r="W117" s="305" t="str">
        <f t="shared" si="6"/>
        <v/>
      </c>
      <c r="X117" s="269" t="str">
        <f t="shared" si="7"/>
        <v/>
      </c>
      <c r="Y117" s="267" t="str">
        <f t="shared" si="8"/>
        <v/>
      </c>
      <c r="Z117" s="246"/>
      <c r="AA117" s="249"/>
      <c r="AC117" s="28"/>
      <c r="AD117" s="27"/>
      <c r="AE117" s="250"/>
      <c r="AF117" s="86"/>
      <c r="AG117" s="27"/>
      <c r="AH117" s="27"/>
      <c r="AI117" s="33"/>
      <c r="AJ117" s="33"/>
      <c r="AK117" s="33"/>
    </row>
    <row r="118" spans="1:54" ht="15.6">
      <c r="A118" s="246"/>
      <c r="B118" s="306">
        <f>+'Ark1'!C1696</f>
        <v>2024</v>
      </c>
      <c r="C118" s="266">
        <f>+'Ark1'!L1696</f>
        <v>3</v>
      </c>
      <c r="D118" s="266" t="s">
        <v>31</v>
      </c>
      <c r="E118" s="266">
        <f>+'Ark1'!AP1696</f>
        <v>33</v>
      </c>
      <c r="F118" s="274" t="str">
        <f>VLOOKUP(E118,RNR!$D$1:$E$37,2)</f>
        <v>Belgisk blå</v>
      </c>
      <c r="G118" s="266" t="str">
        <f>+IF(H118=0,"",'Ark1'!Q1696)</f>
        <v/>
      </c>
      <c r="H118" s="475">
        <f>+'Ark1'!R1696</f>
        <v>0</v>
      </c>
      <c r="I118" s="267" t="str">
        <f>+IF(H118=0,"",'Ark1'!AE1696)</f>
        <v/>
      </c>
      <c r="J118" s="31" t="str">
        <f>+IF(H118=0,"",I118-#REF!)</f>
        <v/>
      </c>
      <c r="K118" s="267" t="str">
        <f>+IF(H118=0,"",'Ark1'!AF1696)</f>
        <v/>
      </c>
      <c r="L118" s="268" t="str">
        <f>+IF(H118=0,"",'Ark1'!T1696)</f>
        <v/>
      </c>
      <c r="M118" s="305" t="str">
        <f>+IF(H118=0,"",'Ark1'!U1696)</f>
        <v/>
      </c>
      <c r="N118" s="35" t="str">
        <f>+IF(H118=0,"",M118-#REF!)</f>
        <v/>
      </c>
      <c r="O118" s="269" t="str">
        <f>+IF(H118=0,"",'Ark1'!W1696)</f>
        <v/>
      </c>
      <c r="P118" s="269" t="str">
        <f>+IF(H118=0,"",'Ark1'!X1696)</f>
        <v/>
      </c>
      <c r="Q118" s="269" t="str">
        <f>+IF(H118=0,"",'Ark1'!AG1696)</f>
        <v/>
      </c>
      <c r="R118" s="269" t="str">
        <f>+IF(H118=0,"",'Ark1'!AH1696)</f>
        <v/>
      </c>
      <c r="S118" s="374" t="str">
        <f>+IF(H118=0,"",'Ark1'!AR1696)</f>
        <v/>
      </c>
      <c r="T118" s="114" t="str">
        <f>+IF(H118=0,"",'Ark1'!AS1696)</f>
        <v/>
      </c>
      <c r="U118" s="269" t="str">
        <f>+IF(H118=0,"",'Ark1'!Y1696)</f>
        <v/>
      </c>
      <c r="V118" s="268" t="str">
        <f>+IF(H118=0,"",'Ark1'!AA1696)</f>
        <v/>
      </c>
      <c r="W118" s="305" t="str">
        <f t="shared" si="6"/>
        <v/>
      </c>
      <c r="X118" s="269" t="str">
        <f t="shared" si="7"/>
        <v/>
      </c>
      <c r="Y118" s="267" t="str">
        <f t="shared" si="8"/>
        <v/>
      </c>
      <c r="Z118" s="246"/>
      <c r="AA118" s="249"/>
      <c r="AC118" s="28"/>
      <c r="AD118" s="27"/>
      <c r="AE118" s="250"/>
      <c r="AF118" s="86"/>
      <c r="AG118" s="27"/>
      <c r="AH118" s="27"/>
      <c r="AI118" s="33"/>
      <c r="AJ118" s="33"/>
      <c r="AK118" s="33"/>
    </row>
    <row r="119" spans="1:54" ht="15.6">
      <c r="A119" s="246"/>
      <c r="B119" s="306">
        <f>+'Ark1'!C1697</f>
        <v>2024</v>
      </c>
      <c r="C119" s="266">
        <f>+'Ark1'!L1697</f>
        <v>3</v>
      </c>
      <c r="D119" s="266" t="s">
        <v>31</v>
      </c>
      <c r="E119" s="266">
        <f>+'Ark1'!AP1697</f>
        <v>34</v>
      </c>
      <c r="F119" s="274" t="str">
        <f>VLOOKUP(E119,RNR!$D$1:$E$37,2)</f>
        <v>Mini Hereford</v>
      </c>
      <c r="G119" s="266" t="str">
        <f>+IF(H119=0,"",'Ark1'!Q1697)</f>
        <v/>
      </c>
      <c r="H119" s="475">
        <f>+'Ark1'!R1697</f>
        <v>0</v>
      </c>
      <c r="I119" s="267" t="str">
        <f>+IF(H119=0,"",'Ark1'!AE1697)</f>
        <v/>
      </c>
      <c r="J119" s="31" t="str">
        <f>+IF(H119=0,"",I119-#REF!)</f>
        <v/>
      </c>
      <c r="K119" s="267" t="str">
        <f>+IF(H119=0,"",'Ark1'!AF1697)</f>
        <v/>
      </c>
      <c r="L119" s="268" t="str">
        <f>+IF(H119=0,"",'Ark1'!T1697)</f>
        <v/>
      </c>
      <c r="M119" s="305" t="str">
        <f>+IF(H119=0,"",'Ark1'!U1697)</f>
        <v/>
      </c>
      <c r="N119" s="35" t="str">
        <f>+IF(H119=0,"",M119-#REF!)</f>
        <v/>
      </c>
      <c r="O119" s="269" t="str">
        <f>+IF(H119=0,"",'Ark1'!W1697)</f>
        <v/>
      </c>
      <c r="P119" s="269" t="str">
        <f>+IF(H119=0,"",'Ark1'!X1697)</f>
        <v/>
      </c>
      <c r="Q119" s="269" t="str">
        <f>+IF(H119=0,"",'Ark1'!AG1697)</f>
        <v/>
      </c>
      <c r="R119" s="269" t="str">
        <f>+IF(H119=0,"",'Ark1'!AH1697)</f>
        <v/>
      </c>
      <c r="S119" s="374" t="str">
        <f>+IF(H119=0,"",'Ark1'!AR1697)</f>
        <v/>
      </c>
      <c r="T119" s="114" t="str">
        <f>+IF(H119=0,"",'Ark1'!AS1697)</f>
        <v/>
      </c>
      <c r="U119" s="269" t="str">
        <f>+IF(H119=0,"",'Ark1'!Y1697)</f>
        <v/>
      </c>
      <c r="V119" s="268" t="str">
        <f>+IF(H119=0,"",'Ark1'!AA1697)</f>
        <v/>
      </c>
      <c r="W119" s="305" t="str">
        <f t="shared" si="6"/>
        <v/>
      </c>
      <c r="X119" s="269" t="str">
        <f t="shared" si="7"/>
        <v/>
      </c>
      <c r="Y119" s="267" t="str">
        <f t="shared" si="8"/>
        <v/>
      </c>
      <c r="Z119" s="246"/>
      <c r="AA119" s="249"/>
      <c r="AC119" s="28"/>
      <c r="AD119" s="27"/>
      <c r="AE119" s="250"/>
      <c r="AF119" s="86"/>
      <c r="AG119" s="27"/>
      <c r="AH119" s="27"/>
      <c r="AI119" s="33"/>
      <c r="AJ119" s="33"/>
      <c r="AK119" s="33"/>
    </row>
    <row r="120" spans="1:54" ht="15.6">
      <c r="A120" s="246"/>
      <c r="B120" s="306">
        <f>+'Ark1'!C1698</f>
        <v>2024</v>
      </c>
      <c r="C120" s="266">
        <f>+'Ark1'!L1698</f>
        <v>3</v>
      </c>
      <c r="D120" s="266" t="s">
        <v>31</v>
      </c>
      <c r="E120" s="266">
        <f>+'Ark1'!AP1698</f>
        <v>39</v>
      </c>
      <c r="F120" s="274" t="str">
        <f>VLOOKUP(E120,RNR!$D$1:$E$37,2)</f>
        <v xml:space="preserve">Wagyu </v>
      </c>
      <c r="G120" s="266">
        <f>+IF(H120=0,"",'Ark1'!Q1698)</f>
        <v>1</v>
      </c>
      <c r="H120" s="475">
        <f>+'Ark1'!R1698</f>
        <v>5</v>
      </c>
      <c r="I120" s="267">
        <f>+IF(H120=0,"",'Ark1'!AE1698)</f>
        <v>16.666666666666671</v>
      </c>
      <c r="J120" s="31" t="e">
        <f>+IF(H120=0,"",I120-#REF!)</f>
        <v>#REF!</v>
      </c>
      <c r="K120" s="267">
        <f>+IF(H120=0,"",'Ark1'!AF1698)</f>
        <v>14.735928626889756</v>
      </c>
      <c r="L120" s="268">
        <f>+IF(H120=0,"",'Ark1'!T1698)</f>
        <v>6.2</v>
      </c>
      <c r="M120" s="305">
        <f>+IF(H120=0,"",'Ark1'!U1698)</f>
        <v>193.58</v>
      </c>
      <c r="N120" s="35" t="e">
        <f>+IF(H120=0,"",M120-#REF!)</f>
        <v>#REF!</v>
      </c>
      <c r="O120" s="269">
        <f>+IF(H120=0,"",'Ark1'!W1698)</f>
        <v>60</v>
      </c>
      <c r="P120" s="269">
        <f>+IF(H120=0,"",'Ark1'!X1698)</f>
        <v>0</v>
      </c>
      <c r="Q120" s="269">
        <f>+IF(H120=0,"",'Ark1'!AG1698)</f>
        <v>608.20000000000005</v>
      </c>
      <c r="R120" s="269">
        <f>+IF(H120=0,"",'Ark1'!AH1698)</f>
        <v>100</v>
      </c>
      <c r="S120" s="374">
        <f>+IF(H120=0,"",'Ark1'!AR1698)</f>
        <v>204.2</v>
      </c>
      <c r="T120" s="114">
        <f>+IF(H120=0,"",'Ark1'!AS1698)</f>
        <v>22.739796736030765</v>
      </c>
      <c r="U120" s="269">
        <f>+IF(H120=0,"",'Ark1'!Y1698)</f>
        <v>17.056306751462699</v>
      </c>
      <c r="V120" s="268">
        <f>+IF(H120=0,"",'Ark1'!AA1698)</f>
        <v>1.1661903789690584</v>
      </c>
      <c r="W120" s="305">
        <f t="shared" si="6"/>
        <v>318.28345938835906</v>
      </c>
      <c r="X120" s="269">
        <f t="shared" si="7"/>
        <v>64.526666666666671</v>
      </c>
      <c r="Y120" s="267">
        <f t="shared" si="8"/>
        <v>5</v>
      </c>
      <c r="Z120" s="246"/>
      <c r="AA120" s="249"/>
      <c r="AC120" s="28"/>
      <c r="AD120" s="27"/>
      <c r="AE120" s="250"/>
      <c r="AF120" s="86"/>
      <c r="AG120" s="27"/>
      <c r="AH120" s="27"/>
      <c r="AI120" s="33"/>
      <c r="AJ120" s="33"/>
      <c r="AK120" s="33"/>
    </row>
    <row r="121" spans="1:54" ht="15.6">
      <c r="A121" s="246"/>
      <c r="B121" s="306">
        <f>+'Ark1'!C1699</f>
        <v>2024</v>
      </c>
      <c r="C121" s="266">
        <f>+'Ark1'!L1699</f>
        <v>3</v>
      </c>
      <c r="D121" s="266" t="s">
        <v>31</v>
      </c>
      <c r="E121" s="266">
        <f>+'Ark1'!AP1699</f>
        <v>40</v>
      </c>
      <c r="F121" s="274" t="str">
        <f>VLOOKUP(E121,RNR!$D$1:$E$37,2)</f>
        <v>Jak (Bos Grunniens)</v>
      </c>
      <c r="G121" s="266" t="str">
        <f>+IF(H121=0,"",'Ark1'!Q1699)</f>
        <v/>
      </c>
      <c r="H121" s="475">
        <f>+'Ark1'!R1699</f>
        <v>0</v>
      </c>
      <c r="I121" s="267" t="str">
        <f>+IF(H121=0,"",'Ark1'!AE1699)</f>
        <v/>
      </c>
      <c r="J121" s="31" t="str">
        <f>+IF(H121=0,"",I121-#REF!)</f>
        <v/>
      </c>
      <c r="K121" s="267" t="str">
        <f>+IF(H121=0,"",'Ark1'!AF1699)</f>
        <v/>
      </c>
      <c r="L121" s="268" t="str">
        <f>+IF(H121=0,"",'Ark1'!T1699)</f>
        <v/>
      </c>
      <c r="M121" s="305" t="str">
        <f>+IF(H121=0,"",'Ark1'!U1699)</f>
        <v/>
      </c>
      <c r="N121" s="35" t="str">
        <f>+IF(H121=0,"",M121-#REF!)</f>
        <v/>
      </c>
      <c r="O121" s="269" t="str">
        <f>+IF(H121=0,"",'Ark1'!W1699)</f>
        <v/>
      </c>
      <c r="P121" s="269" t="str">
        <f>+IF(H121=0,"",'Ark1'!X1699)</f>
        <v/>
      </c>
      <c r="Q121" s="269" t="str">
        <f>+IF(H121=0,"",'Ark1'!AG1699)</f>
        <v/>
      </c>
      <c r="R121" s="269" t="str">
        <f>+IF(H121=0,"",'Ark1'!AH1699)</f>
        <v/>
      </c>
      <c r="S121" s="374" t="str">
        <f>+IF(H121=0,"",'Ark1'!AR1699)</f>
        <v/>
      </c>
      <c r="T121" s="114" t="str">
        <f>+IF(H121=0,"",'Ark1'!AS1699)</f>
        <v/>
      </c>
      <c r="U121" s="269" t="str">
        <f>+IF(H121=0,"",'Ark1'!Y1699)</f>
        <v/>
      </c>
      <c r="V121" s="268" t="str">
        <f>+IF(H121=0,"",'Ark1'!AA1699)</f>
        <v/>
      </c>
      <c r="W121" s="305" t="str">
        <f t="shared" si="6"/>
        <v/>
      </c>
      <c r="X121" s="269" t="str">
        <f t="shared" si="7"/>
        <v/>
      </c>
      <c r="Y121" s="267" t="str">
        <f t="shared" si="8"/>
        <v/>
      </c>
      <c r="Z121" s="246"/>
      <c r="AA121" s="249"/>
      <c r="AC121" s="28"/>
      <c r="AD121" s="27"/>
      <c r="AE121" s="250"/>
      <c r="AF121" s="86"/>
      <c r="AG121" s="27"/>
      <c r="AH121" s="27"/>
      <c r="AI121" s="33"/>
      <c r="AJ121" s="33"/>
      <c r="AK121" s="33"/>
    </row>
    <row r="122" spans="1:54" ht="15.6">
      <c r="A122" s="246"/>
      <c r="B122" s="306">
        <f>+'Ark1'!C1700</f>
        <v>2024</v>
      </c>
      <c r="C122" s="266">
        <f>+'Ark1'!L1700</f>
        <v>3</v>
      </c>
      <c r="D122" s="266" t="s">
        <v>31</v>
      </c>
      <c r="E122" s="266">
        <f>+'Ark1'!AP1700</f>
        <v>98</v>
      </c>
      <c r="F122" s="274" t="str">
        <f>VLOOKUP(E122,RNR!$D$1:$E$37,2)</f>
        <v>Krysninger</v>
      </c>
      <c r="G122" s="266">
        <f>+IF(H122=0,"",'Ark1'!Q1700)</f>
        <v>81</v>
      </c>
      <c r="H122" s="475">
        <f>+'Ark1'!R1700</f>
        <v>142</v>
      </c>
      <c r="I122" s="267">
        <f>+IF(H122=0,"",'Ark1'!AE1700)</f>
        <v>4.5007923930269422</v>
      </c>
      <c r="J122" s="31" t="e">
        <f>+IF(H122=0,"",I122-#REF!)</f>
        <v>#REF!</v>
      </c>
      <c r="K122" s="267">
        <f>+IF(H122=0,"",'Ark1'!AF1700)</f>
        <v>2.7601518638437739</v>
      </c>
      <c r="L122" s="268">
        <f>+IF(H122=0,"",'Ark1'!T1700)</f>
        <v>4.7464788732394387</v>
      </c>
      <c r="M122" s="305">
        <f>+IF(H122=0,"",'Ark1'!U1700)</f>
        <v>140.81408450704228</v>
      </c>
      <c r="N122" s="35" t="e">
        <f>+IF(H122=0,"",M122-#REF!)</f>
        <v>#REF!</v>
      </c>
      <c r="O122" s="269">
        <f>+IF(H122=0,"",'Ark1'!W1700)</f>
        <v>12.676056338028172</v>
      </c>
      <c r="P122" s="269">
        <f>+IF(H122=0,"",'Ark1'!X1700)</f>
        <v>0</v>
      </c>
      <c r="Q122" s="269">
        <f>+IF(H122=0,"",'Ark1'!AG1700)</f>
        <v>529.45070422535218</v>
      </c>
      <c r="R122" s="269">
        <f>+IF(H122=0,"",'Ark1'!AH1700)</f>
        <v>100</v>
      </c>
      <c r="S122" s="374">
        <f>+IF(H122=0,"",'Ark1'!AR1700)</f>
        <v>182.4366197183098</v>
      </c>
      <c r="T122" s="114">
        <f>+IF(H122=0,"",'Ark1'!AS1700)</f>
        <v>22.35730825645355</v>
      </c>
      <c r="U122" s="269">
        <f>+IF(H122=0,"",'Ark1'!Y1700)</f>
        <v>43.839162811267776</v>
      </c>
      <c r="V122" s="268">
        <f>+IF(H122=0,"",'Ark1'!AA1700)</f>
        <v>1.4507725951344317</v>
      </c>
      <c r="W122" s="305">
        <f t="shared" si="6"/>
        <v>265.96259743023597</v>
      </c>
      <c r="X122" s="269">
        <f t="shared" si="7"/>
        <v>46.938028169014096</v>
      </c>
      <c r="Y122" s="267">
        <f t="shared" si="8"/>
        <v>1.7530864197530864</v>
      </c>
      <c r="Z122" s="246"/>
      <c r="AA122" s="249"/>
      <c r="AC122" s="28"/>
      <c r="AD122" s="27"/>
      <c r="AE122" s="250"/>
      <c r="AF122" s="86"/>
      <c r="AG122" s="27"/>
      <c r="AH122" s="27"/>
      <c r="AI122" s="33"/>
      <c r="AJ122" s="33"/>
      <c r="AK122" s="33"/>
    </row>
    <row r="123" spans="1:54" ht="15.6">
      <c r="A123" s="246"/>
      <c r="B123" s="306">
        <f>+'Ark1'!C1701</f>
        <v>2024</v>
      </c>
      <c r="C123" s="266">
        <f>+'Ark1'!L1701</f>
        <v>3</v>
      </c>
      <c r="D123" s="266" t="s">
        <v>31</v>
      </c>
      <c r="E123" s="266">
        <f>+'Ark1'!AP1701</f>
        <v>99</v>
      </c>
      <c r="F123" s="274" t="str">
        <f>VLOOKUP(E123,RNR!$D$1:$E$37,2)</f>
        <v>Ukjent</v>
      </c>
      <c r="G123" s="266">
        <f>+IF(H123=0,"",'Ark1'!Q1701)</f>
        <v>8</v>
      </c>
      <c r="H123" s="475">
        <f>+'Ark1'!R1701</f>
        <v>10</v>
      </c>
      <c r="I123" s="267">
        <f>+IF(H123=0,"",'Ark1'!AE1701)</f>
        <v>10.416666666666664</v>
      </c>
      <c r="J123" s="31" t="e">
        <f>+IF(H123=0,"",I123-#REF!)</f>
        <v>#REF!</v>
      </c>
      <c r="K123" s="267">
        <f>+IF(H123=0,"",'Ark1'!AF1701)</f>
        <v>8.9595791168353287</v>
      </c>
      <c r="L123" s="268">
        <f>+IF(H123=0,"",'Ark1'!T1701)</f>
        <v>5.9</v>
      </c>
      <c r="M123" s="305">
        <f>+IF(H123=0,"",'Ark1'!U1701)</f>
        <v>186.99</v>
      </c>
      <c r="N123" s="35" t="e">
        <f>+IF(H123=0,"",M123-#REF!)</f>
        <v>#REF!</v>
      </c>
      <c r="O123" s="269">
        <f>+IF(H123=0,"",'Ark1'!W1701)</f>
        <v>40</v>
      </c>
      <c r="P123" s="269">
        <f>+IF(H123=0,"",'Ark1'!X1701)</f>
        <v>0</v>
      </c>
      <c r="Q123" s="269">
        <f>+IF(H123=0,"",'Ark1'!AG1701)</f>
        <v>586.1</v>
      </c>
      <c r="R123" s="269">
        <f>+IF(H123=0,"",'Ark1'!AH1701)</f>
        <v>100</v>
      </c>
      <c r="S123" s="374">
        <f>+IF(H123=0,"",'Ark1'!AR1701)</f>
        <v>199.3</v>
      </c>
      <c r="T123" s="114">
        <f>+IF(H123=0,"",'Ark1'!AS1701)</f>
        <v>22.903768238539655</v>
      </c>
      <c r="U123" s="269">
        <f>+IF(H123=0,"",'Ark1'!Y1701)</f>
        <v>52.899498107259937</v>
      </c>
      <c r="V123" s="268">
        <f>+IF(H123=0,"",'Ark1'!AA1701)</f>
        <v>1.9209372712298536</v>
      </c>
      <c r="W123" s="305">
        <f t="shared" si="6"/>
        <v>319.04111926292438</v>
      </c>
      <c r="X123" s="269">
        <f t="shared" si="7"/>
        <v>62.330000000000005</v>
      </c>
      <c r="Y123" s="267">
        <f t="shared" si="8"/>
        <v>1.25</v>
      </c>
      <c r="Z123" s="246"/>
      <c r="AA123" s="249"/>
      <c r="AC123" s="28"/>
      <c r="AD123" s="27"/>
      <c r="AE123" s="250"/>
      <c r="AF123" s="86"/>
      <c r="AG123" s="27"/>
      <c r="AH123" s="27"/>
      <c r="AI123" s="33"/>
      <c r="AJ123" s="33"/>
      <c r="AK123" s="33"/>
    </row>
    <row r="124" spans="1:54" ht="19.8">
      <c r="A124" s="246"/>
      <c r="B124" s="246"/>
      <c r="C124" s="246"/>
      <c r="D124" s="246"/>
      <c r="E124" s="246"/>
      <c r="F124" s="246"/>
      <c r="G124" s="246"/>
      <c r="H124" s="472"/>
      <c r="I124" s="246"/>
      <c r="J124" s="246"/>
      <c r="K124" s="246"/>
      <c r="L124" s="246"/>
      <c r="M124" s="246"/>
      <c r="N124" s="246"/>
      <c r="O124" s="246"/>
      <c r="P124" s="246"/>
      <c r="Q124" s="246"/>
      <c r="R124" s="246"/>
      <c r="S124" s="246"/>
      <c r="T124" s="246"/>
      <c r="U124" s="246"/>
      <c r="V124" s="246"/>
      <c r="W124" s="246"/>
      <c r="X124" s="246"/>
      <c r="Y124" s="246"/>
      <c r="Z124" s="246"/>
      <c r="AA124" s="249"/>
      <c r="AC124" s="28"/>
      <c r="AD124" s="27"/>
      <c r="AE124" s="250"/>
      <c r="AF124" s="86"/>
      <c r="AG124" s="213"/>
      <c r="AH124" s="213"/>
      <c r="AI124" s="213"/>
      <c r="AJ124" s="86"/>
      <c r="BB124" s="262"/>
    </row>
    <row r="125" spans="1:54" ht="22.2">
      <c r="A125" s="246"/>
      <c r="B125" s="246"/>
      <c r="C125" s="264"/>
      <c r="D125" s="361" t="str">
        <f>+D127</f>
        <v>O-</v>
      </c>
      <c r="E125" s="246"/>
      <c r="F125" s="246"/>
      <c r="G125" s="246"/>
      <c r="H125" s="462">
        <f>SUM(H127:H161)</f>
        <v>5635</v>
      </c>
      <c r="I125" s="247"/>
      <c r="J125" s="246"/>
      <c r="K125" s="247"/>
      <c r="L125" s="246"/>
      <c r="M125" s="345">
        <f>+Klasse!K14</f>
        <v>193.34690499834483</v>
      </c>
      <c r="N125" s="246" t="s">
        <v>573</v>
      </c>
      <c r="O125" s="248"/>
      <c r="P125" s="248"/>
      <c r="Q125" s="246"/>
      <c r="R125" s="248"/>
      <c r="S125" s="248"/>
      <c r="T125" s="248"/>
      <c r="U125" s="248"/>
      <c r="V125" s="246"/>
      <c r="W125" s="345">
        <f>+Klasse!AA14</f>
        <v>345.7661498504159</v>
      </c>
      <c r="X125" s="248" t="s">
        <v>635</v>
      </c>
      <c r="Y125" s="247"/>
      <c r="Z125" s="246"/>
      <c r="AA125" s="249"/>
      <c r="AC125" s="28"/>
      <c r="AD125" s="27"/>
      <c r="AE125" s="250"/>
      <c r="AF125" s="86"/>
      <c r="AJ125" s="86"/>
      <c r="BB125" s="262"/>
    </row>
    <row r="126" spans="1:54" ht="15" customHeight="1">
      <c r="A126" s="246"/>
      <c r="B126" s="246"/>
      <c r="C126" s="246"/>
      <c r="D126" s="246"/>
      <c r="E126" s="246"/>
      <c r="F126" s="246"/>
      <c r="G126" s="246"/>
      <c r="H126" s="246"/>
      <c r="I126" s="246"/>
      <c r="J126" s="246"/>
      <c r="K126" s="246"/>
      <c r="L126" s="246"/>
      <c r="M126" s="246"/>
      <c r="N126" s="246"/>
      <c r="O126" s="246"/>
      <c r="P126" s="246"/>
      <c r="Q126" s="246"/>
      <c r="R126" s="246"/>
      <c r="S126" s="246"/>
      <c r="T126" s="246"/>
      <c r="U126" s="246"/>
      <c r="V126" s="246"/>
      <c r="W126" s="246"/>
      <c r="X126" s="246"/>
      <c r="Y126" s="246"/>
      <c r="Z126" s="246"/>
      <c r="AA126" s="249"/>
      <c r="AC126" s="28"/>
      <c r="AD126" s="27"/>
      <c r="AE126" s="250"/>
      <c r="AF126" s="86"/>
      <c r="AJ126" s="86"/>
      <c r="BB126" s="262"/>
    </row>
    <row r="127" spans="1:54" ht="16.5" customHeight="1">
      <c r="A127" s="246"/>
      <c r="B127" s="306">
        <f>+'Ark1'!C1702</f>
        <v>2024</v>
      </c>
      <c r="C127" s="266">
        <f>+'Ark1'!L1702</f>
        <v>4</v>
      </c>
      <c r="D127" s="266" t="s">
        <v>32</v>
      </c>
      <c r="E127" s="86">
        <f>+'Ark1'!AP1702</f>
        <v>1</v>
      </c>
      <c r="F127" s="274" t="str">
        <f>VLOOKUP(E127,RNR!$D$1:$E$37,2)</f>
        <v>NRF</v>
      </c>
      <c r="G127" s="86">
        <f>+IF(H127=0,"",'Ark1'!Q1702)</f>
        <v>2118</v>
      </c>
      <c r="H127" s="475">
        <f>+'Ark1'!R1702</f>
        <v>3869</v>
      </c>
      <c r="I127" s="28">
        <f>+IF(H127=0,"",'Ark1'!AE1702)</f>
        <v>40.407310704960821</v>
      </c>
      <c r="J127" s="35" t="e">
        <f>+IF(H127=0,"",IF(#REF!=0,"",I127-#REF!))</f>
        <v>#REF!</v>
      </c>
      <c r="K127" s="28">
        <f>+IF(H127=0,"",'Ark1'!AF1702)</f>
        <v>38.493686168751374</v>
      </c>
      <c r="L127" s="27">
        <f>+IF(H127=0,"",'Ark1'!T1702)</f>
        <v>7.2809511501680015</v>
      </c>
      <c r="M127" s="305">
        <f>+IF(H127=0,"",'Ark1'!U1702)</f>
        <v>208.80294649780328</v>
      </c>
      <c r="N127" s="35" t="e">
        <f>+IF(H127=0,"",IF(#REF!=0,"",M127-#REF!))</f>
        <v>#REF!</v>
      </c>
      <c r="O127" s="33">
        <f>+IF(H127=0,"",'Ark1'!W1702)</f>
        <v>75.652623416903594</v>
      </c>
      <c r="P127" s="33">
        <f>+IF(H127=0,"",'Ark1'!X1702)</f>
        <v>0</v>
      </c>
      <c r="Q127" s="33">
        <f>+IF(H127=0,"",'Ark1'!AG1702)</f>
        <v>570.64150943396237</v>
      </c>
      <c r="R127" s="33">
        <f>+IF(H127=0,"",'Ark1'!AH1702)</f>
        <v>99.586456448694747</v>
      </c>
      <c r="S127" s="374">
        <f>+IF(H127=0,"",'Ark1'!AR1702)</f>
        <v>197.84647195657789</v>
      </c>
      <c r="T127" s="114">
        <f>+IF(H127=0,"",'Ark1'!AS1702)</f>
        <v>26.615175654204961</v>
      </c>
      <c r="U127" s="33">
        <f>+IF(H127=0,"",'Ark1'!Y1702)</f>
        <v>39.063246680908598</v>
      </c>
      <c r="V127" s="27">
        <f>+IF(H127=0,"",'Ark1'!AA1702)</f>
        <v>1.2697248171703071</v>
      </c>
      <c r="W127" s="305">
        <f t="shared" ref="W127:W161" si="9">IF(H127=0,"",1000*M127/Q127)</f>
        <v>365.90914443802313</v>
      </c>
      <c r="X127" s="33">
        <f t="shared" ref="X127:X161" si="10">IF(H127=0,"",M127/C127)</f>
        <v>52.200736624450819</v>
      </c>
      <c r="Y127" s="28">
        <f t="shared" ref="Y127:Y161" si="11">IF(H127=0,"",H127/G127)</f>
        <v>1.8267233238904628</v>
      </c>
      <c r="Z127" s="246"/>
      <c r="AA127" s="249"/>
      <c r="AC127" s="28"/>
      <c r="AD127" s="27"/>
      <c r="AE127" s="250"/>
      <c r="AF127" s="86"/>
      <c r="AG127" s="27"/>
      <c r="AH127" s="27"/>
      <c r="AI127" s="33"/>
      <c r="AJ127" s="33"/>
      <c r="AK127" s="33"/>
    </row>
    <row r="128" spans="1:54" ht="16.5" customHeight="1">
      <c r="A128" s="246"/>
      <c r="B128" s="306">
        <f>+'Ark1'!C1703</f>
        <v>2024</v>
      </c>
      <c r="C128" s="266">
        <f>+'Ark1'!L1703</f>
        <v>4</v>
      </c>
      <c r="D128" s="266" t="s">
        <v>32</v>
      </c>
      <c r="E128" s="86">
        <f>+'Ark1'!AP1703</f>
        <v>2</v>
      </c>
      <c r="F128" s="274" t="str">
        <f>VLOOKUP(E128,RNR!$D$1:$E$37,2)</f>
        <v>Jersey</v>
      </c>
      <c r="G128" s="86">
        <f>+IF(H128=0,"",'Ark1'!Q1703)</f>
        <v>51</v>
      </c>
      <c r="H128" s="475">
        <f>+'Ark1'!R1703</f>
        <v>70</v>
      </c>
      <c r="I128" s="28">
        <f>+IF(H128=0,"",'Ark1'!AE1703)</f>
        <v>30.701754385964914</v>
      </c>
      <c r="J128" s="35" t="e">
        <f>+IF(H128=0,"",IF(#REF!=0,"",I128-#REF!))</f>
        <v>#REF!</v>
      </c>
      <c r="K128" s="28">
        <f>+IF(H128=0,"",'Ark1'!AF1703)</f>
        <v>33.372482939959689</v>
      </c>
      <c r="L128" s="27">
        <f>+IF(H128=0,"",'Ark1'!T1703)</f>
        <v>8.4142857142857128</v>
      </c>
      <c r="M128" s="305">
        <f>+IF(H128=0,"",'Ark1'!U1703)</f>
        <v>198.9014285714286</v>
      </c>
      <c r="N128" s="35" t="e">
        <f>+IF(H128=0,"",IF(#REF!=0,"",M128-#REF!))</f>
        <v>#REF!</v>
      </c>
      <c r="O128" s="33">
        <f>+IF(H128=0,"",'Ark1'!W1703)</f>
        <v>97.142857142857125</v>
      </c>
      <c r="P128" s="33">
        <f>+IF(H128=0,"",'Ark1'!X1703)</f>
        <v>0</v>
      </c>
      <c r="Q128" s="33">
        <f>+IF(H128=0,"",'Ark1'!AG1703)</f>
        <v>606.94285714285718</v>
      </c>
      <c r="R128" s="33">
        <f>+IF(H128=0,"",'Ark1'!AH1703)</f>
        <v>100</v>
      </c>
      <c r="S128" s="374">
        <f>+IF(H128=0,"",'Ark1'!AR1703)</f>
        <v>194.47142857142848</v>
      </c>
      <c r="T128" s="114">
        <f>+IF(H128=0,"",'Ark1'!AS1703)</f>
        <v>26.804392237478673</v>
      </c>
      <c r="U128" s="33">
        <f>+IF(H128=0,"",'Ark1'!Y1703)</f>
        <v>31.789196245881911</v>
      </c>
      <c r="V128" s="27">
        <f>+IF(H128=0,"",'Ark1'!AA1703)</f>
        <v>0.97823247518685186</v>
      </c>
      <c r="W128" s="305">
        <f t="shared" si="9"/>
        <v>327.71030457091751</v>
      </c>
      <c r="X128" s="33">
        <f t="shared" si="10"/>
        <v>49.725357142857149</v>
      </c>
      <c r="Y128" s="28">
        <f t="shared" si="11"/>
        <v>1.3725490196078431</v>
      </c>
      <c r="Z128" s="246"/>
      <c r="AA128" s="249"/>
      <c r="AC128" s="28"/>
      <c r="AD128" s="27"/>
      <c r="AE128" s="250"/>
      <c r="AF128" s="86"/>
      <c r="AG128" s="27"/>
      <c r="AH128" s="27"/>
      <c r="AI128" s="33"/>
      <c r="AJ128" s="33"/>
      <c r="AK128" s="33"/>
    </row>
    <row r="129" spans="1:37" ht="16.5" customHeight="1">
      <c r="A129" s="246"/>
      <c r="B129" s="306">
        <f>+'Ark1'!C1704</f>
        <v>2024</v>
      </c>
      <c r="C129" s="266">
        <f>+'Ark1'!L1704</f>
        <v>4</v>
      </c>
      <c r="D129" s="266" t="s">
        <v>32</v>
      </c>
      <c r="E129" s="86">
        <f>+'Ark1'!AP1704</f>
        <v>3</v>
      </c>
      <c r="F129" s="274" t="str">
        <f>VLOOKUP(E129,RNR!$D$1:$E$37,2)</f>
        <v>Sidet Trønderfe og Nordlandsfe</v>
      </c>
      <c r="G129" s="86">
        <f>+IF(H129=0,"",'Ark1'!Q1704)</f>
        <v>36</v>
      </c>
      <c r="H129" s="475">
        <f>+'Ark1'!R1704</f>
        <v>53</v>
      </c>
      <c r="I129" s="28">
        <f>+IF(H129=0,"",'Ark1'!AE1704)</f>
        <v>39.552238805970156</v>
      </c>
      <c r="J129" s="35" t="e">
        <f>+IF(H129=0,"",IF(#REF!=0,"",I129-#REF!))</f>
        <v>#REF!</v>
      </c>
      <c r="K129" s="28">
        <f>+IF(H129=0,"",'Ark1'!AF1704)</f>
        <v>41.189202477594243</v>
      </c>
      <c r="L129" s="27">
        <f>+IF(H129=0,"",'Ark1'!T1704)</f>
        <v>7.660377358490563</v>
      </c>
      <c r="M129" s="305">
        <f>+IF(H129=0,"",'Ark1'!U1704)</f>
        <v>145.41886792452829</v>
      </c>
      <c r="N129" s="35" t="e">
        <f>+IF(H129=0,"",IF(#REF!=0,"",M129-#REF!))</f>
        <v>#REF!</v>
      </c>
      <c r="O129" s="33">
        <f>+IF(H129=0,"",'Ark1'!W1704)</f>
        <v>79.245283018867951</v>
      </c>
      <c r="P129" s="33">
        <f>+IF(H129=0,"",'Ark1'!X1704)</f>
        <v>0</v>
      </c>
      <c r="Q129" s="33">
        <f>+IF(H129=0,"",'Ark1'!AG1704)</f>
        <v>500.15094339622647</v>
      </c>
      <c r="R129" s="33">
        <f>+IF(H129=0,"",'Ark1'!AH1704)</f>
        <v>100</v>
      </c>
      <c r="S129" s="374">
        <f>+IF(H129=0,"",'Ark1'!AR1704)</f>
        <v>176.81132075471689</v>
      </c>
      <c r="T129" s="114">
        <f>+IF(H129=0,"",'Ark1'!AS1704)</f>
        <v>25.885854798671723</v>
      </c>
      <c r="U129" s="33">
        <f>+IF(H129=0,"",'Ark1'!Y1704)</f>
        <v>31.371210552807799</v>
      </c>
      <c r="V129" s="27">
        <f>+IF(H129=0,"",'Ark1'!AA1704)</f>
        <v>1.3450593902355956</v>
      </c>
      <c r="W129" s="305">
        <f t="shared" si="9"/>
        <v>290.74996227553942</v>
      </c>
      <c r="X129" s="33">
        <f t="shared" si="10"/>
        <v>36.354716981132071</v>
      </c>
      <c r="Y129" s="28">
        <f t="shared" si="11"/>
        <v>1.4722222222222223</v>
      </c>
      <c r="Z129" s="246"/>
      <c r="AA129" s="249"/>
      <c r="AC129" s="28"/>
      <c r="AD129" s="27"/>
      <c r="AE129" s="250"/>
      <c r="AF129" s="86"/>
      <c r="AG129" s="27"/>
      <c r="AH129" s="27"/>
      <c r="AI129" s="33"/>
      <c r="AJ129" s="33"/>
      <c r="AK129" s="33"/>
    </row>
    <row r="130" spans="1:37" ht="16.5" customHeight="1">
      <c r="A130" s="246"/>
      <c r="B130" s="306">
        <f>+'Ark1'!C1705</f>
        <v>2024</v>
      </c>
      <c r="C130" s="266">
        <f>+'Ark1'!L1705</f>
        <v>4</v>
      </c>
      <c r="D130" s="266" t="s">
        <v>32</v>
      </c>
      <c r="E130" s="86">
        <f>+'Ark1'!AP1705</f>
        <v>4</v>
      </c>
      <c r="F130" s="274" t="str">
        <f>VLOOKUP(E130,RNR!$D$1:$E$37,2)</f>
        <v>Telemarkfe</v>
      </c>
      <c r="G130" s="86">
        <f>+IF(H130=0,"",'Ark1'!Q1705)</f>
        <v>14</v>
      </c>
      <c r="H130" s="475">
        <f>+'Ark1'!R1705</f>
        <v>16</v>
      </c>
      <c r="I130" s="28">
        <f>+IF(H130=0,"",'Ark1'!AE1705)</f>
        <v>51.612903225806441</v>
      </c>
      <c r="J130" s="35" t="e">
        <f>+IF(H130=0,"",IF(#REF!=0,"",I130-#REF!))</f>
        <v>#REF!</v>
      </c>
      <c r="K130" s="28">
        <f>+IF(H130=0,"",'Ark1'!AF1705)</f>
        <v>54.069172670482978</v>
      </c>
      <c r="L130" s="27">
        <f>+IF(H130=0,"",'Ark1'!T1705)</f>
        <v>7</v>
      </c>
      <c r="M130" s="305">
        <f>+IF(H130=0,"",'Ark1'!U1705)</f>
        <v>155.25624999999999</v>
      </c>
      <c r="N130" s="35" t="e">
        <f>+IF(H130=0,"",IF(#REF!=0,"",M130-#REF!))</f>
        <v>#REF!</v>
      </c>
      <c r="O130" s="33">
        <f>+IF(H130=0,"",'Ark1'!W1705)</f>
        <v>62.5</v>
      </c>
      <c r="P130" s="33">
        <f>+IF(H130=0,"",'Ark1'!X1705)</f>
        <v>0</v>
      </c>
      <c r="Q130" s="33">
        <f>+IF(H130=0,"",'Ark1'!AG1705)</f>
        <v>548.9375</v>
      </c>
      <c r="R130" s="33">
        <f>+IF(H130=0,"",'Ark1'!AH1705)</f>
        <v>100</v>
      </c>
      <c r="S130" s="374">
        <f>+IF(H130=0,"",'Ark1'!AR1705)</f>
        <v>179.9375</v>
      </c>
      <c r="T130" s="114">
        <f>+IF(H130=0,"",'Ark1'!AS1705)</f>
        <v>26.16589942873172</v>
      </c>
      <c r="U130" s="33">
        <f>+IF(H130=0,"",'Ark1'!Y1705)</f>
        <v>35.273059279533754</v>
      </c>
      <c r="V130" s="27">
        <f>+IF(H130=0,"",'Ark1'!AA1705)</f>
        <v>1.1726039399558577</v>
      </c>
      <c r="W130" s="305">
        <f t="shared" si="9"/>
        <v>282.83046794944778</v>
      </c>
      <c r="X130" s="33">
        <f t="shared" si="10"/>
        <v>38.814062499999999</v>
      </c>
      <c r="Y130" s="28">
        <f t="shared" si="11"/>
        <v>1.1428571428571428</v>
      </c>
      <c r="Z130" s="246"/>
      <c r="AA130" s="249"/>
      <c r="AC130" s="28"/>
      <c r="AD130" s="27"/>
      <c r="AE130" s="250"/>
      <c r="AF130" s="86"/>
      <c r="AG130" s="27"/>
      <c r="AH130" s="27"/>
      <c r="AI130" s="33"/>
      <c r="AJ130" s="33"/>
      <c r="AK130" s="33"/>
    </row>
    <row r="131" spans="1:37" ht="16.5" customHeight="1">
      <c r="A131" s="246"/>
      <c r="B131" s="306">
        <f>+'Ark1'!C1706</f>
        <v>2024</v>
      </c>
      <c r="C131" s="266">
        <f>+'Ark1'!L1706</f>
        <v>4</v>
      </c>
      <c r="D131" s="266" t="s">
        <v>32</v>
      </c>
      <c r="E131" s="86">
        <f>+'Ark1'!AP1706</f>
        <v>5</v>
      </c>
      <c r="F131" s="274" t="str">
        <f>VLOOKUP(E131,RNR!$D$1:$E$37,2)</f>
        <v>Dølafe</v>
      </c>
      <c r="G131" s="86">
        <f>+IF(H131=0,"",'Ark1'!Q1706)</f>
        <v>4</v>
      </c>
      <c r="H131" s="475">
        <f>+'Ark1'!R1706</f>
        <v>4</v>
      </c>
      <c r="I131" s="28">
        <f>+IF(H131=0,"",'Ark1'!AE1706)</f>
        <v>23.52941176470588</v>
      </c>
      <c r="J131" s="35" t="e">
        <f>+IF(H131=0,"",IF(#REF!=0,"",I131-#REF!))</f>
        <v>#REF!</v>
      </c>
      <c r="K131" s="28">
        <f>+IF(H131=0,"",'Ark1'!AF1706)</f>
        <v>23.003484005248623</v>
      </c>
      <c r="L131" s="27">
        <f>+IF(H131=0,"",'Ark1'!T1706)</f>
        <v>7.75</v>
      </c>
      <c r="M131" s="305">
        <f>+IF(H131=0,"",'Ark1'!U1706)</f>
        <v>127.1</v>
      </c>
      <c r="N131" s="35" t="e">
        <f>+IF(H131=0,"",IF(#REF!=0,"",M131-#REF!))</f>
        <v>#REF!</v>
      </c>
      <c r="O131" s="33">
        <f>+IF(H131=0,"",'Ark1'!W1706)</f>
        <v>100</v>
      </c>
      <c r="P131" s="33">
        <f>+IF(H131=0,"",'Ark1'!X1706)</f>
        <v>0</v>
      </c>
      <c r="Q131" s="33">
        <f>+IF(H131=0,"",'Ark1'!AG1706)</f>
        <v>419</v>
      </c>
      <c r="R131" s="33">
        <f>+IF(H131=0,"",'Ark1'!AH1706)</f>
        <v>100</v>
      </c>
      <c r="S131" s="374">
        <f>+IF(H131=0,"",'Ark1'!AR1706)</f>
        <v>169</v>
      </c>
      <c r="T131" s="114">
        <f>+IF(H131=0,"",'Ark1'!AS1706)</f>
        <v>26.311416573247111</v>
      </c>
      <c r="U131" s="33">
        <f>+IF(H131=0,"",'Ark1'!Y1706)</f>
        <v>10.196322866602548</v>
      </c>
      <c r="V131" s="27">
        <f>+IF(H131=0,"",'Ark1'!AA1706)</f>
        <v>0.82915619758885006</v>
      </c>
      <c r="W131" s="305">
        <f t="shared" si="9"/>
        <v>303.34128878281621</v>
      </c>
      <c r="X131" s="33">
        <f t="shared" si="10"/>
        <v>31.774999999999999</v>
      </c>
      <c r="Y131" s="28">
        <f t="shared" si="11"/>
        <v>1</v>
      </c>
      <c r="Z131" s="246"/>
      <c r="AA131" s="249"/>
      <c r="AC131" s="28"/>
      <c r="AD131" s="27"/>
      <c r="AE131" s="250"/>
      <c r="AF131" s="86"/>
      <c r="AG131" s="27"/>
      <c r="AH131" s="27"/>
      <c r="AI131" s="33"/>
      <c r="AJ131" s="33"/>
      <c r="AK131" s="33"/>
    </row>
    <row r="132" spans="1:37" ht="16.5" customHeight="1">
      <c r="A132" s="246"/>
      <c r="B132" s="306">
        <f>+'Ark1'!C1707</f>
        <v>2024</v>
      </c>
      <c r="C132" s="266">
        <f>+'Ark1'!L1707</f>
        <v>4</v>
      </c>
      <c r="D132" s="266" t="s">
        <v>32</v>
      </c>
      <c r="E132" s="86">
        <f>+'Ark1'!AP1707</f>
        <v>6</v>
      </c>
      <c r="F132" s="274" t="str">
        <f>VLOOKUP(E132,RNR!$D$1:$E$37,2)</f>
        <v>Østlandsk Rødkolle</v>
      </c>
      <c r="G132" s="86">
        <f>+IF(H132=0,"",'Ark1'!Q1707)</f>
        <v>5</v>
      </c>
      <c r="H132" s="475">
        <f>+'Ark1'!R1707</f>
        <v>15</v>
      </c>
      <c r="I132" s="28">
        <f>+IF(H132=0,"",'Ark1'!AE1707)</f>
        <v>34.883720930232549</v>
      </c>
      <c r="J132" s="35" t="e">
        <f>+IF(H132=0,"",IF(#REF!=0,"",I132-#REF!))</f>
        <v>#REF!</v>
      </c>
      <c r="K132" s="28">
        <f>+IF(H132=0,"",'Ark1'!AF1707)</f>
        <v>34.433847952215977</v>
      </c>
      <c r="L132" s="27">
        <f>+IF(H132=0,"",'Ark1'!T1707)</f>
        <v>7</v>
      </c>
      <c r="M132" s="305">
        <f>+IF(H132=0,"",'Ark1'!U1707)</f>
        <v>161.03333333333333</v>
      </c>
      <c r="N132" s="35" t="e">
        <f>+IF(H132=0,"",IF(#REF!=0,"",M132-#REF!))</f>
        <v>#REF!</v>
      </c>
      <c r="O132" s="33">
        <f>+IF(H132=0,"",'Ark1'!W1707)</f>
        <v>73.333333333333314</v>
      </c>
      <c r="P132" s="33">
        <f>+IF(H132=0,"",'Ark1'!X1707)</f>
        <v>0</v>
      </c>
      <c r="Q132" s="33">
        <f>+IF(H132=0,"",'Ark1'!AG1707)</f>
        <v>440.8</v>
      </c>
      <c r="R132" s="33">
        <f>+IF(H132=0,"",'Ark1'!AH1707)</f>
        <v>100</v>
      </c>
      <c r="S132" s="374">
        <f>+IF(H132=0,"",'Ark1'!AR1707)</f>
        <v>183.86666666666673</v>
      </c>
      <c r="T132" s="114">
        <f>+IF(H132=0,"",'Ark1'!AS1707)</f>
        <v>25.523703918676222</v>
      </c>
      <c r="U132" s="33">
        <f>+IF(H132=0,"",'Ark1'!Y1707)</f>
        <v>32.451331080387057</v>
      </c>
      <c r="V132" s="27">
        <f>+IF(H132=0,"",'Ark1'!AA1707)</f>
        <v>1.712697677155351</v>
      </c>
      <c r="W132" s="305">
        <f t="shared" si="9"/>
        <v>365.32062915910467</v>
      </c>
      <c r="X132" s="33">
        <f t="shared" si="10"/>
        <v>40.258333333333333</v>
      </c>
      <c r="Y132" s="28">
        <f t="shared" si="11"/>
        <v>3</v>
      </c>
      <c r="Z132" s="246"/>
      <c r="AA132" s="249"/>
      <c r="AC132" s="28"/>
      <c r="AD132" s="27"/>
      <c r="AE132" s="250"/>
      <c r="AF132" s="86"/>
      <c r="AG132" s="27"/>
      <c r="AH132" s="27"/>
      <c r="AI132" s="33"/>
      <c r="AJ132" s="33"/>
      <c r="AK132" s="33"/>
    </row>
    <row r="133" spans="1:37" ht="16.5" customHeight="1">
      <c r="A133" s="246"/>
      <c r="B133" s="306">
        <f>+'Ark1'!C1708</f>
        <v>2024</v>
      </c>
      <c r="C133" s="266">
        <f>+'Ark1'!L1708</f>
        <v>4</v>
      </c>
      <c r="D133" s="266" t="s">
        <v>32</v>
      </c>
      <c r="E133" s="86">
        <f>+'Ark1'!AP1708</f>
        <v>7</v>
      </c>
      <c r="F133" s="274" t="str">
        <f>VLOOKUP(E133,RNR!$D$1:$E$37,2)</f>
        <v>Vestlandsk Raukolle</v>
      </c>
      <c r="G133" s="86">
        <f>+IF(H133=0,"",'Ark1'!Q1708)</f>
        <v>7</v>
      </c>
      <c r="H133" s="475">
        <f>+'Ark1'!R1708</f>
        <v>8</v>
      </c>
      <c r="I133" s="28">
        <f>+IF(H133=0,"",'Ark1'!AE1708)</f>
        <v>61.538461538461519</v>
      </c>
      <c r="J133" s="35" t="e">
        <f>+IF(H133=0,"",IF(#REF!=0,"",I133-#REF!))</f>
        <v>#REF!</v>
      </c>
      <c r="K133" s="28">
        <f>+IF(H133=0,"",'Ark1'!AF1708)</f>
        <v>59.646567627925037</v>
      </c>
      <c r="L133" s="27">
        <f>+IF(H133=0,"",'Ark1'!T1708)</f>
        <v>7.25</v>
      </c>
      <c r="M133" s="305">
        <f>+IF(H133=0,"",'Ark1'!U1708)</f>
        <v>153.57499999999999</v>
      </c>
      <c r="N133" s="35" t="e">
        <f>+IF(H133=0,"",IF(#REF!=0,"",M133-#REF!))</f>
        <v>#REF!</v>
      </c>
      <c r="O133" s="33">
        <f>+IF(H133=0,"",'Ark1'!W1708)</f>
        <v>62.5</v>
      </c>
      <c r="P133" s="33">
        <f>+IF(H133=0,"",'Ark1'!X1708)</f>
        <v>0</v>
      </c>
      <c r="Q133" s="33">
        <f>+IF(H133=0,"",'Ark1'!AG1708)</f>
        <v>505.25</v>
      </c>
      <c r="R133" s="33">
        <f>+IF(H133=0,"",'Ark1'!AH1708)</f>
        <v>100</v>
      </c>
      <c r="S133" s="374">
        <f>+IF(H133=0,"",'Ark1'!AR1708)</f>
        <v>180.75</v>
      </c>
      <c r="T133" s="114">
        <f>+IF(H133=0,"",'Ark1'!AS1708)</f>
        <v>25.854963382548625</v>
      </c>
      <c r="U133" s="33">
        <f>+IF(H133=0,"",'Ark1'!Y1708)</f>
        <v>21.578852494977625</v>
      </c>
      <c r="V133" s="27">
        <f>+IF(H133=0,"",'Ark1'!AA1708)</f>
        <v>1.3919410907075049</v>
      </c>
      <c r="W133" s="305">
        <f t="shared" si="9"/>
        <v>303.95843641761502</v>
      </c>
      <c r="X133" s="33">
        <f t="shared" si="10"/>
        <v>38.393749999999997</v>
      </c>
      <c r="Y133" s="28">
        <f t="shared" si="11"/>
        <v>1.1428571428571428</v>
      </c>
      <c r="Z133" s="246"/>
      <c r="AA133" s="249"/>
      <c r="AC133" s="28"/>
      <c r="AD133" s="27"/>
      <c r="AE133" s="250"/>
      <c r="AF133" s="86"/>
      <c r="AG133" s="27"/>
      <c r="AH133" s="27"/>
      <c r="AI133" s="33"/>
      <c r="AJ133" s="33"/>
      <c r="AK133" s="33"/>
    </row>
    <row r="134" spans="1:37" ht="16.5" customHeight="1">
      <c r="A134" s="246"/>
      <c r="B134" s="306">
        <f>+'Ark1'!C1709</f>
        <v>2024</v>
      </c>
      <c r="C134" s="266">
        <f>+'Ark1'!L1709</f>
        <v>4</v>
      </c>
      <c r="D134" s="266" t="s">
        <v>32</v>
      </c>
      <c r="E134" s="86">
        <f>+'Ark1'!AP1709</f>
        <v>8</v>
      </c>
      <c r="F134" s="274" t="str">
        <f>VLOOKUP(E134,RNR!$D$1:$E$37,2)</f>
        <v>Vestlandsk fjordfe</v>
      </c>
      <c r="G134" s="86">
        <f>+IF(H134=0,"",'Ark1'!Q1709)</f>
        <v>32</v>
      </c>
      <c r="H134" s="475">
        <f>+'Ark1'!R1709</f>
        <v>64</v>
      </c>
      <c r="I134" s="28">
        <f>+IF(H134=0,"",'Ark1'!AE1709)</f>
        <v>50.793650793650784</v>
      </c>
      <c r="J134" s="35" t="e">
        <f>+IF(H134=0,"",IF(#REF!=0,"",I134-#REF!))</f>
        <v>#REF!</v>
      </c>
      <c r="K134" s="28">
        <f>+IF(H134=0,"",'Ark1'!AF1709)</f>
        <v>49.447962951006339</v>
      </c>
      <c r="L134" s="27">
        <f>+IF(H134=0,"",'Ark1'!T1709)</f>
        <v>6.984375</v>
      </c>
      <c r="M134" s="305">
        <f>+IF(H134=0,"",'Ark1'!U1709)</f>
        <v>131.63125000000002</v>
      </c>
      <c r="N134" s="35" t="e">
        <f>+IF(H134=0,"",IF(#REF!=0,"",M134-#REF!))</f>
        <v>#REF!</v>
      </c>
      <c r="O134" s="33">
        <f>+IF(H134=0,"",'Ark1'!W1709)</f>
        <v>56.25</v>
      </c>
      <c r="P134" s="33">
        <f>+IF(H134=0,"",'Ark1'!X1709)</f>
        <v>0</v>
      </c>
      <c r="Q134" s="33">
        <f>+IF(H134=0,"",'Ark1'!AG1709)</f>
        <v>483.71875</v>
      </c>
      <c r="R134" s="33">
        <f>+IF(H134=0,"",'Ark1'!AH1709)</f>
        <v>100</v>
      </c>
      <c r="S134" s="374">
        <f>+IF(H134=0,"",'Ark1'!AR1709)</f>
        <v>171.328125</v>
      </c>
      <c r="T134" s="114">
        <f>+IF(H134=0,"",'Ark1'!AS1709)</f>
        <v>25.917232462993887</v>
      </c>
      <c r="U134" s="33">
        <f>+IF(H134=0,"",'Ark1'!Y1709)</f>
        <v>22.982927597185995</v>
      </c>
      <c r="V134" s="27">
        <f>+IF(H134=0,"",'Ark1'!AA1709)</f>
        <v>1.2929156427915169</v>
      </c>
      <c r="W134" s="305">
        <f t="shared" si="9"/>
        <v>272.12352219135607</v>
      </c>
      <c r="X134" s="33">
        <f t="shared" si="10"/>
        <v>32.907812500000006</v>
      </c>
      <c r="Y134" s="28">
        <f t="shared" si="11"/>
        <v>2</v>
      </c>
      <c r="Z134" s="246"/>
      <c r="AA134" s="249"/>
      <c r="AC134" s="28"/>
      <c r="AD134" s="27"/>
      <c r="AE134" s="250"/>
      <c r="AF134" s="86"/>
      <c r="AG134" s="27"/>
      <c r="AH134" s="27"/>
      <c r="AI134" s="33"/>
      <c r="AJ134" s="33"/>
      <c r="AK134" s="33"/>
    </row>
    <row r="135" spans="1:37" ht="16.5" customHeight="1">
      <c r="A135" s="246"/>
      <c r="B135" s="306">
        <f>+'Ark1'!C1710</f>
        <v>2024</v>
      </c>
      <c r="C135" s="266">
        <f>+'Ark1'!L1710</f>
        <v>4</v>
      </c>
      <c r="D135" s="266" t="s">
        <v>32</v>
      </c>
      <c r="E135" s="86">
        <f>+'Ark1'!AP1710</f>
        <v>9</v>
      </c>
      <c r="F135" s="274" t="str">
        <f>VLOOKUP(E135,RNR!$D$1:$E$37,2)</f>
        <v>Holstein</v>
      </c>
      <c r="G135" s="86">
        <f>+IF(H135=0,"",'Ark1'!Q1710)</f>
        <v>90</v>
      </c>
      <c r="H135" s="475">
        <f>+'Ark1'!R1710</f>
        <v>137</v>
      </c>
      <c r="I135" s="28">
        <f>+IF(H135=0,"",'Ark1'!AE1710)</f>
        <v>34.683544303797476</v>
      </c>
      <c r="J135" s="35" t="e">
        <f>+IF(H135=0,"",IF(#REF!=0,"",I135-#REF!))</f>
        <v>#REF!</v>
      </c>
      <c r="K135" s="28">
        <f>+IF(H135=0,"",'Ark1'!AF1710)</f>
        <v>35.49491654960466</v>
      </c>
      <c r="L135" s="27">
        <f>+IF(H135=0,"",'Ark1'!T1710)</f>
        <v>7.9635036496350384</v>
      </c>
      <c r="M135" s="305">
        <f>+IF(H135=0,"",'Ark1'!U1710)</f>
        <v>240.690510948905</v>
      </c>
      <c r="N135" s="35" t="e">
        <f>+IF(H135=0,"",IF(#REF!=0,"",M135-#REF!))</f>
        <v>#REF!</v>
      </c>
      <c r="O135" s="33">
        <f>+IF(H135=0,"",'Ark1'!W1710)</f>
        <v>91.240875912408768</v>
      </c>
      <c r="P135" s="33">
        <f>+IF(H135=0,"",'Ark1'!X1710)</f>
        <v>0</v>
      </c>
      <c r="Q135" s="33">
        <f>+IF(H135=0,"",'Ark1'!AG1710)</f>
        <v>576.63503649635004</v>
      </c>
      <c r="R135" s="33">
        <f>+IF(H135=0,"",'Ark1'!AH1710)</f>
        <v>100</v>
      </c>
      <c r="S135" s="374">
        <f>+IF(H135=0,"",'Ark1'!AR1710)</f>
        <v>207.92700729927</v>
      </c>
      <c r="T135" s="114">
        <f>+IF(H135=0,"",'Ark1'!AS1710)</f>
        <v>26.567083285034755</v>
      </c>
      <c r="U135" s="33">
        <f>+IF(H135=0,"",'Ark1'!Y1710)</f>
        <v>37.59599466788233</v>
      </c>
      <c r="V135" s="27">
        <f>+IF(H135=0,"",'Ark1'!AA1710)</f>
        <v>1.2286646904341023</v>
      </c>
      <c r="W135" s="305">
        <f t="shared" si="9"/>
        <v>417.40528361118498</v>
      </c>
      <c r="X135" s="33">
        <f t="shared" si="10"/>
        <v>60.17262773722625</v>
      </c>
      <c r="Y135" s="28">
        <f t="shared" si="11"/>
        <v>1.5222222222222221</v>
      </c>
      <c r="Z135" s="246"/>
      <c r="AA135" s="249"/>
      <c r="AC135" s="28"/>
      <c r="AD135" s="27"/>
      <c r="AE135" s="250"/>
      <c r="AF135" s="86"/>
      <c r="AG135" s="27"/>
      <c r="AH135" s="27"/>
      <c r="AI135" s="33"/>
      <c r="AJ135" s="33"/>
      <c r="AK135" s="33"/>
    </row>
    <row r="136" spans="1:37" ht="16.5" customHeight="1">
      <c r="A136" s="246"/>
      <c r="B136" s="306">
        <f>+'Ark1'!C1711</f>
        <v>2024</v>
      </c>
      <c r="C136" s="266">
        <f>+'Ark1'!L1711</f>
        <v>4</v>
      </c>
      <c r="D136" s="266" t="s">
        <v>32</v>
      </c>
      <c r="E136" s="86">
        <f>+'Ark1'!AP1711</f>
        <v>10</v>
      </c>
      <c r="F136" s="274" t="str">
        <f>VLOOKUP(E136,RNR!$D$1:$E$37,2)</f>
        <v>Rød Dansk Mælkefe</v>
      </c>
      <c r="G136" s="86" t="str">
        <f>+IF(H136=0,"",'Ark1'!Q1711)</f>
        <v/>
      </c>
      <c r="H136" s="475">
        <f>+'Ark1'!R1711</f>
        <v>0</v>
      </c>
      <c r="I136" s="28" t="str">
        <f>+IF(H136=0,"",'Ark1'!AE1711)</f>
        <v/>
      </c>
      <c r="J136" s="35" t="str">
        <f>+IF(H136=0,"",IF(#REF!=0,"",I136-#REF!))</f>
        <v/>
      </c>
      <c r="K136" s="28" t="str">
        <f>+IF(H136=0,"",'Ark1'!AF1711)</f>
        <v/>
      </c>
      <c r="L136" s="27" t="str">
        <f>+IF(H136=0,"",'Ark1'!T1711)</f>
        <v/>
      </c>
      <c r="M136" s="305" t="str">
        <f>+IF(H136=0,"",'Ark1'!U1711)</f>
        <v/>
      </c>
      <c r="N136" s="35" t="str">
        <f>+IF(H136=0,"",IF(#REF!=0,"",M136-#REF!))</f>
        <v/>
      </c>
      <c r="O136" s="33" t="str">
        <f>+IF(H136=0,"",'Ark1'!W1711)</f>
        <v/>
      </c>
      <c r="P136" s="33" t="str">
        <f>+IF(H136=0,"",'Ark1'!X1711)</f>
        <v/>
      </c>
      <c r="Q136" s="33" t="str">
        <f>+IF(H136=0,"",'Ark1'!AG1711)</f>
        <v/>
      </c>
      <c r="R136" s="33" t="str">
        <f>+IF(H136=0,"",'Ark1'!AH1711)</f>
        <v/>
      </c>
      <c r="S136" s="374" t="str">
        <f>+IF(H136=0,"",'Ark1'!AR1711)</f>
        <v/>
      </c>
      <c r="T136" s="114" t="str">
        <f>+IF(H136=0,"",'Ark1'!AS1711)</f>
        <v/>
      </c>
      <c r="U136" s="33" t="str">
        <f>+IF(H136=0,"",'Ark1'!Y1711)</f>
        <v/>
      </c>
      <c r="V136" s="27" t="str">
        <f>+IF(H136=0,"",'Ark1'!AA1711)</f>
        <v/>
      </c>
      <c r="W136" s="305" t="str">
        <f t="shared" si="9"/>
        <v/>
      </c>
      <c r="X136" s="33" t="str">
        <f t="shared" si="10"/>
        <v/>
      </c>
      <c r="Y136" s="28" t="str">
        <f t="shared" si="11"/>
        <v/>
      </c>
      <c r="Z136" s="246"/>
      <c r="AA136" s="249"/>
      <c r="AC136" s="28"/>
      <c r="AD136" s="27"/>
      <c r="AE136" s="250"/>
      <c r="AF136" s="86"/>
      <c r="AG136" s="27"/>
      <c r="AH136" s="27"/>
      <c r="AI136" s="33"/>
      <c r="AJ136" s="33"/>
      <c r="AK136" s="33"/>
    </row>
    <row r="137" spans="1:37" ht="16.5" customHeight="1">
      <c r="A137" s="246"/>
      <c r="B137" s="306">
        <f>+'Ark1'!C1712</f>
        <v>2024</v>
      </c>
      <c r="C137" s="266">
        <f>+'Ark1'!L1712</f>
        <v>4</v>
      </c>
      <c r="D137" s="266" t="s">
        <v>32</v>
      </c>
      <c r="E137" s="86">
        <f>+'Ark1'!AP1712</f>
        <v>11</v>
      </c>
      <c r="F137" s="274" t="str">
        <f>VLOOKUP(E137,RNR!$D$1:$E$37,2)</f>
        <v>Brown Swiss</v>
      </c>
      <c r="G137" s="86">
        <f>+IF(H137=0,"",'Ark1'!Q1712)</f>
        <v>9</v>
      </c>
      <c r="H137" s="475">
        <f>+'Ark1'!R1712</f>
        <v>11</v>
      </c>
      <c r="I137" s="28">
        <f>+IF(H137=0,"",'Ark1'!AE1712)</f>
        <v>32.352941176470594</v>
      </c>
      <c r="J137" s="35" t="e">
        <f>+IF(H137=0,"",IF(#REF!=0,"",I137-#REF!))</f>
        <v>#REF!</v>
      </c>
      <c r="K137" s="28">
        <f>+IF(H137=0,"",'Ark1'!AF1712)</f>
        <v>31.201245861159443</v>
      </c>
      <c r="L137" s="27">
        <f>+IF(H137=0,"",'Ark1'!T1712)</f>
        <v>7</v>
      </c>
      <c r="M137" s="305">
        <f>+IF(H137=0,"",'Ark1'!U1712)</f>
        <v>202.17272727272729</v>
      </c>
      <c r="N137" s="35" t="e">
        <f>+IF(H137=0,"",IF(#REF!=0,"",M137-#REF!))</f>
        <v>#REF!</v>
      </c>
      <c r="O137" s="33">
        <f>+IF(H137=0,"",'Ark1'!W1712)</f>
        <v>63.636363636363633</v>
      </c>
      <c r="P137" s="33">
        <f>+IF(H137=0,"",'Ark1'!X1712)</f>
        <v>0</v>
      </c>
      <c r="Q137" s="33">
        <f>+IF(H137=0,"",'Ark1'!AG1712)</f>
        <v>536.18181818181813</v>
      </c>
      <c r="R137" s="33">
        <f>+IF(H137=0,"",'Ark1'!AH1712)</f>
        <v>100</v>
      </c>
      <c r="S137" s="374">
        <f>+IF(H137=0,"",'Ark1'!AR1712)</f>
        <v>196.90909090909088</v>
      </c>
      <c r="T137" s="114">
        <f>+IF(H137=0,"",'Ark1'!AS1712)</f>
        <v>26.079629568956285</v>
      </c>
      <c r="U137" s="33">
        <f>+IF(H137=0,"",'Ark1'!Y1712)</f>
        <v>43.828738826338778</v>
      </c>
      <c r="V137" s="27">
        <f>+IF(H137=0,"",'Ark1'!AA1712)</f>
        <v>0.85280286542244144</v>
      </c>
      <c r="W137" s="305">
        <f t="shared" si="9"/>
        <v>377.06002034588005</v>
      </c>
      <c r="X137" s="33">
        <f t="shared" si="10"/>
        <v>50.543181818181822</v>
      </c>
      <c r="Y137" s="28">
        <f t="shared" si="11"/>
        <v>1.2222222222222223</v>
      </c>
      <c r="Z137" s="246"/>
      <c r="AA137" s="249"/>
      <c r="AC137" s="28"/>
      <c r="AD137" s="27"/>
      <c r="AE137" s="250"/>
      <c r="AF137" s="86"/>
      <c r="AG137" s="27"/>
      <c r="AH137" s="27"/>
      <c r="AI137" s="33"/>
      <c r="AJ137" s="33"/>
      <c r="AK137" s="33"/>
    </row>
    <row r="138" spans="1:37" ht="16.5" customHeight="1">
      <c r="A138" s="246"/>
      <c r="B138" s="306">
        <f>+'Ark1'!C1713</f>
        <v>2024</v>
      </c>
      <c r="C138" s="266">
        <f>+'Ark1'!L1713</f>
        <v>4</v>
      </c>
      <c r="D138" s="266" t="s">
        <v>32</v>
      </c>
      <c r="E138" s="86">
        <f>+'Ark1'!AP1713</f>
        <v>12</v>
      </c>
      <c r="F138" s="274" t="str">
        <f>VLOOKUP(E138,RNR!$D$1:$E$37,2)</f>
        <v>Jarlsbergfe</v>
      </c>
      <c r="G138" s="86" t="str">
        <f>+IF(H138=0,"",'Ark1'!Q1713)</f>
        <v/>
      </c>
      <c r="H138" s="475">
        <f>+'Ark1'!R1713</f>
        <v>0</v>
      </c>
      <c r="I138" s="28" t="str">
        <f>+IF(H138=0,"",'Ark1'!AE1713)</f>
        <v/>
      </c>
      <c r="J138" s="35" t="str">
        <f>+IF(H138=0,"",IF(#REF!=0,"",I138-#REF!))</f>
        <v/>
      </c>
      <c r="K138" s="28" t="str">
        <f>+IF(H138=0,"",'Ark1'!AF1713)</f>
        <v/>
      </c>
      <c r="L138" s="27" t="str">
        <f>+IF(H138=0,"",'Ark1'!T1713)</f>
        <v/>
      </c>
      <c r="M138" s="305" t="str">
        <f>+IF(H138=0,"",'Ark1'!U1713)</f>
        <v/>
      </c>
      <c r="N138" s="35" t="str">
        <f>+IF(H138=0,"",IF(#REF!=0,"",M138-#REF!))</f>
        <v/>
      </c>
      <c r="O138" s="33" t="str">
        <f>+IF(H138=0,"",'Ark1'!W1713)</f>
        <v/>
      </c>
      <c r="P138" s="33" t="str">
        <f>+IF(H138=0,"",'Ark1'!X1713)</f>
        <v/>
      </c>
      <c r="Q138" s="33" t="str">
        <f>+IF(H138=0,"",'Ark1'!AG1713)</f>
        <v/>
      </c>
      <c r="R138" s="33" t="str">
        <f>+IF(H138=0,"",'Ark1'!AH1713)</f>
        <v/>
      </c>
      <c r="S138" s="374" t="str">
        <f>+IF(H138=0,"",'Ark1'!AR1713)</f>
        <v/>
      </c>
      <c r="T138" s="114" t="str">
        <f>+IF(H138=0,"",'Ark1'!AS1713)</f>
        <v/>
      </c>
      <c r="U138" s="33" t="str">
        <f>+IF(H138=0,"",'Ark1'!Y1713)</f>
        <v/>
      </c>
      <c r="V138" s="27" t="str">
        <f>+IF(H138=0,"",'Ark1'!AA1713)</f>
        <v/>
      </c>
      <c r="W138" s="305" t="str">
        <f t="shared" si="9"/>
        <v/>
      </c>
      <c r="X138" s="33" t="str">
        <f t="shared" si="10"/>
        <v/>
      </c>
      <c r="Y138" s="28" t="str">
        <f t="shared" si="11"/>
        <v/>
      </c>
      <c r="Z138" s="246"/>
      <c r="AA138" s="249"/>
      <c r="AC138" s="28"/>
      <c r="AD138" s="27"/>
      <c r="AE138" s="250"/>
      <c r="AF138" s="86"/>
      <c r="AG138" s="27"/>
      <c r="AH138" s="27"/>
      <c r="AI138" s="33"/>
      <c r="AJ138" s="33"/>
      <c r="AK138" s="33"/>
    </row>
    <row r="139" spans="1:37" ht="16.5" customHeight="1">
      <c r="A139" s="246"/>
      <c r="B139" s="306">
        <f>+'Ark1'!C1714</f>
        <v>2024</v>
      </c>
      <c r="C139" s="266">
        <f>+'Ark1'!L1714</f>
        <v>4</v>
      </c>
      <c r="D139" s="266" t="s">
        <v>32</v>
      </c>
      <c r="E139" s="86">
        <f>+'Ark1'!AP1714</f>
        <v>13</v>
      </c>
      <c r="F139" s="274" t="str">
        <f>VLOOKUP(E139,RNR!$D$1:$E$37,2)</f>
        <v>Fleckvieh</v>
      </c>
      <c r="G139" s="86">
        <f>+IF(H139=0,"",'Ark1'!Q1714)</f>
        <v>30</v>
      </c>
      <c r="H139" s="475">
        <f>+'Ark1'!R1714</f>
        <v>38</v>
      </c>
      <c r="I139" s="28">
        <f>+IF(H139=0,"",'Ark1'!AE1714)</f>
        <v>21.83908045977012</v>
      </c>
      <c r="J139" s="35" t="e">
        <f>+IF(H139=0,"",IF(#REF!=0,"",I139-#REF!))</f>
        <v>#REF!</v>
      </c>
      <c r="K139" s="28">
        <f>+IF(H139=0,"",'Ark1'!AF1714)</f>
        <v>17.852486185206587</v>
      </c>
      <c r="L139" s="27">
        <f>+IF(H139=0,"",'Ark1'!T1714)</f>
        <v>6</v>
      </c>
      <c r="M139" s="305">
        <f>+IF(H139=0,"",'Ark1'!U1714)</f>
        <v>196.7315789473684</v>
      </c>
      <c r="N139" s="35" t="e">
        <f>+IF(H139=0,"",IF(#REF!=0,"",M139-#REF!))</f>
        <v>#REF!</v>
      </c>
      <c r="O139" s="33">
        <f>+IF(H139=0,"",'Ark1'!W1714)</f>
        <v>42.105263157894754</v>
      </c>
      <c r="P139" s="33">
        <f>+IF(H139=0,"",'Ark1'!X1714)</f>
        <v>0</v>
      </c>
      <c r="Q139" s="33">
        <f>+IF(H139=0,"",'Ark1'!AG1714)</f>
        <v>546.28947368421052</v>
      </c>
      <c r="R139" s="33">
        <f>+IF(H139=0,"",'Ark1'!AH1714)</f>
        <v>100</v>
      </c>
      <c r="S139" s="374">
        <f>+IF(H139=0,"",'Ark1'!AR1714)</f>
        <v>195.81578947368425</v>
      </c>
      <c r="T139" s="114">
        <f>+IF(H139=0,"",'Ark1'!AS1714)</f>
        <v>25.930217832706969</v>
      </c>
      <c r="U139" s="33">
        <f>+IF(H139=0,"",'Ark1'!Y1714)</f>
        <v>35.412517154124096</v>
      </c>
      <c r="V139" s="27">
        <f>+IF(H139=0,"",'Ark1'!AA1714)</f>
        <v>1.7320508075688772</v>
      </c>
      <c r="W139" s="305">
        <f t="shared" si="9"/>
        <v>360.12332000578061</v>
      </c>
      <c r="X139" s="33">
        <f t="shared" si="10"/>
        <v>49.182894736842101</v>
      </c>
      <c r="Y139" s="28">
        <f t="shared" si="11"/>
        <v>1.2666666666666666</v>
      </c>
      <c r="Z139" s="246"/>
      <c r="AA139" s="249"/>
      <c r="AC139" s="28"/>
      <c r="AD139" s="27"/>
      <c r="AE139" s="250"/>
      <c r="AF139" s="86"/>
      <c r="AG139" s="27"/>
      <c r="AH139" s="27"/>
      <c r="AI139" s="33"/>
      <c r="AJ139" s="33"/>
      <c r="AK139" s="33"/>
    </row>
    <row r="140" spans="1:37" ht="16.5" customHeight="1">
      <c r="A140" s="246"/>
      <c r="B140" s="306">
        <f>+'Ark1'!C1715</f>
        <v>2024</v>
      </c>
      <c r="C140" s="266">
        <f>+'Ark1'!L1715</f>
        <v>4</v>
      </c>
      <c r="D140" s="266" t="s">
        <v>32</v>
      </c>
      <c r="E140" s="86">
        <f>+'Ark1'!AP1715</f>
        <v>14</v>
      </c>
      <c r="F140" s="274" t="str">
        <f>VLOOKUP(E140,RNR!$D$1:$E$37,2)</f>
        <v>Canadisk Ayrshire</v>
      </c>
      <c r="G140" s="86">
        <f>+IF(H140=0,"",'Ark1'!Q1715)</f>
        <v>1</v>
      </c>
      <c r="H140" s="475">
        <f>+'Ark1'!R1715</f>
        <v>1</v>
      </c>
      <c r="I140" s="28">
        <f>+IF(H140=0,"",'Ark1'!AE1715)</f>
        <v>100</v>
      </c>
      <c r="J140" s="35" t="e">
        <f>+IF(H140=0,"",IF(#REF!=0,"",I140-#REF!))</f>
        <v>#REF!</v>
      </c>
      <c r="K140" s="28">
        <f>+IF(H140=0,"",'Ark1'!AF1715)</f>
        <v>100</v>
      </c>
      <c r="L140" s="27">
        <f>+IF(H140=0,"",'Ark1'!T1715)</f>
        <v>6</v>
      </c>
      <c r="M140" s="305">
        <f>+IF(H140=0,"",'Ark1'!U1715)</f>
        <v>190.1</v>
      </c>
      <c r="N140" s="35" t="e">
        <f>+IF(H140=0,"",IF(#REF!=0,"",M140-#REF!))</f>
        <v>#REF!</v>
      </c>
      <c r="O140" s="33">
        <f>+IF(H140=0,"",'Ark1'!W1715)</f>
        <v>0</v>
      </c>
      <c r="P140" s="33">
        <f>+IF(H140=0,"",'Ark1'!X1715)</f>
        <v>0</v>
      </c>
      <c r="Q140" s="33">
        <f>+IF(H140=0,"",'Ark1'!AG1715)</f>
        <v>508</v>
      </c>
      <c r="R140" s="33">
        <f>+IF(H140=0,"",'Ark1'!AH1715)</f>
        <v>100</v>
      </c>
      <c r="S140" s="374">
        <f>+IF(H140=0,"",'Ark1'!AR1715)</f>
        <v>196</v>
      </c>
      <c r="T140" s="114">
        <f>+IF(H140=0,"",'Ark1'!AS1715)</f>
        <v>25.233958639682445</v>
      </c>
      <c r="U140" s="33">
        <f>+IF(H140=0,"",'Ark1'!Y1715)</f>
        <v>0</v>
      </c>
      <c r="V140" s="27">
        <f>+IF(H140=0,"",'Ark1'!AA1715)</f>
        <v>0</v>
      </c>
      <c r="W140" s="305">
        <f t="shared" si="9"/>
        <v>374.21259842519686</v>
      </c>
      <c r="X140" s="33">
        <f t="shared" si="10"/>
        <v>47.524999999999999</v>
      </c>
      <c r="Y140" s="28">
        <f t="shared" si="11"/>
        <v>1</v>
      </c>
      <c r="Z140" s="246"/>
      <c r="AA140" s="249"/>
      <c r="AC140" s="28"/>
      <c r="AD140" s="27"/>
      <c r="AE140" s="250"/>
      <c r="AF140" s="86"/>
      <c r="AG140" s="27"/>
      <c r="AH140" s="27"/>
      <c r="AI140" s="33"/>
      <c r="AJ140" s="33"/>
      <c r="AK140" s="33"/>
    </row>
    <row r="141" spans="1:37" ht="16.5" customHeight="1">
      <c r="A141" s="246"/>
      <c r="B141" s="306">
        <f>+'Ark1'!C1716</f>
        <v>2024</v>
      </c>
      <c r="C141" s="266">
        <f>+'Ark1'!L1716</f>
        <v>4</v>
      </c>
      <c r="D141" s="266" t="s">
        <v>32</v>
      </c>
      <c r="E141" s="86">
        <f>+'Ark1'!AP1716</f>
        <v>15</v>
      </c>
      <c r="F141" s="274" t="str">
        <f>VLOOKUP(E141,RNR!$D$1:$E$37,2)</f>
        <v>Montbéliard</v>
      </c>
      <c r="G141" s="86" t="str">
        <f>+IF(H141=0,"",'Ark1'!Q1716)</f>
        <v/>
      </c>
      <c r="H141" s="475">
        <f>+'Ark1'!R1716</f>
        <v>0</v>
      </c>
      <c r="I141" s="28" t="str">
        <f>+IF(H141=0,"",'Ark1'!AE1716)</f>
        <v/>
      </c>
      <c r="J141" s="35" t="str">
        <f>+IF(H141=0,"",IF(#REF!=0,"",I141-#REF!))</f>
        <v/>
      </c>
      <c r="K141" s="28" t="str">
        <f>+IF(H141=0,"",'Ark1'!AF1716)</f>
        <v/>
      </c>
      <c r="L141" s="27" t="str">
        <f>+IF(H141=0,"",'Ark1'!T1716)</f>
        <v/>
      </c>
      <c r="M141" s="305" t="str">
        <f>+IF(H141=0,"",'Ark1'!U1716)</f>
        <v/>
      </c>
      <c r="N141" s="35" t="str">
        <f>+IF(H141=0,"",IF(#REF!=0,"",M141-#REF!))</f>
        <v/>
      </c>
      <c r="O141" s="33" t="str">
        <f>+IF(H141=0,"",'Ark1'!W1716)</f>
        <v/>
      </c>
      <c r="P141" s="33" t="str">
        <f>+IF(H141=0,"",'Ark1'!X1716)</f>
        <v/>
      </c>
      <c r="Q141" s="33" t="str">
        <f>+IF(H141=0,"",'Ark1'!AG1716)</f>
        <v/>
      </c>
      <c r="R141" s="33" t="str">
        <f>+IF(H141=0,"",'Ark1'!AH1716)</f>
        <v/>
      </c>
      <c r="S141" s="374" t="str">
        <f>+IF(H141=0,"",'Ark1'!AR1716)</f>
        <v/>
      </c>
      <c r="T141" s="114" t="str">
        <f>+IF(H141=0,"",'Ark1'!AS1716)</f>
        <v/>
      </c>
      <c r="U141" s="33" t="str">
        <f>+IF(H141=0,"",'Ark1'!Y1716)</f>
        <v/>
      </c>
      <c r="V141" s="27" t="str">
        <f>+IF(H141=0,"",'Ark1'!AA1716)</f>
        <v/>
      </c>
      <c r="W141" s="305" t="str">
        <f t="shared" si="9"/>
        <v/>
      </c>
      <c r="X141" s="33" t="str">
        <f t="shared" si="10"/>
        <v/>
      </c>
      <c r="Y141" s="28" t="str">
        <f t="shared" si="11"/>
        <v/>
      </c>
      <c r="Z141" s="246"/>
      <c r="AA141" s="249"/>
      <c r="AC141" s="28"/>
      <c r="AD141" s="27"/>
      <c r="AE141" s="250"/>
      <c r="AF141" s="86"/>
      <c r="AG141" s="27"/>
      <c r="AH141" s="27"/>
      <c r="AI141" s="33"/>
      <c r="AJ141" s="33"/>
      <c r="AK141" s="33"/>
    </row>
    <row r="142" spans="1:37" ht="16.5" customHeight="1">
      <c r="A142" s="246"/>
      <c r="B142" s="306">
        <f>+'Ark1'!C1717</f>
        <v>2024</v>
      </c>
      <c r="C142" s="266">
        <f>+'Ark1'!L1717</f>
        <v>4</v>
      </c>
      <c r="D142" s="266" t="s">
        <v>32</v>
      </c>
      <c r="E142" s="86">
        <f>+'Ark1'!AP1717</f>
        <v>16</v>
      </c>
      <c r="F142" s="274" t="str">
        <f>VLOOKUP(E142,RNR!$D$1:$E$37,2)</f>
        <v>Mørefe</v>
      </c>
      <c r="G142" s="86" t="str">
        <f>+IF(H142=0,"",'Ark1'!Q1717)</f>
        <v/>
      </c>
      <c r="H142" s="475">
        <f>+'Ark1'!R1717</f>
        <v>0</v>
      </c>
      <c r="I142" s="28" t="str">
        <f>+IF(H142=0,"",'Ark1'!AE1717)</f>
        <v/>
      </c>
      <c r="J142" s="35" t="str">
        <f>+IF(H142=0,"",IF(#REF!=0,"",I142-#REF!))</f>
        <v/>
      </c>
      <c r="K142" s="28" t="str">
        <f>+IF(H142=0,"",'Ark1'!AF1717)</f>
        <v/>
      </c>
      <c r="L142" s="27" t="str">
        <f>+IF(H142=0,"",'Ark1'!T1717)</f>
        <v/>
      </c>
      <c r="M142" s="305" t="str">
        <f>+IF(H142=0,"",'Ark1'!U1717)</f>
        <v/>
      </c>
      <c r="N142" s="35" t="str">
        <f>+IF(H142=0,"",IF(#REF!=0,"",M142-#REF!))</f>
        <v/>
      </c>
      <c r="O142" s="33" t="str">
        <f>+IF(H142=0,"",'Ark1'!W1717)</f>
        <v/>
      </c>
      <c r="P142" s="33" t="str">
        <f>+IF(H142=0,"",'Ark1'!X1717)</f>
        <v/>
      </c>
      <c r="Q142" s="33" t="str">
        <f>+IF(H142=0,"",'Ark1'!AG1717)</f>
        <v/>
      </c>
      <c r="R142" s="33" t="str">
        <f>+IF(H142=0,"",'Ark1'!AH1717)</f>
        <v/>
      </c>
      <c r="S142" s="374" t="str">
        <f>+IF(H142=0,"",'Ark1'!AR1717)</f>
        <v/>
      </c>
      <c r="T142" s="114" t="str">
        <f>+IF(H142=0,"",'Ark1'!AS1717)</f>
        <v/>
      </c>
      <c r="U142" s="33" t="str">
        <f>+IF(H142=0,"",'Ark1'!Y1717)</f>
        <v/>
      </c>
      <c r="V142" s="27" t="str">
        <f>+IF(H142=0,"",'Ark1'!AA1717)</f>
        <v/>
      </c>
      <c r="W142" s="305" t="str">
        <f t="shared" si="9"/>
        <v/>
      </c>
      <c r="X142" s="33" t="str">
        <f t="shared" si="10"/>
        <v/>
      </c>
      <c r="Y142" s="28" t="str">
        <f t="shared" si="11"/>
        <v/>
      </c>
      <c r="Z142" s="246"/>
      <c r="AA142" s="249"/>
      <c r="AC142" s="28"/>
      <c r="AD142" s="27"/>
      <c r="AE142" s="250"/>
      <c r="AF142" s="86"/>
      <c r="AG142" s="27"/>
      <c r="AH142" s="27"/>
      <c r="AI142" s="33"/>
      <c r="AJ142" s="33"/>
      <c r="AK142" s="33"/>
    </row>
    <row r="143" spans="1:37" ht="16.5" customHeight="1">
      <c r="A143" s="246"/>
      <c r="B143" s="306">
        <f>+'Ark1'!C1718</f>
        <v>2024</v>
      </c>
      <c r="C143" s="266">
        <f>+'Ark1'!L1718</f>
        <v>4</v>
      </c>
      <c r="D143" s="266" t="s">
        <v>32</v>
      </c>
      <c r="E143" s="86">
        <f>+'Ark1'!AP1718</f>
        <v>17</v>
      </c>
      <c r="F143" s="274" t="str">
        <f>VLOOKUP(E143,RNR!$D$1:$E$37,2)</f>
        <v>Normande</v>
      </c>
      <c r="G143" s="86" t="str">
        <f>+IF(H143=0,"",'Ark1'!Q1718)</f>
        <v/>
      </c>
      <c r="H143" s="475">
        <f>+'Ark1'!R1718</f>
        <v>0</v>
      </c>
      <c r="I143" s="28" t="str">
        <f>+IF(H143=0,"",'Ark1'!AE1718)</f>
        <v/>
      </c>
      <c r="J143" s="35" t="str">
        <f>+IF(H143=0,"",IF(#REF!=0,"",I143-#REF!))</f>
        <v/>
      </c>
      <c r="K143" s="28" t="str">
        <f>+IF(H143=0,"",'Ark1'!AF1718)</f>
        <v/>
      </c>
      <c r="L143" s="27" t="str">
        <f>+IF(H143=0,"",'Ark1'!T1718)</f>
        <v/>
      </c>
      <c r="M143" s="305" t="str">
        <f>+IF(H143=0,"",'Ark1'!U1718)</f>
        <v/>
      </c>
      <c r="N143" s="35" t="str">
        <f>+IF(H143=0,"",IF(#REF!=0,"",M143-#REF!))</f>
        <v/>
      </c>
      <c r="O143" s="33" t="str">
        <f>+IF(H143=0,"",'Ark1'!W1718)</f>
        <v/>
      </c>
      <c r="P143" s="33" t="str">
        <f>+IF(H143=0,"",'Ark1'!X1718)</f>
        <v/>
      </c>
      <c r="Q143" s="33" t="str">
        <f>+IF(H143=0,"",'Ark1'!AG1718)</f>
        <v/>
      </c>
      <c r="R143" s="33" t="str">
        <f>+IF(H143=0,"",'Ark1'!AH1718)</f>
        <v/>
      </c>
      <c r="S143" s="374" t="str">
        <f>+IF(H143=0,"",'Ark1'!AR1718)</f>
        <v/>
      </c>
      <c r="T143" s="114" t="str">
        <f>+IF(H143=0,"",'Ark1'!AS1718)</f>
        <v/>
      </c>
      <c r="U143" s="33" t="str">
        <f>+IF(H143=0,"",'Ark1'!Y1718)</f>
        <v/>
      </c>
      <c r="V143" s="27" t="str">
        <f>+IF(H143=0,"",'Ark1'!AA1718)</f>
        <v/>
      </c>
      <c r="W143" s="305" t="str">
        <f t="shared" si="9"/>
        <v/>
      </c>
      <c r="X143" s="33" t="str">
        <f t="shared" si="10"/>
        <v/>
      </c>
      <c r="Y143" s="28" t="str">
        <f t="shared" si="11"/>
        <v/>
      </c>
      <c r="Z143" s="246"/>
      <c r="AA143" s="249"/>
      <c r="AC143" s="28"/>
      <c r="AD143" s="27"/>
      <c r="AE143" s="250"/>
      <c r="AF143" s="86"/>
      <c r="AG143" s="27"/>
      <c r="AH143" s="27"/>
      <c r="AI143" s="33"/>
      <c r="AJ143" s="33"/>
      <c r="AK143" s="33"/>
    </row>
    <row r="144" spans="1:37" ht="16.5" customHeight="1">
      <c r="A144" s="246"/>
      <c r="B144" s="306">
        <f>+'Ark1'!C1719</f>
        <v>2024</v>
      </c>
      <c r="C144" s="266">
        <f>+'Ark1'!L1719</f>
        <v>4</v>
      </c>
      <c r="D144" s="266" t="s">
        <v>32</v>
      </c>
      <c r="E144" s="86">
        <f>+'Ark1'!AP1719</f>
        <v>21</v>
      </c>
      <c r="F144" s="274" t="str">
        <f>VLOOKUP(E144,RNR!$D$1:$E$37,2)</f>
        <v>Hereford</v>
      </c>
      <c r="G144" s="86">
        <f>+IF(H144=0,"",'Ark1'!Q1719)</f>
        <v>155</v>
      </c>
      <c r="H144" s="475">
        <f>+'Ark1'!R1719</f>
        <v>311</v>
      </c>
      <c r="I144" s="28">
        <f>+IF(H144=0,"",'Ark1'!AE1719)</f>
        <v>14.866156787762906</v>
      </c>
      <c r="J144" s="35" t="e">
        <f>+IF(H144=0,"",IF(#REF!=0,"",I144-#REF!))</f>
        <v>#REF!</v>
      </c>
      <c r="K144" s="28">
        <f>+IF(H144=0,"",'Ark1'!AF1719)</f>
        <v>11.413724257158137</v>
      </c>
      <c r="L144" s="27">
        <f>+IF(H144=0,"",'Ark1'!T1719)</f>
        <v>5.6752411575562691</v>
      </c>
      <c r="M144" s="305">
        <f>+IF(H144=0,"",'Ark1'!U1719)</f>
        <v>152.14630225080387</v>
      </c>
      <c r="N144" s="35" t="e">
        <f>+IF(H144=0,"",IF(#REF!=0,"",M144-#REF!))</f>
        <v>#REF!</v>
      </c>
      <c r="O144" s="33">
        <f>+IF(H144=0,"",'Ark1'!W1719)</f>
        <v>25.401929260450157</v>
      </c>
      <c r="P144" s="33">
        <f>+IF(H144=0,"",'Ark1'!X1719)</f>
        <v>0</v>
      </c>
      <c r="Q144" s="33">
        <f>+IF(H144=0,"",'Ark1'!AG1719)</f>
        <v>530.81672025723446</v>
      </c>
      <c r="R144" s="33">
        <f>+IF(H144=0,"",'Ark1'!AH1719)</f>
        <v>99.678456591639872</v>
      </c>
      <c r="S144" s="374">
        <f>+IF(H144=0,"",'Ark1'!AR1719)</f>
        <v>180.98392282958201</v>
      </c>
      <c r="T144" s="114">
        <f>+IF(H144=0,"",'Ark1'!AS1719)</f>
        <v>25.217148908893162</v>
      </c>
      <c r="U144" s="33">
        <f>+IF(H144=0,"",'Ark1'!Y1719)</f>
        <v>32.972650327300194</v>
      </c>
      <c r="V144" s="27">
        <f>+IF(H144=0,"",'Ark1'!AA1719)</f>
        <v>1.2580280553887848</v>
      </c>
      <c r="W144" s="305">
        <f t="shared" si="9"/>
        <v>286.6268081703862</v>
      </c>
      <c r="X144" s="33">
        <f t="shared" si="10"/>
        <v>38.036575562700968</v>
      </c>
      <c r="Y144" s="28">
        <f t="shared" si="11"/>
        <v>2.0064516129032257</v>
      </c>
      <c r="Z144" s="246"/>
      <c r="AA144" s="249"/>
      <c r="AC144" s="28"/>
      <c r="AD144" s="27"/>
      <c r="AE144" s="250"/>
      <c r="AF144" s="86"/>
      <c r="AG144" s="27"/>
      <c r="AH144" s="27"/>
      <c r="AI144" s="33"/>
      <c r="AJ144" s="33"/>
      <c r="AK144" s="33"/>
    </row>
    <row r="145" spans="1:37" ht="16.5" customHeight="1">
      <c r="A145" s="246"/>
      <c r="B145" s="306">
        <f>+'Ark1'!C1720</f>
        <v>2024</v>
      </c>
      <c r="C145" s="266">
        <f>+'Ark1'!L1720</f>
        <v>4</v>
      </c>
      <c r="D145" s="266" t="s">
        <v>32</v>
      </c>
      <c r="E145" s="86">
        <f>+'Ark1'!AP1720</f>
        <v>22</v>
      </c>
      <c r="F145" s="274" t="str">
        <f>VLOOKUP(E145,RNR!$D$1:$E$37,2)</f>
        <v>Charolais</v>
      </c>
      <c r="G145" s="86">
        <f>+IF(H145=0,"",'Ark1'!Q1720)</f>
        <v>62</v>
      </c>
      <c r="H145" s="475">
        <f>+'Ark1'!R1720</f>
        <v>92</v>
      </c>
      <c r="I145" s="28">
        <f>+IF(H145=0,"",'Ark1'!AE1720)</f>
        <v>1.7788089713843771</v>
      </c>
      <c r="J145" s="35" t="e">
        <f>+IF(H145=0,"",IF(#REF!=0,"",I145-#REF!))</f>
        <v>#REF!</v>
      </c>
      <c r="K145" s="28">
        <f>+IF(H145=0,"",'Ark1'!AF1720)</f>
        <v>1.1349143034663631</v>
      </c>
      <c r="L145" s="27">
        <f>+IF(H145=0,"",'Ark1'!T1720)</f>
        <v>3.9673913043478257</v>
      </c>
      <c r="M145" s="305">
        <f>+IF(H145=0,"",'Ark1'!U1720)</f>
        <v>156.61195652173916</v>
      </c>
      <c r="N145" s="35" t="e">
        <f>+IF(H145=0,"",IF(#REF!=0,"",M145-#REF!))</f>
        <v>#REF!</v>
      </c>
      <c r="O145" s="33">
        <f>+IF(H145=0,"",'Ark1'!W1720)</f>
        <v>3.2608695652173911</v>
      </c>
      <c r="P145" s="33">
        <f>+IF(H145=0,"",'Ark1'!X1720)</f>
        <v>0</v>
      </c>
      <c r="Q145" s="33">
        <f>+IF(H145=0,"",'Ark1'!AG1720)</f>
        <v>554.01086956521749</v>
      </c>
      <c r="R145" s="33">
        <f>+IF(H145=0,"",'Ark1'!AH1720)</f>
        <v>100</v>
      </c>
      <c r="S145" s="374">
        <f>+IF(H145=0,"",'Ark1'!AR1720)</f>
        <v>183.78260869565219</v>
      </c>
      <c r="T145" s="114">
        <f>+IF(H145=0,"",'Ark1'!AS1720)</f>
        <v>24.609950601303339</v>
      </c>
      <c r="U145" s="33">
        <f>+IF(H145=0,"",'Ark1'!Y1720)</f>
        <v>41.852050083263762</v>
      </c>
      <c r="V145" s="27">
        <f>+IF(H145=0,"",'Ark1'!AA1720)</f>
        <v>1.2198635611208621</v>
      </c>
      <c r="W145" s="305">
        <f t="shared" si="9"/>
        <v>282.6875159410622</v>
      </c>
      <c r="X145" s="33">
        <f t="shared" si="10"/>
        <v>39.15298913043479</v>
      </c>
      <c r="Y145" s="28">
        <f t="shared" si="11"/>
        <v>1.4838709677419355</v>
      </c>
      <c r="Z145" s="246"/>
      <c r="AA145" s="249"/>
      <c r="AC145" s="28"/>
      <c r="AD145" s="27"/>
      <c r="AE145" s="250"/>
      <c r="AF145" s="86"/>
      <c r="AG145" s="27"/>
      <c r="AH145" s="27"/>
      <c r="AI145" s="33"/>
      <c r="AJ145" s="33"/>
      <c r="AK145" s="33"/>
    </row>
    <row r="146" spans="1:37" ht="16.5" customHeight="1">
      <c r="A146" s="246"/>
      <c r="B146" s="306">
        <f>+'Ark1'!C1721</f>
        <v>2024</v>
      </c>
      <c r="C146" s="266">
        <f>+'Ark1'!L1721</f>
        <v>4</v>
      </c>
      <c r="D146" s="266" t="s">
        <v>32</v>
      </c>
      <c r="E146" s="86">
        <f>+'Ark1'!AP1721</f>
        <v>23</v>
      </c>
      <c r="F146" s="274" t="str">
        <f>VLOOKUP(E146,RNR!$D$1:$E$37,2)</f>
        <v>Aberdeen Angus</v>
      </c>
      <c r="G146" s="86">
        <f>+IF(H146=0,"",'Ark1'!Q1721)</f>
        <v>175</v>
      </c>
      <c r="H146" s="475">
        <f>+'Ark1'!R1721</f>
        <v>304</v>
      </c>
      <c r="I146" s="28">
        <f>+IF(H146=0,"",'Ark1'!AE1721)</f>
        <v>5.6036866359447011</v>
      </c>
      <c r="J146" s="35" t="e">
        <f>+IF(H146=0,"",IF(#REF!=0,"",I146-#REF!))</f>
        <v>#REF!</v>
      </c>
      <c r="K146" s="28">
        <f>+IF(H146=0,"",'Ark1'!AF1721)</f>
        <v>3.9646464667276575</v>
      </c>
      <c r="L146" s="27">
        <f>+IF(H146=0,"",'Ark1'!T1721)</f>
        <v>5.7960526315789487</v>
      </c>
      <c r="M146" s="305">
        <f>+IF(H146=0,"",'Ark1'!U1721)</f>
        <v>158.2424342105262</v>
      </c>
      <c r="N146" s="35" t="e">
        <f>+IF(H146=0,"",IF(#REF!=0,"",M146-#REF!))</f>
        <v>#REF!</v>
      </c>
      <c r="O146" s="33">
        <f>+IF(H146=0,"",'Ark1'!W1721)</f>
        <v>34.868421052631597</v>
      </c>
      <c r="P146" s="33">
        <f>+IF(H146=0,"",'Ark1'!X1721)</f>
        <v>0</v>
      </c>
      <c r="Q146" s="33">
        <f>+IF(H146=0,"",'Ark1'!AG1721)</f>
        <v>525.26315789473688</v>
      </c>
      <c r="R146" s="33">
        <f>+IF(H146=0,"",'Ark1'!AH1721)</f>
        <v>100</v>
      </c>
      <c r="S146" s="374">
        <f>+IF(H146=0,"",'Ark1'!AR1721)</f>
        <v>183.68421052631575</v>
      </c>
      <c r="T146" s="114">
        <f>+IF(H146=0,"",'Ark1'!AS1721)</f>
        <v>24.977658497459544</v>
      </c>
      <c r="U146" s="33">
        <f>+IF(H146=0,"",'Ark1'!Y1721)</f>
        <v>38.557586912932493</v>
      </c>
      <c r="V146" s="27">
        <f>+IF(H146=0,"",'Ark1'!AA1721)</f>
        <v>1.4992928850376932</v>
      </c>
      <c r="W146" s="305">
        <f t="shared" si="9"/>
        <v>301.26315130260497</v>
      </c>
      <c r="X146" s="33">
        <f t="shared" si="10"/>
        <v>39.56060855263155</v>
      </c>
      <c r="Y146" s="28">
        <f t="shared" si="11"/>
        <v>1.7371428571428571</v>
      </c>
      <c r="Z146" s="246"/>
      <c r="AA146" s="249"/>
      <c r="AC146" s="28"/>
      <c r="AD146" s="27"/>
      <c r="AE146" s="250"/>
      <c r="AF146" s="86"/>
      <c r="AG146" s="27"/>
      <c r="AH146" s="27"/>
      <c r="AI146" s="33"/>
      <c r="AJ146" s="33"/>
      <c r="AK146" s="33"/>
    </row>
    <row r="147" spans="1:37" ht="16.5" customHeight="1">
      <c r="A147" s="246"/>
      <c r="B147" s="306">
        <f>+'Ark1'!C1722</f>
        <v>2024</v>
      </c>
      <c r="C147" s="266">
        <f>+'Ark1'!L1722</f>
        <v>4</v>
      </c>
      <c r="D147" s="266" t="s">
        <v>32</v>
      </c>
      <c r="E147" s="86">
        <f>+'Ark1'!AP1722</f>
        <v>24</v>
      </c>
      <c r="F147" s="274" t="str">
        <f>VLOOKUP(E147,RNR!$D$1:$E$37,2)</f>
        <v>Limousin</v>
      </c>
      <c r="G147" s="86">
        <f>+IF(H147=0,"",'Ark1'!Q1722)</f>
        <v>18</v>
      </c>
      <c r="H147" s="475">
        <f>+'Ark1'!R1722</f>
        <v>20</v>
      </c>
      <c r="I147" s="28">
        <f>+IF(H147=0,"",'Ark1'!AE1722)</f>
        <v>0.50735667174023324</v>
      </c>
      <c r="J147" s="35" t="e">
        <f>+IF(H147=0,"",IF(#REF!=0,"",I147-#REF!))</f>
        <v>#REF!</v>
      </c>
      <c r="K147" s="28">
        <f>+IF(H147=0,"",'Ark1'!AF1722)</f>
        <v>0.29728716798226201</v>
      </c>
      <c r="L147" s="27">
        <f>+IF(H147=0,"",'Ark1'!T1722)</f>
        <v>4.2</v>
      </c>
      <c r="M147" s="305">
        <f>+IF(H147=0,"",'Ark1'!U1722)</f>
        <v>141.59</v>
      </c>
      <c r="N147" s="35" t="e">
        <f>+IF(H147=0,"",IF(#REF!=0,"",M147-#REF!))</f>
        <v>#REF!</v>
      </c>
      <c r="O147" s="33">
        <f>+IF(H147=0,"",'Ark1'!W1722)</f>
        <v>5</v>
      </c>
      <c r="P147" s="33">
        <f>+IF(H147=0,"",'Ark1'!X1722)</f>
        <v>0</v>
      </c>
      <c r="Q147" s="33">
        <f>+IF(H147=0,"",'Ark1'!AG1722)</f>
        <v>534.85</v>
      </c>
      <c r="R147" s="33">
        <f>+IF(H147=0,"",'Ark1'!AH1722)</f>
        <v>100</v>
      </c>
      <c r="S147" s="374">
        <f>+IF(H147=0,"",'Ark1'!AR1722)</f>
        <v>179.25</v>
      </c>
      <c r="T147" s="114">
        <f>+IF(H147=0,"",'Ark1'!AS1722)</f>
        <v>23.583592139790408</v>
      </c>
      <c r="U147" s="33">
        <f>+IF(H147=0,"",'Ark1'!Y1722)</f>
        <v>45.541869746421263</v>
      </c>
      <c r="V147" s="27">
        <f>+IF(H147=0,"",'Ark1'!AA1722)</f>
        <v>1.3638181696985852</v>
      </c>
      <c r="W147" s="305">
        <f t="shared" si="9"/>
        <v>264.72842853136393</v>
      </c>
      <c r="X147" s="33">
        <f t="shared" si="10"/>
        <v>35.397500000000001</v>
      </c>
      <c r="Y147" s="28">
        <f t="shared" si="11"/>
        <v>1.1111111111111112</v>
      </c>
      <c r="Z147" s="246"/>
      <c r="AA147" s="249"/>
      <c r="AC147" s="28"/>
      <c r="AD147" s="27"/>
      <c r="AE147" s="250"/>
      <c r="AF147" s="86"/>
      <c r="AG147" s="27"/>
      <c r="AH147" s="27"/>
      <c r="AI147" s="33"/>
      <c r="AJ147" s="33"/>
      <c r="AK147" s="33"/>
    </row>
    <row r="148" spans="1:37" ht="16.5" customHeight="1">
      <c r="A148" s="246"/>
      <c r="B148" s="306">
        <f>+'Ark1'!C1723</f>
        <v>2024</v>
      </c>
      <c r="C148" s="266">
        <f>+'Ark1'!L1723</f>
        <v>4</v>
      </c>
      <c r="D148" s="266" t="s">
        <v>32</v>
      </c>
      <c r="E148" s="86">
        <f>+'Ark1'!AP1723</f>
        <v>25</v>
      </c>
      <c r="F148" s="274" t="str">
        <f>VLOOKUP(E148,RNR!$D$1:$E$37,2)</f>
        <v>Kjøttsimmental</v>
      </c>
      <c r="G148" s="86">
        <f>+IF(H148=0,"",'Ark1'!Q1723)</f>
        <v>36</v>
      </c>
      <c r="H148" s="475">
        <f>+'Ark1'!R1723</f>
        <v>58</v>
      </c>
      <c r="I148" s="28">
        <f>+IF(H148=0,"",'Ark1'!AE1723)</f>
        <v>3.4793041391721657</v>
      </c>
      <c r="J148" s="35" t="e">
        <f>+IF(H148=0,"",IF(#REF!=0,"",I148-#REF!))</f>
        <v>#REF!</v>
      </c>
      <c r="K148" s="28">
        <f>+IF(H148=0,"",'Ark1'!AF1723)</f>
        <v>2.5362967451126206</v>
      </c>
      <c r="L148" s="27">
        <f>+IF(H148=0,"",'Ark1'!T1723)</f>
        <v>4.4482758620689653</v>
      </c>
      <c r="M148" s="305">
        <f>+IF(H148=0,"",'Ark1'!U1723)</f>
        <v>171.48103448275867</v>
      </c>
      <c r="N148" s="35" t="e">
        <f>+IF(H148=0,"",IF(#REF!=0,"",M148-#REF!))</f>
        <v>#REF!</v>
      </c>
      <c r="O148" s="33">
        <f>+IF(H148=0,"",'Ark1'!W1723)</f>
        <v>5.1724137931034484</v>
      </c>
      <c r="P148" s="33">
        <f>+IF(H148=0,"",'Ark1'!X1723)</f>
        <v>0</v>
      </c>
      <c r="Q148" s="33">
        <f>+IF(H148=0,"",'Ark1'!AG1723)</f>
        <v>552.89655172413779</v>
      </c>
      <c r="R148" s="33">
        <f>+IF(H148=0,"",'Ark1'!AH1723)</f>
        <v>100</v>
      </c>
      <c r="S148" s="374">
        <f>+IF(H148=0,"",'Ark1'!AR1723)</f>
        <v>188.24137931034488</v>
      </c>
      <c r="T148" s="114">
        <f>+IF(H148=0,"",'Ark1'!AS1723)</f>
        <v>25.265062082100119</v>
      </c>
      <c r="U148" s="33">
        <f>+IF(H148=0,"",'Ark1'!Y1723)</f>
        <v>37.196340461897776</v>
      </c>
      <c r="V148" s="27">
        <f>+IF(H148=0,"",'Ark1'!AA1723)</f>
        <v>1.2201245526175273</v>
      </c>
      <c r="W148" s="305">
        <f t="shared" si="9"/>
        <v>310.15030560059887</v>
      </c>
      <c r="X148" s="33">
        <f t="shared" si="10"/>
        <v>42.870258620689668</v>
      </c>
      <c r="Y148" s="28">
        <f t="shared" si="11"/>
        <v>1.6111111111111112</v>
      </c>
      <c r="Z148" s="246"/>
      <c r="AA148" s="249"/>
      <c r="AC148" s="28"/>
      <c r="AD148" s="27"/>
      <c r="AE148" s="250"/>
      <c r="AF148" s="86"/>
      <c r="AG148" s="27"/>
      <c r="AH148" s="27"/>
      <c r="AI148" s="33"/>
      <c r="AJ148" s="33"/>
      <c r="AK148" s="33"/>
    </row>
    <row r="149" spans="1:37" ht="16.5" customHeight="1">
      <c r="A149" s="246"/>
      <c r="B149" s="306">
        <f>+'Ark1'!C1724</f>
        <v>2024</v>
      </c>
      <c r="C149" s="266">
        <f>+'Ark1'!L1724</f>
        <v>4</v>
      </c>
      <c r="D149" s="266" t="s">
        <v>32</v>
      </c>
      <c r="E149" s="86">
        <f>+'Ark1'!AP1724</f>
        <v>26</v>
      </c>
      <c r="F149" s="274" t="str">
        <f>VLOOKUP(E149,RNR!$D$1:$E$37,2)</f>
        <v>Blonde d`Aquitaine</v>
      </c>
      <c r="G149" s="86">
        <f>+IF(H149=0,"",'Ark1'!Q1724)</f>
        <v>9</v>
      </c>
      <c r="H149" s="475">
        <f>+'Ark1'!R1724</f>
        <v>13</v>
      </c>
      <c r="I149" s="28">
        <f>+IF(H149=0,"",'Ark1'!AE1724)</f>
        <v>4.0372670807453401</v>
      </c>
      <c r="J149" s="35" t="e">
        <f>+IF(H149=0,"",IF(#REF!=0,"",I149-#REF!))</f>
        <v>#REF!</v>
      </c>
      <c r="K149" s="28">
        <f>+IF(H149=0,"",'Ark1'!AF1724)</f>
        <v>2.5824129037826928</v>
      </c>
      <c r="L149" s="27">
        <f>+IF(H149=0,"",'Ark1'!T1724)</f>
        <v>4.6153846153846141</v>
      </c>
      <c r="M149" s="305">
        <f>+IF(H149=0,"",'Ark1'!U1724)</f>
        <v>170.29999999999995</v>
      </c>
      <c r="N149" s="35" t="e">
        <f>+IF(H149=0,"",IF(#REF!=0,"",M149-#REF!))</f>
        <v>#REF!</v>
      </c>
      <c r="O149" s="33">
        <f>+IF(H149=0,"",'Ark1'!W1724)</f>
        <v>7.6923076923076898</v>
      </c>
      <c r="P149" s="33">
        <f>+IF(H149=0,"",'Ark1'!X1724)</f>
        <v>0</v>
      </c>
      <c r="Q149" s="33">
        <f>+IF(H149=0,"",'Ark1'!AG1724)</f>
        <v>514.92307692307679</v>
      </c>
      <c r="R149" s="33">
        <f>+IF(H149=0,"",'Ark1'!AH1724)</f>
        <v>100</v>
      </c>
      <c r="S149" s="374">
        <f>+IF(H149=0,"",'Ark1'!AR1724)</f>
        <v>189.15384615384619</v>
      </c>
      <c r="T149" s="114">
        <f>+IF(H149=0,"",'Ark1'!AS1724)</f>
        <v>24.762281403771567</v>
      </c>
      <c r="U149" s="33">
        <f>+IF(H149=0,"",'Ark1'!Y1724)</f>
        <v>37.077880613234072</v>
      </c>
      <c r="V149" s="27">
        <f>+IF(H149=0,"",'Ark1'!AA1724)</f>
        <v>1.1461280327501056</v>
      </c>
      <c r="W149" s="305">
        <f t="shared" si="9"/>
        <v>330.72901105467582</v>
      </c>
      <c r="X149" s="33">
        <f t="shared" si="10"/>
        <v>42.574999999999989</v>
      </c>
      <c r="Y149" s="28">
        <f t="shared" si="11"/>
        <v>1.4444444444444444</v>
      </c>
      <c r="Z149" s="246"/>
      <c r="AA149" s="249"/>
      <c r="AC149" s="28"/>
      <c r="AD149" s="27"/>
      <c r="AE149" s="250"/>
      <c r="AF149" s="86"/>
      <c r="AG149" s="27"/>
      <c r="AH149" s="27"/>
      <c r="AI149" s="33"/>
      <c r="AJ149" s="33"/>
      <c r="AK149" s="33"/>
    </row>
    <row r="150" spans="1:37" ht="16.5" customHeight="1">
      <c r="A150" s="246"/>
      <c r="B150" s="306">
        <f>+'Ark1'!C1725</f>
        <v>2024</v>
      </c>
      <c r="C150" s="266">
        <f>+'Ark1'!L1725</f>
        <v>4</v>
      </c>
      <c r="D150" s="266" t="s">
        <v>32</v>
      </c>
      <c r="E150" s="86">
        <f>+'Ark1'!AP1725</f>
        <v>27</v>
      </c>
      <c r="F150" s="274" t="str">
        <f>VLOOKUP(E150,RNR!$D$1:$E$37,2)</f>
        <v>Highland</v>
      </c>
      <c r="G150" s="86">
        <f>+IF(H150=0,"",'Ark1'!Q1725)</f>
        <v>44</v>
      </c>
      <c r="H150" s="475">
        <f>+'Ark1'!R1725</f>
        <v>86</v>
      </c>
      <c r="I150" s="28">
        <f>+IF(H150=0,"",'Ark1'!AE1725)</f>
        <v>43.877551020408163</v>
      </c>
      <c r="J150" s="35" t="e">
        <f>+IF(H150=0,"",IF(#REF!=0,"",I150-#REF!))</f>
        <v>#REF!</v>
      </c>
      <c r="K150" s="28">
        <f>+IF(H150=0,"",'Ark1'!AF1725)</f>
        <v>37.929006824355653</v>
      </c>
      <c r="L150" s="27">
        <f>+IF(H150=0,"",'Ark1'!T1725)</f>
        <v>5.2558139534883743</v>
      </c>
      <c r="M150" s="305">
        <f>+IF(H150=0,"",'Ark1'!U1725)</f>
        <v>106.50465116279064</v>
      </c>
      <c r="N150" s="35" t="e">
        <f>+IF(H150=0,"",IF(#REF!=0,"",M150-#REF!))</f>
        <v>#REF!</v>
      </c>
      <c r="O150" s="33">
        <f>+IF(H150=0,"",'Ark1'!W1725)</f>
        <v>13.95348837209302</v>
      </c>
      <c r="P150" s="33">
        <f>+IF(H150=0,"",'Ark1'!X1725)</f>
        <v>0</v>
      </c>
      <c r="Q150" s="33">
        <f>+IF(H150=0,"",'Ark1'!AG1725)</f>
        <v>520.01162790697663</v>
      </c>
      <c r="R150" s="33">
        <f>+IF(H150=0,"",'Ark1'!AH1725)</f>
        <v>100</v>
      </c>
      <c r="S150" s="374">
        <f>+IF(H150=0,"",'Ark1'!AR1725)</f>
        <v>162.40697674418601</v>
      </c>
      <c r="T150" s="114">
        <f>+IF(H150=0,"",'Ark1'!AS1725)</f>
        <v>24.52169703022782</v>
      </c>
      <c r="U150" s="33">
        <f>+IF(H150=0,"",'Ark1'!Y1725)</f>
        <v>21.103845714657815</v>
      </c>
      <c r="V150" s="27">
        <f>+IF(H150=0,"",'Ark1'!AA1725)</f>
        <v>1.1532163970434843</v>
      </c>
      <c r="W150" s="305">
        <f t="shared" si="9"/>
        <v>204.81205697547009</v>
      </c>
      <c r="X150" s="33">
        <f t="shared" si="10"/>
        <v>26.626162790697659</v>
      </c>
      <c r="Y150" s="28">
        <f t="shared" si="11"/>
        <v>1.9545454545454546</v>
      </c>
      <c r="Z150" s="246"/>
      <c r="AA150" s="249"/>
      <c r="AC150" s="28"/>
      <c r="AD150" s="27"/>
      <c r="AE150" s="250"/>
      <c r="AF150" s="86"/>
      <c r="AG150" s="27"/>
      <c r="AH150" s="27"/>
      <c r="AI150" s="33"/>
      <c r="AJ150" s="33"/>
      <c r="AK150" s="33"/>
    </row>
    <row r="151" spans="1:37" ht="16.5" customHeight="1">
      <c r="A151" s="246"/>
      <c r="B151" s="306">
        <f>+'Ark1'!C1726</f>
        <v>2024</v>
      </c>
      <c r="C151" s="266">
        <f>+'Ark1'!L1726</f>
        <v>4</v>
      </c>
      <c r="D151" s="266" t="s">
        <v>32</v>
      </c>
      <c r="E151" s="86">
        <f>+'Ark1'!AP1726</f>
        <v>28</v>
      </c>
      <c r="F151" s="274" t="str">
        <f>VLOOKUP(E151,RNR!$D$1:$E$37,2)</f>
        <v xml:space="preserve">Dexter </v>
      </c>
      <c r="G151" s="86">
        <f>+IF(H151=0,"",'Ark1'!Q1726)</f>
        <v>18</v>
      </c>
      <c r="H151" s="475">
        <f>+'Ark1'!R1726</f>
        <v>20</v>
      </c>
      <c r="I151" s="28">
        <f>+IF(H151=0,"",'Ark1'!AE1726)</f>
        <v>8.0971659919028323</v>
      </c>
      <c r="J151" s="35" t="e">
        <f>+IF(H151=0,"",IF(#REF!=0,"",I151-#REF!))</f>
        <v>#REF!</v>
      </c>
      <c r="K151" s="28">
        <f>+IF(H151=0,"",'Ark1'!AF1726)</f>
        <v>6.5919071485963583</v>
      </c>
      <c r="L151" s="27">
        <f>+IF(H151=0,"",'Ark1'!T1726)</f>
        <v>4.8499999999999996</v>
      </c>
      <c r="M151" s="305">
        <f>+IF(H151=0,"",'Ark1'!U1726)</f>
        <v>160.38999999999999</v>
      </c>
      <c r="N151" s="35" t="e">
        <f>+IF(H151=0,"",IF(#REF!=0,"",M151-#REF!))</f>
        <v>#REF!</v>
      </c>
      <c r="O151" s="33">
        <f>+IF(H151=0,"",'Ark1'!W1726)</f>
        <v>10</v>
      </c>
      <c r="P151" s="33">
        <f>+IF(H151=0,"",'Ark1'!X1726)</f>
        <v>0</v>
      </c>
      <c r="Q151" s="33">
        <f>+IF(H151=0,"",'Ark1'!AG1726)</f>
        <v>587.6</v>
      </c>
      <c r="R151" s="33">
        <f>+IF(H151=0,"",'Ark1'!AH1726)</f>
        <v>100</v>
      </c>
      <c r="S151" s="374">
        <f>+IF(H151=0,"",'Ark1'!AR1726)</f>
        <v>183.8</v>
      </c>
      <c r="T151" s="114">
        <f>+IF(H151=0,"",'Ark1'!AS1726)</f>
        <v>25.465220922096407</v>
      </c>
      <c r="U151" s="33">
        <f>+IF(H151=0,"",'Ark1'!Y1726)</f>
        <v>31.67563574736894</v>
      </c>
      <c r="V151" s="27">
        <f>+IF(H151=0,"",'Ark1'!AA1726)</f>
        <v>1.3143439428094923</v>
      </c>
      <c r="W151" s="305">
        <f t="shared" si="9"/>
        <v>272.9577944179714</v>
      </c>
      <c r="X151" s="33">
        <f t="shared" si="10"/>
        <v>40.097499999999997</v>
      </c>
      <c r="Y151" s="28">
        <f t="shared" si="11"/>
        <v>1.1111111111111112</v>
      </c>
      <c r="Z151" s="246"/>
      <c r="AA151" s="249"/>
      <c r="AC151" s="28"/>
      <c r="AD151" s="27"/>
      <c r="AE151" s="250"/>
      <c r="AF151" s="86"/>
      <c r="AG151" s="27"/>
      <c r="AH151" s="27"/>
      <c r="AI151" s="33"/>
      <c r="AJ151" s="33"/>
      <c r="AK151" s="33"/>
    </row>
    <row r="152" spans="1:37" ht="16.5" customHeight="1">
      <c r="A152" s="246"/>
      <c r="B152" s="306">
        <f>+'Ark1'!C1727</f>
        <v>2024</v>
      </c>
      <c r="C152" s="266">
        <f>+'Ark1'!L1727</f>
        <v>4</v>
      </c>
      <c r="D152" s="266" t="s">
        <v>32</v>
      </c>
      <c r="E152" s="86">
        <f>+'Ark1'!AP1727</f>
        <v>29</v>
      </c>
      <c r="F152" s="274" t="str">
        <f>VLOOKUP(E152,RNR!$D$1:$E$37,2)</f>
        <v>Piemontese</v>
      </c>
      <c r="G152" s="86">
        <f>+IF(H152=0,"",'Ark1'!Q1727)</f>
        <v>40</v>
      </c>
      <c r="H152" s="475">
        <f>+'Ark1'!R1727</f>
        <v>94</v>
      </c>
      <c r="I152" s="28">
        <f>+IF(H152=0,"",'Ark1'!AE1727)</f>
        <v>54.970760233918121</v>
      </c>
      <c r="J152" s="35" t="e">
        <f>+IF(H152=0,"",IF(#REF!=0,"",I152-#REF!))</f>
        <v>#REF!</v>
      </c>
      <c r="K152" s="28">
        <f>+IF(H152=0,"",'Ark1'!AF1727)</f>
        <v>49.951426016354304</v>
      </c>
      <c r="L152" s="27">
        <f>+IF(H152=0,"",'Ark1'!T1727)</f>
        <v>5.7872340425531918</v>
      </c>
      <c r="M152" s="305">
        <f>+IF(H152=0,"",'Ark1'!U1727)</f>
        <v>82.596808510638255</v>
      </c>
      <c r="N152" s="35" t="e">
        <f>+IF(H152=0,"",IF(#REF!=0,"",M152-#REF!))</f>
        <v>#REF!</v>
      </c>
      <c r="O152" s="33">
        <f>+IF(H152=0,"",'Ark1'!W1727)</f>
        <v>30.851063829787243</v>
      </c>
      <c r="P152" s="33">
        <f>+IF(H152=0,"",'Ark1'!X1727)</f>
        <v>0</v>
      </c>
      <c r="Q152" s="33">
        <f>+IF(H152=0,"",'Ark1'!AG1727)</f>
        <v>463.85106382978711</v>
      </c>
      <c r="R152" s="33">
        <f>+IF(H152=0,"",'Ark1'!AH1727)</f>
        <v>100</v>
      </c>
      <c r="S152" s="374">
        <f>+IF(H152=0,"",'Ark1'!AR1727)</f>
        <v>148.42553191489355</v>
      </c>
      <c r="T152" s="114">
        <f>+IF(H152=0,"",'Ark1'!AS1727)</f>
        <v>24.606542718985672</v>
      </c>
      <c r="U152" s="33">
        <f>+IF(H152=0,"",'Ark1'!Y1727)</f>
        <v>22.364349727871996</v>
      </c>
      <c r="V152" s="27">
        <f>+IF(H152=0,"",'Ark1'!AA1727)</f>
        <v>1.4649982966044237</v>
      </c>
      <c r="W152" s="305">
        <f t="shared" si="9"/>
        <v>178.06751983853945</v>
      </c>
      <c r="X152" s="33">
        <f t="shared" si="10"/>
        <v>20.649202127659564</v>
      </c>
      <c r="Y152" s="28">
        <f t="shared" si="11"/>
        <v>2.35</v>
      </c>
      <c r="Z152" s="246"/>
      <c r="AA152" s="249"/>
      <c r="AC152" s="28"/>
      <c r="AD152" s="27"/>
      <c r="AE152" s="250"/>
      <c r="AF152" s="86"/>
      <c r="AG152" s="27"/>
      <c r="AH152" s="27"/>
      <c r="AI152" s="33"/>
      <c r="AJ152" s="33"/>
      <c r="AK152" s="33"/>
    </row>
    <row r="153" spans="1:37" ht="15.6">
      <c r="A153" s="246"/>
      <c r="B153" s="306">
        <f>+'Ark1'!C1728</f>
        <v>2024</v>
      </c>
      <c r="C153" s="266">
        <f>+'Ark1'!L1728</f>
        <v>4</v>
      </c>
      <c r="D153" s="266" t="s">
        <v>32</v>
      </c>
      <c r="E153" s="86">
        <f>+'Ark1'!AP1728</f>
        <v>30</v>
      </c>
      <c r="F153" s="274" t="str">
        <f>VLOOKUP(E153,RNR!$D$1:$E$37,2)</f>
        <v>Galloway</v>
      </c>
      <c r="G153" s="86" t="str">
        <f>+IF(H153=0,"",'Ark1'!Q1728)</f>
        <v/>
      </c>
      <c r="H153" s="475">
        <f>+'Ark1'!R1728</f>
        <v>0</v>
      </c>
      <c r="I153" s="28" t="str">
        <f>+IF(H153=0,"",'Ark1'!AE1728)</f>
        <v/>
      </c>
      <c r="J153" s="35" t="str">
        <f>+IF(H153=0,"",IF(#REF!=0,"",I153-#REF!))</f>
        <v/>
      </c>
      <c r="K153" s="28" t="str">
        <f>+IF(H153=0,"",'Ark1'!AF1728)</f>
        <v/>
      </c>
      <c r="L153" s="27" t="str">
        <f>+IF(H153=0,"",'Ark1'!T1728)</f>
        <v/>
      </c>
      <c r="M153" s="305" t="str">
        <f>+IF(H153=0,"",'Ark1'!U1728)</f>
        <v/>
      </c>
      <c r="N153" s="35" t="str">
        <f>+IF(H153=0,"",IF(#REF!=0,"",M153-#REF!))</f>
        <v/>
      </c>
      <c r="O153" s="33" t="str">
        <f>+IF(H153=0,"",'Ark1'!W1728)</f>
        <v/>
      </c>
      <c r="P153" s="33" t="str">
        <f>+IF(H153=0,"",'Ark1'!X1728)</f>
        <v/>
      </c>
      <c r="Q153" s="33" t="str">
        <f>+IF(H153=0,"",'Ark1'!AG1728)</f>
        <v/>
      </c>
      <c r="R153" s="33" t="str">
        <f>+IF(H153=0,"",'Ark1'!AH1728)</f>
        <v/>
      </c>
      <c r="S153" s="374" t="str">
        <f>+IF(H153=0,"",'Ark1'!AR1728)</f>
        <v/>
      </c>
      <c r="T153" s="114" t="str">
        <f>+IF(H153=0,"",'Ark1'!AS1728)</f>
        <v/>
      </c>
      <c r="U153" s="33" t="str">
        <f>+IF(H153=0,"",'Ark1'!Y1728)</f>
        <v/>
      </c>
      <c r="V153" s="27" t="str">
        <f>+IF(H153=0,"",'Ark1'!AA1728)</f>
        <v/>
      </c>
      <c r="W153" s="305" t="str">
        <f t="shared" si="9"/>
        <v/>
      </c>
      <c r="X153" s="33" t="str">
        <f t="shared" si="10"/>
        <v/>
      </c>
      <c r="Y153" s="28" t="str">
        <f t="shared" si="11"/>
        <v/>
      </c>
      <c r="Z153" s="246"/>
      <c r="AA153" s="86"/>
      <c r="AC153" s="28"/>
      <c r="AD153" s="27"/>
      <c r="AE153" s="86"/>
      <c r="AF153" s="86"/>
      <c r="AG153" s="27"/>
      <c r="AH153" s="27"/>
      <c r="AI153" s="33"/>
      <c r="AJ153" s="33"/>
      <c r="AK153" s="33"/>
    </row>
    <row r="154" spans="1:37" ht="17.25" customHeight="1">
      <c r="A154" s="246"/>
      <c r="B154" s="306">
        <f>+'Ark1'!C1729</f>
        <v>2024</v>
      </c>
      <c r="C154" s="266">
        <f>+'Ark1'!L1729</f>
        <v>4</v>
      </c>
      <c r="D154" s="266" t="s">
        <v>32</v>
      </c>
      <c r="E154" s="86">
        <f>+'Ark1'!AP1729</f>
        <v>31</v>
      </c>
      <c r="F154" s="274" t="str">
        <f>VLOOKUP(E154,RNR!$D$1:$E$37,2)</f>
        <v>Salers</v>
      </c>
      <c r="G154" s="86">
        <f>+IF(H154=0,"",'Ark1'!Q1729)</f>
        <v>11</v>
      </c>
      <c r="H154" s="475">
        <f>+'Ark1'!R1729</f>
        <v>16</v>
      </c>
      <c r="I154" s="28">
        <f>+IF(H154=0,"",'Ark1'!AE1729)</f>
        <v>18.604651162790699</v>
      </c>
      <c r="J154" s="35" t="e">
        <f>+IF(H154=0,"",IF(#REF!=0,"",I154-#REF!))</f>
        <v>#REF!</v>
      </c>
      <c r="K154" s="28">
        <f>+IF(H154=0,"",'Ark1'!AF1729)</f>
        <v>12.998056025621304</v>
      </c>
      <c r="L154" s="27">
        <f>+IF(H154=0,"",'Ark1'!T1729)</f>
        <v>5.375</v>
      </c>
      <c r="M154" s="305">
        <f>+IF(H154=0,"",'Ark1'!U1729)</f>
        <v>116.175</v>
      </c>
      <c r="N154" s="35" t="e">
        <f>+IF(H154=0,"",IF(#REF!=0,"",M154-#REF!))</f>
        <v>#REF!</v>
      </c>
      <c r="O154" s="33">
        <f>+IF(H154=0,"",'Ark1'!W1729)</f>
        <v>25</v>
      </c>
      <c r="P154" s="33">
        <f>+IF(H154=0,"",'Ark1'!X1729)</f>
        <v>0</v>
      </c>
      <c r="Q154" s="33">
        <f>+IF(H154=0,"",'Ark1'!AG1729)</f>
        <v>529.875</v>
      </c>
      <c r="R154" s="33">
        <f>+IF(H154=0,"",'Ark1'!AH1729)</f>
        <v>100</v>
      </c>
      <c r="S154" s="374">
        <f>+IF(H154=0,"",'Ark1'!AR1729)</f>
        <v>165.75</v>
      </c>
      <c r="T154" s="114">
        <f>+IF(H154=0,"",'Ark1'!AS1729)</f>
        <v>24.841945318902074</v>
      </c>
      <c r="U154" s="33">
        <f>+IF(H154=0,"",'Ark1'!Y1729)</f>
        <v>32.017641621456157</v>
      </c>
      <c r="V154" s="27">
        <f>+IF(H154=0,"",'Ark1'!AA1729)</f>
        <v>1.2686114456365278</v>
      </c>
      <c r="W154" s="305">
        <f t="shared" si="9"/>
        <v>219.24982307147911</v>
      </c>
      <c r="X154" s="33">
        <f t="shared" si="10"/>
        <v>29.043749999999999</v>
      </c>
      <c r="Y154" s="28">
        <f t="shared" si="11"/>
        <v>1.4545454545454546</v>
      </c>
      <c r="Z154" s="246"/>
      <c r="AA154" s="213"/>
      <c r="AC154" s="28"/>
      <c r="AD154" s="27"/>
      <c r="AE154" s="250"/>
      <c r="AF154" s="86"/>
      <c r="AG154" s="27"/>
      <c r="AH154" s="27"/>
      <c r="AI154" s="33"/>
      <c r="AJ154" s="33"/>
      <c r="AK154" s="33"/>
    </row>
    <row r="155" spans="1:37" ht="15.6">
      <c r="A155" s="246"/>
      <c r="B155" s="306">
        <f>+'Ark1'!C1730</f>
        <v>2024</v>
      </c>
      <c r="C155" s="266">
        <f>+'Ark1'!L1730</f>
        <v>4</v>
      </c>
      <c r="D155" s="266" t="s">
        <v>32</v>
      </c>
      <c r="E155" s="86">
        <f>+'Ark1'!AP1730</f>
        <v>32</v>
      </c>
      <c r="F155" s="274" t="str">
        <f>VLOOKUP(E155,RNR!$D$1:$E$37,2)</f>
        <v>Chianina</v>
      </c>
      <c r="G155" s="86" t="str">
        <f>+IF(H155=0,"",'Ark1'!Q1730)</f>
        <v/>
      </c>
      <c r="H155" s="475">
        <f>+'Ark1'!R1730</f>
        <v>0</v>
      </c>
      <c r="I155" s="28" t="str">
        <f>+IF(H155=0,"",'Ark1'!AE1730)</f>
        <v/>
      </c>
      <c r="J155" s="35" t="str">
        <f>+IF(H155=0,"",IF(#REF!=0,"",I155-#REF!))</f>
        <v/>
      </c>
      <c r="K155" s="28" t="str">
        <f>+IF(H155=0,"",'Ark1'!AF1730)</f>
        <v/>
      </c>
      <c r="L155" s="27" t="str">
        <f>+IF(H155=0,"",'Ark1'!T1730)</f>
        <v/>
      </c>
      <c r="M155" s="305" t="str">
        <f>+IF(H155=0,"",'Ark1'!U1730)</f>
        <v/>
      </c>
      <c r="N155" s="35" t="str">
        <f>+IF(H155=0,"",IF(#REF!=0,"",M155-#REF!))</f>
        <v/>
      </c>
      <c r="O155" s="33" t="str">
        <f>+IF(H155=0,"",'Ark1'!W1730)</f>
        <v/>
      </c>
      <c r="P155" s="33" t="str">
        <f>+IF(H155=0,"",'Ark1'!X1730)</f>
        <v/>
      </c>
      <c r="Q155" s="33" t="str">
        <f>+IF(H155=0,"",'Ark1'!AG1730)</f>
        <v/>
      </c>
      <c r="R155" s="33" t="str">
        <f>+IF(H155=0,"",'Ark1'!AH1730)</f>
        <v/>
      </c>
      <c r="S155" s="374" t="str">
        <f>+IF(H155=0,"",'Ark1'!AR1730)</f>
        <v/>
      </c>
      <c r="T155" s="114" t="str">
        <f>+IF(H155=0,"",'Ark1'!AS1730)</f>
        <v/>
      </c>
      <c r="U155" s="33" t="str">
        <f>+IF(H155=0,"",'Ark1'!Y1730)</f>
        <v/>
      </c>
      <c r="V155" s="27" t="str">
        <f>+IF(H155=0,"",'Ark1'!AA1730)</f>
        <v/>
      </c>
      <c r="W155" s="305" t="str">
        <f t="shared" si="9"/>
        <v/>
      </c>
      <c r="X155" s="33" t="str">
        <f t="shared" si="10"/>
        <v/>
      </c>
      <c r="Y155" s="28" t="str">
        <f t="shared" si="11"/>
        <v/>
      </c>
      <c r="Z155" s="246"/>
      <c r="AA155" s="213"/>
      <c r="AC155" s="28"/>
      <c r="AD155" s="27"/>
      <c r="AE155" s="86"/>
      <c r="AF155" s="86"/>
      <c r="AG155" s="27"/>
      <c r="AH155" s="27"/>
      <c r="AI155" s="33"/>
      <c r="AJ155" s="33"/>
      <c r="AK155" s="33"/>
    </row>
    <row r="156" spans="1:37" ht="15.6">
      <c r="A156" s="246"/>
      <c r="B156" s="306">
        <f>+'Ark1'!C1731</f>
        <v>2024</v>
      </c>
      <c r="C156" s="266">
        <f>+'Ark1'!L1731</f>
        <v>4</v>
      </c>
      <c r="D156" s="266" t="s">
        <v>32</v>
      </c>
      <c r="E156" s="86">
        <f>+'Ark1'!AP1731</f>
        <v>33</v>
      </c>
      <c r="F156" s="274" t="str">
        <f>VLOOKUP(E156,RNR!$D$1:$E$37,2)</f>
        <v>Belgisk blå</v>
      </c>
      <c r="G156" s="86" t="str">
        <f>+IF(H156=0,"",'Ark1'!Q1731)</f>
        <v/>
      </c>
      <c r="H156" s="475">
        <f>+'Ark1'!R1731</f>
        <v>0</v>
      </c>
      <c r="I156" s="28" t="str">
        <f>+IF(H156=0,"",'Ark1'!AE1731)</f>
        <v/>
      </c>
      <c r="J156" s="35" t="str">
        <f>+IF(H156=0,"",IF(#REF!=0,"",I156-#REF!))</f>
        <v/>
      </c>
      <c r="K156" s="28" t="str">
        <f>+IF(H156=0,"",'Ark1'!AF1731)</f>
        <v/>
      </c>
      <c r="L156" s="27" t="str">
        <f>+IF(H156=0,"",'Ark1'!T1731)</f>
        <v/>
      </c>
      <c r="M156" s="305" t="str">
        <f>+IF(H156=0,"",'Ark1'!U1731)</f>
        <v/>
      </c>
      <c r="N156" s="35" t="str">
        <f>+IF(H156=0,"",IF(#REF!=0,"",M156-#REF!))</f>
        <v/>
      </c>
      <c r="O156" s="33" t="str">
        <f>+IF(H156=0,"",'Ark1'!W1731)</f>
        <v/>
      </c>
      <c r="P156" s="33" t="str">
        <f>+IF(H156=0,"",'Ark1'!X1731)</f>
        <v/>
      </c>
      <c r="Q156" s="33" t="str">
        <f>+IF(H156=0,"",'Ark1'!AG1731)</f>
        <v/>
      </c>
      <c r="R156" s="33" t="str">
        <f>+IF(H156=0,"",'Ark1'!AH1731)</f>
        <v/>
      </c>
      <c r="S156" s="374" t="str">
        <f>+IF(H156=0,"",'Ark1'!AR1731)</f>
        <v/>
      </c>
      <c r="T156" s="114" t="str">
        <f>+IF(H156=0,"",'Ark1'!AS1731)</f>
        <v/>
      </c>
      <c r="U156" s="33" t="str">
        <f>+IF(H156=0,"",'Ark1'!Y1731)</f>
        <v/>
      </c>
      <c r="V156" s="27" t="str">
        <f>+IF(H156=0,"",'Ark1'!AA1731)</f>
        <v/>
      </c>
      <c r="W156" s="305" t="str">
        <f t="shared" si="9"/>
        <v/>
      </c>
      <c r="X156" s="33" t="str">
        <f t="shared" si="10"/>
        <v/>
      </c>
      <c r="Y156" s="28" t="str">
        <f t="shared" si="11"/>
        <v/>
      </c>
      <c r="Z156" s="246"/>
      <c r="AA156" s="270"/>
      <c r="AC156" s="28"/>
      <c r="AD156" s="27"/>
      <c r="AE156" s="86"/>
      <c r="AF156" s="86"/>
      <c r="AG156" s="27"/>
      <c r="AH156" s="27"/>
      <c r="AI156" s="33"/>
      <c r="AJ156" s="33"/>
      <c r="AK156" s="33"/>
    </row>
    <row r="157" spans="1:37" ht="16.5" customHeight="1">
      <c r="A157" s="246"/>
      <c r="B157" s="306">
        <f>+'Ark1'!C1732</f>
        <v>2024</v>
      </c>
      <c r="C157" s="266">
        <f>+'Ark1'!L1732</f>
        <v>4</v>
      </c>
      <c r="D157" s="266" t="s">
        <v>32</v>
      </c>
      <c r="E157" s="86">
        <f>+'Ark1'!AP1732</f>
        <v>34</v>
      </c>
      <c r="F157" s="274" t="str">
        <f>VLOOKUP(E157,RNR!$D$1:$E$37,2)</f>
        <v>Mini Hereford</v>
      </c>
      <c r="G157" s="86" t="str">
        <f>+IF(H157=0,"",'Ark1'!Q1732)</f>
        <v/>
      </c>
      <c r="H157" s="475">
        <f>+'Ark1'!R1732</f>
        <v>0</v>
      </c>
      <c r="I157" s="28" t="str">
        <f>+IF(H157=0,"",'Ark1'!AE1732)</f>
        <v/>
      </c>
      <c r="J157" s="35" t="str">
        <f>+IF(H157=0,"",IF(#REF!=0,"",I157-#REF!))</f>
        <v/>
      </c>
      <c r="K157" s="28" t="str">
        <f>+IF(H157=0,"",'Ark1'!AF1732)</f>
        <v/>
      </c>
      <c r="L157" s="27" t="str">
        <f>+IF(H157=0,"",'Ark1'!T1732)</f>
        <v/>
      </c>
      <c r="M157" s="305" t="str">
        <f>+IF(H157=0,"",'Ark1'!U1732)</f>
        <v/>
      </c>
      <c r="N157" s="35" t="str">
        <f>+IF(H157=0,"",IF(#REF!=0,"",M157-#REF!))</f>
        <v/>
      </c>
      <c r="O157" s="33" t="str">
        <f>+IF(H157=0,"",'Ark1'!W1732)</f>
        <v/>
      </c>
      <c r="P157" s="33" t="str">
        <f>+IF(H157=0,"",'Ark1'!X1732)</f>
        <v/>
      </c>
      <c r="Q157" s="33" t="str">
        <f>+IF(H157=0,"",'Ark1'!AG1732)</f>
        <v/>
      </c>
      <c r="R157" s="33" t="str">
        <f>+IF(H157=0,"",'Ark1'!AH1732)</f>
        <v/>
      </c>
      <c r="S157" s="374" t="str">
        <f>+IF(H157=0,"",'Ark1'!AR1732)</f>
        <v/>
      </c>
      <c r="T157" s="114" t="str">
        <f>+IF(H157=0,"",'Ark1'!AS1732)</f>
        <v/>
      </c>
      <c r="U157" s="33" t="str">
        <f>+IF(H157=0,"",'Ark1'!Y1732)</f>
        <v/>
      </c>
      <c r="V157" s="27" t="str">
        <f>+IF(H157=0,"",'Ark1'!AA1732)</f>
        <v/>
      </c>
      <c r="W157" s="305" t="str">
        <f t="shared" si="9"/>
        <v/>
      </c>
      <c r="X157" s="33" t="str">
        <f t="shared" si="10"/>
        <v/>
      </c>
      <c r="Y157" s="28" t="str">
        <f t="shared" si="11"/>
        <v/>
      </c>
      <c r="Z157" s="246"/>
      <c r="AA157" s="213"/>
      <c r="AC157" s="28"/>
      <c r="AD157" s="27"/>
      <c r="AE157" s="86"/>
      <c r="AF157" s="86"/>
      <c r="AG157" s="271"/>
      <c r="AH157" s="271"/>
      <c r="AI157" s="33"/>
      <c r="AJ157" s="33"/>
      <c r="AK157" s="33"/>
    </row>
    <row r="158" spans="1:37" ht="15.6">
      <c r="A158" s="246"/>
      <c r="B158" s="306">
        <f>+'Ark1'!C1733</f>
        <v>2024</v>
      </c>
      <c r="C158" s="266">
        <f>+'Ark1'!L1733</f>
        <v>4</v>
      </c>
      <c r="D158" s="266" t="s">
        <v>32</v>
      </c>
      <c r="E158" s="86">
        <f>+'Ark1'!AP1733</f>
        <v>39</v>
      </c>
      <c r="F158" s="274" t="str">
        <f>VLOOKUP(E158,RNR!$D$1:$E$37,2)</f>
        <v xml:space="preserve">Wagyu </v>
      </c>
      <c r="G158" s="86">
        <f>+IF(H158=0,"",'Ark1'!Q1733)</f>
        <v>3</v>
      </c>
      <c r="H158" s="475">
        <f>+'Ark1'!R1733</f>
        <v>6</v>
      </c>
      <c r="I158" s="28">
        <f>+IF(H158=0,"",'Ark1'!AE1733)</f>
        <v>20</v>
      </c>
      <c r="J158" s="35" t="e">
        <f>+IF(H158=0,"",IF(#REF!=0,"",I158-#REF!))</f>
        <v>#REF!</v>
      </c>
      <c r="K158" s="28">
        <f>+IF(H158=0,"",'Ark1'!AF1733)</f>
        <v>20.547173545666304</v>
      </c>
      <c r="L158" s="27">
        <f>+IF(H158=0,"",'Ark1'!T1733)</f>
        <v>8.3333333333333357</v>
      </c>
      <c r="M158" s="305">
        <f>+IF(H158=0,"",'Ark1'!U1733)</f>
        <v>224.93333333333339</v>
      </c>
      <c r="N158" s="35" t="e">
        <f>+IF(H158=0,"",IF(#REF!=0,"",M158-#REF!))</f>
        <v>#REF!</v>
      </c>
      <c r="O158" s="33">
        <f>+IF(H158=0,"",'Ark1'!W1733)</f>
        <v>100</v>
      </c>
      <c r="P158" s="33">
        <f>+IF(H158=0,"",'Ark1'!X1733)</f>
        <v>0</v>
      </c>
      <c r="Q158" s="33">
        <f>+IF(H158=0,"",'Ark1'!AG1733)</f>
        <v>583.5</v>
      </c>
      <c r="R158" s="33">
        <f>+IF(H158=0,"",'Ark1'!AH1733)</f>
        <v>100</v>
      </c>
      <c r="S158" s="374">
        <f>+IF(H158=0,"",'Ark1'!AR1733)</f>
        <v>203.83333333333337</v>
      </c>
      <c r="T158" s="114">
        <f>+IF(H158=0,"",'Ark1'!AS1733)</f>
        <v>26.480735288360489</v>
      </c>
      <c r="U158" s="33">
        <f>+IF(H158=0,"",'Ark1'!Y1733)</f>
        <v>17.020151455129511</v>
      </c>
      <c r="V158" s="27">
        <f>+IF(H158=0,"",'Ark1'!AA1733)</f>
        <v>0.74535599249992179</v>
      </c>
      <c r="W158" s="305">
        <f t="shared" si="9"/>
        <v>385.48986003998868</v>
      </c>
      <c r="X158" s="33">
        <f t="shared" si="10"/>
        <v>56.233333333333348</v>
      </c>
      <c r="Y158" s="28">
        <f t="shared" si="11"/>
        <v>2</v>
      </c>
      <c r="Z158" s="246"/>
      <c r="AA158" s="249"/>
      <c r="AC158" s="28"/>
      <c r="AD158" s="27"/>
      <c r="AE158" s="249"/>
      <c r="AF158" s="86"/>
      <c r="AJ158" s="86"/>
    </row>
    <row r="159" spans="1:37" ht="15.6">
      <c r="A159" s="246"/>
      <c r="B159" s="306">
        <f>+'Ark1'!C1734</f>
        <v>2024</v>
      </c>
      <c r="C159" s="266">
        <f>+'Ark1'!L1734</f>
        <v>4</v>
      </c>
      <c r="D159" s="266" t="s">
        <v>32</v>
      </c>
      <c r="E159" s="86">
        <f>+'Ark1'!AP1734</f>
        <v>40</v>
      </c>
      <c r="F159" s="274" t="str">
        <f>VLOOKUP(E159,RNR!$D$1:$E$37,2)</f>
        <v>Jak (Bos Grunniens)</v>
      </c>
      <c r="G159" s="86" t="str">
        <f>+IF(H159=0,"",'Ark1'!Q1734)</f>
        <v/>
      </c>
      <c r="H159" s="475">
        <f>+'Ark1'!R1734</f>
        <v>0</v>
      </c>
      <c r="I159" s="28" t="str">
        <f>+IF(H159=0,"",'Ark1'!AE1734)</f>
        <v/>
      </c>
      <c r="J159" s="35" t="str">
        <f>+IF(H159=0,"",IF(#REF!=0,"",I159-#REF!))</f>
        <v/>
      </c>
      <c r="K159" s="28" t="str">
        <f>+IF(H159=0,"",'Ark1'!AF1734)</f>
        <v/>
      </c>
      <c r="L159" s="27" t="str">
        <f>+IF(H159=0,"",'Ark1'!T1734)</f>
        <v/>
      </c>
      <c r="M159" s="305" t="str">
        <f>+IF(H159=0,"",'Ark1'!U1734)</f>
        <v/>
      </c>
      <c r="N159" s="35" t="str">
        <f>+IF(H159=0,"",IF(#REF!=0,"",M159-#REF!))</f>
        <v/>
      </c>
      <c r="O159" s="33" t="str">
        <f>+IF(H159=0,"",'Ark1'!W1734)</f>
        <v/>
      </c>
      <c r="P159" s="33" t="str">
        <f>+IF(H159=0,"",'Ark1'!X1734)</f>
        <v/>
      </c>
      <c r="Q159" s="33" t="str">
        <f>+IF(H159=0,"",'Ark1'!AG1734)</f>
        <v/>
      </c>
      <c r="R159" s="33" t="str">
        <f>+IF(H159=0,"",'Ark1'!AH1734)</f>
        <v/>
      </c>
      <c r="S159" s="374" t="str">
        <f>+IF(H159=0,"",'Ark1'!AR1734)</f>
        <v/>
      </c>
      <c r="T159" s="114" t="str">
        <f>+IF(H159=0,"",'Ark1'!AS1734)</f>
        <v/>
      </c>
      <c r="U159" s="33" t="str">
        <f>+IF(H159=0,"",'Ark1'!Y1734)</f>
        <v/>
      </c>
      <c r="V159" s="27" t="str">
        <f>+IF(H159=0,"",'Ark1'!AA1734)</f>
        <v/>
      </c>
      <c r="W159" s="305" t="str">
        <f t="shared" si="9"/>
        <v/>
      </c>
      <c r="X159" s="33" t="str">
        <f t="shared" si="10"/>
        <v/>
      </c>
      <c r="Y159" s="28" t="str">
        <f t="shared" si="11"/>
        <v/>
      </c>
      <c r="Z159" s="246"/>
      <c r="AA159" s="249"/>
      <c r="AC159" s="28"/>
      <c r="AD159" s="27"/>
      <c r="AE159" s="272"/>
      <c r="AF159" s="86"/>
      <c r="AG159" s="27"/>
      <c r="AH159" s="250"/>
      <c r="AJ159" s="86"/>
    </row>
    <row r="160" spans="1:37" ht="15.6">
      <c r="A160" s="246"/>
      <c r="B160" s="306">
        <f>+'Ark1'!C1735</f>
        <v>2024</v>
      </c>
      <c r="C160" s="266">
        <f>+'Ark1'!L1735</f>
        <v>4</v>
      </c>
      <c r="D160" s="266" t="s">
        <v>32</v>
      </c>
      <c r="E160" s="86">
        <f>+'Ark1'!AP1735</f>
        <v>98</v>
      </c>
      <c r="F160" s="274" t="str">
        <f>VLOOKUP(E160,RNR!$D$1:$E$37,2)</f>
        <v>Krysninger</v>
      </c>
      <c r="G160" s="86">
        <f>+IF(H160=0,"",'Ark1'!Q1735)</f>
        <v>181</v>
      </c>
      <c r="H160" s="475">
        <f>+'Ark1'!R1735</f>
        <v>304</v>
      </c>
      <c r="I160" s="28">
        <f>+IF(H160=0,"",'Ark1'!AE1735)</f>
        <v>9.6354992076069692</v>
      </c>
      <c r="J160" s="35" t="e">
        <f>+IF(H160=0,"",IF(#REF!=0,"",I160-#REF!))</f>
        <v>#REF!</v>
      </c>
      <c r="K160" s="28">
        <f>+IF(H160=0,"",'Ark1'!AF1735)</f>
        <v>7.1846136262241194</v>
      </c>
      <c r="L160" s="27">
        <f>+IF(H160=0,"",'Ark1'!T1735)</f>
        <v>5.8815789473684204</v>
      </c>
      <c r="M160" s="305">
        <f>+IF(H160=0,"",'Ark1'!U1735)</f>
        <v>171.21085526315781</v>
      </c>
      <c r="N160" s="35" t="e">
        <f>+IF(H160=0,"",IF(#REF!=0,"",M160-#REF!))</f>
        <v>#REF!</v>
      </c>
      <c r="O160" s="33">
        <f>+IF(H160=0,"",'Ark1'!W1735)</f>
        <v>35.197368421052623</v>
      </c>
      <c r="P160" s="33">
        <f>+IF(H160=0,"",'Ark1'!X1735)</f>
        <v>0</v>
      </c>
      <c r="Q160" s="33">
        <f>+IF(H160=0,"",'Ark1'!AG1735)</f>
        <v>544.45394736842115</v>
      </c>
      <c r="R160" s="33">
        <f>+IF(H160=0,"",'Ark1'!AH1735)</f>
        <v>100</v>
      </c>
      <c r="S160" s="374">
        <f>+IF(H160=0,"",'Ark1'!AR1735)</f>
        <v>187.24342105263159</v>
      </c>
      <c r="T160" s="114">
        <f>+IF(H160=0,"",'Ark1'!AS1735)</f>
        <v>25.433645486738435</v>
      </c>
      <c r="U160" s="33">
        <f>+IF(H160=0,"",'Ark1'!Y1735)</f>
        <v>44.702255262842698</v>
      </c>
      <c r="V160" s="27">
        <f>+IF(H160=0,"",'Ark1'!AA1735)</f>
        <v>1.6421031545195617</v>
      </c>
      <c r="W160" s="305">
        <f t="shared" si="9"/>
        <v>314.46342907548586</v>
      </c>
      <c r="X160" s="33">
        <f t="shared" si="10"/>
        <v>42.802713815789453</v>
      </c>
      <c r="Y160" s="28">
        <f t="shared" si="11"/>
        <v>1.6795580110497237</v>
      </c>
      <c r="Z160" s="246"/>
      <c r="AA160" s="249"/>
      <c r="AC160" s="28"/>
      <c r="AD160" s="27"/>
      <c r="AE160" s="272"/>
      <c r="AF160" s="86"/>
      <c r="AJ160" s="86"/>
    </row>
    <row r="161" spans="1:54" ht="15.6">
      <c r="A161" s="246"/>
      <c r="B161" s="306">
        <f>+'Ark1'!C1736</f>
        <v>2024</v>
      </c>
      <c r="C161" s="266">
        <f>+'Ark1'!L1736</f>
        <v>4</v>
      </c>
      <c r="D161" s="266" t="s">
        <v>32</v>
      </c>
      <c r="E161" s="86">
        <f>+'Ark1'!AP1736</f>
        <v>99</v>
      </c>
      <c r="F161" s="274" t="str">
        <f>VLOOKUP(E161,RNR!$D$1:$E$37,2)</f>
        <v>Ukjent</v>
      </c>
      <c r="G161" s="86">
        <f>+IF(H161=0,"",'Ark1'!Q1736)</f>
        <v>19</v>
      </c>
      <c r="H161" s="475">
        <f>+'Ark1'!R1736</f>
        <v>25</v>
      </c>
      <c r="I161" s="28">
        <f>+IF(H161=0,"",'Ark1'!AE1736)</f>
        <v>26.041666666666671</v>
      </c>
      <c r="J161" s="35" t="e">
        <f>+IF(H161=0,"",IF(#REF!=0,"",I161-#REF!))</f>
        <v>#REF!</v>
      </c>
      <c r="K161" s="28">
        <f>+IF(H161=0,"",'Ark1'!AF1736)</f>
        <v>22.040785035265252</v>
      </c>
      <c r="L161" s="27">
        <f>+IF(H161=0,"",'Ark1'!T1736)</f>
        <v>6.08</v>
      </c>
      <c r="M161" s="305">
        <f>+IF(H161=0,"",'Ark1'!U1736)</f>
        <v>183.99999999999997</v>
      </c>
      <c r="N161" s="35" t="e">
        <f>+IF(H161=0,"",IF(#REF!=0,"",M161-#REF!))</f>
        <v>#REF!</v>
      </c>
      <c r="O161" s="33">
        <f>+IF(H161=0,"",'Ark1'!W1736)</f>
        <v>40</v>
      </c>
      <c r="P161" s="33">
        <f>+IF(H161=0,"",'Ark1'!X1736)</f>
        <v>0</v>
      </c>
      <c r="Q161" s="33">
        <f>+IF(H161=0,"",'Ark1'!AG1736)</f>
        <v>539.08000000000004</v>
      </c>
      <c r="R161" s="33">
        <f>+IF(H161=0,"",'Ark1'!AH1736)</f>
        <v>100</v>
      </c>
      <c r="S161" s="374">
        <f>+IF(H161=0,"",'Ark1'!AR1736)</f>
        <v>190</v>
      </c>
      <c r="T161" s="114">
        <f>+IF(H161=0,"",'Ark1'!AS1736)</f>
        <v>26.256103798977808</v>
      </c>
      <c r="U161" s="33">
        <f>+IF(H161=0,"",'Ark1'!Y1736)</f>
        <v>44.280831067178624</v>
      </c>
      <c r="V161" s="27">
        <f>+IF(H161=0,"",'Ark1'!AA1736)</f>
        <v>1.3833293172632464</v>
      </c>
      <c r="W161" s="305">
        <f t="shared" si="9"/>
        <v>341.32225272686793</v>
      </c>
      <c r="X161" s="33">
        <f t="shared" si="10"/>
        <v>45.999999999999993</v>
      </c>
      <c r="Y161" s="28">
        <f t="shared" si="11"/>
        <v>1.3157894736842106</v>
      </c>
      <c r="Z161" s="246"/>
      <c r="AA161" s="249"/>
      <c r="AC161" s="28"/>
      <c r="AD161" s="27"/>
      <c r="AE161" s="272"/>
      <c r="AF161" s="86"/>
      <c r="AJ161" s="86"/>
    </row>
    <row r="162" spans="1:54" ht="19.8">
      <c r="A162" s="246"/>
      <c r="B162" s="246"/>
      <c r="C162" s="246"/>
      <c r="D162" s="246"/>
      <c r="E162" s="246"/>
      <c r="F162" s="246"/>
      <c r="G162" s="246"/>
      <c r="H162" s="472"/>
      <c r="I162" s="246"/>
      <c r="J162" s="246"/>
      <c r="K162" s="246"/>
      <c r="L162" s="246"/>
      <c r="M162" s="246"/>
      <c r="N162" s="246"/>
      <c r="O162" s="246"/>
      <c r="P162" s="246"/>
      <c r="Q162" s="246"/>
      <c r="R162" s="246"/>
      <c r="S162" s="246"/>
      <c r="T162" s="246"/>
      <c r="U162" s="246"/>
      <c r="V162" s="246"/>
      <c r="W162" s="246"/>
      <c r="X162" s="246"/>
      <c r="Y162" s="246"/>
      <c r="Z162" s="246"/>
      <c r="AA162" s="249"/>
      <c r="AC162" s="28"/>
      <c r="AD162" s="27"/>
      <c r="AE162" s="250"/>
      <c r="AF162" s="86"/>
      <c r="AG162" s="213"/>
      <c r="AH162" s="213"/>
      <c r="AI162" s="213"/>
      <c r="AJ162" s="86"/>
      <c r="BB162" s="262"/>
    </row>
    <row r="163" spans="1:54" ht="22.8">
      <c r="A163" s="246"/>
      <c r="B163" s="246"/>
      <c r="C163" s="264"/>
      <c r="D163" s="346" t="str">
        <f>+D165</f>
        <v>O</v>
      </c>
      <c r="E163" s="246"/>
      <c r="F163" s="246"/>
      <c r="G163" s="264" t="s">
        <v>604</v>
      </c>
      <c r="H163" s="462">
        <f>SUM(H165:H199)</f>
        <v>6390</v>
      </c>
      <c r="I163" s="247"/>
      <c r="J163" s="246"/>
      <c r="K163" s="247"/>
      <c r="L163" s="246"/>
      <c r="M163" s="345">
        <f>+Klasse!K15</f>
        <v>213.4768929503914</v>
      </c>
      <c r="N163" s="246" t="s">
        <v>573</v>
      </c>
      <c r="O163" s="248"/>
      <c r="P163" s="248"/>
      <c r="Q163" s="246"/>
      <c r="R163" s="248"/>
      <c r="S163" s="248"/>
      <c r="T163" s="248"/>
      <c r="U163" s="248"/>
      <c r="V163" s="246"/>
      <c r="W163" s="345">
        <f>+Klasse!AA15</f>
        <v>383.04909633212145</v>
      </c>
      <c r="X163" s="248" t="s">
        <v>635</v>
      </c>
      <c r="Y163" s="247"/>
      <c r="Z163" s="246"/>
      <c r="AA163" s="249"/>
      <c r="AC163" s="28"/>
      <c r="AD163" s="27"/>
      <c r="AE163" s="250"/>
      <c r="AF163" s="86"/>
      <c r="AJ163" s="86"/>
      <c r="BB163" s="262"/>
    </row>
    <row r="164" spans="1:54" ht="19.8">
      <c r="A164" s="246"/>
      <c r="B164" s="246"/>
      <c r="C164" s="246"/>
      <c r="D164" s="246"/>
      <c r="E164" s="246"/>
      <c r="F164" s="246"/>
      <c r="G164" s="246"/>
      <c r="H164" s="246"/>
      <c r="I164" s="246"/>
      <c r="J164" s="246"/>
      <c r="K164" s="246"/>
      <c r="L164" s="246"/>
      <c r="M164" s="246"/>
      <c r="N164" s="246"/>
      <c r="O164" s="246"/>
      <c r="P164" s="246"/>
      <c r="Q164" s="246"/>
      <c r="R164" s="246"/>
      <c r="S164" s="246"/>
      <c r="T164" s="246"/>
      <c r="U164" s="246"/>
      <c r="V164" s="246"/>
      <c r="W164" s="246"/>
      <c r="X164" s="246"/>
      <c r="Y164" s="246"/>
      <c r="Z164" s="246"/>
      <c r="AA164" s="249"/>
      <c r="AC164" s="28"/>
      <c r="AD164" s="27"/>
      <c r="AE164" s="250"/>
      <c r="AF164" s="86"/>
      <c r="AJ164" s="86"/>
      <c r="BB164" s="262"/>
    </row>
    <row r="165" spans="1:54" ht="15.6">
      <c r="A165" s="246"/>
      <c r="B165" s="266">
        <f>+'Ark1'!C1737</f>
        <v>2024</v>
      </c>
      <c r="C165" s="266">
        <f>+'Ark1'!L1737</f>
        <v>5</v>
      </c>
      <c r="D165" s="266" t="s">
        <v>400</v>
      </c>
      <c r="E165" s="274">
        <f>+'Ark1'!AP1737</f>
        <v>1</v>
      </c>
      <c r="F165" s="274" t="str">
        <f>VLOOKUP(E165,RNR!$D$1:$E$37,2)</f>
        <v>NRF</v>
      </c>
      <c r="G165" s="266">
        <f>+IF(H165=0,"",'Ark1'!Q1737)</f>
        <v>1642</v>
      </c>
      <c r="H165" s="475">
        <f>+'Ark1'!R1737</f>
        <v>2809</v>
      </c>
      <c r="I165" s="267">
        <f>+'Ark1'!AE1737</f>
        <v>29.336814621409921</v>
      </c>
      <c r="J165" s="35" t="e">
        <f>+IF(D165=0,"",IF(#REF!=0,"",I165-#REF!))</f>
        <v>#REF!</v>
      </c>
      <c r="K165" s="267">
        <f>+IF(H165=0,"",'Ark1'!AF1737)</f>
        <v>32.975712998781759</v>
      </c>
      <c r="L165" s="268">
        <f>+IF(H165=0,"",'Ark1'!T1737)</f>
        <v>8.6828052687789246</v>
      </c>
      <c r="M165" s="305">
        <f>+IF(H165=0,"",'Ark1'!U1737)</f>
        <v>246.37027411890327</v>
      </c>
      <c r="N165" s="35" t="e">
        <f>+IF(H165=0,"",M165-#REF!)</f>
        <v>#REF!</v>
      </c>
      <c r="O165" s="269">
        <f>+IF(H165=0,"",'Ark1'!W1737)</f>
        <v>96.72481310074761</v>
      </c>
      <c r="P165" s="269">
        <f>+IF(H165=0,"",'Ark1'!X1737)</f>
        <v>3.55998576005696E-2</v>
      </c>
      <c r="Q165" s="269">
        <f>+IF(H165=0,"",'Ark1'!AG1737)</f>
        <v>595.27483090067653</v>
      </c>
      <c r="R165" s="269">
        <f>+IF(H165=0,"",'Ark1'!AH1737)</f>
        <v>99.893200427198309</v>
      </c>
      <c r="S165" s="374">
        <f>+IF(H165=0,"",'Ark1'!AR1737)</f>
        <v>201.81238875044505</v>
      </c>
      <c r="T165" s="114">
        <f>+IF(H165=0,"",'Ark1'!AS1737)</f>
        <v>29.766059116655502</v>
      </c>
      <c r="U165" s="269">
        <f>+IF(H165=0,"",'Ark1'!Y1737)</f>
        <v>35.97428310852672</v>
      </c>
      <c r="V165" s="268">
        <f>+IF(H165=0,"",'Ark1'!AA1737)</f>
        <v>1.1906810778499377</v>
      </c>
      <c r="W165" s="305">
        <f t="shared" ref="W165:W199" si="12">IF(H165=0,"",1000*M165/Q165)</f>
        <v>413.87651775253863</v>
      </c>
      <c r="X165" s="269">
        <f t="shared" ref="X165:X199" si="13">IF(H165=0,"",M165/C165)</f>
        <v>49.274054823780652</v>
      </c>
      <c r="Y165" s="267">
        <f t="shared" ref="Y165:Y199" si="14">IF(H165=0,"",H165/G165)</f>
        <v>1.7107186358099877</v>
      </c>
      <c r="Z165" s="246"/>
      <c r="AA165" s="249"/>
      <c r="AC165" s="28"/>
      <c r="AD165" s="27"/>
      <c r="AE165" s="272"/>
      <c r="AF165" s="86"/>
      <c r="AJ165" s="86"/>
    </row>
    <row r="166" spans="1:54" ht="15.6">
      <c r="A166" s="246"/>
      <c r="B166" s="266">
        <f>+'Ark1'!C1738</f>
        <v>2024</v>
      </c>
      <c r="C166" s="266">
        <f>+'Ark1'!L1738</f>
        <v>5</v>
      </c>
      <c r="D166" s="266" t="s">
        <v>400</v>
      </c>
      <c r="E166" s="274">
        <f>+'Ark1'!AP1738</f>
        <v>2</v>
      </c>
      <c r="F166" s="274" t="str">
        <f>VLOOKUP(E166,RNR!$D$1:$E$37,2)</f>
        <v>Jersey</v>
      </c>
      <c r="G166" s="266">
        <f>+IF(H166=0,"",'Ark1'!Q1738)</f>
        <v>16</v>
      </c>
      <c r="H166" s="475">
        <f>+'Ark1'!R1738</f>
        <v>29</v>
      </c>
      <c r="I166" s="267">
        <f>+'Ark1'!AE1738</f>
        <v>12.719298245614032</v>
      </c>
      <c r="J166" s="35" t="e">
        <f>+IF(D166=0,"",IF(#REF!=0,"",I166-#REF!))</f>
        <v>#REF!</v>
      </c>
      <c r="K166" s="267">
        <f>+IF(H166=0,"",'Ark1'!AF1738)</f>
        <v>15.587615621172421</v>
      </c>
      <c r="L166" s="268">
        <f>+IF(H166=0,"",'Ark1'!T1738)</f>
        <v>9.1379310344827545</v>
      </c>
      <c r="M166" s="305">
        <f>+IF(H166=0,"",'Ark1'!U1738)</f>
        <v>224.24827586206897</v>
      </c>
      <c r="N166" s="35" t="e">
        <f>+IF(H166=0,"",M166-#REF!)</f>
        <v>#REF!</v>
      </c>
      <c r="O166" s="269">
        <f>+IF(H166=0,"",'Ark1'!W1738)</f>
        <v>100</v>
      </c>
      <c r="P166" s="269">
        <f>+IF(H166=0,"",'Ark1'!X1738)</f>
        <v>0</v>
      </c>
      <c r="Q166" s="269">
        <f>+IF(H166=0,"",'Ark1'!AG1738)</f>
        <v>611.93103448275861</v>
      </c>
      <c r="R166" s="269">
        <f>+IF(H166=0,"",'Ark1'!AH1738)</f>
        <v>100</v>
      </c>
      <c r="S166" s="374">
        <f>+IF(H166=0,"",'Ark1'!AR1738)</f>
        <v>195.17241379310349</v>
      </c>
      <c r="T166" s="114">
        <f>+IF(H166=0,"",'Ark1'!AS1738)</f>
        <v>29.993229715661993</v>
      </c>
      <c r="U166" s="269">
        <f>+IF(H166=0,"",'Ark1'!Y1738)</f>
        <v>32.476310949512374</v>
      </c>
      <c r="V166" s="268">
        <f>+IF(H166=0,"",'Ark1'!AA1738)</f>
        <v>0.93676397980732495</v>
      </c>
      <c r="W166" s="305">
        <f t="shared" si="12"/>
        <v>366.46004733461064</v>
      </c>
      <c r="X166" s="269">
        <f t="shared" si="13"/>
        <v>44.84965517241379</v>
      </c>
      <c r="Y166" s="267">
        <f t="shared" si="14"/>
        <v>1.8125</v>
      </c>
      <c r="Z166" s="246"/>
      <c r="AA166" s="249"/>
      <c r="AC166" s="28"/>
      <c r="AD166" s="27"/>
      <c r="AE166" s="272"/>
      <c r="AF166" s="86"/>
      <c r="AJ166" s="86"/>
    </row>
    <row r="167" spans="1:54" ht="15.6">
      <c r="A167" s="246"/>
      <c r="B167" s="266">
        <f>+'Ark1'!C1739</f>
        <v>2024</v>
      </c>
      <c r="C167" s="266">
        <f>+'Ark1'!L1739</f>
        <v>5</v>
      </c>
      <c r="D167" s="266" t="s">
        <v>400</v>
      </c>
      <c r="E167" s="274">
        <f>+'Ark1'!AP1739</f>
        <v>3</v>
      </c>
      <c r="F167" s="274" t="str">
        <f>VLOOKUP(E167,RNR!$D$1:$E$37,2)</f>
        <v>Sidet Trønderfe og Nordlandsfe</v>
      </c>
      <c r="G167" s="266">
        <f>+IF(H167=0,"",'Ark1'!Q1739)</f>
        <v>18</v>
      </c>
      <c r="H167" s="475">
        <f>+'Ark1'!R1739</f>
        <v>26</v>
      </c>
      <c r="I167" s="267">
        <f>+'Ark1'!AE1739</f>
        <v>19.402985074626873</v>
      </c>
      <c r="J167" s="35" t="e">
        <f>+IF(D167=0,"",IF(#REF!=0,"",I167-#REF!))</f>
        <v>#REF!</v>
      </c>
      <c r="K167" s="267">
        <f>+IF(H167=0,"",'Ark1'!AF1739)</f>
        <v>23.579364782462314</v>
      </c>
      <c r="L167" s="268">
        <f>+IF(H167=0,"",'Ark1'!T1739)</f>
        <v>8.5769230769230784</v>
      </c>
      <c r="M167" s="305">
        <f>+IF(H167=0,"",'Ark1'!U1739)</f>
        <v>169.69615384615381</v>
      </c>
      <c r="N167" s="35" t="e">
        <f>+IF(H167=0,"",M167-#REF!)</f>
        <v>#REF!</v>
      </c>
      <c r="O167" s="269">
        <f>+IF(H167=0,"",'Ark1'!W1739)</f>
        <v>96.153846153846175</v>
      </c>
      <c r="P167" s="269">
        <f>+IF(H167=0,"",'Ark1'!X1739)</f>
        <v>0</v>
      </c>
      <c r="Q167" s="269">
        <f>+IF(H167=0,"",'Ark1'!AG1739)</f>
        <v>496</v>
      </c>
      <c r="R167" s="269">
        <f>+IF(H167=0,"",'Ark1'!AH1739)</f>
        <v>100</v>
      </c>
      <c r="S167" s="374">
        <f>+IF(H167=0,"",'Ark1'!AR1739)</f>
        <v>179.15384615384619</v>
      </c>
      <c r="T167" s="114">
        <f>+IF(H167=0,"",'Ark1'!AS1739)</f>
        <v>29.269621051676953</v>
      </c>
      <c r="U167" s="269">
        <f>+IF(H167=0,"",'Ark1'!Y1739)</f>
        <v>26.6305850880183</v>
      </c>
      <c r="V167" s="268">
        <f>+IF(H167=0,"",'Ark1'!AA1739)</f>
        <v>1.4721276314618943</v>
      </c>
      <c r="W167" s="305">
        <f t="shared" si="12"/>
        <v>342.1293424317617</v>
      </c>
      <c r="X167" s="269">
        <f t="shared" si="13"/>
        <v>33.939230769230761</v>
      </c>
      <c r="Y167" s="267">
        <f t="shared" si="14"/>
        <v>1.4444444444444444</v>
      </c>
      <c r="Z167" s="246"/>
      <c r="AA167" s="249"/>
      <c r="AC167" s="28"/>
      <c r="AD167" s="27"/>
      <c r="AE167" s="272"/>
      <c r="AF167" s="86"/>
      <c r="AJ167" s="86"/>
    </row>
    <row r="168" spans="1:54" ht="15.6">
      <c r="A168" s="246"/>
      <c r="B168" s="266">
        <f>+'Ark1'!C1740</f>
        <v>2024</v>
      </c>
      <c r="C168" s="266">
        <f>+'Ark1'!L1740</f>
        <v>5</v>
      </c>
      <c r="D168" s="266" t="s">
        <v>400</v>
      </c>
      <c r="E168" s="274">
        <f>+'Ark1'!AP1740</f>
        <v>4</v>
      </c>
      <c r="F168" s="274" t="str">
        <f>VLOOKUP(E168,RNR!$D$1:$E$37,2)</f>
        <v>Telemarkfe</v>
      </c>
      <c r="G168" s="266">
        <f>+IF(H168=0,"",'Ark1'!Q1740)</f>
        <v>2</v>
      </c>
      <c r="H168" s="475">
        <f>+'Ark1'!R1740</f>
        <v>2</v>
      </c>
      <c r="I168" s="267">
        <f>+'Ark1'!AE1740</f>
        <v>6.4516129032258052</v>
      </c>
      <c r="J168" s="35" t="e">
        <f>+IF(D168=0,"",IF(#REF!=0,"",I168-#REF!))</f>
        <v>#REF!</v>
      </c>
      <c r="K168" s="267">
        <f>+IF(H168=0,"",'Ark1'!AF1740)</f>
        <v>9.124349737718477</v>
      </c>
      <c r="L168" s="268">
        <f>+IF(H168=0,"",'Ark1'!T1740)</f>
        <v>10</v>
      </c>
      <c r="M168" s="305">
        <f>+IF(H168=0,"",'Ark1'!U1740)</f>
        <v>209.6</v>
      </c>
      <c r="N168" s="35" t="e">
        <f>+IF(H168=0,"",M168-#REF!)</f>
        <v>#REF!</v>
      </c>
      <c r="O168" s="269">
        <f>+IF(H168=0,"",'Ark1'!W1740)</f>
        <v>100</v>
      </c>
      <c r="P168" s="269">
        <f>+IF(H168=0,"",'Ark1'!X1740)</f>
        <v>0</v>
      </c>
      <c r="Q168" s="269">
        <f>+IF(H168=0,"",'Ark1'!AG1740)</f>
        <v>604.5</v>
      </c>
      <c r="R168" s="269">
        <f>+IF(H168=0,"",'Ark1'!AH1740)</f>
        <v>100</v>
      </c>
      <c r="S168" s="374">
        <f>+IF(H168=0,"",'Ark1'!AR1740)</f>
        <v>191.5</v>
      </c>
      <c r="T168" s="114">
        <f>+IF(H168=0,"",'Ark1'!AS1740)</f>
        <v>29.891845754503127</v>
      </c>
      <c r="U168" s="269">
        <f>+IF(H168=0,"",'Ark1'!Y1740)</f>
        <v>15</v>
      </c>
      <c r="V168" s="268">
        <f>+IF(H168=0,"",'Ark1'!AA1740)</f>
        <v>1</v>
      </c>
      <c r="W168" s="305">
        <f t="shared" si="12"/>
        <v>346.73283705541769</v>
      </c>
      <c r="X168" s="269">
        <f t="shared" si="13"/>
        <v>41.92</v>
      </c>
      <c r="Y168" s="267">
        <f t="shared" si="14"/>
        <v>1</v>
      </c>
      <c r="Z168" s="246"/>
      <c r="AA168" s="249"/>
      <c r="AC168" s="28"/>
      <c r="AD168" s="27"/>
      <c r="AE168" s="272"/>
      <c r="AF168" s="86"/>
      <c r="AJ168" s="86"/>
    </row>
    <row r="169" spans="1:54" ht="15.6">
      <c r="A169" s="246"/>
      <c r="B169" s="266">
        <f>+'Ark1'!C1741</f>
        <v>2024</v>
      </c>
      <c r="C169" s="266">
        <f>+'Ark1'!L1741</f>
        <v>5</v>
      </c>
      <c r="D169" s="266" t="s">
        <v>400</v>
      </c>
      <c r="E169" s="274">
        <f>+'Ark1'!AP1741</f>
        <v>5</v>
      </c>
      <c r="F169" s="274" t="str">
        <f>VLOOKUP(E169,RNR!$D$1:$E$37,2)</f>
        <v>Dølafe</v>
      </c>
      <c r="G169" s="266">
        <f>+IF(H169=0,"",'Ark1'!Q1741)</f>
        <v>3</v>
      </c>
      <c r="H169" s="475">
        <f>+'Ark1'!R1741</f>
        <v>6</v>
      </c>
      <c r="I169" s="267">
        <f>+'Ark1'!AE1741</f>
        <v>35.294117647058826</v>
      </c>
      <c r="J169" s="35" t="e">
        <f>+IF(D169=0,"",IF(#REF!=0,"",I169-#REF!))</f>
        <v>#REF!</v>
      </c>
      <c r="K169" s="267">
        <f>+IF(H169=0,"",'Ark1'!AF1741)</f>
        <v>38.767476584769931</v>
      </c>
      <c r="L169" s="268">
        <f>+IF(H169=0,"",'Ark1'!T1741)</f>
        <v>8.5</v>
      </c>
      <c r="M169" s="305">
        <f>+IF(H169=0,"",'Ark1'!U1741)</f>
        <v>142.80000000000001</v>
      </c>
      <c r="N169" s="35" t="e">
        <f>+IF(H169=0,"",M169-#REF!)</f>
        <v>#REF!</v>
      </c>
      <c r="O169" s="269">
        <f>+IF(H169=0,"",'Ark1'!W1741)</f>
        <v>100</v>
      </c>
      <c r="P169" s="269">
        <f>+IF(H169=0,"",'Ark1'!X1741)</f>
        <v>0</v>
      </c>
      <c r="Q169" s="269">
        <f>+IF(H169=0,"",'Ark1'!AG1741)</f>
        <v>378.33333333333326</v>
      </c>
      <c r="R169" s="269">
        <f>+IF(H169=0,"",'Ark1'!AH1741)</f>
        <v>100</v>
      </c>
      <c r="S169" s="374">
        <f>+IF(H169=0,"",'Ark1'!AR1741)</f>
        <v>169.66666666666663</v>
      </c>
      <c r="T169" s="114">
        <f>+IF(H169=0,"",'Ark1'!AS1741)</f>
        <v>29.166483287849513</v>
      </c>
      <c r="U169" s="269">
        <f>+IF(H169=0,"",'Ark1'!Y1741)</f>
        <v>17.890034469875189</v>
      </c>
      <c r="V169" s="268">
        <f>+IF(H169=0,"",'Ark1'!AA1741)</f>
        <v>1.1180339887498949</v>
      </c>
      <c r="W169" s="305">
        <f t="shared" si="12"/>
        <v>377.4449339207049</v>
      </c>
      <c r="X169" s="269">
        <f t="shared" si="13"/>
        <v>28.560000000000002</v>
      </c>
      <c r="Y169" s="267">
        <f t="shared" si="14"/>
        <v>2</v>
      </c>
      <c r="Z169" s="246"/>
      <c r="AA169" s="249"/>
      <c r="AC169" s="28"/>
      <c r="AD169" s="27"/>
      <c r="AE169" s="272"/>
      <c r="AF169" s="86"/>
      <c r="AJ169" s="86"/>
    </row>
    <row r="170" spans="1:54" ht="15.6">
      <c r="A170" s="246"/>
      <c r="B170" s="266">
        <f>+'Ark1'!C1742</f>
        <v>2024</v>
      </c>
      <c r="C170" s="266">
        <f>+'Ark1'!L1742</f>
        <v>5</v>
      </c>
      <c r="D170" s="266" t="s">
        <v>400</v>
      </c>
      <c r="E170" s="274">
        <f>+'Ark1'!AP1742</f>
        <v>6</v>
      </c>
      <c r="F170" s="274" t="str">
        <f>VLOOKUP(E170,RNR!$D$1:$E$37,2)</f>
        <v>Østlandsk Rødkolle</v>
      </c>
      <c r="G170" s="266">
        <f>+IF(H170=0,"",'Ark1'!Q1742)</f>
        <v>5</v>
      </c>
      <c r="H170" s="475">
        <f>+'Ark1'!R1742</f>
        <v>13</v>
      </c>
      <c r="I170" s="267">
        <f>+'Ark1'!AE1742</f>
        <v>30.232558139534881</v>
      </c>
      <c r="J170" s="35" t="e">
        <f>+IF(D170=0,"",IF(#REF!=0,"",I170-#REF!))</f>
        <v>#REF!</v>
      </c>
      <c r="K170" s="267">
        <f>+IF(H170=0,"",'Ark1'!AF1742)</f>
        <v>35.632724629003974</v>
      </c>
      <c r="L170" s="268">
        <f>+IF(H170=0,"",'Ark1'!T1742)</f>
        <v>8.1538461538461515</v>
      </c>
      <c r="M170" s="305">
        <f>+IF(H170=0,"",'Ark1'!U1742)</f>
        <v>192.27692307692311</v>
      </c>
      <c r="N170" s="35" t="e">
        <f>+IF(H170=0,"",M170-#REF!)</f>
        <v>#REF!</v>
      </c>
      <c r="O170" s="269">
        <f>+IF(H170=0,"",'Ark1'!W1742)</f>
        <v>92.307692307692321</v>
      </c>
      <c r="P170" s="269">
        <f>+IF(H170=0,"",'Ark1'!X1742)</f>
        <v>0</v>
      </c>
      <c r="Q170" s="269">
        <f>+IF(H170=0,"",'Ark1'!AG1742)</f>
        <v>509.69230769230785</v>
      </c>
      <c r="R170" s="269">
        <f>+IF(H170=0,"",'Ark1'!AH1742)</f>
        <v>100</v>
      </c>
      <c r="S170" s="374">
        <f>+IF(H170=0,"",'Ark1'!AR1742)</f>
        <v>186.61538461538464</v>
      </c>
      <c r="T170" s="114">
        <f>+IF(H170=0,"",'Ark1'!AS1742)</f>
        <v>29.492682727742913</v>
      </c>
      <c r="U170" s="269">
        <f>+IF(H170=0,"",'Ark1'!Y1742)</f>
        <v>22.2399209270231</v>
      </c>
      <c r="V170" s="268">
        <f>+IF(H170=0,"",'Ark1'!AA1742)</f>
        <v>1.2307692307692355</v>
      </c>
      <c r="W170" s="305">
        <f t="shared" si="12"/>
        <v>377.24117114397825</v>
      </c>
      <c r="X170" s="269">
        <f t="shared" si="13"/>
        <v>38.455384615384624</v>
      </c>
      <c r="Y170" s="267">
        <f t="shared" si="14"/>
        <v>2.6</v>
      </c>
      <c r="Z170" s="246"/>
      <c r="AA170" s="249"/>
      <c r="AC170" s="28"/>
      <c r="AD170" s="27"/>
      <c r="AE170" s="272"/>
      <c r="AF170" s="86"/>
      <c r="AJ170" s="86"/>
    </row>
    <row r="171" spans="1:54" ht="15.6">
      <c r="A171" s="246"/>
      <c r="B171" s="266">
        <f>+'Ark1'!C1743</f>
        <v>2024</v>
      </c>
      <c r="C171" s="266">
        <f>+'Ark1'!L1743</f>
        <v>5</v>
      </c>
      <c r="D171" s="266" t="s">
        <v>400</v>
      </c>
      <c r="E171" s="274">
        <f>+'Ark1'!AP1743</f>
        <v>7</v>
      </c>
      <c r="F171" s="274" t="str">
        <f>VLOOKUP(E171,RNR!$D$1:$E$37,2)</f>
        <v>Vestlandsk Raukolle</v>
      </c>
      <c r="G171" s="266">
        <f>+IF(H171=0,"",'Ark1'!Q1743)</f>
        <v>3</v>
      </c>
      <c r="H171" s="475">
        <f>+'Ark1'!R1743</f>
        <v>3</v>
      </c>
      <c r="I171" s="267">
        <f>+'Ark1'!AE1743</f>
        <v>23.07692307692308</v>
      </c>
      <c r="J171" s="35" t="e">
        <f>+IF(D171=0,"",IF(#REF!=0,"",I171-#REF!))</f>
        <v>#REF!</v>
      </c>
      <c r="K171" s="267">
        <f>+IF(H171=0,"",'Ark1'!AF1743)</f>
        <v>24.536362753665408</v>
      </c>
      <c r="L171" s="268">
        <f>+IF(H171=0,"",'Ark1'!T1743)</f>
        <v>8.3333333333333357</v>
      </c>
      <c r="M171" s="305">
        <f>+IF(H171=0,"",'Ark1'!U1743)</f>
        <v>168.46666666666673</v>
      </c>
      <c r="N171" s="35" t="e">
        <f>+IF(H171=0,"",M171-#REF!)</f>
        <v>#REF!</v>
      </c>
      <c r="O171" s="269">
        <f>+IF(H171=0,"",'Ark1'!W1743)</f>
        <v>100</v>
      </c>
      <c r="P171" s="269">
        <f>+IF(H171=0,"",'Ark1'!X1743)</f>
        <v>0</v>
      </c>
      <c r="Q171" s="269">
        <f>+IF(H171=0,"",'Ark1'!AG1743)</f>
        <v>608.66666666666652</v>
      </c>
      <c r="R171" s="269">
        <f>+IF(H171=0,"",'Ark1'!AH1743)</f>
        <v>100</v>
      </c>
      <c r="S171" s="374">
        <f>+IF(H171=0,"",'Ark1'!AR1743)</f>
        <v>179</v>
      </c>
      <c r="T171" s="114">
        <f>+IF(H171=0,"",'Ark1'!AS1743)</f>
        <v>29.385775720288599</v>
      </c>
      <c r="U171" s="269">
        <f>+IF(H171=0,"",'Ark1'!Y1743)</f>
        <v>7.8389341679136013</v>
      </c>
      <c r="V171" s="268">
        <f>+IF(H171=0,"",'Ark1'!AA1743)</f>
        <v>0.47140452079101841</v>
      </c>
      <c r="W171" s="305">
        <f t="shared" si="12"/>
        <v>276.77984665936486</v>
      </c>
      <c r="X171" s="269">
        <f t="shared" si="13"/>
        <v>33.693333333333342</v>
      </c>
      <c r="Y171" s="267">
        <f t="shared" si="14"/>
        <v>1</v>
      </c>
      <c r="Z171" s="246"/>
      <c r="AA171" s="249"/>
      <c r="AC171" s="28"/>
      <c r="AD171" s="27"/>
      <c r="AE171" s="272"/>
      <c r="AF171" s="86"/>
      <c r="AJ171" s="86"/>
    </row>
    <row r="172" spans="1:54" ht="15.6">
      <c r="A172" s="246"/>
      <c r="B172" s="266">
        <f>+'Ark1'!C1744</f>
        <v>2024</v>
      </c>
      <c r="C172" s="266">
        <f>+'Ark1'!L1744</f>
        <v>5</v>
      </c>
      <c r="D172" s="266" t="s">
        <v>400</v>
      </c>
      <c r="E172" s="274">
        <f>+'Ark1'!AP1744</f>
        <v>8</v>
      </c>
      <c r="F172" s="274" t="str">
        <f>VLOOKUP(E172,RNR!$D$1:$E$37,2)</f>
        <v>Vestlandsk fjordfe</v>
      </c>
      <c r="G172" s="266">
        <f>+IF(H172=0,"",'Ark1'!Q1744)</f>
        <v>23</v>
      </c>
      <c r="H172" s="475">
        <f>+'Ark1'!R1744</f>
        <v>26</v>
      </c>
      <c r="I172" s="267">
        <f>+'Ark1'!AE1744</f>
        <v>20.63492063492064</v>
      </c>
      <c r="J172" s="35" t="e">
        <f>+IF(D172=0,"",IF(#REF!=0,"",I172-#REF!))</f>
        <v>#REF!</v>
      </c>
      <c r="K172" s="267">
        <f>+IF(H172=0,"",'Ark1'!AF1744)</f>
        <v>24.485088249622859</v>
      </c>
      <c r="L172" s="268">
        <f>+IF(H172=0,"",'Ark1'!T1744)</f>
        <v>8.3846153846153886</v>
      </c>
      <c r="M172" s="305">
        <f>+IF(H172=0,"",'Ark1'!U1744)</f>
        <v>160.44230769230762</v>
      </c>
      <c r="N172" s="35" t="e">
        <f>+IF(H172=0,"",M172-#REF!)</f>
        <v>#REF!</v>
      </c>
      <c r="O172" s="269">
        <f>+IF(H172=0,"",'Ark1'!W1744)</f>
        <v>96.153846153846175</v>
      </c>
      <c r="P172" s="269">
        <f>+IF(H172=0,"",'Ark1'!X1744)</f>
        <v>0</v>
      </c>
      <c r="Q172" s="269">
        <f>+IF(H172=0,"",'Ark1'!AG1744)</f>
        <v>492.6153846153847</v>
      </c>
      <c r="R172" s="269">
        <f>+IF(H172=0,"",'Ark1'!AH1744)</f>
        <v>100</v>
      </c>
      <c r="S172" s="374">
        <f>+IF(H172=0,"",'Ark1'!AR1744)</f>
        <v>174.84615384615381</v>
      </c>
      <c r="T172" s="114">
        <f>+IF(H172=0,"",'Ark1'!AS1744)</f>
        <v>29.620823166264096</v>
      </c>
      <c r="U172" s="269">
        <f>+IF(H172=0,"",'Ark1'!Y1744)</f>
        <v>32.09877990824036</v>
      </c>
      <c r="V172" s="268">
        <f>+IF(H172=0,"",'Ark1'!AA1744)</f>
        <v>1.3323467750529765</v>
      </c>
      <c r="W172" s="305">
        <f t="shared" si="12"/>
        <v>325.69487820112414</v>
      </c>
      <c r="X172" s="269">
        <f t="shared" si="13"/>
        <v>32.088461538461523</v>
      </c>
      <c r="Y172" s="267">
        <f t="shared" si="14"/>
        <v>1.1304347826086956</v>
      </c>
      <c r="Z172" s="246"/>
      <c r="AA172" s="249"/>
      <c r="AC172" s="28"/>
      <c r="AD172" s="27"/>
      <c r="AE172" s="272"/>
      <c r="AF172" s="86"/>
      <c r="AJ172" s="86"/>
    </row>
    <row r="173" spans="1:54" ht="15.6">
      <c r="A173" s="246"/>
      <c r="B173" s="266">
        <f>+'Ark1'!C1745</f>
        <v>2024</v>
      </c>
      <c r="C173" s="266">
        <f>+'Ark1'!L1745</f>
        <v>5</v>
      </c>
      <c r="D173" s="266" t="s">
        <v>400</v>
      </c>
      <c r="E173" s="274">
        <f>+'Ark1'!AP1745</f>
        <v>9</v>
      </c>
      <c r="F173" s="274" t="str">
        <f>VLOOKUP(E173,RNR!$D$1:$E$37,2)</f>
        <v>Holstein</v>
      </c>
      <c r="G173" s="266">
        <f>+IF(H173=0,"",'Ark1'!Q1745)</f>
        <v>46</v>
      </c>
      <c r="H173" s="475">
        <f>+'Ark1'!R1745</f>
        <v>62</v>
      </c>
      <c r="I173" s="267">
        <f>+'Ark1'!AE1745</f>
        <v>15.696202531645572</v>
      </c>
      <c r="J173" s="35" t="e">
        <f>+IF(D173=0,"",IF(#REF!=0,"",I173-#REF!))</f>
        <v>#REF!</v>
      </c>
      <c r="K173" s="267">
        <f>+IF(H173=0,"",'Ark1'!AF1745)</f>
        <v>18.28578194715795</v>
      </c>
      <c r="L173" s="268">
        <f>+IF(H173=0,"",'Ark1'!T1745)</f>
        <v>9</v>
      </c>
      <c r="M173" s="305">
        <f>+IF(H173=0,"",'Ark1'!U1745)</f>
        <v>273.99032258064511</v>
      </c>
      <c r="N173" s="35" t="e">
        <f>+IF(H173=0,"",M173-#REF!)</f>
        <v>#REF!</v>
      </c>
      <c r="O173" s="269">
        <f>+IF(H173=0,"",'Ark1'!W1745)</f>
        <v>95.161290322580641</v>
      </c>
      <c r="P173" s="269">
        <f>+IF(H173=0,"",'Ark1'!X1745)</f>
        <v>1.6129032258064513</v>
      </c>
      <c r="Q173" s="269">
        <f>+IF(H173=0,"",'Ark1'!AG1745)</f>
        <v>611.88709677419365</v>
      </c>
      <c r="R173" s="269">
        <f>+IF(H173=0,"",'Ark1'!AH1745)</f>
        <v>100</v>
      </c>
      <c r="S173" s="374">
        <f>+IF(H173=0,"",'Ark1'!AR1745)</f>
        <v>209.62903225806448</v>
      </c>
      <c r="T173" s="114">
        <f>+IF(H173=0,"",'Ark1'!AS1745)</f>
        <v>29.580218637419879</v>
      </c>
      <c r="U173" s="269">
        <f>+IF(H173=0,"",'Ark1'!Y1745)</f>
        <v>37.950939083444155</v>
      </c>
      <c r="V173" s="268">
        <f>+IF(H173=0,"",'Ark1'!AA1745)</f>
        <v>1.2443420336765103</v>
      </c>
      <c r="W173" s="305">
        <f t="shared" si="12"/>
        <v>447.77921290560647</v>
      </c>
      <c r="X173" s="269">
        <f t="shared" si="13"/>
        <v>54.798064516129024</v>
      </c>
      <c r="Y173" s="267">
        <f t="shared" si="14"/>
        <v>1.3478260869565217</v>
      </c>
      <c r="Z173" s="246"/>
      <c r="AA173" s="249"/>
      <c r="AC173" s="28"/>
      <c r="AD173" s="27"/>
      <c r="AE173" s="272"/>
      <c r="AF173" s="86"/>
      <c r="AJ173" s="86"/>
    </row>
    <row r="174" spans="1:54" ht="15.6">
      <c r="A174" s="246"/>
      <c r="B174" s="266">
        <f>+'Ark1'!C1746</f>
        <v>2024</v>
      </c>
      <c r="C174" s="266">
        <f>+'Ark1'!L1746</f>
        <v>5</v>
      </c>
      <c r="D174" s="266" t="s">
        <v>400</v>
      </c>
      <c r="E174" s="274">
        <f>+'Ark1'!AP1746</f>
        <v>10</v>
      </c>
      <c r="F174" s="274" t="str">
        <f>VLOOKUP(E174,RNR!$D$1:$E$37,2)</f>
        <v>Rød Dansk Mælkefe</v>
      </c>
      <c r="G174" s="266" t="str">
        <f>+IF(H174=0,"",'Ark1'!Q1746)</f>
        <v/>
      </c>
      <c r="H174" s="475">
        <f>+'Ark1'!R1746</f>
        <v>0</v>
      </c>
      <c r="I174" s="267">
        <f>+'Ark1'!AE1746</f>
        <v>0</v>
      </c>
      <c r="J174" s="35" t="e">
        <f>+IF(D174=0,"",IF(#REF!=0,"",I174-#REF!))</f>
        <v>#REF!</v>
      </c>
      <c r="K174" s="267" t="str">
        <f>+IF(H174=0,"",'Ark1'!AF1746)</f>
        <v/>
      </c>
      <c r="L174" s="268" t="str">
        <f>+IF(H174=0,"",'Ark1'!T1746)</f>
        <v/>
      </c>
      <c r="M174" s="305" t="str">
        <f>+IF(H174=0,"",'Ark1'!U1746)</f>
        <v/>
      </c>
      <c r="N174" s="35" t="str">
        <f>+IF(H174=0,"",M174-#REF!)</f>
        <v/>
      </c>
      <c r="O174" s="269" t="str">
        <f>+IF(H174=0,"",'Ark1'!W1746)</f>
        <v/>
      </c>
      <c r="P174" s="269" t="str">
        <f>+IF(H174=0,"",'Ark1'!X1746)</f>
        <v/>
      </c>
      <c r="Q174" s="269" t="str">
        <f>+IF(H174=0,"",'Ark1'!AG1746)</f>
        <v/>
      </c>
      <c r="R174" s="269" t="str">
        <f>+IF(H174=0,"",'Ark1'!AH1746)</f>
        <v/>
      </c>
      <c r="S174" s="374" t="str">
        <f>+IF(H174=0,"",'Ark1'!AR1746)</f>
        <v/>
      </c>
      <c r="T174" s="114" t="str">
        <f>+IF(H174=0,"",'Ark1'!AS1746)</f>
        <v/>
      </c>
      <c r="U174" s="269" t="str">
        <f>+IF(H174=0,"",'Ark1'!Y1746)</f>
        <v/>
      </c>
      <c r="V174" s="268" t="str">
        <f>+IF(H174=0,"",'Ark1'!AA1746)</f>
        <v/>
      </c>
      <c r="W174" s="305" t="str">
        <f t="shared" si="12"/>
        <v/>
      </c>
      <c r="X174" s="269" t="str">
        <f t="shared" si="13"/>
        <v/>
      </c>
      <c r="Y174" s="267" t="str">
        <f t="shared" si="14"/>
        <v/>
      </c>
      <c r="Z174" s="246"/>
      <c r="AA174" s="249"/>
      <c r="AC174" s="28"/>
      <c r="AD174" s="27"/>
      <c r="AE174" s="272"/>
      <c r="AF174" s="86"/>
      <c r="AJ174" s="86"/>
    </row>
    <row r="175" spans="1:54" ht="15.6">
      <c r="A175" s="246"/>
      <c r="B175" s="266">
        <f>+'Ark1'!C1747</f>
        <v>2024</v>
      </c>
      <c r="C175" s="266">
        <f>+'Ark1'!L1747</f>
        <v>5</v>
      </c>
      <c r="D175" s="266" t="s">
        <v>400</v>
      </c>
      <c r="E175" s="274">
        <f>+'Ark1'!AP1747</f>
        <v>11</v>
      </c>
      <c r="F175" s="274" t="str">
        <f>VLOOKUP(E175,RNR!$D$1:$E$37,2)</f>
        <v>Brown Swiss</v>
      </c>
      <c r="G175" s="266">
        <f>+IF(H175=0,"",'Ark1'!Q1747)</f>
        <v>7</v>
      </c>
      <c r="H175" s="475">
        <f>+'Ark1'!R1747</f>
        <v>9</v>
      </c>
      <c r="I175" s="267">
        <f>+'Ark1'!AE1747</f>
        <v>26.47058823529412</v>
      </c>
      <c r="J175" s="35" t="e">
        <f>+IF(D175=0,"",IF(#REF!=0,"",I175-#REF!))</f>
        <v>#REF!</v>
      </c>
      <c r="K175" s="267">
        <f>+IF(H175=0,"",'Ark1'!AF1747)</f>
        <v>33.670520231213878</v>
      </c>
      <c r="L175" s="268">
        <f>+IF(H175=0,"",'Ark1'!T1747)</f>
        <v>9.6666666666666643</v>
      </c>
      <c r="M175" s="305">
        <f>+IF(H175=0,"",'Ark1'!U1747)</f>
        <v>266.65555555555557</v>
      </c>
      <c r="N175" s="35" t="e">
        <f>+IF(H175=0,"",M175-#REF!)</f>
        <v>#REF!</v>
      </c>
      <c r="O175" s="269">
        <f>+IF(H175=0,"",'Ark1'!W1747)</f>
        <v>100</v>
      </c>
      <c r="P175" s="269">
        <f>+IF(H175=0,"",'Ark1'!X1747)</f>
        <v>0</v>
      </c>
      <c r="Q175" s="269">
        <f>+IF(H175=0,"",'Ark1'!AG1747)</f>
        <v>632.22222222222229</v>
      </c>
      <c r="R175" s="269">
        <f>+IF(H175=0,"",'Ark1'!AH1747)</f>
        <v>100</v>
      </c>
      <c r="S175" s="374">
        <f>+IF(H175=0,"",'Ark1'!AR1747)</f>
        <v>207.11111111111111</v>
      </c>
      <c r="T175" s="114">
        <f>+IF(H175=0,"",'Ark1'!AS1747)</f>
        <v>29.997325732788088</v>
      </c>
      <c r="U175" s="269">
        <f>+IF(H175=0,"",'Ark1'!Y1747)</f>
        <v>17.503340069262357</v>
      </c>
      <c r="V175" s="268">
        <f>+IF(H175=0,"",'Ark1'!AA1747)</f>
        <v>1.3333333333333388</v>
      </c>
      <c r="W175" s="305">
        <f t="shared" si="12"/>
        <v>421.77504393673109</v>
      </c>
      <c r="X175" s="269">
        <f t="shared" si="13"/>
        <v>53.331111111111113</v>
      </c>
      <c r="Y175" s="267">
        <f t="shared" si="14"/>
        <v>1.2857142857142858</v>
      </c>
      <c r="Z175" s="246"/>
      <c r="AA175" s="249"/>
      <c r="AC175" s="28"/>
      <c r="AD175" s="27"/>
      <c r="AE175" s="272"/>
      <c r="AF175" s="86"/>
      <c r="AJ175" s="86"/>
    </row>
    <row r="176" spans="1:54" ht="15.6">
      <c r="A176" s="246"/>
      <c r="B176" s="266">
        <f>+'Ark1'!C1748</f>
        <v>2024</v>
      </c>
      <c r="C176" s="266">
        <f>+'Ark1'!L1748</f>
        <v>5</v>
      </c>
      <c r="D176" s="266" t="s">
        <v>400</v>
      </c>
      <c r="E176" s="274">
        <f>+'Ark1'!AP1748</f>
        <v>12</v>
      </c>
      <c r="F176" s="274" t="str">
        <f>VLOOKUP(E176,RNR!$D$1:$E$37,2)</f>
        <v>Jarlsbergfe</v>
      </c>
      <c r="G176" s="266" t="str">
        <f>+IF(H176=0,"",'Ark1'!Q1748)</f>
        <v/>
      </c>
      <c r="H176" s="475">
        <f>+'Ark1'!R1748</f>
        <v>0</v>
      </c>
      <c r="I176" s="267">
        <f>+'Ark1'!AE1748</f>
        <v>0</v>
      </c>
      <c r="J176" s="35" t="e">
        <f>+IF(D176=0,"",IF(#REF!=0,"",I176-#REF!))</f>
        <v>#REF!</v>
      </c>
      <c r="K176" s="267" t="str">
        <f>+IF(H176=0,"",'Ark1'!AF1748)</f>
        <v/>
      </c>
      <c r="L176" s="268" t="str">
        <f>+IF(H176=0,"",'Ark1'!T1748)</f>
        <v/>
      </c>
      <c r="M176" s="305" t="str">
        <f>+IF(H176=0,"",'Ark1'!U1748)</f>
        <v/>
      </c>
      <c r="N176" s="35" t="str">
        <f>+IF(H176=0,"",M176-#REF!)</f>
        <v/>
      </c>
      <c r="O176" s="269" t="str">
        <f>+IF(H176=0,"",'Ark1'!W1748)</f>
        <v/>
      </c>
      <c r="P176" s="269" t="str">
        <f>+IF(H176=0,"",'Ark1'!X1748)</f>
        <v/>
      </c>
      <c r="Q176" s="269" t="str">
        <f>+IF(H176=0,"",'Ark1'!AG1748)</f>
        <v/>
      </c>
      <c r="R176" s="269" t="str">
        <f>+IF(H176=0,"",'Ark1'!AH1748)</f>
        <v/>
      </c>
      <c r="S176" s="374" t="str">
        <f>+IF(H176=0,"",'Ark1'!AR1748)</f>
        <v/>
      </c>
      <c r="T176" s="114" t="str">
        <f>+IF(H176=0,"",'Ark1'!AS1748)</f>
        <v/>
      </c>
      <c r="U176" s="269" t="str">
        <f>+IF(H176=0,"",'Ark1'!Y1748)</f>
        <v/>
      </c>
      <c r="V176" s="268" t="str">
        <f>+IF(H176=0,"",'Ark1'!AA1748)</f>
        <v/>
      </c>
      <c r="W176" s="305" t="str">
        <f t="shared" si="12"/>
        <v/>
      </c>
      <c r="X176" s="269" t="str">
        <f t="shared" si="13"/>
        <v/>
      </c>
      <c r="Y176" s="267" t="str">
        <f t="shared" si="14"/>
        <v/>
      </c>
      <c r="Z176" s="246"/>
      <c r="AA176" s="249"/>
      <c r="AC176" s="28"/>
      <c r="AD176" s="27"/>
      <c r="AE176" s="272"/>
      <c r="AF176" s="86"/>
      <c r="AJ176" s="86"/>
    </row>
    <row r="177" spans="1:36" ht="15.6">
      <c r="A177" s="246"/>
      <c r="B177" s="266">
        <f>+'Ark1'!C1749</f>
        <v>2024</v>
      </c>
      <c r="C177" s="266">
        <f>+'Ark1'!L1749</f>
        <v>5</v>
      </c>
      <c r="D177" s="266" t="s">
        <v>400</v>
      </c>
      <c r="E177" s="274">
        <f>+'Ark1'!AP1749</f>
        <v>13</v>
      </c>
      <c r="F177" s="274" t="str">
        <f>VLOOKUP(E177,RNR!$D$1:$E$37,2)</f>
        <v>Fleckvieh</v>
      </c>
      <c r="G177" s="266">
        <f>+IF(H177=0,"",'Ark1'!Q1749)</f>
        <v>47</v>
      </c>
      <c r="H177" s="475">
        <f>+'Ark1'!R1749</f>
        <v>71</v>
      </c>
      <c r="I177" s="267">
        <f>+'Ark1'!AE1749</f>
        <v>40.804597701149426</v>
      </c>
      <c r="J177" s="35" t="e">
        <f>+IF(D177=0,"",IF(#REF!=0,"",I177-#REF!))</f>
        <v>#REF!</v>
      </c>
      <c r="K177" s="267">
        <f>+IF(H177=0,"",'Ark1'!AF1749)</f>
        <v>40.325823753325345</v>
      </c>
      <c r="L177" s="268">
        <f>+IF(H177=0,"",'Ark1'!T1749)</f>
        <v>6.71830985915493</v>
      </c>
      <c r="M177" s="305">
        <f>+IF(H177=0,"",'Ark1'!U1749)</f>
        <v>237.83943661971841</v>
      </c>
      <c r="N177" s="35" t="e">
        <f>+IF(H177=0,"",M177-#REF!)</f>
        <v>#REF!</v>
      </c>
      <c r="O177" s="269">
        <f>+IF(H177=0,"",'Ark1'!W1749)</f>
        <v>57.746478873239447</v>
      </c>
      <c r="P177" s="269">
        <f>+IF(H177=0,"",'Ark1'!X1749)</f>
        <v>0</v>
      </c>
      <c r="Q177" s="269">
        <f>+IF(H177=0,"",'Ark1'!AG1749)</f>
        <v>582.87323943661977</v>
      </c>
      <c r="R177" s="269">
        <f>+IF(H177=0,"",'Ark1'!AH1749)</f>
        <v>100</v>
      </c>
      <c r="S177" s="374">
        <f>+IF(H177=0,"",'Ark1'!AR1749)</f>
        <v>201.32394366197181</v>
      </c>
      <c r="T177" s="114">
        <f>+IF(H177=0,"",'Ark1'!AS1749)</f>
        <v>28.940106332231156</v>
      </c>
      <c r="U177" s="269">
        <f>+IF(H177=0,"",'Ark1'!Y1749)</f>
        <v>34.758760082883946</v>
      </c>
      <c r="V177" s="268">
        <f>+IF(H177=0,"",'Ark1'!AA1749)</f>
        <v>1.6714933745517493</v>
      </c>
      <c r="W177" s="305">
        <f t="shared" si="12"/>
        <v>408.04658805335407</v>
      </c>
      <c r="X177" s="269">
        <f t="shared" si="13"/>
        <v>47.56788732394368</v>
      </c>
      <c r="Y177" s="267">
        <f t="shared" si="14"/>
        <v>1.5106382978723405</v>
      </c>
      <c r="Z177" s="246"/>
      <c r="AA177" s="249"/>
      <c r="AC177" s="28"/>
      <c r="AD177" s="27"/>
      <c r="AE177" s="272"/>
      <c r="AF177" s="86"/>
      <c r="AJ177" s="86"/>
    </row>
    <row r="178" spans="1:36" ht="15.6">
      <c r="A178" s="246"/>
      <c r="B178" s="266">
        <f>+'Ark1'!C1750</f>
        <v>2024</v>
      </c>
      <c r="C178" s="266">
        <f>+'Ark1'!L1750</f>
        <v>5</v>
      </c>
      <c r="D178" s="266" t="s">
        <v>400</v>
      </c>
      <c r="E178" s="274">
        <f>+'Ark1'!AP1750</f>
        <v>14</v>
      </c>
      <c r="F178" s="274" t="str">
        <f>VLOOKUP(E178,RNR!$D$1:$E$37,2)</f>
        <v>Canadisk Ayrshire</v>
      </c>
      <c r="G178" s="266" t="str">
        <f>+IF(H178=0,"",'Ark1'!Q1750)</f>
        <v/>
      </c>
      <c r="H178" s="475">
        <f>+'Ark1'!R1750</f>
        <v>0</v>
      </c>
      <c r="I178" s="267">
        <f>+'Ark1'!AE1750</f>
        <v>0</v>
      </c>
      <c r="J178" s="35" t="e">
        <f>+IF(D178=0,"",IF(#REF!=0,"",I178-#REF!))</f>
        <v>#REF!</v>
      </c>
      <c r="K178" s="267" t="str">
        <f>+IF(H178=0,"",'Ark1'!AF1750)</f>
        <v/>
      </c>
      <c r="L178" s="268" t="str">
        <f>+IF(H178=0,"",'Ark1'!T1750)</f>
        <v/>
      </c>
      <c r="M178" s="305" t="str">
        <f>+IF(H178=0,"",'Ark1'!U1750)</f>
        <v/>
      </c>
      <c r="N178" s="35" t="str">
        <f>+IF(H178=0,"",M178-#REF!)</f>
        <v/>
      </c>
      <c r="O178" s="269" t="str">
        <f>+IF(H178=0,"",'Ark1'!W1750)</f>
        <v/>
      </c>
      <c r="P178" s="269" t="str">
        <f>+IF(H178=0,"",'Ark1'!X1750)</f>
        <v/>
      </c>
      <c r="Q178" s="269" t="str">
        <f>+IF(H178=0,"",'Ark1'!AG1750)</f>
        <v/>
      </c>
      <c r="R178" s="269" t="str">
        <f>+IF(H178=0,"",'Ark1'!AH1750)</f>
        <v/>
      </c>
      <c r="S178" s="374" t="str">
        <f>+IF(H178=0,"",'Ark1'!AR1750)</f>
        <v/>
      </c>
      <c r="T178" s="114" t="str">
        <f>+IF(H178=0,"",'Ark1'!AS1750)</f>
        <v/>
      </c>
      <c r="U178" s="269" t="str">
        <f>+IF(H178=0,"",'Ark1'!Y1750)</f>
        <v/>
      </c>
      <c r="V178" s="268" t="str">
        <f>+IF(H178=0,"",'Ark1'!AA1750)</f>
        <v/>
      </c>
      <c r="W178" s="305" t="str">
        <f t="shared" si="12"/>
        <v/>
      </c>
      <c r="X178" s="269" t="str">
        <f t="shared" si="13"/>
        <v/>
      </c>
      <c r="Y178" s="267" t="str">
        <f t="shared" si="14"/>
        <v/>
      </c>
      <c r="Z178" s="246"/>
      <c r="AA178" s="249"/>
      <c r="AC178" s="28"/>
      <c r="AD178" s="27"/>
      <c r="AE178" s="272"/>
      <c r="AF178" s="86"/>
      <c r="AJ178" s="86"/>
    </row>
    <row r="179" spans="1:36" ht="15.6">
      <c r="A179" s="246"/>
      <c r="B179" s="266">
        <f>+'Ark1'!C1751</f>
        <v>2024</v>
      </c>
      <c r="C179" s="266">
        <f>+'Ark1'!L1751</f>
        <v>5</v>
      </c>
      <c r="D179" s="266" t="s">
        <v>400</v>
      </c>
      <c r="E179" s="274">
        <f>+'Ark1'!AP1751</f>
        <v>15</v>
      </c>
      <c r="F179" s="274" t="str">
        <f>VLOOKUP(E179,RNR!$D$1:$E$37,2)</f>
        <v>Montbéliard</v>
      </c>
      <c r="G179" s="266">
        <f>+IF(H179=0,"",'Ark1'!Q1751)</f>
        <v>1</v>
      </c>
      <c r="H179" s="475">
        <f>+'Ark1'!R1751</f>
        <v>2</v>
      </c>
      <c r="I179" s="267">
        <f>+'Ark1'!AE1751</f>
        <v>66.666666666666686</v>
      </c>
      <c r="J179" s="35" t="e">
        <f>+IF(D179=0,"",IF(#REF!=0,"",I179-#REF!))</f>
        <v>#REF!</v>
      </c>
      <c r="K179" s="267">
        <f>+IF(H179=0,"",'Ark1'!AF1751)</f>
        <v>58.151444945738319</v>
      </c>
      <c r="L179" s="268">
        <f>+IF(H179=0,"",'Ark1'!T1751)</f>
        <v>8.5</v>
      </c>
      <c r="M179" s="305">
        <f>+IF(H179=0,"",'Ark1'!U1751)</f>
        <v>238.45</v>
      </c>
      <c r="N179" s="35" t="e">
        <f>+IF(H179=0,"",M179-#REF!)</f>
        <v>#REF!</v>
      </c>
      <c r="O179" s="269">
        <f>+IF(H179=0,"",'Ark1'!W1751)</f>
        <v>100</v>
      </c>
      <c r="P179" s="269">
        <f>+IF(H179=0,"",'Ark1'!X1751)</f>
        <v>0</v>
      </c>
      <c r="Q179" s="269">
        <f>+IF(H179=0,"",'Ark1'!AG1751)</f>
        <v>543.5</v>
      </c>
      <c r="R179" s="269">
        <f>+IF(H179=0,"",'Ark1'!AH1751)</f>
        <v>100</v>
      </c>
      <c r="S179" s="374">
        <f>+IF(H179=0,"",'Ark1'!AR1751)</f>
        <v>199.5</v>
      </c>
      <c r="T179" s="114">
        <f>+IF(H179=0,"",'Ark1'!AS1751)</f>
        <v>29.742694457014601</v>
      </c>
      <c r="U179" s="269">
        <f>+IF(H179=0,"",'Ark1'!Y1751)</f>
        <v>43.250000000000085</v>
      </c>
      <c r="V179" s="268">
        <f>+IF(H179=0,"",'Ark1'!AA1751)</f>
        <v>1.5</v>
      </c>
      <c r="W179" s="305">
        <f t="shared" si="12"/>
        <v>438.73045078196873</v>
      </c>
      <c r="X179" s="269">
        <f t="shared" si="13"/>
        <v>47.69</v>
      </c>
      <c r="Y179" s="267">
        <f t="shared" si="14"/>
        <v>2</v>
      </c>
      <c r="Z179" s="246"/>
      <c r="AA179" s="249"/>
      <c r="AC179" s="28"/>
      <c r="AD179" s="27"/>
      <c r="AE179" s="272"/>
      <c r="AF179" s="86"/>
      <c r="AJ179" s="86"/>
    </row>
    <row r="180" spans="1:36" ht="15.6">
      <c r="A180" s="246"/>
      <c r="B180" s="266">
        <f>+'Ark1'!C1752</f>
        <v>2024</v>
      </c>
      <c r="C180" s="266">
        <f>+'Ark1'!L1752</f>
        <v>5</v>
      </c>
      <c r="D180" s="266" t="s">
        <v>400</v>
      </c>
      <c r="E180" s="274">
        <f>+'Ark1'!AP1752</f>
        <v>16</v>
      </c>
      <c r="F180" s="274" t="str">
        <f>VLOOKUP(E180,RNR!$D$1:$E$37,2)</f>
        <v>Mørefe</v>
      </c>
      <c r="G180" s="266" t="str">
        <f>+IF(H180=0,"",'Ark1'!Q1752)</f>
        <v/>
      </c>
      <c r="H180" s="475">
        <f>+'Ark1'!R1752</f>
        <v>0</v>
      </c>
      <c r="I180" s="267">
        <f>+'Ark1'!AE1752</f>
        <v>0</v>
      </c>
      <c r="J180" s="35" t="e">
        <f>+IF(D180=0,"",IF(#REF!=0,"",I180-#REF!))</f>
        <v>#REF!</v>
      </c>
      <c r="K180" s="267" t="str">
        <f>+IF(H180=0,"",'Ark1'!AF1752)</f>
        <v/>
      </c>
      <c r="L180" s="268" t="str">
        <f>+IF(H180=0,"",'Ark1'!T1752)</f>
        <v/>
      </c>
      <c r="M180" s="305" t="str">
        <f>+IF(H180=0,"",'Ark1'!U1752)</f>
        <v/>
      </c>
      <c r="N180" s="35" t="str">
        <f>+IF(H180=0,"",M180-#REF!)</f>
        <v/>
      </c>
      <c r="O180" s="269" t="str">
        <f>+IF(H180=0,"",'Ark1'!W1752)</f>
        <v/>
      </c>
      <c r="P180" s="269" t="str">
        <f>+IF(H180=0,"",'Ark1'!X1752)</f>
        <v/>
      </c>
      <c r="Q180" s="269" t="str">
        <f>+IF(H180=0,"",'Ark1'!AG1752)</f>
        <v/>
      </c>
      <c r="R180" s="269" t="str">
        <f>+IF(H180=0,"",'Ark1'!AH1752)</f>
        <v/>
      </c>
      <c r="S180" s="374" t="str">
        <f>+IF(H180=0,"",'Ark1'!AR1752)</f>
        <v/>
      </c>
      <c r="T180" s="114" t="str">
        <f>+IF(H180=0,"",'Ark1'!AS1752)</f>
        <v/>
      </c>
      <c r="U180" s="269" t="str">
        <f>+IF(H180=0,"",'Ark1'!Y1752)</f>
        <v/>
      </c>
      <c r="V180" s="268" t="str">
        <f>+IF(H180=0,"",'Ark1'!AA1752)</f>
        <v/>
      </c>
      <c r="W180" s="305" t="str">
        <f t="shared" si="12"/>
        <v/>
      </c>
      <c r="X180" s="269" t="str">
        <f t="shared" si="13"/>
        <v/>
      </c>
      <c r="Y180" s="267" t="str">
        <f t="shared" si="14"/>
        <v/>
      </c>
      <c r="Z180" s="246"/>
      <c r="AA180" s="249"/>
      <c r="AC180" s="28"/>
      <c r="AD180" s="27"/>
      <c r="AE180" s="272"/>
      <c r="AF180" s="86"/>
      <c r="AJ180" s="86"/>
    </row>
    <row r="181" spans="1:36" ht="15.6">
      <c r="A181" s="246"/>
      <c r="B181" s="266">
        <f>+'Ark1'!C1753</f>
        <v>2024</v>
      </c>
      <c r="C181" s="266">
        <f>+'Ark1'!L1753</f>
        <v>5</v>
      </c>
      <c r="D181" s="266" t="s">
        <v>400</v>
      </c>
      <c r="E181" s="274">
        <f>+'Ark1'!AP1753</f>
        <v>17</v>
      </c>
      <c r="F181" s="274" t="str">
        <f>VLOOKUP(E181,RNR!$D$1:$E$37,2)</f>
        <v>Normande</v>
      </c>
      <c r="G181" s="266" t="str">
        <f>+IF(H181=0,"",'Ark1'!Q1753)</f>
        <v/>
      </c>
      <c r="H181" s="475">
        <f>+'Ark1'!R1753</f>
        <v>0</v>
      </c>
      <c r="I181" s="267">
        <f>+'Ark1'!AE1753</f>
        <v>0</v>
      </c>
      <c r="J181" s="35" t="e">
        <f>+IF(D181=0,"",IF(#REF!=0,"",I181-#REF!))</f>
        <v>#REF!</v>
      </c>
      <c r="K181" s="267" t="str">
        <f>+IF(H181=0,"",'Ark1'!AF1753)</f>
        <v/>
      </c>
      <c r="L181" s="268" t="str">
        <f>+IF(H181=0,"",'Ark1'!T1753)</f>
        <v/>
      </c>
      <c r="M181" s="305" t="str">
        <f>+IF(H181=0,"",'Ark1'!U1753)</f>
        <v/>
      </c>
      <c r="N181" s="35" t="str">
        <f>+IF(H181=0,"",M181-#REF!)</f>
        <v/>
      </c>
      <c r="O181" s="269" t="str">
        <f>+IF(H181=0,"",'Ark1'!W1753)</f>
        <v/>
      </c>
      <c r="P181" s="269" t="str">
        <f>+IF(H181=0,"",'Ark1'!X1753)</f>
        <v/>
      </c>
      <c r="Q181" s="269" t="str">
        <f>+IF(H181=0,"",'Ark1'!AG1753)</f>
        <v/>
      </c>
      <c r="R181" s="269" t="str">
        <f>+IF(H181=0,"",'Ark1'!AH1753)</f>
        <v/>
      </c>
      <c r="S181" s="374" t="str">
        <f>+IF(H181=0,"",'Ark1'!AR1753)</f>
        <v/>
      </c>
      <c r="T181" s="114" t="str">
        <f>+IF(H181=0,"",'Ark1'!AS1753)</f>
        <v/>
      </c>
      <c r="U181" s="269" t="str">
        <f>+IF(H181=0,"",'Ark1'!Y1753)</f>
        <v/>
      </c>
      <c r="V181" s="268" t="str">
        <f>+IF(H181=0,"",'Ark1'!AA1753)</f>
        <v/>
      </c>
      <c r="W181" s="305" t="str">
        <f t="shared" si="12"/>
        <v/>
      </c>
      <c r="X181" s="269" t="str">
        <f t="shared" si="13"/>
        <v/>
      </c>
      <c r="Y181" s="267" t="str">
        <f t="shared" si="14"/>
        <v/>
      </c>
      <c r="Z181" s="246"/>
      <c r="AA181" s="249"/>
      <c r="AC181" s="28"/>
      <c r="AD181" s="27"/>
      <c r="AE181" s="272"/>
      <c r="AF181" s="86"/>
      <c r="AJ181" s="86"/>
    </row>
    <row r="182" spans="1:36" ht="15.6">
      <c r="A182" s="246"/>
      <c r="B182" s="266">
        <f>+'Ark1'!C1754</f>
        <v>2024</v>
      </c>
      <c r="C182" s="266">
        <f>+'Ark1'!L1754</f>
        <v>5</v>
      </c>
      <c r="D182" s="266" t="s">
        <v>400</v>
      </c>
      <c r="E182" s="274">
        <f>+'Ark1'!AP1754</f>
        <v>21</v>
      </c>
      <c r="F182" s="274" t="str">
        <f>VLOOKUP(E182,RNR!$D$1:$E$37,2)</f>
        <v>Hereford</v>
      </c>
      <c r="G182" s="266">
        <f>+IF(H182=0,"",'Ark1'!Q1754)</f>
        <v>309</v>
      </c>
      <c r="H182" s="475">
        <f>+'Ark1'!R1754</f>
        <v>742</v>
      </c>
      <c r="I182" s="267">
        <f>+'Ark1'!AE1754</f>
        <v>35.468451242829822</v>
      </c>
      <c r="J182" s="35" t="e">
        <f>+IF(D182=0,"",IF(#REF!=0,"",I182-#REF!))</f>
        <v>#REF!</v>
      </c>
      <c r="K182" s="267">
        <f>+IF(H182=0,"",'Ark1'!AF1754)</f>
        <v>32.856498122015097</v>
      </c>
      <c r="L182" s="268">
        <f>+IF(H182=0,"",'Ark1'!T1754)</f>
        <v>7.1967654986522946</v>
      </c>
      <c r="M182" s="305">
        <f>+IF(H182=0,"",'Ark1'!U1754)</f>
        <v>183.57425876010777</v>
      </c>
      <c r="N182" s="35" t="e">
        <f>+IF(H182=0,"",M182-#REF!)</f>
        <v>#REF!</v>
      </c>
      <c r="O182" s="269">
        <f>+IF(H182=0,"",'Ark1'!W1754)</f>
        <v>69.67654986522912</v>
      </c>
      <c r="P182" s="269">
        <f>+IF(H182=0,"",'Ark1'!X1754)</f>
        <v>0</v>
      </c>
      <c r="Q182" s="269">
        <f>+IF(H182=0,"",'Ark1'!AG1754)</f>
        <v>522.21428571428555</v>
      </c>
      <c r="R182" s="269">
        <f>+IF(H182=0,"",'Ark1'!AH1754)</f>
        <v>99.191374663072821</v>
      </c>
      <c r="S182" s="374">
        <f>+IF(H182=0,"",'Ark1'!AR1754)</f>
        <v>185.60107816711596</v>
      </c>
      <c r="T182" s="114">
        <f>+IF(H182=0,"",'Ark1'!AS1754)</f>
        <v>28.394620878197049</v>
      </c>
      <c r="U182" s="269">
        <f>+IF(H182=0,"",'Ark1'!Y1754)</f>
        <v>33.082734203026931</v>
      </c>
      <c r="V182" s="268">
        <f>+IF(H182=0,"",'Ark1'!AA1754)</f>
        <v>1.351485275188838</v>
      </c>
      <c r="W182" s="305">
        <f t="shared" si="12"/>
        <v>351.53051875824229</v>
      </c>
      <c r="X182" s="269">
        <f t="shared" si="13"/>
        <v>36.714851752021552</v>
      </c>
      <c r="Y182" s="267">
        <f t="shared" si="14"/>
        <v>2.4012944983818771</v>
      </c>
      <c r="Z182" s="246"/>
      <c r="AA182" s="249"/>
      <c r="AC182" s="28"/>
      <c r="AD182" s="27"/>
      <c r="AE182" s="272"/>
      <c r="AF182" s="86"/>
      <c r="AJ182" s="86"/>
    </row>
    <row r="183" spans="1:36" ht="15.6">
      <c r="A183" s="246"/>
      <c r="B183" s="266">
        <f>+'Ark1'!C1755</f>
        <v>2024</v>
      </c>
      <c r="C183" s="266">
        <f>+'Ark1'!L1755</f>
        <v>5</v>
      </c>
      <c r="D183" s="266" t="s">
        <v>400</v>
      </c>
      <c r="E183" s="274">
        <f>+'Ark1'!AP1755</f>
        <v>22</v>
      </c>
      <c r="F183" s="274" t="str">
        <f>VLOOKUP(E183,RNR!$D$1:$E$37,2)</f>
        <v>Charolais</v>
      </c>
      <c r="G183" s="266">
        <f>+IF(H183=0,"",'Ark1'!Q1755)</f>
        <v>224</v>
      </c>
      <c r="H183" s="475">
        <f>+'Ark1'!R1755</f>
        <v>476</v>
      </c>
      <c r="I183" s="267">
        <f>+'Ark1'!AE1755</f>
        <v>9.20340293890178</v>
      </c>
      <c r="J183" s="35" t="e">
        <f>+IF(D183=0,"",IF(#REF!=0,"",I183-#REF!))</f>
        <v>#REF!</v>
      </c>
      <c r="K183" s="267">
        <f>+IF(H183=0,"",'Ark1'!AF1755)</f>
        <v>6.9539858860181587</v>
      </c>
      <c r="L183" s="268">
        <f>+IF(H183=0,"",'Ark1'!T1755)</f>
        <v>4.7710084033613436</v>
      </c>
      <c r="M183" s="305">
        <f>+IF(H183=0,"",'Ark1'!U1755)</f>
        <v>185.47121848739496</v>
      </c>
      <c r="N183" s="35" t="e">
        <f>+IF(H183=0,"",M183-#REF!)</f>
        <v>#REF!</v>
      </c>
      <c r="O183" s="269">
        <f>+IF(H183=0,"",'Ark1'!W1755)</f>
        <v>15.756302521008404</v>
      </c>
      <c r="P183" s="269">
        <f>+IF(H183=0,"",'Ark1'!X1755)</f>
        <v>0</v>
      </c>
      <c r="Q183" s="269">
        <f>+IF(H183=0,"",'Ark1'!AG1755)</f>
        <v>550.06512605041996</v>
      </c>
      <c r="R183" s="269">
        <f>+IF(H183=0,"",'Ark1'!AH1755)</f>
        <v>98.739495798319354</v>
      </c>
      <c r="S183" s="374">
        <f>+IF(H183=0,"",'Ark1'!AR1755)</f>
        <v>188.00210084033611</v>
      </c>
      <c r="T183" s="114">
        <f>+IF(H183=0,"",'Ark1'!AS1755)</f>
        <v>27.441891246883305</v>
      </c>
      <c r="U183" s="269">
        <f>+IF(H183=0,"",'Ark1'!Y1755)</f>
        <v>40.264530643322594</v>
      </c>
      <c r="V183" s="268">
        <f>+IF(H183=0,"",'Ark1'!AA1755)</f>
        <v>1.4653131680980871</v>
      </c>
      <c r="W183" s="305">
        <f t="shared" si="12"/>
        <v>337.18047137275585</v>
      </c>
      <c r="X183" s="269">
        <f t="shared" si="13"/>
        <v>37.094243697478994</v>
      </c>
      <c r="Y183" s="267">
        <f t="shared" si="14"/>
        <v>2.125</v>
      </c>
      <c r="Z183" s="246"/>
      <c r="AA183" s="249"/>
      <c r="AC183" s="28"/>
      <c r="AD183" s="27"/>
      <c r="AE183" s="272"/>
      <c r="AF183" s="86"/>
      <c r="AJ183" s="86"/>
    </row>
    <row r="184" spans="1:36" ht="15.6">
      <c r="A184" s="246"/>
      <c r="B184" s="266">
        <f>+'Ark1'!C1756</f>
        <v>2024</v>
      </c>
      <c r="C184" s="266">
        <f>+'Ark1'!L1756</f>
        <v>5</v>
      </c>
      <c r="D184" s="266" t="s">
        <v>400</v>
      </c>
      <c r="E184" s="274">
        <f>+'Ark1'!AP1756</f>
        <v>23</v>
      </c>
      <c r="F184" s="274" t="str">
        <f>VLOOKUP(E184,RNR!$D$1:$E$37,2)</f>
        <v>Aberdeen Angus</v>
      </c>
      <c r="G184" s="266">
        <f>+IF(H184=0,"",'Ark1'!Q1756)</f>
        <v>471</v>
      </c>
      <c r="H184" s="475">
        <f>+'Ark1'!R1756</f>
        <v>966</v>
      </c>
      <c r="I184" s="267">
        <f>+'Ark1'!AE1756</f>
        <v>17.806451612903221</v>
      </c>
      <c r="J184" s="35" t="e">
        <f>+IF(D184=0,"",IF(#REF!=0,"",I184-#REF!))</f>
        <v>#REF!</v>
      </c>
      <c r="K184" s="267">
        <f>+IF(H184=0,"",'Ark1'!AF1756)</f>
        <v>15.22285060237766</v>
      </c>
      <c r="L184" s="268">
        <f>+IF(H184=0,"",'Ark1'!T1756)</f>
        <v>7.4265010351966882</v>
      </c>
      <c r="M184" s="305">
        <f>+IF(H184=0,"",'Ark1'!U1756)</f>
        <v>191.21014492753599</v>
      </c>
      <c r="N184" s="35" t="e">
        <f>+IF(H184=0,"",M184-#REF!)</f>
        <v>#REF!</v>
      </c>
      <c r="O184" s="269">
        <f>+IF(H184=0,"",'Ark1'!W1756)</f>
        <v>75.983436853002061</v>
      </c>
      <c r="P184" s="269">
        <f>+IF(H184=0,"",'Ark1'!X1756)</f>
        <v>0</v>
      </c>
      <c r="Q184" s="269">
        <f>+IF(H184=0,"",'Ark1'!AG1756)</f>
        <v>520.5238095238094</v>
      </c>
      <c r="R184" s="269">
        <f>+IF(H184=0,"",'Ark1'!AH1756)</f>
        <v>99.689440993788821</v>
      </c>
      <c r="S184" s="374">
        <f>+IF(H184=0,"",'Ark1'!AR1756)</f>
        <v>187.91718426501035</v>
      </c>
      <c r="T184" s="114">
        <f>+IF(H184=0,"",'Ark1'!AS1756)</f>
        <v>28.399631540803288</v>
      </c>
      <c r="U184" s="269">
        <f>+IF(H184=0,"",'Ark1'!Y1756)</f>
        <v>38.225829459506798</v>
      </c>
      <c r="V184" s="268">
        <f>+IF(H184=0,"",'Ark1'!AA1756)</f>
        <v>1.4933536582302438</v>
      </c>
      <c r="W184" s="305">
        <f t="shared" si="12"/>
        <v>367.3417842355006</v>
      </c>
      <c r="X184" s="269">
        <f t="shared" si="13"/>
        <v>38.242028985507197</v>
      </c>
      <c r="Y184" s="267">
        <f t="shared" si="14"/>
        <v>2.0509554140127388</v>
      </c>
      <c r="Z184" s="246"/>
      <c r="AA184" s="249"/>
      <c r="AC184" s="28"/>
      <c r="AD184" s="27"/>
      <c r="AE184" s="272"/>
      <c r="AF184" s="86"/>
      <c r="AJ184" s="86"/>
    </row>
    <row r="185" spans="1:36" ht="15.6">
      <c r="A185" s="246"/>
      <c r="B185" s="266">
        <f>+'Ark1'!C1757</f>
        <v>2024</v>
      </c>
      <c r="C185" s="266">
        <f>+'Ark1'!L1757</f>
        <v>5</v>
      </c>
      <c r="D185" s="266" t="s">
        <v>400</v>
      </c>
      <c r="E185" s="274">
        <f>+'Ark1'!AP1757</f>
        <v>24</v>
      </c>
      <c r="F185" s="274" t="str">
        <f>VLOOKUP(E185,RNR!$D$1:$E$37,2)</f>
        <v>Limousin</v>
      </c>
      <c r="G185" s="266">
        <f>+IF(H185=0,"",'Ark1'!Q1757)</f>
        <v>83</v>
      </c>
      <c r="H185" s="475">
        <f>+'Ark1'!R1757</f>
        <v>129</v>
      </c>
      <c r="I185" s="267">
        <f>+'Ark1'!AE1757</f>
        <v>3.2724505327245055</v>
      </c>
      <c r="J185" s="35" t="e">
        <f>+IF(D185=0,"",IF(#REF!=0,"",I185-#REF!))</f>
        <v>#REF!</v>
      </c>
      <c r="K185" s="267">
        <f>+IF(H185=0,"",'Ark1'!AF1757)</f>
        <v>2.4300953128821958</v>
      </c>
      <c r="L185" s="268">
        <f>+IF(H185=0,"",'Ark1'!T1757)</f>
        <v>5.1937984496124034</v>
      </c>
      <c r="M185" s="305">
        <f>+IF(H185=0,"",'Ark1'!U1757)</f>
        <v>179.4403100775194</v>
      </c>
      <c r="N185" s="35" t="e">
        <f>+IF(H185=0,"",M185-#REF!)</f>
        <v>#REF!</v>
      </c>
      <c r="O185" s="269">
        <f>+IF(H185=0,"",'Ark1'!W1757)</f>
        <v>24.031007751937985</v>
      </c>
      <c r="P185" s="269">
        <f>+IF(H185=0,"",'Ark1'!X1757)</f>
        <v>0</v>
      </c>
      <c r="Q185" s="269">
        <f>+IF(H185=0,"",'Ark1'!AG1757)</f>
        <v>570.65116279069764</v>
      </c>
      <c r="R185" s="269">
        <f>+IF(H185=0,"",'Ark1'!AH1757)</f>
        <v>100</v>
      </c>
      <c r="S185" s="374">
        <f>+IF(H185=0,"",'Ark1'!AR1757)</f>
        <v>186.41085271317829</v>
      </c>
      <c r="T185" s="114">
        <f>+IF(H185=0,"",'Ark1'!AS1757)</f>
        <v>27.168331127191781</v>
      </c>
      <c r="U185" s="269">
        <f>+IF(H185=0,"",'Ark1'!Y1757)</f>
        <v>41.695984450348192</v>
      </c>
      <c r="V185" s="268">
        <f>+IF(H185=0,"",'Ark1'!AA1757)</f>
        <v>1.8303111921617681</v>
      </c>
      <c r="W185" s="305">
        <f t="shared" si="12"/>
        <v>314.44833863123864</v>
      </c>
      <c r="X185" s="269">
        <f t="shared" si="13"/>
        <v>35.888062015503877</v>
      </c>
      <c r="Y185" s="267">
        <f t="shared" si="14"/>
        <v>1.5542168674698795</v>
      </c>
      <c r="Z185" s="246"/>
      <c r="AA185" s="249"/>
      <c r="AC185" s="28"/>
      <c r="AD185" s="27"/>
      <c r="AE185" s="272"/>
      <c r="AF185" s="86"/>
      <c r="AJ185" s="86"/>
    </row>
    <row r="186" spans="1:36" ht="15.6">
      <c r="A186" s="246"/>
      <c r="B186" s="266">
        <f>+'Ark1'!C1758</f>
        <v>2024</v>
      </c>
      <c r="C186" s="266">
        <f>+'Ark1'!L1758</f>
        <v>5</v>
      </c>
      <c r="D186" s="266" t="s">
        <v>400</v>
      </c>
      <c r="E186" s="274">
        <f>+'Ark1'!AP1758</f>
        <v>25</v>
      </c>
      <c r="F186" s="274" t="str">
        <f>VLOOKUP(E186,RNR!$D$1:$E$37,2)</f>
        <v>Kjøttsimmental</v>
      </c>
      <c r="G186" s="266">
        <f>+IF(H186=0,"",'Ark1'!Q1758)</f>
        <v>117</v>
      </c>
      <c r="H186" s="475">
        <f>+'Ark1'!R1758</f>
        <v>221</v>
      </c>
      <c r="I186" s="267">
        <f>+'Ark1'!AE1758</f>
        <v>13.257348530293944</v>
      </c>
      <c r="J186" s="35" t="e">
        <f>+IF(D186=0,"",IF(#REF!=0,"",I186-#REF!))</f>
        <v>#REF!</v>
      </c>
      <c r="K186" s="267">
        <f>+IF(H186=0,"",'Ark1'!AF1758)</f>
        <v>10.611547941998657</v>
      </c>
      <c r="L186" s="268">
        <f>+IF(H186=0,"",'Ark1'!T1758)</f>
        <v>5.6063348416289598</v>
      </c>
      <c r="M186" s="305">
        <f>+IF(H186=0,"",'Ark1'!U1758)</f>
        <v>188.29140271493225</v>
      </c>
      <c r="N186" s="35" t="e">
        <f>+IF(H186=0,"",M186-#REF!)</f>
        <v>#REF!</v>
      </c>
      <c r="O186" s="269">
        <f>+IF(H186=0,"",'Ark1'!W1758)</f>
        <v>27.601809954751129</v>
      </c>
      <c r="P186" s="269">
        <f>+IF(H186=0,"",'Ark1'!X1758)</f>
        <v>0</v>
      </c>
      <c r="Q186" s="269">
        <f>+IF(H186=0,"",'Ark1'!AG1758)</f>
        <v>505.80090497737558</v>
      </c>
      <c r="R186" s="269">
        <f>+IF(H186=0,"",'Ark1'!AH1758)</f>
        <v>98.19004524886877</v>
      </c>
      <c r="S186" s="374">
        <f>+IF(H186=0,"",'Ark1'!AR1758)</f>
        <v>187.83257918552036</v>
      </c>
      <c r="T186" s="114">
        <f>+IF(H186=0,"",'Ark1'!AS1758)</f>
        <v>27.982389943732887</v>
      </c>
      <c r="U186" s="269">
        <f>+IF(H186=0,"",'Ark1'!Y1758)</f>
        <v>38.818595025474941</v>
      </c>
      <c r="V186" s="268">
        <f>+IF(H186=0,"",'Ark1'!AA1758)</f>
        <v>1.4625817550289382</v>
      </c>
      <c r="W186" s="305">
        <f t="shared" si="12"/>
        <v>372.26387074842125</v>
      </c>
      <c r="X186" s="269">
        <f t="shared" si="13"/>
        <v>37.658280542986446</v>
      </c>
      <c r="Y186" s="267">
        <f t="shared" si="14"/>
        <v>1.8888888888888888</v>
      </c>
      <c r="Z186" s="246"/>
      <c r="AA186" s="249"/>
      <c r="AC186" s="28"/>
      <c r="AD186" s="27"/>
      <c r="AE186" s="272"/>
      <c r="AF186" s="86"/>
      <c r="AJ186" s="86"/>
    </row>
    <row r="187" spans="1:36" ht="15.6">
      <c r="A187" s="246"/>
      <c r="B187" s="266">
        <f>+'Ark1'!C1759</f>
        <v>2024</v>
      </c>
      <c r="C187" s="266">
        <f>+'Ark1'!L1759</f>
        <v>5</v>
      </c>
      <c r="D187" s="266" t="s">
        <v>400</v>
      </c>
      <c r="E187" s="274">
        <f>+'Ark1'!AP1759</f>
        <v>26</v>
      </c>
      <c r="F187" s="274" t="str">
        <f>VLOOKUP(E187,RNR!$D$1:$E$37,2)</f>
        <v>Blonde d`Aquitaine</v>
      </c>
      <c r="G187" s="266">
        <f>+IF(H187=0,"",'Ark1'!Q1759)</f>
        <v>19</v>
      </c>
      <c r="H187" s="475">
        <f>+'Ark1'!R1759</f>
        <v>31</v>
      </c>
      <c r="I187" s="267">
        <f>+'Ark1'!AE1759</f>
        <v>9.6273291925465845</v>
      </c>
      <c r="J187" s="35" t="e">
        <f>+IF(D187=0,"",IF(#REF!=0,"",I187-#REF!))</f>
        <v>#REF!</v>
      </c>
      <c r="K187" s="267">
        <f>+IF(H187=0,"",'Ark1'!AF1759)</f>
        <v>7.2799571678025981</v>
      </c>
      <c r="L187" s="268">
        <f>+IF(H187=0,"",'Ark1'!T1759)</f>
        <v>4.8064516129032251</v>
      </c>
      <c r="M187" s="305">
        <f>+IF(H187=0,"",'Ark1'!U1759)</f>
        <v>201.32580645161295</v>
      </c>
      <c r="N187" s="35" t="e">
        <f>+IF(H187=0,"",M187-#REF!)</f>
        <v>#REF!</v>
      </c>
      <c r="O187" s="269">
        <f>+IF(H187=0,"",'Ark1'!W1759)</f>
        <v>22.58064516129032</v>
      </c>
      <c r="P187" s="269">
        <f>+IF(H187=0,"",'Ark1'!X1759)</f>
        <v>0</v>
      </c>
      <c r="Q187" s="269">
        <f>+IF(H187=0,"",'Ark1'!AG1759)</f>
        <v>528.25806451612891</v>
      </c>
      <c r="R187" s="269">
        <f>+IF(H187=0,"",'Ark1'!AH1759)</f>
        <v>100</v>
      </c>
      <c r="S187" s="374">
        <f>+IF(H187=0,"",'Ark1'!AR1759)</f>
        <v>193.16129032258064</v>
      </c>
      <c r="T187" s="114">
        <f>+IF(H187=0,"",'Ark1'!AS1759)</f>
        <v>27.512335323107205</v>
      </c>
      <c r="U187" s="269">
        <f>+IF(H187=0,"",'Ark1'!Y1759)</f>
        <v>39.927886348022227</v>
      </c>
      <c r="V187" s="268">
        <f>+IF(H187=0,"",'Ark1'!AA1759)</f>
        <v>1.6346915431380538</v>
      </c>
      <c r="W187" s="305">
        <f t="shared" si="12"/>
        <v>381.11260381045446</v>
      </c>
      <c r="X187" s="269">
        <f t="shared" si="13"/>
        <v>40.265161290322588</v>
      </c>
      <c r="Y187" s="267">
        <f t="shared" si="14"/>
        <v>1.631578947368421</v>
      </c>
      <c r="Z187" s="246"/>
      <c r="AA187" s="249"/>
      <c r="AC187" s="28"/>
      <c r="AD187" s="27"/>
      <c r="AE187" s="272"/>
      <c r="AF187" s="86"/>
      <c r="AJ187" s="86"/>
    </row>
    <row r="188" spans="1:36" ht="15.6">
      <c r="A188" s="246"/>
      <c r="B188" s="266">
        <f>+'Ark1'!C1760</f>
        <v>2024</v>
      </c>
      <c r="C188" s="266">
        <f>+'Ark1'!L1760</f>
        <v>5</v>
      </c>
      <c r="D188" s="266" t="s">
        <v>400</v>
      </c>
      <c r="E188" s="274">
        <f>+'Ark1'!AP1760</f>
        <v>27</v>
      </c>
      <c r="F188" s="274" t="str">
        <f>VLOOKUP(E188,RNR!$D$1:$E$37,2)</f>
        <v>Highland</v>
      </c>
      <c r="G188" s="266">
        <f>+IF(H188=0,"",'Ark1'!Q1760)</f>
        <v>37</v>
      </c>
      <c r="H188" s="475">
        <f>+'Ark1'!R1760</f>
        <v>69</v>
      </c>
      <c r="I188" s="267">
        <f>+'Ark1'!AE1760</f>
        <v>35.204081632653065</v>
      </c>
      <c r="J188" s="35" t="e">
        <f>+IF(D188=0,"",IF(#REF!=0,"",I188-#REF!))</f>
        <v>#REF!</v>
      </c>
      <c r="K188" s="267">
        <f>+IF(H188=0,"",'Ark1'!AF1760)</f>
        <v>39.481464917511438</v>
      </c>
      <c r="L188" s="268">
        <f>+IF(H188=0,"",'Ark1'!T1760)</f>
        <v>6.7971014492753614</v>
      </c>
      <c r="M188" s="305">
        <f>+IF(H188=0,"",'Ark1'!U1760)</f>
        <v>138.17826086956529</v>
      </c>
      <c r="N188" s="35" t="e">
        <f>+IF(H188=0,"",M188-#REF!)</f>
        <v>#REF!</v>
      </c>
      <c r="O188" s="269">
        <f>+IF(H188=0,"",'Ark1'!W1760)</f>
        <v>57.971014492753618</v>
      </c>
      <c r="P188" s="269">
        <f>+IF(H188=0,"",'Ark1'!X1760)</f>
        <v>0</v>
      </c>
      <c r="Q188" s="269">
        <f>+IF(H188=0,"",'Ark1'!AG1760)</f>
        <v>508.04347826086962</v>
      </c>
      <c r="R188" s="269">
        <f>+IF(H188=0,"",'Ark1'!AH1760)</f>
        <v>100</v>
      </c>
      <c r="S188" s="374">
        <f>+IF(H188=0,"",'Ark1'!AR1760)</f>
        <v>169.28985507246375</v>
      </c>
      <c r="T188" s="114">
        <f>+IF(H188=0,"",'Ark1'!AS1760)</f>
        <v>28.112185313108959</v>
      </c>
      <c r="U188" s="269">
        <f>+IF(H188=0,"",'Ark1'!Y1760)</f>
        <v>28.526996466683791</v>
      </c>
      <c r="V188" s="268">
        <f>+IF(H188=0,"",'Ark1'!AA1760)</f>
        <v>1.38918921348658</v>
      </c>
      <c r="W188" s="305">
        <f t="shared" si="12"/>
        <v>271.98117244330354</v>
      </c>
      <c r="X188" s="269">
        <f t="shared" si="13"/>
        <v>27.635652173913059</v>
      </c>
      <c r="Y188" s="267">
        <f t="shared" si="14"/>
        <v>1.8648648648648649</v>
      </c>
      <c r="Z188" s="246"/>
      <c r="AA188" s="249"/>
      <c r="AC188" s="28"/>
      <c r="AD188" s="27"/>
      <c r="AE188" s="272"/>
      <c r="AF188" s="86"/>
      <c r="AJ188" s="86"/>
    </row>
    <row r="189" spans="1:36" ht="15.6">
      <c r="A189" s="246"/>
      <c r="B189" s="266">
        <f>+'Ark1'!C1761</f>
        <v>2024</v>
      </c>
      <c r="C189" s="266">
        <f>+'Ark1'!L1761</f>
        <v>5</v>
      </c>
      <c r="D189" s="266" t="s">
        <v>400</v>
      </c>
      <c r="E189" s="274">
        <f>+'Ark1'!AP1761</f>
        <v>28</v>
      </c>
      <c r="F189" s="274" t="str">
        <f>VLOOKUP(E189,RNR!$D$1:$E$37,2)</f>
        <v xml:space="preserve">Dexter </v>
      </c>
      <c r="G189" s="266">
        <f>+IF(H189=0,"",'Ark1'!Q1761)</f>
        <v>51</v>
      </c>
      <c r="H189" s="475">
        <f>+'Ark1'!R1761</f>
        <v>78</v>
      </c>
      <c r="I189" s="267">
        <f>+'Ark1'!AE1761</f>
        <v>31.578947368421055</v>
      </c>
      <c r="J189" s="35" t="e">
        <f>+IF(D189=0,"",IF(#REF!=0,"",I189-#REF!))</f>
        <v>#REF!</v>
      </c>
      <c r="K189" s="267">
        <f>+IF(H189=0,"",'Ark1'!AF1761)</f>
        <v>27.593413435752641</v>
      </c>
      <c r="L189" s="268">
        <f>+IF(H189=0,"",'Ark1'!T1761)</f>
        <v>6.0512820512820502</v>
      </c>
      <c r="M189" s="305">
        <f>+IF(H189=0,"",'Ark1'!U1761)</f>
        <v>172.14999999999995</v>
      </c>
      <c r="N189" s="35" t="e">
        <f>+IF(H189=0,"",M189-#REF!)</f>
        <v>#REF!</v>
      </c>
      <c r="O189" s="269">
        <f>+IF(H189=0,"",'Ark1'!W1761)</f>
        <v>37.179487179487182</v>
      </c>
      <c r="P189" s="269">
        <f>+IF(H189=0,"",'Ark1'!X1761)</f>
        <v>0</v>
      </c>
      <c r="Q189" s="269">
        <f>+IF(H189=0,"",'Ark1'!AG1761)</f>
        <v>512.33333333333348</v>
      </c>
      <c r="R189" s="269">
        <f>+IF(H189=0,"",'Ark1'!AH1761)</f>
        <v>100</v>
      </c>
      <c r="S189" s="374">
        <f>+IF(H189=0,"",'Ark1'!AR1761)</f>
        <v>181.67948717948721</v>
      </c>
      <c r="T189" s="114">
        <f>+IF(H189=0,"",'Ark1'!AS1761)</f>
        <v>28.315650775811125</v>
      </c>
      <c r="U189" s="269">
        <f>+IF(H189=0,"",'Ark1'!Y1761)</f>
        <v>34.804357043777927</v>
      </c>
      <c r="V189" s="268">
        <f>+IF(H189=0,"",'Ark1'!AA1761)</f>
        <v>1.4754176800836716</v>
      </c>
      <c r="W189" s="305">
        <f t="shared" si="12"/>
        <v>336.01171112556909</v>
      </c>
      <c r="X189" s="269">
        <f t="shared" si="13"/>
        <v>34.429999999999993</v>
      </c>
      <c r="Y189" s="267">
        <f t="shared" si="14"/>
        <v>1.5294117647058822</v>
      </c>
      <c r="Z189" s="246"/>
      <c r="AA189" s="249"/>
      <c r="AC189" s="28"/>
      <c r="AD189" s="27"/>
      <c r="AE189" s="272"/>
      <c r="AF189" s="86"/>
      <c r="AJ189" s="86"/>
    </row>
    <row r="190" spans="1:36" ht="15.6">
      <c r="A190" s="246"/>
      <c r="B190" s="266">
        <f>+'Ark1'!C1762</f>
        <v>2024</v>
      </c>
      <c r="C190" s="266">
        <f>+'Ark1'!L1762</f>
        <v>5</v>
      </c>
      <c r="D190" s="266" t="s">
        <v>400</v>
      </c>
      <c r="E190" s="274">
        <f>+'Ark1'!AP1762</f>
        <v>29</v>
      </c>
      <c r="F190" s="274" t="str">
        <f>VLOOKUP(E190,RNR!$D$1:$E$37,2)</f>
        <v>Piemontese</v>
      </c>
      <c r="G190" s="266">
        <f>+IF(H190=0,"",'Ark1'!Q1762)</f>
        <v>25</v>
      </c>
      <c r="H190" s="475">
        <f>+'Ark1'!R1762</f>
        <v>47</v>
      </c>
      <c r="I190" s="267">
        <f>+'Ark1'!AE1762</f>
        <v>27.48538011695906</v>
      </c>
      <c r="J190" s="35" t="e">
        <f>+IF(D190=0,"",IF(#REF!=0,"",I190-#REF!))</f>
        <v>#REF!</v>
      </c>
      <c r="K190" s="267">
        <f>+IF(H190=0,"",'Ark1'!AF1762)</f>
        <v>31.730070191014793</v>
      </c>
      <c r="L190" s="268">
        <f>+IF(H190=0,"",'Ark1'!T1762)</f>
        <v>7.0851063829787249</v>
      </c>
      <c r="M190" s="305">
        <f>+IF(H190=0,"",'Ark1'!U1762)</f>
        <v>104.93404255319152</v>
      </c>
      <c r="N190" s="35" t="e">
        <f>+IF(H190=0,"",M190-#REF!)</f>
        <v>#REF!</v>
      </c>
      <c r="O190" s="269">
        <f>+IF(H190=0,"",'Ark1'!W1762)</f>
        <v>61.702127659574487</v>
      </c>
      <c r="P190" s="269">
        <f>+IF(H190=0,"",'Ark1'!X1762)</f>
        <v>0</v>
      </c>
      <c r="Q190" s="269">
        <f>+IF(H190=0,"",'Ark1'!AG1762)</f>
        <v>446.5106382978725</v>
      </c>
      <c r="R190" s="269">
        <f>+IF(H190=0,"",'Ark1'!AH1762)</f>
        <v>97.872340425531874</v>
      </c>
      <c r="S190" s="374">
        <f>+IF(H190=0,"",'Ark1'!AR1762)</f>
        <v>153.55319148936172</v>
      </c>
      <c r="T190" s="114">
        <f>+IF(H190=0,"",'Ark1'!AS1762)</f>
        <v>28.552484437385303</v>
      </c>
      <c r="U190" s="269">
        <f>+IF(H190=0,"",'Ark1'!Y1762)</f>
        <v>23.258924405673294</v>
      </c>
      <c r="V190" s="268">
        <f>+IF(H190=0,"",'Ark1'!AA1762)</f>
        <v>1.3656856626281897</v>
      </c>
      <c r="W190" s="305">
        <f t="shared" si="12"/>
        <v>235.00905365481748</v>
      </c>
      <c r="X190" s="269">
        <f t="shared" si="13"/>
        <v>20.986808510638305</v>
      </c>
      <c r="Y190" s="267">
        <f t="shared" si="14"/>
        <v>1.88</v>
      </c>
      <c r="Z190" s="246"/>
      <c r="AA190" s="249"/>
      <c r="AC190" s="28"/>
      <c r="AD190" s="27"/>
      <c r="AE190" s="272"/>
      <c r="AF190" s="86"/>
      <c r="AJ190" s="86"/>
    </row>
    <row r="191" spans="1:36" ht="15.6">
      <c r="A191" s="246"/>
      <c r="B191" s="266">
        <f>+'Ark1'!C1763</f>
        <v>2024</v>
      </c>
      <c r="C191" s="266">
        <f>+'Ark1'!L1763</f>
        <v>5</v>
      </c>
      <c r="D191" s="266" t="s">
        <v>400</v>
      </c>
      <c r="E191" s="274">
        <f>+'Ark1'!AP1763</f>
        <v>30</v>
      </c>
      <c r="F191" s="274" t="str">
        <f>VLOOKUP(E191,RNR!$D$1:$E$37,2)</f>
        <v>Galloway</v>
      </c>
      <c r="G191" s="266" t="str">
        <f>+IF(H191=0,"",'Ark1'!Q1763)</f>
        <v/>
      </c>
      <c r="H191" s="475">
        <f>+'Ark1'!R1763</f>
        <v>0</v>
      </c>
      <c r="I191" s="267">
        <f>+'Ark1'!AE1763</f>
        <v>0</v>
      </c>
      <c r="J191" s="35" t="e">
        <f>+IF(D191=0,"",IF(#REF!=0,"",I191-#REF!))</f>
        <v>#REF!</v>
      </c>
      <c r="K191" s="267" t="str">
        <f>+IF(H191=0,"",'Ark1'!AF1763)</f>
        <v/>
      </c>
      <c r="L191" s="268" t="str">
        <f>+IF(H191=0,"",'Ark1'!T1763)</f>
        <v/>
      </c>
      <c r="M191" s="305" t="str">
        <f>+IF(H191=0,"",'Ark1'!U1763)</f>
        <v/>
      </c>
      <c r="N191" s="35" t="str">
        <f>+IF(H191=0,"",M191-#REF!)</f>
        <v/>
      </c>
      <c r="O191" s="269" t="str">
        <f>+IF(H191=0,"",'Ark1'!W1763)</f>
        <v/>
      </c>
      <c r="P191" s="269" t="str">
        <f>+IF(H191=0,"",'Ark1'!X1763)</f>
        <v/>
      </c>
      <c r="Q191" s="269" t="str">
        <f>+IF(H191=0,"",'Ark1'!AG1763)</f>
        <v/>
      </c>
      <c r="R191" s="269" t="str">
        <f>+IF(H191=0,"",'Ark1'!AH1763)</f>
        <v/>
      </c>
      <c r="S191" s="374" t="str">
        <f>+IF(H191=0,"",'Ark1'!AR1763)</f>
        <v/>
      </c>
      <c r="T191" s="114" t="str">
        <f>+IF(H191=0,"",'Ark1'!AS1763)</f>
        <v/>
      </c>
      <c r="U191" s="269" t="str">
        <f>+IF(H191=0,"",'Ark1'!Y1763)</f>
        <v/>
      </c>
      <c r="V191" s="268" t="str">
        <f>+IF(H191=0,"",'Ark1'!AA1763)</f>
        <v/>
      </c>
      <c r="W191" s="305" t="str">
        <f t="shared" si="12"/>
        <v/>
      </c>
      <c r="X191" s="269" t="str">
        <f t="shared" si="13"/>
        <v/>
      </c>
      <c r="Y191" s="267" t="str">
        <f t="shared" si="14"/>
        <v/>
      </c>
      <c r="Z191" s="246"/>
      <c r="AA191" s="249"/>
      <c r="AC191" s="28"/>
      <c r="AD191" s="27"/>
      <c r="AE191" s="272"/>
      <c r="AF191" s="86"/>
      <c r="AJ191" s="86"/>
    </row>
    <row r="192" spans="1:36" ht="15.6">
      <c r="A192" s="246"/>
      <c r="B192" s="266">
        <f>+'Ark1'!C1764</f>
        <v>2024</v>
      </c>
      <c r="C192" s="266">
        <f>+'Ark1'!L1764</f>
        <v>5</v>
      </c>
      <c r="D192" s="266" t="s">
        <v>400</v>
      </c>
      <c r="E192" s="274">
        <f>+'Ark1'!AP1764</f>
        <v>31</v>
      </c>
      <c r="F192" s="274" t="str">
        <f>VLOOKUP(E192,RNR!$D$1:$E$37,2)</f>
        <v>Salers</v>
      </c>
      <c r="G192" s="266">
        <f>+IF(H192=0,"",'Ark1'!Q1764)</f>
        <v>17</v>
      </c>
      <c r="H192" s="475">
        <f>+'Ark1'!R1764</f>
        <v>27</v>
      </c>
      <c r="I192" s="267">
        <f>+'Ark1'!AE1764</f>
        <v>31.395348837209319</v>
      </c>
      <c r="J192" s="35" t="e">
        <f>+IF(D192=0,"",IF(#REF!=0,"",I192-#REF!))</f>
        <v>#REF!</v>
      </c>
      <c r="K192" s="267">
        <f>+IF(H192=0,"",'Ark1'!AF1764)</f>
        <v>27.388361327496757</v>
      </c>
      <c r="L192" s="268">
        <f>+IF(H192=0,"",'Ark1'!T1764)</f>
        <v>7.0740740740740753</v>
      </c>
      <c r="M192" s="305">
        <f>+IF(H192=0,"",'Ark1'!U1764)</f>
        <v>145.06296296296293</v>
      </c>
      <c r="N192" s="35" t="e">
        <f>+IF(H192=0,"",M192-#REF!)</f>
        <v>#REF!</v>
      </c>
      <c r="O192" s="269">
        <f>+IF(H192=0,"",'Ark1'!W1764)</f>
        <v>70.370370370370352</v>
      </c>
      <c r="P192" s="269">
        <f>+IF(H192=0,"",'Ark1'!X1764)</f>
        <v>0</v>
      </c>
      <c r="Q192" s="269">
        <f>+IF(H192=0,"",'Ark1'!AG1764)</f>
        <v>482</v>
      </c>
      <c r="R192" s="269">
        <f>+IF(H192=0,"",'Ark1'!AH1764)</f>
        <v>100</v>
      </c>
      <c r="S192" s="374">
        <f>+IF(H192=0,"",'Ark1'!AR1764)</f>
        <v>171.14814814814815</v>
      </c>
      <c r="T192" s="114">
        <f>+IF(H192=0,"",'Ark1'!AS1764)</f>
        <v>28.726786251058154</v>
      </c>
      <c r="U192" s="269">
        <f>+IF(H192=0,"",'Ark1'!Y1764)</f>
        <v>23.18733926805664</v>
      </c>
      <c r="V192" s="268">
        <f>+IF(H192=0,"",'Ark1'!AA1764)</f>
        <v>1.3588100983588238</v>
      </c>
      <c r="W192" s="305">
        <f t="shared" si="12"/>
        <v>300.96050407253716</v>
      </c>
      <c r="X192" s="269">
        <f t="shared" si="13"/>
        <v>29.012592592592586</v>
      </c>
      <c r="Y192" s="267">
        <f t="shared" si="14"/>
        <v>1.588235294117647</v>
      </c>
      <c r="Z192" s="246"/>
      <c r="AA192" s="249"/>
      <c r="AC192" s="28"/>
      <c r="AD192" s="27"/>
      <c r="AE192" s="272"/>
      <c r="AF192" s="86"/>
      <c r="AJ192" s="86"/>
    </row>
    <row r="193" spans="1:54" ht="15.6">
      <c r="A193" s="246"/>
      <c r="B193" s="266">
        <f>+'Ark1'!C1765</f>
        <v>2024</v>
      </c>
      <c r="C193" s="266">
        <f>+'Ark1'!L1765</f>
        <v>5</v>
      </c>
      <c r="D193" s="266" t="s">
        <v>400</v>
      </c>
      <c r="E193" s="274">
        <f>+'Ark1'!AP1765</f>
        <v>32</v>
      </c>
      <c r="F193" s="274" t="str">
        <f>VLOOKUP(E193,RNR!$D$1:$E$37,2)</f>
        <v>Chianina</v>
      </c>
      <c r="G193" s="266" t="str">
        <f>+IF(H193=0,"",'Ark1'!Q1765)</f>
        <v/>
      </c>
      <c r="H193" s="475">
        <f>+'Ark1'!R1765</f>
        <v>0</v>
      </c>
      <c r="I193" s="267">
        <f>+'Ark1'!AE1765</f>
        <v>0</v>
      </c>
      <c r="J193" s="35" t="e">
        <f>+IF(D193=0,"",IF(#REF!=0,"",I193-#REF!))</f>
        <v>#REF!</v>
      </c>
      <c r="K193" s="267" t="str">
        <f>+IF(H193=0,"",'Ark1'!AF1765)</f>
        <v/>
      </c>
      <c r="L193" s="268" t="str">
        <f>+IF(H193=0,"",'Ark1'!T1765)</f>
        <v/>
      </c>
      <c r="M193" s="305" t="str">
        <f>+IF(H193=0,"",'Ark1'!U1765)</f>
        <v/>
      </c>
      <c r="N193" s="35" t="str">
        <f>+IF(H193=0,"",M193-#REF!)</f>
        <v/>
      </c>
      <c r="O193" s="269" t="str">
        <f>+IF(H193=0,"",'Ark1'!W1765)</f>
        <v/>
      </c>
      <c r="P193" s="269" t="str">
        <f>+IF(H193=0,"",'Ark1'!X1765)</f>
        <v/>
      </c>
      <c r="Q193" s="269" t="str">
        <f>+IF(H193=0,"",'Ark1'!AG1765)</f>
        <v/>
      </c>
      <c r="R193" s="269" t="str">
        <f>+IF(H193=0,"",'Ark1'!AH1765)</f>
        <v/>
      </c>
      <c r="S193" s="374" t="str">
        <f>+IF(H193=0,"",'Ark1'!AR1765)</f>
        <v/>
      </c>
      <c r="T193" s="114" t="str">
        <f>+IF(H193=0,"",'Ark1'!AS1765)</f>
        <v/>
      </c>
      <c r="U193" s="269" t="str">
        <f>+IF(H193=0,"",'Ark1'!Y1765)</f>
        <v/>
      </c>
      <c r="V193" s="268" t="str">
        <f>+IF(H193=0,"",'Ark1'!AA1765)</f>
        <v/>
      </c>
      <c r="W193" s="305" t="str">
        <f t="shared" si="12"/>
        <v/>
      </c>
      <c r="X193" s="269" t="str">
        <f t="shared" si="13"/>
        <v/>
      </c>
      <c r="Y193" s="267" t="str">
        <f t="shared" si="14"/>
        <v/>
      </c>
      <c r="Z193" s="246"/>
      <c r="AA193" s="249"/>
      <c r="AC193" s="28"/>
      <c r="AD193" s="27"/>
      <c r="AE193" s="272"/>
      <c r="AF193" s="86"/>
      <c r="AJ193" s="86"/>
    </row>
    <row r="194" spans="1:54" ht="15.6">
      <c r="A194" s="246"/>
      <c r="B194" s="266">
        <f>+'Ark1'!C1766</f>
        <v>2024</v>
      </c>
      <c r="C194" s="266">
        <f>+'Ark1'!L1766</f>
        <v>5</v>
      </c>
      <c r="D194" s="266" t="s">
        <v>400</v>
      </c>
      <c r="E194" s="274">
        <f>+'Ark1'!AP1766</f>
        <v>33</v>
      </c>
      <c r="F194" s="274" t="str">
        <f>VLOOKUP(E194,RNR!$D$1:$E$37,2)</f>
        <v>Belgisk blå</v>
      </c>
      <c r="G194" s="266" t="str">
        <f>+IF(H194=0,"",'Ark1'!Q1766)</f>
        <v/>
      </c>
      <c r="H194" s="475">
        <f>+'Ark1'!R1766</f>
        <v>0</v>
      </c>
      <c r="I194" s="267">
        <f>+'Ark1'!AE1766</f>
        <v>0</v>
      </c>
      <c r="J194" s="35" t="e">
        <f>+IF(D194=0,"",IF(#REF!=0,"",I194-#REF!))</f>
        <v>#REF!</v>
      </c>
      <c r="K194" s="267" t="str">
        <f>+IF(H194=0,"",'Ark1'!AF1766)</f>
        <v/>
      </c>
      <c r="L194" s="268" t="str">
        <f>+IF(H194=0,"",'Ark1'!T1766)</f>
        <v/>
      </c>
      <c r="M194" s="305" t="str">
        <f>+IF(H194=0,"",'Ark1'!U1766)</f>
        <v/>
      </c>
      <c r="N194" s="35" t="str">
        <f>+IF(H194=0,"",M194-#REF!)</f>
        <v/>
      </c>
      <c r="O194" s="269" t="str">
        <f>+IF(H194=0,"",'Ark1'!W1766)</f>
        <v/>
      </c>
      <c r="P194" s="269" t="str">
        <f>+IF(H194=0,"",'Ark1'!X1766)</f>
        <v/>
      </c>
      <c r="Q194" s="269" t="str">
        <f>+IF(H194=0,"",'Ark1'!AG1766)</f>
        <v/>
      </c>
      <c r="R194" s="269" t="str">
        <f>+IF(H194=0,"",'Ark1'!AH1766)</f>
        <v/>
      </c>
      <c r="S194" s="374" t="str">
        <f>+IF(H194=0,"",'Ark1'!AR1766)</f>
        <v/>
      </c>
      <c r="T194" s="114" t="str">
        <f>+IF(H194=0,"",'Ark1'!AS1766)</f>
        <v/>
      </c>
      <c r="U194" s="269" t="str">
        <f>+IF(H194=0,"",'Ark1'!Y1766)</f>
        <v/>
      </c>
      <c r="V194" s="268" t="str">
        <f>+IF(H194=0,"",'Ark1'!AA1766)</f>
        <v/>
      </c>
      <c r="W194" s="305" t="str">
        <f t="shared" si="12"/>
        <v/>
      </c>
      <c r="X194" s="269" t="str">
        <f t="shared" si="13"/>
        <v/>
      </c>
      <c r="Y194" s="267" t="str">
        <f t="shared" si="14"/>
        <v/>
      </c>
      <c r="Z194" s="246"/>
      <c r="AA194" s="249"/>
      <c r="AC194" s="28"/>
      <c r="AD194" s="27"/>
      <c r="AE194" s="272"/>
      <c r="AF194" s="86"/>
      <c r="AJ194" s="86"/>
    </row>
    <row r="195" spans="1:54" ht="15.6">
      <c r="A195" s="246"/>
      <c r="B195" s="266">
        <f>+'Ark1'!C1767</f>
        <v>2024</v>
      </c>
      <c r="C195" s="266">
        <f>+'Ark1'!L1767</f>
        <v>5</v>
      </c>
      <c r="D195" s="266" t="s">
        <v>400</v>
      </c>
      <c r="E195" s="274">
        <f>+'Ark1'!AP1767</f>
        <v>34</v>
      </c>
      <c r="F195" s="274" t="str">
        <f>VLOOKUP(E195,RNR!$D$1:$E$37,2)</f>
        <v>Mini Hereford</v>
      </c>
      <c r="G195" s="266" t="str">
        <f>+IF(H195=0,"",'Ark1'!Q1767)</f>
        <v/>
      </c>
      <c r="H195" s="475">
        <f>+'Ark1'!R1767</f>
        <v>0</v>
      </c>
      <c r="I195" s="267">
        <f>+'Ark1'!AE1767</f>
        <v>0</v>
      </c>
      <c r="J195" s="35" t="e">
        <f>+IF(D195=0,"",IF(#REF!=0,"",I195-#REF!))</f>
        <v>#REF!</v>
      </c>
      <c r="K195" s="267" t="str">
        <f>+IF(H195=0,"",'Ark1'!AF1767)</f>
        <v/>
      </c>
      <c r="L195" s="268" t="str">
        <f>+IF(H195=0,"",'Ark1'!T1767)</f>
        <v/>
      </c>
      <c r="M195" s="305" t="str">
        <f>+IF(H195=0,"",'Ark1'!U1767)</f>
        <v/>
      </c>
      <c r="N195" s="35" t="str">
        <f>+IF(H195=0,"",M195-#REF!)</f>
        <v/>
      </c>
      <c r="O195" s="269" t="str">
        <f>+IF(H195=0,"",'Ark1'!W1767)</f>
        <v/>
      </c>
      <c r="P195" s="269" t="str">
        <f>+IF(H195=0,"",'Ark1'!X1767)</f>
        <v/>
      </c>
      <c r="Q195" s="269" t="str">
        <f>+IF(H195=0,"",'Ark1'!AG1767)</f>
        <v/>
      </c>
      <c r="R195" s="269" t="str">
        <f>+IF(H195=0,"",'Ark1'!AH1767)</f>
        <v/>
      </c>
      <c r="S195" s="374" t="str">
        <f>+IF(H195=0,"",'Ark1'!AR1767)</f>
        <v/>
      </c>
      <c r="T195" s="114" t="str">
        <f>+IF(H195=0,"",'Ark1'!AS1767)</f>
        <v/>
      </c>
      <c r="U195" s="269" t="str">
        <f>+IF(H195=0,"",'Ark1'!Y1767)</f>
        <v/>
      </c>
      <c r="V195" s="268" t="str">
        <f>+IF(H195=0,"",'Ark1'!AA1767)</f>
        <v/>
      </c>
      <c r="W195" s="305" t="str">
        <f t="shared" si="12"/>
        <v/>
      </c>
      <c r="X195" s="269" t="str">
        <f t="shared" si="13"/>
        <v/>
      </c>
      <c r="Y195" s="267" t="str">
        <f t="shared" si="14"/>
        <v/>
      </c>
      <c r="Z195" s="246"/>
      <c r="AA195" s="249"/>
      <c r="AC195" s="28"/>
      <c r="AD195" s="27"/>
      <c r="AE195" s="272"/>
      <c r="AF195" s="86"/>
      <c r="AJ195" s="86"/>
    </row>
    <row r="196" spans="1:54" ht="15.6">
      <c r="A196" s="246"/>
      <c r="B196" s="266">
        <f>+'Ark1'!C1768</f>
        <v>2024</v>
      </c>
      <c r="C196" s="266">
        <f>+'Ark1'!L1768</f>
        <v>5</v>
      </c>
      <c r="D196" s="266" t="s">
        <v>400</v>
      </c>
      <c r="E196" s="274">
        <f>+'Ark1'!AP1768</f>
        <v>39</v>
      </c>
      <c r="F196" s="274" t="str">
        <f>VLOOKUP(E196,RNR!$D$1:$E$37,2)</f>
        <v xml:space="preserve">Wagyu </v>
      </c>
      <c r="G196" s="266">
        <f>+IF(H196=0,"",'Ark1'!Q1768)</f>
        <v>7</v>
      </c>
      <c r="H196" s="475">
        <f>+'Ark1'!R1768</f>
        <v>14</v>
      </c>
      <c r="I196" s="267">
        <f>+'Ark1'!AE1768</f>
        <v>46.666666666666657</v>
      </c>
      <c r="J196" s="35" t="e">
        <f>+IF(D196=0,"",IF(#REF!=0,"",I196-#REF!))</f>
        <v>#REF!</v>
      </c>
      <c r="K196" s="267">
        <f>+IF(H196=0,"",'Ark1'!AF1768)</f>
        <v>46.9345188252668</v>
      </c>
      <c r="L196" s="268">
        <f>+IF(H196=0,"",'Ark1'!T1768)</f>
        <v>8.2857142857142883</v>
      </c>
      <c r="M196" s="305">
        <f>+IF(H196=0,"",'Ark1'!U1768)</f>
        <v>220.2</v>
      </c>
      <c r="N196" s="35" t="e">
        <f>+IF(H196=0,"",M196-#REF!)</f>
        <v>#REF!</v>
      </c>
      <c r="O196" s="269">
        <f>+IF(H196=0,"",'Ark1'!W1768)</f>
        <v>85.714285714285694</v>
      </c>
      <c r="P196" s="269">
        <f>+IF(H196=0,"",'Ark1'!X1768)</f>
        <v>0</v>
      </c>
      <c r="Q196" s="269">
        <f>+IF(H196=0,"",'Ark1'!AG1768)</f>
        <v>567.857142857143</v>
      </c>
      <c r="R196" s="269">
        <f>+IF(H196=0,"",'Ark1'!AH1768)</f>
        <v>100</v>
      </c>
      <c r="S196" s="374">
        <f>+IF(H196=0,"",'Ark1'!AR1768)</f>
        <v>196.21428571428575</v>
      </c>
      <c r="T196" s="114">
        <f>+IF(H196=0,"",'Ark1'!AS1768)</f>
        <v>28.918825225852775</v>
      </c>
      <c r="U196" s="269">
        <f>+IF(H196=0,"",'Ark1'!Y1768)</f>
        <v>36.259225427074803</v>
      </c>
      <c r="V196" s="268">
        <f>+IF(H196=0,"",'Ark1'!AA1768)</f>
        <v>1.4356965173029823</v>
      </c>
      <c r="W196" s="305">
        <f t="shared" si="12"/>
        <v>387.7735849056603</v>
      </c>
      <c r="X196" s="269">
        <f t="shared" si="13"/>
        <v>44.04</v>
      </c>
      <c r="Y196" s="267">
        <f t="shared" si="14"/>
        <v>2</v>
      </c>
      <c r="Z196" s="246"/>
      <c r="AA196" s="249"/>
      <c r="AC196" s="28"/>
      <c r="AD196" s="27"/>
      <c r="AE196" s="272"/>
      <c r="AF196" s="86"/>
      <c r="AJ196" s="86"/>
    </row>
    <row r="197" spans="1:54" ht="15.6">
      <c r="A197" s="246"/>
      <c r="B197" s="266">
        <f>+'Ark1'!C1769</f>
        <v>2024</v>
      </c>
      <c r="C197" s="266">
        <f>+'Ark1'!L1769</f>
        <v>5</v>
      </c>
      <c r="D197" s="266" t="s">
        <v>400</v>
      </c>
      <c r="E197" s="274">
        <f>+'Ark1'!AP1769</f>
        <v>40</v>
      </c>
      <c r="F197" s="274" t="str">
        <f>VLOOKUP(E197,RNR!$D$1:$E$37,2)</f>
        <v>Jak (Bos Grunniens)</v>
      </c>
      <c r="G197" s="266" t="str">
        <f>+IF(H197=0,"",'Ark1'!Q1769)</f>
        <v/>
      </c>
      <c r="H197" s="475">
        <f>+'Ark1'!R1769</f>
        <v>0</v>
      </c>
      <c r="I197" s="267">
        <f>+'Ark1'!AE1769</f>
        <v>0</v>
      </c>
      <c r="J197" s="35" t="e">
        <f>+IF(D197=0,"",IF(#REF!=0,"",I197-#REF!))</f>
        <v>#REF!</v>
      </c>
      <c r="K197" s="267" t="str">
        <f>+IF(H197=0,"",'Ark1'!AF1769)</f>
        <v/>
      </c>
      <c r="L197" s="268" t="str">
        <f>+IF(H197=0,"",'Ark1'!T1769)</f>
        <v/>
      </c>
      <c r="M197" s="305" t="str">
        <f>+IF(H197=0,"",'Ark1'!U1769)</f>
        <v/>
      </c>
      <c r="N197" s="35" t="str">
        <f>+IF(H197=0,"",M197-#REF!)</f>
        <v/>
      </c>
      <c r="O197" s="269" t="str">
        <f>+IF(H197=0,"",'Ark1'!W1769)</f>
        <v/>
      </c>
      <c r="P197" s="269" t="str">
        <f>+IF(H197=0,"",'Ark1'!X1769)</f>
        <v/>
      </c>
      <c r="Q197" s="269" t="str">
        <f>+IF(H197=0,"",'Ark1'!AG1769)</f>
        <v/>
      </c>
      <c r="R197" s="269" t="str">
        <f>+IF(H197=0,"",'Ark1'!AH1769)</f>
        <v/>
      </c>
      <c r="S197" s="374" t="str">
        <f>+IF(H197=0,"",'Ark1'!AR1769)</f>
        <v/>
      </c>
      <c r="T197" s="114" t="str">
        <f>+IF(H197=0,"",'Ark1'!AS1769)</f>
        <v/>
      </c>
      <c r="U197" s="269" t="str">
        <f>+IF(H197=0,"",'Ark1'!Y1769)</f>
        <v/>
      </c>
      <c r="V197" s="268" t="str">
        <f>+IF(H197=0,"",'Ark1'!AA1769)</f>
        <v/>
      </c>
      <c r="W197" s="305" t="str">
        <f t="shared" si="12"/>
        <v/>
      </c>
      <c r="X197" s="269" t="str">
        <f t="shared" si="13"/>
        <v/>
      </c>
      <c r="Y197" s="267" t="str">
        <f t="shared" si="14"/>
        <v/>
      </c>
      <c r="Z197" s="246"/>
      <c r="AA197" s="249"/>
      <c r="AC197" s="28"/>
      <c r="AD197" s="27"/>
      <c r="AE197" s="272"/>
      <c r="AF197" s="86"/>
      <c r="AJ197" s="86"/>
    </row>
    <row r="198" spans="1:54" ht="15.6">
      <c r="A198" s="246"/>
      <c r="B198" s="266">
        <f>+'Ark1'!C1770</f>
        <v>2024</v>
      </c>
      <c r="C198" s="266">
        <f>+'Ark1'!L1770</f>
        <v>5</v>
      </c>
      <c r="D198" s="266" t="s">
        <v>400</v>
      </c>
      <c r="E198" s="274">
        <f>+'Ark1'!AP1770</f>
        <v>98</v>
      </c>
      <c r="F198" s="274" t="str">
        <f>VLOOKUP(E198,RNR!$D$1:$E$37,2)</f>
        <v>Krysninger</v>
      </c>
      <c r="G198" s="266">
        <f>+IF(H198=0,"",'Ark1'!Q1770)</f>
        <v>275</v>
      </c>
      <c r="H198" s="475">
        <f>+'Ark1'!R1770</f>
        <v>516</v>
      </c>
      <c r="I198" s="267">
        <f>+'Ark1'!AE1770</f>
        <v>16.354992076069731</v>
      </c>
      <c r="J198" s="35" t="e">
        <f>+IF(D198=0,"",IF(#REF!=0,"",I198-#REF!))</f>
        <v>#REF!</v>
      </c>
      <c r="K198" s="267">
        <f>+IF(H198=0,"",'Ark1'!AF1770)</f>
        <v>14.057316674544023</v>
      </c>
      <c r="L198" s="268">
        <f>+IF(H198=0,"",'Ark1'!T1770)</f>
        <v>6.7461240310077519</v>
      </c>
      <c r="M198" s="305">
        <f>+IF(H198=0,"",'Ark1'!U1770)</f>
        <v>197.35775193798432</v>
      </c>
      <c r="N198" s="35" t="e">
        <f>+IF(H198=0,"",M198-#REF!)</f>
        <v>#REF!</v>
      </c>
      <c r="O198" s="269">
        <f>+IF(H198=0,"",'Ark1'!W1770)</f>
        <v>55.232558139534881</v>
      </c>
      <c r="P198" s="269">
        <f>+IF(H198=0,"",'Ark1'!X1770)</f>
        <v>0.19379844961240311</v>
      </c>
      <c r="Q198" s="269">
        <f>+IF(H198=0,"",'Ark1'!AG1770)</f>
        <v>528.63372093023258</v>
      </c>
      <c r="R198" s="269">
        <f>+IF(H198=0,"",'Ark1'!AH1770)</f>
        <v>99.806201550387598</v>
      </c>
      <c r="S198" s="374">
        <f>+IF(H198=0,"",'Ark1'!AR1770)</f>
        <v>190.19767441860472</v>
      </c>
      <c r="T198" s="114">
        <f>+IF(H198=0,"",'Ark1'!AS1770)</f>
        <v>28.230314907108593</v>
      </c>
      <c r="U198" s="269">
        <f>+IF(H198=0,"",'Ark1'!Y1770)</f>
        <v>41.203927500395807</v>
      </c>
      <c r="V198" s="268">
        <f>+IF(H198=0,"",'Ark1'!AA1770)</f>
        <v>1.6922888541888044</v>
      </c>
      <c r="W198" s="305">
        <f t="shared" si="12"/>
        <v>373.33553294840033</v>
      </c>
      <c r="X198" s="269">
        <f t="shared" si="13"/>
        <v>39.471550387596864</v>
      </c>
      <c r="Y198" s="267">
        <f t="shared" si="14"/>
        <v>1.8763636363636365</v>
      </c>
      <c r="Z198" s="246"/>
      <c r="AA198" s="249"/>
      <c r="AC198" s="28"/>
      <c r="AD198" s="27"/>
      <c r="AE198" s="272"/>
      <c r="AF198" s="86"/>
      <c r="AJ198" s="86"/>
    </row>
    <row r="199" spans="1:54" ht="15.6">
      <c r="A199" s="246"/>
      <c r="B199" s="266">
        <f>+'Ark1'!C1771</f>
        <v>2024</v>
      </c>
      <c r="C199" s="266">
        <f>+'Ark1'!L1771</f>
        <v>5</v>
      </c>
      <c r="D199" s="266" t="s">
        <v>400</v>
      </c>
      <c r="E199" s="274">
        <f>+'Ark1'!AP1771</f>
        <v>99</v>
      </c>
      <c r="F199" s="274" t="str">
        <f>VLOOKUP(E199,RNR!$D$1:$E$37,2)</f>
        <v>Ukjent</v>
      </c>
      <c r="G199" s="266">
        <f>+IF(H199=0,"",'Ark1'!Q1771)</f>
        <v>15</v>
      </c>
      <c r="H199" s="475">
        <f>+'Ark1'!R1771</f>
        <v>16</v>
      </c>
      <c r="I199" s="267">
        <f>+'Ark1'!AE1771</f>
        <v>16.666666666666671</v>
      </c>
      <c r="J199" s="35" t="e">
        <f>+IF(D199=0,"",IF(#REF!=0,"",I199-#REF!))</f>
        <v>#REF!</v>
      </c>
      <c r="K199" s="267">
        <f>+IF(H199=0,"",'Ark1'!AF1771)</f>
        <v>16.271849126034954</v>
      </c>
      <c r="L199" s="268">
        <f>+IF(H199=0,"",'Ark1'!T1771)</f>
        <v>8.125</v>
      </c>
      <c r="M199" s="305">
        <f>+IF(H199=0,"",'Ark1'!U1771)</f>
        <v>212.24999999999997</v>
      </c>
      <c r="N199" s="35" t="e">
        <f>+IF(H199=0,"",M199-#REF!)</f>
        <v>#REF!</v>
      </c>
      <c r="O199" s="269">
        <f>+IF(H199=0,"",'Ark1'!W1771)</f>
        <v>81.25</v>
      </c>
      <c r="P199" s="269">
        <f>+IF(H199=0,"",'Ark1'!X1771)</f>
        <v>0</v>
      </c>
      <c r="Q199" s="269">
        <f>+IF(H199=0,"",'Ark1'!AG1771)</f>
        <v>533.875</v>
      </c>
      <c r="R199" s="269">
        <f>+IF(H199=0,"",'Ark1'!AH1771)</f>
        <v>100</v>
      </c>
      <c r="S199" s="374">
        <f>+IF(H199=0,"",'Ark1'!AR1771)</f>
        <v>190.8125</v>
      </c>
      <c r="T199" s="114">
        <f>+IF(H199=0,"",'Ark1'!AS1771)</f>
        <v>30.108636544406007</v>
      </c>
      <c r="U199" s="269">
        <f>+IF(H199=0,"",'Ark1'!Y1771)</f>
        <v>43.481360949262239</v>
      </c>
      <c r="V199" s="268">
        <f>+IF(H199=0,"",'Ark1'!AA1771)</f>
        <v>1.6535945694153691</v>
      </c>
      <c r="W199" s="305">
        <f t="shared" si="12"/>
        <v>397.56497307422143</v>
      </c>
      <c r="X199" s="269">
        <f t="shared" si="13"/>
        <v>42.449999999999996</v>
      </c>
      <c r="Y199" s="267">
        <f t="shared" si="14"/>
        <v>1.0666666666666667</v>
      </c>
      <c r="Z199" s="246"/>
      <c r="AA199" s="249"/>
      <c r="AC199" s="28"/>
      <c r="AD199" s="27"/>
      <c r="AE199" s="272"/>
      <c r="AF199" s="86"/>
      <c r="AJ199" s="86"/>
    </row>
    <row r="200" spans="1:54" ht="19.8">
      <c r="A200" s="246"/>
      <c r="B200" s="246"/>
      <c r="C200" s="246"/>
      <c r="D200" s="246"/>
      <c r="E200" s="246"/>
      <c r="F200" s="246"/>
      <c r="G200" s="246"/>
      <c r="H200" s="472"/>
      <c r="I200" s="247"/>
      <c r="J200" s="246"/>
      <c r="K200" s="247"/>
      <c r="L200" s="246"/>
      <c r="M200" s="246"/>
      <c r="N200" s="246"/>
      <c r="O200" s="248"/>
      <c r="P200" s="248"/>
      <c r="Q200" s="246"/>
      <c r="R200" s="248"/>
      <c r="S200" s="248"/>
      <c r="T200" s="248"/>
      <c r="U200" s="248"/>
      <c r="V200" s="246"/>
      <c r="W200" s="246"/>
      <c r="X200" s="248"/>
      <c r="Y200" s="263"/>
      <c r="Z200" s="246"/>
      <c r="AA200" s="249"/>
      <c r="AC200" s="28"/>
      <c r="AD200" s="27"/>
      <c r="AE200" s="250"/>
      <c r="AF200" s="86"/>
      <c r="AJ200" s="86"/>
      <c r="BB200" s="262"/>
    </row>
    <row r="201" spans="1:54" ht="19.8">
      <c r="A201" s="246"/>
      <c r="B201" s="246"/>
      <c r="C201" s="276" t="s">
        <v>0</v>
      </c>
      <c r="D201" s="277"/>
      <c r="E201" s="277" t="s">
        <v>609</v>
      </c>
      <c r="F201" s="246"/>
      <c r="G201" s="278" t="s">
        <v>604</v>
      </c>
      <c r="H201" s="462">
        <f>SUM(H203:H237)</f>
        <v>6200</v>
      </c>
      <c r="I201" s="247"/>
      <c r="J201" s="246"/>
      <c r="K201" s="247"/>
      <c r="L201" s="246"/>
      <c r="M201" s="345">
        <f>+Klasse!K16</f>
        <v>227.20626891482945</v>
      </c>
      <c r="N201" s="246" t="s">
        <v>573</v>
      </c>
      <c r="O201" s="248"/>
      <c r="P201" s="248"/>
      <c r="Q201" s="246"/>
      <c r="R201" s="248"/>
      <c r="S201" s="248"/>
      <c r="T201" s="248"/>
      <c r="U201" s="248"/>
      <c r="V201" s="246"/>
      <c r="W201" s="345">
        <f>+Klasse!AA16</f>
        <v>424.22249424044361</v>
      </c>
      <c r="X201" s="246" t="s">
        <v>635</v>
      </c>
      <c r="Y201" s="263"/>
      <c r="Z201" s="246"/>
      <c r="AA201" s="249"/>
      <c r="AC201" s="28"/>
      <c r="AD201" s="27"/>
      <c r="AE201" s="250"/>
      <c r="AF201" s="86"/>
      <c r="AJ201" s="86"/>
      <c r="BB201" s="262"/>
    </row>
    <row r="202" spans="1:54" ht="19.8">
      <c r="A202" s="246"/>
      <c r="B202" s="246"/>
      <c r="C202" s="246"/>
      <c r="D202" s="246"/>
      <c r="E202" s="246"/>
      <c r="F202" s="246"/>
      <c r="G202" s="246"/>
      <c r="H202" s="246"/>
      <c r="I202" s="246"/>
      <c r="J202" s="246"/>
      <c r="K202" s="246"/>
      <c r="L202" s="246"/>
      <c r="M202" s="246"/>
      <c r="N202" s="246"/>
      <c r="O202" s="246"/>
      <c r="P202" s="246"/>
      <c r="Q202" s="246"/>
      <c r="R202" s="246"/>
      <c r="S202" s="246"/>
      <c r="T202" s="246"/>
      <c r="U202" s="246"/>
      <c r="V202" s="246"/>
      <c r="W202" s="246"/>
      <c r="X202" s="246"/>
      <c r="Y202" s="246"/>
      <c r="Z202" s="246"/>
      <c r="AA202" s="249"/>
      <c r="AC202" s="28"/>
      <c r="AD202" s="27"/>
      <c r="AE202" s="250"/>
      <c r="AF202" s="86"/>
      <c r="AJ202" s="86"/>
      <c r="BB202" s="262"/>
    </row>
    <row r="203" spans="1:54" ht="15.6">
      <c r="A203" s="246"/>
      <c r="B203" s="330">
        <f>+'Ark1'!C1772</f>
        <v>2024</v>
      </c>
      <c r="C203" s="266">
        <f>+'Ark1'!L1772</f>
        <v>6</v>
      </c>
      <c r="D203" s="266" t="s">
        <v>33</v>
      </c>
      <c r="E203" s="275">
        <f>+'Ark1'!AP1772</f>
        <v>1</v>
      </c>
      <c r="F203" s="274" t="str">
        <f>VLOOKUP(E203,RNR!$D$1:$E$37,2)</f>
        <v>NRF</v>
      </c>
      <c r="G203" s="86">
        <f>+IF(H203=0,"",'Ark1'!Q1772)</f>
        <v>586</v>
      </c>
      <c r="H203" s="475">
        <f>+'Ark1'!R1772</f>
        <v>794</v>
      </c>
      <c r="I203" s="28">
        <f>+IF(H203=0,"",'Ark1'!AE1772)</f>
        <v>8.2924281984334201</v>
      </c>
      <c r="J203" s="31" t="e">
        <f>+IF(H203=0,"",IF(#REF!=0,"",I203-#REF!))</f>
        <v>#REF!</v>
      </c>
      <c r="K203" s="28">
        <f>+IF(H203=0,"",'Ark1'!AF1772)</f>
        <v>10.586344299950325</v>
      </c>
      <c r="L203" s="27">
        <f>+IF(H203=0,"",'Ark1'!T1772)</f>
        <v>9.8362720403022692</v>
      </c>
      <c r="M203" s="305">
        <f>+IF(H203=0,"",'Ark1'!U1772)</f>
        <v>279.81523929471047</v>
      </c>
      <c r="N203" s="35" t="e">
        <f>+IF(H203=0,"",IF(#REF!=0,"",M203-#REF!))</f>
        <v>#REF!</v>
      </c>
      <c r="O203" s="33">
        <f>+IF(H203=0,"",'Ark1'!W1772)</f>
        <v>98.362720403022692</v>
      </c>
      <c r="P203" s="33">
        <f>+IF(H203=0,"",'Ark1'!X1772)</f>
        <v>1.385390428211587</v>
      </c>
      <c r="Q203" s="33">
        <f>+IF(H203=0,"",'Ark1'!AG1772)</f>
        <v>610.33753148614608</v>
      </c>
      <c r="R203" s="33">
        <f>+IF(H203=0,"",'Ark1'!AH1772)</f>
        <v>100</v>
      </c>
      <c r="S203" s="374">
        <f>+IF(H203=0,"",'Ark1'!AR1772)</f>
        <v>203.86901763224185</v>
      </c>
      <c r="T203" s="114">
        <f>+IF(H203=0,"",'Ark1'!AS1772)</f>
        <v>32.865507662277388</v>
      </c>
      <c r="U203" s="33">
        <f>+IF(H203=0,"",'Ark1'!Y1772)</f>
        <v>36.090951886394286</v>
      </c>
      <c r="V203" s="27">
        <f>+IF(H203=0,"",'Ark1'!AA1772)</f>
        <v>1.3376524444018398</v>
      </c>
      <c r="W203" s="305">
        <f t="shared" ref="W203:W237" si="15">IF(H203=0,"",1000*M203/Q203)</f>
        <v>458.45982732435311</v>
      </c>
      <c r="X203" s="33">
        <f t="shared" ref="X203:X237" si="16">IF(H203=0,"",M203/C203)</f>
        <v>46.635873215785075</v>
      </c>
      <c r="Y203" s="28">
        <f t="shared" ref="Y203:Y237" si="17">IF(H203=0,"",H203/G203)</f>
        <v>1.3549488054607508</v>
      </c>
      <c r="Z203" s="246"/>
      <c r="AA203" s="249"/>
      <c r="AC203" s="28"/>
      <c r="AD203" s="27"/>
      <c r="AE203" s="272"/>
      <c r="AF203" s="86"/>
      <c r="AJ203" s="86"/>
    </row>
    <row r="204" spans="1:54" ht="15.6">
      <c r="A204" s="246"/>
      <c r="B204" s="330">
        <f>+'Ark1'!C1773</f>
        <v>2024</v>
      </c>
      <c r="C204" s="266">
        <f>+'Ark1'!L1773</f>
        <v>6</v>
      </c>
      <c r="D204" s="266" t="s">
        <v>33</v>
      </c>
      <c r="E204" s="275">
        <f>+'Ark1'!AP1773</f>
        <v>2</v>
      </c>
      <c r="F204" s="274" t="str">
        <f>VLOOKUP(E204,RNR!$D$1:$E$37,2)</f>
        <v>Jersey</v>
      </c>
      <c r="G204" s="86">
        <f>+IF(H204=0,"",'Ark1'!Q1773)</f>
        <v>9</v>
      </c>
      <c r="H204" s="475">
        <f>+'Ark1'!R1773</f>
        <v>14</v>
      </c>
      <c r="I204" s="28">
        <f>+IF(H204=0,"",'Ark1'!AE1773)</f>
        <v>6.1403508771929838</v>
      </c>
      <c r="J204" s="31" t="e">
        <f>+IF(H204=0,"",IF(#REF!=0,"",I204-#REF!))</f>
        <v>#REF!</v>
      </c>
      <c r="K204" s="28">
        <f>+IF(H204=0,"",'Ark1'!AF1773)</f>
        <v>8.3259228720790617</v>
      </c>
      <c r="L204" s="27">
        <f>+IF(H204=0,"",'Ark1'!T1773)</f>
        <v>9.9285714285714306</v>
      </c>
      <c r="M204" s="305">
        <f>+IF(H204=0,"",'Ark1'!U1773)</f>
        <v>248.11428571428576</v>
      </c>
      <c r="N204" s="35" t="e">
        <f>+IF(H204=0,"",IF(#REF!=0,"",M204-#REF!))</f>
        <v>#REF!</v>
      </c>
      <c r="O204" s="33">
        <f>+IF(H204=0,"",'Ark1'!W1773)</f>
        <v>100</v>
      </c>
      <c r="P204" s="33">
        <f>+IF(H204=0,"",'Ark1'!X1773)</f>
        <v>0</v>
      </c>
      <c r="Q204" s="33">
        <f>+IF(H204=0,"",'Ark1'!AG1773)</f>
        <v>519.92857142857156</v>
      </c>
      <c r="R204" s="33">
        <f>+IF(H204=0,"",'Ark1'!AH1773)</f>
        <v>100</v>
      </c>
      <c r="S204" s="374">
        <f>+IF(H204=0,"",'Ark1'!AR1773)</f>
        <v>195.42857142857139</v>
      </c>
      <c r="T204" s="114">
        <f>+IF(H204=0,"",'Ark1'!AS1773)</f>
        <v>33.09245932734833</v>
      </c>
      <c r="U204" s="33">
        <f>+IF(H204=0,"",'Ark1'!Y1773)</f>
        <v>30.216572017516921</v>
      </c>
      <c r="V204" s="27">
        <f>+IF(H204=0,"",'Ark1'!AA1773)</f>
        <v>1.0996288798814717</v>
      </c>
      <c r="W204" s="305">
        <f t="shared" si="15"/>
        <v>477.20840774831709</v>
      </c>
      <c r="X204" s="33">
        <f t="shared" si="16"/>
        <v>41.352380952380962</v>
      </c>
      <c r="Y204" s="28">
        <f t="shared" si="17"/>
        <v>1.5555555555555556</v>
      </c>
      <c r="Z204" s="246"/>
      <c r="AA204" s="249"/>
      <c r="AC204" s="28"/>
      <c r="AD204" s="27"/>
      <c r="AE204" s="272"/>
      <c r="AF204" s="86"/>
      <c r="AJ204" s="86"/>
    </row>
    <row r="205" spans="1:54" ht="15.6">
      <c r="A205" s="246"/>
      <c r="B205" s="330">
        <f>+'Ark1'!C1774</f>
        <v>2024</v>
      </c>
      <c r="C205" s="266">
        <f>+'Ark1'!L1774</f>
        <v>6</v>
      </c>
      <c r="D205" s="266" t="s">
        <v>33</v>
      </c>
      <c r="E205" s="275">
        <f>+'Ark1'!AP1774</f>
        <v>3</v>
      </c>
      <c r="F205" s="274" t="str">
        <f>VLOOKUP(E205,RNR!$D$1:$E$37,2)</f>
        <v>Sidet Trønderfe og Nordlandsfe</v>
      </c>
      <c r="G205" s="86">
        <f>+IF(H205=0,"",'Ark1'!Q1774)</f>
        <v>2</v>
      </c>
      <c r="H205" s="475">
        <f>+'Ark1'!R1774</f>
        <v>2</v>
      </c>
      <c r="I205" s="28">
        <f>+IF(H205=0,"",'Ark1'!AE1774)</f>
        <v>1.4925373134328361</v>
      </c>
      <c r="J205" s="31" t="e">
        <f>+IF(H205=0,"",IF(#REF!=0,"",I205-#REF!))</f>
        <v>#REF!</v>
      </c>
      <c r="K205" s="28">
        <f>+IF(H205=0,"",'Ark1'!AF1774)</f>
        <v>1.9827166959709703</v>
      </c>
      <c r="L205" s="27">
        <f>+IF(H205=0,"",'Ark1'!T1774)</f>
        <v>10</v>
      </c>
      <c r="M205" s="305">
        <f>+IF(H205=0,"",'Ark1'!U1774)</f>
        <v>185.5</v>
      </c>
      <c r="N205" s="35" t="e">
        <f>+IF(H205=0,"",IF(#REF!=0,"",M205-#REF!))</f>
        <v>#REF!</v>
      </c>
      <c r="O205" s="33">
        <f>+IF(H205=0,"",'Ark1'!W1774)</f>
        <v>100</v>
      </c>
      <c r="P205" s="33">
        <f>+IF(H205=0,"",'Ark1'!X1774)</f>
        <v>0</v>
      </c>
      <c r="Q205" s="33">
        <f>+IF(H205=0,"",'Ark1'!AG1774)</f>
        <v>536.5</v>
      </c>
      <c r="R205" s="33">
        <f>+IF(H205=0,"",'Ark1'!AH1774)</f>
        <v>100</v>
      </c>
      <c r="S205" s="374">
        <f>+IF(H205=0,"",'Ark1'!AR1774)</f>
        <v>177</v>
      </c>
      <c r="T205" s="114">
        <f>+IF(H205=0,"",'Ark1'!AS1774)</f>
        <v>32.891813971022344</v>
      </c>
      <c r="U205" s="33">
        <f>+IF(H205=0,"",'Ark1'!Y1774)</f>
        <v>39.300000000000075</v>
      </c>
      <c r="V205" s="27">
        <f>+IF(H205=0,"",'Ark1'!AA1774)</f>
        <v>2</v>
      </c>
      <c r="W205" s="305">
        <f t="shared" si="15"/>
        <v>345.7595526561044</v>
      </c>
      <c r="X205" s="33">
        <f t="shared" si="16"/>
        <v>30.916666666666668</v>
      </c>
      <c r="Y205" s="28">
        <f t="shared" si="17"/>
        <v>1</v>
      </c>
      <c r="Z205" s="246"/>
      <c r="AA205" s="249"/>
      <c r="AC205" s="28"/>
      <c r="AD205" s="27"/>
      <c r="AE205" s="272"/>
      <c r="AF205" s="86"/>
      <c r="AJ205" s="86"/>
    </row>
    <row r="206" spans="1:54" ht="15.6">
      <c r="A206" s="246"/>
      <c r="B206" s="330">
        <f>+'Ark1'!C1775</f>
        <v>2024</v>
      </c>
      <c r="C206" s="266">
        <f>+'Ark1'!L1775</f>
        <v>6</v>
      </c>
      <c r="D206" s="266" t="s">
        <v>33</v>
      </c>
      <c r="E206" s="275">
        <f>+'Ark1'!AP1775</f>
        <v>4</v>
      </c>
      <c r="F206" s="274" t="str">
        <f>VLOOKUP(E206,RNR!$D$1:$E$37,2)</f>
        <v>Telemarkfe</v>
      </c>
      <c r="G206" s="86">
        <f>+IF(H206=0,"",'Ark1'!Q1775)</f>
        <v>1</v>
      </c>
      <c r="H206" s="475">
        <f>+'Ark1'!R1775</f>
        <v>1</v>
      </c>
      <c r="I206" s="28">
        <f>+IF(H206=0,"",'Ark1'!AE1775)</f>
        <v>3.2258064516129026</v>
      </c>
      <c r="J206" s="31" t="e">
        <f>+IF(H206=0,"",IF(#REF!=0,"",I206-#REF!))</f>
        <v>#REF!</v>
      </c>
      <c r="K206" s="28">
        <f>+IF(H206=0,"",'Ark1'!AF1775)</f>
        <v>3.8656596217051562</v>
      </c>
      <c r="L206" s="27">
        <f>+IF(H206=0,"",'Ark1'!T1775)</f>
        <v>9</v>
      </c>
      <c r="M206" s="305">
        <f>+IF(H206=0,"",'Ark1'!U1775)</f>
        <v>177.6</v>
      </c>
      <c r="N206" s="35" t="e">
        <f>+IF(H206=0,"",IF(#REF!=0,"",M206-#REF!))</f>
        <v>#REF!</v>
      </c>
      <c r="O206" s="33">
        <f>+IF(H206=0,"",'Ark1'!W1775)</f>
        <v>100</v>
      </c>
      <c r="P206" s="33">
        <f>+IF(H206=0,"",'Ark1'!X1775)</f>
        <v>0</v>
      </c>
      <c r="Q206" s="33">
        <f>+IF(H206=0,"",'Ark1'!AG1775)</f>
        <v>502</v>
      </c>
      <c r="R206" s="33">
        <f>+IF(H206=0,"",'Ark1'!AH1775)</f>
        <v>100</v>
      </c>
      <c r="S206" s="374">
        <f>+IF(H206=0,"",'Ark1'!AR1775)</f>
        <v>176</v>
      </c>
      <c r="T206" s="114">
        <f>+IF(H206=0,"",'Ark1'!AS1775)</f>
        <v>32.649910781367389</v>
      </c>
      <c r="U206" s="33">
        <f>+IF(H206=0,"",'Ark1'!Y1775)</f>
        <v>0</v>
      </c>
      <c r="V206" s="27">
        <f>+IF(H206=0,"",'Ark1'!AA1775)</f>
        <v>0</v>
      </c>
      <c r="W206" s="305">
        <f t="shared" si="15"/>
        <v>353.78486055776892</v>
      </c>
      <c r="X206" s="33">
        <f t="shared" si="16"/>
        <v>29.599999999999998</v>
      </c>
      <c r="Y206" s="28">
        <f t="shared" si="17"/>
        <v>1</v>
      </c>
      <c r="Z206" s="246"/>
      <c r="AA206" s="249"/>
      <c r="AC206" s="28"/>
      <c r="AD206" s="27"/>
      <c r="AE206" s="272"/>
      <c r="AF206" s="86"/>
      <c r="AJ206" s="86"/>
    </row>
    <row r="207" spans="1:54" ht="15.6">
      <c r="A207" s="246"/>
      <c r="B207" s="330">
        <f>+'Ark1'!C1776</f>
        <v>2024</v>
      </c>
      <c r="C207" s="266">
        <f>+'Ark1'!L1776</f>
        <v>6</v>
      </c>
      <c r="D207" s="266" t="s">
        <v>33</v>
      </c>
      <c r="E207" s="275">
        <f>+'Ark1'!AP1776</f>
        <v>5</v>
      </c>
      <c r="F207" s="274" t="str">
        <f>VLOOKUP(E207,RNR!$D$1:$E$37,2)</f>
        <v>Dølafe</v>
      </c>
      <c r="G207" s="86" t="str">
        <f>+IF(H207=0,"",'Ark1'!Q1776)</f>
        <v/>
      </c>
      <c r="H207" s="475">
        <f>+'Ark1'!R1776</f>
        <v>0</v>
      </c>
      <c r="I207" s="28" t="str">
        <f>+IF(H207=0,"",'Ark1'!AE1776)</f>
        <v/>
      </c>
      <c r="J207" s="31" t="str">
        <f>+IF(H207=0,"",IF(#REF!=0,"",I207-#REF!))</f>
        <v/>
      </c>
      <c r="K207" s="28" t="str">
        <f>+IF(H207=0,"",'Ark1'!AF1776)</f>
        <v/>
      </c>
      <c r="L207" s="27" t="str">
        <f>+IF(H207=0,"",'Ark1'!T1776)</f>
        <v/>
      </c>
      <c r="M207" s="305" t="str">
        <f>+IF(H207=0,"",'Ark1'!U1776)</f>
        <v/>
      </c>
      <c r="N207" s="35" t="str">
        <f>+IF(H207=0,"",IF(#REF!=0,"",M207-#REF!))</f>
        <v/>
      </c>
      <c r="O207" s="33" t="str">
        <f>+IF(H207=0,"",'Ark1'!W1776)</f>
        <v/>
      </c>
      <c r="P207" s="33" t="str">
        <f>+IF(H207=0,"",'Ark1'!X1776)</f>
        <v/>
      </c>
      <c r="Q207" s="33" t="str">
        <f>+IF(H207=0,"",'Ark1'!AG1776)</f>
        <v/>
      </c>
      <c r="R207" s="33" t="str">
        <f>+IF(H207=0,"",'Ark1'!AH1776)</f>
        <v/>
      </c>
      <c r="S207" s="374" t="str">
        <f>+IF(H207=0,"",'Ark1'!AR1776)</f>
        <v/>
      </c>
      <c r="T207" s="114" t="str">
        <f>+IF(H207=0,"",'Ark1'!AS1776)</f>
        <v/>
      </c>
      <c r="U207" s="33" t="str">
        <f>+IF(H207=0,"",'Ark1'!Y1776)</f>
        <v/>
      </c>
      <c r="V207" s="27" t="str">
        <f>+IF(H207=0,"",'Ark1'!AA1776)</f>
        <v/>
      </c>
      <c r="W207" s="305" t="str">
        <f t="shared" si="15"/>
        <v/>
      </c>
      <c r="X207" s="33" t="str">
        <f t="shared" si="16"/>
        <v/>
      </c>
      <c r="Y207" s="28" t="str">
        <f t="shared" si="17"/>
        <v/>
      </c>
      <c r="Z207" s="246"/>
      <c r="AA207" s="249"/>
      <c r="AC207" s="28"/>
      <c r="AD207" s="27"/>
      <c r="AE207" s="272"/>
      <c r="AF207" s="86"/>
      <c r="AJ207" s="86"/>
    </row>
    <row r="208" spans="1:54" ht="15.6">
      <c r="A208" s="246"/>
      <c r="B208" s="330">
        <f>+'Ark1'!C1777</f>
        <v>2024</v>
      </c>
      <c r="C208" s="266">
        <f>+'Ark1'!L1777</f>
        <v>6</v>
      </c>
      <c r="D208" s="266" t="s">
        <v>33</v>
      </c>
      <c r="E208" s="275">
        <f>+'Ark1'!AP1777</f>
        <v>6</v>
      </c>
      <c r="F208" s="274" t="str">
        <f>VLOOKUP(E208,RNR!$D$1:$E$37,2)</f>
        <v>Østlandsk Rødkolle</v>
      </c>
      <c r="G208" s="86" t="str">
        <f>+IF(H208=0,"",'Ark1'!Q1777)</f>
        <v/>
      </c>
      <c r="H208" s="475">
        <f>+'Ark1'!R1777</f>
        <v>0</v>
      </c>
      <c r="I208" s="28" t="str">
        <f>+IF(H208=0,"",'Ark1'!AE1777)</f>
        <v/>
      </c>
      <c r="J208" s="31" t="str">
        <f>+IF(H208=0,"",IF(#REF!=0,"",I208-#REF!))</f>
        <v/>
      </c>
      <c r="K208" s="28" t="str">
        <f>+IF(H208=0,"",'Ark1'!AF1777)</f>
        <v/>
      </c>
      <c r="L208" s="27" t="str">
        <f>+IF(H208=0,"",'Ark1'!T1777)</f>
        <v/>
      </c>
      <c r="M208" s="305" t="str">
        <f>+IF(H208=0,"",'Ark1'!U1777)</f>
        <v/>
      </c>
      <c r="N208" s="35" t="str">
        <f>+IF(H208=0,"",IF(#REF!=0,"",M208-#REF!))</f>
        <v/>
      </c>
      <c r="O208" s="33" t="str">
        <f>+IF(H208=0,"",'Ark1'!W1777)</f>
        <v/>
      </c>
      <c r="P208" s="33" t="str">
        <f>+IF(H208=0,"",'Ark1'!X1777)</f>
        <v/>
      </c>
      <c r="Q208" s="33" t="str">
        <f>+IF(H208=0,"",'Ark1'!AG1777)</f>
        <v/>
      </c>
      <c r="R208" s="33" t="str">
        <f>+IF(H208=0,"",'Ark1'!AH1777)</f>
        <v/>
      </c>
      <c r="S208" s="374" t="str">
        <f>+IF(H208=0,"",'Ark1'!AR1777)</f>
        <v/>
      </c>
      <c r="T208" s="114" t="str">
        <f>+IF(H208=0,"",'Ark1'!AS1777)</f>
        <v/>
      </c>
      <c r="U208" s="33" t="str">
        <f>+IF(H208=0,"",'Ark1'!Y1777)</f>
        <v/>
      </c>
      <c r="V208" s="27" t="str">
        <f>+IF(H208=0,"",'Ark1'!AA1777)</f>
        <v/>
      </c>
      <c r="W208" s="305" t="str">
        <f t="shared" si="15"/>
        <v/>
      </c>
      <c r="X208" s="33" t="str">
        <f t="shared" si="16"/>
        <v/>
      </c>
      <c r="Y208" s="28" t="str">
        <f t="shared" si="17"/>
        <v/>
      </c>
      <c r="Z208" s="246"/>
      <c r="AA208" s="249"/>
      <c r="AC208" s="28"/>
      <c r="AD208" s="27"/>
      <c r="AE208" s="272"/>
      <c r="AF208" s="86"/>
      <c r="AJ208" s="86"/>
    </row>
    <row r="209" spans="1:36" ht="15.6">
      <c r="A209" s="246"/>
      <c r="B209" s="330">
        <f>+'Ark1'!C1778</f>
        <v>2024</v>
      </c>
      <c r="C209" s="266">
        <f>+'Ark1'!L1778</f>
        <v>6</v>
      </c>
      <c r="D209" s="266" t="s">
        <v>33</v>
      </c>
      <c r="E209" s="275">
        <f>+'Ark1'!AP1778</f>
        <v>7</v>
      </c>
      <c r="F209" s="274" t="str">
        <f>VLOOKUP(E209,RNR!$D$1:$E$37,2)</f>
        <v>Vestlandsk Raukolle</v>
      </c>
      <c r="G209" s="86" t="str">
        <f>+IF(H209=0,"",'Ark1'!Q1778)</f>
        <v/>
      </c>
      <c r="H209" s="475">
        <f>+'Ark1'!R1778</f>
        <v>0</v>
      </c>
      <c r="I209" s="28" t="str">
        <f>+IF(H209=0,"",'Ark1'!AE1778)</f>
        <v/>
      </c>
      <c r="J209" s="31" t="str">
        <f>+IF(H209=0,"",IF(#REF!=0,"",I209-#REF!))</f>
        <v/>
      </c>
      <c r="K209" s="28" t="str">
        <f>+IF(H209=0,"",'Ark1'!AF1778)</f>
        <v/>
      </c>
      <c r="L209" s="27" t="str">
        <f>+IF(H209=0,"",'Ark1'!T1778)</f>
        <v/>
      </c>
      <c r="M209" s="305" t="str">
        <f>+IF(H209=0,"",'Ark1'!U1778)</f>
        <v/>
      </c>
      <c r="N209" s="35" t="str">
        <f>+IF(H209=0,"",IF(#REF!=0,"",M209-#REF!))</f>
        <v/>
      </c>
      <c r="O209" s="33" t="str">
        <f>+IF(H209=0,"",'Ark1'!W1778)</f>
        <v/>
      </c>
      <c r="P209" s="33" t="str">
        <f>+IF(H209=0,"",'Ark1'!X1778)</f>
        <v/>
      </c>
      <c r="Q209" s="33" t="str">
        <f>+IF(H209=0,"",'Ark1'!AG1778)</f>
        <v/>
      </c>
      <c r="R209" s="33" t="str">
        <f>+IF(H209=0,"",'Ark1'!AH1778)</f>
        <v/>
      </c>
      <c r="S209" s="374" t="str">
        <f>+IF(H209=0,"",'Ark1'!AR1778)</f>
        <v/>
      </c>
      <c r="T209" s="114" t="str">
        <f>+IF(H209=0,"",'Ark1'!AS1778)</f>
        <v/>
      </c>
      <c r="U209" s="33" t="str">
        <f>+IF(H209=0,"",'Ark1'!Y1778)</f>
        <v/>
      </c>
      <c r="V209" s="27" t="str">
        <f>+IF(H209=0,"",'Ark1'!AA1778)</f>
        <v/>
      </c>
      <c r="W209" s="305" t="str">
        <f t="shared" si="15"/>
        <v/>
      </c>
      <c r="X209" s="33" t="str">
        <f t="shared" si="16"/>
        <v/>
      </c>
      <c r="Y209" s="28" t="str">
        <f t="shared" si="17"/>
        <v/>
      </c>
      <c r="Z209" s="246"/>
      <c r="AA209" s="249"/>
      <c r="AC209" s="28"/>
      <c r="AD209" s="27"/>
      <c r="AE209" s="272"/>
      <c r="AF209" s="86"/>
      <c r="AJ209" s="86"/>
    </row>
    <row r="210" spans="1:36" ht="15.6">
      <c r="A210" s="246"/>
      <c r="B210" s="330">
        <f>+'Ark1'!C1779</f>
        <v>2024</v>
      </c>
      <c r="C210" s="266">
        <f>+'Ark1'!L1779</f>
        <v>6</v>
      </c>
      <c r="D210" s="266" t="s">
        <v>33</v>
      </c>
      <c r="E210" s="275">
        <f>+'Ark1'!AP1779</f>
        <v>8</v>
      </c>
      <c r="F210" s="274" t="str">
        <f>VLOOKUP(E210,RNR!$D$1:$E$37,2)</f>
        <v>Vestlandsk fjordfe</v>
      </c>
      <c r="G210" s="86">
        <f>+IF(H210=0,"",'Ark1'!Q1779)</f>
        <v>2</v>
      </c>
      <c r="H210" s="475">
        <f>+'Ark1'!R1779</f>
        <v>2</v>
      </c>
      <c r="I210" s="28">
        <f>+IF(H210=0,"",'Ark1'!AE1779)</f>
        <v>1.5873015873015868</v>
      </c>
      <c r="J210" s="31" t="e">
        <f>+IF(H210=0,"",IF(#REF!=0,"",I210-#REF!))</f>
        <v>#REF!</v>
      </c>
      <c r="K210" s="28">
        <f>+IF(H210=0,"",'Ark1'!AF1779)</f>
        <v>2.4581936854709494</v>
      </c>
      <c r="L210" s="27">
        <f>+IF(H210=0,"",'Ark1'!T1779)</f>
        <v>10.5</v>
      </c>
      <c r="M210" s="305">
        <f>+IF(H210=0,"",'Ark1'!U1779)</f>
        <v>209.4</v>
      </c>
      <c r="N210" s="35" t="e">
        <f>+IF(H210=0,"",IF(#REF!=0,"",M210-#REF!))</f>
        <v>#REF!</v>
      </c>
      <c r="O210" s="33">
        <f>+IF(H210=0,"",'Ark1'!W1779)</f>
        <v>100</v>
      </c>
      <c r="P210" s="33">
        <f>+IF(H210=0,"",'Ark1'!X1779)</f>
        <v>0</v>
      </c>
      <c r="Q210" s="33">
        <f>+IF(H210=0,"",'Ark1'!AG1779)</f>
        <v>646</v>
      </c>
      <c r="R210" s="33">
        <f>+IF(H210=0,"",'Ark1'!AH1779)</f>
        <v>100</v>
      </c>
      <c r="S210" s="374">
        <f>+IF(H210=0,"",'Ark1'!AR1779)</f>
        <v>182.5</v>
      </c>
      <c r="T210" s="114">
        <f>+IF(H210=0,"",'Ark1'!AS1779)</f>
        <v>34.474741020814122</v>
      </c>
      <c r="U210" s="33">
        <f>+IF(H210=0,"",'Ark1'!Y1779)</f>
        <v>4.8000000000000913</v>
      </c>
      <c r="V210" s="27">
        <f>+IF(H210=0,"",'Ark1'!AA1779)</f>
        <v>1.5</v>
      </c>
      <c r="W210" s="305">
        <f t="shared" si="15"/>
        <v>324.1486068111455</v>
      </c>
      <c r="X210" s="33">
        <f t="shared" si="16"/>
        <v>34.9</v>
      </c>
      <c r="Y210" s="28">
        <f t="shared" si="17"/>
        <v>1</v>
      </c>
      <c r="Z210" s="246"/>
      <c r="AA210" s="249"/>
      <c r="AC210" s="28"/>
      <c r="AD210" s="27"/>
      <c r="AE210" s="272"/>
      <c r="AF210" s="86"/>
      <c r="AJ210" s="86"/>
    </row>
    <row r="211" spans="1:36" ht="15.6">
      <c r="A211" s="246"/>
      <c r="B211" s="330">
        <f>+'Ark1'!C1780</f>
        <v>2024</v>
      </c>
      <c r="C211" s="266">
        <f>+'Ark1'!L1780</f>
        <v>6</v>
      </c>
      <c r="D211" s="266" t="s">
        <v>33</v>
      </c>
      <c r="E211" s="275">
        <f>+'Ark1'!AP1780</f>
        <v>9</v>
      </c>
      <c r="F211" s="274" t="str">
        <f>VLOOKUP(E211,RNR!$D$1:$E$37,2)</f>
        <v>Holstein</v>
      </c>
      <c r="G211" s="86">
        <f>+IF(H211=0,"",'Ark1'!Q1780)</f>
        <v>20</v>
      </c>
      <c r="H211" s="475">
        <f>+'Ark1'!R1780</f>
        <v>22</v>
      </c>
      <c r="I211" s="28">
        <f>+IF(H211=0,"",'Ark1'!AE1780)</f>
        <v>5.5696202531645591</v>
      </c>
      <c r="J211" s="31" t="e">
        <f>+IF(H211=0,"",IF(#REF!=0,"",I211-#REF!))</f>
        <v>#REF!</v>
      </c>
      <c r="K211" s="28">
        <f>+IF(H211=0,"",'Ark1'!AF1780)</f>
        <v>6.8863664497656076</v>
      </c>
      <c r="L211" s="27">
        <f>+IF(H211=0,"",'Ark1'!T1780)</f>
        <v>10.227272727272727</v>
      </c>
      <c r="M211" s="305">
        <f>+IF(H211=0,"",'Ark1'!U1780)</f>
        <v>290.79090909090911</v>
      </c>
      <c r="N211" s="35" t="e">
        <f>+IF(H211=0,"",IF(#REF!=0,"",M211-#REF!))</f>
        <v>#REF!</v>
      </c>
      <c r="O211" s="33">
        <f>+IF(H211=0,"",'Ark1'!W1780)</f>
        <v>100</v>
      </c>
      <c r="P211" s="33">
        <f>+IF(H211=0,"",'Ark1'!X1780)</f>
        <v>13.636363636363638</v>
      </c>
      <c r="Q211" s="33">
        <f>+IF(H211=0,"",'Ark1'!AG1780)</f>
        <v>568.86363636363637</v>
      </c>
      <c r="R211" s="33">
        <f>+IF(H211=0,"",'Ark1'!AH1780)</f>
        <v>95.454545454545439</v>
      </c>
      <c r="S211" s="374">
        <f>+IF(H211=0,"",'Ark1'!AR1780)</f>
        <v>206.77272727272728</v>
      </c>
      <c r="T211" s="114">
        <f>+IF(H211=0,"",'Ark1'!AS1780)</f>
        <v>32.558161569952127</v>
      </c>
      <c r="U211" s="33">
        <f>+IF(H211=0,"",'Ark1'!Y1780)</f>
        <v>53.351841657664067</v>
      </c>
      <c r="V211" s="27">
        <f>+IF(H211=0,"",'Ark1'!AA1780)</f>
        <v>1.5647194980053205</v>
      </c>
      <c r="W211" s="305">
        <f t="shared" si="15"/>
        <v>511.17858569716344</v>
      </c>
      <c r="X211" s="33">
        <f t="shared" si="16"/>
        <v>48.465151515151518</v>
      </c>
      <c r="Y211" s="28">
        <f t="shared" si="17"/>
        <v>1.1000000000000001</v>
      </c>
      <c r="Z211" s="246"/>
      <c r="AA211" s="249"/>
      <c r="AC211" s="28"/>
      <c r="AD211" s="27"/>
      <c r="AE211" s="272"/>
      <c r="AF211" s="86"/>
      <c r="AJ211" s="86"/>
    </row>
    <row r="212" spans="1:36" ht="15.6">
      <c r="A212" s="246"/>
      <c r="B212" s="330">
        <f>+'Ark1'!C1781</f>
        <v>2024</v>
      </c>
      <c r="C212" s="266">
        <f>+'Ark1'!L1781</f>
        <v>6</v>
      </c>
      <c r="D212" s="266" t="s">
        <v>33</v>
      </c>
      <c r="E212" s="275">
        <f>+'Ark1'!AP1781</f>
        <v>10</v>
      </c>
      <c r="F212" s="274" t="str">
        <f>VLOOKUP(E212,RNR!$D$1:$E$37,2)</f>
        <v>Rød Dansk Mælkefe</v>
      </c>
      <c r="G212" s="86" t="str">
        <f>+IF(H212=0,"",'Ark1'!Q1781)</f>
        <v/>
      </c>
      <c r="H212" s="475">
        <f>+'Ark1'!R1781</f>
        <v>0</v>
      </c>
      <c r="I212" s="28" t="str">
        <f>+IF(H212=0,"",'Ark1'!AE1781)</f>
        <v/>
      </c>
      <c r="J212" s="31" t="str">
        <f>+IF(H212=0,"",IF(#REF!=0,"",I212-#REF!))</f>
        <v/>
      </c>
      <c r="K212" s="28" t="str">
        <f>+IF(H212=0,"",'Ark1'!AF1781)</f>
        <v/>
      </c>
      <c r="L212" s="27" t="str">
        <f>+IF(H212=0,"",'Ark1'!T1781)</f>
        <v/>
      </c>
      <c r="M212" s="305" t="str">
        <f>+IF(H212=0,"",'Ark1'!U1781)</f>
        <v/>
      </c>
      <c r="N212" s="35" t="str">
        <f>+IF(H212=0,"",IF(#REF!=0,"",M212-#REF!))</f>
        <v/>
      </c>
      <c r="O212" s="33" t="str">
        <f>+IF(H212=0,"",'Ark1'!W1781)</f>
        <v/>
      </c>
      <c r="P212" s="33" t="str">
        <f>+IF(H212=0,"",'Ark1'!X1781)</f>
        <v/>
      </c>
      <c r="Q212" s="33" t="str">
        <f>+IF(H212=0,"",'Ark1'!AG1781)</f>
        <v/>
      </c>
      <c r="R212" s="33" t="str">
        <f>+IF(H212=0,"",'Ark1'!AH1781)</f>
        <v/>
      </c>
      <c r="S212" s="374" t="str">
        <f>+IF(H212=0,"",'Ark1'!AR1781)</f>
        <v/>
      </c>
      <c r="T212" s="114" t="str">
        <f>+IF(H212=0,"",'Ark1'!AS1781)</f>
        <v/>
      </c>
      <c r="U212" s="33" t="str">
        <f>+IF(H212=0,"",'Ark1'!Y1781)</f>
        <v/>
      </c>
      <c r="V212" s="27" t="str">
        <f>+IF(H212=0,"",'Ark1'!AA1781)</f>
        <v/>
      </c>
      <c r="W212" s="305" t="str">
        <f t="shared" si="15"/>
        <v/>
      </c>
      <c r="X212" s="33" t="str">
        <f t="shared" si="16"/>
        <v/>
      </c>
      <c r="Y212" s="28" t="str">
        <f t="shared" si="17"/>
        <v/>
      </c>
      <c r="Z212" s="246"/>
      <c r="AA212" s="249"/>
      <c r="AC212" s="28"/>
      <c r="AD212" s="27"/>
      <c r="AE212" s="272"/>
      <c r="AF212" s="86"/>
      <c r="AJ212" s="86"/>
    </row>
    <row r="213" spans="1:36" ht="15.6">
      <c r="A213" s="246"/>
      <c r="B213" s="330">
        <f>+'Ark1'!C1782</f>
        <v>2024</v>
      </c>
      <c r="C213" s="266">
        <f>+'Ark1'!L1782</f>
        <v>6</v>
      </c>
      <c r="D213" s="266" t="s">
        <v>33</v>
      </c>
      <c r="E213" s="275">
        <f>+'Ark1'!AP1782</f>
        <v>11</v>
      </c>
      <c r="F213" s="274" t="str">
        <f>VLOOKUP(E213,RNR!$D$1:$E$37,2)</f>
        <v>Brown Swiss</v>
      </c>
      <c r="G213" s="86">
        <f>+IF(H213=0,"",'Ark1'!Q1782)</f>
        <v>2</v>
      </c>
      <c r="H213" s="475">
        <f>+'Ark1'!R1782</f>
        <v>2</v>
      </c>
      <c r="I213" s="28">
        <f>+IF(H213=0,"",'Ark1'!AE1782)</f>
        <v>5.882352941176471</v>
      </c>
      <c r="J213" s="31" t="e">
        <f>+IF(H213=0,"",IF(#REF!=0,"",I213-#REF!))</f>
        <v>#REF!</v>
      </c>
      <c r="K213" s="28">
        <f>+IF(H213=0,"",'Ark1'!AF1782)</f>
        <v>6.3822324485100177</v>
      </c>
      <c r="L213" s="27">
        <f>+IF(H213=0,"",'Ark1'!T1782)</f>
        <v>8.5</v>
      </c>
      <c r="M213" s="305">
        <f>+IF(H213=0,"",'Ark1'!U1782)</f>
        <v>227.45</v>
      </c>
      <c r="N213" s="35" t="e">
        <f>+IF(H213=0,"",IF(#REF!=0,"",M213-#REF!))</f>
        <v>#REF!</v>
      </c>
      <c r="O213" s="33">
        <f>+IF(H213=0,"",'Ark1'!W1782)</f>
        <v>100</v>
      </c>
      <c r="P213" s="33">
        <f>+IF(H213=0,"",'Ark1'!X1782)</f>
        <v>0</v>
      </c>
      <c r="Q213" s="33">
        <f>+IF(H213=0,"",'Ark1'!AG1782)</f>
        <v>496.5</v>
      </c>
      <c r="R213" s="33">
        <f>+IF(H213=0,"",'Ark1'!AH1782)</f>
        <v>100</v>
      </c>
      <c r="S213" s="374">
        <f>+IF(H213=0,"",'Ark1'!AR1782)</f>
        <v>190.5</v>
      </c>
      <c r="T213" s="114">
        <f>+IF(H213=0,"",'Ark1'!AS1782)</f>
        <v>32.673898122419487</v>
      </c>
      <c r="U213" s="33">
        <f>+IF(H213=0,"",'Ark1'!Y1782)</f>
        <v>31.250000000000121</v>
      </c>
      <c r="V213" s="27">
        <f>+IF(H213=0,"",'Ark1'!AA1782)</f>
        <v>1.5</v>
      </c>
      <c r="W213" s="305">
        <f t="shared" si="15"/>
        <v>458.1067472306143</v>
      </c>
      <c r="X213" s="33">
        <f t="shared" si="16"/>
        <v>37.908333333333331</v>
      </c>
      <c r="Y213" s="28">
        <f t="shared" si="17"/>
        <v>1</v>
      </c>
      <c r="Z213" s="246"/>
      <c r="AA213" s="249"/>
      <c r="AC213" s="28"/>
      <c r="AD213" s="27"/>
      <c r="AE213" s="272"/>
      <c r="AF213" s="86"/>
      <c r="AJ213" s="86"/>
    </row>
    <row r="214" spans="1:36" ht="15.6">
      <c r="A214" s="246"/>
      <c r="B214" s="330">
        <f>+'Ark1'!C1783</f>
        <v>2024</v>
      </c>
      <c r="C214" s="266">
        <f>+'Ark1'!L1783</f>
        <v>6</v>
      </c>
      <c r="D214" s="266" t="s">
        <v>33</v>
      </c>
      <c r="E214" s="275">
        <f>+'Ark1'!AP1783</f>
        <v>12</v>
      </c>
      <c r="F214" s="274" t="str">
        <f>VLOOKUP(E214,RNR!$D$1:$E$37,2)</f>
        <v>Jarlsbergfe</v>
      </c>
      <c r="G214" s="86" t="str">
        <f>+IF(H214=0,"",'Ark1'!Q1783)</f>
        <v/>
      </c>
      <c r="H214" s="475">
        <f>+'Ark1'!R1783</f>
        <v>0</v>
      </c>
      <c r="I214" s="28" t="str">
        <f>+IF(H214=0,"",'Ark1'!AE1783)</f>
        <v/>
      </c>
      <c r="J214" s="31" t="str">
        <f>+IF(H214=0,"",IF(#REF!=0,"",I214-#REF!))</f>
        <v/>
      </c>
      <c r="K214" s="28" t="str">
        <f>+IF(H214=0,"",'Ark1'!AF1783)</f>
        <v/>
      </c>
      <c r="L214" s="27" t="str">
        <f>+IF(H214=0,"",'Ark1'!T1783)</f>
        <v/>
      </c>
      <c r="M214" s="305" t="str">
        <f>+IF(H214=0,"",'Ark1'!U1783)</f>
        <v/>
      </c>
      <c r="N214" s="35" t="str">
        <f>+IF(H214=0,"",IF(#REF!=0,"",M214-#REF!))</f>
        <v/>
      </c>
      <c r="O214" s="33" t="str">
        <f>+IF(H214=0,"",'Ark1'!W1783)</f>
        <v/>
      </c>
      <c r="P214" s="33" t="str">
        <f>+IF(H214=0,"",'Ark1'!X1783)</f>
        <v/>
      </c>
      <c r="Q214" s="33" t="str">
        <f>+IF(H214=0,"",'Ark1'!AG1783)</f>
        <v/>
      </c>
      <c r="R214" s="33" t="str">
        <f>+IF(H214=0,"",'Ark1'!AH1783)</f>
        <v/>
      </c>
      <c r="S214" s="374" t="str">
        <f>+IF(H214=0,"",'Ark1'!AR1783)</f>
        <v/>
      </c>
      <c r="T214" s="114" t="str">
        <f>+IF(H214=0,"",'Ark1'!AS1783)</f>
        <v/>
      </c>
      <c r="U214" s="33" t="str">
        <f>+IF(H214=0,"",'Ark1'!Y1783)</f>
        <v/>
      </c>
      <c r="V214" s="27" t="str">
        <f>+IF(H214=0,"",'Ark1'!AA1783)</f>
        <v/>
      </c>
      <c r="W214" s="305" t="str">
        <f t="shared" si="15"/>
        <v/>
      </c>
      <c r="X214" s="33" t="str">
        <f t="shared" si="16"/>
        <v/>
      </c>
      <c r="Y214" s="28" t="str">
        <f t="shared" si="17"/>
        <v/>
      </c>
      <c r="Z214" s="246"/>
      <c r="AA214" s="249"/>
      <c r="AC214" s="28"/>
      <c r="AD214" s="27"/>
      <c r="AE214" s="272"/>
      <c r="AF214" s="86"/>
      <c r="AJ214" s="86"/>
    </row>
    <row r="215" spans="1:36" ht="15.6">
      <c r="A215" s="246"/>
      <c r="B215" s="330">
        <f>+'Ark1'!C1784</f>
        <v>2024</v>
      </c>
      <c r="C215" s="266">
        <f>+'Ark1'!L1784</f>
        <v>6</v>
      </c>
      <c r="D215" s="266" t="s">
        <v>33</v>
      </c>
      <c r="E215" s="275">
        <f>+'Ark1'!AP1784</f>
        <v>13</v>
      </c>
      <c r="F215" s="274" t="str">
        <f>VLOOKUP(E215,RNR!$D$1:$E$37,2)</f>
        <v>Fleckvieh</v>
      </c>
      <c r="G215" s="86">
        <f>+IF(H215=0,"",'Ark1'!Q1784)</f>
        <v>36</v>
      </c>
      <c r="H215" s="475">
        <f>+'Ark1'!R1784</f>
        <v>46</v>
      </c>
      <c r="I215" s="28">
        <f>+IF(H215=0,"",'Ark1'!AE1784)</f>
        <v>26.4367816091954</v>
      </c>
      <c r="J215" s="31" t="e">
        <f>+IF(H215=0,"",IF(#REF!=0,"",I215-#REF!))</f>
        <v>#REF!</v>
      </c>
      <c r="K215" s="28">
        <f>+IF(H215=0,"",'Ark1'!AF1784)</f>
        <v>29.587777071980199</v>
      </c>
      <c r="L215" s="27">
        <f>+IF(H215=0,"",'Ark1'!T1784)</f>
        <v>8.304347826086957</v>
      </c>
      <c r="M215" s="305">
        <f>+IF(H215=0,"",'Ark1'!U1784)</f>
        <v>269.3478260869565</v>
      </c>
      <c r="N215" s="35" t="e">
        <f>+IF(H215=0,"",IF(#REF!=0,"",M215-#REF!))</f>
        <v>#REF!</v>
      </c>
      <c r="O215" s="33">
        <f>+IF(H215=0,"",'Ark1'!W1784)</f>
        <v>86.956521739130437</v>
      </c>
      <c r="P215" s="33">
        <f>+IF(H215=0,"",'Ark1'!X1784)</f>
        <v>2.1739130434782608</v>
      </c>
      <c r="Q215" s="33">
        <f>+IF(H215=0,"",'Ark1'!AG1784)</f>
        <v>581.36956521739125</v>
      </c>
      <c r="R215" s="33">
        <f>+IF(H215=0,"",'Ark1'!AH1784)</f>
        <v>100</v>
      </c>
      <c r="S215" s="374">
        <f>+IF(H215=0,"",'Ark1'!AR1784)</f>
        <v>203.10869565217391</v>
      </c>
      <c r="T215" s="114">
        <f>+IF(H215=0,"",'Ark1'!AS1784)</f>
        <v>31.820191419633804</v>
      </c>
      <c r="U215" s="33">
        <f>+IF(H215=0,"",'Ark1'!Y1784)</f>
        <v>44.671242277089888</v>
      </c>
      <c r="V215" s="27">
        <f>+IF(H215=0,"",'Ark1'!AA1784)</f>
        <v>1.3967285568877392</v>
      </c>
      <c r="W215" s="305">
        <f t="shared" si="15"/>
        <v>463.29880716449162</v>
      </c>
      <c r="X215" s="33">
        <f t="shared" si="16"/>
        <v>44.891304347826086</v>
      </c>
      <c r="Y215" s="28">
        <f t="shared" si="17"/>
        <v>1.2777777777777777</v>
      </c>
      <c r="Z215" s="246"/>
      <c r="AA215" s="249"/>
      <c r="AC215" s="28"/>
      <c r="AD215" s="27"/>
      <c r="AE215" s="272"/>
      <c r="AF215" s="86"/>
      <c r="AJ215" s="86"/>
    </row>
    <row r="216" spans="1:36" ht="15.6">
      <c r="A216" s="246"/>
      <c r="B216" s="330">
        <f>+'Ark1'!C1785</f>
        <v>2024</v>
      </c>
      <c r="C216" s="266">
        <f>+'Ark1'!L1785</f>
        <v>6</v>
      </c>
      <c r="D216" s="266" t="s">
        <v>33</v>
      </c>
      <c r="E216" s="275">
        <f>+'Ark1'!AP1785</f>
        <v>14</v>
      </c>
      <c r="F216" s="274" t="str">
        <f>VLOOKUP(E216,RNR!$D$1:$E$37,2)</f>
        <v>Canadisk Ayrshire</v>
      </c>
      <c r="G216" s="86" t="str">
        <f>+IF(H216=0,"",'Ark1'!Q1785)</f>
        <v/>
      </c>
      <c r="H216" s="475">
        <f>+'Ark1'!R1785</f>
        <v>0</v>
      </c>
      <c r="I216" s="28" t="str">
        <f>+IF(H216=0,"",'Ark1'!AE1785)</f>
        <v/>
      </c>
      <c r="J216" s="31" t="str">
        <f>+IF(H216=0,"",IF(#REF!=0,"",I216-#REF!))</f>
        <v/>
      </c>
      <c r="K216" s="28" t="str">
        <f>+IF(H216=0,"",'Ark1'!AF1785)</f>
        <v/>
      </c>
      <c r="L216" s="27" t="str">
        <f>+IF(H216=0,"",'Ark1'!T1785)</f>
        <v/>
      </c>
      <c r="M216" s="305" t="str">
        <f>+IF(H216=0,"",'Ark1'!U1785)</f>
        <v/>
      </c>
      <c r="N216" s="35" t="str">
        <f>+IF(H216=0,"",IF(#REF!=0,"",M216-#REF!))</f>
        <v/>
      </c>
      <c r="O216" s="33" t="str">
        <f>+IF(H216=0,"",'Ark1'!W1785)</f>
        <v/>
      </c>
      <c r="P216" s="33" t="str">
        <f>+IF(H216=0,"",'Ark1'!X1785)</f>
        <v/>
      </c>
      <c r="Q216" s="33" t="str">
        <f>+IF(H216=0,"",'Ark1'!AG1785)</f>
        <v/>
      </c>
      <c r="R216" s="33" t="str">
        <f>+IF(H216=0,"",'Ark1'!AH1785)</f>
        <v/>
      </c>
      <c r="S216" s="374" t="str">
        <f>+IF(H216=0,"",'Ark1'!AR1785)</f>
        <v/>
      </c>
      <c r="T216" s="114" t="str">
        <f>+IF(H216=0,"",'Ark1'!AS1785)</f>
        <v/>
      </c>
      <c r="U216" s="33" t="str">
        <f>+IF(H216=0,"",'Ark1'!Y1785)</f>
        <v/>
      </c>
      <c r="V216" s="27" t="str">
        <f>+IF(H216=0,"",'Ark1'!AA1785)</f>
        <v/>
      </c>
      <c r="W216" s="305" t="str">
        <f t="shared" si="15"/>
        <v/>
      </c>
      <c r="X216" s="33" t="str">
        <f t="shared" si="16"/>
        <v/>
      </c>
      <c r="Y216" s="28" t="str">
        <f t="shared" si="17"/>
        <v/>
      </c>
      <c r="Z216" s="246"/>
      <c r="AA216" s="249"/>
      <c r="AC216" s="28"/>
      <c r="AD216" s="27"/>
      <c r="AE216" s="272"/>
      <c r="AF216" s="86"/>
      <c r="AJ216" s="86"/>
    </row>
    <row r="217" spans="1:36" ht="15.6">
      <c r="A217" s="246"/>
      <c r="B217" s="330">
        <f>+'Ark1'!C1786</f>
        <v>2024</v>
      </c>
      <c r="C217" s="266">
        <f>+'Ark1'!L1786</f>
        <v>6</v>
      </c>
      <c r="D217" s="266" t="s">
        <v>33</v>
      </c>
      <c r="E217" s="275">
        <f>+'Ark1'!AP1786</f>
        <v>15</v>
      </c>
      <c r="F217" s="274" t="str">
        <f>VLOOKUP(E217,RNR!$D$1:$E$37,2)</f>
        <v>Montbéliard</v>
      </c>
      <c r="G217" s="86" t="str">
        <f>+IF(H217=0,"",'Ark1'!Q1786)</f>
        <v/>
      </c>
      <c r="H217" s="475">
        <f>+'Ark1'!R1786</f>
        <v>0</v>
      </c>
      <c r="I217" s="28" t="str">
        <f>+IF(H217=0,"",'Ark1'!AE1786)</f>
        <v/>
      </c>
      <c r="J217" s="31" t="str">
        <f>+IF(H217=0,"",IF(#REF!=0,"",I217-#REF!))</f>
        <v/>
      </c>
      <c r="K217" s="28" t="str">
        <f>+IF(H217=0,"",'Ark1'!AF1786)</f>
        <v/>
      </c>
      <c r="L217" s="27" t="str">
        <f>+IF(H217=0,"",'Ark1'!T1786)</f>
        <v/>
      </c>
      <c r="M217" s="305" t="str">
        <f>+IF(H217=0,"",'Ark1'!U1786)</f>
        <v/>
      </c>
      <c r="N217" s="35" t="str">
        <f>+IF(H217=0,"",IF(#REF!=0,"",M217-#REF!))</f>
        <v/>
      </c>
      <c r="O217" s="33" t="str">
        <f>+IF(H217=0,"",'Ark1'!W1786)</f>
        <v/>
      </c>
      <c r="P217" s="33" t="str">
        <f>+IF(H217=0,"",'Ark1'!X1786)</f>
        <v/>
      </c>
      <c r="Q217" s="33" t="str">
        <f>+IF(H217=0,"",'Ark1'!AG1786)</f>
        <v/>
      </c>
      <c r="R217" s="33" t="str">
        <f>+IF(H217=0,"",'Ark1'!AH1786)</f>
        <v/>
      </c>
      <c r="S217" s="374" t="str">
        <f>+IF(H217=0,"",'Ark1'!AR1786)</f>
        <v/>
      </c>
      <c r="T217" s="114" t="str">
        <f>+IF(H217=0,"",'Ark1'!AS1786)</f>
        <v/>
      </c>
      <c r="U217" s="33" t="str">
        <f>+IF(H217=0,"",'Ark1'!Y1786)</f>
        <v/>
      </c>
      <c r="V217" s="27" t="str">
        <f>+IF(H217=0,"",'Ark1'!AA1786)</f>
        <v/>
      </c>
      <c r="W217" s="305" t="str">
        <f t="shared" si="15"/>
        <v/>
      </c>
      <c r="X217" s="33" t="str">
        <f t="shared" si="16"/>
        <v/>
      </c>
      <c r="Y217" s="28" t="str">
        <f t="shared" si="17"/>
        <v/>
      </c>
      <c r="Z217" s="246"/>
      <c r="AA217" s="249"/>
      <c r="AC217" s="28"/>
      <c r="AD217" s="27"/>
      <c r="AE217" s="272"/>
      <c r="AF217" s="86"/>
      <c r="AJ217" s="86"/>
    </row>
    <row r="218" spans="1:36" ht="15.6">
      <c r="A218" s="246"/>
      <c r="B218" s="330">
        <f>+'Ark1'!C1787</f>
        <v>2024</v>
      </c>
      <c r="C218" s="266">
        <f>+'Ark1'!L1787</f>
        <v>6</v>
      </c>
      <c r="D218" s="266" t="s">
        <v>33</v>
      </c>
      <c r="E218" s="275">
        <f>+'Ark1'!AP1787</f>
        <v>16</v>
      </c>
      <c r="F218" s="274" t="str">
        <f>VLOOKUP(E218,RNR!$D$1:$E$37,2)</f>
        <v>Mørefe</v>
      </c>
      <c r="G218" s="86" t="str">
        <f>+IF(H218=0,"",'Ark1'!Q1787)</f>
        <v/>
      </c>
      <c r="H218" s="475">
        <f>+'Ark1'!R1787</f>
        <v>0</v>
      </c>
      <c r="I218" s="28" t="str">
        <f>+IF(H218=0,"",'Ark1'!AE1787)</f>
        <v/>
      </c>
      <c r="J218" s="31" t="str">
        <f>+IF(H218=0,"",IF(#REF!=0,"",I218-#REF!))</f>
        <v/>
      </c>
      <c r="K218" s="28" t="str">
        <f>+IF(H218=0,"",'Ark1'!AF1787)</f>
        <v/>
      </c>
      <c r="L218" s="27" t="str">
        <f>+IF(H218=0,"",'Ark1'!T1787)</f>
        <v/>
      </c>
      <c r="M218" s="305" t="str">
        <f>+IF(H218=0,"",'Ark1'!U1787)</f>
        <v/>
      </c>
      <c r="N218" s="35" t="str">
        <f>+IF(H218=0,"",IF(#REF!=0,"",M218-#REF!))</f>
        <v/>
      </c>
      <c r="O218" s="33" t="str">
        <f>+IF(H218=0,"",'Ark1'!W1787)</f>
        <v/>
      </c>
      <c r="P218" s="33" t="str">
        <f>+IF(H218=0,"",'Ark1'!X1787)</f>
        <v/>
      </c>
      <c r="Q218" s="33" t="str">
        <f>+IF(H218=0,"",'Ark1'!AG1787)</f>
        <v/>
      </c>
      <c r="R218" s="33" t="str">
        <f>+IF(H218=0,"",'Ark1'!AH1787)</f>
        <v/>
      </c>
      <c r="S218" s="374" t="str">
        <f>+IF(H218=0,"",'Ark1'!AR1787)</f>
        <v/>
      </c>
      <c r="T218" s="114" t="str">
        <f>+IF(H218=0,"",'Ark1'!AS1787)</f>
        <v/>
      </c>
      <c r="U218" s="33" t="str">
        <f>+IF(H218=0,"",'Ark1'!Y1787)</f>
        <v/>
      </c>
      <c r="V218" s="27" t="str">
        <f>+IF(H218=0,"",'Ark1'!AA1787)</f>
        <v/>
      </c>
      <c r="W218" s="305" t="str">
        <f t="shared" si="15"/>
        <v/>
      </c>
      <c r="X218" s="33" t="str">
        <f t="shared" si="16"/>
        <v/>
      </c>
      <c r="Y218" s="28" t="str">
        <f t="shared" si="17"/>
        <v/>
      </c>
      <c r="Z218" s="246"/>
      <c r="AA218" s="249"/>
      <c r="AC218" s="28"/>
      <c r="AD218" s="27"/>
      <c r="AE218" s="272"/>
      <c r="AF218" s="86"/>
      <c r="AJ218" s="86"/>
    </row>
    <row r="219" spans="1:36" ht="15.6">
      <c r="A219" s="246"/>
      <c r="B219" s="330">
        <f>+'Ark1'!C1788</f>
        <v>2024</v>
      </c>
      <c r="C219" s="266">
        <f>+'Ark1'!L1788</f>
        <v>6</v>
      </c>
      <c r="D219" s="266" t="s">
        <v>33</v>
      </c>
      <c r="E219" s="275">
        <f>+'Ark1'!AP1788</f>
        <v>17</v>
      </c>
      <c r="F219" s="274" t="str">
        <f>VLOOKUP(E219,RNR!$D$1:$E$37,2)</f>
        <v>Normande</v>
      </c>
      <c r="G219" s="86" t="str">
        <f>+IF(H219=0,"",'Ark1'!Q1788)</f>
        <v/>
      </c>
      <c r="H219" s="475">
        <f>+'Ark1'!R1788</f>
        <v>0</v>
      </c>
      <c r="I219" s="28" t="str">
        <f>+IF(H219=0,"",'Ark1'!AE1788)</f>
        <v/>
      </c>
      <c r="J219" s="31" t="str">
        <f>+IF(H219=0,"",IF(#REF!=0,"",I219-#REF!))</f>
        <v/>
      </c>
      <c r="K219" s="28" t="str">
        <f>+IF(H219=0,"",'Ark1'!AF1788)</f>
        <v/>
      </c>
      <c r="L219" s="27" t="str">
        <f>+IF(H219=0,"",'Ark1'!T1788)</f>
        <v/>
      </c>
      <c r="M219" s="305" t="str">
        <f>+IF(H219=0,"",'Ark1'!U1788)</f>
        <v/>
      </c>
      <c r="N219" s="35" t="str">
        <f>+IF(H219=0,"",IF(#REF!=0,"",M219-#REF!))</f>
        <v/>
      </c>
      <c r="O219" s="33" t="str">
        <f>+IF(H219=0,"",'Ark1'!W1788)</f>
        <v/>
      </c>
      <c r="P219" s="33" t="str">
        <f>+IF(H219=0,"",'Ark1'!X1788)</f>
        <v/>
      </c>
      <c r="Q219" s="33" t="str">
        <f>+IF(H219=0,"",'Ark1'!AG1788)</f>
        <v/>
      </c>
      <c r="R219" s="33" t="str">
        <f>+IF(H219=0,"",'Ark1'!AH1788)</f>
        <v/>
      </c>
      <c r="S219" s="374" t="str">
        <f>+IF(H219=0,"",'Ark1'!AR1788)</f>
        <v/>
      </c>
      <c r="T219" s="114" t="str">
        <f>+IF(H219=0,"",'Ark1'!AS1788)</f>
        <v/>
      </c>
      <c r="U219" s="33" t="str">
        <f>+IF(H219=0,"",'Ark1'!Y1788)</f>
        <v/>
      </c>
      <c r="V219" s="27" t="str">
        <f>+IF(H219=0,"",'Ark1'!AA1788)</f>
        <v/>
      </c>
      <c r="W219" s="305" t="str">
        <f t="shared" si="15"/>
        <v/>
      </c>
      <c r="X219" s="33" t="str">
        <f t="shared" si="16"/>
        <v/>
      </c>
      <c r="Y219" s="28" t="str">
        <f t="shared" si="17"/>
        <v/>
      </c>
      <c r="Z219" s="246"/>
      <c r="AA219" s="249"/>
      <c r="AC219" s="28"/>
      <c r="AD219" s="27"/>
      <c r="AE219" s="272"/>
      <c r="AF219" s="86"/>
      <c r="AJ219" s="86"/>
    </row>
    <row r="220" spans="1:36" ht="15.6">
      <c r="A220" s="246"/>
      <c r="B220" s="330">
        <f>+'Ark1'!C1789</f>
        <v>2024</v>
      </c>
      <c r="C220" s="266">
        <f>+'Ark1'!L1789</f>
        <v>6</v>
      </c>
      <c r="D220" s="266" t="s">
        <v>33</v>
      </c>
      <c r="E220" s="275">
        <f>+'Ark1'!AP1789</f>
        <v>21</v>
      </c>
      <c r="F220" s="274" t="str">
        <f>VLOOKUP(E220,RNR!$D$1:$E$37,2)</f>
        <v>Hereford</v>
      </c>
      <c r="G220" s="86">
        <f>+IF(H220=0,"",'Ark1'!Q1789)</f>
        <v>286</v>
      </c>
      <c r="H220" s="475">
        <f>+'Ark1'!R1789</f>
        <v>661</v>
      </c>
      <c r="I220" s="28">
        <f>+IF(H220=0,"",'Ark1'!AE1789)</f>
        <v>31.596558317399609</v>
      </c>
      <c r="J220" s="31" t="e">
        <f>+IF(H220=0,"",IF(#REF!=0,"",I220-#REF!))</f>
        <v>#REF!</v>
      </c>
      <c r="K220" s="28">
        <f>+IF(H220=0,"",'Ark1'!AF1789)</f>
        <v>34.099627394096075</v>
      </c>
      <c r="L220" s="27">
        <f>+IF(H220=0,"",'Ark1'!T1789)</f>
        <v>8.7095310136157345</v>
      </c>
      <c r="M220" s="305">
        <f>+IF(H220=0,"",'Ark1'!U1789)</f>
        <v>213.86641452344955</v>
      </c>
      <c r="N220" s="35" t="e">
        <f>+IF(H220=0,"",IF(#REF!=0,"",M220-#REF!))</f>
        <v>#REF!</v>
      </c>
      <c r="O220" s="33">
        <f>+IF(H220=0,"",'Ark1'!W1789)</f>
        <v>93.343419062027237</v>
      </c>
      <c r="P220" s="33">
        <f>+IF(H220=0,"",'Ark1'!X1789)</f>
        <v>0</v>
      </c>
      <c r="Q220" s="33">
        <f>+IF(H220=0,"",'Ark1'!AG1789)</f>
        <v>515.00302571860811</v>
      </c>
      <c r="R220" s="33">
        <f>+IF(H220=0,"",'Ark1'!AH1789)</f>
        <v>99.546142208774555</v>
      </c>
      <c r="S220" s="374">
        <f>+IF(H220=0,"",'Ark1'!AR1789)</f>
        <v>188.48411497730712</v>
      </c>
      <c r="T220" s="114">
        <f>+IF(H220=0,"",'Ark1'!AS1789)</f>
        <v>31.701892838815755</v>
      </c>
      <c r="U220" s="33">
        <f>+IF(H220=0,"",'Ark1'!Y1789)</f>
        <v>32.463925152577929</v>
      </c>
      <c r="V220" s="27">
        <f>+IF(H220=0,"",'Ark1'!AA1789)</f>
        <v>1.4143365543524762</v>
      </c>
      <c r="W220" s="305">
        <f t="shared" si="15"/>
        <v>415.27215150829767</v>
      </c>
      <c r="X220" s="33">
        <f t="shared" si="16"/>
        <v>35.644402420574927</v>
      </c>
      <c r="Y220" s="28">
        <f t="shared" si="17"/>
        <v>2.3111888111888113</v>
      </c>
      <c r="Z220" s="246"/>
      <c r="AA220" s="249"/>
      <c r="AC220" s="28"/>
      <c r="AD220" s="27"/>
      <c r="AE220" s="272"/>
      <c r="AF220" s="86"/>
      <c r="AJ220" s="86"/>
    </row>
    <row r="221" spans="1:36" ht="15.6">
      <c r="A221" s="246"/>
      <c r="B221" s="330">
        <f>+'Ark1'!C1790</f>
        <v>2024</v>
      </c>
      <c r="C221" s="266">
        <f>+'Ark1'!L1790</f>
        <v>6</v>
      </c>
      <c r="D221" s="266" t="s">
        <v>33</v>
      </c>
      <c r="E221" s="275">
        <f>+'Ark1'!AP1790</f>
        <v>22</v>
      </c>
      <c r="F221" s="274" t="str">
        <f>VLOOKUP(E221,RNR!$D$1:$E$37,2)</f>
        <v>Charolais</v>
      </c>
      <c r="G221" s="86">
        <f>+IF(H221=0,"",'Ark1'!Q1790)</f>
        <v>495</v>
      </c>
      <c r="H221" s="475">
        <f>+'Ark1'!R1790</f>
        <v>1131</v>
      </c>
      <c r="I221" s="28">
        <f>+IF(H221=0,"",'Ark1'!AE1790)</f>
        <v>21.867749419953597</v>
      </c>
      <c r="J221" s="31" t="e">
        <f>+IF(H221=0,"",IF(#REF!=0,"",I221-#REF!))</f>
        <v>#REF!</v>
      </c>
      <c r="K221" s="28">
        <f>+IF(H221=0,"",'Ark1'!AF1790)</f>
        <v>19.877057186265123</v>
      </c>
      <c r="L221" s="27">
        <f>+IF(H221=0,"",'Ark1'!T1790)</f>
        <v>6.2599469496021234</v>
      </c>
      <c r="M221" s="305">
        <f>+IF(H221=0,"",'Ark1'!U1790)</f>
        <v>223.12033598585327</v>
      </c>
      <c r="N221" s="35" t="e">
        <f>+IF(H221=0,"",IF(#REF!=0,"",M221-#REF!))</f>
        <v>#REF!</v>
      </c>
      <c r="O221" s="33">
        <f>+IF(H221=0,"",'Ark1'!W1790)</f>
        <v>44.297082228116686</v>
      </c>
      <c r="P221" s="33">
        <f>+IF(H221=0,"",'Ark1'!X1790)</f>
        <v>0</v>
      </c>
      <c r="Q221" s="33">
        <f>+IF(H221=0,"",'Ark1'!AG1790)</f>
        <v>539.36339522546416</v>
      </c>
      <c r="R221" s="33">
        <f>+IF(H221=0,"",'Ark1'!AH1790)</f>
        <v>99.469496021220095</v>
      </c>
      <c r="S221" s="374">
        <f>+IF(H221=0,"",'Ark1'!AR1790)</f>
        <v>192.98231653404071</v>
      </c>
      <c r="T221" s="114">
        <f>+IF(H221=0,"",'Ark1'!AS1790)</f>
        <v>30.740305375791795</v>
      </c>
      <c r="U221" s="33">
        <f>+IF(H221=0,"",'Ark1'!Y1790)</f>
        <v>37.77126785996461</v>
      </c>
      <c r="V221" s="27">
        <f>+IF(H221=0,"",'Ark1'!AA1790)</f>
        <v>1.5137377389650137</v>
      </c>
      <c r="W221" s="305">
        <f t="shared" si="15"/>
        <v>413.67348611520947</v>
      </c>
      <c r="X221" s="33">
        <f t="shared" si="16"/>
        <v>37.186722664308881</v>
      </c>
      <c r="Y221" s="28">
        <f t="shared" si="17"/>
        <v>2.2848484848484847</v>
      </c>
      <c r="Z221" s="246"/>
      <c r="AA221" s="249"/>
      <c r="AC221" s="28"/>
      <c r="AD221" s="27"/>
      <c r="AE221" s="272"/>
      <c r="AF221" s="86"/>
      <c r="AJ221" s="86"/>
    </row>
    <row r="222" spans="1:36" ht="15.6">
      <c r="A222" s="246"/>
      <c r="B222" s="330">
        <f>+'Ark1'!C1791</f>
        <v>2024</v>
      </c>
      <c r="C222" s="266">
        <f>+'Ark1'!L1791</f>
        <v>6</v>
      </c>
      <c r="D222" s="266" t="s">
        <v>33</v>
      </c>
      <c r="E222" s="275">
        <f>+'Ark1'!AP1791</f>
        <v>23</v>
      </c>
      <c r="F222" s="274" t="str">
        <f>VLOOKUP(E222,RNR!$D$1:$E$37,2)</f>
        <v>Aberdeen Angus</v>
      </c>
      <c r="G222" s="86">
        <f>+IF(H222=0,"",'Ark1'!Q1791)</f>
        <v>717</v>
      </c>
      <c r="H222" s="475">
        <f>+'Ark1'!R1791</f>
        <v>1634</v>
      </c>
      <c r="I222" s="28">
        <f>+IF(H222=0,"",'Ark1'!AE1791)</f>
        <v>30.119815668202776</v>
      </c>
      <c r="J222" s="31" t="e">
        <f>+IF(H222=0,"",IF(#REF!=0,"",I222-#REF!))</f>
        <v>#REF!</v>
      </c>
      <c r="K222" s="28">
        <f>+IF(H222=0,"",'Ark1'!AF1791)</f>
        <v>29.415921831380391</v>
      </c>
      <c r="L222" s="27">
        <f>+IF(H222=0,"",'Ark1'!T1791)</f>
        <v>8.7545899632802939</v>
      </c>
      <c r="M222" s="305">
        <f>+IF(H222=0,"",'Ark1'!U1791)</f>
        <v>218.43512851897165</v>
      </c>
      <c r="N222" s="35" t="e">
        <f>+IF(H222=0,"",IF(#REF!=0,"",M222-#REF!))</f>
        <v>#REF!</v>
      </c>
      <c r="O222" s="33">
        <f>+IF(H222=0,"",'Ark1'!W1791)</f>
        <v>94.981640146878817</v>
      </c>
      <c r="P222" s="33">
        <f>+IF(H222=0,"",'Ark1'!X1791)</f>
        <v>0</v>
      </c>
      <c r="Q222" s="33">
        <f>+IF(H222=0,"",'Ark1'!AG1791)</f>
        <v>518.17197062423509</v>
      </c>
      <c r="R222" s="33">
        <f>+IF(H222=0,"",'Ark1'!AH1791)</f>
        <v>99.571603427172576</v>
      </c>
      <c r="S222" s="374">
        <f>+IF(H222=0,"",'Ark1'!AR1791)</f>
        <v>190.07527539779679</v>
      </c>
      <c r="T222" s="114">
        <f>+IF(H222=0,"",'Ark1'!AS1791)</f>
        <v>31.558903945488087</v>
      </c>
      <c r="U222" s="33">
        <f>+IF(H222=0,"",'Ark1'!Y1791)</f>
        <v>33.630263950498161</v>
      </c>
      <c r="V222" s="27">
        <f>+IF(H222=0,"",'Ark1'!AA1791)</f>
        <v>1.3686001781152002</v>
      </c>
      <c r="W222" s="305">
        <f t="shared" si="15"/>
        <v>421.54948724035705</v>
      </c>
      <c r="X222" s="33">
        <f t="shared" si="16"/>
        <v>36.40585475316194</v>
      </c>
      <c r="Y222" s="28">
        <f t="shared" si="17"/>
        <v>2.2789400278940026</v>
      </c>
      <c r="Z222" s="246"/>
      <c r="AA222" s="249"/>
      <c r="AC222" s="28"/>
      <c r="AD222" s="27"/>
      <c r="AE222" s="272"/>
      <c r="AF222" s="86"/>
      <c r="AJ222" s="86"/>
    </row>
    <row r="223" spans="1:36" ht="15.6">
      <c r="A223" s="246"/>
      <c r="B223" s="330">
        <f>+'Ark1'!C1792</f>
        <v>2024</v>
      </c>
      <c r="C223" s="266">
        <f>+'Ark1'!L1792</f>
        <v>6</v>
      </c>
      <c r="D223" s="266" t="s">
        <v>33</v>
      </c>
      <c r="E223" s="275">
        <f>+'Ark1'!AP1792</f>
        <v>24</v>
      </c>
      <c r="F223" s="274" t="str">
        <f>VLOOKUP(E223,RNR!$D$1:$E$37,2)</f>
        <v>Limousin</v>
      </c>
      <c r="G223" s="86">
        <f>+IF(H223=0,"",'Ark1'!Q1792)</f>
        <v>241</v>
      </c>
      <c r="H223" s="475">
        <f>+'Ark1'!R1792</f>
        <v>442</v>
      </c>
      <c r="I223" s="28">
        <f>+IF(H223=0,"",'Ark1'!AE1792)</f>
        <v>11.212582445459155</v>
      </c>
      <c r="J223" s="31" t="e">
        <f>+IF(H223=0,"",IF(#REF!=0,"",I223-#REF!))</f>
        <v>#REF!</v>
      </c>
      <c r="K223" s="28">
        <f>+IF(H223=0,"",'Ark1'!AF1792)</f>
        <v>9.5526519951246485</v>
      </c>
      <c r="L223" s="27">
        <f>+IF(H223=0,"",'Ark1'!T1792)</f>
        <v>5.968325791855202</v>
      </c>
      <c r="M223" s="305">
        <f>+IF(H223=0,"",'Ark1'!U1792)</f>
        <v>205.86764705882376</v>
      </c>
      <c r="N223" s="35" t="e">
        <f>+IF(H223=0,"",IF(#REF!=0,"",M223-#REF!))</f>
        <v>#REF!</v>
      </c>
      <c r="O223" s="33">
        <f>+IF(H223=0,"",'Ark1'!W1792)</f>
        <v>42.76018099547511</v>
      </c>
      <c r="P223" s="33">
        <f>+IF(H223=0,"",'Ark1'!X1792)</f>
        <v>0</v>
      </c>
      <c r="Q223" s="33">
        <f>+IF(H223=0,"",'Ark1'!AG1792)</f>
        <v>546.38235294117646</v>
      </c>
      <c r="R223" s="33">
        <f>+IF(H223=0,"",'Ark1'!AH1792)</f>
        <v>99.773755656108577</v>
      </c>
      <c r="S223" s="374">
        <f>+IF(H223=0,"",'Ark1'!AR1792)</f>
        <v>189.06108597285072</v>
      </c>
      <c r="T223" s="114">
        <f>+IF(H223=0,"",'Ark1'!AS1792)</f>
        <v>30.042810027597579</v>
      </c>
      <c r="U223" s="33">
        <f>+IF(H223=0,"",'Ark1'!Y1792)</f>
        <v>40.815773816028248</v>
      </c>
      <c r="V223" s="27">
        <f>+IF(H223=0,"",'Ark1'!AA1792)</f>
        <v>1.8046925767494588</v>
      </c>
      <c r="W223" s="305">
        <f t="shared" si="15"/>
        <v>376.78311891048111</v>
      </c>
      <c r="X223" s="33">
        <f t="shared" si="16"/>
        <v>34.311274509803958</v>
      </c>
      <c r="Y223" s="28">
        <f t="shared" si="17"/>
        <v>1.8340248962655601</v>
      </c>
      <c r="Z223" s="246"/>
      <c r="AA223" s="249"/>
      <c r="AC223" s="28"/>
      <c r="AD223" s="27"/>
      <c r="AE223" s="272"/>
      <c r="AF223" s="86"/>
      <c r="AJ223" s="86"/>
    </row>
    <row r="224" spans="1:36" ht="15.6">
      <c r="A224" s="246"/>
      <c r="B224" s="330">
        <f>+'Ark1'!C1793</f>
        <v>2024</v>
      </c>
      <c r="C224" s="266">
        <f>+'Ark1'!L1793</f>
        <v>6</v>
      </c>
      <c r="D224" s="266" t="s">
        <v>33</v>
      </c>
      <c r="E224" s="275">
        <f>+'Ark1'!AP1793</f>
        <v>25</v>
      </c>
      <c r="F224" s="274" t="str">
        <f>VLOOKUP(E224,RNR!$D$1:$E$37,2)</f>
        <v>Kjøttsimmental</v>
      </c>
      <c r="G224" s="86">
        <f>+IF(H224=0,"",'Ark1'!Q1793)</f>
        <v>208</v>
      </c>
      <c r="H224" s="475">
        <f>+'Ark1'!R1793</f>
        <v>499</v>
      </c>
      <c r="I224" s="28">
        <f>+IF(H224=0,"",'Ark1'!AE1793)</f>
        <v>29.934013197360525</v>
      </c>
      <c r="J224" s="31" t="e">
        <f>+IF(H224=0,"",IF(#REF!=0,"",I224-#REF!))</f>
        <v>#REF!</v>
      </c>
      <c r="K224" s="28">
        <f>+IF(H224=0,"",'Ark1'!AF1793)</f>
        <v>28.601381232235426</v>
      </c>
      <c r="L224" s="27">
        <f>+IF(H224=0,"",'Ark1'!T1793)</f>
        <v>7.0821643286573135</v>
      </c>
      <c r="M224" s="305">
        <f>+IF(H224=0,"",'Ark1'!U1793)</f>
        <v>224.76593186372753</v>
      </c>
      <c r="N224" s="35" t="e">
        <f>+IF(H224=0,"",IF(#REF!=0,"",M224-#REF!))</f>
        <v>#REF!</v>
      </c>
      <c r="O224" s="33">
        <f>+IF(H224=0,"",'Ark1'!W1793)</f>
        <v>70.140280561122253</v>
      </c>
      <c r="P224" s="33">
        <f>+IF(H224=0,"",'Ark1'!X1793)</f>
        <v>0</v>
      </c>
      <c r="Q224" s="33">
        <f>+IF(H224=0,"",'Ark1'!AG1793)</f>
        <v>513.15230460921839</v>
      </c>
      <c r="R224" s="33">
        <f>+IF(H224=0,"",'Ark1'!AH1793)</f>
        <v>99.198396793587179</v>
      </c>
      <c r="S224" s="374">
        <f>+IF(H224=0,"",'Ark1'!AR1793)</f>
        <v>192.64529058116233</v>
      </c>
      <c r="T224" s="114">
        <f>+IF(H224=0,"",'Ark1'!AS1793)</f>
        <v>31.207123619607412</v>
      </c>
      <c r="U224" s="33">
        <f>+IF(H224=0,"",'Ark1'!Y1793)</f>
        <v>33.251896471045995</v>
      </c>
      <c r="V224" s="27">
        <f>+IF(H224=0,"",'Ark1'!AA1793)</f>
        <v>1.4082716296993776</v>
      </c>
      <c r="W224" s="305">
        <f t="shared" si="15"/>
        <v>438.01017718295907</v>
      </c>
      <c r="X224" s="33">
        <f t="shared" si="16"/>
        <v>37.460988643954586</v>
      </c>
      <c r="Y224" s="28">
        <f t="shared" si="17"/>
        <v>2.3990384615384617</v>
      </c>
      <c r="Z224" s="246"/>
      <c r="AA224" s="249"/>
      <c r="AC224" s="28"/>
      <c r="AD224" s="27"/>
      <c r="AE224" s="272"/>
      <c r="AF224" s="86"/>
      <c r="AJ224" s="86"/>
    </row>
    <row r="225" spans="1:54" ht="15.6">
      <c r="A225" s="246"/>
      <c r="B225" s="330">
        <f>+'Ark1'!C1794</f>
        <v>2024</v>
      </c>
      <c r="C225" s="266">
        <f>+'Ark1'!L1794</f>
        <v>6</v>
      </c>
      <c r="D225" s="266" t="s">
        <v>33</v>
      </c>
      <c r="E225" s="275">
        <f>+'Ark1'!AP1794</f>
        <v>26</v>
      </c>
      <c r="F225" s="274" t="str">
        <f>VLOOKUP(E225,RNR!$D$1:$E$37,2)</f>
        <v>Blonde d`Aquitaine</v>
      </c>
      <c r="G225" s="86">
        <f>+IF(H225=0,"",'Ark1'!Q1794)</f>
        <v>34</v>
      </c>
      <c r="H225" s="475">
        <f>+'Ark1'!R1794</f>
        <v>69</v>
      </c>
      <c r="I225" s="28">
        <f>+IF(H225=0,"",'Ark1'!AE1794)</f>
        <v>21.428571428571423</v>
      </c>
      <c r="J225" s="31" t="e">
        <f>+IF(H225=0,"",IF(#REF!=0,"",I225-#REF!))</f>
        <v>#REF!</v>
      </c>
      <c r="K225" s="28">
        <f>+IF(H225=0,"",'Ark1'!AF1794)</f>
        <v>19.138596918927934</v>
      </c>
      <c r="L225" s="27">
        <f>+IF(H225=0,"",'Ark1'!T1794)</f>
        <v>6.6956521739130412</v>
      </c>
      <c r="M225" s="305">
        <f>+IF(H225=0,"",'Ark1'!U1794)</f>
        <v>237.78985507246381</v>
      </c>
      <c r="N225" s="35" t="e">
        <f>+IF(H225=0,"",IF(#REF!=0,"",M225-#REF!))</f>
        <v>#REF!</v>
      </c>
      <c r="O225" s="33">
        <f>+IF(H225=0,"",'Ark1'!W1794)</f>
        <v>66.666666666666686</v>
      </c>
      <c r="P225" s="33">
        <f>+IF(H225=0,"",'Ark1'!X1794)</f>
        <v>0</v>
      </c>
      <c r="Q225" s="33">
        <f>+IF(H225=0,"",'Ark1'!AG1794)</f>
        <v>515.5797101449275</v>
      </c>
      <c r="R225" s="33">
        <f>+IF(H225=0,"",'Ark1'!AH1794)</f>
        <v>98.550724637681157</v>
      </c>
      <c r="S225" s="374">
        <f>+IF(H225=0,"",'Ark1'!AR1794)</f>
        <v>196.95652173913044</v>
      </c>
      <c r="T225" s="114">
        <f>+IF(H225=0,"",'Ark1'!AS1794)</f>
        <v>31.011271051169675</v>
      </c>
      <c r="U225" s="33">
        <f>+IF(H225=0,"",'Ark1'!Y1794)</f>
        <v>29.022146191214176</v>
      </c>
      <c r="V225" s="27">
        <f>+IF(H225=0,"",'Ark1'!AA1794)</f>
        <v>1.6088914882756995</v>
      </c>
      <c r="W225" s="305">
        <f t="shared" si="15"/>
        <v>461.20871398453983</v>
      </c>
      <c r="X225" s="33">
        <f t="shared" si="16"/>
        <v>39.631642512077299</v>
      </c>
      <c r="Y225" s="28">
        <f t="shared" si="17"/>
        <v>2.0294117647058822</v>
      </c>
      <c r="Z225" s="246"/>
      <c r="AA225" s="249"/>
      <c r="AC225" s="28"/>
      <c r="AD225" s="27"/>
      <c r="AE225" s="272"/>
      <c r="AF225" s="86"/>
      <c r="AJ225" s="86"/>
    </row>
    <row r="226" spans="1:54" ht="15.6">
      <c r="A226" s="246"/>
      <c r="B226" s="330">
        <f>+'Ark1'!C1795</f>
        <v>2024</v>
      </c>
      <c r="C226" s="266">
        <f>+'Ark1'!L1795</f>
        <v>6</v>
      </c>
      <c r="D226" s="266" t="s">
        <v>33</v>
      </c>
      <c r="E226" s="275">
        <f>+'Ark1'!AP1795</f>
        <v>27</v>
      </c>
      <c r="F226" s="274" t="str">
        <f>VLOOKUP(E226,RNR!$D$1:$E$37,2)</f>
        <v>Highland</v>
      </c>
      <c r="G226" s="86">
        <f>+IF(H226=0,"",'Ark1'!Q1795)</f>
        <v>12</v>
      </c>
      <c r="H226" s="475">
        <f>+'Ark1'!R1795</f>
        <v>20</v>
      </c>
      <c r="I226" s="28">
        <f>+IF(H226=0,"",'Ark1'!AE1795)</f>
        <v>10.204081632653063</v>
      </c>
      <c r="J226" s="31" t="e">
        <f>+IF(H226=0,"",IF(#REF!=0,"",I226-#REF!))</f>
        <v>#REF!</v>
      </c>
      <c r="K226" s="28">
        <f>+IF(H226=0,"",'Ark1'!AF1795)</f>
        <v>14.645034121778311</v>
      </c>
      <c r="L226" s="27">
        <f>+IF(H226=0,"",'Ark1'!T1795)</f>
        <v>8.75</v>
      </c>
      <c r="M226" s="305">
        <f>+IF(H226=0,"",'Ark1'!U1795)</f>
        <v>176.82999999999996</v>
      </c>
      <c r="N226" s="35" t="e">
        <f>+IF(H226=0,"",IF(#REF!=0,"",M226-#REF!))</f>
        <v>#REF!</v>
      </c>
      <c r="O226" s="33">
        <f>+IF(H226=0,"",'Ark1'!W1795)</f>
        <v>90</v>
      </c>
      <c r="P226" s="33">
        <f>+IF(H226=0,"",'Ark1'!X1795)</f>
        <v>0</v>
      </c>
      <c r="Q226" s="33">
        <f>+IF(H226=0,"",'Ark1'!AG1795)</f>
        <v>569</v>
      </c>
      <c r="R226" s="33">
        <f>+IF(H226=0,"",'Ark1'!AH1795)</f>
        <v>100</v>
      </c>
      <c r="S226" s="374">
        <f>+IF(H226=0,"",'Ark1'!AR1795)</f>
        <v>176</v>
      </c>
      <c r="T226" s="114">
        <f>+IF(H226=0,"",'Ark1'!AS1795)</f>
        <v>32.080368418521445</v>
      </c>
      <c r="U226" s="33">
        <f>+IF(H226=0,"",'Ark1'!Y1795)</f>
        <v>31.027038208633549</v>
      </c>
      <c r="V226" s="27">
        <f>+IF(H226=0,"",'Ark1'!AA1795)</f>
        <v>1.7284386017443609</v>
      </c>
      <c r="W226" s="305">
        <f t="shared" si="15"/>
        <v>310.77328646748674</v>
      </c>
      <c r="X226" s="33">
        <f t="shared" si="16"/>
        <v>29.47166666666666</v>
      </c>
      <c r="Y226" s="28">
        <f t="shared" si="17"/>
        <v>1.6666666666666667</v>
      </c>
      <c r="Z226" s="246"/>
      <c r="AA226" s="249"/>
      <c r="AC226" s="28"/>
      <c r="AD226" s="27"/>
      <c r="AE226" s="272"/>
      <c r="AF226" s="86"/>
      <c r="AJ226" s="86"/>
    </row>
    <row r="227" spans="1:54" ht="15.6">
      <c r="A227" s="246"/>
      <c r="B227" s="330">
        <f>+'Ark1'!C1796</f>
        <v>2024</v>
      </c>
      <c r="C227" s="266">
        <f>+'Ark1'!L1796</f>
        <v>6</v>
      </c>
      <c r="D227" s="266" t="s">
        <v>33</v>
      </c>
      <c r="E227" s="275">
        <f>+'Ark1'!AP1796</f>
        <v>28</v>
      </c>
      <c r="F227" s="274" t="str">
        <f>VLOOKUP(E227,RNR!$D$1:$E$37,2)</f>
        <v xml:space="preserve">Dexter </v>
      </c>
      <c r="G227" s="86">
        <f>+IF(H227=0,"",'Ark1'!Q1796)</f>
        <v>45</v>
      </c>
      <c r="H227" s="475">
        <f>+'Ark1'!R1796</f>
        <v>77</v>
      </c>
      <c r="I227" s="28">
        <f>+IF(H227=0,"",'Ark1'!AE1796)</f>
        <v>31.174089068825921</v>
      </c>
      <c r="J227" s="31" t="e">
        <f>+IF(H227=0,"",IF(#REF!=0,"",I227-#REF!))</f>
        <v>#REF!</v>
      </c>
      <c r="K227" s="28">
        <f>+IF(H227=0,"",'Ark1'!AF1796)</f>
        <v>31.333649797483496</v>
      </c>
      <c r="L227" s="27">
        <f>+IF(H227=0,"",'Ark1'!T1796)</f>
        <v>7.2857142857142883</v>
      </c>
      <c r="M227" s="305">
        <f>+IF(H227=0,"",'Ark1'!U1796)</f>
        <v>198.02337662337661</v>
      </c>
      <c r="N227" s="35" t="e">
        <f>+IF(H227=0,"",IF(#REF!=0,"",M227-#REF!))</f>
        <v>#REF!</v>
      </c>
      <c r="O227" s="33">
        <f>+IF(H227=0,"",'Ark1'!W1796)</f>
        <v>72.727272727272734</v>
      </c>
      <c r="P227" s="33">
        <f>+IF(H227=0,"",'Ark1'!X1796)</f>
        <v>0</v>
      </c>
      <c r="Q227" s="33">
        <f>+IF(H227=0,"",'Ark1'!AG1796)</f>
        <v>485.18181818181824</v>
      </c>
      <c r="R227" s="33">
        <f>+IF(H227=0,"",'Ark1'!AH1796)</f>
        <v>100</v>
      </c>
      <c r="S227" s="374">
        <f>+IF(H227=0,"",'Ark1'!AR1796)</f>
        <v>183.80519480519484</v>
      </c>
      <c r="T227" s="114">
        <f>+IF(H227=0,"",'Ark1'!AS1796)</f>
        <v>31.529578607668288</v>
      </c>
      <c r="U227" s="33">
        <f>+IF(H227=0,"",'Ark1'!Y1796)</f>
        <v>36.486417668945194</v>
      </c>
      <c r="V227" s="27">
        <f>+IF(H227=0,"",'Ark1'!AA1796)</f>
        <v>1.4220630966433545</v>
      </c>
      <c r="W227" s="305">
        <f t="shared" si="15"/>
        <v>408.14261623705119</v>
      </c>
      <c r="X227" s="33">
        <f t="shared" si="16"/>
        <v>33.003896103896103</v>
      </c>
      <c r="Y227" s="28">
        <f t="shared" si="17"/>
        <v>1.711111111111111</v>
      </c>
      <c r="Z227" s="246"/>
      <c r="AA227" s="249"/>
      <c r="AC227" s="28"/>
      <c r="AD227" s="27"/>
      <c r="AE227" s="272"/>
      <c r="AF227" s="86"/>
      <c r="AJ227" s="86"/>
    </row>
    <row r="228" spans="1:54" ht="15.6">
      <c r="A228" s="246"/>
      <c r="B228" s="330">
        <f>+'Ark1'!C1797</f>
        <v>2024</v>
      </c>
      <c r="C228" s="266">
        <f>+'Ark1'!L1797</f>
        <v>6</v>
      </c>
      <c r="D228" s="266" t="s">
        <v>33</v>
      </c>
      <c r="E228" s="275">
        <f>+'Ark1'!AP1797</f>
        <v>29</v>
      </c>
      <c r="F228" s="274" t="str">
        <f>VLOOKUP(E228,RNR!$D$1:$E$37,2)</f>
        <v>Piemontese</v>
      </c>
      <c r="G228" s="86">
        <f>+IF(H228=0,"",'Ark1'!Q1797)</f>
        <v>7</v>
      </c>
      <c r="H228" s="475">
        <f>+'Ark1'!R1797</f>
        <v>12</v>
      </c>
      <c r="I228" s="28">
        <f>+IF(H228=0,"",'Ark1'!AE1797)</f>
        <v>7.0175438596491215</v>
      </c>
      <c r="J228" s="31" t="e">
        <f>+IF(H228=0,"",IF(#REF!=0,"",I228-#REF!))</f>
        <v>#REF!</v>
      </c>
      <c r="K228" s="28">
        <f>+IF(H228=0,"",'Ark1'!AF1797)</f>
        <v>10.089877953845065</v>
      </c>
      <c r="L228" s="27">
        <f>+IF(H228=0,"",'Ark1'!T1797)</f>
        <v>9.0833333333333357</v>
      </c>
      <c r="M228" s="305">
        <f>+IF(H228=0,"",'Ark1'!U1797)</f>
        <v>130.69166666666663</v>
      </c>
      <c r="N228" s="35" t="e">
        <f>+IF(H228=0,"",IF(#REF!=0,"",M228-#REF!))</f>
        <v>#REF!</v>
      </c>
      <c r="O228" s="33">
        <f>+IF(H228=0,"",'Ark1'!W1797)</f>
        <v>91.666666666666686</v>
      </c>
      <c r="P228" s="33">
        <f>+IF(H228=0,"",'Ark1'!X1797)</f>
        <v>0</v>
      </c>
      <c r="Q228" s="33">
        <f>+IF(H228=0,"",'Ark1'!AG1797)</f>
        <v>424.5</v>
      </c>
      <c r="R228" s="33">
        <f>+IF(H228=0,"",'Ark1'!AH1797)</f>
        <v>100</v>
      </c>
      <c r="S228" s="374">
        <f>+IF(H228=0,"",'Ark1'!AR1797)</f>
        <v>157.66666666666663</v>
      </c>
      <c r="T228" s="114">
        <f>+IF(H228=0,"",'Ark1'!AS1797)</f>
        <v>32.799322298645365</v>
      </c>
      <c r="U228" s="33">
        <f>+IF(H228=0,"",'Ark1'!Y1797)</f>
        <v>30.044479757334599</v>
      </c>
      <c r="V228" s="27">
        <f>+IF(H228=0,"",'Ark1'!AA1797)</f>
        <v>1.6562172428626452</v>
      </c>
      <c r="W228" s="305">
        <f t="shared" si="15"/>
        <v>307.87200628190016</v>
      </c>
      <c r="X228" s="33">
        <f t="shared" si="16"/>
        <v>21.781944444444438</v>
      </c>
      <c r="Y228" s="28">
        <f t="shared" si="17"/>
        <v>1.7142857142857142</v>
      </c>
      <c r="Z228" s="246"/>
      <c r="AA228" s="249"/>
      <c r="AC228" s="28"/>
      <c r="AD228" s="27"/>
      <c r="AE228" s="272"/>
      <c r="AF228" s="86"/>
      <c r="AJ228" s="86"/>
    </row>
    <row r="229" spans="1:54" ht="15.6">
      <c r="A229" s="246"/>
      <c r="B229" s="330">
        <f>+'Ark1'!C1798</f>
        <v>2024</v>
      </c>
      <c r="C229" s="266">
        <f>+'Ark1'!L1798</f>
        <v>6</v>
      </c>
      <c r="D229" s="266" t="s">
        <v>33</v>
      </c>
      <c r="E229" s="275">
        <f>+'Ark1'!AP1798</f>
        <v>30</v>
      </c>
      <c r="F229" s="274" t="str">
        <f>VLOOKUP(E229,RNR!$D$1:$E$37,2)</f>
        <v>Galloway</v>
      </c>
      <c r="G229" s="86">
        <f>+IF(H229=0,"",'Ark1'!Q1798)</f>
        <v>2</v>
      </c>
      <c r="H229" s="475">
        <f>+'Ark1'!R1798</f>
        <v>2</v>
      </c>
      <c r="I229" s="28">
        <f>+IF(H229=0,"",'Ark1'!AE1798)</f>
        <v>28.571428571428577</v>
      </c>
      <c r="J229" s="31" t="e">
        <f>+IF(H229=0,"",IF(#REF!=0,"",I229-#REF!))</f>
        <v>#REF!</v>
      </c>
      <c r="K229" s="28">
        <f>+IF(H229=0,"",'Ark1'!AF1798)</f>
        <v>25.32602870243554</v>
      </c>
      <c r="L229" s="27">
        <f>+IF(H229=0,"",'Ark1'!T1798)</f>
        <v>7.5</v>
      </c>
      <c r="M229" s="305">
        <f>+IF(H229=0,"",'Ark1'!U1798)</f>
        <v>212.65</v>
      </c>
      <c r="N229" s="35" t="e">
        <f>+IF(H229=0,"",IF(#REF!=0,"",M229-#REF!))</f>
        <v>#REF!</v>
      </c>
      <c r="O229" s="33">
        <f>+IF(H229=0,"",'Ark1'!W1798)</f>
        <v>100</v>
      </c>
      <c r="P229" s="33">
        <f>+IF(H229=0,"",'Ark1'!X1798)</f>
        <v>0</v>
      </c>
      <c r="Q229" s="33">
        <f>+IF(H229=0,"",'Ark1'!AG1798)</f>
        <v>485</v>
      </c>
      <c r="R229" s="33">
        <f>+IF(H229=0,"",'Ark1'!AH1798)</f>
        <v>100</v>
      </c>
      <c r="S229" s="374">
        <f>+IF(H229=0,"",'Ark1'!AR1798)</f>
        <v>188</v>
      </c>
      <c r="T229" s="114">
        <f>+IF(H229=0,"",'Ark1'!AS1798)</f>
        <v>31.893808758061887</v>
      </c>
      <c r="U229" s="33">
        <f>+IF(H229=0,"",'Ark1'!Y1798)</f>
        <v>18.250000000000199</v>
      </c>
      <c r="V229" s="27">
        <f>+IF(H229=0,"",'Ark1'!AA1798)</f>
        <v>0.5</v>
      </c>
      <c r="W229" s="305">
        <f t="shared" si="15"/>
        <v>438.45360824742266</v>
      </c>
      <c r="X229" s="33">
        <f t="shared" si="16"/>
        <v>35.44166666666667</v>
      </c>
      <c r="Y229" s="28">
        <f t="shared" si="17"/>
        <v>1</v>
      </c>
      <c r="Z229" s="246"/>
      <c r="AA229" s="249"/>
      <c r="AC229" s="28"/>
      <c r="AD229" s="27"/>
      <c r="AE229" s="272"/>
      <c r="AF229" s="86"/>
      <c r="AJ229" s="86"/>
    </row>
    <row r="230" spans="1:54" ht="15.6">
      <c r="A230" s="246"/>
      <c r="B230" s="330">
        <f>+'Ark1'!C1799</f>
        <v>2024</v>
      </c>
      <c r="C230" s="266">
        <f>+'Ark1'!L1799</f>
        <v>6</v>
      </c>
      <c r="D230" s="266" t="s">
        <v>33</v>
      </c>
      <c r="E230" s="275">
        <f>+'Ark1'!AP1799</f>
        <v>31</v>
      </c>
      <c r="F230" s="274" t="str">
        <f>VLOOKUP(E230,RNR!$D$1:$E$37,2)</f>
        <v>Salers</v>
      </c>
      <c r="G230" s="86">
        <f>+IF(H230=0,"",'Ark1'!Q1799)</f>
        <v>16</v>
      </c>
      <c r="H230" s="475">
        <f>+'Ark1'!R1799</f>
        <v>31</v>
      </c>
      <c r="I230" s="28">
        <f>+IF(H230=0,"",'Ark1'!AE1799)</f>
        <v>36.046511627906966</v>
      </c>
      <c r="J230" s="31" t="e">
        <f>+IF(H230=0,"",IF(#REF!=0,"",I230-#REF!))</f>
        <v>#REF!</v>
      </c>
      <c r="K230" s="28">
        <f>+IF(H230=0,"",'Ark1'!AF1799)</f>
        <v>41.089185069157935</v>
      </c>
      <c r="L230" s="27">
        <f>+IF(H230=0,"",'Ark1'!T1799)</f>
        <v>9.3870967741935498</v>
      </c>
      <c r="M230" s="305">
        <f>+IF(H230=0,"",'Ark1'!U1799)</f>
        <v>189.54838709677412</v>
      </c>
      <c r="N230" s="35" t="e">
        <f>+IF(H230=0,"",IF(#REF!=0,"",M230-#REF!))</f>
        <v>#REF!</v>
      </c>
      <c r="O230" s="33">
        <f>+IF(H230=0,"",'Ark1'!W1799)</f>
        <v>96.774193548387117</v>
      </c>
      <c r="P230" s="33">
        <f>+IF(H230=0,"",'Ark1'!X1799)</f>
        <v>0</v>
      </c>
      <c r="Q230" s="33">
        <f>+IF(H230=0,"",'Ark1'!AG1799)</f>
        <v>531.48387096774195</v>
      </c>
      <c r="R230" s="33">
        <f>+IF(H230=0,"",'Ark1'!AH1799)</f>
        <v>100</v>
      </c>
      <c r="S230" s="374">
        <f>+IF(H230=0,"",'Ark1'!AR1799)</f>
        <v>179.64516129032256</v>
      </c>
      <c r="T230" s="114">
        <f>+IF(H230=0,"",'Ark1'!AS1799)</f>
        <v>32.489914674417783</v>
      </c>
      <c r="U230" s="33">
        <f>+IF(H230=0,"",'Ark1'!Y1799)</f>
        <v>26.835302590812848</v>
      </c>
      <c r="V230" s="27">
        <f>+IF(H230=0,"",'Ark1'!AA1799)</f>
        <v>1.5999479700177148</v>
      </c>
      <c r="W230" s="305">
        <f t="shared" si="15"/>
        <v>356.63996115562014</v>
      </c>
      <c r="X230" s="33">
        <f t="shared" si="16"/>
        <v>31.591397849462354</v>
      </c>
      <c r="Y230" s="28">
        <f t="shared" si="17"/>
        <v>1.9375</v>
      </c>
      <c r="Z230" s="246"/>
      <c r="AA230" s="249"/>
      <c r="AC230" s="28"/>
      <c r="AD230" s="27"/>
      <c r="AE230" s="272"/>
      <c r="AF230" s="86"/>
      <c r="AJ230" s="86"/>
    </row>
    <row r="231" spans="1:54" ht="15.6">
      <c r="A231" s="246"/>
      <c r="B231" s="330">
        <f>+'Ark1'!C1800</f>
        <v>2024</v>
      </c>
      <c r="C231" s="266">
        <f>+'Ark1'!L1800</f>
        <v>6</v>
      </c>
      <c r="D231" s="266" t="s">
        <v>33</v>
      </c>
      <c r="E231" s="275">
        <f>+'Ark1'!AP1800</f>
        <v>32</v>
      </c>
      <c r="F231" s="274" t="str">
        <f>VLOOKUP(E231,RNR!$D$1:$E$37,2)</f>
        <v>Chianina</v>
      </c>
      <c r="G231" s="86" t="str">
        <f>+IF(H231=0,"",'Ark1'!Q1800)</f>
        <v/>
      </c>
      <c r="H231" s="475">
        <f>+'Ark1'!R1800</f>
        <v>0</v>
      </c>
      <c r="I231" s="28" t="str">
        <f>+IF(H231=0,"",'Ark1'!AE1800)</f>
        <v/>
      </c>
      <c r="J231" s="31" t="str">
        <f>+IF(H231=0,"",IF(#REF!=0,"",I231-#REF!))</f>
        <v/>
      </c>
      <c r="K231" s="28" t="str">
        <f>+IF(H231=0,"",'Ark1'!AF1800)</f>
        <v/>
      </c>
      <c r="L231" s="27" t="str">
        <f>+IF(H231=0,"",'Ark1'!T1800)</f>
        <v/>
      </c>
      <c r="M231" s="305" t="str">
        <f>+IF(H231=0,"",'Ark1'!U1800)</f>
        <v/>
      </c>
      <c r="N231" s="35" t="str">
        <f>+IF(H231=0,"",IF(#REF!=0,"",M231-#REF!))</f>
        <v/>
      </c>
      <c r="O231" s="33" t="str">
        <f>+IF(H231=0,"",'Ark1'!W1800)</f>
        <v/>
      </c>
      <c r="P231" s="33" t="str">
        <f>+IF(H231=0,"",'Ark1'!X1800)</f>
        <v/>
      </c>
      <c r="Q231" s="33" t="str">
        <f>+IF(H231=0,"",'Ark1'!AG1800)</f>
        <v/>
      </c>
      <c r="R231" s="33" t="str">
        <f>+IF(H231=0,"",'Ark1'!AH1800)</f>
        <v/>
      </c>
      <c r="S231" s="374" t="str">
        <f>+IF(H231=0,"",'Ark1'!AR1800)</f>
        <v/>
      </c>
      <c r="T231" s="114" t="str">
        <f>+IF(H231=0,"",'Ark1'!AS1800)</f>
        <v/>
      </c>
      <c r="U231" s="33" t="str">
        <f>+IF(H231=0,"",'Ark1'!Y1800)</f>
        <v/>
      </c>
      <c r="V231" s="27" t="str">
        <f>+IF(H231=0,"",'Ark1'!AA1800)</f>
        <v/>
      </c>
      <c r="W231" s="305" t="str">
        <f t="shared" si="15"/>
        <v/>
      </c>
      <c r="X231" s="33" t="str">
        <f t="shared" si="16"/>
        <v/>
      </c>
      <c r="Y231" s="28" t="str">
        <f t="shared" si="17"/>
        <v/>
      </c>
      <c r="Z231" s="246"/>
      <c r="AA231" s="249"/>
      <c r="AC231" s="28"/>
      <c r="AD231" s="27"/>
      <c r="AE231" s="272"/>
      <c r="AF231" s="86"/>
      <c r="AJ231" s="86"/>
    </row>
    <row r="232" spans="1:54" ht="15.6">
      <c r="A232" s="246"/>
      <c r="B232" s="330">
        <f>+'Ark1'!C1801</f>
        <v>2024</v>
      </c>
      <c r="C232" s="266">
        <f>+'Ark1'!L1801</f>
        <v>6</v>
      </c>
      <c r="D232" s="266" t="s">
        <v>33</v>
      </c>
      <c r="E232" s="275">
        <f>+'Ark1'!AP1801</f>
        <v>33</v>
      </c>
      <c r="F232" s="274" t="str">
        <f>VLOOKUP(E232,RNR!$D$1:$E$37,2)</f>
        <v>Belgisk blå</v>
      </c>
      <c r="G232" s="86" t="str">
        <f>+IF(H232=0,"",'Ark1'!Q1801)</f>
        <v/>
      </c>
      <c r="H232" s="475">
        <f>+'Ark1'!R1801</f>
        <v>0</v>
      </c>
      <c r="I232" s="28" t="str">
        <f>+IF(H232=0,"",'Ark1'!AE1801)</f>
        <v/>
      </c>
      <c r="J232" s="31" t="str">
        <f>+IF(H232=0,"",IF(#REF!=0,"",I232-#REF!))</f>
        <v/>
      </c>
      <c r="K232" s="28" t="str">
        <f>+IF(H232=0,"",'Ark1'!AF1801)</f>
        <v/>
      </c>
      <c r="L232" s="27" t="str">
        <f>+IF(H232=0,"",'Ark1'!T1801)</f>
        <v/>
      </c>
      <c r="M232" s="305" t="str">
        <f>+IF(H232=0,"",'Ark1'!U1801)</f>
        <v/>
      </c>
      <c r="N232" s="35" t="str">
        <f>+IF(H232=0,"",IF(#REF!=0,"",M232-#REF!))</f>
        <v/>
      </c>
      <c r="O232" s="33" t="str">
        <f>+IF(H232=0,"",'Ark1'!W1801)</f>
        <v/>
      </c>
      <c r="P232" s="33" t="str">
        <f>+IF(H232=0,"",'Ark1'!X1801)</f>
        <v/>
      </c>
      <c r="Q232" s="33" t="str">
        <f>+IF(H232=0,"",'Ark1'!AG1801)</f>
        <v/>
      </c>
      <c r="R232" s="33" t="str">
        <f>+IF(H232=0,"",'Ark1'!AH1801)</f>
        <v/>
      </c>
      <c r="S232" s="374" t="str">
        <f>+IF(H232=0,"",'Ark1'!AR1801)</f>
        <v/>
      </c>
      <c r="T232" s="114" t="str">
        <f>+IF(H232=0,"",'Ark1'!AS1801)</f>
        <v/>
      </c>
      <c r="U232" s="33" t="str">
        <f>+IF(H232=0,"",'Ark1'!Y1801)</f>
        <v/>
      </c>
      <c r="V232" s="27" t="str">
        <f>+IF(H232=0,"",'Ark1'!AA1801)</f>
        <v/>
      </c>
      <c r="W232" s="305" t="str">
        <f t="shared" si="15"/>
        <v/>
      </c>
      <c r="X232" s="33" t="str">
        <f t="shared" si="16"/>
        <v/>
      </c>
      <c r="Y232" s="28" t="str">
        <f t="shared" si="17"/>
        <v/>
      </c>
      <c r="Z232" s="246"/>
      <c r="AA232" s="249"/>
      <c r="AC232" s="28"/>
      <c r="AD232" s="27"/>
      <c r="AE232" s="272"/>
      <c r="AF232" s="86"/>
      <c r="AJ232" s="86"/>
    </row>
    <row r="233" spans="1:54" ht="15.6">
      <c r="A233" s="246"/>
      <c r="B233" s="330">
        <f>+'Ark1'!C1802</f>
        <v>2024</v>
      </c>
      <c r="C233" s="266">
        <f>+'Ark1'!L1802</f>
        <v>6</v>
      </c>
      <c r="D233" s="266" t="s">
        <v>33</v>
      </c>
      <c r="E233" s="275">
        <f>+'Ark1'!AP1802</f>
        <v>34</v>
      </c>
      <c r="F233" s="274" t="str">
        <f>VLOOKUP(E233,RNR!$D$1:$E$37,2)</f>
        <v>Mini Hereford</v>
      </c>
      <c r="G233" s="86" t="str">
        <f>+IF(H233=0,"",'Ark1'!Q1802)</f>
        <v/>
      </c>
      <c r="H233" s="475">
        <f>+'Ark1'!R1802</f>
        <v>0</v>
      </c>
      <c r="I233" s="28" t="str">
        <f>+IF(H233=0,"",'Ark1'!AE1802)</f>
        <v/>
      </c>
      <c r="J233" s="31" t="str">
        <f>+IF(H233=0,"",IF(#REF!=0,"",I233-#REF!))</f>
        <v/>
      </c>
      <c r="K233" s="28" t="str">
        <f>+IF(H233=0,"",'Ark1'!AF1802)</f>
        <v/>
      </c>
      <c r="L233" s="27" t="str">
        <f>+IF(H233=0,"",'Ark1'!T1802)</f>
        <v/>
      </c>
      <c r="M233" s="305" t="str">
        <f>+IF(H233=0,"",'Ark1'!U1802)</f>
        <v/>
      </c>
      <c r="N233" s="35" t="str">
        <f>+IF(H233=0,"",IF(#REF!=0,"",M233-#REF!))</f>
        <v/>
      </c>
      <c r="O233" s="33" t="str">
        <f>+IF(H233=0,"",'Ark1'!W1802)</f>
        <v/>
      </c>
      <c r="P233" s="33" t="str">
        <f>+IF(H233=0,"",'Ark1'!X1802)</f>
        <v/>
      </c>
      <c r="Q233" s="33" t="str">
        <f>+IF(H233=0,"",'Ark1'!AG1802)</f>
        <v/>
      </c>
      <c r="R233" s="33" t="str">
        <f>+IF(H233=0,"",'Ark1'!AH1802)</f>
        <v/>
      </c>
      <c r="S233" s="374" t="str">
        <f>+IF(H233=0,"",'Ark1'!AR1802)</f>
        <v/>
      </c>
      <c r="T233" s="114" t="str">
        <f>+IF(H233=0,"",'Ark1'!AS1802)</f>
        <v/>
      </c>
      <c r="U233" s="33" t="str">
        <f>+IF(H233=0,"",'Ark1'!Y1802)</f>
        <v/>
      </c>
      <c r="V233" s="27" t="str">
        <f>+IF(H233=0,"",'Ark1'!AA1802)</f>
        <v/>
      </c>
      <c r="W233" s="305" t="str">
        <f t="shared" si="15"/>
        <v/>
      </c>
      <c r="X233" s="33" t="str">
        <f t="shared" si="16"/>
        <v/>
      </c>
      <c r="Y233" s="28" t="str">
        <f t="shared" si="17"/>
        <v/>
      </c>
      <c r="Z233" s="246"/>
      <c r="AA233" s="249"/>
      <c r="AC233" s="28"/>
      <c r="AD233" s="27"/>
      <c r="AE233" s="272"/>
      <c r="AF233" s="86"/>
      <c r="AJ233" s="86"/>
    </row>
    <row r="234" spans="1:54" ht="15.6">
      <c r="A234" s="246"/>
      <c r="B234" s="330">
        <f>+'Ark1'!C1803</f>
        <v>2024</v>
      </c>
      <c r="C234" s="266">
        <f>+'Ark1'!L1803</f>
        <v>6</v>
      </c>
      <c r="D234" s="266" t="s">
        <v>33</v>
      </c>
      <c r="E234" s="275">
        <f>+'Ark1'!AP1803</f>
        <v>39</v>
      </c>
      <c r="F234" s="274" t="str">
        <f>VLOOKUP(E234,RNR!$D$1:$E$37,2)</f>
        <v xml:space="preserve">Wagyu </v>
      </c>
      <c r="G234" s="86">
        <f>+IF(H234=0,"",'Ark1'!Q1803)</f>
        <v>4</v>
      </c>
      <c r="H234" s="475">
        <f>+'Ark1'!R1803</f>
        <v>4</v>
      </c>
      <c r="I234" s="28">
        <f>+IF(H234=0,"",'Ark1'!AE1803)</f>
        <v>13.333333333333337</v>
      </c>
      <c r="J234" s="31" t="e">
        <f>+IF(H234=0,"",IF(#REF!=0,"",I234-#REF!))</f>
        <v>#REF!</v>
      </c>
      <c r="K234" s="28">
        <f>+IF(H234=0,"",'Ark1'!AF1803)</f>
        <v>13.792000974376929</v>
      </c>
      <c r="L234" s="27">
        <f>+IF(H234=0,"",'Ark1'!T1803)</f>
        <v>9</v>
      </c>
      <c r="M234" s="305">
        <f>+IF(H234=0,"",'Ark1'!U1803)</f>
        <v>226.47499999999999</v>
      </c>
      <c r="N234" s="35" t="e">
        <f>+IF(H234=0,"",IF(#REF!=0,"",M234-#REF!))</f>
        <v>#REF!</v>
      </c>
      <c r="O234" s="33">
        <f>+IF(H234=0,"",'Ark1'!W1803)</f>
        <v>100</v>
      </c>
      <c r="P234" s="33">
        <f>+IF(H234=0,"",'Ark1'!X1803)</f>
        <v>0</v>
      </c>
      <c r="Q234" s="33">
        <f>+IF(H234=0,"",'Ark1'!AG1803)</f>
        <v>517.25</v>
      </c>
      <c r="R234" s="33">
        <f>+IF(H234=0,"",'Ark1'!AH1803)</f>
        <v>100</v>
      </c>
      <c r="S234" s="374">
        <f>+IF(H234=0,"",'Ark1'!AR1803)</f>
        <v>192.75</v>
      </c>
      <c r="T234" s="114">
        <f>+IF(H234=0,"",'Ark1'!AS1803)</f>
        <v>31.406651941364455</v>
      </c>
      <c r="U234" s="33">
        <f>+IF(H234=0,"",'Ark1'!Y1803)</f>
        <v>30.84488409769104</v>
      </c>
      <c r="V234" s="27">
        <f>+IF(H234=0,"",'Ark1'!AA1803)</f>
        <v>0.70710678118654757</v>
      </c>
      <c r="W234" s="305">
        <f t="shared" si="15"/>
        <v>437.84436926051234</v>
      </c>
      <c r="X234" s="33">
        <f t="shared" si="16"/>
        <v>37.74583333333333</v>
      </c>
      <c r="Y234" s="28">
        <f t="shared" si="17"/>
        <v>1</v>
      </c>
      <c r="Z234" s="246"/>
      <c r="AA234" s="249"/>
      <c r="AC234" s="28"/>
      <c r="AD234" s="27"/>
      <c r="AE234" s="272"/>
      <c r="AF234" s="86"/>
      <c r="AJ234" s="86"/>
    </row>
    <row r="235" spans="1:54" ht="15.6">
      <c r="A235" s="246"/>
      <c r="B235" s="330">
        <f>+'Ark1'!C1804</f>
        <v>2024</v>
      </c>
      <c r="C235" s="266">
        <f>+'Ark1'!L1804</f>
        <v>6</v>
      </c>
      <c r="D235" s="266" t="s">
        <v>33</v>
      </c>
      <c r="E235" s="275">
        <f>+'Ark1'!AP1804</f>
        <v>40</v>
      </c>
      <c r="F235" s="274" t="str">
        <f>VLOOKUP(E235,RNR!$D$1:$E$37,2)</f>
        <v>Jak (Bos Grunniens)</v>
      </c>
      <c r="G235" s="86" t="str">
        <f>+IF(H235=0,"",'Ark1'!Q1804)</f>
        <v/>
      </c>
      <c r="H235" s="475">
        <f>+'Ark1'!R1804</f>
        <v>0</v>
      </c>
      <c r="I235" s="28" t="str">
        <f>+IF(H235=0,"",'Ark1'!AE1804)</f>
        <v/>
      </c>
      <c r="J235" s="31" t="str">
        <f>+IF(H235=0,"",IF(#REF!=0,"",I235-#REF!))</f>
        <v/>
      </c>
      <c r="K235" s="28" t="str">
        <f>+IF(H235=0,"",'Ark1'!AF1804)</f>
        <v/>
      </c>
      <c r="L235" s="27" t="str">
        <f>+IF(H235=0,"",'Ark1'!T1804)</f>
        <v/>
      </c>
      <c r="M235" s="305" t="str">
        <f>+IF(H235=0,"",'Ark1'!U1804)</f>
        <v/>
      </c>
      <c r="N235" s="35" t="str">
        <f>+IF(H235=0,"",IF(#REF!=0,"",M235-#REF!))</f>
        <v/>
      </c>
      <c r="O235" s="33" t="str">
        <f>+IF(H235=0,"",'Ark1'!W1804)</f>
        <v/>
      </c>
      <c r="P235" s="33" t="str">
        <f>+IF(H235=0,"",'Ark1'!X1804)</f>
        <v/>
      </c>
      <c r="Q235" s="33" t="str">
        <f>+IF(H235=0,"",'Ark1'!AG1804)</f>
        <v/>
      </c>
      <c r="R235" s="33" t="str">
        <f>+IF(H235=0,"",'Ark1'!AH1804)</f>
        <v/>
      </c>
      <c r="S235" s="374" t="str">
        <f>+IF(H235=0,"",'Ark1'!AR1804)</f>
        <v/>
      </c>
      <c r="T235" s="114" t="str">
        <f>+IF(H235=0,"",'Ark1'!AS1804)</f>
        <v/>
      </c>
      <c r="U235" s="33" t="str">
        <f>+IF(H235=0,"",'Ark1'!Y1804)</f>
        <v/>
      </c>
      <c r="V235" s="27" t="str">
        <f>+IF(H235=0,"",'Ark1'!AA1804)</f>
        <v/>
      </c>
      <c r="W235" s="305" t="str">
        <f t="shared" si="15"/>
        <v/>
      </c>
      <c r="X235" s="33" t="str">
        <f t="shared" si="16"/>
        <v/>
      </c>
      <c r="Y235" s="28" t="str">
        <f t="shared" si="17"/>
        <v/>
      </c>
      <c r="Z235" s="246"/>
      <c r="AA235" s="249"/>
      <c r="AC235" s="28"/>
      <c r="AD235" s="27"/>
      <c r="AE235" s="272"/>
      <c r="AF235" s="86"/>
      <c r="AJ235" s="86"/>
    </row>
    <row r="236" spans="1:54" ht="15.6">
      <c r="A236" s="246"/>
      <c r="B236" s="330">
        <f>+'Ark1'!C1805</f>
        <v>2024</v>
      </c>
      <c r="C236" s="266">
        <f>+'Ark1'!L1805</f>
        <v>6</v>
      </c>
      <c r="D236" s="266" t="s">
        <v>33</v>
      </c>
      <c r="E236" s="275">
        <f>+'Ark1'!AP1805</f>
        <v>98</v>
      </c>
      <c r="F236" s="274" t="str">
        <f>VLOOKUP(E236,RNR!$D$1:$E$37,2)</f>
        <v>Krysninger</v>
      </c>
      <c r="G236" s="86">
        <f>+IF(H236=0,"",'Ark1'!Q1805)</f>
        <v>306</v>
      </c>
      <c r="H236" s="475">
        <f>+'Ark1'!R1805</f>
        <v>711</v>
      </c>
      <c r="I236" s="28">
        <f>+IF(H236=0,"",'Ark1'!AE1805)</f>
        <v>22.53565768621236</v>
      </c>
      <c r="J236" s="31" t="e">
        <f>+IF(H236=0,"",IF(#REF!=0,"",I236-#REF!))</f>
        <v>#REF!</v>
      </c>
      <c r="K236" s="28">
        <f>+IF(H236=0,"",'Ark1'!AF1805)</f>
        <v>22.124890121782624</v>
      </c>
      <c r="L236" s="27">
        <f>+IF(H236=0,"",'Ark1'!T1805)</f>
        <v>7.632911392405064</v>
      </c>
      <c r="M236" s="305">
        <f>+IF(H236=0,"",'Ark1'!U1805)</f>
        <v>225.43066104078756</v>
      </c>
      <c r="N236" s="35" t="e">
        <f>+IF(H236=0,"",IF(#REF!=0,"",M236-#REF!))</f>
        <v>#REF!</v>
      </c>
      <c r="O236" s="33">
        <f>+IF(H236=0,"",'Ark1'!W1805)</f>
        <v>76.37130801687762</v>
      </c>
      <c r="P236" s="33">
        <f>+IF(H236=0,"",'Ark1'!X1805)</f>
        <v>0</v>
      </c>
      <c r="Q236" s="33">
        <f>+IF(H236=0,"",'Ark1'!AG1805)</f>
        <v>521.14345991561197</v>
      </c>
      <c r="R236" s="33">
        <f>+IF(H236=0,"",'Ark1'!AH1805)</f>
        <v>99.156118143459921</v>
      </c>
      <c r="S236" s="374">
        <f>+IF(H236=0,"",'Ark1'!AR1805)</f>
        <v>192.48804500703235</v>
      </c>
      <c r="T236" s="114">
        <f>+IF(H236=0,"",'Ark1'!AS1805)</f>
        <v>31.36121448424101</v>
      </c>
      <c r="U236" s="33">
        <f>+IF(H236=0,"",'Ark1'!Y1805)</f>
        <v>35.261852933126526</v>
      </c>
      <c r="V236" s="27">
        <f>+IF(H236=0,"",'Ark1'!AA1805)</f>
        <v>1.7402288488697195</v>
      </c>
      <c r="W236" s="305">
        <f t="shared" si="15"/>
        <v>432.56929882088747</v>
      </c>
      <c r="X236" s="33">
        <f t="shared" si="16"/>
        <v>37.571776840131257</v>
      </c>
      <c r="Y236" s="28">
        <f t="shared" si="17"/>
        <v>2.3235294117647061</v>
      </c>
      <c r="Z236" s="246"/>
      <c r="AA236" s="249"/>
      <c r="AC236" s="28"/>
      <c r="AD236" s="27"/>
      <c r="AE236" s="272"/>
      <c r="AF236" s="86"/>
      <c r="AJ236" s="86"/>
    </row>
    <row r="237" spans="1:54" ht="15.6">
      <c r="A237" s="246"/>
      <c r="B237" s="330">
        <f>+'Ark1'!C1806</f>
        <v>2024</v>
      </c>
      <c r="C237" s="266">
        <f>+'Ark1'!L1806</f>
        <v>6</v>
      </c>
      <c r="D237" s="266" t="s">
        <v>33</v>
      </c>
      <c r="E237" s="275">
        <f>+'Ark1'!AP1806</f>
        <v>99</v>
      </c>
      <c r="F237" s="274" t="str">
        <f>VLOOKUP(E237,RNR!$D$1:$E$37,2)</f>
        <v>Ukjent</v>
      </c>
      <c r="G237" s="86">
        <f>+IF(H237=0,"",'Ark1'!Q1806)</f>
        <v>21</v>
      </c>
      <c r="H237" s="475">
        <f>+'Ark1'!R1806</f>
        <v>24</v>
      </c>
      <c r="I237" s="28">
        <f>+IF(H237=0,"",'Ark1'!AE1806)</f>
        <v>25</v>
      </c>
      <c r="J237" s="31" t="e">
        <f>+IF(H237=0,"",IF(#REF!=0,"",I237-#REF!))</f>
        <v>#REF!</v>
      </c>
      <c r="K237" s="28">
        <f>+IF(H237=0,"",'Ark1'!AF1806)</f>
        <v>29.088565624041717</v>
      </c>
      <c r="L237" s="27">
        <f>+IF(H237=0,"",'Ark1'!T1806)</f>
        <v>7.5</v>
      </c>
      <c r="M237" s="305">
        <f>+IF(H237=0,"",'Ark1'!U1806)</f>
        <v>252.95416666666659</v>
      </c>
      <c r="N237" s="35" t="e">
        <f>+IF(H237=0,"",IF(#REF!=0,"",M237-#REF!))</f>
        <v>#REF!</v>
      </c>
      <c r="O237" s="33">
        <f>+IF(H237=0,"",'Ark1'!W1806)</f>
        <v>62.5</v>
      </c>
      <c r="P237" s="33">
        <f>+IF(H237=0,"",'Ark1'!X1806)</f>
        <v>4.1666666666666679</v>
      </c>
      <c r="Q237" s="33">
        <f>+IF(H237=0,"",'Ark1'!AG1806)</f>
        <v>578.625</v>
      </c>
      <c r="R237" s="33">
        <f>+IF(H237=0,"",'Ark1'!AH1806)</f>
        <v>100</v>
      </c>
      <c r="S237" s="374">
        <f>+IF(H237=0,"",'Ark1'!AR1806)</f>
        <v>195.29166666666663</v>
      </c>
      <c r="T237" s="114">
        <f>+IF(H237=0,"",'Ark1'!AS1806)</f>
        <v>33.407988510892721</v>
      </c>
      <c r="U237" s="33">
        <f>+IF(H237=0,"",'Ark1'!Y1806)</f>
        <v>57.420539147349025</v>
      </c>
      <c r="V237" s="27">
        <f>+IF(H237=0,"",'Ark1'!AA1806)</f>
        <v>2.3629078131263044</v>
      </c>
      <c r="W237" s="305">
        <f t="shared" si="15"/>
        <v>437.16425433858996</v>
      </c>
      <c r="X237" s="33">
        <f t="shared" si="16"/>
        <v>42.159027777777766</v>
      </c>
      <c r="Y237" s="28">
        <f t="shared" si="17"/>
        <v>1.1428571428571428</v>
      </c>
      <c r="Z237" s="246"/>
      <c r="AA237" s="249"/>
      <c r="AC237" s="28"/>
      <c r="AD237" s="27"/>
      <c r="AE237" s="272"/>
      <c r="AF237" s="86"/>
      <c r="AJ237" s="86"/>
    </row>
    <row r="238" spans="1:54" ht="19.8">
      <c r="A238" s="246"/>
      <c r="B238" s="246"/>
      <c r="C238" s="246"/>
      <c r="D238" s="246"/>
      <c r="E238" s="246"/>
      <c r="F238" s="246"/>
      <c r="G238" s="246"/>
      <c r="H238" s="472"/>
      <c r="I238" s="247"/>
      <c r="J238" s="246"/>
      <c r="K238" s="247"/>
      <c r="L238" s="246"/>
      <c r="M238" s="246"/>
      <c r="N238" s="246"/>
      <c r="O238" s="248"/>
      <c r="P238" s="248"/>
      <c r="Q238" s="246"/>
      <c r="R238" s="248"/>
      <c r="S238" s="248"/>
      <c r="T238" s="248"/>
      <c r="U238" s="248"/>
      <c r="V238" s="246"/>
      <c r="W238" s="246"/>
      <c r="X238" s="248"/>
      <c r="Y238" s="248"/>
      <c r="Z238" s="246"/>
      <c r="AA238" s="249"/>
      <c r="AC238" s="28"/>
      <c r="AD238" s="27"/>
      <c r="AE238" s="250"/>
      <c r="AF238" s="86"/>
      <c r="AJ238" s="86"/>
      <c r="BB238" s="262"/>
    </row>
    <row r="239" spans="1:54" ht="19.8">
      <c r="A239" s="246"/>
      <c r="B239" s="246"/>
      <c r="C239" s="276" t="s">
        <v>0</v>
      </c>
      <c r="D239" s="277"/>
      <c r="E239" s="277" t="s">
        <v>34</v>
      </c>
      <c r="F239" s="246"/>
      <c r="G239" s="278" t="s">
        <v>604</v>
      </c>
      <c r="H239" s="462">
        <f>SUM(H241:H275)</f>
        <v>5927</v>
      </c>
      <c r="I239" s="247"/>
      <c r="J239" s="246"/>
      <c r="K239" s="247"/>
      <c r="L239" s="246"/>
      <c r="M239" s="345">
        <f>+Klasse!K17</f>
        <v>244.020670141474</v>
      </c>
      <c r="N239" s="246" t="s">
        <v>573</v>
      </c>
      <c r="O239" s="248"/>
      <c r="P239" s="248"/>
      <c r="Q239" s="246"/>
      <c r="R239" s="248"/>
      <c r="S239" s="248"/>
      <c r="T239" s="248"/>
      <c r="U239" s="248"/>
      <c r="V239" s="246"/>
      <c r="W239" s="345">
        <f>+Klasse!AA17</f>
        <v>475.16243517582842</v>
      </c>
      <c r="X239" s="248" t="s">
        <v>635</v>
      </c>
      <c r="Y239" s="248"/>
      <c r="Z239" s="246"/>
      <c r="AA239" s="249"/>
      <c r="AC239" s="28"/>
      <c r="AD239" s="27"/>
      <c r="AE239" s="250"/>
      <c r="AF239" s="86"/>
      <c r="AJ239" s="86"/>
      <c r="BB239" s="262"/>
    </row>
    <row r="240" spans="1:54" ht="19.8">
      <c r="A240" s="246"/>
      <c r="B240" s="246"/>
      <c r="C240" s="246"/>
      <c r="D240" s="246"/>
      <c r="E240" s="246"/>
      <c r="F240" s="246"/>
      <c r="G240" s="246"/>
      <c r="H240" s="246"/>
      <c r="I240" s="246"/>
      <c r="J240" s="246"/>
      <c r="K240" s="246"/>
      <c r="L240" s="246"/>
      <c r="M240" s="246"/>
      <c r="N240" s="246"/>
      <c r="O240" s="246"/>
      <c r="P240" s="246"/>
      <c r="Q240" s="246"/>
      <c r="R240" s="246"/>
      <c r="S240" s="246"/>
      <c r="T240" s="246"/>
      <c r="U240" s="246"/>
      <c r="V240" s="246"/>
      <c r="W240" s="246"/>
      <c r="X240" s="246"/>
      <c r="Y240" s="246"/>
      <c r="Z240" s="246"/>
      <c r="AA240" s="249"/>
      <c r="AC240" s="28"/>
      <c r="AD240" s="27"/>
      <c r="AE240" s="250"/>
      <c r="AF240" s="86"/>
      <c r="AJ240" s="86"/>
      <c r="BB240" s="262"/>
    </row>
    <row r="241" spans="1:36" ht="15.6">
      <c r="A241" s="246"/>
      <c r="B241" s="330">
        <f>+'Ark1'!C1807</f>
        <v>2024</v>
      </c>
      <c r="C241" s="266">
        <f>+'Ark1'!L1807</f>
        <v>7</v>
      </c>
      <c r="D241" s="266" t="s">
        <v>34</v>
      </c>
      <c r="E241" s="274">
        <f>+'Ark1'!AP1807</f>
        <v>1</v>
      </c>
      <c r="F241" s="274" t="str">
        <f>VLOOKUP(E241,RNR!$D$1:$E$37,2)</f>
        <v>NRF</v>
      </c>
      <c r="G241" s="266">
        <f>+IF(H241=0,"",'Ark1'!Q1807)</f>
        <v>85</v>
      </c>
      <c r="H241" s="475">
        <f>+'Ark1'!R1807</f>
        <v>102</v>
      </c>
      <c r="I241" s="267">
        <f>+IF(H241=0,"",'Ark1'!AE1807)</f>
        <v>1.0652741514360311</v>
      </c>
      <c r="J241" s="31" t="e">
        <f>+IF(H241=0,"",IF(#REF!=0,"",I241-#REF!))</f>
        <v>#REF!</v>
      </c>
      <c r="K241" s="267">
        <f>+IF(H241=0,"",'Ark1'!AF1807)</f>
        <v>1.4688245201193777</v>
      </c>
      <c r="L241" s="268">
        <f>+IF(H241=0,"",'Ark1'!T1807)</f>
        <v>10.529411764705882</v>
      </c>
      <c r="M241" s="305">
        <f>+IF(H241=0,"",'Ark1'!U1807)</f>
        <v>302.21470588235297</v>
      </c>
      <c r="N241" s="35" t="e">
        <f>+IF(H241=0,"",IF(#REF!=0,"",M241-#REF!))</f>
        <v>#REF!</v>
      </c>
      <c r="O241" s="269">
        <f>+IF(H241=0,"",'Ark1'!W1807)</f>
        <v>98.039215686274531</v>
      </c>
      <c r="P241" s="269">
        <f>+IF(H241=0,"",'Ark1'!X1807)</f>
        <v>14.705882352941178</v>
      </c>
      <c r="Q241" s="269">
        <f>+IF(H241=0,"",'Ark1'!AG1807)</f>
        <v>589.35294117647061</v>
      </c>
      <c r="R241" s="269">
        <f>+IF(H241=0,"",'Ark1'!AH1807)</f>
        <v>100</v>
      </c>
      <c r="S241" s="374">
        <f>+IF(H241=0,"",'Ark1'!AR1807)</f>
        <v>202.39215686274505</v>
      </c>
      <c r="T241" s="114">
        <f>+IF(H241=0,"",'Ark1'!AS1807)</f>
        <v>36.216689365253451</v>
      </c>
      <c r="U241" s="269">
        <f>+IF(H241=0,"",'Ark1'!Y1807)</f>
        <v>43.993951003673054</v>
      </c>
      <c r="V241" s="268">
        <f>+IF(H241=0,"",'Ark1'!AA1807)</f>
        <v>1.8241618131750017</v>
      </c>
      <c r="W241" s="305">
        <f t="shared" ref="W241:W275" si="18">IF(H241=0,"",1000*M241/Q241)</f>
        <v>512.79069767441865</v>
      </c>
      <c r="X241" s="269">
        <f t="shared" ref="X241:X275" si="19">IF(H241=0,"",M241/C241)</f>
        <v>43.173529411764711</v>
      </c>
      <c r="Y241" s="267">
        <f t="shared" ref="Y241:Y275" si="20">IF(H241=0,"",H241/G241)</f>
        <v>1.2</v>
      </c>
      <c r="Z241" s="246"/>
      <c r="AA241" s="249"/>
      <c r="AC241" s="28"/>
      <c r="AD241" s="27"/>
      <c r="AE241" s="272"/>
      <c r="AF241" s="86"/>
      <c r="AJ241" s="86"/>
    </row>
    <row r="242" spans="1:36" ht="15.6">
      <c r="A242" s="246"/>
      <c r="B242" s="330">
        <f>+'Ark1'!C1808</f>
        <v>2024</v>
      </c>
      <c r="C242" s="266">
        <f>+'Ark1'!L1808</f>
        <v>7</v>
      </c>
      <c r="D242" s="266" t="s">
        <v>34</v>
      </c>
      <c r="E242" s="274">
        <f>+'Ark1'!AP1808</f>
        <v>2</v>
      </c>
      <c r="F242" s="274" t="str">
        <f>VLOOKUP(E242,RNR!$D$1:$E$37,2)</f>
        <v>Jersey</v>
      </c>
      <c r="G242" s="266">
        <f>+IF(H242=0,"",'Ark1'!Q1808)</f>
        <v>1</v>
      </c>
      <c r="H242" s="475">
        <f>+'Ark1'!R1808</f>
        <v>1</v>
      </c>
      <c r="I242" s="267">
        <f>+IF(H242=0,"",'Ark1'!AE1808)</f>
        <v>0.4385964912280701</v>
      </c>
      <c r="J242" s="31" t="e">
        <f>+IF(H242=0,"",IF(#REF!=0,"",I242-#REF!))</f>
        <v>#REF!</v>
      </c>
      <c r="K242" s="267">
        <f>+IF(H242=0,"",'Ark1'!AF1808)</f>
        <v>0.74376262874428012</v>
      </c>
      <c r="L242" s="268">
        <f>+IF(H242=0,"",'Ark1'!T1808)</f>
        <v>11</v>
      </c>
      <c r="M242" s="305">
        <f>+IF(H242=0,"",'Ark1'!U1808)</f>
        <v>310.3</v>
      </c>
      <c r="N242" s="35" t="e">
        <f>+IF(H242=0,"",IF(#REF!=0,"",M242-#REF!))</f>
        <v>#REF!</v>
      </c>
      <c r="O242" s="269">
        <f>+IF(H242=0,"",'Ark1'!W1808)</f>
        <v>100</v>
      </c>
      <c r="P242" s="269">
        <f>+IF(H242=0,"",'Ark1'!X1808)</f>
        <v>0</v>
      </c>
      <c r="Q242" s="269">
        <f>+IF(H242=0,"",'Ark1'!AG1808)</f>
        <v>564</v>
      </c>
      <c r="R242" s="269">
        <f>+IF(H242=0,"",'Ark1'!AH1808)</f>
        <v>100</v>
      </c>
      <c r="S242" s="374">
        <f>+IF(H242=0,"",'Ark1'!AR1808)</f>
        <v>205</v>
      </c>
      <c r="T242" s="114">
        <f>+IF(H242=0,"",'Ark1'!AS1808)</f>
        <v>35.983227173140264</v>
      </c>
      <c r="U242" s="269">
        <f>+IF(H242=0,"",'Ark1'!Y1808)</f>
        <v>0</v>
      </c>
      <c r="V242" s="268">
        <f>+IF(H242=0,"",'Ark1'!AA1808)</f>
        <v>0</v>
      </c>
      <c r="W242" s="305">
        <f t="shared" si="18"/>
        <v>550.17730496453896</v>
      </c>
      <c r="X242" s="269">
        <f t="shared" si="19"/>
        <v>44.328571428571429</v>
      </c>
      <c r="Y242" s="267">
        <f t="shared" si="20"/>
        <v>1</v>
      </c>
      <c r="Z242" s="246"/>
      <c r="AA242" s="249"/>
      <c r="AC242" s="28"/>
      <c r="AD242" s="27"/>
      <c r="AE242" s="272"/>
      <c r="AF242" s="86"/>
      <c r="AJ242" s="86"/>
    </row>
    <row r="243" spans="1:36" ht="15.6">
      <c r="A243" s="246"/>
      <c r="B243" s="330">
        <f>+'Ark1'!C1809</f>
        <v>2024</v>
      </c>
      <c r="C243" s="266">
        <f>+'Ark1'!L1809</f>
        <v>7</v>
      </c>
      <c r="D243" s="266" t="s">
        <v>34</v>
      </c>
      <c r="E243" s="274">
        <f>+'Ark1'!AP1809</f>
        <v>3</v>
      </c>
      <c r="F243" s="274" t="str">
        <f>VLOOKUP(E243,RNR!$D$1:$E$37,2)</f>
        <v>Sidet Trønderfe og Nordlandsfe</v>
      </c>
      <c r="G243" s="266" t="str">
        <f>+IF(H243=0,"",'Ark1'!Q1809)</f>
        <v/>
      </c>
      <c r="H243" s="475">
        <f>+'Ark1'!R1809</f>
        <v>0</v>
      </c>
      <c r="I243" s="267" t="str">
        <f>+IF(H243=0,"",'Ark1'!AE1809)</f>
        <v/>
      </c>
      <c r="J243" s="31" t="str">
        <f>+IF(H243=0,"",IF(#REF!=0,"",I243-#REF!))</f>
        <v/>
      </c>
      <c r="K243" s="267" t="str">
        <f>+IF(H243=0,"",'Ark1'!AF1809)</f>
        <v/>
      </c>
      <c r="L243" s="268" t="str">
        <f>+IF(H243=0,"",'Ark1'!T1809)</f>
        <v/>
      </c>
      <c r="M243" s="305" t="str">
        <f>+IF(H243=0,"",'Ark1'!U1809)</f>
        <v/>
      </c>
      <c r="N243" s="35" t="str">
        <f>+IF(H243=0,"",IF(#REF!=0,"",M243-#REF!))</f>
        <v/>
      </c>
      <c r="O243" s="269" t="str">
        <f>+IF(H243=0,"",'Ark1'!W1809)</f>
        <v/>
      </c>
      <c r="P243" s="269" t="str">
        <f>+IF(H243=0,"",'Ark1'!X1809)</f>
        <v/>
      </c>
      <c r="Q243" s="269" t="str">
        <f>+IF(H243=0,"",'Ark1'!AG1809)</f>
        <v/>
      </c>
      <c r="R243" s="269" t="str">
        <f>+IF(H243=0,"",'Ark1'!AH1809)</f>
        <v/>
      </c>
      <c r="S243" s="374" t="str">
        <f>+IF(H243=0,"",'Ark1'!AR1809)</f>
        <v/>
      </c>
      <c r="T243" s="114" t="str">
        <f>+IF(H243=0,"",'Ark1'!AS1809)</f>
        <v/>
      </c>
      <c r="U243" s="269" t="str">
        <f>+IF(H243=0,"",'Ark1'!Y1809)</f>
        <v/>
      </c>
      <c r="V243" s="268" t="str">
        <f>+IF(H243=0,"",'Ark1'!AA1809)</f>
        <v/>
      </c>
      <c r="W243" s="305" t="str">
        <f t="shared" si="18"/>
        <v/>
      </c>
      <c r="X243" s="269" t="str">
        <f t="shared" si="19"/>
        <v/>
      </c>
      <c r="Y243" s="267" t="str">
        <f t="shared" si="20"/>
        <v/>
      </c>
      <c r="Z243" s="246"/>
      <c r="AA243" s="249"/>
      <c r="AC243" s="28"/>
      <c r="AD243" s="27"/>
      <c r="AE243" s="272"/>
      <c r="AF243" s="86"/>
      <c r="AJ243" s="86"/>
    </row>
    <row r="244" spans="1:36" ht="15.6">
      <c r="A244" s="246"/>
      <c r="B244" s="330">
        <f>+'Ark1'!C1810</f>
        <v>2024</v>
      </c>
      <c r="C244" s="266">
        <f>+'Ark1'!L1810</f>
        <v>7</v>
      </c>
      <c r="D244" s="266" t="s">
        <v>34</v>
      </c>
      <c r="E244" s="274">
        <f>+'Ark1'!AP1810</f>
        <v>4</v>
      </c>
      <c r="F244" s="274" t="str">
        <f>VLOOKUP(E244,RNR!$D$1:$E$37,2)</f>
        <v>Telemarkfe</v>
      </c>
      <c r="G244" s="266" t="str">
        <f>+IF(H244=0,"",'Ark1'!Q1810)</f>
        <v/>
      </c>
      <c r="H244" s="475">
        <f>+'Ark1'!R1810</f>
        <v>0</v>
      </c>
      <c r="I244" s="267" t="str">
        <f>+IF(H244=0,"",'Ark1'!AE1810)</f>
        <v/>
      </c>
      <c r="J244" s="31" t="str">
        <f>+IF(H244=0,"",IF(#REF!=0,"",I244-#REF!))</f>
        <v/>
      </c>
      <c r="K244" s="267" t="str">
        <f>+IF(H244=0,"",'Ark1'!AF1810)</f>
        <v/>
      </c>
      <c r="L244" s="268" t="str">
        <f>+IF(H244=0,"",'Ark1'!T1810)</f>
        <v/>
      </c>
      <c r="M244" s="305" t="str">
        <f>+IF(H244=0,"",'Ark1'!U1810)</f>
        <v/>
      </c>
      <c r="N244" s="35" t="str">
        <f>+IF(H244=0,"",IF(#REF!=0,"",M244-#REF!))</f>
        <v/>
      </c>
      <c r="O244" s="269" t="str">
        <f>+IF(H244=0,"",'Ark1'!W1810)</f>
        <v/>
      </c>
      <c r="P244" s="269" t="str">
        <f>+IF(H244=0,"",'Ark1'!X1810)</f>
        <v/>
      </c>
      <c r="Q244" s="269" t="str">
        <f>+IF(H244=0,"",'Ark1'!AG1810)</f>
        <v/>
      </c>
      <c r="R244" s="269" t="str">
        <f>+IF(H244=0,"",'Ark1'!AH1810)</f>
        <v/>
      </c>
      <c r="S244" s="374" t="str">
        <f>+IF(H244=0,"",'Ark1'!AR1810)</f>
        <v/>
      </c>
      <c r="T244" s="114" t="str">
        <f>+IF(H244=0,"",'Ark1'!AS1810)</f>
        <v/>
      </c>
      <c r="U244" s="269" t="str">
        <f>+IF(H244=0,"",'Ark1'!Y1810)</f>
        <v/>
      </c>
      <c r="V244" s="268" t="str">
        <f>+IF(H244=0,"",'Ark1'!AA1810)</f>
        <v/>
      </c>
      <c r="W244" s="305" t="str">
        <f t="shared" si="18"/>
        <v/>
      </c>
      <c r="X244" s="269" t="str">
        <f t="shared" si="19"/>
        <v/>
      </c>
      <c r="Y244" s="267" t="str">
        <f t="shared" si="20"/>
        <v/>
      </c>
      <c r="Z244" s="246"/>
      <c r="AA244" s="249"/>
      <c r="AC244" s="28"/>
      <c r="AD244" s="27"/>
      <c r="AE244" s="272"/>
      <c r="AF244" s="86"/>
      <c r="AJ244" s="86"/>
    </row>
    <row r="245" spans="1:36" ht="15.6">
      <c r="A245" s="246"/>
      <c r="B245" s="330">
        <f>+'Ark1'!C1811</f>
        <v>2024</v>
      </c>
      <c r="C245" s="266">
        <f>+'Ark1'!L1811</f>
        <v>7</v>
      </c>
      <c r="D245" s="266" t="s">
        <v>34</v>
      </c>
      <c r="E245" s="274">
        <f>+'Ark1'!AP1811</f>
        <v>5</v>
      </c>
      <c r="F245" s="274" t="str">
        <f>VLOOKUP(E245,RNR!$D$1:$E$37,2)</f>
        <v>Dølafe</v>
      </c>
      <c r="G245" s="266" t="str">
        <f>+IF(H245=0,"",'Ark1'!Q1811)</f>
        <v/>
      </c>
      <c r="H245" s="475">
        <f>+'Ark1'!R1811</f>
        <v>0</v>
      </c>
      <c r="I245" s="267" t="str">
        <f>+IF(H245=0,"",'Ark1'!AE1811)</f>
        <v/>
      </c>
      <c r="J245" s="31" t="str">
        <f>+IF(H245=0,"",IF(#REF!=0,"",I245-#REF!))</f>
        <v/>
      </c>
      <c r="K245" s="267" t="str">
        <f>+IF(H245=0,"",'Ark1'!AF1811)</f>
        <v/>
      </c>
      <c r="L245" s="268" t="str">
        <f>+IF(H245=0,"",'Ark1'!T1811)</f>
        <v/>
      </c>
      <c r="M245" s="305" t="str">
        <f>+IF(H245=0,"",'Ark1'!U1811)</f>
        <v/>
      </c>
      <c r="N245" s="35" t="str">
        <f>+IF(H245=0,"",IF(#REF!=0,"",M245-#REF!))</f>
        <v/>
      </c>
      <c r="O245" s="269" t="str">
        <f>+IF(H245=0,"",'Ark1'!W1811)</f>
        <v/>
      </c>
      <c r="P245" s="269" t="str">
        <f>+IF(H245=0,"",'Ark1'!X1811)</f>
        <v/>
      </c>
      <c r="Q245" s="269" t="str">
        <f>+IF(H245=0,"",'Ark1'!AG1811)</f>
        <v/>
      </c>
      <c r="R245" s="269" t="str">
        <f>+IF(H245=0,"",'Ark1'!AH1811)</f>
        <v/>
      </c>
      <c r="S245" s="374" t="str">
        <f>+IF(H245=0,"",'Ark1'!AR1811)</f>
        <v/>
      </c>
      <c r="T245" s="114" t="str">
        <f>+IF(H245=0,"",'Ark1'!AS1811)</f>
        <v/>
      </c>
      <c r="U245" s="269" t="str">
        <f>+IF(H245=0,"",'Ark1'!Y1811)</f>
        <v/>
      </c>
      <c r="V245" s="268" t="str">
        <f>+IF(H245=0,"",'Ark1'!AA1811)</f>
        <v/>
      </c>
      <c r="W245" s="305" t="str">
        <f t="shared" si="18"/>
        <v/>
      </c>
      <c r="X245" s="269" t="str">
        <f t="shared" si="19"/>
        <v/>
      </c>
      <c r="Y245" s="267" t="str">
        <f t="shared" si="20"/>
        <v/>
      </c>
      <c r="Z245" s="246"/>
      <c r="AA245" s="249"/>
      <c r="AC245" s="28"/>
      <c r="AD245" s="27"/>
      <c r="AE245" s="272"/>
      <c r="AF245" s="86"/>
      <c r="AJ245" s="86"/>
    </row>
    <row r="246" spans="1:36" ht="15.6">
      <c r="A246" s="246"/>
      <c r="B246" s="330">
        <f>+'Ark1'!C1812</f>
        <v>2024</v>
      </c>
      <c r="C246" s="266">
        <f>+'Ark1'!L1812</f>
        <v>7</v>
      </c>
      <c r="D246" s="266" t="s">
        <v>34</v>
      </c>
      <c r="E246" s="274">
        <f>+'Ark1'!AP1812</f>
        <v>6</v>
      </c>
      <c r="F246" s="274" t="str">
        <f>VLOOKUP(E246,RNR!$D$1:$E$37,2)</f>
        <v>Østlandsk Rødkolle</v>
      </c>
      <c r="G246" s="266" t="str">
        <f>+IF(H246=0,"",'Ark1'!Q1812)</f>
        <v/>
      </c>
      <c r="H246" s="475">
        <f>+'Ark1'!R1812</f>
        <v>0</v>
      </c>
      <c r="I246" s="267" t="str">
        <f>+IF(H246=0,"",'Ark1'!AE1812)</f>
        <v/>
      </c>
      <c r="J246" s="31" t="str">
        <f>+IF(H246=0,"",IF(#REF!=0,"",I246-#REF!))</f>
        <v/>
      </c>
      <c r="K246" s="267" t="str">
        <f>+IF(H246=0,"",'Ark1'!AF1812)</f>
        <v/>
      </c>
      <c r="L246" s="268" t="str">
        <f>+IF(H246=0,"",'Ark1'!T1812)</f>
        <v/>
      </c>
      <c r="M246" s="305" t="str">
        <f>+IF(H246=0,"",'Ark1'!U1812)</f>
        <v/>
      </c>
      <c r="N246" s="35" t="str">
        <f>+IF(H246=0,"",IF(#REF!=0,"",M246-#REF!))</f>
        <v/>
      </c>
      <c r="O246" s="269" t="str">
        <f>+IF(H246=0,"",'Ark1'!W1812)</f>
        <v/>
      </c>
      <c r="P246" s="269" t="str">
        <f>+IF(H246=0,"",'Ark1'!X1812)</f>
        <v/>
      </c>
      <c r="Q246" s="269" t="str">
        <f>+IF(H246=0,"",'Ark1'!AG1812)</f>
        <v/>
      </c>
      <c r="R246" s="269" t="str">
        <f>+IF(H246=0,"",'Ark1'!AH1812)</f>
        <v/>
      </c>
      <c r="S246" s="374" t="str">
        <f>+IF(H246=0,"",'Ark1'!AR1812)</f>
        <v/>
      </c>
      <c r="T246" s="114" t="str">
        <f>+IF(H246=0,"",'Ark1'!AS1812)</f>
        <v/>
      </c>
      <c r="U246" s="269" t="str">
        <f>+IF(H246=0,"",'Ark1'!Y1812)</f>
        <v/>
      </c>
      <c r="V246" s="268" t="str">
        <f>+IF(H246=0,"",'Ark1'!AA1812)</f>
        <v/>
      </c>
      <c r="W246" s="305" t="str">
        <f t="shared" si="18"/>
        <v/>
      </c>
      <c r="X246" s="269" t="str">
        <f t="shared" si="19"/>
        <v/>
      </c>
      <c r="Y246" s="267" t="str">
        <f t="shared" si="20"/>
        <v/>
      </c>
      <c r="Z246" s="246"/>
      <c r="AA246" s="249"/>
      <c r="AC246" s="28"/>
      <c r="AD246" s="27"/>
      <c r="AE246" s="272"/>
      <c r="AF246" s="86"/>
      <c r="AJ246" s="86"/>
    </row>
    <row r="247" spans="1:36" ht="15.6">
      <c r="A247" s="246"/>
      <c r="B247" s="330">
        <f>+'Ark1'!C1813</f>
        <v>2024</v>
      </c>
      <c r="C247" s="266">
        <f>+'Ark1'!L1813</f>
        <v>7</v>
      </c>
      <c r="D247" s="266" t="s">
        <v>34</v>
      </c>
      <c r="E247" s="274">
        <f>+'Ark1'!AP1813</f>
        <v>7</v>
      </c>
      <c r="F247" s="274" t="str">
        <f>VLOOKUP(E247,RNR!$D$1:$E$37,2)</f>
        <v>Vestlandsk Raukolle</v>
      </c>
      <c r="G247" s="266" t="str">
        <f>+IF(H247=0,"",'Ark1'!Q1813)</f>
        <v/>
      </c>
      <c r="H247" s="475">
        <f>+'Ark1'!R1813</f>
        <v>0</v>
      </c>
      <c r="I247" s="267" t="str">
        <f>+IF(H247=0,"",'Ark1'!AE1813)</f>
        <v/>
      </c>
      <c r="J247" s="31" t="str">
        <f>+IF(H247=0,"",IF(#REF!=0,"",I247-#REF!))</f>
        <v/>
      </c>
      <c r="K247" s="267" t="str">
        <f>+IF(H247=0,"",'Ark1'!AF1813)</f>
        <v/>
      </c>
      <c r="L247" s="268" t="str">
        <f>+IF(H247=0,"",'Ark1'!T1813)</f>
        <v/>
      </c>
      <c r="M247" s="305" t="str">
        <f>+IF(H247=0,"",'Ark1'!U1813)</f>
        <v/>
      </c>
      <c r="N247" s="35" t="str">
        <f>+IF(H247=0,"",IF(#REF!=0,"",M247-#REF!))</f>
        <v/>
      </c>
      <c r="O247" s="269" t="str">
        <f>+IF(H247=0,"",'Ark1'!W1813)</f>
        <v/>
      </c>
      <c r="P247" s="269" t="str">
        <f>+IF(H247=0,"",'Ark1'!X1813)</f>
        <v/>
      </c>
      <c r="Q247" s="269" t="str">
        <f>+IF(H247=0,"",'Ark1'!AG1813)</f>
        <v/>
      </c>
      <c r="R247" s="269" t="str">
        <f>+IF(H247=0,"",'Ark1'!AH1813)</f>
        <v/>
      </c>
      <c r="S247" s="374" t="str">
        <f>+IF(H247=0,"",'Ark1'!AR1813)</f>
        <v/>
      </c>
      <c r="T247" s="114" t="str">
        <f>+IF(H247=0,"",'Ark1'!AS1813)</f>
        <v/>
      </c>
      <c r="U247" s="269" t="str">
        <f>+IF(H247=0,"",'Ark1'!Y1813)</f>
        <v/>
      </c>
      <c r="V247" s="268" t="str">
        <f>+IF(H247=0,"",'Ark1'!AA1813)</f>
        <v/>
      </c>
      <c r="W247" s="305" t="str">
        <f t="shared" si="18"/>
        <v/>
      </c>
      <c r="X247" s="269" t="str">
        <f t="shared" si="19"/>
        <v/>
      </c>
      <c r="Y247" s="267" t="str">
        <f t="shared" si="20"/>
        <v/>
      </c>
      <c r="Z247" s="246"/>
      <c r="AA247" s="249"/>
      <c r="AC247" s="28"/>
      <c r="AD247" s="27"/>
      <c r="AE247" s="272"/>
      <c r="AF247" s="86"/>
      <c r="AJ247" s="86"/>
    </row>
    <row r="248" spans="1:36" ht="15.6">
      <c r="A248" s="246"/>
      <c r="B248" s="330">
        <f>+'Ark1'!C1814</f>
        <v>2024</v>
      </c>
      <c r="C248" s="266">
        <f>+'Ark1'!L1814</f>
        <v>7</v>
      </c>
      <c r="D248" s="266" t="s">
        <v>34</v>
      </c>
      <c r="E248" s="274">
        <f>+'Ark1'!AP1814</f>
        <v>8</v>
      </c>
      <c r="F248" s="274" t="str">
        <f>VLOOKUP(E248,RNR!$D$1:$E$37,2)</f>
        <v>Vestlandsk fjordfe</v>
      </c>
      <c r="G248" s="266">
        <f>+IF(H248=0,"",'Ark1'!Q1814)</f>
        <v>1</v>
      </c>
      <c r="H248" s="475">
        <f>+'Ark1'!R1814</f>
        <v>1</v>
      </c>
      <c r="I248" s="267">
        <f>+IF(H248=0,"",'Ark1'!AE1814)</f>
        <v>0.79365079365079338</v>
      </c>
      <c r="J248" s="31" t="e">
        <f>+IF(H248=0,"",IF(#REF!=0,"",I248-#REF!))</f>
        <v>#REF!</v>
      </c>
      <c r="K248" s="267">
        <f>+IF(H248=0,"",'Ark1'!AF1814)</f>
        <v>0.95615986476412962</v>
      </c>
      <c r="L248" s="268">
        <f>+IF(H248=0,"",'Ark1'!T1814)</f>
        <v>6</v>
      </c>
      <c r="M248" s="305">
        <f>+IF(H248=0,"",'Ark1'!U1814)</f>
        <v>162.9</v>
      </c>
      <c r="N248" s="35" t="e">
        <f>+IF(H248=0,"",IF(#REF!=0,"",M248-#REF!))</f>
        <v>#REF!</v>
      </c>
      <c r="O248" s="269">
        <f>+IF(H248=0,"",'Ark1'!W1814)</f>
        <v>0</v>
      </c>
      <c r="P248" s="269">
        <f>+IF(H248=0,"",'Ark1'!X1814)</f>
        <v>0</v>
      </c>
      <c r="Q248" s="269">
        <f>+IF(H248=0,"",'Ark1'!AG1814)</f>
        <v>338</v>
      </c>
      <c r="R248" s="269">
        <f>+IF(H248=0,"",'Ark1'!AH1814)</f>
        <v>100</v>
      </c>
      <c r="S248" s="374">
        <f>+IF(H248=0,"",'Ark1'!AR1814)</f>
        <v>168</v>
      </c>
      <c r="T248" s="114">
        <f>+IF(H248=0,"",'Ark1'!AS1814)</f>
        <v>34.376349746247712</v>
      </c>
      <c r="U248" s="269">
        <f>+IF(H248=0,"",'Ark1'!Y1814)</f>
        <v>0</v>
      </c>
      <c r="V248" s="268">
        <f>+IF(H248=0,"",'Ark1'!AA1814)</f>
        <v>0</v>
      </c>
      <c r="W248" s="305">
        <f t="shared" si="18"/>
        <v>481.95266272189349</v>
      </c>
      <c r="X248" s="269">
        <f t="shared" si="19"/>
        <v>23.271428571428572</v>
      </c>
      <c r="Y248" s="267">
        <f t="shared" si="20"/>
        <v>1</v>
      </c>
      <c r="Z248" s="246"/>
      <c r="AA248" s="249"/>
      <c r="AC248" s="28"/>
      <c r="AD248" s="27"/>
      <c r="AE248" s="272"/>
      <c r="AF248" s="86"/>
      <c r="AJ248" s="86"/>
    </row>
    <row r="249" spans="1:36" ht="15.6">
      <c r="A249" s="246"/>
      <c r="B249" s="330">
        <f>+'Ark1'!C1815</f>
        <v>2024</v>
      </c>
      <c r="C249" s="266">
        <f>+'Ark1'!L1815</f>
        <v>7</v>
      </c>
      <c r="D249" s="266" t="s">
        <v>34</v>
      </c>
      <c r="E249" s="274">
        <f>+'Ark1'!AP1815</f>
        <v>9</v>
      </c>
      <c r="F249" s="274" t="str">
        <f>VLOOKUP(E249,RNR!$D$1:$E$37,2)</f>
        <v>Holstein</v>
      </c>
      <c r="G249" s="266">
        <f>+IF(H249=0,"",'Ark1'!Q1815)</f>
        <v>4</v>
      </c>
      <c r="H249" s="475">
        <f>+'Ark1'!R1815</f>
        <v>6</v>
      </c>
      <c r="I249" s="267">
        <f>+IF(H249=0,"",'Ark1'!AE1815)</f>
        <v>1.5189873417721524</v>
      </c>
      <c r="J249" s="31" t="e">
        <f>+IF(H249=0,"",IF(#REF!=0,"",I249-#REF!))</f>
        <v>#REF!</v>
      </c>
      <c r="K249" s="267">
        <f>+IF(H249=0,"",'Ark1'!AF1815)</f>
        <v>2.0175566068708664</v>
      </c>
      <c r="L249" s="268">
        <f>+IF(H249=0,"",'Ark1'!T1815)</f>
        <v>10.666666666666664</v>
      </c>
      <c r="M249" s="305">
        <f>+IF(H249=0,"",'Ark1'!U1815)</f>
        <v>312.38333333333321</v>
      </c>
      <c r="N249" s="35" t="e">
        <f>+IF(H249=0,"",IF(#REF!=0,"",M249-#REF!))</f>
        <v>#REF!</v>
      </c>
      <c r="O249" s="269">
        <f>+IF(H249=0,"",'Ark1'!W1815)</f>
        <v>100</v>
      </c>
      <c r="P249" s="269">
        <f>+IF(H249=0,"",'Ark1'!X1815)</f>
        <v>33.333333333333343</v>
      </c>
      <c r="Q249" s="269">
        <f>+IF(H249=0,"",'Ark1'!AG1815)</f>
        <v>544.5</v>
      </c>
      <c r="R249" s="269">
        <f>+IF(H249=0,"",'Ark1'!AH1815)</f>
        <v>100</v>
      </c>
      <c r="S249" s="374">
        <f>+IF(H249=0,"",'Ark1'!AR1815)</f>
        <v>204</v>
      </c>
      <c r="T249" s="114">
        <f>+IF(H249=0,"",'Ark1'!AS1815)</f>
        <v>36.473743529369827</v>
      </c>
      <c r="U249" s="269">
        <f>+IF(H249=0,"",'Ark1'!Y1815)</f>
        <v>47.243885553817854</v>
      </c>
      <c r="V249" s="268">
        <f>+IF(H249=0,"",'Ark1'!AA1815)</f>
        <v>2.2110831935702677</v>
      </c>
      <c r="W249" s="305">
        <f t="shared" si="18"/>
        <v>573.70676461585526</v>
      </c>
      <c r="X249" s="269">
        <f t="shared" si="19"/>
        <v>44.626190476190459</v>
      </c>
      <c r="Y249" s="267">
        <f t="shared" si="20"/>
        <v>1.5</v>
      </c>
      <c r="Z249" s="246"/>
      <c r="AA249" s="249"/>
      <c r="AC249" s="28"/>
      <c r="AD249" s="27"/>
      <c r="AE249" s="272"/>
      <c r="AF249" s="86"/>
      <c r="AJ249" s="86"/>
    </row>
    <row r="250" spans="1:36" ht="15.6">
      <c r="A250" s="246"/>
      <c r="B250" s="330">
        <f>+'Ark1'!C1816</f>
        <v>2024</v>
      </c>
      <c r="C250" s="266">
        <f>+'Ark1'!L1816</f>
        <v>7</v>
      </c>
      <c r="D250" s="266" t="s">
        <v>34</v>
      </c>
      <c r="E250" s="274">
        <f>+'Ark1'!AP1816</f>
        <v>10</v>
      </c>
      <c r="F250" s="274" t="str">
        <f>VLOOKUP(E250,RNR!$D$1:$E$37,2)</f>
        <v>Rød Dansk Mælkefe</v>
      </c>
      <c r="G250" s="266" t="str">
        <f>+IF(H250=0,"",'Ark1'!Q1816)</f>
        <v/>
      </c>
      <c r="H250" s="475">
        <f>+'Ark1'!R1816</f>
        <v>0</v>
      </c>
      <c r="I250" s="267" t="str">
        <f>+IF(H250=0,"",'Ark1'!AE1816)</f>
        <v/>
      </c>
      <c r="J250" s="31" t="str">
        <f>+IF(H250=0,"",IF(#REF!=0,"",I250-#REF!))</f>
        <v/>
      </c>
      <c r="K250" s="267" t="str">
        <f>+IF(H250=0,"",'Ark1'!AF1816)</f>
        <v/>
      </c>
      <c r="L250" s="268" t="str">
        <f>+IF(H250=0,"",'Ark1'!T1816)</f>
        <v/>
      </c>
      <c r="M250" s="305" t="str">
        <f>+IF(H250=0,"",'Ark1'!U1816)</f>
        <v/>
      </c>
      <c r="N250" s="35" t="str">
        <f>+IF(H250=0,"",IF(#REF!=0,"",M250-#REF!))</f>
        <v/>
      </c>
      <c r="O250" s="269" t="str">
        <f>+IF(H250=0,"",'Ark1'!W1816)</f>
        <v/>
      </c>
      <c r="P250" s="269" t="str">
        <f>+IF(H250=0,"",'Ark1'!X1816)</f>
        <v/>
      </c>
      <c r="Q250" s="269" t="str">
        <f>+IF(H250=0,"",'Ark1'!AG1816)</f>
        <v/>
      </c>
      <c r="R250" s="269" t="str">
        <f>+IF(H250=0,"",'Ark1'!AH1816)</f>
        <v/>
      </c>
      <c r="S250" s="374" t="str">
        <f>+IF(H250=0,"",'Ark1'!AR1816)</f>
        <v/>
      </c>
      <c r="T250" s="114" t="str">
        <f>+IF(H250=0,"",'Ark1'!AS1816)</f>
        <v/>
      </c>
      <c r="U250" s="269" t="str">
        <f>+IF(H250=0,"",'Ark1'!Y1816)</f>
        <v/>
      </c>
      <c r="V250" s="268" t="str">
        <f>+IF(H250=0,"",'Ark1'!AA1816)</f>
        <v/>
      </c>
      <c r="W250" s="305" t="str">
        <f t="shared" si="18"/>
        <v/>
      </c>
      <c r="X250" s="269" t="str">
        <f t="shared" si="19"/>
        <v/>
      </c>
      <c r="Y250" s="267" t="str">
        <f t="shared" si="20"/>
        <v/>
      </c>
      <c r="Z250" s="246"/>
      <c r="AA250" s="249"/>
      <c r="AC250" s="28"/>
      <c r="AD250" s="27"/>
      <c r="AE250" s="272"/>
      <c r="AF250" s="86"/>
      <c r="AJ250" s="86"/>
    </row>
    <row r="251" spans="1:36" ht="15.6">
      <c r="A251" s="246"/>
      <c r="B251" s="330">
        <f>+'Ark1'!C1817</f>
        <v>2024</v>
      </c>
      <c r="C251" s="266">
        <f>+'Ark1'!L1817</f>
        <v>7</v>
      </c>
      <c r="D251" s="266" t="s">
        <v>34</v>
      </c>
      <c r="E251" s="274">
        <f>+'Ark1'!AP1817</f>
        <v>11</v>
      </c>
      <c r="F251" s="274" t="str">
        <f>VLOOKUP(E251,RNR!$D$1:$E$37,2)</f>
        <v>Brown Swiss</v>
      </c>
      <c r="G251" s="266" t="str">
        <f>+IF(H251=0,"",'Ark1'!Q1817)</f>
        <v/>
      </c>
      <c r="H251" s="475">
        <f>+'Ark1'!R1817</f>
        <v>0</v>
      </c>
      <c r="I251" s="267" t="str">
        <f>+IF(H251=0,"",'Ark1'!AE1817)</f>
        <v/>
      </c>
      <c r="J251" s="31" t="str">
        <f>+IF(H251=0,"",IF(#REF!=0,"",I251-#REF!))</f>
        <v/>
      </c>
      <c r="K251" s="267" t="str">
        <f>+IF(H251=0,"",'Ark1'!AF1817)</f>
        <v/>
      </c>
      <c r="L251" s="268" t="str">
        <f>+IF(H251=0,"",'Ark1'!T1817)</f>
        <v/>
      </c>
      <c r="M251" s="305" t="str">
        <f>+IF(H251=0,"",'Ark1'!U1817)</f>
        <v/>
      </c>
      <c r="N251" s="35" t="str">
        <f>+IF(H251=0,"",IF(#REF!=0,"",M251-#REF!))</f>
        <v/>
      </c>
      <c r="O251" s="269" t="str">
        <f>+IF(H251=0,"",'Ark1'!W1817)</f>
        <v/>
      </c>
      <c r="P251" s="269" t="str">
        <f>+IF(H251=0,"",'Ark1'!X1817)</f>
        <v/>
      </c>
      <c r="Q251" s="269" t="str">
        <f>+IF(H251=0,"",'Ark1'!AG1817)</f>
        <v/>
      </c>
      <c r="R251" s="269" t="str">
        <f>+IF(H251=0,"",'Ark1'!AH1817)</f>
        <v/>
      </c>
      <c r="S251" s="374" t="str">
        <f>+IF(H251=0,"",'Ark1'!AR1817)</f>
        <v/>
      </c>
      <c r="T251" s="114" t="str">
        <f>+IF(H251=0,"",'Ark1'!AS1817)</f>
        <v/>
      </c>
      <c r="U251" s="269" t="str">
        <f>+IF(H251=0,"",'Ark1'!Y1817)</f>
        <v/>
      </c>
      <c r="V251" s="268" t="str">
        <f>+IF(H251=0,"",'Ark1'!AA1817)</f>
        <v/>
      </c>
      <c r="W251" s="305" t="str">
        <f t="shared" si="18"/>
        <v/>
      </c>
      <c r="X251" s="269" t="str">
        <f t="shared" si="19"/>
        <v/>
      </c>
      <c r="Y251" s="267" t="str">
        <f t="shared" si="20"/>
        <v/>
      </c>
      <c r="Z251" s="246"/>
      <c r="AA251" s="249"/>
      <c r="AC251" s="28"/>
      <c r="AD251" s="27"/>
      <c r="AE251" s="272"/>
      <c r="AF251" s="86"/>
      <c r="AJ251" s="86"/>
    </row>
    <row r="252" spans="1:36" ht="15.6">
      <c r="A252" s="246"/>
      <c r="B252" s="330">
        <f>+'Ark1'!C1818</f>
        <v>2024</v>
      </c>
      <c r="C252" s="266">
        <f>+'Ark1'!L1818</f>
        <v>7</v>
      </c>
      <c r="D252" s="266" t="s">
        <v>34</v>
      </c>
      <c r="E252" s="274">
        <f>+'Ark1'!AP1818</f>
        <v>12</v>
      </c>
      <c r="F252" s="274" t="str">
        <f>VLOOKUP(E252,RNR!$D$1:$E$37,2)</f>
        <v>Jarlsbergfe</v>
      </c>
      <c r="G252" s="266" t="str">
        <f>+IF(H252=0,"",'Ark1'!Q1818)</f>
        <v/>
      </c>
      <c r="H252" s="475">
        <f>+'Ark1'!R1818</f>
        <v>0</v>
      </c>
      <c r="I252" s="267" t="str">
        <f>+IF(H252=0,"",'Ark1'!AE1818)</f>
        <v/>
      </c>
      <c r="J252" s="31" t="str">
        <f>+IF(H252=0,"",IF(#REF!=0,"",I252-#REF!))</f>
        <v/>
      </c>
      <c r="K252" s="267" t="str">
        <f>+IF(H252=0,"",'Ark1'!AF1818)</f>
        <v/>
      </c>
      <c r="L252" s="268" t="str">
        <f>+IF(H252=0,"",'Ark1'!T1818)</f>
        <v/>
      </c>
      <c r="M252" s="305" t="str">
        <f>+IF(H252=0,"",'Ark1'!U1818)</f>
        <v/>
      </c>
      <c r="N252" s="35" t="str">
        <f>+IF(H252=0,"",IF(#REF!=0,"",M252-#REF!))</f>
        <v/>
      </c>
      <c r="O252" s="269" t="str">
        <f>+IF(H252=0,"",'Ark1'!W1818)</f>
        <v/>
      </c>
      <c r="P252" s="269" t="str">
        <f>+IF(H252=0,"",'Ark1'!X1818)</f>
        <v/>
      </c>
      <c r="Q252" s="269" t="str">
        <f>+IF(H252=0,"",'Ark1'!AG1818)</f>
        <v/>
      </c>
      <c r="R252" s="269" t="str">
        <f>+IF(H252=0,"",'Ark1'!AH1818)</f>
        <v/>
      </c>
      <c r="S252" s="374" t="str">
        <f>+IF(H252=0,"",'Ark1'!AR1818)</f>
        <v/>
      </c>
      <c r="T252" s="114" t="str">
        <f>+IF(H252=0,"",'Ark1'!AS1818)</f>
        <v/>
      </c>
      <c r="U252" s="269" t="str">
        <f>+IF(H252=0,"",'Ark1'!Y1818)</f>
        <v/>
      </c>
      <c r="V252" s="268" t="str">
        <f>+IF(H252=0,"",'Ark1'!AA1818)</f>
        <v/>
      </c>
      <c r="W252" s="305" t="str">
        <f t="shared" si="18"/>
        <v/>
      </c>
      <c r="X252" s="269" t="str">
        <f t="shared" si="19"/>
        <v/>
      </c>
      <c r="Y252" s="267" t="str">
        <f t="shared" si="20"/>
        <v/>
      </c>
      <c r="Z252" s="246"/>
      <c r="AA252" s="249"/>
      <c r="AC252" s="28"/>
      <c r="AD252" s="27"/>
      <c r="AE252" s="272"/>
      <c r="AF252" s="86"/>
      <c r="AJ252" s="86"/>
    </row>
    <row r="253" spans="1:36" ht="15.6">
      <c r="A253" s="246"/>
      <c r="B253" s="330">
        <f>+'Ark1'!C1819</f>
        <v>2024</v>
      </c>
      <c r="C253" s="266">
        <f>+'Ark1'!L1819</f>
        <v>7</v>
      </c>
      <c r="D253" s="266" t="s">
        <v>34</v>
      </c>
      <c r="E253" s="274">
        <f>+'Ark1'!AP1819</f>
        <v>13</v>
      </c>
      <c r="F253" s="274" t="str">
        <f>VLOOKUP(E253,RNR!$D$1:$E$37,2)</f>
        <v>Fleckvieh</v>
      </c>
      <c r="G253" s="266">
        <f>+IF(H253=0,"",'Ark1'!Q1819)</f>
        <v>9</v>
      </c>
      <c r="H253" s="475">
        <f>+'Ark1'!R1819</f>
        <v>9</v>
      </c>
      <c r="I253" s="267">
        <f>+IF(H253=0,"",'Ark1'!AE1819)</f>
        <v>5.1724137931034484</v>
      </c>
      <c r="J253" s="31" t="e">
        <f>+IF(H253=0,"",IF(#REF!=0,"",I253-#REF!))</f>
        <v>#REF!</v>
      </c>
      <c r="K253" s="267">
        <f>+IF(H253=0,"",'Ark1'!AF1819)</f>
        <v>7.0024405737019837</v>
      </c>
      <c r="L253" s="268">
        <f>+IF(H253=0,"",'Ark1'!T1819)</f>
        <v>9.5555555555555554</v>
      </c>
      <c r="M253" s="305">
        <f>+IF(H253=0,"",'Ark1'!U1819)</f>
        <v>325.81111111111113</v>
      </c>
      <c r="N253" s="35" t="e">
        <f>+IF(H253=0,"",IF(#REF!=0,"",M253-#REF!))</f>
        <v>#REF!</v>
      </c>
      <c r="O253" s="269">
        <f>+IF(H253=0,"",'Ark1'!W1819)</f>
        <v>100</v>
      </c>
      <c r="P253" s="269">
        <f>+IF(H253=0,"",'Ark1'!X1819)</f>
        <v>22.222222222222225</v>
      </c>
      <c r="Q253" s="269">
        <f>+IF(H253=0,"",'Ark1'!AG1819)</f>
        <v>667</v>
      </c>
      <c r="R253" s="269">
        <f>+IF(H253=0,"",'Ark1'!AH1819)</f>
        <v>100</v>
      </c>
      <c r="S253" s="374">
        <f>+IF(H253=0,"",'Ark1'!AR1819)</f>
        <v>210.77777777777777</v>
      </c>
      <c r="T253" s="114">
        <f>+IF(H253=0,"",'Ark1'!AS1819)</f>
        <v>34.770897741239658</v>
      </c>
      <c r="U253" s="269">
        <f>+IF(H253=0,"",'Ark1'!Y1819)</f>
        <v>24.101611031651441</v>
      </c>
      <c r="V253" s="268">
        <f>+IF(H253=0,"",'Ark1'!AA1819)</f>
        <v>0.95581391856029518</v>
      </c>
      <c r="W253" s="305">
        <f t="shared" si="18"/>
        <v>488.47243045144097</v>
      </c>
      <c r="X253" s="269">
        <f t="shared" si="19"/>
        <v>46.544444444444444</v>
      </c>
      <c r="Y253" s="267">
        <f t="shared" si="20"/>
        <v>1</v>
      </c>
      <c r="Z253" s="246"/>
      <c r="AA253" s="249"/>
      <c r="AC253" s="28"/>
      <c r="AD253" s="27"/>
      <c r="AE253" s="272"/>
      <c r="AF253" s="86"/>
      <c r="AJ253" s="86"/>
    </row>
    <row r="254" spans="1:36" ht="15.6">
      <c r="A254" s="246"/>
      <c r="B254" s="330">
        <f>+'Ark1'!C1820</f>
        <v>2024</v>
      </c>
      <c r="C254" s="266">
        <f>+'Ark1'!L1820</f>
        <v>7</v>
      </c>
      <c r="D254" s="266" t="s">
        <v>34</v>
      </c>
      <c r="E254" s="274">
        <f>+'Ark1'!AP1820</f>
        <v>14</v>
      </c>
      <c r="F254" s="274" t="str">
        <f>VLOOKUP(E254,RNR!$D$1:$E$37,2)</f>
        <v>Canadisk Ayrshire</v>
      </c>
      <c r="G254" s="266" t="str">
        <f>+IF(H254=0,"",'Ark1'!Q1820)</f>
        <v/>
      </c>
      <c r="H254" s="475">
        <f>+'Ark1'!R1820</f>
        <v>0</v>
      </c>
      <c r="I254" s="267" t="str">
        <f>+IF(H254=0,"",'Ark1'!AE1820)</f>
        <v/>
      </c>
      <c r="J254" s="31" t="str">
        <f>+IF(H254=0,"",IF(#REF!=0,"",I254-#REF!))</f>
        <v/>
      </c>
      <c r="K254" s="267" t="str">
        <f>+IF(H254=0,"",'Ark1'!AF1820)</f>
        <v/>
      </c>
      <c r="L254" s="268" t="str">
        <f>+IF(H254=0,"",'Ark1'!T1820)</f>
        <v/>
      </c>
      <c r="M254" s="305" t="str">
        <f>+IF(H254=0,"",'Ark1'!U1820)</f>
        <v/>
      </c>
      <c r="N254" s="35" t="str">
        <f>+IF(H254=0,"",IF(#REF!=0,"",M254-#REF!))</f>
        <v/>
      </c>
      <c r="O254" s="269" t="str">
        <f>+IF(H254=0,"",'Ark1'!W1820)</f>
        <v/>
      </c>
      <c r="P254" s="269" t="str">
        <f>+IF(H254=0,"",'Ark1'!X1820)</f>
        <v/>
      </c>
      <c r="Q254" s="269" t="str">
        <f>+IF(H254=0,"",'Ark1'!AG1820)</f>
        <v/>
      </c>
      <c r="R254" s="269" t="str">
        <f>+IF(H254=0,"",'Ark1'!AH1820)</f>
        <v/>
      </c>
      <c r="S254" s="374" t="str">
        <f>+IF(H254=0,"",'Ark1'!AR1820)</f>
        <v/>
      </c>
      <c r="T254" s="114" t="str">
        <f>+IF(H254=0,"",'Ark1'!AS1820)</f>
        <v/>
      </c>
      <c r="U254" s="269" t="str">
        <f>+IF(H254=0,"",'Ark1'!Y1820)</f>
        <v/>
      </c>
      <c r="V254" s="268" t="str">
        <f>+IF(H254=0,"",'Ark1'!AA1820)</f>
        <v/>
      </c>
      <c r="W254" s="305" t="str">
        <f t="shared" si="18"/>
        <v/>
      </c>
      <c r="X254" s="269" t="str">
        <f t="shared" si="19"/>
        <v/>
      </c>
      <c r="Y254" s="267" t="str">
        <f t="shared" si="20"/>
        <v/>
      </c>
      <c r="Z254" s="246"/>
      <c r="AA254" s="249"/>
      <c r="AC254" s="28"/>
      <c r="AD254" s="27"/>
      <c r="AE254" s="272"/>
      <c r="AF254" s="86"/>
      <c r="AJ254" s="86"/>
    </row>
    <row r="255" spans="1:36" ht="15.6">
      <c r="A255" s="246"/>
      <c r="B255" s="330">
        <f>+'Ark1'!C1821</f>
        <v>2024</v>
      </c>
      <c r="C255" s="266">
        <f>+'Ark1'!L1821</f>
        <v>7</v>
      </c>
      <c r="D255" s="266" t="s">
        <v>34</v>
      </c>
      <c r="E255" s="274">
        <f>+'Ark1'!AP1821</f>
        <v>15</v>
      </c>
      <c r="F255" s="274" t="str">
        <f>VLOOKUP(E255,RNR!$D$1:$E$37,2)</f>
        <v>Montbéliard</v>
      </c>
      <c r="G255" s="266" t="str">
        <f>+IF(H255=0,"",'Ark1'!Q1821)</f>
        <v/>
      </c>
      <c r="H255" s="475">
        <f>+'Ark1'!R1821</f>
        <v>0</v>
      </c>
      <c r="I255" s="267" t="str">
        <f>+IF(H255=0,"",'Ark1'!AE1821)</f>
        <v/>
      </c>
      <c r="J255" s="31" t="str">
        <f>+IF(H255=0,"",IF(#REF!=0,"",I255-#REF!))</f>
        <v/>
      </c>
      <c r="K255" s="267" t="str">
        <f>+IF(H255=0,"",'Ark1'!AF1821)</f>
        <v/>
      </c>
      <c r="L255" s="268" t="str">
        <f>+IF(H255=0,"",'Ark1'!T1821)</f>
        <v/>
      </c>
      <c r="M255" s="305" t="str">
        <f>+IF(H255=0,"",'Ark1'!U1821)</f>
        <v/>
      </c>
      <c r="N255" s="35" t="str">
        <f>+IF(H255=0,"",IF(#REF!=0,"",M255-#REF!))</f>
        <v/>
      </c>
      <c r="O255" s="269" t="str">
        <f>+IF(H255=0,"",'Ark1'!W1821)</f>
        <v/>
      </c>
      <c r="P255" s="269" t="str">
        <f>+IF(H255=0,"",'Ark1'!X1821)</f>
        <v/>
      </c>
      <c r="Q255" s="269" t="str">
        <f>+IF(H255=0,"",'Ark1'!AG1821)</f>
        <v/>
      </c>
      <c r="R255" s="269" t="str">
        <f>+IF(H255=0,"",'Ark1'!AH1821)</f>
        <v/>
      </c>
      <c r="S255" s="374" t="str">
        <f>+IF(H255=0,"",'Ark1'!AR1821)</f>
        <v/>
      </c>
      <c r="T255" s="114" t="str">
        <f>+IF(H255=0,"",'Ark1'!AS1821)</f>
        <v/>
      </c>
      <c r="U255" s="269" t="str">
        <f>+IF(H255=0,"",'Ark1'!Y1821)</f>
        <v/>
      </c>
      <c r="V255" s="268" t="str">
        <f>+IF(H255=0,"",'Ark1'!AA1821)</f>
        <v/>
      </c>
      <c r="W255" s="305" t="str">
        <f t="shared" si="18"/>
        <v/>
      </c>
      <c r="X255" s="269" t="str">
        <f t="shared" si="19"/>
        <v/>
      </c>
      <c r="Y255" s="267" t="str">
        <f t="shared" si="20"/>
        <v/>
      </c>
      <c r="Z255" s="246"/>
      <c r="AA255" s="249"/>
      <c r="AC255" s="28"/>
      <c r="AD255" s="27"/>
      <c r="AE255" s="272"/>
      <c r="AF255" s="86"/>
      <c r="AJ255" s="86"/>
    </row>
    <row r="256" spans="1:36" ht="15.6">
      <c r="A256" s="246"/>
      <c r="B256" s="330">
        <f>+'Ark1'!C1822</f>
        <v>2024</v>
      </c>
      <c r="C256" s="266">
        <f>+'Ark1'!L1822</f>
        <v>7</v>
      </c>
      <c r="D256" s="266" t="s">
        <v>34</v>
      </c>
      <c r="E256" s="274">
        <f>+'Ark1'!AP1822</f>
        <v>16</v>
      </c>
      <c r="F256" s="274" t="str">
        <f>VLOOKUP(E256,RNR!$D$1:$E$37,2)</f>
        <v>Mørefe</v>
      </c>
      <c r="G256" s="266" t="str">
        <f>+IF(H256=0,"",'Ark1'!Q1822)</f>
        <v/>
      </c>
      <c r="H256" s="475">
        <f>+'Ark1'!R1822</f>
        <v>0</v>
      </c>
      <c r="I256" s="267" t="str">
        <f>+IF(H256=0,"",'Ark1'!AE1822)</f>
        <v/>
      </c>
      <c r="J256" s="31" t="str">
        <f>+IF(H256=0,"",IF(#REF!=0,"",I256-#REF!))</f>
        <v/>
      </c>
      <c r="K256" s="267" t="str">
        <f>+IF(H256=0,"",'Ark1'!AF1822)</f>
        <v/>
      </c>
      <c r="L256" s="268" t="str">
        <f>+IF(H256=0,"",'Ark1'!T1822)</f>
        <v/>
      </c>
      <c r="M256" s="305" t="str">
        <f>+IF(H256=0,"",'Ark1'!U1822)</f>
        <v/>
      </c>
      <c r="N256" s="35" t="str">
        <f>+IF(H256=0,"",IF(#REF!=0,"",M256-#REF!))</f>
        <v/>
      </c>
      <c r="O256" s="269" t="str">
        <f>+IF(H256=0,"",'Ark1'!W1822)</f>
        <v/>
      </c>
      <c r="P256" s="269" t="str">
        <f>+IF(H256=0,"",'Ark1'!X1822)</f>
        <v/>
      </c>
      <c r="Q256" s="269" t="str">
        <f>+IF(H256=0,"",'Ark1'!AG1822)</f>
        <v/>
      </c>
      <c r="R256" s="269" t="str">
        <f>+IF(H256=0,"",'Ark1'!AH1822)</f>
        <v/>
      </c>
      <c r="S256" s="374" t="str">
        <f>+IF(H256=0,"",'Ark1'!AR1822)</f>
        <v/>
      </c>
      <c r="T256" s="114" t="str">
        <f>+IF(H256=0,"",'Ark1'!AS1822)</f>
        <v/>
      </c>
      <c r="U256" s="269" t="str">
        <f>+IF(H256=0,"",'Ark1'!Y1822)</f>
        <v/>
      </c>
      <c r="V256" s="268" t="str">
        <f>+IF(H256=0,"",'Ark1'!AA1822)</f>
        <v/>
      </c>
      <c r="W256" s="305" t="str">
        <f t="shared" si="18"/>
        <v/>
      </c>
      <c r="X256" s="269" t="str">
        <f t="shared" si="19"/>
        <v/>
      </c>
      <c r="Y256" s="267" t="str">
        <f t="shared" si="20"/>
        <v/>
      </c>
      <c r="Z256" s="246"/>
      <c r="AA256" s="249"/>
      <c r="AC256" s="28"/>
      <c r="AD256" s="27"/>
      <c r="AE256" s="272"/>
      <c r="AF256" s="86"/>
      <c r="AJ256" s="86"/>
    </row>
    <row r="257" spans="1:36" ht="15.6">
      <c r="A257" s="246"/>
      <c r="B257" s="330">
        <f>+'Ark1'!C1823</f>
        <v>2024</v>
      </c>
      <c r="C257" s="266">
        <f>+'Ark1'!L1823</f>
        <v>7</v>
      </c>
      <c r="D257" s="266" t="s">
        <v>34</v>
      </c>
      <c r="E257" s="274">
        <f>+'Ark1'!AP1823</f>
        <v>17</v>
      </c>
      <c r="F257" s="274" t="str">
        <f>VLOOKUP(E257,RNR!$D$1:$E$37,2)</f>
        <v>Normande</v>
      </c>
      <c r="G257" s="266" t="str">
        <f>+IF(H257=0,"",'Ark1'!Q1823)</f>
        <v/>
      </c>
      <c r="H257" s="475">
        <f>+'Ark1'!R1823</f>
        <v>0</v>
      </c>
      <c r="I257" s="267" t="str">
        <f>+IF(H257=0,"",'Ark1'!AE1823)</f>
        <v/>
      </c>
      <c r="J257" s="31" t="str">
        <f>+IF(H257=0,"",IF(#REF!=0,"",I257-#REF!))</f>
        <v/>
      </c>
      <c r="K257" s="267" t="str">
        <f>+IF(H257=0,"",'Ark1'!AF1823)</f>
        <v/>
      </c>
      <c r="L257" s="268" t="str">
        <f>+IF(H257=0,"",'Ark1'!T1823)</f>
        <v/>
      </c>
      <c r="M257" s="305" t="str">
        <f>+IF(H257=0,"",'Ark1'!U1823)</f>
        <v/>
      </c>
      <c r="N257" s="35" t="str">
        <f>+IF(H257=0,"",IF(#REF!=0,"",M257-#REF!))</f>
        <v/>
      </c>
      <c r="O257" s="269" t="str">
        <f>+IF(H257=0,"",'Ark1'!W1823)</f>
        <v/>
      </c>
      <c r="P257" s="269" t="str">
        <f>+IF(H257=0,"",'Ark1'!X1823)</f>
        <v/>
      </c>
      <c r="Q257" s="269" t="str">
        <f>+IF(H257=0,"",'Ark1'!AG1823)</f>
        <v/>
      </c>
      <c r="R257" s="269" t="str">
        <f>+IF(H257=0,"",'Ark1'!AH1823)</f>
        <v/>
      </c>
      <c r="S257" s="374" t="str">
        <f>+IF(H257=0,"",'Ark1'!AR1823)</f>
        <v/>
      </c>
      <c r="T257" s="114" t="str">
        <f>+IF(H257=0,"",'Ark1'!AS1823)</f>
        <v/>
      </c>
      <c r="U257" s="269" t="str">
        <f>+IF(H257=0,"",'Ark1'!Y1823)</f>
        <v/>
      </c>
      <c r="V257" s="268" t="str">
        <f>+IF(H257=0,"",'Ark1'!AA1823)</f>
        <v/>
      </c>
      <c r="W257" s="305" t="str">
        <f t="shared" si="18"/>
        <v/>
      </c>
      <c r="X257" s="269" t="str">
        <f t="shared" si="19"/>
        <v/>
      </c>
      <c r="Y257" s="267" t="str">
        <f t="shared" si="20"/>
        <v/>
      </c>
      <c r="Z257" s="246"/>
      <c r="AA257" s="249"/>
      <c r="AC257" s="28"/>
      <c r="AD257" s="27"/>
      <c r="AE257" s="272"/>
      <c r="AF257" s="86"/>
      <c r="AJ257" s="86"/>
    </row>
    <row r="258" spans="1:36" ht="15.6">
      <c r="A258" s="246"/>
      <c r="B258" s="330">
        <f>+'Ark1'!C1824</f>
        <v>2024</v>
      </c>
      <c r="C258" s="266">
        <f>+'Ark1'!L1824</f>
        <v>7</v>
      </c>
      <c r="D258" s="266" t="s">
        <v>34</v>
      </c>
      <c r="E258" s="274">
        <f>+'Ark1'!AP1824</f>
        <v>21</v>
      </c>
      <c r="F258" s="274" t="str">
        <f>VLOOKUP(E258,RNR!$D$1:$E$37,2)</f>
        <v>Hereford</v>
      </c>
      <c r="G258" s="266">
        <f>+IF(H258=0,"",'Ark1'!Q1824)</f>
        <v>127</v>
      </c>
      <c r="H258" s="475">
        <f>+'Ark1'!R1824</f>
        <v>266</v>
      </c>
      <c r="I258" s="267">
        <f>+IF(H258=0,"",'Ark1'!AE1824)</f>
        <v>12.715105162523901</v>
      </c>
      <c r="J258" s="31" t="e">
        <f>+IF(H258=0,"",IF(#REF!=0,"",I258-#REF!))</f>
        <v>#REF!</v>
      </c>
      <c r="K258" s="267">
        <f>+IF(H258=0,"",'Ark1'!AF1824)</f>
        <v>15.338472675205212</v>
      </c>
      <c r="L258" s="268">
        <f>+IF(H258=0,"",'Ark1'!T1824)</f>
        <v>10.124060150375938</v>
      </c>
      <c r="M258" s="305">
        <f>+IF(H258=0,"",'Ark1'!U1824)</f>
        <v>239.05338345864655</v>
      </c>
      <c r="N258" s="35" t="e">
        <f>+IF(H258=0,"",IF(#REF!=0,"",M258-#REF!))</f>
        <v>#REF!</v>
      </c>
      <c r="O258" s="269">
        <f>+IF(H258=0,"",'Ark1'!W1824)</f>
        <v>99.624060150375968</v>
      </c>
      <c r="P258" s="269">
        <f>+IF(H258=0,"",'Ark1'!X1824)</f>
        <v>0</v>
      </c>
      <c r="Q258" s="269">
        <f>+IF(H258=0,"",'Ark1'!AG1824)</f>
        <v>508.92481203007515</v>
      </c>
      <c r="R258" s="269">
        <f>+IF(H258=0,"",'Ark1'!AH1824)</f>
        <v>98.872180451127818</v>
      </c>
      <c r="S258" s="374">
        <f>+IF(H258=0,"",'Ark1'!AR1824)</f>
        <v>189.36466165413529</v>
      </c>
      <c r="T258" s="114">
        <f>+IF(H258=0,"",'Ark1'!AS1824)</f>
        <v>35.014965085972108</v>
      </c>
      <c r="U258" s="269">
        <f>+IF(H258=0,"",'Ark1'!Y1824)</f>
        <v>32.109940486177955</v>
      </c>
      <c r="V258" s="268">
        <f>+IF(H258=0,"",'Ark1'!AA1824)</f>
        <v>1.4047529617694297</v>
      </c>
      <c r="W258" s="305">
        <f t="shared" si="18"/>
        <v>469.72239868807884</v>
      </c>
      <c r="X258" s="269">
        <f t="shared" si="19"/>
        <v>34.150483351235223</v>
      </c>
      <c r="Y258" s="267">
        <f t="shared" si="20"/>
        <v>2.0944881889763778</v>
      </c>
      <c r="Z258" s="246"/>
      <c r="AA258" s="249"/>
      <c r="AC258" s="28"/>
      <c r="AD258" s="27"/>
      <c r="AE258" s="272"/>
      <c r="AF258" s="86"/>
      <c r="AJ258" s="86"/>
    </row>
    <row r="259" spans="1:36" ht="15.6">
      <c r="A259" s="246"/>
      <c r="B259" s="330">
        <f>+'Ark1'!C1825</f>
        <v>2024</v>
      </c>
      <c r="C259" s="266">
        <f>+'Ark1'!L1825</f>
        <v>7</v>
      </c>
      <c r="D259" s="266" t="s">
        <v>34</v>
      </c>
      <c r="E259" s="274">
        <f>+'Ark1'!AP1825</f>
        <v>22</v>
      </c>
      <c r="F259" s="274" t="str">
        <f>VLOOKUP(E259,RNR!$D$1:$E$37,2)</f>
        <v>Charolais</v>
      </c>
      <c r="G259" s="266">
        <f>+IF(H259=0,"",'Ark1'!Q1825)</f>
        <v>580</v>
      </c>
      <c r="H259" s="475">
        <f>+'Ark1'!R1825</f>
        <v>1620</v>
      </c>
      <c r="I259" s="267">
        <f>+IF(H259=0,"",'Ark1'!AE1825)</f>
        <v>31.322505800464025</v>
      </c>
      <c r="J259" s="31" t="e">
        <f>+IF(H259=0,"",IF(#REF!=0,"",I259-#REF!))</f>
        <v>#REF!</v>
      </c>
      <c r="K259" s="267">
        <f>+IF(H259=0,"",'Ark1'!AF1825)</f>
        <v>31.591479371896927</v>
      </c>
      <c r="L259" s="268">
        <f>+IF(H259=0,"",'Ark1'!T1825)</f>
        <v>7.3172839506172851</v>
      </c>
      <c r="M259" s="305">
        <f>+IF(H259=0,"",'Ark1'!U1825)</f>
        <v>247.57376543209872</v>
      </c>
      <c r="N259" s="35" t="e">
        <f>+IF(H259=0,"",IF(#REF!=0,"",M259-#REF!))</f>
        <v>#REF!</v>
      </c>
      <c r="O259" s="269">
        <f>+IF(H259=0,"",'Ark1'!W1825)</f>
        <v>73.8888888888889</v>
      </c>
      <c r="P259" s="269">
        <f>+IF(H259=0,"",'Ark1'!X1825)</f>
        <v>6.1728395061728399E-2</v>
      </c>
      <c r="Q259" s="269">
        <f>+IF(H259=0,"",'Ark1'!AG1825)</f>
        <v>516.3364197530866</v>
      </c>
      <c r="R259" s="269">
        <f>+IF(H259=0,"",'Ark1'!AH1825)</f>
        <v>99.506172839506178</v>
      </c>
      <c r="S259" s="374">
        <f>+IF(H259=0,"",'Ark1'!AR1825)</f>
        <v>193.92037037037036</v>
      </c>
      <c r="T259" s="114">
        <f>+IF(H259=0,"",'Ark1'!AS1825)</f>
        <v>33.754698068053408</v>
      </c>
      <c r="U259" s="269">
        <f>+IF(H259=0,"",'Ark1'!Y1825)</f>
        <v>33.571174207544423</v>
      </c>
      <c r="V259" s="268">
        <f>+IF(H259=0,"",'Ark1'!AA1825)</f>
        <v>1.3669186871024257</v>
      </c>
      <c r="W259" s="305">
        <f t="shared" si="18"/>
        <v>479.48150849109027</v>
      </c>
      <c r="X259" s="269">
        <f t="shared" si="19"/>
        <v>35.367680776014105</v>
      </c>
      <c r="Y259" s="267">
        <f t="shared" si="20"/>
        <v>2.7931034482758621</v>
      </c>
      <c r="Z259" s="246"/>
      <c r="AA259" s="249"/>
      <c r="AC259" s="28"/>
      <c r="AD259" s="27"/>
      <c r="AE259" s="272"/>
      <c r="AF259" s="86"/>
      <c r="AJ259" s="86"/>
    </row>
    <row r="260" spans="1:36" ht="15.6">
      <c r="A260" s="246"/>
      <c r="B260" s="330">
        <f>+'Ark1'!C1826</f>
        <v>2024</v>
      </c>
      <c r="C260" s="266">
        <f>+'Ark1'!L1826</f>
        <v>7</v>
      </c>
      <c r="D260" s="266" t="s">
        <v>34</v>
      </c>
      <c r="E260" s="274">
        <f>+'Ark1'!AP1826</f>
        <v>23</v>
      </c>
      <c r="F260" s="274" t="str">
        <f>VLOOKUP(E260,RNR!$D$1:$E$37,2)</f>
        <v>Aberdeen Angus</v>
      </c>
      <c r="G260" s="266">
        <f>+IF(H260=0,"",'Ark1'!Q1826)</f>
        <v>594</v>
      </c>
      <c r="H260" s="475">
        <f>+'Ark1'!R1826</f>
        <v>1561</v>
      </c>
      <c r="I260" s="267">
        <f>+IF(H260=0,"",'Ark1'!AE1826)</f>
        <v>28.7741935483871</v>
      </c>
      <c r="J260" s="31" t="e">
        <f>+IF(H260=0,"",IF(#REF!=0,"",I260-#REF!))</f>
        <v>#REF!</v>
      </c>
      <c r="K260" s="267">
        <f>+IF(H260=0,"",'Ark1'!AF1826)</f>
        <v>30.906270956669559</v>
      </c>
      <c r="L260" s="268">
        <f>+IF(H260=0,"",'Ark1'!T1826)</f>
        <v>9.7956438180653436</v>
      </c>
      <c r="M260" s="305">
        <f>+IF(H260=0,"",'Ark1'!U1826)</f>
        <v>240.23472133247895</v>
      </c>
      <c r="N260" s="35" t="e">
        <f>+IF(H260=0,"",IF(#REF!=0,"",M260-#REF!))</f>
        <v>#REF!</v>
      </c>
      <c r="O260" s="269">
        <f>+IF(H260=0,"",'Ark1'!W1826)</f>
        <v>99.103139013452875</v>
      </c>
      <c r="P260" s="269">
        <f>+IF(H260=0,"",'Ark1'!X1826)</f>
        <v>0.12812299807815505</v>
      </c>
      <c r="Q260" s="269">
        <f>+IF(H260=0,"",'Ark1'!AG1826)</f>
        <v>511.49135169762968</v>
      </c>
      <c r="R260" s="269">
        <f>+IF(H260=0,"",'Ark1'!AH1826)</f>
        <v>99.615631005765522</v>
      </c>
      <c r="S260" s="374">
        <f>+IF(H260=0,"",'Ark1'!AR1826)</f>
        <v>190.09609224855865</v>
      </c>
      <c r="T260" s="114">
        <f>+IF(H260=0,"",'Ark1'!AS1826)</f>
        <v>34.772779950831605</v>
      </c>
      <c r="U260" s="269">
        <f>+IF(H260=0,"",'Ark1'!Y1826)</f>
        <v>33.309861203039944</v>
      </c>
      <c r="V260" s="268">
        <f>+IF(H260=0,"",'Ark1'!AA1826)</f>
        <v>1.3425978952166289</v>
      </c>
      <c r="W260" s="305">
        <f t="shared" si="18"/>
        <v>469.67504051660825</v>
      </c>
      <c r="X260" s="269">
        <f t="shared" si="19"/>
        <v>34.31924590463985</v>
      </c>
      <c r="Y260" s="267">
        <f t="shared" si="20"/>
        <v>2.627946127946128</v>
      </c>
      <c r="Z260" s="246"/>
      <c r="AA260" s="249"/>
      <c r="AC260" s="28"/>
      <c r="AD260" s="27"/>
      <c r="AE260" s="272"/>
      <c r="AF260" s="86"/>
      <c r="AJ260" s="86"/>
    </row>
    <row r="261" spans="1:36" ht="15.6">
      <c r="A261" s="246"/>
      <c r="B261" s="330">
        <f>+'Ark1'!C1827</f>
        <v>2024</v>
      </c>
      <c r="C261" s="266">
        <f>+'Ark1'!L1827</f>
        <v>7</v>
      </c>
      <c r="D261" s="266" t="s">
        <v>34</v>
      </c>
      <c r="E261" s="274">
        <f>+'Ark1'!AP1827</f>
        <v>24</v>
      </c>
      <c r="F261" s="274" t="str">
        <f>VLOOKUP(E261,RNR!$D$1:$E$37,2)</f>
        <v>Limousin</v>
      </c>
      <c r="G261" s="266">
        <f>+IF(H261=0,"",'Ark1'!Q1827)</f>
        <v>403</v>
      </c>
      <c r="H261" s="475">
        <f>+'Ark1'!R1827</f>
        <v>939</v>
      </c>
      <c r="I261" s="267">
        <f>+IF(H261=0,"",'Ark1'!AE1827)</f>
        <v>23.820395738203956</v>
      </c>
      <c r="J261" s="31" t="e">
        <f>+IF(H261=0,"",IF(#REF!=0,"",I261-#REF!))</f>
        <v>#REF!</v>
      </c>
      <c r="K261" s="267">
        <f>+IF(H261=0,"",'Ark1'!AF1827)</f>
        <v>22.359967539659465</v>
      </c>
      <c r="L261" s="268">
        <f>+IF(H261=0,"",'Ark1'!T1827)</f>
        <v>6.5772097976570798</v>
      </c>
      <c r="M261" s="305">
        <f>+IF(H261=0,"",'Ark1'!U1827)</f>
        <v>226.82555910543161</v>
      </c>
      <c r="N261" s="35" t="e">
        <f>+IF(H261=0,"",IF(#REF!=0,"",M261-#REF!))</f>
        <v>#REF!</v>
      </c>
      <c r="O261" s="269">
        <f>+IF(H261=0,"",'Ark1'!W1827)</f>
        <v>51.863684771033007</v>
      </c>
      <c r="P261" s="269">
        <f>+IF(H261=0,"",'Ark1'!X1827)</f>
        <v>0</v>
      </c>
      <c r="Q261" s="269">
        <f>+IF(H261=0,"",'Ark1'!AG1827)</f>
        <v>517.13844515441963</v>
      </c>
      <c r="R261" s="269">
        <f>+IF(H261=0,"",'Ark1'!AH1827)</f>
        <v>99.680511182108617</v>
      </c>
      <c r="S261" s="374">
        <f>+IF(H261=0,"",'Ark1'!AR1827)</f>
        <v>189.35676251331205</v>
      </c>
      <c r="T261" s="114">
        <f>+IF(H261=0,"",'Ark1'!AS1827)</f>
        <v>33.161646943978127</v>
      </c>
      <c r="U261" s="269">
        <f>+IF(H261=0,"",'Ark1'!Y1827)</f>
        <v>35.558723222457175</v>
      </c>
      <c r="V261" s="268">
        <f>+IF(H261=0,"",'Ark1'!AA1827)</f>
        <v>1.8653137563581816</v>
      </c>
      <c r="W261" s="305">
        <f t="shared" si="18"/>
        <v>438.61670164108682</v>
      </c>
      <c r="X261" s="269">
        <f t="shared" si="19"/>
        <v>32.403651300775941</v>
      </c>
      <c r="Y261" s="267">
        <f t="shared" si="20"/>
        <v>2.3300248138957818</v>
      </c>
      <c r="Z261" s="246"/>
      <c r="AA261" s="249"/>
      <c r="AC261" s="28"/>
      <c r="AD261" s="27"/>
      <c r="AE261" s="272"/>
      <c r="AF261" s="86"/>
      <c r="AJ261" s="86"/>
    </row>
    <row r="262" spans="1:36" ht="15.6">
      <c r="A262" s="246"/>
      <c r="B262" s="330">
        <f>+'Ark1'!C1828</f>
        <v>2024</v>
      </c>
      <c r="C262" s="266">
        <f>+'Ark1'!L1828</f>
        <v>7</v>
      </c>
      <c r="D262" s="266" t="s">
        <v>34</v>
      </c>
      <c r="E262" s="274">
        <f>+'Ark1'!AP1828</f>
        <v>25</v>
      </c>
      <c r="F262" s="274" t="str">
        <f>VLOOKUP(E262,RNR!$D$1:$E$37,2)</f>
        <v>Kjøttsimmental</v>
      </c>
      <c r="G262" s="266">
        <f>+IF(H262=0,"",'Ark1'!Q1828)</f>
        <v>188</v>
      </c>
      <c r="H262" s="475">
        <f>+'Ark1'!R1828</f>
        <v>519</v>
      </c>
      <c r="I262" s="267">
        <f>+IF(H262=0,"",'Ark1'!AE1828)</f>
        <v>31.133773245350923</v>
      </c>
      <c r="J262" s="31" t="e">
        <f>+IF(H262=0,"",IF(#REF!=0,"",I262-#REF!))</f>
        <v>#REF!</v>
      </c>
      <c r="K262" s="267">
        <f>+IF(H262=0,"",'Ark1'!AF1828)</f>
        <v>32.493409285295677</v>
      </c>
      <c r="L262" s="268">
        <f>+IF(H262=0,"",'Ark1'!T1828)</f>
        <v>8.3487475915221587</v>
      </c>
      <c r="M262" s="305">
        <f>+IF(H262=0,"",'Ark1'!U1828)</f>
        <v>245.51156069364151</v>
      </c>
      <c r="N262" s="35" t="e">
        <f>+IF(H262=0,"",IF(#REF!=0,"",M262-#REF!))</f>
        <v>#REF!</v>
      </c>
      <c r="O262" s="269">
        <f>+IF(H262=0,"",'Ark1'!W1828)</f>
        <v>94.797687861271683</v>
      </c>
      <c r="P262" s="269">
        <f>+IF(H262=0,"",'Ark1'!X1828)</f>
        <v>0</v>
      </c>
      <c r="Q262" s="269">
        <f>+IF(H262=0,"",'Ark1'!AG1828)</f>
        <v>481.67822736030814</v>
      </c>
      <c r="R262" s="269">
        <f>+IF(H262=0,"",'Ark1'!AH1828)</f>
        <v>99.614643545279378</v>
      </c>
      <c r="S262" s="374">
        <f>+IF(H262=0,"",'Ark1'!AR1828)</f>
        <v>192.43930635838151</v>
      </c>
      <c r="T262" s="114">
        <f>+IF(H262=0,"",'Ark1'!AS1828)</f>
        <v>34.313894691024181</v>
      </c>
      <c r="U262" s="269">
        <f>+IF(H262=0,"",'Ark1'!Y1828)</f>
        <v>29.473481455794118</v>
      </c>
      <c r="V262" s="268">
        <f>+IF(H262=0,"",'Ark1'!AA1828)</f>
        <v>1.1842549961167601</v>
      </c>
      <c r="W262" s="305">
        <f t="shared" si="18"/>
        <v>509.70034921257161</v>
      </c>
      <c r="X262" s="269">
        <f t="shared" si="19"/>
        <v>35.073080099091648</v>
      </c>
      <c r="Y262" s="267">
        <f t="shared" si="20"/>
        <v>2.7606382978723403</v>
      </c>
      <c r="Z262" s="246"/>
      <c r="AA262" s="249"/>
      <c r="AC262" s="28"/>
      <c r="AD262" s="27"/>
      <c r="AE262" s="272"/>
      <c r="AF262" s="86"/>
      <c r="AJ262" s="86"/>
    </row>
    <row r="263" spans="1:36" ht="15.6">
      <c r="A263" s="246"/>
      <c r="B263" s="330">
        <f>+'Ark1'!C1829</f>
        <v>2024</v>
      </c>
      <c r="C263" s="266">
        <f>+'Ark1'!L1829</f>
        <v>7</v>
      </c>
      <c r="D263" s="266" t="s">
        <v>34</v>
      </c>
      <c r="E263" s="274">
        <f>+'Ark1'!AP1829</f>
        <v>26</v>
      </c>
      <c r="F263" s="274" t="str">
        <f>VLOOKUP(E263,RNR!$D$1:$E$37,2)</f>
        <v>Blonde d`Aquitaine</v>
      </c>
      <c r="G263" s="266">
        <f>+IF(H263=0,"",'Ark1'!Q1829)</f>
        <v>34</v>
      </c>
      <c r="H263" s="475">
        <f>+'Ark1'!R1829</f>
        <v>84</v>
      </c>
      <c r="I263" s="267">
        <f>+IF(H263=0,"",'Ark1'!AE1829)</f>
        <v>26.086956521739129</v>
      </c>
      <c r="J263" s="31" t="e">
        <f>+IF(H263=0,"",IF(#REF!=0,"",I263-#REF!))</f>
        <v>#REF!</v>
      </c>
      <c r="K263" s="267">
        <f>+IF(H263=0,"",'Ark1'!AF1829)</f>
        <v>26.17161573733318</v>
      </c>
      <c r="L263" s="268">
        <f>+IF(H263=0,"",'Ark1'!T1829)</f>
        <v>6.8928571428571441</v>
      </c>
      <c r="M263" s="305">
        <f>+IF(H263=0,"",'Ark1'!U1829)</f>
        <v>267.10595238095243</v>
      </c>
      <c r="N263" s="35" t="e">
        <f>+IF(H263=0,"",IF(#REF!=0,"",M263-#REF!))</f>
        <v>#REF!</v>
      </c>
      <c r="O263" s="269">
        <f>+IF(H263=0,"",'Ark1'!W1829)</f>
        <v>63.095238095238123</v>
      </c>
      <c r="P263" s="269">
        <f>+IF(H263=0,"",'Ark1'!X1829)</f>
        <v>0</v>
      </c>
      <c r="Q263" s="269">
        <f>+IF(H263=0,"",'Ark1'!AG1829)</f>
        <v>537.91666666666652</v>
      </c>
      <c r="R263" s="269">
        <f>+IF(H263=0,"",'Ark1'!AH1829)</f>
        <v>100</v>
      </c>
      <c r="S263" s="374">
        <f>+IF(H263=0,"",'Ark1'!AR1829)</f>
        <v>198.78571428571425</v>
      </c>
      <c r="T263" s="114">
        <f>+IF(H263=0,"",'Ark1'!AS1829)</f>
        <v>33.893491768092375</v>
      </c>
      <c r="U263" s="269">
        <f>+IF(H263=0,"",'Ark1'!Y1829)</f>
        <v>29.677149102548537</v>
      </c>
      <c r="V263" s="268">
        <f>+IF(H263=0,"",'Ark1'!AA1829)</f>
        <v>1.9087384087205777</v>
      </c>
      <c r="W263" s="305">
        <f t="shared" si="18"/>
        <v>496.55637932942369</v>
      </c>
      <c r="X263" s="269">
        <f t="shared" si="19"/>
        <v>38.15799319727892</v>
      </c>
      <c r="Y263" s="267">
        <f t="shared" si="20"/>
        <v>2.4705882352941178</v>
      </c>
      <c r="Z263" s="246"/>
      <c r="AA263" s="249"/>
      <c r="AC263" s="28"/>
      <c r="AD263" s="27"/>
      <c r="AE263" s="272"/>
      <c r="AF263" s="86"/>
      <c r="AJ263" s="86"/>
    </row>
    <row r="264" spans="1:36" ht="15.6">
      <c r="A264" s="246"/>
      <c r="B264" s="330">
        <f>+'Ark1'!C1830</f>
        <v>2024</v>
      </c>
      <c r="C264" s="266">
        <f>+'Ark1'!L1830</f>
        <v>7</v>
      </c>
      <c r="D264" s="266" t="s">
        <v>34</v>
      </c>
      <c r="E264" s="274">
        <f>+'Ark1'!AP1830</f>
        <v>27</v>
      </c>
      <c r="F264" s="274" t="str">
        <f>VLOOKUP(E264,RNR!$D$1:$E$37,2)</f>
        <v>Highland</v>
      </c>
      <c r="G264" s="266">
        <f>+IF(H264=0,"",'Ark1'!Q1830)</f>
        <v>1</v>
      </c>
      <c r="H264" s="475">
        <f>+'Ark1'!R1830</f>
        <v>1</v>
      </c>
      <c r="I264" s="267">
        <f>+IF(H264=0,"",'Ark1'!AE1830)</f>
        <v>0.51020408163265307</v>
      </c>
      <c r="J264" s="31" t="e">
        <f>+IF(H264=0,"",IF(#REF!=0,"",I264-#REF!))</f>
        <v>#REF!</v>
      </c>
      <c r="K264" s="267">
        <f>+IF(H264=0,"",'Ark1'!AF1830)</f>
        <v>0.69237394818790154</v>
      </c>
      <c r="L264" s="268">
        <f>+IF(H264=0,"",'Ark1'!T1830)</f>
        <v>9</v>
      </c>
      <c r="M264" s="305">
        <f>+IF(H264=0,"",'Ark1'!U1830)</f>
        <v>167.20000000000005</v>
      </c>
      <c r="N264" s="35" t="e">
        <f>+IF(H264=0,"",IF(#REF!=0,"",M264-#REF!))</f>
        <v>#REF!</v>
      </c>
      <c r="O264" s="269">
        <f>+IF(H264=0,"",'Ark1'!W1830)</f>
        <v>100</v>
      </c>
      <c r="P264" s="269">
        <f>+IF(H264=0,"",'Ark1'!X1830)</f>
        <v>0</v>
      </c>
      <c r="Q264" s="269">
        <f>+IF(H264=0,"",'Ark1'!AG1830)</f>
        <v>422</v>
      </c>
      <c r="R264" s="269">
        <f>+IF(H264=0,"",'Ark1'!AH1830)</f>
        <v>100</v>
      </c>
      <c r="S264" s="374">
        <f>+IF(H264=0,"",'Ark1'!AR1830)</f>
        <v>166</v>
      </c>
      <c r="T264" s="114">
        <f>+IF(H264=0,"",'Ark1'!AS1830)</f>
        <v>36.508350137376333</v>
      </c>
      <c r="U264" s="269">
        <f>+IF(H264=0,"",'Ark1'!Y1830)</f>
        <v>0</v>
      </c>
      <c r="V264" s="268">
        <f>+IF(H264=0,"",'Ark1'!AA1830)</f>
        <v>0</v>
      </c>
      <c r="W264" s="305">
        <f t="shared" si="18"/>
        <v>396.20853080568736</v>
      </c>
      <c r="X264" s="269">
        <f t="shared" si="19"/>
        <v>23.885714285714293</v>
      </c>
      <c r="Y264" s="267">
        <f t="shared" si="20"/>
        <v>1</v>
      </c>
      <c r="Z264" s="246"/>
      <c r="AA264" s="249"/>
      <c r="AC264" s="28"/>
      <c r="AD264" s="27"/>
      <c r="AE264" s="272"/>
      <c r="AF264" s="86"/>
      <c r="AJ264" s="86"/>
    </row>
    <row r="265" spans="1:36" ht="15.6">
      <c r="A265" s="246"/>
      <c r="B265" s="330">
        <f>+'Ark1'!C1831</f>
        <v>2024</v>
      </c>
      <c r="C265" s="266">
        <f>+'Ark1'!L1831</f>
        <v>7</v>
      </c>
      <c r="D265" s="266" t="s">
        <v>34</v>
      </c>
      <c r="E265" s="274">
        <f>+'Ark1'!AP1831</f>
        <v>28</v>
      </c>
      <c r="F265" s="274" t="str">
        <f>VLOOKUP(E265,RNR!$D$1:$E$37,2)</f>
        <v xml:space="preserve">Dexter </v>
      </c>
      <c r="G265" s="266">
        <f>+IF(H265=0,"",'Ark1'!Q1831)</f>
        <v>29</v>
      </c>
      <c r="H265" s="475">
        <f>+'Ark1'!R1831</f>
        <v>53</v>
      </c>
      <c r="I265" s="267">
        <f>+IF(H265=0,"",'Ark1'!AE1831)</f>
        <v>21.457489878542518</v>
      </c>
      <c r="J265" s="31" t="e">
        <f>+IF(H265=0,"",IF(#REF!=0,"",I265-#REF!))</f>
        <v>#REF!</v>
      </c>
      <c r="K265" s="267">
        <f>+IF(H265=0,"",'Ark1'!AF1831)</f>
        <v>24.614951492621657</v>
      </c>
      <c r="L265" s="268">
        <f>+IF(H265=0,"",'Ark1'!T1831)</f>
        <v>8.8301886792452819</v>
      </c>
      <c r="M265" s="305">
        <f>+IF(H265=0,"",'Ark1'!U1831)</f>
        <v>226.00566037735845</v>
      </c>
      <c r="N265" s="35" t="e">
        <f>+IF(H265=0,"",IF(#REF!=0,"",M265-#REF!))</f>
        <v>#REF!</v>
      </c>
      <c r="O265" s="269">
        <f>+IF(H265=0,"",'Ark1'!W1831)</f>
        <v>98.113207547169822</v>
      </c>
      <c r="P265" s="269">
        <f>+IF(H265=0,"",'Ark1'!X1831)</f>
        <v>0</v>
      </c>
      <c r="Q265" s="269">
        <f>+IF(H265=0,"",'Ark1'!AG1831)</f>
        <v>492.30188679245293</v>
      </c>
      <c r="R265" s="269">
        <f>+IF(H265=0,"",'Ark1'!AH1831)</f>
        <v>100</v>
      </c>
      <c r="S265" s="374">
        <f>+IF(H265=0,"",'Ark1'!AR1831)</f>
        <v>185.90566037735843</v>
      </c>
      <c r="T265" s="114">
        <f>+IF(H265=0,"",'Ark1'!AS1831)</f>
        <v>34.93669497621682</v>
      </c>
      <c r="U265" s="269">
        <f>+IF(H265=0,"",'Ark1'!Y1831)</f>
        <v>32.268890416543393</v>
      </c>
      <c r="V265" s="268">
        <f>+IF(H265=0,"",'Ark1'!AA1831)</f>
        <v>1.4887737014776461</v>
      </c>
      <c r="W265" s="305">
        <f t="shared" si="18"/>
        <v>459.0794113138125</v>
      </c>
      <c r="X265" s="269">
        <f t="shared" si="19"/>
        <v>32.286522911051208</v>
      </c>
      <c r="Y265" s="267">
        <f t="shared" si="20"/>
        <v>1.8275862068965518</v>
      </c>
      <c r="Z265" s="246"/>
      <c r="AA265" s="249"/>
      <c r="AC265" s="28"/>
      <c r="AD265" s="27"/>
      <c r="AE265" s="272"/>
      <c r="AF265" s="86"/>
      <c r="AJ265" s="86"/>
    </row>
    <row r="266" spans="1:36" ht="15.6">
      <c r="A266" s="246"/>
      <c r="B266" s="330">
        <f>+'Ark1'!C1832</f>
        <v>2024</v>
      </c>
      <c r="C266" s="266">
        <f>+'Ark1'!L1832</f>
        <v>7</v>
      </c>
      <c r="D266" s="266" t="s">
        <v>34</v>
      </c>
      <c r="E266" s="274">
        <f>+'Ark1'!AP1832</f>
        <v>29</v>
      </c>
      <c r="F266" s="274" t="str">
        <f>VLOOKUP(E266,RNR!$D$1:$E$37,2)</f>
        <v>Piemontese</v>
      </c>
      <c r="G266" s="266">
        <f>+IF(H266=0,"",'Ark1'!Q1832)</f>
        <v>1</v>
      </c>
      <c r="H266" s="475">
        <f>+'Ark1'!R1832</f>
        <v>1</v>
      </c>
      <c r="I266" s="267">
        <f>+IF(H266=0,"",'Ark1'!AE1832)</f>
        <v>0.58479532163742698</v>
      </c>
      <c r="J266" s="31" t="e">
        <f>+IF(H266=0,"",IF(#REF!=0,"",I266-#REF!))</f>
        <v>#REF!</v>
      </c>
      <c r="K266" s="267">
        <f>+IF(H266=0,"",'Ark1'!AF1832)</f>
        <v>1.4160442119755781</v>
      </c>
      <c r="L266" s="268">
        <f>+IF(H266=0,"",'Ark1'!T1832)</f>
        <v>10</v>
      </c>
      <c r="M266" s="305">
        <f>+IF(H266=0,"",'Ark1'!U1832)</f>
        <v>220.1</v>
      </c>
      <c r="N266" s="35" t="e">
        <f>+IF(H266=0,"",IF(#REF!=0,"",M266-#REF!))</f>
        <v>#REF!</v>
      </c>
      <c r="O266" s="269">
        <f>+IF(H266=0,"",'Ark1'!W1832)</f>
        <v>100</v>
      </c>
      <c r="P266" s="269">
        <f>+IF(H266=0,"",'Ark1'!X1832)</f>
        <v>0</v>
      </c>
      <c r="Q266" s="269">
        <f>+IF(H266=0,"",'Ark1'!AG1832)</f>
        <v>631</v>
      </c>
      <c r="R266" s="269">
        <f>+IF(H266=0,"",'Ark1'!AH1832)</f>
        <v>100</v>
      </c>
      <c r="S266" s="374">
        <f>+IF(H266=0,"",'Ark1'!AR1832)</f>
        <v>177</v>
      </c>
      <c r="T266" s="114">
        <f>+IF(H266=0,"",'Ark1'!AS1832)</f>
        <v>39.673716145020407</v>
      </c>
      <c r="U266" s="269">
        <f>+IF(H266=0,"",'Ark1'!Y1832)</f>
        <v>0</v>
      </c>
      <c r="V266" s="268">
        <f>+IF(H266=0,"",'Ark1'!AA1832)</f>
        <v>0</v>
      </c>
      <c r="W266" s="305">
        <f t="shared" si="18"/>
        <v>348.81141045958793</v>
      </c>
      <c r="X266" s="269">
        <f t="shared" si="19"/>
        <v>31.442857142857143</v>
      </c>
      <c r="Y266" s="267">
        <f t="shared" si="20"/>
        <v>1</v>
      </c>
      <c r="Z266" s="246"/>
      <c r="AA266" s="249"/>
      <c r="AC266" s="28"/>
      <c r="AD266" s="27"/>
      <c r="AE266" s="272"/>
      <c r="AF266" s="86"/>
      <c r="AJ266" s="86"/>
    </row>
    <row r="267" spans="1:36" ht="15.6">
      <c r="A267" s="246"/>
      <c r="B267" s="330">
        <f>+'Ark1'!C1833</f>
        <v>2024</v>
      </c>
      <c r="C267" s="266">
        <f>+'Ark1'!L1833</f>
        <v>7</v>
      </c>
      <c r="D267" s="266" t="s">
        <v>34</v>
      </c>
      <c r="E267" s="274">
        <f>+'Ark1'!AP1833</f>
        <v>30</v>
      </c>
      <c r="F267" s="274" t="str">
        <f>VLOOKUP(E267,RNR!$D$1:$E$37,2)</f>
        <v>Galloway</v>
      </c>
      <c r="G267" s="266">
        <f>+IF(H267=0,"",'Ark1'!Q1833)</f>
        <v>3</v>
      </c>
      <c r="H267" s="475">
        <f>+'Ark1'!R1833</f>
        <v>4</v>
      </c>
      <c r="I267" s="267">
        <f>+IF(H267=0,"",'Ark1'!AE1833)</f>
        <v>57.142857142857153</v>
      </c>
      <c r="J267" s="31" t="e">
        <f>+IF(H267=0,"",IF(#REF!=0,"",I267-#REF!))</f>
        <v>#REF!</v>
      </c>
      <c r="K267" s="267">
        <f>+IF(H267=0,"",'Ark1'!AF1833)</f>
        <v>59.20919430715179</v>
      </c>
      <c r="L267" s="268">
        <f>+IF(H267=0,"",'Ark1'!T1833)</f>
        <v>8.25</v>
      </c>
      <c r="M267" s="305">
        <f>+IF(H267=0,"",'Ark1'!U1833)</f>
        <v>248.57499999999999</v>
      </c>
      <c r="N267" s="35" t="e">
        <f>+IF(H267=0,"",IF(#REF!=0,"",M267-#REF!))</f>
        <v>#REF!</v>
      </c>
      <c r="O267" s="269">
        <f>+IF(H267=0,"",'Ark1'!W1833)</f>
        <v>100</v>
      </c>
      <c r="P267" s="269">
        <f>+IF(H267=0,"",'Ark1'!X1833)</f>
        <v>0</v>
      </c>
      <c r="Q267" s="269">
        <f>+IF(H267=0,"",'Ark1'!AG1833)</f>
        <v>498</v>
      </c>
      <c r="R267" s="269">
        <f>+IF(H267=0,"",'Ark1'!AH1833)</f>
        <v>100</v>
      </c>
      <c r="S267" s="374">
        <f>+IF(H267=0,"",'Ark1'!AR1833)</f>
        <v>194.5</v>
      </c>
      <c r="T267" s="114">
        <f>+IF(H267=0,"",'Ark1'!AS1833)</f>
        <v>33.758339542548278</v>
      </c>
      <c r="U267" s="269">
        <f>+IF(H267=0,"",'Ark1'!Y1833)</f>
        <v>23.127513376928658</v>
      </c>
      <c r="V267" s="268">
        <f>+IF(H267=0,"",'Ark1'!AA1833)</f>
        <v>1.299038105676658</v>
      </c>
      <c r="W267" s="305">
        <f t="shared" si="18"/>
        <v>499.14658634538154</v>
      </c>
      <c r="X267" s="269">
        <f t="shared" si="19"/>
        <v>35.510714285714286</v>
      </c>
      <c r="Y267" s="267">
        <f t="shared" si="20"/>
        <v>1.3333333333333333</v>
      </c>
      <c r="Z267" s="246"/>
      <c r="AA267" s="249"/>
      <c r="AC267" s="28"/>
      <c r="AD267" s="27"/>
      <c r="AE267" s="272"/>
      <c r="AF267" s="86"/>
      <c r="AJ267" s="86"/>
    </row>
    <row r="268" spans="1:36" ht="15.6">
      <c r="A268" s="246"/>
      <c r="B268" s="330">
        <f>+'Ark1'!C1834</f>
        <v>2024</v>
      </c>
      <c r="C268" s="266">
        <f>+'Ark1'!L1834</f>
        <v>7</v>
      </c>
      <c r="D268" s="266" t="s">
        <v>34</v>
      </c>
      <c r="E268" s="274">
        <f>+'Ark1'!AP1834</f>
        <v>31</v>
      </c>
      <c r="F268" s="274" t="str">
        <f>VLOOKUP(E268,RNR!$D$1:$E$37,2)</f>
        <v>Salers</v>
      </c>
      <c r="G268" s="266">
        <f>+IF(H268=0,"",'Ark1'!Q1834)</f>
        <v>5</v>
      </c>
      <c r="H268" s="475">
        <f>+'Ark1'!R1834</f>
        <v>11</v>
      </c>
      <c r="I268" s="267">
        <f>+IF(H268=0,"",'Ark1'!AE1834)</f>
        <v>12.790697674418603</v>
      </c>
      <c r="J268" s="31" t="e">
        <f>+IF(H268=0,"",IF(#REF!=0,"",I268-#REF!))</f>
        <v>#REF!</v>
      </c>
      <c r="K268" s="267">
        <f>+IF(H268=0,"",'Ark1'!AF1834)</f>
        <v>17.820231318965639</v>
      </c>
      <c r="L268" s="268">
        <f>+IF(H268=0,"",'Ark1'!T1834)</f>
        <v>11</v>
      </c>
      <c r="M268" s="305">
        <f>+IF(H268=0,"",'Ark1'!U1834)</f>
        <v>231.6727272727272</v>
      </c>
      <c r="N268" s="35" t="e">
        <f>+IF(H268=0,"",IF(#REF!=0,"",M268-#REF!))</f>
        <v>#REF!</v>
      </c>
      <c r="O268" s="269">
        <f>+IF(H268=0,"",'Ark1'!W1834)</f>
        <v>100</v>
      </c>
      <c r="P268" s="269">
        <f>+IF(H268=0,"",'Ark1'!X1834)</f>
        <v>0</v>
      </c>
      <c r="Q268" s="269">
        <f>+IF(H268=0,"",'Ark1'!AG1834)</f>
        <v>609.72727272727275</v>
      </c>
      <c r="R268" s="269">
        <f>+IF(H268=0,"",'Ark1'!AH1834)</f>
        <v>100</v>
      </c>
      <c r="S268" s="374">
        <f>+IF(H268=0,"",'Ark1'!AR1834)</f>
        <v>185.18181818181819</v>
      </c>
      <c r="T268" s="114">
        <f>+IF(H268=0,"",'Ark1'!AS1834)</f>
        <v>36.144568629444002</v>
      </c>
      <c r="U268" s="269">
        <f>+IF(H268=0,"",'Ark1'!Y1834)</f>
        <v>37.957394558279645</v>
      </c>
      <c r="V268" s="268">
        <f>+IF(H268=0,"",'Ark1'!AA1834)</f>
        <v>0.85280286542244144</v>
      </c>
      <c r="W268" s="305">
        <f t="shared" si="18"/>
        <v>379.9612345310868</v>
      </c>
      <c r="X268" s="269">
        <f t="shared" si="19"/>
        <v>33.096103896103884</v>
      </c>
      <c r="Y268" s="267">
        <f t="shared" si="20"/>
        <v>2.2000000000000002</v>
      </c>
      <c r="Z268" s="246"/>
      <c r="AA268" s="249"/>
      <c r="AC268" s="28"/>
      <c r="AD268" s="27"/>
      <c r="AE268" s="272"/>
      <c r="AF268" s="86"/>
      <c r="AJ268" s="86"/>
    </row>
    <row r="269" spans="1:36" ht="15.6">
      <c r="A269" s="246"/>
      <c r="B269" s="330">
        <f>+'Ark1'!C1835</f>
        <v>2024</v>
      </c>
      <c r="C269" s="266">
        <f>+'Ark1'!L1835</f>
        <v>7</v>
      </c>
      <c r="D269" s="266" t="s">
        <v>34</v>
      </c>
      <c r="E269" s="274">
        <f>+'Ark1'!AP1835</f>
        <v>32</v>
      </c>
      <c r="F269" s="274" t="str">
        <f>VLOOKUP(E269,RNR!$D$1:$E$37,2)</f>
        <v>Chianina</v>
      </c>
      <c r="G269" s="266" t="str">
        <f>+IF(H269=0,"",'Ark1'!Q1835)</f>
        <v/>
      </c>
      <c r="H269" s="475">
        <f>+'Ark1'!R1835</f>
        <v>0</v>
      </c>
      <c r="I269" s="267" t="str">
        <f>+IF(H269=0,"",'Ark1'!AE1835)</f>
        <v/>
      </c>
      <c r="J269" s="31" t="str">
        <f>+IF(H269=0,"",IF(#REF!=0,"",I269-#REF!))</f>
        <v/>
      </c>
      <c r="K269" s="267" t="str">
        <f>+IF(H269=0,"",'Ark1'!AF1835)</f>
        <v/>
      </c>
      <c r="L269" s="268" t="str">
        <f>+IF(H269=0,"",'Ark1'!T1835)</f>
        <v/>
      </c>
      <c r="M269" s="305" t="str">
        <f>+IF(H269=0,"",'Ark1'!U1835)</f>
        <v/>
      </c>
      <c r="N269" s="35" t="str">
        <f>+IF(H269=0,"",IF(#REF!=0,"",M269-#REF!))</f>
        <v/>
      </c>
      <c r="O269" s="269" t="str">
        <f>+IF(H269=0,"",'Ark1'!W1835)</f>
        <v/>
      </c>
      <c r="P269" s="269" t="str">
        <f>+IF(H269=0,"",'Ark1'!X1835)</f>
        <v/>
      </c>
      <c r="Q269" s="269" t="str">
        <f>+IF(H269=0,"",'Ark1'!AG1835)</f>
        <v/>
      </c>
      <c r="R269" s="269" t="str">
        <f>+IF(H269=0,"",'Ark1'!AH1835)</f>
        <v/>
      </c>
      <c r="S269" s="374" t="str">
        <f>+IF(H269=0,"",'Ark1'!AR1835)</f>
        <v/>
      </c>
      <c r="T269" s="114" t="str">
        <f>+IF(H269=0,"",'Ark1'!AS1835)</f>
        <v/>
      </c>
      <c r="U269" s="269" t="str">
        <f>+IF(H269=0,"",'Ark1'!Y1835)</f>
        <v/>
      </c>
      <c r="V269" s="268" t="str">
        <f>+IF(H269=0,"",'Ark1'!AA1835)</f>
        <v/>
      </c>
      <c r="W269" s="305" t="str">
        <f t="shared" si="18"/>
        <v/>
      </c>
      <c r="X269" s="269" t="str">
        <f t="shared" si="19"/>
        <v/>
      </c>
      <c r="Y269" s="267" t="str">
        <f t="shared" si="20"/>
        <v/>
      </c>
      <c r="Z269" s="246"/>
      <c r="AA269" s="27"/>
      <c r="AC269" s="28"/>
      <c r="AD269" s="27"/>
      <c r="AE269" s="86"/>
      <c r="AF269" s="86"/>
      <c r="AJ269" s="86"/>
    </row>
    <row r="270" spans="1:36" ht="15.6">
      <c r="A270" s="246"/>
      <c r="B270" s="330">
        <f>+'Ark1'!C1836</f>
        <v>2024</v>
      </c>
      <c r="C270" s="266">
        <f>+'Ark1'!L1836</f>
        <v>7</v>
      </c>
      <c r="D270" s="266" t="s">
        <v>34</v>
      </c>
      <c r="E270" s="274">
        <f>+'Ark1'!AP1836</f>
        <v>33</v>
      </c>
      <c r="F270" s="274" t="str">
        <f>VLOOKUP(E270,RNR!$D$1:$E$37,2)</f>
        <v>Belgisk blå</v>
      </c>
      <c r="G270" s="266" t="str">
        <f>+IF(H270=0,"",'Ark1'!Q1836)</f>
        <v/>
      </c>
      <c r="H270" s="475">
        <f>+'Ark1'!R1836</f>
        <v>0</v>
      </c>
      <c r="I270" s="267" t="str">
        <f>+IF(H270=0,"",'Ark1'!AE1836)</f>
        <v/>
      </c>
      <c r="J270" s="31" t="str">
        <f>+IF(H270=0,"",IF(#REF!=0,"",I270-#REF!))</f>
        <v/>
      </c>
      <c r="K270" s="267" t="str">
        <f>+IF(H270=0,"",'Ark1'!AF1836)</f>
        <v/>
      </c>
      <c r="L270" s="268" t="str">
        <f>+IF(H270=0,"",'Ark1'!T1836)</f>
        <v/>
      </c>
      <c r="M270" s="305" t="str">
        <f>+IF(H270=0,"",'Ark1'!U1836)</f>
        <v/>
      </c>
      <c r="N270" s="35" t="str">
        <f>+IF(H270=0,"",IF(#REF!=0,"",M270-#REF!))</f>
        <v/>
      </c>
      <c r="O270" s="269" t="str">
        <f>+IF(H270=0,"",'Ark1'!W1836)</f>
        <v/>
      </c>
      <c r="P270" s="269" t="str">
        <f>+IF(H270=0,"",'Ark1'!X1836)</f>
        <v/>
      </c>
      <c r="Q270" s="269" t="str">
        <f>+IF(H270=0,"",'Ark1'!AG1836)</f>
        <v/>
      </c>
      <c r="R270" s="269" t="str">
        <f>+IF(H270=0,"",'Ark1'!AH1836)</f>
        <v/>
      </c>
      <c r="S270" s="374" t="str">
        <f>+IF(H270=0,"",'Ark1'!AR1836)</f>
        <v/>
      </c>
      <c r="T270" s="114" t="str">
        <f>+IF(H270=0,"",'Ark1'!AS1836)</f>
        <v/>
      </c>
      <c r="U270" s="269" t="str">
        <f>+IF(H270=0,"",'Ark1'!Y1836)</f>
        <v/>
      </c>
      <c r="V270" s="268" t="str">
        <f>+IF(H270=0,"",'Ark1'!AA1836)</f>
        <v/>
      </c>
      <c r="W270" s="305" t="str">
        <f t="shared" si="18"/>
        <v/>
      </c>
      <c r="X270" s="269" t="str">
        <f t="shared" si="19"/>
        <v/>
      </c>
      <c r="Y270" s="267" t="str">
        <f t="shared" si="20"/>
        <v/>
      </c>
      <c r="Z270" s="246"/>
      <c r="AA270" s="250"/>
      <c r="AC270" s="28"/>
      <c r="AD270" s="27"/>
      <c r="AE270" s="272"/>
      <c r="AF270" s="86"/>
      <c r="AJ270" s="86"/>
    </row>
    <row r="271" spans="1:36" ht="15.6">
      <c r="A271" s="246"/>
      <c r="B271" s="330">
        <f>+'Ark1'!C1837</f>
        <v>2024</v>
      </c>
      <c r="C271" s="266">
        <f>+'Ark1'!L1837</f>
        <v>7</v>
      </c>
      <c r="D271" s="266" t="s">
        <v>34</v>
      </c>
      <c r="E271" s="274">
        <f>+'Ark1'!AP1837</f>
        <v>34</v>
      </c>
      <c r="F271" s="274" t="str">
        <f>VLOOKUP(E271,RNR!$D$1:$E$37,2)</f>
        <v>Mini Hereford</v>
      </c>
      <c r="G271" s="266">
        <f>+IF(H271=0,"",'Ark1'!Q1837)</f>
        <v>1</v>
      </c>
      <c r="H271" s="475">
        <f>+'Ark1'!R1837</f>
        <v>5</v>
      </c>
      <c r="I271" s="267">
        <f>+IF(H271=0,"",'Ark1'!AE1837)</f>
        <v>45.454545454545446</v>
      </c>
      <c r="J271" s="31" t="e">
        <f>+IF(H271=0,"",IF(#REF!=0,"",I271-#REF!))</f>
        <v>#REF!</v>
      </c>
      <c r="K271" s="267">
        <f>+IF(H271=0,"",'Ark1'!AF1837)</f>
        <v>43.582372640251315</v>
      </c>
      <c r="L271" s="268">
        <f>+IF(H271=0,"",'Ark1'!T1837)</f>
        <v>8.6</v>
      </c>
      <c r="M271" s="305">
        <f>+IF(H271=0,"",'Ark1'!U1837)</f>
        <v>294.12</v>
      </c>
      <c r="N271" s="35" t="e">
        <f>+IF(H271=0,"",IF(#REF!=0,"",M271-#REF!))</f>
        <v>#REF!</v>
      </c>
      <c r="O271" s="269">
        <f>+IF(H271=0,"",'Ark1'!W1837)</f>
        <v>100</v>
      </c>
      <c r="P271" s="269">
        <f>+IF(H271=0,"",'Ark1'!X1837)</f>
        <v>0</v>
      </c>
      <c r="Q271" s="269">
        <f>+IF(H271=0,"",'Ark1'!AG1837)</f>
        <v>463.8</v>
      </c>
      <c r="R271" s="269">
        <f>+IF(H271=0,"",'Ark1'!AH1837)</f>
        <v>100</v>
      </c>
      <c r="S271" s="374">
        <f>+IF(H271=0,"",'Ark1'!AR1837)</f>
        <v>204.4</v>
      </c>
      <c r="T271" s="114">
        <f>+IF(H271=0,"",'Ark1'!AS1837)</f>
        <v>34.461593570705944</v>
      </c>
      <c r="U271" s="269">
        <f>+IF(H271=0,"",'Ark1'!Y1837)</f>
        <v>7.7043883598902099</v>
      </c>
      <c r="V271" s="268">
        <f>+IF(H271=0,"",'Ark1'!AA1837)</f>
        <v>0.48989794855664487</v>
      </c>
      <c r="W271" s="305">
        <f t="shared" si="18"/>
        <v>634.15265200517467</v>
      </c>
      <c r="X271" s="269">
        <f t="shared" si="19"/>
        <v>42.017142857142858</v>
      </c>
      <c r="Y271" s="267">
        <f t="shared" si="20"/>
        <v>5</v>
      </c>
      <c r="Z271" s="246"/>
      <c r="AA271" s="27"/>
      <c r="AC271" s="28"/>
      <c r="AD271" s="27"/>
      <c r="AE271" s="86"/>
      <c r="AF271" s="86"/>
      <c r="AJ271" s="86"/>
    </row>
    <row r="272" spans="1:36" ht="15.6">
      <c r="A272" s="246"/>
      <c r="B272" s="330">
        <f>+'Ark1'!C1838</f>
        <v>2024</v>
      </c>
      <c r="C272" s="266">
        <f>+'Ark1'!L1838</f>
        <v>7</v>
      </c>
      <c r="D272" s="266" t="s">
        <v>34</v>
      </c>
      <c r="E272" s="274">
        <f>+'Ark1'!AP1838</f>
        <v>39</v>
      </c>
      <c r="F272" s="274" t="str">
        <f>VLOOKUP(E272,RNR!$D$1:$E$37,2)</f>
        <v xml:space="preserve">Wagyu </v>
      </c>
      <c r="G272" s="266">
        <f>+IF(H272=0,"",'Ark1'!Q1838)</f>
        <v>1</v>
      </c>
      <c r="H272" s="475">
        <f>+'Ark1'!R1838</f>
        <v>1</v>
      </c>
      <c r="I272" s="267">
        <f>+IF(H272=0,"",'Ark1'!AE1838)</f>
        <v>3.3333333333333344</v>
      </c>
      <c r="J272" s="31" t="e">
        <f>+IF(H272=0,"",IF(#REF!=0,"",I272-#REF!))</f>
        <v>#REF!</v>
      </c>
      <c r="K272" s="267">
        <f>+IF(H272=0,"",'Ark1'!AF1838)</f>
        <v>3.990378027800193</v>
      </c>
      <c r="L272" s="268">
        <f>+IF(H272=0,"",'Ark1'!T1838)</f>
        <v>14</v>
      </c>
      <c r="M272" s="305">
        <f>+IF(H272=0,"",'Ark1'!U1838)</f>
        <v>262.10000000000002</v>
      </c>
      <c r="N272" s="35" t="e">
        <f>+IF(H272=0,"",IF(#REF!=0,"",M272-#REF!))</f>
        <v>#REF!</v>
      </c>
      <c r="O272" s="269">
        <f>+IF(H272=0,"",'Ark1'!W1838)</f>
        <v>100</v>
      </c>
      <c r="P272" s="269">
        <f>+IF(H272=0,"",'Ark1'!X1838)</f>
        <v>0</v>
      </c>
      <c r="Q272" s="269">
        <f>+IF(H272=0,"",'Ark1'!AG1838)</f>
        <v>694</v>
      </c>
      <c r="R272" s="269">
        <f>+IF(H272=0,"",'Ark1'!AH1838)</f>
        <v>100</v>
      </c>
      <c r="S272" s="374">
        <f>+IF(H272=0,"",'Ark1'!AR1838)</f>
        <v>196</v>
      </c>
      <c r="T272" s="114">
        <f>+IF(H272=0,"",'Ark1'!AS1838)</f>
        <v>34.796300861035803</v>
      </c>
      <c r="U272" s="269">
        <f>+IF(H272=0,"",'Ark1'!Y1838)</f>
        <v>0</v>
      </c>
      <c r="V272" s="268">
        <f>+IF(H272=0,"",'Ark1'!AA1838)</f>
        <v>0</v>
      </c>
      <c r="W272" s="305">
        <f t="shared" si="18"/>
        <v>377.66570605187326</v>
      </c>
      <c r="X272" s="269">
        <f t="shared" si="19"/>
        <v>37.442857142857143</v>
      </c>
      <c r="Y272" s="267">
        <f t="shared" si="20"/>
        <v>1</v>
      </c>
      <c r="Z272" s="246"/>
      <c r="AA272" s="27"/>
      <c r="AC272" s="28"/>
      <c r="AD272" s="27"/>
      <c r="AE272" s="86"/>
      <c r="AF272" s="86"/>
      <c r="AJ272" s="86"/>
    </row>
    <row r="273" spans="1:54" ht="15.6">
      <c r="A273" s="246"/>
      <c r="B273" s="330">
        <f>+'Ark1'!C1839</f>
        <v>2024</v>
      </c>
      <c r="C273" s="266">
        <f>+'Ark1'!L1839</f>
        <v>7</v>
      </c>
      <c r="D273" s="266" t="s">
        <v>34</v>
      </c>
      <c r="E273" s="274">
        <f>+'Ark1'!AP1839</f>
        <v>40</v>
      </c>
      <c r="F273" s="274" t="str">
        <f>VLOOKUP(E273,RNR!$D$1:$E$37,2)</f>
        <v>Jak (Bos Grunniens)</v>
      </c>
      <c r="G273" s="266" t="str">
        <f>+IF(H273=0,"",'Ark1'!Q1839)</f>
        <v/>
      </c>
      <c r="H273" s="475">
        <f>+'Ark1'!R1839</f>
        <v>0</v>
      </c>
      <c r="I273" s="267" t="str">
        <f>+IF(H273=0,"",'Ark1'!AE1839)</f>
        <v/>
      </c>
      <c r="J273" s="31" t="str">
        <f>+IF(H273=0,"",IF(#REF!=0,"",I273-#REF!))</f>
        <v/>
      </c>
      <c r="K273" s="267" t="str">
        <f>+IF(H273=0,"",'Ark1'!AF1839)</f>
        <v/>
      </c>
      <c r="L273" s="268" t="str">
        <f>+IF(H273=0,"",'Ark1'!T1839)</f>
        <v/>
      </c>
      <c r="M273" s="305" t="str">
        <f>+IF(H273=0,"",'Ark1'!U1839)</f>
        <v/>
      </c>
      <c r="N273" s="35" t="str">
        <f>+IF(H273=0,"",IF(#REF!=0,"",M273-#REF!))</f>
        <v/>
      </c>
      <c r="O273" s="269" t="str">
        <f>+IF(H273=0,"",'Ark1'!W1839)</f>
        <v/>
      </c>
      <c r="P273" s="269" t="str">
        <f>+IF(H273=0,"",'Ark1'!X1839)</f>
        <v/>
      </c>
      <c r="Q273" s="269" t="str">
        <f>+IF(H273=0,"",'Ark1'!AG1839)</f>
        <v/>
      </c>
      <c r="R273" s="269" t="str">
        <f>+IF(H273=0,"",'Ark1'!AH1839)</f>
        <v/>
      </c>
      <c r="S273" s="374" t="str">
        <f>+IF(H273=0,"",'Ark1'!AR1839)</f>
        <v/>
      </c>
      <c r="T273" s="114" t="str">
        <f>+IF(H273=0,"",'Ark1'!AS1839)</f>
        <v/>
      </c>
      <c r="U273" s="269" t="str">
        <f>+IF(H273=0,"",'Ark1'!Y1839)</f>
        <v/>
      </c>
      <c r="V273" s="268" t="str">
        <f>+IF(H273=0,"",'Ark1'!AA1839)</f>
        <v/>
      </c>
      <c r="W273" s="305" t="str">
        <f t="shared" si="18"/>
        <v/>
      </c>
      <c r="X273" s="269" t="str">
        <f t="shared" si="19"/>
        <v/>
      </c>
      <c r="Y273" s="267" t="str">
        <f t="shared" si="20"/>
        <v/>
      </c>
      <c r="Z273" s="246"/>
      <c r="AA273" s="27"/>
      <c r="AC273" s="28"/>
      <c r="AD273" s="27"/>
      <c r="AE273" s="86"/>
      <c r="AF273" s="86"/>
      <c r="AJ273" s="86"/>
    </row>
    <row r="274" spans="1:54" ht="15.6">
      <c r="A274" s="246"/>
      <c r="B274" s="330">
        <f>+'Ark1'!C1840</f>
        <v>2024</v>
      </c>
      <c r="C274" s="266">
        <f>+'Ark1'!L1840</f>
        <v>7</v>
      </c>
      <c r="D274" s="266" t="s">
        <v>34</v>
      </c>
      <c r="E274" s="274">
        <f>+'Ark1'!AP1840</f>
        <v>98</v>
      </c>
      <c r="F274" s="274" t="str">
        <f>VLOOKUP(E274,RNR!$D$1:$E$37,2)</f>
        <v>Krysninger</v>
      </c>
      <c r="G274" s="266">
        <f>+IF(H274=0,"",'Ark1'!Q1840)</f>
        <v>219</v>
      </c>
      <c r="H274" s="475">
        <f>+'Ark1'!R1840</f>
        <v>738</v>
      </c>
      <c r="I274" s="267">
        <f>+IF(H274=0,"",'Ark1'!AE1840)</f>
        <v>23.391442155309033</v>
      </c>
      <c r="J274" s="31" t="e">
        <f>+IF(H274=0,"",IF(#REF!=0,"",I274-#REF!))</f>
        <v>#REF!</v>
      </c>
      <c r="K274" s="267">
        <f>+IF(H274=0,"",'Ark1'!AF1840)</f>
        <v>25.508932160415569</v>
      </c>
      <c r="L274" s="268">
        <f>+IF(H274=0,"",'Ark1'!T1840)</f>
        <v>8.4078590785907892</v>
      </c>
      <c r="M274" s="305">
        <f>+IF(H274=0,"",'Ark1'!U1840)</f>
        <v>250.40176151761503</v>
      </c>
      <c r="N274" s="35" t="e">
        <f>+IF(H274=0,"",IF(#REF!=0,"",M274-#REF!))</f>
        <v>#REF!</v>
      </c>
      <c r="O274" s="269">
        <f>+IF(H274=0,"",'Ark1'!W1840)</f>
        <v>89.295392953929522</v>
      </c>
      <c r="P274" s="269">
        <f>+IF(H274=0,"",'Ark1'!X1840)</f>
        <v>0.40650406504065034</v>
      </c>
      <c r="Q274" s="269">
        <f>+IF(H274=0,"",'Ark1'!AG1840)</f>
        <v>509.37262872628719</v>
      </c>
      <c r="R274" s="269">
        <f>+IF(H274=0,"",'Ark1'!AH1840)</f>
        <v>100</v>
      </c>
      <c r="S274" s="374">
        <f>+IF(H274=0,"",'Ark1'!AR1840)</f>
        <v>193.38075880758811</v>
      </c>
      <c r="T274" s="114">
        <f>+IF(H274=0,"",'Ark1'!AS1840)</f>
        <v>34.430573077613801</v>
      </c>
      <c r="U274" s="269">
        <f>+IF(H274=0,"",'Ark1'!Y1840)</f>
        <v>34.061630093017719</v>
      </c>
      <c r="V274" s="268">
        <f>+IF(H274=0,"",'Ark1'!AA1840)</f>
        <v>1.7108906765104619</v>
      </c>
      <c r="W274" s="305">
        <f t="shared" si="18"/>
        <v>491.58856875320862</v>
      </c>
      <c r="X274" s="269">
        <f t="shared" si="19"/>
        <v>35.771680216802146</v>
      </c>
      <c r="Y274" s="267">
        <f t="shared" si="20"/>
        <v>3.3698630136986303</v>
      </c>
      <c r="Z274" s="246"/>
      <c r="AA274" s="27"/>
      <c r="AC274" s="28"/>
      <c r="AD274" s="27"/>
      <c r="AE274" s="86"/>
      <c r="AF274" s="86"/>
      <c r="AJ274" s="86"/>
    </row>
    <row r="275" spans="1:54" ht="15.6">
      <c r="A275" s="246"/>
      <c r="B275" s="330">
        <f>+'Ark1'!C1841</f>
        <v>2024</v>
      </c>
      <c r="C275" s="266">
        <f>+'Ark1'!L1841</f>
        <v>7</v>
      </c>
      <c r="D275" s="266" t="s">
        <v>34</v>
      </c>
      <c r="E275" s="274">
        <f>+'Ark1'!AP1841</f>
        <v>99</v>
      </c>
      <c r="F275" s="274" t="str">
        <f>VLOOKUP(E275,RNR!$D$1:$E$37,2)</f>
        <v>Ukjent</v>
      </c>
      <c r="G275" s="266">
        <f>+IF(H275=0,"",'Ark1'!Q1841)</f>
        <v>4</v>
      </c>
      <c r="H275" s="475">
        <f>+'Ark1'!R1841</f>
        <v>5</v>
      </c>
      <c r="I275" s="267">
        <f>+IF(H275=0,"",'Ark1'!AE1841)</f>
        <v>5.2083333333333321</v>
      </c>
      <c r="J275" s="31" t="e">
        <f>+IF(H275=0,"",IF(#REF!=0,"",I275-#REF!))</f>
        <v>#REF!</v>
      </c>
      <c r="K275" s="267">
        <f>+IF(H275=0,"",'Ark1'!AF1841)</f>
        <v>5.6726272615762019</v>
      </c>
      <c r="L275" s="268">
        <f>+IF(H275=0,"",'Ark1'!T1841)</f>
        <v>9.1999999999999993</v>
      </c>
      <c r="M275" s="305">
        <f>+IF(H275=0,"",'Ark1'!U1841)</f>
        <v>236.78</v>
      </c>
      <c r="N275" s="35" t="e">
        <f>+IF(H275=0,"",IF(#REF!=0,"",M275-#REF!))</f>
        <v>#REF!</v>
      </c>
      <c r="O275" s="269">
        <f>+IF(H275=0,"",'Ark1'!W1841)</f>
        <v>80</v>
      </c>
      <c r="P275" s="269">
        <f>+IF(H275=0,"",'Ark1'!X1841)</f>
        <v>0</v>
      </c>
      <c r="Q275" s="269">
        <f>+IF(H275=0,"",'Ark1'!AG1841)</f>
        <v>538.4</v>
      </c>
      <c r="R275" s="269">
        <f>+IF(H275=0,"",'Ark1'!AH1841)</f>
        <v>100</v>
      </c>
      <c r="S275" s="374">
        <f>+IF(H275=0,"",'Ark1'!AR1841)</f>
        <v>188.2</v>
      </c>
      <c r="T275" s="114">
        <f>+IF(H275=0,"",'Ark1'!AS1841)</f>
        <v>35.57444637218186</v>
      </c>
      <c r="U275" s="269">
        <f>+IF(H275=0,"",'Ark1'!Y1841)</f>
        <v>10.044978845173484</v>
      </c>
      <c r="V275" s="268">
        <f>+IF(H275=0,"",'Ark1'!AA1841)</f>
        <v>2.3151673805580475</v>
      </c>
      <c r="W275" s="305">
        <f t="shared" si="18"/>
        <v>439.78454680534918</v>
      </c>
      <c r="X275" s="269">
        <f t="shared" si="19"/>
        <v>33.825714285714284</v>
      </c>
      <c r="Y275" s="267">
        <f t="shared" si="20"/>
        <v>1.25</v>
      </c>
      <c r="Z275" s="246"/>
      <c r="AA275" s="27"/>
      <c r="AC275" s="28"/>
      <c r="AD275" s="27"/>
      <c r="AE275" s="86"/>
      <c r="AF275" s="86"/>
      <c r="AJ275" s="86"/>
    </row>
    <row r="276" spans="1:54" ht="19.8">
      <c r="A276" s="246"/>
      <c r="B276" s="246"/>
      <c r="C276" s="246"/>
      <c r="D276" s="246"/>
      <c r="E276" s="246"/>
      <c r="F276" s="246"/>
      <c r="G276" s="246"/>
      <c r="H276" s="472"/>
      <c r="I276" s="247"/>
      <c r="J276" s="246"/>
      <c r="K276" s="247"/>
      <c r="L276" s="246"/>
      <c r="M276" s="246"/>
      <c r="N276" s="246"/>
      <c r="O276" s="248"/>
      <c r="P276" s="248"/>
      <c r="Q276" s="246"/>
      <c r="R276" s="248"/>
      <c r="S276" s="248"/>
      <c r="T276" s="248"/>
      <c r="U276" s="248"/>
      <c r="V276" s="246"/>
      <c r="W276" s="246"/>
      <c r="X276" s="248"/>
      <c r="Y276" s="263"/>
      <c r="Z276" s="246"/>
      <c r="AA276" s="249"/>
      <c r="AC276" s="28"/>
      <c r="AD276" s="27"/>
      <c r="AE276" s="250"/>
      <c r="AF276" s="86"/>
      <c r="AJ276" s="86"/>
      <c r="BB276" s="262"/>
    </row>
    <row r="277" spans="1:54" ht="22.8">
      <c r="A277" s="246"/>
      <c r="B277" s="246"/>
      <c r="C277" s="276" t="s">
        <v>0</v>
      </c>
      <c r="D277" s="277"/>
      <c r="E277" s="346" t="s">
        <v>35</v>
      </c>
      <c r="F277" s="246"/>
      <c r="G277" s="278" t="s">
        <v>604</v>
      </c>
      <c r="H277" s="462">
        <f>SUM(H279:H313)</f>
        <v>4364</v>
      </c>
      <c r="I277" s="247"/>
      <c r="J277" s="246"/>
      <c r="K277" s="247"/>
      <c r="L277" s="246"/>
      <c r="M277" s="345">
        <f>+Klasse!K18</f>
        <v>263.90207443563088</v>
      </c>
      <c r="N277" s="246" t="s">
        <v>573</v>
      </c>
      <c r="O277" s="248"/>
      <c r="P277" s="248"/>
      <c r="Q277" s="246"/>
      <c r="R277" s="248"/>
      <c r="S277" s="248"/>
      <c r="T277" s="248"/>
      <c r="U277" s="248"/>
      <c r="V277" s="246"/>
      <c r="W277" s="345">
        <f>+Klasse!AA18</f>
        <v>527.96122637654071</v>
      </c>
      <c r="X277" s="248" t="s">
        <v>635</v>
      </c>
      <c r="Y277" s="263"/>
      <c r="Z277" s="246"/>
      <c r="AA277" s="249"/>
      <c r="AC277" s="28"/>
      <c r="AD277" s="27"/>
      <c r="AE277" s="250"/>
      <c r="AF277" s="86"/>
      <c r="AJ277" s="86"/>
      <c r="BB277" s="262"/>
    </row>
    <row r="278" spans="1:54" ht="19.8">
      <c r="A278" s="246"/>
      <c r="B278" s="246"/>
      <c r="C278" s="246"/>
      <c r="D278" s="246"/>
      <c r="E278" s="246"/>
      <c r="F278" s="246"/>
      <c r="G278" s="246"/>
      <c r="H278" s="246"/>
      <c r="I278" s="246"/>
      <c r="J278" s="246"/>
      <c r="K278" s="246"/>
      <c r="L278" s="246"/>
      <c r="M278" s="246"/>
      <c r="N278" s="246"/>
      <c r="O278" s="246"/>
      <c r="P278" s="246"/>
      <c r="Q278" s="246"/>
      <c r="R278" s="246"/>
      <c r="S278" s="246"/>
      <c r="T278" s="246"/>
      <c r="U278" s="246"/>
      <c r="V278" s="246"/>
      <c r="W278" s="246"/>
      <c r="X278" s="246"/>
      <c r="Y278" s="246"/>
      <c r="Z278" s="246"/>
      <c r="AA278" s="249"/>
      <c r="AC278" s="28"/>
      <c r="AD278" s="27"/>
      <c r="AE278" s="250"/>
      <c r="AF278" s="86"/>
      <c r="AJ278" s="86"/>
      <c r="BB278" s="262"/>
    </row>
    <row r="279" spans="1:54" ht="15.6">
      <c r="A279" s="246"/>
      <c r="B279" s="86">
        <f>+'Ark1'!C1842</f>
        <v>2024</v>
      </c>
      <c r="C279" s="86">
        <f>+'Ark1'!L1842</f>
        <v>8</v>
      </c>
      <c r="D279" s="86" t="s">
        <v>35</v>
      </c>
      <c r="E279" s="275">
        <f>+'Ark1'!AP1842</f>
        <v>1</v>
      </c>
      <c r="F279" s="274" t="str">
        <f>VLOOKUP(E279,RNR!$D$1:$E$37,2)</f>
        <v>NRF</v>
      </c>
      <c r="G279" s="86">
        <f>+IF(H279=0,"",'Ark1'!Q1842)</f>
        <v>7</v>
      </c>
      <c r="H279" s="475">
        <f>+'Ark1'!R1842</f>
        <v>9</v>
      </c>
      <c r="I279" s="28">
        <f>+IF(H279=0,"",'Ark1'!AE1842)</f>
        <v>9.3994778067885129E-2</v>
      </c>
      <c r="J279" s="28"/>
      <c r="K279" s="28">
        <f>+IF(H279=0,"",'Ark1'!AF1842)</f>
        <v>0.12778042865266337</v>
      </c>
      <c r="L279" s="27">
        <f>+IF(H279=0,"",'Ark1'!T1842)</f>
        <v>9.6666666666666643</v>
      </c>
      <c r="M279" s="305">
        <f>+IF(H279=0,"",'Ark1'!U1842)</f>
        <v>297.96666666666664</v>
      </c>
      <c r="N279" s="28"/>
      <c r="O279" s="33">
        <f>+IF(H279=0,"",'Ark1'!W1842)</f>
        <v>100</v>
      </c>
      <c r="P279" s="33">
        <f>+IF(H279=0,"",'Ark1'!X1842)</f>
        <v>11.111111111111112</v>
      </c>
      <c r="Q279" s="33">
        <f>+IF(H279=0,"",'Ark1'!AG1842)</f>
        <v>578.22222222222229</v>
      </c>
      <c r="R279" s="33">
        <f>+IF(H279=0,"",'Ark1'!AH1842)</f>
        <v>100</v>
      </c>
      <c r="S279" s="374">
        <f>+IF(H279=0,"",'Ark1'!AR1842)</f>
        <v>197.33333333333337</v>
      </c>
      <c r="T279" s="114">
        <f>+IF(H279=0,"",'Ark1'!AS1842)</f>
        <v>38.594529606643491</v>
      </c>
      <c r="U279" s="33">
        <f>+IF(H279=0,"",'Ark1'!Y1842)</f>
        <v>38.272299237031994</v>
      </c>
      <c r="V279" s="27">
        <f>+IF(H279=0,"",'Ark1'!AA1842)</f>
        <v>1.6996731711975988</v>
      </c>
      <c r="W279" s="305">
        <f t="shared" ref="W279:W313" si="21">IF(H279=0,"",1000*M279/Q279)</f>
        <v>515.31514219830888</v>
      </c>
      <c r="X279" s="33">
        <f t="shared" ref="X279:X313" si="22">IF(H279=0,"",M279/C279)</f>
        <v>37.24583333333333</v>
      </c>
      <c r="Y279" s="28">
        <f t="shared" ref="Y279:Y313" si="23">IF(H279=0,"",H279/G279)</f>
        <v>1.2857142857142858</v>
      </c>
      <c r="Z279" s="246"/>
      <c r="AA279" s="249"/>
      <c r="AC279" s="28"/>
      <c r="AD279" s="27"/>
      <c r="AE279" s="250"/>
      <c r="AF279" s="86"/>
      <c r="AJ279" s="86"/>
    </row>
    <row r="280" spans="1:54" ht="15.6">
      <c r="A280" s="246"/>
      <c r="B280" s="86">
        <f>+'Ark1'!C1843</f>
        <v>2024</v>
      </c>
      <c r="C280" s="86">
        <f>+'Ark1'!L1843</f>
        <v>8</v>
      </c>
      <c r="D280" s="86" t="s">
        <v>35</v>
      </c>
      <c r="E280" s="275">
        <f>+'Ark1'!AP1843</f>
        <v>2</v>
      </c>
      <c r="F280" s="274" t="str">
        <f>VLOOKUP(E280,RNR!$D$1:$E$37,2)</f>
        <v>Jersey</v>
      </c>
      <c r="G280" s="86">
        <f>+IF(H280=0,"",'Ark1'!Q1843)</f>
        <v>1</v>
      </c>
      <c r="H280" s="475">
        <f>+'Ark1'!R1843</f>
        <v>1</v>
      </c>
      <c r="I280" s="28">
        <f>+IF(H280=0,"",'Ark1'!AE1843)</f>
        <v>0.4385964912280701</v>
      </c>
      <c r="J280" s="28"/>
      <c r="K280" s="28">
        <f>+IF(H280=0,"",'Ark1'!AF1843)</f>
        <v>0.64500974345822082</v>
      </c>
      <c r="L280" s="27">
        <f>+IF(H280=0,"",'Ark1'!T1843)</f>
        <v>10</v>
      </c>
      <c r="M280" s="305">
        <f>+IF(H280=0,"",'Ark1'!U1843)</f>
        <v>269.10000000000002</v>
      </c>
      <c r="N280" s="28"/>
      <c r="O280" s="33">
        <f>+IF(H280=0,"",'Ark1'!W1843)</f>
        <v>100</v>
      </c>
      <c r="P280" s="33">
        <f>+IF(H280=0,"",'Ark1'!X1843)</f>
        <v>0</v>
      </c>
      <c r="Q280" s="33">
        <f>+IF(H280=0,"",'Ark1'!AG1843)</f>
        <v>602</v>
      </c>
      <c r="R280" s="33">
        <f>+IF(H280=0,"",'Ark1'!AH1843)</f>
        <v>100</v>
      </c>
      <c r="S280" s="374">
        <f>+IF(H280=0,"",'Ark1'!AR1843)</f>
        <v>187</v>
      </c>
      <c r="T280" s="114">
        <f>+IF(H280=0,"",'Ark1'!AS1843)</f>
        <v>41.136511590173903</v>
      </c>
      <c r="U280" s="33">
        <f>+IF(H280=0,"",'Ark1'!Y1843)</f>
        <v>0</v>
      </c>
      <c r="V280" s="27">
        <f>+IF(H280=0,"",'Ark1'!AA1843)</f>
        <v>0</v>
      </c>
      <c r="W280" s="305">
        <f t="shared" si="21"/>
        <v>447.00996677740864</v>
      </c>
      <c r="X280" s="33">
        <f t="shared" si="22"/>
        <v>33.637500000000003</v>
      </c>
      <c r="Y280" s="28">
        <f t="shared" si="23"/>
        <v>1</v>
      </c>
      <c r="Z280" s="246"/>
      <c r="AA280" s="249"/>
      <c r="AC280" s="28"/>
      <c r="AD280" s="27"/>
      <c r="AE280" s="250"/>
      <c r="AF280" s="86"/>
      <c r="AJ280" s="86"/>
    </row>
    <row r="281" spans="1:54" ht="15.6">
      <c r="A281" s="246"/>
      <c r="B281" s="86">
        <f>+'Ark1'!C1844</f>
        <v>2024</v>
      </c>
      <c r="C281" s="86">
        <f>+'Ark1'!L1844</f>
        <v>8</v>
      </c>
      <c r="D281" s="86" t="s">
        <v>35</v>
      </c>
      <c r="E281" s="275">
        <f>+'Ark1'!AP1844</f>
        <v>3</v>
      </c>
      <c r="F281" s="274" t="str">
        <f>VLOOKUP(E281,RNR!$D$1:$E$37,2)</f>
        <v>Sidet Trønderfe og Nordlandsfe</v>
      </c>
      <c r="G281" s="86" t="str">
        <f>+IF(H281=0,"",'Ark1'!Q1844)</f>
        <v/>
      </c>
      <c r="H281" s="475">
        <f>+'Ark1'!R1844</f>
        <v>0</v>
      </c>
      <c r="I281" s="28" t="str">
        <f>+IF(H281=0,"",'Ark1'!AE1844)</f>
        <v/>
      </c>
      <c r="J281" s="28"/>
      <c r="K281" s="28" t="str">
        <f>+IF(H281=0,"",'Ark1'!AF1844)</f>
        <v/>
      </c>
      <c r="L281" s="27" t="str">
        <f>+IF(H281=0,"",'Ark1'!T1844)</f>
        <v/>
      </c>
      <c r="M281" s="305" t="str">
        <f>+IF(H281=0,"",'Ark1'!U1844)</f>
        <v/>
      </c>
      <c r="N281" s="28"/>
      <c r="O281" s="33" t="str">
        <f>+IF(H281=0,"",'Ark1'!W1844)</f>
        <v/>
      </c>
      <c r="P281" s="33" t="str">
        <f>+IF(H281=0,"",'Ark1'!X1844)</f>
        <v/>
      </c>
      <c r="Q281" s="33" t="str">
        <f>+IF(H281=0,"",'Ark1'!AG1844)</f>
        <v/>
      </c>
      <c r="R281" s="33" t="str">
        <f>+IF(H281=0,"",'Ark1'!AH1844)</f>
        <v/>
      </c>
      <c r="S281" s="374" t="str">
        <f>+IF(H281=0,"",'Ark1'!AR1844)</f>
        <v/>
      </c>
      <c r="T281" s="114" t="str">
        <f>+IF(H281=0,"",'Ark1'!AS1844)</f>
        <v/>
      </c>
      <c r="U281" s="33" t="str">
        <f>+IF(H281=0,"",'Ark1'!Y1844)</f>
        <v/>
      </c>
      <c r="V281" s="27" t="str">
        <f>+IF(H281=0,"",'Ark1'!AA1844)</f>
        <v/>
      </c>
      <c r="W281" s="305" t="str">
        <f t="shared" si="21"/>
        <v/>
      </c>
      <c r="X281" s="33" t="str">
        <f t="shared" si="22"/>
        <v/>
      </c>
      <c r="Y281" s="28" t="str">
        <f t="shared" si="23"/>
        <v/>
      </c>
      <c r="Z281" s="246"/>
      <c r="AA281" s="249"/>
      <c r="AC281" s="28"/>
      <c r="AD281" s="27"/>
      <c r="AE281" s="250"/>
      <c r="AF281" s="86"/>
      <c r="AJ281" s="86"/>
    </row>
    <row r="282" spans="1:54" ht="15.6">
      <c r="A282" s="246"/>
      <c r="B282" s="86">
        <f>+'Ark1'!C1845</f>
        <v>2024</v>
      </c>
      <c r="C282" s="86">
        <f>+'Ark1'!L1845</f>
        <v>8</v>
      </c>
      <c r="D282" s="86" t="s">
        <v>35</v>
      </c>
      <c r="E282" s="275">
        <f>+'Ark1'!AP1845</f>
        <v>4</v>
      </c>
      <c r="F282" s="274" t="str">
        <f>VLOOKUP(E282,RNR!$D$1:$E$37,2)</f>
        <v>Telemarkfe</v>
      </c>
      <c r="G282" s="86" t="str">
        <f>+IF(H282=0,"",'Ark1'!Q1845)</f>
        <v/>
      </c>
      <c r="H282" s="475">
        <f>+'Ark1'!R1845</f>
        <v>0</v>
      </c>
      <c r="I282" s="28" t="str">
        <f>+IF(H282=0,"",'Ark1'!AE1845)</f>
        <v/>
      </c>
      <c r="J282" s="28"/>
      <c r="K282" s="28" t="str">
        <f>+IF(H282=0,"",'Ark1'!AF1845)</f>
        <v/>
      </c>
      <c r="L282" s="27" t="str">
        <f>+IF(H282=0,"",'Ark1'!T1845)</f>
        <v/>
      </c>
      <c r="M282" s="305" t="str">
        <f>+IF(H282=0,"",'Ark1'!U1845)</f>
        <v/>
      </c>
      <c r="N282" s="28"/>
      <c r="O282" s="33" t="str">
        <f>+IF(H282=0,"",'Ark1'!W1845)</f>
        <v/>
      </c>
      <c r="P282" s="33" t="str">
        <f>+IF(H282=0,"",'Ark1'!X1845)</f>
        <v/>
      </c>
      <c r="Q282" s="33" t="str">
        <f>+IF(H282=0,"",'Ark1'!AG1845)</f>
        <v/>
      </c>
      <c r="R282" s="33" t="str">
        <f>+IF(H282=0,"",'Ark1'!AH1845)</f>
        <v/>
      </c>
      <c r="S282" s="374" t="str">
        <f>+IF(H282=0,"",'Ark1'!AR1845)</f>
        <v/>
      </c>
      <c r="T282" s="114" t="str">
        <f>+IF(H282=0,"",'Ark1'!AS1845)</f>
        <v/>
      </c>
      <c r="U282" s="33" t="str">
        <f>+IF(H282=0,"",'Ark1'!Y1845)</f>
        <v/>
      </c>
      <c r="V282" s="27" t="str">
        <f>+IF(H282=0,"",'Ark1'!AA1845)</f>
        <v/>
      </c>
      <c r="W282" s="305" t="str">
        <f t="shared" si="21"/>
        <v/>
      </c>
      <c r="X282" s="33" t="str">
        <f t="shared" si="22"/>
        <v/>
      </c>
      <c r="Y282" s="28" t="str">
        <f t="shared" si="23"/>
        <v/>
      </c>
      <c r="Z282" s="246"/>
      <c r="AA282" s="249"/>
      <c r="AC282" s="28"/>
      <c r="AD282" s="27"/>
      <c r="AE282" s="250"/>
      <c r="AF282" s="86"/>
      <c r="AJ282" s="86"/>
    </row>
    <row r="283" spans="1:54" ht="15.6">
      <c r="A283" s="246"/>
      <c r="B283" s="86">
        <f>+'Ark1'!C1846</f>
        <v>2024</v>
      </c>
      <c r="C283" s="86">
        <f>+'Ark1'!L1846</f>
        <v>8</v>
      </c>
      <c r="D283" s="86" t="s">
        <v>35</v>
      </c>
      <c r="E283" s="275">
        <f>+'Ark1'!AP1846</f>
        <v>5</v>
      </c>
      <c r="F283" s="274" t="str">
        <f>VLOOKUP(E283,RNR!$D$1:$E$37,2)</f>
        <v>Dølafe</v>
      </c>
      <c r="G283" s="86" t="str">
        <f>+IF(H283=0,"",'Ark1'!Q1846)</f>
        <v/>
      </c>
      <c r="H283" s="475">
        <f>+'Ark1'!R1846</f>
        <v>0</v>
      </c>
      <c r="I283" s="28" t="str">
        <f>+IF(H283=0,"",'Ark1'!AE1846)</f>
        <v/>
      </c>
      <c r="J283" s="28"/>
      <c r="K283" s="28" t="str">
        <f>+IF(H283=0,"",'Ark1'!AF1846)</f>
        <v/>
      </c>
      <c r="L283" s="27" t="str">
        <f>+IF(H283=0,"",'Ark1'!T1846)</f>
        <v/>
      </c>
      <c r="M283" s="305" t="str">
        <f>+IF(H283=0,"",'Ark1'!U1846)</f>
        <v/>
      </c>
      <c r="N283" s="28"/>
      <c r="O283" s="33" t="str">
        <f>+IF(H283=0,"",'Ark1'!W1846)</f>
        <v/>
      </c>
      <c r="P283" s="33" t="str">
        <f>+IF(H283=0,"",'Ark1'!X1846)</f>
        <v/>
      </c>
      <c r="Q283" s="33" t="str">
        <f>+IF(H283=0,"",'Ark1'!AG1846)</f>
        <v/>
      </c>
      <c r="R283" s="33" t="str">
        <f>+IF(H283=0,"",'Ark1'!AH1846)</f>
        <v/>
      </c>
      <c r="S283" s="374" t="str">
        <f>+IF(H283=0,"",'Ark1'!AR1846)</f>
        <v/>
      </c>
      <c r="T283" s="114" t="str">
        <f>+IF(H283=0,"",'Ark1'!AS1846)</f>
        <v/>
      </c>
      <c r="U283" s="33" t="str">
        <f>+IF(H283=0,"",'Ark1'!Y1846)</f>
        <v/>
      </c>
      <c r="V283" s="27" t="str">
        <f>+IF(H283=0,"",'Ark1'!AA1846)</f>
        <v/>
      </c>
      <c r="W283" s="305" t="str">
        <f t="shared" si="21"/>
        <v/>
      </c>
      <c r="X283" s="33" t="str">
        <f t="shared" si="22"/>
        <v/>
      </c>
      <c r="Y283" s="28" t="str">
        <f t="shared" si="23"/>
        <v/>
      </c>
      <c r="Z283" s="246"/>
      <c r="AA283" s="249"/>
      <c r="AC283" s="28"/>
      <c r="AD283" s="27"/>
      <c r="AE283" s="250"/>
      <c r="AF283" s="86"/>
      <c r="AJ283" s="86"/>
    </row>
    <row r="284" spans="1:54" ht="15.6">
      <c r="A284" s="246"/>
      <c r="B284" s="86">
        <f>+'Ark1'!C1847</f>
        <v>2024</v>
      </c>
      <c r="C284" s="86">
        <f>+'Ark1'!L1847</f>
        <v>8</v>
      </c>
      <c r="D284" s="86" t="s">
        <v>35</v>
      </c>
      <c r="E284" s="275">
        <f>+'Ark1'!AP1847</f>
        <v>6</v>
      </c>
      <c r="F284" s="274" t="str">
        <f>VLOOKUP(E284,RNR!$D$1:$E$37,2)</f>
        <v>Østlandsk Rødkolle</v>
      </c>
      <c r="G284" s="86" t="str">
        <f>+IF(H284=0,"",'Ark1'!Q1847)</f>
        <v/>
      </c>
      <c r="H284" s="475">
        <f>+'Ark1'!R1847</f>
        <v>0</v>
      </c>
      <c r="I284" s="28" t="str">
        <f>+IF(H284=0,"",'Ark1'!AE1847)</f>
        <v/>
      </c>
      <c r="J284" s="28"/>
      <c r="K284" s="28" t="str">
        <f>+IF(H284=0,"",'Ark1'!AF1847)</f>
        <v/>
      </c>
      <c r="L284" s="27" t="str">
        <f>+IF(H284=0,"",'Ark1'!T1847)</f>
        <v/>
      </c>
      <c r="M284" s="305" t="str">
        <f>+IF(H284=0,"",'Ark1'!U1847)</f>
        <v/>
      </c>
      <c r="N284" s="28"/>
      <c r="O284" s="33" t="str">
        <f>+IF(H284=0,"",'Ark1'!W1847)</f>
        <v/>
      </c>
      <c r="P284" s="33" t="str">
        <f>+IF(H284=0,"",'Ark1'!X1847)</f>
        <v/>
      </c>
      <c r="Q284" s="33" t="str">
        <f>+IF(H284=0,"",'Ark1'!AG1847)</f>
        <v/>
      </c>
      <c r="R284" s="33" t="str">
        <f>+IF(H284=0,"",'Ark1'!AH1847)</f>
        <v/>
      </c>
      <c r="S284" s="374" t="str">
        <f>+IF(H284=0,"",'Ark1'!AR1847)</f>
        <v/>
      </c>
      <c r="T284" s="114" t="str">
        <f>+IF(H284=0,"",'Ark1'!AS1847)</f>
        <v/>
      </c>
      <c r="U284" s="33" t="str">
        <f>+IF(H284=0,"",'Ark1'!Y1847)</f>
        <v/>
      </c>
      <c r="V284" s="27" t="str">
        <f>+IF(H284=0,"",'Ark1'!AA1847)</f>
        <v/>
      </c>
      <c r="W284" s="305" t="str">
        <f t="shared" si="21"/>
        <v/>
      </c>
      <c r="X284" s="33" t="str">
        <f t="shared" si="22"/>
        <v/>
      </c>
      <c r="Y284" s="28" t="str">
        <f t="shared" si="23"/>
        <v/>
      </c>
      <c r="Z284" s="246"/>
      <c r="AA284" s="249"/>
      <c r="AC284" s="28"/>
      <c r="AD284" s="27"/>
      <c r="AE284" s="250"/>
      <c r="AF284" s="86"/>
      <c r="AJ284" s="86"/>
    </row>
    <row r="285" spans="1:54" ht="15.6">
      <c r="A285" s="246"/>
      <c r="B285" s="86">
        <f>+'Ark1'!C1848</f>
        <v>2024</v>
      </c>
      <c r="C285" s="86">
        <f>+'Ark1'!L1848</f>
        <v>8</v>
      </c>
      <c r="D285" s="86" t="s">
        <v>35</v>
      </c>
      <c r="E285" s="275">
        <f>+'Ark1'!AP1848</f>
        <v>7</v>
      </c>
      <c r="F285" s="274" t="str">
        <f>VLOOKUP(E285,RNR!$D$1:$E$37,2)</f>
        <v>Vestlandsk Raukolle</v>
      </c>
      <c r="G285" s="86" t="str">
        <f>+IF(H285=0,"",'Ark1'!Q1848)</f>
        <v/>
      </c>
      <c r="H285" s="475">
        <f>+'Ark1'!R1848</f>
        <v>0</v>
      </c>
      <c r="I285" s="28" t="str">
        <f>+IF(H285=0,"",'Ark1'!AE1848)</f>
        <v/>
      </c>
      <c r="J285" s="28"/>
      <c r="K285" s="28" t="str">
        <f>+IF(H285=0,"",'Ark1'!AF1848)</f>
        <v/>
      </c>
      <c r="L285" s="27" t="str">
        <f>+IF(H285=0,"",'Ark1'!T1848)</f>
        <v/>
      </c>
      <c r="M285" s="305" t="str">
        <f>+IF(H285=0,"",'Ark1'!U1848)</f>
        <v/>
      </c>
      <c r="N285" s="28"/>
      <c r="O285" s="33" t="str">
        <f>+IF(H285=0,"",'Ark1'!W1848)</f>
        <v/>
      </c>
      <c r="P285" s="33" t="str">
        <f>+IF(H285=0,"",'Ark1'!X1848)</f>
        <v/>
      </c>
      <c r="Q285" s="33" t="str">
        <f>+IF(H285=0,"",'Ark1'!AG1848)</f>
        <v/>
      </c>
      <c r="R285" s="33" t="str">
        <f>+IF(H285=0,"",'Ark1'!AH1848)</f>
        <v/>
      </c>
      <c r="S285" s="374" t="str">
        <f>+IF(H285=0,"",'Ark1'!AR1848)</f>
        <v/>
      </c>
      <c r="T285" s="114" t="str">
        <f>+IF(H285=0,"",'Ark1'!AS1848)</f>
        <v/>
      </c>
      <c r="U285" s="33" t="str">
        <f>+IF(H285=0,"",'Ark1'!Y1848)</f>
        <v/>
      </c>
      <c r="V285" s="27" t="str">
        <f>+IF(H285=0,"",'Ark1'!AA1848)</f>
        <v/>
      </c>
      <c r="W285" s="305" t="str">
        <f t="shared" si="21"/>
        <v/>
      </c>
      <c r="X285" s="33" t="str">
        <f t="shared" si="22"/>
        <v/>
      </c>
      <c r="Y285" s="28" t="str">
        <f t="shared" si="23"/>
        <v/>
      </c>
      <c r="Z285" s="246"/>
      <c r="AA285" s="249"/>
      <c r="AC285" s="28"/>
      <c r="AD285" s="27"/>
      <c r="AE285" s="250"/>
      <c r="AF285" s="86"/>
      <c r="AJ285" s="86"/>
    </row>
    <row r="286" spans="1:54" ht="15.6">
      <c r="A286" s="246"/>
      <c r="B286" s="86">
        <f>+'Ark1'!C1849</f>
        <v>2024</v>
      </c>
      <c r="C286" s="86">
        <f>+'Ark1'!L1849</f>
        <v>8</v>
      </c>
      <c r="D286" s="86" t="s">
        <v>35</v>
      </c>
      <c r="E286" s="275">
        <f>+'Ark1'!AP1849</f>
        <v>8</v>
      </c>
      <c r="F286" s="274" t="str">
        <f>VLOOKUP(E286,RNR!$D$1:$E$37,2)</f>
        <v>Vestlandsk fjordfe</v>
      </c>
      <c r="G286" s="86" t="str">
        <f>+IF(H286=0,"",'Ark1'!Q1849)</f>
        <v/>
      </c>
      <c r="H286" s="475">
        <f>+'Ark1'!R1849</f>
        <v>0</v>
      </c>
      <c r="I286" s="28" t="str">
        <f>+IF(H286=0,"",'Ark1'!AE1849)</f>
        <v/>
      </c>
      <c r="J286" s="28"/>
      <c r="K286" s="28" t="str">
        <f>+IF(H286=0,"",'Ark1'!AF1849)</f>
        <v/>
      </c>
      <c r="L286" s="27" t="str">
        <f>+IF(H286=0,"",'Ark1'!T1849)</f>
        <v/>
      </c>
      <c r="M286" s="305" t="str">
        <f>+IF(H286=0,"",'Ark1'!U1849)</f>
        <v/>
      </c>
      <c r="N286" s="28"/>
      <c r="O286" s="33" t="str">
        <f>+IF(H286=0,"",'Ark1'!W1849)</f>
        <v/>
      </c>
      <c r="P286" s="33" t="str">
        <f>+IF(H286=0,"",'Ark1'!X1849)</f>
        <v/>
      </c>
      <c r="Q286" s="33" t="str">
        <f>+IF(H286=0,"",'Ark1'!AG1849)</f>
        <v/>
      </c>
      <c r="R286" s="33" t="str">
        <f>+IF(H286=0,"",'Ark1'!AH1849)</f>
        <v/>
      </c>
      <c r="S286" s="374" t="str">
        <f>+IF(H286=0,"",'Ark1'!AR1849)</f>
        <v/>
      </c>
      <c r="T286" s="114" t="str">
        <f>+IF(H286=0,"",'Ark1'!AS1849)</f>
        <v/>
      </c>
      <c r="U286" s="33" t="str">
        <f>+IF(H286=0,"",'Ark1'!Y1849)</f>
        <v/>
      </c>
      <c r="V286" s="27" t="str">
        <f>+IF(H286=0,"",'Ark1'!AA1849)</f>
        <v/>
      </c>
      <c r="W286" s="305" t="str">
        <f t="shared" si="21"/>
        <v/>
      </c>
      <c r="X286" s="33" t="str">
        <f t="shared" si="22"/>
        <v/>
      </c>
      <c r="Y286" s="28" t="str">
        <f t="shared" si="23"/>
        <v/>
      </c>
      <c r="Z286" s="246"/>
      <c r="AA286" s="249"/>
      <c r="AC286" s="28"/>
      <c r="AD286" s="27"/>
      <c r="AE286" s="250"/>
      <c r="AF286" s="86"/>
      <c r="AJ286" s="86"/>
    </row>
    <row r="287" spans="1:54" ht="15.6">
      <c r="A287" s="246"/>
      <c r="B287" s="86">
        <f>+'Ark1'!C1850</f>
        <v>2024</v>
      </c>
      <c r="C287" s="86">
        <f>+'Ark1'!L1850</f>
        <v>8</v>
      </c>
      <c r="D287" s="86" t="s">
        <v>35</v>
      </c>
      <c r="E287" s="275">
        <f>+'Ark1'!AP1850</f>
        <v>9</v>
      </c>
      <c r="F287" s="274" t="str">
        <f>VLOOKUP(E287,RNR!$D$1:$E$37,2)</f>
        <v>Holstein</v>
      </c>
      <c r="G287" s="86">
        <f>+IF(H287=0,"",'Ark1'!Q1850)</f>
        <v>1</v>
      </c>
      <c r="H287" s="475">
        <f>+'Ark1'!R1850</f>
        <v>1</v>
      </c>
      <c r="I287" s="28">
        <f>+IF(H287=0,"",'Ark1'!AE1850)</f>
        <v>0.25316455696202528</v>
      </c>
      <c r="J287" s="28"/>
      <c r="K287" s="28">
        <f>+IF(H287=0,"",'Ark1'!AF1850)</f>
        <v>0.37847351169812554</v>
      </c>
      <c r="L287" s="27">
        <f>+IF(H287=0,"",'Ark1'!T1850)</f>
        <v>11</v>
      </c>
      <c r="M287" s="305">
        <f>+IF(H287=0,"",'Ark1'!U1850)</f>
        <v>351.6</v>
      </c>
      <c r="N287" s="28"/>
      <c r="O287" s="33">
        <f>+IF(H287=0,"",'Ark1'!W1850)</f>
        <v>100</v>
      </c>
      <c r="P287" s="33">
        <f>+IF(H287=0,"",'Ark1'!X1850)</f>
        <v>100</v>
      </c>
      <c r="Q287" s="33">
        <f>+IF(H287=0,"",'Ark1'!AG1850)</f>
        <v>565</v>
      </c>
      <c r="R287" s="33">
        <f>+IF(H287=0,"",'Ark1'!AH1850)</f>
        <v>100</v>
      </c>
      <c r="S287" s="374">
        <f>+IF(H287=0,"",'Ark1'!AR1850)</f>
        <v>207</v>
      </c>
      <c r="T287" s="114">
        <f>+IF(H287=0,"",'Ark1'!AS1850)</f>
        <v>39.685479049392967</v>
      </c>
      <c r="U287" s="33">
        <f>+IF(H287=0,"",'Ark1'!Y1850)</f>
        <v>0</v>
      </c>
      <c r="V287" s="27">
        <f>+IF(H287=0,"",'Ark1'!AA1850)</f>
        <v>0</v>
      </c>
      <c r="W287" s="305">
        <f t="shared" si="21"/>
        <v>622.30088495575217</v>
      </c>
      <c r="X287" s="33">
        <f t="shared" si="22"/>
        <v>43.95</v>
      </c>
      <c r="Y287" s="28">
        <f t="shared" si="23"/>
        <v>1</v>
      </c>
      <c r="Z287" s="246"/>
      <c r="AA287" s="249"/>
      <c r="AC287" s="28"/>
      <c r="AD287" s="27"/>
      <c r="AE287" s="250"/>
      <c r="AF287" s="86"/>
      <c r="AJ287" s="86"/>
    </row>
    <row r="288" spans="1:54" ht="15.6">
      <c r="A288" s="246"/>
      <c r="B288" s="86">
        <f>+'Ark1'!C1851</f>
        <v>2024</v>
      </c>
      <c r="C288" s="86">
        <f>+'Ark1'!L1851</f>
        <v>8</v>
      </c>
      <c r="D288" s="86" t="s">
        <v>35</v>
      </c>
      <c r="E288" s="275">
        <f>+'Ark1'!AP1851</f>
        <v>10</v>
      </c>
      <c r="F288" s="274" t="str">
        <f>VLOOKUP(E288,RNR!$D$1:$E$37,2)</f>
        <v>Rød Dansk Mælkefe</v>
      </c>
      <c r="G288" s="86" t="str">
        <f>+IF(H288=0,"",'Ark1'!Q1851)</f>
        <v/>
      </c>
      <c r="H288" s="475">
        <f>+'Ark1'!R1851</f>
        <v>0</v>
      </c>
      <c r="I288" s="28" t="str">
        <f>+IF(H288=0,"",'Ark1'!AE1851)</f>
        <v/>
      </c>
      <c r="J288" s="28"/>
      <c r="K288" s="28" t="str">
        <f>+IF(H288=0,"",'Ark1'!AF1851)</f>
        <v/>
      </c>
      <c r="L288" s="27" t="str">
        <f>+IF(H288=0,"",'Ark1'!T1851)</f>
        <v/>
      </c>
      <c r="M288" s="305" t="str">
        <f>+IF(H288=0,"",'Ark1'!U1851)</f>
        <v/>
      </c>
      <c r="N288" s="28"/>
      <c r="O288" s="33" t="str">
        <f>+IF(H288=0,"",'Ark1'!W1851)</f>
        <v/>
      </c>
      <c r="P288" s="33" t="str">
        <f>+IF(H288=0,"",'Ark1'!X1851)</f>
        <v/>
      </c>
      <c r="Q288" s="33" t="str">
        <f>+IF(H288=0,"",'Ark1'!AG1851)</f>
        <v/>
      </c>
      <c r="R288" s="33" t="str">
        <f>+IF(H288=0,"",'Ark1'!AH1851)</f>
        <v/>
      </c>
      <c r="S288" s="374" t="str">
        <f>+IF(H288=0,"",'Ark1'!AR1851)</f>
        <v/>
      </c>
      <c r="T288" s="114" t="str">
        <f>+IF(H288=0,"",'Ark1'!AS1851)</f>
        <v/>
      </c>
      <c r="U288" s="33" t="str">
        <f>+IF(H288=0,"",'Ark1'!Y1851)</f>
        <v/>
      </c>
      <c r="V288" s="27" t="str">
        <f>+IF(H288=0,"",'Ark1'!AA1851)</f>
        <v/>
      </c>
      <c r="W288" s="305" t="str">
        <f t="shared" si="21"/>
        <v/>
      </c>
      <c r="X288" s="33" t="str">
        <f t="shared" si="22"/>
        <v/>
      </c>
      <c r="Y288" s="28" t="str">
        <f t="shared" si="23"/>
        <v/>
      </c>
      <c r="Z288" s="246"/>
      <c r="AA288" s="249"/>
      <c r="AC288" s="28"/>
      <c r="AD288" s="27"/>
      <c r="AE288" s="250"/>
      <c r="AF288" s="86"/>
      <c r="AJ288" s="86"/>
    </row>
    <row r="289" spans="1:36" ht="15.6">
      <c r="A289" s="246"/>
      <c r="B289" s="86">
        <f>+'Ark1'!C1852</f>
        <v>2024</v>
      </c>
      <c r="C289" s="86">
        <f>+'Ark1'!L1852</f>
        <v>8</v>
      </c>
      <c r="D289" s="86" t="s">
        <v>35</v>
      </c>
      <c r="E289" s="275">
        <f>+'Ark1'!AP1852</f>
        <v>11</v>
      </c>
      <c r="F289" s="274" t="str">
        <f>VLOOKUP(E289,RNR!$D$1:$E$37,2)</f>
        <v>Brown Swiss</v>
      </c>
      <c r="G289" s="86" t="str">
        <f>+IF(H289=0,"",'Ark1'!Q1852)</f>
        <v/>
      </c>
      <c r="H289" s="475">
        <f>+'Ark1'!R1852</f>
        <v>0</v>
      </c>
      <c r="I289" s="28" t="str">
        <f>+IF(H289=0,"",'Ark1'!AE1852)</f>
        <v/>
      </c>
      <c r="J289" s="28"/>
      <c r="K289" s="28" t="str">
        <f>+IF(H289=0,"",'Ark1'!AF1852)</f>
        <v/>
      </c>
      <c r="L289" s="27" t="str">
        <f>+IF(H289=0,"",'Ark1'!T1852)</f>
        <v/>
      </c>
      <c r="M289" s="305" t="str">
        <f>+IF(H289=0,"",'Ark1'!U1852)</f>
        <v/>
      </c>
      <c r="N289" s="28"/>
      <c r="O289" s="33" t="str">
        <f>+IF(H289=0,"",'Ark1'!W1852)</f>
        <v/>
      </c>
      <c r="P289" s="33" t="str">
        <f>+IF(H289=0,"",'Ark1'!X1852)</f>
        <v/>
      </c>
      <c r="Q289" s="33" t="str">
        <f>+IF(H289=0,"",'Ark1'!AG1852)</f>
        <v/>
      </c>
      <c r="R289" s="33" t="str">
        <f>+IF(H289=0,"",'Ark1'!AH1852)</f>
        <v/>
      </c>
      <c r="S289" s="374" t="str">
        <f>+IF(H289=0,"",'Ark1'!AR1852)</f>
        <v/>
      </c>
      <c r="T289" s="114" t="str">
        <f>+IF(H289=0,"",'Ark1'!AS1852)</f>
        <v/>
      </c>
      <c r="U289" s="33" t="str">
        <f>+IF(H289=0,"",'Ark1'!Y1852)</f>
        <v/>
      </c>
      <c r="V289" s="27" t="str">
        <f>+IF(H289=0,"",'Ark1'!AA1852)</f>
        <v/>
      </c>
      <c r="W289" s="305" t="str">
        <f t="shared" si="21"/>
        <v/>
      </c>
      <c r="X289" s="33" t="str">
        <f t="shared" si="22"/>
        <v/>
      </c>
      <c r="Y289" s="28" t="str">
        <f t="shared" si="23"/>
        <v/>
      </c>
      <c r="Z289" s="246"/>
      <c r="AA289" s="249"/>
      <c r="AC289" s="28"/>
      <c r="AD289" s="27"/>
      <c r="AE289" s="250"/>
      <c r="AF289" s="86"/>
      <c r="AJ289" s="86"/>
    </row>
    <row r="290" spans="1:36" ht="15.6">
      <c r="A290" s="246"/>
      <c r="B290" s="86">
        <f>+'Ark1'!C1853</f>
        <v>2024</v>
      </c>
      <c r="C290" s="86">
        <f>+'Ark1'!L1853</f>
        <v>8</v>
      </c>
      <c r="D290" s="86" t="s">
        <v>35</v>
      </c>
      <c r="E290" s="275">
        <f>+'Ark1'!AP1853</f>
        <v>12</v>
      </c>
      <c r="F290" s="274" t="str">
        <f>VLOOKUP(E290,RNR!$D$1:$E$37,2)</f>
        <v>Jarlsbergfe</v>
      </c>
      <c r="G290" s="86" t="str">
        <f>+IF(H290=0,"",'Ark1'!Q1853)</f>
        <v/>
      </c>
      <c r="H290" s="475">
        <f>+'Ark1'!R1853</f>
        <v>0</v>
      </c>
      <c r="I290" s="28" t="str">
        <f>+IF(H290=0,"",'Ark1'!AE1853)</f>
        <v/>
      </c>
      <c r="J290" s="28"/>
      <c r="K290" s="28" t="str">
        <f>+IF(H290=0,"",'Ark1'!AF1853)</f>
        <v/>
      </c>
      <c r="L290" s="27" t="str">
        <f>+IF(H290=0,"",'Ark1'!T1853)</f>
        <v/>
      </c>
      <c r="M290" s="305" t="str">
        <f>+IF(H290=0,"",'Ark1'!U1853)</f>
        <v/>
      </c>
      <c r="N290" s="28"/>
      <c r="O290" s="33" t="str">
        <f>+IF(H290=0,"",'Ark1'!W1853)</f>
        <v/>
      </c>
      <c r="P290" s="33" t="str">
        <f>+IF(H290=0,"",'Ark1'!X1853)</f>
        <v/>
      </c>
      <c r="Q290" s="33" t="str">
        <f>+IF(H290=0,"",'Ark1'!AG1853)</f>
        <v/>
      </c>
      <c r="R290" s="33" t="str">
        <f>+IF(H290=0,"",'Ark1'!AH1853)</f>
        <v/>
      </c>
      <c r="S290" s="374" t="str">
        <f>+IF(H290=0,"",'Ark1'!AR1853)</f>
        <v/>
      </c>
      <c r="T290" s="114" t="str">
        <f>+IF(H290=0,"",'Ark1'!AS1853)</f>
        <v/>
      </c>
      <c r="U290" s="33" t="str">
        <f>+IF(H290=0,"",'Ark1'!Y1853)</f>
        <v/>
      </c>
      <c r="V290" s="27" t="str">
        <f>+IF(H290=0,"",'Ark1'!AA1853)</f>
        <v/>
      </c>
      <c r="W290" s="305" t="str">
        <f t="shared" si="21"/>
        <v/>
      </c>
      <c r="X290" s="33" t="str">
        <f t="shared" si="22"/>
        <v/>
      </c>
      <c r="Y290" s="28" t="str">
        <f t="shared" si="23"/>
        <v/>
      </c>
      <c r="Z290" s="246"/>
      <c r="AA290" s="249"/>
      <c r="AC290" s="28"/>
      <c r="AD290" s="27"/>
      <c r="AE290" s="250"/>
      <c r="AF290" s="86"/>
      <c r="AJ290" s="86"/>
    </row>
    <row r="291" spans="1:36" ht="15.6">
      <c r="A291" s="246"/>
      <c r="B291" s="86">
        <f>+'Ark1'!C1854</f>
        <v>2024</v>
      </c>
      <c r="C291" s="86">
        <f>+'Ark1'!L1854</f>
        <v>8</v>
      </c>
      <c r="D291" s="86" t="s">
        <v>35</v>
      </c>
      <c r="E291" s="275">
        <f>+'Ark1'!AP1854</f>
        <v>13</v>
      </c>
      <c r="F291" s="274" t="str">
        <f>VLOOKUP(E291,RNR!$D$1:$E$37,2)</f>
        <v>Fleckvieh</v>
      </c>
      <c r="G291" s="86">
        <f>+IF(H291=0,"",'Ark1'!Q1854)</f>
        <v>3</v>
      </c>
      <c r="H291" s="475">
        <f>+'Ark1'!R1854</f>
        <v>3</v>
      </c>
      <c r="I291" s="28">
        <f>+IF(H291=0,"",'Ark1'!AE1854)</f>
        <v>1.7241379310344827</v>
      </c>
      <c r="J291" s="28"/>
      <c r="K291" s="28">
        <f>+IF(H291=0,"",'Ark1'!AF1854)</f>
        <v>2.4422453278058245</v>
      </c>
      <c r="L291" s="27">
        <f>+IF(H291=0,"",'Ark1'!T1854)</f>
        <v>9.6666666666666643</v>
      </c>
      <c r="M291" s="305">
        <f>+IF(H291=0,"",'Ark1'!U1854)</f>
        <v>340.90000000000009</v>
      </c>
      <c r="N291" s="28"/>
      <c r="O291" s="33">
        <f>+IF(H291=0,"",'Ark1'!W1854)</f>
        <v>100</v>
      </c>
      <c r="P291" s="33">
        <f>+IF(H291=0,"",'Ark1'!X1854)</f>
        <v>33.333333333333343</v>
      </c>
      <c r="Q291" s="33">
        <f>+IF(H291=0,"",'Ark1'!AG1854)</f>
        <v>552</v>
      </c>
      <c r="R291" s="33">
        <f>+IF(H291=0,"",'Ark1'!AH1854)</f>
        <v>100</v>
      </c>
      <c r="S291" s="374">
        <f>+IF(H291=0,"",'Ark1'!AR1854)</f>
        <v>206.66666666666663</v>
      </c>
      <c r="T291" s="114">
        <f>+IF(H291=0,"",'Ark1'!AS1854)</f>
        <v>38.610076319383445</v>
      </c>
      <c r="U291" s="33">
        <f>+IF(H291=0,"",'Ark1'!Y1854)</f>
        <v>14.684912892715712</v>
      </c>
      <c r="V291" s="27">
        <f>+IF(H291=0,"",'Ark1'!AA1854)</f>
        <v>1.6996731711976025</v>
      </c>
      <c r="W291" s="305">
        <f t="shared" si="21"/>
        <v>617.57246376811611</v>
      </c>
      <c r="X291" s="33">
        <f t="shared" si="22"/>
        <v>42.612500000000011</v>
      </c>
      <c r="Y291" s="28">
        <f t="shared" si="23"/>
        <v>1</v>
      </c>
      <c r="Z291" s="246"/>
      <c r="AA291" s="249"/>
      <c r="AC291" s="28"/>
      <c r="AD291" s="27"/>
      <c r="AE291" s="250"/>
      <c r="AF291" s="86"/>
      <c r="AJ291" s="86"/>
    </row>
    <row r="292" spans="1:36" ht="15.6">
      <c r="A292" s="246"/>
      <c r="B292" s="86">
        <f>+'Ark1'!C1855</f>
        <v>2024</v>
      </c>
      <c r="C292" s="86">
        <f>+'Ark1'!L1855</f>
        <v>8</v>
      </c>
      <c r="D292" s="86" t="s">
        <v>35</v>
      </c>
      <c r="E292" s="275">
        <f>+'Ark1'!AP1855</f>
        <v>14</v>
      </c>
      <c r="F292" s="274" t="str">
        <f>VLOOKUP(E292,RNR!$D$1:$E$37,2)</f>
        <v>Canadisk Ayrshire</v>
      </c>
      <c r="G292" s="86" t="str">
        <f>+IF(H292=0,"",'Ark1'!Q1855)</f>
        <v/>
      </c>
      <c r="H292" s="475">
        <f>+'Ark1'!R1855</f>
        <v>0</v>
      </c>
      <c r="I292" s="28" t="str">
        <f>+IF(H292=0,"",'Ark1'!AE1855)</f>
        <v/>
      </c>
      <c r="J292" s="28"/>
      <c r="K292" s="28" t="str">
        <f>+IF(H292=0,"",'Ark1'!AF1855)</f>
        <v/>
      </c>
      <c r="L292" s="27" t="str">
        <f>+IF(H292=0,"",'Ark1'!T1855)</f>
        <v/>
      </c>
      <c r="M292" s="305" t="str">
        <f>+IF(H292=0,"",'Ark1'!U1855)</f>
        <v/>
      </c>
      <c r="N292" s="28"/>
      <c r="O292" s="33" t="str">
        <f>+IF(H292=0,"",'Ark1'!W1855)</f>
        <v/>
      </c>
      <c r="P292" s="33" t="str">
        <f>+IF(H292=0,"",'Ark1'!X1855)</f>
        <v/>
      </c>
      <c r="Q292" s="33" t="str">
        <f>+IF(H292=0,"",'Ark1'!AG1855)</f>
        <v/>
      </c>
      <c r="R292" s="33" t="str">
        <f>+IF(H292=0,"",'Ark1'!AH1855)</f>
        <v/>
      </c>
      <c r="S292" s="374" t="str">
        <f>+IF(H292=0,"",'Ark1'!AR1855)</f>
        <v/>
      </c>
      <c r="T292" s="114" t="str">
        <f>+IF(H292=0,"",'Ark1'!AS1855)</f>
        <v/>
      </c>
      <c r="U292" s="33" t="str">
        <f>+IF(H292=0,"",'Ark1'!Y1855)</f>
        <v/>
      </c>
      <c r="V292" s="27" t="str">
        <f>+IF(H292=0,"",'Ark1'!AA1855)</f>
        <v/>
      </c>
      <c r="W292" s="305" t="str">
        <f t="shared" si="21"/>
        <v/>
      </c>
      <c r="X292" s="33" t="str">
        <f t="shared" si="22"/>
        <v/>
      </c>
      <c r="Y292" s="28" t="str">
        <f t="shared" si="23"/>
        <v/>
      </c>
      <c r="Z292" s="246"/>
      <c r="AA292" s="249"/>
      <c r="AC292" s="28"/>
      <c r="AD292" s="27"/>
      <c r="AE292" s="250"/>
      <c r="AF292" s="86"/>
      <c r="AJ292" s="86"/>
    </row>
    <row r="293" spans="1:36" ht="15.6">
      <c r="A293" s="246"/>
      <c r="B293" s="86">
        <f>+'Ark1'!C1856</f>
        <v>2024</v>
      </c>
      <c r="C293" s="86">
        <f>+'Ark1'!L1856</f>
        <v>8</v>
      </c>
      <c r="D293" s="86" t="s">
        <v>35</v>
      </c>
      <c r="E293" s="275">
        <f>+'Ark1'!AP1856</f>
        <v>15</v>
      </c>
      <c r="F293" s="274" t="str">
        <f>VLOOKUP(E293,RNR!$D$1:$E$37,2)</f>
        <v>Montbéliard</v>
      </c>
      <c r="G293" s="86" t="str">
        <f>+IF(H293=0,"",'Ark1'!Q1856)</f>
        <v/>
      </c>
      <c r="H293" s="475">
        <f>+'Ark1'!R1856</f>
        <v>0</v>
      </c>
      <c r="I293" s="28" t="str">
        <f>+IF(H293=0,"",'Ark1'!AE1856)</f>
        <v/>
      </c>
      <c r="J293" s="28"/>
      <c r="K293" s="28" t="str">
        <f>+IF(H293=0,"",'Ark1'!AF1856)</f>
        <v/>
      </c>
      <c r="L293" s="27" t="str">
        <f>+IF(H293=0,"",'Ark1'!T1856)</f>
        <v/>
      </c>
      <c r="M293" s="305" t="str">
        <f>+IF(H293=0,"",'Ark1'!U1856)</f>
        <v/>
      </c>
      <c r="N293" s="28"/>
      <c r="O293" s="33" t="str">
        <f>+IF(H293=0,"",'Ark1'!W1856)</f>
        <v/>
      </c>
      <c r="P293" s="33" t="str">
        <f>+IF(H293=0,"",'Ark1'!X1856)</f>
        <v/>
      </c>
      <c r="Q293" s="33" t="str">
        <f>+IF(H293=0,"",'Ark1'!AG1856)</f>
        <v/>
      </c>
      <c r="R293" s="33" t="str">
        <f>+IF(H293=0,"",'Ark1'!AH1856)</f>
        <v/>
      </c>
      <c r="S293" s="374" t="str">
        <f>+IF(H293=0,"",'Ark1'!AR1856)</f>
        <v/>
      </c>
      <c r="T293" s="114" t="str">
        <f>+IF(H293=0,"",'Ark1'!AS1856)</f>
        <v/>
      </c>
      <c r="U293" s="33" t="str">
        <f>+IF(H293=0,"",'Ark1'!Y1856)</f>
        <v/>
      </c>
      <c r="V293" s="27" t="str">
        <f>+IF(H293=0,"",'Ark1'!AA1856)</f>
        <v/>
      </c>
      <c r="W293" s="305" t="str">
        <f t="shared" si="21"/>
        <v/>
      </c>
      <c r="X293" s="33" t="str">
        <f t="shared" si="22"/>
        <v/>
      </c>
      <c r="Y293" s="28" t="str">
        <f t="shared" si="23"/>
        <v/>
      </c>
      <c r="Z293" s="246"/>
      <c r="AA293" s="249"/>
      <c r="AC293" s="28"/>
      <c r="AD293" s="27"/>
      <c r="AE293" s="250"/>
      <c r="AF293" s="86"/>
      <c r="AJ293" s="86"/>
    </row>
    <row r="294" spans="1:36" ht="15.6">
      <c r="A294" s="246"/>
      <c r="B294" s="86">
        <f>+'Ark1'!C1857</f>
        <v>2024</v>
      </c>
      <c r="C294" s="86">
        <f>+'Ark1'!L1857</f>
        <v>8</v>
      </c>
      <c r="D294" s="86" t="s">
        <v>35</v>
      </c>
      <c r="E294" s="275">
        <f>+'Ark1'!AP1857</f>
        <v>16</v>
      </c>
      <c r="F294" s="274" t="str">
        <f>VLOOKUP(E294,RNR!$D$1:$E$37,2)</f>
        <v>Mørefe</v>
      </c>
      <c r="G294" s="86" t="str">
        <f>+IF(H294=0,"",'Ark1'!Q1857)</f>
        <v/>
      </c>
      <c r="H294" s="475">
        <f>+'Ark1'!R1857</f>
        <v>0</v>
      </c>
      <c r="I294" s="28" t="str">
        <f>+IF(H294=0,"",'Ark1'!AE1857)</f>
        <v/>
      </c>
      <c r="J294" s="28"/>
      <c r="K294" s="28" t="str">
        <f>+IF(H294=0,"",'Ark1'!AF1857)</f>
        <v/>
      </c>
      <c r="L294" s="27" t="str">
        <f>+IF(H294=0,"",'Ark1'!T1857)</f>
        <v/>
      </c>
      <c r="M294" s="305" t="str">
        <f>+IF(H294=0,"",'Ark1'!U1857)</f>
        <v/>
      </c>
      <c r="N294" s="28"/>
      <c r="O294" s="33" t="str">
        <f>+IF(H294=0,"",'Ark1'!W1857)</f>
        <v/>
      </c>
      <c r="P294" s="33" t="str">
        <f>+IF(H294=0,"",'Ark1'!X1857)</f>
        <v/>
      </c>
      <c r="Q294" s="33" t="str">
        <f>+IF(H294=0,"",'Ark1'!AG1857)</f>
        <v/>
      </c>
      <c r="R294" s="33" t="str">
        <f>+IF(H294=0,"",'Ark1'!AH1857)</f>
        <v/>
      </c>
      <c r="S294" s="374" t="str">
        <f>+IF(H294=0,"",'Ark1'!AR1857)</f>
        <v/>
      </c>
      <c r="T294" s="114" t="str">
        <f>+IF(H294=0,"",'Ark1'!AS1857)</f>
        <v/>
      </c>
      <c r="U294" s="33" t="str">
        <f>+IF(H294=0,"",'Ark1'!Y1857)</f>
        <v/>
      </c>
      <c r="V294" s="27" t="str">
        <f>+IF(H294=0,"",'Ark1'!AA1857)</f>
        <v/>
      </c>
      <c r="W294" s="305" t="str">
        <f t="shared" si="21"/>
        <v/>
      </c>
      <c r="X294" s="33" t="str">
        <f t="shared" si="22"/>
        <v/>
      </c>
      <c r="Y294" s="28" t="str">
        <f t="shared" si="23"/>
        <v/>
      </c>
      <c r="Z294" s="246"/>
      <c r="AA294" s="249"/>
      <c r="AC294" s="28"/>
      <c r="AD294" s="27"/>
      <c r="AE294" s="250"/>
      <c r="AF294" s="86"/>
      <c r="AJ294" s="86"/>
    </row>
    <row r="295" spans="1:36" ht="15.6">
      <c r="A295" s="246"/>
      <c r="B295" s="86">
        <f>+'Ark1'!C1858</f>
        <v>2024</v>
      </c>
      <c r="C295" s="86">
        <f>+'Ark1'!L1858</f>
        <v>8</v>
      </c>
      <c r="D295" s="86" t="s">
        <v>35</v>
      </c>
      <c r="E295" s="275">
        <f>+'Ark1'!AP1858</f>
        <v>17</v>
      </c>
      <c r="F295" s="274" t="str">
        <f>VLOOKUP(E295,RNR!$D$1:$E$37,2)</f>
        <v>Normande</v>
      </c>
      <c r="G295" s="86" t="str">
        <f>+IF(H295=0,"",'Ark1'!Q1858)</f>
        <v/>
      </c>
      <c r="H295" s="475">
        <f>+'Ark1'!R1858</f>
        <v>0</v>
      </c>
      <c r="I295" s="28" t="str">
        <f>+IF(H295=0,"",'Ark1'!AE1858)</f>
        <v/>
      </c>
      <c r="J295" s="28"/>
      <c r="K295" s="28" t="str">
        <f>+IF(H295=0,"",'Ark1'!AF1858)</f>
        <v/>
      </c>
      <c r="L295" s="27" t="str">
        <f>+IF(H295=0,"",'Ark1'!T1858)</f>
        <v/>
      </c>
      <c r="M295" s="305" t="str">
        <f>+IF(H295=0,"",'Ark1'!U1858)</f>
        <v/>
      </c>
      <c r="N295" s="28"/>
      <c r="O295" s="33" t="str">
        <f>+IF(H295=0,"",'Ark1'!W1858)</f>
        <v/>
      </c>
      <c r="P295" s="33" t="str">
        <f>+IF(H295=0,"",'Ark1'!X1858)</f>
        <v/>
      </c>
      <c r="Q295" s="33" t="str">
        <f>+IF(H295=0,"",'Ark1'!AG1858)</f>
        <v/>
      </c>
      <c r="R295" s="33" t="str">
        <f>+IF(H295=0,"",'Ark1'!AH1858)</f>
        <v/>
      </c>
      <c r="S295" s="374" t="str">
        <f>+IF(H295=0,"",'Ark1'!AR1858)</f>
        <v/>
      </c>
      <c r="T295" s="114" t="str">
        <f>+IF(H295=0,"",'Ark1'!AS1858)</f>
        <v/>
      </c>
      <c r="U295" s="33" t="str">
        <f>+IF(H295=0,"",'Ark1'!Y1858)</f>
        <v/>
      </c>
      <c r="V295" s="27" t="str">
        <f>+IF(H295=0,"",'Ark1'!AA1858)</f>
        <v/>
      </c>
      <c r="W295" s="305" t="str">
        <f t="shared" si="21"/>
        <v/>
      </c>
      <c r="X295" s="33" t="str">
        <f t="shared" si="22"/>
        <v/>
      </c>
      <c r="Y295" s="28" t="str">
        <f t="shared" si="23"/>
        <v/>
      </c>
      <c r="Z295" s="246"/>
      <c r="AA295" s="249"/>
      <c r="AC295" s="28"/>
      <c r="AD295" s="27"/>
      <c r="AE295" s="250"/>
      <c r="AF295" s="86"/>
      <c r="AJ295" s="86"/>
    </row>
    <row r="296" spans="1:36" ht="15.6">
      <c r="A296" s="246"/>
      <c r="B296" s="86">
        <f>+'Ark1'!C1859</f>
        <v>2024</v>
      </c>
      <c r="C296" s="86">
        <f>+'Ark1'!L1859</f>
        <v>8</v>
      </c>
      <c r="D296" s="86" t="s">
        <v>35</v>
      </c>
      <c r="E296" s="275">
        <f>+'Ark1'!AP1859</f>
        <v>21</v>
      </c>
      <c r="F296" s="274" t="str">
        <f>VLOOKUP(E296,RNR!$D$1:$E$37,2)</f>
        <v>Hereford</v>
      </c>
      <c r="G296" s="86">
        <f>+IF(H296=0,"",'Ark1'!Q1859)</f>
        <v>39</v>
      </c>
      <c r="H296" s="475">
        <f>+'Ark1'!R1859</f>
        <v>62</v>
      </c>
      <c r="I296" s="28">
        <f>+IF(H296=0,"",'Ark1'!AE1859)</f>
        <v>2.9636711281070744</v>
      </c>
      <c r="J296" s="28"/>
      <c r="K296" s="28">
        <f>+IF(H296=0,"",'Ark1'!AF1859)</f>
        <v>4.1870463787853662</v>
      </c>
      <c r="L296" s="27">
        <f>+IF(H296=0,"",'Ark1'!T1859)</f>
        <v>11.516129032258062</v>
      </c>
      <c r="M296" s="305">
        <f>+IF(H296=0,"",'Ark1'!U1859)</f>
        <v>279.96935483870971</v>
      </c>
      <c r="N296" s="28"/>
      <c r="O296" s="33">
        <f>+IF(H296=0,"",'Ark1'!W1859)</f>
        <v>100</v>
      </c>
      <c r="P296" s="33">
        <f>+IF(H296=0,"",'Ark1'!X1859)</f>
        <v>8.0645161290322562</v>
      </c>
      <c r="Q296" s="33">
        <f>+IF(H296=0,"",'Ark1'!AG1859)</f>
        <v>548.4354838709678</v>
      </c>
      <c r="R296" s="33">
        <f>+IF(H296=0,"",'Ark1'!AH1859)</f>
        <v>100</v>
      </c>
      <c r="S296" s="374">
        <f>+IF(H296=0,"",'Ark1'!AR1859)</f>
        <v>193.06451612903223</v>
      </c>
      <c r="T296" s="114">
        <f>+IF(H296=0,"",'Ark1'!AS1859)</f>
        <v>38.651289245486851</v>
      </c>
      <c r="U296" s="33">
        <f>+IF(H296=0,"",'Ark1'!Y1859)</f>
        <v>40.73785427034079</v>
      </c>
      <c r="V296" s="27">
        <f>+IF(H296=0,"",'Ark1'!AA1859)</f>
        <v>1.3765540834420584</v>
      </c>
      <c r="W296" s="305">
        <f t="shared" si="21"/>
        <v>510.48730994324029</v>
      </c>
      <c r="X296" s="33">
        <f t="shared" si="22"/>
        <v>34.996169354838713</v>
      </c>
      <c r="Y296" s="28">
        <f t="shared" si="23"/>
        <v>1.5897435897435896</v>
      </c>
      <c r="Z296" s="246"/>
      <c r="AA296" s="249"/>
      <c r="AC296" s="28"/>
      <c r="AD296" s="27"/>
      <c r="AE296" s="250"/>
      <c r="AF296" s="86"/>
      <c r="AJ296" s="86"/>
    </row>
    <row r="297" spans="1:36" ht="15.6">
      <c r="A297" s="246"/>
      <c r="B297" s="86">
        <f>+'Ark1'!C1860</f>
        <v>2024</v>
      </c>
      <c r="C297" s="86">
        <f>+'Ark1'!L1860</f>
        <v>8</v>
      </c>
      <c r="D297" s="86" t="s">
        <v>35</v>
      </c>
      <c r="E297" s="275">
        <f>+'Ark1'!AP1860</f>
        <v>22</v>
      </c>
      <c r="F297" s="274" t="str">
        <f>VLOOKUP(E297,RNR!$D$1:$E$37,2)</f>
        <v>Charolais</v>
      </c>
      <c r="G297" s="86">
        <f>+IF(H297=0,"",'Ark1'!Q1860)</f>
        <v>383</v>
      </c>
      <c r="H297" s="475">
        <f>+'Ark1'!R1860</f>
        <v>1345</v>
      </c>
      <c r="I297" s="28">
        <f>+IF(H297=0,"",'Ark1'!AE1860)</f>
        <v>26.005413766434646</v>
      </c>
      <c r="J297" s="28"/>
      <c r="K297" s="28">
        <f>+IF(H297=0,"",'Ark1'!AF1860)</f>
        <v>28.841590749979368</v>
      </c>
      <c r="L297" s="27">
        <f>+IF(H297=0,"",'Ark1'!T1860)</f>
        <v>8.4446096654275067</v>
      </c>
      <c r="M297" s="305">
        <f>+IF(H297=0,"",'Ark1'!U1860)</f>
        <v>272.23665427509303</v>
      </c>
      <c r="N297" s="28"/>
      <c r="O297" s="33">
        <f>+IF(H297=0,"",'Ark1'!W1860)</f>
        <v>94.79553903345726</v>
      </c>
      <c r="P297" s="33">
        <f>+IF(H297=0,"",'Ark1'!X1860)</f>
        <v>1.8587360594795537</v>
      </c>
      <c r="Q297" s="33">
        <f>+IF(H297=0,"",'Ark1'!AG1860)</f>
        <v>497.17546468401486</v>
      </c>
      <c r="R297" s="33">
        <f>+IF(H297=0,"",'Ark1'!AH1860)</f>
        <v>99.405204460966559</v>
      </c>
      <c r="S297" s="374">
        <f>+IF(H297=0,"",'Ark1'!AR1860)</f>
        <v>194.37695167286248</v>
      </c>
      <c r="T297" s="114">
        <f>+IF(H297=0,"",'Ark1'!AS1860)</f>
        <v>36.904008839311778</v>
      </c>
      <c r="U297" s="33">
        <f>+IF(H297=0,"",'Ark1'!Y1860)</f>
        <v>34.087043870213158</v>
      </c>
      <c r="V297" s="27">
        <f>+IF(H297=0,"",'Ark1'!AA1860)</f>
        <v>1.3274688495492803</v>
      </c>
      <c r="W297" s="305">
        <f t="shared" si="21"/>
        <v>547.56655067062877</v>
      </c>
      <c r="X297" s="33">
        <f t="shared" si="22"/>
        <v>34.029581784386629</v>
      </c>
      <c r="Y297" s="28">
        <f t="shared" si="23"/>
        <v>3.5117493472584855</v>
      </c>
      <c r="Z297" s="246"/>
      <c r="AA297" s="249"/>
      <c r="AC297" s="28"/>
      <c r="AD297" s="27"/>
      <c r="AE297" s="250"/>
      <c r="AF297" s="86"/>
      <c r="AJ297" s="86"/>
    </row>
    <row r="298" spans="1:36" ht="15.6">
      <c r="A298" s="246"/>
      <c r="B298" s="86">
        <f>+'Ark1'!C1861</f>
        <v>2024</v>
      </c>
      <c r="C298" s="86">
        <f>+'Ark1'!L1861</f>
        <v>8</v>
      </c>
      <c r="D298" s="86" t="s">
        <v>35</v>
      </c>
      <c r="E298" s="275">
        <f>+'Ark1'!AP1861</f>
        <v>23</v>
      </c>
      <c r="F298" s="274" t="str">
        <f>VLOOKUP(E298,RNR!$D$1:$E$37,2)</f>
        <v>Aberdeen Angus</v>
      </c>
      <c r="G298" s="86">
        <f>+IF(H298=0,"",'Ark1'!Q1861)</f>
        <v>286</v>
      </c>
      <c r="H298" s="475">
        <f>+'Ark1'!R1861</f>
        <v>723</v>
      </c>
      <c r="I298" s="28">
        <f>+IF(H298=0,"",'Ark1'!AE1861)</f>
        <v>13.327188940092164</v>
      </c>
      <c r="J298" s="28"/>
      <c r="K298" s="28">
        <f>+IF(H298=0,"",'Ark1'!AF1861)</f>
        <v>15.407988368231988</v>
      </c>
      <c r="L298" s="27">
        <f>+IF(H298=0,"",'Ark1'!T1861)</f>
        <v>10.677731673582297</v>
      </c>
      <c r="M298" s="305">
        <f>+IF(H298=0,"",'Ark1'!U1861)</f>
        <v>258.58284923928119</v>
      </c>
      <c r="N298" s="28"/>
      <c r="O298" s="33">
        <f>+IF(H298=0,"",'Ark1'!W1861)</f>
        <v>99.446749654218522</v>
      </c>
      <c r="P298" s="33">
        <f>+IF(H298=0,"",'Ark1'!X1861)</f>
        <v>0.96818810511756559</v>
      </c>
      <c r="Q298" s="33">
        <f>+IF(H298=0,"",'Ark1'!AG1861)</f>
        <v>507.51590594744118</v>
      </c>
      <c r="R298" s="33">
        <f>+IF(H298=0,"",'Ark1'!AH1861)</f>
        <v>99.585062240663873</v>
      </c>
      <c r="S298" s="374">
        <f>+IF(H298=0,"",'Ark1'!AR1861)</f>
        <v>189.11203319502076</v>
      </c>
      <c r="T298" s="114">
        <f>+IF(H298=0,"",'Ark1'!AS1861)</f>
        <v>38.059159618668659</v>
      </c>
      <c r="U298" s="33">
        <f>+IF(H298=0,"",'Ark1'!Y1861)</f>
        <v>33.185041526165094</v>
      </c>
      <c r="V298" s="27">
        <f>+IF(H298=0,"",'Ark1'!AA1861)</f>
        <v>1.4277972859711812</v>
      </c>
      <c r="W298" s="305">
        <f t="shared" si="21"/>
        <v>509.50688679708151</v>
      </c>
      <c r="X298" s="33">
        <f t="shared" si="22"/>
        <v>32.322856154910149</v>
      </c>
      <c r="Y298" s="28">
        <f t="shared" si="23"/>
        <v>2.5279720279720279</v>
      </c>
      <c r="Z298" s="246"/>
      <c r="AA298" s="249"/>
      <c r="AC298" s="28"/>
      <c r="AD298" s="27"/>
      <c r="AE298" s="250"/>
      <c r="AF298" s="86"/>
      <c r="AJ298" s="86"/>
    </row>
    <row r="299" spans="1:36" ht="15.6">
      <c r="A299" s="246"/>
      <c r="B299" s="86">
        <f>+'Ark1'!C1862</f>
        <v>2024</v>
      </c>
      <c r="C299" s="86">
        <f>+'Ark1'!L1862</f>
        <v>8</v>
      </c>
      <c r="D299" s="86" t="s">
        <v>35</v>
      </c>
      <c r="E299" s="275">
        <f>+'Ark1'!AP1862</f>
        <v>24</v>
      </c>
      <c r="F299" s="274" t="str">
        <f>VLOOKUP(E299,RNR!$D$1:$E$37,2)</f>
        <v>Limousin</v>
      </c>
      <c r="G299" s="86">
        <f>+IF(H299=0,"",'Ark1'!Q1862)</f>
        <v>409</v>
      </c>
      <c r="H299" s="475">
        <f>+'Ark1'!R1862</f>
        <v>1288</v>
      </c>
      <c r="I299" s="28">
        <f>+IF(H299=0,"",'Ark1'!AE1862)</f>
        <v>32.673769660071038</v>
      </c>
      <c r="J299" s="28"/>
      <c r="K299" s="28">
        <f>+IF(H299=0,"",'Ark1'!AF1862)</f>
        <v>33.357524615583245</v>
      </c>
      <c r="L299" s="27">
        <f>+IF(H299=0,"",'Ark1'!T1862)</f>
        <v>7.3121118012422368</v>
      </c>
      <c r="M299" s="305">
        <f>+IF(H299=0,"",'Ark1'!U1862)</f>
        <v>246.69728260869593</v>
      </c>
      <c r="N299" s="28"/>
      <c r="O299" s="33">
        <f>+IF(H299=0,"",'Ark1'!W1862)</f>
        <v>70.26397515527951</v>
      </c>
      <c r="P299" s="33">
        <f>+IF(H299=0,"",'Ark1'!X1862)</f>
        <v>7.7639751552795025E-2</v>
      </c>
      <c r="Q299" s="33">
        <f>+IF(H299=0,"",'Ark1'!AG1862)</f>
        <v>495.1715838509316</v>
      </c>
      <c r="R299" s="33">
        <f>+IF(H299=0,"",'Ark1'!AH1862)</f>
        <v>99.844720496894396</v>
      </c>
      <c r="S299" s="374">
        <f>+IF(H299=0,"",'Ark1'!AR1862)</f>
        <v>189.27173913043475</v>
      </c>
      <c r="T299" s="114">
        <f>+IF(H299=0,"",'Ark1'!AS1862)</f>
        <v>36.162137664076653</v>
      </c>
      <c r="U299" s="33">
        <f>+IF(H299=0,"",'Ark1'!Y1862)</f>
        <v>34.517771780673407</v>
      </c>
      <c r="V299" s="27">
        <f>+IF(H299=0,"",'Ark1'!AA1862)</f>
        <v>1.5920344849170436</v>
      </c>
      <c r="W299" s="305">
        <f t="shared" si="21"/>
        <v>498.20565366481662</v>
      </c>
      <c r="X299" s="33">
        <f t="shared" si="22"/>
        <v>30.837160326086991</v>
      </c>
      <c r="Y299" s="28">
        <f t="shared" si="23"/>
        <v>3.1491442542787285</v>
      </c>
      <c r="Z299" s="246"/>
      <c r="AA299" s="249"/>
      <c r="AC299" s="28"/>
      <c r="AD299" s="27"/>
      <c r="AE299" s="250"/>
      <c r="AF299" s="86"/>
      <c r="AJ299" s="86"/>
    </row>
    <row r="300" spans="1:36" ht="15.6">
      <c r="A300" s="246"/>
      <c r="B300" s="86">
        <f>+'Ark1'!C1863</f>
        <v>2024</v>
      </c>
      <c r="C300" s="86">
        <f>+'Ark1'!L1863</f>
        <v>8</v>
      </c>
      <c r="D300" s="86" t="s">
        <v>35</v>
      </c>
      <c r="E300" s="275">
        <f>+'Ark1'!AP1863</f>
        <v>25</v>
      </c>
      <c r="F300" s="274" t="str">
        <f>VLOOKUP(E300,RNR!$D$1:$E$37,2)</f>
        <v>Kjøttsimmental</v>
      </c>
      <c r="G300" s="86">
        <f>+IF(H300=0,"",'Ark1'!Q1863)</f>
        <v>104</v>
      </c>
      <c r="H300" s="475">
        <f>+'Ark1'!R1863</f>
        <v>286</v>
      </c>
      <c r="I300" s="28">
        <f>+IF(H300=0,"",'Ark1'!AE1863)</f>
        <v>17.156568686262748</v>
      </c>
      <c r="J300" s="28"/>
      <c r="K300" s="28">
        <f>+IF(H300=0,"",'Ark1'!AF1863)</f>
        <v>19.660195041293655</v>
      </c>
      <c r="L300" s="27">
        <f>+IF(H300=0,"",'Ark1'!T1863)</f>
        <v>9.20979020979021</v>
      </c>
      <c r="M300" s="305">
        <f>+IF(H300=0,"",'Ark1'!U1863)</f>
        <v>269.5664335664336</v>
      </c>
      <c r="N300" s="28"/>
      <c r="O300" s="33">
        <f>+IF(H300=0,"",'Ark1'!W1863)</f>
        <v>99.650349650349611</v>
      </c>
      <c r="P300" s="33">
        <f>+IF(H300=0,"",'Ark1'!X1863)</f>
        <v>1.7482517482517479</v>
      </c>
      <c r="Q300" s="33">
        <f>+IF(H300=0,"",'Ark1'!AG1863)</f>
        <v>471.3601398601399</v>
      </c>
      <c r="R300" s="33">
        <f>+IF(H300=0,"",'Ark1'!AH1863)</f>
        <v>98.951048951048946</v>
      </c>
      <c r="S300" s="374">
        <f>+IF(H300=0,"",'Ark1'!AR1863)</f>
        <v>192.77272727272728</v>
      </c>
      <c r="T300" s="114">
        <f>+IF(H300=0,"",'Ark1'!AS1863)</f>
        <v>37.469093916399473</v>
      </c>
      <c r="U300" s="33">
        <f>+IF(H300=0,"",'Ark1'!Y1863)</f>
        <v>34.536480042327227</v>
      </c>
      <c r="V300" s="27">
        <f>+IF(H300=0,"",'Ark1'!AA1863)</f>
        <v>1.1426453594735928</v>
      </c>
      <c r="W300" s="305">
        <f t="shared" si="21"/>
        <v>571.89060077591262</v>
      </c>
      <c r="X300" s="33">
        <f t="shared" si="22"/>
        <v>33.6958041958042</v>
      </c>
      <c r="Y300" s="28">
        <f t="shared" si="23"/>
        <v>2.75</v>
      </c>
      <c r="Z300" s="246"/>
      <c r="AA300" s="249"/>
      <c r="AC300" s="28"/>
      <c r="AD300" s="27"/>
      <c r="AE300" s="250"/>
      <c r="AF300" s="86"/>
      <c r="AJ300" s="86"/>
    </row>
    <row r="301" spans="1:36" ht="15.6">
      <c r="A301" s="246"/>
      <c r="B301" s="86">
        <f>+'Ark1'!C1864</f>
        <v>2024</v>
      </c>
      <c r="C301" s="86">
        <f>+'Ark1'!L1864</f>
        <v>8</v>
      </c>
      <c r="D301" s="86" t="s">
        <v>35</v>
      </c>
      <c r="E301" s="275">
        <f>+'Ark1'!AP1864</f>
        <v>26</v>
      </c>
      <c r="F301" s="274" t="str">
        <f>VLOOKUP(E301,RNR!$D$1:$E$37,2)</f>
        <v>Blonde d`Aquitaine</v>
      </c>
      <c r="G301" s="86">
        <f>+IF(H301=0,"",'Ark1'!Q1864)</f>
        <v>25</v>
      </c>
      <c r="H301" s="475">
        <f>+'Ark1'!R1864</f>
        <v>85</v>
      </c>
      <c r="I301" s="28">
        <f>+IF(H301=0,"",'Ark1'!AE1864)</f>
        <v>26.397515527950311</v>
      </c>
      <c r="J301" s="28"/>
      <c r="K301" s="28">
        <f>+IF(H301=0,"",'Ark1'!AF1864)</f>
        <v>29.985920898076404</v>
      </c>
      <c r="L301" s="27">
        <f>+IF(H301=0,"",'Ark1'!T1864)</f>
        <v>6.9647058823529404</v>
      </c>
      <c r="M301" s="305">
        <f>+IF(H301=0,"",'Ark1'!U1864)</f>
        <v>302.43411764705883</v>
      </c>
      <c r="N301" s="28"/>
      <c r="O301" s="33">
        <f>+IF(H301=0,"",'Ark1'!W1864)</f>
        <v>56.470588235294123</v>
      </c>
      <c r="P301" s="33">
        <f>+IF(H301=0,"",'Ark1'!X1864)</f>
        <v>14.117647058823531</v>
      </c>
      <c r="Q301" s="33">
        <f>+IF(H301=0,"",'Ark1'!AG1864)</f>
        <v>567.62352941176482</v>
      </c>
      <c r="R301" s="33">
        <f>+IF(H301=0,"",'Ark1'!AH1864)</f>
        <v>100</v>
      </c>
      <c r="S301" s="374">
        <f>+IF(H301=0,"",'Ark1'!AR1864)</f>
        <v>201</v>
      </c>
      <c r="T301" s="114">
        <f>+IF(H301=0,"",'Ark1'!AS1864)</f>
        <v>37.062557201168488</v>
      </c>
      <c r="U301" s="33">
        <f>+IF(H301=0,"",'Ark1'!Y1864)</f>
        <v>39.479351424856958</v>
      </c>
      <c r="V301" s="27">
        <f>+IF(H301=0,"",'Ark1'!AA1864)</f>
        <v>1.6764602682860903</v>
      </c>
      <c r="W301" s="305">
        <f t="shared" si="21"/>
        <v>532.80757751616648</v>
      </c>
      <c r="X301" s="33">
        <f t="shared" si="22"/>
        <v>37.804264705882353</v>
      </c>
      <c r="Y301" s="28">
        <f t="shared" si="23"/>
        <v>3.4</v>
      </c>
      <c r="Z301" s="246"/>
      <c r="AA301" s="249"/>
      <c r="AC301" s="28"/>
      <c r="AD301" s="27"/>
      <c r="AE301" s="250"/>
      <c r="AF301" s="86"/>
      <c r="AJ301" s="86"/>
    </row>
    <row r="302" spans="1:36" ht="15.6">
      <c r="A302" s="246"/>
      <c r="B302" s="86">
        <f>+'Ark1'!C1865</f>
        <v>2024</v>
      </c>
      <c r="C302" s="86">
        <f>+'Ark1'!L1865</f>
        <v>8</v>
      </c>
      <c r="D302" s="86" t="s">
        <v>35</v>
      </c>
      <c r="E302" s="275">
        <f>+'Ark1'!AP1865</f>
        <v>27</v>
      </c>
      <c r="F302" s="274" t="str">
        <f>VLOOKUP(E302,RNR!$D$1:$E$37,2)</f>
        <v>Highland</v>
      </c>
      <c r="G302" s="86" t="str">
        <f>+IF(H302=0,"",'Ark1'!Q1865)</f>
        <v/>
      </c>
      <c r="H302" s="475">
        <f>+'Ark1'!R1865</f>
        <v>0</v>
      </c>
      <c r="I302" s="28" t="str">
        <f>+IF(H302=0,"",'Ark1'!AE1865)</f>
        <v/>
      </c>
      <c r="J302" s="28"/>
      <c r="K302" s="28" t="str">
        <f>+IF(H302=0,"",'Ark1'!AF1865)</f>
        <v/>
      </c>
      <c r="L302" s="27" t="str">
        <f>+IF(H302=0,"",'Ark1'!T1865)</f>
        <v/>
      </c>
      <c r="M302" s="305" t="str">
        <f>+IF(H302=0,"",'Ark1'!U1865)</f>
        <v/>
      </c>
      <c r="N302" s="28"/>
      <c r="O302" s="33" t="str">
        <f>+IF(H302=0,"",'Ark1'!W1865)</f>
        <v/>
      </c>
      <c r="P302" s="33" t="str">
        <f>+IF(H302=0,"",'Ark1'!X1865)</f>
        <v/>
      </c>
      <c r="Q302" s="33" t="str">
        <f>+IF(H302=0,"",'Ark1'!AG1865)</f>
        <v/>
      </c>
      <c r="R302" s="33" t="str">
        <f>+IF(H302=0,"",'Ark1'!AH1865)</f>
        <v/>
      </c>
      <c r="S302" s="374" t="str">
        <f>+IF(H302=0,"",'Ark1'!AR1865)</f>
        <v/>
      </c>
      <c r="T302" s="114" t="str">
        <f>+IF(H302=0,"",'Ark1'!AS1865)</f>
        <v/>
      </c>
      <c r="U302" s="33" t="str">
        <f>+IF(H302=0,"",'Ark1'!Y1865)</f>
        <v/>
      </c>
      <c r="V302" s="27" t="str">
        <f>+IF(H302=0,"",'Ark1'!AA1865)</f>
        <v/>
      </c>
      <c r="W302" s="305" t="str">
        <f t="shared" si="21"/>
        <v/>
      </c>
      <c r="X302" s="33" t="str">
        <f t="shared" si="22"/>
        <v/>
      </c>
      <c r="Y302" s="28" t="str">
        <f t="shared" si="23"/>
        <v/>
      </c>
      <c r="Z302" s="246"/>
      <c r="AA302" s="249"/>
      <c r="AC302" s="28"/>
      <c r="AD302" s="27"/>
      <c r="AE302" s="250"/>
      <c r="AF302" s="86"/>
      <c r="AJ302" s="86"/>
    </row>
    <row r="303" spans="1:36" ht="15.6">
      <c r="A303" s="246"/>
      <c r="B303" s="86">
        <f>+'Ark1'!C1866</f>
        <v>2024</v>
      </c>
      <c r="C303" s="86">
        <f>+'Ark1'!L1866</f>
        <v>8</v>
      </c>
      <c r="D303" s="86" t="s">
        <v>35</v>
      </c>
      <c r="E303" s="275">
        <f>+'Ark1'!AP1866</f>
        <v>28</v>
      </c>
      <c r="F303" s="274" t="str">
        <f>VLOOKUP(E303,RNR!$D$1:$E$37,2)</f>
        <v xml:space="preserve">Dexter </v>
      </c>
      <c r="G303" s="86">
        <f>+IF(H303=0,"",'Ark1'!Q1866)</f>
        <v>12</v>
      </c>
      <c r="H303" s="475">
        <f>+'Ark1'!R1866</f>
        <v>14</v>
      </c>
      <c r="I303" s="28">
        <f>+IF(H303=0,"",'Ark1'!AE1866)</f>
        <v>5.6680161943319849</v>
      </c>
      <c r="J303" s="28"/>
      <c r="K303" s="28">
        <f>+IF(H303=0,"",'Ark1'!AF1866)</f>
        <v>7.4056721061511182</v>
      </c>
      <c r="L303" s="27">
        <f>+IF(H303=0,"",'Ark1'!T1866)</f>
        <v>9.7142857142857117</v>
      </c>
      <c r="M303" s="305">
        <f>+IF(H303=0,"",'Ark1'!U1866)</f>
        <v>257.4142857142856</v>
      </c>
      <c r="N303" s="28"/>
      <c r="O303" s="33">
        <f>+IF(H303=0,"",'Ark1'!W1866)</f>
        <v>100</v>
      </c>
      <c r="P303" s="33">
        <f>+IF(H303=0,"",'Ark1'!X1866)</f>
        <v>0</v>
      </c>
      <c r="Q303" s="33">
        <f>+IF(H303=0,"",'Ark1'!AG1866)</f>
        <v>496.14285714285722</v>
      </c>
      <c r="R303" s="33">
        <f>+IF(H303=0,"",'Ark1'!AH1866)</f>
        <v>100</v>
      </c>
      <c r="S303" s="374">
        <f>+IF(H303=0,"",'Ark1'!AR1866)</f>
        <v>188.42857142857139</v>
      </c>
      <c r="T303" s="114">
        <f>+IF(H303=0,"",'Ark1'!AS1866)</f>
        <v>38.301979019601163</v>
      </c>
      <c r="U303" s="33">
        <f>+IF(H303=0,"",'Ark1'!Y1866)</f>
        <v>36.619547027370601</v>
      </c>
      <c r="V303" s="27">
        <f>+IF(H303=0,"",'Ark1'!AA1866)</f>
        <v>0.95831484749991902</v>
      </c>
      <c r="W303" s="305">
        <f t="shared" si="21"/>
        <v>518.83098186006305</v>
      </c>
      <c r="X303" s="33">
        <f t="shared" si="22"/>
        <v>32.1767857142857</v>
      </c>
      <c r="Y303" s="28">
        <f t="shared" si="23"/>
        <v>1.1666666666666667</v>
      </c>
      <c r="Z303" s="246"/>
      <c r="AA303" s="249"/>
      <c r="AC303" s="28"/>
      <c r="AD303" s="27"/>
      <c r="AE303" s="250"/>
      <c r="AF303" s="86"/>
      <c r="AJ303" s="86"/>
    </row>
    <row r="304" spans="1:36" ht="15.6">
      <c r="A304" s="246"/>
      <c r="B304" s="86">
        <f>+'Ark1'!C1867</f>
        <v>2024</v>
      </c>
      <c r="C304" s="86">
        <f>+'Ark1'!L1867</f>
        <v>8</v>
      </c>
      <c r="D304" s="86" t="s">
        <v>35</v>
      </c>
      <c r="E304" s="275">
        <f>+'Ark1'!AP1867</f>
        <v>29</v>
      </c>
      <c r="F304" s="274" t="str">
        <f>VLOOKUP(E304,RNR!$D$1:$E$37,2)</f>
        <v>Piemontese</v>
      </c>
      <c r="G304" s="86" t="str">
        <f>+IF(H304=0,"",'Ark1'!Q1867)</f>
        <v/>
      </c>
      <c r="H304" s="475">
        <f>+'Ark1'!R1867</f>
        <v>0</v>
      </c>
      <c r="I304" s="28" t="str">
        <f>+IF(H304=0,"",'Ark1'!AE1867)</f>
        <v/>
      </c>
      <c r="J304" s="28"/>
      <c r="K304" s="28" t="str">
        <f>+IF(H304=0,"",'Ark1'!AF1867)</f>
        <v/>
      </c>
      <c r="L304" s="27" t="str">
        <f>+IF(H304=0,"",'Ark1'!T1867)</f>
        <v/>
      </c>
      <c r="M304" s="305" t="str">
        <f>+IF(H304=0,"",'Ark1'!U1867)</f>
        <v/>
      </c>
      <c r="N304" s="28"/>
      <c r="O304" s="33" t="str">
        <f>+IF(H304=0,"",'Ark1'!W1867)</f>
        <v/>
      </c>
      <c r="P304" s="33" t="str">
        <f>+IF(H304=0,"",'Ark1'!X1867)</f>
        <v/>
      </c>
      <c r="Q304" s="33" t="str">
        <f>+IF(H304=0,"",'Ark1'!AG1867)</f>
        <v/>
      </c>
      <c r="R304" s="33" t="str">
        <f>+IF(H304=0,"",'Ark1'!AH1867)</f>
        <v/>
      </c>
      <c r="S304" s="374" t="str">
        <f>+IF(H304=0,"",'Ark1'!AR1867)</f>
        <v/>
      </c>
      <c r="T304" s="114" t="str">
        <f>+IF(H304=0,"",'Ark1'!AS1867)</f>
        <v/>
      </c>
      <c r="U304" s="33" t="str">
        <f>+IF(H304=0,"",'Ark1'!Y1867)</f>
        <v/>
      </c>
      <c r="V304" s="27" t="str">
        <f>+IF(H304=0,"",'Ark1'!AA1867)</f>
        <v/>
      </c>
      <c r="W304" s="305" t="str">
        <f t="shared" si="21"/>
        <v/>
      </c>
      <c r="X304" s="33" t="str">
        <f t="shared" si="22"/>
        <v/>
      </c>
      <c r="Y304" s="28" t="str">
        <f t="shared" si="23"/>
        <v/>
      </c>
      <c r="Z304" s="246"/>
      <c r="AA304" s="249"/>
      <c r="AC304" s="28"/>
      <c r="AD304" s="27"/>
      <c r="AE304" s="250"/>
      <c r="AF304" s="86"/>
      <c r="AJ304" s="86"/>
    </row>
    <row r="305" spans="1:54" ht="15.6">
      <c r="A305" s="246"/>
      <c r="B305" s="86">
        <f>+'Ark1'!C1868</f>
        <v>2024</v>
      </c>
      <c r="C305" s="86">
        <f>+'Ark1'!L1868</f>
        <v>8</v>
      </c>
      <c r="D305" s="86" t="s">
        <v>35</v>
      </c>
      <c r="E305" s="275">
        <f>+'Ark1'!AP1868</f>
        <v>30</v>
      </c>
      <c r="F305" s="274" t="str">
        <f>VLOOKUP(E305,RNR!$D$1:$E$37,2)</f>
        <v>Galloway</v>
      </c>
      <c r="G305" s="86" t="str">
        <f>+IF(H305=0,"",'Ark1'!Q1868)</f>
        <v/>
      </c>
      <c r="H305" s="475">
        <f>+'Ark1'!R1868</f>
        <v>0</v>
      </c>
      <c r="I305" s="28" t="str">
        <f>+IF(H305=0,"",'Ark1'!AE1868)</f>
        <v/>
      </c>
      <c r="J305" s="28"/>
      <c r="K305" s="28" t="str">
        <f>+IF(H305=0,"",'Ark1'!AF1868)</f>
        <v/>
      </c>
      <c r="L305" s="27" t="str">
        <f>+IF(H305=0,"",'Ark1'!T1868)</f>
        <v/>
      </c>
      <c r="M305" s="305" t="str">
        <f>+IF(H305=0,"",'Ark1'!U1868)</f>
        <v/>
      </c>
      <c r="N305" s="28"/>
      <c r="O305" s="33" t="str">
        <f>+IF(H305=0,"",'Ark1'!W1868)</f>
        <v/>
      </c>
      <c r="P305" s="33" t="str">
        <f>+IF(H305=0,"",'Ark1'!X1868)</f>
        <v/>
      </c>
      <c r="Q305" s="33" t="str">
        <f>+IF(H305=0,"",'Ark1'!AG1868)</f>
        <v/>
      </c>
      <c r="R305" s="33" t="str">
        <f>+IF(H305=0,"",'Ark1'!AH1868)</f>
        <v/>
      </c>
      <c r="S305" s="374" t="str">
        <f>+IF(H305=0,"",'Ark1'!AR1868)</f>
        <v/>
      </c>
      <c r="T305" s="114" t="str">
        <f>+IF(H305=0,"",'Ark1'!AS1868)</f>
        <v/>
      </c>
      <c r="U305" s="33" t="str">
        <f>+IF(H305=0,"",'Ark1'!Y1868)</f>
        <v/>
      </c>
      <c r="V305" s="27" t="str">
        <f>+IF(H305=0,"",'Ark1'!AA1868)</f>
        <v/>
      </c>
      <c r="W305" s="305" t="str">
        <f t="shared" si="21"/>
        <v/>
      </c>
      <c r="X305" s="33" t="str">
        <f t="shared" si="22"/>
        <v/>
      </c>
      <c r="Y305" s="28" t="str">
        <f t="shared" si="23"/>
        <v/>
      </c>
      <c r="Z305" s="246"/>
      <c r="AA305" s="249"/>
      <c r="AC305" s="28"/>
      <c r="AD305" s="27"/>
      <c r="AE305" s="250"/>
      <c r="AF305" s="86"/>
      <c r="AJ305" s="86"/>
    </row>
    <row r="306" spans="1:54" ht="15.6">
      <c r="A306" s="246"/>
      <c r="B306" s="86">
        <f>+'Ark1'!C1869</f>
        <v>2024</v>
      </c>
      <c r="C306" s="86">
        <f>+'Ark1'!L1869</f>
        <v>8</v>
      </c>
      <c r="D306" s="86" t="s">
        <v>35</v>
      </c>
      <c r="E306" s="275">
        <f>+'Ark1'!AP1869</f>
        <v>31</v>
      </c>
      <c r="F306" s="274" t="str">
        <f>VLOOKUP(E306,RNR!$D$1:$E$37,2)</f>
        <v>Salers</v>
      </c>
      <c r="G306" s="86" t="str">
        <f>+IF(H306=0,"",'Ark1'!Q1869)</f>
        <v/>
      </c>
      <c r="H306" s="475">
        <f>+'Ark1'!R1869</f>
        <v>0</v>
      </c>
      <c r="I306" s="28" t="str">
        <f>+IF(H306=0,"",'Ark1'!AE1869)</f>
        <v/>
      </c>
      <c r="J306" s="28"/>
      <c r="K306" s="28" t="str">
        <f>+IF(H306=0,"",'Ark1'!AF1869)</f>
        <v/>
      </c>
      <c r="L306" s="27" t="str">
        <f>+IF(H306=0,"",'Ark1'!T1869)</f>
        <v/>
      </c>
      <c r="M306" s="305" t="str">
        <f>+IF(H306=0,"",'Ark1'!U1869)</f>
        <v/>
      </c>
      <c r="N306" s="28"/>
      <c r="O306" s="33" t="str">
        <f>+IF(H306=0,"",'Ark1'!W1869)</f>
        <v/>
      </c>
      <c r="P306" s="33" t="str">
        <f>+IF(H306=0,"",'Ark1'!X1869)</f>
        <v/>
      </c>
      <c r="Q306" s="33" t="str">
        <f>+IF(H306=0,"",'Ark1'!AG1869)</f>
        <v/>
      </c>
      <c r="R306" s="33" t="str">
        <f>+IF(H306=0,"",'Ark1'!AH1869)</f>
        <v/>
      </c>
      <c r="S306" s="374" t="str">
        <f>+IF(H306=0,"",'Ark1'!AR1869)</f>
        <v/>
      </c>
      <c r="T306" s="114" t="str">
        <f>+IF(H306=0,"",'Ark1'!AS1869)</f>
        <v/>
      </c>
      <c r="U306" s="33" t="str">
        <f>+IF(H306=0,"",'Ark1'!Y1869)</f>
        <v/>
      </c>
      <c r="V306" s="27" t="str">
        <f>+IF(H306=0,"",'Ark1'!AA1869)</f>
        <v/>
      </c>
      <c r="W306" s="305" t="str">
        <f t="shared" si="21"/>
        <v/>
      </c>
      <c r="X306" s="33" t="str">
        <f t="shared" si="22"/>
        <v/>
      </c>
      <c r="Y306" s="28" t="str">
        <f t="shared" si="23"/>
        <v/>
      </c>
      <c r="Z306" s="246"/>
      <c r="AA306" s="249"/>
      <c r="AC306" s="28"/>
      <c r="AD306" s="27"/>
      <c r="AE306" s="250"/>
      <c r="AF306" s="86"/>
      <c r="AJ306" s="86"/>
    </row>
    <row r="307" spans="1:54" ht="15.6">
      <c r="A307" s="246"/>
      <c r="B307" s="86">
        <f>+'Ark1'!C1870</f>
        <v>2024</v>
      </c>
      <c r="C307" s="86">
        <f>+'Ark1'!L1870</f>
        <v>8</v>
      </c>
      <c r="D307" s="86" t="s">
        <v>35</v>
      </c>
      <c r="E307" s="275">
        <f>+'Ark1'!AP1870</f>
        <v>32</v>
      </c>
      <c r="F307" s="274" t="str">
        <f>VLOOKUP(E307,RNR!$D$1:$E$37,2)</f>
        <v>Chianina</v>
      </c>
      <c r="G307" s="86" t="str">
        <f>+IF(H307=0,"",'Ark1'!Q1870)</f>
        <v/>
      </c>
      <c r="H307" s="475">
        <f>+'Ark1'!R1870</f>
        <v>0</v>
      </c>
      <c r="I307" s="28" t="str">
        <f>+IF(H307=0,"",'Ark1'!AE1870)</f>
        <v/>
      </c>
      <c r="J307" s="28"/>
      <c r="K307" s="28" t="str">
        <f>+IF(H307=0,"",'Ark1'!AF1870)</f>
        <v/>
      </c>
      <c r="L307" s="27" t="str">
        <f>+IF(H307=0,"",'Ark1'!T1870)</f>
        <v/>
      </c>
      <c r="M307" s="305" t="str">
        <f>+IF(H307=0,"",'Ark1'!U1870)</f>
        <v/>
      </c>
      <c r="N307" s="28"/>
      <c r="O307" s="33" t="str">
        <f>+IF(H307=0,"",'Ark1'!W1870)</f>
        <v/>
      </c>
      <c r="P307" s="33" t="str">
        <f>+IF(H307=0,"",'Ark1'!X1870)</f>
        <v/>
      </c>
      <c r="Q307" s="33" t="str">
        <f>+IF(H307=0,"",'Ark1'!AG1870)</f>
        <v/>
      </c>
      <c r="R307" s="33" t="str">
        <f>+IF(H307=0,"",'Ark1'!AH1870)</f>
        <v/>
      </c>
      <c r="S307" s="374" t="str">
        <f>+IF(H307=0,"",'Ark1'!AR1870)</f>
        <v/>
      </c>
      <c r="T307" s="114" t="str">
        <f>+IF(H307=0,"",'Ark1'!AS1870)</f>
        <v/>
      </c>
      <c r="U307" s="33" t="str">
        <f>+IF(H307=0,"",'Ark1'!Y1870)</f>
        <v/>
      </c>
      <c r="V307" s="27" t="str">
        <f>+IF(H307=0,"",'Ark1'!AA1870)</f>
        <v/>
      </c>
      <c r="W307" s="305" t="str">
        <f t="shared" si="21"/>
        <v/>
      </c>
      <c r="X307" s="33" t="str">
        <f t="shared" si="22"/>
        <v/>
      </c>
      <c r="Y307" s="28" t="str">
        <f t="shared" si="23"/>
        <v/>
      </c>
      <c r="Z307" s="246"/>
      <c r="AA307" s="249"/>
      <c r="AC307" s="28"/>
      <c r="AD307" s="27"/>
      <c r="AE307" s="250"/>
      <c r="AF307" s="86"/>
      <c r="AJ307" s="86"/>
    </row>
    <row r="308" spans="1:54" ht="15.6">
      <c r="A308" s="246"/>
      <c r="B308" s="86">
        <f>+'Ark1'!C1871</f>
        <v>2024</v>
      </c>
      <c r="C308" s="86">
        <f>+'Ark1'!L1871</f>
        <v>8</v>
      </c>
      <c r="D308" s="86" t="s">
        <v>35</v>
      </c>
      <c r="E308" s="275">
        <f>+'Ark1'!AP1871</f>
        <v>33</v>
      </c>
      <c r="F308" s="274" t="str">
        <f>VLOOKUP(E308,RNR!$D$1:$E$37,2)</f>
        <v>Belgisk blå</v>
      </c>
      <c r="G308" s="86" t="str">
        <f>+IF(H308=0,"",'Ark1'!Q1871)</f>
        <v/>
      </c>
      <c r="H308" s="475">
        <f>+'Ark1'!R1871</f>
        <v>0</v>
      </c>
      <c r="I308" s="28" t="str">
        <f>+IF(H308=0,"",'Ark1'!AE1871)</f>
        <v/>
      </c>
      <c r="J308" s="28"/>
      <c r="K308" s="28" t="str">
        <f>+IF(H308=0,"",'Ark1'!AF1871)</f>
        <v/>
      </c>
      <c r="L308" s="27" t="str">
        <f>+IF(H308=0,"",'Ark1'!T1871)</f>
        <v/>
      </c>
      <c r="M308" s="305" t="str">
        <f>+IF(H308=0,"",'Ark1'!U1871)</f>
        <v/>
      </c>
      <c r="N308" s="28"/>
      <c r="O308" s="33" t="str">
        <f>+IF(H308=0,"",'Ark1'!W1871)</f>
        <v/>
      </c>
      <c r="P308" s="33" t="str">
        <f>+IF(H308=0,"",'Ark1'!X1871)</f>
        <v/>
      </c>
      <c r="Q308" s="33" t="str">
        <f>+IF(H308=0,"",'Ark1'!AG1871)</f>
        <v/>
      </c>
      <c r="R308" s="33" t="str">
        <f>+IF(H308=0,"",'Ark1'!AH1871)</f>
        <v/>
      </c>
      <c r="S308" s="374" t="str">
        <f>+IF(H308=0,"",'Ark1'!AR1871)</f>
        <v/>
      </c>
      <c r="T308" s="114" t="str">
        <f>+IF(H308=0,"",'Ark1'!AS1871)</f>
        <v/>
      </c>
      <c r="U308" s="33" t="str">
        <f>+IF(H308=0,"",'Ark1'!Y1871)</f>
        <v/>
      </c>
      <c r="V308" s="27" t="str">
        <f>+IF(H308=0,"",'Ark1'!AA1871)</f>
        <v/>
      </c>
      <c r="W308" s="305" t="str">
        <f t="shared" si="21"/>
        <v/>
      </c>
      <c r="X308" s="33" t="str">
        <f t="shared" si="22"/>
        <v/>
      </c>
      <c r="Y308" s="28" t="str">
        <f t="shared" si="23"/>
        <v/>
      </c>
      <c r="Z308" s="246"/>
      <c r="AA308" s="249"/>
      <c r="AC308" s="28"/>
      <c r="AD308" s="27"/>
      <c r="AE308" s="250"/>
      <c r="AF308" s="86"/>
      <c r="AJ308" s="86"/>
    </row>
    <row r="309" spans="1:54" ht="15.6">
      <c r="A309" s="246"/>
      <c r="B309" s="86">
        <f>+'Ark1'!C1872</f>
        <v>2024</v>
      </c>
      <c r="C309" s="86">
        <f>+'Ark1'!L1872</f>
        <v>8</v>
      </c>
      <c r="D309" s="86" t="s">
        <v>35</v>
      </c>
      <c r="E309" s="275">
        <f>+'Ark1'!AP1872</f>
        <v>34</v>
      </c>
      <c r="F309" s="274" t="str">
        <f>VLOOKUP(E309,RNR!$D$1:$E$37,2)</f>
        <v>Mini Hereford</v>
      </c>
      <c r="G309" s="86">
        <f>+IF(H309=0,"",'Ark1'!Q1872)</f>
        <v>1</v>
      </c>
      <c r="H309" s="475">
        <f>+'Ark1'!R1872</f>
        <v>5</v>
      </c>
      <c r="I309" s="28">
        <f>+IF(H309=0,"",'Ark1'!AE1872)</f>
        <v>45.454545454545446</v>
      </c>
      <c r="J309" s="28"/>
      <c r="K309" s="28">
        <f>+IF(H309=0,"",'Ark1'!AF1872)</f>
        <v>45.671694870047119</v>
      </c>
      <c r="L309" s="27">
        <f>+IF(H309=0,"",'Ark1'!T1872)</f>
        <v>9.4</v>
      </c>
      <c r="M309" s="305">
        <f>+IF(H309=0,"",'Ark1'!U1872)</f>
        <v>308.22000000000008</v>
      </c>
      <c r="N309" s="28"/>
      <c r="O309" s="33">
        <f>+IF(H309=0,"",'Ark1'!W1872)</f>
        <v>100</v>
      </c>
      <c r="P309" s="33">
        <f>+IF(H309=0,"",'Ark1'!X1872)</f>
        <v>0</v>
      </c>
      <c r="Q309" s="33">
        <f>+IF(H309=0,"",'Ark1'!AG1872)</f>
        <v>473</v>
      </c>
      <c r="R309" s="33">
        <f>+IF(H309=0,"",'Ark1'!AH1872)</f>
        <v>100</v>
      </c>
      <c r="S309" s="374">
        <f>+IF(H309=0,"",'Ark1'!AR1872)</f>
        <v>201</v>
      </c>
      <c r="T309" s="114">
        <f>+IF(H309=0,"",'Ark1'!AS1872)</f>
        <v>37.900007966023296</v>
      </c>
      <c r="U309" s="33">
        <f>+IF(H309=0,"",'Ark1'!Y1872)</f>
        <v>20.914530833848456</v>
      </c>
      <c r="V309" s="27">
        <f>+IF(H309=0,"",'Ark1'!AA1872)</f>
        <v>1.3564659966250483</v>
      </c>
      <c r="W309" s="305">
        <f t="shared" si="21"/>
        <v>651.62790697674427</v>
      </c>
      <c r="X309" s="33">
        <f t="shared" si="22"/>
        <v>38.527500000000011</v>
      </c>
      <c r="Y309" s="28">
        <f t="shared" si="23"/>
        <v>5</v>
      </c>
      <c r="Z309" s="246"/>
      <c r="AA309" s="249"/>
      <c r="AC309" s="28"/>
      <c r="AD309" s="27"/>
      <c r="AE309" s="250"/>
      <c r="AF309" s="86"/>
      <c r="AJ309" s="86"/>
    </row>
    <row r="310" spans="1:54" ht="15.6">
      <c r="A310" s="246"/>
      <c r="B310" s="86">
        <f>+'Ark1'!C1873</f>
        <v>2024</v>
      </c>
      <c r="C310" s="86">
        <f>+'Ark1'!L1873</f>
        <v>8</v>
      </c>
      <c r="D310" s="86" t="s">
        <v>35</v>
      </c>
      <c r="E310" s="275">
        <f>+'Ark1'!AP1873</f>
        <v>39</v>
      </c>
      <c r="F310" s="274" t="str">
        <f>VLOOKUP(E310,RNR!$D$1:$E$37,2)</f>
        <v xml:space="preserve">Wagyu </v>
      </c>
      <c r="G310" s="86" t="str">
        <f>+IF(H310=0,"",'Ark1'!Q1873)</f>
        <v/>
      </c>
      <c r="H310" s="475">
        <f>+'Ark1'!R1873</f>
        <v>0</v>
      </c>
      <c r="I310" s="28" t="str">
        <f>+IF(H310=0,"",'Ark1'!AE1873)</f>
        <v/>
      </c>
      <c r="J310" s="28"/>
      <c r="K310" s="28" t="str">
        <f>+IF(H310=0,"",'Ark1'!AF1873)</f>
        <v/>
      </c>
      <c r="L310" s="27" t="str">
        <f>+IF(H310=0,"",'Ark1'!T1873)</f>
        <v/>
      </c>
      <c r="M310" s="305" t="str">
        <f>+IF(H310=0,"",'Ark1'!U1873)</f>
        <v/>
      </c>
      <c r="N310" s="28"/>
      <c r="O310" s="33" t="str">
        <f>+IF(H310=0,"",'Ark1'!W1873)</f>
        <v/>
      </c>
      <c r="P310" s="33" t="str">
        <f>+IF(H310=0,"",'Ark1'!X1873)</f>
        <v/>
      </c>
      <c r="Q310" s="33" t="str">
        <f>+IF(H310=0,"",'Ark1'!AG1873)</f>
        <v/>
      </c>
      <c r="R310" s="33" t="str">
        <f>+IF(H310=0,"",'Ark1'!AH1873)</f>
        <v/>
      </c>
      <c r="S310" s="374" t="str">
        <f>+IF(H310=0,"",'Ark1'!AR1873)</f>
        <v/>
      </c>
      <c r="T310" s="114" t="str">
        <f>+IF(H310=0,"",'Ark1'!AS1873)</f>
        <v/>
      </c>
      <c r="U310" s="33" t="str">
        <f>+IF(H310=0,"",'Ark1'!Y1873)</f>
        <v/>
      </c>
      <c r="V310" s="27" t="str">
        <f>+IF(H310=0,"",'Ark1'!AA1873)</f>
        <v/>
      </c>
      <c r="W310" s="305" t="str">
        <f t="shared" si="21"/>
        <v/>
      </c>
      <c r="X310" s="33" t="str">
        <f t="shared" si="22"/>
        <v/>
      </c>
      <c r="Y310" s="28" t="str">
        <f t="shared" si="23"/>
        <v/>
      </c>
      <c r="Z310" s="246"/>
      <c r="AA310" s="249"/>
      <c r="AC310" s="28"/>
      <c r="AD310" s="27"/>
      <c r="AE310" s="250"/>
      <c r="AF310" s="86"/>
      <c r="AJ310" s="86"/>
    </row>
    <row r="311" spans="1:54" ht="15.6">
      <c r="A311" s="246"/>
      <c r="B311" s="86">
        <f>+'Ark1'!C1874</f>
        <v>2024</v>
      </c>
      <c r="C311" s="86">
        <f>+'Ark1'!L1874</f>
        <v>8</v>
      </c>
      <c r="D311" s="86" t="s">
        <v>35</v>
      </c>
      <c r="E311" s="275">
        <f>+'Ark1'!AP1874</f>
        <v>40</v>
      </c>
      <c r="F311" s="274" t="str">
        <f>VLOOKUP(E311,RNR!$D$1:$E$37,2)</f>
        <v>Jak (Bos Grunniens)</v>
      </c>
      <c r="G311" s="86" t="str">
        <f>+IF(H311=0,"",'Ark1'!Q1874)</f>
        <v/>
      </c>
      <c r="H311" s="475">
        <f>+'Ark1'!R1874</f>
        <v>0</v>
      </c>
      <c r="I311" s="28" t="str">
        <f>+IF(H311=0,"",'Ark1'!AE1874)</f>
        <v/>
      </c>
      <c r="J311" s="28"/>
      <c r="K311" s="28" t="str">
        <f>+IF(H311=0,"",'Ark1'!AF1874)</f>
        <v/>
      </c>
      <c r="L311" s="27" t="str">
        <f>+IF(H311=0,"",'Ark1'!T1874)</f>
        <v/>
      </c>
      <c r="M311" s="305" t="str">
        <f>+IF(H311=0,"",'Ark1'!U1874)</f>
        <v/>
      </c>
      <c r="N311" s="28"/>
      <c r="O311" s="33" t="str">
        <f>+IF(H311=0,"",'Ark1'!W1874)</f>
        <v/>
      </c>
      <c r="P311" s="33" t="str">
        <f>+IF(H311=0,"",'Ark1'!X1874)</f>
        <v/>
      </c>
      <c r="Q311" s="33" t="str">
        <f>+IF(H311=0,"",'Ark1'!AG1874)</f>
        <v/>
      </c>
      <c r="R311" s="33" t="str">
        <f>+IF(H311=0,"",'Ark1'!AH1874)</f>
        <v/>
      </c>
      <c r="S311" s="374" t="str">
        <f>+IF(H311=0,"",'Ark1'!AR1874)</f>
        <v/>
      </c>
      <c r="T311" s="114" t="str">
        <f>+IF(H311=0,"",'Ark1'!AS1874)</f>
        <v/>
      </c>
      <c r="U311" s="33" t="str">
        <f>+IF(H311=0,"",'Ark1'!Y1874)</f>
        <v/>
      </c>
      <c r="V311" s="27" t="str">
        <f>+IF(H311=0,"",'Ark1'!AA1874)</f>
        <v/>
      </c>
      <c r="W311" s="305" t="str">
        <f t="shared" si="21"/>
        <v/>
      </c>
      <c r="X311" s="33" t="str">
        <f t="shared" si="22"/>
        <v/>
      </c>
      <c r="Y311" s="28" t="str">
        <f t="shared" si="23"/>
        <v/>
      </c>
      <c r="Z311" s="246"/>
      <c r="AA311" s="249"/>
      <c r="AC311" s="28"/>
      <c r="AD311" s="27"/>
      <c r="AE311" s="250"/>
      <c r="AF311" s="86"/>
      <c r="AJ311" s="86"/>
    </row>
    <row r="312" spans="1:54" ht="15.6">
      <c r="A312" s="246"/>
      <c r="B312" s="86">
        <f>+'Ark1'!C1875</f>
        <v>2024</v>
      </c>
      <c r="C312" s="86">
        <f>+'Ark1'!L1875</f>
        <v>8</v>
      </c>
      <c r="D312" s="86" t="s">
        <v>35</v>
      </c>
      <c r="E312" s="275">
        <f>+'Ark1'!AP1875</f>
        <v>98</v>
      </c>
      <c r="F312" s="274" t="str">
        <f>VLOOKUP(E312,RNR!$D$1:$E$37,2)</f>
        <v>Krysninger</v>
      </c>
      <c r="G312" s="86">
        <f>+IF(H312=0,"",'Ark1'!Q1875)</f>
        <v>130</v>
      </c>
      <c r="H312" s="475">
        <f>+'Ark1'!R1875</f>
        <v>533</v>
      </c>
      <c r="I312" s="28">
        <f>+IF(H312=0,"",'Ark1'!AE1875)</f>
        <v>16.89381933438986</v>
      </c>
      <c r="J312" s="28"/>
      <c r="K312" s="28">
        <f>+IF(H312=0,"",'Ark1'!AF1875)</f>
        <v>20.112503699417388</v>
      </c>
      <c r="L312" s="27">
        <f>+IF(H312=0,"",'Ark1'!T1875)</f>
        <v>9.0619136960600386</v>
      </c>
      <c r="M312" s="305">
        <f>+IF(H312=0,"",'Ark1'!U1875)</f>
        <v>273.36341463414647</v>
      </c>
      <c r="N312" s="28"/>
      <c r="O312" s="33">
        <f>+IF(H312=0,"",'Ark1'!W1875)</f>
        <v>94.559099437148191</v>
      </c>
      <c r="P312" s="33">
        <f>+IF(H312=0,"",'Ark1'!X1875)</f>
        <v>1.5009380863039401</v>
      </c>
      <c r="Q312" s="33">
        <f>+IF(H312=0,"",'Ark1'!AG1875)</f>
        <v>495.02626641651034</v>
      </c>
      <c r="R312" s="33">
        <f>+IF(H312=0,"",'Ark1'!AH1875)</f>
        <v>99.24953095684802</v>
      </c>
      <c r="S312" s="374">
        <f>+IF(H312=0,"",'Ark1'!AR1875)</f>
        <v>193.72232645403381</v>
      </c>
      <c r="T312" s="114">
        <f>+IF(H312=0,"",'Ark1'!AS1875)</f>
        <v>37.429537658041554</v>
      </c>
      <c r="U312" s="33">
        <f>+IF(H312=0,"",'Ark1'!Y1875)</f>
        <v>33.169034831333725</v>
      </c>
      <c r="V312" s="27">
        <f>+IF(H312=0,"",'Ark1'!AA1875)</f>
        <v>1.6096314518976476</v>
      </c>
      <c r="W312" s="305">
        <f t="shared" si="21"/>
        <v>552.22001978404342</v>
      </c>
      <c r="X312" s="33">
        <f t="shared" si="22"/>
        <v>34.170426829268308</v>
      </c>
      <c r="Y312" s="28">
        <f t="shared" si="23"/>
        <v>4.0999999999999996</v>
      </c>
      <c r="Z312" s="246"/>
      <c r="AA312" s="27"/>
      <c r="AC312" s="28"/>
      <c r="AD312" s="27"/>
      <c r="AE312" s="86"/>
      <c r="AF312" s="86"/>
      <c r="AJ312" s="86"/>
    </row>
    <row r="313" spans="1:54" ht="15.6">
      <c r="A313" s="246"/>
      <c r="B313" s="86">
        <f>+'Ark1'!C1876</f>
        <v>2024</v>
      </c>
      <c r="C313" s="86">
        <f>+'Ark1'!L1876</f>
        <v>8</v>
      </c>
      <c r="D313" s="86" t="s">
        <v>35</v>
      </c>
      <c r="E313" s="275">
        <f>+'Ark1'!AP1876</f>
        <v>99</v>
      </c>
      <c r="F313" s="274" t="str">
        <f>VLOOKUP(E313,RNR!$D$1:$E$37,2)</f>
        <v>Ukjent</v>
      </c>
      <c r="G313" s="86">
        <f>+IF(H313=0,"",'Ark1'!Q1876)</f>
        <v>7</v>
      </c>
      <c r="H313" s="475">
        <f>+'Ark1'!R1876</f>
        <v>9</v>
      </c>
      <c r="I313" s="28">
        <f>+IF(H313=0,"",'Ark1'!AE1876)</f>
        <v>9.375</v>
      </c>
      <c r="J313" s="28"/>
      <c r="K313" s="28">
        <f>+IF(H313=0,"",'Ark1'!AF1876)</f>
        <v>12.311695032198712</v>
      </c>
      <c r="L313" s="27">
        <f>+IF(H313=0,"",'Ark1'!T1876)</f>
        <v>8.2222222222222232</v>
      </c>
      <c r="M313" s="305">
        <f>+IF(H313=0,"",'Ark1'!U1876)</f>
        <v>285.5</v>
      </c>
      <c r="N313" s="28"/>
      <c r="O313" s="33">
        <f>+IF(H313=0,"",'Ark1'!W1876)</f>
        <v>88.8888888888889</v>
      </c>
      <c r="P313" s="33">
        <f>+IF(H313=0,"",'Ark1'!X1876)</f>
        <v>0</v>
      </c>
      <c r="Q313" s="33">
        <f>+IF(H313=0,"",'Ark1'!AG1876)</f>
        <v>591.1111111111112</v>
      </c>
      <c r="R313" s="33">
        <f>+IF(H313=0,"",'Ark1'!AH1876)</f>
        <v>100</v>
      </c>
      <c r="S313" s="374">
        <f>+IF(H313=0,"",'Ark1'!AR1876)</f>
        <v>195</v>
      </c>
      <c r="T313" s="114">
        <f>+IF(H313=0,"",'Ark1'!AS1876)</f>
        <v>38.161718874406205</v>
      </c>
      <c r="U313" s="33">
        <f>+IF(H313=0,"",'Ark1'!Y1876)</f>
        <v>47.517295096978494</v>
      </c>
      <c r="V313" s="27">
        <f>+IF(H313=0,"",'Ark1'!AA1876)</f>
        <v>2.0427529234278072</v>
      </c>
      <c r="W313" s="305">
        <f t="shared" si="21"/>
        <v>482.98872180451121</v>
      </c>
      <c r="X313" s="33">
        <f t="shared" si="22"/>
        <v>35.6875</v>
      </c>
      <c r="Y313" s="28">
        <f t="shared" si="23"/>
        <v>1.2857142857142858</v>
      </c>
      <c r="Z313" s="246"/>
      <c r="AA313" s="250"/>
      <c r="AC313" s="28"/>
      <c r="AD313" s="27"/>
      <c r="AE313" s="250"/>
      <c r="AF313" s="86"/>
      <c r="AJ313" s="86"/>
    </row>
    <row r="314" spans="1:54" ht="15" customHeight="1">
      <c r="A314" s="246"/>
      <c r="B314" s="246"/>
      <c r="C314" s="246"/>
      <c r="D314" s="246"/>
      <c r="E314" s="246"/>
      <c r="F314" s="246"/>
      <c r="G314" s="246"/>
      <c r="H314" s="472"/>
      <c r="I314" s="247"/>
      <c r="J314" s="246"/>
      <c r="K314" s="247"/>
      <c r="L314" s="246"/>
      <c r="M314" s="246"/>
      <c r="N314" s="246"/>
      <c r="O314" s="248"/>
      <c r="P314" s="248"/>
      <c r="Q314" s="246"/>
      <c r="R314" s="248"/>
      <c r="S314" s="248"/>
      <c r="T314" s="248"/>
      <c r="U314" s="248"/>
      <c r="V314" s="246"/>
      <c r="W314" s="246"/>
      <c r="X314" s="248"/>
      <c r="Y314" s="248"/>
      <c r="Z314" s="246"/>
      <c r="AA314" s="249"/>
      <c r="AC314" s="28"/>
      <c r="AD314" s="27"/>
      <c r="AE314" s="250"/>
      <c r="AF314" s="86"/>
      <c r="AJ314" s="86"/>
      <c r="BB314" s="262"/>
    </row>
    <row r="315" spans="1:54" ht="22.8">
      <c r="A315" s="246"/>
      <c r="B315" s="246"/>
      <c r="C315" s="276" t="s">
        <v>0</v>
      </c>
      <c r="D315" s="277"/>
      <c r="E315" s="346" t="s">
        <v>36</v>
      </c>
      <c r="F315" s="246"/>
      <c r="G315" s="278" t="s">
        <v>604</v>
      </c>
      <c r="H315" s="462">
        <f>SUM(H317:H351)</f>
        <v>1806</v>
      </c>
      <c r="I315" s="247"/>
      <c r="J315" s="246"/>
      <c r="K315" s="247"/>
      <c r="L315" s="246"/>
      <c r="M315" s="345">
        <f>+Klasse!K19</f>
        <v>279.04328578455488</v>
      </c>
      <c r="N315" s="246" t="s">
        <v>573</v>
      </c>
      <c r="O315" s="248"/>
      <c r="P315" s="248"/>
      <c r="Q315" s="246"/>
      <c r="R315" s="248"/>
      <c r="S315" s="248"/>
      <c r="T315" s="248"/>
      <c r="U315" s="248"/>
      <c r="V315" s="246"/>
      <c r="W315" s="345">
        <f>+Klasse!AA19</f>
        <v>578.68626495798719</v>
      </c>
      <c r="X315" s="248" t="s">
        <v>635</v>
      </c>
      <c r="Y315" s="263"/>
      <c r="Z315" s="246"/>
      <c r="AA315" s="249"/>
      <c r="AC315" s="28"/>
      <c r="AD315" s="27"/>
      <c r="AE315" s="250"/>
      <c r="AF315" s="86"/>
      <c r="AJ315" s="86"/>
      <c r="BB315" s="262"/>
    </row>
    <row r="316" spans="1:54" ht="15" customHeight="1">
      <c r="A316" s="246"/>
      <c r="B316" s="246"/>
      <c r="C316" s="246"/>
      <c r="D316" s="246"/>
      <c r="E316" s="246"/>
      <c r="F316" s="246"/>
      <c r="G316" s="246"/>
      <c r="H316" s="246"/>
      <c r="I316" s="246"/>
      <c r="J316" s="246"/>
      <c r="K316" s="246"/>
      <c r="L316" s="246"/>
      <c r="M316" s="246"/>
      <c r="N316" s="246"/>
      <c r="O316" s="246"/>
      <c r="P316" s="246"/>
      <c r="Q316" s="246"/>
      <c r="R316" s="246"/>
      <c r="S316" s="246"/>
      <c r="T316" s="246"/>
      <c r="U316" s="246"/>
      <c r="V316" s="246"/>
      <c r="W316" s="246"/>
      <c r="X316" s="246"/>
      <c r="Y316" s="246"/>
      <c r="Z316" s="246"/>
      <c r="AA316" s="249"/>
      <c r="AC316" s="28"/>
      <c r="AD316" s="27"/>
      <c r="AE316" s="250"/>
      <c r="AF316" s="86"/>
      <c r="AJ316" s="86"/>
      <c r="BB316" s="262"/>
    </row>
    <row r="317" spans="1:54" ht="15.6">
      <c r="A317" s="246"/>
      <c r="B317" s="330">
        <f>+'Ark1'!C1877</f>
        <v>2024</v>
      </c>
      <c r="C317" s="266">
        <f>+'Ark1'!L1877</f>
        <v>9</v>
      </c>
      <c r="D317" s="266" t="s">
        <v>36</v>
      </c>
      <c r="E317" s="274">
        <f>+'Ark1'!AP1877</f>
        <v>1</v>
      </c>
      <c r="F317" s="274" t="str">
        <f>VLOOKUP(E317,RNR!$D$1:$E$37,2)</f>
        <v>NRF</v>
      </c>
      <c r="G317" s="266">
        <f>+IF(H317=0,"",'Ark1'!Q1877)</f>
        <v>1</v>
      </c>
      <c r="H317" s="475">
        <f>+'Ark1'!R1877</f>
        <v>1</v>
      </c>
      <c r="I317" s="267">
        <f>+IF(H317=0,"",'Ark1'!AE1877)</f>
        <v>1.0443864229765013E-2</v>
      </c>
      <c r="J317" s="267"/>
      <c r="K317" s="267">
        <f>+IF(H317=0,"",'Ark1'!AF1877)</f>
        <v>1.2188624249301299E-2</v>
      </c>
      <c r="L317" s="268">
        <f>+IF(H317=0,"",'Ark1'!T1877)</f>
        <v>11</v>
      </c>
      <c r="M317" s="305">
        <f>+IF(H317=0,"",'Ark1'!U1877)</f>
        <v>255.8</v>
      </c>
      <c r="N317" s="267"/>
      <c r="O317" s="269">
        <f>+IF(H317=0,"",'Ark1'!W1877)</f>
        <v>100</v>
      </c>
      <c r="P317" s="269">
        <f>+IF(H317=0,"",'Ark1'!X1877)</f>
        <v>0</v>
      </c>
      <c r="Q317" s="269">
        <f>+IF(H317=0,"",'Ark1'!AG1877)</f>
        <v>432</v>
      </c>
      <c r="R317" s="269">
        <f>+IF(H317=0,"",'Ark1'!AH1877)</f>
        <v>100</v>
      </c>
      <c r="S317" s="374">
        <f>+IF(H317=0,"",'Ark1'!AR1877)</f>
        <v>184</v>
      </c>
      <c r="T317" s="114">
        <f>+IF(H317=0,"",'Ark1'!AS1877)</f>
        <v>41.094764526999263</v>
      </c>
      <c r="U317" s="269">
        <f>+IF(H317=0,"",'Ark1'!Y1877)</f>
        <v>0</v>
      </c>
      <c r="V317" s="268">
        <f>+IF(H317=0,"",'Ark1'!AA1877)</f>
        <v>0</v>
      </c>
      <c r="W317" s="305">
        <f t="shared" ref="W317:W351" si="24">IF(H317=0,"",1000*M317/Q317)</f>
        <v>592.12962962962968</v>
      </c>
      <c r="X317" s="269">
        <f t="shared" ref="X317:X351" si="25">IF(H317=0,"",M317/C317)</f>
        <v>28.422222222222224</v>
      </c>
      <c r="Y317" s="267">
        <f t="shared" ref="Y317:Y351" si="26">IF(H317=0,"",H317/G317)</f>
        <v>1</v>
      </c>
      <c r="Z317" s="246"/>
      <c r="AA317" s="213"/>
      <c r="AC317" s="28"/>
      <c r="AD317" s="27"/>
      <c r="AE317" s="213"/>
      <c r="AF317" s="86"/>
      <c r="AJ317" s="86"/>
    </row>
    <row r="318" spans="1:54" ht="15.6">
      <c r="A318" s="246"/>
      <c r="B318" s="330">
        <f>+'Ark1'!C1878</f>
        <v>2024</v>
      </c>
      <c r="C318" s="266">
        <f>+'Ark1'!L1878</f>
        <v>9</v>
      </c>
      <c r="D318" s="266" t="s">
        <v>36</v>
      </c>
      <c r="E318" s="274">
        <f>+'Ark1'!AP1878</f>
        <v>2</v>
      </c>
      <c r="F318" s="274" t="str">
        <f>VLOOKUP(E318,RNR!$D$1:$E$37,2)</f>
        <v>Jersey</v>
      </c>
      <c r="G318" s="266" t="str">
        <f>+IF(H318=0,"",'Ark1'!Q1878)</f>
        <v/>
      </c>
      <c r="H318" s="475">
        <f>+'Ark1'!R1878</f>
        <v>0</v>
      </c>
      <c r="I318" s="267" t="str">
        <f>+IF(H318=0,"",'Ark1'!AE1878)</f>
        <v/>
      </c>
      <c r="J318" s="267"/>
      <c r="K318" s="267" t="str">
        <f>+IF(H318=0,"",'Ark1'!AF1878)</f>
        <v/>
      </c>
      <c r="L318" s="268" t="str">
        <f>+IF(H318=0,"",'Ark1'!T1878)</f>
        <v/>
      </c>
      <c r="M318" s="305" t="str">
        <f>+IF(H318=0,"",'Ark1'!U1878)</f>
        <v/>
      </c>
      <c r="N318" s="267"/>
      <c r="O318" s="269" t="str">
        <f>+IF(H318=0,"",'Ark1'!W1878)</f>
        <v/>
      </c>
      <c r="P318" s="269" t="str">
        <f>+IF(H318=0,"",'Ark1'!X1878)</f>
        <v/>
      </c>
      <c r="Q318" s="269" t="str">
        <f>+IF(H318=0,"",'Ark1'!AG1878)</f>
        <v/>
      </c>
      <c r="R318" s="269" t="str">
        <f>+IF(H318=0,"",'Ark1'!AH1878)</f>
        <v/>
      </c>
      <c r="S318" s="374" t="str">
        <f>+IF(H318=0,"",'Ark1'!AR1892)</f>
        <v/>
      </c>
      <c r="T318" s="114" t="str">
        <f>+IF(H318=0,"",'Ark1'!AS1892)</f>
        <v/>
      </c>
      <c r="U318" s="269" t="str">
        <f>+IF(H318=0,"",'Ark1'!Y1878)</f>
        <v/>
      </c>
      <c r="V318" s="268" t="str">
        <f>+IF(H318=0,"",'Ark1'!AA1878)</f>
        <v/>
      </c>
      <c r="W318" s="305" t="str">
        <f t="shared" si="24"/>
        <v/>
      </c>
      <c r="X318" s="269" t="str">
        <f t="shared" si="25"/>
        <v/>
      </c>
      <c r="Y318" s="267" t="str">
        <f t="shared" si="26"/>
        <v/>
      </c>
      <c r="Z318" s="246"/>
      <c r="AA318" s="249"/>
      <c r="AC318" s="28"/>
      <c r="AD318" s="27"/>
      <c r="AE318" s="249"/>
      <c r="AF318" s="86"/>
      <c r="AJ318" s="86"/>
    </row>
    <row r="319" spans="1:54" ht="15.6">
      <c r="A319" s="246"/>
      <c r="B319" s="330">
        <f>+'Ark1'!C1879</f>
        <v>2024</v>
      </c>
      <c r="C319" s="266">
        <f>+'Ark1'!L1879</f>
        <v>9</v>
      </c>
      <c r="D319" s="266" t="s">
        <v>36</v>
      </c>
      <c r="E319" s="274">
        <f>+'Ark1'!AP1879</f>
        <v>3</v>
      </c>
      <c r="F319" s="274" t="str">
        <f>VLOOKUP(E319,RNR!$D$1:$E$37,2)</f>
        <v>Sidet Trønderfe og Nordlandsfe</v>
      </c>
      <c r="G319" s="266" t="str">
        <f>+IF(H319=0,"",'Ark1'!Q1879)</f>
        <v/>
      </c>
      <c r="H319" s="475">
        <f>+'Ark1'!R1879</f>
        <v>0</v>
      </c>
      <c r="I319" s="267" t="str">
        <f>+IF(H319=0,"",'Ark1'!AE1879)</f>
        <v/>
      </c>
      <c r="J319" s="267"/>
      <c r="K319" s="267" t="str">
        <f>+IF(H319=0,"",'Ark1'!AF1879)</f>
        <v/>
      </c>
      <c r="L319" s="268" t="str">
        <f>+IF(H319=0,"",'Ark1'!T1879)</f>
        <v/>
      </c>
      <c r="M319" s="305" t="str">
        <f>+IF(H319=0,"",'Ark1'!U1879)</f>
        <v/>
      </c>
      <c r="N319" s="267"/>
      <c r="O319" s="269" t="str">
        <f>+IF(H319=0,"",'Ark1'!W1879)</f>
        <v/>
      </c>
      <c r="P319" s="269" t="str">
        <f>+IF(H319=0,"",'Ark1'!X1879)</f>
        <v/>
      </c>
      <c r="Q319" s="269" t="str">
        <f>+IF(H319=0,"",'Ark1'!AG1879)</f>
        <v/>
      </c>
      <c r="R319" s="269" t="str">
        <f>+IF(H319=0,"",'Ark1'!AH1879)</f>
        <v/>
      </c>
      <c r="S319" s="374" t="str">
        <f>+IF(H319=0,"",'Ark1'!AR1893)</f>
        <v/>
      </c>
      <c r="T319" s="114" t="str">
        <f>+IF(H319=0,"",'Ark1'!AS1893)</f>
        <v/>
      </c>
      <c r="U319" s="269" t="str">
        <f>+IF(H319=0,"",'Ark1'!Y1879)</f>
        <v/>
      </c>
      <c r="V319" s="268" t="str">
        <f>+IF(H319=0,"",'Ark1'!AA1879)</f>
        <v/>
      </c>
      <c r="W319" s="305" t="str">
        <f t="shared" si="24"/>
        <v/>
      </c>
      <c r="X319" s="269" t="str">
        <f t="shared" si="25"/>
        <v/>
      </c>
      <c r="Y319" s="267" t="str">
        <f t="shared" si="26"/>
        <v/>
      </c>
      <c r="Z319" s="246"/>
      <c r="AA319" s="249"/>
      <c r="AC319" s="28"/>
      <c r="AD319" s="27"/>
      <c r="AE319" s="250"/>
      <c r="AF319" s="86"/>
      <c r="AJ319" s="86"/>
    </row>
    <row r="320" spans="1:54" ht="15.6">
      <c r="A320" s="246"/>
      <c r="B320" s="330">
        <f>+'Ark1'!C1880</f>
        <v>2024</v>
      </c>
      <c r="C320" s="266">
        <f>+'Ark1'!L1880</f>
        <v>9</v>
      </c>
      <c r="D320" s="266" t="s">
        <v>36</v>
      </c>
      <c r="E320" s="274">
        <f>+'Ark1'!AP1880</f>
        <v>4</v>
      </c>
      <c r="F320" s="274" t="str">
        <f>VLOOKUP(E320,RNR!$D$1:$E$37,2)</f>
        <v>Telemarkfe</v>
      </c>
      <c r="G320" s="266" t="str">
        <f>+IF(H320=0,"",'Ark1'!Q1880)</f>
        <v/>
      </c>
      <c r="H320" s="475">
        <f>+'Ark1'!R1880</f>
        <v>0</v>
      </c>
      <c r="I320" s="267" t="str">
        <f>+IF(H320=0,"",'Ark1'!AE1880)</f>
        <v/>
      </c>
      <c r="J320" s="267"/>
      <c r="K320" s="267" t="str">
        <f>+IF(H320=0,"",'Ark1'!AF1880)</f>
        <v/>
      </c>
      <c r="L320" s="268" t="str">
        <f>+IF(H320=0,"",'Ark1'!T1880)</f>
        <v/>
      </c>
      <c r="M320" s="305" t="str">
        <f>+IF(H320=0,"",'Ark1'!U1880)</f>
        <v/>
      </c>
      <c r="N320" s="267"/>
      <c r="O320" s="269" t="str">
        <f>+IF(H320=0,"",'Ark1'!W1880)</f>
        <v/>
      </c>
      <c r="P320" s="269" t="str">
        <f>+IF(H320=0,"",'Ark1'!X1880)</f>
        <v/>
      </c>
      <c r="Q320" s="269" t="str">
        <f>+IF(H320=0,"",'Ark1'!AG1880)</f>
        <v/>
      </c>
      <c r="R320" s="269" t="str">
        <f>+IF(H320=0,"",'Ark1'!AH1880)</f>
        <v/>
      </c>
      <c r="S320" s="374" t="str">
        <f>+IF(H320=0,"",'Ark1'!AR1894)</f>
        <v/>
      </c>
      <c r="T320" s="114" t="str">
        <f>+IF(H320=0,"",'Ark1'!AS1894)</f>
        <v/>
      </c>
      <c r="U320" s="269" t="str">
        <f>+IF(H320=0,"",'Ark1'!Y1880)</f>
        <v/>
      </c>
      <c r="V320" s="268" t="str">
        <f>+IF(H320=0,"",'Ark1'!AA1880)</f>
        <v/>
      </c>
      <c r="W320" s="305" t="str">
        <f t="shared" si="24"/>
        <v/>
      </c>
      <c r="X320" s="269" t="str">
        <f t="shared" si="25"/>
        <v/>
      </c>
      <c r="Y320" s="267" t="str">
        <f t="shared" si="26"/>
        <v/>
      </c>
      <c r="Z320" s="246"/>
      <c r="AA320" s="249"/>
      <c r="AC320" s="28"/>
      <c r="AD320" s="27"/>
      <c r="AE320" s="250"/>
      <c r="AF320" s="86"/>
      <c r="AJ320" s="86"/>
    </row>
    <row r="321" spans="1:36" ht="15.6">
      <c r="A321" s="246"/>
      <c r="B321" s="330">
        <f>+'Ark1'!C1881</f>
        <v>2024</v>
      </c>
      <c r="C321" s="266">
        <f>+'Ark1'!L1881</f>
        <v>9</v>
      </c>
      <c r="D321" s="266" t="s">
        <v>36</v>
      </c>
      <c r="E321" s="274">
        <f>+'Ark1'!AP1881</f>
        <v>5</v>
      </c>
      <c r="F321" s="274" t="str">
        <f>VLOOKUP(E321,RNR!$D$1:$E$37,2)</f>
        <v>Dølafe</v>
      </c>
      <c r="G321" s="266" t="str">
        <f>+IF(H321=0,"",'Ark1'!Q1881)</f>
        <v/>
      </c>
      <c r="H321" s="475">
        <f>+'Ark1'!R1881</f>
        <v>0</v>
      </c>
      <c r="I321" s="267" t="str">
        <f>+IF(H321=0,"",'Ark1'!AE1881)</f>
        <v/>
      </c>
      <c r="J321" s="267"/>
      <c r="K321" s="267" t="str">
        <f>+IF(H321=0,"",'Ark1'!AF1881)</f>
        <v/>
      </c>
      <c r="L321" s="268" t="str">
        <f>+IF(H321=0,"",'Ark1'!T1881)</f>
        <v/>
      </c>
      <c r="M321" s="305" t="str">
        <f>+IF(H321=0,"",'Ark1'!U1881)</f>
        <v/>
      </c>
      <c r="N321" s="267"/>
      <c r="O321" s="269" t="str">
        <f>+IF(H321=0,"",'Ark1'!W1881)</f>
        <v/>
      </c>
      <c r="P321" s="269" t="str">
        <f>+IF(H321=0,"",'Ark1'!X1881)</f>
        <v/>
      </c>
      <c r="Q321" s="269" t="str">
        <f>+IF(H321=0,"",'Ark1'!AG1881)</f>
        <v/>
      </c>
      <c r="R321" s="269" t="str">
        <f>+IF(H321=0,"",'Ark1'!AH1881)</f>
        <v/>
      </c>
      <c r="S321" s="374" t="str">
        <f>+IF(H321=0,"",'Ark1'!AR1895)</f>
        <v/>
      </c>
      <c r="T321" s="114" t="str">
        <f>+IF(H321=0,"",'Ark1'!AS1895)</f>
        <v/>
      </c>
      <c r="U321" s="269" t="str">
        <f>+IF(H321=0,"",'Ark1'!Y1881)</f>
        <v/>
      </c>
      <c r="V321" s="268" t="str">
        <f>+IF(H321=0,"",'Ark1'!AA1881)</f>
        <v/>
      </c>
      <c r="W321" s="305" t="str">
        <f t="shared" si="24"/>
        <v/>
      </c>
      <c r="X321" s="269" t="str">
        <f t="shared" si="25"/>
        <v/>
      </c>
      <c r="Y321" s="267" t="str">
        <f t="shared" si="26"/>
        <v/>
      </c>
      <c r="Z321" s="246"/>
      <c r="AA321" s="249"/>
      <c r="AC321" s="28"/>
      <c r="AD321" s="27"/>
      <c r="AE321" s="250"/>
      <c r="AF321" s="86"/>
      <c r="AJ321" s="86"/>
    </row>
    <row r="322" spans="1:36" ht="15.6">
      <c r="A322" s="246"/>
      <c r="B322" s="330">
        <f>+'Ark1'!C1882</f>
        <v>2024</v>
      </c>
      <c r="C322" s="266">
        <f>+'Ark1'!L1882</f>
        <v>9</v>
      </c>
      <c r="D322" s="266" t="s">
        <v>36</v>
      </c>
      <c r="E322" s="274">
        <f>+'Ark1'!AP1882</f>
        <v>6</v>
      </c>
      <c r="F322" s="274" t="str">
        <f>VLOOKUP(E322,RNR!$D$1:$E$37,2)</f>
        <v>Østlandsk Rødkolle</v>
      </c>
      <c r="G322" s="266" t="str">
        <f>+IF(H322=0,"",'Ark1'!Q1882)</f>
        <v/>
      </c>
      <c r="H322" s="475">
        <f>+'Ark1'!R1882</f>
        <v>0</v>
      </c>
      <c r="I322" s="267" t="str">
        <f>+IF(H322=0,"",'Ark1'!AE1882)</f>
        <v/>
      </c>
      <c r="J322" s="267"/>
      <c r="K322" s="267" t="str">
        <f>+IF(H322=0,"",'Ark1'!AF1882)</f>
        <v/>
      </c>
      <c r="L322" s="268" t="str">
        <f>+IF(H322=0,"",'Ark1'!T1882)</f>
        <v/>
      </c>
      <c r="M322" s="305" t="str">
        <f>+IF(H322=0,"",'Ark1'!U1882)</f>
        <v/>
      </c>
      <c r="N322" s="267"/>
      <c r="O322" s="269" t="str">
        <f>+IF(H322=0,"",'Ark1'!W1882)</f>
        <v/>
      </c>
      <c r="P322" s="269" t="str">
        <f>+IF(H322=0,"",'Ark1'!X1882)</f>
        <v/>
      </c>
      <c r="Q322" s="269" t="str">
        <f>+IF(H322=0,"",'Ark1'!AG1882)</f>
        <v/>
      </c>
      <c r="R322" s="269" t="str">
        <f>+IF(H322=0,"",'Ark1'!AH1882)</f>
        <v/>
      </c>
      <c r="S322" s="374" t="str">
        <f>+IF(H322=0,"",'Ark1'!AR1896)</f>
        <v/>
      </c>
      <c r="T322" s="114" t="str">
        <f>+IF(H322=0,"",'Ark1'!AS1896)</f>
        <v/>
      </c>
      <c r="U322" s="269" t="str">
        <f>+IF(H322=0,"",'Ark1'!Y1882)</f>
        <v/>
      </c>
      <c r="V322" s="268" t="str">
        <f>+IF(H322=0,"",'Ark1'!AA1882)</f>
        <v/>
      </c>
      <c r="W322" s="305" t="str">
        <f t="shared" si="24"/>
        <v/>
      </c>
      <c r="X322" s="269" t="str">
        <f t="shared" si="25"/>
        <v/>
      </c>
      <c r="Y322" s="267" t="str">
        <f t="shared" si="26"/>
        <v/>
      </c>
      <c r="Z322" s="246"/>
      <c r="AA322" s="249"/>
      <c r="AC322" s="28"/>
      <c r="AD322" s="27"/>
      <c r="AE322" s="250"/>
      <c r="AF322" s="86"/>
      <c r="AJ322" s="86"/>
    </row>
    <row r="323" spans="1:36" ht="15.6">
      <c r="A323" s="246"/>
      <c r="B323" s="330">
        <f>+'Ark1'!C1883</f>
        <v>2024</v>
      </c>
      <c r="C323" s="266">
        <f>+'Ark1'!L1883</f>
        <v>9</v>
      </c>
      <c r="D323" s="266" t="s">
        <v>36</v>
      </c>
      <c r="E323" s="274">
        <f>+'Ark1'!AP1883</f>
        <v>7</v>
      </c>
      <c r="F323" s="274" t="str">
        <f>VLOOKUP(E323,RNR!$D$1:$E$37,2)</f>
        <v>Vestlandsk Raukolle</v>
      </c>
      <c r="G323" s="266" t="str">
        <f>+IF(H323=0,"",'Ark1'!Q1883)</f>
        <v/>
      </c>
      <c r="H323" s="475">
        <f>+'Ark1'!R1883</f>
        <v>0</v>
      </c>
      <c r="I323" s="267" t="str">
        <f>+IF(H323=0,"",'Ark1'!AE1883)</f>
        <v/>
      </c>
      <c r="J323" s="267"/>
      <c r="K323" s="267" t="str">
        <f>+IF(H323=0,"",'Ark1'!AF1883)</f>
        <v/>
      </c>
      <c r="L323" s="268" t="str">
        <f>+IF(H323=0,"",'Ark1'!T1883)</f>
        <v/>
      </c>
      <c r="M323" s="305" t="str">
        <f>+IF(H323=0,"",'Ark1'!U1883)</f>
        <v/>
      </c>
      <c r="N323" s="267"/>
      <c r="O323" s="269" t="str">
        <f>+IF(H323=0,"",'Ark1'!W1883)</f>
        <v/>
      </c>
      <c r="P323" s="269" t="str">
        <f>+IF(H323=0,"",'Ark1'!X1883)</f>
        <v/>
      </c>
      <c r="Q323" s="269" t="str">
        <f>+IF(H323=0,"",'Ark1'!AG1883)</f>
        <v/>
      </c>
      <c r="R323" s="269" t="str">
        <f>+IF(H323=0,"",'Ark1'!AH1883)</f>
        <v/>
      </c>
      <c r="S323" s="374" t="str">
        <f>+IF(H323=0,"",'Ark1'!AR1897)</f>
        <v/>
      </c>
      <c r="T323" s="114" t="str">
        <f>+IF(H323=0,"",'Ark1'!AS1897)</f>
        <v/>
      </c>
      <c r="U323" s="269" t="str">
        <f>+IF(H323=0,"",'Ark1'!Y1883)</f>
        <v/>
      </c>
      <c r="V323" s="268" t="str">
        <f>+IF(H323=0,"",'Ark1'!AA1883)</f>
        <v/>
      </c>
      <c r="W323" s="305" t="str">
        <f t="shared" si="24"/>
        <v/>
      </c>
      <c r="X323" s="269" t="str">
        <f t="shared" si="25"/>
        <v/>
      </c>
      <c r="Y323" s="267" t="str">
        <f t="shared" si="26"/>
        <v/>
      </c>
      <c r="Z323" s="246"/>
      <c r="AA323" s="249"/>
      <c r="AC323" s="28"/>
      <c r="AD323" s="27"/>
      <c r="AE323" s="250"/>
      <c r="AF323" s="86"/>
      <c r="AJ323" s="86"/>
    </row>
    <row r="324" spans="1:36" ht="15.6">
      <c r="A324" s="246"/>
      <c r="B324" s="330">
        <f>+'Ark1'!C1884</f>
        <v>2024</v>
      </c>
      <c r="C324" s="266">
        <f>+'Ark1'!L1884</f>
        <v>9</v>
      </c>
      <c r="D324" s="266" t="s">
        <v>36</v>
      </c>
      <c r="E324" s="274">
        <f>+'Ark1'!AP1884</f>
        <v>8</v>
      </c>
      <c r="F324" s="274" t="str">
        <f>VLOOKUP(E324,RNR!$D$1:$E$37,2)</f>
        <v>Vestlandsk fjordfe</v>
      </c>
      <c r="G324" s="266" t="str">
        <f>+IF(H324=0,"",'Ark1'!Q1884)</f>
        <v/>
      </c>
      <c r="H324" s="475">
        <f>+'Ark1'!R1884</f>
        <v>0</v>
      </c>
      <c r="I324" s="267" t="str">
        <f>+IF(H324=0,"",'Ark1'!AE1884)</f>
        <v/>
      </c>
      <c r="J324" s="267"/>
      <c r="K324" s="267" t="str">
        <f>+IF(H324=0,"",'Ark1'!AF1884)</f>
        <v/>
      </c>
      <c r="L324" s="268" t="str">
        <f>+IF(H324=0,"",'Ark1'!T1884)</f>
        <v/>
      </c>
      <c r="M324" s="305" t="str">
        <f>+IF(H324=0,"",'Ark1'!U1884)</f>
        <v/>
      </c>
      <c r="N324" s="267"/>
      <c r="O324" s="269" t="str">
        <f>+IF(H324=0,"",'Ark1'!W1884)</f>
        <v/>
      </c>
      <c r="P324" s="269" t="str">
        <f>+IF(H324=0,"",'Ark1'!X1884)</f>
        <v/>
      </c>
      <c r="Q324" s="269" t="str">
        <f>+IF(H324=0,"",'Ark1'!AG1884)</f>
        <v/>
      </c>
      <c r="R324" s="269" t="str">
        <f>+IF(H324=0,"",'Ark1'!AH1884)</f>
        <v/>
      </c>
      <c r="S324" s="374" t="str">
        <f>+IF(H324=0,"",'Ark1'!AR1898)</f>
        <v/>
      </c>
      <c r="T324" s="114" t="str">
        <f>+IF(H324=0,"",'Ark1'!AS1898)</f>
        <v/>
      </c>
      <c r="U324" s="269" t="str">
        <f>+IF(H324=0,"",'Ark1'!Y1884)</f>
        <v/>
      </c>
      <c r="V324" s="268" t="str">
        <f>+IF(H324=0,"",'Ark1'!AA1884)</f>
        <v/>
      </c>
      <c r="W324" s="305" t="str">
        <f t="shared" si="24"/>
        <v/>
      </c>
      <c r="X324" s="269" t="str">
        <f t="shared" si="25"/>
        <v/>
      </c>
      <c r="Y324" s="267" t="str">
        <f t="shared" si="26"/>
        <v/>
      </c>
      <c r="Z324" s="246"/>
      <c r="AA324" s="249"/>
      <c r="AC324" s="28"/>
      <c r="AD324" s="27"/>
      <c r="AE324" s="250"/>
      <c r="AF324" s="86"/>
      <c r="AJ324" s="86"/>
    </row>
    <row r="325" spans="1:36" ht="15.6">
      <c r="A325" s="246"/>
      <c r="B325" s="330">
        <f>+'Ark1'!C1885</f>
        <v>2024</v>
      </c>
      <c r="C325" s="266">
        <f>+'Ark1'!L1885</f>
        <v>9</v>
      </c>
      <c r="D325" s="266" t="s">
        <v>36</v>
      </c>
      <c r="E325" s="274">
        <f>+'Ark1'!AP1885</f>
        <v>9</v>
      </c>
      <c r="F325" s="274" t="str">
        <f>VLOOKUP(E325,RNR!$D$1:$E$37,2)</f>
        <v>Holstein</v>
      </c>
      <c r="G325" s="266" t="str">
        <f>+IF(H325=0,"",'Ark1'!Q1885)</f>
        <v/>
      </c>
      <c r="H325" s="475">
        <f>+'Ark1'!R1885</f>
        <v>0</v>
      </c>
      <c r="I325" s="267" t="str">
        <f>+IF(H325=0,"",'Ark1'!AE1885)</f>
        <v/>
      </c>
      <c r="J325" s="267"/>
      <c r="K325" s="267" t="str">
        <f>+IF(H325=0,"",'Ark1'!AF1885)</f>
        <v/>
      </c>
      <c r="L325" s="268" t="str">
        <f>+IF(H325=0,"",'Ark1'!T1885)</f>
        <v/>
      </c>
      <c r="M325" s="305" t="str">
        <f>+IF(H325=0,"",'Ark1'!U1885)</f>
        <v/>
      </c>
      <c r="N325" s="267"/>
      <c r="O325" s="269" t="str">
        <f>+IF(H325=0,"",'Ark1'!W1885)</f>
        <v/>
      </c>
      <c r="P325" s="269" t="str">
        <f>+IF(H325=0,"",'Ark1'!X1885)</f>
        <v/>
      </c>
      <c r="Q325" s="269" t="str">
        <f>+IF(H325=0,"",'Ark1'!AG1885)</f>
        <v/>
      </c>
      <c r="R325" s="269" t="str">
        <f>+IF(H325=0,"",'Ark1'!AH1885)</f>
        <v/>
      </c>
      <c r="S325" s="374" t="str">
        <f>+IF(H325=0,"",'Ark1'!AR1899)</f>
        <v/>
      </c>
      <c r="T325" s="114" t="str">
        <f>+IF(H325=0,"",'Ark1'!AS1899)</f>
        <v/>
      </c>
      <c r="U325" s="269" t="str">
        <f>+IF(H325=0,"",'Ark1'!Y1885)</f>
        <v/>
      </c>
      <c r="V325" s="268" t="str">
        <f>+IF(H325=0,"",'Ark1'!AA1885)</f>
        <v/>
      </c>
      <c r="W325" s="305" t="str">
        <f t="shared" si="24"/>
        <v/>
      </c>
      <c r="X325" s="269" t="str">
        <f t="shared" si="25"/>
        <v/>
      </c>
      <c r="Y325" s="267" t="str">
        <f t="shared" si="26"/>
        <v/>
      </c>
      <c r="Z325" s="246"/>
      <c r="AA325" s="249"/>
      <c r="AC325" s="28"/>
      <c r="AD325" s="27"/>
      <c r="AE325" s="250"/>
      <c r="AF325" s="86"/>
      <c r="AJ325" s="86"/>
    </row>
    <row r="326" spans="1:36" ht="15.6">
      <c r="A326" s="246"/>
      <c r="B326" s="330">
        <f>+'Ark1'!C1886</f>
        <v>2024</v>
      </c>
      <c r="C326" s="266">
        <f>+'Ark1'!L1886</f>
        <v>9</v>
      </c>
      <c r="D326" s="266" t="s">
        <v>36</v>
      </c>
      <c r="E326" s="274">
        <f>+'Ark1'!AP1886</f>
        <v>10</v>
      </c>
      <c r="F326" s="274" t="str">
        <f>VLOOKUP(E326,RNR!$D$1:$E$37,2)</f>
        <v>Rød Dansk Mælkefe</v>
      </c>
      <c r="G326" s="266" t="str">
        <f>+IF(H326=0,"",'Ark1'!Q1886)</f>
        <v/>
      </c>
      <c r="H326" s="475">
        <f>+'Ark1'!R1886</f>
        <v>0</v>
      </c>
      <c r="I326" s="267" t="str">
        <f>+IF(H326=0,"",'Ark1'!AE1886)</f>
        <v/>
      </c>
      <c r="J326" s="267"/>
      <c r="K326" s="267" t="str">
        <f>+IF(H326=0,"",'Ark1'!AF1886)</f>
        <v/>
      </c>
      <c r="L326" s="268" t="str">
        <f>+IF(H326=0,"",'Ark1'!T1886)</f>
        <v/>
      </c>
      <c r="M326" s="305" t="str">
        <f>+IF(H326=0,"",'Ark1'!U1886)</f>
        <v/>
      </c>
      <c r="N326" s="267"/>
      <c r="O326" s="269" t="str">
        <f>+IF(H326=0,"",'Ark1'!W1886)</f>
        <v/>
      </c>
      <c r="P326" s="269" t="str">
        <f>+IF(H326=0,"",'Ark1'!X1886)</f>
        <v/>
      </c>
      <c r="Q326" s="269" t="str">
        <f>+IF(H326=0,"",'Ark1'!AG1886)</f>
        <v/>
      </c>
      <c r="R326" s="269" t="str">
        <f>+IF(H326=0,"",'Ark1'!AH1886)</f>
        <v/>
      </c>
      <c r="S326" s="374" t="str">
        <f>+IF(H326=0,"",'Ark1'!AR1900)</f>
        <v/>
      </c>
      <c r="T326" s="114" t="str">
        <f>+IF(H326=0,"",'Ark1'!AS1900)</f>
        <v/>
      </c>
      <c r="U326" s="269" t="str">
        <f>+IF(H326=0,"",'Ark1'!Y1886)</f>
        <v/>
      </c>
      <c r="V326" s="268" t="str">
        <f>+IF(H326=0,"",'Ark1'!AA1886)</f>
        <v/>
      </c>
      <c r="W326" s="305" t="str">
        <f t="shared" si="24"/>
        <v/>
      </c>
      <c r="X326" s="269" t="str">
        <f t="shared" si="25"/>
        <v/>
      </c>
      <c r="Y326" s="267" t="str">
        <f t="shared" si="26"/>
        <v/>
      </c>
      <c r="Z326" s="246"/>
      <c r="AA326" s="249"/>
      <c r="AC326" s="28"/>
      <c r="AD326" s="27"/>
      <c r="AE326" s="250"/>
      <c r="AF326" s="86"/>
      <c r="AJ326" s="86"/>
    </row>
    <row r="327" spans="1:36" ht="15.6">
      <c r="A327" s="246"/>
      <c r="B327" s="330">
        <f>+'Ark1'!C1887</f>
        <v>2024</v>
      </c>
      <c r="C327" s="266">
        <f>+'Ark1'!L1887</f>
        <v>9</v>
      </c>
      <c r="D327" s="266" t="s">
        <v>36</v>
      </c>
      <c r="E327" s="274">
        <f>+'Ark1'!AP1887</f>
        <v>11</v>
      </c>
      <c r="F327" s="274" t="str">
        <f>VLOOKUP(E327,RNR!$D$1:$E$37,2)</f>
        <v>Brown Swiss</v>
      </c>
      <c r="G327" s="266" t="str">
        <f>+IF(H327=0,"",'Ark1'!Q1887)</f>
        <v/>
      </c>
      <c r="H327" s="475">
        <f>+'Ark1'!R1887</f>
        <v>0</v>
      </c>
      <c r="I327" s="267" t="str">
        <f>+IF(H327=0,"",'Ark1'!AE1887)</f>
        <v/>
      </c>
      <c r="J327" s="267"/>
      <c r="K327" s="267" t="str">
        <f>+IF(H327=0,"",'Ark1'!AF1887)</f>
        <v/>
      </c>
      <c r="L327" s="268" t="str">
        <f>+IF(H327=0,"",'Ark1'!T1887)</f>
        <v/>
      </c>
      <c r="M327" s="305" t="str">
        <f>+IF(H327=0,"",'Ark1'!U1887)</f>
        <v/>
      </c>
      <c r="N327" s="267"/>
      <c r="O327" s="269" t="str">
        <f>+IF(H327=0,"",'Ark1'!W1887)</f>
        <v/>
      </c>
      <c r="P327" s="269" t="str">
        <f>+IF(H327=0,"",'Ark1'!X1887)</f>
        <v/>
      </c>
      <c r="Q327" s="269" t="str">
        <f>+IF(H327=0,"",'Ark1'!AG1887)</f>
        <v/>
      </c>
      <c r="R327" s="269" t="str">
        <f>+IF(H327=0,"",'Ark1'!AH1887)</f>
        <v/>
      </c>
      <c r="S327" s="374" t="str">
        <f>+IF(H327=0,"",'Ark1'!AR1901)</f>
        <v/>
      </c>
      <c r="T327" s="114" t="str">
        <f>+IF(H327=0,"",'Ark1'!AS1901)</f>
        <v/>
      </c>
      <c r="U327" s="269" t="str">
        <f>+IF(H327=0,"",'Ark1'!Y1887)</f>
        <v/>
      </c>
      <c r="V327" s="268" t="str">
        <f>+IF(H327=0,"",'Ark1'!AA1887)</f>
        <v/>
      </c>
      <c r="W327" s="305" t="str">
        <f t="shared" si="24"/>
        <v/>
      </c>
      <c r="X327" s="269" t="str">
        <f t="shared" si="25"/>
        <v/>
      </c>
      <c r="Y327" s="267" t="str">
        <f t="shared" si="26"/>
        <v/>
      </c>
      <c r="Z327" s="246"/>
      <c r="AA327" s="249"/>
      <c r="AC327" s="28"/>
      <c r="AD327" s="27"/>
      <c r="AE327" s="250"/>
      <c r="AF327" s="86"/>
      <c r="AJ327" s="86"/>
    </row>
    <row r="328" spans="1:36" ht="15.6">
      <c r="A328" s="246"/>
      <c r="B328" s="330">
        <f>+'Ark1'!C1888</f>
        <v>2024</v>
      </c>
      <c r="C328" s="266">
        <f>+'Ark1'!L1888</f>
        <v>9</v>
      </c>
      <c r="D328" s="266" t="s">
        <v>36</v>
      </c>
      <c r="E328" s="274">
        <f>+'Ark1'!AP1888</f>
        <v>12</v>
      </c>
      <c r="F328" s="274" t="str">
        <f>VLOOKUP(E328,RNR!$D$1:$E$37,2)</f>
        <v>Jarlsbergfe</v>
      </c>
      <c r="G328" s="266" t="str">
        <f>+IF(H328=0,"",'Ark1'!Q1888)</f>
        <v/>
      </c>
      <c r="H328" s="475">
        <f>+'Ark1'!R1888</f>
        <v>0</v>
      </c>
      <c r="I328" s="267" t="str">
        <f>+IF(H328=0,"",'Ark1'!AE1888)</f>
        <v/>
      </c>
      <c r="J328" s="267"/>
      <c r="K328" s="267" t="str">
        <f>+IF(H328=0,"",'Ark1'!AF1888)</f>
        <v/>
      </c>
      <c r="L328" s="268" t="str">
        <f>+IF(H328=0,"",'Ark1'!T1888)</f>
        <v/>
      </c>
      <c r="M328" s="305" t="str">
        <f>+IF(H328=0,"",'Ark1'!U1888)</f>
        <v/>
      </c>
      <c r="N328" s="267"/>
      <c r="O328" s="269" t="str">
        <f>+IF(H328=0,"",'Ark1'!W1888)</f>
        <v/>
      </c>
      <c r="P328" s="269" t="str">
        <f>+IF(H328=0,"",'Ark1'!X1888)</f>
        <v/>
      </c>
      <c r="Q328" s="269" t="str">
        <f>+IF(H328=0,"",'Ark1'!AG1888)</f>
        <v/>
      </c>
      <c r="R328" s="269" t="str">
        <f>+IF(H328=0,"",'Ark1'!AH1888)</f>
        <v/>
      </c>
      <c r="S328" s="374" t="str">
        <f>+IF(H328=0,"",'Ark1'!AR1902)</f>
        <v/>
      </c>
      <c r="T328" s="114" t="str">
        <f>+IF(H328=0,"",'Ark1'!AS1902)</f>
        <v/>
      </c>
      <c r="U328" s="269" t="str">
        <f>+IF(H328=0,"",'Ark1'!Y1888)</f>
        <v/>
      </c>
      <c r="V328" s="268" t="str">
        <f>+IF(H328=0,"",'Ark1'!AA1888)</f>
        <v/>
      </c>
      <c r="W328" s="305" t="str">
        <f t="shared" si="24"/>
        <v/>
      </c>
      <c r="X328" s="269" t="str">
        <f t="shared" si="25"/>
        <v/>
      </c>
      <c r="Y328" s="267" t="str">
        <f t="shared" si="26"/>
        <v/>
      </c>
      <c r="Z328" s="246"/>
      <c r="AA328" s="249"/>
      <c r="AC328" s="28"/>
      <c r="AD328" s="27"/>
      <c r="AE328" s="250"/>
      <c r="AF328" s="86"/>
      <c r="AJ328" s="86"/>
    </row>
    <row r="329" spans="1:36" ht="15.6">
      <c r="A329" s="246"/>
      <c r="B329" s="330">
        <f>+'Ark1'!C1889</f>
        <v>2024</v>
      </c>
      <c r="C329" s="266">
        <f>+'Ark1'!L1889</f>
        <v>9</v>
      </c>
      <c r="D329" s="266" t="s">
        <v>36</v>
      </c>
      <c r="E329" s="274">
        <f>+'Ark1'!AP1889</f>
        <v>13</v>
      </c>
      <c r="F329" s="274" t="str">
        <f>VLOOKUP(E329,RNR!$D$1:$E$37,2)</f>
        <v>Fleckvieh</v>
      </c>
      <c r="G329" s="266" t="str">
        <f>+IF(H329=0,"",'Ark1'!Q1889)</f>
        <v/>
      </c>
      <c r="H329" s="475">
        <f>+'Ark1'!R1889</f>
        <v>0</v>
      </c>
      <c r="I329" s="267" t="str">
        <f>+IF(H329=0,"",'Ark1'!AE1889)</f>
        <v/>
      </c>
      <c r="J329" s="267"/>
      <c r="K329" s="267" t="str">
        <f>+IF(H329=0,"",'Ark1'!AF1889)</f>
        <v/>
      </c>
      <c r="L329" s="268" t="str">
        <f>+IF(H329=0,"",'Ark1'!T1889)</f>
        <v/>
      </c>
      <c r="M329" s="305" t="str">
        <f>+IF(H329=0,"",'Ark1'!U1889)</f>
        <v/>
      </c>
      <c r="N329" s="267"/>
      <c r="O329" s="269" t="str">
        <f>+IF(H329=0,"",'Ark1'!W1889)</f>
        <v/>
      </c>
      <c r="P329" s="269" t="str">
        <f>+IF(H329=0,"",'Ark1'!X1889)</f>
        <v/>
      </c>
      <c r="Q329" s="269" t="str">
        <f>+IF(H329=0,"",'Ark1'!AG1889)</f>
        <v/>
      </c>
      <c r="R329" s="269" t="str">
        <f>+IF(H329=0,"",'Ark1'!AH1889)</f>
        <v/>
      </c>
      <c r="S329" s="374" t="str">
        <f>+IF(H329=0,"",'Ark1'!AR1903)</f>
        <v/>
      </c>
      <c r="T329" s="114" t="str">
        <f>+IF(H329=0,"",'Ark1'!AS1903)</f>
        <v/>
      </c>
      <c r="U329" s="269" t="str">
        <f>+IF(H329=0,"",'Ark1'!Y1889)</f>
        <v/>
      </c>
      <c r="V329" s="268" t="str">
        <f>+IF(H329=0,"",'Ark1'!AA1889)</f>
        <v/>
      </c>
      <c r="W329" s="305" t="str">
        <f t="shared" si="24"/>
        <v/>
      </c>
      <c r="X329" s="269" t="str">
        <f t="shared" si="25"/>
        <v/>
      </c>
      <c r="Y329" s="267" t="str">
        <f t="shared" si="26"/>
        <v/>
      </c>
      <c r="Z329" s="246"/>
      <c r="AA329" s="249"/>
      <c r="AC329" s="28"/>
      <c r="AD329" s="27"/>
      <c r="AE329" s="250"/>
      <c r="AF329" s="86"/>
      <c r="AJ329" s="86"/>
    </row>
    <row r="330" spans="1:36" ht="15.6">
      <c r="A330" s="246"/>
      <c r="B330" s="330">
        <f>+'Ark1'!C1890</f>
        <v>2024</v>
      </c>
      <c r="C330" s="266">
        <f>+'Ark1'!L1890</f>
        <v>9</v>
      </c>
      <c r="D330" s="266" t="s">
        <v>36</v>
      </c>
      <c r="E330" s="274">
        <f>+'Ark1'!AP1890</f>
        <v>14</v>
      </c>
      <c r="F330" s="274" t="str">
        <f>VLOOKUP(E330,RNR!$D$1:$E$37,2)</f>
        <v>Canadisk Ayrshire</v>
      </c>
      <c r="G330" s="266" t="str">
        <f>+IF(H330=0,"",'Ark1'!Q1890)</f>
        <v/>
      </c>
      <c r="H330" s="475">
        <f>+'Ark1'!R1890</f>
        <v>0</v>
      </c>
      <c r="I330" s="267" t="str">
        <f>+IF(H330=0,"",'Ark1'!AE1890)</f>
        <v/>
      </c>
      <c r="J330" s="267"/>
      <c r="K330" s="267" t="str">
        <f>+IF(H330=0,"",'Ark1'!AF1890)</f>
        <v/>
      </c>
      <c r="L330" s="268" t="str">
        <f>+IF(H330=0,"",'Ark1'!T1890)</f>
        <v/>
      </c>
      <c r="M330" s="305" t="str">
        <f>+IF(H330=0,"",'Ark1'!U1890)</f>
        <v/>
      </c>
      <c r="N330" s="267"/>
      <c r="O330" s="269" t="str">
        <f>+IF(H330=0,"",'Ark1'!W1890)</f>
        <v/>
      </c>
      <c r="P330" s="269" t="str">
        <f>+IF(H330=0,"",'Ark1'!X1890)</f>
        <v/>
      </c>
      <c r="Q330" s="269" t="str">
        <f>+IF(H330=0,"",'Ark1'!AG1890)</f>
        <v/>
      </c>
      <c r="R330" s="269" t="str">
        <f>+IF(H330=0,"",'Ark1'!AH1890)</f>
        <v/>
      </c>
      <c r="S330" s="374" t="str">
        <f>+IF(H330=0,"",'Ark1'!AR1904)</f>
        <v/>
      </c>
      <c r="T330" s="114" t="str">
        <f>+IF(H330=0,"",'Ark1'!AS1904)</f>
        <v/>
      </c>
      <c r="U330" s="269" t="str">
        <f>+IF(H330=0,"",'Ark1'!Y1890)</f>
        <v/>
      </c>
      <c r="V330" s="268" t="str">
        <f>+IF(H330=0,"",'Ark1'!AA1890)</f>
        <v/>
      </c>
      <c r="W330" s="305" t="str">
        <f t="shared" si="24"/>
        <v/>
      </c>
      <c r="X330" s="269" t="str">
        <f t="shared" si="25"/>
        <v/>
      </c>
      <c r="Y330" s="267" t="str">
        <f t="shared" si="26"/>
        <v/>
      </c>
      <c r="Z330" s="246"/>
      <c r="AA330" s="249"/>
      <c r="AC330" s="28"/>
      <c r="AD330" s="27"/>
      <c r="AE330" s="250"/>
      <c r="AF330" s="86"/>
      <c r="AJ330" s="86"/>
    </row>
    <row r="331" spans="1:36" ht="15.6">
      <c r="A331" s="246"/>
      <c r="B331" s="330">
        <f>+'Ark1'!C1891</f>
        <v>2024</v>
      </c>
      <c r="C331" s="266">
        <f>+'Ark1'!L1891</f>
        <v>9</v>
      </c>
      <c r="D331" s="266" t="s">
        <v>36</v>
      </c>
      <c r="E331" s="274">
        <f>+'Ark1'!AP1891</f>
        <v>15</v>
      </c>
      <c r="F331" s="274" t="str">
        <f>VLOOKUP(E331,RNR!$D$1:$E$37,2)</f>
        <v>Montbéliard</v>
      </c>
      <c r="G331" s="266">
        <f>+IF(H331=0,"",'Ark1'!Q1891)</f>
        <v>1</v>
      </c>
      <c r="H331" s="475">
        <f>+'Ark1'!R1891</f>
        <v>1</v>
      </c>
      <c r="I331" s="267">
        <f>+IF(H331=0,"",'Ark1'!AE1891)</f>
        <v>33.333333333333343</v>
      </c>
      <c r="J331" s="267"/>
      <c r="K331" s="267">
        <f>+IF(H331=0,"",'Ark1'!AF1891)</f>
        <v>41.848555054261681</v>
      </c>
      <c r="L331" s="268">
        <f>+IF(H331=0,"",'Ark1'!T1891)</f>
        <v>13</v>
      </c>
      <c r="M331" s="305">
        <f>+IF(H331=0,"",'Ark1'!U1891)</f>
        <v>343.2</v>
      </c>
      <c r="N331" s="267"/>
      <c r="O331" s="269">
        <f>+IF(H331=0,"",'Ark1'!W1891)</f>
        <v>100</v>
      </c>
      <c r="P331" s="269">
        <f>+IF(H331=0,"",'Ark1'!X1891)</f>
        <v>0</v>
      </c>
      <c r="Q331" s="269">
        <f>+IF(H331=0,"",'Ark1'!AG1891)</f>
        <v>684</v>
      </c>
      <c r="R331" s="269">
        <f>+IF(H331=0,"",'Ark1'!AH1891)</f>
        <v>100</v>
      </c>
      <c r="S331" s="374">
        <f>+IF(H331=0,"",'Ark1'!AR1905)</f>
        <v>0</v>
      </c>
      <c r="T331" s="114">
        <f>+IF(H331=0,"",'Ark1'!AS1905)</f>
        <v>0</v>
      </c>
      <c r="U331" s="269">
        <f>+IF(H331=0,"",'Ark1'!Y1891)</f>
        <v>0</v>
      </c>
      <c r="V331" s="268">
        <f>+IF(H331=0,"",'Ark1'!AA1891)</f>
        <v>0</v>
      </c>
      <c r="W331" s="305">
        <f t="shared" si="24"/>
        <v>501.75438596491227</v>
      </c>
      <c r="X331" s="269">
        <f t="shared" si="25"/>
        <v>38.133333333333333</v>
      </c>
      <c r="Y331" s="267">
        <f t="shared" si="26"/>
        <v>1</v>
      </c>
      <c r="Z331" s="246"/>
      <c r="AA331" s="249"/>
      <c r="AC331" s="28"/>
      <c r="AD331" s="27"/>
      <c r="AE331" s="250"/>
      <c r="AF331" s="86"/>
      <c r="AJ331" s="86"/>
    </row>
    <row r="332" spans="1:36" ht="15.6">
      <c r="A332" s="246"/>
      <c r="B332" s="330">
        <f>+'Ark1'!C1892</f>
        <v>2024</v>
      </c>
      <c r="C332" s="266">
        <f>+'Ark1'!L1892</f>
        <v>9</v>
      </c>
      <c r="D332" s="266" t="s">
        <v>36</v>
      </c>
      <c r="E332" s="274">
        <f>+'Ark1'!AP1892</f>
        <v>16</v>
      </c>
      <c r="F332" s="274" t="str">
        <f>VLOOKUP(E332,RNR!$D$1:$E$37,2)</f>
        <v>Mørefe</v>
      </c>
      <c r="G332" s="266" t="str">
        <f>+IF(H332=0,"",'Ark1'!Q1892)</f>
        <v/>
      </c>
      <c r="H332" s="475">
        <f>+'Ark1'!R1892</f>
        <v>0</v>
      </c>
      <c r="I332" s="267" t="str">
        <f>+IF(H332=0,"",'Ark1'!AE1892)</f>
        <v/>
      </c>
      <c r="J332" s="267"/>
      <c r="K332" s="267" t="str">
        <f>+IF(H332=0,"",'Ark1'!AF1892)</f>
        <v/>
      </c>
      <c r="L332" s="268" t="str">
        <f>+IF(H332=0,"",'Ark1'!T1892)</f>
        <v/>
      </c>
      <c r="M332" s="305" t="str">
        <f>+IF(H332=0,"",'Ark1'!U1892)</f>
        <v/>
      </c>
      <c r="N332" s="267"/>
      <c r="O332" s="269" t="str">
        <f>+IF(H332=0,"",'Ark1'!W1892)</f>
        <v/>
      </c>
      <c r="P332" s="269" t="str">
        <f>+IF(H332=0,"",'Ark1'!X1892)</f>
        <v/>
      </c>
      <c r="Q332" s="269" t="str">
        <f>+IF(H332=0,"",'Ark1'!AG1892)</f>
        <v/>
      </c>
      <c r="R332" s="269" t="str">
        <f>+IF(H332=0,"",'Ark1'!AH1892)</f>
        <v/>
      </c>
      <c r="S332" s="374" t="str">
        <f>+IF(H332=0,"",'Ark1'!AR1906)</f>
        <v/>
      </c>
      <c r="T332" s="114" t="str">
        <f>+IF(H332=0,"",'Ark1'!AS1906)</f>
        <v/>
      </c>
      <c r="U332" s="269" t="str">
        <f>+IF(H332=0,"",'Ark1'!Y1892)</f>
        <v/>
      </c>
      <c r="V332" s="268" t="str">
        <f>+IF(H332=0,"",'Ark1'!AA1892)</f>
        <v/>
      </c>
      <c r="W332" s="305" t="str">
        <f t="shared" si="24"/>
        <v/>
      </c>
      <c r="X332" s="269" t="str">
        <f t="shared" si="25"/>
        <v/>
      </c>
      <c r="Y332" s="267" t="str">
        <f t="shared" si="26"/>
        <v/>
      </c>
      <c r="Z332" s="246"/>
      <c r="AA332" s="249"/>
      <c r="AC332" s="28"/>
      <c r="AD332" s="27"/>
      <c r="AE332" s="250"/>
      <c r="AF332" s="86"/>
      <c r="AJ332" s="86"/>
    </row>
    <row r="333" spans="1:36" ht="15.6">
      <c r="A333" s="246"/>
      <c r="B333" s="330">
        <f>+'Ark1'!C1893</f>
        <v>2024</v>
      </c>
      <c r="C333" s="266">
        <f>+'Ark1'!L1893</f>
        <v>9</v>
      </c>
      <c r="D333" s="266" t="s">
        <v>36</v>
      </c>
      <c r="E333" s="274">
        <f>+'Ark1'!AP1893</f>
        <v>17</v>
      </c>
      <c r="F333" s="274" t="str">
        <f>VLOOKUP(E333,RNR!$D$1:$E$37,2)</f>
        <v>Normande</v>
      </c>
      <c r="G333" s="266" t="str">
        <f>+IF(H333=0,"",'Ark1'!Q1893)</f>
        <v/>
      </c>
      <c r="H333" s="475">
        <f>+'Ark1'!R1893</f>
        <v>0</v>
      </c>
      <c r="I333" s="267" t="str">
        <f>+IF(H333=0,"",'Ark1'!AE1893)</f>
        <v/>
      </c>
      <c r="J333" s="267"/>
      <c r="K333" s="267" t="str">
        <f>+IF(H333=0,"",'Ark1'!AF1893)</f>
        <v/>
      </c>
      <c r="L333" s="268" t="str">
        <f>+IF(H333=0,"",'Ark1'!T1893)</f>
        <v/>
      </c>
      <c r="M333" s="305" t="str">
        <f>+IF(H333=0,"",'Ark1'!U1893)</f>
        <v/>
      </c>
      <c r="N333" s="267"/>
      <c r="O333" s="269" t="str">
        <f>+IF(H333=0,"",'Ark1'!W1893)</f>
        <v/>
      </c>
      <c r="P333" s="269" t="str">
        <f>+IF(H333=0,"",'Ark1'!X1893)</f>
        <v/>
      </c>
      <c r="Q333" s="269" t="str">
        <f>+IF(H333=0,"",'Ark1'!AG1893)</f>
        <v/>
      </c>
      <c r="R333" s="269" t="str">
        <f>+IF(H333=0,"",'Ark1'!AH1893)</f>
        <v/>
      </c>
      <c r="S333" s="374" t="str">
        <f>+IF(H333=0,"",'Ark1'!AR1907)</f>
        <v/>
      </c>
      <c r="T333" s="114" t="str">
        <f>+IF(H333=0,"",'Ark1'!AS1907)</f>
        <v/>
      </c>
      <c r="U333" s="269" t="str">
        <f>+IF(H333=0,"",'Ark1'!Y1893)</f>
        <v/>
      </c>
      <c r="V333" s="268" t="str">
        <f>+IF(H333=0,"",'Ark1'!AA1893)</f>
        <v/>
      </c>
      <c r="W333" s="305" t="str">
        <f t="shared" si="24"/>
        <v/>
      </c>
      <c r="X333" s="269" t="str">
        <f t="shared" si="25"/>
        <v/>
      </c>
      <c r="Y333" s="267" t="str">
        <f t="shared" si="26"/>
        <v/>
      </c>
      <c r="Z333" s="246"/>
      <c r="AA333" s="249"/>
      <c r="AC333" s="28"/>
      <c r="AD333" s="27"/>
      <c r="AE333" s="250"/>
      <c r="AF333" s="86"/>
      <c r="AJ333" s="86"/>
    </row>
    <row r="334" spans="1:36" ht="15.6">
      <c r="A334" s="246"/>
      <c r="B334" s="330">
        <f>+'Ark1'!C1894</f>
        <v>2024</v>
      </c>
      <c r="C334" s="266">
        <f>+'Ark1'!L1894</f>
        <v>9</v>
      </c>
      <c r="D334" s="266" t="s">
        <v>36</v>
      </c>
      <c r="E334" s="274">
        <f>+'Ark1'!AP1894</f>
        <v>21</v>
      </c>
      <c r="F334" s="274" t="str">
        <f>VLOOKUP(E334,RNR!$D$1:$E$37,2)</f>
        <v>Hereford</v>
      </c>
      <c r="G334" s="266">
        <f>+IF(H334=0,"",'Ark1'!Q1894)</f>
        <v>9</v>
      </c>
      <c r="H334" s="475">
        <f>+'Ark1'!R1894</f>
        <v>11</v>
      </c>
      <c r="I334" s="267">
        <f>+IF(H334=0,"",'Ark1'!AE1894)</f>
        <v>0.52581261950286806</v>
      </c>
      <c r="J334" s="267"/>
      <c r="K334" s="267">
        <f>+IF(H334=0,"",'Ark1'!AF1894)</f>
        <v>0.86943789744810607</v>
      </c>
      <c r="L334" s="268">
        <f>+IF(H334=0,"",'Ark1'!T1894)</f>
        <v>12.81818181818182</v>
      </c>
      <c r="M334" s="305">
        <f>+IF(H334=0,"",'Ark1'!U1894)</f>
        <v>327.67272727272712</v>
      </c>
      <c r="N334" s="267"/>
      <c r="O334" s="269">
        <f>+IF(H334=0,"",'Ark1'!W1894)</f>
        <v>100</v>
      </c>
      <c r="P334" s="269">
        <f>+IF(H334=0,"",'Ark1'!X1894)</f>
        <v>36.363636363636367</v>
      </c>
      <c r="Q334" s="269">
        <f>+IF(H334=0,"",'Ark1'!AG1894)</f>
        <v>585.81818181818187</v>
      </c>
      <c r="R334" s="269">
        <f>+IF(H334=0,"",'Ark1'!AH1894)</f>
        <v>100</v>
      </c>
      <c r="S334" s="374">
        <f>+IF(H334=0,"",'Ark1'!AR1908)</f>
        <v>0</v>
      </c>
      <c r="T334" s="114">
        <f>+IF(H334=0,"",'Ark1'!AS1908)</f>
        <v>0</v>
      </c>
      <c r="U334" s="269">
        <f>+IF(H334=0,"",'Ark1'!Y1894)</f>
        <v>36.319643843595635</v>
      </c>
      <c r="V334" s="268">
        <f>+IF(H334=0,"",'Ark1'!AA1894)</f>
        <v>1.6414063713879776</v>
      </c>
      <c r="W334" s="305">
        <f t="shared" si="24"/>
        <v>559.3420235878333</v>
      </c>
      <c r="X334" s="269">
        <f t="shared" si="25"/>
        <v>36.40808080808079</v>
      </c>
      <c r="Y334" s="267">
        <f t="shared" si="26"/>
        <v>1.2222222222222223</v>
      </c>
      <c r="Z334" s="246"/>
      <c r="AA334" s="249"/>
      <c r="AC334" s="28"/>
      <c r="AD334" s="27"/>
      <c r="AE334" s="250"/>
      <c r="AF334" s="86"/>
      <c r="AJ334" s="86"/>
    </row>
    <row r="335" spans="1:36" ht="15.6">
      <c r="A335" s="246"/>
      <c r="B335" s="330">
        <f>+'Ark1'!C1895</f>
        <v>2024</v>
      </c>
      <c r="C335" s="266">
        <f>+'Ark1'!L1895</f>
        <v>9</v>
      </c>
      <c r="D335" s="266" t="s">
        <v>36</v>
      </c>
      <c r="E335" s="274">
        <f>+'Ark1'!AP1895</f>
        <v>22</v>
      </c>
      <c r="F335" s="274" t="str">
        <f>VLOOKUP(E335,RNR!$D$1:$E$37,2)</f>
        <v>Charolais</v>
      </c>
      <c r="G335" s="266">
        <f>+IF(H335=0,"",'Ark1'!Q1895)</f>
        <v>151</v>
      </c>
      <c r="H335" s="475">
        <f>+'Ark1'!R1895</f>
        <v>439</v>
      </c>
      <c r="I335" s="267">
        <f>+IF(H335=0,"",'Ark1'!AE1895)</f>
        <v>8.4880123743232794</v>
      </c>
      <c r="J335" s="267"/>
      <c r="K335" s="267">
        <f>+IF(H335=0,"",'Ark1'!AF1895)</f>
        <v>10.122188215411201</v>
      </c>
      <c r="L335" s="268">
        <f>+IF(H335=0,"",'Ark1'!T1895)</f>
        <v>9.1298405466970429</v>
      </c>
      <c r="M335" s="305">
        <f>+IF(H335=0,"",'Ark1'!U1895)</f>
        <v>292.72482915717558</v>
      </c>
      <c r="N335" s="267"/>
      <c r="O335" s="269">
        <f>+IF(H335=0,"",'Ark1'!W1895)</f>
        <v>97.038724373576358</v>
      </c>
      <c r="P335" s="269">
        <f>+IF(H335=0,"",'Ark1'!X1895)</f>
        <v>4.7835990888382689</v>
      </c>
      <c r="Q335" s="269">
        <f>+IF(H335=0,"",'Ark1'!AG1895)</f>
        <v>483.53986332574033</v>
      </c>
      <c r="R335" s="269">
        <f>+IF(H335=0,"",'Ark1'!AH1895)</f>
        <v>98.861047835990902</v>
      </c>
      <c r="S335" s="374">
        <f>+IF(H335=0,"",'Ark1'!AR1909)</f>
        <v>0</v>
      </c>
      <c r="T335" s="114">
        <f>+IF(H335=0,"",'Ark1'!AS1909)</f>
        <v>0</v>
      </c>
      <c r="U335" s="269">
        <f>+IF(H335=0,"",'Ark1'!Y1895)</f>
        <v>31.909150627421607</v>
      </c>
      <c r="V335" s="268">
        <f>+IF(H335=0,"",'Ark1'!AA1895)</f>
        <v>1.3360253575047978</v>
      </c>
      <c r="W335" s="305">
        <f t="shared" si="24"/>
        <v>605.37889708584214</v>
      </c>
      <c r="X335" s="269">
        <f t="shared" si="25"/>
        <v>32.524981017463951</v>
      </c>
      <c r="Y335" s="267">
        <f t="shared" si="26"/>
        <v>2.9072847682119205</v>
      </c>
      <c r="Z335" s="246"/>
      <c r="AA335" s="249"/>
      <c r="AC335" s="28"/>
      <c r="AD335" s="27"/>
      <c r="AE335" s="250"/>
      <c r="AF335" s="86"/>
      <c r="AJ335" s="86"/>
    </row>
    <row r="336" spans="1:36" ht="15.6">
      <c r="A336" s="246"/>
      <c r="B336" s="330">
        <f>+'Ark1'!C1896</f>
        <v>2024</v>
      </c>
      <c r="C336" s="266">
        <f>+'Ark1'!L1896</f>
        <v>9</v>
      </c>
      <c r="D336" s="266" t="s">
        <v>36</v>
      </c>
      <c r="E336" s="274">
        <f>+'Ark1'!AP1896</f>
        <v>23</v>
      </c>
      <c r="F336" s="274" t="str">
        <f>VLOOKUP(E336,RNR!$D$1:$E$37,2)</f>
        <v>Aberdeen Angus</v>
      </c>
      <c r="G336" s="266">
        <f>+IF(H336=0,"",'Ark1'!Q1896)</f>
        <v>91</v>
      </c>
      <c r="H336" s="475">
        <f>+'Ark1'!R1896</f>
        <v>194</v>
      </c>
      <c r="I336" s="267">
        <f>+IF(H336=0,"",'Ark1'!AE1896)</f>
        <v>3.5760368663594488</v>
      </c>
      <c r="J336" s="267"/>
      <c r="K336" s="267">
        <f>+IF(H336=0,"",'Ark1'!AF1896)</f>
        <v>4.3949038654184278</v>
      </c>
      <c r="L336" s="268">
        <f>+IF(H336=0,"",'Ark1'!T1896)</f>
        <v>11.469072164948455</v>
      </c>
      <c r="M336" s="305">
        <f>+IF(H336=0,"",'Ark1'!U1896)</f>
        <v>274.87783505154658</v>
      </c>
      <c r="N336" s="267"/>
      <c r="O336" s="269">
        <f>+IF(H336=0,"",'Ark1'!W1896)</f>
        <v>100</v>
      </c>
      <c r="P336" s="269">
        <f>+IF(H336=0,"",'Ark1'!X1896)</f>
        <v>2.577319587628867</v>
      </c>
      <c r="Q336" s="269">
        <f>+IF(H336=0,"",'Ark1'!AG1896)</f>
        <v>508.32474226804118</v>
      </c>
      <c r="R336" s="269">
        <f>+IF(H336=0,"",'Ark1'!AH1896)</f>
        <v>99.484536082474222</v>
      </c>
      <c r="S336" s="374">
        <f>+IF(H336=0,"",'Ark1'!AR1910)</f>
        <v>192.46590909090912</v>
      </c>
      <c r="T336" s="114">
        <f>+IF(H336=0,"",'Ark1'!AS1910)</f>
        <v>40.738821412379821</v>
      </c>
      <c r="U336" s="269">
        <f>+IF(H336=0,"",'Ark1'!Y1896)</f>
        <v>34.572922684404006</v>
      </c>
      <c r="V336" s="268">
        <f>+IF(H336=0,"",'Ark1'!AA1896)</f>
        <v>1.3964506424697112</v>
      </c>
      <c r="W336" s="305">
        <f t="shared" si="24"/>
        <v>540.75242103128369</v>
      </c>
      <c r="X336" s="269">
        <f t="shared" si="25"/>
        <v>30.541981672394066</v>
      </c>
      <c r="Y336" s="267">
        <f t="shared" si="26"/>
        <v>2.1318681318681318</v>
      </c>
      <c r="Z336" s="246"/>
      <c r="AA336" s="249"/>
      <c r="AC336" s="28"/>
      <c r="AD336" s="27"/>
      <c r="AE336" s="250"/>
      <c r="AF336" s="86"/>
      <c r="AJ336" s="86"/>
    </row>
    <row r="337" spans="1:54" ht="15.6">
      <c r="A337" s="246"/>
      <c r="B337" s="330">
        <f>+'Ark1'!C1897</f>
        <v>2024</v>
      </c>
      <c r="C337" s="266">
        <f>+'Ark1'!L1897</f>
        <v>9</v>
      </c>
      <c r="D337" s="266" t="s">
        <v>36</v>
      </c>
      <c r="E337" s="274">
        <f>+'Ark1'!AP1897</f>
        <v>24</v>
      </c>
      <c r="F337" s="274" t="str">
        <f>VLOOKUP(E337,RNR!$D$1:$E$37,2)</f>
        <v>Limousin</v>
      </c>
      <c r="G337" s="266">
        <f>+IF(H337=0,"",'Ark1'!Q1897)</f>
        <v>278</v>
      </c>
      <c r="H337" s="475">
        <f>+'Ark1'!R1897</f>
        <v>874</v>
      </c>
      <c r="I337" s="267">
        <f>+IF(H337=0,"",'Ark1'!AE1897)</f>
        <v>22.171486555048201</v>
      </c>
      <c r="J337" s="267"/>
      <c r="K337" s="267">
        <f>+IF(H337=0,"",'Ark1'!AF1897)</f>
        <v>24.382828353876526</v>
      </c>
      <c r="L337" s="268">
        <f>+IF(H337=0,"",'Ark1'!T1897)</f>
        <v>8.0022883295194518</v>
      </c>
      <c r="M337" s="305">
        <f>+IF(H337=0,"",'Ark1'!U1897)</f>
        <v>265.74130434782654</v>
      </c>
      <c r="N337" s="267"/>
      <c r="O337" s="269">
        <f>+IF(H337=0,"",'Ark1'!W1897)</f>
        <v>87.643020594965677</v>
      </c>
      <c r="P337" s="269">
        <f>+IF(H337=0,"",'Ark1'!X1897)</f>
        <v>1.6018306636155604</v>
      </c>
      <c r="Q337" s="269">
        <f>+IF(H337=0,"",'Ark1'!AG1897)</f>
        <v>471.44393592677346</v>
      </c>
      <c r="R337" s="269">
        <f>+IF(H337=0,"",'Ark1'!AH1897)</f>
        <v>99.54233409610984</v>
      </c>
      <c r="S337" s="374">
        <f>+IF(H337=0,"",'Ark1'!AR1911)</f>
        <v>0</v>
      </c>
      <c r="T337" s="114">
        <f>+IF(H337=0,"",'Ark1'!AS1911)</f>
        <v>0</v>
      </c>
      <c r="U337" s="269">
        <f>+IF(H337=0,"",'Ark1'!Y1897)</f>
        <v>34.992832200212618</v>
      </c>
      <c r="V337" s="268">
        <f>+IF(H337=0,"",'Ark1'!AA1897)</f>
        <v>1.4334973568217184</v>
      </c>
      <c r="W337" s="305">
        <f t="shared" si="24"/>
        <v>563.67530494464245</v>
      </c>
      <c r="X337" s="269">
        <f t="shared" si="25"/>
        <v>29.52681159420295</v>
      </c>
      <c r="Y337" s="267">
        <f t="shared" si="26"/>
        <v>3.1438848920863309</v>
      </c>
      <c r="Z337" s="246"/>
      <c r="AA337" s="249"/>
      <c r="AC337" s="28"/>
      <c r="AD337" s="27"/>
      <c r="AE337" s="250"/>
      <c r="AF337" s="86"/>
      <c r="AJ337" s="86"/>
    </row>
    <row r="338" spans="1:54" ht="15.6">
      <c r="A338" s="246"/>
      <c r="B338" s="330">
        <f>+'Ark1'!C1898</f>
        <v>2024</v>
      </c>
      <c r="C338" s="266">
        <f>+'Ark1'!L1898</f>
        <v>9</v>
      </c>
      <c r="D338" s="266" t="s">
        <v>36</v>
      </c>
      <c r="E338" s="274">
        <f>+'Ark1'!AP1898</f>
        <v>25</v>
      </c>
      <c r="F338" s="274" t="str">
        <f>VLOOKUP(E338,RNR!$D$1:$E$37,2)</f>
        <v>Kjøttsimmental</v>
      </c>
      <c r="G338" s="266">
        <f>+IF(H338=0,"",'Ark1'!Q1898)</f>
        <v>31</v>
      </c>
      <c r="H338" s="475">
        <f>+'Ark1'!R1898</f>
        <v>70</v>
      </c>
      <c r="I338" s="267">
        <f>+IF(H338=0,"",'Ark1'!AE1898)</f>
        <v>4.199160167966407</v>
      </c>
      <c r="J338" s="267"/>
      <c r="K338" s="267">
        <f>+IF(H338=0,"",'Ark1'!AF1898)</f>
        <v>5.1419305120127214</v>
      </c>
      <c r="L338" s="268">
        <f>+IF(H338=0,"",'Ark1'!T1898)</f>
        <v>9.9714285714285769</v>
      </c>
      <c r="M338" s="305">
        <f>+IF(H338=0,"",'Ark1'!U1898)</f>
        <v>288.05285714285719</v>
      </c>
      <c r="N338" s="267"/>
      <c r="O338" s="269">
        <f>+IF(H338=0,"",'Ark1'!W1898)</f>
        <v>100</v>
      </c>
      <c r="P338" s="269">
        <f>+IF(H338=0,"",'Ark1'!X1898)</f>
        <v>7.1428571428571441</v>
      </c>
      <c r="Q338" s="269">
        <f>+IF(H338=0,"",'Ark1'!AG1898)</f>
        <v>457.85714285714278</v>
      </c>
      <c r="R338" s="269">
        <f>+IF(H338=0,"",'Ark1'!AH1898)</f>
        <v>98.571428571428555</v>
      </c>
      <c r="S338" s="374">
        <f>+IF(H338=0,"",'Ark1'!AR1912)</f>
        <v>0</v>
      </c>
      <c r="T338" s="114">
        <f>+IF(H338=0,"",'Ark1'!AS1912)</f>
        <v>0</v>
      </c>
      <c r="U338" s="269">
        <f>+IF(H338=0,"",'Ark1'!Y1898)</f>
        <v>37.995269334967624</v>
      </c>
      <c r="V338" s="268">
        <f>+IF(H338=0,"",'Ark1'!AA1898)</f>
        <v>1.2302314366634843</v>
      </c>
      <c r="W338" s="305">
        <f t="shared" si="24"/>
        <v>629.13260530421246</v>
      </c>
      <c r="X338" s="269">
        <f t="shared" si="25"/>
        <v>32.005873015873021</v>
      </c>
      <c r="Y338" s="267">
        <f t="shared" si="26"/>
        <v>2.2580645161290325</v>
      </c>
      <c r="Z338" s="246"/>
      <c r="AA338" s="249"/>
      <c r="AC338" s="28"/>
      <c r="AD338" s="27"/>
      <c r="AE338" s="250"/>
      <c r="AF338" s="86"/>
      <c r="AJ338" s="86"/>
    </row>
    <row r="339" spans="1:54" ht="15.6">
      <c r="A339" s="246"/>
      <c r="B339" s="330">
        <f>+'Ark1'!C1899</f>
        <v>2024</v>
      </c>
      <c r="C339" s="266">
        <f>+'Ark1'!L1899</f>
        <v>9</v>
      </c>
      <c r="D339" s="266" t="s">
        <v>36</v>
      </c>
      <c r="E339" s="274">
        <f>+'Ark1'!AP1899</f>
        <v>26</v>
      </c>
      <c r="F339" s="274" t="str">
        <f>VLOOKUP(E339,RNR!$D$1:$E$37,2)</f>
        <v>Blonde d`Aquitaine</v>
      </c>
      <c r="G339" s="266">
        <f>+IF(H339=0,"",'Ark1'!Q1899)</f>
        <v>14</v>
      </c>
      <c r="H339" s="475">
        <f>+'Ark1'!R1899</f>
        <v>35</v>
      </c>
      <c r="I339" s="267">
        <f>+IF(H339=0,"",'Ark1'!AE1899)</f>
        <v>10.869565217391305</v>
      </c>
      <c r="J339" s="267"/>
      <c r="K339" s="267">
        <f>+IF(H339=0,"",'Ark1'!AF1899)</f>
        <v>13.13497391225232</v>
      </c>
      <c r="L339" s="268">
        <f>+IF(H339=0,"",'Ark1'!T1899)</f>
        <v>7.085714285714289</v>
      </c>
      <c r="M339" s="305">
        <f>+IF(H339=0,"",'Ark1'!U1899)</f>
        <v>321.73142857142869</v>
      </c>
      <c r="N339" s="267"/>
      <c r="O339" s="269">
        <f>+IF(H339=0,"",'Ark1'!W1899)</f>
        <v>57.142857142857153</v>
      </c>
      <c r="P339" s="269">
        <f>+IF(H339=0,"",'Ark1'!X1899)</f>
        <v>31.428571428571423</v>
      </c>
      <c r="Q339" s="269">
        <f>+IF(H339=0,"",'Ark1'!AG1899)</f>
        <v>529.68571428571443</v>
      </c>
      <c r="R339" s="269">
        <f>+IF(H339=0,"",'Ark1'!AH1899)</f>
        <v>100</v>
      </c>
      <c r="S339" s="374">
        <f>+IF(H339=0,"",'Ark1'!AR1913)</f>
        <v>0</v>
      </c>
      <c r="T339" s="114">
        <f>+IF(H339=0,"",'Ark1'!AS1913)</f>
        <v>0</v>
      </c>
      <c r="U339" s="269">
        <f>+IF(H339=0,"",'Ark1'!Y1899)</f>
        <v>48.134571902582309</v>
      </c>
      <c r="V339" s="268">
        <f>+IF(H339=0,"",'Ark1'!AA1899)</f>
        <v>1.7787865618598155</v>
      </c>
      <c r="W339" s="305">
        <f t="shared" si="24"/>
        <v>607.40061491989866</v>
      </c>
      <c r="X339" s="269">
        <f t="shared" si="25"/>
        <v>35.747936507936522</v>
      </c>
      <c r="Y339" s="267">
        <f t="shared" si="26"/>
        <v>2.5</v>
      </c>
      <c r="Z339" s="246"/>
      <c r="AA339" s="249"/>
      <c r="AC339" s="28"/>
      <c r="AD339" s="27"/>
      <c r="AE339" s="250"/>
      <c r="AF339" s="86"/>
      <c r="AJ339" s="86"/>
    </row>
    <row r="340" spans="1:54" ht="15.6">
      <c r="A340" s="246"/>
      <c r="B340" s="330">
        <f>+'Ark1'!C1900</f>
        <v>2024</v>
      </c>
      <c r="C340" s="266">
        <f>+'Ark1'!L1900</f>
        <v>9</v>
      </c>
      <c r="D340" s="266" t="s">
        <v>36</v>
      </c>
      <c r="E340" s="274">
        <f>+'Ark1'!AP1900</f>
        <v>27</v>
      </c>
      <c r="F340" s="274" t="str">
        <f>VLOOKUP(E340,RNR!$D$1:$E$37,2)</f>
        <v>Highland</v>
      </c>
      <c r="G340" s="266" t="str">
        <f>+IF(H340=0,"",'Ark1'!Q1900)</f>
        <v/>
      </c>
      <c r="H340" s="475">
        <f>+'Ark1'!R1900</f>
        <v>0</v>
      </c>
      <c r="I340" s="267" t="str">
        <f>+IF(H340=0,"",'Ark1'!AE1900)</f>
        <v/>
      </c>
      <c r="J340" s="267"/>
      <c r="K340" s="267" t="str">
        <f>+IF(H340=0,"",'Ark1'!AF1900)</f>
        <v/>
      </c>
      <c r="L340" s="268" t="str">
        <f>+IF(H340=0,"",'Ark1'!T1900)</f>
        <v/>
      </c>
      <c r="M340" s="305" t="str">
        <f>+IF(H340=0,"",'Ark1'!U1900)</f>
        <v/>
      </c>
      <c r="N340" s="267"/>
      <c r="O340" s="269" t="str">
        <f>+IF(H340=0,"",'Ark1'!W1900)</f>
        <v/>
      </c>
      <c r="P340" s="269" t="str">
        <f>+IF(H340=0,"",'Ark1'!X1900)</f>
        <v/>
      </c>
      <c r="Q340" s="269" t="str">
        <f>+IF(H340=0,"",'Ark1'!AG1900)</f>
        <v/>
      </c>
      <c r="R340" s="269" t="str">
        <f>+IF(H340=0,"",'Ark1'!AH1900)</f>
        <v/>
      </c>
      <c r="S340" s="374" t="str">
        <f>+IF(H340=0,"",'Ark1'!AR1914)</f>
        <v/>
      </c>
      <c r="T340" s="114" t="str">
        <f>+IF(H340=0,"",'Ark1'!AS1914)</f>
        <v/>
      </c>
      <c r="U340" s="269" t="str">
        <f>+IF(H340=0,"",'Ark1'!Y1900)</f>
        <v/>
      </c>
      <c r="V340" s="268" t="str">
        <f>+IF(H340=0,"",'Ark1'!AA1900)</f>
        <v/>
      </c>
      <c r="W340" s="305" t="str">
        <f t="shared" si="24"/>
        <v/>
      </c>
      <c r="X340" s="269" t="str">
        <f t="shared" si="25"/>
        <v/>
      </c>
      <c r="Y340" s="267" t="str">
        <f t="shared" si="26"/>
        <v/>
      </c>
      <c r="Z340" s="246"/>
      <c r="AA340" s="249"/>
      <c r="AC340" s="28"/>
      <c r="AD340" s="27"/>
      <c r="AE340" s="250"/>
      <c r="AF340" s="86"/>
      <c r="AJ340" s="86"/>
    </row>
    <row r="341" spans="1:54" ht="15.6">
      <c r="A341" s="246"/>
      <c r="B341" s="330">
        <f>+'Ark1'!C1901</f>
        <v>2024</v>
      </c>
      <c r="C341" s="266">
        <f>+'Ark1'!L1901</f>
        <v>9</v>
      </c>
      <c r="D341" s="266" t="s">
        <v>36</v>
      </c>
      <c r="E341" s="274">
        <f>+'Ark1'!AP1901</f>
        <v>28</v>
      </c>
      <c r="F341" s="274" t="str">
        <f>VLOOKUP(E341,RNR!$D$1:$E$37,2)</f>
        <v xml:space="preserve">Dexter </v>
      </c>
      <c r="G341" s="266">
        <f>+IF(H341=0,"",'Ark1'!Q1901)</f>
        <v>1</v>
      </c>
      <c r="H341" s="475">
        <f>+'Ark1'!R1901</f>
        <v>3</v>
      </c>
      <c r="I341" s="267">
        <f>+IF(H341=0,"",'Ark1'!AE1901)</f>
        <v>1.214574898785425</v>
      </c>
      <c r="J341" s="267"/>
      <c r="K341" s="267">
        <f>+IF(H341=0,"",'Ark1'!AF1901)</f>
        <v>1.8102160381565335</v>
      </c>
      <c r="L341" s="268">
        <f>+IF(H341=0,"",'Ark1'!T1901)</f>
        <v>11</v>
      </c>
      <c r="M341" s="305">
        <f>+IF(H341=0,"",'Ark1'!U1901)</f>
        <v>293.63333333333321</v>
      </c>
      <c r="N341" s="267"/>
      <c r="O341" s="269">
        <f>+IF(H341=0,"",'Ark1'!W1901)</f>
        <v>100</v>
      </c>
      <c r="P341" s="269">
        <f>+IF(H341=0,"",'Ark1'!X1901)</f>
        <v>0</v>
      </c>
      <c r="Q341" s="269">
        <f>+IF(H341=0,"",'Ark1'!AG1901)</f>
        <v>486.3333333333332</v>
      </c>
      <c r="R341" s="269">
        <f>+IF(H341=0,"",'Ark1'!AH1901)</f>
        <v>100</v>
      </c>
      <c r="S341" s="374">
        <f>+IF(H341=0,"",'Ark1'!AR1915)</f>
        <v>0</v>
      </c>
      <c r="T341" s="114">
        <f>+IF(H341=0,"",'Ark1'!AS1915)</f>
        <v>0</v>
      </c>
      <c r="U341" s="269">
        <f>+IF(H341=0,"",'Ark1'!Y1901)</f>
        <v>7.6908314822849055</v>
      </c>
      <c r="V341" s="268">
        <f>+IF(H341=0,"",'Ark1'!AA1901)</f>
        <v>0.81649658092772603</v>
      </c>
      <c r="W341" s="305">
        <f t="shared" si="24"/>
        <v>603.76970527758726</v>
      </c>
      <c r="X341" s="269">
        <f t="shared" si="25"/>
        <v>32.625925925925912</v>
      </c>
      <c r="Y341" s="267">
        <f t="shared" si="26"/>
        <v>3</v>
      </c>
      <c r="Z341" s="246"/>
      <c r="AA341" s="249"/>
      <c r="AC341" s="28"/>
      <c r="AD341" s="27"/>
      <c r="AE341" s="250"/>
      <c r="AF341" s="86"/>
      <c r="AJ341" s="86"/>
    </row>
    <row r="342" spans="1:54" ht="15.6">
      <c r="A342" s="246"/>
      <c r="B342" s="330">
        <f>+'Ark1'!C1902</f>
        <v>2024</v>
      </c>
      <c r="C342" s="266">
        <f>+'Ark1'!L1902</f>
        <v>9</v>
      </c>
      <c r="D342" s="266" t="s">
        <v>36</v>
      </c>
      <c r="E342" s="274">
        <f>+'Ark1'!AP1902</f>
        <v>29</v>
      </c>
      <c r="F342" s="274" t="str">
        <f>VLOOKUP(E342,RNR!$D$1:$E$37,2)</f>
        <v>Piemontese</v>
      </c>
      <c r="G342" s="266" t="str">
        <f>+IF(H342=0,"",'Ark1'!Q1902)</f>
        <v/>
      </c>
      <c r="H342" s="475">
        <f>+'Ark1'!R1902</f>
        <v>0</v>
      </c>
      <c r="I342" s="267" t="str">
        <f>+IF(H342=0,"",'Ark1'!AE1902)</f>
        <v/>
      </c>
      <c r="J342" s="267"/>
      <c r="K342" s="267" t="str">
        <f>+IF(H342=0,"",'Ark1'!AF1902)</f>
        <v/>
      </c>
      <c r="L342" s="268" t="str">
        <f>+IF(H342=0,"",'Ark1'!T1902)</f>
        <v/>
      </c>
      <c r="M342" s="305" t="str">
        <f>+IF(H342=0,"",'Ark1'!U1902)</f>
        <v/>
      </c>
      <c r="N342" s="267"/>
      <c r="O342" s="269" t="str">
        <f>+IF(H342=0,"",'Ark1'!W1902)</f>
        <v/>
      </c>
      <c r="P342" s="269" t="str">
        <f>+IF(H342=0,"",'Ark1'!X1902)</f>
        <v/>
      </c>
      <c r="Q342" s="269" t="str">
        <f>+IF(H342=0,"",'Ark1'!AG1902)</f>
        <v/>
      </c>
      <c r="R342" s="269" t="str">
        <f>+IF(H342=0,"",'Ark1'!AH1902)</f>
        <v/>
      </c>
      <c r="S342" s="374" t="str">
        <f>+IF(H342=0,"",'Ark1'!AR1916)</f>
        <v/>
      </c>
      <c r="T342" s="114" t="str">
        <f>+IF(H342=0,"",'Ark1'!AS1916)</f>
        <v/>
      </c>
      <c r="U342" s="269" t="str">
        <f>+IF(H342=0,"",'Ark1'!Y1902)</f>
        <v/>
      </c>
      <c r="V342" s="268" t="str">
        <f>+IF(H342=0,"",'Ark1'!AA1902)</f>
        <v/>
      </c>
      <c r="W342" s="305" t="str">
        <f t="shared" si="24"/>
        <v/>
      </c>
      <c r="X342" s="269" t="str">
        <f t="shared" si="25"/>
        <v/>
      </c>
      <c r="Y342" s="267" t="str">
        <f t="shared" si="26"/>
        <v/>
      </c>
      <c r="Z342" s="246"/>
      <c r="AA342" s="249"/>
      <c r="AC342" s="28"/>
      <c r="AD342" s="27"/>
      <c r="AE342" s="250"/>
      <c r="AF342" s="86"/>
      <c r="AJ342" s="86"/>
    </row>
    <row r="343" spans="1:54" ht="15.6">
      <c r="A343" s="246"/>
      <c r="B343" s="330">
        <f>+'Ark1'!C1903</f>
        <v>2024</v>
      </c>
      <c r="C343" s="266">
        <f>+'Ark1'!L1903</f>
        <v>9</v>
      </c>
      <c r="D343" s="266" t="s">
        <v>36</v>
      </c>
      <c r="E343" s="274">
        <f>+'Ark1'!AP1903</f>
        <v>30</v>
      </c>
      <c r="F343" s="274" t="str">
        <f>VLOOKUP(E343,RNR!$D$1:$E$37,2)</f>
        <v>Galloway</v>
      </c>
      <c r="G343" s="266">
        <f>+IF(H343=0,"",'Ark1'!Q1903)</f>
        <v>1</v>
      </c>
      <c r="H343" s="475">
        <f>+'Ark1'!R1903</f>
        <v>1</v>
      </c>
      <c r="I343" s="267">
        <f>+IF(H343=0,"",'Ark1'!AE1903)</f>
        <v>14.285714285714288</v>
      </c>
      <c r="J343" s="267"/>
      <c r="K343" s="267">
        <f>+IF(H343=0,"",'Ark1'!AF1903)</f>
        <v>15.464776990412672</v>
      </c>
      <c r="L343" s="268">
        <f>+IF(H343=0,"",'Ark1'!T1903)</f>
        <v>9</v>
      </c>
      <c r="M343" s="305">
        <f>+IF(H343=0,"",'Ark1'!U1903)</f>
        <v>259.7</v>
      </c>
      <c r="N343" s="267"/>
      <c r="O343" s="269">
        <f>+IF(H343=0,"",'Ark1'!W1903)</f>
        <v>100</v>
      </c>
      <c r="P343" s="269">
        <f>+IF(H343=0,"",'Ark1'!X1903)</f>
        <v>0</v>
      </c>
      <c r="Q343" s="269">
        <f>+IF(H343=0,"",'Ark1'!AG1903)</f>
        <v>365</v>
      </c>
      <c r="R343" s="269">
        <f>+IF(H343=0,"",'Ark1'!AH1903)</f>
        <v>100</v>
      </c>
      <c r="S343" s="374">
        <f>+IF(H343=0,"",'Ark1'!AR1917)</f>
        <v>0</v>
      </c>
      <c r="T343" s="114">
        <f>+IF(H343=0,"",'Ark1'!AS1917)</f>
        <v>0</v>
      </c>
      <c r="U343" s="269">
        <f>+IF(H343=0,"",'Ark1'!Y1903)</f>
        <v>0</v>
      </c>
      <c r="V343" s="268">
        <f>+IF(H343=0,"",'Ark1'!AA1903)</f>
        <v>0</v>
      </c>
      <c r="W343" s="305">
        <f t="shared" si="24"/>
        <v>711.50684931506851</v>
      </c>
      <c r="X343" s="269">
        <f t="shared" si="25"/>
        <v>28.855555555555554</v>
      </c>
      <c r="Y343" s="267">
        <f t="shared" si="26"/>
        <v>1</v>
      </c>
      <c r="Z343" s="246"/>
      <c r="AA343" s="249"/>
      <c r="AC343" s="28"/>
      <c r="AD343" s="27"/>
      <c r="AE343" s="250"/>
      <c r="AF343" s="86"/>
      <c r="AJ343" s="86"/>
    </row>
    <row r="344" spans="1:54" ht="15.6">
      <c r="A344" s="246"/>
      <c r="B344" s="330">
        <f>+'Ark1'!C1904</f>
        <v>2024</v>
      </c>
      <c r="C344" s="266">
        <f>+'Ark1'!L1904</f>
        <v>9</v>
      </c>
      <c r="D344" s="266" t="s">
        <v>36</v>
      </c>
      <c r="E344" s="274">
        <f>+'Ark1'!AP1904</f>
        <v>31</v>
      </c>
      <c r="F344" s="274" t="str">
        <f>VLOOKUP(E344,RNR!$D$1:$E$37,2)</f>
        <v>Salers</v>
      </c>
      <c r="G344" s="266" t="str">
        <f>+IF(H344=0,"",'Ark1'!Q1904)</f>
        <v/>
      </c>
      <c r="H344" s="475">
        <f>+'Ark1'!R1904</f>
        <v>0</v>
      </c>
      <c r="I344" s="267" t="str">
        <f>+IF(H344=0,"",'Ark1'!AE1904)</f>
        <v/>
      </c>
      <c r="J344" s="267"/>
      <c r="K344" s="267" t="str">
        <f>+IF(H344=0,"",'Ark1'!AF1904)</f>
        <v/>
      </c>
      <c r="L344" s="268" t="str">
        <f>+IF(H344=0,"",'Ark1'!T1904)</f>
        <v/>
      </c>
      <c r="M344" s="305" t="str">
        <f>+IF(H344=0,"",'Ark1'!U1904)</f>
        <v/>
      </c>
      <c r="N344" s="267"/>
      <c r="O344" s="269" t="str">
        <f>+IF(H344=0,"",'Ark1'!W1904)</f>
        <v/>
      </c>
      <c r="P344" s="269" t="str">
        <f>+IF(H344=0,"",'Ark1'!X1904)</f>
        <v/>
      </c>
      <c r="Q344" s="269" t="str">
        <f>+IF(H344=0,"",'Ark1'!AG1904)</f>
        <v/>
      </c>
      <c r="R344" s="269" t="str">
        <f>+IF(H344=0,"",'Ark1'!AH1904)</f>
        <v/>
      </c>
      <c r="S344" s="374" t="str">
        <f>+IF(H344=0,"",'Ark1'!AR1918)</f>
        <v/>
      </c>
      <c r="T344" s="114" t="str">
        <f>+IF(H344=0,"",'Ark1'!AS1918)</f>
        <v/>
      </c>
      <c r="U344" s="269" t="str">
        <f>+IF(H344=0,"",'Ark1'!Y1904)</f>
        <v/>
      </c>
      <c r="V344" s="268" t="str">
        <f>+IF(H344=0,"",'Ark1'!AA1904)</f>
        <v/>
      </c>
      <c r="W344" s="305" t="str">
        <f t="shared" si="24"/>
        <v/>
      </c>
      <c r="X344" s="269" t="str">
        <f t="shared" si="25"/>
        <v/>
      </c>
      <c r="Y344" s="267" t="str">
        <f t="shared" si="26"/>
        <v/>
      </c>
      <c r="Z344" s="246"/>
      <c r="AA344" s="249"/>
      <c r="AC344" s="28"/>
      <c r="AD344" s="27"/>
      <c r="AE344" s="250"/>
      <c r="AF344" s="86"/>
      <c r="AJ344" s="86"/>
    </row>
    <row r="345" spans="1:54" ht="15.6">
      <c r="A345" s="246"/>
      <c r="B345" s="330">
        <f>+'Ark1'!C1905</f>
        <v>2024</v>
      </c>
      <c r="C345" s="266">
        <f>+'Ark1'!L1905</f>
        <v>9</v>
      </c>
      <c r="D345" s="266" t="s">
        <v>36</v>
      </c>
      <c r="E345" s="274">
        <f>+'Ark1'!AP1905</f>
        <v>32</v>
      </c>
      <c r="F345" s="274" t="str">
        <f>VLOOKUP(E345,RNR!$D$1:$E$37,2)</f>
        <v>Chianina</v>
      </c>
      <c r="G345" s="266" t="str">
        <f>+IF(H345=0,"",'Ark1'!Q1905)</f>
        <v/>
      </c>
      <c r="H345" s="475">
        <f>+'Ark1'!R1905</f>
        <v>0</v>
      </c>
      <c r="I345" s="267" t="str">
        <f>+IF(H345=0,"",'Ark1'!AE1905)</f>
        <v/>
      </c>
      <c r="J345" s="267"/>
      <c r="K345" s="267" t="str">
        <f>+IF(H345=0,"",'Ark1'!AF1905)</f>
        <v/>
      </c>
      <c r="L345" s="268" t="str">
        <f>+IF(H345=0,"",'Ark1'!T1905)</f>
        <v/>
      </c>
      <c r="M345" s="305" t="str">
        <f>+IF(H345=0,"",'Ark1'!U1905)</f>
        <v/>
      </c>
      <c r="N345" s="267"/>
      <c r="O345" s="269" t="str">
        <f>+IF(H345=0,"",'Ark1'!W1905)</f>
        <v/>
      </c>
      <c r="P345" s="269" t="str">
        <f>+IF(H345=0,"",'Ark1'!X1905)</f>
        <v/>
      </c>
      <c r="Q345" s="269" t="str">
        <f>+IF(H345=0,"",'Ark1'!AG1905)</f>
        <v/>
      </c>
      <c r="R345" s="269" t="str">
        <f>+IF(H345=0,"",'Ark1'!AH1905)</f>
        <v/>
      </c>
      <c r="S345" s="374" t="str">
        <f>+IF(H345=0,"",'Ark1'!AR1919)</f>
        <v/>
      </c>
      <c r="T345" s="114" t="str">
        <f>+IF(H345=0,"",'Ark1'!AS1919)</f>
        <v/>
      </c>
      <c r="U345" s="269" t="str">
        <f>+IF(H345=0,"",'Ark1'!Y1905)</f>
        <v/>
      </c>
      <c r="V345" s="268" t="str">
        <f>+IF(H345=0,"",'Ark1'!AA1905)</f>
        <v/>
      </c>
      <c r="W345" s="305" t="str">
        <f t="shared" si="24"/>
        <v/>
      </c>
      <c r="X345" s="269" t="str">
        <f t="shared" si="25"/>
        <v/>
      </c>
      <c r="Y345" s="267" t="str">
        <f t="shared" si="26"/>
        <v/>
      </c>
      <c r="Z345" s="246"/>
      <c r="AA345" s="249"/>
      <c r="AC345" s="28"/>
      <c r="AD345" s="27"/>
      <c r="AE345" s="250"/>
      <c r="AF345" s="86"/>
      <c r="AJ345" s="86"/>
    </row>
    <row r="346" spans="1:54" ht="15.6">
      <c r="A346" s="246"/>
      <c r="B346" s="330">
        <f>+'Ark1'!C1906</f>
        <v>2024</v>
      </c>
      <c r="C346" s="266">
        <f>+'Ark1'!L1906</f>
        <v>9</v>
      </c>
      <c r="D346" s="266" t="s">
        <v>36</v>
      </c>
      <c r="E346" s="274">
        <f>+'Ark1'!AP1906</f>
        <v>33</v>
      </c>
      <c r="F346" s="274" t="str">
        <f>VLOOKUP(E346,RNR!$D$1:$E$37,2)</f>
        <v>Belgisk blå</v>
      </c>
      <c r="G346" s="266" t="str">
        <f>+IF(H346=0,"",'Ark1'!Q1906)</f>
        <v/>
      </c>
      <c r="H346" s="475">
        <f>+'Ark1'!R1906</f>
        <v>0</v>
      </c>
      <c r="I346" s="267" t="str">
        <f>+IF(H346=0,"",'Ark1'!AE1906)</f>
        <v/>
      </c>
      <c r="J346" s="267"/>
      <c r="K346" s="267" t="str">
        <f>+IF(H346=0,"",'Ark1'!AF1906)</f>
        <v/>
      </c>
      <c r="L346" s="268" t="str">
        <f>+IF(H346=0,"",'Ark1'!T1906)</f>
        <v/>
      </c>
      <c r="M346" s="305" t="str">
        <f>+IF(H346=0,"",'Ark1'!U1906)</f>
        <v/>
      </c>
      <c r="N346" s="267"/>
      <c r="O346" s="269" t="str">
        <f>+IF(H346=0,"",'Ark1'!W1906)</f>
        <v/>
      </c>
      <c r="P346" s="269" t="str">
        <f>+IF(H346=0,"",'Ark1'!X1906)</f>
        <v/>
      </c>
      <c r="Q346" s="269" t="str">
        <f>+IF(H346=0,"",'Ark1'!AG1906)</f>
        <v/>
      </c>
      <c r="R346" s="269" t="str">
        <f>+IF(H346=0,"",'Ark1'!AH1906)</f>
        <v/>
      </c>
      <c r="S346" s="374" t="str">
        <f>+IF(H346=0,"",'Ark1'!AR1920)</f>
        <v/>
      </c>
      <c r="T346" s="114" t="str">
        <f>+IF(H346=0,"",'Ark1'!AS1920)</f>
        <v/>
      </c>
      <c r="U346" s="269" t="str">
        <f>+IF(H346=0,"",'Ark1'!Y1906)</f>
        <v/>
      </c>
      <c r="V346" s="268" t="str">
        <f>+IF(H346=0,"",'Ark1'!AA1906)</f>
        <v/>
      </c>
      <c r="W346" s="305" t="str">
        <f t="shared" si="24"/>
        <v/>
      </c>
      <c r="X346" s="269" t="str">
        <f t="shared" si="25"/>
        <v/>
      </c>
      <c r="Y346" s="267" t="str">
        <f t="shared" si="26"/>
        <v/>
      </c>
      <c r="Z346" s="246"/>
      <c r="AA346" s="249"/>
      <c r="AC346" s="28"/>
      <c r="AD346" s="27"/>
      <c r="AE346" s="250"/>
      <c r="AF346" s="86"/>
      <c r="AJ346" s="86"/>
    </row>
    <row r="347" spans="1:54" ht="15.6">
      <c r="A347" s="246"/>
      <c r="B347" s="330">
        <f>+'Ark1'!C1907</f>
        <v>2024</v>
      </c>
      <c r="C347" s="266">
        <f>+'Ark1'!L1907</f>
        <v>9</v>
      </c>
      <c r="D347" s="266" t="s">
        <v>36</v>
      </c>
      <c r="E347" s="274">
        <f>+'Ark1'!AP1907</f>
        <v>34</v>
      </c>
      <c r="F347" s="274" t="str">
        <f>VLOOKUP(E347,RNR!$D$1:$E$37,2)</f>
        <v>Mini Hereford</v>
      </c>
      <c r="G347" s="266">
        <f>+IF(H347=0,"",'Ark1'!Q1907)</f>
        <v>1</v>
      </c>
      <c r="H347" s="475">
        <f>+'Ark1'!R1907</f>
        <v>1</v>
      </c>
      <c r="I347" s="267">
        <f>+IF(H347=0,"",'Ark1'!AE1907)</f>
        <v>9.0909090909090917</v>
      </c>
      <c r="J347" s="267"/>
      <c r="K347" s="267">
        <f>+IF(H347=0,"",'Ark1'!AF1907)</f>
        <v>10.745932489701564</v>
      </c>
      <c r="L347" s="268">
        <f>+IF(H347=0,"",'Ark1'!T1907)</f>
        <v>11</v>
      </c>
      <c r="M347" s="305">
        <f>+IF(H347=0,"",'Ark1'!U1907)</f>
        <v>362.6</v>
      </c>
      <c r="N347" s="267"/>
      <c r="O347" s="269">
        <f>+IF(H347=0,"",'Ark1'!W1907)</f>
        <v>100</v>
      </c>
      <c r="P347" s="269">
        <f>+IF(H347=0,"",'Ark1'!X1907)</f>
        <v>100</v>
      </c>
      <c r="Q347" s="269">
        <f>+IF(H347=0,"",'Ark1'!AG1907)</f>
        <v>559</v>
      </c>
      <c r="R347" s="269">
        <f>+IF(H347=0,"",'Ark1'!AH1907)</f>
        <v>100</v>
      </c>
      <c r="S347" s="374">
        <f>+IF(H347=0,"",'Ark1'!AR1921)</f>
        <v>0</v>
      </c>
      <c r="T347" s="114">
        <f>+IF(H347=0,"",'Ark1'!AS1921)</f>
        <v>0</v>
      </c>
      <c r="U347" s="269">
        <f>+IF(H347=0,"",'Ark1'!Y1907)</f>
        <v>0</v>
      </c>
      <c r="V347" s="268">
        <f>+IF(H347=0,"",'Ark1'!AA1907)</f>
        <v>0</v>
      </c>
      <c r="W347" s="305">
        <f t="shared" si="24"/>
        <v>648.65831842576029</v>
      </c>
      <c r="X347" s="269">
        <f t="shared" si="25"/>
        <v>40.288888888888891</v>
      </c>
      <c r="Y347" s="267">
        <f t="shared" si="26"/>
        <v>1</v>
      </c>
      <c r="Z347" s="246"/>
      <c r="AA347" s="249"/>
      <c r="AC347" s="28"/>
      <c r="AD347" s="27"/>
      <c r="AE347" s="250"/>
      <c r="AF347" s="86"/>
      <c r="AJ347" s="86"/>
    </row>
    <row r="348" spans="1:54" ht="15.6">
      <c r="A348" s="246"/>
      <c r="B348" s="330">
        <f>+'Ark1'!C1908</f>
        <v>2024</v>
      </c>
      <c r="C348" s="266">
        <f>+'Ark1'!L1908</f>
        <v>9</v>
      </c>
      <c r="D348" s="266" t="s">
        <v>36</v>
      </c>
      <c r="E348" s="274">
        <f>+'Ark1'!AP1908</f>
        <v>39</v>
      </c>
      <c r="F348" s="274" t="str">
        <f>VLOOKUP(E348,RNR!$D$1:$E$37,2)</f>
        <v xml:space="preserve">Wagyu </v>
      </c>
      <c r="G348" s="266" t="str">
        <f>+IF(H348=0,"",'Ark1'!Q1908)</f>
        <v/>
      </c>
      <c r="H348" s="475">
        <f>+'Ark1'!R1908</f>
        <v>0</v>
      </c>
      <c r="I348" s="267" t="str">
        <f>+IF(H348=0,"",'Ark1'!AE1908)</f>
        <v/>
      </c>
      <c r="J348" s="267"/>
      <c r="K348" s="267" t="str">
        <f>+IF(H348=0,"",'Ark1'!AF1908)</f>
        <v/>
      </c>
      <c r="L348" s="268" t="str">
        <f>+IF(H348=0,"",'Ark1'!T1908)</f>
        <v/>
      </c>
      <c r="M348" s="305" t="str">
        <f>+IF(H348=0,"",'Ark1'!U1908)</f>
        <v/>
      </c>
      <c r="N348" s="267"/>
      <c r="O348" s="269" t="str">
        <f>+IF(H348=0,"",'Ark1'!W1908)</f>
        <v/>
      </c>
      <c r="P348" s="269" t="str">
        <f>+IF(H348=0,"",'Ark1'!X1908)</f>
        <v/>
      </c>
      <c r="Q348" s="269" t="str">
        <f>+IF(H348=0,"",'Ark1'!AG1908)</f>
        <v/>
      </c>
      <c r="R348" s="269" t="str">
        <f>+IF(H348=0,"",'Ark1'!AH1908)</f>
        <v/>
      </c>
      <c r="S348" s="374" t="str">
        <f>+IF(H348=0,"",'Ark1'!AR1922)</f>
        <v/>
      </c>
      <c r="T348" s="114" t="str">
        <f>+IF(H348=0,"",'Ark1'!AS1922)</f>
        <v/>
      </c>
      <c r="U348" s="269" t="str">
        <f>+IF(H348=0,"",'Ark1'!Y1908)</f>
        <v/>
      </c>
      <c r="V348" s="268" t="str">
        <f>+IF(H348=0,"",'Ark1'!AA1908)</f>
        <v/>
      </c>
      <c r="W348" s="305" t="str">
        <f t="shared" si="24"/>
        <v/>
      </c>
      <c r="X348" s="269" t="str">
        <f t="shared" si="25"/>
        <v/>
      </c>
      <c r="Y348" s="267" t="str">
        <f t="shared" si="26"/>
        <v/>
      </c>
      <c r="Z348" s="246"/>
      <c r="AA348" s="249"/>
      <c r="AC348" s="28"/>
      <c r="AD348" s="27"/>
      <c r="AE348" s="250"/>
      <c r="AF348" s="86"/>
      <c r="AJ348" s="86"/>
    </row>
    <row r="349" spans="1:54" ht="15.6">
      <c r="A349" s="246"/>
      <c r="B349" s="330">
        <f>+'Ark1'!C1909</f>
        <v>2024</v>
      </c>
      <c r="C349" s="266">
        <f>+'Ark1'!L1909</f>
        <v>9</v>
      </c>
      <c r="D349" s="266" t="s">
        <v>36</v>
      </c>
      <c r="E349" s="274">
        <f>+'Ark1'!AP1909</f>
        <v>40</v>
      </c>
      <c r="F349" s="274" t="str">
        <f>VLOOKUP(E349,RNR!$D$1:$E$37,2)</f>
        <v>Jak (Bos Grunniens)</v>
      </c>
      <c r="G349" s="266" t="str">
        <f>+IF(H349=0,"",'Ark1'!Q1909)</f>
        <v/>
      </c>
      <c r="H349" s="475">
        <f>+'Ark1'!R1909</f>
        <v>0</v>
      </c>
      <c r="I349" s="267" t="str">
        <f>+IF(H349=0,"",'Ark1'!AE1909)</f>
        <v/>
      </c>
      <c r="J349" s="267"/>
      <c r="K349" s="267" t="str">
        <f>+IF(H349=0,"",'Ark1'!AF1909)</f>
        <v/>
      </c>
      <c r="L349" s="268" t="str">
        <f>+IF(H349=0,"",'Ark1'!T1909)</f>
        <v/>
      </c>
      <c r="M349" s="305" t="str">
        <f>+IF(H349=0,"",'Ark1'!U1909)</f>
        <v/>
      </c>
      <c r="N349" s="267"/>
      <c r="O349" s="269" t="str">
        <f>+IF(H349=0,"",'Ark1'!W1909)</f>
        <v/>
      </c>
      <c r="P349" s="269" t="str">
        <f>+IF(H349=0,"",'Ark1'!X1909)</f>
        <v/>
      </c>
      <c r="Q349" s="269" t="str">
        <f>+IF(H349=0,"",'Ark1'!AG1909)</f>
        <v/>
      </c>
      <c r="R349" s="269" t="str">
        <f>+IF(H349=0,"",'Ark1'!AH1909)</f>
        <v/>
      </c>
      <c r="S349" s="374" t="str">
        <f>+IF(H349=0,"",'Ark1'!AR1923)</f>
        <v/>
      </c>
      <c r="T349" s="114" t="str">
        <f>+IF(H349=0,"",'Ark1'!AS1923)</f>
        <v/>
      </c>
      <c r="U349" s="269" t="str">
        <f>+IF(H349=0,"",'Ark1'!Y1909)</f>
        <v/>
      </c>
      <c r="V349" s="268" t="str">
        <f>+IF(H349=0,"",'Ark1'!AA1909)</f>
        <v/>
      </c>
      <c r="W349" s="305" t="str">
        <f t="shared" si="24"/>
        <v/>
      </c>
      <c r="X349" s="269" t="str">
        <f t="shared" si="25"/>
        <v/>
      </c>
      <c r="Y349" s="267" t="str">
        <f t="shared" si="26"/>
        <v/>
      </c>
      <c r="Z349" s="246"/>
      <c r="AA349" s="249"/>
      <c r="AC349" s="28"/>
      <c r="AD349" s="27"/>
      <c r="AE349" s="250"/>
      <c r="AF349" s="86"/>
      <c r="AJ349" s="86"/>
    </row>
    <row r="350" spans="1:54" ht="15.6">
      <c r="A350" s="246"/>
      <c r="B350" s="330">
        <f>+'Ark1'!C1910</f>
        <v>2024</v>
      </c>
      <c r="C350" s="266">
        <f>+'Ark1'!L1910</f>
        <v>9</v>
      </c>
      <c r="D350" s="266" t="s">
        <v>36</v>
      </c>
      <c r="E350" s="274">
        <f>+'Ark1'!AP1910</f>
        <v>98</v>
      </c>
      <c r="F350" s="274" t="str">
        <f>VLOOKUP(E350,RNR!$D$1:$E$37,2)</f>
        <v>Krysninger</v>
      </c>
      <c r="G350" s="266">
        <f>+IF(H350=0,"",'Ark1'!Q1910)</f>
        <v>48</v>
      </c>
      <c r="H350" s="475">
        <f>+'Ark1'!R1910</f>
        <v>176</v>
      </c>
      <c r="I350" s="267">
        <f>+IF(H350=0,"",'Ark1'!AE1910)</f>
        <v>5.5784469096671954</v>
      </c>
      <c r="J350" s="267"/>
      <c r="K350" s="267">
        <f>+IF(H350=0,"",'Ark1'!AF1910)</f>
        <v>7.080864294327851</v>
      </c>
      <c r="L350" s="268">
        <f>+IF(H350=0,"",'Ark1'!T1910)</f>
        <v>9.7556818181818183</v>
      </c>
      <c r="M350" s="305">
        <f>+IF(H350=0,"",'Ark1'!U1910)</f>
        <v>291.45738636363626</v>
      </c>
      <c r="N350" s="267"/>
      <c r="O350" s="269">
        <f>+IF(H350=0,"",'Ark1'!W1910)</f>
        <v>97.159090909090892</v>
      </c>
      <c r="P350" s="269">
        <f>+IF(H350=0,"",'Ark1'!X1910)</f>
        <v>6.8181818181818192</v>
      </c>
      <c r="Q350" s="269">
        <f>+IF(H350=0,"",'Ark1'!AG1910)</f>
        <v>481.52840909090912</v>
      </c>
      <c r="R350" s="269">
        <f>+IF(H350=0,"",'Ark1'!AH1910)</f>
        <v>98.863636363636346</v>
      </c>
      <c r="S350" s="374">
        <f>+IF(H350=0,"",'Ark1'!AR1924)</f>
        <v>0</v>
      </c>
      <c r="T350" s="114">
        <f>+IF(H350=0,"",'Ark1'!AS1924)</f>
        <v>0</v>
      </c>
      <c r="U350" s="269">
        <f>+IF(H350=0,"",'Ark1'!Y1910)</f>
        <v>33.231501210664625</v>
      </c>
      <c r="V350" s="268">
        <f>+IF(H350=0,"",'Ark1'!AA1910)</f>
        <v>1.5009359166976604</v>
      </c>
      <c r="W350" s="305">
        <f t="shared" si="24"/>
        <v>605.275578472902</v>
      </c>
      <c r="X350" s="269">
        <f t="shared" si="25"/>
        <v>32.384154040404027</v>
      </c>
      <c r="Y350" s="267">
        <f t="shared" si="26"/>
        <v>3.6666666666666665</v>
      </c>
      <c r="Z350" s="246"/>
      <c r="AA350" s="249"/>
      <c r="AC350" s="28"/>
      <c r="AD350" s="27"/>
      <c r="AE350" s="250"/>
      <c r="AF350" s="86"/>
      <c r="AJ350" s="86"/>
    </row>
    <row r="351" spans="1:54" ht="15.6">
      <c r="A351" s="246"/>
      <c r="B351" s="330">
        <f>+'Ark1'!C1911</f>
        <v>2024</v>
      </c>
      <c r="C351" s="266">
        <f>+'Ark1'!L1911</f>
        <v>9</v>
      </c>
      <c r="D351" s="266" t="s">
        <v>36</v>
      </c>
      <c r="E351" s="274">
        <f>+'Ark1'!AP1911</f>
        <v>99</v>
      </c>
      <c r="F351" s="274" t="str">
        <f>VLOOKUP(E351,RNR!$D$1:$E$37,2)</f>
        <v>Ukjent</v>
      </c>
      <c r="G351" s="266" t="str">
        <f>+IF(H351=0,"",'Ark1'!Q1911)</f>
        <v/>
      </c>
      <c r="H351" s="475">
        <f>+'Ark1'!R1911</f>
        <v>0</v>
      </c>
      <c r="I351" s="267" t="str">
        <f>+IF(H351=0,"",'Ark1'!AE1911)</f>
        <v/>
      </c>
      <c r="J351" s="267"/>
      <c r="K351" s="267" t="str">
        <f>+IF(H351=0,"",'Ark1'!AF1911)</f>
        <v/>
      </c>
      <c r="L351" s="268" t="str">
        <f>+IF(H351=0,"",'Ark1'!T1911)</f>
        <v/>
      </c>
      <c r="M351" s="305" t="str">
        <f>+IF(H351=0,"",'Ark1'!U1911)</f>
        <v/>
      </c>
      <c r="N351" s="267"/>
      <c r="O351" s="269" t="str">
        <f>+IF(H351=0,"",'Ark1'!W1911)</f>
        <v/>
      </c>
      <c r="P351" s="269" t="str">
        <f>+IF(H351=0,"",'Ark1'!X1911)</f>
        <v/>
      </c>
      <c r="Q351" s="269" t="str">
        <f>+IF(H351=0,"",'Ark1'!AG1911)</f>
        <v/>
      </c>
      <c r="R351" s="269" t="str">
        <f>+IF(H351=0,"",'Ark1'!AH1911)</f>
        <v/>
      </c>
      <c r="S351" s="374" t="str">
        <f>+IF(H351=0,"",'Ark1'!AR1925)</f>
        <v/>
      </c>
      <c r="T351" s="114" t="str">
        <f>+IF(H351=0,"",'Ark1'!AS1925)</f>
        <v/>
      </c>
      <c r="U351" s="269" t="str">
        <f>+IF(H351=0,"",'Ark1'!Y1911)</f>
        <v/>
      </c>
      <c r="V351" s="268" t="str">
        <f>+IF(H351=0,"",'Ark1'!AA1911)</f>
        <v/>
      </c>
      <c r="W351" s="305" t="str">
        <f t="shared" si="24"/>
        <v/>
      </c>
      <c r="X351" s="269" t="str">
        <f t="shared" si="25"/>
        <v/>
      </c>
      <c r="Y351" s="267" t="str">
        <f t="shared" si="26"/>
        <v/>
      </c>
      <c r="Z351" s="246"/>
      <c r="AA351" s="249"/>
      <c r="AC351" s="28"/>
      <c r="AD351" s="27"/>
      <c r="AE351" s="250"/>
      <c r="AF351" s="86"/>
      <c r="AJ351" s="86"/>
    </row>
    <row r="352" spans="1:54" ht="15" customHeight="1">
      <c r="A352" s="246"/>
      <c r="B352" s="246"/>
      <c r="C352" s="246"/>
      <c r="D352" s="246"/>
      <c r="E352" s="246"/>
      <c r="F352" s="246"/>
      <c r="G352" s="246"/>
      <c r="H352" s="472"/>
      <c r="I352" s="247"/>
      <c r="J352" s="246"/>
      <c r="K352" s="247"/>
      <c r="L352" s="246"/>
      <c r="M352" s="246"/>
      <c r="N352" s="246"/>
      <c r="O352" s="248"/>
      <c r="P352" s="248"/>
      <c r="Q352" s="246"/>
      <c r="R352" s="248"/>
      <c r="S352" s="248"/>
      <c r="T352" s="248"/>
      <c r="U352" s="248"/>
      <c r="V352" s="246"/>
      <c r="W352" s="246"/>
      <c r="X352" s="248"/>
      <c r="Y352" s="263"/>
      <c r="Z352" s="246"/>
      <c r="AA352" s="249"/>
      <c r="AC352" s="28"/>
      <c r="AD352" s="27"/>
      <c r="AE352" s="250"/>
      <c r="AF352" s="86"/>
      <c r="AJ352" s="86"/>
      <c r="BB352" s="262"/>
    </row>
    <row r="353" spans="1:54" ht="22.8">
      <c r="A353" s="246"/>
      <c r="B353" s="246"/>
      <c r="C353" s="276" t="s">
        <v>0</v>
      </c>
      <c r="D353" s="277"/>
      <c r="E353" s="346" t="s">
        <v>37</v>
      </c>
      <c r="F353" s="246"/>
      <c r="G353" s="278" t="s">
        <v>604</v>
      </c>
      <c r="H353" s="462">
        <f>SUM(H355:H389)</f>
        <v>316</v>
      </c>
      <c r="I353" s="247"/>
      <c r="J353" s="246"/>
      <c r="K353" s="247"/>
      <c r="L353" s="246"/>
      <c r="M353" s="345">
        <f>+Klasse!K20</f>
        <v>297.58053097345118</v>
      </c>
      <c r="N353" s="246" t="s">
        <v>573</v>
      </c>
      <c r="O353" s="248"/>
      <c r="P353" s="248"/>
      <c r="Q353" s="246"/>
      <c r="R353" s="248"/>
      <c r="S353" s="248"/>
      <c r="T353" s="248"/>
      <c r="U353" s="248"/>
      <c r="V353" s="246"/>
      <c r="W353" s="345">
        <f>+Klasse!AA20</f>
        <v>615.5803112972502</v>
      </c>
      <c r="X353" s="248" t="s">
        <v>635</v>
      </c>
      <c r="Y353" s="263"/>
      <c r="Z353" s="246"/>
      <c r="AA353" s="249"/>
      <c r="AC353" s="28"/>
      <c r="AD353" s="27"/>
      <c r="AE353" s="250"/>
      <c r="AF353" s="86"/>
      <c r="AJ353" s="86"/>
      <c r="BB353" s="262"/>
    </row>
    <row r="354" spans="1:54" ht="15" customHeight="1">
      <c r="A354" s="246"/>
      <c r="B354" s="246"/>
      <c r="C354" s="246"/>
      <c r="D354" s="246"/>
      <c r="E354" s="246"/>
      <c r="F354" s="246"/>
      <c r="G354" s="246"/>
      <c r="H354" s="246"/>
      <c r="I354" s="246"/>
      <c r="J354" s="246"/>
      <c r="K354" s="246"/>
      <c r="L354" s="246"/>
      <c r="M354" s="246"/>
      <c r="N354" s="246"/>
      <c r="O354" s="246"/>
      <c r="P354" s="246"/>
      <c r="Q354" s="246"/>
      <c r="R354" s="246"/>
      <c r="S354" s="246"/>
      <c r="T354" s="246"/>
      <c r="U354" s="246"/>
      <c r="V354" s="246"/>
      <c r="W354" s="246"/>
      <c r="X354" s="246"/>
      <c r="Y354" s="246"/>
      <c r="Z354" s="246"/>
      <c r="AA354" s="249"/>
      <c r="AC354" s="28"/>
      <c r="AD354" s="27"/>
      <c r="AE354" s="250"/>
      <c r="AF354" s="86"/>
      <c r="AJ354" s="86"/>
      <c r="BB354" s="262"/>
    </row>
    <row r="355" spans="1:54" ht="15.6">
      <c r="A355" s="246"/>
      <c r="B355" s="330">
        <f>+'Ark1'!C1912</f>
        <v>2024</v>
      </c>
      <c r="C355" s="266">
        <f>+'Ark1'!L1912</f>
        <v>10</v>
      </c>
      <c r="D355" s="266" t="s">
        <v>37</v>
      </c>
      <c r="E355" s="275">
        <f>+'Ark1'!AP1912</f>
        <v>1</v>
      </c>
      <c r="F355" s="274" t="str">
        <f>VLOOKUP(E355,RNR!$D$1:$E$37,2)</f>
        <v>NRF</v>
      </c>
      <c r="G355" s="86" t="str">
        <f>+IF(H355=0,"",'Ark1'!Q1912)</f>
        <v/>
      </c>
      <c r="H355" s="475">
        <f>+'Ark1'!R1912</f>
        <v>0</v>
      </c>
      <c r="I355" s="28" t="str">
        <f>+IF(H355=0,"",'Ark1'!AE1912)</f>
        <v/>
      </c>
      <c r="J355" s="28"/>
      <c r="K355" s="28" t="str">
        <f>+IF(H355=0,"",'Ark1'!AF1912)</f>
        <v/>
      </c>
      <c r="L355" s="27" t="str">
        <f>+IF(H355=0,"",'Ark1'!T1912)</f>
        <v/>
      </c>
      <c r="M355" s="305" t="str">
        <f>+IF(H355=0,"",'Ark1'!U1912)</f>
        <v/>
      </c>
      <c r="N355" s="28"/>
      <c r="O355" s="33" t="str">
        <f>+IF(H355=0,"",'Ark1'!W1912)</f>
        <v/>
      </c>
      <c r="P355" s="33" t="str">
        <f>+IF(H355=0,"",'Ark1'!X1912)</f>
        <v/>
      </c>
      <c r="Q355" s="33" t="str">
        <f>+IF(H355=0,"",'Ark1'!AG1912)</f>
        <v/>
      </c>
      <c r="R355" s="33" t="str">
        <f>+IF(H355=0,"",'Ark1'!AH1912)</f>
        <v/>
      </c>
      <c r="S355" s="374" t="str">
        <f>+IF(H355=0,"",'Ark1'!AR1912)</f>
        <v/>
      </c>
      <c r="T355" s="114" t="str">
        <f>+IF(H355=0,"",'Ark1'!AS1912)</f>
        <v/>
      </c>
      <c r="U355" s="33" t="str">
        <f>+IF(H355=0,"",'Ark1'!Y1912)</f>
        <v/>
      </c>
      <c r="V355" s="27" t="str">
        <f>+IF(H355=0,"",'Ark1'!AA1912)</f>
        <v/>
      </c>
      <c r="W355" s="305" t="str">
        <f t="shared" ref="W355:W389" si="27">IF(H355=0,"",1000*M355/Q355)</f>
        <v/>
      </c>
      <c r="X355" s="33" t="str">
        <f t="shared" ref="X355:X389" si="28">IF(H355=0,"",M355/C355)</f>
        <v/>
      </c>
      <c r="Y355" s="28" t="str">
        <f t="shared" ref="Y355:Y389" si="29">IF(H355=0,"",H355/G355)</f>
        <v/>
      </c>
      <c r="Z355" s="246"/>
      <c r="AA355" s="249"/>
      <c r="AC355" s="28"/>
      <c r="AD355" s="27"/>
      <c r="AE355" s="250"/>
      <c r="AF355" s="86"/>
      <c r="AJ355" s="86"/>
    </row>
    <row r="356" spans="1:54" ht="15.6">
      <c r="A356" s="246"/>
      <c r="B356" s="330">
        <f>+'Ark1'!C1913</f>
        <v>2024</v>
      </c>
      <c r="C356" s="266">
        <f>+'Ark1'!L1913</f>
        <v>10</v>
      </c>
      <c r="D356" s="266" t="s">
        <v>37</v>
      </c>
      <c r="E356" s="275">
        <f>+'Ark1'!AP1913</f>
        <v>2</v>
      </c>
      <c r="F356" s="274" t="str">
        <f>VLOOKUP(E356,RNR!$D$1:$E$37,2)</f>
        <v>Jersey</v>
      </c>
      <c r="G356" s="86" t="str">
        <f>+IF(H356=0,"",'Ark1'!Q1913)</f>
        <v/>
      </c>
      <c r="H356" s="475">
        <f>+'Ark1'!R1913</f>
        <v>0</v>
      </c>
      <c r="I356" s="28" t="str">
        <f>+IF(H356=0,"",'Ark1'!AE1913)</f>
        <v/>
      </c>
      <c r="J356" s="28"/>
      <c r="K356" s="28" t="str">
        <f>+IF(H356=0,"",'Ark1'!AF1913)</f>
        <v/>
      </c>
      <c r="L356" s="27" t="str">
        <f>+IF(H356=0,"",'Ark1'!T1913)</f>
        <v/>
      </c>
      <c r="M356" s="305" t="str">
        <f>+IF(H356=0,"",'Ark1'!U1913)</f>
        <v/>
      </c>
      <c r="N356" s="28"/>
      <c r="O356" s="33" t="str">
        <f>+IF(H356=0,"",'Ark1'!W1913)</f>
        <v/>
      </c>
      <c r="P356" s="33" t="str">
        <f>+IF(H356=0,"",'Ark1'!X1913)</f>
        <v/>
      </c>
      <c r="Q356" s="33" t="str">
        <f>+IF(H356=0,"",'Ark1'!AG1913)</f>
        <v/>
      </c>
      <c r="R356" s="33" t="str">
        <f>+IF(H356=0,"",'Ark1'!AH1913)</f>
        <v/>
      </c>
      <c r="S356" s="374" t="str">
        <f>+IF(H356=0,"",'Ark1'!AR1913)</f>
        <v/>
      </c>
      <c r="T356" s="114" t="str">
        <f>+IF(H356=0,"",'Ark1'!AS1913)</f>
        <v/>
      </c>
      <c r="U356" s="33" t="str">
        <f>+IF(H356=0,"",'Ark1'!Y1913)</f>
        <v/>
      </c>
      <c r="V356" s="27" t="str">
        <f>+IF(H356=0,"",'Ark1'!AA1913)</f>
        <v/>
      </c>
      <c r="W356" s="305" t="str">
        <f t="shared" si="27"/>
        <v/>
      </c>
      <c r="X356" s="33" t="str">
        <f t="shared" si="28"/>
        <v/>
      </c>
      <c r="Y356" s="28" t="str">
        <f t="shared" si="29"/>
        <v/>
      </c>
      <c r="Z356" s="246"/>
      <c r="AA356" s="249"/>
      <c r="AC356" s="28"/>
      <c r="AD356" s="27"/>
      <c r="AE356" s="250"/>
      <c r="AF356" s="86"/>
      <c r="AJ356" s="86"/>
    </row>
    <row r="357" spans="1:54" ht="15.6">
      <c r="A357" s="246"/>
      <c r="B357" s="330">
        <f>+'Ark1'!C1914</f>
        <v>2024</v>
      </c>
      <c r="C357" s="266">
        <f>+'Ark1'!L1914</f>
        <v>10</v>
      </c>
      <c r="D357" s="266" t="s">
        <v>37</v>
      </c>
      <c r="E357" s="275">
        <f>+'Ark1'!AP1914</f>
        <v>3</v>
      </c>
      <c r="F357" s="274" t="str">
        <f>VLOOKUP(E357,RNR!$D$1:$E$37,2)</f>
        <v>Sidet Trønderfe og Nordlandsfe</v>
      </c>
      <c r="G357" s="86" t="str">
        <f>+IF(H357=0,"",'Ark1'!Q1914)</f>
        <v/>
      </c>
      <c r="H357" s="475">
        <f>+'Ark1'!R1914</f>
        <v>0</v>
      </c>
      <c r="I357" s="28" t="str">
        <f>+IF(H357=0,"",'Ark1'!AE1914)</f>
        <v/>
      </c>
      <c r="J357" s="28"/>
      <c r="K357" s="28" t="str">
        <f>+IF(H357=0,"",'Ark1'!AF1914)</f>
        <v/>
      </c>
      <c r="L357" s="27" t="str">
        <f>+IF(H357=0,"",'Ark1'!T1914)</f>
        <v/>
      </c>
      <c r="M357" s="305" t="str">
        <f>+IF(H357=0,"",'Ark1'!U1914)</f>
        <v/>
      </c>
      <c r="N357" s="28"/>
      <c r="O357" s="33" t="str">
        <f>+IF(H357=0,"",'Ark1'!W1914)</f>
        <v/>
      </c>
      <c r="P357" s="33" t="str">
        <f>+IF(H357=0,"",'Ark1'!X1914)</f>
        <v/>
      </c>
      <c r="Q357" s="33" t="str">
        <f>+IF(H357=0,"",'Ark1'!AG1914)</f>
        <v/>
      </c>
      <c r="R357" s="33" t="str">
        <f>+IF(H357=0,"",'Ark1'!AH1914)</f>
        <v/>
      </c>
      <c r="S357" s="374" t="str">
        <f>+IF(H357=0,"",'Ark1'!AR1914)</f>
        <v/>
      </c>
      <c r="T357" s="114" t="str">
        <f>+IF(H357=0,"",'Ark1'!AS1914)</f>
        <v/>
      </c>
      <c r="U357" s="33" t="str">
        <f>+IF(H357=0,"",'Ark1'!Y1914)</f>
        <v/>
      </c>
      <c r="V357" s="27" t="str">
        <f>+IF(H357=0,"",'Ark1'!AA1914)</f>
        <v/>
      </c>
      <c r="W357" s="305" t="str">
        <f t="shared" si="27"/>
        <v/>
      </c>
      <c r="X357" s="33" t="str">
        <f t="shared" si="28"/>
        <v/>
      </c>
      <c r="Y357" s="28" t="str">
        <f t="shared" si="29"/>
        <v/>
      </c>
      <c r="Z357" s="246"/>
      <c r="AA357" s="249"/>
      <c r="AC357" s="28"/>
      <c r="AD357" s="27"/>
      <c r="AE357" s="250"/>
      <c r="AF357" s="86"/>
      <c r="AJ357" s="86"/>
    </row>
    <row r="358" spans="1:54" ht="15.6">
      <c r="A358" s="246"/>
      <c r="B358" s="330">
        <f>+'Ark1'!C1915</f>
        <v>2024</v>
      </c>
      <c r="C358" s="266">
        <f>+'Ark1'!L1915</f>
        <v>10</v>
      </c>
      <c r="D358" s="266" t="s">
        <v>37</v>
      </c>
      <c r="E358" s="275">
        <f>+'Ark1'!AP1915</f>
        <v>4</v>
      </c>
      <c r="F358" s="274" t="str">
        <f>VLOOKUP(E358,RNR!$D$1:$E$37,2)</f>
        <v>Telemarkfe</v>
      </c>
      <c r="G358" s="86" t="str">
        <f>+IF(H358=0,"",'Ark1'!Q1915)</f>
        <v/>
      </c>
      <c r="H358" s="475">
        <f>+'Ark1'!R1915</f>
        <v>0</v>
      </c>
      <c r="I358" s="28" t="str">
        <f>+IF(H358=0,"",'Ark1'!AE1915)</f>
        <v/>
      </c>
      <c r="J358" s="28"/>
      <c r="K358" s="28" t="str">
        <f>+IF(H358=0,"",'Ark1'!AF1915)</f>
        <v/>
      </c>
      <c r="L358" s="27" t="str">
        <f>+IF(H358=0,"",'Ark1'!T1915)</f>
        <v/>
      </c>
      <c r="M358" s="305" t="str">
        <f>+IF(H358=0,"",'Ark1'!U1915)</f>
        <v/>
      </c>
      <c r="N358" s="28"/>
      <c r="O358" s="33" t="str">
        <f>+IF(H358=0,"",'Ark1'!W1915)</f>
        <v/>
      </c>
      <c r="P358" s="33" t="str">
        <f>+IF(H358=0,"",'Ark1'!X1915)</f>
        <v/>
      </c>
      <c r="Q358" s="33" t="str">
        <f>+IF(H358=0,"",'Ark1'!AG1915)</f>
        <v/>
      </c>
      <c r="R358" s="33" t="str">
        <f>+IF(H358=0,"",'Ark1'!AH1915)</f>
        <v/>
      </c>
      <c r="S358" s="374" t="str">
        <f>+IF(H358=0,"",'Ark1'!AR1915)</f>
        <v/>
      </c>
      <c r="T358" s="114" t="str">
        <f>+IF(H358=0,"",'Ark1'!AS1915)</f>
        <v/>
      </c>
      <c r="U358" s="33" t="str">
        <f>+IF(H358=0,"",'Ark1'!Y1915)</f>
        <v/>
      </c>
      <c r="V358" s="27" t="str">
        <f>+IF(H358=0,"",'Ark1'!AA1915)</f>
        <v/>
      </c>
      <c r="W358" s="305" t="str">
        <f t="shared" si="27"/>
        <v/>
      </c>
      <c r="X358" s="33" t="str">
        <f t="shared" si="28"/>
        <v/>
      </c>
      <c r="Y358" s="28" t="str">
        <f t="shared" si="29"/>
        <v/>
      </c>
      <c r="Z358" s="246"/>
      <c r="AA358" s="27"/>
      <c r="AC358" s="28"/>
      <c r="AD358" s="27"/>
      <c r="AE358" s="86"/>
      <c r="AF358" s="86"/>
      <c r="AJ358" s="86"/>
    </row>
    <row r="359" spans="1:54" ht="15.6">
      <c r="A359" s="246"/>
      <c r="B359" s="330">
        <f>+'Ark1'!C1916</f>
        <v>2024</v>
      </c>
      <c r="C359" s="266">
        <f>+'Ark1'!L1916</f>
        <v>10</v>
      </c>
      <c r="D359" s="266" t="s">
        <v>37</v>
      </c>
      <c r="E359" s="275">
        <f>+'Ark1'!AP1916</f>
        <v>5</v>
      </c>
      <c r="F359" s="274" t="str">
        <f>VLOOKUP(E359,RNR!$D$1:$E$37,2)</f>
        <v>Dølafe</v>
      </c>
      <c r="G359" s="86" t="str">
        <f>+IF(H359=0,"",'Ark1'!Q1916)</f>
        <v/>
      </c>
      <c r="H359" s="475">
        <f>+'Ark1'!R1916</f>
        <v>0</v>
      </c>
      <c r="I359" s="28" t="str">
        <f>+IF(H359=0,"",'Ark1'!AE1916)</f>
        <v/>
      </c>
      <c r="J359" s="28"/>
      <c r="K359" s="28" t="str">
        <f>+IF(H359=0,"",'Ark1'!AF1916)</f>
        <v/>
      </c>
      <c r="L359" s="27" t="str">
        <f>+IF(H359=0,"",'Ark1'!T1916)</f>
        <v/>
      </c>
      <c r="M359" s="305" t="str">
        <f>+IF(H359=0,"",'Ark1'!U1916)</f>
        <v/>
      </c>
      <c r="N359" s="28"/>
      <c r="O359" s="33" t="str">
        <f>+IF(H359=0,"",'Ark1'!W1916)</f>
        <v/>
      </c>
      <c r="P359" s="33" t="str">
        <f>+IF(H359=0,"",'Ark1'!X1916)</f>
        <v/>
      </c>
      <c r="Q359" s="33" t="str">
        <f>+IF(H359=0,"",'Ark1'!AG1916)</f>
        <v/>
      </c>
      <c r="R359" s="33" t="str">
        <f>+IF(H359=0,"",'Ark1'!AH1916)</f>
        <v/>
      </c>
      <c r="S359" s="374" t="str">
        <f>+IF(H359=0,"",'Ark1'!AR1916)</f>
        <v/>
      </c>
      <c r="T359" s="114" t="str">
        <f>+IF(H359=0,"",'Ark1'!AS1916)</f>
        <v/>
      </c>
      <c r="U359" s="33" t="str">
        <f>+IF(H359=0,"",'Ark1'!Y1916)</f>
        <v/>
      </c>
      <c r="V359" s="27" t="str">
        <f>+IF(H359=0,"",'Ark1'!AA1916)</f>
        <v/>
      </c>
      <c r="W359" s="305" t="str">
        <f t="shared" si="27"/>
        <v/>
      </c>
      <c r="X359" s="33" t="str">
        <f t="shared" si="28"/>
        <v/>
      </c>
      <c r="Y359" s="28" t="str">
        <f t="shared" si="29"/>
        <v/>
      </c>
      <c r="Z359" s="246"/>
      <c r="AA359" s="27"/>
      <c r="AC359" s="28"/>
      <c r="AD359" s="27"/>
      <c r="AE359" s="86"/>
      <c r="AF359" s="86"/>
      <c r="AJ359" s="86"/>
    </row>
    <row r="360" spans="1:54" ht="15.6">
      <c r="A360" s="246"/>
      <c r="B360" s="330">
        <f>+'Ark1'!C1917</f>
        <v>2024</v>
      </c>
      <c r="C360" s="266">
        <f>+'Ark1'!L1917</f>
        <v>10</v>
      </c>
      <c r="D360" s="266" t="s">
        <v>37</v>
      </c>
      <c r="E360" s="275">
        <f>+'Ark1'!AP1917</f>
        <v>6</v>
      </c>
      <c r="F360" s="274" t="str">
        <f>VLOOKUP(E360,RNR!$D$1:$E$37,2)</f>
        <v>Østlandsk Rødkolle</v>
      </c>
      <c r="G360" s="86" t="str">
        <f>+IF(H360=0,"",'Ark1'!Q1917)</f>
        <v/>
      </c>
      <c r="H360" s="475">
        <f>+'Ark1'!R1917</f>
        <v>0</v>
      </c>
      <c r="I360" s="28" t="str">
        <f>+IF(H360=0,"",'Ark1'!AE1917)</f>
        <v/>
      </c>
      <c r="J360" s="28"/>
      <c r="K360" s="28" t="str">
        <f>+IF(H360=0,"",'Ark1'!AF1917)</f>
        <v/>
      </c>
      <c r="L360" s="27" t="str">
        <f>+IF(H360=0,"",'Ark1'!T1917)</f>
        <v/>
      </c>
      <c r="M360" s="305" t="str">
        <f>+IF(H360=0,"",'Ark1'!U1917)</f>
        <v/>
      </c>
      <c r="N360" s="28"/>
      <c r="O360" s="33" t="str">
        <f>+IF(H360=0,"",'Ark1'!W1917)</f>
        <v/>
      </c>
      <c r="P360" s="33" t="str">
        <f>+IF(H360=0,"",'Ark1'!X1917)</f>
        <v/>
      </c>
      <c r="Q360" s="33" t="str">
        <f>+IF(H360=0,"",'Ark1'!AG1917)</f>
        <v/>
      </c>
      <c r="R360" s="33" t="str">
        <f>+IF(H360=0,"",'Ark1'!AH1917)</f>
        <v/>
      </c>
      <c r="S360" s="374" t="str">
        <f>+IF(H360=0,"",'Ark1'!AR1917)</f>
        <v/>
      </c>
      <c r="T360" s="114" t="str">
        <f>+IF(H360=0,"",'Ark1'!AS1917)</f>
        <v/>
      </c>
      <c r="U360" s="33" t="str">
        <f>+IF(H360=0,"",'Ark1'!Y1917)</f>
        <v/>
      </c>
      <c r="V360" s="27" t="str">
        <f>+IF(H360=0,"",'Ark1'!AA1917)</f>
        <v/>
      </c>
      <c r="W360" s="305" t="str">
        <f t="shared" si="27"/>
        <v/>
      </c>
      <c r="X360" s="33" t="str">
        <f t="shared" si="28"/>
        <v/>
      </c>
      <c r="Y360" s="28" t="str">
        <f t="shared" si="29"/>
        <v/>
      </c>
      <c r="Z360" s="246"/>
      <c r="AA360" s="27"/>
      <c r="AC360" s="28"/>
      <c r="AD360" s="27"/>
      <c r="AE360" s="86"/>
      <c r="AF360" s="86"/>
      <c r="AJ360" s="86"/>
    </row>
    <row r="361" spans="1:54" ht="15.6">
      <c r="A361" s="246"/>
      <c r="B361" s="330">
        <f>+'Ark1'!C1918</f>
        <v>2024</v>
      </c>
      <c r="C361" s="266">
        <f>+'Ark1'!L1918</f>
        <v>10</v>
      </c>
      <c r="D361" s="266" t="s">
        <v>37</v>
      </c>
      <c r="E361" s="275">
        <f>+'Ark1'!AP1918</f>
        <v>7</v>
      </c>
      <c r="F361" s="274" t="str">
        <f>VLOOKUP(E361,RNR!$D$1:$E$37,2)</f>
        <v>Vestlandsk Raukolle</v>
      </c>
      <c r="G361" s="86" t="str">
        <f>+IF(H361=0,"",'Ark1'!Q1918)</f>
        <v/>
      </c>
      <c r="H361" s="475">
        <f>+'Ark1'!R1918</f>
        <v>0</v>
      </c>
      <c r="I361" s="28" t="str">
        <f>+IF(H361=0,"",'Ark1'!AE1918)</f>
        <v/>
      </c>
      <c r="J361" s="28"/>
      <c r="K361" s="28" t="str">
        <f>+IF(H361=0,"",'Ark1'!AF1918)</f>
        <v/>
      </c>
      <c r="L361" s="27" t="str">
        <f>+IF(H361=0,"",'Ark1'!T1918)</f>
        <v/>
      </c>
      <c r="M361" s="305" t="str">
        <f>+IF(H361=0,"",'Ark1'!U1918)</f>
        <v/>
      </c>
      <c r="N361" s="28"/>
      <c r="O361" s="33" t="str">
        <f>+IF(H361=0,"",'Ark1'!W1918)</f>
        <v/>
      </c>
      <c r="P361" s="33" t="str">
        <f>+IF(H361=0,"",'Ark1'!X1918)</f>
        <v/>
      </c>
      <c r="Q361" s="33" t="str">
        <f>+IF(H361=0,"",'Ark1'!AG1918)</f>
        <v/>
      </c>
      <c r="R361" s="33" t="str">
        <f>+IF(H361=0,"",'Ark1'!AH1918)</f>
        <v/>
      </c>
      <c r="S361" s="374" t="str">
        <f>+IF(H361=0,"",'Ark1'!AR1918)</f>
        <v/>
      </c>
      <c r="T361" s="114" t="str">
        <f>+IF(H361=0,"",'Ark1'!AS1918)</f>
        <v/>
      </c>
      <c r="U361" s="33" t="str">
        <f>+IF(H361=0,"",'Ark1'!Y1918)</f>
        <v/>
      </c>
      <c r="V361" s="27" t="str">
        <f>+IF(H361=0,"",'Ark1'!AA1918)</f>
        <v/>
      </c>
      <c r="W361" s="305" t="str">
        <f t="shared" si="27"/>
        <v/>
      </c>
      <c r="X361" s="33" t="str">
        <f t="shared" si="28"/>
        <v/>
      </c>
      <c r="Y361" s="28" t="str">
        <f t="shared" si="29"/>
        <v/>
      </c>
      <c r="Z361" s="246"/>
      <c r="AA361" s="250"/>
      <c r="AC361" s="28"/>
      <c r="AD361" s="27"/>
      <c r="AE361" s="250"/>
      <c r="AF361" s="86"/>
      <c r="AJ361" s="86"/>
    </row>
    <row r="362" spans="1:54" ht="15.6">
      <c r="A362" s="246"/>
      <c r="B362" s="330">
        <f>+'Ark1'!C1919</f>
        <v>2024</v>
      </c>
      <c r="C362" s="266">
        <f>+'Ark1'!L1919</f>
        <v>10</v>
      </c>
      <c r="D362" s="266" t="s">
        <v>37</v>
      </c>
      <c r="E362" s="275">
        <f>+'Ark1'!AP1919</f>
        <v>8</v>
      </c>
      <c r="F362" s="274" t="str">
        <f>VLOOKUP(E362,RNR!$D$1:$E$37,2)</f>
        <v>Vestlandsk fjordfe</v>
      </c>
      <c r="G362" s="86" t="str">
        <f>+IF(H362=0,"",'Ark1'!Q1919)</f>
        <v/>
      </c>
      <c r="H362" s="475">
        <f>+'Ark1'!R1919</f>
        <v>0</v>
      </c>
      <c r="I362" s="28" t="str">
        <f>+IF(H362=0,"",'Ark1'!AE1919)</f>
        <v/>
      </c>
      <c r="J362" s="28"/>
      <c r="K362" s="28" t="str">
        <f>+IF(H362=0,"",'Ark1'!AF1919)</f>
        <v/>
      </c>
      <c r="L362" s="27" t="str">
        <f>+IF(H362=0,"",'Ark1'!T1919)</f>
        <v/>
      </c>
      <c r="M362" s="305" t="str">
        <f>+IF(H362=0,"",'Ark1'!U1919)</f>
        <v/>
      </c>
      <c r="N362" s="28"/>
      <c r="O362" s="33" t="str">
        <f>+IF(H362=0,"",'Ark1'!W1919)</f>
        <v/>
      </c>
      <c r="P362" s="33" t="str">
        <f>+IF(H362=0,"",'Ark1'!X1919)</f>
        <v/>
      </c>
      <c r="Q362" s="33" t="str">
        <f>+IF(H362=0,"",'Ark1'!AG1919)</f>
        <v/>
      </c>
      <c r="R362" s="33" t="str">
        <f>+IF(H362=0,"",'Ark1'!AH1919)</f>
        <v/>
      </c>
      <c r="S362" s="374" t="str">
        <f>+IF(H362=0,"",'Ark1'!AR1919)</f>
        <v/>
      </c>
      <c r="T362" s="114" t="str">
        <f>+IF(H362=0,"",'Ark1'!AS1919)</f>
        <v/>
      </c>
      <c r="U362" s="33" t="str">
        <f>+IF(H362=0,"",'Ark1'!Y1919)</f>
        <v/>
      </c>
      <c r="V362" s="27" t="str">
        <f>+IF(H362=0,"",'Ark1'!AA1919)</f>
        <v/>
      </c>
      <c r="W362" s="305" t="str">
        <f t="shared" si="27"/>
        <v/>
      </c>
      <c r="X362" s="33" t="str">
        <f t="shared" si="28"/>
        <v/>
      </c>
      <c r="Y362" s="28" t="str">
        <f t="shared" si="29"/>
        <v/>
      </c>
      <c r="Z362" s="246"/>
      <c r="AA362" s="250"/>
      <c r="AC362" s="28"/>
      <c r="AD362" s="27"/>
      <c r="AE362" s="250"/>
      <c r="AF362" s="86"/>
      <c r="AJ362" s="86"/>
    </row>
    <row r="363" spans="1:54" ht="15.6">
      <c r="A363" s="246"/>
      <c r="B363" s="330">
        <f>+'Ark1'!C1920</f>
        <v>2024</v>
      </c>
      <c r="C363" s="266">
        <f>+'Ark1'!L1920</f>
        <v>10</v>
      </c>
      <c r="D363" s="266" t="s">
        <v>37</v>
      </c>
      <c r="E363" s="275">
        <f>+'Ark1'!AP1920</f>
        <v>9</v>
      </c>
      <c r="F363" s="274" t="str">
        <f>VLOOKUP(E363,RNR!$D$1:$E$37,2)</f>
        <v>Holstein</v>
      </c>
      <c r="G363" s="86" t="str">
        <f>+IF(H363=0,"",'Ark1'!Q1920)</f>
        <v/>
      </c>
      <c r="H363" s="475">
        <f>+'Ark1'!R1920</f>
        <v>0</v>
      </c>
      <c r="I363" s="28" t="str">
        <f>+IF(H363=0,"",'Ark1'!AE1920)</f>
        <v/>
      </c>
      <c r="J363" s="28"/>
      <c r="K363" s="28" t="str">
        <f>+IF(H363=0,"",'Ark1'!AF1920)</f>
        <v/>
      </c>
      <c r="L363" s="27" t="str">
        <f>+IF(H363=0,"",'Ark1'!T1920)</f>
        <v/>
      </c>
      <c r="M363" s="305" t="str">
        <f>+IF(H363=0,"",'Ark1'!U1920)</f>
        <v/>
      </c>
      <c r="N363" s="28"/>
      <c r="O363" s="33" t="str">
        <f>+IF(H363=0,"",'Ark1'!W1920)</f>
        <v/>
      </c>
      <c r="P363" s="33" t="str">
        <f>+IF(H363=0,"",'Ark1'!X1920)</f>
        <v/>
      </c>
      <c r="Q363" s="33" t="str">
        <f>+IF(H363=0,"",'Ark1'!AG1920)</f>
        <v/>
      </c>
      <c r="R363" s="33" t="str">
        <f>+IF(H363=0,"",'Ark1'!AH1920)</f>
        <v/>
      </c>
      <c r="S363" s="374" t="str">
        <f>+IF(H363=0,"",'Ark1'!AR1920)</f>
        <v/>
      </c>
      <c r="T363" s="114" t="str">
        <f>+IF(H363=0,"",'Ark1'!AS1920)</f>
        <v/>
      </c>
      <c r="U363" s="33" t="str">
        <f>+IF(H363=0,"",'Ark1'!Y1920)</f>
        <v/>
      </c>
      <c r="V363" s="27" t="str">
        <f>+IF(H363=0,"",'Ark1'!AA1920)</f>
        <v/>
      </c>
      <c r="W363" s="305" t="str">
        <f t="shared" si="27"/>
        <v/>
      </c>
      <c r="X363" s="33" t="str">
        <f t="shared" si="28"/>
        <v/>
      </c>
      <c r="Y363" s="28" t="str">
        <f t="shared" si="29"/>
        <v/>
      </c>
      <c r="Z363" s="246"/>
      <c r="AA363" s="27"/>
      <c r="AC363" s="28"/>
      <c r="AD363" s="27"/>
      <c r="AE363" s="86"/>
      <c r="AF363" s="86"/>
      <c r="AJ363" s="86"/>
    </row>
    <row r="364" spans="1:54" ht="15.6">
      <c r="A364" s="246"/>
      <c r="B364" s="330">
        <f>+'Ark1'!C1921</f>
        <v>2024</v>
      </c>
      <c r="C364" s="266">
        <f>+'Ark1'!L1921</f>
        <v>10</v>
      </c>
      <c r="D364" s="266" t="s">
        <v>37</v>
      </c>
      <c r="E364" s="275">
        <f>+'Ark1'!AP1921</f>
        <v>10</v>
      </c>
      <c r="F364" s="274" t="str">
        <f>VLOOKUP(E364,RNR!$D$1:$E$37,2)</f>
        <v>Rød Dansk Mælkefe</v>
      </c>
      <c r="G364" s="86" t="str">
        <f>+IF(H364=0,"",'Ark1'!Q1921)</f>
        <v/>
      </c>
      <c r="H364" s="475">
        <f>+'Ark1'!R1921</f>
        <v>0</v>
      </c>
      <c r="I364" s="28" t="str">
        <f>+IF(H364=0,"",'Ark1'!AE1921)</f>
        <v/>
      </c>
      <c r="J364" s="28"/>
      <c r="K364" s="28" t="str">
        <f>+IF(H364=0,"",'Ark1'!AF1921)</f>
        <v/>
      </c>
      <c r="L364" s="27" t="str">
        <f>+IF(H364=0,"",'Ark1'!T1921)</f>
        <v/>
      </c>
      <c r="M364" s="305" t="str">
        <f>+IF(H364=0,"",'Ark1'!U1921)</f>
        <v/>
      </c>
      <c r="N364" s="28"/>
      <c r="O364" s="33" t="str">
        <f>+IF(H364=0,"",'Ark1'!W1921)</f>
        <v/>
      </c>
      <c r="P364" s="33" t="str">
        <f>+IF(H364=0,"",'Ark1'!X1921)</f>
        <v/>
      </c>
      <c r="Q364" s="33" t="str">
        <f>+IF(H364=0,"",'Ark1'!AG1921)</f>
        <v/>
      </c>
      <c r="R364" s="33" t="str">
        <f>+IF(H364=0,"",'Ark1'!AH1921)</f>
        <v/>
      </c>
      <c r="S364" s="374" t="str">
        <f>+IF(H364=0,"",'Ark1'!AR1921)</f>
        <v/>
      </c>
      <c r="T364" s="114" t="str">
        <f>+IF(H364=0,"",'Ark1'!AS1921)</f>
        <v/>
      </c>
      <c r="U364" s="33" t="str">
        <f>+IF(H364=0,"",'Ark1'!Y1921)</f>
        <v/>
      </c>
      <c r="V364" s="27" t="str">
        <f>+IF(H364=0,"",'Ark1'!AA1921)</f>
        <v/>
      </c>
      <c r="W364" s="305" t="str">
        <f t="shared" si="27"/>
        <v/>
      </c>
      <c r="X364" s="33" t="str">
        <f t="shared" si="28"/>
        <v/>
      </c>
      <c r="Y364" s="28" t="str">
        <f t="shared" si="29"/>
        <v/>
      </c>
      <c r="Z364" s="246"/>
      <c r="AA364" s="27"/>
      <c r="AC364" s="28"/>
      <c r="AD364" s="27"/>
      <c r="AE364" s="86"/>
      <c r="AF364" s="86"/>
      <c r="AJ364" s="86"/>
    </row>
    <row r="365" spans="1:54" ht="15.6">
      <c r="A365" s="246"/>
      <c r="B365" s="330">
        <f>+'Ark1'!C1922</f>
        <v>2024</v>
      </c>
      <c r="C365" s="266">
        <f>+'Ark1'!L1922</f>
        <v>10</v>
      </c>
      <c r="D365" s="266" t="s">
        <v>37</v>
      </c>
      <c r="E365" s="275">
        <f>+'Ark1'!AP1922</f>
        <v>11</v>
      </c>
      <c r="F365" s="274" t="str">
        <f>VLOOKUP(E365,RNR!$D$1:$E$37,2)</f>
        <v>Brown Swiss</v>
      </c>
      <c r="G365" s="86" t="str">
        <f>+IF(H365=0,"",'Ark1'!Q1922)</f>
        <v/>
      </c>
      <c r="H365" s="475">
        <f>+'Ark1'!R1922</f>
        <v>0</v>
      </c>
      <c r="I365" s="28" t="str">
        <f>+IF(H365=0,"",'Ark1'!AE1922)</f>
        <v/>
      </c>
      <c r="J365" s="28"/>
      <c r="K365" s="28" t="str">
        <f>+IF(H365=0,"",'Ark1'!AF1922)</f>
        <v/>
      </c>
      <c r="L365" s="27" t="str">
        <f>+IF(H365=0,"",'Ark1'!T1922)</f>
        <v/>
      </c>
      <c r="M365" s="305" t="str">
        <f>+IF(H365=0,"",'Ark1'!U1922)</f>
        <v/>
      </c>
      <c r="N365" s="28"/>
      <c r="O365" s="33" t="str">
        <f>+IF(H365=0,"",'Ark1'!W1922)</f>
        <v/>
      </c>
      <c r="P365" s="33" t="str">
        <f>+IF(H365=0,"",'Ark1'!X1922)</f>
        <v/>
      </c>
      <c r="Q365" s="33" t="str">
        <f>+IF(H365=0,"",'Ark1'!AG1922)</f>
        <v/>
      </c>
      <c r="R365" s="33" t="str">
        <f>+IF(H365=0,"",'Ark1'!AH1922)</f>
        <v/>
      </c>
      <c r="S365" s="374" t="str">
        <f>+IF(H365=0,"",'Ark1'!AR1922)</f>
        <v/>
      </c>
      <c r="T365" s="114" t="str">
        <f>+IF(H365=0,"",'Ark1'!AS1922)</f>
        <v/>
      </c>
      <c r="U365" s="33" t="str">
        <f>+IF(H365=0,"",'Ark1'!Y1922)</f>
        <v/>
      </c>
      <c r="V365" s="27" t="str">
        <f>+IF(H365=0,"",'Ark1'!AA1922)</f>
        <v/>
      </c>
      <c r="W365" s="305" t="str">
        <f t="shared" si="27"/>
        <v/>
      </c>
      <c r="X365" s="33" t="str">
        <f t="shared" si="28"/>
        <v/>
      </c>
      <c r="Y365" s="28" t="str">
        <f t="shared" si="29"/>
        <v/>
      </c>
      <c r="Z365" s="246"/>
      <c r="AA365" s="27"/>
      <c r="AC365" s="28"/>
      <c r="AD365" s="27"/>
      <c r="AE365" s="86"/>
      <c r="AF365" s="86"/>
      <c r="AJ365" s="86"/>
    </row>
    <row r="366" spans="1:54" ht="15.6">
      <c r="A366" s="246"/>
      <c r="B366" s="330">
        <f>+'Ark1'!C1923</f>
        <v>2024</v>
      </c>
      <c r="C366" s="266">
        <f>+'Ark1'!L1923</f>
        <v>10</v>
      </c>
      <c r="D366" s="266" t="s">
        <v>37</v>
      </c>
      <c r="E366" s="275">
        <f>+'Ark1'!AP1923</f>
        <v>12</v>
      </c>
      <c r="F366" s="274" t="str">
        <f>VLOOKUP(E366,RNR!$D$1:$E$37,2)</f>
        <v>Jarlsbergfe</v>
      </c>
      <c r="G366" s="86" t="str">
        <f>+IF(H366=0,"",'Ark1'!Q1923)</f>
        <v/>
      </c>
      <c r="H366" s="475">
        <f>+'Ark1'!R1923</f>
        <v>0</v>
      </c>
      <c r="I366" s="28" t="str">
        <f>+IF(H366=0,"",'Ark1'!AE1923)</f>
        <v/>
      </c>
      <c r="J366" s="28"/>
      <c r="K366" s="28" t="str">
        <f>+IF(H366=0,"",'Ark1'!AF1923)</f>
        <v/>
      </c>
      <c r="L366" s="27" t="str">
        <f>+IF(H366=0,"",'Ark1'!T1923)</f>
        <v/>
      </c>
      <c r="M366" s="305" t="str">
        <f>+IF(H366=0,"",'Ark1'!U1923)</f>
        <v/>
      </c>
      <c r="N366" s="28"/>
      <c r="O366" s="33" t="str">
        <f>+IF(H366=0,"",'Ark1'!W1923)</f>
        <v/>
      </c>
      <c r="P366" s="33" t="str">
        <f>+IF(H366=0,"",'Ark1'!X1923)</f>
        <v/>
      </c>
      <c r="Q366" s="33" t="str">
        <f>+IF(H366=0,"",'Ark1'!AG1923)</f>
        <v/>
      </c>
      <c r="R366" s="33" t="str">
        <f>+IF(H366=0,"",'Ark1'!AH1923)</f>
        <v/>
      </c>
      <c r="S366" s="374" t="str">
        <f>+IF(H366=0,"",'Ark1'!AR1923)</f>
        <v/>
      </c>
      <c r="T366" s="114" t="str">
        <f>+IF(H366=0,"",'Ark1'!AS1923)</f>
        <v/>
      </c>
      <c r="U366" s="33" t="str">
        <f>+IF(H366=0,"",'Ark1'!Y1923)</f>
        <v/>
      </c>
      <c r="V366" s="27" t="str">
        <f>+IF(H366=0,"",'Ark1'!AA1923)</f>
        <v/>
      </c>
      <c r="W366" s="305" t="str">
        <f t="shared" si="27"/>
        <v/>
      </c>
      <c r="X366" s="33" t="str">
        <f t="shared" si="28"/>
        <v/>
      </c>
      <c r="Y366" s="28" t="str">
        <f t="shared" si="29"/>
        <v/>
      </c>
      <c r="Z366" s="246"/>
      <c r="AA366" s="27"/>
      <c r="AC366" s="28"/>
      <c r="AD366" s="27"/>
      <c r="AE366" s="86"/>
      <c r="AF366" s="86"/>
      <c r="AJ366" s="86"/>
    </row>
    <row r="367" spans="1:54" ht="15.6">
      <c r="A367" s="246"/>
      <c r="B367" s="330">
        <f>+'Ark1'!C1924</f>
        <v>2024</v>
      </c>
      <c r="C367" s="266">
        <f>+'Ark1'!L1924</f>
        <v>10</v>
      </c>
      <c r="D367" s="266" t="s">
        <v>37</v>
      </c>
      <c r="E367" s="275">
        <f>+'Ark1'!AP1924</f>
        <v>13</v>
      </c>
      <c r="F367" s="274" t="str">
        <f>VLOOKUP(E367,RNR!$D$1:$E$37,2)</f>
        <v>Fleckvieh</v>
      </c>
      <c r="G367" s="86" t="str">
        <f>+IF(H367=0,"",'Ark1'!Q1924)</f>
        <v/>
      </c>
      <c r="H367" s="475">
        <f>+'Ark1'!R1924</f>
        <v>0</v>
      </c>
      <c r="I367" s="28" t="str">
        <f>+IF(H367=0,"",'Ark1'!AE1924)</f>
        <v/>
      </c>
      <c r="J367" s="28"/>
      <c r="K367" s="28" t="str">
        <f>+IF(H367=0,"",'Ark1'!AF1924)</f>
        <v/>
      </c>
      <c r="L367" s="27" t="str">
        <f>+IF(H367=0,"",'Ark1'!T1924)</f>
        <v/>
      </c>
      <c r="M367" s="305" t="str">
        <f>+IF(H367=0,"",'Ark1'!U1924)</f>
        <v/>
      </c>
      <c r="N367" s="28"/>
      <c r="O367" s="33" t="str">
        <f>+IF(H367=0,"",'Ark1'!W1924)</f>
        <v/>
      </c>
      <c r="P367" s="33" t="str">
        <f>+IF(H367=0,"",'Ark1'!X1924)</f>
        <v/>
      </c>
      <c r="Q367" s="33" t="str">
        <f>+IF(H367=0,"",'Ark1'!AG1924)</f>
        <v/>
      </c>
      <c r="R367" s="33" t="str">
        <f>+IF(H367=0,"",'Ark1'!AH1924)</f>
        <v/>
      </c>
      <c r="S367" s="374" t="str">
        <f>+IF(H367=0,"",'Ark1'!AR1924)</f>
        <v/>
      </c>
      <c r="T367" s="114" t="str">
        <f>+IF(H367=0,"",'Ark1'!AS1924)</f>
        <v/>
      </c>
      <c r="U367" s="33" t="str">
        <f>+IF(H367=0,"",'Ark1'!Y1924)</f>
        <v/>
      </c>
      <c r="V367" s="27" t="str">
        <f>+IF(H367=0,"",'Ark1'!AA1924)</f>
        <v/>
      </c>
      <c r="W367" s="305" t="str">
        <f t="shared" si="27"/>
        <v/>
      </c>
      <c r="X367" s="33" t="str">
        <f t="shared" si="28"/>
        <v/>
      </c>
      <c r="Y367" s="28" t="str">
        <f t="shared" si="29"/>
        <v/>
      </c>
      <c r="Z367" s="246"/>
      <c r="AA367" s="27"/>
      <c r="AC367" s="28"/>
      <c r="AD367" s="27"/>
      <c r="AE367" s="86"/>
      <c r="AF367" s="86"/>
      <c r="AJ367" s="86"/>
    </row>
    <row r="368" spans="1:54" ht="15.6">
      <c r="A368" s="246"/>
      <c r="B368" s="330">
        <f>+'Ark1'!C1925</f>
        <v>2024</v>
      </c>
      <c r="C368" s="266">
        <f>+'Ark1'!L1925</f>
        <v>10</v>
      </c>
      <c r="D368" s="266" t="s">
        <v>37</v>
      </c>
      <c r="E368" s="275">
        <f>+'Ark1'!AP1925</f>
        <v>14</v>
      </c>
      <c r="F368" s="274" t="str">
        <f>VLOOKUP(E368,RNR!$D$1:$E$37,2)</f>
        <v>Canadisk Ayrshire</v>
      </c>
      <c r="G368" s="86" t="str">
        <f>+IF(H368=0,"",'Ark1'!Q1925)</f>
        <v/>
      </c>
      <c r="H368" s="475">
        <f>+'Ark1'!R1925</f>
        <v>0</v>
      </c>
      <c r="I368" s="28" t="str">
        <f>+IF(H368=0,"",'Ark1'!AE1925)</f>
        <v/>
      </c>
      <c r="J368" s="28"/>
      <c r="K368" s="28" t="str">
        <f>+IF(H368=0,"",'Ark1'!AF1925)</f>
        <v/>
      </c>
      <c r="L368" s="27" t="str">
        <f>+IF(H368=0,"",'Ark1'!T1925)</f>
        <v/>
      </c>
      <c r="M368" s="305" t="str">
        <f>+IF(H368=0,"",'Ark1'!U1925)</f>
        <v/>
      </c>
      <c r="N368" s="28"/>
      <c r="O368" s="33" t="str">
        <f>+IF(H368=0,"",'Ark1'!W1925)</f>
        <v/>
      </c>
      <c r="P368" s="33" t="str">
        <f>+IF(H368=0,"",'Ark1'!X1925)</f>
        <v/>
      </c>
      <c r="Q368" s="33" t="str">
        <f>+IF(H368=0,"",'Ark1'!AG1925)</f>
        <v/>
      </c>
      <c r="R368" s="33" t="str">
        <f>+IF(H368=0,"",'Ark1'!AH1925)</f>
        <v/>
      </c>
      <c r="S368" s="374" t="str">
        <f>+IF(H368=0,"",'Ark1'!AR1925)</f>
        <v/>
      </c>
      <c r="T368" s="114" t="str">
        <f>+IF(H368=0,"",'Ark1'!AS1925)</f>
        <v/>
      </c>
      <c r="U368" s="33" t="str">
        <f>+IF(H368=0,"",'Ark1'!Y1925)</f>
        <v/>
      </c>
      <c r="V368" s="27" t="str">
        <f>+IF(H368=0,"",'Ark1'!AA1925)</f>
        <v/>
      </c>
      <c r="W368" s="305" t="str">
        <f t="shared" si="27"/>
        <v/>
      </c>
      <c r="X368" s="33" t="str">
        <f t="shared" si="28"/>
        <v/>
      </c>
      <c r="Y368" s="28" t="str">
        <f t="shared" si="29"/>
        <v/>
      </c>
      <c r="Z368" s="246"/>
      <c r="AA368" s="27"/>
      <c r="AC368" s="28"/>
      <c r="AD368" s="27"/>
      <c r="AE368" s="86"/>
      <c r="AF368" s="86"/>
      <c r="AJ368" s="86"/>
    </row>
    <row r="369" spans="1:36" ht="15.6">
      <c r="A369" s="246"/>
      <c r="B369" s="330">
        <f>+'Ark1'!C1926</f>
        <v>2024</v>
      </c>
      <c r="C369" s="266">
        <f>+'Ark1'!L1926</f>
        <v>10</v>
      </c>
      <c r="D369" s="266" t="s">
        <v>37</v>
      </c>
      <c r="E369" s="275">
        <f>+'Ark1'!AP1926</f>
        <v>15</v>
      </c>
      <c r="F369" s="274" t="str">
        <f>VLOOKUP(E369,RNR!$D$1:$E$37,2)</f>
        <v>Montbéliard</v>
      </c>
      <c r="G369" s="86" t="str">
        <f>+IF(H369=0,"",'Ark1'!Q1926)</f>
        <v/>
      </c>
      <c r="H369" s="475">
        <f>+'Ark1'!R1926</f>
        <v>0</v>
      </c>
      <c r="I369" s="28" t="str">
        <f>+IF(H369=0,"",'Ark1'!AE1926)</f>
        <v/>
      </c>
      <c r="J369" s="28"/>
      <c r="K369" s="28" t="str">
        <f>+IF(H369=0,"",'Ark1'!AF1926)</f>
        <v/>
      </c>
      <c r="L369" s="27" t="str">
        <f>+IF(H369=0,"",'Ark1'!T1926)</f>
        <v/>
      </c>
      <c r="M369" s="305" t="str">
        <f>+IF(H369=0,"",'Ark1'!U1926)</f>
        <v/>
      </c>
      <c r="N369" s="28"/>
      <c r="O369" s="33" t="str">
        <f>+IF(H369=0,"",'Ark1'!W1926)</f>
        <v/>
      </c>
      <c r="P369" s="33" t="str">
        <f>+IF(H369=0,"",'Ark1'!X1926)</f>
        <v/>
      </c>
      <c r="Q369" s="33" t="str">
        <f>+IF(H369=0,"",'Ark1'!AG1926)</f>
        <v/>
      </c>
      <c r="R369" s="33" t="str">
        <f>+IF(H369=0,"",'Ark1'!AH1926)</f>
        <v/>
      </c>
      <c r="S369" s="374" t="str">
        <f>+IF(H369=0,"",'Ark1'!AR1926)</f>
        <v/>
      </c>
      <c r="T369" s="114" t="str">
        <f>+IF(H369=0,"",'Ark1'!AS1926)</f>
        <v/>
      </c>
      <c r="U369" s="33" t="str">
        <f>+IF(H369=0,"",'Ark1'!Y1926)</f>
        <v/>
      </c>
      <c r="V369" s="27" t="str">
        <f>+IF(H369=0,"",'Ark1'!AA1926)</f>
        <v/>
      </c>
      <c r="W369" s="305" t="str">
        <f t="shared" si="27"/>
        <v/>
      </c>
      <c r="X369" s="33" t="str">
        <f t="shared" si="28"/>
        <v/>
      </c>
      <c r="Y369" s="28" t="str">
        <f t="shared" si="29"/>
        <v/>
      </c>
      <c r="Z369" s="246"/>
      <c r="AA369" s="27"/>
      <c r="AC369" s="28"/>
      <c r="AD369" s="27"/>
      <c r="AE369" s="86"/>
      <c r="AF369" s="86"/>
      <c r="AJ369" s="86"/>
    </row>
    <row r="370" spans="1:36" ht="15.6">
      <c r="A370" s="246"/>
      <c r="B370" s="330">
        <f>+'Ark1'!C1927</f>
        <v>2024</v>
      </c>
      <c r="C370" s="266">
        <f>+'Ark1'!L1927</f>
        <v>10</v>
      </c>
      <c r="D370" s="266" t="s">
        <v>37</v>
      </c>
      <c r="E370" s="275">
        <f>+'Ark1'!AP1927</f>
        <v>16</v>
      </c>
      <c r="F370" s="274" t="str">
        <f>VLOOKUP(E370,RNR!$D$1:$E$37,2)</f>
        <v>Mørefe</v>
      </c>
      <c r="G370" s="86" t="str">
        <f>+IF(H370=0,"",'Ark1'!Q1927)</f>
        <v/>
      </c>
      <c r="H370" s="475">
        <f>+'Ark1'!R1927</f>
        <v>0</v>
      </c>
      <c r="I370" s="28" t="str">
        <f>+IF(H370=0,"",'Ark1'!AE1927)</f>
        <v/>
      </c>
      <c r="J370" s="28"/>
      <c r="K370" s="28" t="str">
        <f>+IF(H370=0,"",'Ark1'!AF1927)</f>
        <v/>
      </c>
      <c r="L370" s="27" t="str">
        <f>+IF(H370=0,"",'Ark1'!T1927)</f>
        <v/>
      </c>
      <c r="M370" s="305" t="str">
        <f>+IF(H370=0,"",'Ark1'!U1927)</f>
        <v/>
      </c>
      <c r="N370" s="28"/>
      <c r="O370" s="33" t="str">
        <f>+IF(H370=0,"",'Ark1'!W1927)</f>
        <v/>
      </c>
      <c r="P370" s="33" t="str">
        <f>+IF(H370=0,"",'Ark1'!X1927)</f>
        <v/>
      </c>
      <c r="Q370" s="33" t="str">
        <f>+IF(H370=0,"",'Ark1'!AG1927)</f>
        <v/>
      </c>
      <c r="R370" s="33" t="str">
        <f>+IF(H370=0,"",'Ark1'!AH1927)</f>
        <v/>
      </c>
      <c r="S370" s="374" t="str">
        <f>+IF(H370=0,"",'Ark1'!AR1927)</f>
        <v/>
      </c>
      <c r="T370" s="114" t="str">
        <f>+IF(H370=0,"",'Ark1'!AS1927)</f>
        <v/>
      </c>
      <c r="U370" s="33" t="str">
        <f>+IF(H370=0,"",'Ark1'!Y1927)</f>
        <v/>
      </c>
      <c r="V370" s="27" t="str">
        <f>+IF(H370=0,"",'Ark1'!AA1927)</f>
        <v/>
      </c>
      <c r="W370" s="305" t="str">
        <f t="shared" si="27"/>
        <v/>
      </c>
      <c r="X370" s="33" t="str">
        <f t="shared" si="28"/>
        <v/>
      </c>
      <c r="Y370" s="28" t="str">
        <f t="shared" si="29"/>
        <v/>
      </c>
      <c r="Z370" s="246"/>
      <c r="AA370" s="27"/>
      <c r="AC370" s="28"/>
      <c r="AD370" s="27"/>
      <c r="AE370" s="86"/>
      <c r="AF370" s="86"/>
      <c r="AJ370" s="86"/>
    </row>
    <row r="371" spans="1:36" ht="15.6">
      <c r="A371" s="246"/>
      <c r="B371" s="330">
        <f>+'Ark1'!C1928</f>
        <v>2024</v>
      </c>
      <c r="C371" s="266">
        <f>+'Ark1'!L1928</f>
        <v>10</v>
      </c>
      <c r="D371" s="266" t="s">
        <v>37</v>
      </c>
      <c r="E371" s="275">
        <f>+'Ark1'!AP1928</f>
        <v>17</v>
      </c>
      <c r="F371" s="274" t="str">
        <f>VLOOKUP(E371,RNR!$D$1:$E$37,2)</f>
        <v>Normande</v>
      </c>
      <c r="G371" s="86" t="str">
        <f>+IF(H371=0,"",'Ark1'!Q1928)</f>
        <v/>
      </c>
      <c r="H371" s="475">
        <f>+'Ark1'!R1928</f>
        <v>0</v>
      </c>
      <c r="I371" s="28" t="str">
        <f>+IF(H371=0,"",'Ark1'!AE1928)</f>
        <v/>
      </c>
      <c r="J371" s="28"/>
      <c r="K371" s="28" t="str">
        <f>+IF(H371=0,"",'Ark1'!AF1928)</f>
        <v/>
      </c>
      <c r="L371" s="27" t="str">
        <f>+IF(H371=0,"",'Ark1'!T1928)</f>
        <v/>
      </c>
      <c r="M371" s="305" t="str">
        <f>+IF(H371=0,"",'Ark1'!U1928)</f>
        <v/>
      </c>
      <c r="N371" s="28"/>
      <c r="O371" s="33" t="str">
        <f>+IF(H371=0,"",'Ark1'!W1928)</f>
        <v/>
      </c>
      <c r="P371" s="33" t="str">
        <f>+IF(H371=0,"",'Ark1'!X1928)</f>
        <v/>
      </c>
      <c r="Q371" s="33" t="str">
        <f>+IF(H371=0,"",'Ark1'!AG1928)</f>
        <v/>
      </c>
      <c r="R371" s="33" t="str">
        <f>+IF(H371=0,"",'Ark1'!AH1928)</f>
        <v/>
      </c>
      <c r="S371" s="374" t="str">
        <f>+IF(H371=0,"",'Ark1'!AR1928)</f>
        <v/>
      </c>
      <c r="T371" s="114" t="str">
        <f>+IF(H371=0,"",'Ark1'!AS1928)</f>
        <v/>
      </c>
      <c r="U371" s="33" t="str">
        <f>+IF(H371=0,"",'Ark1'!Y1928)</f>
        <v/>
      </c>
      <c r="V371" s="27" t="str">
        <f>+IF(H371=0,"",'Ark1'!AA1928)</f>
        <v/>
      </c>
      <c r="W371" s="305" t="str">
        <f t="shared" si="27"/>
        <v/>
      </c>
      <c r="X371" s="33" t="str">
        <f t="shared" si="28"/>
        <v/>
      </c>
      <c r="Y371" s="28" t="str">
        <f t="shared" si="29"/>
        <v/>
      </c>
      <c r="Z371" s="246"/>
      <c r="AA371" s="27"/>
      <c r="AC371" s="28"/>
      <c r="AD371" s="27"/>
      <c r="AE371" s="86"/>
      <c r="AF371" s="86"/>
      <c r="AJ371" s="86"/>
    </row>
    <row r="372" spans="1:36" ht="15.6">
      <c r="A372" s="246"/>
      <c r="B372" s="330">
        <f>+'Ark1'!C1929</f>
        <v>2024</v>
      </c>
      <c r="C372" s="266">
        <f>+'Ark1'!L1929</f>
        <v>10</v>
      </c>
      <c r="D372" s="266" t="s">
        <v>37</v>
      </c>
      <c r="E372" s="275">
        <f>+'Ark1'!AP1929</f>
        <v>21</v>
      </c>
      <c r="F372" s="274" t="str">
        <f>VLOOKUP(E372,RNR!$D$1:$E$37,2)</f>
        <v>Hereford</v>
      </c>
      <c r="G372" s="86" t="str">
        <f>+IF(H372=0,"",'Ark1'!Q1929)</f>
        <v/>
      </c>
      <c r="H372" s="475">
        <f>+'Ark1'!R1929</f>
        <v>0</v>
      </c>
      <c r="I372" s="28" t="str">
        <f>+IF(H372=0,"",'Ark1'!AE1929)</f>
        <v/>
      </c>
      <c r="J372" s="28"/>
      <c r="K372" s="28" t="str">
        <f>+IF(H372=0,"",'Ark1'!AF1929)</f>
        <v/>
      </c>
      <c r="L372" s="27" t="str">
        <f>+IF(H372=0,"",'Ark1'!T1929)</f>
        <v/>
      </c>
      <c r="M372" s="305" t="str">
        <f>+IF(H372=0,"",'Ark1'!U1929)</f>
        <v/>
      </c>
      <c r="N372" s="28"/>
      <c r="O372" s="33" t="str">
        <f>+IF(H372=0,"",'Ark1'!W1929)</f>
        <v/>
      </c>
      <c r="P372" s="33" t="str">
        <f>+IF(H372=0,"",'Ark1'!X1929)</f>
        <v/>
      </c>
      <c r="Q372" s="33" t="str">
        <f>+IF(H372=0,"",'Ark1'!AG1929)</f>
        <v/>
      </c>
      <c r="R372" s="33" t="str">
        <f>+IF(H372=0,"",'Ark1'!AH1929)</f>
        <v/>
      </c>
      <c r="S372" s="374" t="str">
        <f>+IF(H372=0,"",'Ark1'!AR1929)</f>
        <v/>
      </c>
      <c r="T372" s="114" t="str">
        <f>+IF(H372=0,"",'Ark1'!AS1929)</f>
        <v/>
      </c>
      <c r="U372" s="33" t="str">
        <f>+IF(H372=0,"",'Ark1'!Y1929)</f>
        <v/>
      </c>
      <c r="V372" s="27" t="str">
        <f>+IF(H372=0,"",'Ark1'!AA1929)</f>
        <v/>
      </c>
      <c r="W372" s="305" t="str">
        <f t="shared" si="27"/>
        <v/>
      </c>
      <c r="X372" s="33" t="str">
        <f t="shared" si="28"/>
        <v/>
      </c>
      <c r="Y372" s="28" t="str">
        <f t="shared" si="29"/>
        <v/>
      </c>
      <c r="Z372" s="246"/>
      <c r="AA372" s="27"/>
      <c r="AC372" s="28"/>
      <c r="AD372" s="27"/>
      <c r="AE372" s="86"/>
      <c r="AF372" s="86"/>
      <c r="AJ372" s="86"/>
    </row>
    <row r="373" spans="1:36" ht="15.6">
      <c r="A373" s="246"/>
      <c r="B373" s="330">
        <f>+'Ark1'!C1930</f>
        <v>2024</v>
      </c>
      <c r="C373" s="266">
        <f>+'Ark1'!L1930</f>
        <v>10</v>
      </c>
      <c r="D373" s="266" t="s">
        <v>37</v>
      </c>
      <c r="E373" s="275">
        <f>+'Ark1'!AP1930</f>
        <v>22</v>
      </c>
      <c r="F373" s="274" t="str">
        <f>VLOOKUP(E373,RNR!$D$1:$E$37,2)</f>
        <v>Charolais</v>
      </c>
      <c r="G373" s="86">
        <f>+IF(H373=0,"",'Ark1'!Q1930)</f>
        <v>30</v>
      </c>
      <c r="H373" s="475">
        <f>+'Ark1'!R1930</f>
        <v>53</v>
      </c>
      <c r="I373" s="28">
        <f>+IF(H373=0,"",'Ark1'!AE1930)</f>
        <v>1.0247486465583915</v>
      </c>
      <c r="J373" s="28"/>
      <c r="K373" s="28">
        <f>+IF(H373=0,"",'Ark1'!AF1930)</f>
        <v>1.3135367062460579</v>
      </c>
      <c r="L373" s="27">
        <f>+IF(H373=0,"",'Ark1'!T1930)</f>
        <v>9.3773584905660385</v>
      </c>
      <c r="M373" s="305">
        <f>+IF(H373=0,"",'Ark1'!U1930)</f>
        <v>314.64150943396237</v>
      </c>
      <c r="N373" s="28"/>
      <c r="O373" s="33">
        <f>+IF(H373=0,"",'Ark1'!W1930)</f>
        <v>96.226415094339615</v>
      </c>
      <c r="P373" s="33">
        <f>+IF(H373=0,"",'Ark1'!X1930)</f>
        <v>11.320754716981128</v>
      </c>
      <c r="Q373" s="33">
        <f>+IF(H373=0,"",'Ark1'!AG1930)</f>
        <v>492.90566037735846</v>
      </c>
      <c r="R373" s="33">
        <f>+IF(H373=0,"",'Ark1'!AH1930)</f>
        <v>100</v>
      </c>
      <c r="S373" s="374">
        <f>+IF(H373=0,"",'Ark1'!AR1930)</f>
        <v>192.81132075471689</v>
      </c>
      <c r="T373" s="114">
        <f>+IF(H373=0,"",'Ark1'!AS1930)</f>
        <v>43.743708156955051</v>
      </c>
      <c r="U373" s="33">
        <f>+IF(H373=0,"",'Ark1'!Y1930)</f>
        <v>34.397929040131302</v>
      </c>
      <c r="V373" s="27">
        <f>+IF(H373=0,"",'Ark1'!AA1930)</f>
        <v>1.6394478487719548</v>
      </c>
      <c r="W373" s="305">
        <f t="shared" si="27"/>
        <v>638.34022354922695</v>
      </c>
      <c r="X373" s="33">
        <f t="shared" si="28"/>
        <v>31.464150943396238</v>
      </c>
      <c r="Y373" s="28">
        <f t="shared" si="29"/>
        <v>1.7666666666666666</v>
      </c>
      <c r="Z373" s="246"/>
      <c r="AA373" s="27"/>
      <c r="AC373" s="28"/>
      <c r="AD373" s="27"/>
      <c r="AE373" s="86"/>
      <c r="AF373" s="86"/>
      <c r="AJ373" s="86"/>
    </row>
    <row r="374" spans="1:36" ht="15.6">
      <c r="A374" s="246"/>
      <c r="B374" s="330">
        <f>+'Ark1'!C1931</f>
        <v>2024</v>
      </c>
      <c r="C374" s="266">
        <f>+'Ark1'!L1931</f>
        <v>10</v>
      </c>
      <c r="D374" s="266" t="s">
        <v>37</v>
      </c>
      <c r="E374" s="275">
        <f>+'Ark1'!AP1931</f>
        <v>23</v>
      </c>
      <c r="F374" s="274" t="str">
        <f>VLOOKUP(E374,RNR!$D$1:$E$37,2)</f>
        <v>Aberdeen Angus</v>
      </c>
      <c r="G374" s="86">
        <f>+IF(H374=0,"",'Ark1'!Q1931)</f>
        <v>10</v>
      </c>
      <c r="H374" s="475">
        <f>+'Ark1'!R1931</f>
        <v>12</v>
      </c>
      <c r="I374" s="28">
        <f>+IF(H374=0,"",'Ark1'!AE1931)</f>
        <v>0.22119815668202775</v>
      </c>
      <c r="J374" s="28"/>
      <c r="K374" s="28">
        <f>+IF(H374=0,"",'Ark1'!AF1931)</f>
        <v>0.30194499321598345</v>
      </c>
      <c r="L374" s="27">
        <f>+IF(H374=0,"",'Ark1'!T1931)</f>
        <v>12.25</v>
      </c>
      <c r="M374" s="305">
        <f>+IF(H374=0,"",'Ark1'!U1931)</f>
        <v>305.30833333333334</v>
      </c>
      <c r="N374" s="28"/>
      <c r="O374" s="33">
        <f>+IF(H374=0,"",'Ark1'!W1931)</f>
        <v>100</v>
      </c>
      <c r="P374" s="33">
        <f>+IF(H374=0,"",'Ark1'!X1931)</f>
        <v>8.3333333333333357</v>
      </c>
      <c r="Q374" s="33">
        <f>+IF(H374=0,"",'Ark1'!AG1931)</f>
        <v>533.75</v>
      </c>
      <c r="R374" s="33">
        <f>+IF(H374=0,"",'Ark1'!AH1931)</f>
        <v>100</v>
      </c>
      <c r="S374" s="374">
        <f>+IF(H374=0,"",'Ark1'!AR1931)</f>
        <v>188.41666666666663</v>
      </c>
      <c r="T374" s="114">
        <f>+IF(H374=0,"",'Ark1'!AS1931)</f>
        <v>45.877621792685453</v>
      </c>
      <c r="U374" s="33">
        <f>+IF(H374=0,"",'Ark1'!Y1931)</f>
        <v>31.101218045099976</v>
      </c>
      <c r="V374" s="27">
        <f>+IF(H374=0,"",'Ark1'!AA1931)</f>
        <v>1.299038105676658</v>
      </c>
      <c r="W374" s="305">
        <f t="shared" si="27"/>
        <v>572.00624512099921</v>
      </c>
      <c r="X374" s="33">
        <f t="shared" si="28"/>
        <v>30.530833333333334</v>
      </c>
      <c r="Y374" s="28">
        <f t="shared" si="29"/>
        <v>1.2</v>
      </c>
      <c r="Z374" s="246"/>
      <c r="AA374" s="27"/>
      <c r="AC374" s="28"/>
      <c r="AD374" s="27"/>
      <c r="AE374" s="86"/>
      <c r="AF374" s="86"/>
      <c r="AJ374" s="86"/>
    </row>
    <row r="375" spans="1:36" ht="15.6">
      <c r="A375" s="246"/>
      <c r="B375" s="330">
        <f>+'Ark1'!C1932</f>
        <v>2024</v>
      </c>
      <c r="C375" s="266">
        <f>+'Ark1'!L1932</f>
        <v>10</v>
      </c>
      <c r="D375" s="266" t="s">
        <v>37</v>
      </c>
      <c r="E375" s="275">
        <f>+'Ark1'!AP1932</f>
        <v>24</v>
      </c>
      <c r="F375" s="274" t="str">
        <f>VLOOKUP(E375,RNR!$D$1:$E$37,2)</f>
        <v>Limousin</v>
      </c>
      <c r="G375" s="86">
        <f>+IF(H375=0,"",'Ark1'!Q1932)</f>
        <v>99</v>
      </c>
      <c r="H375" s="475">
        <f>+'Ark1'!R1932</f>
        <v>221</v>
      </c>
      <c r="I375" s="28">
        <f>+IF(H375=0,"",'Ark1'!AE1932)</f>
        <v>5.6062912227295776</v>
      </c>
      <c r="J375" s="28"/>
      <c r="K375" s="28">
        <f>+IF(H375=0,"",'Ark1'!AF1932)</f>
        <v>6.6941893680836708</v>
      </c>
      <c r="L375" s="27">
        <f>+IF(H375=0,"",'Ark1'!T1932)</f>
        <v>8.5565610859728505</v>
      </c>
      <c r="M375" s="305">
        <f>+IF(H375=0,"",'Ark1'!U1932)</f>
        <v>288.53076923076929</v>
      </c>
      <c r="N375" s="28"/>
      <c r="O375" s="33">
        <f>+IF(H375=0,"",'Ark1'!W1932)</f>
        <v>95.475113122171933</v>
      </c>
      <c r="P375" s="33">
        <f>+IF(H375=0,"",'Ark1'!X1932)</f>
        <v>10.859728506787336</v>
      </c>
      <c r="Q375" s="33">
        <f>+IF(H375=0,"",'Ark1'!AG1932)</f>
        <v>477.54298642533934</v>
      </c>
      <c r="R375" s="33">
        <f>+IF(H375=0,"",'Ark1'!AH1932)</f>
        <v>100</v>
      </c>
      <c r="S375" s="374">
        <f>+IF(H375=0,"",'Ark1'!AR1932)</f>
        <v>188.60633484162901</v>
      </c>
      <c r="T375" s="114">
        <f>+IF(H375=0,"",'Ark1'!AS1932)</f>
        <v>42.740285063231198</v>
      </c>
      <c r="U375" s="33">
        <f>+IF(H375=0,"",'Ark1'!Y1932)</f>
        <v>40.556552927745606</v>
      </c>
      <c r="V375" s="27">
        <f>+IF(H375=0,"",'Ark1'!AA1932)</f>
        <v>1.3563041784751155</v>
      </c>
      <c r="W375" s="305">
        <f t="shared" si="27"/>
        <v>604.19852753062924</v>
      </c>
      <c r="X375" s="33">
        <f t="shared" si="28"/>
        <v>28.85307692307693</v>
      </c>
      <c r="Y375" s="28">
        <f t="shared" si="29"/>
        <v>2.2323232323232323</v>
      </c>
      <c r="Z375" s="246"/>
      <c r="AA375" s="27"/>
      <c r="AC375" s="28"/>
      <c r="AD375" s="27"/>
      <c r="AE375" s="86"/>
      <c r="AF375" s="86"/>
      <c r="AJ375" s="86"/>
    </row>
    <row r="376" spans="1:36" ht="15.6">
      <c r="A376" s="246"/>
      <c r="B376" s="330">
        <f>+'Ark1'!C1933</f>
        <v>2024</v>
      </c>
      <c r="C376" s="266">
        <f>+'Ark1'!L1933</f>
        <v>10</v>
      </c>
      <c r="D376" s="266" t="s">
        <v>37</v>
      </c>
      <c r="E376" s="275">
        <f>+'Ark1'!AP1933</f>
        <v>25</v>
      </c>
      <c r="F376" s="274" t="str">
        <f>VLOOKUP(E376,RNR!$D$1:$E$37,2)</f>
        <v>Kjøttsimmental</v>
      </c>
      <c r="G376" s="86">
        <f>+IF(H376=0,"",'Ark1'!Q1933)</f>
        <v>4</v>
      </c>
      <c r="H376" s="475">
        <f>+'Ark1'!R1933</f>
        <v>7</v>
      </c>
      <c r="I376" s="28">
        <f>+IF(H376=0,"",'Ark1'!AE1933)</f>
        <v>0.41991601679664053</v>
      </c>
      <c r="J376" s="28"/>
      <c r="K376" s="28">
        <f>+IF(H376=0,"",'Ark1'!AF1933)</f>
        <v>0.70145401188241241</v>
      </c>
      <c r="L376" s="27">
        <f>+IF(H376=0,"",'Ark1'!T1933)</f>
        <v>11.857142857142859</v>
      </c>
      <c r="M376" s="305">
        <f>+IF(H376=0,"",'Ark1'!U1933)</f>
        <v>392.9571428571428</v>
      </c>
      <c r="N376" s="28"/>
      <c r="O376" s="33">
        <f>+IF(H376=0,"",'Ark1'!W1933)</f>
        <v>100</v>
      </c>
      <c r="P376" s="33">
        <f>+IF(H376=0,"",'Ark1'!X1933)</f>
        <v>71.428571428571445</v>
      </c>
      <c r="Q376" s="33">
        <f>+IF(H376=0,"",'Ark1'!AG1933)</f>
        <v>619.71428571428555</v>
      </c>
      <c r="R376" s="33">
        <f>+IF(H376=0,"",'Ark1'!AH1933)</f>
        <v>100</v>
      </c>
      <c r="S376" s="374">
        <f>+IF(H376=0,"",'Ark1'!AR1933)</f>
        <v>206.57142857142861</v>
      </c>
      <c r="T376" s="114">
        <f>+IF(H376=0,"",'Ark1'!AS1933)</f>
        <v>44.479083726024911</v>
      </c>
      <c r="U376" s="33">
        <f>+IF(H376=0,"",'Ark1'!Y1933)</f>
        <v>44.868692780565375</v>
      </c>
      <c r="V376" s="27">
        <f>+IF(H376=0,"",'Ark1'!AA1933)</f>
        <v>1.8070158058104997</v>
      </c>
      <c r="W376" s="305">
        <f t="shared" si="27"/>
        <v>634.09405255878289</v>
      </c>
      <c r="X376" s="33">
        <f t="shared" si="28"/>
        <v>39.295714285714283</v>
      </c>
      <c r="Y376" s="28">
        <f t="shared" si="29"/>
        <v>1.75</v>
      </c>
      <c r="Z376" s="246"/>
      <c r="AA376" s="27"/>
      <c r="AC376" s="28"/>
      <c r="AD376" s="27"/>
      <c r="AE376" s="86"/>
      <c r="AF376" s="86"/>
      <c r="AJ376" s="86"/>
    </row>
    <row r="377" spans="1:36" ht="15.6">
      <c r="A377" s="246"/>
      <c r="B377" s="330">
        <f>+'Ark1'!C1934</f>
        <v>2024</v>
      </c>
      <c r="C377" s="266">
        <f>+'Ark1'!L1934</f>
        <v>10</v>
      </c>
      <c r="D377" s="266" t="s">
        <v>37</v>
      </c>
      <c r="E377" s="275">
        <f>+'Ark1'!AP1934</f>
        <v>26</v>
      </c>
      <c r="F377" s="274" t="str">
        <f>VLOOKUP(E377,RNR!$D$1:$E$37,2)</f>
        <v>Blonde d`Aquitaine</v>
      </c>
      <c r="G377" s="86">
        <f>+IF(H377=0,"",'Ark1'!Q1934)</f>
        <v>2</v>
      </c>
      <c r="H377" s="475">
        <f>+'Ark1'!R1934</f>
        <v>2</v>
      </c>
      <c r="I377" s="28">
        <f>+IF(H377=0,"",'Ark1'!AE1934)</f>
        <v>0.6211180124223602</v>
      </c>
      <c r="J377" s="28"/>
      <c r="K377" s="28">
        <f>+IF(H377=0,"",'Ark1'!AF1934)</f>
        <v>0.85069503172172123</v>
      </c>
      <c r="L377" s="27">
        <f>+IF(H377=0,"",'Ark1'!T1934)</f>
        <v>7.5</v>
      </c>
      <c r="M377" s="305">
        <f>+IF(H377=0,"",'Ark1'!U1934)</f>
        <v>364.65</v>
      </c>
      <c r="N377" s="28"/>
      <c r="O377" s="33">
        <f>+IF(H377=0,"",'Ark1'!W1934)</f>
        <v>100</v>
      </c>
      <c r="P377" s="33">
        <f>+IF(H377=0,"",'Ark1'!X1934)</f>
        <v>50</v>
      </c>
      <c r="Q377" s="33">
        <f>+IF(H377=0,"",'Ark1'!AG1934)</f>
        <v>497</v>
      </c>
      <c r="R377" s="33">
        <f>+IF(H377=0,"",'Ark1'!AH1934)</f>
        <v>100</v>
      </c>
      <c r="S377" s="374">
        <f>+IF(H377=0,"",'Ark1'!AR1934)</f>
        <v>204</v>
      </c>
      <c r="T377" s="114">
        <f>+IF(H377=0,"",'Ark1'!AS1934)</f>
        <v>42.556080956103131</v>
      </c>
      <c r="U377" s="33">
        <f>+IF(H377=0,"",'Ark1'!Y1934)</f>
        <v>61.850000000000144</v>
      </c>
      <c r="V377" s="27">
        <f>+IF(H377=0,"",'Ark1'!AA1934)</f>
        <v>0.5</v>
      </c>
      <c r="W377" s="305">
        <f t="shared" si="27"/>
        <v>733.70221327967806</v>
      </c>
      <c r="X377" s="33">
        <f t="shared" si="28"/>
        <v>36.464999999999996</v>
      </c>
      <c r="Y377" s="28">
        <f t="shared" si="29"/>
        <v>1</v>
      </c>
      <c r="Z377" s="246"/>
      <c r="AA377" s="27"/>
      <c r="AC377" s="28"/>
      <c r="AD377" s="27"/>
      <c r="AE377" s="86"/>
      <c r="AF377" s="86"/>
      <c r="AJ377" s="86"/>
    </row>
    <row r="378" spans="1:36" ht="15.6">
      <c r="A378" s="246"/>
      <c r="B378" s="330">
        <f>+'Ark1'!C1935</f>
        <v>2024</v>
      </c>
      <c r="C378" s="266">
        <f>+'Ark1'!L1935</f>
        <v>10</v>
      </c>
      <c r="D378" s="266" t="s">
        <v>37</v>
      </c>
      <c r="E378" s="275">
        <f>+'Ark1'!AP1935</f>
        <v>27</v>
      </c>
      <c r="F378" s="274" t="str">
        <f>VLOOKUP(E378,RNR!$D$1:$E$37,2)</f>
        <v>Highland</v>
      </c>
      <c r="G378" s="86" t="str">
        <f>+IF(H378=0,"",'Ark1'!Q1935)</f>
        <v/>
      </c>
      <c r="H378" s="475">
        <f>+'Ark1'!R1935</f>
        <v>0</v>
      </c>
      <c r="I378" s="28" t="str">
        <f>+IF(H378=0,"",'Ark1'!AE1935)</f>
        <v/>
      </c>
      <c r="J378" s="28"/>
      <c r="K378" s="28" t="str">
        <f>+IF(H378=0,"",'Ark1'!AF1935)</f>
        <v/>
      </c>
      <c r="L378" s="27" t="str">
        <f>+IF(H378=0,"",'Ark1'!T1935)</f>
        <v/>
      </c>
      <c r="M378" s="305" t="str">
        <f>+IF(H378=0,"",'Ark1'!U1935)</f>
        <v/>
      </c>
      <c r="N378" s="28"/>
      <c r="O378" s="33" t="str">
        <f>+IF(H378=0,"",'Ark1'!W1935)</f>
        <v/>
      </c>
      <c r="P378" s="33" t="str">
        <f>+IF(H378=0,"",'Ark1'!X1935)</f>
        <v/>
      </c>
      <c r="Q378" s="33" t="str">
        <f>+IF(H378=0,"",'Ark1'!AG1935)</f>
        <v/>
      </c>
      <c r="R378" s="33" t="str">
        <f>+IF(H378=0,"",'Ark1'!AH1935)</f>
        <v/>
      </c>
      <c r="S378" s="374" t="str">
        <f>+IF(H378=0,"",'Ark1'!AR1935)</f>
        <v/>
      </c>
      <c r="T378" s="114" t="str">
        <f>+IF(H378=0,"",'Ark1'!AS1935)</f>
        <v/>
      </c>
      <c r="U378" s="33" t="str">
        <f>+IF(H378=0,"",'Ark1'!Y1935)</f>
        <v/>
      </c>
      <c r="V378" s="27" t="str">
        <f>+IF(H378=0,"",'Ark1'!AA1935)</f>
        <v/>
      </c>
      <c r="W378" s="305" t="str">
        <f t="shared" si="27"/>
        <v/>
      </c>
      <c r="X378" s="33" t="str">
        <f t="shared" si="28"/>
        <v/>
      </c>
      <c r="Y378" s="28" t="str">
        <f t="shared" si="29"/>
        <v/>
      </c>
      <c r="Z378" s="246"/>
      <c r="AA378" s="27"/>
      <c r="AC378" s="28"/>
      <c r="AD378" s="27"/>
      <c r="AE378" s="86"/>
      <c r="AF378" s="86"/>
      <c r="AJ378" s="86"/>
    </row>
    <row r="379" spans="1:36" ht="15.6">
      <c r="A379" s="246"/>
      <c r="B379" s="330">
        <f>+'Ark1'!C1936</f>
        <v>2024</v>
      </c>
      <c r="C379" s="266">
        <f>+'Ark1'!L1936</f>
        <v>10</v>
      </c>
      <c r="D379" s="266" t="s">
        <v>37</v>
      </c>
      <c r="E379" s="275">
        <f>+'Ark1'!AP1936</f>
        <v>28</v>
      </c>
      <c r="F379" s="274" t="str">
        <f>VLOOKUP(E379,RNR!$D$1:$E$37,2)</f>
        <v xml:space="preserve">Dexter </v>
      </c>
      <c r="G379" s="86" t="str">
        <f>+IF(H379=0,"",'Ark1'!Q1936)</f>
        <v/>
      </c>
      <c r="H379" s="475">
        <f>+'Ark1'!R1936</f>
        <v>0</v>
      </c>
      <c r="I379" s="28" t="str">
        <f>+IF(H379=0,"",'Ark1'!AE1936)</f>
        <v/>
      </c>
      <c r="J379" s="28"/>
      <c r="K379" s="28" t="str">
        <f>+IF(H379=0,"",'Ark1'!AF1936)</f>
        <v/>
      </c>
      <c r="L379" s="27" t="str">
        <f>+IF(H379=0,"",'Ark1'!T1936)</f>
        <v/>
      </c>
      <c r="M379" s="305" t="str">
        <f>+IF(H379=0,"",'Ark1'!U1936)</f>
        <v/>
      </c>
      <c r="N379" s="28"/>
      <c r="O379" s="33" t="str">
        <f>+IF(H379=0,"",'Ark1'!W1936)</f>
        <v/>
      </c>
      <c r="P379" s="33" t="str">
        <f>+IF(H379=0,"",'Ark1'!X1936)</f>
        <v/>
      </c>
      <c r="Q379" s="33" t="str">
        <f>+IF(H379=0,"",'Ark1'!AG1936)</f>
        <v/>
      </c>
      <c r="R379" s="33" t="str">
        <f>+IF(H379=0,"",'Ark1'!AH1936)</f>
        <v/>
      </c>
      <c r="S379" s="374" t="str">
        <f>+IF(H379=0,"",'Ark1'!AR1936)</f>
        <v/>
      </c>
      <c r="T379" s="114" t="str">
        <f>+IF(H379=0,"",'Ark1'!AS1936)</f>
        <v/>
      </c>
      <c r="U379" s="33" t="str">
        <f>+IF(H379=0,"",'Ark1'!Y1936)</f>
        <v/>
      </c>
      <c r="V379" s="27" t="str">
        <f>+IF(H379=0,"",'Ark1'!AA1936)</f>
        <v/>
      </c>
      <c r="W379" s="305" t="str">
        <f t="shared" si="27"/>
        <v/>
      </c>
      <c r="X379" s="33" t="str">
        <f t="shared" si="28"/>
        <v/>
      </c>
      <c r="Y379" s="28" t="str">
        <f t="shared" si="29"/>
        <v/>
      </c>
      <c r="Z379" s="246"/>
      <c r="AA379" s="27"/>
      <c r="AC379" s="28"/>
      <c r="AD379" s="27"/>
      <c r="AE379" s="86"/>
      <c r="AF379" s="86"/>
      <c r="AJ379" s="86"/>
    </row>
    <row r="380" spans="1:36" ht="15.6">
      <c r="A380" s="246"/>
      <c r="B380" s="330">
        <f>+'Ark1'!C1937</f>
        <v>2024</v>
      </c>
      <c r="C380" s="266">
        <f>+'Ark1'!L1937</f>
        <v>10</v>
      </c>
      <c r="D380" s="266" t="s">
        <v>37</v>
      </c>
      <c r="E380" s="275">
        <f>+'Ark1'!AP1937</f>
        <v>29</v>
      </c>
      <c r="F380" s="274" t="str">
        <f>VLOOKUP(E380,RNR!$D$1:$E$37,2)</f>
        <v>Piemontese</v>
      </c>
      <c r="G380" s="86" t="str">
        <f>+IF(H380=0,"",'Ark1'!Q1937)</f>
        <v/>
      </c>
      <c r="H380" s="475">
        <f>+'Ark1'!R1937</f>
        <v>0</v>
      </c>
      <c r="I380" s="28" t="str">
        <f>+IF(H380=0,"",'Ark1'!AE1937)</f>
        <v/>
      </c>
      <c r="J380" s="28"/>
      <c r="K380" s="28" t="str">
        <f>+IF(H380=0,"",'Ark1'!AF1937)</f>
        <v/>
      </c>
      <c r="L380" s="27" t="str">
        <f>+IF(H380=0,"",'Ark1'!T1937)</f>
        <v/>
      </c>
      <c r="M380" s="305" t="str">
        <f>+IF(H380=0,"",'Ark1'!U1937)</f>
        <v/>
      </c>
      <c r="N380" s="28"/>
      <c r="O380" s="33" t="str">
        <f>+IF(H380=0,"",'Ark1'!W1937)</f>
        <v/>
      </c>
      <c r="P380" s="33" t="str">
        <f>+IF(H380=0,"",'Ark1'!X1937)</f>
        <v/>
      </c>
      <c r="Q380" s="33" t="str">
        <f>+IF(H380=0,"",'Ark1'!AG1937)</f>
        <v/>
      </c>
      <c r="R380" s="33" t="str">
        <f>+IF(H380=0,"",'Ark1'!AH1937)</f>
        <v/>
      </c>
      <c r="S380" s="374" t="str">
        <f>+IF(H380=0,"",'Ark1'!AR1937)</f>
        <v/>
      </c>
      <c r="T380" s="114" t="str">
        <f>+IF(H380=0,"",'Ark1'!AS1937)</f>
        <v/>
      </c>
      <c r="U380" s="33" t="str">
        <f>+IF(H380=0,"",'Ark1'!Y1937)</f>
        <v/>
      </c>
      <c r="V380" s="27" t="str">
        <f>+IF(H380=0,"",'Ark1'!AA1937)</f>
        <v/>
      </c>
      <c r="W380" s="305" t="str">
        <f t="shared" si="27"/>
        <v/>
      </c>
      <c r="X380" s="33" t="str">
        <f t="shared" si="28"/>
        <v/>
      </c>
      <c r="Y380" s="28" t="str">
        <f t="shared" si="29"/>
        <v/>
      </c>
      <c r="Z380" s="246"/>
      <c r="AA380" s="27"/>
      <c r="AC380" s="28"/>
      <c r="AD380" s="27"/>
      <c r="AE380" s="86"/>
      <c r="AF380" s="86"/>
      <c r="AJ380" s="86"/>
    </row>
    <row r="381" spans="1:36" ht="15.6">
      <c r="A381" s="246"/>
      <c r="B381" s="330">
        <f>+'Ark1'!C1938</f>
        <v>2024</v>
      </c>
      <c r="C381" s="266">
        <f>+'Ark1'!L1938</f>
        <v>10</v>
      </c>
      <c r="D381" s="266" t="s">
        <v>37</v>
      </c>
      <c r="E381" s="275">
        <f>+'Ark1'!AP1938</f>
        <v>30</v>
      </c>
      <c r="F381" s="274" t="str">
        <f>VLOOKUP(E381,RNR!$D$1:$E$37,2)</f>
        <v>Galloway</v>
      </c>
      <c r="G381" s="86" t="str">
        <f>+IF(H381=0,"",'Ark1'!Q1938)</f>
        <v/>
      </c>
      <c r="H381" s="475">
        <f>+'Ark1'!R1938</f>
        <v>0</v>
      </c>
      <c r="I381" s="28" t="str">
        <f>+IF(H381=0,"",'Ark1'!AE1938)</f>
        <v/>
      </c>
      <c r="J381" s="28"/>
      <c r="K381" s="28" t="str">
        <f>+IF(H381=0,"",'Ark1'!AF1938)</f>
        <v/>
      </c>
      <c r="L381" s="27" t="str">
        <f>+IF(H381=0,"",'Ark1'!T1938)</f>
        <v/>
      </c>
      <c r="M381" s="305" t="str">
        <f>+IF(H381=0,"",'Ark1'!U1938)</f>
        <v/>
      </c>
      <c r="N381" s="28"/>
      <c r="O381" s="33" t="str">
        <f>+IF(H381=0,"",'Ark1'!W1938)</f>
        <v/>
      </c>
      <c r="P381" s="33" t="str">
        <f>+IF(H381=0,"",'Ark1'!X1938)</f>
        <v/>
      </c>
      <c r="Q381" s="33" t="str">
        <f>+IF(H381=0,"",'Ark1'!AG1938)</f>
        <v/>
      </c>
      <c r="R381" s="33" t="str">
        <f>+IF(H381=0,"",'Ark1'!AH1938)</f>
        <v/>
      </c>
      <c r="S381" s="374" t="str">
        <f>+IF(H381=0,"",'Ark1'!AR1938)</f>
        <v/>
      </c>
      <c r="T381" s="114" t="str">
        <f>+IF(H381=0,"",'Ark1'!AS1938)</f>
        <v/>
      </c>
      <c r="U381" s="33" t="str">
        <f>+IF(H381=0,"",'Ark1'!Y1938)</f>
        <v/>
      </c>
      <c r="V381" s="27" t="str">
        <f>+IF(H381=0,"",'Ark1'!AA1938)</f>
        <v/>
      </c>
      <c r="W381" s="305" t="str">
        <f t="shared" si="27"/>
        <v/>
      </c>
      <c r="X381" s="33" t="str">
        <f t="shared" si="28"/>
        <v/>
      </c>
      <c r="Y381" s="28" t="str">
        <f t="shared" si="29"/>
        <v/>
      </c>
      <c r="Z381" s="246"/>
      <c r="AA381" s="27"/>
      <c r="AC381" s="28"/>
      <c r="AD381" s="27"/>
      <c r="AE381" s="86"/>
      <c r="AF381" s="86"/>
      <c r="AJ381" s="86"/>
    </row>
    <row r="382" spans="1:36" ht="15.6">
      <c r="A382" s="246"/>
      <c r="B382" s="330">
        <f>+'Ark1'!C1939</f>
        <v>2024</v>
      </c>
      <c r="C382" s="266">
        <f>+'Ark1'!L1939</f>
        <v>10</v>
      </c>
      <c r="D382" s="266" t="s">
        <v>37</v>
      </c>
      <c r="E382" s="275">
        <f>+'Ark1'!AP1939</f>
        <v>31</v>
      </c>
      <c r="F382" s="274" t="str">
        <f>VLOOKUP(E382,RNR!$D$1:$E$37,2)</f>
        <v>Salers</v>
      </c>
      <c r="G382" s="86" t="str">
        <f>+IF(H382=0,"",'Ark1'!Q1939)</f>
        <v/>
      </c>
      <c r="H382" s="475">
        <f>+'Ark1'!R1939</f>
        <v>0</v>
      </c>
      <c r="I382" s="28" t="str">
        <f>+IF(H382=0,"",'Ark1'!AE1939)</f>
        <v/>
      </c>
      <c r="J382" s="28"/>
      <c r="K382" s="28" t="str">
        <f>+IF(H382=0,"",'Ark1'!AF1939)</f>
        <v/>
      </c>
      <c r="L382" s="27" t="str">
        <f>+IF(H382=0,"",'Ark1'!T1939)</f>
        <v/>
      </c>
      <c r="M382" s="305" t="str">
        <f>+IF(H382=0,"",'Ark1'!U1939)</f>
        <v/>
      </c>
      <c r="N382" s="28"/>
      <c r="O382" s="33" t="str">
        <f>+IF(H382=0,"",'Ark1'!W1939)</f>
        <v/>
      </c>
      <c r="P382" s="33" t="str">
        <f>+IF(H382=0,"",'Ark1'!X1939)</f>
        <v/>
      </c>
      <c r="Q382" s="33" t="str">
        <f>+IF(H382=0,"",'Ark1'!AG1939)</f>
        <v/>
      </c>
      <c r="R382" s="33" t="str">
        <f>+IF(H382=0,"",'Ark1'!AH1939)</f>
        <v/>
      </c>
      <c r="S382" s="374" t="str">
        <f>+IF(H382=0,"",'Ark1'!AR1939)</f>
        <v/>
      </c>
      <c r="T382" s="114" t="str">
        <f>+IF(H382=0,"",'Ark1'!AS1939)</f>
        <v/>
      </c>
      <c r="U382" s="33" t="str">
        <f>+IF(H382=0,"",'Ark1'!Y1939)</f>
        <v/>
      </c>
      <c r="V382" s="27" t="str">
        <f>+IF(H382=0,"",'Ark1'!AA1939)</f>
        <v/>
      </c>
      <c r="W382" s="305" t="str">
        <f t="shared" si="27"/>
        <v/>
      </c>
      <c r="X382" s="33" t="str">
        <f t="shared" si="28"/>
        <v/>
      </c>
      <c r="Y382" s="28" t="str">
        <f t="shared" si="29"/>
        <v/>
      </c>
      <c r="Z382" s="246"/>
      <c r="AA382" s="27"/>
      <c r="AC382" s="28"/>
      <c r="AD382" s="27"/>
      <c r="AE382" s="86"/>
      <c r="AF382" s="86"/>
      <c r="AJ382" s="86"/>
    </row>
    <row r="383" spans="1:36" ht="15.6">
      <c r="A383" s="246"/>
      <c r="B383" s="330">
        <f>+'Ark1'!C1940</f>
        <v>2024</v>
      </c>
      <c r="C383" s="266">
        <f>+'Ark1'!L1940</f>
        <v>10</v>
      </c>
      <c r="D383" s="266" t="s">
        <v>37</v>
      </c>
      <c r="E383" s="275">
        <f>+'Ark1'!AP1940</f>
        <v>32</v>
      </c>
      <c r="F383" s="274" t="str">
        <f>VLOOKUP(E383,RNR!$D$1:$E$37,2)</f>
        <v>Chianina</v>
      </c>
      <c r="G383" s="86" t="str">
        <f>+IF(H383=0,"",'Ark1'!Q1940)</f>
        <v/>
      </c>
      <c r="H383" s="475">
        <f>+'Ark1'!R1940</f>
        <v>0</v>
      </c>
      <c r="I383" s="28" t="str">
        <f>+IF(H383=0,"",'Ark1'!AE1940)</f>
        <v/>
      </c>
      <c r="J383" s="28"/>
      <c r="K383" s="28" t="str">
        <f>+IF(H383=0,"",'Ark1'!AF1940)</f>
        <v/>
      </c>
      <c r="L383" s="27" t="str">
        <f>+IF(H383=0,"",'Ark1'!T1940)</f>
        <v/>
      </c>
      <c r="M383" s="305" t="str">
        <f>+IF(H383=0,"",'Ark1'!U1940)</f>
        <v/>
      </c>
      <c r="N383" s="28"/>
      <c r="O383" s="33" t="str">
        <f>+IF(H383=0,"",'Ark1'!W1940)</f>
        <v/>
      </c>
      <c r="P383" s="33" t="str">
        <f>+IF(H383=0,"",'Ark1'!X1940)</f>
        <v/>
      </c>
      <c r="Q383" s="33" t="str">
        <f>+IF(H383=0,"",'Ark1'!AG1940)</f>
        <v/>
      </c>
      <c r="R383" s="33" t="str">
        <f>+IF(H383=0,"",'Ark1'!AH1940)</f>
        <v/>
      </c>
      <c r="S383" s="374" t="str">
        <f>+IF(H383=0,"",'Ark1'!AR1940)</f>
        <v/>
      </c>
      <c r="T383" s="114" t="str">
        <f>+IF(H383=0,"",'Ark1'!AS1940)</f>
        <v/>
      </c>
      <c r="U383" s="33" t="str">
        <f>+IF(H383=0,"",'Ark1'!Y1940)</f>
        <v/>
      </c>
      <c r="V383" s="27" t="str">
        <f>+IF(H383=0,"",'Ark1'!AA1940)</f>
        <v/>
      </c>
      <c r="W383" s="305" t="str">
        <f t="shared" si="27"/>
        <v/>
      </c>
      <c r="X383" s="33" t="str">
        <f t="shared" si="28"/>
        <v/>
      </c>
      <c r="Y383" s="28" t="str">
        <f t="shared" si="29"/>
        <v/>
      </c>
      <c r="Z383" s="246"/>
      <c r="AA383" s="27"/>
      <c r="AC383" s="28"/>
      <c r="AD383" s="27"/>
      <c r="AE383" s="86"/>
      <c r="AF383" s="86"/>
      <c r="AJ383" s="86"/>
    </row>
    <row r="384" spans="1:36" ht="15.6">
      <c r="A384" s="246"/>
      <c r="B384" s="330">
        <f>+'Ark1'!C1941</f>
        <v>2024</v>
      </c>
      <c r="C384" s="266">
        <f>+'Ark1'!L1941</f>
        <v>10</v>
      </c>
      <c r="D384" s="266" t="s">
        <v>37</v>
      </c>
      <c r="E384" s="275">
        <f>+'Ark1'!AP1941</f>
        <v>33</v>
      </c>
      <c r="F384" s="274" t="str">
        <f>VLOOKUP(E384,RNR!$D$1:$E$37,2)</f>
        <v>Belgisk blå</v>
      </c>
      <c r="G384" s="86" t="str">
        <f>+IF(H384=0,"",'Ark1'!Q1941)</f>
        <v/>
      </c>
      <c r="H384" s="475">
        <f>+'Ark1'!R1941</f>
        <v>0</v>
      </c>
      <c r="I384" s="28" t="str">
        <f>+IF(H384=0,"",'Ark1'!AE1941)</f>
        <v/>
      </c>
      <c r="J384" s="28"/>
      <c r="K384" s="28" t="str">
        <f>+IF(H384=0,"",'Ark1'!AF1941)</f>
        <v/>
      </c>
      <c r="L384" s="27" t="str">
        <f>+IF(H384=0,"",'Ark1'!T1941)</f>
        <v/>
      </c>
      <c r="M384" s="305" t="str">
        <f>+IF(H384=0,"",'Ark1'!U1941)</f>
        <v/>
      </c>
      <c r="N384" s="28"/>
      <c r="O384" s="33" t="str">
        <f>+IF(H384=0,"",'Ark1'!W1941)</f>
        <v/>
      </c>
      <c r="P384" s="33" t="str">
        <f>+IF(H384=0,"",'Ark1'!X1941)</f>
        <v/>
      </c>
      <c r="Q384" s="33" t="str">
        <f>+IF(H384=0,"",'Ark1'!AG1941)</f>
        <v/>
      </c>
      <c r="R384" s="33" t="str">
        <f>+IF(H384=0,"",'Ark1'!AH1941)</f>
        <v/>
      </c>
      <c r="S384" s="374" t="str">
        <f>+IF(H384=0,"",'Ark1'!AR1941)</f>
        <v/>
      </c>
      <c r="T384" s="114" t="str">
        <f>+IF(H384=0,"",'Ark1'!AS1941)</f>
        <v/>
      </c>
      <c r="U384" s="33" t="str">
        <f>+IF(H384=0,"",'Ark1'!Y1941)</f>
        <v/>
      </c>
      <c r="V384" s="27" t="str">
        <f>+IF(H384=0,"",'Ark1'!AA1941)</f>
        <v/>
      </c>
      <c r="W384" s="305" t="str">
        <f t="shared" si="27"/>
        <v/>
      </c>
      <c r="X384" s="33" t="str">
        <f t="shared" si="28"/>
        <v/>
      </c>
      <c r="Y384" s="28" t="str">
        <f t="shared" si="29"/>
        <v/>
      </c>
      <c r="Z384" s="246"/>
      <c r="AA384" s="27"/>
      <c r="AC384" s="28"/>
      <c r="AD384" s="27"/>
      <c r="AE384" s="86"/>
      <c r="AF384" s="86"/>
      <c r="AJ384" s="86"/>
    </row>
    <row r="385" spans="1:54" ht="15.6">
      <c r="A385" s="246"/>
      <c r="B385" s="330">
        <f>+'Ark1'!C1942</f>
        <v>2024</v>
      </c>
      <c r="C385" s="266">
        <f>+'Ark1'!L1942</f>
        <v>10</v>
      </c>
      <c r="D385" s="266" t="s">
        <v>37</v>
      </c>
      <c r="E385" s="275">
        <f>+'Ark1'!AP1942</f>
        <v>34</v>
      </c>
      <c r="F385" s="274" t="str">
        <f>VLOOKUP(E385,RNR!$D$1:$E$37,2)</f>
        <v>Mini Hereford</v>
      </c>
      <c r="G385" s="86" t="str">
        <f>+IF(H385=0,"",'Ark1'!Q1942)</f>
        <v/>
      </c>
      <c r="H385" s="475">
        <f>+'Ark1'!R1942</f>
        <v>0</v>
      </c>
      <c r="I385" s="28" t="str">
        <f>+IF(H385=0,"",'Ark1'!AE1942)</f>
        <v/>
      </c>
      <c r="J385" s="28"/>
      <c r="K385" s="28" t="str">
        <f>+IF(H385=0,"",'Ark1'!AF1942)</f>
        <v/>
      </c>
      <c r="L385" s="27" t="str">
        <f>+IF(H385=0,"",'Ark1'!T1942)</f>
        <v/>
      </c>
      <c r="M385" s="305" t="str">
        <f>+IF(H385=0,"",'Ark1'!U1942)</f>
        <v/>
      </c>
      <c r="N385" s="28"/>
      <c r="O385" s="33" t="str">
        <f>+IF(H385=0,"",'Ark1'!W1942)</f>
        <v/>
      </c>
      <c r="P385" s="33" t="str">
        <f>+IF(H385=0,"",'Ark1'!X1942)</f>
        <v/>
      </c>
      <c r="Q385" s="33" t="str">
        <f>+IF(H385=0,"",'Ark1'!AG1942)</f>
        <v/>
      </c>
      <c r="R385" s="33" t="str">
        <f>+IF(H385=0,"",'Ark1'!AH1942)</f>
        <v/>
      </c>
      <c r="S385" s="374" t="str">
        <f>+IF(H385=0,"",'Ark1'!AR1942)</f>
        <v/>
      </c>
      <c r="T385" s="114" t="str">
        <f>+IF(H385=0,"",'Ark1'!AS1942)</f>
        <v/>
      </c>
      <c r="U385" s="33" t="str">
        <f>+IF(H385=0,"",'Ark1'!Y1942)</f>
        <v/>
      </c>
      <c r="V385" s="27" t="str">
        <f>+IF(H385=0,"",'Ark1'!AA1942)</f>
        <v/>
      </c>
      <c r="W385" s="305" t="str">
        <f t="shared" si="27"/>
        <v/>
      </c>
      <c r="X385" s="33" t="str">
        <f t="shared" si="28"/>
        <v/>
      </c>
      <c r="Y385" s="28" t="str">
        <f t="shared" si="29"/>
        <v/>
      </c>
      <c r="Z385" s="246"/>
      <c r="AA385" s="27"/>
      <c r="AC385" s="28"/>
      <c r="AD385" s="27"/>
      <c r="AE385" s="86"/>
      <c r="AF385" s="86"/>
      <c r="AJ385" s="86"/>
    </row>
    <row r="386" spans="1:54" ht="15.6">
      <c r="A386" s="246"/>
      <c r="B386" s="330">
        <f>+'Ark1'!C1943</f>
        <v>2024</v>
      </c>
      <c r="C386" s="266">
        <f>+'Ark1'!L1943</f>
        <v>10</v>
      </c>
      <c r="D386" s="266" t="s">
        <v>37</v>
      </c>
      <c r="E386" s="275">
        <f>+'Ark1'!AP1943</f>
        <v>39</v>
      </c>
      <c r="F386" s="274" t="str">
        <f>VLOOKUP(E386,RNR!$D$1:$E$37,2)</f>
        <v xml:space="preserve">Wagyu </v>
      </c>
      <c r="G386" s="86" t="str">
        <f>+IF(H386=0,"",'Ark1'!Q1943)</f>
        <v/>
      </c>
      <c r="H386" s="475">
        <f>+'Ark1'!R1943</f>
        <v>0</v>
      </c>
      <c r="I386" s="28" t="str">
        <f>+IF(H386=0,"",'Ark1'!AE1943)</f>
        <v/>
      </c>
      <c r="J386" s="28"/>
      <c r="K386" s="28" t="str">
        <f>+IF(H386=0,"",'Ark1'!AF1943)</f>
        <v/>
      </c>
      <c r="L386" s="27" t="str">
        <f>+IF(H386=0,"",'Ark1'!T1943)</f>
        <v/>
      </c>
      <c r="M386" s="305" t="str">
        <f>+IF(H386=0,"",'Ark1'!U1943)</f>
        <v/>
      </c>
      <c r="N386" s="28"/>
      <c r="O386" s="33" t="str">
        <f>+IF(H386=0,"",'Ark1'!W1943)</f>
        <v/>
      </c>
      <c r="P386" s="33" t="str">
        <f>+IF(H386=0,"",'Ark1'!X1943)</f>
        <v/>
      </c>
      <c r="Q386" s="33" t="str">
        <f>+IF(H386=0,"",'Ark1'!AG1943)</f>
        <v/>
      </c>
      <c r="R386" s="33" t="str">
        <f>+IF(H386=0,"",'Ark1'!AH1943)</f>
        <v/>
      </c>
      <c r="S386" s="374" t="str">
        <f>+IF(H386=0,"",'Ark1'!AR1943)</f>
        <v/>
      </c>
      <c r="T386" s="114" t="str">
        <f>+IF(H386=0,"",'Ark1'!AS1943)</f>
        <v/>
      </c>
      <c r="U386" s="33" t="str">
        <f>+IF(H386=0,"",'Ark1'!Y1943)</f>
        <v/>
      </c>
      <c r="V386" s="27" t="str">
        <f>+IF(H386=0,"",'Ark1'!AA1943)</f>
        <v/>
      </c>
      <c r="W386" s="305" t="str">
        <f t="shared" si="27"/>
        <v/>
      </c>
      <c r="X386" s="33" t="str">
        <f t="shared" si="28"/>
        <v/>
      </c>
      <c r="Y386" s="28" t="str">
        <f t="shared" si="29"/>
        <v/>
      </c>
      <c r="Z386" s="246"/>
      <c r="AA386" s="27"/>
      <c r="AC386" s="28"/>
      <c r="AD386" s="27"/>
      <c r="AE386" s="86"/>
      <c r="AF386" s="86"/>
      <c r="AJ386" s="86"/>
    </row>
    <row r="387" spans="1:54" ht="15.6">
      <c r="A387" s="246"/>
      <c r="B387" s="330">
        <f>+'Ark1'!C1944</f>
        <v>2024</v>
      </c>
      <c r="C387" s="266">
        <f>+'Ark1'!L1944</f>
        <v>10</v>
      </c>
      <c r="D387" s="266" t="s">
        <v>37</v>
      </c>
      <c r="E387" s="275">
        <f>+'Ark1'!AP1944</f>
        <v>40</v>
      </c>
      <c r="F387" s="274" t="str">
        <f>VLOOKUP(E387,RNR!$D$1:$E$37,2)</f>
        <v>Jak (Bos Grunniens)</v>
      </c>
      <c r="G387" s="86" t="str">
        <f>+IF(H387=0,"",'Ark1'!Q1944)</f>
        <v/>
      </c>
      <c r="H387" s="475">
        <f>+'Ark1'!R1944</f>
        <v>0</v>
      </c>
      <c r="I387" s="28" t="str">
        <f>+IF(H387=0,"",'Ark1'!AE1944)</f>
        <v/>
      </c>
      <c r="J387" s="28"/>
      <c r="K387" s="28" t="str">
        <f>+IF(H387=0,"",'Ark1'!AF1944)</f>
        <v/>
      </c>
      <c r="L387" s="27" t="str">
        <f>+IF(H387=0,"",'Ark1'!T1944)</f>
        <v/>
      </c>
      <c r="M387" s="305" t="str">
        <f>+IF(H387=0,"",'Ark1'!U1944)</f>
        <v/>
      </c>
      <c r="N387" s="28"/>
      <c r="O387" s="33" t="str">
        <f>+IF(H387=0,"",'Ark1'!W1944)</f>
        <v/>
      </c>
      <c r="P387" s="33" t="str">
        <f>+IF(H387=0,"",'Ark1'!X1944)</f>
        <v/>
      </c>
      <c r="Q387" s="33" t="str">
        <f>+IF(H387=0,"",'Ark1'!AG1944)</f>
        <v/>
      </c>
      <c r="R387" s="33" t="str">
        <f>+IF(H387=0,"",'Ark1'!AH1944)</f>
        <v/>
      </c>
      <c r="S387" s="374" t="str">
        <f>+IF(H387=0,"",'Ark1'!AR1944)</f>
        <v/>
      </c>
      <c r="T387" s="114" t="str">
        <f>+IF(H387=0,"",'Ark1'!AS1944)</f>
        <v/>
      </c>
      <c r="U387" s="33" t="str">
        <f>+IF(H387=0,"",'Ark1'!Y1944)</f>
        <v/>
      </c>
      <c r="V387" s="27" t="str">
        <f>+IF(H387=0,"",'Ark1'!AA1944)</f>
        <v/>
      </c>
      <c r="W387" s="305" t="str">
        <f t="shared" si="27"/>
        <v/>
      </c>
      <c r="X387" s="33" t="str">
        <f t="shared" si="28"/>
        <v/>
      </c>
      <c r="Y387" s="28" t="str">
        <f t="shared" si="29"/>
        <v/>
      </c>
      <c r="Z387" s="246"/>
      <c r="AA387" s="27"/>
      <c r="AC387" s="28"/>
      <c r="AD387" s="27"/>
      <c r="AE387" s="86"/>
      <c r="AF387" s="86"/>
      <c r="AJ387" s="86"/>
    </row>
    <row r="388" spans="1:54" ht="15.6">
      <c r="A388" s="246"/>
      <c r="B388" s="330">
        <f>+'Ark1'!C1945</f>
        <v>2024</v>
      </c>
      <c r="C388" s="266">
        <f>+'Ark1'!L1945</f>
        <v>10</v>
      </c>
      <c r="D388" s="266" t="s">
        <v>37</v>
      </c>
      <c r="E388" s="275">
        <f>+'Ark1'!AP1945</f>
        <v>98</v>
      </c>
      <c r="F388" s="274" t="str">
        <f>VLOOKUP(E388,RNR!$D$1:$E$37,2)</f>
        <v>Krysninger</v>
      </c>
      <c r="G388" s="86">
        <f>+IF(H388=0,"",'Ark1'!Q1945)</f>
        <v>8</v>
      </c>
      <c r="H388" s="475">
        <f>+'Ark1'!R1945</f>
        <v>21</v>
      </c>
      <c r="I388" s="28">
        <f>+IF(H388=0,"",'Ark1'!AE1945)</f>
        <v>0.66561014263074481</v>
      </c>
      <c r="J388" s="28"/>
      <c r="K388" s="28">
        <f>+IF(H388=0,"",'Ark1'!AF1945)</f>
        <v>0.85406847566335553</v>
      </c>
      <c r="L388" s="27">
        <f>+IF(H388=0,"",'Ark1'!T1945)</f>
        <v>9.238095238095239</v>
      </c>
      <c r="M388" s="305">
        <f>+IF(H388=0,"",'Ark1'!U1945)</f>
        <v>294.62857142857138</v>
      </c>
      <c r="N388" s="28"/>
      <c r="O388" s="33">
        <f>+IF(H388=0,"",'Ark1'!W1945)</f>
        <v>100</v>
      </c>
      <c r="P388" s="33">
        <f>+IF(H388=0,"",'Ark1'!X1945)</f>
        <v>4.7619047619047636</v>
      </c>
      <c r="Q388" s="33">
        <f>+IF(H388=0,"",'Ark1'!AG1945)</f>
        <v>441.76190476190487</v>
      </c>
      <c r="R388" s="33">
        <f>+IF(H388=0,"",'Ark1'!AH1945)</f>
        <v>100</v>
      </c>
      <c r="S388" s="374">
        <f>+IF(H388=0,"",'Ark1'!AR1945)</f>
        <v>189.19047619047623</v>
      </c>
      <c r="T388" s="114">
        <f>+IF(H388=0,"",'Ark1'!AS1945)</f>
        <v>43.448188825725026</v>
      </c>
      <c r="U388" s="33">
        <f>+IF(H388=0,"",'Ark1'!Y1945)</f>
        <v>24.250402900082609</v>
      </c>
      <c r="V388" s="27">
        <f>+IF(H388=0,"",'Ark1'!AA1945)</f>
        <v>1.1914281907806581</v>
      </c>
      <c r="W388" s="305">
        <f t="shared" si="27"/>
        <v>666.93974345154652</v>
      </c>
      <c r="X388" s="33">
        <f t="shared" si="28"/>
        <v>29.462857142857139</v>
      </c>
      <c r="Y388" s="28">
        <f t="shared" si="29"/>
        <v>2.625</v>
      </c>
      <c r="Z388" s="246"/>
      <c r="AA388" s="27"/>
      <c r="AC388" s="28"/>
      <c r="AD388" s="27"/>
      <c r="AE388" s="86"/>
      <c r="AF388" s="86"/>
      <c r="AJ388" s="86"/>
    </row>
    <row r="389" spans="1:54" ht="15.6">
      <c r="A389" s="246"/>
      <c r="B389" s="330">
        <f>+'Ark1'!C1946</f>
        <v>2024</v>
      </c>
      <c r="C389" s="266">
        <f>+'Ark1'!L1946</f>
        <v>10</v>
      </c>
      <c r="D389" s="266" t="s">
        <v>37</v>
      </c>
      <c r="E389" s="275">
        <f>+'Ark1'!AP1946</f>
        <v>99</v>
      </c>
      <c r="F389" s="274" t="str">
        <f>VLOOKUP(E389,RNR!$D$1:$E$37,2)</f>
        <v>Ukjent</v>
      </c>
      <c r="G389" s="86" t="str">
        <f>+IF(H389=0,"",'Ark1'!Q1946)</f>
        <v/>
      </c>
      <c r="H389" s="475">
        <f>+'Ark1'!R1946</f>
        <v>0</v>
      </c>
      <c r="I389" s="28" t="str">
        <f>+IF(H389=0,"",'Ark1'!AE1946)</f>
        <v/>
      </c>
      <c r="J389" s="28"/>
      <c r="K389" s="28" t="str">
        <f>+IF(H389=0,"",'Ark1'!AF1946)</f>
        <v/>
      </c>
      <c r="L389" s="27" t="str">
        <f>+IF(H389=0,"",'Ark1'!T1946)</f>
        <v/>
      </c>
      <c r="M389" s="305" t="str">
        <f>+IF(H389=0,"",'Ark1'!U1946)</f>
        <v/>
      </c>
      <c r="N389" s="28"/>
      <c r="O389" s="33" t="str">
        <f>+IF(H389=0,"",'Ark1'!W1946)</f>
        <v/>
      </c>
      <c r="P389" s="33" t="str">
        <f>+IF(H389=0,"",'Ark1'!X1946)</f>
        <v/>
      </c>
      <c r="Q389" s="33" t="str">
        <f>+IF(H389=0,"",'Ark1'!AG1946)</f>
        <v/>
      </c>
      <c r="R389" s="33" t="str">
        <f>+IF(H389=0,"",'Ark1'!AH1946)</f>
        <v/>
      </c>
      <c r="S389" s="374" t="str">
        <f>+IF(H389=0,"",'Ark1'!AR1946)</f>
        <v/>
      </c>
      <c r="T389" s="114" t="str">
        <f>+IF(H389=0,"",'Ark1'!AS1946)</f>
        <v/>
      </c>
      <c r="U389" s="33" t="str">
        <f>+IF(H389=0,"",'Ark1'!Y1946)</f>
        <v/>
      </c>
      <c r="V389" s="27" t="str">
        <f>+IF(H389=0,"",'Ark1'!AA1946)</f>
        <v/>
      </c>
      <c r="W389" s="305" t="str">
        <f t="shared" si="27"/>
        <v/>
      </c>
      <c r="X389" s="33" t="str">
        <f t="shared" si="28"/>
        <v/>
      </c>
      <c r="Y389" s="28" t="str">
        <f t="shared" si="29"/>
        <v/>
      </c>
      <c r="Z389" s="246"/>
      <c r="AA389" s="27"/>
      <c r="AC389" s="28"/>
      <c r="AD389" s="27"/>
      <c r="AE389" s="86"/>
      <c r="AF389" s="86"/>
      <c r="AJ389" s="86"/>
    </row>
    <row r="390" spans="1:54" ht="15" customHeight="1">
      <c r="A390" s="246"/>
      <c r="B390" s="246"/>
      <c r="C390" s="246"/>
      <c r="D390" s="246"/>
      <c r="E390" s="246"/>
      <c r="F390" s="246"/>
      <c r="G390" s="246"/>
      <c r="H390" s="472"/>
      <c r="I390" s="247"/>
      <c r="J390" s="246"/>
      <c r="K390" s="247"/>
      <c r="L390" s="246"/>
      <c r="M390" s="246"/>
      <c r="N390" s="246"/>
      <c r="O390" s="248"/>
      <c r="P390" s="248"/>
      <c r="Q390" s="246"/>
      <c r="R390" s="248"/>
      <c r="S390" s="248"/>
      <c r="T390" s="248"/>
      <c r="U390" s="248"/>
      <c r="V390" s="246"/>
      <c r="W390" s="246"/>
      <c r="X390" s="248"/>
      <c r="Y390" s="248"/>
      <c r="Z390" s="246"/>
      <c r="AA390" s="249"/>
      <c r="AC390" s="28"/>
      <c r="AD390" s="27"/>
      <c r="AE390" s="250"/>
      <c r="AF390" s="86"/>
      <c r="AJ390" s="86"/>
      <c r="BB390" s="262"/>
    </row>
    <row r="391" spans="1:54" ht="22.8">
      <c r="A391" s="246"/>
      <c r="B391" s="246"/>
      <c r="C391" s="276" t="s">
        <v>0</v>
      </c>
      <c r="D391" s="277"/>
      <c r="E391" s="346" t="s">
        <v>38</v>
      </c>
      <c r="F391" s="246"/>
      <c r="G391" s="278" t="s">
        <v>604</v>
      </c>
      <c r="H391" s="462">
        <f>SUM(H393:H427)</f>
        <v>31</v>
      </c>
      <c r="I391" s="247"/>
      <c r="J391" s="246"/>
      <c r="K391" s="247"/>
      <c r="L391" s="246"/>
      <c r="M391" s="345">
        <f>+Klasse!K21</f>
        <v>312.10322580645175</v>
      </c>
      <c r="N391" s="246" t="s">
        <v>573</v>
      </c>
      <c r="O391" s="248"/>
      <c r="P391" s="248"/>
      <c r="Q391" s="246"/>
      <c r="R391" s="248"/>
      <c r="S391" s="248"/>
      <c r="T391" s="248"/>
      <c r="U391" s="248"/>
      <c r="V391" s="246"/>
      <c r="W391" s="345">
        <f>+Klasse!AA21</f>
        <v>645.14236180569469</v>
      </c>
      <c r="X391" s="248" t="s">
        <v>635</v>
      </c>
      <c r="Y391" s="263"/>
      <c r="Z391" s="246"/>
      <c r="AA391" s="249"/>
      <c r="AC391" s="28"/>
      <c r="AD391" s="27"/>
      <c r="AE391" s="250"/>
      <c r="AF391" s="86"/>
      <c r="AJ391" s="86"/>
      <c r="BB391" s="262"/>
    </row>
    <row r="392" spans="1:54" ht="15" customHeight="1">
      <c r="A392" s="246"/>
      <c r="B392" s="246"/>
      <c r="C392" s="246"/>
      <c r="D392" s="246"/>
      <c r="E392" s="246"/>
      <c r="F392" s="246"/>
      <c r="G392" s="246"/>
      <c r="H392" s="246"/>
      <c r="I392" s="246"/>
      <c r="J392" s="246"/>
      <c r="K392" s="246"/>
      <c r="L392" s="246"/>
      <c r="M392" s="246"/>
      <c r="N392" s="246"/>
      <c r="O392" s="246"/>
      <c r="P392" s="246"/>
      <c r="Q392" s="246"/>
      <c r="R392" s="246"/>
      <c r="S392" s="246"/>
      <c r="T392" s="246"/>
      <c r="U392" s="246"/>
      <c r="V392" s="246"/>
      <c r="W392" s="246"/>
      <c r="X392" s="246"/>
      <c r="Y392" s="263"/>
      <c r="Z392" s="246"/>
      <c r="AA392" s="249"/>
      <c r="AC392" s="28"/>
      <c r="AD392" s="27"/>
      <c r="AE392" s="250"/>
      <c r="AF392" s="86"/>
      <c r="AJ392" s="86"/>
      <c r="BB392" s="262"/>
    </row>
    <row r="393" spans="1:54" ht="15.6">
      <c r="A393" s="246"/>
      <c r="B393" s="330">
        <f>+'Ark1'!C1947</f>
        <v>2024</v>
      </c>
      <c r="C393" s="266">
        <f>+'Ark1'!L1947</f>
        <v>11</v>
      </c>
      <c r="D393" s="266" t="s">
        <v>38</v>
      </c>
      <c r="E393" s="274">
        <f>+'Ark1'!AP1947</f>
        <v>1</v>
      </c>
      <c r="F393" s="274" t="str">
        <f>VLOOKUP(E393,RNR!$D$1:$E$37,2)</f>
        <v>NRF</v>
      </c>
      <c r="G393" s="266" t="str">
        <f>+IF(H393=0,"",'Ark1'!Q1947)</f>
        <v/>
      </c>
      <c r="H393" s="475">
        <f>+'Ark1'!R1947</f>
        <v>0</v>
      </c>
      <c r="I393" s="267" t="str">
        <f>+IF(H393=0,"",'Ark1'!AE1947)</f>
        <v/>
      </c>
      <c r="J393" s="267"/>
      <c r="K393" s="267" t="str">
        <f>+IF(H393=0,"",'Ark1'!AF1947)</f>
        <v/>
      </c>
      <c r="L393" s="268" t="str">
        <f>+IF(H393=0,"",'Ark1'!T1947)</f>
        <v/>
      </c>
      <c r="M393" s="305" t="str">
        <f>+IF(H393=0,"",'Ark1'!U1947)</f>
        <v/>
      </c>
      <c r="N393" s="267"/>
      <c r="O393" s="269" t="str">
        <f>+IF(H393=0,"",'Ark1'!W1947)</f>
        <v/>
      </c>
      <c r="P393" s="269" t="str">
        <f>+IF(H393=0,"",'Ark1'!X1947)</f>
        <v/>
      </c>
      <c r="Q393" s="269" t="str">
        <f>+IF(H393=0,"",'Ark1'!AG1947)</f>
        <v/>
      </c>
      <c r="R393" s="269" t="str">
        <f>+IF(H393=0,"",'Ark1'!AH1947)</f>
        <v/>
      </c>
      <c r="S393" s="374" t="str">
        <f>+IF(H393=0,"",'Ark1'!AR1947)</f>
        <v/>
      </c>
      <c r="T393" s="114" t="str">
        <f>+IF(H393=0,"",'Ark1'!AS1947)</f>
        <v/>
      </c>
      <c r="U393" s="269" t="str">
        <f>+IF(H393=0,"",'Ark1'!Y1947)</f>
        <v/>
      </c>
      <c r="V393" s="268" t="str">
        <f>+IF(H393=0,"",'Ark1'!AA1947)</f>
        <v/>
      </c>
      <c r="W393" s="305" t="str">
        <f t="shared" ref="W393:W427" si="30">IF(H393=0,"",1000*M393/Q393)</f>
        <v/>
      </c>
      <c r="X393" s="269" t="str">
        <f t="shared" ref="X393:X427" si="31">IF(H393=0,"",M393/C393)</f>
        <v/>
      </c>
      <c r="Y393" s="267" t="str">
        <f t="shared" ref="Y393:Y427" si="32">IF(H393=0,"",H393/G393)</f>
        <v/>
      </c>
      <c r="Z393" s="246"/>
      <c r="AA393" s="27"/>
      <c r="AC393" s="28"/>
      <c r="AD393" s="27"/>
      <c r="AE393" s="86"/>
      <c r="AF393" s="86"/>
      <c r="AJ393" s="86"/>
    </row>
    <row r="394" spans="1:54" ht="15.6">
      <c r="A394" s="246"/>
      <c r="B394" s="330">
        <f>+'Ark1'!C1948</f>
        <v>2024</v>
      </c>
      <c r="C394" s="266">
        <f>+'Ark1'!L1948</f>
        <v>11</v>
      </c>
      <c r="D394" s="266" t="s">
        <v>38</v>
      </c>
      <c r="E394" s="274">
        <f>+'Ark1'!AP1948</f>
        <v>2</v>
      </c>
      <c r="F394" s="274" t="str">
        <f>VLOOKUP(E394,RNR!$D$1:$E$37,2)</f>
        <v>Jersey</v>
      </c>
      <c r="G394" s="266" t="str">
        <f>+IF(H394=0,"",'Ark1'!Q1948)</f>
        <v/>
      </c>
      <c r="H394" s="475">
        <f>+'Ark1'!R1948</f>
        <v>0</v>
      </c>
      <c r="I394" s="267" t="str">
        <f>+IF(H394=0,"",'Ark1'!AE1948)</f>
        <v/>
      </c>
      <c r="J394" s="267"/>
      <c r="K394" s="267" t="str">
        <f>+IF(H394=0,"",'Ark1'!AF1948)</f>
        <v/>
      </c>
      <c r="L394" s="268" t="str">
        <f>+IF(H394=0,"",'Ark1'!T1948)</f>
        <v/>
      </c>
      <c r="M394" s="305" t="str">
        <f>+IF(H394=0,"",'Ark1'!U1948)</f>
        <v/>
      </c>
      <c r="N394" s="267"/>
      <c r="O394" s="269" t="str">
        <f>+IF(H394=0,"",'Ark1'!W1948)</f>
        <v/>
      </c>
      <c r="P394" s="269" t="str">
        <f>+IF(H394=0,"",'Ark1'!X1948)</f>
        <v/>
      </c>
      <c r="Q394" s="269" t="str">
        <f>+IF(H394=0,"",'Ark1'!AG1948)</f>
        <v/>
      </c>
      <c r="R394" s="269" t="str">
        <f>+IF(H394=0,"",'Ark1'!AH1948)</f>
        <v/>
      </c>
      <c r="S394" s="374" t="str">
        <f>+IF(H394=0,"",'Ark1'!AR1948)</f>
        <v/>
      </c>
      <c r="T394" s="114" t="str">
        <f>+IF(H394=0,"",'Ark1'!AS1948)</f>
        <v/>
      </c>
      <c r="U394" s="269" t="str">
        <f>+IF(H394=0,"",'Ark1'!Y1948)</f>
        <v/>
      </c>
      <c r="V394" s="268" t="str">
        <f>+IF(H394=0,"",'Ark1'!AA1948)</f>
        <v/>
      </c>
      <c r="W394" s="305" t="str">
        <f t="shared" si="30"/>
        <v/>
      </c>
      <c r="X394" s="269" t="str">
        <f t="shared" si="31"/>
        <v/>
      </c>
      <c r="Y394" s="267" t="str">
        <f t="shared" si="32"/>
        <v/>
      </c>
      <c r="Z394" s="246"/>
      <c r="AA394" s="27"/>
      <c r="AC394" s="28"/>
      <c r="AD394" s="27"/>
      <c r="AE394" s="86"/>
      <c r="AF394" s="86"/>
      <c r="AJ394" s="86"/>
    </row>
    <row r="395" spans="1:54" ht="15.6">
      <c r="A395" s="246"/>
      <c r="B395" s="330">
        <f>+'Ark1'!C1949</f>
        <v>2024</v>
      </c>
      <c r="C395" s="266">
        <f>+'Ark1'!L1949</f>
        <v>11</v>
      </c>
      <c r="D395" s="266" t="s">
        <v>38</v>
      </c>
      <c r="E395" s="274">
        <f>+'Ark1'!AP1949</f>
        <v>3</v>
      </c>
      <c r="F395" s="274" t="str">
        <f>VLOOKUP(E395,RNR!$D$1:$E$37,2)</f>
        <v>Sidet Trønderfe og Nordlandsfe</v>
      </c>
      <c r="G395" s="266" t="str">
        <f>+IF(H395=0,"",'Ark1'!Q1949)</f>
        <v/>
      </c>
      <c r="H395" s="475">
        <f>+'Ark1'!R1949</f>
        <v>0</v>
      </c>
      <c r="I395" s="267" t="str">
        <f>+IF(H395=0,"",'Ark1'!AE1949)</f>
        <v/>
      </c>
      <c r="J395" s="267"/>
      <c r="K395" s="267" t="str">
        <f>+IF(H395=0,"",'Ark1'!AF1949)</f>
        <v/>
      </c>
      <c r="L395" s="268" t="str">
        <f>+IF(H395=0,"",'Ark1'!T1949)</f>
        <v/>
      </c>
      <c r="M395" s="305" t="str">
        <f>+IF(H395=0,"",'Ark1'!U1949)</f>
        <v/>
      </c>
      <c r="N395" s="267"/>
      <c r="O395" s="269" t="str">
        <f>+IF(H395=0,"",'Ark1'!W1949)</f>
        <v/>
      </c>
      <c r="P395" s="269" t="str">
        <f>+IF(H395=0,"",'Ark1'!X1949)</f>
        <v/>
      </c>
      <c r="Q395" s="269" t="str">
        <f>+IF(H395=0,"",'Ark1'!AG1949)</f>
        <v/>
      </c>
      <c r="R395" s="269" t="str">
        <f>+IF(H395=0,"",'Ark1'!AH1949)</f>
        <v/>
      </c>
      <c r="S395" s="374" t="str">
        <f>+IF(H395=0,"",'Ark1'!AR1949)</f>
        <v/>
      </c>
      <c r="T395" s="114" t="str">
        <f>+IF(H395=0,"",'Ark1'!AS1949)</f>
        <v/>
      </c>
      <c r="U395" s="269" t="str">
        <f>+IF(H395=0,"",'Ark1'!Y1949)</f>
        <v/>
      </c>
      <c r="V395" s="268" t="str">
        <f>+IF(H395=0,"",'Ark1'!AA1949)</f>
        <v/>
      </c>
      <c r="W395" s="305" t="str">
        <f t="shared" si="30"/>
        <v/>
      </c>
      <c r="X395" s="269" t="str">
        <f t="shared" si="31"/>
        <v/>
      </c>
      <c r="Y395" s="267" t="str">
        <f t="shared" si="32"/>
        <v/>
      </c>
      <c r="Z395" s="246"/>
      <c r="AA395" s="27"/>
      <c r="AC395" s="28"/>
      <c r="AD395" s="27"/>
      <c r="AE395" s="86"/>
      <c r="AF395" s="86"/>
      <c r="AJ395" s="86"/>
    </row>
    <row r="396" spans="1:54" ht="15.6">
      <c r="A396" s="246"/>
      <c r="B396" s="330">
        <f>+'Ark1'!C1950</f>
        <v>2024</v>
      </c>
      <c r="C396" s="266">
        <f>+'Ark1'!L1950</f>
        <v>11</v>
      </c>
      <c r="D396" s="266" t="s">
        <v>38</v>
      </c>
      <c r="E396" s="274">
        <f>+'Ark1'!AP1950</f>
        <v>4</v>
      </c>
      <c r="F396" s="274" t="str">
        <f>VLOOKUP(E396,RNR!$D$1:$E$37,2)</f>
        <v>Telemarkfe</v>
      </c>
      <c r="G396" s="266" t="str">
        <f>+IF(H396=0,"",'Ark1'!Q1950)</f>
        <v/>
      </c>
      <c r="H396" s="475">
        <f>+'Ark1'!R1950</f>
        <v>0</v>
      </c>
      <c r="I396" s="267" t="str">
        <f>+IF(H396=0,"",'Ark1'!AE1950)</f>
        <v/>
      </c>
      <c r="J396" s="267"/>
      <c r="K396" s="267" t="str">
        <f>+IF(H396=0,"",'Ark1'!AF1950)</f>
        <v/>
      </c>
      <c r="L396" s="268" t="str">
        <f>+IF(H396=0,"",'Ark1'!T1950)</f>
        <v/>
      </c>
      <c r="M396" s="305" t="str">
        <f>+IF(H396=0,"",'Ark1'!U1950)</f>
        <v/>
      </c>
      <c r="N396" s="267"/>
      <c r="O396" s="269" t="str">
        <f>+IF(H396=0,"",'Ark1'!W1950)</f>
        <v/>
      </c>
      <c r="P396" s="269" t="str">
        <f>+IF(H396=0,"",'Ark1'!X1950)</f>
        <v/>
      </c>
      <c r="Q396" s="269" t="str">
        <f>+IF(H396=0,"",'Ark1'!AG1950)</f>
        <v/>
      </c>
      <c r="R396" s="269" t="str">
        <f>+IF(H396=0,"",'Ark1'!AH1950)</f>
        <v/>
      </c>
      <c r="S396" s="374" t="str">
        <f>+IF(H396=0,"",'Ark1'!AR1950)</f>
        <v/>
      </c>
      <c r="T396" s="114" t="str">
        <f>+IF(H396=0,"",'Ark1'!AS1950)</f>
        <v/>
      </c>
      <c r="U396" s="269" t="str">
        <f>+IF(H396=0,"",'Ark1'!Y1950)</f>
        <v/>
      </c>
      <c r="V396" s="268" t="str">
        <f>+IF(H396=0,"",'Ark1'!AA1950)</f>
        <v/>
      </c>
      <c r="W396" s="305" t="str">
        <f t="shared" si="30"/>
        <v/>
      </c>
      <c r="X396" s="269" t="str">
        <f t="shared" si="31"/>
        <v/>
      </c>
      <c r="Y396" s="267" t="str">
        <f t="shared" si="32"/>
        <v/>
      </c>
      <c r="Z396" s="246"/>
      <c r="AA396" s="27"/>
      <c r="AC396" s="28"/>
      <c r="AD396" s="27"/>
      <c r="AE396" s="86"/>
      <c r="AF396" s="86"/>
      <c r="AJ396" s="86"/>
    </row>
    <row r="397" spans="1:54" ht="15.6">
      <c r="A397" s="246"/>
      <c r="B397" s="330">
        <f>+'Ark1'!C1951</f>
        <v>2024</v>
      </c>
      <c r="C397" s="266">
        <f>+'Ark1'!L1951</f>
        <v>11</v>
      </c>
      <c r="D397" s="266" t="s">
        <v>38</v>
      </c>
      <c r="E397" s="274">
        <f>+'Ark1'!AP1951</f>
        <v>5</v>
      </c>
      <c r="F397" s="274" t="str">
        <f>VLOOKUP(E397,RNR!$D$1:$E$37,2)</f>
        <v>Dølafe</v>
      </c>
      <c r="G397" s="266" t="str">
        <f>+IF(H397=0,"",'Ark1'!Q1951)</f>
        <v/>
      </c>
      <c r="H397" s="475">
        <f>+'Ark1'!R1951</f>
        <v>0</v>
      </c>
      <c r="I397" s="267" t="str">
        <f>+IF(H397=0,"",'Ark1'!AE1951)</f>
        <v/>
      </c>
      <c r="J397" s="267"/>
      <c r="K397" s="267" t="str">
        <f>+IF(H397=0,"",'Ark1'!AF1951)</f>
        <v/>
      </c>
      <c r="L397" s="268" t="str">
        <f>+IF(H397=0,"",'Ark1'!T1951)</f>
        <v/>
      </c>
      <c r="M397" s="305" t="str">
        <f>+IF(H397=0,"",'Ark1'!U1951)</f>
        <v/>
      </c>
      <c r="N397" s="267"/>
      <c r="O397" s="269" t="str">
        <f>+IF(H397=0,"",'Ark1'!W1951)</f>
        <v/>
      </c>
      <c r="P397" s="269" t="str">
        <f>+IF(H397=0,"",'Ark1'!X1951)</f>
        <v/>
      </c>
      <c r="Q397" s="269" t="str">
        <f>+IF(H397=0,"",'Ark1'!AG1951)</f>
        <v/>
      </c>
      <c r="R397" s="269" t="str">
        <f>+IF(H397=0,"",'Ark1'!AH1951)</f>
        <v/>
      </c>
      <c r="S397" s="374" t="str">
        <f>+IF(H397=0,"",'Ark1'!AR1951)</f>
        <v/>
      </c>
      <c r="T397" s="114" t="str">
        <f>+IF(H397=0,"",'Ark1'!AS1951)</f>
        <v/>
      </c>
      <c r="U397" s="269" t="str">
        <f>+IF(H397=0,"",'Ark1'!Y1951)</f>
        <v/>
      </c>
      <c r="V397" s="268" t="str">
        <f>+IF(H397=0,"",'Ark1'!AA1951)</f>
        <v/>
      </c>
      <c r="W397" s="305" t="str">
        <f t="shared" si="30"/>
        <v/>
      </c>
      <c r="X397" s="269" t="str">
        <f t="shared" si="31"/>
        <v/>
      </c>
      <c r="Y397" s="267" t="str">
        <f t="shared" si="32"/>
        <v/>
      </c>
      <c r="Z397" s="246"/>
      <c r="AA397" s="27"/>
      <c r="AC397" s="28"/>
      <c r="AD397" s="27"/>
      <c r="AE397" s="86"/>
      <c r="AF397" s="86"/>
      <c r="AJ397" s="86"/>
    </row>
    <row r="398" spans="1:54" ht="15.6">
      <c r="A398" s="246"/>
      <c r="B398" s="330">
        <f>+'Ark1'!C1952</f>
        <v>2024</v>
      </c>
      <c r="C398" s="266">
        <f>+'Ark1'!L1952</f>
        <v>11</v>
      </c>
      <c r="D398" s="266" t="s">
        <v>38</v>
      </c>
      <c r="E398" s="274">
        <f>+'Ark1'!AP1952</f>
        <v>6</v>
      </c>
      <c r="F398" s="274" t="str">
        <f>VLOOKUP(E398,RNR!$D$1:$E$37,2)</f>
        <v>Østlandsk Rødkolle</v>
      </c>
      <c r="G398" s="266" t="str">
        <f>+IF(H398=0,"",'Ark1'!Q1952)</f>
        <v/>
      </c>
      <c r="H398" s="475">
        <f>+'Ark1'!R1952</f>
        <v>0</v>
      </c>
      <c r="I398" s="267" t="str">
        <f>+IF(H398=0,"",'Ark1'!AE1952)</f>
        <v/>
      </c>
      <c r="J398" s="267"/>
      <c r="K398" s="267" t="str">
        <f>+IF(H398=0,"",'Ark1'!AF1952)</f>
        <v/>
      </c>
      <c r="L398" s="268" t="str">
        <f>+IF(H398=0,"",'Ark1'!T1952)</f>
        <v/>
      </c>
      <c r="M398" s="305" t="str">
        <f>+IF(H398=0,"",'Ark1'!U1952)</f>
        <v/>
      </c>
      <c r="N398" s="267"/>
      <c r="O398" s="269" t="str">
        <f>+IF(H398=0,"",'Ark1'!W1952)</f>
        <v/>
      </c>
      <c r="P398" s="269" t="str">
        <f>+IF(H398=0,"",'Ark1'!X1952)</f>
        <v/>
      </c>
      <c r="Q398" s="269" t="str">
        <f>+IF(H398=0,"",'Ark1'!AG1952)</f>
        <v/>
      </c>
      <c r="R398" s="269" t="str">
        <f>+IF(H398=0,"",'Ark1'!AH1952)</f>
        <v/>
      </c>
      <c r="S398" s="374" t="str">
        <f>+IF(H398=0,"",'Ark1'!AR1952)</f>
        <v/>
      </c>
      <c r="T398" s="114" t="str">
        <f>+IF(H398=0,"",'Ark1'!AS1952)</f>
        <v/>
      </c>
      <c r="U398" s="269" t="str">
        <f>+IF(H398=0,"",'Ark1'!Y1952)</f>
        <v/>
      </c>
      <c r="V398" s="268" t="str">
        <f>+IF(H398=0,"",'Ark1'!AA1952)</f>
        <v/>
      </c>
      <c r="W398" s="305" t="str">
        <f t="shared" si="30"/>
        <v/>
      </c>
      <c r="X398" s="269" t="str">
        <f t="shared" si="31"/>
        <v/>
      </c>
      <c r="Y398" s="267" t="str">
        <f t="shared" si="32"/>
        <v/>
      </c>
      <c r="Z398" s="246"/>
      <c r="AA398" s="27"/>
      <c r="AC398" s="28"/>
      <c r="AD398" s="27"/>
      <c r="AE398" s="86"/>
      <c r="AF398" s="86"/>
      <c r="AJ398" s="86"/>
    </row>
    <row r="399" spans="1:54" ht="15.6">
      <c r="A399" s="246"/>
      <c r="B399" s="330">
        <f>+'Ark1'!C1953</f>
        <v>2024</v>
      </c>
      <c r="C399" s="266">
        <f>+'Ark1'!L1953</f>
        <v>11</v>
      </c>
      <c r="D399" s="266" t="s">
        <v>38</v>
      </c>
      <c r="E399" s="274">
        <f>+'Ark1'!AP1953</f>
        <v>7</v>
      </c>
      <c r="F399" s="274" t="str">
        <f>VLOOKUP(E399,RNR!$D$1:$E$37,2)</f>
        <v>Vestlandsk Raukolle</v>
      </c>
      <c r="G399" s="266" t="str">
        <f>+IF(H399=0,"",'Ark1'!Q1953)</f>
        <v/>
      </c>
      <c r="H399" s="475">
        <f>+'Ark1'!R1953</f>
        <v>0</v>
      </c>
      <c r="I399" s="267" t="str">
        <f>+IF(H399=0,"",'Ark1'!AE1953)</f>
        <v/>
      </c>
      <c r="J399" s="267"/>
      <c r="K399" s="267" t="str">
        <f>+IF(H399=0,"",'Ark1'!AF1953)</f>
        <v/>
      </c>
      <c r="L399" s="268" t="str">
        <f>+IF(H399=0,"",'Ark1'!T1953)</f>
        <v/>
      </c>
      <c r="M399" s="305" t="str">
        <f>+IF(H399=0,"",'Ark1'!U1953)</f>
        <v/>
      </c>
      <c r="N399" s="267"/>
      <c r="O399" s="269" t="str">
        <f>+IF(H399=0,"",'Ark1'!W1953)</f>
        <v/>
      </c>
      <c r="P399" s="269" t="str">
        <f>+IF(H399=0,"",'Ark1'!X1953)</f>
        <v/>
      </c>
      <c r="Q399" s="269" t="str">
        <f>+IF(H399=0,"",'Ark1'!AG1953)</f>
        <v/>
      </c>
      <c r="R399" s="269" t="str">
        <f>+IF(H399=0,"",'Ark1'!AH1953)</f>
        <v/>
      </c>
      <c r="S399" s="374" t="str">
        <f>+IF(H399=0,"",'Ark1'!AR1953)</f>
        <v/>
      </c>
      <c r="T399" s="114" t="str">
        <f>+IF(H399=0,"",'Ark1'!AS1953)</f>
        <v/>
      </c>
      <c r="U399" s="269" t="str">
        <f>+IF(H399=0,"",'Ark1'!Y1953)</f>
        <v/>
      </c>
      <c r="V399" s="268" t="str">
        <f>+IF(H399=0,"",'Ark1'!AA1953)</f>
        <v/>
      </c>
      <c r="W399" s="305" t="str">
        <f t="shared" si="30"/>
        <v/>
      </c>
      <c r="X399" s="269" t="str">
        <f t="shared" si="31"/>
        <v/>
      </c>
      <c r="Y399" s="267" t="str">
        <f t="shared" si="32"/>
        <v/>
      </c>
      <c r="Z399" s="246"/>
      <c r="AA399" s="27"/>
      <c r="AC399" s="28"/>
      <c r="AD399" s="27"/>
      <c r="AE399" s="86"/>
      <c r="AF399" s="86"/>
      <c r="AJ399" s="86"/>
    </row>
    <row r="400" spans="1:54" ht="15.6">
      <c r="A400" s="246"/>
      <c r="B400" s="330">
        <f>+'Ark1'!C1954</f>
        <v>2024</v>
      </c>
      <c r="C400" s="266">
        <f>+'Ark1'!L1954</f>
        <v>11</v>
      </c>
      <c r="D400" s="266" t="s">
        <v>38</v>
      </c>
      <c r="E400" s="274">
        <f>+'Ark1'!AP1954</f>
        <v>8</v>
      </c>
      <c r="F400" s="274" t="str">
        <f>VLOOKUP(E400,RNR!$D$1:$E$37,2)</f>
        <v>Vestlandsk fjordfe</v>
      </c>
      <c r="G400" s="266" t="str">
        <f>+IF(H400=0,"",'Ark1'!Q1954)</f>
        <v/>
      </c>
      <c r="H400" s="475">
        <f>+'Ark1'!R1954</f>
        <v>0</v>
      </c>
      <c r="I400" s="267" t="str">
        <f>+IF(H400=0,"",'Ark1'!AE1954)</f>
        <v/>
      </c>
      <c r="J400" s="267"/>
      <c r="K400" s="267" t="str">
        <f>+IF(H400=0,"",'Ark1'!AF1954)</f>
        <v/>
      </c>
      <c r="L400" s="268" t="str">
        <f>+IF(H400=0,"",'Ark1'!T1954)</f>
        <v/>
      </c>
      <c r="M400" s="305" t="str">
        <f>+IF(H400=0,"",'Ark1'!U1954)</f>
        <v/>
      </c>
      <c r="N400" s="267"/>
      <c r="O400" s="269" t="str">
        <f>+IF(H400=0,"",'Ark1'!W1954)</f>
        <v/>
      </c>
      <c r="P400" s="269" t="str">
        <f>+IF(H400=0,"",'Ark1'!X1954)</f>
        <v/>
      </c>
      <c r="Q400" s="269" t="str">
        <f>+IF(H400=0,"",'Ark1'!AG1954)</f>
        <v/>
      </c>
      <c r="R400" s="269" t="str">
        <f>+IF(H400=0,"",'Ark1'!AH1954)</f>
        <v/>
      </c>
      <c r="S400" s="374" t="str">
        <f>+IF(H400=0,"",'Ark1'!AR1954)</f>
        <v/>
      </c>
      <c r="T400" s="114" t="str">
        <f>+IF(H400=0,"",'Ark1'!AS1954)</f>
        <v/>
      </c>
      <c r="U400" s="269" t="str">
        <f>+IF(H400=0,"",'Ark1'!Y1954)</f>
        <v/>
      </c>
      <c r="V400" s="268" t="str">
        <f>+IF(H400=0,"",'Ark1'!AA1954)</f>
        <v/>
      </c>
      <c r="W400" s="305" t="str">
        <f t="shared" si="30"/>
        <v/>
      </c>
      <c r="X400" s="269" t="str">
        <f t="shared" si="31"/>
        <v/>
      </c>
      <c r="Y400" s="267" t="str">
        <f t="shared" si="32"/>
        <v/>
      </c>
      <c r="Z400" s="246"/>
      <c r="AA400" s="27"/>
      <c r="AC400" s="28"/>
      <c r="AD400" s="27"/>
      <c r="AE400" s="86"/>
      <c r="AF400" s="86"/>
      <c r="AJ400" s="86"/>
    </row>
    <row r="401" spans="1:40" ht="15.6">
      <c r="A401" s="246"/>
      <c r="B401" s="330">
        <f>+'Ark1'!C1955</f>
        <v>2024</v>
      </c>
      <c r="C401" s="266">
        <f>+'Ark1'!L1955</f>
        <v>11</v>
      </c>
      <c r="D401" s="266" t="s">
        <v>38</v>
      </c>
      <c r="E401" s="274">
        <f>+'Ark1'!AP1955</f>
        <v>9</v>
      </c>
      <c r="F401" s="274" t="str">
        <f>VLOOKUP(E401,RNR!$D$1:$E$37,2)</f>
        <v>Holstein</v>
      </c>
      <c r="G401" s="266" t="str">
        <f>+IF(H401=0,"",'Ark1'!Q1955)</f>
        <v/>
      </c>
      <c r="H401" s="475">
        <f>+'Ark1'!R1955</f>
        <v>0</v>
      </c>
      <c r="I401" s="267" t="str">
        <f>+IF(H401=0,"",'Ark1'!AE1955)</f>
        <v/>
      </c>
      <c r="J401" s="267"/>
      <c r="K401" s="267" t="str">
        <f>+IF(H401=0,"",'Ark1'!AF1955)</f>
        <v/>
      </c>
      <c r="L401" s="268" t="str">
        <f>+IF(H401=0,"",'Ark1'!T1955)</f>
        <v/>
      </c>
      <c r="M401" s="305" t="str">
        <f>+IF(H401=0,"",'Ark1'!U1955)</f>
        <v/>
      </c>
      <c r="N401" s="267"/>
      <c r="O401" s="269" t="str">
        <f>+IF(H401=0,"",'Ark1'!W1955)</f>
        <v/>
      </c>
      <c r="P401" s="269" t="str">
        <f>+IF(H401=0,"",'Ark1'!X1955)</f>
        <v/>
      </c>
      <c r="Q401" s="269" t="str">
        <f>+IF(H401=0,"",'Ark1'!AG1955)</f>
        <v/>
      </c>
      <c r="R401" s="269" t="str">
        <f>+IF(H401=0,"",'Ark1'!AH1955)</f>
        <v/>
      </c>
      <c r="S401" s="374" t="str">
        <f>+IF(H401=0,"",'Ark1'!AR1955)</f>
        <v/>
      </c>
      <c r="T401" s="114" t="str">
        <f>+IF(H401=0,"",'Ark1'!AS1955)</f>
        <v/>
      </c>
      <c r="U401" s="269" t="str">
        <f>+IF(H401=0,"",'Ark1'!Y1955)</f>
        <v/>
      </c>
      <c r="V401" s="268" t="str">
        <f>+IF(H401=0,"",'Ark1'!AA1955)</f>
        <v/>
      </c>
      <c r="W401" s="305" t="str">
        <f t="shared" si="30"/>
        <v/>
      </c>
      <c r="X401" s="269" t="str">
        <f t="shared" si="31"/>
        <v/>
      </c>
      <c r="Y401" s="267" t="str">
        <f t="shared" si="32"/>
        <v/>
      </c>
      <c r="Z401" s="246"/>
      <c r="AA401" s="27"/>
      <c r="AC401" s="28"/>
      <c r="AD401" s="27"/>
      <c r="AE401" s="86"/>
      <c r="AF401" s="86"/>
      <c r="AJ401" s="86"/>
    </row>
    <row r="402" spans="1:40" ht="15.6">
      <c r="A402" s="246"/>
      <c r="B402" s="330">
        <f>+'Ark1'!C1956</f>
        <v>2024</v>
      </c>
      <c r="C402" s="266">
        <f>+'Ark1'!L1956</f>
        <v>11</v>
      </c>
      <c r="D402" s="266" t="s">
        <v>38</v>
      </c>
      <c r="E402" s="274">
        <f>+'Ark1'!AP1956</f>
        <v>10</v>
      </c>
      <c r="F402" s="274" t="str">
        <f>VLOOKUP(E402,RNR!$D$1:$E$37,2)</f>
        <v>Rød Dansk Mælkefe</v>
      </c>
      <c r="G402" s="266" t="str">
        <f>+IF(H402=0,"",'Ark1'!Q1956)</f>
        <v/>
      </c>
      <c r="H402" s="475">
        <f>+'Ark1'!R1956</f>
        <v>0</v>
      </c>
      <c r="I402" s="267" t="str">
        <f>+IF(H402=0,"",'Ark1'!AE1956)</f>
        <v/>
      </c>
      <c r="J402" s="267"/>
      <c r="K402" s="267" t="str">
        <f>+IF(H402=0,"",'Ark1'!AF1956)</f>
        <v/>
      </c>
      <c r="L402" s="268" t="str">
        <f>+IF(H402=0,"",'Ark1'!T1956)</f>
        <v/>
      </c>
      <c r="M402" s="305" t="str">
        <f>+IF(H402=0,"",'Ark1'!U1956)</f>
        <v/>
      </c>
      <c r="N402" s="267"/>
      <c r="O402" s="269" t="str">
        <f>+IF(H402=0,"",'Ark1'!W1956)</f>
        <v/>
      </c>
      <c r="P402" s="269" t="str">
        <f>+IF(H402=0,"",'Ark1'!X1956)</f>
        <v/>
      </c>
      <c r="Q402" s="269" t="str">
        <f>+IF(H402=0,"",'Ark1'!AG1956)</f>
        <v/>
      </c>
      <c r="R402" s="269" t="str">
        <f>+IF(H402=0,"",'Ark1'!AH1956)</f>
        <v/>
      </c>
      <c r="S402" s="374" t="str">
        <f>+IF(H402=0,"",'Ark1'!AR1956)</f>
        <v/>
      </c>
      <c r="T402" s="114" t="str">
        <f>+IF(H402=0,"",'Ark1'!AS1956)</f>
        <v/>
      </c>
      <c r="U402" s="269" t="str">
        <f>+IF(H402=0,"",'Ark1'!Y1956)</f>
        <v/>
      </c>
      <c r="V402" s="268" t="str">
        <f>+IF(H402=0,"",'Ark1'!AA1956)</f>
        <v/>
      </c>
      <c r="W402" s="305" t="str">
        <f t="shared" si="30"/>
        <v/>
      </c>
      <c r="X402" s="269" t="str">
        <f t="shared" si="31"/>
        <v/>
      </c>
      <c r="Y402" s="267" t="str">
        <f t="shared" si="32"/>
        <v/>
      </c>
      <c r="Z402" s="246"/>
      <c r="AA402" s="27"/>
      <c r="AC402" s="28"/>
      <c r="AD402" s="27"/>
      <c r="AE402" s="86"/>
      <c r="AF402" s="86"/>
      <c r="AJ402" s="86"/>
    </row>
    <row r="403" spans="1:40" ht="15.6">
      <c r="A403" s="246"/>
      <c r="B403" s="330">
        <f>+'Ark1'!C1957</f>
        <v>2024</v>
      </c>
      <c r="C403" s="266">
        <f>+'Ark1'!L1957</f>
        <v>11</v>
      </c>
      <c r="D403" s="266" t="s">
        <v>38</v>
      </c>
      <c r="E403" s="274">
        <f>+'Ark1'!AP1957</f>
        <v>11</v>
      </c>
      <c r="F403" s="274" t="str">
        <f>VLOOKUP(E403,RNR!$D$1:$E$37,2)</f>
        <v>Brown Swiss</v>
      </c>
      <c r="G403" s="266" t="str">
        <f>+IF(H403=0,"",'Ark1'!Q1957)</f>
        <v/>
      </c>
      <c r="H403" s="475">
        <f>+'Ark1'!R1957</f>
        <v>0</v>
      </c>
      <c r="I403" s="267" t="str">
        <f>+IF(H403=0,"",'Ark1'!AE1957)</f>
        <v/>
      </c>
      <c r="J403" s="267"/>
      <c r="K403" s="267" t="str">
        <f>+IF(H403=0,"",'Ark1'!AF1957)</f>
        <v/>
      </c>
      <c r="L403" s="268" t="str">
        <f>+IF(H403=0,"",'Ark1'!T1957)</f>
        <v/>
      </c>
      <c r="M403" s="305" t="str">
        <f>+IF(H403=0,"",'Ark1'!U1957)</f>
        <v/>
      </c>
      <c r="N403" s="267"/>
      <c r="O403" s="269" t="str">
        <f>+IF(H403=0,"",'Ark1'!W1957)</f>
        <v/>
      </c>
      <c r="P403" s="269" t="str">
        <f>+IF(H403=0,"",'Ark1'!X1957)</f>
        <v/>
      </c>
      <c r="Q403" s="269" t="str">
        <f>+IF(H403=0,"",'Ark1'!AG1957)</f>
        <v/>
      </c>
      <c r="R403" s="269" t="str">
        <f>+IF(H403=0,"",'Ark1'!AH1957)</f>
        <v/>
      </c>
      <c r="S403" s="374" t="str">
        <f>+IF(H403=0,"",'Ark1'!AR1957)</f>
        <v/>
      </c>
      <c r="T403" s="114" t="str">
        <f>+IF(H403=0,"",'Ark1'!AS1957)</f>
        <v/>
      </c>
      <c r="U403" s="269" t="str">
        <f>+IF(H403=0,"",'Ark1'!Y1957)</f>
        <v/>
      </c>
      <c r="V403" s="268" t="str">
        <f>+IF(H403=0,"",'Ark1'!AA1957)</f>
        <v/>
      </c>
      <c r="W403" s="305" t="str">
        <f t="shared" si="30"/>
        <v/>
      </c>
      <c r="X403" s="269" t="str">
        <f t="shared" si="31"/>
        <v/>
      </c>
      <c r="Y403" s="267" t="str">
        <f t="shared" si="32"/>
        <v/>
      </c>
      <c r="Z403" s="246"/>
      <c r="AA403" s="27"/>
      <c r="AC403" s="28"/>
      <c r="AD403" s="27"/>
      <c r="AE403" s="86"/>
      <c r="AF403" s="86"/>
      <c r="AJ403" s="86"/>
    </row>
    <row r="404" spans="1:40" ht="15.6">
      <c r="A404" s="246"/>
      <c r="B404" s="330">
        <f>+'Ark1'!C1958</f>
        <v>2024</v>
      </c>
      <c r="C404" s="266">
        <f>+'Ark1'!L1958</f>
        <v>11</v>
      </c>
      <c r="D404" s="266" t="s">
        <v>38</v>
      </c>
      <c r="E404" s="274">
        <f>+'Ark1'!AP1958</f>
        <v>12</v>
      </c>
      <c r="F404" s="274" t="str">
        <f>VLOOKUP(E404,RNR!$D$1:$E$37,2)</f>
        <v>Jarlsbergfe</v>
      </c>
      <c r="G404" s="266" t="str">
        <f>+IF(H404=0,"",'Ark1'!Q1958)</f>
        <v/>
      </c>
      <c r="H404" s="475">
        <f>+'Ark1'!R1958</f>
        <v>0</v>
      </c>
      <c r="I404" s="267" t="str">
        <f>+IF(H404=0,"",'Ark1'!AE1958)</f>
        <v/>
      </c>
      <c r="J404" s="267"/>
      <c r="K404" s="267" t="str">
        <f>+IF(H404=0,"",'Ark1'!AF1958)</f>
        <v/>
      </c>
      <c r="L404" s="268" t="str">
        <f>+IF(H404=0,"",'Ark1'!T1958)</f>
        <v/>
      </c>
      <c r="M404" s="305" t="str">
        <f>+IF(H404=0,"",'Ark1'!U1958)</f>
        <v/>
      </c>
      <c r="N404" s="267"/>
      <c r="O404" s="269" t="str">
        <f>+IF(H404=0,"",'Ark1'!W1958)</f>
        <v/>
      </c>
      <c r="P404" s="269" t="str">
        <f>+IF(H404=0,"",'Ark1'!X1958)</f>
        <v/>
      </c>
      <c r="Q404" s="269" t="str">
        <f>+IF(H404=0,"",'Ark1'!AG1958)</f>
        <v/>
      </c>
      <c r="R404" s="269" t="str">
        <f>+IF(H404=0,"",'Ark1'!AH1958)</f>
        <v/>
      </c>
      <c r="S404" s="374" t="str">
        <f>+IF(H404=0,"",'Ark1'!AR1958)</f>
        <v/>
      </c>
      <c r="T404" s="114" t="str">
        <f>+IF(H404=0,"",'Ark1'!AS1958)</f>
        <v/>
      </c>
      <c r="U404" s="269" t="str">
        <f>+IF(H404=0,"",'Ark1'!Y1958)</f>
        <v/>
      </c>
      <c r="V404" s="268" t="str">
        <f>+IF(H404=0,"",'Ark1'!AA1958)</f>
        <v/>
      </c>
      <c r="W404" s="305" t="str">
        <f t="shared" si="30"/>
        <v/>
      </c>
      <c r="X404" s="269" t="str">
        <f t="shared" si="31"/>
        <v/>
      </c>
      <c r="Y404" s="267" t="str">
        <f t="shared" si="32"/>
        <v/>
      </c>
      <c r="Z404" s="246"/>
      <c r="AA404" s="27"/>
      <c r="AC404" s="28"/>
      <c r="AD404" s="27"/>
      <c r="AE404" s="86"/>
      <c r="AF404" s="86"/>
      <c r="AJ404" s="86"/>
    </row>
    <row r="405" spans="1:40" ht="15.6">
      <c r="A405" s="246"/>
      <c r="B405" s="330">
        <f>+'Ark1'!C1959</f>
        <v>2024</v>
      </c>
      <c r="C405" s="266">
        <f>+'Ark1'!L1959</f>
        <v>11</v>
      </c>
      <c r="D405" s="266" t="s">
        <v>38</v>
      </c>
      <c r="E405" s="274">
        <f>+'Ark1'!AP1959</f>
        <v>13</v>
      </c>
      <c r="F405" s="274" t="str">
        <f>VLOOKUP(E405,RNR!$D$1:$E$37,2)</f>
        <v>Fleckvieh</v>
      </c>
      <c r="G405" s="266" t="str">
        <f>+IF(H405=0,"",'Ark1'!Q1959)</f>
        <v/>
      </c>
      <c r="H405" s="475">
        <f>+'Ark1'!R1959</f>
        <v>0</v>
      </c>
      <c r="I405" s="267" t="str">
        <f>+IF(H405=0,"",'Ark1'!AE1959)</f>
        <v/>
      </c>
      <c r="J405" s="267"/>
      <c r="K405" s="267" t="str">
        <f>+IF(H405=0,"",'Ark1'!AF1959)</f>
        <v/>
      </c>
      <c r="L405" s="268" t="str">
        <f>+IF(H405=0,"",'Ark1'!T1959)</f>
        <v/>
      </c>
      <c r="M405" s="305" t="str">
        <f>+IF(H405=0,"",'Ark1'!U1959)</f>
        <v/>
      </c>
      <c r="N405" s="267"/>
      <c r="O405" s="269" t="str">
        <f>+IF(H405=0,"",'Ark1'!W1959)</f>
        <v/>
      </c>
      <c r="P405" s="269" t="str">
        <f>+IF(H405=0,"",'Ark1'!X1959)</f>
        <v/>
      </c>
      <c r="Q405" s="269" t="str">
        <f>+IF(H405=0,"",'Ark1'!AG1959)</f>
        <v/>
      </c>
      <c r="R405" s="269" t="str">
        <f>+IF(H405=0,"",'Ark1'!AH1959)</f>
        <v/>
      </c>
      <c r="S405" s="374" t="str">
        <f>+IF(H405=0,"",'Ark1'!AR1959)</f>
        <v/>
      </c>
      <c r="T405" s="114" t="str">
        <f>+IF(H405=0,"",'Ark1'!AS1959)</f>
        <v/>
      </c>
      <c r="U405" s="269" t="str">
        <f>+IF(H405=0,"",'Ark1'!Y1959)</f>
        <v/>
      </c>
      <c r="V405" s="268" t="str">
        <f>+IF(H405=0,"",'Ark1'!AA1959)</f>
        <v/>
      </c>
      <c r="W405" s="305" t="str">
        <f t="shared" si="30"/>
        <v/>
      </c>
      <c r="X405" s="269" t="str">
        <f t="shared" si="31"/>
        <v/>
      </c>
      <c r="Y405" s="267" t="str">
        <f t="shared" si="32"/>
        <v/>
      </c>
      <c r="Z405" s="246"/>
      <c r="AA405" s="27"/>
      <c r="AC405" s="28"/>
      <c r="AD405" s="27"/>
      <c r="AE405" s="86"/>
      <c r="AF405" s="86"/>
      <c r="AJ405" s="86"/>
    </row>
    <row r="406" spans="1:40" ht="15.6">
      <c r="A406" s="246"/>
      <c r="B406" s="330">
        <f>+'Ark1'!C1960</f>
        <v>2024</v>
      </c>
      <c r="C406" s="266">
        <f>+'Ark1'!L1960</f>
        <v>11</v>
      </c>
      <c r="D406" s="266" t="s">
        <v>38</v>
      </c>
      <c r="E406" s="274">
        <f>+'Ark1'!AP1960</f>
        <v>14</v>
      </c>
      <c r="F406" s="274" t="str">
        <f>VLOOKUP(E406,RNR!$D$1:$E$37,2)</f>
        <v>Canadisk Ayrshire</v>
      </c>
      <c r="G406" s="266" t="str">
        <f>+IF(H406=0,"",'Ark1'!Q1960)</f>
        <v/>
      </c>
      <c r="H406" s="475">
        <f>+'Ark1'!R1960</f>
        <v>0</v>
      </c>
      <c r="I406" s="267" t="str">
        <f>+IF(H406=0,"",'Ark1'!AE1960)</f>
        <v/>
      </c>
      <c r="J406" s="267"/>
      <c r="K406" s="267" t="str">
        <f>+IF(H406=0,"",'Ark1'!AF1960)</f>
        <v/>
      </c>
      <c r="L406" s="268" t="str">
        <f>+IF(H406=0,"",'Ark1'!T1960)</f>
        <v/>
      </c>
      <c r="M406" s="305" t="str">
        <f>+IF(H406=0,"",'Ark1'!U1960)</f>
        <v/>
      </c>
      <c r="N406" s="267"/>
      <c r="O406" s="269" t="str">
        <f>+IF(H406=0,"",'Ark1'!W1960)</f>
        <v/>
      </c>
      <c r="P406" s="269" t="str">
        <f>+IF(H406=0,"",'Ark1'!X1960)</f>
        <v/>
      </c>
      <c r="Q406" s="269" t="str">
        <f>+IF(H406=0,"",'Ark1'!AG1960)</f>
        <v/>
      </c>
      <c r="R406" s="269" t="str">
        <f>+IF(H406=0,"",'Ark1'!AH1960)</f>
        <v/>
      </c>
      <c r="S406" s="374" t="str">
        <f>+IF(H406=0,"",'Ark1'!AR1960)</f>
        <v/>
      </c>
      <c r="T406" s="114" t="str">
        <f>+IF(H406=0,"",'Ark1'!AS1960)</f>
        <v/>
      </c>
      <c r="U406" s="269" t="str">
        <f>+IF(H406=0,"",'Ark1'!Y1960)</f>
        <v/>
      </c>
      <c r="V406" s="268" t="str">
        <f>+IF(H406=0,"",'Ark1'!AA1960)</f>
        <v/>
      </c>
      <c r="W406" s="305" t="str">
        <f t="shared" si="30"/>
        <v/>
      </c>
      <c r="X406" s="269" t="str">
        <f t="shared" si="31"/>
        <v/>
      </c>
      <c r="Y406" s="267" t="str">
        <f t="shared" si="32"/>
        <v/>
      </c>
      <c r="Z406" s="246"/>
      <c r="AA406" s="27"/>
      <c r="AC406" s="28"/>
      <c r="AD406" s="27"/>
      <c r="AE406" s="86"/>
      <c r="AF406" s="86"/>
      <c r="AJ406" s="86"/>
    </row>
    <row r="407" spans="1:40" ht="15.6">
      <c r="A407" s="246"/>
      <c r="B407" s="330">
        <f>+'Ark1'!C1961</f>
        <v>2024</v>
      </c>
      <c r="C407" s="266">
        <f>+'Ark1'!L1961</f>
        <v>11</v>
      </c>
      <c r="D407" s="266" t="s">
        <v>38</v>
      </c>
      <c r="E407" s="274">
        <f>+'Ark1'!AP1961</f>
        <v>15</v>
      </c>
      <c r="F407" s="274" t="str">
        <f>VLOOKUP(E407,RNR!$D$1:$E$37,2)</f>
        <v>Montbéliard</v>
      </c>
      <c r="G407" s="266" t="str">
        <f>+IF(H407=0,"",'Ark1'!Q1961)</f>
        <v/>
      </c>
      <c r="H407" s="475">
        <f>+'Ark1'!R1961</f>
        <v>0</v>
      </c>
      <c r="I407" s="267" t="str">
        <f>+IF(H407=0,"",'Ark1'!AE1961)</f>
        <v/>
      </c>
      <c r="J407" s="267"/>
      <c r="K407" s="267" t="str">
        <f>+IF(H407=0,"",'Ark1'!AF1961)</f>
        <v/>
      </c>
      <c r="L407" s="268" t="str">
        <f>+IF(H407=0,"",'Ark1'!T1961)</f>
        <v/>
      </c>
      <c r="M407" s="305" t="str">
        <f>+IF(H407=0,"",'Ark1'!U1961)</f>
        <v/>
      </c>
      <c r="N407" s="267"/>
      <c r="O407" s="269" t="str">
        <f>+IF(H407=0,"",'Ark1'!W1961)</f>
        <v/>
      </c>
      <c r="P407" s="269" t="str">
        <f>+IF(H407=0,"",'Ark1'!X1961)</f>
        <v/>
      </c>
      <c r="Q407" s="269" t="str">
        <f>+IF(H407=0,"",'Ark1'!AG1961)</f>
        <v/>
      </c>
      <c r="R407" s="269" t="str">
        <f>+IF(H407=0,"",'Ark1'!AH1961)</f>
        <v/>
      </c>
      <c r="S407" s="374" t="str">
        <f>+IF(H407=0,"",'Ark1'!AR1961)</f>
        <v/>
      </c>
      <c r="T407" s="114" t="str">
        <f>+IF(H407=0,"",'Ark1'!AS1961)</f>
        <v/>
      </c>
      <c r="U407" s="269" t="str">
        <f>+IF(H407=0,"",'Ark1'!Y1961)</f>
        <v/>
      </c>
      <c r="V407" s="268" t="str">
        <f>+IF(H407=0,"",'Ark1'!AA1961)</f>
        <v/>
      </c>
      <c r="W407" s="305" t="str">
        <f t="shared" si="30"/>
        <v/>
      </c>
      <c r="X407" s="269" t="str">
        <f t="shared" si="31"/>
        <v/>
      </c>
      <c r="Y407" s="267" t="str">
        <f t="shared" si="32"/>
        <v/>
      </c>
      <c r="Z407" s="246"/>
      <c r="AA407" s="27"/>
      <c r="AC407" s="28"/>
      <c r="AD407" s="27"/>
      <c r="AE407" s="86"/>
      <c r="AF407" s="86"/>
      <c r="AJ407" s="86"/>
    </row>
    <row r="408" spans="1:40" ht="15.6">
      <c r="A408" s="246"/>
      <c r="B408" s="330">
        <f>+'Ark1'!C1962</f>
        <v>2024</v>
      </c>
      <c r="C408" s="266">
        <f>+'Ark1'!L1962</f>
        <v>11</v>
      </c>
      <c r="D408" s="266" t="s">
        <v>38</v>
      </c>
      <c r="E408" s="274">
        <f>+'Ark1'!AP1962</f>
        <v>16</v>
      </c>
      <c r="F408" s="274" t="str">
        <f>VLOOKUP(E408,RNR!$D$1:$E$37,2)</f>
        <v>Mørefe</v>
      </c>
      <c r="G408" s="266" t="str">
        <f>+IF(H408=0,"",'Ark1'!Q1962)</f>
        <v/>
      </c>
      <c r="H408" s="475">
        <f>+'Ark1'!R1962</f>
        <v>0</v>
      </c>
      <c r="I408" s="267" t="str">
        <f>+IF(H408=0,"",'Ark1'!AE1962)</f>
        <v/>
      </c>
      <c r="J408" s="267"/>
      <c r="K408" s="267" t="str">
        <f>+IF(H408=0,"",'Ark1'!AF1962)</f>
        <v/>
      </c>
      <c r="L408" s="268" t="str">
        <f>+IF(H408=0,"",'Ark1'!T1962)</f>
        <v/>
      </c>
      <c r="M408" s="305" t="str">
        <f>+IF(H408=0,"",'Ark1'!U1962)</f>
        <v/>
      </c>
      <c r="N408" s="267"/>
      <c r="O408" s="269" t="str">
        <f>+IF(H408=0,"",'Ark1'!W1962)</f>
        <v/>
      </c>
      <c r="P408" s="269" t="str">
        <f>+IF(H408=0,"",'Ark1'!X1962)</f>
        <v/>
      </c>
      <c r="Q408" s="269" t="str">
        <f>+IF(H408=0,"",'Ark1'!AG1962)</f>
        <v/>
      </c>
      <c r="R408" s="269" t="str">
        <f>+IF(H408=0,"",'Ark1'!AH1962)</f>
        <v/>
      </c>
      <c r="S408" s="374" t="str">
        <f>+IF(H408=0,"",'Ark1'!AR1962)</f>
        <v/>
      </c>
      <c r="T408" s="114" t="str">
        <f>+IF(H408=0,"",'Ark1'!AS1962)</f>
        <v/>
      </c>
      <c r="U408" s="269" t="str">
        <f>+IF(H408=0,"",'Ark1'!Y1962)</f>
        <v/>
      </c>
      <c r="V408" s="268" t="str">
        <f>+IF(H408=0,"",'Ark1'!AA1962)</f>
        <v/>
      </c>
      <c r="W408" s="305" t="str">
        <f t="shared" si="30"/>
        <v/>
      </c>
      <c r="X408" s="269" t="str">
        <f t="shared" si="31"/>
        <v/>
      </c>
      <c r="Y408" s="267" t="str">
        <f t="shared" si="32"/>
        <v/>
      </c>
      <c r="Z408" s="246"/>
      <c r="AA408" s="27"/>
      <c r="AC408" s="28"/>
      <c r="AD408" s="27"/>
      <c r="AE408" s="86"/>
      <c r="AF408" s="86"/>
      <c r="AJ408" s="86"/>
    </row>
    <row r="409" spans="1:40" ht="15.6">
      <c r="A409" s="246"/>
      <c r="B409" s="330">
        <f>+'Ark1'!C1963</f>
        <v>2024</v>
      </c>
      <c r="C409" s="266">
        <f>+'Ark1'!L1963</f>
        <v>11</v>
      </c>
      <c r="D409" s="266" t="s">
        <v>38</v>
      </c>
      <c r="E409" s="274">
        <f>+'Ark1'!AP1963</f>
        <v>17</v>
      </c>
      <c r="F409" s="274" t="str">
        <f>VLOOKUP(E409,RNR!$D$1:$E$37,2)</f>
        <v>Normande</v>
      </c>
      <c r="G409" s="266" t="str">
        <f>+IF(H409=0,"",'Ark1'!Q1963)</f>
        <v/>
      </c>
      <c r="H409" s="475">
        <f>+'Ark1'!R1963</f>
        <v>0</v>
      </c>
      <c r="I409" s="267" t="str">
        <f>+IF(H409=0,"",'Ark1'!AE1963)</f>
        <v/>
      </c>
      <c r="J409" s="267"/>
      <c r="K409" s="267" t="str">
        <f>+IF(H409=0,"",'Ark1'!AF1963)</f>
        <v/>
      </c>
      <c r="L409" s="268" t="str">
        <f>+IF(H409=0,"",'Ark1'!T1963)</f>
        <v/>
      </c>
      <c r="M409" s="305" t="str">
        <f>+IF(H409=0,"",'Ark1'!U1963)</f>
        <v/>
      </c>
      <c r="N409" s="267"/>
      <c r="O409" s="269" t="str">
        <f>+IF(H409=0,"",'Ark1'!W1963)</f>
        <v/>
      </c>
      <c r="P409" s="269" t="str">
        <f>+IF(H409=0,"",'Ark1'!X1963)</f>
        <v/>
      </c>
      <c r="Q409" s="269" t="str">
        <f>+IF(H409=0,"",'Ark1'!AG1963)</f>
        <v/>
      </c>
      <c r="R409" s="269" t="str">
        <f>+IF(H409=0,"",'Ark1'!AH1963)</f>
        <v/>
      </c>
      <c r="S409" s="374" t="str">
        <f>+IF(H409=0,"",'Ark1'!AR1963)</f>
        <v/>
      </c>
      <c r="T409" s="114" t="str">
        <f>+IF(H409=0,"",'Ark1'!AS1963)</f>
        <v/>
      </c>
      <c r="U409" s="269" t="str">
        <f>+IF(H409=0,"",'Ark1'!Y1963)</f>
        <v/>
      </c>
      <c r="V409" s="268" t="str">
        <f>+IF(H409=0,"",'Ark1'!AA1963)</f>
        <v/>
      </c>
      <c r="W409" s="305" t="str">
        <f t="shared" si="30"/>
        <v/>
      </c>
      <c r="X409" s="269" t="str">
        <f t="shared" si="31"/>
        <v/>
      </c>
      <c r="Y409" s="267" t="str">
        <f t="shared" si="32"/>
        <v/>
      </c>
      <c r="Z409" s="246"/>
      <c r="AA409" s="27"/>
      <c r="AC409" s="28"/>
      <c r="AD409" s="27"/>
      <c r="AE409" s="86"/>
      <c r="AF409" s="86"/>
      <c r="AJ409" s="86"/>
    </row>
    <row r="410" spans="1:40" ht="15.6">
      <c r="A410" s="246"/>
      <c r="B410" s="330">
        <f>+'Ark1'!C1964</f>
        <v>2024</v>
      </c>
      <c r="C410" s="266">
        <f>+'Ark1'!L1964</f>
        <v>11</v>
      </c>
      <c r="D410" s="266" t="s">
        <v>38</v>
      </c>
      <c r="E410" s="274">
        <f>+'Ark1'!AP1964</f>
        <v>21</v>
      </c>
      <c r="F410" s="274" t="str">
        <f>VLOOKUP(E410,RNR!$D$1:$E$37,2)</f>
        <v>Hereford</v>
      </c>
      <c r="G410" s="266" t="str">
        <f>+IF(H410=0,"",'Ark1'!Q1964)</f>
        <v/>
      </c>
      <c r="H410" s="475">
        <f>+'Ark1'!R1964</f>
        <v>0</v>
      </c>
      <c r="I410" s="267" t="str">
        <f>+IF(H410=0,"",'Ark1'!AE1964)</f>
        <v/>
      </c>
      <c r="J410" s="267"/>
      <c r="K410" s="267" t="str">
        <f>+IF(H410=0,"",'Ark1'!AF1964)</f>
        <v/>
      </c>
      <c r="L410" s="268" t="str">
        <f>+IF(H410=0,"",'Ark1'!T1964)</f>
        <v/>
      </c>
      <c r="M410" s="305" t="str">
        <f>+IF(H410=0,"",'Ark1'!U1964)</f>
        <v/>
      </c>
      <c r="N410" s="267"/>
      <c r="O410" s="269" t="str">
        <f>+IF(H410=0,"",'Ark1'!W1964)</f>
        <v/>
      </c>
      <c r="P410" s="269" t="str">
        <f>+IF(H410=0,"",'Ark1'!X1964)</f>
        <v/>
      </c>
      <c r="Q410" s="269" t="str">
        <f>+IF(H410=0,"",'Ark1'!AG1964)</f>
        <v/>
      </c>
      <c r="R410" s="269" t="str">
        <f>+IF(H410=0,"",'Ark1'!AH1964)</f>
        <v/>
      </c>
      <c r="S410" s="374" t="str">
        <f>+IF(H410=0,"",'Ark1'!AR1964)</f>
        <v/>
      </c>
      <c r="T410" s="114" t="str">
        <f>+IF(H410=0,"",'Ark1'!AS1964)</f>
        <v/>
      </c>
      <c r="U410" s="269" t="str">
        <f>+IF(H410=0,"",'Ark1'!Y1964)</f>
        <v/>
      </c>
      <c r="V410" s="268" t="str">
        <f>+IF(H410=0,"",'Ark1'!AA1964)</f>
        <v/>
      </c>
      <c r="W410" s="305" t="str">
        <f t="shared" si="30"/>
        <v/>
      </c>
      <c r="X410" s="269" t="str">
        <f t="shared" si="31"/>
        <v/>
      </c>
      <c r="Y410" s="267" t="str">
        <f t="shared" si="32"/>
        <v/>
      </c>
      <c r="Z410" s="246"/>
      <c r="AA410" s="27"/>
      <c r="AC410" s="28"/>
      <c r="AD410" s="27"/>
      <c r="AE410" s="86"/>
      <c r="AF410" s="86"/>
      <c r="AJ410" s="86"/>
    </row>
    <row r="411" spans="1:40" ht="15.6">
      <c r="A411" s="246"/>
      <c r="B411" s="330">
        <f>+'Ark1'!C1965</f>
        <v>2024</v>
      </c>
      <c r="C411" s="266">
        <f>+'Ark1'!L1965</f>
        <v>11</v>
      </c>
      <c r="D411" s="266" t="s">
        <v>38</v>
      </c>
      <c r="E411" s="274">
        <f>+'Ark1'!AP1965</f>
        <v>22</v>
      </c>
      <c r="F411" s="274" t="str">
        <f>VLOOKUP(E411,RNR!$D$1:$E$37,2)</f>
        <v>Charolais</v>
      </c>
      <c r="G411" s="266">
        <f>+IF(H411=0,"",'Ark1'!Q1965)</f>
        <v>2</v>
      </c>
      <c r="H411" s="475">
        <f>+'Ark1'!R1965</f>
        <v>2</v>
      </c>
      <c r="I411" s="267">
        <f>+IF(H411=0,"",'Ark1'!AE1965)</f>
        <v>3.8669760247486473E-2</v>
      </c>
      <c r="J411" s="267"/>
      <c r="K411" s="267">
        <f>+IF(H411=0,"",'Ark1'!AF1965)</f>
        <v>5.8477431681282895E-2</v>
      </c>
      <c r="L411" s="268">
        <f>+IF(H411=0,"",'Ark1'!T1965)</f>
        <v>10.5</v>
      </c>
      <c r="M411" s="305">
        <f>+IF(H411=0,"",'Ark1'!U1965)</f>
        <v>371.2000000000001</v>
      </c>
      <c r="N411" s="267"/>
      <c r="O411" s="269">
        <f>+IF(H411=0,"",'Ark1'!W1965)</f>
        <v>100</v>
      </c>
      <c r="P411" s="269">
        <f>+IF(H411=0,"",'Ark1'!X1965)</f>
        <v>50</v>
      </c>
      <c r="Q411" s="269">
        <f>+IF(H411=0,"",'Ark1'!AG1965)</f>
        <v>490.5</v>
      </c>
      <c r="R411" s="269">
        <f>+IF(H411=0,"",'Ark1'!AH1965)</f>
        <v>100</v>
      </c>
      <c r="S411" s="374">
        <f>+IF(H411=0,"",'Ark1'!AR1965)</f>
        <v>196.5</v>
      </c>
      <c r="T411" s="114">
        <f>+IF(H411=0,"",'Ark1'!AS1965)</f>
        <v>48.887611826847539</v>
      </c>
      <c r="U411" s="269">
        <f>+IF(H411=0,"",'Ark1'!Y1965)</f>
        <v>24.299999999999809</v>
      </c>
      <c r="V411" s="268">
        <f>+IF(H411=0,"",'Ark1'!AA1965)</f>
        <v>1.5</v>
      </c>
      <c r="W411" s="305">
        <f t="shared" si="30"/>
        <v>756.77879714576989</v>
      </c>
      <c r="X411" s="269">
        <f t="shared" si="31"/>
        <v>33.745454545454557</v>
      </c>
      <c r="Y411" s="267">
        <f t="shared" si="32"/>
        <v>1</v>
      </c>
      <c r="Z411" s="246"/>
      <c r="AA411" s="27"/>
      <c r="AC411" s="28"/>
      <c r="AD411" s="27"/>
      <c r="AE411" s="86"/>
      <c r="AF411" s="86"/>
      <c r="AJ411" s="86"/>
    </row>
    <row r="412" spans="1:40" ht="15.6">
      <c r="A412" s="246"/>
      <c r="B412" s="330">
        <f>+'Ark1'!C1966</f>
        <v>2024</v>
      </c>
      <c r="C412" s="266">
        <f>+'Ark1'!L1966</f>
        <v>11</v>
      </c>
      <c r="D412" s="266" t="s">
        <v>38</v>
      </c>
      <c r="E412" s="274">
        <f>+'Ark1'!AP1966</f>
        <v>23</v>
      </c>
      <c r="F412" s="274" t="str">
        <f>VLOOKUP(E412,RNR!$D$1:$E$37,2)</f>
        <v>Aberdeen Angus</v>
      </c>
      <c r="G412" s="266">
        <f>+IF(H412=0,"",'Ark1'!Q1966)</f>
        <v>1</v>
      </c>
      <c r="H412" s="475">
        <f>+'Ark1'!R1966</f>
        <v>2</v>
      </c>
      <c r="I412" s="267">
        <f>+IF(H412=0,"",'Ark1'!AE1966)</f>
        <v>3.6866359447004608E-2</v>
      </c>
      <c r="J412" s="267"/>
      <c r="K412" s="267">
        <f>+IF(H412=0,"",'Ark1'!AF1966)</f>
        <v>4.7891540125503715E-2</v>
      </c>
      <c r="L412" s="268">
        <f>+IF(H412=0,"",'Ark1'!T1966)</f>
        <v>12</v>
      </c>
      <c r="M412" s="305">
        <f>+IF(H412=0,"",'Ark1'!U1966)</f>
        <v>290.55</v>
      </c>
      <c r="N412" s="267"/>
      <c r="O412" s="269">
        <f>+IF(H412=0,"",'Ark1'!W1966)</f>
        <v>100</v>
      </c>
      <c r="P412" s="269">
        <f>+IF(H412=0,"",'Ark1'!X1966)</f>
        <v>0</v>
      </c>
      <c r="Q412" s="269">
        <f>+IF(H412=0,"",'Ark1'!AG1966)</f>
        <v>437</v>
      </c>
      <c r="R412" s="269">
        <f>+IF(H412=0,"",'Ark1'!AH1966)</f>
        <v>100</v>
      </c>
      <c r="S412" s="374">
        <f>+IF(H412=0,"",'Ark1'!AR1966)</f>
        <v>181</v>
      </c>
      <c r="T412" s="114">
        <f>+IF(H412=0,"",'Ark1'!AS1966)</f>
        <v>48.999799717191713</v>
      </c>
      <c r="U412" s="269">
        <f>+IF(H412=0,"",'Ark1'!Y1966)</f>
        <v>8.3500000000002093</v>
      </c>
      <c r="V412" s="268">
        <f>+IF(H412=0,"",'Ark1'!AA1966)</f>
        <v>0</v>
      </c>
      <c r="W412" s="305">
        <f t="shared" si="30"/>
        <v>664.87414187643026</v>
      </c>
      <c r="X412" s="269">
        <f t="shared" si="31"/>
        <v>26.413636363636364</v>
      </c>
      <c r="Y412" s="267">
        <f t="shared" si="32"/>
        <v>2</v>
      </c>
      <c r="Z412" s="246"/>
      <c r="AC412" s="28"/>
      <c r="AD412" s="27"/>
      <c r="AG412" s="27"/>
      <c r="AH412" s="27"/>
      <c r="AI412" s="27"/>
      <c r="AK412" s="27"/>
      <c r="AL412" s="270"/>
      <c r="AM412" s="27"/>
      <c r="AN412" s="27"/>
    </row>
    <row r="413" spans="1:40" ht="15.6">
      <c r="A413" s="246"/>
      <c r="B413" s="330">
        <f>+'Ark1'!C1967</f>
        <v>2024</v>
      </c>
      <c r="C413" s="266">
        <f>+'Ark1'!L1967</f>
        <v>11</v>
      </c>
      <c r="D413" s="266" t="s">
        <v>38</v>
      </c>
      <c r="E413" s="274">
        <f>+'Ark1'!AP1967</f>
        <v>24</v>
      </c>
      <c r="F413" s="274" t="str">
        <f>VLOOKUP(E413,RNR!$D$1:$E$37,2)</f>
        <v>Limousin</v>
      </c>
      <c r="G413" s="266">
        <f>+IF(H413=0,"",'Ark1'!Q1967)</f>
        <v>22</v>
      </c>
      <c r="H413" s="475">
        <f>+'Ark1'!R1967</f>
        <v>27</v>
      </c>
      <c r="I413" s="267">
        <f>+IF(H413=0,"",'Ark1'!AE1967)</f>
        <v>0.68493150684931503</v>
      </c>
      <c r="J413" s="267"/>
      <c r="K413" s="267">
        <f>+IF(H413=0,"",'Ark1'!AF1967)</f>
        <v>0.87677563416818149</v>
      </c>
      <c r="L413" s="268">
        <f>+IF(H413=0,"",'Ark1'!T1967)</f>
        <v>9.2222222222222232</v>
      </c>
      <c r="M413" s="305">
        <f>+IF(H413=0,"",'Ark1'!U1967)</f>
        <v>309.32222222222242</v>
      </c>
      <c r="N413" s="267"/>
      <c r="O413" s="269">
        <f>+IF(H413=0,"",'Ark1'!W1967)</f>
        <v>96.296296296296291</v>
      </c>
      <c r="P413" s="269">
        <f>+IF(H413=0,"",'Ark1'!X1967)</f>
        <v>22.222222222222225</v>
      </c>
      <c r="Q413" s="269">
        <f>+IF(H413=0,"",'Ark1'!AG1967)</f>
        <v>486.74074074074082</v>
      </c>
      <c r="R413" s="269">
        <f>+IF(H413=0,"",'Ark1'!AH1967)</f>
        <v>100</v>
      </c>
      <c r="S413" s="374">
        <f>+IF(H413=0,"",'Ark1'!AR1967)</f>
        <v>187.44444444444443</v>
      </c>
      <c r="T413" s="114">
        <f>+IF(H413=0,"",'Ark1'!AS1967)</f>
        <v>46.489332673708738</v>
      </c>
      <c r="U413" s="269">
        <f>+IF(H413=0,"",'Ark1'!Y1967)</f>
        <v>55.97387177056445</v>
      </c>
      <c r="V413" s="268">
        <f>+IF(H413=0,"",'Ark1'!AA1967)</f>
        <v>1.7284832429004522</v>
      </c>
      <c r="W413" s="305">
        <f t="shared" si="30"/>
        <v>635.49688023131978</v>
      </c>
      <c r="X413" s="269">
        <f t="shared" si="31"/>
        <v>28.12020202020204</v>
      </c>
      <c r="Y413" s="267">
        <f t="shared" si="32"/>
        <v>1.2272727272727273</v>
      </c>
      <c r="Z413" s="246"/>
      <c r="AC413" s="28"/>
      <c r="AD413" s="27"/>
      <c r="AG413" s="27"/>
      <c r="AH413" s="27"/>
      <c r="AI413" s="27"/>
      <c r="AK413" s="27"/>
      <c r="AL413" s="270"/>
      <c r="AM413" s="27"/>
      <c r="AN413" s="27"/>
    </row>
    <row r="414" spans="1:40" ht="15.6">
      <c r="A414" s="246"/>
      <c r="B414" s="330">
        <f>+'Ark1'!C1968</f>
        <v>2024</v>
      </c>
      <c r="C414" s="266">
        <f>+'Ark1'!L1968</f>
        <v>11</v>
      </c>
      <c r="D414" s="266" t="s">
        <v>38</v>
      </c>
      <c r="E414" s="274">
        <f>+'Ark1'!AP1968</f>
        <v>25</v>
      </c>
      <c r="F414" s="274" t="str">
        <f>VLOOKUP(E414,RNR!$D$1:$E$37,2)</f>
        <v>Kjøttsimmental</v>
      </c>
      <c r="G414" s="266" t="str">
        <f>+IF(H414=0,"",'Ark1'!Q1968)</f>
        <v/>
      </c>
      <c r="H414" s="475">
        <f>+'Ark1'!R1968</f>
        <v>0</v>
      </c>
      <c r="I414" s="267" t="str">
        <f>+IF(H414=0,"",'Ark1'!AE1968)</f>
        <v/>
      </c>
      <c r="J414" s="267"/>
      <c r="K414" s="267" t="str">
        <f>+IF(H414=0,"",'Ark1'!AF1968)</f>
        <v/>
      </c>
      <c r="L414" s="268" t="str">
        <f>+IF(H414=0,"",'Ark1'!T1968)</f>
        <v/>
      </c>
      <c r="M414" s="305" t="str">
        <f>+IF(H414=0,"",'Ark1'!U1968)</f>
        <v/>
      </c>
      <c r="N414" s="267"/>
      <c r="O414" s="269" t="str">
        <f>+IF(H414=0,"",'Ark1'!W1968)</f>
        <v/>
      </c>
      <c r="P414" s="269" t="str">
        <f>+IF(H414=0,"",'Ark1'!X1968)</f>
        <v/>
      </c>
      <c r="Q414" s="269" t="str">
        <f>+IF(H414=0,"",'Ark1'!AG1968)</f>
        <v/>
      </c>
      <c r="R414" s="269" t="str">
        <f>+IF(H414=0,"",'Ark1'!AH1968)</f>
        <v/>
      </c>
      <c r="S414" s="374" t="str">
        <f>+IF(H414=0,"",'Ark1'!AR1968)</f>
        <v/>
      </c>
      <c r="T414" s="114" t="str">
        <f>+IF(H414=0,"",'Ark1'!AS1968)</f>
        <v/>
      </c>
      <c r="U414" s="269" t="str">
        <f>+IF(H414=0,"",'Ark1'!Y1968)</f>
        <v/>
      </c>
      <c r="V414" s="268" t="str">
        <f>+IF(H414=0,"",'Ark1'!AA1968)</f>
        <v/>
      </c>
      <c r="W414" s="305" t="str">
        <f t="shared" si="30"/>
        <v/>
      </c>
      <c r="X414" s="269" t="str">
        <f t="shared" si="31"/>
        <v/>
      </c>
      <c r="Y414" s="267" t="str">
        <f t="shared" si="32"/>
        <v/>
      </c>
      <c r="Z414" s="246"/>
      <c r="AC414" s="28"/>
      <c r="AD414" s="27"/>
      <c r="AG414" s="27"/>
      <c r="AH414" s="27"/>
      <c r="AI414" s="27"/>
      <c r="AK414" s="27"/>
      <c r="AL414" s="270"/>
      <c r="AM414" s="27"/>
      <c r="AN414" s="27"/>
    </row>
    <row r="415" spans="1:40" ht="15.6">
      <c r="A415" s="246"/>
      <c r="B415" s="330">
        <f>+'Ark1'!C1969</f>
        <v>2024</v>
      </c>
      <c r="C415" s="266">
        <f>+'Ark1'!L1969</f>
        <v>11</v>
      </c>
      <c r="D415" s="266" t="s">
        <v>38</v>
      </c>
      <c r="E415" s="274">
        <f>+'Ark1'!AP1969</f>
        <v>26</v>
      </c>
      <c r="F415" s="274" t="str">
        <f>VLOOKUP(E415,RNR!$D$1:$E$37,2)</f>
        <v>Blonde d`Aquitaine</v>
      </c>
      <c r="G415" s="266" t="str">
        <f>+IF(H415=0,"",'Ark1'!Q1969)</f>
        <v/>
      </c>
      <c r="H415" s="475">
        <f>+'Ark1'!R1969</f>
        <v>0</v>
      </c>
      <c r="I415" s="267" t="str">
        <f>+IF(H415=0,"",'Ark1'!AE1969)</f>
        <v/>
      </c>
      <c r="J415" s="267"/>
      <c r="K415" s="267" t="str">
        <f>+IF(H415=0,"",'Ark1'!AF1969)</f>
        <v/>
      </c>
      <c r="L415" s="268" t="str">
        <f>+IF(H415=0,"",'Ark1'!T1969)</f>
        <v/>
      </c>
      <c r="M415" s="305" t="str">
        <f>+IF(H415=0,"",'Ark1'!U1969)</f>
        <v/>
      </c>
      <c r="N415" s="267"/>
      <c r="O415" s="269" t="str">
        <f>+IF(H415=0,"",'Ark1'!W1969)</f>
        <v/>
      </c>
      <c r="P415" s="269" t="str">
        <f>+IF(H415=0,"",'Ark1'!X1969)</f>
        <v/>
      </c>
      <c r="Q415" s="269" t="str">
        <f>+IF(H415=0,"",'Ark1'!AG1969)</f>
        <v/>
      </c>
      <c r="R415" s="269" t="str">
        <f>+IF(H415=0,"",'Ark1'!AH1969)</f>
        <v/>
      </c>
      <c r="S415" s="374" t="str">
        <f>+IF(H415=0,"",'Ark1'!AR1969)</f>
        <v/>
      </c>
      <c r="T415" s="114" t="str">
        <f>+IF(H415=0,"",'Ark1'!AS1969)</f>
        <v/>
      </c>
      <c r="U415" s="269" t="str">
        <f>+IF(H415=0,"",'Ark1'!Y1969)</f>
        <v/>
      </c>
      <c r="V415" s="268" t="str">
        <f>+IF(H415=0,"",'Ark1'!AA1969)</f>
        <v/>
      </c>
      <c r="W415" s="305" t="str">
        <f t="shared" si="30"/>
        <v/>
      </c>
      <c r="X415" s="269" t="str">
        <f t="shared" si="31"/>
        <v/>
      </c>
      <c r="Y415" s="267" t="str">
        <f t="shared" si="32"/>
        <v/>
      </c>
      <c r="Z415" s="246"/>
      <c r="AC415" s="28"/>
      <c r="AD415" s="27"/>
      <c r="AG415" s="27"/>
      <c r="AH415" s="27"/>
      <c r="AI415" s="27"/>
      <c r="AK415" s="27"/>
      <c r="AL415" s="270"/>
      <c r="AM415" s="27"/>
      <c r="AN415" s="27"/>
    </row>
    <row r="416" spans="1:40" ht="15.6">
      <c r="A416" s="246"/>
      <c r="B416" s="330">
        <f>+'Ark1'!C1970</f>
        <v>2024</v>
      </c>
      <c r="C416" s="266">
        <f>+'Ark1'!L1970</f>
        <v>11</v>
      </c>
      <c r="D416" s="266" t="s">
        <v>38</v>
      </c>
      <c r="E416" s="274">
        <f>+'Ark1'!AP1970</f>
        <v>27</v>
      </c>
      <c r="F416" s="274" t="str">
        <f>VLOOKUP(E416,RNR!$D$1:$E$37,2)</f>
        <v>Highland</v>
      </c>
      <c r="G416" s="266" t="str">
        <f>+IF(H416=0,"",'Ark1'!Q1970)</f>
        <v/>
      </c>
      <c r="H416" s="475">
        <f>+'Ark1'!R1970</f>
        <v>0</v>
      </c>
      <c r="I416" s="267" t="str">
        <f>+IF(H416=0,"",'Ark1'!AE1970)</f>
        <v/>
      </c>
      <c r="J416" s="267"/>
      <c r="K416" s="267" t="str">
        <f>+IF(H416=0,"",'Ark1'!AF1970)</f>
        <v/>
      </c>
      <c r="L416" s="268" t="str">
        <f>+IF(H416=0,"",'Ark1'!T1970)</f>
        <v/>
      </c>
      <c r="M416" s="305" t="str">
        <f>+IF(H416=0,"",'Ark1'!U1970)</f>
        <v/>
      </c>
      <c r="N416" s="267"/>
      <c r="O416" s="269" t="str">
        <f>+IF(H416=0,"",'Ark1'!W1970)</f>
        <v/>
      </c>
      <c r="P416" s="269" t="str">
        <f>+IF(H416=0,"",'Ark1'!X1970)</f>
        <v/>
      </c>
      <c r="Q416" s="269" t="str">
        <f>+IF(H416=0,"",'Ark1'!AG1970)</f>
        <v/>
      </c>
      <c r="R416" s="269" t="str">
        <f>+IF(H416=0,"",'Ark1'!AH1970)</f>
        <v/>
      </c>
      <c r="S416" s="374" t="str">
        <f>+IF(H416=0,"",'Ark1'!AR1970)</f>
        <v/>
      </c>
      <c r="T416" s="114" t="str">
        <f>+IF(H416=0,"",'Ark1'!AS1970)</f>
        <v/>
      </c>
      <c r="U416" s="269" t="str">
        <f>+IF(H416=0,"",'Ark1'!Y1970)</f>
        <v/>
      </c>
      <c r="V416" s="268" t="str">
        <f>+IF(H416=0,"",'Ark1'!AA1970)</f>
        <v/>
      </c>
      <c r="W416" s="305" t="str">
        <f t="shared" si="30"/>
        <v/>
      </c>
      <c r="X416" s="269" t="str">
        <f t="shared" si="31"/>
        <v/>
      </c>
      <c r="Y416" s="267" t="str">
        <f t="shared" si="32"/>
        <v/>
      </c>
      <c r="Z416" s="246"/>
      <c r="AC416" s="28"/>
      <c r="AD416" s="27"/>
      <c r="AG416" s="27"/>
      <c r="AH416" s="27"/>
      <c r="AI416" s="27"/>
      <c r="AK416" s="27"/>
      <c r="AL416" s="270"/>
      <c r="AM416" s="27"/>
      <c r="AN416" s="27"/>
    </row>
    <row r="417" spans="1:54" ht="15.6">
      <c r="A417" s="246"/>
      <c r="B417" s="330">
        <f>+'Ark1'!C1971</f>
        <v>2024</v>
      </c>
      <c r="C417" s="266">
        <f>+'Ark1'!L1971</f>
        <v>11</v>
      </c>
      <c r="D417" s="266" t="s">
        <v>38</v>
      </c>
      <c r="E417" s="274">
        <f>+'Ark1'!AP1971</f>
        <v>28</v>
      </c>
      <c r="F417" s="274" t="str">
        <f>VLOOKUP(E417,RNR!$D$1:$E$37,2)</f>
        <v xml:space="preserve">Dexter </v>
      </c>
      <c r="G417" s="266" t="str">
        <f>+IF(H417=0,"",'Ark1'!Q1971)</f>
        <v/>
      </c>
      <c r="H417" s="475">
        <f>+'Ark1'!R1971</f>
        <v>0</v>
      </c>
      <c r="I417" s="267" t="str">
        <f>+IF(H417=0,"",'Ark1'!AE1971)</f>
        <v/>
      </c>
      <c r="J417" s="267"/>
      <c r="K417" s="267" t="str">
        <f>+IF(H417=0,"",'Ark1'!AF1971)</f>
        <v/>
      </c>
      <c r="L417" s="268" t="str">
        <f>+IF(H417=0,"",'Ark1'!T1971)</f>
        <v/>
      </c>
      <c r="M417" s="305" t="str">
        <f>+IF(H417=0,"",'Ark1'!U1971)</f>
        <v/>
      </c>
      <c r="N417" s="267"/>
      <c r="O417" s="269" t="str">
        <f>+IF(H417=0,"",'Ark1'!W1971)</f>
        <v/>
      </c>
      <c r="P417" s="269" t="str">
        <f>+IF(H417=0,"",'Ark1'!X1971)</f>
        <v/>
      </c>
      <c r="Q417" s="269" t="str">
        <f>+IF(H417=0,"",'Ark1'!AG1971)</f>
        <v/>
      </c>
      <c r="R417" s="269" t="str">
        <f>+IF(H417=0,"",'Ark1'!AH1971)</f>
        <v/>
      </c>
      <c r="S417" s="374" t="str">
        <f>+IF(H417=0,"",'Ark1'!AR1971)</f>
        <v/>
      </c>
      <c r="T417" s="114" t="str">
        <f>+IF(H417=0,"",'Ark1'!AS1971)</f>
        <v/>
      </c>
      <c r="U417" s="269" t="str">
        <f>+IF(H417=0,"",'Ark1'!Y1971)</f>
        <v/>
      </c>
      <c r="V417" s="268" t="str">
        <f>+IF(H417=0,"",'Ark1'!AA1971)</f>
        <v/>
      </c>
      <c r="W417" s="305" t="str">
        <f t="shared" si="30"/>
        <v/>
      </c>
      <c r="X417" s="269" t="str">
        <f t="shared" si="31"/>
        <v/>
      </c>
      <c r="Y417" s="267" t="str">
        <f t="shared" si="32"/>
        <v/>
      </c>
      <c r="Z417" s="246"/>
      <c r="AC417" s="28"/>
      <c r="AD417" s="27"/>
      <c r="AG417" s="27"/>
      <c r="AH417" s="27"/>
      <c r="AI417" s="27"/>
      <c r="AK417" s="27"/>
      <c r="AL417" s="270"/>
      <c r="AM417" s="27"/>
      <c r="AN417" s="27"/>
    </row>
    <row r="418" spans="1:54" ht="15.6">
      <c r="A418" s="246"/>
      <c r="B418" s="330">
        <f>+'Ark1'!C1972</f>
        <v>2024</v>
      </c>
      <c r="C418" s="266">
        <f>+'Ark1'!L1972</f>
        <v>11</v>
      </c>
      <c r="D418" s="266" t="s">
        <v>38</v>
      </c>
      <c r="E418" s="274">
        <f>+'Ark1'!AP1972</f>
        <v>29</v>
      </c>
      <c r="F418" s="274" t="str">
        <f>VLOOKUP(E418,RNR!$D$1:$E$37,2)</f>
        <v>Piemontese</v>
      </c>
      <c r="G418" s="266" t="str">
        <f>+IF(H418=0,"",'Ark1'!Q1972)</f>
        <v/>
      </c>
      <c r="H418" s="475">
        <f>+'Ark1'!R1972</f>
        <v>0</v>
      </c>
      <c r="I418" s="267" t="str">
        <f>+IF(H418=0,"",'Ark1'!AE1972)</f>
        <v/>
      </c>
      <c r="J418" s="267"/>
      <c r="K418" s="267" t="str">
        <f>+IF(H418=0,"",'Ark1'!AF1972)</f>
        <v/>
      </c>
      <c r="L418" s="268" t="str">
        <f>+IF(H418=0,"",'Ark1'!T1972)</f>
        <v/>
      </c>
      <c r="M418" s="305" t="str">
        <f>+IF(H418=0,"",'Ark1'!U1972)</f>
        <v/>
      </c>
      <c r="N418" s="267"/>
      <c r="O418" s="269" t="str">
        <f>+IF(H418=0,"",'Ark1'!W1972)</f>
        <v/>
      </c>
      <c r="P418" s="269" t="str">
        <f>+IF(H418=0,"",'Ark1'!X1972)</f>
        <v/>
      </c>
      <c r="Q418" s="269" t="str">
        <f>+IF(H418=0,"",'Ark1'!AG1972)</f>
        <v/>
      </c>
      <c r="R418" s="269" t="str">
        <f>+IF(H418=0,"",'Ark1'!AH1972)</f>
        <v/>
      </c>
      <c r="S418" s="374" t="str">
        <f>+IF(H418=0,"",'Ark1'!AR1972)</f>
        <v/>
      </c>
      <c r="T418" s="114" t="str">
        <f>+IF(H418=0,"",'Ark1'!AS1972)</f>
        <v/>
      </c>
      <c r="U418" s="269" t="str">
        <f>+IF(H418=0,"",'Ark1'!Y1972)</f>
        <v/>
      </c>
      <c r="V418" s="268" t="str">
        <f>+IF(H418=0,"",'Ark1'!AA1972)</f>
        <v/>
      </c>
      <c r="W418" s="305" t="str">
        <f t="shared" si="30"/>
        <v/>
      </c>
      <c r="X418" s="269" t="str">
        <f t="shared" si="31"/>
        <v/>
      </c>
      <c r="Y418" s="267" t="str">
        <f t="shared" si="32"/>
        <v/>
      </c>
      <c r="Z418" s="246"/>
      <c r="AC418" s="28"/>
      <c r="AD418" s="27"/>
      <c r="AG418" s="27"/>
      <c r="AH418" s="27"/>
      <c r="AI418" s="27"/>
      <c r="AK418" s="27"/>
      <c r="AL418" s="270"/>
      <c r="AM418" s="27"/>
      <c r="AN418" s="27"/>
    </row>
    <row r="419" spans="1:54" ht="15.6">
      <c r="A419" s="246"/>
      <c r="B419" s="330">
        <f>+'Ark1'!C1973</f>
        <v>2024</v>
      </c>
      <c r="C419" s="266">
        <f>+'Ark1'!L1973</f>
        <v>11</v>
      </c>
      <c r="D419" s="266" t="s">
        <v>38</v>
      </c>
      <c r="E419" s="274">
        <f>+'Ark1'!AP1973</f>
        <v>30</v>
      </c>
      <c r="F419" s="274" t="str">
        <f>VLOOKUP(E419,RNR!$D$1:$E$37,2)</f>
        <v>Galloway</v>
      </c>
      <c r="G419" s="266" t="str">
        <f>+IF(H419=0,"",'Ark1'!Q1973)</f>
        <v/>
      </c>
      <c r="H419" s="475">
        <f>+'Ark1'!R1973</f>
        <v>0</v>
      </c>
      <c r="I419" s="267" t="str">
        <f>+IF(H419=0,"",'Ark1'!AE1973)</f>
        <v/>
      </c>
      <c r="J419" s="267"/>
      <c r="K419" s="267" t="str">
        <f>+IF(H419=0,"",'Ark1'!AF1973)</f>
        <v/>
      </c>
      <c r="L419" s="268" t="str">
        <f>+IF(H419=0,"",'Ark1'!T1973)</f>
        <v/>
      </c>
      <c r="M419" s="305" t="str">
        <f>+IF(H419=0,"",'Ark1'!U1973)</f>
        <v/>
      </c>
      <c r="N419" s="267"/>
      <c r="O419" s="269" t="str">
        <f>+IF(H419=0,"",'Ark1'!W1973)</f>
        <v/>
      </c>
      <c r="P419" s="269" t="str">
        <f>+IF(H419=0,"",'Ark1'!X1973)</f>
        <v/>
      </c>
      <c r="Q419" s="269" t="str">
        <f>+IF(H419=0,"",'Ark1'!AG1973)</f>
        <v/>
      </c>
      <c r="R419" s="269" t="str">
        <f>+IF(H419=0,"",'Ark1'!AH1973)</f>
        <v/>
      </c>
      <c r="S419" s="374" t="str">
        <f>+IF(H419=0,"",'Ark1'!AR1973)</f>
        <v/>
      </c>
      <c r="T419" s="114" t="str">
        <f>+IF(H419=0,"",'Ark1'!AS1973)</f>
        <v/>
      </c>
      <c r="U419" s="269" t="str">
        <f>+IF(H419=0,"",'Ark1'!Y1973)</f>
        <v/>
      </c>
      <c r="V419" s="268" t="str">
        <f>+IF(H419=0,"",'Ark1'!AA1973)</f>
        <v/>
      </c>
      <c r="W419" s="305" t="str">
        <f t="shared" si="30"/>
        <v/>
      </c>
      <c r="X419" s="269" t="str">
        <f t="shared" si="31"/>
        <v/>
      </c>
      <c r="Y419" s="267" t="str">
        <f t="shared" si="32"/>
        <v/>
      </c>
      <c r="Z419" s="246"/>
      <c r="AC419" s="28"/>
      <c r="AD419" s="27"/>
      <c r="AG419" s="27"/>
      <c r="AH419" s="27"/>
      <c r="AI419" s="27"/>
      <c r="AK419" s="27"/>
      <c r="AL419" s="270"/>
      <c r="AM419" s="27"/>
      <c r="AN419" s="27"/>
    </row>
    <row r="420" spans="1:54" ht="15.6">
      <c r="A420" s="246"/>
      <c r="B420" s="330">
        <f>+'Ark1'!C1974</f>
        <v>2024</v>
      </c>
      <c r="C420" s="266">
        <f>+'Ark1'!L1974</f>
        <v>11</v>
      </c>
      <c r="D420" s="266" t="s">
        <v>38</v>
      </c>
      <c r="E420" s="274">
        <f>+'Ark1'!AP1974</f>
        <v>31</v>
      </c>
      <c r="F420" s="274" t="str">
        <f>VLOOKUP(E420,RNR!$D$1:$E$37,2)</f>
        <v>Salers</v>
      </c>
      <c r="G420" s="266" t="str">
        <f>+IF(H420=0,"",'Ark1'!Q1974)</f>
        <v/>
      </c>
      <c r="H420" s="475">
        <f>+'Ark1'!R1974</f>
        <v>0</v>
      </c>
      <c r="I420" s="267" t="str">
        <f>+IF(H420=0,"",'Ark1'!AE1974)</f>
        <v/>
      </c>
      <c r="J420" s="267"/>
      <c r="K420" s="267" t="str">
        <f>+IF(H420=0,"",'Ark1'!AF1974)</f>
        <v/>
      </c>
      <c r="L420" s="268" t="str">
        <f>+IF(H420=0,"",'Ark1'!T1974)</f>
        <v/>
      </c>
      <c r="M420" s="305" t="str">
        <f>+IF(H420=0,"",'Ark1'!U1974)</f>
        <v/>
      </c>
      <c r="N420" s="267"/>
      <c r="O420" s="269" t="str">
        <f>+IF(H420=0,"",'Ark1'!W1974)</f>
        <v/>
      </c>
      <c r="P420" s="269" t="str">
        <f>+IF(H420=0,"",'Ark1'!X1974)</f>
        <v/>
      </c>
      <c r="Q420" s="269" t="str">
        <f>+IF(H420=0,"",'Ark1'!AG1974)</f>
        <v/>
      </c>
      <c r="R420" s="269" t="str">
        <f>+IF(H420=0,"",'Ark1'!AH1974)</f>
        <v/>
      </c>
      <c r="S420" s="374" t="str">
        <f>+IF(H420=0,"",'Ark1'!AR1974)</f>
        <v/>
      </c>
      <c r="T420" s="114" t="str">
        <f>+IF(H420=0,"",'Ark1'!AS1974)</f>
        <v/>
      </c>
      <c r="U420" s="269" t="str">
        <f>+IF(H420=0,"",'Ark1'!Y1974)</f>
        <v/>
      </c>
      <c r="V420" s="268" t="str">
        <f>+IF(H420=0,"",'Ark1'!AA1974)</f>
        <v/>
      </c>
      <c r="W420" s="305" t="str">
        <f t="shared" si="30"/>
        <v/>
      </c>
      <c r="X420" s="269" t="str">
        <f t="shared" si="31"/>
        <v/>
      </c>
      <c r="Y420" s="267" t="str">
        <f t="shared" si="32"/>
        <v/>
      </c>
      <c r="Z420" s="246"/>
      <c r="AC420" s="28"/>
      <c r="AD420" s="27"/>
      <c r="AG420" s="27"/>
      <c r="AH420" s="27"/>
      <c r="AI420" s="27"/>
      <c r="AK420" s="27"/>
      <c r="AL420" s="270"/>
      <c r="AM420" s="27"/>
      <c r="AN420" s="27"/>
    </row>
    <row r="421" spans="1:54" ht="15.6">
      <c r="A421" s="246"/>
      <c r="B421" s="330">
        <f>+'Ark1'!C1975</f>
        <v>2024</v>
      </c>
      <c r="C421" s="266">
        <f>+'Ark1'!L1975</f>
        <v>11</v>
      </c>
      <c r="D421" s="266" t="s">
        <v>38</v>
      </c>
      <c r="E421" s="274">
        <f>+'Ark1'!AP1975</f>
        <v>32</v>
      </c>
      <c r="F421" s="274" t="str">
        <f>VLOOKUP(E421,RNR!$D$1:$E$37,2)</f>
        <v>Chianina</v>
      </c>
      <c r="G421" s="266" t="str">
        <f>+IF(H421=0,"",'Ark1'!Q1975)</f>
        <v/>
      </c>
      <c r="H421" s="475">
        <f>+'Ark1'!R1975</f>
        <v>0</v>
      </c>
      <c r="I421" s="267" t="str">
        <f>+IF(H421=0,"",'Ark1'!AE1975)</f>
        <v/>
      </c>
      <c r="J421" s="267"/>
      <c r="K421" s="267" t="str">
        <f>+IF(H421=0,"",'Ark1'!AF1975)</f>
        <v/>
      </c>
      <c r="L421" s="268" t="str">
        <f>+IF(H421=0,"",'Ark1'!T1975)</f>
        <v/>
      </c>
      <c r="M421" s="305" t="str">
        <f>+IF(H421=0,"",'Ark1'!U1975)</f>
        <v/>
      </c>
      <c r="N421" s="267"/>
      <c r="O421" s="269" t="str">
        <f>+IF(H421=0,"",'Ark1'!W1975)</f>
        <v/>
      </c>
      <c r="P421" s="269" t="str">
        <f>+IF(H421=0,"",'Ark1'!X1975)</f>
        <v/>
      </c>
      <c r="Q421" s="269" t="str">
        <f>+IF(H421=0,"",'Ark1'!AG1975)</f>
        <v/>
      </c>
      <c r="R421" s="269" t="str">
        <f>+IF(H421=0,"",'Ark1'!AH1975)</f>
        <v/>
      </c>
      <c r="S421" s="374" t="str">
        <f>+IF(H421=0,"",'Ark1'!AR1975)</f>
        <v/>
      </c>
      <c r="T421" s="114" t="str">
        <f>+IF(H421=0,"",'Ark1'!AS1975)</f>
        <v/>
      </c>
      <c r="U421" s="269" t="str">
        <f>+IF(H421=0,"",'Ark1'!Y1975)</f>
        <v/>
      </c>
      <c r="V421" s="268" t="str">
        <f>+IF(H421=0,"",'Ark1'!AA1975)</f>
        <v/>
      </c>
      <c r="W421" s="305" t="str">
        <f t="shared" si="30"/>
        <v/>
      </c>
      <c r="X421" s="269" t="str">
        <f t="shared" si="31"/>
        <v/>
      </c>
      <c r="Y421" s="267" t="str">
        <f t="shared" si="32"/>
        <v/>
      </c>
      <c r="Z421" s="246"/>
      <c r="AC421" s="28"/>
      <c r="AD421" s="27"/>
      <c r="AG421" s="27"/>
      <c r="AH421" s="27"/>
      <c r="AI421" s="27"/>
      <c r="AK421" s="27"/>
      <c r="AL421" s="270"/>
      <c r="AM421" s="27"/>
      <c r="AN421" s="27"/>
    </row>
    <row r="422" spans="1:54" ht="15.6">
      <c r="A422" s="246"/>
      <c r="B422" s="330">
        <f>+'Ark1'!C1976</f>
        <v>2024</v>
      </c>
      <c r="C422" s="266">
        <f>+'Ark1'!L1976</f>
        <v>11</v>
      </c>
      <c r="D422" s="266" t="s">
        <v>38</v>
      </c>
      <c r="E422" s="274">
        <f>+'Ark1'!AP1976</f>
        <v>33</v>
      </c>
      <c r="F422" s="274" t="str">
        <f>VLOOKUP(E422,RNR!$D$1:$E$37,2)</f>
        <v>Belgisk blå</v>
      </c>
      <c r="G422" s="266" t="str">
        <f>+IF(H422=0,"",'Ark1'!Q1976)</f>
        <v/>
      </c>
      <c r="H422" s="475">
        <f>+'Ark1'!R1976</f>
        <v>0</v>
      </c>
      <c r="I422" s="267" t="str">
        <f>+IF(H422=0,"",'Ark1'!AE1976)</f>
        <v/>
      </c>
      <c r="J422" s="267"/>
      <c r="K422" s="267" t="str">
        <f>+IF(H422=0,"",'Ark1'!AF1976)</f>
        <v/>
      </c>
      <c r="L422" s="268" t="str">
        <f>+IF(H422=0,"",'Ark1'!T1976)</f>
        <v/>
      </c>
      <c r="M422" s="305" t="str">
        <f>+IF(H422=0,"",'Ark1'!U1976)</f>
        <v/>
      </c>
      <c r="N422" s="267"/>
      <c r="O422" s="269" t="str">
        <f>+IF(H422=0,"",'Ark1'!W1976)</f>
        <v/>
      </c>
      <c r="P422" s="269" t="str">
        <f>+IF(H422=0,"",'Ark1'!X1976)</f>
        <v/>
      </c>
      <c r="Q422" s="269" t="str">
        <f>+IF(H422=0,"",'Ark1'!AG1976)</f>
        <v/>
      </c>
      <c r="R422" s="269" t="str">
        <f>+IF(H422=0,"",'Ark1'!AH1976)</f>
        <v/>
      </c>
      <c r="S422" s="374" t="str">
        <f>+IF(H422=0,"",'Ark1'!AR1976)</f>
        <v/>
      </c>
      <c r="T422" s="114" t="str">
        <f>+IF(H422=0,"",'Ark1'!AS1976)</f>
        <v/>
      </c>
      <c r="U422" s="269" t="str">
        <f>+IF(H422=0,"",'Ark1'!Y1976)</f>
        <v/>
      </c>
      <c r="V422" s="268" t="str">
        <f>+IF(H422=0,"",'Ark1'!AA1976)</f>
        <v/>
      </c>
      <c r="W422" s="305" t="str">
        <f t="shared" si="30"/>
        <v/>
      </c>
      <c r="X422" s="269" t="str">
        <f t="shared" si="31"/>
        <v/>
      </c>
      <c r="Y422" s="267" t="str">
        <f t="shared" si="32"/>
        <v/>
      </c>
      <c r="Z422" s="246"/>
      <c r="AC422" s="28"/>
      <c r="AD422" s="27"/>
      <c r="AG422" s="27"/>
      <c r="AH422" s="27"/>
      <c r="AI422" s="27"/>
      <c r="AK422" s="27"/>
      <c r="AL422" s="270"/>
      <c r="AM422" s="27"/>
      <c r="AN422" s="27"/>
    </row>
    <row r="423" spans="1:54" ht="15.6">
      <c r="A423" s="246"/>
      <c r="B423" s="330">
        <f>+'Ark1'!C1977</f>
        <v>2024</v>
      </c>
      <c r="C423" s="266">
        <f>+'Ark1'!L1977</f>
        <v>11</v>
      </c>
      <c r="D423" s="266" t="s">
        <v>38</v>
      </c>
      <c r="E423" s="274">
        <f>+'Ark1'!AP1977</f>
        <v>34</v>
      </c>
      <c r="F423" s="274" t="str">
        <f>VLOOKUP(E423,RNR!$D$1:$E$37,2)</f>
        <v>Mini Hereford</v>
      </c>
      <c r="G423" s="266" t="str">
        <f>+IF(H423=0,"",'Ark1'!Q1977)</f>
        <v/>
      </c>
      <c r="H423" s="475">
        <f>+'Ark1'!R1977</f>
        <v>0</v>
      </c>
      <c r="I423" s="267" t="str">
        <f>+IF(H423=0,"",'Ark1'!AE1977)</f>
        <v/>
      </c>
      <c r="J423" s="267"/>
      <c r="K423" s="267" t="str">
        <f>+IF(H423=0,"",'Ark1'!AF1977)</f>
        <v/>
      </c>
      <c r="L423" s="268" t="str">
        <f>+IF(H423=0,"",'Ark1'!T1977)</f>
        <v/>
      </c>
      <c r="M423" s="305" t="str">
        <f>+IF(H423=0,"",'Ark1'!U1977)</f>
        <v/>
      </c>
      <c r="N423" s="267"/>
      <c r="O423" s="269" t="str">
        <f>+IF(H423=0,"",'Ark1'!W1977)</f>
        <v/>
      </c>
      <c r="P423" s="269" t="str">
        <f>+IF(H423=0,"",'Ark1'!X1977)</f>
        <v/>
      </c>
      <c r="Q423" s="269" t="str">
        <f>+IF(H423=0,"",'Ark1'!AG1977)</f>
        <v/>
      </c>
      <c r="R423" s="269" t="str">
        <f>+IF(H423=0,"",'Ark1'!AH1977)</f>
        <v/>
      </c>
      <c r="S423" s="374" t="str">
        <f>+IF(H423=0,"",'Ark1'!AR1977)</f>
        <v/>
      </c>
      <c r="T423" s="114" t="str">
        <f>+IF(H423=0,"",'Ark1'!AS1977)</f>
        <v/>
      </c>
      <c r="U423" s="269" t="str">
        <f>+IF(H423=0,"",'Ark1'!Y1977)</f>
        <v/>
      </c>
      <c r="V423" s="268" t="str">
        <f>+IF(H423=0,"",'Ark1'!AA1977)</f>
        <v/>
      </c>
      <c r="W423" s="305" t="str">
        <f t="shared" si="30"/>
        <v/>
      </c>
      <c r="X423" s="269" t="str">
        <f t="shared" si="31"/>
        <v/>
      </c>
      <c r="Y423" s="267" t="str">
        <f t="shared" si="32"/>
        <v/>
      </c>
      <c r="Z423" s="246"/>
      <c r="AC423" s="28"/>
      <c r="AD423" s="27"/>
      <c r="AG423" s="27"/>
      <c r="AH423" s="27"/>
      <c r="AI423" s="27"/>
      <c r="AK423" s="27"/>
      <c r="AL423" s="270"/>
      <c r="AM423" s="27"/>
      <c r="AN423" s="27"/>
    </row>
    <row r="424" spans="1:54" ht="15.6">
      <c r="A424" s="246"/>
      <c r="B424" s="330">
        <f>+'Ark1'!C1978</f>
        <v>2024</v>
      </c>
      <c r="C424" s="266">
        <f>+'Ark1'!L1978</f>
        <v>11</v>
      </c>
      <c r="D424" s="266" t="s">
        <v>38</v>
      </c>
      <c r="E424" s="274">
        <f>+'Ark1'!AP1978</f>
        <v>39</v>
      </c>
      <c r="F424" s="274" t="str">
        <f>VLOOKUP(E424,RNR!$D$1:$E$37,2)</f>
        <v xml:space="preserve">Wagyu </v>
      </c>
      <c r="G424" s="266" t="str">
        <f>+IF(H424=0,"",'Ark1'!Q1978)</f>
        <v/>
      </c>
      <c r="H424" s="475">
        <f>+'Ark1'!R1978</f>
        <v>0</v>
      </c>
      <c r="I424" s="267" t="str">
        <f>+IF(H424=0,"",'Ark1'!AE1978)</f>
        <v/>
      </c>
      <c r="J424" s="267"/>
      <c r="K424" s="267" t="str">
        <f>+IF(H424=0,"",'Ark1'!AF1978)</f>
        <v/>
      </c>
      <c r="L424" s="268" t="str">
        <f>+IF(H424=0,"",'Ark1'!T1978)</f>
        <v/>
      </c>
      <c r="M424" s="305" t="str">
        <f>+IF(H424=0,"",'Ark1'!U1978)</f>
        <v/>
      </c>
      <c r="N424" s="267"/>
      <c r="O424" s="269" t="str">
        <f>+IF(H424=0,"",'Ark1'!W1978)</f>
        <v/>
      </c>
      <c r="P424" s="269" t="str">
        <f>+IF(H424=0,"",'Ark1'!X1978)</f>
        <v/>
      </c>
      <c r="Q424" s="269" t="str">
        <f>+IF(H424=0,"",'Ark1'!AG1978)</f>
        <v/>
      </c>
      <c r="R424" s="269" t="str">
        <f>+IF(H424=0,"",'Ark1'!AH1978)</f>
        <v/>
      </c>
      <c r="S424" s="374" t="str">
        <f>+IF(H424=0,"",'Ark1'!AR1978)</f>
        <v/>
      </c>
      <c r="T424" s="114" t="str">
        <f>+IF(H424=0,"",'Ark1'!AS1978)</f>
        <v/>
      </c>
      <c r="U424" s="269" t="str">
        <f>+IF(H424=0,"",'Ark1'!Y1978)</f>
        <v/>
      </c>
      <c r="V424" s="268" t="str">
        <f>+IF(H424=0,"",'Ark1'!AA1978)</f>
        <v/>
      </c>
      <c r="W424" s="305" t="str">
        <f t="shared" si="30"/>
        <v/>
      </c>
      <c r="X424" s="269" t="str">
        <f t="shared" si="31"/>
        <v/>
      </c>
      <c r="Y424" s="267" t="str">
        <f t="shared" si="32"/>
        <v/>
      </c>
      <c r="Z424" s="246"/>
      <c r="AC424" s="28"/>
      <c r="AD424" s="27"/>
      <c r="AG424" s="27"/>
      <c r="AH424" s="27"/>
      <c r="AI424" s="27"/>
      <c r="AK424" s="27"/>
      <c r="AL424" s="270"/>
      <c r="AM424" s="27"/>
      <c r="AN424" s="27"/>
    </row>
    <row r="425" spans="1:54" ht="15.6">
      <c r="A425" s="246"/>
      <c r="B425" s="330">
        <f>+'Ark1'!C1979</f>
        <v>2024</v>
      </c>
      <c r="C425" s="266">
        <f>+'Ark1'!L1979</f>
        <v>11</v>
      </c>
      <c r="D425" s="266" t="s">
        <v>38</v>
      </c>
      <c r="E425" s="274">
        <f>+'Ark1'!AP1979</f>
        <v>40</v>
      </c>
      <c r="F425" s="274" t="str">
        <f>VLOOKUP(E425,RNR!$D$1:$E$37,2)</f>
        <v>Jak (Bos Grunniens)</v>
      </c>
      <c r="G425" s="266" t="str">
        <f>+IF(H425=0,"",'Ark1'!Q1979)</f>
        <v/>
      </c>
      <c r="H425" s="475">
        <f>+'Ark1'!R1979</f>
        <v>0</v>
      </c>
      <c r="I425" s="267" t="str">
        <f>+IF(H425=0,"",'Ark1'!AE1979)</f>
        <v/>
      </c>
      <c r="J425" s="267"/>
      <c r="K425" s="267" t="str">
        <f>+IF(H425=0,"",'Ark1'!AF1979)</f>
        <v/>
      </c>
      <c r="L425" s="268" t="str">
        <f>+IF(H425=0,"",'Ark1'!T1979)</f>
        <v/>
      </c>
      <c r="M425" s="305" t="str">
        <f>+IF(H425=0,"",'Ark1'!U1979)</f>
        <v/>
      </c>
      <c r="N425" s="267"/>
      <c r="O425" s="269" t="str">
        <f>+IF(H425=0,"",'Ark1'!W1979)</f>
        <v/>
      </c>
      <c r="P425" s="269" t="str">
        <f>+IF(H425=0,"",'Ark1'!X1979)</f>
        <v/>
      </c>
      <c r="Q425" s="269" t="str">
        <f>+IF(H425=0,"",'Ark1'!AG1979)</f>
        <v/>
      </c>
      <c r="R425" s="269" t="str">
        <f>+IF(H425=0,"",'Ark1'!AH1979)</f>
        <v/>
      </c>
      <c r="S425" s="374" t="str">
        <f>+IF(H425=0,"",'Ark1'!AR1979)</f>
        <v/>
      </c>
      <c r="T425" s="114" t="str">
        <f>+IF(H425=0,"",'Ark1'!AS1979)</f>
        <v/>
      </c>
      <c r="U425" s="269" t="str">
        <f>+IF(H425=0,"",'Ark1'!Y1979)</f>
        <v/>
      </c>
      <c r="V425" s="268" t="str">
        <f>+IF(H425=0,"",'Ark1'!AA1979)</f>
        <v/>
      </c>
      <c r="W425" s="305" t="str">
        <f t="shared" si="30"/>
        <v/>
      </c>
      <c r="X425" s="269" t="str">
        <f t="shared" si="31"/>
        <v/>
      </c>
      <c r="Y425" s="267" t="str">
        <f t="shared" si="32"/>
        <v/>
      </c>
      <c r="Z425" s="246"/>
      <c r="AC425" s="28"/>
      <c r="AD425" s="27"/>
      <c r="AG425" s="27"/>
      <c r="AH425" s="27"/>
      <c r="AI425" s="27"/>
      <c r="AK425" s="27"/>
      <c r="AL425" s="270"/>
      <c r="AM425" s="27"/>
      <c r="AN425" s="27"/>
    </row>
    <row r="426" spans="1:54" ht="15.6">
      <c r="A426" s="246"/>
      <c r="B426" s="330">
        <f>+'Ark1'!C1980</f>
        <v>2024</v>
      </c>
      <c r="C426" s="266">
        <f>+'Ark1'!L1980</f>
        <v>11</v>
      </c>
      <c r="D426" s="266" t="s">
        <v>38</v>
      </c>
      <c r="E426" s="274">
        <f>+'Ark1'!AP1980</f>
        <v>98</v>
      </c>
      <c r="F426" s="274" t="str">
        <f>VLOOKUP(E426,RNR!$D$1:$E$37,2)</f>
        <v>Krysninger</v>
      </c>
      <c r="G426" s="266" t="str">
        <f>+IF(H426=0,"",'Ark1'!Q1980)</f>
        <v/>
      </c>
      <c r="H426" s="475">
        <f>+'Ark1'!R1980</f>
        <v>0</v>
      </c>
      <c r="I426" s="267" t="str">
        <f>+IF(H426=0,"",'Ark1'!AE1980)</f>
        <v/>
      </c>
      <c r="J426" s="267"/>
      <c r="K426" s="267" t="str">
        <f>+IF(H426=0,"",'Ark1'!AF1980)</f>
        <v/>
      </c>
      <c r="L426" s="268" t="str">
        <f>+IF(H426=0,"",'Ark1'!T1980)</f>
        <v/>
      </c>
      <c r="M426" s="305" t="str">
        <f>+IF(H426=0,"",'Ark1'!U1980)</f>
        <v/>
      </c>
      <c r="N426" s="267"/>
      <c r="O426" s="269" t="str">
        <f>+IF(H426=0,"",'Ark1'!W1980)</f>
        <v/>
      </c>
      <c r="P426" s="269" t="str">
        <f>+IF(H426=0,"",'Ark1'!X1980)</f>
        <v/>
      </c>
      <c r="Q426" s="269" t="str">
        <f>+IF(H426=0,"",'Ark1'!AG1980)</f>
        <v/>
      </c>
      <c r="R426" s="269" t="str">
        <f>+IF(H426=0,"",'Ark1'!AH1980)</f>
        <v/>
      </c>
      <c r="S426" s="374" t="str">
        <f>+IF(H426=0,"",'Ark1'!AR1980)</f>
        <v/>
      </c>
      <c r="T426" s="114" t="str">
        <f>+IF(H426=0,"",'Ark1'!AS1980)</f>
        <v/>
      </c>
      <c r="U426" s="269" t="str">
        <f>+IF(H426=0,"",'Ark1'!Y1980)</f>
        <v/>
      </c>
      <c r="V426" s="268" t="str">
        <f>+IF(H426=0,"",'Ark1'!AA1980)</f>
        <v/>
      </c>
      <c r="W426" s="305" t="str">
        <f t="shared" si="30"/>
        <v/>
      </c>
      <c r="X426" s="269" t="str">
        <f t="shared" si="31"/>
        <v/>
      </c>
      <c r="Y426" s="267" t="str">
        <f t="shared" si="32"/>
        <v/>
      </c>
      <c r="Z426" s="246"/>
      <c r="AC426" s="28"/>
      <c r="AD426" s="27"/>
      <c r="AG426" s="27"/>
      <c r="AH426" s="27"/>
      <c r="AI426" s="27"/>
      <c r="AK426" s="27"/>
      <c r="AL426" s="270"/>
      <c r="AM426" s="27"/>
      <c r="AN426" s="27"/>
    </row>
    <row r="427" spans="1:54" ht="15.6">
      <c r="A427" s="246"/>
      <c r="B427" s="330">
        <f>+'Ark1'!C1981</f>
        <v>2024</v>
      </c>
      <c r="C427" s="266">
        <f>+'Ark1'!L1981</f>
        <v>11</v>
      </c>
      <c r="D427" s="266" t="s">
        <v>38</v>
      </c>
      <c r="E427" s="274">
        <f>+'Ark1'!AP1981</f>
        <v>99</v>
      </c>
      <c r="F427" s="274" t="str">
        <f>VLOOKUP(E427,RNR!$D$1:$E$37,2)</f>
        <v>Ukjent</v>
      </c>
      <c r="G427" s="266" t="str">
        <f>+IF(H427=0,"",'Ark1'!Q1981)</f>
        <v/>
      </c>
      <c r="H427" s="475">
        <f>+'Ark1'!R1981</f>
        <v>0</v>
      </c>
      <c r="I427" s="267" t="str">
        <f>+IF(H427=0,"",'Ark1'!AE1981)</f>
        <v/>
      </c>
      <c r="J427" s="267"/>
      <c r="K427" s="267" t="str">
        <f>+IF(H427=0,"",'Ark1'!AF1981)</f>
        <v/>
      </c>
      <c r="L427" s="268" t="str">
        <f>+IF(H427=0,"",'Ark1'!T1981)</f>
        <v/>
      </c>
      <c r="M427" s="305" t="str">
        <f>+IF(H427=0,"",'Ark1'!U1981)</f>
        <v/>
      </c>
      <c r="N427" s="267"/>
      <c r="O427" s="269" t="str">
        <f>+IF(H427=0,"",'Ark1'!W1981)</f>
        <v/>
      </c>
      <c r="P427" s="269" t="str">
        <f>+IF(H427=0,"",'Ark1'!X1981)</f>
        <v/>
      </c>
      <c r="Q427" s="269" t="str">
        <f>+IF(H427=0,"",'Ark1'!AG1981)</f>
        <v/>
      </c>
      <c r="R427" s="269" t="str">
        <f>+IF(H427=0,"",'Ark1'!AH1981)</f>
        <v/>
      </c>
      <c r="S427" s="374" t="str">
        <f>+IF(H427=0,"",'Ark1'!AR1981)</f>
        <v/>
      </c>
      <c r="T427" s="114" t="str">
        <f>+IF(H427=0,"",'Ark1'!AS1981)</f>
        <v/>
      </c>
      <c r="U427" s="269" t="str">
        <f>+IF(H427=0,"",'Ark1'!Y1981)</f>
        <v/>
      </c>
      <c r="V427" s="268" t="str">
        <f>+IF(H427=0,"",'Ark1'!AA1981)</f>
        <v/>
      </c>
      <c r="W427" s="305" t="str">
        <f t="shared" si="30"/>
        <v/>
      </c>
      <c r="X427" s="269" t="str">
        <f t="shared" si="31"/>
        <v/>
      </c>
      <c r="Y427" s="267" t="str">
        <f t="shared" si="32"/>
        <v/>
      </c>
      <c r="Z427" s="246"/>
      <c r="AC427" s="28"/>
      <c r="AD427" s="27"/>
      <c r="AG427" s="27"/>
      <c r="AH427" s="27"/>
      <c r="AI427" s="27"/>
      <c r="AK427" s="27"/>
      <c r="AL427" s="270"/>
      <c r="AM427" s="27"/>
      <c r="AN427" s="27"/>
    </row>
    <row r="428" spans="1:54" ht="15" customHeight="1">
      <c r="A428" s="246"/>
      <c r="B428" s="246"/>
      <c r="C428" s="246"/>
      <c r="D428" s="246"/>
      <c r="E428" s="246"/>
      <c r="F428" s="246"/>
      <c r="G428" s="246"/>
      <c r="H428" s="472"/>
      <c r="I428" s="247"/>
      <c r="J428" s="246"/>
      <c r="K428" s="247"/>
      <c r="L428" s="246"/>
      <c r="M428" s="246"/>
      <c r="N428" s="246"/>
      <c r="O428" s="248"/>
      <c r="P428" s="248"/>
      <c r="Q428" s="246"/>
      <c r="R428" s="248"/>
      <c r="S428" s="248"/>
      <c r="T428" s="248"/>
      <c r="U428" s="248"/>
      <c r="V428" s="246"/>
      <c r="W428" s="246"/>
      <c r="X428" s="248"/>
      <c r="Y428" s="248"/>
      <c r="Z428" s="248"/>
      <c r="AA428" s="249"/>
      <c r="AC428" s="28"/>
      <c r="AD428" s="27"/>
      <c r="AE428" s="250"/>
      <c r="AF428" s="86"/>
      <c r="AJ428" s="86"/>
      <c r="BB428" s="262"/>
    </row>
    <row r="429" spans="1:54" ht="22.8">
      <c r="A429" s="246"/>
      <c r="B429" s="246"/>
      <c r="C429" s="276" t="s">
        <v>0</v>
      </c>
      <c r="D429" s="277"/>
      <c r="E429" s="346" t="s">
        <v>39</v>
      </c>
      <c r="F429" s="246"/>
      <c r="G429" s="278" t="s">
        <v>604</v>
      </c>
      <c r="H429" s="462">
        <f>SUM(H431:H465)</f>
        <v>2</v>
      </c>
      <c r="I429" s="247"/>
      <c r="J429" s="246"/>
      <c r="K429" s="247"/>
      <c r="L429" s="246"/>
      <c r="M429" s="345">
        <f>+Klasse!K22</f>
        <v>434.25</v>
      </c>
      <c r="N429" s="264" t="s">
        <v>573</v>
      </c>
      <c r="O429" s="248"/>
      <c r="P429" s="248"/>
      <c r="Q429" s="246"/>
      <c r="R429" s="248"/>
      <c r="S429" s="248"/>
      <c r="T429" s="248"/>
      <c r="U429" s="248"/>
      <c r="V429" s="246"/>
      <c r="W429" s="378">
        <f>+Klasse!AA22</f>
        <v>998.27586206896547</v>
      </c>
      <c r="X429" s="265" t="s">
        <v>649</v>
      </c>
      <c r="Y429" s="263"/>
      <c r="Z429" s="246"/>
      <c r="AA429" s="249"/>
      <c r="AC429" s="28"/>
      <c r="AD429" s="27"/>
      <c r="AE429" s="250"/>
      <c r="AF429" s="86"/>
      <c r="AJ429" s="86"/>
      <c r="BB429" s="262"/>
    </row>
    <row r="430" spans="1:54" ht="15" customHeight="1">
      <c r="A430" s="246"/>
      <c r="B430" s="246"/>
      <c r="C430" s="246"/>
      <c r="D430" s="246"/>
      <c r="E430" s="246"/>
      <c r="F430" s="246"/>
      <c r="G430" s="246"/>
      <c r="H430" s="246"/>
      <c r="I430" s="246"/>
      <c r="J430" s="246"/>
      <c r="K430" s="246"/>
      <c r="L430" s="246"/>
      <c r="M430" s="246"/>
      <c r="N430" s="246"/>
      <c r="O430" s="246"/>
      <c r="P430" s="246"/>
      <c r="Q430" s="246"/>
      <c r="R430" s="246"/>
      <c r="S430" s="246"/>
      <c r="T430" s="246"/>
      <c r="U430" s="246"/>
      <c r="V430" s="246"/>
      <c r="W430" s="246"/>
      <c r="X430" s="248"/>
      <c r="Y430" s="263"/>
      <c r="Z430" s="246"/>
      <c r="AA430" s="249"/>
      <c r="AC430" s="28"/>
      <c r="AD430" s="27"/>
      <c r="AE430" s="250"/>
      <c r="AF430" s="86"/>
      <c r="AJ430" s="86"/>
      <c r="BB430" s="262"/>
    </row>
    <row r="431" spans="1:54" ht="15.6">
      <c r="A431" s="246"/>
      <c r="B431" s="330">
        <f>+'Ark1'!C1982</f>
        <v>2024</v>
      </c>
      <c r="C431" s="266">
        <f>+'Ark1'!L1982</f>
        <v>12</v>
      </c>
      <c r="D431" s="266" t="s">
        <v>39</v>
      </c>
      <c r="E431" s="275">
        <f>+'Ark1'!AP1982</f>
        <v>1</v>
      </c>
      <c r="F431" s="274" t="str">
        <f>VLOOKUP(E431,RNR!$D$1:$E$37,2)</f>
        <v>NRF</v>
      </c>
      <c r="G431" s="86" t="str">
        <f>+IF(H431=0,"",'Ark1'!Q1982)</f>
        <v/>
      </c>
      <c r="H431" s="475">
        <f>+'Ark1'!R1982</f>
        <v>0</v>
      </c>
      <c r="I431" s="28" t="str">
        <f>+IF(H431=0,"",'Ark1'!AE1982)</f>
        <v/>
      </c>
      <c r="J431" s="28"/>
      <c r="K431" s="28" t="str">
        <f>+IF(H431=0,"",'Ark1'!AF1982)</f>
        <v/>
      </c>
      <c r="L431" s="27" t="str">
        <f>+IF(H431=0,"",'Ark1'!T1982)</f>
        <v/>
      </c>
      <c r="M431" s="305" t="str">
        <f>+IF(H431=0,"",'Ark1'!U1982)</f>
        <v/>
      </c>
      <c r="N431" s="28"/>
      <c r="O431" s="33" t="str">
        <f>+IF(H431=0,"",'Ark1'!W1982)</f>
        <v/>
      </c>
      <c r="P431" s="33" t="str">
        <f>+IF(H431=0,"",'Ark1'!X1982)</f>
        <v/>
      </c>
      <c r="Q431" s="33" t="str">
        <f>+IF(H431=0,"",'Ark1'!AG1982)</f>
        <v/>
      </c>
      <c r="R431" s="33" t="str">
        <f>+IF(H431=0,"",'Ark1'!AH1982)</f>
        <v/>
      </c>
      <c r="S431" s="374" t="str">
        <f>+IF(H431=0,"",'Ark1'!AR1982)</f>
        <v/>
      </c>
      <c r="T431" s="114" t="str">
        <f>+IF(H431=0,"",'Ark1'!AS1982)</f>
        <v/>
      </c>
      <c r="U431" s="33" t="str">
        <f>+IF(H431=0,"",'Ark1'!Y1982)</f>
        <v/>
      </c>
      <c r="V431" s="27" t="str">
        <f>+IF(H431=0,"",'Ark1'!AA1982)</f>
        <v/>
      </c>
      <c r="W431" s="305" t="str">
        <f t="shared" ref="W431:W465" si="33">IF(H431=0,"",1000*M431/Q431)</f>
        <v/>
      </c>
      <c r="X431" s="33" t="str">
        <f t="shared" ref="X431:X465" si="34">IF(H431=0,"",M431/C431)</f>
        <v/>
      </c>
      <c r="Y431" s="28" t="str">
        <f t="shared" ref="Y431:Y465" si="35">IF(H431=0,"",H431/G431)</f>
        <v/>
      </c>
      <c r="Z431" s="246"/>
      <c r="AC431" s="28"/>
      <c r="AD431" s="27"/>
      <c r="AG431" s="27"/>
      <c r="AH431" s="27"/>
      <c r="AI431" s="27"/>
      <c r="AK431" s="27"/>
      <c r="AL431" s="270"/>
      <c r="AM431" s="27"/>
      <c r="AN431" s="27"/>
    </row>
    <row r="432" spans="1:54" ht="15.6">
      <c r="A432" s="246"/>
      <c r="B432" s="330">
        <f>+'Ark1'!C1983</f>
        <v>2024</v>
      </c>
      <c r="C432" s="266">
        <f>+'Ark1'!L1983</f>
        <v>12</v>
      </c>
      <c r="D432" s="266" t="s">
        <v>39</v>
      </c>
      <c r="E432" s="275">
        <f>+'Ark1'!AP1983</f>
        <v>2</v>
      </c>
      <c r="F432" s="274" t="str">
        <f>VLOOKUP(E432,RNR!$D$1:$E$37,2)</f>
        <v>Jersey</v>
      </c>
      <c r="G432" s="86" t="str">
        <f>+IF(H432=0,"",'Ark1'!Q1983)</f>
        <v/>
      </c>
      <c r="H432" s="475">
        <f>+'Ark1'!R1983</f>
        <v>0</v>
      </c>
      <c r="I432" s="28" t="str">
        <f>+IF(H432=0,"",'Ark1'!AE1983)</f>
        <v/>
      </c>
      <c r="J432" s="28"/>
      <c r="K432" s="28" t="str">
        <f>+IF(H432=0,"",'Ark1'!AF1983)</f>
        <v/>
      </c>
      <c r="L432" s="27" t="str">
        <f>+IF(H432=0,"",'Ark1'!T1983)</f>
        <v/>
      </c>
      <c r="M432" s="305" t="str">
        <f>+IF(H432=0,"",'Ark1'!U1983)</f>
        <v/>
      </c>
      <c r="N432" s="28"/>
      <c r="O432" s="33" t="str">
        <f>+IF(H432=0,"",'Ark1'!W1983)</f>
        <v/>
      </c>
      <c r="P432" s="33" t="str">
        <f>+IF(H432=0,"",'Ark1'!X1983)</f>
        <v/>
      </c>
      <c r="Q432" s="33" t="str">
        <f>+IF(H432=0,"",'Ark1'!AG1983)</f>
        <v/>
      </c>
      <c r="R432" s="33" t="str">
        <f>+IF(H432=0,"",'Ark1'!AH1983)</f>
        <v/>
      </c>
      <c r="S432" s="374" t="str">
        <f>+IF(H432=0,"",'Ark1'!AR1983)</f>
        <v/>
      </c>
      <c r="T432" s="114" t="str">
        <f>+IF(H432=0,"",'Ark1'!AS1983)</f>
        <v/>
      </c>
      <c r="U432" s="33" t="str">
        <f>+IF(H432=0,"",'Ark1'!Y1983)</f>
        <v/>
      </c>
      <c r="V432" s="27" t="str">
        <f>+IF(H432=0,"",'Ark1'!AA1983)</f>
        <v/>
      </c>
      <c r="W432" s="305" t="str">
        <f t="shared" si="33"/>
        <v/>
      </c>
      <c r="X432" s="33" t="str">
        <f t="shared" si="34"/>
        <v/>
      </c>
      <c r="Y432" s="28" t="str">
        <f t="shared" si="35"/>
        <v/>
      </c>
      <c r="Z432" s="246"/>
      <c r="AC432" s="28"/>
      <c r="AD432" s="27"/>
      <c r="AG432" s="27"/>
      <c r="AH432" s="27"/>
      <c r="AI432" s="27"/>
      <c r="AK432" s="27"/>
      <c r="AM432" s="27"/>
      <c r="AN432" s="27"/>
    </row>
    <row r="433" spans="1:40" ht="15.6">
      <c r="A433" s="246"/>
      <c r="B433" s="330">
        <f>+'Ark1'!C1984</f>
        <v>2024</v>
      </c>
      <c r="C433" s="266">
        <f>+'Ark1'!L1984</f>
        <v>12</v>
      </c>
      <c r="D433" s="266" t="s">
        <v>39</v>
      </c>
      <c r="E433" s="275">
        <f>+'Ark1'!AP1984</f>
        <v>3</v>
      </c>
      <c r="F433" s="274" t="str">
        <f>VLOOKUP(E433,RNR!$D$1:$E$37,2)</f>
        <v>Sidet Trønderfe og Nordlandsfe</v>
      </c>
      <c r="G433" s="86" t="str">
        <f>+IF(H433=0,"",'Ark1'!Q1984)</f>
        <v/>
      </c>
      <c r="H433" s="475">
        <f>+'Ark1'!R1984</f>
        <v>0</v>
      </c>
      <c r="I433" s="28" t="str">
        <f>+IF(H433=0,"",'Ark1'!AE1984)</f>
        <v/>
      </c>
      <c r="J433" s="28"/>
      <c r="K433" s="28" t="str">
        <f>+IF(H433=0,"",'Ark1'!AF1984)</f>
        <v/>
      </c>
      <c r="L433" s="27" t="str">
        <f>+IF(H433=0,"",'Ark1'!T1984)</f>
        <v/>
      </c>
      <c r="M433" s="305" t="str">
        <f>+IF(H433=0,"",'Ark1'!U1984)</f>
        <v/>
      </c>
      <c r="N433" s="28"/>
      <c r="O433" s="33" t="str">
        <f>+IF(H433=0,"",'Ark1'!W1984)</f>
        <v/>
      </c>
      <c r="P433" s="33" t="str">
        <f>+IF(H433=0,"",'Ark1'!X1984)</f>
        <v/>
      </c>
      <c r="Q433" s="33" t="str">
        <f>+IF(H433=0,"",'Ark1'!AG1984)</f>
        <v/>
      </c>
      <c r="R433" s="33" t="str">
        <f>+IF(H433=0,"",'Ark1'!AH1984)</f>
        <v/>
      </c>
      <c r="S433" s="374" t="str">
        <f>+IF(H433=0,"",'Ark1'!AR1984)</f>
        <v/>
      </c>
      <c r="T433" s="114" t="str">
        <f>+IF(H433=0,"",'Ark1'!AS1984)</f>
        <v/>
      </c>
      <c r="U433" s="33" t="str">
        <f>+IF(H433=0,"",'Ark1'!Y1984)</f>
        <v/>
      </c>
      <c r="V433" s="27" t="str">
        <f>+IF(H433=0,"",'Ark1'!AA1984)</f>
        <v/>
      </c>
      <c r="W433" s="305" t="str">
        <f t="shared" si="33"/>
        <v/>
      </c>
      <c r="X433" s="33" t="str">
        <f t="shared" si="34"/>
        <v/>
      </c>
      <c r="Y433" s="28" t="str">
        <f t="shared" si="35"/>
        <v/>
      </c>
      <c r="Z433" s="246"/>
      <c r="AC433" s="28"/>
      <c r="AD433" s="27"/>
      <c r="AG433" s="27"/>
      <c r="AH433" s="27"/>
      <c r="AI433" s="27"/>
      <c r="AK433" s="27"/>
      <c r="AM433" s="27"/>
      <c r="AN433" s="27"/>
    </row>
    <row r="434" spans="1:40" ht="15.6">
      <c r="A434" s="246"/>
      <c r="B434" s="330">
        <f>+'Ark1'!C1985</f>
        <v>2024</v>
      </c>
      <c r="C434" s="266">
        <f>+'Ark1'!L1985</f>
        <v>12</v>
      </c>
      <c r="D434" s="266" t="s">
        <v>39</v>
      </c>
      <c r="E434" s="275">
        <f>+'Ark1'!AP1985</f>
        <v>4</v>
      </c>
      <c r="F434" s="274" t="str">
        <f>VLOOKUP(E434,RNR!$D$1:$E$37,2)</f>
        <v>Telemarkfe</v>
      </c>
      <c r="G434" s="86" t="str">
        <f>+IF(H434=0,"",'Ark1'!Q1985)</f>
        <v/>
      </c>
      <c r="H434" s="475">
        <f>+'Ark1'!R1985</f>
        <v>0</v>
      </c>
      <c r="I434" s="28" t="str">
        <f>+IF(H434=0,"",'Ark1'!AE1985)</f>
        <v/>
      </c>
      <c r="J434" s="28"/>
      <c r="K434" s="28" t="str">
        <f>+IF(H434=0,"",'Ark1'!AF1985)</f>
        <v/>
      </c>
      <c r="L434" s="27" t="str">
        <f>+IF(H434=0,"",'Ark1'!T1985)</f>
        <v/>
      </c>
      <c r="M434" s="305" t="str">
        <f>+IF(H434=0,"",'Ark1'!U1985)</f>
        <v/>
      </c>
      <c r="N434" s="28"/>
      <c r="O434" s="33" t="str">
        <f>+IF(H434=0,"",'Ark1'!W1985)</f>
        <v/>
      </c>
      <c r="P434" s="33" t="str">
        <f>+IF(H434=0,"",'Ark1'!X1985)</f>
        <v/>
      </c>
      <c r="Q434" s="33" t="str">
        <f>+IF(H434=0,"",'Ark1'!AG1985)</f>
        <v/>
      </c>
      <c r="R434" s="33" t="str">
        <f>+IF(H434=0,"",'Ark1'!AH1985)</f>
        <v/>
      </c>
      <c r="S434" s="374" t="str">
        <f>+IF(H434=0,"",'Ark1'!AR1985)</f>
        <v/>
      </c>
      <c r="T434" s="114" t="str">
        <f>+IF(H434=0,"",'Ark1'!AS1985)</f>
        <v/>
      </c>
      <c r="U434" s="33" t="str">
        <f>+IF(H434=0,"",'Ark1'!Y1985)</f>
        <v/>
      </c>
      <c r="V434" s="27" t="str">
        <f>+IF(H434=0,"",'Ark1'!AA1985)</f>
        <v/>
      </c>
      <c r="W434" s="305" t="str">
        <f t="shared" si="33"/>
        <v/>
      </c>
      <c r="X434" s="33" t="str">
        <f t="shared" si="34"/>
        <v/>
      </c>
      <c r="Y434" s="28" t="str">
        <f t="shared" si="35"/>
        <v/>
      </c>
      <c r="Z434" s="246"/>
      <c r="AC434" s="28"/>
      <c r="AD434" s="27"/>
      <c r="AG434" s="27"/>
      <c r="AH434" s="27"/>
      <c r="AI434" s="27"/>
      <c r="AK434" s="27"/>
      <c r="AM434" s="27"/>
      <c r="AN434" s="27"/>
    </row>
    <row r="435" spans="1:40" ht="15.6">
      <c r="A435" s="246"/>
      <c r="B435" s="330">
        <f>+'Ark1'!C1986</f>
        <v>2024</v>
      </c>
      <c r="C435" s="266">
        <f>+'Ark1'!L1986</f>
        <v>12</v>
      </c>
      <c r="D435" s="266" t="s">
        <v>39</v>
      </c>
      <c r="E435" s="275">
        <f>+'Ark1'!AP1986</f>
        <v>5</v>
      </c>
      <c r="F435" s="274" t="str">
        <f>VLOOKUP(E435,RNR!$D$1:$E$37,2)</f>
        <v>Dølafe</v>
      </c>
      <c r="G435" s="86" t="str">
        <f>+IF(H435=0,"",'Ark1'!Q1986)</f>
        <v/>
      </c>
      <c r="H435" s="475">
        <f>+'Ark1'!R1986</f>
        <v>0</v>
      </c>
      <c r="I435" s="28" t="str">
        <f>+IF(H435=0,"",'Ark1'!AE1986)</f>
        <v/>
      </c>
      <c r="J435" s="28"/>
      <c r="K435" s="28" t="str">
        <f>+IF(H435=0,"",'Ark1'!AF1986)</f>
        <v/>
      </c>
      <c r="L435" s="27" t="str">
        <f>+IF(H435=0,"",'Ark1'!T1986)</f>
        <v/>
      </c>
      <c r="M435" s="305" t="str">
        <f>+IF(H435=0,"",'Ark1'!U1986)</f>
        <v/>
      </c>
      <c r="N435" s="28"/>
      <c r="O435" s="33" t="str">
        <f>+IF(H435=0,"",'Ark1'!W1986)</f>
        <v/>
      </c>
      <c r="P435" s="33" t="str">
        <f>+IF(H435=0,"",'Ark1'!X1986)</f>
        <v/>
      </c>
      <c r="Q435" s="33" t="str">
        <f>+IF(H435=0,"",'Ark1'!AG1986)</f>
        <v/>
      </c>
      <c r="R435" s="33" t="str">
        <f>+IF(H435=0,"",'Ark1'!AH1986)</f>
        <v/>
      </c>
      <c r="S435" s="374" t="str">
        <f>+IF(H435=0,"",'Ark1'!AR1986)</f>
        <v/>
      </c>
      <c r="T435" s="114" t="str">
        <f>+IF(H435=0,"",'Ark1'!AS1986)</f>
        <v/>
      </c>
      <c r="U435" s="33" t="str">
        <f>+IF(H435=0,"",'Ark1'!Y1986)</f>
        <v/>
      </c>
      <c r="V435" s="27" t="str">
        <f>+IF(H435=0,"",'Ark1'!AA1986)</f>
        <v/>
      </c>
      <c r="W435" s="305" t="str">
        <f t="shared" si="33"/>
        <v/>
      </c>
      <c r="X435" s="33" t="str">
        <f t="shared" si="34"/>
        <v/>
      </c>
      <c r="Y435" s="28" t="str">
        <f t="shared" si="35"/>
        <v/>
      </c>
      <c r="Z435" s="246"/>
      <c r="AC435" s="28"/>
      <c r="AD435" s="27"/>
      <c r="AG435" s="27"/>
      <c r="AH435" s="27"/>
      <c r="AI435" s="27"/>
      <c r="AK435" s="27"/>
      <c r="AM435" s="27"/>
      <c r="AN435" s="27"/>
    </row>
    <row r="436" spans="1:40" ht="15.6">
      <c r="A436" s="246"/>
      <c r="B436" s="330">
        <f>+'Ark1'!C1987</f>
        <v>2024</v>
      </c>
      <c r="C436" s="266">
        <f>+'Ark1'!L1987</f>
        <v>12</v>
      </c>
      <c r="D436" s="266" t="s">
        <v>39</v>
      </c>
      <c r="E436" s="275">
        <f>+'Ark1'!AP1987</f>
        <v>6</v>
      </c>
      <c r="F436" s="274" t="str">
        <f>VLOOKUP(E436,RNR!$D$1:$E$37,2)</f>
        <v>Østlandsk Rødkolle</v>
      </c>
      <c r="G436" s="86" t="str">
        <f>+IF(H436=0,"",'Ark1'!Q1987)</f>
        <v/>
      </c>
      <c r="H436" s="475">
        <f>+'Ark1'!R1987</f>
        <v>0</v>
      </c>
      <c r="I436" s="28" t="str">
        <f>+IF(H436=0,"",'Ark1'!AE1987)</f>
        <v/>
      </c>
      <c r="J436" s="28"/>
      <c r="K436" s="28" t="str">
        <f>+IF(H436=0,"",'Ark1'!AF1987)</f>
        <v/>
      </c>
      <c r="L436" s="27" t="str">
        <f>+IF(H436=0,"",'Ark1'!T1987)</f>
        <v/>
      </c>
      <c r="M436" s="305" t="str">
        <f>+IF(H436=0,"",'Ark1'!U1987)</f>
        <v/>
      </c>
      <c r="N436" s="28"/>
      <c r="O436" s="33" t="str">
        <f>+IF(H436=0,"",'Ark1'!W1987)</f>
        <v/>
      </c>
      <c r="P436" s="33" t="str">
        <f>+IF(H436=0,"",'Ark1'!X1987)</f>
        <v/>
      </c>
      <c r="Q436" s="33" t="str">
        <f>+IF(H436=0,"",'Ark1'!AG1987)</f>
        <v/>
      </c>
      <c r="R436" s="33" t="str">
        <f>+IF(H436=0,"",'Ark1'!AH1987)</f>
        <v/>
      </c>
      <c r="S436" s="374" t="str">
        <f>+IF(H436=0,"",'Ark1'!AR1987)</f>
        <v/>
      </c>
      <c r="T436" s="114" t="str">
        <f>+IF(H436=0,"",'Ark1'!AS1987)</f>
        <v/>
      </c>
      <c r="U436" s="33" t="str">
        <f>+IF(H436=0,"",'Ark1'!Y1987)</f>
        <v/>
      </c>
      <c r="V436" s="27" t="str">
        <f>+IF(H436=0,"",'Ark1'!AA1987)</f>
        <v/>
      </c>
      <c r="W436" s="305" t="str">
        <f t="shared" si="33"/>
        <v/>
      </c>
      <c r="X436" s="33" t="str">
        <f t="shared" si="34"/>
        <v/>
      </c>
      <c r="Y436" s="28" t="str">
        <f t="shared" si="35"/>
        <v/>
      </c>
      <c r="Z436" s="246"/>
      <c r="AC436" s="28"/>
      <c r="AD436" s="27"/>
      <c r="AG436" s="27"/>
      <c r="AH436" s="27"/>
      <c r="AI436" s="27"/>
      <c r="AK436" s="27"/>
      <c r="AM436" s="27"/>
      <c r="AN436" s="27"/>
    </row>
    <row r="437" spans="1:40" ht="15.6">
      <c r="A437" s="246"/>
      <c r="B437" s="330">
        <f>+'Ark1'!C1988</f>
        <v>2024</v>
      </c>
      <c r="C437" s="266">
        <f>+'Ark1'!L1988</f>
        <v>12</v>
      </c>
      <c r="D437" s="266" t="s">
        <v>39</v>
      </c>
      <c r="E437" s="275">
        <f>+'Ark1'!AP1988</f>
        <v>7</v>
      </c>
      <c r="F437" s="274" t="str">
        <f>VLOOKUP(E437,RNR!$D$1:$E$37,2)</f>
        <v>Vestlandsk Raukolle</v>
      </c>
      <c r="G437" s="86" t="str">
        <f>+IF(H437=0,"",'Ark1'!Q1988)</f>
        <v/>
      </c>
      <c r="H437" s="475">
        <f>+'Ark1'!R1988</f>
        <v>0</v>
      </c>
      <c r="I437" s="28" t="str">
        <f>+IF(H437=0,"",'Ark1'!AE1988)</f>
        <v/>
      </c>
      <c r="J437" s="28"/>
      <c r="K437" s="28" t="str">
        <f>+IF(H437=0,"",'Ark1'!AF1988)</f>
        <v/>
      </c>
      <c r="L437" s="27" t="str">
        <f>+IF(H437=0,"",'Ark1'!T1988)</f>
        <v/>
      </c>
      <c r="M437" s="305" t="str">
        <f>+IF(H437=0,"",'Ark1'!U1988)</f>
        <v/>
      </c>
      <c r="N437" s="28"/>
      <c r="O437" s="33" t="str">
        <f>+IF(H437=0,"",'Ark1'!W1988)</f>
        <v/>
      </c>
      <c r="P437" s="33" t="str">
        <f>+IF(H437=0,"",'Ark1'!X1988)</f>
        <v/>
      </c>
      <c r="Q437" s="33" t="str">
        <f>+IF(H437=0,"",'Ark1'!AG1988)</f>
        <v/>
      </c>
      <c r="R437" s="33" t="str">
        <f>+IF(H437=0,"",'Ark1'!AH1988)</f>
        <v/>
      </c>
      <c r="S437" s="374" t="str">
        <f>+IF(H437=0,"",'Ark1'!AR1988)</f>
        <v/>
      </c>
      <c r="T437" s="114" t="str">
        <f>+IF(H437=0,"",'Ark1'!AS1988)</f>
        <v/>
      </c>
      <c r="U437" s="33" t="str">
        <f>+IF(H437=0,"",'Ark1'!Y1988)</f>
        <v/>
      </c>
      <c r="V437" s="27" t="str">
        <f>+IF(H437=0,"",'Ark1'!AA1988)</f>
        <v/>
      </c>
      <c r="W437" s="305" t="str">
        <f t="shared" si="33"/>
        <v/>
      </c>
      <c r="X437" s="33" t="str">
        <f t="shared" si="34"/>
        <v/>
      </c>
      <c r="Y437" s="28" t="str">
        <f t="shared" si="35"/>
        <v/>
      </c>
      <c r="Z437" s="246"/>
      <c r="AC437" s="28"/>
      <c r="AD437" s="27"/>
      <c r="AG437" s="27"/>
      <c r="AH437" s="27"/>
      <c r="AI437" s="27"/>
      <c r="AK437" s="27"/>
      <c r="AM437" s="27"/>
      <c r="AN437" s="27"/>
    </row>
    <row r="438" spans="1:40" ht="15.6">
      <c r="A438" s="246"/>
      <c r="B438" s="330">
        <f>+'Ark1'!C1989</f>
        <v>2024</v>
      </c>
      <c r="C438" s="266">
        <f>+'Ark1'!L1989</f>
        <v>12</v>
      </c>
      <c r="D438" s="266" t="s">
        <v>39</v>
      </c>
      <c r="E438" s="275">
        <f>+'Ark1'!AP1989</f>
        <v>8</v>
      </c>
      <c r="F438" s="274" t="str">
        <f>VLOOKUP(E438,RNR!$D$1:$E$37,2)</f>
        <v>Vestlandsk fjordfe</v>
      </c>
      <c r="G438" s="86" t="str">
        <f>+IF(H438=0,"",'Ark1'!Q1989)</f>
        <v/>
      </c>
      <c r="H438" s="475">
        <f>+'Ark1'!R1989</f>
        <v>0</v>
      </c>
      <c r="I438" s="28" t="str">
        <f>+IF(H438=0,"",'Ark1'!AE1989)</f>
        <v/>
      </c>
      <c r="J438" s="28"/>
      <c r="K438" s="28" t="str">
        <f>+IF(H438=0,"",'Ark1'!AF1989)</f>
        <v/>
      </c>
      <c r="L438" s="27" t="str">
        <f>+IF(H438=0,"",'Ark1'!T1989)</f>
        <v/>
      </c>
      <c r="M438" s="305" t="str">
        <f>+IF(H438=0,"",'Ark1'!U1989)</f>
        <v/>
      </c>
      <c r="N438" s="28"/>
      <c r="O438" s="33" t="str">
        <f>+IF(H438=0,"",'Ark1'!W1989)</f>
        <v/>
      </c>
      <c r="P438" s="33" t="str">
        <f>+IF(H438=0,"",'Ark1'!X1989)</f>
        <v/>
      </c>
      <c r="Q438" s="33" t="str">
        <f>+IF(H438=0,"",'Ark1'!AG1989)</f>
        <v/>
      </c>
      <c r="R438" s="33" t="str">
        <f>+IF(H438=0,"",'Ark1'!AH1989)</f>
        <v/>
      </c>
      <c r="S438" s="374" t="str">
        <f>+IF(H438=0,"",'Ark1'!AR1989)</f>
        <v/>
      </c>
      <c r="T438" s="114" t="str">
        <f>+IF(H438=0,"",'Ark1'!AS1989)</f>
        <v/>
      </c>
      <c r="U438" s="33" t="str">
        <f>+IF(H438=0,"",'Ark1'!Y1989)</f>
        <v/>
      </c>
      <c r="V438" s="27" t="str">
        <f>+IF(H438=0,"",'Ark1'!AA1989)</f>
        <v/>
      </c>
      <c r="W438" s="305" t="str">
        <f t="shared" si="33"/>
        <v/>
      </c>
      <c r="X438" s="33" t="str">
        <f t="shared" si="34"/>
        <v/>
      </c>
      <c r="Y438" s="28" t="str">
        <f t="shared" si="35"/>
        <v/>
      </c>
      <c r="Z438" s="246"/>
      <c r="AC438" s="28"/>
      <c r="AD438" s="27"/>
      <c r="AG438" s="27"/>
      <c r="AH438" s="27"/>
      <c r="AI438" s="27"/>
      <c r="AK438" s="27"/>
      <c r="AM438" s="27"/>
      <c r="AN438" s="27"/>
    </row>
    <row r="439" spans="1:40" ht="15.6">
      <c r="A439" s="246"/>
      <c r="B439" s="330">
        <f>+'Ark1'!C1990</f>
        <v>2024</v>
      </c>
      <c r="C439" s="266">
        <f>+'Ark1'!L1990</f>
        <v>12</v>
      </c>
      <c r="D439" s="266" t="s">
        <v>39</v>
      </c>
      <c r="E439" s="275">
        <f>+'Ark1'!AP1990</f>
        <v>9</v>
      </c>
      <c r="F439" s="274" t="str">
        <f>VLOOKUP(E439,RNR!$D$1:$E$37,2)</f>
        <v>Holstein</v>
      </c>
      <c r="G439" s="86" t="str">
        <f>+IF(H439=0,"",'Ark1'!Q1990)</f>
        <v/>
      </c>
      <c r="H439" s="475">
        <f>+'Ark1'!R1990</f>
        <v>0</v>
      </c>
      <c r="I439" s="28" t="str">
        <f>+IF(H439=0,"",'Ark1'!AE1990)</f>
        <v/>
      </c>
      <c r="J439" s="28"/>
      <c r="K439" s="28" t="str">
        <f>+IF(H439=0,"",'Ark1'!AF1990)</f>
        <v/>
      </c>
      <c r="L439" s="27" t="str">
        <f>+IF(H439=0,"",'Ark1'!T1990)</f>
        <v/>
      </c>
      <c r="M439" s="305" t="str">
        <f>+IF(H439=0,"",'Ark1'!U1990)</f>
        <v/>
      </c>
      <c r="N439" s="28"/>
      <c r="O439" s="33" t="str">
        <f>+IF(H439=0,"",'Ark1'!W1990)</f>
        <v/>
      </c>
      <c r="P439" s="33" t="str">
        <f>+IF(H439=0,"",'Ark1'!X1990)</f>
        <v/>
      </c>
      <c r="Q439" s="33" t="str">
        <f>+IF(H439=0,"",'Ark1'!AG1990)</f>
        <v/>
      </c>
      <c r="R439" s="33" t="str">
        <f>+IF(H439=0,"",'Ark1'!AH1990)</f>
        <v/>
      </c>
      <c r="S439" s="374" t="str">
        <f>+IF(H439=0,"",'Ark1'!AR1990)</f>
        <v/>
      </c>
      <c r="T439" s="114" t="str">
        <f>+IF(H439=0,"",'Ark1'!AS1990)</f>
        <v/>
      </c>
      <c r="U439" s="33" t="str">
        <f>+IF(H439=0,"",'Ark1'!Y1990)</f>
        <v/>
      </c>
      <c r="V439" s="27" t="str">
        <f>+IF(H439=0,"",'Ark1'!AA1990)</f>
        <v/>
      </c>
      <c r="W439" s="305" t="str">
        <f t="shared" si="33"/>
        <v/>
      </c>
      <c r="X439" s="33" t="str">
        <f t="shared" si="34"/>
        <v/>
      </c>
      <c r="Y439" s="28" t="str">
        <f t="shared" si="35"/>
        <v/>
      </c>
      <c r="Z439" s="246"/>
      <c r="AC439" s="28"/>
      <c r="AD439" s="27"/>
      <c r="AG439" s="27"/>
      <c r="AH439" s="27"/>
      <c r="AI439" s="27"/>
      <c r="AK439" s="27"/>
      <c r="AM439" s="27"/>
      <c r="AN439" s="27"/>
    </row>
    <row r="440" spans="1:40" ht="15.6">
      <c r="A440" s="246"/>
      <c r="B440" s="330">
        <f>+'Ark1'!C1991</f>
        <v>2024</v>
      </c>
      <c r="C440" s="266">
        <f>+'Ark1'!L1991</f>
        <v>12</v>
      </c>
      <c r="D440" s="266" t="s">
        <v>39</v>
      </c>
      <c r="E440" s="275">
        <f>+'Ark1'!AP1991</f>
        <v>10</v>
      </c>
      <c r="F440" s="274" t="str">
        <f>VLOOKUP(E440,RNR!$D$1:$E$37,2)</f>
        <v>Rød Dansk Mælkefe</v>
      </c>
      <c r="G440" s="86" t="str">
        <f>+IF(H440=0,"",'Ark1'!Q1991)</f>
        <v/>
      </c>
      <c r="H440" s="475">
        <f>+'Ark1'!R1991</f>
        <v>0</v>
      </c>
      <c r="I440" s="28" t="str">
        <f>+IF(H440=0,"",'Ark1'!AE1991)</f>
        <v/>
      </c>
      <c r="J440" s="28"/>
      <c r="K440" s="28" t="str">
        <f>+IF(H440=0,"",'Ark1'!AF1991)</f>
        <v/>
      </c>
      <c r="L440" s="27" t="str">
        <f>+IF(H440=0,"",'Ark1'!T1991)</f>
        <v/>
      </c>
      <c r="M440" s="305" t="str">
        <f>+IF(H440=0,"",'Ark1'!U1991)</f>
        <v/>
      </c>
      <c r="N440" s="28"/>
      <c r="O440" s="33" t="str">
        <f>+IF(H440=0,"",'Ark1'!W1991)</f>
        <v/>
      </c>
      <c r="P440" s="33" t="str">
        <f>+IF(H440=0,"",'Ark1'!X1991)</f>
        <v/>
      </c>
      <c r="Q440" s="33" t="str">
        <f>+IF(H440=0,"",'Ark1'!AG1991)</f>
        <v/>
      </c>
      <c r="R440" s="33" t="str">
        <f>+IF(H440=0,"",'Ark1'!AH1991)</f>
        <v/>
      </c>
      <c r="S440" s="374" t="str">
        <f>+IF(H440=0,"",'Ark1'!AR1991)</f>
        <v/>
      </c>
      <c r="T440" s="114" t="str">
        <f>+IF(H440=0,"",'Ark1'!AS1991)</f>
        <v/>
      </c>
      <c r="U440" s="33" t="str">
        <f>+IF(H440=0,"",'Ark1'!Y1991)</f>
        <v/>
      </c>
      <c r="V440" s="27" t="str">
        <f>+IF(H440=0,"",'Ark1'!AA1991)</f>
        <v/>
      </c>
      <c r="W440" s="305" t="str">
        <f t="shared" si="33"/>
        <v/>
      </c>
      <c r="X440" s="33" t="str">
        <f t="shared" si="34"/>
        <v/>
      </c>
      <c r="Y440" s="28" t="str">
        <f t="shared" si="35"/>
        <v/>
      </c>
      <c r="Z440" s="246"/>
      <c r="AC440" s="28"/>
      <c r="AD440" s="27"/>
      <c r="AG440" s="27"/>
      <c r="AH440" s="27"/>
      <c r="AI440" s="27"/>
      <c r="AK440" s="27"/>
      <c r="AM440" s="27"/>
      <c r="AN440" s="27"/>
    </row>
    <row r="441" spans="1:40" ht="15.6">
      <c r="A441" s="246"/>
      <c r="B441" s="330">
        <f>+'Ark1'!C1992</f>
        <v>2024</v>
      </c>
      <c r="C441" s="266">
        <f>+'Ark1'!L1992</f>
        <v>12</v>
      </c>
      <c r="D441" s="266" t="s">
        <v>39</v>
      </c>
      <c r="E441" s="275">
        <f>+'Ark1'!AP1992</f>
        <v>11</v>
      </c>
      <c r="F441" s="274" t="str">
        <f>VLOOKUP(E441,RNR!$D$1:$E$37,2)</f>
        <v>Brown Swiss</v>
      </c>
      <c r="G441" s="86" t="str">
        <f>+IF(H441=0,"",'Ark1'!Q1992)</f>
        <v/>
      </c>
      <c r="H441" s="475">
        <f>+'Ark1'!R1992</f>
        <v>0</v>
      </c>
      <c r="I441" s="28" t="str">
        <f>+IF(H441=0,"",'Ark1'!AE1992)</f>
        <v/>
      </c>
      <c r="J441" s="28"/>
      <c r="K441" s="28" t="str">
        <f>+IF(H441=0,"",'Ark1'!AF1992)</f>
        <v/>
      </c>
      <c r="L441" s="27" t="str">
        <f>+IF(H441=0,"",'Ark1'!T1992)</f>
        <v/>
      </c>
      <c r="M441" s="305" t="str">
        <f>+IF(H441=0,"",'Ark1'!U1992)</f>
        <v/>
      </c>
      <c r="N441" s="28"/>
      <c r="O441" s="33" t="str">
        <f>+IF(H441=0,"",'Ark1'!W1992)</f>
        <v/>
      </c>
      <c r="P441" s="33" t="str">
        <f>+IF(H441=0,"",'Ark1'!X1992)</f>
        <v/>
      </c>
      <c r="Q441" s="33" t="str">
        <f>+IF(H441=0,"",'Ark1'!AG1992)</f>
        <v/>
      </c>
      <c r="R441" s="33" t="str">
        <f>+IF(H441=0,"",'Ark1'!AH1992)</f>
        <v/>
      </c>
      <c r="S441" s="374" t="str">
        <f>+IF(H441=0,"",'Ark1'!AR1992)</f>
        <v/>
      </c>
      <c r="T441" s="114" t="str">
        <f>+IF(H441=0,"",'Ark1'!AS1992)</f>
        <v/>
      </c>
      <c r="U441" s="33" t="str">
        <f>+IF(H441=0,"",'Ark1'!Y1992)</f>
        <v/>
      </c>
      <c r="V441" s="27" t="str">
        <f>+IF(H441=0,"",'Ark1'!AA1992)</f>
        <v/>
      </c>
      <c r="W441" s="305" t="str">
        <f t="shared" si="33"/>
        <v/>
      </c>
      <c r="X441" s="33" t="str">
        <f t="shared" si="34"/>
        <v/>
      </c>
      <c r="Y441" s="28" t="str">
        <f t="shared" si="35"/>
        <v/>
      </c>
      <c r="Z441" s="246"/>
      <c r="AC441" s="28"/>
      <c r="AD441" s="27"/>
      <c r="AG441" s="27"/>
      <c r="AH441" s="27"/>
      <c r="AI441" s="27"/>
      <c r="AK441" s="27"/>
      <c r="AM441" s="27"/>
      <c r="AN441" s="27"/>
    </row>
    <row r="442" spans="1:40" ht="15.6">
      <c r="A442" s="246"/>
      <c r="B442" s="330">
        <f>+'Ark1'!C1993</f>
        <v>2024</v>
      </c>
      <c r="C442" s="266">
        <f>+'Ark1'!L1993</f>
        <v>12</v>
      </c>
      <c r="D442" s="266" t="s">
        <v>39</v>
      </c>
      <c r="E442" s="275">
        <f>+'Ark1'!AP1993</f>
        <v>12</v>
      </c>
      <c r="F442" s="274" t="str">
        <f>VLOOKUP(E442,RNR!$D$1:$E$37,2)</f>
        <v>Jarlsbergfe</v>
      </c>
      <c r="G442" s="86" t="str">
        <f>+IF(H442=0,"",'Ark1'!Q1993)</f>
        <v/>
      </c>
      <c r="H442" s="475">
        <f>+'Ark1'!R1993</f>
        <v>0</v>
      </c>
      <c r="I442" s="28" t="str">
        <f>+IF(H442=0,"",'Ark1'!AE1993)</f>
        <v/>
      </c>
      <c r="J442" s="28"/>
      <c r="K442" s="28" t="str">
        <f>+IF(H442=0,"",'Ark1'!AF1993)</f>
        <v/>
      </c>
      <c r="L442" s="27" t="str">
        <f>+IF(H442=0,"",'Ark1'!T1993)</f>
        <v/>
      </c>
      <c r="M442" s="305" t="str">
        <f>+IF(H442=0,"",'Ark1'!U1993)</f>
        <v/>
      </c>
      <c r="N442" s="28"/>
      <c r="O442" s="33" t="str">
        <f>+IF(H442=0,"",'Ark1'!W1993)</f>
        <v/>
      </c>
      <c r="P442" s="33" t="str">
        <f>+IF(H442=0,"",'Ark1'!X1993)</f>
        <v/>
      </c>
      <c r="Q442" s="33" t="str">
        <f>+IF(H442=0,"",'Ark1'!AG1993)</f>
        <v/>
      </c>
      <c r="R442" s="33" t="str">
        <f>+IF(H442=0,"",'Ark1'!AH1993)</f>
        <v/>
      </c>
      <c r="S442" s="374" t="str">
        <f>+IF(H442=0,"",'Ark1'!AR1993)</f>
        <v/>
      </c>
      <c r="T442" s="114" t="str">
        <f>+IF(H442=0,"",'Ark1'!AS1993)</f>
        <v/>
      </c>
      <c r="U442" s="33" t="str">
        <f>+IF(H442=0,"",'Ark1'!Y1993)</f>
        <v/>
      </c>
      <c r="V442" s="27" t="str">
        <f>+IF(H442=0,"",'Ark1'!AA1993)</f>
        <v/>
      </c>
      <c r="W442" s="305" t="str">
        <f t="shared" si="33"/>
        <v/>
      </c>
      <c r="X442" s="33" t="str">
        <f t="shared" si="34"/>
        <v/>
      </c>
      <c r="Y442" s="28" t="str">
        <f t="shared" si="35"/>
        <v/>
      </c>
      <c r="Z442" s="246"/>
      <c r="AC442" s="28"/>
      <c r="AD442" s="27"/>
      <c r="AG442" s="27"/>
      <c r="AH442" s="27"/>
      <c r="AI442" s="27"/>
      <c r="AK442" s="27"/>
      <c r="AM442" s="27"/>
      <c r="AN442" s="27"/>
    </row>
    <row r="443" spans="1:40" ht="15.6">
      <c r="A443" s="246"/>
      <c r="B443" s="330">
        <f>+'Ark1'!C1994</f>
        <v>2024</v>
      </c>
      <c r="C443" s="266">
        <f>+'Ark1'!L1994</f>
        <v>12</v>
      </c>
      <c r="D443" s="266" t="s">
        <v>39</v>
      </c>
      <c r="E443" s="275">
        <f>+'Ark1'!AP1994</f>
        <v>13</v>
      </c>
      <c r="F443" s="274" t="str">
        <f>VLOOKUP(E443,RNR!$D$1:$E$37,2)</f>
        <v>Fleckvieh</v>
      </c>
      <c r="G443" s="86" t="str">
        <f>+IF(H443=0,"",'Ark1'!Q1994)</f>
        <v/>
      </c>
      <c r="H443" s="475">
        <f>+'Ark1'!R1994</f>
        <v>0</v>
      </c>
      <c r="I443" s="28" t="str">
        <f>+IF(H443=0,"",'Ark1'!AE1994)</f>
        <v/>
      </c>
      <c r="J443" s="28"/>
      <c r="K443" s="28" t="str">
        <f>+IF(H443=0,"",'Ark1'!AF1994)</f>
        <v/>
      </c>
      <c r="L443" s="27" t="str">
        <f>+IF(H443=0,"",'Ark1'!T1994)</f>
        <v/>
      </c>
      <c r="M443" s="305" t="str">
        <f>+IF(H443=0,"",'Ark1'!U1994)</f>
        <v/>
      </c>
      <c r="N443" s="28"/>
      <c r="O443" s="33" t="str">
        <f>+IF(H443=0,"",'Ark1'!W1994)</f>
        <v/>
      </c>
      <c r="P443" s="33" t="str">
        <f>+IF(H443=0,"",'Ark1'!X1994)</f>
        <v/>
      </c>
      <c r="Q443" s="33" t="str">
        <f>+IF(H443=0,"",'Ark1'!AG1994)</f>
        <v/>
      </c>
      <c r="R443" s="33" t="str">
        <f>+IF(H443=0,"",'Ark1'!AH1994)</f>
        <v/>
      </c>
      <c r="S443" s="374" t="str">
        <f>+IF(H443=0,"",'Ark1'!AR1994)</f>
        <v/>
      </c>
      <c r="T443" s="114" t="str">
        <f>+IF(H443=0,"",'Ark1'!AS1994)</f>
        <v/>
      </c>
      <c r="U443" s="33" t="str">
        <f>+IF(H443=0,"",'Ark1'!Y1994)</f>
        <v/>
      </c>
      <c r="V443" s="27" t="str">
        <f>+IF(H443=0,"",'Ark1'!AA1994)</f>
        <v/>
      </c>
      <c r="W443" s="305" t="str">
        <f t="shared" si="33"/>
        <v/>
      </c>
      <c r="X443" s="33" t="str">
        <f t="shared" si="34"/>
        <v/>
      </c>
      <c r="Y443" s="28" t="str">
        <f t="shared" si="35"/>
        <v/>
      </c>
      <c r="Z443" s="246"/>
      <c r="AC443" s="28"/>
      <c r="AD443" s="27"/>
      <c r="AG443" s="27"/>
      <c r="AH443" s="27"/>
      <c r="AI443" s="27"/>
      <c r="AK443" s="27"/>
      <c r="AM443" s="27"/>
      <c r="AN443" s="27"/>
    </row>
    <row r="444" spans="1:40" ht="15.6">
      <c r="A444" s="246"/>
      <c r="B444" s="330">
        <f>+'Ark1'!C1995</f>
        <v>2024</v>
      </c>
      <c r="C444" s="266">
        <f>+'Ark1'!L1995</f>
        <v>12</v>
      </c>
      <c r="D444" s="266" t="s">
        <v>39</v>
      </c>
      <c r="E444" s="275">
        <f>+'Ark1'!AP1995</f>
        <v>14</v>
      </c>
      <c r="F444" s="274" t="str">
        <f>VLOOKUP(E444,RNR!$D$1:$E$37,2)</f>
        <v>Canadisk Ayrshire</v>
      </c>
      <c r="G444" s="86" t="str">
        <f>+IF(H444=0,"",'Ark1'!Q1995)</f>
        <v/>
      </c>
      <c r="H444" s="475">
        <f>+'Ark1'!R1995</f>
        <v>0</v>
      </c>
      <c r="I444" s="28" t="str">
        <f>+IF(H444=0,"",'Ark1'!AE1995)</f>
        <v/>
      </c>
      <c r="J444" s="28"/>
      <c r="K444" s="28" t="str">
        <f>+IF(H444=0,"",'Ark1'!AF1995)</f>
        <v/>
      </c>
      <c r="L444" s="27" t="str">
        <f>+IF(H444=0,"",'Ark1'!T1995)</f>
        <v/>
      </c>
      <c r="M444" s="305" t="str">
        <f>+IF(H444=0,"",'Ark1'!U1995)</f>
        <v/>
      </c>
      <c r="N444" s="28"/>
      <c r="O444" s="33" t="str">
        <f>+IF(H444=0,"",'Ark1'!W1995)</f>
        <v/>
      </c>
      <c r="P444" s="33" t="str">
        <f>+IF(H444=0,"",'Ark1'!X1995)</f>
        <v/>
      </c>
      <c r="Q444" s="33" t="str">
        <f>+IF(H444=0,"",'Ark1'!AG1995)</f>
        <v/>
      </c>
      <c r="R444" s="33" t="str">
        <f>+IF(H444=0,"",'Ark1'!AH1995)</f>
        <v/>
      </c>
      <c r="S444" s="374" t="str">
        <f>+IF(H444=0,"",'Ark1'!AR1995)</f>
        <v/>
      </c>
      <c r="T444" s="114" t="str">
        <f>+IF(H444=0,"",'Ark1'!AS1995)</f>
        <v/>
      </c>
      <c r="U444" s="33" t="str">
        <f>+IF(H444=0,"",'Ark1'!Y1995)</f>
        <v/>
      </c>
      <c r="V444" s="27" t="str">
        <f>+IF(H444=0,"",'Ark1'!AA1995)</f>
        <v/>
      </c>
      <c r="W444" s="305" t="str">
        <f t="shared" si="33"/>
        <v/>
      </c>
      <c r="X444" s="33" t="str">
        <f t="shared" si="34"/>
        <v/>
      </c>
      <c r="Y444" s="28" t="str">
        <f t="shared" si="35"/>
        <v/>
      </c>
      <c r="Z444" s="246"/>
      <c r="AC444" s="28"/>
      <c r="AD444" s="27"/>
      <c r="AG444" s="27"/>
      <c r="AH444" s="27"/>
      <c r="AI444" s="27"/>
      <c r="AK444" s="27"/>
      <c r="AM444" s="27"/>
      <c r="AN444" s="27"/>
    </row>
    <row r="445" spans="1:40" ht="15.6">
      <c r="A445" s="246"/>
      <c r="B445" s="330">
        <f>+'Ark1'!C1996</f>
        <v>2024</v>
      </c>
      <c r="C445" s="266">
        <f>+'Ark1'!L1996</f>
        <v>12</v>
      </c>
      <c r="D445" s="266" t="s">
        <v>39</v>
      </c>
      <c r="E445" s="275">
        <f>+'Ark1'!AP1996</f>
        <v>15</v>
      </c>
      <c r="F445" s="274" t="str">
        <f>VLOOKUP(E445,RNR!$D$1:$E$37,2)</f>
        <v>Montbéliard</v>
      </c>
      <c r="G445" s="86" t="str">
        <f>+IF(H445=0,"",'Ark1'!Q1996)</f>
        <v/>
      </c>
      <c r="H445" s="475">
        <f>+'Ark1'!R1996</f>
        <v>0</v>
      </c>
      <c r="I445" s="28" t="str">
        <f>+IF(H445=0,"",'Ark1'!AE1996)</f>
        <v/>
      </c>
      <c r="J445" s="28"/>
      <c r="K445" s="28" t="str">
        <f>+IF(H445=0,"",'Ark1'!AF1996)</f>
        <v/>
      </c>
      <c r="L445" s="27" t="str">
        <f>+IF(H445=0,"",'Ark1'!T1996)</f>
        <v/>
      </c>
      <c r="M445" s="305" t="str">
        <f>+IF(H445=0,"",'Ark1'!U1996)</f>
        <v/>
      </c>
      <c r="N445" s="28"/>
      <c r="O445" s="33" t="str">
        <f>+IF(H445=0,"",'Ark1'!W1996)</f>
        <v/>
      </c>
      <c r="P445" s="33" t="str">
        <f>+IF(H445=0,"",'Ark1'!X1996)</f>
        <v/>
      </c>
      <c r="Q445" s="33" t="str">
        <f>+IF(H445=0,"",'Ark1'!AG1996)</f>
        <v/>
      </c>
      <c r="R445" s="33" t="str">
        <f>+IF(H445=0,"",'Ark1'!AH1996)</f>
        <v/>
      </c>
      <c r="S445" s="374" t="str">
        <f>+IF(H445=0,"",'Ark1'!AR1996)</f>
        <v/>
      </c>
      <c r="T445" s="114" t="str">
        <f>+IF(H445=0,"",'Ark1'!AS1996)</f>
        <v/>
      </c>
      <c r="U445" s="33" t="str">
        <f>+IF(H445=0,"",'Ark1'!Y1996)</f>
        <v/>
      </c>
      <c r="V445" s="27" t="str">
        <f>+IF(H445=0,"",'Ark1'!AA1996)</f>
        <v/>
      </c>
      <c r="W445" s="305" t="str">
        <f t="shared" si="33"/>
        <v/>
      </c>
      <c r="X445" s="33" t="str">
        <f t="shared" si="34"/>
        <v/>
      </c>
      <c r="Y445" s="28" t="str">
        <f t="shared" si="35"/>
        <v/>
      </c>
      <c r="Z445" s="246"/>
      <c r="AC445" s="28"/>
      <c r="AD445" s="27"/>
      <c r="AG445" s="27"/>
      <c r="AH445" s="27"/>
      <c r="AI445" s="27"/>
      <c r="AK445" s="27"/>
      <c r="AM445" s="27"/>
      <c r="AN445" s="27"/>
    </row>
    <row r="446" spans="1:40" ht="15.6">
      <c r="A446" s="246"/>
      <c r="B446" s="330">
        <f>+'Ark1'!C1997</f>
        <v>2024</v>
      </c>
      <c r="C446" s="266">
        <f>+'Ark1'!L1997</f>
        <v>12</v>
      </c>
      <c r="D446" s="266" t="s">
        <v>39</v>
      </c>
      <c r="E446" s="275">
        <f>+'Ark1'!AP1997</f>
        <v>16</v>
      </c>
      <c r="F446" s="274" t="str">
        <f>VLOOKUP(E446,RNR!$D$1:$E$37,2)</f>
        <v>Mørefe</v>
      </c>
      <c r="G446" s="86" t="str">
        <f>+IF(H446=0,"",'Ark1'!Q1997)</f>
        <v/>
      </c>
      <c r="H446" s="475">
        <f>+'Ark1'!R1997</f>
        <v>0</v>
      </c>
      <c r="I446" s="28" t="str">
        <f>+IF(H446=0,"",'Ark1'!AE1997)</f>
        <v/>
      </c>
      <c r="J446" s="28"/>
      <c r="K446" s="28" t="str">
        <f>+IF(H446=0,"",'Ark1'!AF1997)</f>
        <v/>
      </c>
      <c r="L446" s="27" t="str">
        <f>+IF(H446=0,"",'Ark1'!T1997)</f>
        <v/>
      </c>
      <c r="M446" s="305" t="str">
        <f>+IF(H446=0,"",'Ark1'!U1997)</f>
        <v/>
      </c>
      <c r="N446" s="28"/>
      <c r="O446" s="33" t="str">
        <f>+IF(H446=0,"",'Ark1'!W1997)</f>
        <v/>
      </c>
      <c r="P446" s="33" t="str">
        <f>+IF(H446=0,"",'Ark1'!X1997)</f>
        <v/>
      </c>
      <c r="Q446" s="33" t="str">
        <f>+IF(H446=0,"",'Ark1'!AG1997)</f>
        <v/>
      </c>
      <c r="R446" s="33" t="str">
        <f>+IF(H446=0,"",'Ark1'!AH1997)</f>
        <v/>
      </c>
      <c r="S446" s="374" t="str">
        <f>+IF(H446=0,"",'Ark1'!AR1997)</f>
        <v/>
      </c>
      <c r="T446" s="114" t="str">
        <f>+IF(H446=0,"",'Ark1'!AS1997)</f>
        <v/>
      </c>
      <c r="U446" s="33" t="str">
        <f>+IF(H446=0,"",'Ark1'!Y1997)</f>
        <v/>
      </c>
      <c r="V446" s="27" t="str">
        <f>+IF(H446=0,"",'Ark1'!AA1997)</f>
        <v/>
      </c>
      <c r="W446" s="305" t="str">
        <f t="shared" si="33"/>
        <v/>
      </c>
      <c r="X446" s="33" t="str">
        <f t="shared" si="34"/>
        <v/>
      </c>
      <c r="Y446" s="28" t="str">
        <f t="shared" si="35"/>
        <v/>
      </c>
      <c r="Z446" s="246"/>
      <c r="AC446" s="28"/>
      <c r="AD446" s="27"/>
      <c r="AG446" s="27"/>
      <c r="AH446" s="27"/>
      <c r="AI446" s="27"/>
      <c r="AK446" s="27"/>
      <c r="AM446" s="27"/>
      <c r="AN446" s="27"/>
    </row>
    <row r="447" spans="1:40" ht="15.6">
      <c r="A447" s="246"/>
      <c r="B447" s="330">
        <f>+'Ark1'!C1998</f>
        <v>2024</v>
      </c>
      <c r="C447" s="266">
        <f>+'Ark1'!L1998</f>
        <v>12</v>
      </c>
      <c r="D447" s="266" t="s">
        <v>39</v>
      </c>
      <c r="E447" s="275">
        <f>+'Ark1'!AP1998</f>
        <v>17</v>
      </c>
      <c r="F447" s="274" t="str">
        <f>VLOOKUP(E447,RNR!$D$1:$E$37,2)</f>
        <v>Normande</v>
      </c>
      <c r="G447" s="86" t="str">
        <f>+IF(H447=0,"",'Ark1'!Q1998)</f>
        <v/>
      </c>
      <c r="H447" s="475">
        <f>+'Ark1'!R1998</f>
        <v>0</v>
      </c>
      <c r="I447" s="28" t="str">
        <f>+IF(H447=0,"",'Ark1'!AE1998)</f>
        <v/>
      </c>
      <c r="J447" s="28"/>
      <c r="K447" s="28" t="str">
        <f>+IF(H447=0,"",'Ark1'!AF1998)</f>
        <v/>
      </c>
      <c r="L447" s="27" t="str">
        <f>+IF(H447=0,"",'Ark1'!T1998)</f>
        <v/>
      </c>
      <c r="M447" s="305" t="str">
        <f>+IF(H447=0,"",'Ark1'!U1998)</f>
        <v/>
      </c>
      <c r="N447" s="28"/>
      <c r="O447" s="33" t="str">
        <f>+IF(H447=0,"",'Ark1'!W1998)</f>
        <v/>
      </c>
      <c r="P447" s="33" t="str">
        <f>+IF(H447=0,"",'Ark1'!X1998)</f>
        <v/>
      </c>
      <c r="Q447" s="33" t="str">
        <f>+IF(H447=0,"",'Ark1'!AG1998)</f>
        <v/>
      </c>
      <c r="R447" s="33" t="str">
        <f>+IF(H447=0,"",'Ark1'!AH1998)</f>
        <v/>
      </c>
      <c r="S447" s="374" t="str">
        <f>+IF(H447=0,"",'Ark1'!AR1998)</f>
        <v/>
      </c>
      <c r="T447" s="114" t="str">
        <f>+IF(H447=0,"",'Ark1'!AS1998)</f>
        <v/>
      </c>
      <c r="U447" s="33" t="str">
        <f>+IF(H447=0,"",'Ark1'!Y1998)</f>
        <v/>
      </c>
      <c r="V447" s="27" t="str">
        <f>+IF(H447=0,"",'Ark1'!AA1998)</f>
        <v/>
      </c>
      <c r="W447" s="305" t="str">
        <f t="shared" si="33"/>
        <v/>
      </c>
      <c r="X447" s="33" t="str">
        <f t="shared" si="34"/>
        <v/>
      </c>
      <c r="Y447" s="28" t="str">
        <f t="shared" si="35"/>
        <v/>
      </c>
      <c r="Z447" s="246"/>
      <c r="AC447" s="28"/>
      <c r="AD447" s="27"/>
      <c r="AG447" s="27"/>
      <c r="AH447" s="27"/>
      <c r="AI447" s="27"/>
      <c r="AK447" s="27"/>
      <c r="AM447" s="27"/>
      <c r="AN447" s="27"/>
    </row>
    <row r="448" spans="1:40" ht="15.6">
      <c r="A448" s="246"/>
      <c r="B448" s="330">
        <f>+'Ark1'!C1999</f>
        <v>2024</v>
      </c>
      <c r="C448" s="266">
        <f>+'Ark1'!L1999</f>
        <v>12</v>
      </c>
      <c r="D448" s="266" t="s">
        <v>39</v>
      </c>
      <c r="E448" s="275">
        <f>+'Ark1'!AP1999</f>
        <v>21</v>
      </c>
      <c r="F448" s="274" t="str">
        <f>VLOOKUP(E448,RNR!$D$1:$E$37,2)</f>
        <v>Hereford</v>
      </c>
      <c r="G448" s="86" t="str">
        <f>+IF(H448=0,"",'Ark1'!Q1999)</f>
        <v/>
      </c>
      <c r="H448" s="475">
        <f>+'Ark1'!R1999</f>
        <v>0</v>
      </c>
      <c r="I448" s="28" t="str">
        <f>+IF(H448=0,"",'Ark1'!AE1999)</f>
        <v/>
      </c>
      <c r="J448" s="28"/>
      <c r="K448" s="28" t="str">
        <f>+IF(H448=0,"",'Ark1'!AF1999)</f>
        <v/>
      </c>
      <c r="L448" s="27" t="str">
        <f>+IF(H448=0,"",'Ark1'!T1999)</f>
        <v/>
      </c>
      <c r="M448" s="305" t="str">
        <f>+IF(H448=0,"",'Ark1'!U1999)</f>
        <v/>
      </c>
      <c r="N448" s="28"/>
      <c r="O448" s="33" t="str">
        <f>+IF(H448=0,"",'Ark1'!W1999)</f>
        <v/>
      </c>
      <c r="P448" s="33" t="str">
        <f>+IF(H448=0,"",'Ark1'!X1999)</f>
        <v/>
      </c>
      <c r="Q448" s="33" t="str">
        <f>+IF(H448=0,"",'Ark1'!AG1999)</f>
        <v/>
      </c>
      <c r="R448" s="33" t="str">
        <f>+IF(H448=0,"",'Ark1'!AH1999)</f>
        <v/>
      </c>
      <c r="S448" s="374" t="str">
        <f>+IF(H448=0,"",'Ark1'!AR1999)</f>
        <v/>
      </c>
      <c r="T448" s="114" t="str">
        <f>+IF(H448=0,"",'Ark1'!AS1999)</f>
        <v/>
      </c>
      <c r="U448" s="33" t="str">
        <f>+IF(H448=0,"",'Ark1'!Y1999)</f>
        <v/>
      </c>
      <c r="V448" s="27" t="str">
        <f>+IF(H448=0,"",'Ark1'!AA1999)</f>
        <v/>
      </c>
      <c r="W448" s="305" t="str">
        <f t="shared" si="33"/>
        <v/>
      </c>
      <c r="X448" s="33" t="str">
        <f t="shared" si="34"/>
        <v/>
      </c>
      <c r="Y448" s="28" t="str">
        <f t="shared" si="35"/>
        <v/>
      </c>
      <c r="Z448" s="246"/>
      <c r="AC448" s="28"/>
      <c r="AD448" s="27"/>
      <c r="AG448" s="27"/>
      <c r="AH448" s="27"/>
      <c r="AI448" s="27"/>
      <c r="AK448" s="27"/>
      <c r="AM448" s="27"/>
      <c r="AN448" s="27"/>
    </row>
    <row r="449" spans="1:40" ht="15.6">
      <c r="A449" s="246"/>
      <c r="B449" s="330">
        <f>+'Ark1'!C2000</f>
        <v>2024</v>
      </c>
      <c r="C449" s="266">
        <f>+'Ark1'!L2000</f>
        <v>12</v>
      </c>
      <c r="D449" s="266" t="s">
        <v>39</v>
      </c>
      <c r="E449" s="275">
        <f>+'Ark1'!AP2000</f>
        <v>22</v>
      </c>
      <c r="F449" s="274" t="str">
        <f>VLOOKUP(E449,RNR!$D$1:$E$37,2)</f>
        <v>Charolais</v>
      </c>
      <c r="G449" s="86" t="str">
        <f>+IF(H449=0,"",'Ark1'!Q2000)</f>
        <v/>
      </c>
      <c r="H449" s="475">
        <f>+'Ark1'!R2000</f>
        <v>0</v>
      </c>
      <c r="I449" s="28" t="str">
        <f>+IF(H449=0,"",'Ark1'!AE2000)</f>
        <v/>
      </c>
      <c r="J449" s="28"/>
      <c r="K449" s="28" t="str">
        <f>+IF(H449=0,"",'Ark1'!AF2000)</f>
        <v/>
      </c>
      <c r="L449" s="27" t="str">
        <f>+IF(H449=0,"",'Ark1'!T2000)</f>
        <v/>
      </c>
      <c r="M449" s="305" t="str">
        <f>+IF(H449=0,"",'Ark1'!U2000)</f>
        <v/>
      </c>
      <c r="N449" s="28"/>
      <c r="O449" s="33" t="str">
        <f>+IF(H449=0,"",'Ark1'!W2000)</f>
        <v/>
      </c>
      <c r="P449" s="33" t="str">
        <f>+IF(H449=0,"",'Ark1'!X2000)</f>
        <v/>
      </c>
      <c r="Q449" s="33" t="str">
        <f>+IF(H449=0,"",'Ark1'!AG2000)</f>
        <v/>
      </c>
      <c r="R449" s="33" t="str">
        <f>+IF(H449=0,"",'Ark1'!AH2000)</f>
        <v/>
      </c>
      <c r="S449" s="374" t="str">
        <f>+IF(H449=0,"",'Ark1'!AR2000)</f>
        <v/>
      </c>
      <c r="T449" s="114" t="str">
        <f>+IF(H449=0,"",'Ark1'!AS2000)</f>
        <v/>
      </c>
      <c r="U449" s="33" t="str">
        <f>+IF(H449=0,"",'Ark1'!Y2000)</f>
        <v/>
      </c>
      <c r="V449" s="27" t="str">
        <f>+IF(H449=0,"",'Ark1'!AA2000)</f>
        <v/>
      </c>
      <c r="W449" s="305" t="str">
        <f t="shared" si="33"/>
        <v/>
      </c>
      <c r="X449" s="33" t="str">
        <f t="shared" si="34"/>
        <v/>
      </c>
      <c r="Y449" s="28" t="str">
        <f t="shared" si="35"/>
        <v/>
      </c>
      <c r="Z449" s="246"/>
      <c r="AC449" s="28"/>
      <c r="AD449" s="27"/>
      <c r="AG449" s="27"/>
      <c r="AH449" s="27"/>
      <c r="AI449" s="27"/>
      <c r="AK449" s="27"/>
      <c r="AM449" s="27"/>
      <c r="AN449" s="27"/>
    </row>
    <row r="450" spans="1:40" ht="15.6">
      <c r="A450" s="246"/>
      <c r="B450" s="330">
        <f>+'Ark1'!C2001</f>
        <v>2024</v>
      </c>
      <c r="C450" s="266">
        <f>+'Ark1'!L2001</f>
        <v>12</v>
      </c>
      <c r="D450" s="266" t="s">
        <v>39</v>
      </c>
      <c r="E450" s="275">
        <f>+'Ark1'!AP2001</f>
        <v>23</v>
      </c>
      <c r="F450" s="274" t="str">
        <f>VLOOKUP(E450,RNR!$D$1:$E$37,2)</f>
        <v>Aberdeen Angus</v>
      </c>
      <c r="G450" s="86" t="str">
        <f>+IF(H450=0,"",'Ark1'!Q2001)</f>
        <v/>
      </c>
      <c r="H450" s="475">
        <f>+'Ark1'!R2001</f>
        <v>0</v>
      </c>
      <c r="I450" s="28" t="str">
        <f>+IF(H450=0,"",'Ark1'!AE2001)</f>
        <v/>
      </c>
      <c r="J450" s="28"/>
      <c r="K450" s="28" t="str">
        <f>+IF(H450=0,"",'Ark1'!AF2001)</f>
        <v/>
      </c>
      <c r="L450" s="27" t="str">
        <f>+IF(H450=0,"",'Ark1'!T2001)</f>
        <v/>
      </c>
      <c r="M450" s="305" t="str">
        <f>+IF(H450=0,"",'Ark1'!U2001)</f>
        <v/>
      </c>
      <c r="N450" s="28"/>
      <c r="O450" s="33" t="str">
        <f>+IF(H450=0,"",'Ark1'!W2001)</f>
        <v/>
      </c>
      <c r="P450" s="33" t="str">
        <f>+IF(H450=0,"",'Ark1'!X2001)</f>
        <v/>
      </c>
      <c r="Q450" s="33" t="str">
        <f>+IF(H450=0,"",'Ark1'!AG2001)</f>
        <v/>
      </c>
      <c r="R450" s="33" t="str">
        <f>+IF(H450=0,"",'Ark1'!AH2001)</f>
        <v/>
      </c>
      <c r="S450" s="374" t="str">
        <f>+IF(H450=0,"",'Ark1'!AR2001)</f>
        <v/>
      </c>
      <c r="T450" s="114" t="str">
        <f>+IF(H450=0,"",'Ark1'!AS2001)</f>
        <v/>
      </c>
      <c r="U450" s="33" t="str">
        <f>+IF(H450=0,"",'Ark1'!Y2001)</f>
        <v/>
      </c>
      <c r="V450" s="27" t="str">
        <f>+IF(H450=0,"",'Ark1'!AA2001)</f>
        <v/>
      </c>
      <c r="W450" s="305" t="str">
        <f t="shared" si="33"/>
        <v/>
      </c>
      <c r="X450" s="33" t="str">
        <f t="shared" si="34"/>
        <v/>
      </c>
      <c r="Y450" s="28" t="str">
        <f t="shared" si="35"/>
        <v/>
      </c>
      <c r="Z450" s="246"/>
      <c r="AC450" s="28"/>
      <c r="AD450" s="27"/>
      <c r="AG450" s="27"/>
      <c r="AH450" s="27"/>
      <c r="AI450" s="27"/>
      <c r="AK450" s="27"/>
      <c r="AM450" s="27"/>
      <c r="AN450" s="27"/>
    </row>
    <row r="451" spans="1:40" ht="15.6">
      <c r="A451" s="246"/>
      <c r="B451" s="330">
        <f>+'Ark1'!C2002</f>
        <v>2024</v>
      </c>
      <c r="C451" s="266">
        <f>+'Ark1'!L2002</f>
        <v>12</v>
      </c>
      <c r="D451" s="266" t="s">
        <v>39</v>
      </c>
      <c r="E451" s="275">
        <f>+'Ark1'!AP2002</f>
        <v>24</v>
      </c>
      <c r="F451" s="274" t="str">
        <f>VLOOKUP(E451,RNR!$D$1:$E$37,2)</f>
        <v>Limousin</v>
      </c>
      <c r="G451" s="86">
        <f>+IF(H451=0,"",'Ark1'!Q2002)</f>
        <v>1</v>
      </c>
      <c r="H451" s="475">
        <f>+'Ark1'!R2002</f>
        <v>1</v>
      </c>
      <c r="I451" s="28">
        <f>+IF(H451=0,"",'Ark1'!AE2002)</f>
        <v>2.5367833587011661E-2</v>
      </c>
      <c r="J451" s="28"/>
      <c r="K451" s="28">
        <f>+IF(H451=0,"",'Ark1'!AF2002)</f>
        <v>4.0554429335245355E-2</v>
      </c>
      <c r="L451" s="27">
        <f>+IF(H451=0,"",'Ark1'!T2002)</f>
        <v>7</v>
      </c>
      <c r="M451" s="305">
        <f>+IF(H451=0,"",'Ark1'!U2002)</f>
        <v>386.3</v>
      </c>
      <c r="N451" s="28"/>
      <c r="O451" s="33">
        <f>+IF(H451=0,"",'Ark1'!W2002)</f>
        <v>100</v>
      </c>
      <c r="P451" s="33">
        <f>+IF(H451=0,"",'Ark1'!X2002)</f>
        <v>100</v>
      </c>
      <c r="Q451" s="33">
        <f>+IF(H451=0,"",'Ark1'!AG2002)</f>
        <v>400</v>
      </c>
      <c r="R451" s="33">
        <f>+IF(H451=0,"",'Ark1'!AH2002)</f>
        <v>100</v>
      </c>
      <c r="S451" s="374">
        <f>+IF(H451=0,"",'Ark1'!AR2002)</f>
        <v>201</v>
      </c>
      <c r="T451" s="114">
        <f>+IF(H451=0,"",'Ark1'!AS2002)</f>
        <v>47.53342763669832</v>
      </c>
      <c r="U451" s="33">
        <f>+IF(H451=0,"",'Ark1'!Y2002)</f>
        <v>0</v>
      </c>
      <c r="V451" s="27">
        <f>+IF(H451=0,"",'Ark1'!AA2002)</f>
        <v>0</v>
      </c>
      <c r="W451" s="305">
        <f t="shared" si="33"/>
        <v>965.75</v>
      </c>
      <c r="X451" s="33">
        <f t="shared" si="34"/>
        <v>32.19166666666667</v>
      </c>
      <c r="Y451" s="28">
        <f t="shared" si="35"/>
        <v>1</v>
      </c>
      <c r="Z451" s="246"/>
      <c r="AC451" s="28"/>
      <c r="AD451" s="27"/>
      <c r="AG451" s="27"/>
      <c r="AH451" s="27"/>
      <c r="AI451" s="27"/>
      <c r="AK451" s="27"/>
      <c r="AM451" s="27"/>
      <c r="AN451" s="27"/>
    </row>
    <row r="452" spans="1:40" ht="15.6">
      <c r="A452" s="246"/>
      <c r="B452" s="330">
        <f>+'Ark1'!C2003</f>
        <v>2024</v>
      </c>
      <c r="C452" s="266">
        <f>+'Ark1'!L2003</f>
        <v>12</v>
      </c>
      <c r="D452" s="266" t="s">
        <v>39</v>
      </c>
      <c r="E452" s="275">
        <f>+'Ark1'!AP2003</f>
        <v>25</v>
      </c>
      <c r="F452" s="274" t="str">
        <f>VLOOKUP(E452,RNR!$D$1:$E$37,2)</f>
        <v>Kjøttsimmental</v>
      </c>
      <c r="G452" s="86" t="str">
        <f>+IF(H452=0,"",'Ark1'!Q2003)</f>
        <v/>
      </c>
      <c r="H452" s="475">
        <f>+'Ark1'!R2003</f>
        <v>0</v>
      </c>
      <c r="I452" s="28" t="str">
        <f>+IF(H452=0,"",'Ark1'!AE2003)</f>
        <v/>
      </c>
      <c r="J452" s="28"/>
      <c r="K452" s="28" t="str">
        <f>+IF(H452=0,"",'Ark1'!AF2003)</f>
        <v/>
      </c>
      <c r="L452" s="27" t="str">
        <f>+IF(H452=0,"",'Ark1'!T2003)</f>
        <v/>
      </c>
      <c r="M452" s="305" t="str">
        <f>+IF(H452=0,"",'Ark1'!U2003)</f>
        <v/>
      </c>
      <c r="N452" s="28"/>
      <c r="O452" s="33" t="str">
        <f>+IF(H452=0,"",'Ark1'!W2003)</f>
        <v/>
      </c>
      <c r="P452" s="33" t="str">
        <f>+IF(H452=0,"",'Ark1'!X2003)</f>
        <v/>
      </c>
      <c r="Q452" s="33" t="str">
        <f>+IF(H452=0,"",'Ark1'!AG2003)</f>
        <v/>
      </c>
      <c r="R452" s="33" t="str">
        <f>+IF(H452=0,"",'Ark1'!AH2003)</f>
        <v/>
      </c>
      <c r="S452" s="374" t="str">
        <f>+IF(H452=0,"",'Ark1'!AR2003)</f>
        <v/>
      </c>
      <c r="T452" s="114" t="str">
        <f>+IF(H452=0,"",'Ark1'!AS2003)</f>
        <v/>
      </c>
      <c r="U452" s="33" t="str">
        <f>+IF(H452=0,"",'Ark1'!Y2003)</f>
        <v/>
      </c>
      <c r="V452" s="27" t="str">
        <f>+IF(H452=0,"",'Ark1'!AA2003)</f>
        <v/>
      </c>
      <c r="W452" s="305" t="str">
        <f t="shared" si="33"/>
        <v/>
      </c>
      <c r="X452" s="33" t="str">
        <f t="shared" si="34"/>
        <v/>
      </c>
      <c r="Y452" s="28" t="str">
        <f t="shared" si="35"/>
        <v/>
      </c>
      <c r="Z452" s="246"/>
      <c r="AC452" s="28"/>
      <c r="AD452" s="27"/>
      <c r="AG452" s="27"/>
      <c r="AH452" s="27"/>
      <c r="AI452" s="27"/>
      <c r="AK452" s="27"/>
      <c r="AM452" s="27"/>
      <c r="AN452" s="27"/>
    </row>
    <row r="453" spans="1:40" ht="15.6">
      <c r="A453" s="246"/>
      <c r="B453" s="330">
        <f>+'Ark1'!C2004</f>
        <v>2024</v>
      </c>
      <c r="C453" s="266">
        <f>+'Ark1'!L2004</f>
        <v>12</v>
      </c>
      <c r="D453" s="266" t="s">
        <v>39</v>
      </c>
      <c r="E453" s="275">
        <f>+'Ark1'!AP2004</f>
        <v>26</v>
      </c>
      <c r="F453" s="274" t="str">
        <f>VLOOKUP(E453,RNR!$D$1:$E$37,2)</f>
        <v>Blonde d`Aquitaine</v>
      </c>
      <c r="G453" s="86">
        <f>+IF(H453=0,"",'Ark1'!Q2004)</f>
        <v>1</v>
      </c>
      <c r="H453" s="475">
        <f>+'Ark1'!R2004</f>
        <v>1</v>
      </c>
      <c r="I453" s="28">
        <f>+IF(H453=0,"",'Ark1'!AE2004)</f>
        <v>0.3105590062111801</v>
      </c>
      <c r="J453" s="28"/>
      <c r="K453" s="28">
        <f>+IF(H453=0,"",'Ark1'!AF2004)</f>
        <v>0.56246420443742495</v>
      </c>
      <c r="L453" s="27">
        <f>+IF(H453=0,"",'Ark1'!T2004)</f>
        <v>7</v>
      </c>
      <c r="M453" s="305">
        <f>+IF(H453=0,"",'Ark1'!U2004)</f>
        <v>482.2</v>
      </c>
      <c r="N453" s="28"/>
      <c r="O453" s="33">
        <f>+IF(H453=0,"",'Ark1'!W2004)</f>
        <v>100</v>
      </c>
      <c r="P453" s="33">
        <f>+IF(H453=0,"",'Ark1'!X2004)</f>
        <v>100</v>
      </c>
      <c r="Q453" s="33">
        <f>+IF(H453=0,"",'Ark1'!AG2004)</f>
        <v>470</v>
      </c>
      <c r="R453" s="33">
        <f>+IF(H453=0,"",'Ark1'!AH2004)</f>
        <v>100</v>
      </c>
      <c r="S453" s="374">
        <f>+IF(H453=0,"",'Ark1'!AR2004)</f>
        <v>216</v>
      </c>
      <c r="T453" s="114">
        <f>+IF(H453=0,"",'Ark1'!AS2004)</f>
        <v>47.828392521465219</v>
      </c>
      <c r="U453" s="33">
        <f>+IF(H453=0,"",'Ark1'!Y2004)</f>
        <v>0</v>
      </c>
      <c r="V453" s="27">
        <f>+IF(H453=0,"",'Ark1'!AA2004)</f>
        <v>0</v>
      </c>
      <c r="W453" s="305">
        <f t="shared" si="33"/>
        <v>1025.9574468085107</v>
      </c>
      <c r="X453" s="33">
        <f t="shared" si="34"/>
        <v>40.18333333333333</v>
      </c>
      <c r="Y453" s="28">
        <f t="shared" si="35"/>
        <v>1</v>
      </c>
      <c r="Z453" s="246"/>
      <c r="AC453" s="28"/>
      <c r="AD453" s="27"/>
      <c r="AG453" s="27"/>
      <c r="AH453" s="27"/>
      <c r="AI453" s="27"/>
      <c r="AK453" s="27"/>
      <c r="AM453" s="27"/>
      <c r="AN453" s="27"/>
    </row>
    <row r="454" spans="1:40" ht="15.6">
      <c r="A454" s="246"/>
      <c r="B454" s="330">
        <f>+'Ark1'!C2005</f>
        <v>2024</v>
      </c>
      <c r="C454" s="266">
        <f>+'Ark1'!L2005</f>
        <v>12</v>
      </c>
      <c r="D454" s="266" t="s">
        <v>39</v>
      </c>
      <c r="E454" s="275">
        <f>+'Ark1'!AP2005</f>
        <v>27</v>
      </c>
      <c r="F454" s="274" t="str">
        <f>VLOOKUP(E454,RNR!$D$1:$E$37,2)</f>
        <v>Highland</v>
      </c>
      <c r="G454" s="86" t="str">
        <f>+IF(H454=0,"",'Ark1'!Q2005)</f>
        <v/>
      </c>
      <c r="H454" s="475">
        <f>+'Ark1'!R2005</f>
        <v>0</v>
      </c>
      <c r="I454" s="28" t="str">
        <f>+IF(H454=0,"",'Ark1'!AE2005)</f>
        <v/>
      </c>
      <c r="J454" s="28"/>
      <c r="K454" s="28" t="str">
        <f>+IF(H454=0,"",'Ark1'!AF2005)</f>
        <v/>
      </c>
      <c r="L454" s="27" t="str">
        <f>+IF(H454=0,"",'Ark1'!T2005)</f>
        <v/>
      </c>
      <c r="M454" s="305" t="str">
        <f>+IF(H454=0,"",'Ark1'!U2005)</f>
        <v/>
      </c>
      <c r="N454" s="28"/>
      <c r="O454" s="33" t="str">
        <f>+IF(H454=0,"",'Ark1'!W2005)</f>
        <v/>
      </c>
      <c r="P454" s="33" t="str">
        <f>+IF(H454=0,"",'Ark1'!X2005)</f>
        <v/>
      </c>
      <c r="Q454" s="33" t="str">
        <f>+IF(H454=0,"",'Ark1'!AG2005)</f>
        <v/>
      </c>
      <c r="R454" s="33" t="str">
        <f>+IF(H454=0,"",'Ark1'!AH2005)</f>
        <v/>
      </c>
      <c r="S454" s="374" t="str">
        <f>+IF(H454=0,"",'Ark1'!AR2005)</f>
        <v/>
      </c>
      <c r="T454" s="114" t="str">
        <f>+IF(H454=0,"",'Ark1'!AS2005)</f>
        <v/>
      </c>
      <c r="U454" s="33" t="str">
        <f>+IF(H454=0,"",'Ark1'!Y2005)</f>
        <v/>
      </c>
      <c r="V454" s="27" t="str">
        <f>+IF(H454=0,"",'Ark1'!AA2005)</f>
        <v/>
      </c>
      <c r="W454" s="305" t="str">
        <f t="shared" si="33"/>
        <v/>
      </c>
      <c r="X454" s="33" t="str">
        <f t="shared" si="34"/>
        <v/>
      </c>
      <c r="Y454" s="28" t="str">
        <f t="shared" si="35"/>
        <v/>
      </c>
      <c r="Z454" s="246"/>
      <c r="AC454" s="28"/>
      <c r="AD454" s="27"/>
      <c r="AG454" s="27"/>
      <c r="AH454" s="27"/>
      <c r="AI454" s="27"/>
      <c r="AK454" s="27"/>
      <c r="AM454" s="27"/>
      <c r="AN454" s="27"/>
    </row>
    <row r="455" spans="1:40" ht="15.6">
      <c r="A455" s="246"/>
      <c r="B455" s="330">
        <f>+'Ark1'!C2006</f>
        <v>2024</v>
      </c>
      <c r="C455" s="266">
        <f>+'Ark1'!L2006</f>
        <v>12</v>
      </c>
      <c r="D455" s="266" t="s">
        <v>39</v>
      </c>
      <c r="E455" s="275">
        <f>+'Ark1'!AP2006</f>
        <v>28</v>
      </c>
      <c r="F455" s="274" t="str">
        <f>VLOOKUP(E455,RNR!$D$1:$E$37,2)</f>
        <v xml:space="preserve">Dexter </v>
      </c>
      <c r="G455" s="86" t="str">
        <f>+IF(H455=0,"",'Ark1'!Q2006)</f>
        <v/>
      </c>
      <c r="H455" s="475">
        <f>+'Ark1'!R2006</f>
        <v>0</v>
      </c>
      <c r="I455" s="28" t="str">
        <f>+IF(H455=0,"",'Ark1'!AE2006)</f>
        <v/>
      </c>
      <c r="J455" s="28"/>
      <c r="K455" s="28" t="str">
        <f>+IF(H455=0,"",'Ark1'!AF2006)</f>
        <v/>
      </c>
      <c r="L455" s="27" t="str">
        <f>+IF(H455=0,"",'Ark1'!T2006)</f>
        <v/>
      </c>
      <c r="M455" s="305" t="str">
        <f>+IF(H455=0,"",'Ark1'!U2006)</f>
        <v/>
      </c>
      <c r="N455" s="28"/>
      <c r="O455" s="33" t="str">
        <f>+IF(H455=0,"",'Ark1'!W2006)</f>
        <v/>
      </c>
      <c r="P455" s="33" t="str">
        <f>+IF(H455=0,"",'Ark1'!X2006)</f>
        <v/>
      </c>
      <c r="Q455" s="33" t="str">
        <f>+IF(H455=0,"",'Ark1'!AG2006)</f>
        <v/>
      </c>
      <c r="R455" s="33" t="str">
        <f>+IF(H455=0,"",'Ark1'!AH2006)</f>
        <v/>
      </c>
      <c r="S455" s="374" t="str">
        <f>+IF(H455=0,"",'Ark1'!AR2006)</f>
        <v/>
      </c>
      <c r="T455" s="114" t="str">
        <f>+IF(H455=0,"",'Ark1'!AS2006)</f>
        <v/>
      </c>
      <c r="U455" s="33" t="str">
        <f>+IF(H455=0,"",'Ark1'!Y2006)</f>
        <v/>
      </c>
      <c r="V455" s="27" t="str">
        <f>+IF(H455=0,"",'Ark1'!AA2006)</f>
        <v/>
      </c>
      <c r="W455" s="305" t="str">
        <f t="shared" si="33"/>
        <v/>
      </c>
      <c r="X455" s="33" t="str">
        <f t="shared" si="34"/>
        <v/>
      </c>
      <c r="Y455" s="28" t="str">
        <f t="shared" si="35"/>
        <v/>
      </c>
      <c r="Z455" s="246"/>
      <c r="AC455" s="28"/>
      <c r="AD455" s="27"/>
      <c r="AG455" s="27"/>
      <c r="AH455" s="27"/>
      <c r="AI455" s="27"/>
      <c r="AK455" s="27"/>
      <c r="AM455" s="27"/>
      <c r="AN455" s="27"/>
    </row>
    <row r="456" spans="1:40" ht="15.6">
      <c r="A456" s="246"/>
      <c r="B456" s="330">
        <f>+'Ark1'!C2007</f>
        <v>2024</v>
      </c>
      <c r="C456" s="266">
        <f>+'Ark1'!L2007</f>
        <v>12</v>
      </c>
      <c r="D456" s="266" t="s">
        <v>39</v>
      </c>
      <c r="E456" s="275">
        <f>+'Ark1'!AP2007</f>
        <v>29</v>
      </c>
      <c r="F456" s="274" t="str">
        <f>VLOOKUP(E456,RNR!$D$1:$E$37,2)</f>
        <v>Piemontese</v>
      </c>
      <c r="G456" s="86" t="str">
        <f>+IF(H456=0,"",'Ark1'!Q2007)</f>
        <v/>
      </c>
      <c r="H456" s="475">
        <f>+'Ark1'!R2007</f>
        <v>0</v>
      </c>
      <c r="I456" s="28" t="str">
        <f>+IF(H456=0,"",'Ark1'!AE2007)</f>
        <v/>
      </c>
      <c r="J456" s="28"/>
      <c r="K456" s="28" t="str">
        <f>+IF(H456=0,"",'Ark1'!AF2007)</f>
        <v/>
      </c>
      <c r="L456" s="27" t="str">
        <f>+IF(H456=0,"",'Ark1'!T2007)</f>
        <v/>
      </c>
      <c r="M456" s="305" t="str">
        <f>+IF(H456=0,"",'Ark1'!U2007)</f>
        <v/>
      </c>
      <c r="N456" s="28"/>
      <c r="O456" s="33" t="str">
        <f>+IF(H456=0,"",'Ark1'!W2007)</f>
        <v/>
      </c>
      <c r="P456" s="33" t="str">
        <f>+IF(H456=0,"",'Ark1'!X2007)</f>
        <v/>
      </c>
      <c r="Q456" s="33" t="str">
        <f>+IF(H456=0,"",'Ark1'!AG2007)</f>
        <v/>
      </c>
      <c r="R456" s="33" t="str">
        <f>+IF(H456=0,"",'Ark1'!AH2007)</f>
        <v/>
      </c>
      <c r="S456" s="374" t="str">
        <f>+IF(H456=0,"",'Ark1'!AR2007)</f>
        <v/>
      </c>
      <c r="T456" s="114" t="str">
        <f>+IF(H456=0,"",'Ark1'!AS2007)</f>
        <v/>
      </c>
      <c r="U456" s="33" t="str">
        <f>+IF(H456=0,"",'Ark1'!Y2007)</f>
        <v/>
      </c>
      <c r="V456" s="27" t="str">
        <f>+IF(H456=0,"",'Ark1'!AA2007)</f>
        <v/>
      </c>
      <c r="W456" s="305" t="str">
        <f t="shared" si="33"/>
        <v/>
      </c>
      <c r="X456" s="33" t="str">
        <f t="shared" si="34"/>
        <v/>
      </c>
      <c r="Y456" s="28" t="str">
        <f t="shared" si="35"/>
        <v/>
      </c>
      <c r="Z456" s="246"/>
      <c r="AC456" s="28"/>
      <c r="AD456" s="27"/>
      <c r="AG456" s="27"/>
      <c r="AH456" s="27"/>
      <c r="AI456" s="27"/>
      <c r="AK456" s="27"/>
      <c r="AM456" s="27"/>
      <c r="AN456" s="27"/>
    </row>
    <row r="457" spans="1:40" ht="15.6">
      <c r="A457" s="246"/>
      <c r="B457" s="330">
        <f>+'Ark1'!C2008</f>
        <v>2024</v>
      </c>
      <c r="C457" s="266">
        <f>+'Ark1'!L2008</f>
        <v>12</v>
      </c>
      <c r="D457" s="266" t="s">
        <v>39</v>
      </c>
      <c r="E457" s="275">
        <f>+'Ark1'!AP2008</f>
        <v>30</v>
      </c>
      <c r="F457" s="274" t="str">
        <f>VLOOKUP(E457,RNR!$D$1:$E$37,2)</f>
        <v>Galloway</v>
      </c>
      <c r="G457" s="86" t="str">
        <f>+IF(H457=0,"",'Ark1'!Q2008)</f>
        <v/>
      </c>
      <c r="H457" s="475">
        <f>+'Ark1'!R2008</f>
        <v>0</v>
      </c>
      <c r="I457" s="28" t="str">
        <f>+IF(H457=0,"",'Ark1'!AE2008)</f>
        <v/>
      </c>
      <c r="J457" s="28"/>
      <c r="K457" s="28" t="str">
        <f>+IF(H457=0,"",'Ark1'!AF2008)</f>
        <v/>
      </c>
      <c r="L457" s="27" t="str">
        <f>+IF(H457=0,"",'Ark1'!T2008)</f>
        <v/>
      </c>
      <c r="M457" s="305" t="str">
        <f>+IF(H457=0,"",'Ark1'!U2008)</f>
        <v/>
      </c>
      <c r="N457" s="28"/>
      <c r="O457" s="33" t="str">
        <f>+IF(H457=0,"",'Ark1'!W2008)</f>
        <v/>
      </c>
      <c r="P457" s="33" t="str">
        <f>+IF(H457=0,"",'Ark1'!X2008)</f>
        <v/>
      </c>
      <c r="Q457" s="33" t="str">
        <f>+IF(H457=0,"",'Ark1'!AG2008)</f>
        <v/>
      </c>
      <c r="R457" s="33" t="str">
        <f>+IF(H457=0,"",'Ark1'!AH2008)</f>
        <v/>
      </c>
      <c r="S457" s="374" t="str">
        <f>+IF(H457=0,"",'Ark1'!AR2008)</f>
        <v/>
      </c>
      <c r="T457" s="114" t="str">
        <f>+IF(H457=0,"",'Ark1'!AS2008)</f>
        <v/>
      </c>
      <c r="U457" s="33" t="str">
        <f>+IF(H457=0,"",'Ark1'!Y2008)</f>
        <v/>
      </c>
      <c r="V457" s="27" t="str">
        <f>+IF(H457=0,"",'Ark1'!AA2008)</f>
        <v/>
      </c>
      <c r="W457" s="305" t="str">
        <f t="shared" si="33"/>
        <v/>
      </c>
      <c r="X457" s="33" t="str">
        <f t="shared" si="34"/>
        <v/>
      </c>
      <c r="Y457" s="28" t="str">
        <f t="shared" si="35"/>
        <v/>
      </c>
      <c r="Z457" s="246"/>
      <c r="AC457" s="28"/>
      <c r="AD457" s="27"/>
      <c r="AG457" s="27"/>
      <c r="AH457" s="27"/>
      <c r="AI457" s="27"/>
      <c r="AK457" s="27"/>
      <c r="AM457" s="27"/>
      <c r="AN457" s="27"/>
    </row>
    <row r="458" spans="1:40" ht="15.6">
      <c r="A458" s="246"/>
      <c r="B458" s="330">
        <f>+'Ark1'!C2009</f>
        <v>2024</v>
      </c>
      <c r="C458" s="266">
        <f>+'Ark1'!L2009</f>
        <v>12</v>
      </c>
      <c r="D458" s="266" t="s">
        <v>39</v>
      </c>
      <c r="E458" s="275">
        <f>+'Ark1'!AP2009</f>
        <v>31</v>
      </c>
      <c r="F458" s="274" t="str">
        <f>VLOOKUP(E458,RNR!$D$1:$E$37,2)</f>
        <v>Salers</v>
      </c>
      <c r="G458" s="86" t="str">
        <f>+IF(H458=0,"",'Ark1'!Q2009)</f>
        <v/>
      </c>
      <c r="H458" s="475">
        <f>+'Ark1'!R2009</f>
        <v>0</v>
      </c>
      <c r="I458" s="28" t="str">
        <f>+IF(H458=0,"",'Ark1'!AE2009)</f>
        <v/>
      </c>
      <c r="J458" s="28"/>
      <c r="K458" s="28" t="str">
        <f>+IF(H458=0,"",'Ark1'!AF2009)</f>
        <v/>
      </c>
      <c r="L458" s="27" t="str">
        <f>+IF(H458=0,"",'Ark1'!T2009)</f>
        <v/>
      </c>
      <c r="M458" s="305" t="str">
        <f>+IF(H458=0,"",'Ark1'!U2009)</f>
        <v/>
      </c>
      <c r="N458" s="28"/>
      <c r="O458" s="33" t="str">
        <f>+IF(H458=0,"",'Ark1'!W2009)</f>
        <v/>
      </c>
      <c r="P458" s="33" t="str">
        <f>+IF(H458=0,"",'Ark1'!X2009)</f>
        <v/>
      </c>
      <c r="Q458" s="33" t="str">
        <f>+IF(H458=0,"",'Ark1'!AG2009)</f>
        <v/>
      </c>
      <c r="R458" s="33" t="str">
        <f>+IF(H458=0,"",'Ark1'!AH2009)</f>
        <v/>
      </c>
      <c r="S458" s="374" t="str">
        <f>+IF(H458=0,"",'Ark1'!AR2009)</f>
        <v/>
      </c>
      <c r="T458" s="114" t="str">
        <f>+IF(H458=0,"",'Ark1'!AS2009)</f>
        <v/>
      </c>
      <c r="U458" s="33" t="str">
        <f>+IF(H458=0,"",'Ark1'!Y2009)</f>
        <v/>
      </c>
      <c r="V458" s="27" t="str">
        <f>+IF(H458=0,"",'Ark1'!AA2009)</f>
        <v/>
      </c>
      <c r="W458" s="305" t="str">
        <f t="shared" si="33"/>
        <v/>
      </c>
      <c r="X458" s="33" t="str">
        <f t="shared" si="34"/>
        <v/>
      </c>
      <c r="Y458" s="28" t="str">
        <f t="shared" si="35"/>
        <v/>
      </c>
      <c r="Z458" s="246"/>
      <c r="AC458" s="28"/>
      <c r="AD458" s="27"/>
      <c r="AG458" s="27"/>
      <c r="AH458" s="27"/>
      <c r="AI458" s="27"/>
      <c r="AK458" s="27"/>
      <c r="AM458" s="27"/>
      <c r="AN458" s="27"/>
    </row>
    <row r="459" spans="1:40" ht="15.6">
      <c r="A459" s="246"/>
      <c r="B459" s="330">
        <f>+'Ark1'!C2010</f>
        <v>2024</v>
      </c>
      <c r="C459" s="266">
        <f>+'Ark1'!L2010</f>
        <v>12</v>
      </c>
      <c r="D459" s="266" t="s">
        <v>39</v>
      </c>
      <c r="E459" s="275">
        <f>+'Ark1'!AP2010</f>
        <v>32</v>
      </c>
      <c r="F459" s="274" t="str">
        <f>VLOOKUP(E459,RNR!$D$1:$E$37,2)</f>
        <v>Chianina</v>
      </c>
      <c r="G459" s="86" t="str">
        <f>+IF(H459=0,"",'Ark1'!Q2010)</f>
        <v/>
      </c>
      <c r="H459" s="475">
        <f>+'Ark1'!R2010</f>
        <v>0</v>
      </c>
      <c r="I459" s="28" t="str">
        <f>+IF(H459=0,"",'Ark1'!AE2010)</f>
        <v/>
      </c>
      <c r="J459" s="28"/>
      <c r="K459" s="28" t="str">
        <f>+IF(H459=0,"",'Ark1'!AF2010)</f>
        <v/>
      </c>
      <c r="L459" s="27" t="str">
        <f>+IF(H459=0,"",'Ark1'!T2010)</f>
        <v/>
      </c>
      <c r="M459" s="305" t="str">
        <f>+IF(H459=0,"",'Ark1'!U2010)</f>
        <v/>
      </c>
      <c r="N459" s="28"/>
      <c r="O459" s="33" t="str">
        <f>+IF(H459=0,"",'Ark1'!W2010)</f>
        <v/>
      </c>
      <c r="P459" s="33" t="str">
        <f>+IF(H459=0,"",'Ark1'!X2010)</f>
        <v/>
      </c>
      <c r="Q459" s="33" t="str">
        <f>+IF(H459=0,"",'Ark1'!AG2010)</f>
        <v/>
      </c>
      <c r="R459" s="33" t="str">
        <f>+IF(H459=0,"",'Ark1'!AH2010)</f>
        <v/>
      </c>
      <c r="S459" s="374" t="str">
        <f>+IF(H459=0,"",'Ark1'!AR2010)</f>
        <v/>
      </c>
      <c r="T459" s="114" t="str">
        <f>+IF(H459=0,"",'Ark1'!AS2010)</f>
        <v/>
      </c>
      <c r="U459" s="33" t="str">
        <f>+IF(H459=0,"",'Ark1'!Y2010)</f>
        <v/>
      </c>
      <c r="V459" s="27" t="str">
        <f>+IF(H459=0,"",'Ark1'!AA2010)</f>
        <v/>
      </c>
      <c r="W459" s="305" t="str">
        <f t="shared" si="33"/>
        <v/>
      </c>
      <c r="X459" s="33" t="str">
        <f t="shared" si="34"/>
        <v/>
      </c>
      <c r="Y459" s="28" t="str">
        <f t="shared" si="35"/>
        <v/>
      </c>
      <c r="Z459" s="246"/>
      <c r="AC459" s="28"/>
      <c r="AD459" s="27"/>
      <c r="AG459" s="27"/>
      <c r="AH459" s="27"/>
      <c r="AI459" s="27"/>
      <c r="AK459" s="27"/>
      <c r="AM459" s="27"/>
      <c r="AN459" s="27"/>
    </row>
    <row r="460" spans="1:40" ht="15.6">
      <c r="A460" s="246"/>
      <c r="B460" s="330">
        <f>+'Ark1'!C2011</f>
        <v>2024</v>
      </c>
      <c r="C460" s="266">
        <f>+'Ark1'!L2011</f>
        <v>12</v>
      </c>
      <c r="D460" s="266" t="s">
        <v>39</v>
      </c>
      <c r="E460" s="275">
        <f>+'Ark1'!AP2011</f>
        <v>33</v>
      </c>
      <c r="F460" s="274" t="str">
        <f>VLOOKUP(E460,RNR!$D$1:$E$37,2)</f>
        <v>Belgisk blå</v>
      </c>
      <c r="G460" s="86" t="str">
        <f>+IF(H460=0,"",'Ark1'!Q2011)</f>
        <v/>
      </c>
      <c r="H460" s="475">
        <f>+'Ark1'!R2011</f>
        <v>0</v>
      </c>
      <c r="I460" s="28" t="str">
        <f>+IF(H460=0,"",'Ark1'!AE2011)</f>
        <v/>
      </c>
      <c r="J460" s="28"/>
      <c r="K460" s="28" t="str">
        <f>+IF(H460=0,"",'Ark1'!AF2011)</f>
        <v/>
      </c>
      <c r="L460" s="27" t="str">
        <f>+IF(H460=0,"",'Ark1'!T2011)</f>
        <v/>
      </c>
      <c r="M460" s="305" t="str">
        <f>+IF(H460=0,"",'Ark1'!U2011)</f>
        <v/>
      </c>
      <c r="N460" s="28"/>
      <c r="O460" s="33" t="str">
        <f>+IF(H460=0,"",'Ark1'!W2011)</f>
        <v/>
      </c>
      <c r="P460" s="33" t="str">
        <f>+IF(H460=0,"",'Ark1'!X2011)</f>
        <v/>
      </c>
      <c r="Q460" s="33" t="str">
        <f>+IF(H460=0,"",'Ark1'!AG2011)</f>
        <v/>
      </c>
      <c r="R460" s="33" t="str">
        <f>+IF(H460=0,"",'Ark1'!AH2011)</f>
        <v/>
      </c>
      <c r="S460" s="374" t="str">
        <f>+IF(H460=0,"",'Ark1'!AR2011)</f>
        <v/>
      </c>
      <c r="T460" s="114" t="str">
        <f>+IF(H460=0,"",'Ark1'!AS2011)</f>
        <v/>
      </c>
      <c r="U460" s="33" t="str">
        <f>+IF(H460=0,"",'Ark1'!Y2011)</f>
        <v/>
      </c>
      <c r="V460" s="27" t="str">
        <f>+IF(H460=0,"",'Ark1'!AA2011)</f>
        <v/>
      </c>
      <c r="W460" s="305" t="str">
        <f t="shared" si="33"/>
        <v/>
      </c>
      <c r="X460" s="33" t="str">
        <f t="shared" si="34"/>
        <v/>
      </c>
      <c r="Y460" s="28" t="str">
        <f t="shared" si="35"/>
        <v/>
      </c>
      <c r="Z460" s="246"/>
      <c r="AC460" s="28"/>
      <c r="AD460" s="27"/>
      <c r="AG460" s="27"/>
      <c r="AH460" s="27"/>
      <c r="AI460" s="27"/>
      <c r="AK460" s="27"/>
      <c r="AM460" s="27"/>
      <c r="AN460" s="27"/>
    </row>
    <row r="461" spans="1:40" ht="15.6">
      <c r="A461" s="246"/>
      <c r="B461" s="330">
        <f>+'Ark1'!C2012</f>
        <v>2024</v>
      </c>
      <c r="C461" s="266">
        <f>+'Ark1'!L2012</f>
        <v>12</v>
      </c>
      <c r="D461" s="266" t="s">
        <v>39</v>
      </c>
      <c r="E461" s="275">
        <f>+'Ark1'!AP2012</f>
        <v>34</v>
      </c>
      <c r="F461" s="274" t="str">
        <f>VLOOKUP(E461,RNR!$D$1:$E$37,2)</f>
        <v>Mini Hereford</v>
      </c>
      <c r="G461" s="86" t="str">
        <f>+IF(H461=0,"",'Ark1'!Q2012)</f>
        <v/>
      </c>
      <c r="H461" s="475">
        <f>+'Ark1'!R2012</f>
        <v>0</v>
      </c>
      <c r="I461" s="28" t="str">
        <f>+IF(H461=0,"",'Ark1'!AE2012)</f>
        <v/>
      </c>
      <c r="J461" s="28"/>
      <c r="K461" s="28" t="str">
        <f>+IF(H461=0,"",'Ark1'!AF2012)</f>
        <v/>
      </c>
      <c r="L461" s="27" t="str">
        <f>+IF(H461=0,"",'Ark1'!T2012)</f>
        <v/>
      </c>
      <c r="M461" s="305" t="str">
        <f>+IF(H461=0,"",'Ark1'!U2012)</f>
        <v/>
      </c>
      <c r="N461" s="28"/>
      <c r="O461" s="33" t="str">
        <f>+IF(H461=0,"",'Ark1'!W2012)</f>
        <v/>
      </c>
      <c r="P461" s="33" t="str">
        <f>+IF(H461=0,"",'Ark1'!X2012)</f>
        <v/>
      </c>
      <c r="Q461" s="33" t="str">
        <f>+IF(H461=0,"",'Ark1'!AG2012)</f>
        <v/>
      </c>
      <c r="R461" s="33" t="str">
        <f>+IF(H461=0,"",'Ark1'!AH2012)</f>
        <v/>
      </c>
      <c r="S461" s="374" t="str">
        <f>+IF(H461=0,"",'Ark1'!AR2012)</f>
        <v/>
      </c>
      <c r="T461" s="114" t="str">
        <f>+IF(H461=0,"",'Ark1'!AS2012)</f>
        <v/>
      </c>
      <c r="U461" s="33" t="str">
        <f>+IF(H461=0,"",'Ark1'!Y2012)</f>
        <v/>
      </c>
      <c r="V461" s="27" t="str">
        <f>+IF(H461=0,"",'Ark1'!AA2012)</f>
        <v/>
      </c>
      <c r="W461" s="305" t="str">
        <f t="shared" si="33"/>
        <v/>
      </c>
      <c r="X461" s="33" t="str">
        <f t="shared" si="34"/>
        <v/>
      </c>
      <c r="Y461" s="28" t="str">
        <f t="shared" si="35"/>
        <v/>
      </c>
      <c r="Z461" s="246"/>
      <c r="AC461" s="28"/>
      <c r="AD461" s="27"/>
      <c r="AG461" s="27"/>
      <c r="AH461" s="27"/>
      <c r="AI461" s="27"/>
      <c r="AK461" s="27"/>
      <c r="AM461" s="27"/>
      <c r="AN461" s="27"/>
    </row>
    <row r="462" spans="1:40" ht="15.6">
      <c r="A462" s="246"/>
      <c r="B462" s="330">
        <f>+'Ark1'!C2013</f>
        <v>2024</v>
      </c>
      <c r="C462" s="266">
        <f>+'Ark1'!L2013</f>
        <v>12</v>
      </c>
      <c r="D462" s="266" t="s">
        <v>39</v>
      </c>
      <c r="E462" s="275">
        <f>+'Ark1'!AP2013</f>
        <v>39</v>
      </c>
      <c r="F462" s="274" t="str">
        <f>VLOOKUP(E462,RNR!$D$1:$E$37,2)</f>
        <v xml:space="preserve">Wagyu </v>
      </c>
      <c r="G462" s="86" t="str">
        <f>+IF(H462=0,"",'Ark1'!Q2013)</f>
        <v/>
      </c>
      <c r="H462" s="475">
        <f>+'Ark1'!R2013</f>
        <v>0</v>
      </c>
      <c r="I462" s="28" t="str">
        <f>+IF(H462=0,"",'Ark1'!AE2013)</f>
        <v/>
      </c>
      <c r="J462" s="28"/>
      <c r="K462" s="28" t="str">
        <f>+IF(H462=0,"",'Ark1'!AF2013)</f>
        <v/>
      </c>
      <c r="L462" s="27" t="str">
        <f>+IF(H462=0,"",'Ark1'!T2013)</f>
        <v/>
      </c>
      <c r="M462" s="305" t="str">
        <f>+IF(H462=0,"",'Ark1'!U2013)</f>
        <v/>
      </c>
      <c r="N462" s="28"/>
      <c r="O462" s="33" t="str">
        <f>+IF(H462=0,"",'Ark1'!W2013)</f>
        <v/>
      </c>
      <c r="P462" s="33" t="str">
        <f>+IF(H462=0,"",'Ark1'!X2013)</f>
        <v/>
      </c>
      <c r="Q462" s="33" t="str">
        <f>+IF(H462=0,"",'Ark1'!AG2013)</f>
        <v/>
      </c>
      <c r="R462" s="33" t="str">
        <f>+IF(H462=0,"",'Ark1'!AH2013)</f>
        <v/>
      </c>
      <c r="S462" s="374" t="str">
        <f>+IF(H462=0,"",'Ark1'!AR2013)</f>
        <v/>
      </c>
      <c r="T462" s="114" t="str">
        <f>+IF(H462=0,"",'Ark1'!AS2013)</f>
        <v/>
      </c>
      <c r="U462" s="33" t="str">
        <f>+IF(H462=0,"",'Ark1'!Y2013)</f>
        <v/>
      </c>
      <c r="V462" s="27" t="str">
        <f>+IF(H462=0,"",'Ark1'!AA2013)</f>
        <v/>
      </c>
      <c r="W462" s="305" t="str">
        <f t="shared" si="33"/>
        <v/>
      </c>
      <c r="X462" s="33" t="str">
        <f t="shared" si="34"/>
        <v/>
      </c>
      <c r="Y462" s="28" t="str">
        <f t="shared" si="35"/>
        <v/>
      </c>
      <c r="Z462" s="246"/>
      <c r="AC462" s="28"/>
      <c r="AD462" s="27"/>
      <c r="AG462" s="27"/>
      <c r="AH462" s="27"/>
      <c r="AI462" s="27"/>
      <c r="AK462" s="27"/>
      <c r="AM462" s="27"/>
      <c r="AN462" s="27"/>
    </row>
    <row r="463" spans="1:40" ht="15.6">
      <c r="A463" s="246"/>
      <c r="B463" s="330">
        <f>+'Ark1'!C2014</f>
        <v>2024</v>
      </c>
      <c r="C463" s="266">
        <f>+'Ark1'!L2014</f>
        <v>12</v>
      </c>
      <c r="D463" s="266" t="s">
        <v>39</v>
      </c>
      <c r="E463" s="275">
        <f>+'Ark1'!AP2014</f>
        <v>40</v>
      </c>
      <c r="F463" s="274" t="str">
        <f>VLOOKUP(E463,RNR!$D$1:$E$37,2)</f>
        <v>Jak (Bos Grunniens)</v>
      </c>
      <c r="G463" s="86" t="str">
        <f>+IF(H463=0,"",'Ark1'!Q2014)</f>
        <v/>
      </c>
      <c r="H463" s="475">
        <f>+'Ark1'!R2014</f>
        <v>0</v>
      </c>
      <c r="I463" s="28" t="str">
        <f>+IF(H463=0,"",'Ark1'!AE2014)</f>
        <v/>
      </c>
      <c r="J463" s="28"/>
      <c r="K463" s="28" t="str">
        <f>+IF(H463=0,"",'Ark1'!AF2014)</f>
        <v/>
      </c>
      <c r="L463" s="27" t="str">
        <f>+IF(H463=0,"",'Ark1'!T2014)</f>
        <v/>
      </c>
      <c r="M463" s="305" t="str">
        <f>+IF(H463=0,"",'Ark1'!U2014)</f>
        <v/>
      </c>
      <c r="N463" s="28"/>
      <c r="O463" s="33" t="str">
        <f>+IF(H463=0,"",'Ark1'!W2014)</f>
        <v/>
      </c>
      <c r="P463" s="33" t="str">
        <f>+IF(H463=0,"",'Ark1'!X2014)</f>
        <v/>
      </c>
      <c r="Q463" s="33" t="str">
        <f>+IF(H463=0,"",'Ark1'!AG2014)</f>
        <v/>
      </c>
      <c r="R463" s="33" t="str">
        <f>+IF(H463=0,"",'Ark1'!AH2014)</f>
        <v/>
      </c>
      <c r="S463" s="374" t="str">
        <f>+IF(H463=0,"",'Ark1'!AR2014)</f>
        <v/>
      </c>
      <c r="T463" s="114" t="str">
        <f>+IF(H463=0,"",'Ark1'!AS2014)</f>
        <v/>
      </c>
      <c r="U463" s="33" t="str">
        <f>+IF(H463=0,"",'Ark1'!Y2014)</f>
        <v/>
      </c>
      <c r="V463" s="27" t="str">
        <f>+IF(H463=0,"",'Ark1'!AA2014)</f>
        <v/>
      </c>
      <c r="W463" s="305" t="str">
        <f t="shared" si="33"/>
        <v/>
      </c>
      <c r="X463" s="33" t="str">
        <f t="shared" si="34"/>
        <v/>
      </c>
      <c r="Y463" s="28" t="str">
        <f t="shared" si="35"/>
        <v/>
      </c>
      <c r="Z463" s="246"/>
      <c r="AC463" s="28"/>
      <c r="AD463" s="27"/>
      <c r="AG463" s="27"/>
      <c r="AH463" s="27"/>
      <c r="AI463" s="27"/>
      <c r="AK463" s="27"/>
      <c r="AM463" s="27"/>
      <c r="AN463" s="27"/>
    </row>
    <row r="464" spans="1:40" ht="15.6">
      <c r="A464" s="246"/>
      <c r="B464" s="330">
        <f>+'Ark1'!C2015</f>
        <v>2024</v>
      </c>
      <c r="C464" s="266">
        <f>+'Ark1'!L2015</f>
        <v>12</v>
      </c>
      <c r="D464" s="266" t="s">
        <v>39</v>
      </c>
      <c r="E464" s="275">
        <f>+'Ark1'!AP2015</f>
        <v>98</v>
      </c>
      <c r="F464" s="274" t="str">
        <f>VLOOKUP(E464,RNR!$D$1:$E$37,2)</f>
        <v>Krysninger</v>
      </c>
      <c r="G464" s="86" t="str">
        <f>+IF(H464=0,"",'Ark1'!Q2015)</f>
        <v/>
      </c>
      <c r="H464" s="475">
        <f>+'Ark1'!R2015</f>
        <v>0</v>
      </c>
      <c r="I464" s="28" t="str">
        <f>+IF(H464=0,"",'Ark1'!AE2015)</f>
        <v/>
      </c>
      <c r="J464" s="28"/>
      <c r="K464" s="28" t="str">
        <f>+IF(H464=0,"",'Ark1'!AF2015)</f>
        <v/>
      </c>
      <c r="L464" s="27" t="str">
        <f>+IF(H464=0,"",'Ark1'!T2015)</f>
        <v/>
      </c>
      <c r="M464" s="305" t="str">
        <f>+IF(H464=0,"",'Ark1'!U2015)</f>
        <v/>
      </c>
      <c r="N464" s="28"/>
      <c r="O464" s="33" t="str">
        <f>+IF(H464=0,"",'Ark1'!W2015)</f>
        <v/>
      </c>
      <c r="P464" s="33" t="str">
        <f>+IF(H464=0,"",'Ark1'!X2015)</f>
        <v/>
      </c>
      <c r="Q464" s="33" t="str">
        <f>+IF(H464=0,"",'Ark1'!AG2015)</f>
        <v/>
      </c>
      <c r="R464" s="33" t="str">
        <f>+IF(H464=0,"",'Ark1'!AH2015)</f>
        <v/>
      </c>
      <c r="S464" s="374" t="str">
        <f>+IF(H464=0,"",'Ark1'!AR2015)</f>
        <v/>
      </c>
      <c r="T464" s="114" t="str">
        <f>+IF(H464=0,"",'Ark1'!AS2015)</f>
        <v/>
      </c>
      <c r="U464" s="33" t="str">
        <f>+IF(H464=0,"",'Ark1'!Y2015)</f>
        <v/>
      </c>
      <c r="V464" s="27" t="str">
        <f>+IF(H464=0,"",'Ark1'!AA2015)</f>
        <v/>
      </c>
      <c r="W464" s="305" t="str">
        <f t="shared" si="33"/>
        <v/>
      </c>
      <c r="X464" s="33" t="str">
        <f t="shared" si="34"/>
        <v/>
      </c>
      <c r="Y464" s="28" t="str">
        <f t="shared" si="35"/>
        <v/>
      </c>
      <c r="Z464" s="246"/>
      <c r="AC464" s="28"/>
      <c r="AD464" s="27"/>
      <c r="AG464" s="27"/>
      <c r="AH464" s="27"/>
      <c r="AI464" s="27"/>
      <c r="AK464" s="27"/>
      <c r="AM464" s="27"/>
      <c r="AN464" s="27"/>
    </row>
    <row r="465" spans="1:54" ht="15.6">
      <c r="A465" s="246"/>
      <c r="B465" s="330">
        <f>+'Ark1'!C2016</f>
        <v>2024</v>
      </c>
      <c r="C465" s="266">
        <f>+'Ark1'!L2016</f>
        <v>12</v>
      </c>
      <c r="D465" s="266" t="s">
        <v>39</v>
      </c>
      <c r="E465" s="275">
        <f>+'Ark1'!AP2016</f>
        <v>99</v>
      </c>
      <c r="F465" s="274" t="str">
        <f>VLOOKUP(E465,RNR!$D$1:$E$37,2)</f>
        <v>Ukjent</v>
      </c>
      <c r="G465" s="86" t="str">
        <f>+IF(H465=0,"",'Ark1'!Q2016)</f>
        <v/>
      </c>
      <c r="H465" s="475">
        <f>+'Ark1'!R2016</f>
        <v>0</v>
      </c>
      <c r="I465" s="28" t="str">
        <f>+IF(H465=0,"",'Ark1'!AE2016)</f>
        <v/>
      </c>
      <c r="J465" s="28"/>
      <c r="K465" s="28" t="str">
        <f>+IF(H465=0,"",'Ark1'!AF2016)</f>
        <v/>
      </c>
      <c r="L465" s="27" t="str">
        <f>+IF(H465=0,"",'Ark1'!T2016)</f>
        <v/>
      </c>
      <c r="M465" s="305" t="str">
        <f>+IF(H465=0,"",'Ark1'!U2016)</f>
        <v/>
      </c>
      <c r="N465" s="28"/>
      <c r="O465" s="33" t="str">
        <f>+IF(H465=0,"",'Ark1'!W2016)</f>
        <v/>
      </c>
      <c r="P465" s="33" t="str">
        <f>+IF(H465=0,"",'Ark1'!X2016)</f>
        <v/>
      </c>
      <c r="Q465" s="33" t="str">
        <f>+IF(H465=0,"",'Ark1'!AG2016)</f>
        <v/>
      </c>
      <c r="R465" s="33" t="str">
        <f>+IF(H465=0,"",'Ark1'!AH2016)</f>
        <v/>
      </c>
      <c r="S465" s="374" t="str">
        <f>+IF(H465=0,"",'Ark1'!AR2016)</f>
        <v/>
      </c>
      <c r="T465" s="114" t="str">
        <f>+IF(H465=0,"",'Ark1'!AS2016)</f>
        <v/>
      </c>
      <c r="U465" s="33" t="str">
        <f>+IF(H465=0,"",'Ark1'!Y2016)</f>
        <v/>
      </c>
      <c r="V465" s="27" t="str">
        <f>+IF(H465=0,"",'Ark1'!AA2016)</f>
        <v/>
      </c>
      <c r="W465" s="305" t="str">
        <f t="shared" si="33"/>
        <v/>
      </c>
      <c r="X465" s="33" t="str">
        <f t="shared" si="34"/>
        <v/>
      </c>
      <c r="Y465" s="28" t="str">
        <f t="shared" si="35"/>
        <v/>
      </c>
      <c r="Z465" s="246"/>
      <c r="AC465" s="28"/>
      <c r="AD465" s="27"/>
      <c r="AG465" s="27"/>
      <c r="AH465" s="27"/>
      <c r="AI465" s="27"/>
      <c r="AK465" s="27"/>
      <c r="AM465" s="27"/>
      <c r="AN465" s="27"/>
    </row>
    <row r="466" spans="1:54" ht="19.8">
      <c r="A466" s="246"/>
      <c r="B466" s="246"/>
      <c r="C466" s="246"/>
      <c r="D466" s="246"/>
      <c r="E466" s="246"/>
      <c r="F466" s="246"/>
      <c r="G466" s="246"/>
      <c r="H466" s="472"/>
      <c r="I466" s="247"/>
      <c r="J466" s="246"/>
      <c r="K466" s="247"/>
      <c r="L466" s="246"/>
      <c r="M466" s="246"/>
      <c r="N466" s="246"/>
      <c r="O466" s="248"/>
      <c r="P466" s="248"/>
      <c r="Q466" s="246"/>
      <c r="R466" s="248"/>
      <c r="S466" s="248"/>
      <c r="T466" s="248"/>
      <c r="U466" s="248"/>
      <c r="V466" s="246"/>
      <c r="W466" s="246"/>
      <c r="X466" s="248"/>
      <c r="Y466" s="248"/>
      <c r="Z466" s="246"/>
      <c r="AA466" s="249"/>
      <c r="AC466" s="28"/>
      <c r="AD466" s="27"/>
      <c r="AE466" s="250"/>
      <c r="AF466" s="86"/>
      <c r="AJ466" s="86"/>
      <c r="BB466" s="262"/>
    </row>
    <row r="467" spans="1:54" ht="19.8">
      <c r="A467" s="246"/>
      <c r="B467" s="246"/>
      <c r="C467" s="276" t="s">
        <v>0</v>
      </c>
      <c r="D467" s="277"/>
      <c r="E467" s="277" t="s">
        <v>40</v>
      </c>
      <c r="F467" s="246"/>
      <c r="G467" s="278" t="s">
        <v>604</v>
      </c>
      <c r="H467" s="462">
        <f>SUM(H469:H503)</f>
        <v>0</v>
      </c>
      <c r="I467" s="247"/>
      <c r="J467" s="246"/>
      <c r="K467" s="247"/>
      <c r="L467" s="246"/>
      <c r="M467" s="345">
        <f>+Klasse!K23</f>
        <v>0</v>
      </c>
      <c r="N467" s="246" t="s">
        <v>573</v>
      </c>
      <c r="O467" s="248"/>
      <c r="P467" s="248"/>
      <c r="Q467" s="246"/>
      <c r="R467" s="248"/>
      <c r="S467" s="248"/>
      <c r="T467" s="248"/>
      <c r="U467" s="248"/>
      <c r="V467" s="246"/>
      <c r="W467" s="345" t="str">
        <f>+Klasse!AA23</f>
        <v/>
      </c>
      <c r="X467" s="248" t="s">
        <v>649</v>
      </c>
      <c r="Y467" s="263"/>
      <c r="Z467" s="246"/>
      <c r="AA467" s="249"/>
      <c r="AC467" s="28"/>
      <c r="AD467" s="27"/>
      <c r="AE467" s="250"/>
      <c r="AF467" s="86"/>
      <c r="AJ467" s="86"/>
      <c r="BB467" s="262"/>
    </row>
    <row r="468" spans="1:54" ht="15" customHeight="1">
      <c r="A468" s="246"/>
      <c r="B468" s="246"/>
      <c r="C468" s="246"/>
      <c r="D468" s="246"/>
      <c r="E468" s="246"/>
      <c r="F468" s="246"/>
      <c r="G468" s="246"/>
      <c r="H468" s="246"/>
      <c r="I468" s="246"/>
      <c r="J468" s="246"/>
      <c r="K468" s="246"/>
      <c r="L468" s="246"/>
      <c r="M468" s="246"/>
      <c r="N468" s="246"/>
      <c r="O468" s="246"/>
      <c r="P468" s="246"/>
      <c r="Q468" s="246"/>
      <c r="R468" s="246"/>
      <c r="S468" s="246"/>
      <c r="T468" s="246"/>
      <c r="U468" s="246"/>
      <c r="V468" s="246"/>
      <c r="W468" s="246"/>
      <c r="X468" s="246"/>
      <c r="Y468" s="246"/>
      <c r="Z468" s="246"/>
      <c r="AA468" s="249"/>
      <c r="AC468" s="28"/>
      <c r="AD468" s="27"/>
      <c r="AE468" s="250"/>
      <c r="AF468" s="86"/>
      <c r="AJ468" s="86"/>
      <c r="BB468" s="262"/>
    </row>
    <row r="469" spans="1:54" ht="15.6">
      <c r="A469" s="246"/>
      <c r="B469" s="330">
        <f>+'Ark1'!C2017</f>
        <v>2024</v>
      </c>
      <c r="C469" s="266">
        <f>+'Ark1'!L2017</f>
        <v>13</v>
      </c>
      <c r="D469" s="266" t="s">
        <v>40</v>
      </c>
      <c r="E469" s="274">
        <f>+'Ark1'!AP2017</f>
        <v>1</v>
      </c>
      <c r="F469" s="274" t="str">
        <f>VLOOKUP(E469,RNR!$D$1:$E$37,2)</f>
        <v>NRF</v>
      </c>
      <c r="G469" s="266" t="str">
        <f>+IF(H469=0,"",'Ark1'!Q2017)</f>
        <v/>
      </c>
      <c r="H469" s="475">
        <f>+'Ark1'!R2017</f>
        <v>0</v>
      </c>
      <c r="I469" s="267" t="str">
        <f>+IF(H469=0,"",'Ark1'!AE2017)</f>
        <v/>
      </c>
      <c r="J469" s="267"/>
      <c r="K469" s="267" t="str">
        <f>+IF(H469=0,"",'Ark1'!AF2017)</f>
        <v/>
      </c>
      <c r="L469" s="268" t="str">
        <f>+IF(H469=0,"",'Ark1'!T2017)</f>
        <v/>
      </c>
      <c r="M469" s="305" t="str">
        <f>+IF(H469=0,"",'Ark1'!U2017)</f>
        <v/>
      </c>
      <c r="N469" s="267"/>
      <c r="O469" s="269" t="str">
        <f>+IF(H469=0,"",'Ark1'!W2017)</f>
        <v/>
      </c>
      <c r="P469" s="269" t="str">
        <f>+IF(H469=0,"",'Ark1'!X2017)</f>
        <v/>
      </c>
      <c r="Q469" s="269" t="str">
        <f>+IF(H469=0,"",'Ark1'!AG2017)</f>
        <v/>
      </c>
      <c r="R469" s="269" t="str">
        <f>+IF(H469=0,"",'Ark1'!AH2017)</f>
        <v/>
      </c>
      <c r="S469" s="374" t="str">
        <f>+IF(H469=0,"",'Ark1'!AR2017)</f>
        <v/>
      </c>
      <c r="T469" s="114" t="str">
        <f>+IF(H469=0,"",'Ark1'!AS2017)</f>
        <v/>
      </c>
      <c r="U469" s="269" t="str">
        <f>+IF(H469=0,"",'Ark1'!Y2017)</f>
        <v/>
      </c>
      <c r="V469" s="268" t="str">
        <f>+IF(H469=0,"",'Ark1'!AA2017)</f>
        <v/>
      </c>
      <c r="W469" s="305" t="str">
        <f t="shared" ref="W469:W503" si="36">IF(H469=0,"",1000*M469/Q469)</f>
        <v/>
      </c>
      <c r="X469" s="269" t="str">
        <f t="shared" ref="X469:X503" si="37">IF(H469=0,"",M469/C469)</f>
        <v/>
      </c>
      <c r="Y469" s="267" t="str">
        <f t="shared" ref="Y469:Y503" si="38">IF(H469=0,"",H469/G469)</f>
        <v/>
      </c>
      <c r="Z469" s="246"/>
      <c r="AC469" s="28"/>
      <c r="AD469" s="27"/>
      <c r="AG469" s="27"/>
      <c r="AH469" s="27"/>
      <c r="AI469" s="27"/>
      <c r="AK469" s="27"/>
    </row>
    <row r="470" spans="1:54" ht="15.6">
      <c r="A470" s="246"/>
      <c r="B470" s="330">
        <f>+'Ark1'!C2018</f>
        <v>2024</v>
      </c>
      <c r="C470" s="266">
        <f>+'Ark1'!L2018</f>
        <v>13</v>
      </c>
      <c r="D470" s="266" t="s">
        <v>40</v>
      </c>
      <c r="E470" s="274">
        <f>+'Ark1'!AP2018</f>
        <v>2</v>
      </c>
      <c r="F470" s="274" t="str">
        <f>VLOOKUP(E470,RNR!$D$1:$E$37,2)</f>
        <v>Jersey</v>
      </c>
      <c r="G470" s="266" t="str">
        <f>+IF(H470=0,"",'Ark1'!Q2018)</f>
        <v/>
      </c>
      <c r="H470" s="475">
        <f>+'Ark1'!R2018</f>
        <v>0</v>
      </c>
      <c r="I470" s="267" t="str">
        <f>+IF(H470=0,"",'Ark1'!AE2018)</f>
        <v/>
      </c>
      <c r="J470" s="267"/>
      <c r="K470" s="267" t="str">
        <f>+IF(H470=0,"",'Ark1'!AF2018)</f>
        <v/>
      </c>
      <c r="L470" s="268" t="str">
        <f>+IF(H470=0,"",'Ark1'!T2018)</f>
        <v/>
      </c>
      <c r="M470" s="305" t="str">
        <f>+IF(H470=0,"",'Ark1'!U2018)</f>
        <v/>
      </c>
      <c r="N470" s="267"/>
      <c r="O470" s="269" t="str">
        <f>+IF(H470=0,"",'Ark1'!W2018)</f>
        <v/>
      </c>
      <c r="P470" s="269" t="str">
        <f>+IF(H470=0,"",'Ark1'!X2018)</f>
        <v/>
      </c>
      <c r="Q470" s="269" t="str">
        <f>+IF(H470=0,"",'Ark1'!AG2018)</f>
        <v/>
      </c>
      <c r="R470" s="269" t="str">
        <f>+IF(H470=0,"",'Ark1'!AH2018)</f>
        <v/>
      </c>
      <c r="S470" s="374" t="str">
        <f>+IF(H470=0,"",'Ark1'!AR2018)</f>
        <v/>
      </c>
      <c r="T470" s="114" t="str">
        <f>+IF(H470=0,"",'Ark1'!AS2018)</f>
        <v/>
      </c>
      <c r="U470" s="269" t="str">
        <f>+IF(H470=0,"",'Ark1'!Y2018)</f>
        <v/>
      </c>
      <c r="V470" s="268" t="str">
        <f>+IF(H470=0,"",'Ark1'!AA2018)</f>
        <v/>
      </c>
      <c r="W470" s="305" t="str">
        <f t="shared" si="36"/>
        <v/>
      </c>
      <c r="X470" s="269" t="str">
        <f t="shared" si="37"/>
        <v/>
      </c>
      <c r="Y470" s="267" t="str">
        <f t="shared" si="38"/>
        <v/>
      </c>
      <c r="Z470" s="246"/>
      <c r="AC470" s="28"/>
      <c r="AD470" s="27"/>
      <c r="AG470" s="27"/>
      <c r="AH470" s="27"/>
      <c r="AI470" s="27"/>
      <c r="AK470" s="27"/>
    </row>
    <row r="471" spans="1:54" ht="15.6">
      <c r="A471" s="246"/>
      <c r="B471" s="330">
        <f>+'Ark1'!C2019</f>
        <v>2024</v>
      </c>
      <c r="C471" s="266">
        <f>+'Ark1'!L2019</f>
        <v>13</v>
      </c>
      <c r="D471" s="266" t="s">
        <v>40</v>
      </c>
      <c r="E471" s="274">
        <f>+'Ark1'!AP2019</f>
        <v>3</v>
      </c>
      <c r="F471" s="274" t="str">
        <f>VLOOKUP(E471,RNR!$D$1:$E$37,2)</f>
        <v>Sidet Trønderfe og Nordlandsfe</v>
      </c>
      <c r="G471" s="266" t="str">
        <f>+IF(H471=0,"",'Ark1'!Q2019)</f>
        <v/>
      </c>
      <c r="H471" s="475">
        <f>+'Ark1'!R2019</f>
        <v>0</v>
      </c>
      <c r="I471" s="267" t="str">
        <f>+IF(H471=0,"",'Ark1'!AE2019)</f>
        <v/>
      </c>
      <c r="J471" s="267"/>
      <c r="K471" s="267" t="str">
        <f>+IF(H471=0,"",'Ark1'!AF2019)</f>
        <v/>
      </c>
      <c r="L471" s="268" t="str">
        <f>+IF(H471=0,"",'Ark1'!T2019)</f>
        <v/>
      </c>
      <c r="M471" s="305" t="str">
        <f>+IF(H471=0,"",'Ark1'!U2019)</f>
        <v/>
      </c>
      <c r="N471" s="267"/>
      <c r="O471" s="269" t="str">
        <f>+IF(H471=0,"",'Ark1'!W2019)</f>
        <v/>
      </c>
      <c r="P471" s="269" t="str">
        <f>+IF(H471=0,"",'Ark1'!X2019)</f>
        <v/>
      </c>
      <c r="Q471" s="269" t="str">
        <f>+IF(H471=0,"",'Ark1'!AG2019)</f>
        <v/>
      </c>
      <c r="R471" s="269" t="str">
        <f>+IF(H471=0,"",'Ark1'!AH2019)</f>
        <v/>
      </c>
      <c r="S471" s="374" t="str">
        <f>+IF(H471=0,"",'Ark1'!AR2019)</f>
        <v/>
      </c>
      <c r="T471" s="114" t="str">
        <f>+IF(H471=0,"",'Ark1'!AS2019)</f>
        <v/>
      </c>
      <c r="U471" s="269" t="str">
        <f>+IF(H471=0,"",'Ark1'!Y2019)</f>
        <v/>
      </c>
      <c r="V471" s="268" t="str">
        <f>+IF(H471=0,"",'Ark1'!AA2019)</f>
        <v/>
      </c>
      <c r="W471" s="305" t="str">
        <f t="shared" si="36"/>
        <v/>
      </c>
      <c r="X471" s="269" t="str">
        <f t="shared" si="37"/>
        <v/>
      </c>
      <c r="Y471" s="267" t="str">
        <f t="shared" si="38"/>
        <v/>
      </c>
      <c r="Z471" s="246"/>
      <c r="AC471" s="28"/>
      <c r="AD471" s="27"/>
      <c r="AG471" s="27"/>
      <c r="AH471" s="27"/>
      <c r="AI471" s="27"/>
      <c r="AK471" s="27"/>
    </row>
    <row r="472" spans="1:54" ht="15.6">
      <c r="A472" s="246"/>
      <c r="B472" s="330">
        <f>+'Ark1'!C2020</f>
        <v>2024</v>
      </c>
      <c r="C472" s="266">
        <f>+'Ark1'!L2020</f>
        <v>13</v>
      </c>
      <c r="D472" s="266" t="s">
        <v>40</v>
      </c>
      <c r="E472" s="274">
        <f>+'Ark1'!AP2020</f>
        <v>4</v>
      </c>
      <c r="F472" s="274" t="str">
        <f>VLOOKUP(E472,RNR!$D$1:$E$37,2)</f>
        <v>Telemarkfe</v>
      </c>
      <c r="G472" s="266" t="str">
        <f>+IF(H472=0,"",'Ark1'!Q2020)</f>
        <v/>
      </c>
      <c r="H472" s="475">
        <f>+'Ark1'!R2020</f>
        <v>0</v>
      </c>
      <c r="I472" s="267" t="str">
        <f>+IF(H472=0,"",'Ark1'!AE2020)</f>
        <v/>
      </c>
      <c r="J472" s="267"/>
      <c r="K472" s="267" t="str">
        <f>+IF(H472=0,"",'Ark1'!AF2020)</f>
        <v/>
      </c>
      <c r="L472" s="268" t="str">
        <f>+IF(H472=0,"",'Ark1'!T2020)</f>
        <v/>
      </c>
      <c r="M472" s="305" t="str">
        <f>+IF(H472=0,"",'Ark1'!U2020)</f>
        <v/>
      </c>
      <c r="N472" s="267"/>
      <c r="O472" s="269" t="str">
        <f>+IF(H472=0,"",'Ark1'!W2020)</f>
        <v/>
      </c>
      <c r="P472" s="269" t="str">
        <f>+IF(H472=0,"",'Ark1'!X2020)</f>
        <v/>
      </c>
      <c r="Q472" s="269" t="str">
        <f>+IF(H472=0,"",'Ark1'!AG2020)</f>
        <v/>
      </c>
      <c r="R472" s="269" t="str">
        <f>+IF(H472=0,"",'Ark1'!AH2020)</f>
        <v/>
      </c>
      <c r="S472" s="374" t="str">
        <f>+IF(H472=0,"",'Ark1'!AR2020)</f>
        <v/>
      </c>
      <c r="T472" s="114" t="str">
        <f>+IF(H472=0,"",'Ark1'!AS2020)</f>
        <v/>
      </c>
      <c r="U472" s="269" t="str">
        <f>+IF(H472=0,"",'Ark1'!Y2020)</f>
        <v/>
      </c>
      <c r="V472" s="268" t="str">
        <f>+IF(H472=0,"",'Ark1'!AA2020)</f>
        <v/>
      </c>
      <c r="W472" s="305" t="str">
        <f t="shared" si="36"/>
        <v/>
      </c>
      <c r="X472" s="269" t="str">
        <f t="shared" si="37"/>
        <v/>
      </c>
      <c r="Y472" s="267" t="str">
        <f t="shared" si="38"/>
        <v/>
      </c>
      <c r="Z472" s="246"/>
      <c r="AC472" s="28"/>
      <c r="AD472" s="27"/>
      <c r="AG472" s="27"/>
      <c r="AH472" s="27"/>
      <c r="AI472" s="27"/>
      <c r="AK472" s="27"/>
    </row>
    <row r="473" spans="1:54" ht="15.6">
      <c r="A473" s="246"/>
      <c r="B473" s="330">
        <f>+'Ark1'!C2021</f>
        <v>2024</v>
      </c>
      <c r="C473" s="266">
        <f>+'Ark1'!L2021</f>
        <v>13</v>
      </c>
      <c r="D473" s="266" t="s">
        <v>40</v>
      </c>
      <c r="E473" s="274">
        <f>+'Ark1'!AP2021</f>
        <v>5</v>
      </c>
      <c r="F473" s="274" t="str">
        <f>VLOOKUP(E473,RNR!$D$1:$E$37,2)</f>
        <v>Dølafe</v>
      </c>
      <c r="G473" s="266" t="str">
        <f>+IF(H473=0,"",'Ark1'!Q2021)</f>
        <v/>
      </c>
      <c r="H473" s="475">
        <f>+'Ark1'!R2021</f>
        <v>0</v>
      </c>
      <c r="I473" s="267" t="str">
        <f>+IF(H473=0,"",'Ark1'!AE2021)</f>
        <v/>
      </c>
      <c r="J473" s="267"/>
      <c r="K473" s="267" t="str">
        <f>+IF(H473=0,"",'Ark1'!AF2021)</f>
        <v/>
      </c>
      <c r="L473" s="268" t="str">
        <f>+IF(H473=0,"",'Ark1'!T2021)</f>
        <v/>
      </c>
      <c r="M473" s="305" t="str">
        <f>+IF(H473=0,"",'Ark1'!U2021)</f>
        <v/>
      </c>
      <c r="N473" s="267"/>
      <c r="O473" s="269" t="str">
        <f>+IF(H473=0,"",'Ark1'!W2021)</f>
        <v/>
      </c>
      <c r="P473" s="269" t="str">
        <f>+IF(H473=0,"",'Ark1'!X2021)</f>
        <v/>
      </c>
      <c r="Q473" s="269" t="str">
        <f>+IF(H473=0,"",'Ark1'!AG2021)</f>
        <v/>
      </c>
      <c r="R473" s="269" t="str">
        <f>+IF(H473=0,"",'Ark1'!AH2021)</f>
        <v/>
      </c>
      <c r="S473" s="374" t="str">
        <f>+IF(H473=0,"",'Ark1'!AR2021)</f>
        <v/>
      </c>
      <c r="T473" s="114" t="str">
        <f>+IF(H473=0,"",'Ark1'!AS2021)</f>
        <v/>
      </c>
      <c r="U473" s="269" t="str">
        <f>+IF(H473=0,"",'Ark1'!Y2021)</f>
        <v/>
      </c>
      <c r="V473" s="268" t="str">
        <f>+IF(H473=0,"",'Ark1'!AA2021)</f>
        <v/>
      </c>
      <c r="W473" s="305" t="str">
        <f t="shared" si="36"/>
        <v/>
      </c>
      <c r="X473" s="269" t="str">
        <f t="shared" si="37"/>
        <v/>
      </c>
      <c r="Y473" s="267" t="str">
        <f t="shared" si="38"/>
        <v/>
      </c>
      <c r="Z473" s="246"/>
      <c r="AC473" s="28"/>
      <c r="AD473" s="27"/>
      <c r="AG473" s="27"/>
      <c r="AH473" s="27"/>
      <c r="AI473" s="27"/>
      <c r="AK473" s="27"/>
    </row>
    <row r="474" spans="1:54" ht="15.6">
      <c r="A474" s="246"/>
      <c r="B474" s="330">
        <f>+'Ark1'!C2022</f>
        <v>2024</v>
      </c>
      <c r="C474" s="266">
        <f>+'Ark1'!L2022</f>
        <v>13</v>
      </c>
      <c r="D474" s="266" t="s">
        <v>40</v>
      </c>
      <c r="E474" s="274">
        <f>+'Ark1'!AP2022</f>
        <v>6</v>
      </c>
      <c r="F474" s="274" t="str">
        <f>VLOOKUP(E474,RNR!$D$1:$E$37,2)</f>
        <v>Østlandsk Rødkolle</v>
      </c>
      <c r="G474" s="266" t="str">
        <f>+IF(H474=0,"",'Ark1'!Q2022)</f>
        <v/>
      </c>
      <c r="H474" s="475">
        <f>+'Ark1'!R2022</f>
        <v>0</v>
      </c>
      <c r="I474" s="267" t="str">
        <f>+IF(H474=0,"",'Ark1'!AE2022)</f>
        <v/>
      </c>
      <c r="J474" s="267"/>
      <c r="K474" s="267" t="str">
        <f>+IF(H474=0,"",'Ark1'!AF2022)</f>
        <v/>
      </c>
      <c r="L474" s="268" t="str">
        <f>+IF(H474=0,"",'Ark1'!T2022)</f>
        <v/>
      </c>
      <c r="M474" s="305" t="str">
        <f>+IF(H474=0,"",'Ark1'!U2022)</f>
        <v/>
      </c>
      <c r="N474" s="267"/>
      <c r="O474" s="269" t="str">
        <f>+IF(H474=0,"",'Ark1'!W2022)</f>
        <v/>
      </c>
      <c r="P474" s="269" t="str">
        <f>+IF(H474=0,"",'Ark1'!X2022)</f>
        <v/>
      </c>
      <c r="Q474" s="269" t="str">
        <f>+IF(H474=0,"",'Ark1'!AG2022)</f>
        <v/>
      </c>
      <c r="R474" s="269" t="str">
        <f>+IF(H474=0,"",'Ark1'!AH2022)</f>
        <v/>
      </c>
      <c r="S474" s="374" t="str">
        <f>+IF(H474=0,"",'Ark1'!AR2022)</f>
        <v/>
      </c>
      <c r="T474" s="114" t="str">
        <f>+IF(H474=0,"",'Ark1'!AS2022)</f>
        <v/>
      </c>
      <c r="U474" s="269" t="str">
        <f>+IF(H474=0,"",'Ark1'!Y2022)</f>
        <v/>
      </c>
      <c r="V474" s="268" t="str">
        <f>+IF(H474=0,"",'Ark1'!AA2022)</f>
        <v/>
      </c>
      <c r="W474" s="305" t="str">
        <f t="shared" si="36"/>
        <v/>
      </c>
      <c r="X474" s="269" t="str">
        <f t="shared" si="37"/>
        <v/>
      </c>
      <c r="Y474" s="267" t="str">
        <f t="shared" si="38"/>
        <v/>
      </c>
      <c r="Z474" s="246"/>
      <c r="AC474" s="28"/>
      <c r="AD474" s="27"/>
      <c r="AG474" s="27"/>
      <c r="AH474" s="27"/>
      <c r="AI474" s="27"/>
      <c r="AK474" s="27"/>
    </row>
    <row r="475" spans="1:54" ht="15.6">
      <c r="A475" s="246"/>
      <c r="B475" s="330">
        <f>+'Ark1'!C2023</f>
        <v>2024</v>
      </c>
      <c r="C475" s="266">
        <f>+'Ark1'!L2023</f>
        <v>13</v>
      </c>
      <c r="D475" s="266" t="s">
        <v>40</v>
      </c>
      <c r="E475" s="274">
        <f>+'Ark1'!AP2023</f>
        <v>7</v>
      </c>
      <c r="F475" s="274" t="str">
        <f>VLOOKUP(E475,RNR!$D$1:$E$37,2)</f>
        <v>Vestlandsk Raukolle</v>
      </c>
      <c r="G475" s="266" t="str">
        <f>+IF(H475=0,"",'Ark1'!Q2023)</f>
        <v/>
      </c>
      <c r="H475" s="475">
        <f>+'Ark1'!R2023</f>
        <v>0</v>
      </c>
      <c r="I475" s="267" t="str">
        <f>+IF(H475=0,"",'Ark1'!AE2023)</f>
        <v/>
      </c>
      <c r="J475" s="267"/>
      <c r="K475" s="267" t="str">
        <f>+IF(H475=0,"",'Ark1'!AF2023)</f>
        <v/>
      </c>
      <c r="L475" s="268" t="str">
        <f>+IF(H475=0,"",'Ark1'!T2023)</f>
        <v/>
      </c>
      <c r="M475" s="305" t="str">
        <f>+IF(H475=0,"",'Ark1'!U2023)</f>
        <v/>
      </c>
      <c r="N475" s="267"/>
      <c r="O475" s="269" t="str">
        <f>+IF(H475=0,"",'Ark1'!W2023)</f>
        <v/>
      </c>
      <c r="P475" s="269" t="str">
        <f>+IF(H475=0,"",'Ark1'!X2023)</f>
        <v/>
      </c>
      <c r="Q475" s="269" t="str">
        <f>+IF(H475=0,"",'Ark1'!AG2023)</f>
        <v/>
      </c>
      <c r="R475" s="269" t="str">
        <f>+IF(H475=0,"",'Ark1'!AH2023)</f>
        <v/>
      </c>
      <c r="S475" s="374" t="str">
        <f>+IF(H475=0,"",'Ark1'!AR2023)</f>
        <v/>
      </c>
      <c r="T475" s="114" t="str">
        <f>+IF(H475=0,"",'Ark1'!AS2023)</f>
        <v/>
      </c>
      <c r="U475" s="269" t="str">
        <f>+IF(H475=0,"",'Ark1'!Y2023)</f>
        <v/>
      </c>
      <c r="V475" s="268" t="str">
        <f>+IF(H475=0,"",'Ark1'!AA2023)</f>
        <v/>
      </c>
      <c r="W475" s="305" t="str">
        <f t="shared" si="36"/>
        <v/>
      </c>
      <c r="X475" s="269" t="str">
        <f t="shared" si="37"/>
        <v/>
      </c>
      <c r="Y475" s="267" t="str">
        <f t="shared" si="38"/>
        <v/>
      </c>
      <c r="Z475" s="246"/>
      <c r="AC475" s="28"/>
      <c r="AD475" s="27"/>
      <c r="AG475" s="27"/>
      <c r="AH475" s="27"/>
      <c r="AI475" s="27"/>
      <c r="AK475" s="27"/>
    </row>
    <row r="476" spans="1:54" ht="15.6">
      <c r="A476" s="246"/>
      <c r="B476" s="330">
        <f>+'Ark1'!C2024</f>
        <v>2024</v>
      </c>
      <c r="C476" s="266">
        <f>+'Ark1'!L2024</f>
        <v>13</v>
      </c>
      <c r="D476" s="266" t="s">
        <v>40</v>
      </c>
      <c r="E476" s="274">
        <f>+'Ark1'!AP2024</f>
        <v>8</v>
      </c>
      <c r="F476" s="274" t="str">
        <f>VLOOKUP(E476,RNR!$D$1:$E$37,2)</f>
        <v>Vestlandsk fjordfe</v>
      </c>
      <c r="G476" s="266" t="str">
        <f>+IF(H476=0,"",'Ark1'!Q2024)</f>
        <v/>
      </c>
      <c r="H476" s="475">
        <f>+'Ark1'!R2024</f>
        <v>0</v>
      </c>
      <c r="I476" s="267" t="str">
        <f>+IF(H476=0,"",'Ark1'!AE2024)</f>
        <v/>
      </c>
      <c r="J476" s="267"/>
      <c r="K476" s="267" t="str">
        <f>+IF(H476=0,"",'Ark1'!AF2024)</f>
        <v/>
      </c>
      <c r="L476" s="268" t="str">
        <f>+IF(H476=0,"",'Ark1'!T2024)</f>
        <v/>
      </c>
      <c r="M476" s="305" t="str">
        <f>+IF(H476=0,"",'Ark1'!U2024)</f>
        <v/>
      </c>
      <c r="N476" s="267"/>
      <c r="O476" s="269" t="str">
        <f>+IF(H476=0,"",'Ark1'!W2024)</f>
        <v/>
      </c>
      <c r="P476" s="269" t="str">
        <f>+IF(H476=0,"",'Ark1'!X2024)</f>
        <v/>
      </c>
      <c r="Q476" s="269" t="str">
        <f>+IF(H476=0,"",'Ark1'!AG2024)</f>
        <v/>
      </c>
      <c r="R476" s="269" t="str">
        <f>+IF(H476=0,"",'Ark1'!AH2024)</f>
        <v/>
      </c>
      <c r="S476" s="374" t="str">
        <f>+IF(H476=0,"",'Ark1'!AR2024)</f>
        <v/>
      </c>
      <c r="T476" s="114" t="str">
        <f>+IF(H476=0,"",'Ark1'!AS2024)</f>
        <v/>
      </c>
      <c r="U476" s="269" t="str">
        <f>+IF(H476=0,"",'Ark1'!Y2024)</f>
        <v/>
      </c>
      <c r="V476" s="268" t="str">
        <f>+IF(H476=0,"",'Ark1'!AA2024)</f>
        <v/>
      </c>
      <c r="W476" s="305" t="str">
        <f t="shared" si="36"/>
        <v/>
      </c>
      <c r="X476" s="269" t="str">
        <f t="shared" si="37"/>
        <v/>
      </c>
      <c r="Y476" s="267" t="str">
        <f t="shared" si="38"/>
        <v/>
      </c>
      <c r="Z476" s="246"/>
      <c r="AC476" s="28"/>
      <c r="AD476" s="27"/>
      <c r="AG476" s="27"/>
      <c r="AH476" s="27"/>
      <c r="AI476" s="27"/>
      <c r="AK476" s="27"/>
    </row>
    <row r="477" spans="1:54" ht="15.6">
      <c r="A477" s="246"/>
      <c r="B477" s="330">
        <f>+'Ark1'!C2025</f>
        <v>2024</v>
      </c>
      <c r="C477" s="266">
        <f>+'Ark1'!L2025</f>
        <v>13</v>
      </c>
      <c r="D477" s="266" t="s">
        <v>40</v>
      </c>
      <c r="E477" s="274">
        <f>+'Ark1'!AP2025</f>
        <v>9</v>
      </c>
      <c r="F477" s="274" t="str">
        <f>VLOOKUP(E477,RNR!$D$1:$E$37,2)</f>
        <v>Holstein</v>
      </c>
      <c r="G477" s="266" t="str">
        <f>+IF(H477=0,"",'Ark1'!Q2025)</f>
        <v/>
      </c>
      <c r="H477" s="475">
        <f>+'Ark1'!R2025</f>
        <v>0</v>
      </c>
      <c r="I477" s="267" t="str">
        <f>+IF(H477=0,"",'Ark1'!AE2025)</f>
        <v/>
      </c>
      <c r="J477" s="267"/>
      <c r="K477" s="267" t="str">
        <f>+IF(H477=0,"",'Ark1'!AF2025)</f>
        <v/>
      </c>
      <c r="L477" s="268" t="str">
        <f>+IF(H477=0,"",'Ark1'!T2025)</f>
        <v/>
      </c>
      <c r="M477" s="305" t="str">
        <f>+IF(H477=0,"",'Ark1'!U2025)</f>
        <v/>
      </c>
      <c r="N477" s="267"/>
      <c r="O477" s="269" t="str">
        <f>+IF(H477=0,"",'Ark1'!W2025)</f>
        <v/>
      </c>
      <c r="P477" s="269" t="str">
        <f>+IF(H477=0,"",'Ark1'!X2025)</f>
        <v/>
      </c>
      <c r="Q477" s="269" t="str">
        <f>+IF(H477=0,"",'Ark1'!AG2025)</f>
        <v/>
      </c>
      <c r="R477" s="269" t="str">
        <f>+IF(H477=0,"",'Ark1'!AH2025)</f>
        <v/>
      </c>
      <c r="S477" s="374" t="str">
        <f>+IF(H477=0,"",'Ark1'!AR2025)</f>
        <v/>
      </c>
      <c r="T477" s="114" t="str">
        <f>+IF(H477=0,"",'Ark1'!AS2025)</f>
        <v/>
      </c>
      <c r="U477" s="269" t="str">
        <f>+IF(H477=0,"",'Ark1'!Y2025)</f>
        <v/>
      </c>
      <c r="V477" s="268" t="str">
        <f>+IF(H477=0,"",'Ark1'!AA2025)</f>
        <v/>
      </c>
      <c r="W477" s="305" t="str">
        <f t="shared" si="36"/>
        <v/>
      </c>
      <c r="X477" s="269" t="str">
        <f t="shared" si="37"/>
        <v/>
      </c>
      <c r="Y477" s="267" t="str">
        <f t="shared" si="38"/>
        <v/>
      </c>
      <c r="Z477" s="246"/>
      <c r="AC477" s="28"/>
      <c r="AD477" s="27"/>
      <c r="AG477" s="27"/>
      <c r="AH477" s="27"/>
      <c r="AI477" s="27"/>
      <c r="AK477" s="27"/>
    </row>
    <row r="478" spans="1:54" ht="15.6">
      <c r="A478" s="246"/>
      <c r="B478" s="330">
        <f>+'Ark1'!C2026</f>
        <v>2024</v>
      </c>
      <c r="C478" s="266">
        <f>+'Ark1'!L2026</f>
        <v>13</v>
      </c>
      <c r="D478" s="266" t="s">
        <v>40</v>
      </c>
      <c r="E478" s="274">
        <f>+'Ark1'!AP2026</f>
        <v>10</v>
      </c>
      <c r="F478" s="274" t="str">
        <f>VLOOKUP(E478,RNR!$D$1:$E$37,2)</f>
        <v>Rød Dansk Mælkefe</v>
      </c>
      <c r="G478" s="266" t="str">
        <f>+IF(H478=0,"",'Ark1'!Q2026)</f>
        <v/>
      </c>
      <c r="H478" s="475">
        <f>+'Ark1'!R2026</f>
        <v>0</v>
      </c>
      <c r="I478" s="267" t="str">
        <f>+IF(H478=0,"",'Ark1'!AE2026)</f>
        <v/>
      </c>
      <c r="J478" s="267"/>
      <c r="K478" s="267" t="str">
        <f>+IF(H478=0,"",'Ark1'!AF2026)</f>
        <v/>
      </c>
      <c r="L478" s="268" t="str">
        <f>+IF(H478=0,"",'Ark1'!T2026)</f>
        <v/>
      </c>
      <c r="M478" s="305" t="str">
        <f>+IF(H478=0,"",'Ark1'!U2026)</f>
        <v/>
      </c>
      <c r="N478" s="267"/>
      <c r="O478" s="269" t="str">
        <f>+IF(H478=0,"",'Ark1'!W2026)</f>
        <v/>
      </c>
      <c r="P478" s="269" t="str">
        <f>+IF(H478=0,"",'Ark1'!X2026)</f>
        <v/>
      </c>
      <c r="Q478" s="269" t="str">
        <f>+IF(H478=0,"",'Ark1'!AG2026)</f>
        <v/>
      </c>
      <c r="R478" s="269" t="str">
        <f>+IF(H478=0,"",'Ark1'!AH2026)</f>
        <v/>
      </c>
      <c r="S478" s="374" t="str">
        <f>+IF(H478=0,"",'Ark1'!AR2026)</f>
        <v/>
      </c>
      <c r="T478" s="114" t="str">
        <f>+IF(H478=0,"",'Ark1'!AS2026)</f>
        <v/>
      </c>
      <c r="U478" s="269" t="str">
        <f>+IF(H478=0,"",'Ark1'!Y2026)</f>
        <v/>
      </c>
      <c r="V478" s="268" t="str">
        <f>+IF(H478=0,"",'Ark1'!AA2026)</f>
        <v/>
      </c>
      <c r="W478" s="305" t="str">
        <f t="shared" si="36"/>
        <v/>
      </c>
      <c r="X478" s="269" t="str">
        <f t="shared" si="37"/>
        <v/>
      </c>
      <c r="Y478" s="267" t="str">
        <f t="shared" si="38"/>
        <v/>
      </c>
      <c r="Z478" s="246"/>
      <c r="AC478" s="28"/>
      <c r="AD478" s="27"/>
      <c r="AG478" s="27"/>
      <c r="AH478" s="27"/>
      <c r="AI478" s="27"/>
      <c r="AK478" s="27"/>
    </row>
    <row r="479" spans="1:54" ht="15.6">
      <c r="A479" s="246"/>
      <c r="B479" s="330">
        <f>+'Ark1'!C2027</f>
        <v>2024</v>
      </c>
      <c r="C479" s="266">
        <f>+'Ark1'!L2027</f>
        <v>13</v>
      </c>
      <c r="D479" s="266" t="s">
        <v>40</v>
      </c>
      <c r="E479" s="274">
        <f>+'Ark1'!AP2027</f>
        <v>11</v>
      </c>
      <c r="F479" s="274" t="str">
        <f>VLOOKUP(E479,RNR!$D$1:$E$37,2)</f>
        <v>Brown Swiss</v>
      </c>
      <c r="G479" s="266" t="str">
        <f>+IF(H479=0,"",'Ark1'!Q2027)</f>
        <v/>
      </c>
      <c r="H479" s="475">
        <f>+'Ark1'!R2027</f>
        <v>0</v>
      </c>
      <c r="I479" s="267" t="str">
        <f>+IF(H479=0,"",'Ark1'!AE2027)</f>
        <v/>
      </c>
      <c r="J479" s="267"/>
      <c r="K479" s="267" t="str">
        <f>+IF(H479=0,"",'Ark1'!AF2027)</f>
        <v/>
      </c>
      <c r="L479" s="268" t="str">
        <f>+IF(H479=0,"",'Ark1'!T2027)</f>
        <v/>
      </c>
      <c r="M479" s="305" t="str">
        <f>+IF(H479=0,"",'Ark1'!U2027)</f>
        <v/>
      </c>
      <c r="N479" s="267"/>
      <c r="O479" s="269" t="str">
        <f>+IF(H479=0,"",'Ark1'!W2027)</f>
        <v/>
      </c>
      <c r="P479" s="269" t="str">
        <f>+IF(H479=0,"",'Ark1'!X2027)</f>
        <v/>
      </c>
      <c r="Q479" s="269" t="str">
        <f>+IF(H479=0,"",'Ark1'!AG2027)</f>
        <v/>
      </c>
      <c r="R479" s="269" t="str">
        <f>+IF(H479=0,"",'Ark1'!AH2027)</f>
        <v/>
      </c>
      <c r="S479" s="374" t="str">
        <f>+IF(H479=0,"",'Ark1'!AR2027)</f>
        <v/>
      </c>
      <c r="T479" s="114" t="str">
        <f>+IF(H479=0,"",'Ark1'!AS2027)</f>
        <v/>
      </c>
      <c r="U479" s="269" t="str">
        <f>+IF(H479=0,"",'Ark1'!Y2027)</f>
        <v/>
      </c>
      <c r="V479" s="268" t="str">
        <f>+IF(H479=0,"",'Ark1'!AA2027)</f>
        <v/>
      </c>
      <c r="W479" s="305" t="str">
        <f t="shared" si="36"/>
        <v/>
      </c>
      <c r="X479" s="269" t="str">
        <f t="shared" si="37"/>
        <v/>
      </c>
      <c r="Y479" s="267" t="str">
        <f t="shared" si="38"/>
        <v/>
      </c>
      <c r="Z479" s="246"/>
      <c r="AC479" s="28"/>
      <c r="AD479" s="27"/>
      <c r="AG479" s="27"/>
      <c r="AH479" s="27"/>
      <c r="AI479" s="27"/>
      <c r="AK479" s="27"/>
    </row>
    <row r="480" spans="1:54" ht="15.6">
      <c r="A480" s="246"/>
      <c r="B480" s="330">
        <f>+'Ark1'!C2028</f>
        <v>2024</v>
      </c>
      <c r="C480" s="266">
        <f>+'Ark1'!L2028</f>
        <v>13</v>
      </c>
      <c r="D480" s="266" t="s">
        <v>40</v>
      </c>
      <c r="E480" s="274">
        <f>+'Ark1'!AP2028</f>
        <v>12</v>
      </c>
      <c r="F480" s="274" t="str">
        <f>VLOOKUP(E480,RNR!$D$1:$E$37,2)</f>
        <v>Jarlsbergfe</v>
      </c>
      <c r="G480" s="266" t="str">
        <f>+IF(H480=0,"",'Ark1'!Q2028)</f>
        <v/>
      </c>
      <c r="H480" s="475">
        <f>+'Ark1'!R2028</f>
        <v>0</v>
      </c>
      <c r="I480" s="267" t="str">
        <f>+IF(H480=0,"",'Ark1'!AE2028)</f>
        <v/>
      </c>
      <c r="J480" s="267"/>
      <c r="K480" s="267" t="str">
        <f>+IF(H480=0,"",'Ark1'!AF2028)</f>
        <v/>
      </c>
      <c r="L480" s="268" t="str">
        <f>+IF(H480=0,"",'Ark1'!T2028)</f>
        <v/>
      </c>
      <c r="M480" s="305" t="str">
        <f>+IF(H480=0,"",'Ark1'!U2028)</f>
        <v/>
      </c>
      <c r="N480" s="267"/>
      <c r="O480" s="269" t="str">
        <f>+IF(H480=0,"",'Ark1'!W2028)</f>
        <v/>
      </c>
      <c r="P480" s="269" t="str">
        <f>+IF(H480=0,"",'Ark1'!X2028)</f>
        <v/>
      </c>
      <c r="Q480" s="269" t="str">
        <f>+IF(H480=0,"",'Ark1'!AG2028)</f>
        <v/>
      </c>
      <c r="R480" s="269" t="str">
        <f>+IF(H480=0,"",'Ark1'!AH2028)</f>
        <v/>
      </c>
      <c r="S480" s="374" t="str">
        <f>+IF(H480=0,"",'Ark1'!AR2028)</f>
        <v/>
      </c>
      <c r="T480" s="114" t="str">
        <f>+IF(H480=0,"",'Ark1'!AS2028)</f>
        <v/>
      </c>
      <c r="U480" s="269" t="str">
        <f>+IF(H480=0,"",'Ark1'!Y2028)</f>
        <v/>
      </c>
      <c r="V480" s="268" t="str">
        <f>+IF(H480=0,"",'Ark1'!AA2028)</f>
        <v/>
      </c>
      <c r="W480" s="305" t="str">
        <f t="shared" si="36"/>
        <v/>
      </c>
      <c r="X480" s="269" t="str">
        <f t="shared" si="37"/>
        <v/>
      </c>
      <c r="Y480" s="267" t="str">
        <f t="shared" si="38"/>
        <v/>
      </c>
      <c r="Z480" s="246"/>
      <c r="AC480" s="28"/>
      <c r="AD480" s="27"/>
      <c r="AG480" s="27"/>
      <c r="AH480" s="27"/>
      <c r="AI480" s="27"/>
      <c r="AK480" s="27"/>
    </row>
    <row r="481" spans="1:37" ht="15.6">
      <c r="A481" s="246"/>
      <c r="B481" s="330">
        <f>+'Ark1'!C2029</f>
        <v>2024</v>
      </c>
      <c r="C481" s="266">
        <f>+'Ark1'!L2029</f>
        <v>13</v>
      </c>
      <c r="D481" s="266" t="s">
        <v>40</v>
      </c>
      <c r="E481" s="274">
        <f>+'Ark1'!AP2029</f>
        <v>13</v>
      </c>
      <c r="F481" s="274" t="str">
        <f>VLOOKUP(E481,RNR!$D$1:$E$37,2)</f>
        <v>Fleckvieh</v>
      </c>
      <c r="G481" s="266" t="str">
        <f>+IF(H481=0,"",'Ark1'!Q2029)</f>
        <v/>
      </c>
      <c r="H481" s="475">
        <f>+'Ark1'!R2029</f>
        <v>0</v>
      </c>
      <c r="I481" s="267" t="str">
        <f>+IF(H481=0,"",'Ark1'!AE2029)</f>
        <v/>
      </c>
      <c r="J481" s="267"/>
      <c r="K481" s="267" t="str">
        <f>+IF(H481=0,"",'Ark1'!AF2029)</f>
        <v/>
      </c>
      <c r="L481" s="268" t="str">
        <f>+IF(H481=0,"",'Ark1'!T2029)</f>
        <v/>
      </c>
      <c r="M481" s="305" t="str">
        <f>+IF(H481=0,"",'Ark1'!U2029)</f>
        <v/>
      </c>
      <c r="N481" s="267"/>
      <c r="O481" s="269" t="str">
        <f>+IF(H481=0,"",'Ark1'!W2029)</f>
        <v/>
      </c>
      <c r="P481" s="269" t="str">
        <f>+IF(H481=0,"",'Ark1'!X2029)</f>
        <v/>
      </c>
      <c r="Q481" s="269" t="str">
        <f>+IF(H481=0,"",'Ark1'!AG2029)</f>
        <v/>
      </c>
      <c r="R481" s="269" t="str">
        <f>+IF(H481=0,"",'Ark1'!AH2029)</f>
        <v/>
      </c>
      <c r="S481" s="374" t="str">
        <f>+IF(H481=0,"",'Ark1'!AR2029)</f>
        <v/>
      </c>
      <c r="T481" s="114" t="str">
        <f>+IF(H481=0,"",'Ark1'!AS2029)</f>
        <v/>
      </c>
      <c r="U481" s="269" t="str">
        <f>+IF(H481=0,"",'Ark1'!Y2029)</f>
        <v/>
      </c>
      <c r="V481" s="268" t="str">
        <f>+IF(H481=0,"",'Ark1'!AA2029)</f>
        <v/>
      </c>
      <c r="W481" s="305" t="str">
        <f t="shared" si="36"/>
        <v/>
      </c>
      <c r="X481" s="269" t="str">
        <f t="shared" si="37"/>
        <v/>
      </c>
      <c r="Y481" s="267" t="str">
        <f t="shared" si="38"/>
        <v/>
      </c>
      <c r="Z481" s="246"/>
      <c r="AC481" s="28"/>
      <c r="AD481" s="27"/>
      <c r="AG481" s="27"/>
      <c r="AH481" s="27"/>
      <c r="AI481" s="27"/>
      <c r="AK481" s="27"/>
    </row>
    <row r="482" spans="1:37" ht="15.6">
      <c r="A482" s="246"/>
      <c r="B482" s="330">
        <f>+'Ark1'!C2030</f>
        <v>2024</v>
      </c>
      <c r="C482" s="266">
        <f>+'Ark1'!L2030</f>
        <v>13</v>
      </c>
      <c r="D482" s="266" t="s">
        <v>40</v>
      </c>
      <c r="E482" s="274">
        <f>+'Ark1'!AP2030</f>
        <v>14</v>
      </c>
      <c r="F482" s="274" t="str">
        <f>VLOOKUP(E482,RNR!$D$1:$E$37,2)</f>
        <v>Canadisk Ayrshire</v>
      </c>
      <c r="G482" s="266" t="str">
        <f>+IF(H482=0,"",'Ark1'!Q2030)</f>
        <v/>
      </c>
      <c r="H482" s="475">
        <f>+'Ark1'!R2030</f>
        <v>0</v>
      </c>
      <c r="I482" s="267" t="str">
        <f>+IF(H482=0,"",'Ark1'!AE2030)</f>
        <v/>
      </c>
      <c r="J482" s="267"/>
      <c r="K482" s="267" t="str">
        <f>+IF(H482=0,"",'Ark1'!AF2030)</f>
        <v/>
      </c>
      <c r="L482" s="268" t="str">
        <f>+IF(H482=0,"",'Ark1'!T2030)</f>
        <v/>
      </c>
      <c r="M482" s="305" t="str">
        <f>+IF(H482=0,"",'Ark1'!U2030)</f>
        <v/>
      </c>
      <c r="N482" s="267"/>
      <c r="O482" s="269" t="str">
        <f>+IF(H482=0,"",'Ark1'!W2030)</f>
        <v/>
      </c>
      <c r="P482" s="269" t="str">
        <f>+IF(H482=0,"",'Ark1'!X2030)</f>
        <v/>
      </c>
      <c r="Q482" s="269" t="str">
        <f>+IF(H482=0,"",'Ark1'!AG2030)</f>
        <v/>
      </c>
      <c r="R482" s="269" t="str">
        <f>+IF(H482=0,"",'Ark1'!AH2030)</f>
        <v/>
      </c>
      <c r="S482" s="374" t="str">
        <f>+IF(H482=0,"",'Ark1'!AR2030)</f>
        <v/>
      </c>
      <c r="T482" s="114" t="str">
        <f>+IF(H482=0,"",'Ark1'!AS2030)</f>
        <v/>
      </c>
      <c r="U482" s="269" t="str">
        <f>+IF(H482=0,"",'Ark1'!Y2030)</f>
        <v/>
      </c>
      <c r="V482" s="268" t="str">
        <f>+IF(H482=0,"",'Ark1'!AA2030)</f>
        <v/>
      </c>
      <c r="W482" s="305" t="str">
        <f t="shared" si="36"/>
        <v/>
      </c>
      <c r="X482" s="269" t="str">
        <f t="shared" si="37"/>
        <v/>
      </c>
      <c r="Y482" s="267" t="str">
        <f t="shared" si="38"/>
        <v/>
      </c>
      <c r="Z482" s="246"/>
      <c r="AC482" s="28"/>
      <c r="AD482" s="27"/>
      <c r="AG482" s="27"/>
      <c r="AH482" s="27"/>
      <c r="AI482" s="27"/>
      <c r="AK482" s="27"/>
    </row>
    <row r="483" spans="1:37" ht="15.6">
      <c r="A483" s="246"/>
      <c r="B483" s="330">
        <f>+'Ark1'!C2031</f>
        <v>2024</v>
      </c>
      <c r="C483" s="266">
        <f>+'Ark1'!L2031</f>
        <v>13</v>
      </c>
      <c r="D483" s="266" t="s">
        <v>40</v>
      </c>
      <c r="E483" s="274">
        <f>+'Ark1'!AP2031</f>
        <v>15</v>
      </c>
      <c r="F483" s="274" t="str">
        <f>VLOOKUP(E483,RNR!$D$1:$E$37,2)</f>
        <v>Montbéliard</v>
      </c>
      <c r="G483" s="266" t="str">
        <f>+IF(H483=0,"",'Ark1'!Q2031)</f>
        <v/>
      </c>
      <c r="H483" s="475">
        <f>+'Ark1'!R2031</f>
        <v>0</v>
      </c>
      <c r="I483" s="267" t="str">
        <f>+IF(H483=0,"",'Ark1'!AE2031)</f>
        <v/>
      </c>
      <c r="J483" s="267"/>
      <c r="K483" s="267" t="str">
        <f>+IF(H483=0,"",'Ark1'!AF2031)</f>
        <v/>
      </c>
      <c r="L483" s="268" t="str">
        <f>+IF(H483=0,"",'Ark1'!T2031)</f>
        <v/>
      </c>
      <c r="M483" s="305" t="str">
        <f>+IF(H483=0,"",'Ark1'!U2031)</f>
        <v/>
      </c>
      <c r="N483" s="267"/>
      <c r="O483" s="269" t="str">
        <f>+IF(H483=0,"",'Ark1'!W2031)</f>
        <v/>
      </c>
      <c r="P483" s="269" t="str">
        <f>+IF(H483=0,"",'Ark1'!X2031)</f>
        <v/>
      </c>
      <c r="Q483" s="269" t="str">
        <f>+IF(H483=0,"",'Ark1'!AG2031)</f>
        <v/>
      </c>
      <c r="R483" s="269" t="str">
        <f>+IF(H483=0,"",'Ark1'!AH2031)</f>
        <v/>
      </c>
      <c r="S483" s="374" t="str">
        <f>+IF(H483=0,"",'Ark1'!AR2031)</f>
        <v/>
      </c>
      <c r="T483" s="114" t="str">
        <f>+IF(H483=0,"",'Ark1'!AS2031)</f>
        <v/>
      </c>
      <c r="U483" s="269" t="str">
        <f>+IF(H483=0,"",'Ark1'!Y2031)</f>
        <v/>
      </c>
      <c r="V483" s="268" t="str">
        <f>+IF(H483=0,"",'Ark1'!AA2031)</f>
        <v/>
      </c>
      <c r="W483" s="305" t="str">
        <f t="shared" si="36"/>
        <v/>
      </c>
      <c r="X483" s="269" t="str">
        <f t="shared" si="37"/>
        <v/>
      </c>
      <c r="Y483" s="267" t="str">
        <f t="shared" si="38"/>
        <v/>
      </c>
      <c r="Z483" s="246"/>
      <c r="AC483" s="28"/>
      <c r="AD483" s="27"/>
      <c r="AG483" s="27"/>
      <c r="AH483" s="27"/>
      <c r="AI483" s="27"/>
      <c r="AK483" s="27"/>
    </row>
    <row r="484" spans="1:37" ht="15.6">
      <c r="A484" s="246"/>
      <c r="B484" s="330">
        <f>+'Ark1'!C2032</f>
        <v>2024</v>
      </c>
      <c r="C484" s="266">
        <f>+'Ark1'!L2032</f>
        <v>13</v>
      </c>
      <c r="D484" s="266" t="s">
        <v>40</v>
      </c>
      <c r="E484" s="274">
        <f>+'Ark1'!AP2032</f>
        <v>16</v>
      </c>
      <c r="F484" s="274" t="str">
        <f>VLOOKUP(E484,RNR!$D$1:$E$37,2)</f>
        <v>Mørefe</v>
      </c>
      <c r="G484" s="266" t="str">
        <f>+IF(H484=0,"",'Ark1'!Q2032)</f>
        <v/>
      </c>
      <c r="H484" s="475">
        <f>+'Ark1'!R2032</f>
        <v>0</v>
      </c>
      <c r="I484" s="267" t="str">
        <f>+IF(H484=0,"",'Ark1'!AE2032)</f>
        <v/>
      </c>
      <c r="J484" s="267"/>
      <c r="K484" s="267" t="str">
        <f>+IF(H484=0,"",'Ark1'!AF2032)</f>
        <v/>
      </c>
      <c r="L484" s="268" t="str">
        <f>+IF(H484=0,"",'Ark1'!T2032)</f>
        <v/>
      </c>
      <c r="M484" s="305" t="str">
        <f>+IF(H484=0,"",'Ark1'!U2032)</f>
        <v/>
      </c>
      <c r="N484" s="267"/>
      <c r="O484" s="269" t="str">
        <f>+IF(H484=0,"",'Ark1'!W2032)</f>
        <v/>
      </c>
      <c r="P484" s="269" t="str">
        <f>+IF(H484=0,"",'Ark1'!X2032)</f>
        <v/>
      </c>
      <c r="Q484" s="269" t="str">
        <f>+IF(H484=0,"",'Ark1'!AG2032)</f>
        <v/>
      </c>
      <c r="R484" s="269" t="str">
        <f>+IF(H484=0,"",'Ark1'!AH2032)</f>
        <v/>
      </c>
      <c r="S484" s="374" t="str">
        <f>+IF(H484=0,"",'Ark1'!AR2032)</f>
        <v/>
      </c>
      <c r="T484" s="114" t="str">
        <f>+IF(H484=0,"",'Ark1'!AS2032)</f>
        <v/>
      </c>
      <c r="U484" s="269" t="str">
        <f>+IF(H484=0,"",'Ark1'!Y2032)</f>
        <v/>
      </c>
      <c r="V484" s="268" t="str">
        <f>+IF(H484=0,"",'Ark1'!AA2032)</f>
        <v/>
      </c>
      <c r="W484" s="305" t="str">
        <f t="shared" si="36"/>
        <v/>
      </c>
      <c r="X484" s="269" t="str">
        <f t="shared" si="37"/>
        <v/>
      </c>
      <c r="Y484" s="267" t="str">
        <f t="shared" si="38"/>
        <v/>
      </c>
      <c r="Z484" s="246"/>
      <c r="AC484" s="28"/>
      <c r="AD484" s="27"/>
      <c r="AG484" s="27"/>
      <c r="AH484" s="27"/>
      <c r="AI484" s="27"/>
      <c r="AK484" s="27"/>
    </row>
    <row r="485" spans="1:37" ht="15.6">
      <c r="A485" s="246"/>
      <c r="B485" s="330">
        <f>+'Ark1'!C2033</f>
        <v>2024</v>
      </c>
      <c r="C485" s="266">
        <f>+'Ark1'!L2033</f>
        <v>13</v>
      </c>
      <c r="D485" s="266" t="s">
        <v>40</v>
      </c>
      <c r="E485" s="274">
        <f>+'Ark1'!AP2033</f>
        <v>17</v>
      </c>
      <c r="F485" s="274" t="str">
        <f>VLOOKUP(E485,RNR!$D$1:$E$37,2)</f>
        <v>Normande</v>
      </c>
      <c r="G485" s="266" t="str">
        <f>+IF(H485=0,"",'Ark1'!Q2033)</f>
        <v/>
      </c>
      <c r="H485" s="475">
        <f>+'Ark1'!R2033</f>
        <v>0</v>
      </c>
      <c r="I485" s="267" t="str">
        <f>+IF(H485=0,"",'Ark1'!AE2033)</f>
        <v/>
      </c>
      <c r="J485" s="267"/>
      <c r="K485" s="267" t="str">
        <f>+IF(H485=0,"",'Ark1'!AF2033)</f>
        <v/>
      </c>
      <c r="L485" s="268" t="str">
        <f>+IF(H485=0,"",'Ark1'!T2033)</f>
        <v/>
      </c>
      <c r="M485" s="305" t="str">
        <f>+IF(H485=0,"",'Ark1'!U2033)</f>
        <v/>
      </c>
      <c r="N485" s="267"/>
      <c r="O485" s="269" t="str">
        <f>+IF(H485=0,"",'Ark1'!W2033)</f>
        <v/>
      </c>
      <c r="P485" s="269" t="str">
        <f>+IF(H485=0,"",'Ark1'!X2033)</f>
        <v/>
      </c>
      <c r="Q485" s="269" t="str">
        <f>+IF(H485=0,"",'Ark1'!AG2033)</f>
        <v/>
      </c>
      <c r="R485" s="269" t="str">
        <f>+IF(H485=0,"",'Ark1'!AH2033)</f>
        <v/>
      </c>
      <c r="S485" s="374" t="str">
        <f>+IF(H485=0,"",'Ark1'!AR2033)</f>
        <v/>
      </c>
      <c r="T485" s="114" t="str">
        <f>+IF(H485=0,"",'Ark1'!AS2033)</f>
        <v/>
      </c>
      <c r="U485" s="269" t="str">
        <f>+IF(H485=0,"",'Ark1'!Y2033)</f>
        <v/>
      </c>
      <c r="V485" s="268" t="str">
        <f>+IF(H485=0,"",'Ark1'!AA2033)</f>
        <v/>
      </c>
      <c r="W485" s="305" t="str">
        <f t="shared" si="36"/>
        <v/>
      </c>
      <c r="X485" s="269" t="str">
        <f t="shared" si="37"/>
        <v/>
      </c>
      <c r="Y485" s="267" t="str">
        <f t="shared" si="38"/>
        <v/>
      </c>
      <c r="Z485" s="246"/>
      <c r="AC485" s="28"/>
      <c r="AD485" s="27"/>
      <c r="AG485" s="27"/>
      <c r="AH485" s="27"/>
      <c r="AI485" s="27"/>
      <c r="AK485" s="27"/>
    </row>
    <row r="486" spans="1:37" ht="15.6">
      <c r="A486" s="246"/>
      <c r="B486" s="330">
        <f>+'Ark1'!C2034</f>
        <v>2024</v>
      </c>
      <c r="C486" s="266">
        <f>+'Ark1'!L2034</f>
        <v>13</v>
      </c>
      <c r="D486" s="266" t="s">
        <v>40</v>
      </c>
      <c r="E486" s="274">
        <f>+'Ark1'!AP2034</f>
        <v>21</v>
      </c>
      <c r="F486" s="274" t="str">
        <f>VLOOKUP(E486,RNR!$D$1:$E$37,2)</f>
        <v>Hereford</v>
      </c>
      <c r="G486" s="266" t="str">
        <f>+IF(H486=0,"",'Ark1'!Q2034)</f>
        <v/>
      </c>
      <c r="H486" s="475">
        <f>+'Ark1'!R2034</f>
        <v>0</v>
      </c>
      <c r="I486" s="267" t="str">
        <f>+IF(H486=0,"",'Ark1'!AE2034)</f>
        <v/>
      </c>
      <c r="J486" s="267"/>
      <c r="K486" s="267" t="str">
        <f>+IF(H486=0,"",'Ark1'!AF2034)</f>
        <v/>
      </c>
      <c r="L486" s="268" t="str">
        <f>+IF(H486=0,"",'Ark1'!T2034)</f>
        <v/>
      </c>
      <c r="M486" s="305" t="str">
        <f>+IF(H486=0,"",'Ark1'!U2034)</f>
        <v/>
      </c>
      <c r="N486" s="267"/>
      <c r="O486" s="269" t="str">
        <f>+IF(H486=0,"",'Ark1'!W2034)</f>
        <v/>
      </c>
      <c r="P486" s="269" t="str">
        <f>+IF(H486=0,"",'Ark1'!X2034)</f>
        <v/>
      </c>
      <c r="Q486" s="269" t="str">
        <f>+IF(H486=0,"",'Ark1'!AG2034)</f>
        <v/>
      </c>
      <c r="R486" s="269" t="str">
        <f>+IF(H486=0,"",'Ark1'!AH2034)</f>
        <v/>
      </c>
      <c r="S486" s="374" t="str">
        <f>+IF(H486=0,"",'Ark1'!AR2034)</f>
        <v/>
      </c>
      <c r="T486" s="114" t="str">
        <f>+IF(H486=0,"",'Ark1'!AS2034)</f>
        <v/>
      </c>
      <c r="U486" s="269" t="str">
        <f>+IF(H486=0,"",'Ark1'!Y2034)</f>
        <v/>
      </c>
      <c r="V486" s="268" t="str">
        <f>+IF(H486=0,"",'Ark1'!AA2034)</f>
        <v/>
      </c>
      <c r="W486" s="305" t="str">
        <f t="shared" si="36"/>
        <v/>
      </c>
      <c r="X486" s="269" t="str">
        <f t="shared" si="37"/>
        <v/>
      </c>
      <c r="Y486" s="267" t="str">
        <f t="shared" si="38"/>
        <v/>
      </c>
      <c r="Z486" s="246"/>
      <c r="AC486" s="28"/>
      <c r="AD486" s="27"/>
      <c r="AG486" s="27"/>
      <c r="AH486" s="27"/>
      <c r="AI486" s="27"/>
      <c r="AK486" s="27"/>
    </row>
    <row r="487" spans="1:37" ht="15.6">
      <c r="A487" s="246"/>
      <c r="B487" s="330">
        <f>+'Ark1'!C2035</f>
        <v>2024</v>
      </c>
      <c r="C487" s="266">
        <f>+'Ark1'!L2035</f>
        <v>13</v>
      </c>
      <c r="D487" s="266" t="s">
        <v>40</v>
      </c>
      <c r="E487" s="274">
        <f>+'Ark1'!AP2035</f>
        <v>22</v>
      </c>
      <c r="F487" s="274" t="str">
        <f>VLOOKUP(E487,RNR!$D$1:$E$37,2)</f>
        <v>Charolais</v>
      </c>
      <c r="G487" s="266" t="str">
        <f>+IF(H487=0,"",'Ark1'!Q2035)</f>
        <v/>
      </c>
      <c r="H487" s="475">
        <f>+'Ark1'!R2035</f>
        <v>0</v>
      </c>
      <c r="I487" s="267" t="str">
        <f>+IF(H487=0,"",'Ark1'!AE2035)</f>
        <v/>
      </c>
      <c r="J487" s="267"/>
      <c r="K487" s="267" t="str">
        <f>+IF(H487=0,"",'Ark1'!AF2035)</f>
        <v/>
      </c>
      <c r="L487" s="268" t="str">
        <f>+IF(H487=0,"",'Ark1'!T2035)</f>
        <v/>
      </c>
      <c r="M487" s="305" t="str">
        <f>+IF(H487=0,"",'Ark1'!U2035)</f>
        <v/>
      </c>
      <c r="N487" s="267"/>
      <c r="O487" s="269" t="str">
        <f>+IF(H487=0,"",'Ark1'!W2035)</f>
        <v/>
      </c>
      <c r="P487" s="269" t="str">
        <f>+IF(H487=0,"",'Ark1'!X2035)</f>
        <v/>
      </c>
      <c r="Q487" s="269" t="str">
        <f>+IF(H487=0,"",'Ark1'!AG2035)</f>
        <v/>
      </c>
      <c r="R487" s="269" t="str">
        <f>+IF(H487=0,"",'Ark1'!AH2035)</f>
        <v/>
      </c>
      <c r="S487" s="374" t="str">
        <f>+IF(H487=0,"",'Ark1'!AR2035)</f>
        <v/>
      </c>
      <c r="T487" s="114" t="str">
        <f>+IF(H487=0,"",'Ark1'!AS2035)</f>
        <v/>
      </c>
      <c r="U487" s="269" t="str">
        <f>+IF(H487=0,"",'Ark1'!Y2035)</f>
        <v/>
      </c>
      <c r="V487" s="268" t="str">
        <f>+IF(H487=0,"",'Ark1'!AA2035)</f>
        <v/>
      </c>
      <c r="W487" s="305" t="str">
        <f t="shared" si="36"/>
        <v/>
      </c>
      <c r="X487" s="269" t="str">
        <f t="shared" si="37"/>
        <v/>
      </c>
      <c r="Y487" s="267" t="str">
        <f t="shared" si="38"/>
        <v/>
      </c>
      <c r="Z487" s="246"/>
      <c r="AC487" s="28"/>
      <c r="AD487" s="27"/>
      <c r="AG487" s="27"/>
      <c r="AH487" s="27"/>
      <c r="AI487" s="27"/>
      <c r="AK487" s="27"/>
    </row>
    <row r="488" spans="1:37" ht="15.6">
      <c r="A488" s="246"/>
      <c r="B488" s="330">
        <f>+'Ark1'!C2036</f>
        <v>2024</v>
      </c>
      <c r="C488" s="266">
        <f>+'Ark1'!L2036</f>
        <v>13</v>
      </c>
      <c r="D488" s="266" t="s">
        <v>40</v>
      </c>
      <c r="E488" s="274">
        <f>+'Ark1'!AP2036</f>
        <v>23</v>
      </c>
      <c r="F488" s="274" t="str">
        <f>VLOOKUP(E488,RNR!$D$1:$E$37,2)</f>
        <v>Aberdeen Angus</v>
      </c>
      <c r="G488" s="266" t="str">
        <f>+IF(H488=0,"",'Ark1'!Q2036)</f>
        <v/>
      </c>
      <c r="H488" s="475">
        <f>+'Ark1'!R2036</f>
        <v>0</v>
      </c>
      <c r="I488" s="267" t="str">
        <f>+IF(H488=0,"",'Ark1'!AE2036)</f>
        <v/>
      </c>
      <c r="J488" s="267"/>
      <c r="K488" s="267" t="str">
        <f>+IF(H488=0,"",'Ark1'!AF2036)</f>
        <v/>
      </c>
      <c r="L488" s="268" t="str">
        <f>+IF(H488=0,"",'Ark1'!T2036)</f>
        <v/>
      </c>
      <c r="M488" s="305" t="str">
        <f>+IF(H488=0,"",'Ark1'!U2036)</f>
        <v/>
      </c>
      <c r="N488" s="267"/>
      <c r="O488" s="269" t="str">
        <f>+IF(H488=0,"",'Ark1'!W2036)</f>
        <v/>
      </c>
      <c r="P488" s="269" t="str">
        <f>+IF(H488=0,"",'Ark1'!X2036)</f>
        <v/>
      </c>
      <c r="Q488" s="269" t="str">
        <f>+IF(H488=0,"",'Ark1'!AG2036)</f>
        <v/>
      </c>
      <c r="R488" s="269" t="str">
        <f>+IF(H488=0,"",'Ark1'!AH2036)</f>
        <v/>
      </c>
      <c r="S488" s="374" t="str">
        <f>+IF(H488=0,"",'Ark1'!AR2036)</f>
        <v/>
      </c>
      <c r="T488" s="114" t="str">
        <f>+IF(H488=0,"",'Ark1'!AS2036)</f>
        <v/>
      </c>
      <c r="U488" s="269" t="str">
        <f>+IF(H488=0,"",'Ark1'!Y2036)</f>
        <v/>
      </c>
      <c r="V488" s="268" t="str">
        <f>+IF(H488=0,"",'Ark1'!AA2036)</f>
        <v/>
      </c>
      <c r="W488" s="305" t="str">
        <f t="shared" si="36"/>
        <v/>
      </c>
      <c r="X488" s="269" t="str">
        <f t="shared" si="37"/>
        <v/>
      </c>
      <c r="Y488" s="267" t="str">
        <f t="shared" si="38"/>
        <v/>
      </c>
      <c r="Z488" s="246"/>
      <c r="AC488" s="28"/>
      <c r="AD488" s="27"/>
      <c r="AG488" s="27"/>
      <c r="AH488" s="27"/>
      <c r="AI488" s="27"/>
      <c r="AK488" s="27"/>
    </row>
    <row r="489" spans="1:37" ht="15.6">
      <c r="A489" s="246"/>
      <c r="B489" s="330">
        <f>+'Ark1'!C2037</f>
        <v>2024</v>
      </c>
      <c r="C489" s="266">
        <f>+'Ark1'!L2037</f>
        <v>13</v>
      </c>
      <c r="D489" s="266" t="s">
        <v>40</v>
      </c>
      <c r="E489" s="274">
        <f>+'Ark1'!AP2037</f>
        <v>24</v>
      </c>
      <c r="F489" s="274" t="str">
        <f>VLOOKUP(E489,RNR!$D$1:$E$37,2)</f>
        <v>Limousin</v>
      </c>
      <c r="G489" s="266" t="str">
        <f>+IF(H489=0,"",'Ark1'!Q2037)</f>
        <v/>
      </c>
      <c r="H489" s="475">
        <f>+'Ark1'!R2037</f>
        <v>0</v>
      </c>
      <c r="I489" s="267" t="str">
        <f>+IF(H489=0,"",'Ark1'!AE2037)</f>
        <v/>
      </c>
      <c r="J489" s="267"/>
      <c r="K489" s="267" t="str">
        <f>+IF(H489=0,"",'Ark1'!AF2037)</f>
        <v/>
      </c>
      <c r="L489" s="268" t="str">
        <f>+IF(H489=0,"",'Ark1'!T2037)</f>
        <v/>
      </c>
      <c r="M489" s="305" t="str">
        <f>+IF(H489=0,"",'Ark1'!U2037)</f>
        <v/>
      </c>
      <c r="N489" s="267"/>
      <c r="O489" s="269" t="str">
        <f>+IF(H489=0,"",'Ark1'!W2037)</f>
        <v/>
      </c>
      <c r="P489" s="269" t="str">
        <f>+IF(H489=0,"",'Ark1'!X2037)</f>
        <v/>
      </c>
      <c r="Q489" s="269" t="str">
        <f>+IF(H489=0,"",'Ark1'!AG2037)</f>
        <v/>
      </c>
      <c r="R489" s="269" t="str">
        <f>+IF(H489=0,"",'Ark1'!AH2037)</f>
        <v/>
      </c>
      <c r="S489" s="374" t="str">
        <f>+IF(H489=0,"",'Ark1'!AR2037)</f>
        <v/>
      </c>
      <c r="T489" s="114" t="str">
        <f>+IF(H489=0,"",'Ark1'!AS2037)</f>
        <v/>
      </c>
      <c r="U489" s="269" t="str">
        <f>+IF(H489=0,"",'Ark1'!Y2037)</f>
        <v/>
      </c>
      <c r="V489" s="268" t="str">
        <f>+IF(H489=0,"",'Ark1'!AA2037)</f>
        <v/>
      </c>
      <c r="W489" s="305" t="str">
        <f t="shared" si="36"/>
        <v/>
      </c>
      <c r="X489" s="269" t="str">
        <f t="shared" si="37"/>
        <v/>
      </c>
      <c r="Y489" s="267" t="str">
        <f t="shared" si="38"/>
        <v/>
      </c>
      <c r="Z489" s="246"/>
      <c r="AC489" s="28"/>
      <c r="AD489" s="27"/>
      <c r="AG489" s="27"/>
      <c r="AH489" s="27"/>
      <c r="AI489" s="27"/>
      <c r="AK489" s="27"/>
    </row>
    <row r="490" spans="1:37" ht="15.6">
      <c r="A490" s="246"/>
      <c r="B490" s="330">
        <f>+'Ark1'!C2038</f>
        <v>2024</v>
      </c>
      <c r="C490" s="266">
        <f>+'Ark1'!L2038</f>
        <v>13</v>
      </c>
      <c r="D490" s="266" t="s">
        <v>40</v>
      </c>
      <c r="E490" s="274">
        <f>+'Ark1'!AP2038</f>
        <v>25</v>
      </c>
      <c r="F490" s="274" t="str">
        <f>VLOOKUP(E490,RNR!$D$1:$E$37,2)</f>
        <v>Kjøttsimmental</v>
      </c>
      <c r="G490" s="266" t="str">
        <f>+IF(H490=0,"",'Ark1'!Q2038)</f>
        <v/>
      </c>
      <c r="H490" s="475">
        <f>+'Ark1'!R2038</f>
        <v>0</v>
      </c>
      <c r="I490" s="267" t="str">
        <f>+IF(H490=0,"",'Ark1'!AE2038)</f>
        <v/>
      </c>
      <c r="J490" s="267"/>
      <c r="K490" s="267" t="str">
        <f>+IF(H490=0,"",'Ark1'!AF2038)</f>
        <v/>
      </c>
      <c r="L490" s="268" t="str">
        <f>+IF(H490=0,"",'Ark1'!T2038)</f>
        <v/>
      </c>
      <c r="M490" s="305" t="str">
        <f>+IF(H490=0,"",'Ark1'!U2038)</f>
        <v/>
      </c>
      <c r="N490" s="267"/>
      <c r="O490" s="269" t="str">
        <f>+IF(H490=0,"",'Ark1'!W2038)</f>
        <v/>
      </c>
      <c r="P490" s="269" t="str">
        <f>+IF(H490=0,"",'Ark1'!X2038)</f>
        <v/>
      </c>
      <c r="Q490" s="269" t="str">
        <f>+IF(H490=0,"",'Ark1'!AG2038)</f>
        <v/>
      </c>
      <c r="R490" s="269" t="str">
        <f>+IF(H490=0,"",'Ark1'!AH2038)</f>
        <v/>
      </c>
      <c r="S490" s="374" t="str">
        <f>+IF(H490=0,"",'Ark1'!AR2038)</f>
        <v/>
      </c>
      <c r="T490" s="114" t="str">
        <f>+IF(H490=0,"",'Ark1'!AS2038)</f>
        <v/>
      </c>
      <c r="U490" s="269" t="str">
        <f>+IF(H490=0,"",'Ark1'!Y2038)</f>
        <v/>
      </c>
      <c r="V490" s="268" t="str">
        <f>+IF(H490=0,"",'Ark1'!AA2038)</f>
        <v/>
      </c>
      <c r="W490" s="305" t="str">
        <f t="shared" si="36"/>
        <v/>
      </c>
      <c r="X490" s="269" t="str">
        <f t="shared" si="37"/>
        <v/>
      </c>
      <c r="Y490" s="267" t="str">
        <f t="shared" si="38"/>
        <v/>
      </c>
      <c r="Z490" s="246"/>
      <c r="AC490" s="28"/>
      <c r="AD490" s="27"/>
      <c r="AG490" s="27"/>
      <c r="AH490" s="27"/>
      <c r="AI490" s="27"/>
      <c r="AK490" s="27"/>
    </row>
    <row r="491" spans="1:37" ht="15.6">
      <c r="A491" s="246"/>
      <c r="B491" s="330">
        <f>+'Ark1'!C2039</f>
        <v>2024</v>
      </c>
      <c r="C491" s="266">
        <f>+'Ark1'!L2039</f>
        <v>13</v>
      </c>
      <c r="D491" s="266" t="s">
        <v>40</v>
      </c>
      <c r="E491" s="274">
        <f>+'Ark1'!AP2039</f>
        <v>26</v>
      </c>
      <c r="F491" s="274" t="str">
        <f>VLOOKUP(E491,RNR!$D$1:$E$37,2)</f>
        <v>Blonde d`Aquitaine</v>
      </c>
      <c r="G491" s="266" t="str">
        <f>+IF(H491=0,"",'Ark1'!Q2039)</f>
        <v/>
      </c>
      <c r="H491" s="475">
        <f>+'Ark1'!R2039</f>
        <v>0</v>
      </c>
      <c r="I491" s="267" t="str">
        <f>+IF(H491=0,"",'Ark1'!AE2039)</f>
        <v/>
      </c>
      <c r="J491" s="267"/>
      <c r="K491" s="267" t="str">
        <f>+IF(H491=0,"",'Ark1'!AF2039)</f>
        <v/>
      </c>
      <c r="L491" s="268" t="str">
        <f>+IF(H491=0,"",'Ark1'!T2039)</f>
        <v/>
      </c>
      <c r="M491" s="305" t="str">
        <f>+IF(H491=0,"",'Ark1'!U2039)</f>
        <v/>
      </c>
      <c r="N491" s="267"/>
      <c r="O491" s="269" t="str">
        <f>+IF(H491=0,"",'Ark1'!W2039)</f>
        <v/>
      </c>
      <c r="P491" s="269" t="str">
        <f>+IF(H491=0,"",'Ark1'!X2039)</f>
        <v/>
      </c>
      <c r="Q491" s="269" t="str">
        <f>+IF(H491=0,"",'Ark1'!AG2039)</f>
        <v/>
      </c>
      <c r="R491" s="269" t="str">
        <f>+IF(H491=0,"",'Ark1'!AH2039)</f>
        <v/>
      </c>
      <c r="S491" s="374" t="str">
        <f>+IF(H491=0,"",'Ark1'!AR2039)</f>
        <v/>
      </c>
      <c r="T491" s="114" t="str">
        <f>+IF(H491=0,"",'Ark1'!AS2039)</f>
        <v/>
      </c>
      <c r="U491" s="269" t="str">
        <f>+IF(H491=0,"",'Ark1'!Y2039)</f>
        <v/>
      </c>
      <c r="V491" s="268" t="str">
        <f>+IF(H491=0,"",'Ark1'!AA2039)</f>
        <v/>
      </c>
      <c r="W491" s="305" t="str">
        <f t="shared" si="36"/>
        <v/>
      </c>
      <c r="X491" s="269" t="str">
        <f t="shared" si="37"/>
        <v/>
      </c>
      <c r="Y491" s="267" t="str">
        <f t="shared" si="38"/>
        <v/>
      </c>
      <c r="Z491" s="246"/>
      <c r="AC491" s="28"/>
      <c r="AD491" s="27"/>
      <c r="AG491" s="27"/>
      <c r="AH491" s="27"/>
      <c r="AI491" s="27"/>
      <c r="AK491" s="27"/>
    </row>
    <row r="492" spans="1:37" ht="15.6">
      <c r="A492" s="246"/>
      <c r="B492" s="330">
        <f>+'Ark1'!C2040</f>
        <v>2024</v>
      </c>
      <c r="C492" s="266">
        <f>+'Ark1'!L2040</f>
        <v>13</v>
      </c>
      <c r="D492" s="266" t="s">
        <v>40</v>
      </c>
      <c r="E492" s="274">
        <f>+'Ark1'!AP2040</f>
        <v>27</v>
      </c>
      <c r="F492" s="274" t="str">
        <f>VLOOKUP(E492,RNR!$D$1:$E$37,2)</f>
        <v>Highland</v>
      </c>
      <c r="G492" s="266" t="str">
        <f>+IF(H492=0,"",'Ark1'!Q2040)</f>
        <v/>
      </c>
      <c r="H492" s="475">
        <f>+'Ark1'!R2040</f>
        <v>0</v>
      </c>
      <c r="I492" s="267" t="str">
        <f>+IF(H492=0,"",'Ark1'!AE2040)</f>
        <v/>
      </c>
      <c r="J492" s="267"/>
      <c r="K492" s="267" t="str">
        <f>+IF(H492=0,"",'Ark1'!AF2040)</f>
        <v/>
      </c>
      <c r="L492" s="268" t="str">
        <f>+IF(H492=0,"",'Ark1'!T2040)</f>
        <v/>
      </c>
      <c r="M492" s="305" t="str">
        <f>+IF(H492=0,"",'Ark1'!U2040)</f>
        <v/>
      </c>
      <c r="N492" s="267"/>
      <c r="O492" s="269" t="str">
        <f>+IF(H492=0,"",'Ark1'!W2040)</f>
        <v/>
      </c>
      <c r="P492" s="269" t="str">
        <f>+IF(H492=0,"",'Ark1'!X2040)</f>
        <v/>
      </c>
      <c r="Q492" s="269" t="str">
        <f>+IF(H492=0,"",'Ark1'!AG2040)</f>
        <v/>
      </c>
      <c r="R492" s="269" t="str">
        <f>+IF(H492=0,"",'Ark1'!AH2040)</f>
        <v/>
      </c>
      <c r="S492" s="374" t="str">
        <f>+IF(H492=0,"",'Ark1'!AR2040)</f>
        <v/>
      </c>
      <c r="T492" s="114" t="str">
        <f>+IF(H492=0,"",'Ark1'!AS2040)</f>
        <v/>
      </c>
      <c r="U492" s="269" t="str">
        <f>+IF(H492=0,"",'Ark1'!Y2040)</f>
        <v/>
      </c>
      <c r="V492" s="268" t="str">
        <f>+IF(H492=0,"",'Ark1'!AA2040)</f>
        <v/>
      </c>
      <c r="W492" s="305" t="str">
        <f t="shared" si="36"/>
        <v/>
      </c>
      <c r="X492" s="269" t="str">
        <f t="shared" si="37"/>
        <v/>
      </c>
      <c r="Y492" s="267" t="str">
        <f t="shared" si="38"/>
        <v/>
      </c>
      <c r="Z492" s="246"/>
      <c r="AC492" s="28"/>
      <c r="AD492" s="27"/>
      <c r="AG492" s="27"/>
      <c r="AH492" s="27"/>
      <c r="AI492" s="27"/>
      <c r="AK492" s="27"/>
    </row>
    <row r="493" spans="1:37" ht="15.6">
      <c r="A493" s="246"/>
      <c r="B493" s="330">
        <f>+'Ark1'!C2041</f>
        <v>2024</v>
      </c>
      <c r="C493" s="266">
        <f>+'Ark1'!L2041</f>
        <v>13</v>
      </c>
      <c r="D493" s="266" t="s">
        <v>40</v>
      </c>
      <c r="E493" s="274">
        <f>+'Ark1'!AP2041</f>
        <v>28</v>
      </c>
      <c r="F493" s="274" t="str">
        <f>VLOOKUP(E493,RNR!$D$1:$E$37,2)</f>
        <v xml:space="preserve">Dexter </v>
      </c>
      <c r="G493" s="266" t="str">
        <f>+IF(H493=0,"",'Ark1'!Q2041)</f>
        <v/>
      </c>
      <c r="H493" s="475">
        <f>+'Ark1'!R2041</f>
        <v>0</v>
      </c>
      <c r="I493" s="267" t="str">
        <f>+IF(H493=0,"",'Ark1'!AE2041)</f>
        <v/>
      </c>
      <c r="J493" s="267"/>
      <c r="K493" s="267" t="str">
        <f>+IF(H493=0,"",'Ark1'!AF2041)</f>
        <v/>
      </c>
      <c r="L493" s="268" t="str">
        <f>+IF(H493=0,"",'Ark1'!T2041)</f>
        <v/>
      </c>
      <c r="M493" s="305" t="str">
        <f>+IF(H493=0,"",'Ark1'!U2041)</f>
        <v/>
      </c>
      <c r="N493" s="267"/>
      <c r="O493" s="269" t="str">
        <f>+IF(H493=0,"",'Ark1'!W2041)</f>
        <v/>
      </c>
      <c r="P493" s="269" t="str">
        <f>+IF(H493=0,"",'Ark1'!X2041)</f>
        <v/>
      </c>
      <c r="Q493" s="269" t="str">
        <f>+IF(H493=0,"",'Ark1'!AG2041)</f>
        <v/>
      </c>
      <c r="R493" s="269" t="str">
        <f>+IF(H493=0,"",'Ark1'!AH2041)</f>
        <v/>
      </c>
      <c r="S493" s="374" t="str">
        <f>+IF(H493=0,"",'Ark1'!AR2041)</f>
        <v/>
      </c>
      <c r="T493" s="114" t="str">
        <f>+IF(H493=0,"",'Ark1'!AS2041)</f>
        <v/>
      </c>
      <c r="U493" s="269" t="str">
        <f>+IF(H493=0,"",'Ark1'!Y2041)</f>
        <v/>
      </c>
      <c r="V493" s="268" t="str">
        <f>+IF(H493=0,"",'Ark1'!AA2041)</f>
        <v/>
      </c>
      <c r="W493" s="305" t="str">
        <f t="shared" si="36"/>
        <v/>
      </c>
      <c r="X493" s="269" t="str">
        <f t="shared" si="37"/>
        <v/>
      </c>
      <c r="Y493" s="267" t="str">
        <f t="shared" si="38"/>
        <v/>
      </c>
      <c r="Z493" s="246"/>
      <c r="AC493" s="28"/>
      <c r="AD493" s="27"/>
      <c r="AG493" s="27"/>
      <c r="AH493" s="27"/>
      <c r="AI493" s="27"/>
      <c r="AK493" s="27"/>
    </row>
    <row r="494" spans="1:37" ht="15.6">
      <c r="A494" s="246"/>
      <c r="B494" s="330">
        <f>+'Ark1'!C2042</f>
        <v>2024</v>
      </c>
      <c r="C494" s="266">
        <f>+'Ark1'!L2042</f>
        <v>13</v>
      </c>
      <c r="D494" s="266" t="s">
        <v>40</v>
      </c>
      <c r="E494" s="274">
        <f>+'Ark1'!AP2042</f>
        <v>29</v>
      </c>
      <c r="F494" s="274" t="str">
        <f>VLOOKUP(E494,RNR!$D$1:$E$37,2)</f>
        <v>Piemontese</v>
      </c>
      <c r="G494" s="266" t="str">
        <f>+IF(H494=0,"",'Ark1'!Q2042)</f>
        <v/>
      </c>
      <c r="H494" s="475">
        <f>+'Ark1'!R2042</f>
        <v>0</v>
      </c>
      <c r="I494" s="267" t="str">
        <f>+IF(H494=0,"",'Ark1'!AE2042)</f>
        <v/>
      </c>
      <c r="J494" s="267"/>
      <c r="K494" s="267" t="str">
        <f>+IF(H494=0,"",'Ark1'!AF2042)</f>
        <v/>
      </c>
      <c r="L494" s="268" t="str">
        <f>+IF(H494=0,"",'Ark1'!T2042)</f>
        <v/>
      </c>
      <c r="M494" s="305" t="str">
        <f>+IF(H494=0,"",'Ark1'!U2042)</f>
        <v/>
      </c>
      <c r="N494" s="267"/>
      <c r="O494" s="269" t="str">
        <f>+IF(H494=0,"",'Ark1'!W2042)</f>
        <v/>
      </c>
      <c r="P494" s="269" t="str">
        <f>+IF(H494=0,"",'Ark1'!X2042)</f>
        <v/>
      </c>
      <c r="Q494" s="269" t="str">
        <f>+IF(H494=0,"",'Ark1'!AG2042)</f>
        <v/>
      </c>
      <c r="R494" s="269" t="str">
        <f>+IF(H494=0,"",'Ark1'!AH2042)</f>
        <v/>
      </c>
      <c r="S494" s="374" t="str">
        <f>+IF(H494=0,"",'Ark1'!AR2042)</f>
        <v/>
      </c>
      <c r="T494" s="114" t="str">
        <f>+IF(H494=0,"",'Ark1'!AS2042)</f>
        <v/>
      </c>
      <c r="U494" s="269" t="str">
        <f>+IF(H494=0,"",'Ark1'!Y2042)</f>
        <v/>
      </c>
      <c r="V494" s="268" t="str">
        <f>+IF(H494=0,"",'Ark1'!AA2042)</f>
        <v/>
      </c>
      <c r="W494" s="305" t="str">
        <f t="shared" si="36"/>
        <v/>
      </c>
      <c r="X494" s="269" t="str">
        <f t="shared" si="37"/>
        <v/>
      </c>
      <c r="Y494" s="267" t="str">
        <f t="shared" si="38"/>
        <v/>
      </c>
      <c r="Z494" s="246"/>
      <c r="AC494" s="28"/>
      <c r="AD494" s="27"/>
      <c r="AG494" s="27"/>
      <c r="AH494" s="27"/>
      <c r="AI494" s="27"/>
      <c r="AK494" s="27"/>
    </row>
    <row r="495" spans="1:37" ht="15.6">
      <c r="A495" s="246"/>
      <c r="B495" s="330">
        <f>+'Ark1'!C2043</f>
        <v>2024</v>
      </c>
      <c r="C495" s="266">
        <f>+'Ark1'!L2043</f>
        <v>13</v>
      </c>
      <c r="D495" s="266" t="s">
        <v>40</v>
      </c>
      <c r="E495" s="274">
        <f>+'Ark1'!AP2043</f>
        <v>30</v>
      </c>
      <c r="F495" s="274" t="str">
        <f>VLOOKUP(E495,RNR!$D$1:$E$37,2)</f>
        <v>Galloway</v>
      </c>
      <c r="G495" s="266" t="str">
        <f>+IF(H495=0,"",'Ark1'!Q2043)</f>
        <v/>
      </c>
      <c r="H495" s="475">
        <f>+'Ark1'!R2043</f>
        <v>0</v>
      </c>
      <c r="I495" s="267" t="str">
        <f>+IF(H495=0,"",'Ark1'!AE2043)</f>
        <v/>
      </c>
      <c r="J495" s="267"/>
      <c r="K495" s="267" t="str">
        <f>+IF(H495=0,"",'Ark1'!AF2043)</f>
        <v/>
      </c>
      <c r="L495" s="268" t="str">
        <f>+IF(H495=0,"",'Ark1'!T2043)</f>
        <v/>
      </c>
      <c r="M495" s="305" t="str">
        <f>+IF(H495=0,"",'Ark1'!U2043)</f>
        <v/>
      </c>
      <c r="N495" s="267"/>
      <c r="O495" s="269" t="str">
        <f>+IF(H495=0,"",'Ark1'!W2043)</f>
        <v/>
      </c>
      <c r="P495" s="269" t="str">
        <f>+IF(H495=0,"",'Ark1'!X2043)</f>
        <v/>
      </c>
      <c r="Q495" s="269" t="str">
        <f>+IF(H495=0,"",'Ark1'!AG2043)</f>
        <v/>
      </c>
      <c r="R495" s="269" t="str">
        <f>+IF(H495=0,"",'Ark1'!AH2043)</f>
        <v/>
      </c>
      <c r="S495" s="374" t="str">
        <f>+IF(H495=0,"",'Ark1'!AR2043)</f>
        <v/>
      </c>
      <c r="T495" s="114" t="str">
        <f>+IF(H495=0,"",'Ark1'!AS2043)</f>
        <v/>
      </c>
      <c r="U495" s="269" t="str">
        <f>+IF(H495=0,"",'Ark1'!Y2043)</f>
        <v/>
      </c>
      <c r="V495" s="268" t="str">
        <f>+IF(H495=0,"",'Ark1'!AA2043)</f>
        <v/>
      </c>
      <c r="W495" s="305" t="str">
        <f t="shared" si="36"/>
        <v/>
      </c>
      <c r="X495" s="269" t="str">
        <f t="shared" si="37"/>
        <v/>
      </c>
      <c r="Y495" s="267" t="str">
        <f t="shared" si="38"/>
        <v/>
      </c>
      <c r="Z495" s="246"/>
      <c r="AC495" s="28"/>
      <c r="AD495" s="27"/>
      <c r="AG495" s="27"/>
      <c r="AH495" s="27"/>
      <c r="AI495" s="27"/>
      <c r="AK495" s="27"/>
    </row>
    <row r="496" spans="1:37" ht="15.6">
      <c r="A496" s="246"/>
      <c r="B496" s="330">
        <f>+'Ark1'!C2044</f>
        <v>2024</v>
      </c>
      <c r="C496" s="266">
        <f>+'Ark1'!L2044</f>
        <v>13</v>
      </c>
      <c r="D496" s="266" t="s">
        <v>40</v>
      </c>
      <c r="E496" s="274">
        <f>+'Ark1'!AP2044</f>
        <v>31</v>
      </c>
      <c r="F496" s="274" t="str">
        <f>VLOOKUP(E496,RNR!$D$1:$E$37,2)</f>
        <v>Salers</v>
      </c>
      <c r="G496" s="266" t="str">
        <f>+IF(H496=0,"",'Ark1'!Q2044)</f>
        <v/>
      </c>
      <c r="H496" s="475">
        <f>+'Ark1'!R2044</f>
        <v>0</v>
      </c>
      <c r="I496" s="267" t="str">
        <f>+IF(H496=0,"",'Ark1'!AE2044)</f>
        <v/>
      </c>
      <c r="J496" s="267"/>
      <c r="K496" s="267" t="str">
        <f>+IF(H496=0,"",'Ark1'!AF2044)</f>
        <v/>
      </c>
      <c r="L496" s="268" t="str">
        <f>+IF(H496=0,"",'Ark1'!T2044)</f>
        <v/>
      </c>
      <c r="M496" s="305" t="str">
        <f>+IF(H496=0,"",'Ark1'!U2044)</f>
        <v/>
      </c>
      <c r="N496" s="267"/>
      <c r="O496" s="269" t="str">
        <f>+IF(H496=0,"",'Ark1'!W2044)</f>
        <v/>
      </c>
      <c r="P496" s="269" t="str">
        <f>+IF(H496=0,"",'Ark1'!X2044)</f>
        <v/>
      </c>
      <c r="Q496" s="269" t="str">
        <f>+IF(H496=0,"",'Ark1'!AG2044)</f>
        <v/>
      </c>
      <c r="R496" s="269" t="str">
        <f>+IF(H496=0,"",'Ark1'!AH2044)</f>
        <v/>
      </c>
      <c r="S496" s="374" t="str">
        <f>+IF(H496=0,"",'Ark1'!AR2044)</f>
        <v/>
      </c>
      <c r="T496" s="114" t="str">
        <f>+IF(H496=0,"",'Ark1'!AS2044)</f>
        <v/>
      </c>
      <c r="U496" s="269" t="str">
        <f>+IF(H496=0,"",'Ark1'!Y2044)</f>
        <v/>
      </c>
      <c r="V496" s="268" t="str">
        <f>+IF(H496=0,"",'Ark1'!AA2044)</f>
        <v/>
      </c>
      <c r="W496" s="305" t="str">
        <f t="shared" si="36"/>
        <v/>
      </c>
      <c r="X496" s="269" t="str">
        <f t="shared" si="37"/>
        <v/>
      </c>
      <c r="Y496" s="267" t="str">
        <f t="shared" si="38"/>
        <v/>
      </c>
      <c r="Z496" s="246"/>
      <c r="AC496" s="28"/>
      <c r="AD496" s="27"/>
      <c r="AG496" s="27"/>
      <c r="AH496" s="27"/>
      <c r="AI496" s="27"/>
      <c r="AK496" s="27"/>
    </row>
    <row r="497" spans="1:54" ht="15.6">
      <c r="A497" s="246"/>
      <c r="B497" s="330">
        <f>+'Ark1'!C2045</f>
        <v>2024</v>
      </c>
      <c r="C497" s="266">
        <f>+'Ark1'!L2045</f>
        <v>13</v>
      </c>
      <c r="D497" s="266" t="s">
        <v>40</v>
      </c>
      <c r="E497" s="274">
        <f>+'Ark1'!AP2045</f>
        <v>32</v>
      </c>
      <c r="F497" s="274" t="str">
        <f>VLOOKUP(E497,RNR!$D$1:$E$37,2)</f>
        <v>Chianina</v>
      </c>
      <c r="G497" s="266" t="str">
        <f>+IF(H497=0,"",'Ark1'!Q2045)</f>
        <v/>
      </c>
      <c r="H497" s="475">
        <f>+'Ark1'!R2045</f>
        <v>0</v>
      </c>
      <c r="I497" s="267" t="str">
        <f>+IF(H497=0,"",'Ark1'!AE2045)</f>
        <v/>
      </c>
      <c r="J497" s="267"/>
      <c r="K497" s="267" t="str">
        <f>+IF(H497=0,"",'Ark1'!AF2045)</f>
        <v/>
      </c>
      <c r="L497" s="268" t="str">
        <f>+IF(H497=0,"",'Ark1'!T2045)</f>
        <v/>
      </c>
      <c r="M497" s="305" t="str">
        <f>+IF(H497=0,"",'Ark1'!U2045)</f>
        <v/>
      </c>
      <c r="N497" s="267"/>
      <c r="O497" s="269" t="str">
        <f>+IF(H497=0,"",'Ark1'!W2045)</f>
        <v/>
      </c>
      <c r="P497" s="269" t="str">
        <f>+IF(H497=0,"",'Ark1'!X2045)</f>
        <v/>
      </c>
      <c r="Q497" s="269" t="str">
        <f>+IF(H497=0,"",'Ark1'!AG2045)</f>
        <v/>
      </c>
      <c r="R497" s="269" t="str">
        <f>+IF(H497=0,"",'Ark1'!AH2045)</f>
        <v/>
      </c>
      <c r="S497" s="374" t="str">
        <f>+IF(H497=0,"",'Ark1'!AR2045)</f>
        <v/>
      </c>
      <c r="T497" s="114" t="str">
        <f>+IF(H497=0,"",'Ark1'!AS2045)</f>
        <v/>
      </c>
      <c r="U497" s="269" t="str">
        <f>+IF(H497=0,"",'Ark1'!Y2045)</f>
        <v/>
      </c>
      <c r="V497" s="268" t="str">
        <f>+IF(H497=0,"",'Ark1'!AA2045)</f>
        <v/>
      </c>
      <c r="W497" s="305" t="str">
        <f t="shared" si="36"/>
        <v/>
      </c>
      <c r="X497" s="269" t="str">
        <f t="shared" si="37"/>
        <v/>
      </c>
      <c r="Y497" s="267" t="str">
        <f t="shared" si="38"/>
        <v/>
      </c>
      <c r="Z497" s="246"/>
      <c r="AC497" s="28"/>
      <c r="AD497" s="27"/>
      <c r="AG497" s="27"/>
      <c r="AH497" s="27"/>
      <c r="AI497" s="27"/>
      <c r="AK497" s="27"/>
    </row>
    <row r="498" spans="1:54" ht="15.6">
      <c r="A498" s="246"/>
      <c r="B498" s="330">
        <f>+'Ark1'!C2046</f>
        <v>2024</v>
      </c>
      <c r="C498" s="266">
        <f>+'Ark1'!L2046</f>
        <v>13</v>
      </c>
      <c r="D498" s="266" t="s">
        <v>40</v>
      </c>
      <c r="E498" s="274">
        <f>+'Ark1'!AP2046</f>
        <v>33</v>
      </c>
      <c r="F498" s="274" t="str">
        <f>VLOOKUP(E498,RNR!$D$1:$E$37,2)</f>
        <v>Belgisk blå</v>
      </c>
      <c r="G498" s="266" t="str">
        <f>+IF(H498=0,"",'Ark1'!Q2046)</f>
        <v/>
      </c>
      <c r="H498" s="475">
        <f>+'Ark1'!R2046</f>
        <v>0</v>
      </c>
      <c r="I498" s="267" t="str">
        <f>+IF(H498=0,"",'Ark1'!AE2046)</f>
        <v/>
      </c>
      <c r="J498" s="267"/>
      <c r="K498" s="267" t="str">
        <f>+IF(H498=0,"",'Ark1'!AF2046)</f>
        <v/>
      </c>
      <c r="L498" s="268" t="str">
        <f>+IF(H498=0,"",'Ark1'!T2046)</f>
        <v/>
      </c>
      <c r="M498" s="305" t="str">
        <f>+IF(H498=0,"",'Ark1'!U2046)</f>
        <v/>
      </c>
      <c r="N498" s="267"/>
      <c r="O498" s="269" t="str">
        <f>+IF(H498=0,"",'Ark1'!W2046)</f>
        <v/>
      </c>
      <c r="P498" s="269" t="str">
        <f>+IF(H498=0,"",'Ark1'!X2046)</f>
        <v/>
      </c>
      <c r="Q498" s="269" t="str">
        <f>+IF(H498=0,"",'Ark1'!AG2046)</f>
        <v/>
      </c>
      <c r="R498" s="269" t="str">
        <f>+IF(H498=0,"",'Ark1'!AH2046)</f>
        <v/>
      </c>
      <c r="S498" s="374" t="str">
        <f>+IF(H498=0,"",'Ark1'!AR2046)</f>
        <v/>
      </c>
      <c r="T498" s="114" t="str">
        <f>+IF(H498=0,"",'Ark1'!AS2046)</f>
        <v/>
      </c>
      <c r="U498" s="269" t="str">
        <f>+IF(H498=0,"",'Ark1'!Y2046)</f>
        <v/>
      </c>
      <c r="V498" s="268" t="str">
        <f>+IF(H498=0,"",'Ark1'!AA2046)</f>
        <v/>
      </c>
      <c r="W498" s="305" t="str">
        <f t="shared" si="36"/>
        <v/>
      </c>
      <c r="X498" s="269" t="str">
        <f t="shared" si="37"/>
        <v/>
      </c>
      <c r="Y498" s="267" t="str">
        <f t="shared" si="38"/>
        <v/>
      </c>
      <c r="Z498" s="246"/>
      <c r="AC498" s="28"/>
      <c r="AD498" s="27"/>
      <c r="AG498" s="27"/>
      <c r="AH498" s="27"/>
      <c r="AI498" s="27"/>
      <c r="AK498" s="27"/>
    </row>
    <row r="499" spans="1:54" ht="15.6">
      <c r="A499" s="246"/>
      <c r="B499" s="330">
        <f>+'Ark1'!C2047</f>
        <v>2024</v>
      </c>
      <c r="C499" s="266">
        <f>+'Ark1'!L2047</f>
        <v>13</v>
      </c>
      <c r="D499" s="266" t="s">
        <v>40</v>
      </c>
      <c r="E499" s="274">
        <f>+'Ark1'!AP2047</f>
        <v>34</v>
      </c>
      <c r="F499" s="274" t="str">
        <f>VLOOKUP(E499,RNR!$D$1:$E$37,2)</f>
        <v>Mini Hereford</v>
      </c>
      <c r="G499" s="266" t="str">
        <f>+IF(H499=0,"",'Ark1'!Q2047)</f>
        <v/>
      </c>
      <c r="H499" s="475">
        <f>+'Ark1'!R2047</f>
        <v>0</v>
      </c>
      <c r="I499" s="267" t="str">
        <f>+IF(H499=0,"",'Ark1'!AE2047)</f>
        <v/>
      </c>
      <c r="J499" s="267"/>
      <c r="K499" s="267" t="str">
        <f>+IF(H499=0,"",'Ark1'!AF2047)</f>
        <v/>
      </c>
      <c r="L499" s="268" t="str">
        <f>+IF(H499=0,"",'Ark1'!T2047)</f>
        <v/>
      </c>
      <c r="M499" s="305" t="str">
        <f>+IF(H499=0,"",'Ark1'!U2047)</f>
        <v/>
      </c>
      <c r="N499" s="267"/>
      <c r="O499" s="269" t="str">
        <f>+IF(H499=0,"",'Ark1'!W2047)</f>
        <v/>
      </c>
      <c r="P499" s="269" t="str">
        <f>+IF(H499=0,"",'Ark1'!X2047)</f>
        <v/>
      </c>
      <c r="Q499" s="269" t="str">
        <f>+IF(H499=0,"",'Ark1'!AG2047)</f>
        <v/>
      </c>
      <c r="R499" s="269" t="str">
        <f>+IF(H499=0,"",'Ark1'!AH2047)</f>
        <v/>
      </c>
      <c r="S499" s="374" t="str">
        <f>+IF(H499=0,"",'Ark1'!AR2047)</f>
        <v/>
      </c>
      <c r="T499" s="114" t="str">
        <f>+IF(H499=0,"",'Ark1'!AS2047)</f>
        <v/>
      </c>
      <c r="U499" s="269" t="str">
        <f>+IF(H499=0,"",'Ark1'!Y2047)</f>
        <v/>
      </c>
      <c r="V499" s="268" t="str">
        <f>+IF(H499=0,"",'Ark1'!AA2047)</f>
        <v/>
      </c>
      <c r="W499" s="305" t="str">
        <f t="shared" si="36"/>
        <v/>
      </c>
      <c r="X499" s="269" t="str">
        <f t="shared" si="37"/>
        <v/>
      </c>
      <c r="Y499" s="267" t="str">
        <f t="shared" si="38"/>
        <v/>
      </c>
      <c r="Z499" s="246"/>
      <c r="AC499" s="28"/>
      <c r="AD499" s="27"/>
      <c r="AG499" s="27"/>
      <c r="AH499" s="27"/>
      <c r="AI499" s="27"/>
      <c r="AK499" s="27"/>
    </row>
    <row r="500" spans="1:54" ht="15.6">
      <c r="A500" s="246"/>
      <c r="B500" s="330">
        <f>+'Ark1'!C2048</f>
        <v>2024</v>
      </c>
      <c r="C500" s="266">
        <f>+'Ark1'!L2048</f>
        <v>13</v>
      </c>
      <c r="D500" s="266" t="s">
        <v>40</v>
      </c>
      <c r="E500" s="274">
        <f>+'Ark1'!AP2048</f>
        <v>39</v>
      </c>
      <c r="F500" s="274" t="str">
        <f>VLOOKUP(E500,RNR!$D$1:$E$37,2)</f>
        <v xml:space="preserve">Wagyu </v>
      </c>
      <c r="G500" s="266" t="str">
        <f>+IF(H500=0,"",'Ark1'!Q2048)</f>
        <v/>
      </c>
      <c r="H500" s="475">
        <f>+'Ark1'!R2048</f>
        <v>0</v>
      </c>
      <c r="I500" s="267" t="str">
        <f>+IF(H500=0,"",'Ark1'!AE2048)</f>
        <v/>
      </c>
      <c r="J500" s="267"/>
      <c r="K500" s="267" t="str">
        <f>+IF(H500=0,"",'Ark1'!AF2048)</f>
        <v/>
      </c>
      <c r="L500" s="268" t="str">
        <f>+IF(H500=0,"",'Ark1'!T2048)</f>
        <v/>
      </c>
      <c r="M500" s="305" t="str">
        <f>+IF(H500=0,"",'Ark1'!U2048)</f>
        <v/>
      </c>
      <c r="N500" s="267"/>
      <c r="O500" s="269" t="str">
        <f>+IF(H500=0,"",'Ark1'!W2048)</f>
        <v/>
      </c>
      <c r="P500" s="269" t="str">
        <f>+IF(H500=0,"",'Ark1'!X2048)</f>
        <v/>
      </c>
      <c r="Q500" s="269" t="str">
        <f>+IF(H500=0,"",'Ark1'!AG2048)</f>
        <v/>
      </c>
      <c r="R500" s="269" t="str">
        <f>+IF(H500=0,"",'Ark1'!AH2048)</f>
        <v/>
      </c>
      <c r="S500" s="374" t="str">
        <f>+IF(H500=0,"",'Ark1'!AR2048)</f>
        <v/>
      </c>
      <c r="T500" s="114" t="str">
        <f>+IF(H500=0,"",'Ark1'!AS2048)</f>
        <v/>
      </c>
      <c r="U500" s="269" t="str">
        <f>+IF(H500=0,"",'Ark1'!Y2048)</f>
        <v/>
      </c>
      <c r="V500" s="268" t="str">
        <f>+IF(H500=0,"",'Ark1'!AA2048)</f>
        <v/>
      </c>
      <c r="W500" s="305" t="str">
        <f t="shared" si="36"/>
        <v/>
      </c>
      <c r="X500" s="269" t="str">
        <f t="shared" si="37"/>
        <v/>
      </c>
      <c r="Y500" s="267" t="str">
        <f t="shared" si="38"/>
        <v/>
      </c>
      <c r="Z500" s="246"/>
      <c r="AC500" s="28"/>
      <c r="AD500" s="27"/>
      <c r="AG500" s="27"/>
      <c r="AH500" s="27"/>
      <c r="AI500" s="27"/>
      <c r="AK500" s="27"/>
    </row>
    <row r="501" spans="1:54" s="273" customFormat="1" ht="15.6">
      <c r="A501" s="246"/>
      <c r="B501" s="330">
        <f>+'Ark1'!C2049</f>
        <v>2024</v>
      </c>
      <c r="C501" s="266">
        <f>+'Ark1'!L2049</f>
        <v>13</v>
      </c>
      <c r="D501" s="266" t="s">
        <v>40</v>
      </c>
      <c r="E501" s="274">
        <f>+'Ark1'!AP2049</f>
        <v>40</v>
      </c>
      <c r="F501" s="274" t="str">
        <f>VLOOKUP(E501,RNR!$D$1:$E$37,2)</f>
        <v>Jak (Bos Grunniens)</v>
      </c>
      <c r="G501" s="266" t="str">
        <f>+IF(H501=0,"",'Ark1'!Q2049)</f>
        <v/>
      </c>
      <c r="H501" s="475">
        <f>+'Ark1'!R2049</f>
        <v>0</v>
      </c>
      <c r="I501" s="267" t="str">
        <f>+IF(H501=0,"",'Ark1'!AE2049)</f>
        <v/>
      </c>
      <c r="J501" s="267"/>
      <c r="K501" s="267" t="str">
        <f>+IF(H501=0,"",'Ark1'!AF2049)</f>
        <v/>
      </c>
      <c r="L501" s="268" t="str">
        <f>+IF(H501=0,"",'Ark1'!T2049)</f>
        <v/>
      </c>
      <c r="M501" s="305" t="str">
        <f>+IF(H501=0,"",'Ark1'!U2049)</f>
        <v/>
      </c>
      <c r="N501" s="267"/>
      <c r="O501" s="269" t="str">
        <f>+IF(H501=0,"",'Ark1'!W2049)</f>
        <v/>
      </c>
      <c r="P501" s="269" t="str">
        <f>+IF(H501=0,"",'Ark1'!X2049)</f>
        <v/>
      </c>
      <c r="Q501" s="269" t="str">
        <f>+IF(H501=0,"",'Ark1'!AG2049)</f>
        <v/>
      </c>
      <c r="R501" s="269" t="str">
        <f>+IF(H501=0,"",'Ark1'!AH2049)</f>
        <v/>
      </c>
      <c r="S501" s="374" t="str">
        <f>+IF(H501=0,"",'Ark1'!AR2049)</f>
        <v/>
      </c>
      <c r="T501" s="114" t="str">
        <f>+IF(H501=0,"",'Ark1'!AS2049)</f>
        <v/>
      </c>
      <c r="U501" s="269" t="str">
        <f>+IF(H501=0,"",'Ark1'!Y2049)</f>
        <v/>
      </c>
      <c r="V501" s="268" t="str">
        <f>+IF(H501=0,"",'Ark1'!AA2049)</f>
        <v/>
      </c>
      <c r="W501" s="305" t="str">
        <f t="shared" si="36"/>
        <v/>
      </c>
      <c r="X501" s="269" t="str">
        <f t="shared" si="37"/>
        <v/>
      </c>
      <c r="Y501" s="267" t="str">
        <f t="shared" si="38"/>
        <v/>
      </c>
      <c r="Z501" s="246"/>
      <c r="AA501" s="28"/>
      <c r="AB501" s="28"/>
      <c r="AC501" s="28"/>
      <c r="AD501" s="27"/>
      <c r="AE501" s="28"/>
      <c r="AF501" s="28"/>
      <c r="AG501" s="27"/>
      <c r="AH501" s="27"/>
      <c r="AI501" s="27"/>
      <c r="AJ501" s="28"/>
      <c r="AK501" s="27"/>
      <c r="AL501" s="86"/>
    </row>
    <row r="502" spans="1:54" s="273" customFormat="1" ht="15.6">
      <c r="A502" s="246"/>
      <c r="B502" s="330">
        <f>+'Ark1'!C2050</f>
        <v>2024</v>
      </c>
      <c r="C502" s="266">
        <f>+'Ark1'!L2050</f>
        <v>13</v>
      </c>
      <c r="D502" s="266" t="s">
        <v>40</v>
      </c>
      <c r="E502" s="274">
        <f>+'Ark1'!AP2050</f>
        <v>98</v>
      </c>
      <c r="F502" s="274" t="str">
        <f>VLOOKUP(E502,RNR!$D$1:$E$37,2)</f>
        <v>Krysninger</v>
      </c>
      <c r="G502" s="266" t="str">
        <f>+IF(H502=0,"",'Ark1'!Q2050)</f>
        <v/>
      </c>
      <c r="H502" s="475">
        <f>+'Ark1'!R2050</f>
        <v>0</v>
      </c>
      <c r="I502" s="267" t="str">
        <f>+IF(H502=0,"",'Ark1'!AE2050)</f>
        <v/>
      </c>
      <c r="J502" s="267"/>
      <c r="K502" s="267" t="str">
        <f>+IF(H502=0,"",'Ark1'!AF2050)</f>
        <v/>
      </c>
      <c r="L502" s="268" t="str">
        <f>+IF(H502=0,"",'Ark1'!T2050)</f>
        <v/>
      </c>
      <c r="M502" s="305" t="str">
        <f>+IF(H502=0,"",'Ark1'!U2050)</f>
        <v/>
      </c>
      <c r="N502" s="267"/>
      <c r="O502" s="269" t="str">
        <f>+IF(H502=0,"",'Ark1'!W2050)</f>
        <v/>
      </c>
      <c r="P502" s="269" t="str">
        <f>+IF(H502=0,"",'Ark1'!X2050)</f>
        <v/>
      </c>
      <c r="Q502" s="269" t="str">
        <f>+IF(H502=0,"",'Ark1'!AG2050)</f>
        <v/>
      </c>
      <c r="R502" s="269" t="str">
        <f>+IF(H502=0,"",'Ark1'!AH2050)</f>
        <v/>
      </c>
      <c r="S502" s="374" t="str">
        <f>+IF(H502=0,"",'Ark1'!AR2050)</f>
        <v/>
      </c>
      <c r="T502" s="114" t="str">
        <f>+IF(H502=0,"",'Ark1'!AS2050)</f>
        <v/>
      </c>
      <c r="U502" s="269" t="str">
        <f>+IF(H502=0,"",'Ark1'!Y2050)</f>
        <v/>
      </c>
      <c r="V502" s="268" t="str">
        <f>+IF(H502=0,"",'Ark1'!AA2050)</f>
        <v/>
      </c>
      <c r="W502" s="305" t="str">
        <f t="shared" si="36"/>
        <v/>
      </c>
      <c r="X502" s="269" t="str">
        <f t="shared" si="37"/>
        <v/>
      </c>
      <c r="Y502" s="267" t="str">
        <f t="shared" si="38"/>
        <v/>
      </c>
      <c r="Z502" s="246"/>
      <c r="AA502" s="28"/>
      <c r="AB502" s="28"/>
      <c r="AC502" s="28"/>
      <c r="AD502" s="27"/>
      <c r="AE502" s="28"/>
      <c r="AF502" s="28"/>
      <c r="AG502" s="27"/>
      <c r="AH502" s="27"/>
      <c r="AI502" s="27"/>
      <c r="AJ502" s="28"/>
      <c r="AK502" s="27"/>
      <c r="AL502" s="86"/>
    </row>
    <row r="503" spans="1:54" s="273" customFormat="1" ht="15.6">
      <c r="A503" s="246"/>
      <c r="B503" s="330">
        <f>+'Ark1'!C2051</f>
        <v>2024</v>
      </c>
      <c r="C503" s="266">
        <f>+'Ark1'!L2051</f>
        <v>13</v>
      </c>
      <c r="D503" s="266" t="s">
        <v>40</v>
      </c>
      <c r="E503" s="274">
        <f>+'Ark1'!AP2051</f>
        <v>99</v>
      </c>
      <c r="F503" s="274" t="str">
        <f>VLOOKUP(E503,RNR!$D$1:$E$37,2)</f>
        <v>Ukjent</v>
      </c>
      <c r="G503" s="266" t="str">
        <f>+IF(H503=0,"",'Ark1'!Q2051)</f>
        <v/>
      </c>
      <c r="H503" s="475">
        <f>+'Ark1'!R2051</f>
        <v>0</v>
      </c>
      <c r="I503" s="267" t="str">
        <f>+IF(H503=0,"",'Ark1'!AE2051)</f>
        <v/>
      </c>
      <c r="J503" s="267"/>
      <c r="K503" s="267" t="str">
        <f>+IF(H503=0,"",'Ark1'!AF2051)</f>
        <v/>
      </c>
      <c r="L503" s="268" t="str">
        <f>+IF(H503=0,"",'Ark1'!T2051)</f>
        <v/>
      </c>
      <c r="M503" s="305" t="str">
        <f>+IF(H503=0,"",'Ark1'!U2051)</f>
        <v/>
      </c>
      <c r="N503" s="267"/>
      <c r="O503" s="269" t="str">
        <f>+IF(H503=0,"",'Ark1'!W2051)</f>
        <v/>
      </c>
      <c r="P503" s="269" t="str">
        <f>+IF(H503=0,"",'Ark1'!X2051)</f>
        <v/>
      </c>
      <c r="Q503" s="269" t="str">
        <f>+IF(H503=0,"",'Ark1'!AG2051)</f>
        <v/>
      </c>
      <c r="R503" s="269" t="str">
        <f>+IF(H503=0,"",'Ark1'!AH2051)</f>
        <v/>
      </c>
      <c r="S503" s="374" t="str">
        <f>+IF(H503=0,"",'Ark1'!AR2051)</f>
        <v/>
      </c>
      <c r="T503" s="114" t="str">
        <f>+IF(H503=0,"",'Ark1'!AS2051)</f>
        <v/>
      </c>
      <c r="U503" s="269" t="str">
        <f>+IF(H503=0,"",'Ark1'!Y2051)</f>
        <v/>
      </c>
      <c r="V503" s="268" t="str">
        <f>+IF(H503=0,"",'Ark1'!AA2051)</f>
        <v/>
      </c>
      <c r="W503" s="305" t="str">
        <f t="shared" si="36"/>
        <v/>
      </c>
      <c r="X503" s="269" t="str">
        <f t="shared" si="37"/>
        <v/>
      </c>
      <c r="Y503" s="267" t="str">
        <f t="shared" si="38"/>
        <v/>
      </c>
      <c r="Z503" s="246"/>
      <c r="AA503" s="28"/>
      <c r="AB503" s="28"/>
      <c r="AC503" s="28"/>
      <c r="AD503" s="27"/>
      <c r="AE503" s="28"/>
      <c r="AF503" s="28"/>
      <c r="AG503" s="27"/>
      <c r="AH503" s="27"/>
      <c r="AI503" s="27"/>
      <c r="AJ503" s="28"/>
      <c r="AK503" s="27"/>
      <c r="AL503" s="86"/>
    </row>
    <row r="504" spans="1:54" ht="19.8">
      <c r="A504" s="246"/>
      <c r="B504" s="246"/>
      <c r="C504" s="246"/>
      <c r="D504" s="246"/>
      <c r="E504" s="246"/>
      <c r="F504" s="277"/>
      <c r="G504" s="246"/>
      <c r="H504" s="472"/>
      <c r="I504" s="247"/>
      <c r="J504" s="246"/>
      <c r="K504" s="247"/>
      <c r="L504" s="246"/>
      <c r="M504" s="246"/>
      <c r="N504" s="246"/>
      <c r="O504" s="248"/>
      <c r="P504" s="248"/>
      <c r="Q504" s="246"/>
      <c r="R504" s="248"/>
      <c r="S504" s="248"/>
      <c r="T504" s="248"/>
      <c r="U504" s="248"/>
      <c r="V504" s="246"/>
      <c r="W504" s="246"/>
      <c r="X504" s="248"/>
      <c r="Y504" s="248"/>
      <c r="Z504" s="246"/>
      <c r="AA504" s="249"/>
      <c r="AC504" s="28"/>
      <c r="AD504" s="27"/>
      <c r="AE504" s="250"/>
      <c r="AF504" s="86"/>
      <c r="AJ504" s="86"/>
      <c r="BB504" s="262"/>
    </row>
    <row r="505" spans="1:54" ht="19.8">
      <c r="A505" s="246"/>
      <c r="B505" s="246"/>
      <c r="C505" s="276" t="s">
        <v>0</v>
      </c>
      <c r="D505" s="277"/>
      <c r="E505" s="277" t="s">
        <v>401</v>
      </c>
      <c r="F505" s="277"/>
      <c r="G505" s="278" t="s">
        <v>604</v>
      </c>
      <c r="H505" s="462">
        <f>SUM(H507:H541)</f>
        <v>0</v>
      </c>
      <c r="I505" s="246"/>
      <c r="J505" s="246"/>
      <c r="K505" s="247"/>
      <c r="L505" s="246"/>
      <c r="M505" s="345">
        <f>+Klasse!K24</f>
        <v>0</v>
      </c>
      <c r="N505" s="246" t="s">
        <v>573</v>
      </c>
      <c r="O505" s="248"/>
      <c r="P505" s="248"/>
      <c r="Q505" s="246"/>
      <c r="R505" s="248"/>
      <c r="S505" s="248"/>
      <c r="T505" s="248"/>
      <c r="U505" s="248"/>
      <c r="V505" s="246"/>
      <c r="W505" s="345" t="str">
        <f>+Klasse!AA24</f>
        <v/>
      </c>
      <c r="X505" s="248" t="s">
        <v>650</v>
      </c>
      <c r="Y505" s="248"/>
      <c r="Z505" s="246"/>
      <c r="AA505" s="249"/>
      <c r="AC505" s="28"/>
      <c r="AD505" s="27"/>
      <c r="AE505" s="250"/>
      <c r="AF505" s="86"/>
      <c r="AJ505" s="86"/>
      <c r="BB505" s="262"/>
    </row>
    <row r="506" spans="1:54" ht="19.8">
      <c r="A506" s="246"/>
      <c r="B506" s="246"/>
      <c r="C506" s="246"/>
      <c r="D506" s="276"/>
      <c r="E506" s="277"/>
      <c r="F506" s="277"/>
      <c r="G506" s="277"/>
      <c r="H506" s="277"/>
      <c r="I506" s="277"/>
      <c r="J506" s="277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  <c r="AA506" s="249"/>
      <c r="AC506" s="28"/>
      <c r="AD506" s="27"/>
      <c r="AE506" s="250"/>
      <c r="AF506" s="86"/>
      <c r="AJ506" s="86"/>
      <c r="BB506" s="262"/>
    </row>
    <row r="507" spans="1:54" s="273" customFormat="1" ht="15.6">
      <c r="A507" s="246"/>
      <c r="B507" s="330">
        <f>+'Ark1'!C2052</f>
        <v>2024</v>
      </c>
      <c r="C507" s="266">
        <f>+'Ark1'!L2052</f>
        <v>14</v>
      </c>
      <c r="D507" s="266" t="s">
        <v>401</v>
      </c>
      <c r="E507" s="275">
        <f>+'Ark1'!AP2052</f>
        <v>1</v>
      </c>
      <c r="F507" s="274" t="str">
        <f>VLOOKUP(E507,RNR!$D$1:$E$37,2)</f>
        <v>NRF</v>
      </c>
      <c r="G507" s="86" t="str">
        <f>+IF(H507=0,"",'Ark1'!Q2052)</f>
        <v/>
      </c>
      <c r="H507" s="475">
        <f>+'Ark1'!R2052</f>
        <v>0</v>
      </c>
      <c r="I507" s="28" t="str">
        <f>+IF(H507=0,"",'Ark1'!AE2052)</f>
        <v/>
      </c>
      <c r="J507" s="28"/>
      <c r="K507" s="28" t="str">
        <f>+IF(H507=0,"",'Ark1'!AF2052)</f>
        <v/>
      </c>
      <c r="L507" s="27" t="str">
        <f>+IF(H507=0,"",'Ark1'!T2052)</f>
        <v/>
      </c>
      <c r="M507" s="305" t="str">
        <f>+IF(H507=0,"",'Ark1'!U2052)</f>
        <v/>
      </c>
      <c r="N507" s="28"/>
      <c r="O507" s="33" t="str">
        <f>+IF(H507=0,"",'Ark1'!W2052)</f>
        <v/>
      </c>
      <c r="P507" s="33" t="str">
        <f>+IF(H507=0,"",'Ark1'!X2052)</f>
        <v/>
      </c>
      <c r="Q507" s="33" t="str">
        <f>+IF(H507=0,"",'Ark1'!AG2052)</f>
        <v/>
      </c>
      <c r="R507" s="33" t="str">
        <f>+IF(H507=0,"",'Ark1'!AH2052)</f>
        <v/>
      </c>
      <c r="S507" s="374" t="str">
        <f>+IF(H507=0,"",'Ark1'!AR2052)</f>
        <v/>
      </c>
      <c r="T507" s="114" t="str">
        <f>+IF(H507=0,"",'Ark1'!AS2052)</f>
        <v/>
      </c>
      <c r="U507" s="33" t="str">
        <f>+IF(H507=0,"",'Ark1'!Y2052)</f>
        <v/>
      </c>
      <c r="V507" s="27" t="str">
        <f>+IF(H507=0,"",'Ark1'!AA2052)</f>
        <v/>
      </c>
      <c r="W507" s="305" t="str">
        <f t="shared" ref="W507:W541" si="39">IF(H507=0,"",1000*M507/Q507)</f>
        <v/>
      </c>
      <c r="X507" s="33" t="str">
        <f t="shared" ref="X507:X541" si="40">IF(H507=0,"",M507/C507)</f>
        <v/>
      </c>
      <c r="Y507" s="28" t="str">
        <f t="shared" ref="Y507:Y541" si="41">IF(H507=0,"",H507/G507)</f>
        <v/>
      </c>
      <c r="Z507" s="246"/>
      <c r="AA507" s="28"/>
      <c r="AB507" s="28"/>
      <c r="AC507" s="28"/>
      <c r="AD507" s="27"/>
      <c r="AE507" s="28"/>
      <c r="AF507" s="28"/>
      <c r="AG507" s="86"/>
      <c r="AH507" s="86"/>
      <c r="AI507" s="86"/>
      <c r="AJ507" s="28"/>
      <c r="AK507" s="86"/>
      <c r="AL507" s="86"/>
    </row>
    <row r="508" spans="1:54" s="273" customFormat="1" ht="15.6">
      <c r="A508" s="246"/>
      <c r="B508" s="330">
        <f>+'Ark1'!C2053</f>
        <v>2024</v>
      </c>
      <c r="C508" s="266">
        <f>+'Ark1'!L2053</f>
        <v>14</v>
      </c>
      <c r="D508" s="266" t="s">
        <v>401</v>
      </c>
      <c r="E508" s="275">
        <f>+'Ark1'!AP2053</f>
        <v>2</v>
      </c>
      <c r="F508" s="274" t="str">
        <f>VLOOKUP(E508,RNR!$D$1:$E$37,2)</f>
        <v>Jersey</v>
      </c>
      <c r="G508" s="86" t="str">
        <f>+IF(H508=0,"",'Ark1'!Q2053)</f>
        <v/>
      </c>
      <c r="H508" s="475">
        <f>+'Ark1'!R2053</f>
        <v>0</v>
      </c>
      <c r="I508" s="28" t="str">
        <f>+IF(H508=0,"",'Ark1'!AE2053)</f>
        <v/>
      </c>
      <c r="J508" s="28"/>
      <c r="K508" s="28" t="str">
        <f>+IF(H508=0,"",'Ark1'!AF2053)</f>
        <v/>
      </c>
      <c r="L508" s="27" t="str">
        <f>+IF(H508=0,"",'Ark1'!T2053)</f>
        <v/>
      </c>
      <c r="M508" s="305" t="str">
        <f>+IF(H508=0,"",'Ark1'!U2053)</f>
        <v/>
      </c>
      <c r="N508" s="28"/>
      <c r="O508" s="33" t="str">
        <f>+IF(H508=0,"",'Ark1'!W2053)</f>
        <v/>
      </c>
      <c r="P508" s="33" t="str">
        <f>+IF(H508=0,"",'Ark1'!X2053)</f>
        <v/>
      </c>
      <c r="Q508" s="33" t="str">
        <f>+IF(H508=0,"",'Ark1'!AG2053)</f>
        <v/>
      </c>
      <c r="R508" s="33" t="str">
        <f>+IF(H508=0,"",'Ark1'!AH2053)</f>
        <v/>
      </c>
      <c r="S508" s="374" t="str">
        <f>+IF(H508=0,"",'Ark1'!AR2053)</f>
        <v/>
      </c>
      <c r="T508" s="114" t="str">
        <f>+IF(H508=0,"",'Ark1'!AS2053)</f>
        <v/>
      </c>
      <c r="U508" s="33" t="str">
        <f>+IF(H508=0,"",'Ark1'!Y2053)</f>
        <v/>
      </c>
      <c r="V508" s="27" t="str">
        <f>+IF(H508=0,"",'Ark1'!AA2053)</f>
        <v/>
      </c>
      <c r="W508" s="305" t="str">
        <f t="shared" si="39"/>
        <v/>
      </c>
      <c r="X508" s="33" t="str">
        <f t="shared" si="40"/>
        <v/>
      </c>
      <c r="Y508" s="28" t="str">
        <f t="shared" si="41"/>
        <v/>
      </c>
      <c r="Z508" s="246"/>
      <c r="AA508" s="28"/>
      <c r="AB508" s="28"/>
      <c r="AC508" s="28"/>
      <c r="AD508" s="27"/>
      <c r="AE508" s="28"/>
      <c r="AF508" s="28"/>
      <c r="AG508" s="86"/>
      <c r="AH508" s="86"/>
      <c r="AI508" s="86"/>
      <c r="AJ508" s="28"/>
      <c r="AK508" s="86"/>
      <c r="AL508" s="86"/>
    </row>
    <row r="509" spans="1:54" s="273" customFormat="1" ht="15.6">
      <c r="A509" s="246"/>
      <c r="B509" s="330">
        <f>+'Ark1'!C2054</f>
        <v>2024</v>
      </c>
      <c r="C509" s="266">
        <f>+'Ark1'!L2054</f>
        <v>14</v>
      </c>
      <c r="D509" s="266" t="s">
        <v>401</v>
      </c>
      <c r="E509" s="275">
        <f>+'Ark1'!AP2054</f>
        <v>3</v>
      </c>
      <c r="F509" s="274" t="str">
        <f>VLOOKUP(E509,RNR!$D$1:$E$37,2)</f>
        <v>Sidet Trønderfe og Nordlandsfe</v>
      </c>
      <c r="G509" s="86" t="str">
        <f>+IF(H509=0,"",'Ark1'!Q2054)</f>
        <v/>
      </c>
      <c r="H509" s="475">
        <f>+'Ark1'!R2054</f>
        <v>0</v>
      </c>
      <c r="I509" s="28" t="str">
        <f>+IF(H509=0,"",'Ark1'!AE2054)</f>
        <v/>
      </c>
      <c r="J509" s="28"/>
      <c r="K509" s="28" t="str">
        <f>+IF(H509=0,"",'Ark1'!AF2054)</f>
        <v/>
      </c>
      <c r="L509" s="27" t="str">
        <f>+IF(H509=0,"",'Ark1'!T2054)</f>
        <v/>
      </c>
      <c r="M509" s="305" t="str">
        <f>+IF(H509=0,"",'Ark1'!U2054)</f>
        <v/>
      </c>
      <c r="N509" s="28"/>
      <c r="O509" s="33" t="str">
        <f>+IF(H509=0,"",'Ark1'!W2054)</f>
        <v/>
      </c>
      <c r="P509" s="33" t="str">
        <f>+IF(H509=0,"",'Ark1'!X2054)</f>
        <v/>
      </c>
      <c r="Q509" s="33" t="str">
        <f>+IF(H509=0,"",'Ark1'!AG2054)</f>
        <v/>
      </c>
      <c r="R509" s="33" t="str">
        <f>+IF(H509=0,"",'Ark1'!AH2054)</f>
        <v/>
      </c>
      <c r="S509" s="374" t="str">
        <f>+IF(H509=0,"",'Ark1'!AR2054)</f>
        <v/>
      </c>
      <c r="T509" s="114" t="str">
        <f>+IF(H509=0,"",'Ark1'!AS2054)</f>
        <v/>
      </c>
      <c r="U509" s="33" t="str">
        <f>+IF(H509=0,"",'Ark1'!Y2054)</f>
        <v/>
      </c>
      <c r="V509" s="27" t="str">
        <f>+IF(H509=0,"",'Ark1'!AA2054)</f>
        <v/>
      </c>
      <c r="W509" s="305" t="str">
        <f t="shared" si="39"/>
        <v/>
      </c>
      <c r="X509" s="33" t="str">
        <f t="shared" si="40"/>
        <v/>
      </c>
      <c r="Y509" s="28" t="str">
        <f t="shared" si="41"/>
        <v/>
      </c>
      <c r="Z509" s="246"/>
      <c r="AA509" s="28"/>
      <c r="AB509" s="28"/>
      <c r="AC509" s="28"/>
      <c r="AD509" s="27"/>
      <c r="AE509" s="28"/>
      <c r="AF509" s="28"/>
      <c r="AG509" s="86"/>
      <c r="AH509" s="86"/>
      <c r="AI509" s="86"/>
      <c r="AJ509" s="28"/>
      <c r="AK509" s="86"/>
      <c r="AL509" s="86"/>
    </row>
    <row r="510" spans="1:54" s="273" customFormat="1" ht="15.6">
      <c r="A510" s="246"/>
      <c r="B510" s="330">
        <f>+'Ark1'!C2055</f>
        <v>2024</v>
      </c>
      <c r="C510" s="266">
        <f>+'Ark1'!L2055</f>
        <v>14</v>
      </c>
      <c r="D510" s="266" t="s">
        <v>401</v>
      </c>
      <c r="E510" s="275">
        <f>+'Ark1'!AP2055</f>
        <v>4</v>
      </c>
      <c r="F510" s="274" t="str">
        <f>VLOOKUP(E510,RNR!$D$1:$E$37,2)</f>
        <v>Telemarkfe</v>
      </c>
      <c r="G510" s="86" t="str">
        <f>+IF(H510=0,"",'Ark1'!Q2055)</f>
        <v/>
      </c>
      <c r="H510" s="475">
        <f>+'Ark1'!R2055</f>
        <v>0</v>
      </c>
      <c r="I510" s="28" t="str">
        <f>+IF(H510=0,"",'Ark1'!AE2055)</f>
        <v/>
      </c>
      <c r="J510" s="28"/>
      <c r="K510" s="28" t="str">
        <f>+IF(H510=0,"",'Ark1'!AF2055)</f>
        <v/>
      </c>
      <c r="L510" s="27" t="str">
        <f>+IF(H510=0,"",'Ark1'!T2055)</f>
        <v/>
      </c>
      <c r="M510" s="305" t="str">
        <f>+IF(H510=0,"",'Ark1'!U2055)</f>
        <v/>
      </c>
      <c r="N510" s="28"/>
      <c r="O510" s="33" t="str">
        <f>+IF(H510=0,"",'Ark1'!W2055)</f>
        <v/>
      </c>
      <c r="P510" s="33" t="str">
        <f>+IF(H510=0,"",'Ark1'!X2055)</f>
        <v/>
      </c>
      <c r="Q510" s="33" t="str">
        <f>+IF(H510=0,"",'Ark1'!AG2055)</f>
        <v/>
      </c>
      <c r="R510" s="33" t="str">
        <f>+IF(H510=0,"",'Ark1'!AH2055)</f>
        <v/>
      </c>
      <c r="S510" s="374" t="str">
        <f>+IF(H510=0,"",'Ark1'!AR2055)</f>
        <v/>
      </c>
      <c r="T510" s="114" t="str">
        <f>+IF(H510=0,"",'Ark1'!AS2055)</f>
        <v/>
      </c>
      <c r="U510" s="33" t="str">
        <f>+IF(H510=0,"",'Ark1'!Y2055)</f>
        <v/>
      </c>
      <c r="V510" s="27" t="str">
        <f>+IF(H510=0,"",'Ark1'!AA2055)</f>
        <v/>
      </c>
      <c r="W510" s="305" t="str">
        <f t="shared" si="39"/>
        <v/>
      </c>
      <c r="X510" s="33" t="str">
        <f t="shared" si="40"/>
        <v/>
      </c>
      <c r="Y510" s="28" t="str">
        <f t="shared" si="41"/>
        <v/>
      </c>
      <c r="Z510" s="246"/>
      <c r="AA510" s="28"/>
      <c r="AB510" s="28"/>
      <c r="AC510" s="28"/>
      <c r="AD510" s="27"/>
      <c r="AE510" s="28"/>
      <c r="AF510" s="28"/>
      <c r="AG510" s="86"/>
      <c r="AH510" s="86"/>
      <c r="AI510" s="86"/>
      <c r="AJ510" s="28"/>
      <c r="AK510" s="86"/>
      <c r="AL510" s="86"/>
    </row>
    <row r="511" spans="1:54" s="273" customFormat="1" ht="15.6">
      <c r="A511" s="246"/>
      <c r="B511" s="330">
        <f>+'Ark1'!C2056</f>
        <v>2024</v>
      </c>
      <c r="C511" s="266">
        <f>+'Ark1'!L2056</f>
        <v>14</v>
      </c>
      <c r="D511" s="266" t="s">
        <v>401</v>
      </c>
      <c r="E511" s="275">
        <f>+'Ark1'!AP2056</f>
        <v>5</v>
      </c>
      <c r="F511" s="274" t="str">
        <f>VLOOKUP(E511,RNR!$D$1:$E$37,2)</f>
        <v>Dølafe</v>
      </c>
      <c r="G511" s="86" t="str">
        <f>+IF(H511=0,"",'Ark1'!Q2056)</f>
        <v/>
      </c>
      <c r="H511" s="475">
        <f>+'Ark1'!R2056</f>
        <v>0</v>
      </c>
      <c r="I511" s="28" t="str">
        <f>+IF(H511=0,"",'Ark1'!AE2056)</f>
        <v/>
      </c>
      <c r="J511" s="28"/>
      <c r="K511" s="28" t="str">
        <f>+IF(H511=0,"",'Ark1'!AF2056)</f>
        <v/>
      </c>
      <c r="L511" s="27" t="str">
        <f>+IF(H511=0,"",'Ark1'!T2056)</f>
        <v/>
      </c>
      <c r="M511" s="305" t="str">
        <f>+IF(H511=0,"",'Ark1'!U2056)</f>
        <v/>
      </c>
      <c r="N511" s="28"/>
      <c r="O511" s="33" t="str">
        <f>+IF(H511=0,"",'Ark1'!W2056)</f>
        <v/>
      </c>
      <c r="P511" s="33" t="str">
        <f>+IF(H511=0,"",'Ark1'!X2056)</f>
        <v/>
      </c>
      <c r="Q511" s="33" t="str">
        <f>+IF(H511=0,"",'Ark1'!AG2056)</f>
        <v/>
      </c>
      <c r="R511" s="33" t="str">
        <f>+IF(H511=0,"",'Ark1'!AH2056)</f>
        <v/>
      </c>
      <c r="S511" s="374" t="str">
        <f>+IF(H511=0,"",'Ark1'!AR2056)</f>
        <v/>
      </c>
      <c r="T511" s="114" t="str">
        <f>+IF(H511=0,"",'Ark1'!AS2056)</f>
        <v/>
      </c>
      <c r="U511" s="33" t="str">
        <f>+IF(H511=0,"",'Ark1'!Y2056)</f>
        <v/>
      </c>
      <c r="V511" s="27" t="str">
        <f>+IF(H511=0,"",'Ark1'!AA2056)</f>
        <v/>
      </c>
      <c r="W511" s="305" t="str">
        <f t="shared" si="39"/>
        <v/>
      </c>
      <c r="X511" s="33" t="str">
        <f t="shared" si="40"/>
        <v/>
      </c>
      <c r="Y511" s="28" t="str">
        <f t="shared" si="41"/>
        <v/>
      </c>
      <c r="Z511" s="246"/>
      <c r="AA511" s="28"/>
      <c r="AB511" s="28"/>
      <c r="AC511" s="28"/>
      <c r="AD511" s="27"/>
      <c r="AE511" s="28"/>
      <c r="AF511" s="28"/>
      <c r="AG511" s="86"/>
      <c r="AH511" s="86"/>
      <c r="AI511" s="86"/>
      <c r="AJ511" s="28"/>
      <c r="AK511" s="86"/>
      <c r="AL511" s="86"/>
    </row>
    <row r="512" spans="1:54" ht="15.6">
      <c r="A512" s="246"/>
      <c r="B512" s="330">
        <f>+'Ark1'!C2057</f>
        <v>2024</v>
      </c>
      <c r="C512" s="266">
        <f>+'Ark1'!L2057</f>
        <v>14</v>
      </c>
      <c r="D512" s="266" t="s">
        <v>401</v>
      </c>
      <c r="E512" s="275">
        <f>+'Ark1'!AP2057</f>
        <v>6</v>
      </c>
      <c r="F512" s="274" t="str">
        <f>VLOOKUP(E512,RNR!$D$1:$E$37,2)</f>
        <v>Østlandsk Rødkolle</v>
      </c>
      <c r="G512" s="86" t="str">
        <f>+IF(H512=0,"",'Ark1'!Q2057)</f>
        <v/>
      </c>
      <c r="H512" s="475">
        <f>+'Ark1'!R2057</f>
        <v>0</v>
      </c>
      <c r="I512" s="28" t="str">
        <f>+IF(H512=0,"",'Ark1'!AE2057)</f>
        <v/>
      </c>
      <c r="J512" s="28"/>
      <c r="K512" s="28" t="str">
        <f>+IF(H512=0,"",'Ark1'!AF2057)</f>
        <v/>
      </c>
      <c r="L512" s="27" t="str">
        <f>+IF(H512=0,"",'Ark1'!T2057)</f>
        <v/>
      </c>
      <c r="M512" s="305" t="str">
        <f>+IF(H512=0,"",'Ark1'!U2057)</f>
        <v/>
      </c>
      <c r="N512" s="28"/>
      <c r="O512" s="33" t="str">
        <f>+IF(H512=0,"",'Ark1'!W2057)</f>
        <v/>
      </c>
      <c r="P512" s="33" t="str">
        <f>+IF(H512=0,"",'Ark1'!X2057)</f>
        <v/>
      </c>
      <c r="Q512" s="33" t="str">
        <f>+IF(H512=0,"",'Ark1'!AG2057)</f>
        <v/>
      </c>
      <c r="R512" s="33" t="str">
        <f>+IF(H512=0,"",'Ark1'!AH2057)</f>
        <v/>
      </c>
      <c r="S512" s="374" t="str">
        <f>+IF(H512=0,"",'Ark1'!AR2057)</f>
        <v/>
      </c>
      <c r="T512" s="114" t="str">
        <f>+IF(H512=0,"",'Ark1'!AS2057)</f>
        <v/>
      </c>
      <c r="U512" s="33" t="str">
        <f>+IF(H512=0,"",'Ark1'!Y2057)</f>
        <v/>
      </c>
      <c r="V512" s="27" t="str">
        <f>+IF(H512=0,"",'Ark1'!AA2057)</f>
        <v/>
      </c>
      <c r="W512" s="305" t="str">
        <f t="shared" si="39"/>
        <v/>
      </c>
      <c r="X512" s="33" t="str">
        <f t="shared" si="40"/>
        <v/>
      </c>
      <c r="Y512" s="28" t="str">
        <f t="shared" si="41"/>
        <v/>
      </c>
      <c r="Z512" s="246"/>
      <c r="AC512" s="28"/>
      <c r="AD512" s="27"/>
    </row>
    <row r="513" spans="1:30" ht="15.6">
      <c r="A513" s="246"/>
      <c r="B513" s="330">
        <f>+'Ark1'!C2058</f>
        <v>2024</v>
      </c>
      <c r="C513" s="266">
        <f>+'Ark1'!L2058</f>
        <v>14</v>
      </c>
      <c r="D513" s="266" t="s">
        <v>401</v>
      </c>
      <c r="E513" s="275">
        <f>+'Ark1'!AP2058</f>
        <v>7</v>
      </c>
      <c r="F513" s="274" t="str">
        <f>VLOOKUP(E513,RNR!$D$1:$E$37,2)</f>
        <v>Vestlandsk Raukolle</v>
      </c>
      <c r="G513" s="86" t="str">
        <f>+IF(H513=0,"",'Ark1'!Q2058)</f>
        <v/>
      </c>
      <c r="H513" s="475">
        <f>+'Ark1'!R2058</f>
        <v>0</v>
      </c>
      <c r="I513" s="28" t="str">
        <f>+IF(H513=0,"",'Ark1'!AE2058)</f>
        <v/>
      </c>
      <c r="J513" s="28"/>
      <c r="K513" s="28" t="str">
        <f>+IF(H513=0,"",'Ark1'!AF2058)</f>
        <v/>
      </c>
      <c r="L513" s="27" t="str">
        <f>+IF(H513=0,"",'Ark1'!T2058)</f>
        <v/>
      </c>
      <c r="M513" s="305" t="str">
        <f>+IF(H513=0,"",'Ark1'!U2058)</f>
        <v/>
      </c>
      <c r="N513" s="28"/>
      <c r="O513" s="33" t="str">
        <f>+IF(H513=0,"",'Ark1'!W2058)</f>
        <v/>
      </c>
      <c r="P513" s="33" t="str">
        <f>+IF(H513=0,"",'Ark1'!X2058)</f>
        <v/>
      </c>
      <c r="Q513" s="33" t="str">
        <f>+IF(H513=0,"",'Ark1'!AG2058)</f>
        <v/>
      </c>
      <c r="R513" s="33" t="str">
        <f>+IF(H513=0,"",'Ark1'!AH2058)</f>
        <v/>
      </c>
      <c r="S513" s="374" t="str">
        <f>+IF(H513=0,"",'Ark1'!AR2058)</f>
        <v/>
      </c>
      <c r="T513" s="114" t="str">
        <f>+IF(H513=0,"",'Ark1'!AS2058)</f>
        <v/>
      </c>
      <c r="U513" s="33" t="str">
        <f>+IF(H513=0,"",'Ark1'!Y2058)</f>
        <v/>
      </c>
      <c r="V513" s="27" t="str">
        <f>+IF(H513=0,"",'Ark1'!AA2058)</f>
        <v/>
      </c>
      <c r="W513" s="305" t="str">
        <f t="shared" si="39"/>
        <v/>
      </c>
      <c r="X513" s="33" t="str">
        <f t="shared" si="40"/>
        <v/>
      </c>
      <c r="Y513" s="28" t="str">
        <f t="shared" si="41"/>
        <v/>
      </c>
      <c r="Z513" s="246"/>
      <c r="AC513" s="28"/>
      <c r="AD513" s="27"/>
    </row>
    <row r="514" spans="1:30" ht="15.6">
      <c r="A514" s="246"/>
      <c r="B514" s="330">
        <f>+'Ark1'!C2059</f>
        <v>2024</v>
      </c>
      <c r="C514" s="266">
        <f>+'Ark1'!L2059</f>
        <v>14</v>
      </c>
      <c r="D514" s="266" t="s">
        <v>401</v>
      </c>
      <c r="E514" s="275">
        <f>+'Ark1'!AP2059</f>
        <v>8</v>
      </c>
      <c r="F514" s="274" t="str">
        <f>VLOOKUP(E514,RNR!$D$1:$E$37,2)</f>
        <v>Vestlandsk fjordfe</v>
      </c>
      <c r="G514" s="86" t="str">
        <f>+IF(H514=0,"",'Ark1'!Q2059)</f>
        <v/>
      </c>
      <c r="H514" s="475">
        <f>+'Ark1'!R2059</f>
        <v>0</v>
      </c>
      <c r="I514" s="28" t="str">
        <f>+IF(H514=0,"",'Ark1'!AE2059)</f>
        <v/>
      </c>
      <c r="J514" s="28"/>
      <c r="K514" s="28" t="str">
        <f>+IF(H514=0,"",'Ark1'!AF2059)</f>
        <v/>
      </c>
      <c r="L514" s="27" t="str">
        <f>+IF(H514=0,"",'Ark1'!T2059)</f>
        <v/>
      </c>
      <c r="M514" s="305" t="str">
        <f>+IF(H514=0,"",'Ark1'!U2059)</f>
        <v/>
      </c>
      <c r="N514" s="28"/>
      <c r="O514" s="33" t="str">
        <f>+IF(H514=0,"",'Ark1'!W2059)</f>
        <v/>
      </c>
      <c r="P514" s="33" t="str">
        <f>+IF(H514=0,"",'Ark1'!X2059)</f>
        <v/>
      </c>
      <c r="Q514" s="33" t="str">
        <f>+IF(H514=0,"",'Ark1'!AG2059)</f>
        <v/>
      </c>
      <c r="R514" s="33" t="str">
        <f>+IF(H514=0,"",'Ark1'!AH2059)</f>
        <v/>
      </c>
      <c r="S514" s="374" t="str">
        <f>+IF(H514=0,"",'Ark1'!AR2059)</f>
        <v/>
      </c>
      <c r="T514" s="114" t="str">
        <f>+IF(H514=0,"",'Ark1'!AS2059)</f>
        <v/>
      </c>
      <c r="U514" s="33" t="str">
        <f>+IF(H514=0,"",'Ark1'!Y2059)</f>
        <v/>
      </c>
      <c r="V514" s="27" t="str">
        <f>+IF(H514=0,"",'Ark1'!AA2059)</f>
        <v/>
      </c>
      <c r="W514" s="305" t="str">
        <f t="shared" si="39"/>
        <v/>
      </c>
      <c r="X514" s="33" t="str">
        <f t="shared" si="40"/>
        <v/>
      </c>
      <c r="Y514" s="28" t="str">
        <f t="shared" si="41"/>
        <v/>
      </c>
      <c r="Z514" s="246"/>
      <c r="AC514" s="28"/>
      <c r="AD514" s="27"/>
    </row>
    <row r="515" spans="1:30" ht="15.6">
      <c r="A515" s="246"/>
      <c r="B515" s="330">
        <f>+'Ark1'!C2060</f>
        <v>2024</v>
      </c>
      <c r="C515" s="266">
        <f>+'Ark1'!L2060</f>
        <v>14</v>
      </c>
      <c r="D515" s="266" t="s">
        <v>401</v>
      </c>
      <c r="E515" s="275">
        <f>+'Ark1'!AP2060</f>
        <v>9</v>
      </c>
      <c r="F515" s="274" t="str">
        <f>VLOOKUP(E515,RNR!$D$1:$E$37,2)</f>
        <v>Holstein</v>
      </c>
      <c r="G515" s="86" t="str">
        <f>+IF(H515=0,"",'Ark1'!Q2060)</f>
        <v/>
      </c>
      <c r="H515" s="475">
        <f>+'Ark1'!R2060</f>
        <v>0</v>
      </c>
      <c r="I515" s="28" t="str">
        <f>+IF(H515=0,"",'Ark1'!AE2060)</f>
        <v/>
      </c>
      <c r="J515" s="28"/>
      <c r="K515" s="28" t="str">
        <f>+IF(H515=0,"",'Ark1'!AF2060)</f>
        <v/>
      </c>
      <c r="L515" s="27" t="str">
        <f>+IF(H515=0,"",'Ark1'!T2060)</f>
        <v/>
      </c>
      <c r="M515" s="305" t="str">
        <f>+IF(H515=0,"",'Ark1'!U2060)</f>
        <v/>
      </c>
      <c r="N515" s="28"/>
      <c r="O515" s="33" t="str">
        <f>+IF(H515=0,"",'Ark1'!W2060)</f>
        <v/>
      </c>
      <c r="P515" s="33" t="str">
        <f>+IF(H515=0,"",'Ark1'!X2060)</f>
        <v/>
      </c>
      <c r="Q515" s="33" t="str">
        <f>+IF(H515=0,"",'Ark1'!AG2060)</f>
        <v/>
      </c>
      <c r="R515" s="33" t="str">
        <f>+IF(H515=0,"",'Ark1'!AH2060)</f>
        <v/>
      </c>
      <c r="S515" s="374" t="str">
        <f>+IF(H515=0,"",'Ark1'!AR2060)</f>
        <v/>
      </c>
      <c r="T515" s="114" t="str">
        <f>+IF(H515=0,"",'Ark1'!AS2060)</f>
        <v/>
      </c>
      <c r="U515" s="33" t="str">
        <f>+IF(H515=0,"",'Ark1'!Y2060)</f>
        <v/>
      </c>
      <c r="V515" s="27" t="str">
        <f>+IF(H515=0,"",'Ark1'!AA2060)</f>
        <v/>
      </c>
      <c r="W515" s="305" t="str">
        <f t="shared" si="39"/>
        <v/>
      </c>
      <c r="X515" s="33" t="str">
        <f t="shared" si="40"/>
        <v/>
      </c>
      <c r="Y515" s="28" t="str">
        <f t="shared" si="41"/>
        <v/>
      </c>
      <c r="Z515" s="246"/>
      <c r="AC515" s="28"/>
      <c r="AD515" s="27"/>
    </row>
    <row r="516" spans="1:30" ht="15.6">
      <c r="A516" s="246"/>
      <c r="B516" s="330">
        <f>+'Ark1'!C2061</f>
        <v>2024</v>
      </c>
      <c r="C516" s="266">
        <f>+'Ark1'!L2061</f>
        <v>14</v>
      </c>
      <c r="D516" s="266" t="s">
        <v>401</v>
      </c>
      <c r="E516" s="275">
        <f>+'Ark1'!AP2061</f>
        <v>10</v>
      </c>
      <c r="F516" s="274" t="str">
        <f>VLOOKUP(E516,RNR!$D$1:$E$37,2)</f>
        <v>Rød Dansk Mælkefe</v>
      </c>
      <c r="G516" s="86" t="str">
        <f>+IF(H516=0,"",'Ark1'!Q2061)</f>
        <v/>
      </c>
      <c r="H516" s="475">
        <f>+'Ark1'!R2061</f>
        <v>0</v>
      </c>
      <c r="I516" s="28" t="str">
        <f>+IF(H516=0,"",'Ark1'!AE2061)</f>
        <v/>
      </c>
      <c r="J516" s="28"/>
      <c r="K516" s="28" t="str">
        <f>+IF(H516=0,"",'Ark1'!AF2061)</f>
        <v/>
      </c>
      <c r="L516" s="27" t="str">
        <f>+IF(H516=0,"",'Ark1'!T2061)</f>
        <v/>
      </c>
      <c r="M516" s="305" t="str">
        <f>+IF(H516=0,"",'Ark1'!U2061)</f>
        <v/>
      </c>
      <c r="N516" s="28"/>
      <c r="O516" s="33" t="str">
        <f>+IF(H516=0,"",'Ark1'!W2061)</f>
        <v/>
      </c>
      <c r="P516" s="33" t="str">
        <f>+IF(H516=0,"",'Ark1'!X2061)</f>
        <v/>
      </c>
      <c r="Q516" s="33" t="str">
        <f>+IF(H516=0,"",'Ark1'!AG2061)</f>
        <v/>
      </c>
      <c r="R516" s="33" t="str">
        <f>+IF(H516=0,"",'Ark1'!AH2061)</f>
        <v/>
      </c>
      <c r="S516" s="374" t="str">
        <f>+IF(H516=0,"",'Ark1'!AR2061)</f>
        <v/>
      </c>
      <c r="T516" s="114" t="str">
        <f>+IF(H516=0,"",'Ark1'!AS2061)</f>
        <v/>
      </c>
      <c r="U516" s="33" t="str">
        <f>+IF(H516=0,"",'Ark1'!Y2061)</f>
        <v/>
      </c>
      <c r="V516" s="27" t="str">
        <f>+IF(H516=0,"",'Ark1'!AA2061)</f>
        <v/>
      </c>
      <c r="W516" s="305" t="str">
        <f t="shared" si="39"/>
        <v/>
      </c>
      <c r="X516" s="33" t="str">
        <f t="shared" si="40"/>
        <v/>
      </c>
      <c r="Y516" s="28" t="str">
        <f t="shared" si="41"/>
        <v/>
      </c>
      <c r="Z516" s="246"/>
      <c r="AC516" s="28"/>
      <c r="AD516" s="27"/>
    </row>
    <row r="517" spans="1:30" ht="15.6">
      <c r="A517" s="246"/>
      <c r="B517" s="330">
        <f>+'Ark1'!C2062</f>
        <v>2024</v>
      </c>
      <c r="C517" s="266">
        <f>+'Ark1'!L2062</f>
        <v>14</v>
      </c>
      <c r="D517" s="266" t="s">
        <v>401</v>
      </c>
      <c r="E517" s="275">
        <f>+'Ark1'!AP2062</f>
        <v>11</v>
      </c>
      <c r="F517" s="274" t="str">
        <f>VLOOKUP(E517,RNR!$D$1:$E$37,2)</f>
        <v>Brown Swiss</v>
      </c>
      <c r="G517" s="86" t="str">
        <f>+IF(H517=0,"",'Ark1'!Q2062)</f>
        <v/>
      </c>
      <c r="H517" s="475">
        <f>+'Ark1'!R2062</f>
        <v>0</v>
      </c>
      <c r="I517" s="28" t="str">
        <f>+IF(H517=0,"",'Ark1'!AE2062)</f>
        <v/>
      </c>
      <c r="J517" s="28"/>
      <c r="K517" s="28" t="str">
        <f>+IF(H517=0,"",'Ark1'!AF2062)</f>
        <v/>
      </c>
      <c r="L517" s="27" t="str">
        <f>+IF(H517=0,"",'Ark1'!T2062)</f>
        <v/>
      </c>
      <c r="M517" s="305" t="str">
        <f>+IF(H517=0,"",'Ark1'!U2062)</f>
        <v/>
      </c>
      <c r="N517" s="28"/>
      <c r="O517" s="33" t="str">
        <f>+IF(H517=0,"",'Ark1'!W2062)</f>
        <v/>
      </c>
      <c r="P517" s="33" t="str">
        <f>+IF(H517=0,"",'Ark1'!X2062)</f>
        <v/>
      </c>
      <c r="Q517" s="33" t="str">
        <f>+IF(H517=0,"",'Ark1'!AG2062)</f>
        <v/>
      </c>
      <c r="R517" s="33" t="str">
        <f>+IF(H517=0,"",'Ark1'!AH2062)</f>
        <v/>
      </c>
      <c r="S517" s="374" t="str">
        <f>+IF(H517=0,"",'Ark1'!AR2062)</f>
        <v/>
      </c>
      <c r="T517" s="114" t="str">
        <f>+IF(H517=0,"",'Ark1'!AS2062)</f>
        <v/>
      </c>
      <c r="U517" s="33" t="str">
        <f>+IF(H517=0,"",'Ark1'!Y2062)</f>
        <v/>
      </c>
      <c r="V517" s="27" t="str">
        <f>+IF(H517=0,"",'Ark1'!AA2062)</f>
        <v/>
      </c>
      <c r="W517" s="305" t="str">
        <f t="shared" si="39"/>
        <v/>
      </c>
      <c r="X517" s="33" t="str">
        <f t="shared" si="40"/>
        <v/>
      </c>
      <c r="Y517" s="28" t="str">
        <f t="shared" si="41"/>
        <v/>
      </c>
      <c r="Z517" s="246"/>
      <c r="AC517" s="28"/>
      <c r="AD517" s="27"/>
    </row>
    <row r="518" spans="1:30" ht="15.6">
      <c r="A518" s="246"/>
      <c r="B518" s="330">
        <f>+'Ark1'!C2063</f>
        <v>2024</v>
      </c>
      <c r="C518" s="266">
        <f>+'Ark1'!L2063</f>
        <v>14</v>
      </c>
      <c r="D518" s="266" t="s">
        <v>401</v>
      </c>
      <c r="E518" s="275">
        <f>+'Ark1'!AP2063</f>
        <v>12</v>
      </c>
      <c r="F518" s="274" t="str">
        <f>VLOOKUP(E518,RNR!$D$1:$E$37,2)</f>
        <v>Jarlsbergfe</v>
      </c>
      <c r="G518" s="86" t="str">
        <f>+IF(H518=0,"",'Ark1'!Q2063)</f>
        <v/>
      </c>
      <c r="H518" s="475">
        <f>+'Ark1'!R2063</f>
        <v>0</v>
      </c>
      <c r="I518" s="28" t="str">
        <f>+IF(H518=0,"",'Ark1'!AE2063)</f>
        <v/>
      </c>
      <c r="J518" s="28"/>
      <c r="K518" s="28" t="str">
        <f>+IF(H518=0,"",'Ark1'!AF2063)</f>
        <v/>
      </c>
      <c r="L518" s="27" t="str">
        <f>+IF(H518=0,"",'Ark1'!T2063)</f>
        <v/>
      </c>
      <c r="M518" s="305" t="str">
        <f>+IF(H518=0,"",'Ark1'!U2063)</f>
        <v/>
      </c>
      <c r="N518" s="28"/>
      <c r="O518" s="33" t="str">
        <f>+IF(H518=0,"",'Ark1'!W2063)</f>
        <v/>
      </c>
      <c r="P518" s="33" t="str">
        <f>+IF(H518=0,"",'Ark1'!X2063)</f>
        <v/>
      </c>
      <c r="Q518" s="33" t="str">
        <f>+IF(H518=0,"",'Ark1'!AG2063)</f>
        <v/>
      </c>
      <c r="R518" s="33" t="str">
        <f>+IF(H518=0,"",'Ark1'!AH2063)</f>
        <v/>
      </c>
      <c r="S518" s="374" t="str">
        <f>+IF(H518=0,"",'Ark1'!AR2063)</f>
        <v/>
      </c>
      <c r="T518" s="114" t="str">
        <f>+IF(H518=0,"",'Ark1'!AS2063)</f>
        <v/>
      </c>
      <c r="U518" s="33" t="str">
        <f>+IF(H518=0,"",'Ark1'!Y2063)</f>
        <v/>
      </c>
      <c r="V518" s="27" t="str">
        <f>+IF(H518=0,"",'Ark1'!AA2063)</f>
        <v/>
      </c>
      <c r="W518" s="305" t="str">
        <f t="shared" si="39"/>
        <v/>
      </c>
      <c r="X518" s="33" t="str">
        <f t="shared" si="40"/>
        <v/>
      </c>
      <c r="Y518" s="28" t="str">
        <f t="shared" si="41"/>
        <v/>
      </c>
      <c r="Z518" s="246"/>
      <c r="AC518" s="28"/>
      <c r="AD518" s="27"/>
    </row>
    <row r="519" spans="1:30" ht="15.6">
      <c r="A519" s="246"/>
      <c r="B519" s="330">
        <f>+'Ark1'!C2064</f>
        <v>2024</v>
      </c>
      <c r="C519" s="266">
        <f>+'Ark1'!L2064</f>
        <v>14</v>
      </c>
      <c r="D519" s="266" t="s">
        <v>401</v>
      </c>
      <c r="E519" s="275">
        <f>+'Ark1'!AP2064</f>
        <v>13</v>
      </c>
      <c r="F519" s="274" t="str">
        <f>VLOOKUP(E519,RNR!$D$1:$E$37,2)</f>
        <v>Fleckvieh</v>
      </c>
      <c r="G519" s="86" t="str">
        <f>+IF(H519=0,"",'Ark1'!Q2064)</f>
        <v/>
      </c>
      <c r="H519" s="475">
        <f>+'Ark1'!R2064</f>
        <v>0</v>
      </c>
      <c r="I519" s="28" t="str">
        <f>+IF(H519=0,"",'Ark1'!AE2064)</f>
        <v/>
      </c>
      <c r="J519" s="28"/>
      <c r="K519" s="28" t="str">
        <f>+IF(H519=0,"",'Ark1'!AF2064)</f>
        <v/>
      </c>
      <c r="L519" s="27" t="str">
        <f>+IF(H519=0,"",'Ark1'!T2064)</f>
        <v/>
      </c>
      <c r="M519" s="305" t="str">
        <f>+IF(H519=0,"",'Ark1'!U2064)</f>
        <v/>
      </c>
      <c r="N519" s="28"/>
      <c r="O519" s="33" t="str">
        <f>+IF(H519=0,"",'Ark1'!W2064)</f>
        <v/>
      </c>
      <c r="P519" s="33" t="str">
        <f>+IF(H519=0,"",'Ark1'!X2064)</f>
        <v/>
      </c>
      <c r="Q519" s="33" t="str">
        <f>+IF(H519=0,"",'Ark1'!AG2064)</f>
        <v/>
      </c>
      <c r="R519" s="33" t="str">
        <f>+IF(H519=0,"",'Ark1'!AH2064)</f>
        <v/>
      </c>
      <c r="S519" s="374" t="str">
        <f>+IF(H519=0,"",'Ark1'!AR2064)</f>
        <v/>
      </c>
      <c r="T519" s="114" t="str">
        <f>+IF(H519=0,"",'Ark1'!AS2064)</f>
        <v/>
      </c>
      <c r="U519" s="33" t="str">
        <f>+IF(H519=0,"",'Ark1'!Y2064)</f>
        <v/>
      </c>
      <c r="V519" s="27" t="str">
        <f>+IF(H519=0,"",'Ark1'!AA2064)</f>
        <v/>
      </c>
      <c r="W519" s="305" t="str">
        <f t="shared" si="39"/>
        <v/>
      </c>
      <c r="X519" s="33" t="str">
        <f t="shared" si="40"/>
        <v/>
      </c>
      <c r="Y519" s="28" t="str">
        <f t="shared" si="41"/>
        <v/>
      </c>
      <c r="Z519" s="246"/>
      <c r="AC519" s="28"/>
      <c r="AD519" s="27"/>
    </row>
    <row r="520" spans="1:30" ht="15.6">
      <c r="A520" s="246"/>
      <c r="B520" s="330">
        <f>+'Ark1'!C2065</f>
        <v>2024</v>
      </c>
      <c r="C520" s="266">
        <f>+'Ark1'!L2065</f>
        <v>14</v>
      </c>
      <c r="D520" s="266" t="s">
        <v>401</v>
      </c>
      <c r="E520" s="275">
        <f>+'Ark1'!AP2065</f>
        <v>14</v>
      </c>
      <c r="F520" s="274" t="str">
        <f>VLOOKUP(E520,RNR!$D$1:$E$37,2)</f>
        <v>Canadisk Ayrshire</v>
      </c>
      <c r="G520" s="86" t="str">
        <f>+IF(H520=0,"",'Ark1'!Q2065)</f>
        <v/>
      </c>
      <c r="H520" s="475">
        <f>+'Ark1'!R2065</f>
        <v>0</v>
      </c>
      <c r="I520" s="28" t="str">
        <f>+IF(H520=0,"",'Ark1'!AE2065)</f>
        <v/>
      </c>
      <c r="J520" s="28"/>
      <c r="K520" s="28" t="str">
        <f>+IF(H520=0,"",'Ark1'!AF2065)</f>
        <v/>
      </c>
      <c r="L520" s="27" t="str">
        <f>+IF(H520=0,"",'Ark1'!T2065)</f>
        <v/>
      </c>
      <c r="M520" s="305" t="str">
        <f>+IF(H520=0,"",'Ark1'!U2065)</f>
        <v/>
      </c>
      <c r="N520" s="28"/>
      <c r="O520" s="33" t="str">
        <f>+IF(H520=0,"",'Ark1'!W2065)</f>
        <v/>
      </c>
      <c r="P520" s="33" t="str">
        <f>+IF(H520=0,"",'Ark1'!X2065)</f>
        <v/>
      </c>
      <c r="Q520" s="33" t="str">
        <f>+IF(H520=0,"",'Ark1'!AG2065)</f>
        <v/>
      </c>
      <c r="R520" s="33" t="str">
        <f>+IF(H520=0,"",'Ark1'!AH2065)</f>
        <v/>
      </c>
      <c r="S520" s="374" t="str">
        <f>+IF(H520=0,"",'Ark1'!AR2065)</f>
        <v/>
      </c>
      <c r="T520" s="114" t="str">
        <f>+IF(H520=0,"",'Ark1'!AS2065)</f>
        <v/>
      </c>
      <c r="U520" s="33" t="str">
        <f>+IF(H520=0,"",'Ark1'!Y2065)</f>
        <v/>
      </c>
      <c r="V520" s="27" t="str">
        <f>+IF(H520=0,"",'Ark1'!AA2065)</f>
        <v/>
      </c>
      <c r="W520" s="305" t="str">
        <f t="shared" si="39"/>
        <v/>
      </c>
      <c r="X520" s="33" t="str">
        <f t="shared" si="40"/>
        <v/>
      </c>
      <c r="Y520" s="28" t="str">
        <f t="shared" si="41"/>
        <v/>
      </c>
      <c r="Z520" s="246"/>
      <c r="AC520" s="28"/>
      <c r="AD520" s="27"/>
    </row>
    <row r="521" spans="1:30" ht="15.6">
      <c r="A521" s="246"/>
      <c r="B521" s="330">
        <f>+'Ark1'!C2066</f>
        <v>2024</v>
      </c>
      <c r="C521" s="266">
        <f>+'Ark1'!L2066</f>
        <v>14</v>
      </c>
      <c r="D521" s="266" t="s">
        <v>401</v>
      </c>
      <c r="E521" s="275">
        <f>+'Ark1'!AP2066</f>
        <v>15</v>
      </c>
      <c r="F521" s="274" t="str">
        <f>VLOOKUP(E521,RNR!$D$1:$E$37,2)</f>
        <v>Montbéliard</v>
      </c>
      <c r="G521" s="86" t="str">
        <f>+IF(H521=0,"",'Ark1'!Q2066)</f>
        <v/>
      </c>
      <c r="H521" s="475">
        <f>+'Ark1'!R2066</f>
        <v>0</v>
      </c>
      <c r="I521" s="28" t="str">
        <f>+IF(H521=0,"",'Ark1'!AE2066)</f>
        <v/>
      </c>
      <c r="J521" s="28"/>
      <c r="K521" s="28" t="str">
        <f>+IF(H521=0,"",'Ark1'!AF2066)</f>
        <v/>
      </c>
      <c r="L521" s="27" t="str">
        <f>+IF(H521=0,"",'Ark1'!T2066)</f>
        <v/>
      </c>
      <c r="M521" s="305" t="str">
        <f>+IF(H521=0,"",'Ark1'!U2066)</f>
        <v/>
      </c>
      <c r="N521" s="28"/>
      <c r="O521" s="33" t="str">
        <f>+IF(H521=0,"",'Ark1'!W2066)</f>
        <v/>
      </c>
      <c r="P521" s="33" t="str">
        <f>+IF(H521=0,"",'Ark1'!X2066)</f>
        <v/>
      </c>
      <c r="Q521" s="33" t="str">
        <f>+IF(H521=0,"",'Ark1'!AG2066)</f>
        <v/>
      </c>
      <c r="R521" s="33" t="str">
        <f>+IF(H521=0,"",'Ark1'!AH2066)</f>
        <v/>
      </c>
      <c r="S521" s="374" t="str">
        <f>+IF(H521=0,"",'Ark1'!AR2066)</f>
        <v/>
      </c>
      <c r="T521" s="114" t="str">
        <f>+IF(H521=0,"",'Ark1'!AS2066)</f>
        <v/>
      </c>
      <c r="U521" s="33" t="str">
        <f>+IF(H521=0,"",'Ark1'!Y2066)</f>
        <v/>
      </c>
      <c r="V521" s="27" t="str">
        <f>+IF(H521=0,"",'Ark1'!AA2066)</f>
        <v/>
      </c>
      <c r="W521" s="305" t="str">
        <f t="shared" si="39"/>
        <v/>
      </c>
      <c r="X521" s="33" t="str">
        <f t="shared" si="40"/>
        <v/>
      </c>
      <c r="Y521" s="28" t="str">
        <f t="shared" si="41"/>
        <v/>
      </c>
      <c r="Z521" s="246"/>
      <c r="AC521" s="28"/>
      <c r="AD521" s="27"/>
    </row>
    <row r="522" spans="1:30" ht="15.6">
      <c r="A522" s="246"/>
      <c r="B522" s="330">
        <f>+'Ark1'!C2067</f>
        <v>2024</v>
      </c>
      <c r="C522" s="266">
        <f>+'Ark1'!L2067</f>
        <v>14</v>
      </c>
      <c r="D522" s="266" t="s">
        <v>401</v>
      </c>
      <c r="E522" s="275">
        <f>+'Ark1'!AP2067</f>
        <v>16</v>
      </c>
      <c r="F522" s="274" t="str">
        <f>VLOOKUP(E522,RNR!$D$1:$E$37,2)</f>
        <v>Mørefe</v>
      </c>
      <c r="G522" s="86" t="str">
        <f>+IF(H522=0,"",'Ark1'!Q2067)</f>
        <v/>
      </c>
      <c r="H522" s="475">
        <f>+'Ark1'!R2067</f>
        <v>0</v>
      </c>
      <c r="I522" s="28" t="str">
        <f>+IF(H522=0,"",'Ark1'!AE2067)</f>
        <v/>
      </c>
      <c r="J522" s="28"/>
      <c r="K522" s="28" t="str">
        <f>+IF(H522=0,"",'Ark1'!AF2067)</f>
        <v/>
      </c>
      <c r="L522" s="27" t="str">
        <f>+IF(H522=0,"",'Ark1'!T2067)</f>
        <v/>
      </c>
      <c r="M522" s="305" t="str">
        <f>+IF(H522=0,"",'Ark1'!U2067)</f>
        <v/>
      </c>
      <c r="N522" s="28"/>
      <c r="O522" s="33" t="str">
        <f>+IF(H522=0,"",'Ark1'!W2067)</f>
        <v/>
      </c>
      <c r="P522" s="33" t="str">
        <f>+IF(H522=0,"",'Ark1'!X2067)</f>
        <v/>
      </c>
      <c r="Q522" s="33" t="str">
        <f>+IF(H522=0,"",'Ark1'!AG2067)</f>
        <v/>
      </c>
      <c r="R522" s="33" t="str">
        <f>+IF(H522=0,"",'Ark1'!AH2067)</f>
        <v/>
      </c>
      <c r="S522" s="374" t="str">
        <f>+IF(H522=0,"",'Ark1'!AR2067)</f>
        <v/>
      </c>
      <c r="T522" s="114" t="str">
        <f>+IF(H522=0,"",'Ark1'!AS2067)</f>
        <v/>
      </c>
      <c r="U522" s="33" t="str">
        <f>+IF(H522=0,"",'Ark1'!Y2067)</f>
        <v/>
      </c>
      <c r="V522" s="27" t="str">
        <f>+IF(H522=0,"",'Ark1'!AA2067)</f>
        <v/>
      </c>
      <c r="W522" s="305" t="str">
        <f t="shared" si="39"/>
        <v/>
      </c>
      <c r="X522" s="33" t="str">
        <f t="shared" si="40"/>
        <v/>
      </c>
      <c r="Y522" s="28" t="str">
        <f t="shared" si="41"/>
        <v/>
      </c>
      <c r="Z522" s="246"/>
      <c r="AC522" s="28"/>
      <c r="AD522" s="27"/>
    </row>
    <row r="523" spans="1:30" ht="15.6">
      <c r="A523" s="246"/>
      <c r="B523" s="330">
        <f>+'Ark1'!C2068</f>
        <v>2024</v>
      </c>
      <c r="C523" s="266">
        <f>+'Ark1'!L2068</f>
        <v>14</v>
      </c>
      <c r="D523" s="266" t="s">
        <v>401</v>
      </c>
      <c r="E523" s="275">
        <f>+'Ark1'!AP2068</f>
        <v>17</v>
      </c>
      <c r="F523" s="274" t="str">
        <f>VLOOKUP(E523,RNR!$D$1:$E$37,2)</f>
        <v>Normande</v>
      </c>
      <c r="G523" s="86" t="str">
        <f>+IF(H523=0,"",'Ark1'!Q2068)</f>
        <v/>
      </c>
      <c r="H523" s="475">
        <f>+'Ark1'!R2068</f>
        <v>0</v>
      </c>
      <c r="I523" s="28" t="str">
        <f>+IF(H523=0,"",'Ark1'!AE2068)</f>
        <v/>
      </c>
      <c r="J523" s="28"/>
      <c r="K523" s="28" t="str">
        <f>+IF(H523=0,"",'Ark1'!AF2068)</f>
        <v/>
      </c>
      <c r="L523" s="27" t="str">
        <f>+IF(H523=0,"",'Ark1'!T2068)</f>
        <v/>
      </c>
      <c r="M523" s="305" t="str">
        <f>+IF(H523=0,"",'Ark1'!U2068)</f>
        <v/>
      </c>
      <c r="N523" s="28"/>
      <c r="O523" s="33" t="str">
        <f>+IF(H523=0,"",'Ark1'!W2068)</f>
        <v/>
      </c>
      <c r="P523" s="33" t="str">
        <f>+IF(H523=0,"",'Ark1'!X2068)</f>
        <v/>
      </c>
      <c r="Q523" s="33" t="str">
        <f>+IF(H523=0,"",'Ark1'!AG2068)</f>
        <v/>
      </c>
      <c r="R523" s="33" t="str">
        <f>+IF(H523=0,"",'Ark1'!AH2068)</f>
        <v/>
      </c>
      <c r="S523" s="374" t="str">
        <f>+IF(H523=0,"",'Ark1'!AR2068)</f>
        <v/>
      </c>
      <c r="T523" s="114" t="str">
        <f>+IF(H523=0,"",'Ark1'!AS2068)</f>
        <v/>
      </c>
      <c r="U523" s="33" t="str">
        <f>+IF(H523=0,"",'Ark1'!Y2068)</f>
        <v/>
      </c>
      <c r="V523" s="27" t="str">
        <f>+IF(H523=0,"",'Ark1'!AA2068)</f>
        <v/>
      </c>
      <c r="W523" s="305" t="str">
        <f t="shared" si="39"/>
        <v/>
      </c>
      <c r="X523" s="33" t="str">
        <f t="shared" si="40"/>
        <v/>
      </c>
      <c r="Y523" s="28" t="str">
        <f t="shared" si="41"/>
        <v/>
      </c>
      <c r="Z523" s="246"/>
      <c r="AC523" s="28"/>
      <c r="AD523" s="27"/>
    </row>
    <row r="524" spans="1:30" ht="15.6">
      <c r="A524" s="246"/>
      <c r="B524" s="330">
        <f>+'Ark1'!C2069</f>
        <v>2024</v>
      </c>
      <c r="C524" s="266">
        <f>+'Ark1'!L2069</f>
        <v>14</v>
      </c>
      <c r="D524" s="266" t="s">
        <v>401</v>
      </c>
      <c r="E524" s="275">
        <f>+'Ark1'!AP2069</f>
        <v>21</v>
      </c>
      <c r="F524" s="274" t="str">
        <f>VLOOKUP(E524,RNR!$D$1:$E$37,2)</f>
        <v>Hereford</v>
      </c>
      <c r="G524" s="86" t="str">
        <f>+IF(H524=0,"",'Ark1'!Q2069)</f>
        <v/>
      </c>
      <c r="H524" s="475">
        <f>+'Ark1'!R2069</f>
        <v>0</v>
      </c>
      <c r="I524" s="28" t="str">
        <f>+IF(H524=0,"",'Ark1'!AE2069)</f>
        <v/>
      </c>
      <c r="J524" s="28"/>
      <c r="K524" s="28" t="str">
        <f>+IF(H524=0,"",'Ark1'!AF2069)</f>
        <v/>
      </c>
      <c r="L524" s="27" t="str">
        <f>+IF(H524=0,"",'Ark1'!T2069)</f>
        <v/>
      </c>
      <c r="M524" s="305" t="str">
        <f>+IF(H524=0,"",'Ark1'!U2069)</f>
        <v/>
      </c>
      <c r="N524" s="28"/>
      <c r="O524" s="33" t="str">
        <f>+IF(H524=0,"",'Ark1'!W2069)</f>
        <v/>
      </c>
      <c r="P524" s="33" t="str">
        <f>+IF(H524=0,"",'Ark1'!X2069)</f>
        <v/>
      </c>
      <c r="Q524" s="33" t="str">
        <f>+IF(H524=0,"",'Ark1'!AG2069)</f>
        <v/>
      </c>
      <c r="R524" s="33" t="str">
        <f>+IF(H524=0,"",'Ark1'!AH2069)</f>
        <v/>
      </c>
      <c r="S524" s="374" t="str">
        <f>+IF(H524=0,"",'Ark1'!AR2069)</f>
        <v/>
      </c>
      <c r="T524" s="114" t="str">
        <f>+IF(H524=0,"",'Ark1'!AS2069)</f>
        <v/>
      </c>
      <c r="U524" s="33" t="str">
        <f>+IF(H524=0,"",'Ark1'!Y2069)</f>
        <v/>
      </c>
      <c r="V524" s="27" t="str">
        <f>+IF(H524=0,"",'Ark1'!AA2069)</f>
        <v/>
      </c>
      <c r="W524" s="305" t="str">
        <f t="shared" si="39"/>
        <v/>
      </c>
      <c r="X524" s="33" t="str">
        <f t="shared" si="40"/>
        <v/>
      </c>
      <c r="Y524" s="28" t="str">
        <f t="shared" si="41"/>
        <v/>
      </c>
      <c r="Z524" s="246"/>
      <c r="AC524" s="28"/>
      <c r="AD524" s="27"/>
    </row>
    <row r="525" spans="1:30" ht="15.6">
      <c r="A525" s="246"/>
      <c r="B525" s="330">
        <f>+'Ark1'!C2070</f>
        <v>2024</v>
      </c>
      <c r="C525" s="266">
        <f>+'Ark1'!L2070</f>
        <v>14</v>
      </c>
      <c r="D525" s="266" t="s">
        <v>401</v>
      </c>
      <c r="E525" s="275">
        <f>+'Ark1'!AP2070</f>
        <v>22</v>
      </c>
      <c r="F525" s="274" t="str">
        <f>VLOOKUP(E525,RNR!$D$1:$E$37,2)</f>
        <v>Charolais</v>
      </c>
      <c r="G525" s="86" t="str">
        <f>+IF(H525=0,"",'Ark1'!Q2070)</f>
        <v/>
      </c>
      <c r="H525" s="475">
        <f>+'Ark1'!R2070</f>
        <v>0</v>
      </c>
      <c r="I525" s="28" t="str">
        <f>+IF(H525=0,"",'Ark1'!AE2070)</f>
        <v/>
      </c>
      <c r="J525" s="28"/>
      <c r="K525" s="28" t="str">
        <f>+IF(H525=0,"",'Ark1'!AF2070)</f>
        <v/>
      </c>
      <c r="L525" s="27" t="str">
        <f>+IF(H525=0,"",'Ark1'!T2070)</f>
        <v/>
      </c>
      <c r="M525" s="305" t="str">
        <f>+IF(H525=0,"",'Ark1'!U2070)</f>
        <v/>
      </c>
      <c r="N525" s="28"/>
      <c r="O525" s="33" t="str">
        <f>+IF(H525=0,"",'Ark1'!W2070)</f>
        <v/>
      </c>
      <c r="P525" s="33" t="str">
        <f>+IF(H525=0,"",'Ark1'!X2070)</f>
        <v/>
      </c>
      <c r="Q525" s="33" t="str">
        <f>+IF(H525=0,"",'Ark1'!AG2070)</f>
        <v/>
      </c>
      <c r="R525" s="33" t="str">
        <f>+IF(H525=0,"",'Ark1'!AH2070)</f>
        <v/>
      </c>
      <c r="S525" s="374" t="str">
        <f>+IF(H525=0,"",'Ark1'!AR2070)</f>
        <v/>
      </c>
      <c r="T525" s="114" t="str">
        <f>+IF(H525=0,"",'Ark1'!AS2070)</f>
        <v/>
      </c>
      <c r="U525" s="33" t="str">
        <f>+IF(H525=0,"",'Ark1'!Y2070)</f>
        <v/>
      </c>
      <c r="V525" s="27" t="str">
        <f>+IF(H525=0,"",'Ark1'!AA2070)</f>
        <v/>
      </c>
      <c r="W525" s="305" t="str">
        <f t="shared" si="39"/>
        <v/>
      </c>
      <c r="X525" s="33" t="str">
        <f t="shared" si="40"/>
        <v/>
      </c>
      <c r="Y525" s="28" t="str">
        <f t="shared" si="41"/>
        <v/>
      </c>
      <c r="Z525" s="246"/>
      <c r="AC525" s="28"/>
      <c r="AD525" s="27"/>
    </row>
    <row r="526" spans="1:30" ht="15.6">
      <c r="A526" s="246"/>
      <c r="B526" s="330">
        <f>+'Ark1'!C2071</f>
        <v>2024</v>
      </c>
      <c r="C526" s="266">
        <f>+'Ark1'!L2071</f>
        <v>14</v>
      </c>
      <c r="D526" s="266" t="s">
        <v>401</v>
      </c>
      <c r="E526" s="275">
        <f>+'Ark1'!AP2071</f>
        <v>23</v>
      </c>
      <c r="F526" s="274" t="str">
        <f>VLOOKUP(E526,RNR!$D$1:$E$37,2)</f>
        <v>Aberdeen Angus</v>
      </c>
      <c r="G526" s="86" t="str">
        <f>+IF(H526=0,"",'Ark1'!Q2071)</f>
        <v/>
      </c>
      <c r="H526" s="475">
        <f>+'Ark1'!R2071</f>
        <v>0</v>
      </c>
      <c r="I526" s="28" t="str">
        <f>+IF(H526=0,"",'Ark1'!AE2071)</f>
        <v/>
      </c>
      <c r="J526" s="28"/>
      <c r="K526" s="28" t="str">
        <f>+IF(H526=0,"",'Ark1'!AF2071)</f>
        <v/>
      </c>
      <c r="L526" s="27" t="str">
        <f>+IF(H526=0,"",'Ark1'!T2071)</f>
        <v/>
      </c>
      <c r="M526" s="305" t="str">
        <f>+IF(H526=0,"",'Ark1'!U2071)</f>
        <v/>
      </c>
      <c r="N526" s="28"/>
      <c r="O526" s="33" t="str">
        <f>+IF(H526=0,"",'Ark1'!W2071)</f>
        <v/>
      </c>
      <c r="P526" s="33" t="str">
        <f>+IF(H526=0,"",'Ark1'!X2071)</f>
        <v/>
      </c>
      <c r="Q526" s="33" t="str">
        <f>+IF(H526=0,"",'Ark1'!AG2071)</f>
        <v/>
      </c>
      <c r="R526" s="33" t="str">
        <f>+IF(H526=0,"",'Ark1'!AH2071)</f>
        <v/>
      </c>
      <c r="S526" s="374" t="str">
        <f>+IF(H526=0,"",'Ark1'!AR2071)</f>
        <v/>
      </c>
      <c r="T526" s="114" t="str">
        <f>+IF(H526=0,"",'Ark1'!AS2071)</f>
        <v/>
      </c>
      <c r="U526" s="33" t="str">
        <f>+IF(H526=0,"",'Ark1'!Y2071)</f>
        <v/>
      </c>
      <c r="V526" s="27" t="str">
        <f>+IF(H526=0,"",'Ark1'!AA2071)</f>
        <v/>
      </c>
      <c r="W526" s="305" t="str">
        <f t="shared" si="39"/>
        <v/>
      </c>
      <c r="X526" s="33" t="str">
        <f t="shared" si="40"/>
        <v/>
      </c>
      <c r="Y526" s="28" t="str">
        <f t="shared" si="41"/>
        <v/>
      </c>
      <c r="Z526" s="246"/>
      <c r="AC526" s="28"/>
      <c r="AD526" s="27"/>
    </row>
    <row r="527" spans="1:30" ht="15.6">
      <c r="A527" s="246"/>
      <c r="B527" s="330">
        <f>+'Ark1'!C2072</f>
        <v>2024</v>
      </c>
      <c r="C527" s="266">
        <f>+'Ark1'!L2072</f>
        <v>14</v>
      </c>
      <c r="D527" s="266" t="s">
        <v>401</v>
      </c>
      <c r="E527" s="275">
        <f>+'Ark1'!AP2072</f>
        <v>24</v>
      </c>
      <c r="F527" s="274" t="str">
        <f>VLOOKUP(E527,RNR!$D$1:$E$37,2)</f>
        <v>Limousin</v>
      </c>
      <c r="G527" s="86" t="str">
        <f>+IF(H527=0,"",'Ark1'!Q2072)</f>
        <v/>
      </c>
      <c r="H527" s="475">
        <f>+'Ark1'!R2072</f>
        <v>0</v>
      </c>
      <c r="I527" s="28" t="str">
        <f>+IF(H527=0,"",'Ark1'!AE2072)</f>
        <v/>
      </c>
      <c r="J527" s="28"/>
      <c r="K527" s="28" t="str">
        <f>+IF(H527=0,"",'Ark1'!AF2072)</f>
        <v/>
      </c>
      <c r="L527" s="27" t="str">
        <f>+IF(H527=0,"",'Ark1'!T2072)</f>
        <v/>
      </c>
      <c r="M527" s="305" t="str">
        <f>+IF(H527=0,"",'Ark1'!U2072)</f>
        <v/>
      </c>
      <c r="N527" s="28"/>
      <c r="O527" s="33" t="str">
        <f>+IF(H527=0,"",'Ark1'!W2072)</f>
        <v/>
      </c>
      <c r="P527" s="33" t="str">
        <f>+IF(H527=0,"",'Ark1'!X2072)</f>
        <v/>
      </c>
      <c r="Q527" s="33" t="str">
        <f>+IF(H527=0,"",'Ark1'!AG2072)</f>
        <v/>
      </c>
      <c r="R527" s="33" t="str">
        <f>+IF(H527=0,"",'Ark1'!AH2072)</f>
        <v/>
      </c>
      <c r="S527" s="374" t="str">
        <f>+IF(H527=0,"",'Ark1'!AR2072)</f>
        <v/>
      </c>
      <c r="T527" s="114" t="str">
        <f>+IF(H527=0,"",'Ark1'!AS2072)</f>
        <v/>
      </c>
      <c r="U527" s="33" t="str">
        <f>+IF(H527=0,"",'Ark1'!Y2072)</f>
        <v/>
      </c>
      <c r="V527" s="27" t="str">
        <f>+IF(H527=0,"",'Ark1'!AA2072)</f>
        <v/>
      </c>
      <c r="W527" s="305" t="str">
        <f t="shared" si="39"/>
        <v/>
      </c>
      <c r="X527" s="33" t="str">
        <f t="shared" si="40"/>
        <v/>
      </c>
      <c r="Y527" s="28" t="str">
        <f t="shared" si="41"/>
        <v/>
      </c>
      <c r="Z527" s="246"/>
      <c r="AC527" s="28"/>
      <c r="AD527" s="27"/>
    </row>
    <row r="528" spans="1:30" ht="15.6">
      <c r="A528" s="246"/>
      <c r="B528" s="330">
        <f>+'Ark1'!C2073</f>
        <v>2024</v>
      </c>
      <c r="C528" s="266">
        <f>+'Ark1'!L2073</f>
        <v>14</v>
      </c>
      <c r="D528" s="266" t="s">
        <v>401</v>
      </c>
      <c r="E528" s="275">
        <f>+'Ark1'!AP2073</f>
        <v>25</v>
      </c>
      <c r="F528" s="274" t="str">
        <f>VLOOKUP(E528,RNR!$D$1:$E$37,2)</f>
        <v>Kjøttsimmental</v>
      </c>
      <c r="G528" s="86" t="str">
        <f>+IF(H528=0,"",'Ark1'!Q2073)</f>
        <v/>
      </c>
      <c r="H528" s="475">
        <f>+'Ark1'!R2073</f>
        <v>0</v>
      </c>
      <c r="I528" s="28" t="str">
        <f>+IF(H528=0,"",'Ark1'!AE2073)</f>
        <v/>
      </c>
      <c r="J528" s="28"/>
      <c r="K528" s="28" t="str">
        <f>+IF(H528=0,"",'Ark1'!AF2073)</f>
        <v/>
      </c>
      <c r="L528" s="27" t="str">
        <f>+IF(H528=0,"",'Ark1'!T2073)</f>
        <v/>
      </c>
      <c r="M528" s="305" t="str">
        <f>+IF(H528=0,"",'Ark1'!U2073)</f>
        <v/>
      </c>
      <c r="N528" s="28"/>
      <c r="O528" s="33" t="str">
        <f>+IF(H528=0,"",'Ark1'!W2073)</f>
        <v/>
      </c>
      <c r="P528" s="33" t="str">
        <f>+IF(H528=0,"",'Ark1'!X2073)</f>
        <v/>
      </c>
      <c r="Q528" s="33" t="str">
        <f>+IF(H528=0,"",'Ark1'!AG2073)</f>
        <v/>
      </c>
      <c r="R528" s="33" t="str">
        <f>+IF(H528=0,"",'Ark1'!AH2073)</f>
        <v/>
      </c>
      <c r="S528" s="374" t="str">
        <f>+IF(H528=0,"",'Ark1'!AR2073)</f>
        <v/>
      </c>
      <c r="T528" s="114" t="str">
        <f>+IF(H528=0,"",'Ark1'!AS2073)</f>
        <v/>
      </c>
      <c r="U528" s="33" t="str">
        <f>+IF(H528=0,"",'Ark1'!Y2073)</f>
        <v/>
      </c>
      <c r="V528" s="27" t="str">
        <f>+IF(H528=0,"",'Ark1'!AA2073)</f>
        <v/>
      </c>
      <c r="W528" s="305" t="str">
        <f t="shared" si="39"/>
        <v/>
      </c>
      <c r="X528" s="33" t="str">
        <f t="shared" si="40"/>
        <v/>
      </c>
      <c r="Y528" s="28" t="str">
        <f t="shared" si="41"/>
        <v/>
      </c>
      <c r="Z528" s="246"/>
      <c r="AC528" s="28"/>
      <c r="AD528" s="27"/>
    </row>
    <row r="529" spans="1:66" ht="15.6">
      <c r="A529" s="246"/>
      <c r="B529" s="330">
        <f>+'Ark1'!C2074</f>
        <v>2024</v>
      </c>
      <c r="C529" s="266">
        <f>+'Ark1'!L2074</f>
        <v>14</v>
      </c>
      <c r="D529" s="266" t="s">
        <v>401</v>
      </c>
      <c r="E529" s="275">
        <f>+'Ark1'!AP2074</f>
        <v>26</v>
      </c>
      <c r="F529" s="274" t="str">
        <f>VLOOKUP(E529,RNR!$D$1:$E$37,2)</f>
        <v>Blonde d`Aquitaine</v>
      </c>
      <c r="G529" s="86" t="str">
        <f>+IF(H529=0,"",'Ark1'!Q2074)</f>
        <v/>
      </c>
      <c r="H529" s="475">
        <f>+'Ark1'!R2074</f>
        <v>0</v>
      </c>
      <c r="I529" s="28" t="str">
        <f>+IF(H529=0,"",'Ark1'!AE2074)</f>
        <v/>
      </c>
      <c r="J529" s="28"/>
      <c r="K529" s="28" t="str">
        <f>+IF(H529=0,"",'Ark1'!AF2074)</f>
        <v/>
      </c>
      <c r="L529" s="27" t="str">
        <f>+IF(H529=0,"",'Ark1'!T2074)</f>
        <v/>
      </c>
      <c r="M529" s="305" t="str">
        <f>+IF(H529=0,"",'Ark1'!U2074)</f>
        <v/>
      </c>
      <c r="N529" s="28"/>
      <c r="O529" s="33" t="str">
        <f>+IF(H529=0,"",'Ark1'!W2074)</f>
        <v/>
      </c>
      <c r="P529" s="33" t="str">
        <f>+IF(H529=0,"",'Ark1'!X2074)</f>
        <v/>
      </c>
      <c r="Q529" s="33" t="str">
        <f>+IF(H529=0,"",'Ark1'!AG2074)</f>
        <v/>
      </c>
      <c r="R529" s="33" t="str">
        <f>+IF(H529=0,"",'Ark1'!AH2074)</f>
        <v/>
      </c>
      <c r="S529" s="374" t="str">
        <f>+IF(H529=0,"",'Ark1'!AR2074)</f>
        <v/>
      </c>
      <c r="T529" s="114" t="str">
        <f>+IF(H529=0,"",'Ark1'!AS2074)</f>
        <v/>
      </c>
      <c r="U529" s="33" t="str">
        <f>+IF(H529=0,"",'Ark1'!Y2074)</f>
        <v/>
      </c>
      <c r="V529" s="27" t="str">
        <f>+IF(H529=0,"",'Ark1'!AA2074)</f>
        <v/>
      </c>
      <c r="W529" s="305" t="str">
        <f t="shared" si="39"/>
        <v/>
      </c>
      <c r="X529" s="33" t="str">
        <f t="shared" si="40"/>
        <v/>
      </c>
      <c r="Y529" s="28" t="str">
        <f t="shared" si="41"/>
        <v/>
      </c>
      <c r="Z529" s="246"/>
      <c r="AC529" s="28"/>
      <c r="AD529" s="27"/>
    </row>
    <row r="530" spans="1:66" ht="15.6">
      <c r="A530" s="246"/>
      <c r="B530" s="330">
        <f>+'Ark1'!C2075</f>
        <v>2024</v>
      </c>
      <c r="C530" s="266">
        <f>+'Ark1'!L2075</f>
        <v>14</v>
      </c>
      <c r="D530" s="266" t="s">
        <v>401</v>
      </c>
      <c r="E530" s="275">
        <f>+'Ark1'!AP2075</f>
        <v>27</v>
      </c>
      <c r="F530" s="274" t="str">
        <f>VLOOKUP(E530,RNR!$D$1:$E$37,2)</f>
        <v>Highland</v>
      </c>
      <c r="G530" s="86" t="str">
        <f>+IF(H530=0,"",'Ark1'!Q2075)</f>
        <v/>
      </c>
      <c r="H530" s="475">
        <f>+'Ark1'!R2075</f>
        <v>0</v>
      </c>
      <c r="I530" s="28" t="str">
        <f>+IF(H530=0,"",'Ark1'!AE2075)</f>
        <v/>
      </c>
      <c r="J530" s="28"/>
      <c r="K530" s="28" t="str">
        <f>+IF(H530=0,"",'Ark1'!AF2075)</f>
        <v/>
      </c>
      <c r="L530" s="27" t="str">
        <f>+IF(H530=0,"",'Ark1'!T2075)</f>
        <v/>
      </c>
      <c r="M530" s="305" t="str">
        <f>+IF(H530=0,"",'Ark1'!U2075)</f>
        <v/>
      </c>
      <c r="N530" s="28"/>
      <c r="O530" s="33" t="str">
        <f>+IF(H530=0,"",'Ark1'!W2075)</f>
        <v/>
      </c>
      <c r="P530" s="33" t="str">
        <f>+IF(H530=0,"",'Ark1'!X2075)</f>
        <v/>
      </c>
      <c r="Q530" s="33" t="str">
        <f>+IF(H530=0,"",'Ark1'!AG2075)</f>
        <v/>
      </c>
      <c r="R530" s="33" t="str">
        <f>+IF(H530=0,"",'Ark1'!AH2075)</f>
        <v/>
      </c>
      <c r="S530" s="374" t="str">
        <f>+IF(H530=0,"",'Ark1'!AR2075)</f>
        <v/>
      </c>
      <c r="T530" s="114" t="str">
        <f>+IF(H530=0,"",'Ark1'!AS2075)</f>
        <v/>
      </c>
      <c r="U530" s="33" t="str">
        <f>+IF(H530=0,"",'Ark1'!Y2075)</f>
        <v/>
      </c>
      <c r="V530" s="27" t="str">
        <f>+IF(H530=0,"",'Ark1'!AA2075)</f>
        <v/>
      </c>
      <c r="W530" s="305" t="str">
        <f t="shared" si="39"/>
        <v/>
      </c>
      <c r="X530" s="33" t="str">
        <f t="shared" si="40"/>
        <v/>
      </c>
      <c r="Y530" s="28" t="str">
        <f t="shared" si="41"/>
        <v/>
      </c>
      <c r="Z530" s="246"/>
      <c r="AC530" s="28"/>
      <c r="AD530" s="27"/>
    </row>
    <row r="531" spans="1:66" ht="15.6">
      <c r="A531" s="246"/>
      <c r="B531" s="330">
        <f>+'Ark1'!C2076</f>
        <v>2024</v>
      </c>
      <c r="C531" s="266">
        <f>+'Ark1'!L2076</f>
        <v>14</v>
      </c>
      <c r="D531" s="266" t="s">
        <v>401</v>
      </c>
      <c r="E531" s="275">
        <f>+'Ark1'!AP2076</f>
        <v>28</v>
      </c>
      <c r="F531" s="274" t="str">
        <f>VLOOKUP(E531,RNR!$D$1:$E$37,2)</f>
        <v xml:space="preserve">Dexter </v>
      </c>
      <c r="G531" s="86" t="str">
        <f>+IF(H531=0,"",'Ark1'!Q2076)</f>
        <v/>
      </c>
      <c r="H531" s="475">
        <f>+'Ark1'!R2076</f>
        <v>0</v>
      </c>
      <c r="I531" s="28" t="str">
        <f>+IF(H531=0,"",'Ark1'!AE2076)</f>
        <v/>
      </c>
      <c r="J531" s="28"/>
      <c r="K531" s="28" t="str">
        <f>+IF(H531=0,"",'Ark1'!AF2076)</f>
        <v/>
      </c>
      <c r="L531" s="27" t="str">
        <f>+IF(H531=0,"",'Ark1'!T2076)</f>
        <v/>
      </c>
      <c r="M531" s="305" t="str">
        <f>+IF(H531=0,"",'Ark1'!U2076)</f>
        <v/>
      </c>
      <c r="N531" s="28"/>
      <c r="O531" s="33" t="str">
        <f>+IF(H531=0,"",'Ark1'!W2076)</f>
        <v/>
      </c>
      <c r="P531" s="33" t="str">
        <f>+IF(H531=0,"",'Ark1'!X2076)</f>
        <v/>
      </c>
      <c r="Q531" s="33" t="str">
        <f>+IF(H531=0,"",'Ark1'!AG2076)</f>
        <v/>
      </c>
      <c r="R531" s="33" t="str">
        <f>+IF(H531=0,"",'Ark1'!AH2076)</f>
        <v/>
      </c>
      <c r="S531" s="374" t="str">
        <f>+IF(H531=0,"",'Ark1'!AR2076)</f>
        <v/>
      </c>
      <c r="T531" s="114" t="str">
        <f>+IF(H531=0,"",'Ark1'!AS2076)</f>
        <v/>
      </c>
      <c r="U531" s="33" t="str">
        <f>+IF(H531=0,"",'Ark1'!Y2076)</f>
        <v/>
      </c>
      <c r="V531" s="27" t="str">
        <f>+IF(H531=0,"",'Ark1'!AA2076)</f>
        <v/>
      </c>
      <c r="W531" s="305" t="str">
        <f t="shared" si="39"/>
        <v/>
      </c>
      <c r="X531" s="33" t="str">
        <f t="shared" si="40"/>
        <v/>
      </c>
      <c r="Y531" s="28" t="str">
        <f t="shared" si="41"/>
        <v/>
      </c>
      <c r="Z531" s="246"/>
      <c r="AC531" s="28"/>
      <c r="AD531" s="27"/>
    </row>
    <row r="532" spans="1:66" ht="15.6">
      <c r="A532" s="246"/>
      <c r="B532" s="330">
        <f>+'Ark1'!C2077</f>
        <v>2024</v>
      </c>
      <c r="C532" s="266">
        <f>+'Ark1'!L2077</f>
        <v>14</v>
      </c>
      <c r="D532" s="266" t="s">
        <v>401</v>
      </c>
      <c r="E532" s="275">
        <f>+'Ark1'!AP2077</f>
        <v>29</v>
      </c>
      <c r="F532" s="274" t="str">
        <f>VLOOKUP(E532,RNR!$D$1:$E$37,2)</f>
        <v>Piemontese</v>
      </c>
      <c r="G532" s="86" t="str">
        <f>+IF(H532=0,"",'Ark1'!Q2077)</f>
        <v/>
      </c>
      <c r="H532" s="475">
        <f>+'Ark1'!R2077</f>
        <v>0</v>
      </c>
      <c r="I532" s="28" t="str">
        <f>+IF(H532=0,"",'Ark1'!AE2077)</f>
        <v/>
      </c>
      <c r="J532" s="28"/>
      <c r="K532" s="28" t="str">
        <f>+IF(H532=0,"",'Ark1'!AF2077)</f>
        <v/>
      </c>
      <c r="L532" s="27" t="str">
        <f>+IF(H532=0,"",'Ark1'!T2077)</f>
        <v/>
      </c>
      <c r="M532" s="305" t="str">
        <f>+IF(H532=0,"",'Ark1'!U2077)</f>
        <v/>
      </c>
      <c r="N532" s="28"/>
      <c r="O532" s="33" t="str">
        <f>+IF(H532=0,"",'Ark1'!W2077)</f>
        <v/>
      </c>
      <c r="P532" s="33" t="str">
        <f>+IF(H532=0,"",'Ark1'!X2077)</f>
        <v/>
      </c>
      <c r="Q532" s="33" t="str">
        <f>+IF(H532=0,"",'Ark1'!AG2077)</f>
        <v/>
      </c>
      <c r="R532" s="33" t="str">
        <f>+IF(H532=0,"",'Ark1'!AH2077)</f>
        <v/>
      </c>
      <c r="S532" s="374" t="str">
        <f>+IF(H532=0,"",'Ark1'!AR2077)</f>
        <v/>
      </c>
      <c r="T532" s="114" t="str">
        <f>+IF(H532=0,"",'Ark1'!AS2077)</f>
        <v/>
      </c>
      <c r="U532" s="33" t="str">
        <f>+IF(H532=0,"",'Ark1'!Y2077)</f>
        <v/>
      </c>
      <c r="V532" s="27" t="str">
        <f>+IF(H532=0,"",'Ark1'!AA2077)</f>
        <v/>
      </c>
      <c r="W532" s="305" t="str">
        <f t="shared" si="39"/>
        <v/>
      </c>
      <c r="X532" s="33" t="str">
        <f t="shared" si="40"/>
        <v/>
      </c>
      <c r="Y532" s="28" t="str">
        <f t="shared" si="41"/>
        <v/>
      </c>
      <c r="Z532" s="246"/>
      <c r="AC532" s="28"/>
      <c r="AD532" s="27"/>
    </row>
    <row r="533" spans="1:66" ht="15.6">
      <c r="A533" s="246"/>
      <c r="B533" s="330">
        <f>+'Ark1'!C2078</f>
        <v>2024</v>
      </c>
      <c r="C533" s="266">
        <f>+'Ark1'!L2078</f>
        <v>14</v>
      </c>
      <c r="D533" s="266" t="s">
        <v>401</v>
      </c>
      <c r="E533" s="275">
        <f>+'Ark1'!AP2078</f>
        <v>30</v>
      </c>
      <c r="F533" s="274" t="str">
        <f>VLOOKUP(E533,RNR!$D$1:$E$37,2)</f>
        <v>Galloway</v>
      </c>
      <c r="G533" s="86" t="str">
        <f>+IF(H533=0,"",'Ark1'!Q2078)</f>
        <v/>
      </c>
      <c r="H533" s="475">
        <f>+'Ark1'!R2078</f>
        <v>0</v>
      </c>
      <c r="I533" s="28" t="str">
        <f>+IF(H533=0,"",'Ark1'!AE2078)</f>
        <v/>
      </c>
      <c r="J533" s="28"/>
      <c r="K533" s="28" t="str">
        <f>+IF(H533=0,"",'Ark1'!AF2078)</f>
        <v/>
      </c>
      <c r="L533" s="27" t="str">
        <f>+IF(H533=0,"",'Ark1'!T2078)</f>
        <v/>
      </c>
      <c r="M533" s="305" t="str">
        <f>+IF(H533=0,"",'Ark1'!U2078)</f>
        <v/>
      </c>
      <c r="N533" s="28"/>
      <c r="O533" s="33" t="str">
        <f>+IF(H533=0,"",'Ark1'!W2078)</f>
        <v/>
      </c>
      <c r="P533" s="33" t="str">
        <f>+IF(H533=0,"",'Ark1'!X2078)</f>
        <v/>
      </c>
      <c r="Q533" s="33" t="str">
        <f>+IF(H533=0,"",'Ark1'!AG2078)</f>
        <v/>
      </c>
      <c r="R533" s="33" t="str">
        <f>+IF(H533=0,"",'Ark1'!AH2078)</f>
        <v/>
      </c>
      <c r="S533" s="374" t="str">
        <f>+IF(H533=0,"",'Ark1'!AR2078)</f>
        <v/>
      </c>
      <c r="T533" s="114" t="str">
        <f>+IF(H533=0,"",'Ark1'!AS2078)</f>
        <v/>
      </c>
      <c r="U533" s="33" t="str">
        <f>+IF(H533=0,"",'Ark1'!Y2078)</f>
        <v/>
      </c>
      <c r="V533" s="27" t="str">
        <f>+IF(H533=0,"",'Ark1'!AA2078)</f>
        <v/>
      </c>
      <c r="W533" s="305" t="str">
        <f t="shared" si="39"/>
        <v/>
      </c>
      <c r="X533" s="33" t="str">
        <f t="shared" si="40"/>
        <v/>
      </c>
      <c r="Y533" s="28" t="str">
        <f t="shared" si="41"/>
        <v/>
      </c>
      <c r="Z533" s="246"/>
      <c r="AC533" s="28"/>
      <c r="AD533" s="27"/>
    </row>
    <row r="534" spans="1:66" s="28" customFormat="1" ht="15.6">
      <c r="A534" s="246"/>
      <c r="B534" s="330">
        <f>+'Ark1'!C2079</f>
        <v>2024</v>
      </c>
      <c r="C534" s="266">
        <f>+'Ark1'!L2079</f>
        <v>14</v>
      </c>
      <c r="D534" s="266" t="s">
        <v>401</v>
      </c>
      <c r="E534" s="275">
        <f>+'Ark1'!AP2079</f>
        <v>31</v>
      </c>
      <c r="F534" s="274" t="str">
        <f>VLOOKUP(E534,RNR!$D$1:$E$37,2)</f>
        <v>Salers</v>
      </c>
      <c r="G534" s="86" t="str">
        <f>+IF(H534=0,"",'Ark1'!Q2079)</f>
        <v/>
      </c>
      <c r="H534" s="475">
        <f>+'Ark1'!R2079</f>
        <v>0</v>
      </c>
      <c r="I534" s="28" t="str">
        <f>+IF(H534=0,"",'Ark1'!AE2079)</f>
        <v/>
      </c>
      <c r="K534" s="28" t="str">
        <f>+IF(H534=0,"",'Ark1'!AF2079)</f>
        <v/>
      </c>
      <c r="L534" s="27" t="str">
        <f>+IF(H534=0,"",'Ark1'!T2079)</f>
        <v/>
      </c>
      <c r="M534" s="305" t="str">
        <f>+IF(H534=0,"",'Ark1'!U2079)</f>
        <v/>
      </c>
      <c r="O534" s="33" t="str">
        <f>+IF(H534=0,"",'Ark1'!W2079)</f>
        <v/>
      </c>
      <c r="P534" s="33" t="str">
        <f>+IF(H534=0,"",'Ark1'!X2079)</f>
        <v/>
      </c>
      <c r="Q534" s="33" t="str">
        <f>+IF(H534=0,"",'Ark1'!AG2079)</f>
        <v/>
      </c>
      <c r="R534" s="33" t="str">
        <f>+IF(H534=0,"",'Ark1'!AH2079)</f>
        <v/>
      </c>
      <c r="S534" s="374" t="str">
        <f>+IF(H534=0,"",'Ark1'!AR2079)</f>
        <v/>
      </c>
      <c r="T534" s="114" t="str">
        <f>+IF(H534=0,"",'Ark1'!AS2079)</f>
        <v/>
      </c>
      <c r="U534" s="33" t="str">
        <f>+IF(H534=0,"",'Ark1'!Y2079)</f>
        <v/>
      </c>
      <c r="V534" s="27" t="str">
        <f>+IF(H534=0,"",'Ark1'!AA2079)</f>
        <v/>
      </c>
      <c r="W534" s="305" t="str">
        <f t="shared" si="39"/>
        <v/>
      </c>
      <c r="X534" s="33" t="str">
        <f t="shared" si="40"/>
        <v/>
      </c>
      <c r="Y534" s="28" t="str">
        <f t="shared" si="41"/>
        <v/>
      </c>
      <c r="Z534" s="246"/>
      <c r="AD534" s="27"/>
      <c r="AG534" s="86"/>
      <c r="AH534" s="86"/>
      <c r="AI534" s="86"/>
      <c r="AK534" s="86"/>
      <c r="AL534" s="86"/>
      <c r="AM534" s="86"/>
      <c r="AN534" s="86"/>
      <c r="AO534" s="86"/>
      <c r="AP534" s="86"/>
      <c r="AQ534" s="86"/>
      <c r="AR534" s="86"/>
      <c r="AS534" s="86"/>
      <c r="AT534" s="86"/>
      <c r="AU534" s="86"/>
      <c r="AV534" s="86"/>
      <c r="AW534" s="86"/>
      <c r="AX534" s="86"/>
      <c r="AY534" s="86"/>
      <c r="AZ534" s="86"/>
      <c r="BA534" s="86"/>
      <c r="BB534" s="86"/>
      <c r="BC534" s="86"/>
      <c r="BD534" s="86"/>
      <c r="BE534" s="86"/>
      <c r="BF534" s="86"/>
      <c r="BG534" s="86"/>
      <c r="BH534" s="86"/>
      <c r="BI534" s="86"/>
      <c r="BJ534" s="86"/>
      <c r="BK534" s="86"/>
      <c r="BL534" s="86"/>
      <c r="BM534" s="86"/>
      <c r="BN534" s="86"/>
    </row>
    <row r="535" spans="1:66" s="28" customFormat="1" ht="15.6">
      <c r="A535" s="246"/>
      <c r="B535" s="330">
        <f>+'Ark1'!C2080</f>
        <v>2024</v>
      </c>
      <c r="C535" s="266">
        <f>+'Ark1'!L2080</f>
        <v>14</v>
      </c>
      <c r="D535" s="266" t="s">
        <v>401</v>
      </c>
      <c r="E535" s="275">
        <f>+'Ark1'!AP2080</f>
        <v>32</v>
      </c>
      <c r="F535" s="274" t="str">
        <f>VLOOKUP(E535,RNR!$D$1:$E$37,2)</f>
        <v>Chianina</v>
      </c>
      <c r="G535" s="86" t="str">
        <f>+IF(H535=0,"",'Ark1'!Q2080)</f>
        <v/>
      </c>
      <c r="H535" s="475">
        <f>+'Ark1'!R2080</f>
        <v>0</v>
      </c>
      <c r="I535" s="28" t="str">
        <f>+IF(H535=0,"",'Ark1'!AE2080)</f>
        <v/>
      </c>
      <c r="K535" s="28" t="str">
        <f>+IF(H535=0,"",'Ark1'!AF2080)</f>
        <v/>
      </c>
      <c r="L535" s="27" t="str">
        <f>+IF(H535=0,"",'Ark1'!T2080)</f>
        <v/>
      </c>
      <c r="M535" s="305" t="str">
        <f>+IF(H535=0,"",'Ark1'!U2080)</f>
        <v/>
      </c>
      <c r="O535" s="33" t="str">
        <f>+IF(H535=0,"",'Ark1'!W2080)</f>
        <v/>
      </c>
      <c r="P535" s="33" t="str">
        <f>+IF(H535=0,"",'Ark1'!X2080)</f>
        <v/>
      </c>
      <c r="Q535" s="33" t="str">
        <f>+IF(H535=0,"",'Ark1'!AG2080)</f>
        <v/>
      </c>
      <c r="R535" s="33" t="str">
        <f>+IF(H535=0,"",'Ark1'!AH2080)</f>
        <v/>
      </c>
      <c r="S535" s="374" t="str">
        <f>+IF(H535=0,"",'Ark1'!AR2080)</f>
        <v/>
      </c>
      <c r="T535" s="114" t="str">
        <f>+IF(H535=0,"",'Ark1'!AS2080)</f>
        <v/>
      </c>
      <c r="U535" s="33" t="str">
        <f>+IF(H535=0,"",'Ark1'!Y2080)</f>
        <v/>
      </c>
      <c r="V535" s="27" t="str">
        <f>+IF(H535=0,"",'Ark1'!AA2080)</f>
        <v/>
      </c>
      <c r="W535" s="305" t="str">
        <f t="shared" si="39"/>
        <v/>
      </c>
      <c r="X535" s="33" t="str">
        <f t="shared" si="40"/>
        <v/>
      </c>
      <c r="Y535" s="28" t="str">
        <f t="shared" si="41"/>
        <v/>
      </c>
      <c r="Z535" s="246"/>
      <c r="AD535" s="27"/>
      <c r="AG535" s="86"/>
      <c r="AH535" s="86"/>
      <c r="AI535" s="86"/>
      <c r="AK535" s="86"/>
      <c r="AL535" s="86"/>
      <c r="AM535" s="86"/>
      <c r="AN535" s="86"/>
      <c r="AO535" s="86"/>
      <c r="AP535" s="86"/>
      <c r="AQ535" s="86"/>
      <c r="AR535" s="86"/>
      <c r="AS535" s="86"/>
      <c r="AT535" s="86"/>
      <c r="AU535" s="86"/>
      <c r="AV535" s="86"/>
      <c r="AW535" s="86"/>
      <c r="AX535" s="86"/>
      <c r="AY535" s="86"/>
      <c r="AZ535" s="86"/>
      <c r="BA535" s="86"/>
      <c r="BB535" s="86"/>
      <c r="BC535" s="86"/>
      <c r="BD535" s="86"/>
      <c r="BE535" s="86"/>
      <c r="BF535" s="86"/>
      <c r="BG535" s="86"/>
      <c r="BH535" s="86"/>
      <c r="BI535" s="86"/>
      <c r="BJ535" s="86"/>
      <c r="BK535" s="86"/>
      <c r="BL535" s="86"/>
      <c r="BM535" s="86"/>
      <c r="BN535" s="86"/>
    </row>
    <row r="536" spans="1:66" s="28" customFormat="1" ht="15.6">
      <c r="A536" s="246"/>
      <c r="B536" s="330">
        <f>+'Ark1'!C2081</f>
        <v>2024</v>
      </c>
      <c r="C536" s="266">
        <f>+'Ark1'!L2081</f>
        <v>14</v>
      </c>
      <c r="D536" s="266" t="s">
        <v>401</v>
      </c>
      <c r="E536" s="275">
        <f>+'Ark1'!AP2081</f>
        <v>33</v>
      </c>
      <c r="F536" s="274" t="str">
        <f>VLOOKUP(E536,RNR!$D$1:$E$37,2)</f>
        <v>Belgisk blå</v>
      </c>
      <c r="G536" s="86" t="str">
        <f>+IF(H536=0,"",'Ark1'!Q2081)</f>
        <v/>
      </c>
      <c r="H536" s="475">
        <f>+'Ark1'!R2081</f>
        <v>0</v>
      </c>
      <c r="I536" s="28" t="str">
        <f>+IF(H536=0,"",'Ark1'!AE2081)</f>
        <v/>
      </c>
      <c r="K536" s="28" t="str">
        <f>+IF(H536=0,"",'Ark1'!AF2081)</f>
        <v/>
      </c>
      <c r="L536" s="27" t="str">
        <f>+IF(H536=0,"",'Ark1'!T2081)</f>
        <v/>
      </c>
      <c r="M536" s="305" t="str">
        <f>+IF(H536=0,"",'Ark1'!U2081)</f>
        <v/>
      </c>
      <c r="O536" s="33" t="str">
        <f>+IF(H536=0,"",'Ark1'!W2081)</f>
        <v/>
      </c>
      <c r="P536" s="33" t="str">
        <f>+IF(H536=0,"",'Ark1'!X2081)</f>
        <v/>
      </c>
      <c r="Q536" s="33" t="str">
        <f>+IF(H536=0,"",'Ark1'!AG2081)</f>
        <v/>
      </c>
      <c r="R536" s="33" t="str">
        <f>+IF(H536=0,"",'Ark1'!AH2081)</f>
        <v/>
      </c>
      <c r="S536" s="374" t="str">
        <f>+IF(H536=0,"",'Ark1'!AR2081)</f>
        <v/>
      </c>
      <c r="T536" s="114" t="str">
        <f>+IF(H536=0,"",'Ark1'!AS2081)</f>
        <v/>
      </c>
      <c r="U536" s="33" t="str">
        <f>+IF(H536=0,"",'Ark1'!Y2081)</f>
        <v/>
      </c>
      <c r="V536" s="27" t="str">
        <f>+IF(H536=0,"",'Ark1'!AA2081)</f>
        <v/>
      </c>
      <c r="W536" s="305" t="str">
        <f t="shared" si="39"/>
        <v/>
      </c>
      <c r="X536" s="33" t="str">
        <f t="shared" si="40"/>
        <v/>
      </c>
      <c r="Y536" s="28" t="str">
        <f t="shared" si="41"/>
        <v/>
      </c>
      <c r="Z536" s="246"/>
      <c r="AD536" s="27"/>
      <c r="AG536" s="86"/>
      <c r="AH536" s="86"/>
      <c r="AI536" s="86"/>
      <c r="AK536" s="86"/>
      <c r="AL536" s="86"/>
      <c r="AM536" s="86"/>
      <c r="AN536" s="86"/>
      <c r="AO536" s="86"/>
      <c r="AP536" s="86"/>
      <c r="AQ536" s="86"/>
      <c r="AR536" s="86"/>
      <c r="AS536" s="86"/>
      <c r="AT536" s="86"/>
      <c r="AU536" s="86"/>
      <c r="AV536" s="86"/>
      <c r="AW536" s="86"/>
      <c r="AX536" s="86"/>
      <c r="AY536" s="86"/>
      <c r="AZ536" s="86"/>
      <c r="BA536" s="86"/>
      <c r="BB536" s="86"/>
      <c r="BC536" s="86"/>
      <c r="BD536" s="86"/>
      <c r="BE536" s="86"/>
      <c r="BF536" s="86"/>
      <c r="BG536" s="86"/>
      <c r="BH536" s="86"/>
      <c r="BI536" s="86"/>
      <c r="BJ536" s="86"/>
      <c r="BK536" s="86"/>
      <c r="BL536" s="86"/>
      <c r="BM536" s="86"/>
      <c r="BN536" s="86"/>
    </row>
    <row r="537" spans="1:66" s="28" customFormat="1" ht="15.6">
      <c r="A537" s="246"/>
      <c r="B537" s="330">
        <f>+'Ark1'!C2082</f>
        <v>2024</v>
      </c>
      <c r="C537" s="266">
        <f>+'Ark1'!L2082</f>
        <v>14</v>
      </c>
      <c r="D537" s="266" t="s">
        <v>401</v>
      </c>
      <c r="E537" s="275">
        <f>+'Ark1'!AP2082</f>
        <v>34</v>
      </c>
      <c r="F537" s="274" t="str">
        <f>VLOOKUP(E537,RNR!$D$1:$E$37,2)</f>
        <v>Mini Hereford</v>
      </c>
      <c r="G537" s="86" t="str">
        <f>+IF(H537=0,"",'Ark1'!Q2082)</f>
        <v/>
      </c>
      <c r="H537" s="475">
        <f>+'Ark1'!R2082</f>
        <v>0</v>
      </c>
      <c r="I537" s="28" t="str">
        <f>+IF(H537=0,"",'Ark1'!AE2082)</f>
        <v/>
      </c>
      <c r="K537" s="28" t="str">
        <f>+IF(H537=0,"",'Ark1'!AF2082)</f>
        <v/>
      </c>
      <c r="L537" s="27" t="str">
        <f>+IF(H537=0,"",'Ark1'!T2082)</f>
        <v/>
      </c>
      <c r="M537" s="305" t="str">
        <f>+IF(H537=0,"",'Ark1'!U2082)</f>
        <v/>
      </c>
      <c r="O537" s="33" t="str">
        <f>+IF(H537=0,"",'Ark1'!W2082)</f>
        <v/>
      </c>
      <c r="P537" s="33" t="str">
        <f>+IF(H537=0,"",'Ark1'!X2082)</f>
        <v/>
      </c>
      <c r="Q537" s="33" t="str">
        <f>+IF(H537=0,"",'Ark1'!AG2082)</f>
        <v/>
      </c>
      <c r="R537" s="33" t="str">
        <f>+IF(H537=0,"",'Ark1'!AH2082)</f>
        <v/>
      </c>
      <c r="S537" s="374" t="str">
        <f>+IF(H537=0,"",'Ark1'!AR2082)</f>
        <v/>
      </c>
      <c r="T537" s="114" t="str">
        <f>+IF(H537=0,"",'Ark1'!AS2082)</f>
        <v/>
      </c>
      <c r="U537" s="33" t="str">
        <f>+IF(H537=0,"",'Ark1'!Y2082)</f>
        <v/>
      </c>
      <c r="V537" s="27" t="str">
        <f>+IF(H537=0,"",'Ark1'!AA2082)</f>
        <v/>
      </c>
      <c r="W537" s="305" t="str">
        <f t="shared" si="39"/>
        <v/>
      </c>
      <c r="X537" s="33" t="str">
        <f t="shared" si="40"/>
        <v/>
      </c>
      <c r="Y537" s="28" t="str">
        <f t="shared" si="41"/>
        <v/>
      </c>
      <c r="Z537" s="246"/>
      <c r="AD537" s="27"/>
      <c r="AG537" s="86"/>
      <c r="AH537" s="86"/>
      <c r="AI537" s="86"/>
      <c r="AK537" s="86"/>
      <c r="AL537" s="86"/>
      <c r="AM537" s="86"/>
      <c r="AN537" s="86"/>
      <c r="AO537" s="86"/>
      <c r="AP537" s="86"/>
      <c r="AQ537" s="86"/>
      <c r="AR537" s="86"/>
      <c r="AS537" s="86"/>
      <c r="AT537" s="86"/>
      <c r="AU537" s="86"/>
      <c r="AV537" s="86"/>
      <c r="AW537" s="86"/>
      <c r="AX537" s="86"/>
      <c r="AY537" s="86"/>
      <c r="AZ537" s="86"/>
      <c r="BA537" s="86"/>
      <c r="BB537" s="86"/>
      <c r="BC537" s="86"/>
      <c r="BD537" s="86"/>
      <c r="BE537" s="86"/>
      <c r="BF537" s="86"/>
      <c r="BG537" s="86"/>
      <c r="BH537" s="86"/>
      <c r="BI537" s="86"/>
      <c r="BJ537" s="86"/>
      <c r="BK537" s="86"/>
      <c r="BL537" s="86"/>
      <c r="BM537" s="86"/>
      <c r="BN537" s="86"/>
    </row>
    <row r="538" spans="1:66" s="28" customFormat="1" ht="15.6">
      <c r="A538" s="246"/>
      <c r="B538" s="330">
        <f>+'Ark1'!C2083</f>
        <v>2024</v>
      </c>
      <c r="C538" s="266">
        <f>+'Ark1'!L2083</f>
        <v>14</v>
      </c>
      <c r="D538" s="266" t="s">
        <v>401</v>
      </c>
      <c r="E538" s="275">
        <f>+'Ark1'!AP2083</f>
        <v>39</v>
      </c>
      <c r="F538" s="274" t="str">
        <f>VLOOKUP(E538,RNR!$D$1:$E$37,2)</f>
        <v xml:space="preserve">Wagyu </v>
      </c>
      <c r="G538" s="86" t="str">
        <f>+IF(H538=0,"",'Ark1'!Q2083)</f>
        <v/>
      </c>
      <c r="H538" s="475">
        <f>+'Ark1'!R2083</f>
        <v>0</v>
      </c>
      <c r="I538" s="28" t="str">
        <f>+IF(H538=0,"",'Ark1'!AE2083)</f>
        <v/>
      </c>
      <c r="K538" s="28" t="str">
        <f>+IF(H538=0,"",'Ark1'!AF2083)</f>
        <v/>
      </c>
      <c r="L538" s="27" t="str">
        <f>+IF(H538=0,"",'Ark1'!T2083)</f>
        <v/>
      </c>
      <c r="M538" s="305" t="str">
        <f>+IF(H538=0,"",'Ark1'!U2083)</f>
        <v/>
      </c>
      <c r="O538" s="33" t="str">
        <f>+IF(H538=0,"",'Ark1'!W2083)</f>
        <v/>
      </c>
      <c r="P538" s="33" t="str">
        <f>+IF(H538=0,"",'Ark1'!X2083)</f>
        <v/>
      </c>
      <c r="Q538" s="33" t="str">
        <f>+IF(H538=0,"",'Ark1'!AG2083)</f>
        <v/>
      </c>
      <c r="R538" s="33" t="str">
        <f>+IF(H538=0,"",'Ark1'!AH2083)</f>
        <v/>
      </c>
      <c r="S538" s="374" t="str">
        <f>+IF(H538=0,"",'Ark1'!AR2083)</f>
        <v/>
      </c>
      <c r="T538" s="114" t="str">
        <f>+IF(H538=0,"",'Ark1'!AS2083)</f>
        <v/>
      </c>
      <c r="U538" s="33" t="str">
        <f>+IF(H538=0,"",'Ark1'!Y2083)</f>
        <v/>
      </c>
      <c r="V538" s="27" t="str">
        <f>+IF(H538=0,"",'Ark1'!AA2083)</f>
        <v/>
      </c>
      <c r="W538" s="305" t="str">
        <f t="shared" si="39"/>
        <v/>
      </c>
      <c r="X538" s="33" t="str">
        <f t="shared" si="40"/>
        <v/>
      </c>
      <c r="Y538" s="28" t="str">
        <f t="shared" si="41"/>
        <v/>
      </c>
      <c r="Z538" s="246"/>
      <c r="AD538" s="27"/>
      <c r="AG538" s="86"/>
      <c r="AH538" s="86"/>
      <c r="AI538" s="86"/>
      <c r="AK538" s="86"/>
      <c r="AL538" s="86"/>
      <c r="AM538" s="86"/>
      <c r="AN538" s="86"/>
      <c r="AO538" s="86"/>
      <c r="AP538" s="86"/>
      <c r="AQ538" s="86"/>
      <c r="AR538" s="86"/>
      <c r="AS538" s="86"/>
      <c r="AT538" s="86"/>
      <c r="AU538" s="86"/>
      <c r="AV538" s="86"/>
      <c r="AW538" s="86"/>
      <c r="AX538" s="86"/>
      <c r="AY538" s="86"/>
      <c r="AZ538" s="86"/>
      <c r="BA538" s="86"/>
      <c r="BB538" s="86"/>
      <c r="BC538" s="86"/>
      <c r="BD538" s="86"/>
      <c r="BE538" s="86"/>
      <c r="BF538" s="86"/>
      <c r="BG538" s="86"/>
      <c r="BH538" s="86"/>
      <c r="BI538" s="86"/>
      <c r="BJ538" s="86"/>
      <c r="BK538" s="86"/>
      <c r="BL538" s="86"/>
      <c r="BM538" s="86"/>
      <c r="BN538" s="86"/>
    </row>
    <row r="539" spans="1:66" s="28" customFormat="1" ht="15.6">
      <c r="A539" s="246"/>
      <c r="B539" s="330">
        <f>+'Ark1'!C2084</f>
        <v>2024</v>
      </c>
      <c r="C539" s="266">
        <f>+'Ark1'!L2084</f>
        <v>14</v>
      </c>
      <c r="D539" s="266" t="s">
        <v>401</v>
      </c>
      <c r="E539" s="275">
        <f>+'Ark1'!AP2084</f>
        <v>40</v>
      </c>
      <c r="F539" s="274" t="str">
        <f>VLOOKUP(E539,RNR!$D$1:$E$37,2)</f>
        <v>Jak (Bos Grunniens)</v>
      </c>
      <c r="G539" s="86" t="str">
        <f>+IF(H539=0,"",'Ark1'!Q2084)</f>
        <v/>
      </c>
      <c r="H539" s="475">
        <f>+'Ark1'!R2084</f>
        <v>0</v>
      </c>
      <c r="I539" s="28" t="str">
        <f>+IF(H539=0,"",'Ark1'!AE2084)</f>
        <v/>
      </c>
      <c r="K539" s="28" t="str">
        <f>+IF(H539=0,"",'Ark1'!AF2084)</f>
        <v/>
      </c>
      <c r="L539" s="27" t="str">
        <f>+IF(H539=0,"",'Ark1'!T2084)</f>
        <v/>
      </c>
      <c r="M539" s="305" t="str">
        <f>+IF(H539=0,"",'Ark1'!U2084)</f>
        <v/>
      </c>
      <c r="O539" s="33" t="str">
        <f>+IF(H539=0,"",'Ark1'!W2084)</f>
        <v/>
      </c>
      <c r="P539" s="33" t="str">
        <f>+IF(H539=0,"",'Ark1'!X2084)</f>
        <v/>
      </c>
      <c r="Q539" s="33" t="str">
        <f>+IF(H539=0,"",'Ark1'!AG2084)</f>
        <v/>
      </c>
      <c r="R539" s="33" t="str">
        <f>+IF(H539=0,"",'Ark1'!AH2084)</f>
        <v/>
      </c>
      <c r="S539" s="374" t="str">
        <f>+IF(H539=0,"",'Ark1'!AR2084)</f>
        <v/>
      </c>
      <c r="T539" s="114" t="str">
        <f>+IF(H539=0,"",'Ark1'!AS2084)</f>
        <v/>
      </c>
      <c r="U539" s="33" t="str">
        <f>+IF(H539=0,"",'Ark1'!Y2084)</f>
        <v/>
      </c>
      <c r="V539" s="27" t="str">
        <f>+IF(H539=0,"",'Ark1'!AA2084)</f>
        <v/>
      </c>
      <c r="W539" s="305" t="str">
        <f t="shared" si="39"/>
        <v/>
      </c>
      <c r="X539" s="33" t="str">
        <f t="shared" si="40"/>
        <v/>
      </c>
      <c r="Y539" s="28" t="str">
        <f t="shared" si="41"/>
        <v/>
      </c>
      <c r="Z539" s="246"/>
      <c r="AD539" s="27"/>
      <c r="AG539" s="86"/>
      <c r="AH539" s="86"/>
      <c r="AI539" s="86"/>
      <c r="AK539" s="86"/>
      <c r="AL539" s="86"/>
      <c r="AM539" s="86"/>
      <c r="AN539" s="86"/>
      <c r="AO539" s="86"/>
      <c r="AP539" s="86"/>
      <c r="AQ539" s="86"/>
      <c r="AR539" s="86"/>
      <c r="AS539" s="86"/>
      <c r="AT539" s="86"/>
      <c r="AU539" s="86"/>
      <c r="AV539" s="86"/>
      <c r="AW539" s="86"/>
      <c r="AX539" s="86"/>
      <c r="AY539" s="86"/>
      <c r="AZ539" s="86"/>
      <c r="BA539" s="86"/>
      <c r="BB539" s="86"/>
      <c r="BC539" s="86"/>
      <c r="BD539" s="86"/>
      <c r="BE539" s="86"/>
      <c r="BF539" s="86"/>
      <c r="BG539" s="86"/>
      <c r="BH539" s="86"/>
      <c r="BI539" s="86"/>
      <c r="BJ539" s="86"/>
      <c r="BK539" s="86"/>
      <c r="BL539" s="86"/>
      <c r="BM539" s="86"/>
      <c r="BN539" s="86"/>
    </row>
    <row r="540" spans="1:66" s="28" customFormat="1" ht="15.6">
      <c r="A540" s="246"/>
      <c r="B540" s="330">
        <f>+'Ark1'!C2085</f>
        <v>2024</v>
      </c>
      <c r="C540" s="266">
        <f>+'Ark1'!L2085</f>
        <v>14</v>
      </c>
      <c r="D540" s="266" t="s">
        <v>401</v>
      </c>
      <c r="E540" s="275">
        <f>+'Ark1'!AP2085</f>
        <v>98</v>
      </c>
      <c r="F540" s="274" t="str">
        <f>VLOOKUP(E540,RNR!$D$1:$E$37,2)</f>
        <v>Krysninger</v>
      </c>
      <c r="G540" s="86" t="str">
        <f>+IF(H540=0,"",'Ark1'!Q2085)</f>
        <v/>
      </c>
      <c r="H540" s="475">
        <f>+'Ark1'!R2085</f>
        <v>0</v>
      </c>
      <c r="I540" s="28" t="str">
        <f>+IF(H540=0,"",'Ark1'!AE2085)</f>
        <v/>
      </c>
      <c r="K540" s="28" t="str">
        <f>+IF(H540=0,"",'Ark1'!AF2085)</f>
        <v/>
      </c>
      <c r="L540" s="27" t="str">
        <f>+IF(H540=0,"",'Ark1'!T2085)</f>
        <v/>
      </c>
      <c r="M540" s="305" t="str">
        <f>+IF(H540=0,"",'Ark1'!U2085)</f>
        <v/>
      </c>
      <c r="O540" s="33" t="str">
        <f>+IF(H540=0,"",'Ark1'!W2085)</f>
        <v/>
      </c>
      <c r="P540" s="33" t="str">
        <f>+IF(H540=0,"",'Ark1'!X2085)</f>
        <v/>
      </c>
      <c r="Q540" s="33" t="str">
        <f>+IF(H540=0,"",'Ark1'!AG2085)</f>
        <v/>
      </c>
      <c r="R540" s="33" t="str">
        <f>+IF(H540=0,"",'Ark1'!AH2085)</f>
        <v/>
      </c>
      <c r="S540" s="374" t="str">
        <f>+IF(H540=0,"",'Ark1'!AR2085)</f>
        <v/>
      </c>
      <c r="T540" s="114" t="str">
        <f>+IF(H540=0,"",'Ark1'!AS2085)</f>
        <v/>
      </c>
      <c r="U540" s="33" t="str">
        <f>+IF(H540=0,"",'Ark1'!Y2085)</f>
        <v/>
      </c>
      <c r="V540" s="27" t="str">
        <f>+IF(H540=0,"",'Ark1'!AA2085)</f>
        <v/>
      </c>
      <c r="W540" s="305" t="str">
        <f t="shared" si="39"/>
        <v/>
      </c>
      <c r="X540" s="33" t="str">
        <f t="shared" si="40"/>
        <v/>
      </c>
      <c r="Y540" s="28" t="str">
        <f t="shared" si="41"/>
        <v/>
      </c>
      <c r="Z540" s="246"/>
      <c r="AD540" s="27"/>
      <c r="AG540" s="86"/>
      <c r="AH540" s="86"/>
      <c r="AI540" s="86"/>
      <c r="AK540" s="86"/>
      <c r="AL540" s="86"/>
      <c r="AM540" s="86"/>
      <c r="AN540" s="86"/>
      <c r="AO540" s="86"/>
      <c r="AP540" s="86"/>
      <c r="AQ540" s="86"/>
      <c r="AR540" s="86"/>
      <c r="AS540" s="86"/>
      <c r="AT540" s="86"/>
      <c r="AU540" s="86"/>
      <c r="AV540" s="86"/>
      <c r="AW540" s="86"/>
      <c r="AX540" s="86"/>
      <c r="AY540" s="86"/>
      <c r="AZ540" s="86"/>
      <c r="BA540" s="86"/>
      <c r="BB540" s="86"/>
      <c r="BC540" s="86"/>
      <c r="BD540" s="86"/>
      <c r="BE540" s="86"/>
      <c r="BF540" s="86"/>
      <c r="BG540" s="86"/>
      <c r="BH540" s="86"/>
      <c r="BI540" s="86"/>
      <c r="BJ540" s="86"/>
      <c r="BK540" s="86"/>
      <c r="BL540" s="86"/>
      <c r="BM540" s="86"/>
      <c r="BN540" s="86"/>
    </row>
    <row r="541" spans="1:66" s="28" customFormat="1" ht="15.6">
      <c r="A541" s="246"/>
      <c r="B541" s="330">
        <f>+'Ark1'!C2086</f>
        <v>2024</v>
      </c>
      <c r="C541" s="266">
        <f>+'Ark1'!L2086</f>
        <v>14</v>
      </c>
      <c r="D541" s="266" t="s">
        <v>401</v>
      </c>
      <c r="E541" s="275">
        <f>+'Ark1'!AP2086</f>
        <v>99</v>
      </c>
      <c r="F541" s="274" t="str">
        <f>VLOOKUP(E541,RNR!$D$1:$E$37,2)</f>
        <v>Ukjent</v>
      </c>
      <c r="G541" s="86" t="str">
        <f>+IF(H541=0,"",'Ark1'!Q2086)</f>
        <v/>
      </c>
      <c r="H541" s="475">
        <f>+'Ark1'!R2086</f>
        <v>0</v>
      </c>
      <c r="I541" s="28" t="str">
        <f>+IF(H541=0,"",'Ark1'!AE2086)</f>
        <v/>
      </c>
      <c r="K541" s="28" t="str">
        <f>+IF(H541=0,"",'Ark1'!AF2086)</f>
        <v/>
      </c>
      <c r="L541" s="27" t="str">
        <f>+IF(H541=0,"",'Ark1'!T2086)</f>
        <v/>
      </c>
      <c r="M541" s="305" t="str">
        <f>+IF(H541=0,"",'Ark1'!U2086)</f>
        <v/>
      </c>
      <c r="O541" s="33" t="str">
        <f>+IF(H541=0,"",'Ark1'!W2086)</f>
        <v/>
      </c>
      <c r="P541" s="33" t="str">
        <f>+IF(H541=0,"",'Ark1'!X2086)</f>
        <v/>
      </c>
      <c r="Q541" s="33" t="str">
        <f>+IF(H541=0,"",'Ark1'!AG2086)</f>
        <v/>
      </c>
      <c r="R541" s="33" t="str">
        <f>+IF(H541=0,"",'Ark1'!AH2086)</f>
        <v/>
      </c>
      <c r="S541" s="374" t="str">
        <f>+IF(H541=0,"",'Ark1'!AR2086)</f>
        <v/>
      </c>
      <c r="T541" s="114" t="str">
        <f>+IF(H541=0,"",'Ark1'!AS2086)</f>
        <v/>
      </c>
      <c r="U541" s="33" t="str">
        <f>+IF(H541=0,"",'Ark1'!Y2086)</f>
        <v/>
      </c>
      <c r="V541" s="27" t="str">
        <f>+IF(H541=0,"",'Ark1'!AA2086)</f>
        <v/>
      </c>
      <c r="W541" s="305" t="str">
        <f t="shared" si="39"/>
        <v/>
      </c>
      <c r="X541" s="33" t="str">
        <f t="shared" si="40"/>
        <v/>
      </c>
      <c r="Y541" s="28" t="str">
        <f t="shared" si="41"/>
        <v/>
      </c>
      <c r="Z541" s="246"/>
      <c r="AD541" s="27"/>
      <c r="AG541" s="86"/>
      <c r="AH541" s="86"/>
      <c r="AI541" s="86"/>
      <c r="AK541" s="86"/>
      <c r="AL541" s="86"/>
      <c r="AM541" s="86"/>
      <c r="AN541" s="86"/>
      <c r="AO541" s="86"/>
      <c r="AP541" s="86"/>
      <c r="AQ541" s="86"/>
      <c r="AR541" s="86"/>
      <c r="AS541" s="86"/>
      <c r="AT541" s="86"/>
      <c r="AU541" s="86"/>
      <c r="AV541" s="86"/>
      <c r="AW541" s="86"/>
      <c r="AX541" s="86"/>
      <c r="AY541" s="86"/>
      <c r="AZ541" s="86"/>
      <c r="BA541" s="86"/>
      <c r="BB541" s="86"/>
      <c r="BC541" s="86"/>
      <c r="BD541" s="86"/>
      <c r="BE541" s="86"/>
      <c r="BF541" s="86"/>
      <c r="BG541" s="86"/>
      <c r="BH541" s="86"/>
      <c r="BI541" s="86"/>
      <c r="BJ541" s="86"/>
      <c r="BK541" s="86"/>
      <c r="BL541" s="86"/>
      <c r="BM541" s="86"/>
      <c r="BN541" s="86"/>
    </row>
    <row r="542" spans="1:66" ht="19.8">
      <c r="A542" s="246"/>
      <c r="B542" s="246"/>
      <c r="C542" s="246"/>
      <c r="D542" s="246"/>
      <c r="E542" s="246"/>
      <c r="F542" s="246"/>
      <c r="G542" s="246"/>
      <c r="H542" s="472"/>
      <c r="I542" s="247"/>
      <c r="J542" s="246"/>
      <c r="K542" s="247"/>
      <c r="L542" s="246"/>
      <c r="M542" s="246"/>
      <c r="N542" s="246"/>
      <c r="O542" s="248"/>
      <c r="P542" s="248"/>
      <c r="Q542" s="246"/>
      <c r="R542" s="248"/>
      <c r="S542" s="248"/>
      <c r="T542" s="248"/>
      <c r="U542" s="248"/>
      <c r="V542" s="246"/>
      <c r="W542" s="246"/>
      <c r="X542" s="248"/>
      <c r="Y542" s="248"/>
      <c r="Z542" s="246"/>
      <c r="AA542" s="249"/>
      <c r="AC542" s="28"/>
      <c r="AD542" s="27"/>
      <c r="AE542" s="250"/>
      <c r="AF542" s="86"/>
      <c r="AJ542" s="86"/>
      <c r="BB542" s="262"/>
    </row>
    <row r="543" spans="1:66" ht="19.8">
      <c r="A543" s="246"/>
      <c r="B543" s="246"/>
      <c r="C543" s="276" t="s">
        <v>0</v>
      </c>
      <c r="D543" s="277"/>
      <c r="E543" s="277" t="s">
        <v>41</v>
      </c>
      <c r="F543" s="246"/>
      <c r="G543" s="279">
        <f>SUM(H545:H579)</f>
        <v>0</v>
      </c>
      <c r="H543" s="472"/>
      <c r="I543" s="247"/>
      <c r="J543" s="246"/>
      <c r="K543" s="247"/>
      <c r="L543" s="246"/>
      <c r="M543" s="345">
        <f>+Klasse!K27</f>
        <v>195.88437500000003</v>
      </c>
      <c r="N543" s="246" t="s">
        <v>573</v>
      </c>
      <c r="O543" s="248"/>
      <c r="P543" s="248"/>
      <c r="Q543" s="246"/>
      <c r="R543" s="248"/>
      <c r="S543" s="248"/>
      <c r="T543" s="248"/>
      <c r="U543" s="248"/>
      <c r="V543" s="246"/>
      <c r="W543" s="345">
        <f>+Klasse!AA27</f>
        <v>379.9364436131894</v>
      </c>
      <c r="X543" s="248" t="s">
        <v>635</v>
      </c>
      <c r="Y543" s="248"/>
      <c r="Z543" s="246"/>
      <c r="AA543" s="249"/>
      <c r="AC543" s="28"/>
      <c r="AD543" s="27"/>
      <c r="AE543" s="250"/>
      <c r="AF543" s="86"/>
      <c r="AJ543" s="86"/>
      <c r="BB543" s="262"/>
    </row>
    <row r="544" spans="1:66" ht="19.8">
      <c r="A544" s="246"/>
      <c r="B544" s="246"/>
      <c r="C544" s="246"/>
      <c r="D544" s="246"/>
      <c r="E544" s="246"/>
      <c r="F544" s="246"/>
      <c r="G544" s="246"/>
      <c r="H544" s="246"/>
      <c r="I544" s="246"/>
      <c r="J544" s="246"/>
      <c r="K544" s="246"/>
      <c r="L544" s="246"/>
      <c r="M544" s="246"/>
      <c r="N544" s="246"/>
      <c r="O544" s="246"/>
      <c r="P544" s="246"/>
      <c r="Q544" s="246"/>
      <c r="R544" s="246"/>
      <c r="S544" s="246"/>
      <c r="T544" s="246"/>
      <c r="U544" s="246"/>
      <c r="V544" s="246"/>
      <c r="W544" s="246"/>
      <c r="X544" s="246"/>
      <c r="Y544" s="246"/>
      <c r="Z544" s="246"/>
      <c r="AA544" s="249"/>
      <c r="AC544" s="28"/>
      <c r="AD544" s="27"/>
      <c r="AE544" s="250"/>
      <c r="AF544" s="86"/>
      <c r="AJ544" s="86"/>
      <c r="BB544" s="262"/>
    </row>
    <row r="545" spans="1:66" s="28" customFormat="1" ht="15.6">
      <c r="A545" s="246"/>
      <c r="B545" s="330">
        <f>+'Ark1'!C2087</f>
        <v>2024</v>
      </c>
      <c r="C545" s="266">
        <f>+'Ark1'!L2087</f>
        <v>15</v>
      </c>
      <c r="D545" s="266" t="s">
        <v>41</v>
      </c>
      <c r="E545" s="266">
        <f>+'Ark1'!AP2087</f>
        <v>1</v>
      </c>
      <c r="F545" s="274" t="str">
        <f>VLOOKUP(E545,RNR!$D$1:$E$37,2)</f>
        <v>NRF</v>
      </c>
      <c r="G545" s="266" t="str">
        <f>+IF(H545=0,"",'Ark1'!Q2087)</f>
        <v/>
      </c>
      <c r="H545" s="475">
        <f>+'Ark1'!R2087</f>
        <v>0</v>
      </c>
      <c r="I545" s="267" t="str">
        <f>+IF(H545=0,"",'Ark1'!AE2087)</f>
        <v/>
      </c>
      <c r="J545" s="267"/>
      <c r="K545" s="267" t="str">
        <f>+IF(H545=0,"",'Ark1'!AF2087)</f>
        <v/>
      </c>
      <c r="L545" s="268" t="str">
        <f>+IF(H545=0,"",'Ark1'!T2087)</f>
        <v/>
      </c>
      <c r="M545" s="377" t="str">
        <f>+IF(H545=0,"",'Ark1'!U2087)</f>
        <v/>
      </c>
      <c r="N545" s="267"/>
      <c r="O545" s="269" t="str">
        <f>+IF(H545=0,"",'Ark1'!W2087)</f>
        <v/>
      </c>
      <c r="P545" s="269" t="str">
        <f>+IF(H545=0,"",'Ark1'!X2087)</f>
        <v/>
      </c>
      <c r="Q545" s="269" t="str">
        <f>+IF(H545=0,"",'Ark1'!AG2087)</f>
        <v/>
      </c>
      <c r="R545" s="269" t="str">
        <f>+IF(H545=0,"",'Ark1'!AH2087)</f>
        <v/>
      </c>
      <c r="S545" s="374" t="str">
        <f>+IF(H545=0,"",'Ark1'!AR2087)</f>
        <v/>
      </c>
      <c r="T545" s="114" t="str">
        <f>+IF(H545=0,"",'Ark1'!AS2087)</f>
        <v/>
      </c>
      <c r="U545" s="269" t="str">
        <f>+IF(H545=0,"",'Ark1'!Y2087)</f>
        <v/>
      </c>
      <c r="V545" s="268" t="str">
        <f>+IF(H545=0,"",'Ark1'!AA2087)</f>
        <v/>
      </c>
      <c r="W545" s="305" t="str">
        <f t="shared" ref="W545:W579" si="42">IF(H545=0,"",1000*M545/Q545)</f>
        <v/>
      </c>
      <c r="X545" s="269" t="str">
        <f t="shared" ref="X545:X579" si="43">IF(H545=0,"",M545/C545)</f>
        <v/>
      </c>
      <c r="Y545" s="267" t="str">
        <f t="shared" ref="Y545:Y579" si="44">IF(H545=0,"",H545/G545)</f>
        <v/>
      </c>
      <c r="Z545" s="246"/>
      <c r="AD545" s="27"/>
      <c r="AG545" s="86"/>
      <c r="AH545" s="86"/>
      <c r="AI545" s="86"/>
      <c r="AK545" s="86"/>
      <c r="AL545" s="86"/>
      <c r="AM545" s="86"/>
      <c r="AN545" s="86"/>
      <c r="AO545" s="86"/>
      <c r="AP545" s="86"/>
      <c r="AQ545" s="86"/>
      <c r="AR545" s="86"/>
      <c r="AS545" s="86"/>
      <c r="AT545" s="86"/>
      <c r="AU545" s="86"/>
      <c r="AV545" s="86"/>
      <c r="AW545" s="86"/>
      <c r="AX545" s="86"/>
      <c r="AY545" s="86"/>
      <c r="AZ545" s="86"/>
      <c r="BA545" s="86"/>
      <c r="BB545" s="86"/>
      <c r="BC545" s="86"/>
      <c r="BD545" s="86"/>
      <c r="BE545" s="86"/>
      <c r="BF545" s="86"/>
      <c r="BG545" s="86"/>
      <c r="BH545" s="86"/>
      <c r="BI545" s="86"/>
      <c r="BJ545" s="86"/>
      <c r="BK545" s="86"/>
      <c r="BL545" s="86"/>
      <c r="BM545" s="86"/>
      <c r="BN545" s="86"/>
    </row>
    <row r="546" spans="1:66" s="28" customFormat="1" ht="15.6">
      <c r="A546" s="246"/>
      <c r="B546" s="330">
        <f>+'Ark1'!C2088</f>
        <v>2024</v>
      </c>
      <c r="C546" s="266">
        <f>+'Ark1'!L2088</f>
        <v>15</v>
      </c>
      <c r="D546" s="266" t="s">
        <v>41</v>
      </c>
      <c r="E546" s="266">
        <f>+'Ark1'!AP2088</f>
        <v>2</v>
      </c>
      <c r="F546" s="274" t="str">
        <f>VLOOKUP(E546,RNR!$D$1:$E$37,2)</f>
        <v>Jersey</v>
      </c>
      <c r="G546" s="266" t="str">
        <f>+IF(H546=0,"",'Ark1'!Q2088)</f>
        <v/>
      </c>
      <c r="H546" s="475">
        <f>+'Ark1'!R2088</f>
        <v>0</v>
      </c>
      <c r="I546" s="267" t="str">
        <f>+IF(H546=0,"",'Ark1'!AE2088)</f>
        <v/>
      </c>
      <c r="J546" s="267"/>
      <c r="K546" s="267" t="str">
        <f>+IF(H546=0,"",'Ark1'!AF2088)</f>
        <v/>
      </c>
      <c r="L546" s="268" t="str">
        <f>+IF(H546=0,"",'Ark1'!T2088)</f>
        <v/>
      </c>
      <c r="M546" s="377" t="str">
        <f>+IF(H546=0,"",'Ark1'!U2088)</f>
        <v/>
      </c>
      <c r="N546" s="267"/>
      <c r="O546" s="269" t="str">
        <f>+IF(H546=0,"",'Ark1'!W2088)</f>
        <v/>
      </c>
      <c r="P546" s="269" t="str">
        <f>+IF(H546=0,"",'Ark1'!X2088)</f>
        <v/>
      </c>
      <c r="Q546" s="269" t="str">
        <f>+IF(H546=0,"",'Ark1'!AG2088)</f>
        <v/>
      </c>
      <c r="R546" s="269" t="str">
        <f>+IF(H546=0,"",'Ark1'!AH2088)</f>
        <v/>
      </c>
      <c r="S546" s="374" t="str">
        <f>+IF(H546=0,"",'Ark1'!AR2088)</f>
        <v/>
      </c>
      <c r="T546" s="114" t="str">
        <f>+IF(H546=0,"",'Ark1'!AS2088)</f>
        <v/>
      </c>
      <c r="U546" s="269" t="str">
        <f>+IF(H546=0,"",'Ark1'!Y2088)</f>
        <v/>
      </c>
      <c r="V546" s="268" t="str">
        <f>+IF(H546=0,"",'Ark1'!AA2088)</f>
        <v/>
      </c>
      <c r="W546" s="305" t="str">
        <f t="shared" si="42"/>
        <v/>
      </c>
      <c r="X546" s="269" t="str">
        <f t="shared" si="43"/>
        <v/>
      </c>
      <c r="Y546" s="267" t="str">
        <f t="shared" si="44"/>
        <v/>
      </c>
      <c r="Z546" s="246"/>
      <c r="AD546" s="27"/>
      <c r="AG546" s="86"/>
      <c r="AH546" s="86"/>
      <c r="AI546" s="86"/>
      <c r="AK546" s="86"/>
      <c r="AL546" s="86"/>
      <c r="AM546" s="86"/>
      <c r="AN546" s="86"/>
      <c r="AO546" s="86"/>
      <c r="AP546" s="86"/>
      <c r="AQ546" s="86"/>
      <c r="AR546" s="86"/>
      <c r="AS546" s="86"/>
      <c r="AT546" s="86"/>
      <c r="AU546" s="86"/>
      <c r="AV546" s="86"/>
      <c r="AW546" s="86"/>
      <c r="AX546" s="86"/>
      <c r="AY546" s="86"/>
      <c r="AZ546" s="86"/>
      <c r="BA546" s="86"/>
      <c r="BB546" s="86"/>
      <c r="BC546" s="86"/>
      <c r="BD546" s="86"/>
      <c r="BE546" s="86"/>
      <c r="BF546" s="86"/>
      <c r="BG546" s="86"/>
      <c r="BH546" s="86"/>
      <c r="BI546" s="86"/>
      <c r="BJ546" s="86"/>
      <c r="BK546" s="86"/>
      <c r="BL546" s="86"/>
      <c r="BM546" s="86"/>
      <c r="BN546" s="86"/>
    </row>
    <row r="547" spans="1:66" s="28" customFormat="1" ht="15.6">
      <c r="A547" s="246"/>
      <c r="B547" s="330">
        <f>+'Ark1'!C2089</f>
        <v>2024</v>
      </c>
      <c r="C547" s="266">
        <f>+'Ark1'!L2089</f>
        <v>15</v>
      </c>
      <c r="D547" s="266" t="s">
        <v>41</v>
      </c>
      <c r="E547" s="266">
        <f>+'Ark1'!AP2089</f>
        <v>3</v>
      </c>
      <c r="F547" s="274" t="str">
        <f>VLOOKUP(E547,RNR!$D$1:$E$37,2)</f>
        <v>Sidet Trønderfe og Nordlandsfe</v>
      </c>
      <c r="G547" s="266" t="str">
        <f>+IF(H547=0,"",'Ark1'!Q2089)</f>
        <v/>
      </c>
      <c r="H547" s="475">
        <f>+'Ark1'!R2089</f>
        <v>0</v>
      </c>
      <c r="I547" s="267" t="str">
        <f>+IF(H547=0,"",'Ark1'!AE2089)</f>
        <v/>
      </c>
      <c r="J547" s="267"/>
      <c r="K547" s="267" t="str">
        <f>+IF(H547=0,"",'Ark1'!AF2089)</f>
        <v/>
      </c>
      <c r="L547" s="268" t="str">
        <f>+IF(H547=0,"",'Ark1'!T2089)</f>
        <v/>
      </c>
      <c r="M547" s="377" t="str">
        <f>+IF(H547=0,"",'Ark1'!U2089)</f>
        <v/>
      </c>
      <c r="N547" s="267"/>
      <c r="O547" s="269" t="str">
        <f>+IF(H547=0,"",'Ark1'!W2089)</f>
        <v/>
      </c>
      <c r="P547" s="269" t="str">
        <f>+IF(H547=0,"",'Ark1'!X2089)</f>
        <v/>
      </c>
      <c r="Q547" s="269" t="str">
        <f>+IF(H547=0,"",'Ark1'!AG2089)</f>
        <v/>
      </c>
      <c r="R547" s="269" t="str">
        <f>+IF(H547=0,"",'Ark1'!AH2089)</f>
        <v/>
      </c>
      <c r="S547" s="374" t="str">
        <f>+IF(H547=0,"",'Ark1'!AR2089)</f>
        <v/>
      </c>
      <c r="T547" s="114" t="str">
        <f>+IF(H547=0,"",'Ark1'!AS2089)</f>
        <v/>
      </c>
      <c r="U547" s="269" t="str">
        <f>+IF(H547=0,"",'Ark1'!Y2089)</f>
        <v/>
      </c>
      <c r="V547" s="268" t="str">
        <f>+IF(H547=0,"",'Ark1'!AA2089)</f>
        <v/>
      </c>
      <c r="W547" s="305" t="str">
        <f t="shared" si="42"/>
        <v/>
      </c>
      <c r="X547" s="269" t="str">
        <f t="shared" si="43"/>
        <v/>
      </c>
      <c r="Y547" s="267" t="str">
        <f t="shared" si="44"/>
        <v/>
      </c>
      <c r="Z547" s="246"/>
      <c r="AD547" s="27"/>
      <c r="AG547" s="86"/>
      <c r="AH547" s="86"/>
      <c r="AI547" s="86"/>
      <c r="AK547" s="86"/>
      <c r="AL547" s="86"/>
      <c r="AM547" s="86"/>
      <c r="AN547" s="86"/>
      <c r="AO547" s="86"/>
      <c r="AP547" s="86"/>
      <c r="AQ547" s="86"/>
      <c r="AR547" s="86"/>
      <c r="AS547" s="86"/>
      <c r="AT547" s="86"/>
      <c r="AU547" s="86"/>
      <c r="AV547" s="86"/>
      <c r="AW547" s="86"/>
      <c r="AX547" s="86"/>
      <c r="AY547" s="86"/>
      <c r="AZ547" s="86"/>
      <c r="BA547" s="86"/>
      <c r="BB547" s="86"/>
      <c r="BC547" s="86"/>
      <c r="BD547" s="86"/>
      <c r="BE547" s="86"/>
      <c r="BF547" s="86"/>
      <c r="BG547" s="86"/>
      <c r="BH547" s="86"/>
      <c r="BI547" s="86"/>
      <c r="BJ547" s="86"/>
      <c r="BK547" s="86"/>
      <c r="BL547" s="86"/>
      <c r="BM547" s="86"/>
      <c r="BN547" s="86"/>
    </row>
    <row r="548" spans="1:66" s="28" customFormat="1" ht="15.6">
      <c r="A548" s="246"/>
      <c r="B548" s="330">
        <f>+'Ark1'!C2090</f>
        <v>2024</v>
      </c>
      <c r="C548" s="266">
        <f>+'Ark1'!L2090</f>
        <v>15</v>
      </c>
      <c r="D548" s="266" t="s">
        <v>41</v>
      </c>
      <c r="E548" s="266">
        <f>+'Ark1'!AP2090</f>
        <v>4</v>
      </c>
      <c r="F548" s="274" t="str">
        <f>VLOOKUP(E548,RNR!$D$1:$E$37,2)</f>
        <v>Telemarkfe</v>
      </c>
      <c r="G548" s="266" t="str">
        <f>+IF(H548=0,"",'Ark1'!Q2090)</f>
        <v/>
      </c>
      <c r="H548" s="475">
        <f>+'Ark1'!R2090</f>
        <v>0</v>
      </c>
      <c r="I548" s="267" t="str">
        <f>+IF(H548=0,"",'Ark1'!AE2090)</f>
        <v/>
      </c>
      <c r="J548" s="267"/>
      <c r="K548" s="267" t="str">
        <f>+IF(H548=0,"",'Ark1'!AF2090)</f>
        <v/>
      </c>
      <c r="L548" s="268" t="str">
        <f>+IF(H548=0,"",'Ark1'!T2090)</f>
        <v/>
      </c>
      <c r="M548" s="377" t="str">
        <f>+IF(H548=0,"",'Ark1'!U2090)</f>
        <v/>
      </c>
      <c r="N548" s="267"/>
      <c r="O548" s="269" t="str">
        <f>+IF(H548=0,"",'Ark1'!W2090)</f>
        <v/>
      </c>
      <c r="P548" s="269" t="str">
        <f>+IF(H548=0,"",'Ark1'!X2090)</f>
        <v/>
      </c>
      <c r="Q548" s="269" t="str">
        <f>+IF(H548=0,"",'Ark1'!AG2090)</f>
        <v/>
      </c>
      <c r="R548" s="269" t="str">
        <f>+IF(H548=0,"",'Ark1'!AH2090)</f>
        <v/>
      </c>
      <c r="S548" s="374" t="str">
        <f>+IF(H548=0,"",'Ark1'!AR2090)</f>
        <v/>
      </c>
      <c r="T548" s="114" t="str">
        <f>+IF(H548=0,"",'Ark1'!AS2090)</f>
        <v/>
      </c>
      <c r="U548" s="269" t="str">
        <f>+IF(H548=0,"",'Ark1'!Y2090)</f>
        <v/>
      </c>
      <c r="V548" s="268" t="str">
        <f>+IF(H548=0,"",'Ark1'!AA2090)</f>
        <v/>
      </c>
      <c r="W548" s="305" t="str">
        <f t="shared" si="42"/>
        <v/>
      </c>
      <c r="X548" s="269" t="str">
        <f t="shared" si="43"/>
        <v/>
      </c>
      <c r="Y548" s="267" t="str">
        <f t="shared" si="44"/>
        <v/>
      </c>
      <c r="Z548" s="246"/>
      <c r="AD548" s="27"/>
      <c r="AG548" s="86"/>
      <c r="AH548" s="86"/>
      <c r="AI548" s="86"/>
      <c r="AK548" s="86"/>
      <c r="AL548" s="86"/>
      <c r="AM548" s="86"/>
      <c r="AN548" s="86"/>
      <c r="AO548" s="86"/>
      <c r="AP548" s="86"/>
      <c r="AQ548" s="86"/>
      <c r="AR548" s="86"/>
      <c r="AS548" s="86"/>
      <c r="AT548" s="86"/>
      <c r="AU548" s="86"/>
      <c r="AV548" s="86"/>
      <c r="AW548" s="86"/>
      <c r="AX548" s="86"/>
      <c r="AY548" s="86"/>
      <c r="AZ548" s="86"/>
      <c r="BA548" s="86"/>
      <c r="BB548" s="86"/>
      <c r="BC548" s="86"/>
      <c r="BD548" s="86"/>
      <c r="BE548" s="86"/>
      <c r="BF548" s="86"/>
      <c r="BG548" s="86"/>
      <c r="BH548" s="86"/>
      <c r="BI548" s="86"/>
      <c r="BJ548" s="86"/>
      <c r="BK548" s="86"/>
      <c r="BL548" s="86"/>
      <c r="BM548" s="86"/>
      <c r="BN548" s="86"/>
    </row>
    <row r="549" spans="1:66" s="28" customFormat="1" ht="15.6">
      <c r="A549" s="246"/>
      <c r="B549" s="330">
        <f>+'Ark1'!C2091</f>
        <v>2024</v>
      </c>
      <c r="C549" s="266">
        <f>+'Ark1'!L2091</f>
        <v>15</v>
      </c>
      <c r="D549" s="266" t="s">
        <v>41</v>
      </c>
      <c r="E549" s="266">
        <f>+'Ark1'!AP2091</f>
        <v>5</v>
      </c>
      <c r="F549" s="274" t="str">
        <f>VLOOKUP(E549,RNR!$D$1:$E$37,2)</f>
        <v>Dølafe</v>
      </c>
      <c r="G549" s="266" t="str">
        <f>+IF(H549=0,"",'Ark1'!Q2091)</f>
        <v/>
      </c>
      <c r="H549" s="475">
        <f>+'Ark1'!R2091</f>
        <v>0</v>
      </c>
      <c r="I549" s="267" t="str">
        <f>+IF(H549=0,"",'Ark1'!AE2091)</f>
        <v/>
      </c>
      <c r="J549" s="267"/>
      <c r="K549" s="267" t="str">
        <f>+IF(H549=0,"",'Ark1'!AF2091)</f>
        <v/>
      </c>
      <c r="L549" s="268" t="str">
        <f>+IF(H549=0,"",'Ark1'!T2091)</f>
        <v/>
      </c>
      <c r="M549" s="377" t="str">
        <f>+IF(H549=0,"",'Ark1'!U2091)</f>
        <v/>
      </c>
      <c r="N549" s="267"/>
      <c r="O549" s="269" t="str">
        <f>+IF(H549=0,"",'Ark1'!W2091)</f>
        <v/>
      </c>
      <c r="P549" s="269" t="str">
        <f>+IF(H549=0,"",'Ark1'!X2091)</f>
        <v/>
      </c>
      <c r="Q549" s="269" t="str">
        <f>+IF(H549=0,"",'Ark1'!AG2091)</f>
        <v/>
      </c>
      <c r="R549" s="269" t="str">
        <f>+IF(H549=0,"",'Ark1'!AH2091)</f>
        <v/>
      </c>
      <c r="S549" s="374" t="str">
        <f>+IF(H549=0,"",'Ark1'!AR2091)</f>
        <v/>
      </c>
      <c r="T549" s="114" t="str">
        <f>+IF(H549=0,"",'Ark1'!AS2091)</f>
        <v/>
      </c>
      <c r="U549" s="269" t="str">
        <f>+IF(H549=0,"",'Ark1'!Y2091)</f>
        <v/>
      </c>
      <c r="V549" s="268" t="str">
        <f>+IF(H549=0,"",'Ark1'!AA2091)</f>
        <v/>
      </c>
      <c r="W549" s="305" t="str">
        <f t="shared" si="42"/>
        <v/>
      </c>
      <c r="X549" s="269" t="str">
        <f t="shared" si="43"/>
        <v/>
      </c>
      <c r="Y549" s="267" t="str">
        <f t="shared" si="44"/>
        <v/>
      </c>
      <c r="Z549" s="246"/>
      <c r="AD549" s="27"/>
      <c r="AG549" s="86"/>
      <c r="AH549" s="86"/>
      <c r="AI549" s="86"/>
      <c r="AK549" s="86"/>
      <c r="AL549" s="86"/>
      <c r="AM549" s="86"/>
      <c r="AN549" s="86"/>
      <c r="AO549" s="86"/>
      <c r="AP549" s="86"/>
      <c r="AQ549" s="86"/>
      <c r="AR549" s="86"/>
      <c r="AS549" s="86"/>
      <c r="AT549" s="86"/>
      <c r="AU549" s="86"/>
      <c r="AV549" s="86"/>
      <c r="AW549" s="86"/>
      <c r="AX549" s="86"/>
      <c r="AY549" s="86"/>
      <c r="AZ549" s="86"/>
      <c r="BA549" s="86"/>
      <c r="BB549" s="86"/>
      <c r="BC549" s="86"/>
      <c r="BD549" s="86"/>
      <c r="BE549" s="86"/>
      <c r="BF549" s="86"/>
      <c r="BG549" s="86"/>
      <c r="BH549" s="86"/>
      <c r="BI549" s="86"/>
      <c r="BJ549" s="86"/>
      <c r="BK549" s="86"/>
      <c r="BL549" s="86"/>
      <c r="BM549" s="86"/>
      <c r="BN549" s="86"/>
    </row>
    <row r="550" spans="1:66" s="28" customFormat="1" ht="15.6">
      <c r="A550" s="246"/>
      <c r="B550" s="330">
        <f>+'Ark1'!C2092</f>
        <v>2024</v>
      </c>
      <c r="C550" s="266">
        <f>+'Ark1'!L2092</f>
        <v>15</v>
      </c>
      <c r="D550" s="266" t="s">
        <v>41</v>
      </c>
      <c r="E550" s="266">
        <f>+'Ark1'!AP2092</f>
        <v>6</v>
      </c>
      <c r="F550" s="274" t="str">
        <f>VLOOKUP(E550,RNR!$D$1:$E$37,2)</f>
        <v>Østlandsk Rødkolle</v>
      </c>
      <c r="G550" s="266" t="str">
        <f>+IF(H550=0,"",'Ark1'!Q2092)</f>
        <v/>
      </c>
      <c r="H550" s="475">
        <f>+'Ark1'!R2092</f>
        <v>0</v>
      </c>
      <c r="I550" s="267" t="str">
        <f>+IF(H550=0,"",'Ark1'!AE2092)</f>
        <v/>
      </c>
      <c r="J550" s="267"/>
      <c r="K550" s="267" t="str">
        <f>+IF(H550=0,"",'Ark1'!AF2092)</f>
        <v/>
      </c>
      <c r="L550" s="268" t="str">
        <f>+IF(H550=0,"",'Ark1'!T2092)</f>
        <v/>
      </c>
      <c r="M550" s="377" t="str">
        <f>+IF(H550=0,"",'Ark1'!U2092)</f>
        <v/>
      </c>
      <c r="N550" s="267"/>
      <c r="O550" s="269" t="str">
        <f>+IF(H550=0,"",'Ark1'!W2092)</f>
        <v/>
      </c>
      <c r="P550" s="269" t="str">
        <f>+IF(H550=0,"",'Ark1'!X2092)</f>
        <v/>
      </c>
      <c r="Q550" s="269" t="str">
        <f>+IF(H550=0,"",'Ark1'!AG2092)</f>
        <v/>
      </c>
      <c r="R550" s="269" t="str">
        <f>+IF(H550=0,"",'Ark1'!AH2092)</f>
        <v/>
      </c>
      <c r="S550" s="374" t="str">
        <f>+IF(H550=0,"",'Ark1'!AR2092)</f>
        <v/>
      </c>
      <c r="T550" s="114" t="str">
        <f>+IF(H550=0,"",'Ark1'!AS2092)</f>
        <v/>
      </c>
      <c r="U550" s="269" t="str">
        <f>+IF(H550=0,"",'Ark1'!Y2092)</f>
        <v/>
      </c>
      <c r="V550" s="268" t="str">
        <f>+IF(H550=0,"",'Ark1'!AA2092)</f>
        <v/>
      </c>
      <c r="W550" s="305" t="str">
        <f t="shared" si="42"/>
        <v/>
      </c>
      <c r="X550" s="269" t="str">
        <f t="shared" si="43"/>
        <v/>
      </c>
      <c r="Y550" s="267" t="str">
        <f t="shared" si="44"/>
        <v/>
      </c>
      <c r="Z550" s="246"/>
      <c r="AD550" s="27"/>
      <c r="AG550" s="86"/>
      <c r="AH550" s="86"/>
      <c r="AI550" s="86"/>
      <c r="AK550" s="86"/>
      <c r="AL550" s="86"/>
      <c r="AM550" s="86"/>
      <c r="AN550" s="86"/>
      <c r="AO550" s="86"/>
      <c r="AP550" s="86"/>
      <c r="AQ550" s="86"/>
      <c r="AR550" s="86"/>
      <c r="AS550" s="86"/>
      <c r="AT550" s="86"/>
      <c r="AU550" s="86"/>
      <c r="AV550" s="86"/>
      <c r="AW550" s="86"/>
      <c r="AX550" s="86"/>
      <c r="AY550" s="86"/>
      <c r="AZ550" s="86"/>
      <c r="BA550" s="86"/>
      <c r="BB550" s="86"/>
      <c r="BC550" s="86"/>
      <c r="BD550" s="86"/>
      <c r="BE550" s="86"/>
      <c r="BF550" s="86"/>
      <c r="BG550" s="86"/>
      <c r="BH550" s="86"/>
      <c r="BI550" s="86"/>
      <c r="BJ550" s="86"/>
      <c r="BK550" s="86"/>
      <c r="BL550" s="86"/>
      <c r="BM550" s="86"/>
      <c r="BN550" s="86"/>
    </row>
    <row r="551" spans="1:66" s="28" customFormat="1" ht="15.6">
      <c r="A551" s="246"/>
      <c r="B551" s="330">
        <f>+'Ark1'!C2093</f>
        <v>2024</v>
      </c>
      <c r="C551" s="266">
        <f>+'Ark1'!L2093</f>
        <v>15</v>
      </c>
      <c r="D551" s="266" t="s">
        <v>41</v>
      </c>
      <c r="E551" s="266">
        <f>+'Ark1'!AP2093</f>
        <v>7</v>
      </c>
      <c r="F551" s="274" t="str">
        <f>VLOOKUP(E551,RNR!$D$1:$E$37,2)</f>
        <v>Vestlandsk Raukolle</v>
      </c>
      <c r="G551" s="266" t="str">
        <f>+IF(H551=0,"",'Ark1'!Q2093)</f>
        <v/>
      </c>
      <c r="H551" s="475">
        <f>+'Ark1'!R2093</f>
        <v>0</v>
      </c>
      <c r="I551" s="267" t="str">
        <f>+IF(H551=0,"",'Ark1'!AE2093)</f>
        <v/>
      </c>
      <c r="J551" s="267"/>
      <c r="K551" s="267" t="str">
        <f>+IF(H551=0,"",'Ark1'!AF2093)</f>
        <v/>
      </c>
      <c r="L551" s="268" t="str">
        <f>+IF(H551=0,"",'Ark1'!T2093)</f>
        <v/>
      </c>
      <c r="M551" s="377" t="str">
        <f>+IF(H551=0,"",'Ark1'!U2093)</f>
        <v/>
      </c>
      <c r="N551" s="267"/>
      <c r="O551" s="269" t="str">
        <f>+IF(H551=0,"",'Ark1'!W2093)</f>
        <v/>
      </c>
      <c r="P551" s="269" t="str">
        <f>+IF(H551=0,"",'Ark1'!X2093)</f>
        <v/>
      </c>
      <c r="Q551" s="269" t="str">
        <f>+IF(H551=0,"",'Ark1'!AG2093)</f>
        <v/>
      </c>
      <c r="R551" s="269" t="str">
        <f>+IF(H551=0,"",'Ark1'!AH2093)</f>
        <v/>
      </c>
      <c r="S551" s="374" t="str">
        <f>+IF(H551=0,"",'Ark1'!AR2093)</f>
        <v/>
      </c>
      <c r="T551" s="114" t="str">
        <f>+IF(H551=0,"",'Ark1'!AS2093)</f>
        <v/>
      </c>
      <c r="U551" s="269" t="str">
        <f>+IF(H551=0,"",'Ark1'!Y2093)</f>
        <v/>
      </c>
      <c r="V551" s="268" t="str">
        <f>+IF(H551=0,"",'Ark1'!AA2093)</f>
        <v/>
      </c>
      <c r="W551" s="305" t="str">
        <f t="shared" si="42"/>
        <v/>
      </c>
      <c r="X551" s="269" t="str">
        <f t="shared" si="43"/>
        <v/>
      </c>
      <c r="Y551" s="267" t="str">
        <f t="shared" si="44"/>
        <v/>
      </c>
      <c r="Z551" s="246"/>
      <c r="AD551" s="27"/>
      <c r="AG551" s="86"/>
      <c r="AH551" s="86"/>
      <c r="AI551" s="86"/>
      <c r="AK551" s="86"/>
      <c r="AL551" s="86"/>
      <c r="AM551" s="86"/>
      <c r="AN551" s="86"/>
      <c r="AO551" s="86"/>
      <c r="AP551" s="86"/>
      <c r="AQ551" s="86"/>
      <c r="AR551" s="86"/>
      <c r="AS551" s="86"/>
      <c r="AT551" s="86"/>
      <c r="AU551" s="86"/>
      <c r="AV551" s="86"/>
      <c r="AW551" s="86"/>
      <c r="AX551" s="86"/>
      <c r="AY551" s="86"/>
      <c r="AZ551" s="86"/>
      <c r="BA551" s="86"/>
      <c r="BB551" s="86"/>
      <c r="BC551" s="86"/>
      <c r="BD551" s="86"/>
      <c r="BE551" s="86"/>
      <c r="BF551" s="86"/>
      <c r="BG551" s="86"/>
      <c r="BH551" s="86"/>
      <c r="BI551" s="86"/>
      <c r="BJ551" s="86"/>
      <c r="BK551" s="86"/>
      <c r="BL551" s="86"/>
      <c r="BM551" s="86"/>
      <c r="BN551" s="86"/>
    </row>
    <row r="552" spans="1:66" s="28" customFormat="1" ht="15.6">
      <c r="A552" s="246"/>
      <c r="B552" s="330">
        <f>+'Ark1'!C2094</f>
        <v>2024</v>
      </c>
      <c r="C552" s="266">
        <f>+'Ark1'!L2094</f>
        <v>15</v>
      </c>
      <c r="D552" s="266" t="s">
        <v>41</v>
      </c>
      <c r="E552" s="266">
        <f>+'Ark1'!AP2094</f>
        <v>8</v>
      </c>
      <c r="F552" s="274" t="str">
        <f>VLOOKUP(E552,RNR!$D$1:$E$37,2)</f>
        <v>Vestlandsk fjordfe</v>
      </c>
      <c r="G552" s="266" t="str">
        <f>+IF(H552=0,"",'Ark1'!Q2094)</f>
        <v/>
      </c>
      <c r="H552" s="475">
        <f>+'Ark1'!R2094</f>
        <v>0</v>
      </c>
      <c r="I552" s="267" t="str">
        <f>+IF(H552=0,"",'Ark1'!AE2094)</f>
        <v/>
      </c>
      <c r="J552" s="267"/>
      <c r="K552" s="267" t="str">
        <f>+IF(H552=0,"",'Ark1'!AF2094)</f>
        <v/>
      </c>
      <c r="L552" s="268" t="str">
        <f>+IF(H552=0,"",'Ark1'!T2094)</f>
        <v/>
      </c>
      <c r="M552" s="377" t="str">
        <f>+IF(H552=0,"",'Ark1'!U2094)</f>
        <v/>
      </c>
      <c r="N552" s="267"/>
      <c r="O552" s="269" t="str">
        <f>+IF(H552=0,"",'Ark1'!W2094)</f>
        <v/>
      </c>
      <c r="P552" s="269" t="str">
        <f>+IF(H552=0,"",'Ark1'!X2094)</f>
        <v/>
      </c>
      <c r="Q552" s="269" t="str">
        <f>+IF(H552=0,"",'Ark1'!AG2094)</f>
        <v/>
      </c>
      <c r="R552" s="269" t="str">
        <f>+IF(H552=0,"",'Ark1'!AH2094)</f>
        <v/>
      </c>
      <c r="S552" s="374" t="str">
        <f>+IF(H552=0,"",'Ark1'!AR2094)</f>
        <v/>
      </c>
      <c r="T552" s="114" t="str">
        <f>+IF(H552=0,"",'Ark1'!AS2094)</f>
        <v/>
      </c>
      <c r="U552" s="269" t="str">
        <f>+IF(H552=0,"",'Ark1'!Y2094)</f>
        <v/>
      </c>
      <c r="V552" s="268" t="str">
        <f>+IF(H552=0,"",'Ark1'!AA2094)</f>
        <v/>
      </c>
      <c r="W552" s="305" t="str">
        <f t="shared" si="42"/>
        <v/>
      </c>
      <c r="X552" s="269" t="str">
        <f t="shared" si="43"/>
        <v/>
      </c>
      <c r="Y552" s="267" t="str">
        <f t="shared" si="44"/>
        <v/>
      </c>
      <c r="Z552" s="246"/>
      <c r="AD552" s="27"/>
      <c r="AG552" s="86"/>
      <c r="AH552" s="86"/>
      <c r="AI552" s="86"/>
      <c r="AK552" s="86"/>
      <c r="AL552" s="86"/>
      <c r="AM552" s="86"/>
      <c r="AN552" s="86"/>
      <c r="AO552" s="86"/>
      <c r="AP552" s="86"/>
      <c r="AQ552" s="86"/>
      <c r="AR552" s="86"/>
      <c r="AS552" s="86"/>
      <c r="AT552" s="86"/>
      <c r="AU552" s="86"/>
      <c r="AV552" s="86"/>
      <c r="AW552" s="86"/>
      <c r="AX552" s="86"/>
      <c r="AY552" s="86"/>
      <c r="AZ552" s="86"/>
      <c r="BA552" s="86"/>
      <c r="BB552" s="86"/>
      <c r="BC552" s="86"/>
      <c r="BD552" s="86"/>
      <c r="BE552" s="86"/>
      <c r="BF552" s="86"/>
      <c r="BG552" s="86"/>
      <c r="BH552" s="86"/>
      <c r="BI552" s="86"/>
      <c r="BJ552" s="86"/>
      <c r="BK552" s="86"/>
      <c r="BL552" s="86"/>
      <c r="BM552" s="86"/>
      <c r="BN552" s="86"/>
    </row>
    <row r="553" spans="1:66" s="28" customFormat="1" ht="15.6">
      <c r="A553" s="246"/>
      <c r="B553" s="330">
        <f>+'Ark1'!C2095</f>
        <v>2024</v>
      </c>
      <c r="C553" s="266">
        <f>+'Ark1'!L2095</f>
        <v>15</v>
      </c>
      <c r="D553" s="266" t="s">
        <v>41</v>
      </c>
      <c r="E553" s="266">
        <f>+'Ark1'!AP2095</f>
        <v>9</v>
      </c>
      <c r="F553" s="274" t="str">
        <f>VLOOKUP(E553,RNR!$D$1:$E$37,2)</f>
        <v>Holstein</v>
      </c>
      <c r="G553" s="266" t="str">
        <f>+IF(H553=0,"",'Ark1'!Q2095)</f>
        <v/>
      </c>
      <c r="H553" s="475">
        <f>+'Ark1'!R2095</f>
        <v>0</v>
      </c>
      <c r="I553" s="267" t="str">
        <f>+IF(H553=0,"",'Ark1'!AE2095)</f>
        <v/>
      </c>
      <c r="J553" s="267"/>
      <c r="K553" s="267" t="str">
        <f>+IF(H553=0,"",'Ark1'!AF2095)</f>
        <v/>
      </c>
      <c r="L553" s="268" t="str">
        <f>+IF(H553=0,"",'Ark1'!T2095)</f>
        <v/>
      </c>
      <c r="M553" s="377" t="str">
        <f>+IF(H553=0,"",'Ark1'!U2095)</f>
        <v/>
      </c>
      <c r="N553" s="267"/>
      <c r="O553" s="269" t="str">
        <f>+IF(H553=0,"",'Ark1'!W2095)</f>
        <v/>
      </c>
      <c r="P553" s="269" t="str">
        <f>+IF(H553=0,"",'Ark1'!X2095)</f>
        <v/>
      </c>
      <c r="Q553" s="269" t="str">
        <f>+IF(H553=0,"",'Ark1'!AG2095)</f>
        <v/>
      </c>
      <c r="R553" s="269" t="str">
        <f>+IF(H553=0,"",'Ark1'!AH2095)</f>
        <v/>
      </c>
      <c r="S553" s="374" t="str">
        <f>+IF(H553=0,"",'Ark1'!AR2095)</f>
        <v/>
      </c>
      <c r="T553" s="114" t="str">
        <f>+IF(H553=0,"",'Ark1'!AS2095)</f>
        <v/>
      </c>
      <c r="U553" s="269" t="str">
        <f>+IF(H553=0,"",'Ark1'!Y2095)</f>
        <v/>
      </c>
      <c r="V553" s="268" t="str">
        <f>+IF(H553=0,"",'Ark1'!AA2095)</f>
        <v/>
      </c>
      <c r="W553" s="305" t="str">
        <f t="shared" si="42"/>
        <v/>
      </c>
      <c r="X553" s="269" t="str">
        <f t="shared" si="43"/>
        <v/>
      </c>
      <c r="Y553" s="267" t="str">
        <f t="shared" si="44"/>
        <v/>
      </c>
      <c r="Z553" s="246"/>
      <c r="AD553" s="27"/>
      <c r="AG553" s="86"/>
      <c r="AH553" s="86"/>
      <c r="AI553" s="86"/>
      <c r="AK553" s="86"/>
      <c r="AL553" s="86"/>
      <c r="AM553" s="86"/>
      <c r="AN553" s="86"/>
      <c r="AO553" s="86"/>
      <c r="AP553" s="86"/>
      <c r="AQ553" s="86"/>
      <c r="AR553" s="86"/>
      <c r="AS553" s="86"/>
      <c r="AT553" s="86"/>
      <c r="AU553" s="86"/>
      <c r="AV553" s="86"/>
      <c r="AW553" s="86"/>
      <c r="AX553" s="86"/>
      <c r="AY553" s="86"/>
      <c r="AZ553" s="86"/>
      <c r="BA553" s="86"/>
      <c r="BB553" s="86"/>
      <c r="BC553" s="86"/>
      <c r="BD553" s="86"/>
      <c r="BE553" s="86"/>
      <c r="BF553" s="86"/>
      <c r="BG553" s="86"/>
      <c r="BH553" s="86"/>
      <c r="BI553" s="86"/>
      <c r="BJ553" s="86"/>
      <c r="BK553" s="86"/>
      <c r="BL553" s="86"/>
      <c r="BM553" s="86"/>
      <c r="BN553" s="86"/>
    </row>
    <row r="554" spans="1:66" s="28" customFormat="1" ht="15.6">
      <c r="A554" s="246"/>
      <c r="B554" s="330">
        <f>+'Ark1'!C2096</f>
        <v>2024</v>
      </c>
      <c r="C554" s="266">
        <f>+'Ark1'!L2096</f>
        <v>15</v>
      </c>
      <c r="D554" s="266" t="s">
        <v>41</v>
      </c>
      <c r="E554" s="266">
        <f>+'Ark1'!AP2096</f>
        <v>10</v>
      </c>
      <c r="F554" s="274" t="str">
        <f>VLOOKUP(E554,RNR!$D$1:$E$37,2)</f>
        <v>Rød Dansk Mælkefe</v>
      </c>
      <c r="G554" s="266" t="str">
        <f>+IF(H554=0,"",'Ark1'!Q2096)</f>
        <v/>
      </c>
      <c r="H554" s="475">
        <f>+'Ark1'!R2096</f>
        <v>0</v>
      </c>
      <c r="I554" s="267" t="str">
        <f>+IF(H554=0,"",'Ark1'!AE2096)</f>
        <v/>
      </c>
      <c r="J554" s="267"/>
      <c r="K554" s="267" t="str">
        <f>+IF(H554=0,"",'Ark1'!AF2096)</f>
        <v/>
      </c>
      <c r="L554" s="268" t="str">
        <f>+IF(H554=0,"",'Ark1'!T2096)</f>
        <v/>
      </c>
      <c r="M554" s="377" t="str">
        <f>+IF(H554=0,"",'Ark1'!U2096)</f>
        <v/>
      </c>
      <c r="N554" s="267"/>
      <c r="O554" s="269" t="str">
        <f>+IF(H554=0,"",'Ark1'!W2096)</f>
        <v/>
      </c>
      <c r="P554" s="269" t="str">
        <f>+IF(H554=0,"",'Ark1'!X2096)</f>
        <v/>
      </c>
      <c r="Q554" s="269" t="str">
        <f>+IF(H554=0,"",'Ark1'!AG2096)</f>
        <v/>
      </c>
      <c r="R554" s="269" t="str">
        <f>+IF(H554=0,"",'Ark1'!AH2096)</f>
        <v/>
      </c>
      <c r="S554" s="374" t="str">
        <f>+IF(H554=0,"",'Ark1'!AR2096)</f>
        <v/>
      </c>
      <c r="T554" s="114" t="str">
        <f>+IF(H554=0,"",'Ark1'!AS2096)</f>
        <v/>
      </c>
      <c r="U554" s="269" t="str">
        <f>+IF(H554=0,"",'Ark1'!Y2096)</f>
        <v/>
      </c>
      <c r="V554" s="268" t="str">
        <f>+IF(H554=0,"",'Ark1'!AA2096)</f>
        <v/>
      </c>
      <c r="W554" s="305" t="str">
        <f t="shared" si="42"/>
        <v/>
      </c>
      <c r="X554" s="269" t="str">
        <f t="shared" si="43"/>
        <v/>
      </c>
      <c r="Y554" s="267" t="str">
        <f t="shared" si="44"/>
        <v/>
      </c>
      <c r="Z554" s="246"/>
      <c r="AD554" s="27"/>
      <c r="AG554" s="86"/>
      <c r="AH554" s="86"/>
      <c r="AI554" s="86"/>
      <c r="AK554" s="86"/>
      <c r="AL554" s="86"/>
      <c r="AM554" s="86"/>
      <c r="AN554" s="86"/>
      <c r="AO554" s="86"/>
      <c r="AP554" s="86"/>
      <c r="AQ554" s="86"/>
      <c r="AR554" s="86"/>
      <c r="AS554" s="86"/>
      <c r="AT554" s="86"/>
      <c r="AU554" s="86"/>
      <c r="AV554" s="86"/>
      <c r="AW554" s="86"/>
      <c r="AX554" s="86"/>
      <c r="AY554" s="86"/>
      <c r="AZ554" s="86"/>
      <c r="BA554" s="86"/>
      <c r="BB554" s="86"/>
      <c r="BC554" s="86"/>
      <c r="BD554" s="86"/>
      <c r="BE554" s="86"/>
      <c r="BF554" s="86"/>
      <c r="BG554" s="86"/>
      <c r="BH554" s="86"/>
      <c r="BI554" s="86"/>
      <c r="BJ554" s="86"/>
      <c r="BK554" s="86"/>
      <c r="BL554" s="86"/>
      <c r="BM554" s="86"/>
      <c r="BN554" s="86"/>
    </row>
    <row r="555" spans="1:66" s="28" customFormat="1" ht="15.6">
      <c r="A555" s="246"/>
      <c r="B555" s="330">
        <f>+'Ark1'!C2097</f>
        <v>2024</v>
      </c>
      <c r="C555" s="266">
        <f>+'Ark1'!L2097</f>
        <v>15</v>
      </c>
      <c r="D555" s="266" t="s">
        <v>41</v>
      </c>
      <c r="E555" s="266">
        <f>+'Ark1'!AP2097</f>
        <v>11</v>
      </c>
      <c r="F555" s="274" t="str">
        <f>VLOOKUP(E555,RNR!$D$1:$E$37,2)</f>
        <v>Brown Swiss</v>
      </c>
      <c r="G555" s="266" t="str">
        <f>+IF(H555=0,"",'Ark1'!Q2097)</f>
        <v/>
      </c>
      <c r="H555" s="475">
        <f>+'Ark1'!R2097</f>
        <v>0</v>
      </c>
      <c r="I555" s="267" t="str">
        <f>+IF(H555=0,"",'Ark1'!AE2097)</f>
        <v/>
      </c>
      <c r="J555" s="267"/>
      <c r="K555" s="267" t="str">
        <f>+IF(H555=0,"",'Ark1'!AF2097)</f>
        <v/>
      </c>
      <c r="L555" s="268" t="str">
        <f>+IF(H555=0,"",'Ark1'!T2097)</f>
        <v/>
      </c>
      <c r="M555" s="377" t="str">
        <f>+IF(H555=0,"",'Ark1'!U2097)</f>
        <v/>
      </c>
      <c r="N555" s="267"/>
      <c r="O555" s="269" t="str">
        <f>+IF(H555=0,"",'Ark1'!W2097)</f>
        <v/>
      </c>
      <c r="P555" s="269" t="str">
        <f>+IF(H555=0,"",'Ark1'!X2097)</f>
        <v/>
      </c>
      <c r="Q555" s="269" t="str">
        <f>+IF(H555=0,"",'Ark1'!AG2097)</f>
        <v/>
      </c>
      <c r="R555" s="269" t="str">
        <f>+IF(H555=0,"",'Ark1'!AH2097)</f>
        <v/>
      </c>
      <c r="S555" s="374" t="str">
        <f>+IF(H555=0,"",'Ark1'!AR2097)</f>
        <v/>
      </c>
      <c r="T555" s="114" t="str">
        <f>+IF(H555=0,"",'Ark1'!AS2097)</f>
        <v/>
      </c>
      <c r="U555" s="269" t="str">
        <f>+IF(H555=0,"",'Ark1'!Y2097)</f>
        <v/>
      </c>
      <c r="V555" s="268" t="str">
        <f>+IF(H555=0,"",'Ark1'!AA2097)</f>
        <v/>
      </c>
      <c r="W555" s="305" t="str">
        <f t="shared" si="42"/>
        <v/>
      </c>
      <c r="X555" s="269" t="str">
        <f t="shared" si="43"/>
        <v/>
      </c>
      <c r="Y555" s="267" t="str">
        <f t="shared" si="44"/>
        <v/>
      </c>
      <c r="Z555" s="246"/>
      <c r="AD555" s="27"/>
      <c r="AG555" s="86"/>
      <c r="AH555" s="86"/>
      <c r="AI555" s="86"/>
      <c r="AK555" s="86"/>
      <c r="AL555" s="86"/>
      <c r="AM555" s="86"/>
      <c r="AN555" s="86"/>
      <c r="AO555" s="86"/>
      <c r="AP555" s="86"/>
      <c r="AQ555" s="86"/>
      <c r="AR555" s="86"/>
      <c r="AS555" s="86"/>
      <c r="AT555" s="86"/>
      <c r="AU555" s="86"/>
      <c r="AV555" s="86"/>
      <c r="AW555" s="86"/>
      <c r="AX555" s="86"/>
      <c r="AY555" s="86"/>
      <c r="AZ555" s="86"/>
      <c r="BA555" s="86"/>
      <c r="BB555" s="86"/>
      <c r="BC555" s="86"/>
      <c r="BD555" s="86"/>
      <c r="BE555" s="86"/>
      <c r="BF555" s="86"/>
      <c r="BG555" s="86"/>
      <c r="BH555" s="86"/>
      <c r="BI555" s="86"/>
      <c r="BJ555" s="86"/>
      <c r="BK555" s="86"/>
      <c r="BL555" s="86"/>
      <c r="BM555" s="86"/>
      <c r="BN555" s="86"/>
    </row>
    <row r="556" spans="1:66" s="28" customFormat="1" ht="15.6">
      <c r="A556" s="246"/>
      <c r="B556" s="330">
        <f>+'Ark1'!C2098</f>
        <v>2024</v>
      </c>
      <c r="C556" s="266">
        <f>+'Ark1'!L2098</f>
        <v>15</v>
      </c>
      <c r="D556" s="266" t="s">
        <v>41</v>
      </c>
      <c r="E556" s="266">
        <f>+'Ark1'!AP2098</f>
        <v>12</v>
      </c>
      <c r="F556" s="274" t="str">
        <f>VLOOKUP(E556,RNR!$D$1:$E$37,2)</f>
        <v>Jarlsbergfe</v>
      </c>
      <c r="G556" s="266" t="str">
        <f>+IF(H556=0,"",'Ark1'!Q2098)</f>
        <v/>
      </c>
      <c r="H556" s="475">
        <f>+'Ark1'!R2098</f>
        <v>0</v>
      </c>
      <c r="I556" s="267" t="str">
        <f>+IF(H556=0,"",'Ark1'!AE2098)</f>
        <v/>
      </c>
      <c r="J556" s="267"/>
      <c r="K556" s="267" t="str">
        <f>+IF(H556=0,"",'Ark1'!AF2098)</f>
        <v/>
      </c>
      <c r="L556" s="268" t="str">
        <f>+IF(H556=0,"",'Ark1'!T2098)</f>
        <v/>
      </c>
      <c r="M556" s="377" t="str">
        <f>+IF(H556=0,"",'Ark1'!U2098)</f>
        <v/>
      </c>
      <c r="N556" s="267"/>
      <c r="O556" s="269" t="str">
        <f>+IF(H556=0,"",'Ark1'!W2098)</f>
        <v/>
      </c>
      <c r="P556" s="269" t="str">
        <f>+IF(H556=0,"",'Ark1'!X2098)</f>
        <v/>
      </c>
      <c r="Q556" s="269" t="str">
        <f>+IF(H556=0,"",'Ark1'!AG2098)</f>
        <v/>
      </c>
      <c r="R556" s="269" t="str">
        <f>+IF(H556=0,"",'Ark1'!AH2098)</f>
        <v/>
      </c>
      <c r="S556" s="374" t="str">
        <f>+IF(H556=0,"",'Ark1'!AR2098)</f>
        <v/>
      </c>
      <c r="T556" s="114" t="str">
        <f>+IF(H556=0,"",'Ark1'!AS2098)</f>
        <v/>
      </c>
      <c r="U556" s="269" t="str">
        <f>+IF(H556=0,"",'Ark1'!Y2098)</f>
        <v/>
      </c>
      <c r="V556" s="268" t="str">
        <f>+IF(H556=0,"",'Ark1'!AA2098)</f>
        <v/>
      </c>
      <c r="W556" s="305" t="str">
        <f t="shared" si="42"/>
        <v/>
      </c>
      <c r="X556" s="269" t="str">
        <f t="shared" si="43"/>
        <v/>
      </c>
      <c r="Y556" s="267" t="str">
        <f t="shared" si="44"/>
        <v/>
      </c>
      <c r="Z556" s="246"/>
      <c r="AD556" s="27"/>
      <c r="AG556" s="86"/>
      <c r="AH556" s="86"/>
      <c r="AI556" s="86"/>
      <c r="AK556" s="86"/>
      <c r="AL556" s="86"/>
      <c r="AM556" s="86"/>
      <c r="AN556" s="86"/>
      <c r="AO556" s="86"/>
      <c r="AP556" s="86"/>
      <c r="AQ556" s="86"/>
      <c r="AR556" s="86"/>
      <c r="AS556" s="86"/>
      <c r="AT556" s="86"/>
      <c r="AU556" s="86"/>
      <c r="AV556" s="86"/>
      <c r="AW556" s="86"/>
      <c r="AX556" s="86"/>
      <c r="AY556" s="86"/>
      <c r="AZ556" s="86"/>
      <c r="BA556" s="86"/>
      <c r="BB556" s="86"/>
      <c r="BC556" s="86"/>
      <c r="BD556" s="86"/>
      <c r="BE556" s="86"/>
      <c r="BF556" s="86"/>
      <c r="BG556" s="86"/>
      <c r="BH556" s="86"/>
      <c r="BI556" s="86"/>
      <c r="BJ556" s="86"/>
      <c r="BK556" s="86"/>
      <c r="BL556" s="86"/>
      <c r="BM556" s="86"/>
      <c r="BN556" s="86"/>
    </row>
    <row r="557" spans="1:66" s="28" customFormat="1" ht="15.6">
      <c r="A557" s="246"/>
      <c r="B557" s="330">
        <f>+'Ark1'!C2099</f>
        <v>2024</v>
      </c>
      <c r="C557" s="266">
        <f>+'Ark1'!L2099</f>
        <v>15</v>
      </c>
      <c r="D557" s="266" t="s">
        <v>41</v>
      </c>
      <c r="E557" s="266">
        <f>+'Ark1'!AP2099</f>
        <v>13</v>
      </c>
      <c r="F557" s="274" t="str">
        <f>VLOOKUP(E557,RNR!$D$1:$E$37,2)</f>
        <v>Fleckvieh</v>
      </c>
      <c r="G557" s="266" t="str">
        <f>+IF(H557=0,"",'Ark1'!Q2099)</f>
        <v/>
      </c>
      <c r="H557" s="475">
        <f>+'Ark1'!R2099</f>
        <v>0</v>
      </c>
      <c r="I557" s="267" t="str">
        <f>+IF(H557=0,"",'Ark1'!AE2099)</f>
        <v/>
      </c>
      <c r="J557" s="267"/>
      <c r="K557" s="267" t="str">
        <f>+IF(H557=0,"",'Ark1'!AF2099)</f>
        <v/>
      </c>
      <c r="L557" s="268" t="str">
        <f>+IF(H557=0,"",'Ark1'!T2099)</f>
        <v/>
      </c>
      <c r="M557" s="377" t="str">
        <f>+IF(H557=0,"",'Ark1'!U2099)</f>
        <v/>
      </c>
      <c r="N557" s="267"/>
      <c r="O557" s="269" t="str">
        <f>+IF(H557=0,"",'Ark1'!W2099)</f>
        <v/>
      </c>
      <c r="P557" s="269" t="str">
        <f>+IF(H557=0,"",'Ark1'!X2099)</f>
        <v/>
      </c>
      <c r="Q557" s="269" t="str">
        <f>+IF(H557=0,"",'Ark1'!AG2099)</f>
        <v/>
      </c>
      <c r="R557" s="269" t="str">
        <f>+IF(H557=0,"",'Ark1'!AH2099)</f>
        <v/>
      </c>
      <c r="S557" s="374" t="str">
        <f>+IF(H557=0,"",'Ark1'!AR2099)</f>
        <v/>
      </c>
      <c r="T557" s="114" t="str">
        <f>+IF(H557=0,"",'Ark1'!AS2099)</f>
        <v/>
      </c>
      <c r="U557" s="269" t="str">
        <f>+IF(H557=0,"",'Ark1'!Y2099)</f>
        <v/>
      </c>
      <c r="V557" s="268" t="str">
        <f>+IF(H557=0,"",'Ark1'!AA2099)</f>
        <v/>
      </c>
      <c r="W557" s="305" t="str">
        <f t="shared" si="42"/>
        <v/>
      </c>
      <c r="X557" s="269" t="str">
        <f t="shared" si="43"/>
        <v/>
      </c>
      <c r="Y557" s="267" t="str">
        <f t="shared" si="44"/>
        <v/>
      </c>
      <c r="Z557" s="246"/>
      <c r="AD557" s="27"/>
      <c r="AG557" s="86"/>
      <c r="AH557" s="86"/>
      <c r="AI557" s="86"/>
      <c r="AK557" s="86"/>
      <c r="AL557" s="86"/>
      <c r="AM557" s="86"/>
      <c r="AN557" s="86"/>
      <c r="AO557" s="86"/>
      <c r="AP557" s="86"/>
      <c r="AQ557" s="86"/>
      <c r="AR557" s="86"/>
      <c r="AS557" s="86"/>
      <c r="AT557" s="86"/>
      <c r="AU557" s="86"/>
      <c r="AV557" s="86"/>
      <c r="AW557" s="86"/>
      <c r="AX557" s="86"/>
      <c r="AY557" s="86"/>
      <c r="AZ557" s="86"/>
      <c r="BA557" s="86"/>
      <c r="BB557" s="86"/>
      <c r="BC557" s="86"/>
      <c r="BD557" s="86"/>
      <c r="BE557" s="86"/>
      <c r="BF557" s="86"/>
      <c r="BG557" s="86"/>
      <c r="BH557" s="86"/>
      <c r="BI557" s="86"/>
      <c r="BJ557" s="86"/>
      <c r="BK557" s="86"/>
      <c r="BL557" s="86"/>
      <c r="BM557" s="86"/>
      <c r="BN557" s="86"/>
    </row>
    <row r="558" spans="1:66" s="28" customFormat="1" ht="15.6">
      <c r="A558" s="246"/>
      <c r="B558" s="330">
        <f>+'Ark1'!C2100</f>
        <v>2024</v>
      </c>
      <c r="C558" s="266">
        <f>+'Ark1'!L2100</f>
        <v>15</v>
      </c>
      <c r="D558" s="266" t="s">
        <v>41</v>
      </c>
      <c r="E558" s="266">
        <f>+'Ark1'!AP2100</f>
        <v>14</v>
      </c>
      <c r="F558" s="274" t="str">
        <f>VLOOKUP(E558,RNR!$D$1:$E$37,2)</f>
        <v>Canadisk Ayrshire</v>
      </c>
      <c r="G558" s="266" t="str">
        <f>+IF(H558=0,"",'Ark1'!Q2100)</f>
        <v/>
      </c>
      <c r="H558" s="475">
        <f>+'Ark1'!R2100</f>
        <v>0</v>
      </c>
      <c r="I558" s="267" t="str">
        <f>+IF(H558=0,"",'Ark1'!AE2100)</f>
        <v/>
      </c>
      <c r="J558" s="267"/>
      <c r="K558" s="267" t="str">
        <f>+IF(H558=0,"",'Ark1'!AF2100)</f>
        <v/>
      </c>
      <c r="L558" s="268" t="str">
        <f>+IF(H558=0,"",'Ark1'!T2100)</f>
        <v/>
      </c>
      <c r="M558" s="377" t="str">
        <f>+IF(H558=0,"",'Ark1'!U2100)</f>
        <v/>
      </c>
      <c r="N558" s="267"/>
      <c r="O558" s="269" t="str">
        <f>+IF(H558=0,"",'Ark1'!W2100)</f>
        <v/>
      </c>
      <c r="P558" s="269" t="str">
        <f>+IF(H558=0,"",'Ark1'!X2100)</f>
        <v/>
      </c>
      <c r="Q558" s="269" t="str">
        <f>+IF(H558=0,"",'Ark1'!AG2100)</f>
        <v/>
      </c>
      <c r="R558" s="269" t="str">
        <f>+IF(H558=0,"",'Ark1'!AH2100)</f>
        <v/>
      </c>
      <c r="S558" s="374" t="str">
        <f>+IF(H558=0,"",'Ark1'!AR2100)</f>
        <v/>
      </c>
      <c r="T558" s="114" t="str">
        <f>+IF(H558=0,"",'Ark1'!AS2100)</f>
        <v/>
      </c>
      <c r="U558" s="269" t="str">
        <f>+IF(H558=0,"",'Ark1'!Y2100)</f>
        <v/>
      </c>
      <c r="V558" s="268" t="str">
        <f>+IF(H558=0,"",'Ark1'!AA2100)</f>
        <v/>
      </c>
      <c r="W558" s="305" t="str">
        <f t="shared" si="42"/>
        <v/>
      </c>
      <c r="X558" s="269" t="str">
        <f t="shared" si="43"/>
        <v/>
      </c>
      <c r="Y558" s="267" t="str">
        <f t="shared" si="44"/>
        <v/>
      </c>
      <c r="Z558" s="246"/>
      <c r="AD558" s="27"/>
      <c r="AG558" s="86"/>
      <c r="AH558" s="86"/>
      <c r="AI558" s="86"/>
      <c r="AK558" s="86"/>
      <c r="AL558" s="86"/>
      <c r="AM558" s="86"/>
      <c r="AN558" s="86"/>
      <c r="AO558" s="86"/>
      <c r="AP558" s="86"/>
      <c r="AQ558" s="86"/>
      <c r="AR558" s="86"/>
      <c r="AS558" s="86"/>
      <c r="AT558" s="86"/>
      <c r="AU558" s="86"/>
      <c r="AV558" s="86"/>
      <c r="AW558" s="86"/>
      <c r="AX558" s="86"/>
      <c r="AY558" s="86"/>
      <c r="AZ558" s="86"/>
      <c r="BA558" s="86"/>
      <c r="BB558" s="86"/>
      <c r="BC558" s="86"/>
      <c r="BD558" s="86"/>
      <c r="BE558" s="86"/>
      <c r="BF558" s="86"/>
      <c r="BG558" s="86"/>
      <c r="BH558" s="86"/>
      <c r="BI558" s="86"/>
      <c r="BJ558" s="86"/>
      <c r="BK558" s="86"/>
      <c r="BL558" s="86"/>
      <c r="BM558" s="86"/>
      <c r="BN558" s="86"/>
    </row>
    <row r="559" spans="1:66" s="28" customFormat="1" ht="15.6">
      <c r="A559" s="246"/>
      <c r="B559" s="330">
        <f>+'Ark1'!C2101</f>
        <v>2024</v>
      </c>
      <c r="C559" s="266">
        <f>+'Ark1'!L2101</f>
        <v>15</v>
      </c>
      <c r="D559" s="266" t="s">
        <v>41</v>
      </c>
      <c r="E559" s="266">
        <f>+'Ark1'!AP2101</f>
        <v>15</v>
      </c>
      <c r="F559" s="274" t="str">
        <f>VLOOKUP(E559,RNR!$D$1:$E$37,2)</f>
        <v>Montbéliard</v>
      </c>
      <c r="G559" s="266" t="str">
        <f>+IF(H559=0,"",'Ark1'!Q2101)</f>
        <v/>
      </c>
      <c r="H559" s="475">
        <f>+'Ark1'!R2101</f>
        <v>0</v>
      </c>
      <c r="I559" s="267" t="str">
        <f>+IF(H559=0,"",'Ark1'!AE2101)</f>
        <v/>
      </c>
      <c r="J559" s="267"/>
      <c r="K559" s="267" t="str">
        <f>+IF(H559=0,"",'Ark1'!AF2101)</f>
        <v/>
      </c>
      <c r="L559" s="268" t="str">
        <f>+IF(H559=0,"",'Ark1'!T2101)</f>
        <v/>
      </c>
      <c r="M559" s="377" t="str">
        <f>+IF(H559=0,"",'Ark1'!U2101)</f>
        <v/>
      </c>
      <c r="N559" s="267"/>
      <c r="O559" s="269" t="str">
        <f>+IF(H559=0,"",'Ark1'!W2101)</f>
        <v/>
      </c>
      <c r="P559" s="269" t="str">
        <f>+IF(H559=0,"",'Ark1'!X2101)</f>
        <v/>
      </c>
      <c r="Q559" s="269" t="str">
        <f>+IF(H559=0,"",'Ark1'!AG2101)</f>
        <v/>
      </c>
      <c r="R559" s="269" t="str">
        <f>+IF(H559=0,"",'Ark1'!AH2101)</f>
        <v/>
      </c>
      <c r="S559" s="374" t="str">
        <f>+IF(H559=0,"",'Ark1'!AR2101)</f>
        <v/>
      </c>
      <c r="T559" s="114" t="str">
        <f>+IF(H559=0,"",'Ark1'!AS2101)</f>
        <v/>
      </c>
      <c r="U559" s="269" t="str">
        <f>+IF(H559=0,"",'Ark1'!Y2101)</f>
        <v/>
      </c>
      <c r="V559" s="268" t="str">
        <f>+IF(H559=0,"",'Ark1'!AA2101)</f>
        <v/>
      </c>
      <c r="W559" s="305" t="str">
        <f t="shared" si="42"/>
        <v/>
      </c>
      <c r="X559" s="269" t="str">
        <f t="shared" si="43"/>
        <v/>
      </c>
      <c r="Y559" s="267" t="str">
        <f t="shared" si="44"/>
        <v/>
      </c>
      <c r="Z559" s="246"/>
      <c r="AD559" s="27"/>
      <c r="AG559" s="86"/>
      <c r="AH559" s="86"/>
      <c r="AI559" s="86"/>
      <c r="AK559" s="86"/>
      <c r="AL559" s="86"/>
      <c r="AM559" s="86"/>
      <c r="AN559" s="86"/>
      <c r="AO559" s="86"/>
      <c r="AP559" s="86"/>
      <c r="AQ559" s="86"/>
      <c r="AR559" s="86"/>
      <c r="AS559" s="86"/>
      <c r="AT559" s="86"/>
      <c r="AU559" s="86"/>
      <c r="AV559" s="86"/>
      <c r="AW559" s="86"/>
      <c r="AX559" s="86"/>
      <c r="AY559" s="86"/>
      <c r="AZ559" s="86"/>
      <c r="BA559" s="86"/>
      <c r="BB559" s="86"/>
      <c r="BC559" s="86"/>
      <c r="BD559" s="86"/>
      <c r="BE559" s="86"/>
      <c r="BF559" s="86"/>
      <c r="BG559" s="86"/>
      <c r="BH559" s="86"/>
      <c r="BI559" s="86"/>
      <c r="BJ559" s="86"/>
      <c r="BK559" s="86"/>
      <c r="BL559" s="86"/>
      <c r="BM559" s="86"/>
      <c r="BN559" s="86"/>
    </row>
    <row r="560" spans="1:66" s="28" customFormat="1" ht="15.6">
      <c r="A560" s="246"/>
      <c r="B560" s="330">
        <f>+'Ark1'!C2102</f>
        <v>2024</v>
      </c>
      <c r="C560" s="266">
        <f>+'Ark1'!L2102</f>
        <v>15</v>
      </c>
      <c r="D560" s="266" t="s">
        <v>41</v>
      </c>
      <c r="E560" s="266">
        <f>+'Ark1'!AP2102</f>
        <v>16</v>
      </c>
      <c r="F560" s="274" t="str">
        <f>VLOOKUP(E560,RNR!$D$1:$E$37,2)</f>
        <v>Mørefe</v>
      </c>
      <c r="G560" s="266" t="str">
        <f>+IF(H560=0,"",'Ark1'!Q2102)</f>
        <v/>
      </c>
      <c r="H560" s="475">
        <f>+'Ark1'!R2102</f>
        <v>0</v>
      </c>
      <c r="I560" s="267" t="str">
        <f>+IF(H560=0,"",'Ark1'!AE2102)</f>
        <v/>
      </c>
      <c r="J560" s="267"/>
      <c r="K560" s="267" t="str">
        <f>+IF(H560=0,"",'Ark1'!AF2102)</f>
        <v/>
      </c>
      <c r="L560" s="268" t="str">
        <f>+IF(H560=0,"",'Ark1'!T2102)</f>
        <v/>
      </c>
      <c r="M560" s="377" t="str">
        <f>+IF(H560=0,"",'Ark1'!U2102)</f>
        <v/>
      </c>
      <c r="N560" s="267"/>
      <c r="O560" s="269" t="str">
        <f>+IF(H560=0,"",'Ark1'!W2102)</f>
        <v/>
      </c>
      <c r="P560" s="269" t="str">
        <f>+IF(H560=0,"",'Ark1'!X2102)</f>
        <v/>
      </c>
      <c r="Q560" s="269" t="str">
        <f>+IF(H560=0,"",'Ark1'!AG2102)</f>
        <v/>
      </c>
      <c r="R560" s="269" t="str">
        <f>+IF(H560=0,"",'Ark1'!AH2102)</f>
        <v/>
      </c>
      <c r="S560" s="374" t="str">
        <f>+IF(H560=0,"",'Ark1'!AR2102)</f>
        <v/>
      </c>
      <c r="T560" s="114" t="str">
        <f>+IF(H560=0,"",'Ark1'!AS2102)</f>
        <v/>
      </c>
      <c r="U560" s="269" t="str">
        <f>+IF(H560=0,"",'Ark1'!Y2102)</f>
        <v/>
      </c>
      <c r="V560" s="268" t="str">
        <f>+IF(H560=0,"",'Ark1'!AA2102)</f>
        <v/>
      </c>
      <c r="W560" s="305" t="str">
        <f t="shared" si="42"/>
        <v/>
      </c>
      <c r="X560" s="269" t="str">
        <f t="shared" si="43"/>
        <v/>
      </c>
      <c r="Y560" s="267" t="str">
        <f t="shared" si="44"/>
        <v/>
      </c>
      <c r="Z560" s="246"/>
      <c r="AD560" s="27"/>
      <c r="AG560" s="86"/>
      <c r="AH560" s="86"/>
      <c r="AI560" s="86"/>
      <c r="AK560" s="86"/>
      <c r="AL560" s="86"/>
      <c r="AM560" s="86"/>
      <c r="AN560" s="86"/>
      <c r="AO560" s="86"/>
      <c r="AP560" s="86"/>
      <c r="AQ560" s="86"/>
      <c r="AR560" s="86"/>
      <c r="AS560" s="86"/>
      <c r="AT560" s="86"/>
      <c r="AU560" s="86"/>
      <c r="AV560" s="86"/>
      <c r="AW560" s="86"/>
      <c r="AX560" s="86"/>
      <c r="AY560" s="86"/>
      <c r="AZ560" s="86"/>
      <c r="BA560" s="86"/>
      <c r="BB560" s="86"/>
      <c r="BC560" s="86"/>
      <c r="BD560" s="86"/>
      <c r="BE560" s="86"/>
      <c r="BF560" s="86"/>
      <c r="BG560" s="86"/>
      <c r="BH560" s="86"/>
      <c r="BI560" s="86"/>
      <c r="BJ560" s="86"/>
      <c r="BK560" s="86"/>
      <c r="BL560" s="86"/>
      <c r="BM560" s="86"/>
      <c r="BN560" s="86"/>
    </row>
    <row r="561" spans="1:66" s="28" customFormat="1" ht="15.6">
      <c r="A561" s="246"/>
      <c r="B561" s="330">
        <f>+'Ark1'!C2103</f>
        <v>2024</v>
      </c>
      <c r="C561" s="266">
        <f>+'Ark1'!L2103</f>
        <v>15</v>
      </c>
      <c r="D561" s="266" t="s">
        <v>41</v>
      </c>
      <c r="E561" s="266">
        <f>+'Ark1'!AP2103</f>
        <v>17</v>
      </c>
      <c r="F561" s="274" t="str">
        <f>VLOOKUP(E561,RNR!$D$1:$E$37,2)</f>
        <v>Normande</v>
      </c>
      <c r="G561" s="266" t="str">
        <f>+IF(H561=0,"",'Ark1'!Q2103)</f>
        <v/>
      </c>
      <c r="H561" s="475">
        <f>+'Ark1'!R2103</f>
        <v>0</v>
      </c>
      <c r="I561" s="267" t="str">
        <f>+IF(H561=0,"",'Ark1'!AE2103)</f>
        <v/>
      </c>
      <c r="J561" s="267"/>
      <c r="K561" s="267" t="str">
        <f>+IF(H561=0,"",'Ark1'!AF2103)</f>
        <v/>
      </c>
      <c r="L561" s="268" t="str">
        <f>+IF(H561=0,"",'Ark1'!T2103)</f>
        <v/>
      </c>
      <c r="M561" s="377" t="str">
        <f>+IF(H561=0,"",'Ark1'!U2103)</f>
        <v/>
      </c>
      <c r="N561" s="267"/>
      <c r="O561" s="269" t="str">
        <f>+IF(H561=0,"",'Ark1'!W2103)</f>
        <v/>
      </c>
      <c r="P561" s="269" t="str">
        <f>+IF(H561=0,"",'Ark1'!X2103)</f>
        <v/>
      </c>
      <c r="Q561" s="269" t="str">
        <f>+IF(H561=0,"",'Ark1'!AG2103)</f>
        <v/>
      </c>
      <c r="R561" s="269" t="str">
        <f>+IF(H561=0,"",'Ark1'!AH2103)</f>
        <v/>
      </c>
      <c r="S561" s="374" t="str">
        <f>+IF(H561=0,"",'Ark1'!AR2103)</f>
        <v/>
      </c>
      <c r="T561" s="114" t="str">
        <f>+IF(H561=0,"",'Ark1'!AS2103)</f>
        <v/>
      </c>
      <c r="U561" s="269" t="str">
        <f>+IF(H561=0,"",'Ark1'!Y2103)</f>
        <v/>
      </c>
      <c r="V561" s="268" t="str">
        <f>+IF(H561=0,"",'Ark1'!AA2103)</f>
        <v/>
      </c>
      <c r="W561" s="305" t="str">
        <f t="shared" si="42"/>
        <v/>
      </c>
      <c r="X561" s="269" t="str">
        <f t="shared" si="43"/>
        <v/>
      </c>
      <c r="Y561" s="267" t="str">
        <f t="shared" si="44"/>
        <v/>
      </c>
      <c r="Z561" s="246"/>
      <c r="AD561" s="27"/>
      <c r="AG561" s="86"/>
      <c r="AH561" s="86"/>
      <c r="AI561" s="86"/>
      <c r="AK561" s="86"/>
      <c r="AL561" s="86"/>
      <c r="AM561" s="86"/>
      <c r="AN561" s="86"/>
      <c r="AO561" s="86"/>
      <c r="AP561" s="86"/>
      <c r="AQ561" s="86"/>
      <c r="AR561" s="86"/>
      <c r="AS561" s="86"/>
      <c r="AT561" s="86"/>
      <c r="AU561" s="86"/>
      <c r="AV561" s="86"/>
      <c r="AW561" s="86"/>
      <c r="AX561" s="86"/>
      <c r="AY561" s="86"/>
      <c r="AZ561" s="86"/>
      <c r="BA561" s="86"/>
      <c r="BB561" s="86"/>
      <c r="BC561" s="86"/>
      <c r="BD561" s="86"/>
      <c r="BE561" s="86"/>
      <c r="BF561" s="86"/>
      <c r="BG561" s="86"/>
      <c r="BH561" s="86"/>
      <c r="BI561" s="86"/>
      <c r="BJ561" s="86"/>
      <c r="BK561" s="86"/>
      <c r="BL561" s="86"/>
      <c r="BM561" s="86"/>
      <c r="BN561" s="86"/>
    </row>
    <row r="562" spans="1:66" s="28" customFormat="1" ht="15.6">
      <c r="A562" s="246"/>
      <c r="B562" s="330">
        <f>+'Ark1'!C2104</f>
        <v>2024</v>
      </c>
      <c r="C562" s="266">
        <f>+'Ark1'!L2104</f>
        <v>15</v>
      </c>
      <c r="D562" s="266" t="s">
        <v>41</v>
      </c>
      <c r="E562" s="266">
        <f>+'Ark1'!AP2104</f>
        <v>21</v>
      </c>
      <c r="F562" s="274" t="str">
        <f>VLOOKUP(E562,RNR!$D$1:$E$37,2)</f>
        <v>Hereford</v>
      </c>
      <c r="G562" s="266" t="str">
        <f>+IF(H562=0,"",'Ark1'!Q2104)</f>
        <v/>
      </c>
      <c r="H562" s="475">
        <f>+'Ark1'!R2104</f>
        <v>0</v>
      </c>
      <c r="I562" s="267" t="str">
        <f>+IF(H562=0,"",'Ark1'!AE2104)</f>
        <v/>
      </c>
      <c r="J562" s="267"/>
      <c r="K562" s="267" t="str">
        <f>+IF(H562=0,"",'Ark1'!AF2104)</f>
        <v/>
      </c>
      <c r="L562" s="268" t="str">
        <f>+IF(H562=0,"",'Ark1'!T2104)</f>
        <v/>
      </c>
      <c r="M562" s="377" t="str">
        <f>+IF(H562=0,"",'Ark1'!U2104)</f>
        <v/>
      </c>
      <c r="N562" s="267"/>
      <c r="O562" s="269" t="str">
        <f>+IF(H562=0,"",'Ark1'!W2104)</f>
        <v/>
      </c>
      <c r="P562" s="269" t="str">
        <f>+IF(H562=0,"",'Ark1'!X2104)</f>
        <v/>
      </c>
      <c r="Q562" s="269" t="str">
        <f>+IF(H562=0,"",'Ark1'!AG2104)</f>
        <v/>
      </c>
      <c r="R562" s="269" t="str">
        <f>+IF(H562=0,"",'Ark1'!AH2104)</f>
        <v/>
      </c>
      <c r="S562" s="374" t="str">
        <f>+IF(H562=0,"",'Ark1'!AR2104)</f>
        <v/>
      </c>
      <c r="T562" s="114" t="str">
        <f>+IF(H562=0,"",'Ark1'!AS2104)</f>
        <v/>
      </c>
      <c r="U562" s="269" t="str">
        <f>+IF(H562=0,"",'Ark1'!Y2104)</f>
        <v/>
      </c>
      <c r="V562" s="268" t="str">
        <f>+IF(H562=0,"",'Ark1'!AA2104)</f>
        <v/>
      </c>
      <c r="W562" s="305" t="str">
        <f t="shared" si="42"/>
        <v/>
      </c>
      <c r="X562" s="269" t="str">
        <f t="shared" si="43"/>
        <v/>
      </c>
      <c r="Y562" s="267" t="str">
        <f t="shared" si="44"/>
        <v/>
      </c>
      <c r="Z562" s="246"/>
      <c r="AD562" s="27"/>
      <c r="AG562" s="86"/>
      <c r="AH562" s="86"/>
      <c r="AI562" s="86"/>
      <c r="AK562" s="86"/>
      <c r="AL562" s="86"/>
      <c r="AM562" s="86"/>
      <c r="AN562" s="86"/>
      <c r="AO562" s="86"/>
      <c r="AP562" s="86"/>
      <c r="AQ562" s="86"/>
      <c r="AR562" s="86"/>
      <c r="AS562" s="86"/>
      <c r="AT562" s="86"/>
      <c r="AU562" s="86"/>
      <c r="AV562" s="86"/>
      <c r="AW562" s="86"/>
      <c r="AX562" s="86"/>
      <c r="AY562" s="86"/>
      <c r="AZ562" s="86"/>
      <c r="BA562" s="86"/>
      <c r="BB562" s="86"/>
      <c r="BC562" s="86"/>
      <c r="BD562" s="86"/>
      <c r="BE562" s="86"/>
      <c r="BF562" s="86"/>
      <c r="BG562" s="86"/>
      <c r="BH562" s="86"/>
      <c r="BI562" s="86"/>
      <c r="BJ562" s="86"/>
      <c r="BK562" s="86"/>
      <c r="BL562" s="86"/>
      <c r="BM562" s="86"/>
      <c r="BN562" s="86"/>
    </row>
    <row r="563" spans="1:66" s="28" customFormat="1" ht="15.6">
      <c r="A563" s="246"/>
      <c r="B563" s="330">
        <f>+'Ark1'!C2105</f>
        <v>2024</v>
      </c>
      <c r="C563" s="266">
        <f>+'Ark1'!L2105</f>
        <v>15</v>
      </c>
      <c r="D563" s="266" t="s">
        <v>41</v>
      </c>
      <c r="E563" s="266">
        <f>+'Ark1'!AP2105</f>
        <v>22</v>
      </c>
      <c r="F563" s="274" t="str">
        <f>VLOOKUP(E563,RNR!$D$1:$E$37,2)</f>
        <v>Charolais</v>
      </c>
      <c r="G563" s="266" t="str">
        <f>+IF(H563=0,"",'Ark1'!Q2105)</f>
        <v/>
      </c>
      <c r="H563" s="475">
        <f>+'Ark1'!R2105</f>
        <v>0</v>
      </c>
      <c r="I563" s="267" t="str">
        <f>+IF(H563=0,"",'Ark1'!AE2105)</f>
        <v/>
      </c>
      <c r="J563" s="267"/>
      <c r="K563" s="267" t="str">
        <f>+IF(H563=0,"",'Ark1'!AF2105)</f>
        <v/>
      </c>
      <c r="L563" s="268" t="str">
        <f>+IF(H563=0,"",'Ark1'!T2105)</f>
        <v/>
      </c>
      <c r="M563" s="377" t="str">
        <f>+IF(H563=0,"",'Ark1'!U2105)</f>
        <v/>
      </c>
      <c r="N563" s="267"/>
      <c r="O563" s="269" t="str">
        <f>+IF(H563=0,"",'Ark1'!W2105)</f>
        <v/>
      </c>
      <c r="P563" s="269" t="str">
        <f>+IF(H563=0,"",'Ark1'!X2105)</f>
        <v/>
      </c>
      <c r="Q563" s="269" t="str">
        <f>+IF(H563=0,"",'Ark1'!AG2105)</f>
        <v/>
      </c>
      <c r="R563" s="269" t="str">
        <f>+IF(H563=0,"",'Ark1'!AH2105)</f>
        <v/>
      </c>
      <c r="S563" s="374" t="str">
        <f>+IF(H563=0,"",'Ark1'!AR2105)</f>
        <v/>
      </c>
      <c r="T563" s="114" t="str">
        <f>+IF(H563=0,"",'Ark1'!AS2105)</f>
        <v/>
      </c>
      <c r="U563" s="269" t="str">
        <f>+IF(H563=0,"",'Ark1'!Y2105)</f>
        <v/>
      </c>
      <c r="V563" s="268" t="str">
        <f>+IF(H563=0,"",'Ark1'!AA2105)</f>
        <v/>
      </c>
      <c r="W563" s="305" t="str">
        <f t="shared" si="42"/>
        <v/>
      </c>
      <c r="X563" s="269" t="str">
        <f t="shared" si="43"/>
        <v/>
      </c>
      <c r="Y563" s="267" t="str">
        <f t="shared" si="44"/>
        <v/>
      </c>
      <c r="Z563" s="246"/>
      <c r="AD563" s="27"/>
      <c r="AG563" s="86"/>
      <c r="AH563" s="86"/>
      <c r="AI563" s="86"/>
      <c r="AK563" s="86"/>
      <c r="AL563" s="86"/>
      <c r="AM563" s="86"/>
      <c r="AN563" s="86"/>
      <c r="AO563" s="86"/>
      <c r="AP563" s="86"/>
      <c r="AQ563" s="86"/>
      <c r="AR563" s="86"/>
      <c r="AS563" s="86"/>
      <c r="AT563" s="86"/>
      <c r="AU563" s="86"/>
      <c r="AV563" s="86"/>
      <c r="AW563" s="86"/>
      <c r="AX563" s="86"/>
      <c r="AY563" s="86"/>
      <c r="AZ563" s="86"/>
      <c r="BA563" s="86"/>
      <c r="BB563" s="86"/>
      <c r="BC563" s="86"/>
      <c r="BD563" s="86"/>
      <c r="BE563" s="86"/>
      <c r="BF563" s="86"/>
      <c r="BG563" s="86"/>
      <c r="BH563" s="86"/>
      <c r="BI563" s="86"/>
      <c r="BJ563" s="86"/>
      <c r="BK563" s="86"/>
      <c r="BL563" s="86"/>
      <c r="BM563" s="86"/>
      <c r="BN563" s="86"/>
    </row>
    <row r="564" spans="1:66" s="28" customFormat="1" ht="15.6">
      <c r="A564" s="246"/>
      <c r="B564" s="330">
        <f>+'Ark1'!C2106</f>
        <v>2024</v>
      </c>
      <c r="C564" s="266">
        <f>+'Ark1'!L2106</f>
        <v>15</v>
      </c>
      <c r="D564" s="266" t="s">
        <v>41</v>
      </c>
      <c r="E564" s="266">
        <f>+'Ark1'!AP2106</f>
        <v>23</v>
      </c>
      <c r="F564" s="274" t="str">
        <f>VLOOKUP(E564,RNR!$D$1:$E$37,2)</f>
        <v>Aberdeen Angus</v>
      </c>
      <c r="G564" s="266" t="str">
        <f>+IF(H564=0,"",'Ark1'!Q2106)</f>
        <v/>
      </c>
      <c r="H564" s="475">
        <f>+'Ark1'!R2106</f>
        <v>0</v>
      </c>
      <c r="I564" s="267" t="str">
        <f>+IF(H564=0,"",'Ark1'!AE2106)</f>
        <v/>
      </c>
      <c r="J564" s="267"/>
      <c r="K564" s="267" t="str">
        <f>+IF(H564=0,"",'Ark1'!AF2106)</f>
        <v/>
      </c>
      <c r="L564" s="268" t="str">
        <f>+IF(H564=0,"",'Ark1'!T2106)</f>
        <v/>
      </c>
      <c r="M564" s="377" t="str">
        <f>+IF(H564=0,"",'Ark1'!U2106)</f>
        <v/>
      </c>
      <c r="N564" s="267"/>
      <c r="O564" s="269" t="str">
        <f>+IF(H564=0,"",'Ark1'!W2106)</f>
        <v/>
      </c>
      <c r="P564" s="269" t="str">
        <f>+IF(H564=0,"",'Ark1'!X2106)</f>
        <v/>
      </c>
      <c r="Q564" s="269" t="str">
        <f>+IF(H564=0,"",'Ark1'!AG2106)</f>
        <v/>
      </c>
      <c r="R564" s="269" t="str">
        <f>+IF(H564=0,"",'Ark1'!AH2106)</f>
        <v/>
      </c>
      <c r="S564" s="374" t="str">
        <f>+IF(H564=0,"",'Ark1'!AR2106)</f>
        <v/>
      </c>
      <c r="T564" s="114" t="str">
        <f>+IF(H564=0,"",'Ark1'!AS2106)</f>
        <v/>
      </c>
      <c r="U564" s="269" t="str">
        <f>+IF(H564=0,"",'Ark1'!Y2106)</f>
        <v/>
      </c>
      <c r="V564" s="268" t="str">
        <f>+IF(H564=0,"",'Ark1'!AA2106)</f>
        <v/>
      </c>
      <c r="W564" s="305" t="str">
        <f t="shared" si="42"/>
        <v/>
      </c>
      <c r="X564" s="269" t="str">
        <f t="shared" si="43"/>
        <v/>
      </c>
      <c r="Y564" s="267" t="str">
        <f t="shared" si="44"/>
        <v/>
      </c>
      <c r="Z564" s="246"/>
      <c r="AD564" s="27"/>
      <c r="AG564" s="86"/>
      <c r="AH564" s="86"/>
      <c r="AI564" s="86"/>
      <c r="AK564" s="86"/>
      <c r="AL564" s="86"/>
      <c r="AM564" s="86"/>
      <c r="AN564" s="86"/>
      <c r="AO564" s="86"/>
      <c r="AP564" s="86"/>
      <c r="AQ564" s="86"/>
      <c r="AR564" s="86"/>
      <c r="AS564" s="86"/>
      <c r="AT564" s="86"/>
      <c r="AU564" s="86"/>
      <c r="AV564" s="86"/>
      <c r="AW564" s="86"/>
      <c r="AX564" s="86"/>
      <c r="AY564" s="86"/>
      <c r="AZ564" s="86"/>
      <c r="BA564" s="86"/>
      <c r="BB564" s="86"/>
      <c r="BC564" s="86"/>
      <c r="BD564" s="86"/>
      <c r="BE564" s="86"/>
      <c r="BF564" s="86"/>
      <c r="BG564" s="86"/>
      <c r="BH564" s="86"/>
      <c r="BI564" s="86"/>
      <c r="BJ564" s="86"/>
      <c r="BK564" s="86"/>
      <c r="BL564" s="86"/>
      <c r="BM564" s="86"/>
      <c r="BN564" s="86"/>
    </row>
    <row r="565" spans="1:66" s="28" customFormat="1" ht="15.6">
      <c r="A565" s="246"/>
      <c r="B565" s="330">
        <f>+'Ark1'!C2107</f>
        <v>2024</v>
      </c>
      <c r="C565" s="266">
        <f>+'Ark1'!L2107</f>
        <v>15</v>
      </c>
      <c r="D565" s="266" t="s">
        <v>41</v>
      </c>
      <c r="E565" s="266">
        <f>+'Ark1'!AP2107</f>
        <v>24</v>
      </c>
      <c r="F565" s="274" t="str">
        <f>VLOOKUP(E565,RNR!$D$1:$E$37,2)</f>
        <v>Limousin</v>
      </c>
      <c r="G565" s="266" t="str">
        <f>+IF(H565=0,"",'Ark1'!Q2107)</f>
        <v/>
      </c>
      <c r="H565" s="475">
        <f>+'Ark1'!R2107</f>
        <v>0</v>
      </c>
      <c r="I565" s="267" t="str">
        <f>+IF(H565=0,"",'Ark1'!AE2107)</f>
        <v/>
      </c>
      <c r="J565" s="267"/>
      <c r="K565" s="267" t="str">
        <f>+IF(H565=0,"",'Ark1'!AF2107)</f>
        <v/>
      </c>
      <c r="L565" s="268" t="str">
        <f>+IF(H565=0,"",'Ark1'!T2107)</f>
        <v/>
      </c>
      <c r="M565" s="377" t="str">
        <f>+IF(H565=0,"",'Ark1'!U2107)</f>
        <v/>
      </c>
      <c r="N565" s="267"/>
      <c r="O565" s="269" t="str">
        <f>+IF(H565=0,"",'Ark1'!W2107)</f>
        <v/>
      </c>
      <c r="P565" s="269" t="str">
        <f>+IF(H565=0,"",'Ark1'!X2107)</f>
        <v/>
      </c>
      <c r="Q565" s="269" t="str">
        <f>+IF(H565=0,"",'Ark1'!AG2107)</f>
        <v/>
      </c>
      <c r="R565" s="269" t="str">
        <f>+IF(H565=0,"",'Ark1'!AH2107)</f>
        <v/>
      </c>
      <c r="S565" s="374" t="str">
        <f>+IF(H565=0,"",'Ark1'!AR2107)</f>
        <v/>
      </c>
      <c r="T565" s="114" t="str">
        <f>+IF(H565=0,"",'Ark1'!AS2107)</f>
        <v/>
      </c>
      <c r="U565" s="269" t="str">
        <f>+IF(H565=0,"",'Ark1'!Y2107)</f>
        <v/>
      </c>
      <c r="V565" s="268" t="str">
        <f>+IF(H565=0,"",'Ark1'!AA2107)</f>
        <v/>
      </c>
      <c r="W565" s="305" t="str">
        <f t="shared" si="42"/>
        <v/>
      </c>
      <c r="X565" s="269" t="str">
        <f t="shared" si="43"/>
        <v/>
      </c>
      <c r="Y565" s="267" t="str">
        <f t="shared" si="44"/>
        <v/>
      </c>
      <c r="Z565" s="246"/>
      <c r="AD565" s="27"/>
      <c r="AG565" s="86"/>
      <c r="AH565" s="86"/>
      <c r="AI565" s="86"/>
      <c r="AK565" s="86"/>
      <c r="AL565" s="86"/>
      <c r="AM565" s="86"/>
      <c r="AN565" s="86"/>
      <c r="AO565" s="86"/>
      <c r="AP565" s="86"/>
      <c r="AQ565" s="86"/>
      <c r="AR565" s="86"/>
      <c r="AS565" s="86"/>
      <c r="AT565" s="86"/>
      <c r="AU565" s="86"/>
      <c r="AV565" s="86"/>
      <c r="AW565" s="86"/>
      <c r="AX565" s="86"/>
      <c r="AY565" s="86"/>
      <c r="AZ565" s="86"/>
      <c r="BA565" s="86"/>
      <c r="BB565" s="86"/>
      <c r="BC565" s="86"/>
      <c r="BD565" s="86"/>
      <c r="BE565" s="86"/>
      <c r="BF565" s="86"/>
      <c r="BG565" s="86"/>
      <c r="BH565" s="86"/>
      <c r="BI565" s="86"/>
      <c r="BJ565" s="86"/>
      <c r="BK565" s="86"/>
      <c r="BL565" s="86"/>
      <c r="BM565" s="86"/>
      <c r="BN565" s="86"/>
    </row>
    <row r="566" spans="1:66" s="28" customFormat="1" ht="15.6">
      <c r="A566" s="246"/>
      <c r="B566" s="330">
        <f>+'Ark1'!C2108</f>
        <v>2024</v>
      </c>
      <c r="C566" s="266">
        <f>+'Ark1'!L2108</f>
        <v>15</v>
      </c>
      <c r="D566" s="266" t="s">
        <v>41</v>
      </c>
      <c r="E566" s="266">
        <f>+'Ark1'!AP2108</f>
        <v>25</v>
      </c>
      <c r="F566" s="274" t="str">
        <f>VLOOKUP(E566,RNR!$D$1:$E$37,2)</f>
        <v>Kjøttsimmental</v>
      </c>
      <c r="G566" s="266" t="str">
        <f>+IF(H566=0,"",'Ark1'!Q2108)</f>
        <v/>
      </c>
      <c r="H566" s="475">
        <f>+'Ark1'!R2108</f>
        <v>0</v>
      </c>
      <c r="I566" s="267" t="str">
        <f>+IF(H566=0,"",'Ark1'!AE2108)</f>
        <v/>
      </c>
      <c r="J566" s="267"/>
      <c r="K566" s="267" t="str">
        <f>+IF(H566=0,"",'Ark1'!AF2108)</f>
        <v/>
      </c>
      <c r="L566" s="268" t="str">
        <f>+IF(H566=0,"",'Ark1'!T2108)</f>
        <v/>
      </c>
      <c r="M566" s="377" t="str">
        <f>+IF(H566=0,"",'Ark1'!U2108)</f>
        <v/>
      </c>
      <c r="N566" s="267"/>
      <c r="O566" s="269" t="str">
        <f>+IF(H566=0,"",'Ark1'!W2108)</f>
        <v/>
      </c>
      <c r="P566" s="269" t="str">
        <f>+IF(H566=0,"",'Ark1'!X2108)</f>
        <v/>
      </c>
      <c r="Q566" s="269" t="str">
        <f>+IF(H566=0,"",'Ark1'!AG2108)</f>
        <v/>
      </c>
      <c r="R566" s="269" t="str">
        <f>+IF(H566=0,"",'Ark1'!AH2108)</f>
        <v/>
      </c>
      <c r="S566" s="374" t="str">
        <f>+IF(H566=0,"",'Ark1'!AR2108)</f>
        <v/>
      </c>
      <c r="T566" s="114" t="str">
        <f>+IF(H566=0,"",'Ark1'!AS2108)</f>
        <v/>
      </c>
      <c r="U566" s="269" t="str">
        <f>+IF(H566=0,"",'Ark1'!Y2108)</f>
        <v/>
      </c>
      <c r="V566" s="268" t="str">
        <f>+IF(H566=0,"",'Ark1'!AA2108)</f>
        <v/>
      </c>
      <c r="W566" s="305" t="str">
        <f t="shared" si="42"/>
        <v/>
      </c>
      <c r="X566" s="269" t="str">
        <f t="shared" si="43"/>
        <v/>
      </c>
      <c r="Y566" s="267" t="str">
        <f t="shared" si="44"/>
        <v/>
      </c>
      <c r="Z566" s="246"/>
      <c r="AD566" s="27"/>
      <c r="AG566" s="86"/>
      <c r="AH566" s="86"/>
      <c r="AI566" s="86"/>
      <c r="AK566" s="86"/>
      <c r="AL566" s="86"/>
      <c r="AM566" s="86"/>
      <c r="AN566" s="86"/>
      <c r="AO566" s="86"/>
      <c r="AP566" s="86"/>
      <c r="AQ566" s="86"/>
      <c r="AR566" s="86"/>
      <c r="AS566" s="86"/>
      <c r="AT566" s="86"/>
      <c r="AU566" s="86"/>
      <c r="AV566" s="86"/>
      <c r="AW566" s="86"/>
      <c r="AX566" s="86"/>
      <c r="AY566" s="86"/>
      <c r="AZ566" s="86"/>
      <c r="BA566" s="86"/>
      <c r="BB566" s="86"/>
      <c r="BC566" s="86"/>
      <c r="BD566" s="86"/>
      <c r="BE566" s="86"/>
      <c r="BF566" s="86"/>
      <c r="BG566" s="86"/>
      <c r="BH566" s="86"/>
      <c r="BI566" s="86"/>
      <c r="BJ566" s="86"/>
      <c r="BK566" s="86"/>
      <c r="BL566" s="86"/>
      <c r="BM566" s="86"/>
      <c r="BN566" s="86"/>
    </row>
    <row r="567" spans="1:66" s="28" customFormat="1" ht="15.6">
      <c r="A567" s="246"/>
      <c r="B567" s="330">
        <f>+'Ark1'!C2109</f>
        <v>2024</v>
      </c>
      <c r="C567" s="266">
        <f>+'Ark1'!L2109</f>
        <v>15</v>
      </c>
      <c r="D567" s="266" t="s">
        <v>41</v>
      </c>
      <c r="E567" s="266">
        <f>+'Ark1'!AP2109</f>
        <v>26</v>
      </c>
      <c r="F567" s="274" t="str">
        <f>VLOOKUP(E567,RNR!$D$1:$E$37,2)</f>
        <v>Blonde d`Aquitaine</v>
      </c>
      <c r="G567" s="266" t="str">
        <f>+IF(H567=0,"",'Ark1'!Q2109)</f>
        <v/>
      </c>
      <c r="H567" s="475">
        <f>+'Ark1'!R2109</f>
        <v>0</v>
      </c>
      <c r="I567" s="267" t="str">
        <f>+IF(H567=0,"",'Ark1'!AE2109)</f>
        <v/>
      </c>
      <c r="J567" s="267"/>
      <c r="K567" s="267" t="str">
        <f>+IF(H567=0,"",'Ark1'!AF2109)</f>
        <v/>
      </c>
      <c r="L567" s="268" t="str">
        <f>+IF(H567=0,"",'Ark1'!T2109)</f>
        <v/>
      </c>
      <c r="M567" s="377" t="str">
        <f>+IF(H567=0,"",'Ark1'!U2109)</f>
        <v/>
      </c>
      <c r="N567" s="267"/>
      <c r="O567" s="269" t="str">
        <f>+IF(H567=0,"",'Ark1'!W2109)</f>
        <v/>
      </c>
      <c r="P567" s="269" t="str">
        <f>+IF(H567=0,"",'Ark1'!X2109)</f>
        <v/>
      </c>
      <c r="Q567" s="269" t="str">
        <f>+IF(H567=0,"",'Ark1'!AG2109)</f>
        <v/>
      </c>
      <c r="R567" s="269" t="str">
        <f>+IF(H567=0,"",'Ark1'!AH2109)</f>
        <v/>
      </c>
      <c r="S567" s="374" t="str">
        <f>+IF(H567=0,"",'Ark1'!AR2109)</f>
        <v/>
      </c>
      <c r="T567" s="114" t="str">
        <f>+IF(H567=0,"",'Ark1'!AS2109)</f>
        <v/>
      </c>
      <c r="U567" s="269" t="str">
        <f>+IF(H567=0,"",'Ark1'!Y2109)</f>
        <v/>
      </c>
      <c r="V567" s="268" t="str">
        <f>+IF(H567=0,"",'Ark1'!AA2109)</f>
        <v/>
      </c>
      <c r="W567" s="305" t="str">
        <f t="shared" si="42"/>
        <v/>
      </c>
      <c r="X567" s="269" t="str">
        <f t="shared" si="43"/>
        <v/>
      </c>
      <c r="Y567" s="267" t="str">
        <f t="shared" si="44"/>
        <v/>
      </c>
      <c r="Z567" s="246"/>
      <c r="AD567" s="27"/>
      <c r="AG567" s="86"/>
      <c r="AH567" s="86"/>
      <c r="AI567" s="86"/>
      <c r="AK567" s="86"/>
      <c r="AL567" s="86"/>
      <c r="AM567" s="86"/>
      <c r="AN567" s="86"/>
      <c r="AO567" s="86"/>
      <c r="AP567" s="86"/>
      <c r="AQ567" s="86"/>
      <c r="AR567" s="86"/>
      <c r="AS567" s="86"/>
      <c r="AT567" s="86"/>
      <c r="AU567" s="86"/>
      <c r="AV567" s="86"/>
      <c r="AW567" s="86"/>
      <c r="AX567" s="86"/>
      <c r="AY567" s="86"/>
      <c r="AZ567" s="86"/>
      <c r="BA567" s="86"/>
      <c r="BB567" s="86"/>
      <c r="BC567" s="86"/>
      <c r="BD567" s="86"/>
      <c r="BE567" s="86"/>
      <c r="BF567" s="86"/>
      <c r="BG567" s="86"/>
      <c r="BH567" s="86"/>
      <c r="BI567" s="86"/>
      <c r="BJ567" s="86"/>
      <c r="BK567" s="86"/>
      <c r="BL567" s="86"/>
      <c r="BM567" s="86"/>
      <c r="BN567" s="86"/>
    </row>
    <row r="568" spans="1:66" s="28" customFormat="1" ht="15.6">
      <c r="A568" s="246"/>
      <c r="B568" s="330">
        <f>+'Ark1'!C2110</f>
        <v>2024</v>
      </c>
      <c r="C568" s="266">
        <f>+'Ark1'!L2110</f>
        <v>15</v>
      </c>
      <c r="D568" s="266" t="s">
        <v>41</v>
      </c>
      <c r="E568" s="266">
        <f>+'Ark1'!AP2110</f>
        <v>27</v>
      </c>
      <c r="F568" s="274" t="str">
        <f>VLOOKUP(E568,RNR!$D$1:$E$37,2)</f>
        <v>Highland</v>
      </c>
      <c r="G568" s="266" t="str">
        <f>+IF(H568=0,"",'Ark1'!Q2110)</f>
        <v/>
      </c>
      <c r="H568" s="475">
        <f>+'Ark1'!R2110</f>
        <v>0</v>
      </c>
      <c r="I568" s="267" t="str">
        <f>+IF(H568=0,"",'Ark1'!AE2110)</f>
        <v/>
      </c>
      <c r="J568" s="267"/>
      <c r="K568" s="267" t="str">
        <f>+IF(H568=0,"",'Ark1'!AF2110)</f>
        <v/>
      </c>
      <c r="L568" s="268" t="str">
        <f>+IF(H568=0,"",'Ark1'!T2110)</f>
        <v/>
      </c>
      <c r="M568" s="377" t="str">
        <f>+IF(H568=0,"",'Ark1'!U2110)</f>
        <v/>
      </c>
      <c r="N568" s="267"/>
      <c r="O568" s="269" t="str">
        <f>+IF(H568=0,"",'Ark1'!W2110)</f>
        <v/>
      </c>
      <c r="P568" s="269" t="str">
        <f>+IF(H568=0,"",'Ark1'!X2110)</f>
        <v/>
      </c>
      <c r="Q568" s="269" t="str">
        <f>+IF(H568=0,"",'Ark1'!AG2110)</f>
        <v/>
      </c>
      <c r="R568" s="269" t="str">
        <f>+IF(H568=0,"",'Ark1'!AH2110)</f>
        <v/>
      </c>
      <c r="S568" s="374" t="str">
        <f>+IF(H568=0,"",'Ark1'!AR2110)</f>
        <v/>
      </c>
      <c r="T568" s="114" t="str">
        <f>+IF(H568=0,"",'Ark1'!AS2110)</f>
        <v/>
      </c>
      <c r="U568" s="269" t="str">
        <f>+IF(H568=0,"",'Ark1'!Y2110)</f>
        <v/>
      </c>
      <c r="V568" s="268" t="str">
        <f>+IF(H568=0,"",'Ark1'!AA2110)</f>
        <v/>
      </c>
      <c r="W568" s="305" t="str">
        <f t="shared" si="42"/>
        <v/>
      </c>
      <c r="X568" s="269" t="str">
        <f t="shared" si="43"/>
        <v/>
      </c>
      <c r="Y568" s="267" t="str">
        <f t="shared" si="44"/>
        <v/>
      </c>
      <c r="Z568" s="246"/>
      <c r="AD568" s="27"/>
      <c r="AG568" s="86"/>
      <c r="AH568" s="86"/>
      <c r="AI568" s="86"/>
      <c r="AK568" s="86"/>
      <c r="AL568" s="86"/>
      <c r="AM568" s="86"/>
      <c r="AN568" s="86"/>
      <c r="AO568" s="86"/>
      <c r="AP568" s="86"/>
      <c r="AQ568" s="86"/>
      <c r="AR568" s="86"/>
      <c r="AS568" s="86"/>
      <c r="AT568" s="86"/>
      <c r="AU568" s="86"/>
      <c r="AV568" s="86"/>
      <c r="AW568" s="86"/>
      <c r="AX568" s="86"/>
      <c r="AY568" s="86"/>
      <c r="AZ568" s="86"/>
      <c r="BA568" s="86"/>
      <c r="BB568" s="86"/>
      <c r="BC568" s="86"/>
      <c r="BD568" s="86"/>
      <c r="BE568" s="86"/>
      <c r="BF568" s="86"/>
      <c r="BG568" s="86"/>
      <c r="BH568" s="86"/>
      <c r="BI568" s="86"/>
      <c r="BJ568" s="86"/>
      <c r="BK568" s="86"/>
      <c r="BL568" s="86"/>
      <c r="BM568" s="86"/>
      <c r="BN568" s="86"/>
    </row>
    <row r="569" spans="1:66" s="28" customFormat="1" ht="15.6">
      <c r="A569" s="246"/>
      <c r="B569" s="330">
        <f>+'Ark1'!C2111</f>
        <v>2024</v>
      </c>
      <c r="C569" s="266">
        <f>+'Ark1'!L2111</f>
        <v>15</v>
      </c>
      <c r="D569" s="266" t="s">
        <v>41</v>
      </c>
      <c r="E569" s="266">
        <f>+'Ark1'!AP2111</f>
        <v>28</v>
      </c>
      <c r="F569" s="274" t="str">
        <f>VLOOKUP(E569,RNR!$D$1:$E$37,2)</f>
        <v xml:space="preserve">Dexter </v>
      </c>
      <c r="G569" s="266" t="str">
        <f>+IF(H569=0,"",'Ark1'!Q2111)</f>
        <v/>
      </c>
      <c r="H569" s="475">
        <f>+'Ark1'!R2111</f>
        <v>0</v>
      </c>
      <c r="I569" s="267" t="str">
        <f>+IF(H569=0,"",'Ark1'!AE2111)</f>
        <v/>
      </c>
      <c r="J569" s="267"/>
      <c r="K569" s="267" t="str">
        <f>+IF(H569=0,"",'Ark1'!AF2111)</f>
        <v/>
      </c>
      <c r="L569" s="268" t="str">
        <f>+IF(H569=0,"",'Ark1'!T2111)</f>
        <v/>
      </c>
      <c r="M569" s="377" t="str">
        <f>+IF(H569=0,"",'Ark1'!U2111)</f>
        <v/>
      </c>
      <c r="N569" s="267"/>
      <c r="O569" s="269" t="str">
        <f>+IF(H569=0,"",'Ark1'!W2111)</f>
        <v/>
      </c>
      <c r="P569" s="269" t="str">
        <f>+IF(H569=0,"",'Ark1'!X2111)</f>
        <v/>
      </c>
      <c r="Q569" s="269" t="str">
        <f>+IF(H569=0,"",'Ark1'!AG2111)</f>
        <v/>
      </c>
      <c r="R569" s="269" t="str">
        <f>+IF(H569=0,"",'Ark1'!AH2111)</f>
        <v/>
      </c>
      <c r="S569" s="374" t="str">
        <f>+IF(H569=0,"",'Ark1'!AR2111)</f>
        <v/>
      </c>
      <c r="T569" s="114" t="str">
        <f>+IF(H569=0,"",'Ark1'!AS2111)</f>
        <v/>
      </c>
      <c r="U569" s="269" t="str">
        <f>+IF(H569=0,"",'Ark1'!Y2111)</f>
        <v/>
      </c>
      <c r="V569" s="268" t="str">
        <f>+IF(H569=0,"",'Ark1'!AA2111)</f>
        <v/>
      </c>
      <c r="W569" s="305" t="str">
        <f t="shared" si="42"/>
        <v/>
      </c>
      <c r="X569" s="269" t="str">
        <f t="shared" si="43"/>
        <v/>
      </c>
      <c r="Y569" s="267" t="str">
        <f t="shared" si="44"/>
        <v/>
      </c>
      <c r="Z569" s="246"/>
      <c r="AD569" s="27"/>
      <c r="AG569" s="86"/>
      <c r="AH569" s="86"/>
      <c r="AI569" s="86"/>
      <c r="AK569" s="86"/>
      <c r="AL569" s="86"/>
      <c r="AM569" s="86"/>
      <c r="AN569" s="86"/>
      <c r="AO569" s="86"/>
      <c r="AP569" s="86"/>
      <c r="AQ569" s="86"/>
      <c r="AR569" s="86"/>
      <c r="AS569" s="86"/>
      <c r="AT569" s="86"/>
      <c r="AU569" s="86"/>
      <c r="AV569" s="86"/>
      <c r="AW569" s="86"/>
      <c r="AX569" s="86"/>
      <c r="AY569" s="86"/>
      <c r="AZ569" s="86"/>
      <c r="BA569" s="86"/>
      <c r="BB569" s="86"/>
      <c r="BC569" s="86"/>
      <c r="BD569" s="86"/>
      <c r="BE569" s="86"/>
      <c r="BF569" s="86"/>
      <c r="BG569" s="86"/>
      <c r="BH569" s="86"/>
      <c r="BI569" s="86"/>
      <c r="BJ569" s="86"/>
      <c r="BK569" s="86"/>
      <c r="BL569" s="86"/>
      <c r="BM569" s="86"/>
      <c r="BN569" s="86"/>
    </row>
    <row r="570" spans="1:66" s="28" customFormat="1" ht="15.6">
      <c r="A570" s="246"/>
      <c r="B570" s="330">
        <f>+'Ark1'!C2112</f>
        <v>2024</v>
      </c>
      <c r="C570" s="266">
        <f>+'Ark1'!L2112</f>
        <v>15</v>
      </c>
      <c r="D570" s="266" t="s">
        <v>41</v>
      </c>
      <c r="E570" s="266">
        <f>+'Ark1'!AP2112</f>
        <v>29</v>
      </c>
      <c r="F570" s="274" t="str">
        <f>VLOOKUP(E570,RNR!$D$1:$E$37,2)</f>
        <v>Piemontese</v>
      </c>
      <c r="G570" s="266" t="str">
        <f>+IF(H570=0,"",'Ark1'!Q2112)</f>
        <v/>
      </c>
      <c r="H570" s="475">
        <f>+'Ark1'!R2112</f>
        <v>0</v>
      </c>
      <c r="I570" s="267" t="str">
        <f>+IF(H570=0,"",'Ark1'!AE2112)</f>
        <v/>
      </c>
      <c r="J570" s="267"/>
      <c r="K570" s="267" t="str">
        <f>+IF(H570=0,"",'Ark1'!AF2112)</f>
        <v/>
      </c>
      <c r="L570" s="268" t="str">
        <f>+IF(H570=0,"",'Ark1'!T2112)</f>
        <v/>
      </c>
      <c r="M570" s="377" t="str">
        <f>+IF(H570=0,"",'Ark1'!U2112)</f>
        <v/>
      </c>
      <c r="N570" s="267"/>
      <c r="O570" s="269" t="str">
        <f>+IF(H570=0,"",'Ark1'!W2112)</f>
        <v/>
      </c>
      <c r="P570" s="269" t="str">
        <f>+IF(H570=0,"",'Ark1'!X2112)</f>
        <v/>
      </c>
      <c r="Q570" s="269" t="str">
        <f>+IF(H570=0,"",'Ark1'!AG2112)</f>
        <v/>
      </c>
      <c r="R570" s="269" t="str">
        <f>+IF(H570=0,"",'Ark1'!AH2112)</f>
        <v/>
      </c>
      <c r="S570" s="374" t="str">
        <f>+IF(H570=0,"",'Ark1'!AR2112)</f>
        <v/>
      </c>
      <c r="T570" s="114" t="str">
        <f>+IF(H570=0,"",'Ark1'!AS2112)</f>
        <v/>
      </c>
      <c r="U570" s="269" t="str">
        <f>+IF(H570=0,"",'Ark1'!Y2112)</f>
        <v/>
      </c>
      <c r="V570" s="268" t="str">
        <f>+IF(H570=0,"",'Ark1'!AA2112)</f>
        <v/>
      </c>
      <c r="W570" s="305" t="str">
        <f t="shared" si="42"/>
        <v/>
      </c>
      <c r="X570" s="269" t="str">
        <f t="shared" si="43"/>
        <v/>
      </c>
      <c r="Y570" s="267" t="str">
        <f t="shared" si="44"/>
        <v/>
      </c>
      <c r="Z570" s="246"/>
      <c r="AD570" s="27"/>
      <c r="AG570" s="86"/>
      <c r="AH570" s="86"/>
      <c r="AI570" s="86"/>
      <c r="AK570" s="86"/>
      <c r="AL570" s="86"/>
      <c r="AM570" s="86"/>
      <c r="AN570" s="86"/>
      <c r="AO570" s="86"/>
      <c r="AP570" s="86"/>
      <c r="AQ570" s="86"/>
      <c r="AR570" s="86"/>
      <c r="AS570" s="86"/>
      <c r="AT570" s="86"/>
      <c r="AU570" s="86"/>
      <c r="AV570" s="86"/>
      <c r="AW570" s="86"/>
      <c r="AX570" s="86"/>
      <c r="AY570" s="86"/>
      <c r="AZ570" s="86"/>
      <c r="BA570" s="86"/>
      <c r="BB570" s="86"/>
      <c r="BC570" s="86"/>
      <c r="BD570" s="86"/>
      <c r="BE570" s="86"/>
      <c r="BF570" s="86"/>
      <c r="BG570" s="86"/>
      <c r="BH570" s="86"/>
      <c r="BI570" s="86"/>
      <c r="BJ570" s="86"/>
      <c r="BK570" s="86"/>
      <c r="BL570" s="86"/>
      <c r="BM570" s="86"/>
      <c r="BN570" s="86"/>
    </row>
    <row r="571" spans="1:66" s="28" customFormat="1" ht="15.6">
      <c r="A571" s="246"/>
      <c r="B571" s="330">
        <f>+'Ark1'!C2113</f>
        <v>2024</v>
      </c>
      <c r="C571" s="266">
        <f>+'Ark1'!L2113</f>
        <v>15</v>
      </c>
      <c r="D571" s="266" t="s">
        <v>41</v>
      </c>
      <c r="E571" s="266">
        <f>+'Ark1'!AP2113</f>
        <v>30</v>
      </c>
      <c r="F571" s="274" t="str">
        <f>VLOOKUP(E571,RNR!$D$1:$E$37,2)</f>
        <v>Galloway</v>
      </c>
      <c r="G571" s="266" t="str">
        <f>+IF(H571=0,"",'Ark1'!Q2113)</f>
        <v/>
      </c>
      <c r="H571" s="475">
        <f>+'Ark1'!R2113</f>
        <v>0</v>
      </c>
      <c r="I571" s="267" t="str">
        <f>+IF(H571=0,"",'Ark1'!AE2113)</f>
        <v/>
      </c>
      <c r="J571" s="267"/>
      <c r="K571" s="267" t="str">
        <f>+IF(H571=0,"",'Ark1'!AF2113)</f>
        <v/>
      </c>
      <c r="L571" s="268" t="str">
        <f>+IF(H571=0,"",'Ark1'!T2113)</f>
        <v/>
      </c>
      <c r="M571" s="377" t="str">
        <f>+IF(H571=0,"",'Ark1'!U2113)</f>
        <v/>
      </c>
      <c r="N571" s="267"/>
      <c r="O571" s="269" t="str">
        <f>+IF(H571=0,"",'Ark1'!W2113)</f>
        <v/>
      </c>
      <c r="P571" s="269" t="str">
        <f>+IF(H571=0,"",'Ark1'!X2113)</f>
        <v/>
      </c>
      <c r="Q571" s="269" t="str">
        <f>+IF(H571=0,"",'Ark1'!AG2113)</f>
        <v/>
      </c>
      <c r="R571" s="269" t="str">
        <f>+IF(H571=0,"",'Ark1'!AH2113)</f>
        <v/>
      </c>
      <c r="S571" s="374" t="str">
        <f>+IF(H571=0,"",'Ark1'!AR2113)</f>
        <v/>
      </c>
      <c r="T571" s="114" t="str">
        <f>+IF(H571=0,"",'Ark1'!AS2113)</f>
        <v/>
      </c>
      <c r="U571" s="269" t="str">
        <f>+IF(H571=0,"",'Ark1'!Y2113)</f>
        <v/>
      </c>
      <c r="V571" s="268" t="str">
        <f>+IF(H571=0,"",'Ark1'!AA2113)</f>
        <v/>
      </c>
      <c r="W571" s="305" t="str">
        <f t="shared" si="42"/>
        <v/>
      </c>
      <c r="X571" s="269" t="str">
        <f t="shared" si="43"/>
        <v/>
      </c>
      <c r="Y571" s="267" t="str">
        <f t="shared" si="44"/>
        <v/>
      </c>
      <c r="Z571" s="246"/>
      <c r="AD571" s="27"/>
      <c r="AG571" s="86"/>
      <c r="AH571" s="86"/>
      <c r="AI571" s="86"/>
      <c r="AK571" s="86"/>
      <c r="AL571" s="86"/>
      <c r="AM571" s="86"/>
      <c r="AN571" s="86"/>
      <c r="AO571" s="86"/>
      <c r="AP571" s="86"/>
      <c r="AQ571" s="86"/>
      <c r="AR571" s="86"/>
      <c r="AS571" s="86"/>
      <c r="AT571" s="86"/>
      <c r="AU571" s="86"/>
      <c r="AV571" s="86"/>
      <c r="AW571" s="86"/>
      <c r="AX571" s="86"/>
      <c r="AY571" s="86"/>
      <c r="AZ571" s="86"/>
      <c r="BA571" s="86"/>
      <c r="BB571" s="86"/>
      <c r="BC571" s="86"/>
      <c r="BD571" s="86"/>
      <c r="BE571" s="86"/>
      <c r="BF571" s="86"/>
      <c r="BG571" s="86"/>
      <c r="BH571" s="86"/>
      <c r="BI571" s="86"/>
      <c r="BJ571" s="86"/>
      <c r="BK571" s="86"/>
      <c r="BL571" s="86"/>
      <c r="BM571" s="86"/>
      <c r="BN571" s="86"/>
    </row>
    <row r="572" spans="1:66" s="28" customFormat="1" ht="15.6">
      <c r="A572" s="246"/>
      <c r="B572" s="330">
        <f>+'Ark1'!C2114</f>
        <v>2024</v>
      </c>
      <c r="C572" s="266">
        <f>+'Ark1'!L2114</f>
        <v>15</v>
      </c>
      <c r="D572" s="266" t="s">
        <v>41</v>
      </c>
      <c r="E572" s="266">
        <f>+'Ark1'!AP2114</f>
        <v>31</v>
      </c>
      <c r="F572" s="274" t="str">
        <f>VLOOKUP(E572,RNR!$D$1:$E$37,2)</f>
        <v>Salers</v>
      </c>
      <c r="G572" s="266" t="str">
        <f>+IF(H572=0,"",'Ark1'!Q2114)</f>
        <v/>
      </c>
      <c r="H572" s="475">
        <f>+'Ark1'!R2114</f>
        <v>0</v>
      </c>
      <c r="I572" s="267" t="str">
        <f>+IF(H572=0,"",'Ark1'!AE2114)</f>
        <v/>
      </c>
      <c r="J572" s="267"/>
      <c r="K572" s="267" t="str">
        <f>+IF(H572=0,"",'Ark1'!AF2114)</f>
        <v/>
      </c>
      <c r="L572" s="268" t="str">
        <f>+IF(H572=0,"",'Ark1'!T2114)</f>
        <v/>
      </c>
      <c r="M572" s="377" t="str">
        <f>+IF(H572=0,"",'Ark1'!U2114)</f>
        <v/>
      </c>
      <c r="N572" s="267"/>
      <c r="O572" s="269" t="str">
        <f>+IF(H572=0,"",'Ark1'!W2114)</f>
        <v/>
      </c>
      <c r="P572" s="269" t="str">
        <f>+IF(H572=0,"",'Ark1'!X2114)</f>
        <v/>
      </c>
      <c r="Q572" s="269" t="str">
        <f>+IF(H572=0,"",'Ark1'!AG2114)</f>
        <v/>
      </c>
      <c r="R572" s="269" t="str">
        <f>+IF(H572=0,"",'Ark1'!AH2114)</f>
        <v/>
      </c>
      <c r="S572" s="374" t="str">
        <f>+IF(H572=0,"",'Ark1'!AR2114)</f>
        <v/>
      </c>
      <c r="T572" s="114" t="str">
        <f>+IF(H572=0,"",'Ark1'!AS2114)</f>
        <v/>
      </c>
      <c r="U572" s="269" t="str">
        <f>+IF(H572=0,"",'Ark1'!Y2114)</f>
        <v/>
      </c>
      <c r="V572" s="268" t="str">
        <f>+IF(H572=0,"",'Ark1'!AA2114)</f>
        <v/>
      </c>
      <c r="W572" s="305" t="str">
        <f t="shared" si="42"/>
        <v/>
      </c>
      <c r="X572" s="269" t="str">
        <f t="shared" si="43"/>
        <v/>
      </c>
      <c r="Y572" s="267" t="str">
        <f t="shared" si="44"/>
        <v/>
      </c>
      <c r="Z572" s="246"/>
      <c r="AD572" s="27"/>
      <c r="AG572" s="86"/>
      <c r="AH572" s="86"/>
      <c r="AI572" s="86"/>
      <c r="AK572" s="86"/>
      <c r="AL572" s="86"/>
      <c r="AM572" s="86"/>
      <c r="AN572" s="86"/>
      <c r="AO572" s="86"/>
      <c r="AP572" s="86"/>
      <c r="AQ572" s="86"/>
      <c r="AR572" s="86"/>
      <c r="AS572" s="86"/>
      <c r="AT572" s="86"/>
      <c r="AU572" s="86"/>
      <c r="AV572" s="86"/>
      <c r="AW572" s="86"/>
      <c r="AX572" s="86"/>
      <c r="AY572" s="86"/>
      <c r="AZ572" s="86"/>
      <c r="BA572" s="86"/>
      <c r="BB572" s="86"/>
      <c r="BC572" s="86"/>
      <c r="BD572" s="86"/>
      <c r="BE572" s="86"/>
      <c r="BF572" s="86"/>
      <c r="BG572" s="86"/>
      <c r="BH572" s="86"/>
      <c r="BI572" s="86"/>
      <c r="BJ572" s="86"/>
      <c r="BK572" s="86"/>
      <c r="BL572" s="86"/>
      <c r="BM572" s="86"/>
      <c r="BN572" s="86"/>
    </row>
    <row r="573" spans="1:66" s="28" customFormat="1" ht="15.6">
      <c r="A573" s="246"/>
      <c r="B573" s="330">
        <f>+'Ark1'!C2115</f>
        <v>2024</v>
      </c>
      <c r="C573" s="266">
        <f>+'Ark1'!L2115</f>
        <v>15</v>
      </c>
      <c r="D573" s="266" t="s">
        <v>41</v>
      </c>
      <c r="E573" s="266">
        <f>+'Ark1'!AP2115</f>
        <v>32</v>
      </c>
      <c r="F573" s="274" t="str">
        <f>VLOOKUP(E573,RNR!$D$1:$E$37,2)</f>
        <v>Chianina</v>
      </c>
      <c r="G573" s="266" t="str">
        <f>+IF(H573=0,"",'Ark1'!Q2115)</f>
        <v/>
      </c>
      <c r="H573" s="475">
        <f>+'Ark1'!R2115</f>
        <v>0</v>
      </c>
      <c r="I573" s="267" t="str">
        <f>+IF(H573=0,"",'Ark1'!AE2115)</f>
        <v/>
      </c>
      <c r="J573" s="267"/>
      <c r="K573" s="267" t="str">
        <f>+IF(H573=0,"",'Ark1'!AF2115)</f>
        <v/>
      </c>
      <c r="L573" s="268" t="str">
        <f>+IF(H573=0,"",'Ark1'!T2115)</f>
        <v/>
      </c>
      <c r="M573" s="377" t="str">
        <f>+IF(H573=0,"",'Ark1'!U2115)</f>
        <v/>
      </c>
      <c r="N573" s="267"/>
      <c r="O573" s="269" t="str">
        <f>+IF(H573=0,"",'Ark1'!W2115)</f>
        <v/>
      </c>
      <c r="P573" s="269" t="str">
        <f>+IF(H573=0,"",'Ark1'!X2115)</f>
        <v/>
      </c>
      <c r="Q573" s="269" t="str">
        <f>+IF(H573=0,"",'Ark1'!AG2115)</f>
        <v/>
      </c>
      <c r="R573" s="269" t="str">
        <f>+IF(H573=0,"",'Ark1'!AH2115)</f>
        <v/>
      </c>
      <c r="S573" s="374" t="str">
        <f>+IF(H573=0,"",'Ark1'!AR2115)</f>
        <v/>
      </c>
      <c r="T573" s="114" t="str">
        <f>+IF(H573=0,"",'Ark1'!AS2115)</f>
        <v/>
      </c>
      <c r="U573" s="269" t="str">
        <f>+IF(H573=0,"",'Ark1'!Y2115)</f>
        <v/>
      </c>
      <c r="V573" s="268" t="str">
        <f>+IF(H573=0,"",'Ark1'!AA2115)</f>
        <v/>
      </c>
      <c r="W573" s="305" t="str">
        <f t="shared" si="42"/>
        <v/>
      </c>
      <c r="X573" s="269" t="str">
        <f t="shared" si="43"/>
        <v/>
      </c>
      <c r="Y573" s="267" t="str">
        <f t="shared" si="44"/>
        <v/>
      </c>
      <c r="Z573" s="246"/>
      <c r="AD573" s="27"/>
      <c r="AG573" s="86"/>
      <c r="AH573" s="86"/>
      <c r="AI573" s="86"/>
      <c r="AK573" s="86"/>
      <c r="AL573" s="86"/>
      <c r="AM573" s="86"/>
      <c r="AN573" s="86"/>
      <c r="AO573" s="86"/>
      <c r="AP573" s="86"/>
      <c r="AQ573" s="86"/>
      <c r="AR573" s="86"/>
      <c r="AS573" s="86"/>
      <c r="AT573" s="86"/>
      <c r="AU573" s="86"/>
      <c r="AV573" s="86"/>
      <c r="AW573" s="86"/>
      <c r="AX573" s="86"/>
      <c r="AY573" s="86"/>
      <c r="AZ573" s="86"/>
      <c r="BA573" s="86"/>
      <c r="BB573" s="86"/>
      <c r="BC573" s="86"/>
      <c r="BD573" s="86"/>
      <c r="BE573" s="86"/>
      <c r="BF573" s="86"/>
      <c r="BG573" s="86"/>
      <c r="BH573" s="86"/>
      <c r="BI573" s="86"/>
      <c r="BJ573" s="86"/>
      <c r="BK573" s="86"/>
      <c r="BL573" s="86"/>
      <c r="BM573" s="86"/>
      <c r="BN573" s="86"/>
    </row>
    <row r="574" spans="1:66" s="28" customFormat="1" ht="15.6">
      <c r="A574" s="246"/>
      <c r="B574" s="330">
        <f>+'Ark1'!C2116</f>
        <v>2024</v>
      </c>
      <c r="C574" s="266">
        <f>+'Ark1'!L2116</f>
        <v>15</v>
      </c>
      <c r="D574" s="266" t="s">
        <v>41</v>
      </c>
      <c r="E574" s="266">
        <f>+'Ark1'!AP2116</f>
        <v>33</v>
      </c>
      <c r="F574" s="274" t="str">
        <f>VLOOKUP(E574,RNR!$D$1:$E$37,2)</f>
        <v>Belgisk blå</v>
      </c>
      <c r="G574" s="266" t="str">
        <f>+IF(H574=0,"",'Ark1'!Q2116)</f>
        <v/>
      </c>
      <c r="H574" s="475">
        <f>+'Ark1'!R2116</f>
        <v>0</v>
      </c>
      <c r="I574" s="267" t="str">
        <f>+IF(H574=0,"",'Ark1'!AE2116)</f>
        <v/>
      </c>
      <c r="J574" s="267"/>
      <c r="K574" s="267" t="str">
        <f>+IF(H574=0,"",'Ark1'!AF2116)</f>
        <v/>
      </c>
      <c r="L574" s="268" t="str">
        <f>+IF(H574=0,"",'Ark1'!T2116)</f>
        <v/>
      </c>
      <c r="M574" s="377" t="str">
        <f>+IF(H574=0,"",'Ark1'!U2116)</f>
        <v/>
      </c>
      <c r="N574" s="267"/>
      <c r="O574" s="269" t="str">
        <f>+IF(H574=0,"",'Ark1'!W2116)</f>
        <v/>
      </c>
      <c r="P574" s="269" t="str">
        <f>+IF(H574=0,"",'Ark1'!X2116)</f>
        <v/>
      </c>
      <c r="Q574" s="269" t="str">
        <f>+IF(H574=0,"",'Ark1'!AG2116)</f>
        <v/>
      </c>
      <c r="R574" s="269" t="str">
        <f>+IF(H574=0,"",'Ark1'!AH2116)</f>
        <v/>
      </c>
      <c r="S574" s="374" t="str">
        <f>+IF(H574=0,"",'Ark1'!AR2116)</f>
        <v/>
      </c>
      <c r="T574" s="114" t="str">
        <f>+IF(H574=0,"",'Ark1'!AS2116)</f>
        <v/>
      </c>
      <c r="U574" s="269" t="str">
        <f>+IF(H574=0,"",'Ark1'!Y2116)</f>
        <v/>
      </c>
      <c r="V574" s="268" t="str">
        <f>+IF(H574=0,"",'Ark1'!AA2116)</f>
        <v/>
      </c>
      <c r="W574" s="305" t="str">
        <f t="shared" si="42"/>
        <v/>
      </c>
      <c r="X574" s="269" t="str">
        <f t="shared" si="43"/>
        <v/>
      </c>
      <c r="Y574" s="267" t="str">
        <f t="shared" si="44"/>
        <v/>
      </c>
      <c r="Z574" s="246"/>
      <c r="AD574" s="27"/>
      <c r="AG574" s="86"/>
      <c r="AH574" s="86"/>
      <c r="AI574" s="86"/>
      <c r="AK574" s="86"/>
      <c r="AL574" s="86"/>
      <c r="AM574" s="86"/>
      <c r="AN574" s="86"/>
      <c r="AO574" s="86"/>
      <c r="AP574" s="86"/>
      <c r="AQ574" s="86"/>
      <c r="AR574" s="86"/>
      <c r="AS574" s="86"/>
      <c r="AT574" s="86"/>
      <c r="AU574" s="86"/>
      <c r="AV574" s="86"/>
      <c r="AW574" s="86"/>
      <c r="AX574" s="86"/>
      <c r="AY574" s="86"/>
      <c r="AZ574" s="86"/>
      <c r="BA574" s="86"/>
      <c r="BB574" s="86"/>
      <c r="BC574" s="86"/>
      <c r="BD574" s="86"/>
      <c r="BE574" s="86"/>
      <c r="BF574" s="86"/>
      <c r="BG574" s="86"/>
      <c r="BH574" s="86"/>
      <c r="BI574" s="86"/>
      <c r="BJ574" s="86"/>
      <c r="BK574" s="86"/>
      <c r="BL574" s="86"/>
      <c r="BM574" s="86"/>
      <c r="BN574" s="86"/>
    </row>
    <row r="575" spans="1:66" s="28" customFormat="1" ht="15.6">
      <c r="A575" s="246"/>
      <c r="B575" s="330">
        <f>+'Ark1'!C2117</f>
        <v>2024</v>
      </c>
      <c r="C575" s="266">
        <f>+'Ark1'!L2117</f>
        <v>15</v>
      </c>
      <c r="D575" s="266" t="s">
        <v>41</v>
      </c>
      <c r="E575" s="266">
        <f>+'Ark1'!AP2117</f>
        <v>34</v>
      </c>
      <c r="F575" s="274" t="str">
        <f>VLOOKUP(E575,RNR!$D$1:$E$37,2)</f>
        <v>Mini Hereford</v>
      </c>
      <c r="G575" s="266" t="str">
        <f>+IF(H575=0,"",'Ark1'!Q2117)</f>
        <v/>
      </c>
      <c r="H575" s="475">
        <f>+'Ark1'!R2117</f>
        <v>0</v>
      </c>
      <c r="I575" s="267" t="str">
        <f>+IF(H575=0,"",'Ark1'!AE2117)</f>
        <v/>
      </c>
      <c r="J575" s="267"/>
      <c r="K575" s="267" t="str">
        <f>+IF(H575=0,"",'Ark1'!AF2117)</f>
        <v/>
      </c>
      <c r="L575" s="268" t="str">
        <f>+IF(H575=0,"",'Ark1'!T2117)</f>
        <v/>
      </c>
      <c r="M575" s="377" t="str">
        <f>+IF(H575=0,"",'Ark1'!U2117)</f>
        <v/>
      </c>
      <c r="N575" s="267"/>
      <c r="O575" s="269" t="str">
        <f>+IF(H575=0,"",'Ark1'!W2117)</f>
        <v/>
      </c>
      <c r="P575" s="269" t="str">
        <f>+IF(H575=0,"",'Ark1'!X2117)</f>
        <v/>
      </c>
      <c r="Q575" s="269" t="str">
        <f>+IF(H575=0,"",'Ark1'!AG2117)</f>
        <v/>
      </c>
      <c r="R575" s="269" t="str">
        <f>+IF(H575=0,"",'Ark1'!AH2117)</f>
        <v/>
      </c>
      <c r="S575" s="374" t="str">
        <f>+IF(H575=0,"",'Ark1'!AR2117)</f>
        <v/>
      </c>
      <c r="T575" s="114" t="str">
        <f>+IF(H575=0,"",'Ark1'!AS2117)</f>
        <v/>
      </c>
      <c r="U575" s="269" t="str">
        <f>+IF(H575=0,"",'Ark1'!Y2117)</f>
        <v/>
      </c>
      <c r="V575" s="268" t="str">
        <f>+IF(H575=0,"",'Ark1'!AA2117)</f>
        <v/>
      </c>
      <c r="W575" s="305" t="str">
        <f t="shared" si="42"/>
        <v/>
      </c>
      <c r="X575" s="269" t="str">
        <f t="shared" si="43"/>
        <v/>
      </c>
      <c r="Y575" s="267" t="str">
        <f t="shared" si="44"/>
        <v/>
      </c>
      <c r="Z575" s="246"/>
      <c r="AD575" s="27"/>
      <c r="AG575" s="86"/>
      <c r="AH575" s="86"/>
      <c r="AI575" s="86"/>
      <c r="AK575" s="86"/>
      <c r="AL575" s="86"/>
      <c r="AM575" s="86"/>
      <c r="AN575" s="86"/>
      <c r="AO575" s="86"/>
      <c r="AP575" s="86"/>
      <c r="AQ575" s="86"/>
      <c r="AR575" s="86"/>
      <c r="AS575" s="86"/>
      <c r="AT575" s="86"/>
      <c r="AU575" s="86"/>
      <c r="AV575" s="86"/>
      <c r="AW575" s="86"/>
      <c r="AX575" s="86"/>
      <c r="AY575" s="86"/>
      <c r="AZ575" s="86"/>
      <c r="BA575" s="86"/>
      <c r="BB575" s="86"/>
      <c r="BC575" s="86"/>
      <c r="BD575" s="86"/>
      <c r="BE575" s="86"/>
      <c r="BF575" s="86"/>
      <c r="BG575" s="86"/>
      <c r="BH575" s="86"/>
      <c r="BI575" s="86"/>
      <c r="BJ575" s="86"/>
      <c r="BK575" s="86"/>
      <c r="BL575" s="86"/>
      <c r="BM575" s="86"/>
      <c r="BN575" s="86"/>
    </row>
    <row r="576" spans="1:66" s="28" customFormat="1" ht="15.6">
      <c r="A576" s="246"/>
      <c r="B576" s="330">
        <f>+'Ark1'!C2118</f>
        <v>2024</v>
      </c>
      <c r="C576" s="266">
        <f>+'Ark1'!L2118</f>
        <v>15</v>
      </c>
      <c r="D576" s="266" t="s">
        <v>41</v>
      </c>
      <c r="E576" s="266">
        <f>+'Ark1'!AP2118</f>
        <v>39</v>
      </c>
      <c r="F576" s="274" t="str">
        <f>VLOOKUP(E576,RNR!$D$1:$E$37,2)</f>
        <v xml:space="preserve">Wagyu </v>
      </c>
      <c r="G576" s="266" t="str">
        <f>+IF(H576=0,"",'Ark1'!Q2118)</f>
        <v/>
      </c>
      <c r="H576" s="475">
        <f>+'Ark1'!R2118</f>
        <v>0</v>
      </c>
      <c r="I576" s="267" t="str">
        <f>+IF(H576=0,"",'Ark1'!AE2118)</f>
        <v/>
      </c>
      <c r="J576" s="267"/>
      <c r="K576" s="267" t="str">
        <f>+IF(H576=0,"",'Ark1'!AF2118)</f>
        <v/>
      </c>
      <c r="L576" s="268" t="str">
        <f>+IF(H576=0,"",'Ark1'!T2118)</f>
        <v/>
      </c>
      <c r="M576" s="377" t="str">
        <f>+IF(H576=0,"",'Ark1'!U2118)</f>
        <v/>
      </c>
      <c r="N576" s="267"/>
      <c r="O576" s="269" t="str">
        <f>+IF(H576=0,"",'Ark1'!W2118)</f>
        <v/>
      </c>
      <c r="P576" s="269" t="str">
        <f>+IF(H576=0,"",'Ark1'!X2118)</f>
        <v/>
      </c>
      <c r="Q576" s="269" t="str">
        <f>+IF(H576=0,"",'Ark1'!AG2118)</f>
        <v/>
      </c>
      <c r="R576" s="269" t="str">
        <f>+IF(H576=0,"",'Ark1'!AH2118)</f>
        <v/>
      </c>
      <c r="S576" s="374" t="str">
        <f>+IF(H576=0,"",'Ark1'!AR2118)</f>
        <v/>
      </c>
      <c r="T576" s="114" t="str">
        <f>+IF(H576=0,"",'Ark1'!AS2118)</f>
        <v/>
      </c>
      <c r="U576" s="269" t="str">
        <f>+IF(H576=0,"",'Ark1'!Y2118)</f>
        <v/>
      </c>
      <c r="V576" s="268" t="str">
        <f>+IF(H576=0,"",'Ark1'!AA2118)</f>
        <v/>
      </c>
      <c r="W576" s="305" t="str">
        <f t="shared" si="42"/>
        <v/>
      </c>
      <c r="X576" s="269" t="str">
        <f t="shared" si="43"/>
        <v/>
      </c>
      <c r="Y576" s="267" t="str">
        <f t="shared" si="44"/>
        <v/>
      </c>
      <c r="Z576" s="246"/>
      <c r="AD576" s="27"/>
      <c r="AG576" s="86"/>
      <c r="AH576" s="86"/>
      <c r="AI576" s="86"/>
      <c r="AK576" s="86"/>
      <c r="AL576" s="86"/>
      <c r="AM576" s="86"/>
      <c r="AN576" s="86"/>
      <c r="AO576" s="86"/>
      <c r="AP576" s="86"/>
      <c r="AQ576" s="86"/>
      <c r="AR576" s="86"/>
      <c r="AS576" s="86"/>
      <c r="AT576" s="86"/>
      <c r="AU576" s="86"/>
      <c r="AV576" s="86"/>
      <c r="AW576" s="86"/>
      <c r="AX576" s="86"/>
      <c r="AY576" s="86"/>
      <c r="AZ576" s="86"/>
      <c r="BA576" s="86"/>
      <c r="BB576" s="86"/>
      <c r="BC576" s="86"/>
      <c r="BD576" s="86"/>
      <c r="BE576" s="86"/>
      <c r="BF576" s="86"/>
      <c r="BG576" s="86"/>
      <c r="BH576" s="86"/>
      <c r="BI576" s="86"/>
      <c r="BJ576" s="86"/>
      <c r="BK576" s="86"/>
      <c r="BL576" s="86"/>
      <c r="BM576" s="86"/>
      <c r="BN576" s="86"/>
    </row>
    <row r="577" spans="1:66" s="28" customFormat="1" ht="15.6">
      <c r="A577" s="246"/>
      <c r="B577" s="330">
        <f>+'Ark1'!C2119</f>
        <v>2024</v>
      </c>
      <c r="C577" s="266">
        <f>+'Ark1'!L2119</f>
        <v>15</v>
      </c>
      <c r="D577" s="266" t="s">
        <v>41</v>
      </c>
      <c r="E577" s="266">
        <f>+'Ark1'!AP2119</f>
        <v>40</v>
      </c>
      <c r="F577" s="274" t="str">
        <f>VLOOKUP(E577,RNR!$D$1:$E$37,2)</f>
        <v>Jak (Bos Grunniens)</v>
      </c>
      <c r="G577" s="266" t="str">
        <f>+IF(H577=0,"",'Ark1'!Q2119)</f>
        <v/>
      </c>
      <c r="H577" s="475">
        <f>+'Ark1'!R2119</f>
        <v>0</v>
      </c>
      <c r="I577" s="267" t="str">
        <f>+IF(H577=0,"",'Ark1'!AE2119)</f>
        <v/>
      </c>
      <c r="J577" s="267"/>
      <c r="K577" s="267" t="str">
        <f>+IF(H577=0,"",'Ark1'!AF2119)</f>
        <v/>
      </c>
      <c r="L577" s="268" t="str">
        <f>+IF(H577=0,"",'Ark1'!T2119)</f>
        <v/>
      </c>
      <c r="M577" s="377" t="str">
        <f>+IF(H577=0,"",'Ark1'!U2119)</f>
        <v/>
      </c>
      <c r="N577" s="267"/>
      <c r="O577" s="269" t="str">
        <f>+IF(H577=0,"",'Ark1'!W2119)</f>
        <v/>
      </c>
      <c r="P577" s="269" t="str">
        <f>+IF(H577=0,"",'Ark1'!X2119)</f>
        <v/>
      </c>
      <c r="Q577" s="269" t="str">
        <f>+IF(H577=0,"",'Ark1'!AG2119)</f>
        <v/>
      </c>
      <c r="R577" s="269" t="str">
        <f>+IF(H577=0,"",'Ark1'!AH2119)</f>
        <v/>
      </c>
      <c r="S577" s="374" t="str">
        <f>+IF(H577=0,"",'Ark1'!AR2119)</f>
        <v/>
      </c>
      <c r="T577" s="114" t="str">
        <f>+IF(H577=0,"",'Ark1'!AS2119)</f>
        <v/>
      </c>
      <c r="U577" s="269" t="str">
        <f>+IF(H577=0,"",'Ark1'!Y2119)</f>
        <v/>
      </c>
      <c r="V577" s="268" t="str">
        <f>+IF(H577=0,"",'Ark1'!AA2119)</f>
        <v/>
      </c>
      <c r="W577" s="305" t="str">
        <f t="shared" si="42"/>
        <v/>
      </c>
      <c r="X577" s="269" t="str">
        <f t="shared" si="43"/>
        <v/>
      </c>
      <c r="Y577" s="267" t="str">
        <f t="shared" si="44"/>
        <v/>
      </c>
      <c r="Z577" s="246"/>
      <c r="AD577" s="27"/>
      <c r="AG577" s="86"/>
      <c r="AH577" s="86"/>
      <c r="AI577" s="86"/>
      <c r="AK577" s="86"/>
      <c r="AL577" s="86"/>
      <c r="AM577" s="86"/>
      <c r="AN577" s="86"/>
      <c r="AO577" s="86"/>
      <c r="AP577" s="86"/>
      <c r="AQ577" s="86"/>
      <c r="AR577" s="86"/>
      <c r="AS577" s="86"/>
      <c r="AT577" s="86"/>
      <c r="AU577" s="86"/>
      <c r="AV577" s="86"/>
      <c r="AW577" s="86"/>
      <c r="AX577" s="86"/>
      <c r="AY577" s="86"/>
      <c r="AZ577" s="86"/>
      <c r="BA577" s="86"/>
      <c r="BB577" s="86"/>
      <c r="BC577" s="86"/>
      <c r="BD577" s="86"/>
      <c r="BE577" s="86"/>
      <c r="BF577" s="86"/>
      <c r="BG577" s="86"/>
      <c r="BH577" s="86"/>
      <c r="BI577" s="86"/>
      <c r="BJ577" s="86"/>
      <c r="BK577" s="86"/>
      <c r="BL577" s="86"/>
      <c r="BM577" s="86"/>
      <c r="BN577" s="86"/>
    </row>
    <row r="578" spans="1:66" s="28" customFormat="1" ht="15.6">
      <c r="A578" s="246"/>
      <c r="B578" s="330">
        <f>+'Ark1'!C2120</f>
        <v>2024</v>
      </c>
      <c r="C578" s="266">
        <f>+'Ark1'!L2120</f>
        <v>15</v>
      </c>
      <c r="D578" s="266" t="s">
        <v>41</v>
      </c>
      <c r="E578" s="266">
        <f>+'Ark1'!AP2120</f>
        <v>98</v>
      </c>
      <c r="F578" s="274" t="str">
        <f>VLOOKUP(E578,RNR!$D$1:$E$37,2)</f>
        <v>Krysninger</v>
      </c>
      <c r="G578" s="266" t="str">
        <f>+IF(H578=0,"",'Ark1'!Q2120)</f>
        <v/>
      </c>
      <c r="H578" s="475">
        <f>+'Ark1'!R2120</f>
        <v>0</v>
      </c>
      <c r="I578" s="267" t="str">
        <f>+IF(H578=0,"",'Ark1'!AE2120)</f>
        <v/>
      </c>
      <c r="J578" s="267"/>
      <c r="K578" s="267" t="str">
        <f>+IF(H578=0,"",'Ark1'!AF2120)</f>
        <v/>
      </c>
      <c r="L578" s="268" t="str">
        <f>+IF(H578=0,"",'Ark1'!T2120)</f>
        <v/>
      </c>
      <c r="M578" s="377" t="str">
        <f>+IF(H578=0,"",'Ark1'!U2120)</f>
        <v/>
      </c>
      <c r="N578" s="267"/>
      <c r="O578" s="269" t="str">
        <f>+IF(H578=0,"",'Ark1'!W2120)</f>
        <v/>
      </c>
      <c r="P578" s="269" t="str">
        <f>+IF(H578=0,"",'Ark1'!X2120)</f>
        <v/>
      </c>
      <c r="Q578" s="269" t="str">
        <f>+IF(H578=0,"",'Ark1'!AG2120)</f>
        <v/>
      </c>
      <c r="R578" s="269" t="str">
        <f>+IF(H578=0,"",'Ark1'!AH2120)</f>
        <v/>
      </c>
      <c r="S578" s="374" t="str">
        <f>+IF(H578=0,"",'Ark1'!AR2120)</f>
        <v/>
      </c>
      <c r="T578" s="114" t="str">
        <f>+IF(H578=0,"",'Ark1'!AS2120)</f>
        <v/>
      </c>
      <c r="U578" s="269" t="str">
        <f>+IF(H578=0,"",'Ark1'!Y2120)</f>
        <v/>
      </c>
      <c r="V578" s="268" t="str">
        <f>+IF(H578=0,"",'Ark1'!AA2120)</f>
        <v/>
      </c>
      <c r="W578" s="305" t="str">
        <f t="shared" si="42"/>
        <v/>
      </c>
      <c r="X578" s="269" t="str">
        <f t="shared" si="43"/>
        <v/>
      </c>
      <c r="Y578" s="267" t="str">
        <f t="shared" si="44"/>
        <v/>
      </c>
      <c r="Z578" s="246"/>
      <c r="AD578" s="27"/>
      <c r="AG578" s="86"/>
      <c r="AH578" s="86"/>
      <c r="AI578" s="86"/>
      <c r="AK578" s="86"/>
      <c r="AL578" s="86"/>
      <c r="AM578" s="86"/>
      <c r="AN578" s="86"/>
      <c r="AO578" s="86"/>
      <c r="AP578" s="86"/>
      <c r="AQ578" s="86"/>
      <c r="AR578" s="86"/>
      <c r="AS578" s="86"/>
      <c r="AT578" s="86"/>
      <c r="AU578" s="86"/>
      <c r="AV578" s="86"/>
      <c r="AW578" s="86"/>
      <c r="AX578" s="86"/>
      <c r="AY578" s="86"/>
      <c r="AZ578" s="86"/>
      <c r="BA578" s="86"/>
      <c r="BB578" s="86"/>
      <c r="BC578" s="86"/>
      <c r="BD578" s="86"/>
      <c r="BE578" s="86"/>
      <c r="BF578" s="86"/>
      <c r="BG578" s="86"/>
      <c r="BH578" s="86"/>
      <c r="BI578" s="86"/>
      <c r="BJ578" s="86"/>
      <c r="BK578" s="86"/>
      <c r="BL578" s="86"/>
      <c r="BM578" s="86"/>
      <c r="BN578" s="86"/>
    </row>
    <row r="579" spans="1:66" s="28" customFormat="1" ht="15.6">
      <c r="A579" s="246"/>
      <c r="B579" s="330">
        <f>+'Ark1'!C2121</f>
        <v>2024</v>
      </c>
      <c r="C579" s="266">
        <f>+'Ark1'!L2121</f>
        <v>15</v>
      </c>
      <c r="D579" s="266" t="s">
        <v>41</v>
      </c>
      <c r="E579" s="266">
        <f>+'Ark1'!AP2121</f>
        <v>99</v>
      </c>
      <c r="F579" s="274" t="str">
        <f>VLOOKUP(E579,RNR!$D$1:$E$37,2)</f>
        <v>Ukjent</v>
      </c>
      <c r="G579" s="266" t="str">
        <f>+IF(H579=0,"",'Ark1'!Q2121)</f>
        <v/>
      </c>
      <c r="H579" s="475">
        <f>+'Ark1'!R2121</f>
        <v>0</v>
      </c>
      <c r="I579" s="267" t="str">
        <f>+IF(H579=0,"",'Ark1'!AE2121)</f>
        <v/>
      </c>
      <c r="J579" s="267"/>
      <c r="K579" s="267" t="str">
        <f>+IF(H579=0,"",'Ark1'!AF2121)</f>
        <v/>
      </c>
      <c r="L579" s="268" t="str">
        <f>+IF(H579=0,"",'Ark1'!T2121)</f>
        <v/>
      </c>
      <c r="M579" s="377" t="str">
        <f>+IF(H579=0,"",'Ark1'!U2121)</f>
        <v/>
      </c>
      <c r="N579" s="267"/>
      <c r="O579" s="269" t="str">
        <f>+IF(H579=0,"",'Ark1'!W2121)</f>
        <v/>
      </c>
      <c r="P579" s="269" t="str">
        <f>+IF(H579=0,"",'Ark1'!X2121)</f>
        <v/>
      </c>
      <c r="Q579" s="269" t="str">
        <f>+IF(H579=0,"",'Ark1'!AG2121)</f>
        <v/>
      </c>
      <c r="R579" s="269" t="str">
        <f>+IF(H579=0,"",'Ark1'!AH2121)</f>
        <v/>
      </c>
      <c r="S579" s="374" t="str">
        <f>+IF(H579=0,"",'Ark1'!AR2121)</f>
        <v/>
      </c>
      <c r="T579" s="114" t="str">
        <f>+IF(H579=0,"",'Ark1'!AS2121)</f>
        <v/>
      </c>
      <c r="U579" s="269" t="str">
        <f>+IF(H579=0,"",'Ark1'!Y2121)</f>
        <v/>
      </c>
      <c r="V579" s="268" t="str">
        <f>+IF(H579=0,"",'Ark1'!AA2121)</f>
        <v/>
      </c>
      <c r="W579" s="305" t="str">
        <f t="shared" si="42"/>
        <v/>
      </c>
      <c r="X579" s="269" t="str">
        <f t="shared" si="43"/>
        <v/>
      </c>
      <c r="Y579" s="267" t="str">
        <f t="shared" si="44"/>
        <v/>
      </c>
      <c r="Z579" s="246"/>
      <c r="AD579" s="27"/>
      <c r="AG579" s="86"/>
      <c r="AH579" s="86"/>
      <c r="AI579" s="86"/>
      <c r="AK579" s="86"/>
      <c r="AL579" s="86"/>
      <c r="AM579" s="86"/>
      <c r="AN579" s="86"/>
      <c r="AO579" s="86"/>
      <c r="AP579" s="86"/>
      <c r="AQ579" s="86"/>
      <c r="AR579" s="86"/>
      <c r="AS579" s="86"/>
      <c r="AT579" s="86"/>
      <c r="AU579" s="86"/>
      <c r="AV579" s="86"/>
      <c r="AW579" s="86"/>
      <c r="AX579" s="86"/>
      <c r="AY579" s="86"/>
      <c r="AZ579" s="86"/>
      <c r="BA579" s="86"/>
      <c r="BB579" s="86"/>
      <c r="BC579" s="86"/>
      <c r="BD579" s="86"/>
      <c r="BE579" s="86"/>
      <c r="BF579" s="86"/>
      <c r="BG579" s="86"/>
      <c r="BH579" s="86"/>
      <c r="BI579" s="86"/>
      <c r="BJ579" s="86"/>
      <c r="BK579" s="86"/>
      <c r="BL579" s="86"/>
      <c r="BM579" s="86"/>
      <c r="BN579" s="86"/>
    </row>
    <row r="580" spans="1:66">
      <c r="A580" s="246"/>
      <c r="B580" s="246"/>
      <c r="C580" s="246"/>
      <c r="D580" s="246"/>
      <c r="E580" s="246"/>
      <c r="F580" s="246"/>
      <c r="G580" s="246"/>
      <c r="H580" s="246"/>
      <c r="I580" s="246"/>
      <c r="J580" s="246"/>
      <c r="K580" s="246"/>
      <c r="L580" s="246"/>
      <c r="M580" s="246"/>
      <c r="N580" s="246"/>
      <c r="O580" s="246"/>
      <c r="P580" s="246"/>
      <c r="Q580" s="246"/>
      <c r="R580" s="246"/>
      <c r="S580" s="246"/>
      <c r="T580" s="246"/>
      <c r="U580" s="246"/>
      <c r="V580" s="246"/>
      <c r="W580" s="246"/>
      <c r="X580" s="246"/>
      <c r="Y580" s="246"/>
      <c r="Z580" s="246"/>
    </row>
    <row r="581" spans="1:66">
      <c r="A581" s="246"/>
      <c r="B581" s="246"/>
      <c r="C581" s="246"/>
      <c r="D581" s="246"/>
      <c r="E581" s="246"/>
      <c r="F581" s="246"/>
      <c r="G581" s="246"/>
      <c r="H581" s="246"/>
      <c r="I581" s="246"/>
      <c r="J581" s="246"/>
      <c r="K581" s="246"/>
      <c r="L581" s="246"/>
      <c r="M581" s="246"/>
      <c r="N581" s="246"/>
      <c r="O581" s="246"/>
      <c r="P581" s="246"/>
      <c r="Q581" s="246"/>
      <c r="R581" s="246"/>
      <c r="S581" s="246"/>
      <c r="T581" s="246"/>
      <c r="U581" s="246"/>
      <c r="V581" s="246"/>
      <c r="W581" s="246"/>
      <c r="X581" s="246"/>
      <c r="Y581" s="246"/>
      <c r="Z581" s="246"/>
    </row>
    <row r="582" spans="1:66">
      <c r="A582" s="246"/>
      <c r="B582" s="246"/>
      <c r="C582" s="246"/>
      <c r="D582" s="246"/>
      <c r="E582" s="246"/>
      <c r="F582" s="246"/>
      <c r="G582" s="246"/>
      <c r="H582" s="246"/>
      <c r="I582" s="246"/>
      <c r="J582" s="246"/>
      <c r="K582" s="246"/>
      <c r="L582" s="246"/>
      <c r="M582" s="246"/>
      <c r="N582" s="246"/>
      <c r="O582" s="246"/>
      <c r="P582" s="246"/>
      <c r="Q582" s="246"/>
      <c r="R582" s="246"/>
      <c r="S582" s="246"/>
      <c r="T582" s="246"/>
      <c r="U582" s="246"/>
      <c r="V582" s="246"/>
      <c r="W582" s="246"/>
      <c r="X582" s="246"/>
      <c r="Y582" s="246"/>
      <c r="Z582" s="246"/>
    </row>
    <row r="583" spans="1:66">
      <c r="A583" s="28"/>
      <c r="B583" s="28"/>
      <c r="C583" s="28"/>
      <c r="D583" s="28"/>
      <c r="E583" s="28"/>
      <c r="F583" s="28"/>
      <c r="G583" s="28"/>
      <c r="J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X583" s="28"/>
    </row>
    <row r="584" spans="1:66">
      <c r="A584" s="28"/>
      <c r="B584" s="28"/>
      <c r="C584" s="28"/>
      <c r="D584" s="28"/>
      <c r="E584" s="28"/>
      <c r="F584" s="28"/>
      <c r="G584" s="28"/>
      <c r="J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X584" s="28"/>
    </row>
    <row r="585" spans="1:66">
      <c r="A585" s="28"/>
      <c r="B585" s="28"/>
      <c r="C585" s="28"/>
      <c r="D585" s="28"/>
      <c r="E585" s="28"/>
      <c r="F585" s="28"/>
      <c r="G585" s="28"/>
      <c r="J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X585" s="28"/>
    </row>
    <row r="586" spans="1:66">
      <c r="A586" s="28"/>
      <c r="B586" s="28"/>
      <c r="C586" s="28"/>
      <c r="D586" s="28"/>
      <c r="E586" s="28"/>
      <c r="F586" s="28"/>
      <c r="G586" s="28"/>
      <c r="J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X586" s="28"/>
    </row>
    <row r="587" spans="1:66">
      <c r="A587" s="28"/>
      <c r="B587" s="28"/>
      <c r="C587" s="28"/>
      <c r="D587" s="28"/>
      <c r="E587" s="28"/>
      <c r="F587" s="28"/>
      <c r="G587" s="28"/>
      <c r="J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X587" s="28"/>
    </row>
    <row r="588" spans="1:66">
      <c r="A588" s="28"/>
      <c r="B588" s="28"/>
      <c r="C588" s="28"/>
      <c r="D588" s="28"/>
      <c r="E588" s="28"/>
      <c r="F588" s="28"/>
      <c r="G588" s="28"/>
      <c r="J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X588" s="28"/>
    </row>
    <row r="589" spans="1:66">
      <c r="A589" s="28"/>
      <c r="B589" s="28"/>
      <c r="C589" s="28"/>
      <c r="D589" s="28"/>
      <c r="E589" s="28"/>
      <c r="F589" s="28"/>
      <c r="G589" s="28"/>
      <c r="J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X589" s="28"/>
    </row>
    <row r="590" spans="1:66">
      <c r="A590" s="28"/>
      <c r="B590" s="28"/>
      <c r="C590" s="28"/>
      <c r="D590" s="28"/>
      <c r="E590" s="28"/>
      <c r="F590" s="28"/>
      <c r="G590" s="28"/>
      <c r="J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X590" s="28"/>
    </row>
    <row r="591" spans="1:66">
      <c r="A591" s="28"/>
      <c r="B591" s="28"/>
      <c r="C591" s="28"/>
      <c r="D591" s="28"/>
      <c r="E591" s="28"/>
      <c r="F591" s="28"/>
      <c r="G591" s="28"/>
      <c r="J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X591" s="28"/>
    </row>
    <row r="592" spans="1:66">
      <c r="A592" s="28"/>
      <c r="B592" s="28"/>
      <c r="C592" s="28"/>
      <c r="D592" s="28"/>
      <c r="E592" s="28"/>
      <c r="F592" s="28"/>
      <c r="G592" s="28"/>
      <c r="J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X592" s="28"/>
    </row>
    <row r="593" spans="1:24">
      <c r="A593" s="28"/>
      <c r="B593" s="28"/>
      <c r="C593" s="28"/>
      <c r="D593" s="28"/>
      <c r="E593" s="28"/>
      <c r="F593" s="28"/>
      <c r="G593" s="28"/>
      <c r="J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X593" s="28"/>
    </row>
    <row r="594" spans="1:24">
      <c r="A594" s="28"/>
      <c r="B594" s="28"/>
      <c r="C594" s="28"/>
      <c r="D594" s="28"/>
      <c r="E594" s="28"/>
      <c r="F594" s="28"/>
      <c r="G594" s="28"/>
      <c r="J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X594" s="28"/>
    </row>
    <row r="595" spans="1:24">
      <c r="A595" s="28"/>
      <c r="B595" s="28"/>
      <c r="C595" s="28"/>
      <c r="D595" s="28"/>
      <c r="E595" s="28"/>
      <c r="F595" s="28"/>
      <c r="G595" s="28"/>
      <c r="J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X595" s="28"/>
    </row>
    <row r="596" spans="1:24">
      <c r="A596" s="28"/>
      <c r="B596" s="28"/>
      <c r="C596" s="28"/>
      <c r="D596" s="28"/>
      <c r="E596" s="28"/>
      <c r="F596" s="28"/>
      <c r="G596" s="28"/>
      <c r="J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X596" s="28"/>
    </row>
    <row r="597" spans="1:24">
      <c r="A597" s="28"/>
      <c r="B597" s="28"/>
      <c r="C597" s="28"/>
      <c r="D597" s="28"/>
      <c r="E597" s="28"/>
      <c r="F597" s="28"/>
      <c r="G597" s="28"/>
      <c r="J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X597" s="28"/>
    </row>
    <row r="598" spans="1:24">
      <c r="A598" s="28"/>
      <c r="B598" s="28"/>
      <c r="C598" s="28"/>
      <c r="D598" s="28"/>
      <c r="E598" s="28"/>
      <c r="F598" s="28"/>
      <c r="G598" s="28"/>
      <c r="J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X598" s="28"/>
    </row>
    <row r="599" spans="1:24">
      <c r="A599" s="28"/>
      <c r="B599" s="28"/>
      <c r="C599" s="28"/>
      <c r="D599" s="28"/>
      <c r="E599" s="28"/>
      <c r="F599" s="28"/>
      <c r="G599" s="28"/>
      <c r="J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X599" s="28"/>
    </row>
    <row r="600" spans="1:24">
      <c r="A600" s="28"/>
      <c r="B600" s="28"/>
      <c r="C600" s="28"/>
      <c r="D600" s="28"/>
      <c r="E600" s="28"/>
      <c r="F600" s="28"/>
      <c r="G600" s="28"/>
      <c r="J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X600" s="28"/>
    </row>
    <row r="601" spans="1:24">
      <c r="A601" s="28"/>
      <c r="B601" s="28"/>
      <c r="C601" s="28"/>
      <c r="D601" s="28"/>
      <c r="E601" s="28"/>
      <c r="F601" s="28"/>
      <c r="G601" s="28"/>
      <c r="J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X601" s="28"/>
    </row>
    <row r="602" spans="1:24">
      <c r="A602" s="28"/>
      <c r="B602" s="28"/>
      <c r="C602" s="28"/>
      <c r="D602" s="28"/>
      <c r="E602" s="28"/>
      <c r="F602" s="28"/>
      <c r="G602" s="28"/>
      <c r="J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X602" s="28"/>
    </row>
    <row r="603" spans="1:24">
      <c r="A603" s="28"/>
      <c r="B603" s="28"/>
      <c r="C603" s="28"/>
      <c r="D603" s="28"/>
      <c r="E603" s="28"/>
      <c r="F603" s="28"/>
      <c r="G603" s="28"/>
      <c r="J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X603" s="28"/>
    </row>
    <row r="604" spans="1:24">
      <c r="A604" s="28"/>
      <c r="B604" s="28"/>
      <c r="C604" s="28"/>
      <c r="D604" s="28"/>
      <c r="E604" s="28"/>
      <c r="F604" s="28"/>
      <c r="G604" s="28"/>
      <c r="J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X604" s="28"/>
    </row>
    <row r="605" spans="1:24">
      <c r="A605" s="28"/>
      <c r="B605" s="28"/>
      <c r="C605" s="28"/>
      <c r="D605" s="28"/>
      <c r="E605" s="28"/>
      <c r="F605" s="28"/>
      <c r="G605" s="28"/>
      <c r="J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X605" s="28"/>
    </row>
    <row r="606" spans="1:24">
      <c r="A606" s="28"/>
      <c r="B606" s="28"/>
      <c r="C606" s="28"/>
      <c r="D606" s="28"/>
      <c r="E606" s="28"/>
      <c r="F606" s="28"/>
      <c r="G606" s="28"/>
      <c r="J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X606" s="28"/>
    </row>
    <row r="607" spans="1:24">
      <c r="A607" s="28"/>
      <c r="B607" s="28"/>
      <c r="C607" s="28"/>
      <c r="D607" s="28"/>
      <c r="E607" s="28"/>
      <c r="F607" s="28"/>
      <c r="G607" s="28"/>
      <c r="J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X607" s="28"/>
    </row>
    <row r="608" spans="1:24">
      <c r="A608" s="28"/>
      <c r="B608" s="28"/>
      <c r="C608" s="28"/>
      <c r="D608" s="28"/>
      <c r="E608" s="28"/>
      <c r="F608" s="28"/>
      <c r="G608" s="28"/>
      <c r="J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X608" s="28"/>
    </row>
    <row r="609" spans="1:24">
      <c r="A609" s="28"/>
      <c r="B609" s="28"/>
      <c r="C609" s="28"/>
      <c r="D609" s="28"/>
      <c r="E609" s="28"/>
      <c r="F609" s="28"/>
      <c r="G609" s="28"/>
      <c r="J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X609" s="28"/>
    </row>
    <row r="610" spans="1:24">
      <c r="A610" s="28"/>
      <c r="B610" s="28"/>
      <c r="C610" s="28"/>
      <c r="D610" s="28"/>
      <c r="E610" s="28"/>
      <c r="F610" s="28"/>
      <c r="G610" s="28"/>
      <c r="J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X610" s="28"/>
    </row>
    <row r="611" spans="1:24">
      <c r="A611" s="28"/>
      <c r="B611" s="28"/>
      <c r="C611" s="28"/>
      <c r="D611" s="28"/>
      <c r="E611" s="28"/>
      <c r="F611" s="28"/>
      <c r="G611" s="28"/>
      <c r="J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X611" s="28"/>
    </row>
    <row r="612" spans="1:24">
      <c r="A612" s="28"/>
      <c r="B612" s="28"/>
      <c r="C612" s="28"/>
      <c r="D612" s="28"/>
      <c r="E612" s="28"/>
      <c r="F612" s="28"/>
      <c r="G612" s="28"/>
      <c r="J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X612" s="28"/>
    </row>
    <row r="613" spans="1:24">
      <c r="A613" s="28"/>
      <c r="B613" s="28"/>
      <c r="C613" s="28"/>
      <c r="D613" s="28"/>
      <c r="E613" s="28"/>
      <c r="F613" s="28"/>
      <c r="G613" s="28"/>
      <c r="J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X613" s="28"/>
    </row>
    <row r="614" spans="1:24">
      <c r="A614" s="28"/>
      <c r="B614" s="28"/>
      <c r="C614" s="28"/>
      <c r="D614" s="28"/>
      <c r="E614" s="28"/>
      <c r="F614" s="28"/>
      <c r="G614" s="28"/>
      <c r="J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X614" s="28"/>
    </row>
    <row r="615" spans="1:24">
      <c r="A615" s="28"/>
      <c r="B615" s="28"/>
      <c r="C615" s="28"/>
      <c r="D615" s="28"/>
      <c r="E615" s="28"/>
      <c r="F615" s="28"/>
      <c r="G615" s="28"/>
      <c r="J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X615" s="28"/>
    </row>
    <row r="616" spans="1:24">
      <c r="A616" s="28"/>
      <c r="B616" s="28"/>
      <c r="C616" s="28"/>
      <c r="D616" s="28"/>
      <c r="E616" s="28"/>
      <c r="F616" s="28"/>
      <c r="G616" s="28"/>
      <c r="J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X616" s="28"/>
    </row>
    <row r="617" spans="1:24">
      <c r="A617" s="28"/>
      <c r="B617" s="28"/>
      <c r="C617" s="28"/>
      <c r="D617" s="28"/>
      <c r="E617" s="28"/>
      <c r="F617" s="28"/>
      <c r="G617" s="28"/>
      <c r="J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X617" s="28"/>
    </row>
    <row r="618" spans="1:24">
      <c r="A618" s="28"/>
      <c r="B618" s="28"/>
      <c r="C618" s="28"/>
      <c r="D618" s="28"/>
      <c r="E618" s="28"/>
      <c r="F618" s="28"/>
      <c r="G618" s="28"/>
      <c r="J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X618" s="28"/>
    </row>
    <row r="619" spans="1:24">
      <c r="A619" s="28"/>
      <c r="B619" s="28"/>
      <c r="C619" s="28"/>
      <c r="D619" s="28"/>
      <c r="E619" s="28"/>
      <c r="F619" s="28"/>
      <c r="G619" s="28"/>
      <c r="J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X619" s="28"/>
    </row>
    <row r="620" spans="1:24">
      <c r="A620" s="28"/>
      <c r="B620" s="28"/>
      <c r="C620" s="28"/>
      <c r="D620" s="28"/>
      <c r="E620" s="28"/>
      <c r="F620" s="28"/>
      <c r="G620" s="28"/>
      <c r="J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X620" s="28"/>
    </row>
    <row r="621" spans="1:24">
      <c r="A621" s="28"/>
      <c r="B621" s="28"/>
      <c r="C621" s="28"/>
      <c r="D621" s="28"/>
      <c r="E621" s="28"/>
      <c r="F621" s="28"/>
      <c r="G621" s="28"/>
      <c r="J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X621" s="28"/>
    </row>
    <row r="622" spans="1:24">
      <c r="A622" s="28"/>
      <c r="B622" s="28"/>
      <c r="C622" s="28"/>
      <c r="D622" s="28"/>
      <c r="E622" s="28"/>
      <c r="F622" s="28"/>
      <c r="G622" s="28"/>
      <c r="J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X622" s="28"/>
    </row>
    <row r="623" spans="1:24">
      <c r="A623" s="28"/>
      <c r="B623" s="28"/>
      <c r="C623" s="28"/>
      <c r="D623" s="28"/>
      <c r="E623" s="28"/>
      <c r="F623" s="28"/>
      <c r="G623" s="28"/>
      <c r="J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X623" s="28"/>
    </row>
    <row r="624" spans="1:24">
      <c r="A624" s="28"/>
      <c r="B624" s="28"/>
      <c r="C624" s="28"/>
      <c r="D624" s="28"/>
      <c r="E624" s="28"/>
      <c r="F624" s="28"/>
      <c r="G624" s="28"/>
      <c r="J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X624" s="28"/>
    </row>
    <row r="625" spans="1:24">
      <c r="A625" s="28"/>
      <c r="B625" s="28"/>
      <c r="C625" s="28"/>
      <c r="D625" s="28"/>
      <c r="E625" s="28"/>
      <c r="F625" s="28"/>
      <c r="G625" s="28"/>
      <c r="J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X625" s="28"/>
    </row>
    <row r="626" spans="1:24">
      <c r="A626" s="28"/>
      <c r="B626" s="28"/>
      <c r="C626" s="28"/>
      <c r="D626" s="28"/>
      <c r="E626" s="28"/>
      <c r="F626" s="28"/>
      <c r="G626" s="28"/>
      <c r="J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X626" s="28"/>
    </row>
    <row r="627" spans="1:24">
      <c r="A627" s="28"/>
      <c r="B627" s="28"/>
      <c r="C627" s="28"/>
      <c r="D627" s="28"/>
      <c r="E627" s="28"/>
      <c r="F627" s="28"/>
      <c r="G627" s="28"/>
      <c r="J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X627" s="28"/>
    </row>
    <row r="628" spans="1:24">
      <c r="A628" s="28"/>
      <c r="B628" s="28"/>
      <c r="C628" s="28"/>
      <c r="D628" s="28"/>
      <c r="E628" s="28"/>
      <c r="F628" s="28"/>
      <c r="G628" s="28"/>
      <c r="J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X628" s="28"/>
    </row>
    <row r="629" spans="1:24">
      <c r="A629" s="28"/>
      <c r="B629" s="28"/>
      <c r="C629" s="28"/>
      <c r="D629" s="28"/>
      <c r="E629" s="28"/>
      <c r="F629" s="28"/>
      <c r="G629" s="28"/>
      <c r="J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X629" s="28"/>
    </row>
    <row r="630" spans="1:24">
      <c r="A630" s="28"/>
      <c r="B630" s="28"/>
      <c r="C630" s="28"/>
      <c r="D630" s="28"/>
      <c r="E630" s="28"/>
      <c r="F630" s="28"/>
      <c r="G630" s="28"/>
      <c r="J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X630" s="28"/>
    </row>
    <row r="631" spans="1:24">
      <c r="A631" s="28"/>
      <c r="B631" s="28"/>
      <c r="C631" s="28"/>
      <c r="D631" s="28"/>
      <c r="E631" s="28"/>
      <c r="F631" s="28"/>
      <c r="G631" s="28"/>
      <c r="J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X631" s="28"/>
    </row>
    <row r="632" spans="1:24">
      <c r="A632" s="28"/>
      <c r="B632" s="28"/>
      <c r="C632" s="28"/>
      <c r="D632" s="28"/>
      <c r="E632" s="28"/>
      <c r="F632" s="28"/>
      <c r="G632" s="28"/>
      <c r="J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X632" s="28"/>
    </row>
    <row r="633" spans="1:24">
      <c r="A633" s="28"/>
      <c r="B633" s="28"/>
      <c r="C633" s="28"/>
      <c r="D633" s="28"/>
      <c r="E633" s="28"/>
      <c r="F633" s="28"/>
      <c r="G633" s="28"/>
      <c r="J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X633" s="28"/>
    </row>
    <row r="634" spans="1:24">
      <c r="A634" s="28"/>
      <c r="B634" s="28"/>
      <c r="C634" s="28"/>
      <c r="D634" s="28"/>
      <c r="E634" s="28"/>
      <c r="F634" s="28"/>
      <c r="G634" s="28"/>
      <c r="J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X634" s="28"/>
    </row>
    <row r="635" spans="1:24">
      <c r="A635" s="28"/>
      <c r="B635" s="28"/>
      <c r="C635" s="28"/>
      <c r="D635" s="28"/>
      <c r="E635" s="28"/>
      <c r="F635" s="28"/>
      <c r="G635" s="28"/>
      <c r="J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X635" s="28"/>
    </row>
    <row r="636" spans="1:24">
      <c r="A636" s="28"/>
      <c r="B636" s="28"/>
      <c r="C636" s="28"/>
      <c r="D636" s="28"/>
      <c r="E636" s="28"/>
      <c r="F636" s="28"/>
      <c r="G636" s="28"/>
      <c r="J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X636" s="28"/>
    </row>
    <row r="637" spans="1:24">
      <c r="A637" s="28"/>
      <c r="B637" s="28"/>
      <c r="C637" s="28"/>
      <c r="D637" s="28"/>
      <c r="E637" s="28"/>
      <c r="F637" s="28"/>
      <c r="G637" s="28"/>
      <c r="J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X637" s="28"/>
    </row>
    <row r="638" spans="1:24">
      <c r="A638" s="28"/>
      <c r="B638" s="28"/>
      <c r="C638" s="28"/>
      <c r="D638" s="28"/>
      <c r="E638" s="28"/>
      <c r="F638" s="28"/>
      <c r="G638" s="28"/>
      <c r="J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X638" s="28"/>
    </row>
    <row r="639" spans="1:24">
      <c r="A639" s="28"/>
      <c r="B639" s="28"/>
      <c r="C639" s="28"/>
      <c r="D639" s="28"/>
      <c r="E639" s="28"/>
      <c r="F639" s="28"/>
      <c r="G639" s="28"/>
      <c r="J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X639" s="28"/>
    </row>
    <row r="640" spans="1:24">
      <c r="A640" s="28"/>
      <c r="B640" s="28"/>
      <c r="C640" s="28"/>
      <c r="D640" s="28"/>
      <c r="E640" s="28"/>
      <c r="F640" s="28"/>
      <c r="G640" s="28"/>
      <c r="J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X640" s="28"/>
    </row>
    <row r="641" spans="1:24">
      <c r="A641" s="28"/>
      <c r="B641" s="28"/>
      <c r="C641" s="28"/>
      <c r="D641" s="28"/>
      <c r="E641" s="28"/>
      <c r="F641" s="28"/>
      <c r="G641" s="28"/>
      <c r="J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X641" s="28"/>
    </row>
    <row r="642" spans="1:24">
      <c r="A642" s="28"/>
      <c r="B642" s="28"/>
      <c r="C642" s="28"/>
      <c r="D642" s="28"/>
      <c r="E642" s="28"/>
      <c r="F642" s="28"/>
      <c r="G642" s="28"/>
      <c r="J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X642" s="28"/>
    </row>
    <row r="643" spans="1:24">
      <c r="A643" s="28"/>
      <c r="B643" s="28"/>
      <c r="C643" s="28"/>
      <c r="D643" s="28"/>
      <c r="E643" s="28"/>
      <c r="F643" s="28"/>
      <c r="G643" s="28"/>
      <c r="J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X643" s="28"/>
    </row>
    <row r="644" spans="1:24">
      <c r="A644" s="28"/>
      <c r="B644" s="28"/>
      <c r="C644" s="28"/>
      <c r="D644" s="28"/>
      <c r="E644" s="28"/>
      <c r="F644" s="28"/>
      <c r="G644" s="28"/>
      <c r="J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X644" s="28"/>
    </row>
    <row r="645" spans="1:24">
      <c r="A645" s="28"/>
      <c r="B645" s="28"/>
      <c r="C645" s="28"/>
      <c r="D645" s="28"/>
      <c r="E645" s="28"/>
      <c r="F645" s="28"/>
      <c r="G645" s="28"/>
      <c r="J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X645" s="28"/>
    </row>
    <row r="646" spans="1:24">
      <c r="A646" s="28"/>
      <c r="B646" s="28"/>
      <c r="C646" s="28"/>
      <c r="D646" s="28"/>
      <c r="E646" s="28"/>
      <c r="F646" s="28"/>
      <c r="G646" s="28"/>
      <c r="J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X646" s="28"/>
    </row>
    <row r="647" spans="1:24">
      <c r="A647" s="28"/>
      <c r="B647" s="28"/>
      <c r="C647" s="28"/>
      <c r="D647" s="28"/>
      <c r="E647" s="28"/>
      <c r="F647" s="28"/>
      <c r="G647" s="28"/>
      <c r="J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X647" s="28"/>
    </row>
    <row r="648" spans="1:24">
      <c r="A648" s="28"/>
      <c r="B648" s="28"/>
      <c r="C648" s="28"/>
      <c r="D648" s="28"/>
      <c r="E648" s="28"/>
      <c r="F648" s="28"/>
      <c r="G648" s="28"/>
      <c r="J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X648" s="28"/>
    </row>
    <row r="649" spans="1:24">
      <c r="A649" s="28"/>
      <c r="B649" s="28"/>
      <c r="C649" s="28"/>
      <c r="D649" s="28"/>
      <c r="E649" s="28"/>
      <c r="F649" s="28"/>
      <c r="G649" s="28"/>
      <c r="J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X649" s="28"/>
    </row>
    <row r="650" spans="1:24">
      <c r="A650" s="28"/>
      <c r="B650" s="28"/>
      <c r="C650" s="28"/>
      <c r="D650" s="28"/>
      <c r="E650" s="28"/>
      <c r="F650" s="28"/>
      <c r="G650" s="28"/>
      <c r="J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X650" s="28"/>
    </row>
    <row r="651" spans="1:24">
      <c r="A651" s="28"/>
      <c r="B651" s="28"/>
      <c r="C651" s="28"/>
      <c r="D651" s="28"/>
      <c r="E651" s="28"/>
      <c r="F651" s="28"/>
      <c r="G651" s="28"/>
      <c r="J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X651" s="28"/>
    </row>
    <row r="652" spans="1:24">
      <c r="A652" s="28"/>
      <c r="B652" s="28"/>
      <c r="C652" s="28"/>
      <c r="D652" s="28"/>
      <c r="E652" s="28"/>
      <c r="F652" s="28"/>
      <c r="G652" s="28"/>
      <c r="J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X652" s="28"/>
    </row>
    <row r="653" spans="1:24">
      <c r="A653" s="28"/>
      <c r="B653" s="28"/>
      <c r="C653" s="28"/>
      <c r="D653" s="28"/>
      <c r="E653" s="28"/>
      <c r="F653" s="28"/>
      <c r="G653" s="28"/>
      <c r="J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X653" s="28"/>
    </row>
    <row r="654" spans="1:24">
      <c r="A654" s="28"/>
      <c r="B654" s="28"/>
      <c r="C654" s="28"/>
      <c r="D654" s="28"/>
      <c r="E654" s="28"/>
      <c r="F654" s="28"/>
      <c r="G654" s="28"/>
      <c r="J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X654" s="28"/>
    </row>
    <row r="655" spans="1:24">
      <c r="A655" s="28"/>
      <c r="B655" s="28"/>
      <c r="C655" s="28"/>
      <c r="D655" s="28"/>
      <c r="E655" s="28"/>
      <c r="F655" s="28"/>
      <c r="G655" s="28"/>
      <c r="J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X655" s="28"/>
    </row>
    <row r="656" spans="1:24">
      <c r="A656" s="28"/>
      <c r="B656" s="28"/>
      <c r="C656" s="28"/>
      <c r="D656" s="28"/>
      <c r="E656" s="28"/>
      <c r="F656" s="28"/>
      <c r="G656" s="28"/>
      <c r="J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X656" s="28"/>
    </row>
    <row r="657" spans="1:24">
      <c r="A657" s="28"/>
      <c r="B657" s="28"/>
      <c r="C657" s="28"/>
      <c r="D657" s="28"/>
      <c r="E657" s="28"/>
      <c r="F657" s="28"/>
      <c r="G657" s="28"/>
      <c r="J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X657" s="28"/>
    </row>
    <row r="658" spans="1:24">
      <c r="A658" s="28"/>
      <c r="B658" s="28"/>
      <c r="C658" s="28"/>
      <c r="D658" s="28"/>
      <c r="E658" s="28"/>
      <c r="F658" s="28"/>
      <c r="G658" s="28"/>
      <c r="J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X658" s="28"/>
    </row>
    <row r="659" spans="1:24">
      <c r="A659" s="28"/>
      <c r="B659" s="28"/>
      <c r="C659" s="28"/>
      <c r="D659" s="28"/>
      <c r="E659" s="28"/>
      <c r="F659" s="28"/>
      <c r="G659" s="28"/>
      <c r="J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X659" s="28"/>
    </row>
    <row r="660" spans="1:24">
      <c r="A660" s="28"/>
      <c r="B660" s="28"/>
      <c r="C660" s="28"/>
      <c r="D660" s="28"/>
      <c r="E660" s="28"/>
      <c r="F660" s="28"/>
      <c r="G660" s="28"/>
      <c r="J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X660" s="28"/>
    </row>
    <row r="661" spans="1:24">
      <c r="A661" s="28"/>
      <c r="B661" s="28"/>
      <c r="C661" s="28"/>
      <c r="D661" s="28"/>
      <c r="E661" s="28"/>
      <c r="F661" s="28"/>
      <c r="G661" s="28"/>
      <c r="J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X661" s="28"/>
    </row>
    <row r="662" spans="1:24">
      <c r="A662" s="28"/>
      <c r="B662" s="28"/>
      <c r="C662" s="28"/>
      <c r="D662" s="28"/>
      <c r="E662" s="28"/>
      <c r="F662" s="28"/>
      <c r="G662" s="28"/>
      <c r="J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X662" s="28"/>
    </row>
    <row r="663" spans="1:24">
      <c r="A663" s="28"/>
      <c r="B663" s="28"/>
      <c r="C663" s="28"/>
      <c r="D663" s="28"/>
      <c r="E663" s="28"/>
      <c r="F663" s="28"/>
      <c r="G663" s="28"/>
      <c r="J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X663" s="28"/>
    </row>
    <row r="664" spans="1:24">
      <c r="A664" s="28"/>
      <c r="B664" s="28"/>
      <c r="C664" s="28"/>
      <c r="D664" s="28"/>
      <c r="E664" s="28"/>
      <c r="F664" s="28"/>
      <c r="G664" s="28"/>
      <c r="J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X664" s="28"/>
    </row>
    <row r="665" spans="1:24">
      <c r="A665" s="28"/>
      <c r="B665" s="28"/>
      <c r="C665" s="28"/>
      <c r="D665" s="28"/>
      <c r="E665" s="28"/>
      <c r="F665" s="28"/>
      <c r="G665" s="28"/>
      <c r="J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X665" s="28"/>
    </row>
    <row r="666" spans="1:24">
      <c r="A666" s="28"/>
      <c r="B666" s="28"/>
      <c r="C666" s="28"/>
      <c r="D666" s="28"/>
      <c r="E666" s="28"/>
      <c r="F666" s="28"/>
      <c r="G666" s="28"/>
      <c r="J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X666" s="28"/>
    </row>
    <row r="667" spans="1:24">
      <c r="A667" s="28"/>
      <c r="B667" s="28"/>
      <c r="C667" s="28"/>
      <c r="D667" s="28"/>
      <c r="E667" s="28"/>
      <c r="F667" s="28"/>
      <c r="G667" s="28"/>
      <c r="J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X667" s="28"/>
    </row>
    <row r="668" spans="1:24">
      <c r="A668" s="28"/>
      <c r="B668" s="28"/>
      <c r="C668" s="28"/>
      <c r="D668" s="28"/>
      <c r="E668" s="28"/>
      <c r="F668" s="28"/>
      <c r="G668" s="28"/>
      <c r="J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X668" s="28"/>
    </row>
    <row r="669" spans="1:24">
      <c r="A669" s="28"/>
      <c r="B669" s="28"/>
      <c r="C669" s="28"/>
      <c r="D669" s="28"/>
      <c r="E669" s="28"/>
      <c r="F669" s="28"/>
      <c r="G669" s="28"/>
      <c r="J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X669" s="28"/>
    </row>
    <row r="670" spans="1:24">
      <c r="A670" s="28"/>
      <c r="B670" s="28"/>
      <c r="C670" s="28"/>
      <c r="D670" s="28"/>
      <c r="E670" s="28"/>
      <c r="F670" s="28"/>
      <c r="G670" s="28"/>
      <c r="J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X670" s="28"/>
    </row>
    <row r="671" spans="1:24">
      <c r="A671" s="28"/>
      <c r="B671" s="28"/>
      <c r="C671" s="28"/>
      <c r="D671" s="28"/>
      <c r="E671" s="28"/>
      <c r="F671" s="28"/>
      <c r="G671" s="28"/>
      <c r="J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X671" s="28"/>
    </row>
    <row r="672" spans="1:24">
      <c r="A672" s="28"/>
      <c r="B672" s="28"/>
      <c r="C672" s="28"/>
      <c r="D672" s="28"/>
      <c r="E672" s="28"/>
      <c r="F672" s="28"/>
      <c r="G672" s="28"/>
      <c r="J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X672" s="28"/>
    </row>
    <row r="673" spans="1:24">
      <c r="A673" s="28"/>
      <c r="B673" s="28"/>
      <c r="C673" s="28"/>
      <c r="D673" s="28"/>
      <c r="E673" s="28"/>
      <c r="F673" s="28"/>
      <c r="G673" s="28"/>
      <c r="J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X673" s="28"/>
    </row>
    <row r="674" spans="1:24">
      <c r="A674" s="28"/>
      <c r="B674" s="28"/>
      <c r="C674" s="28"/>
      <c r="D674" s="28"/>
      <c r="E674" s="28"/>
      <c r="F674" s="28"/>
      <c r="G674" s="28"/>
      <c r="J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X674" s="28"/>
    </row>
    <row r="675" spans="1:24">
      <c r="A675" s="28"/>
      <c r="B675" s="28"/>
      <c r="C675" s="28"/>
      <c r="D675" s="28"/>
      <c r="E675" s="28"/>
      <c r="F675" s="28"/>
      <c r="G675" s="28"/>
      <c r="J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X675" s="28"/>
    </row>
    <row r="676" spans="1:24">
      <c r="A676" s="28"/>
      <c r="B676" s="28"/>
      <c r="C676" s="28"/>
      <c r="D676" s="28"/>
      <c r="E676" s="28"/>
      <c r="F676" s="28"/>
      <c r="G676" s="28"/>
      <c r="J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X676" s="28"/>
    </row>
    <row r="677" spans="1:24">
      <c r="A677" s="28"/>
      <c r="B677" s="28"/>
      <c r="C677" s="28"/>
      <c r="D677" s="28"/>
      <c r="E677" s="28"/>
      <c r="F677" s="28"/>
      <c r="G677" s="28"/>
      <c r="J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X677" s="28"/>
    </row>
    <row r="678" spans="1:24">
      <c r="A678" s="28"/>
      <c r="B678" s="28"/>
      <c r="C678" s="28"/>
      <c r="D678" s="28"/>
      <c r="E678" s="28"/>
      <c r="F678" s="28"/>
      <c r="G678" s="28"/>
      <c r="J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X678" s="28"/>
    </row>
    <row r="679" spans="1:24">
      <c r="A679" s="28"/>
      <c r="B679" s="28"/>
      <c r="C679" s="28"/>
      <c r="D679" s="28"/>
      <c r="E679" s="28"/>
      <c r="F679" s="28"/>
      <c r="G679" s="28"/>
      <c r="J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X679" s="28"/>
    </row>
    <row r="680" spans="1:24">
      <c r="A680" s="28"/>
      <c r="B680" s="28"/>
      <c r="C680" s="28"/>
      <c r="D680" s="28"/>
      <c r="E680" s="28"/>
      <c r="F680" s="28"/>
      <c r="G680" s="28"/>
      <c r="J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X680" s="28"/>
    </row>
    <row r="681" spans="1:24">
      <c r="A681" s="28"/>
      <c r="B681" s="28"/>
      <c r="C681" s="28"/>
      <c r="D681" s="28"/>
      <c r="E681" s="28"/>
      <c r="F681" s="28"/>
      <c r="G681" s="28"/>
      <c r="J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X681" s="28"/>
    </row>
    <row r="682" spans="1:24">
      <c r="A682" s="28"/>
      <c r="B682" s="28"/>
      <c r="C682" s="28"/>
      <c r="D682" s="28"/>
      <c r="E682" s="28"/>
      <c r="F682" s="28"/>
      <c r="G682" s="28"/>
      <c r="J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X682" s="28"/>
    </row>
    <row r="683" spans="1:24">
      <c r="A683" s="28"/>
      <c r="B683" s="28"/>
      <c r="C683" s="28"/>
      <c r="D683" s="28"/>
      <c r="E683" s="28"/>
      <c r="F683" s="28"/>
      <c r="G683" s="28"/>
      <c r="J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X683" s="28"/>
    </row>
    <row r="684" spans="1:24">
      <c r="A684" s="28"/>
      <c r="B684" s="28"/>
      <c r="C684" s="28"/>
      <c r="D684" s="28"/>
      <c r="E684" s="28"/>
      <c r="F684" s="28"/>
      <c r="G684" s="28"/>
      <c r="J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X684" s="28"/>
    </row>
    <row r="685" spans="1:24">
      <c r="A685" s="28"/>
      <c r="B685" s="28"/>
      <c r="C685" s="28"/>
      <c r="D685" s="28"/>
      <c r="E685" s="28"/>
      <c r="F685" s="28"/>
      <c r="G685" s="28"/>
      <c r="J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X685" s="28"/>
    </row>
    <row r="686" spans="1:24">
      <c r="A686" s="28"/>
      <c r="B686" s="28"/>
      <c r="C686" s="28"/>
      <c r="D686" s="28"/>
      <c r="E686" s="28"/>
      <c r="F686" s="28"/>
      <c r="G686" s="28"/>
      <c r="J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X686" s="28"/>
    </row>
    <row r="687" spans="1:24">
      <c r="A687" s="28"/>
      <c r="B687" s="28"/>
      <c r="C687" s="28"/>
      <c r="D687" s="28"/>
      <c r="E687" s="28"/>
      <c r="F687" s="28"/>
      <c r="G687" s="28"/>
      <c r="J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X687" s="28"/>
    </row>
    <row r="688" spans="1:24">
      <c r="A688" s="28"/>
      <c r="B688" s="28"/>
      <c r="C688" s="28"/>
      <c r="D688" s="28"/>
      <c r="E688" s="28"/>
      <c r="F688" s="28"/>
      <c r="G688" s="28"/>
      <c r="J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X688" s="28"/>
    </row>
    <row r="689" spans="1:24">
      <c r="A689" s="28"/>
      <c r="B689" s="28"/>
      <c r="C689" s="28"/>
      <c r="D689" s="28"/>
      <c r="E689" s="28"/>
      <c r="F689" s="28"/>
      <c r="G689" s="28"/>
      <c r="J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X689" s="28"/>
    </row>
    <row r="690" spans="1:24">
      <c r="A690" s="28"/>
      <c r="B690" s="28"/>
      <c r="C690" s="28"/>
      <c r="D690" s="28"/>
      <c r="E690" s="28"/>
      <c r="F690" s="28"/>
      <c r="G690" s="28"/>
      <c r="J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X690" s="28"/>
    </row>
    <row r="691" spans="1:24">
      <c r="A691" s="28"/>
      <c r="B691" s="28"/>
      <c r="C691" s="28"/>
      <c r="D691" s="28"/>
      <c r="E691" s="28"/>
      <c r="F691" s="28"/>
      <c r="G691" s="28"/>
      <c r="J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X691" s="28"/>
    </row>
    <row r="692" spans="1:24">
      <c r="A692" s="28"/>
      <c r="B692" s="28"/>
      <c r="C692" s="28"/>
      <c r="D692" s="28"/>
      <c r="E692" s="28"/>
      <c r="F692" s="28"/>
      <c r="G692" s="28"/>
      <c r="J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X692" s="28"/>
    </row>
    <row r="693" spans="1:24">
      <c r="A693" s="28"/>
      <c r="B693" s="28"/>
      <c r="C693" s="28"/>
      <c r="D693" s="28"/>
      <c r="E693" s="28"/>
      <c r="F693" s="28"/>
      <c r="G693" s="28"/>
      <c r="J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X693" s="28"/>
    </row>
    <row r="694" spans="1:24">
      <c r="A694" s="28"/>
      <c r="B694" s="28"/>
      <c r="C694" s="28"/>
      <c r="D694" s="28"/>
      <c r="E694" s="28"/>
      <c r="F694" s="28"/>
      <c r="G694" s="28"/>
      <c r="J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X694" s="28"/>
    </row>
    <row r="695" spans="1:24">
      <c r="A695" s="28"/>
      <c r="B695" s="28"/>
      <c r="C695" s="28"/>
      <c r="D695" s="28"/>
      <c r="E695" s="28"/>
      <c r="F695" s="28"/>
      <c r="G695" s="28"/>
      <c r="J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X695" s="28"/>
    </row>
    <row r="696" spans="1:24">
      <c r="A696" s="28"/>
      <c r="B696" s="28"/>
      <c r="C696" s="28"/>
      <c r="D696" s="28"/>
      <c r="E696" s="28"/>
      <c r="F696" s="28"/>
      <c r="G696" s="28"/>
      <c r="J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X696" s="28"/>
    </row>
    <row r="697" spans="1:24">
      <c r="A697" s="28"/>
      <c r="B697" s="28"/>
      <c r="C697" s="28"/>
      <c r="D697" s="28"/>
      <c r="E697" s="28"/>
      <c r="F697" s="28"/>
      <c r="G697" s="28"/>
      <c r="J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X697" s="28"/>
    </row>
    <row r="698" spans="1:24">
      <c r="A698" s="28"/>
      <c r="B698" s="28"/>
      <c r="C698" s="28"/>
      <c r="D698" s="28"/>
      <c r="E698" s="28"/>
      <c r="F698" s="28"/>
      <c r="G698" s="28"/>
      <c r="J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X698" s="28"/>
    </row>
    <row r="699" spans="1:24">
      <c r="A699" s="28"/>
      <c r="B699" s="28"/>
      <c r="C699" s="28"/>
      <c r="D699" s="28"/>
      <c r="E699" s="28"/>
      <c r="F699" s="28"/>
      <c r="G699" s="28"/>
      <c r="J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X699" s="28"/>
    </row>
    <row r="700" spans="1:24">
      <c r="A700" s="28"/>
      <c r="B700" s="28"/>
      <c r="C700" s="28"/>
      <c r="D700" s="28"/>
      <c r="E700" s="28"/>
      <c r="F700" s="28"/>
      <c r="G700" s="28"/>
      <c r="J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X700" s="28"/>
    </row>
    <row r="701" spans="1:24">
      <c r="A701" s="28"/>
      <c r="B701" s="28"/>
      <c r="C701" s="28"/>
      <c r="D701" s="28"/>
      <c r="E701" s="28"/>
      <c r="F701" s="28"/>
      <c r="G701" s="28"/>
      <c r="J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X701" s="28"/>
    </row>
    <row r="702" spans="1:24">
      <c r="A702" s="28"/>
      <c r="B702" s="28"/>
      <c r="C702" s="28"/>
      <c r="D702" s="28"/>
      <c r="E702" s="28"/>
      <c r="F702" s="28"/>
      <c r="G702" s="28"/>
      <c r="J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X702" s="28"/>
    </row>
    <row r="703" spans="1:24">
      <c r="A703" s="28"/>
      <c r="B703" s="28"/>
      <c r="C703" s="28"/>
      <c r="D703" s="28"/>
      <c r="E703" s="28"/>
      <c r="F703" s="28"/>
      <c r="G703" s="28"/>
      <c r="J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X703" s="28"/>
    </row>
    <row r="704" spans="1:24">
      <c r="A704" s="28"/>
      <c r="B704" s="28"/>
      <c r="C704" s="28"/>
      <c r="D704" s="28"/>
      <c r="E704" s="28"/>
      <c r="F704" s="28"/>
      <c r="G704" s="28"/>
      <c r="J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X704" s="28"/>
    </row>
    <row r="705" spans="1:24">
      <c r="A705" s="28"/>
      <c r="B705" s="28"/>
      <c r="C705" s="28"/>
      <c r="D705" s="28"/>
      <c r="E705" s="28"/>
      <c r="F705" s="28"/>
      <c r="G705" s="28"/>
      <c r="J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X705" s="28"/>
    </row>
    <row r="706" spans="1:24">
      <c r="A706" s="28"/>
      <c r="B706" s="28"/>
      <c r="C706" s="28"/>
      <c r="D706" s="28"/>
      <c r="E706" s="28"/>
      <c r="F706" s="28"/>
      <c r="G706" s="28"/>
      <c r="J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X706" s="28"/>
    </row>
    <row r="707" spans="1:24">
      <c r="A707" s="28"/>
      <c r="B707" s="28"/>
      <c r="C707" s="28"/>
      <c r="D707" s="28"/>
      <c r="E707" s="28"/>
      <c r="F707" s="28"/>
      <c r="G707" s="28"/>
      <c r="J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X707" s="28"/>
    </row>
    <row r="708" spans="1:24">
      <c r="A708" s="28"/>
      <c r="B708" s="28"/>
      <c r="C708" s="28"/>
      <c r="D708" s="28"/>
      <c r="E708" s="28"/>
      <c r="F708" s="28"/>
      <c r="G708" s="28"/>
      <c r="J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X708" s="28"/>
    </row>
    <row r="709" spans="1:24">
      <c r="A709" s="28"/>
      <c r="B709" s="28"/>
      <c r="C709" s="28"/>
      <c r="D709" s="28"/>
      <c r="E709" s="28"/>
      <c r="F709" s="28"/>
      <c r="G709" s="28"/>
      <c r="J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X709" s="28"/>
    </row>
    <row r="710" spans="1:24">
      <c r="A710" s="28"/>
      <c r="B710" s="28"/>
      <c r="C710" s="28"/>
      <c r="D710" s="28"/>
      <c r="E710" s="28"/>
      <c r="F710" s="28"/>
      <c r="G710" s="28"/>
      <c r="J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X710" s="28"/>
    </row>
    <row r="711" spans="1:24">
      <c r="A711" s="28"/>
      <c r="B711" s="28"/>
      <c r="C711" s="28"/>
      <c r="D711" s="28"/>
      <c r="E711" s="28"/>
      <c r="F711" s="28"/>
      <c r="G711" s="28"/>
      <c r="J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X711" s="28"/>
    </row>
    <row r="712" spans="1:24">
      <c r="A712" s="28"/>
      <c r="B712" s="28"/>
      <c r="C712" s="28"/>
      <c r="D712" s="28"/>
      <c r="E712" s="28"/>
      <c r="F712" s="28"/>
      <c r="G712" s="28"/>
      <c r="J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X712" s="28"/>
    </row>
    <row r="713" spans="1:24">
      <c r="A713" s="28"/>
      <c r="B713" s="28"/>
      <c r="C713" s="28"/>
      <c r="D713" s="28"/>
      <c r="E713" s="28"/>
      <c r="F713" s="28"/>
      <c r="G713" s="28"/>
      <c r="J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X713" s="28"/>
    </row>
    <row r="714" spans="1:24">
      <c r="A714" s="28"/>
      <c r="B714" s="28"/>
      <c r="C714" s="28"/>
      <c r="D714" s="28"/>
      <c r="E714" s="28"/>
      <c r="F714" s="28"/>
      <c r="G714" s="28"/>
      <c r="J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X714" s="28"/>
    </row>
    <row r="715" spans="1:24">
      <c r="A715" s="28"/>
      <c r="B715" s="28"/>
      <c r="C715" s="28"/>
      <c r="D715" s="28"/>
      <c r="E715" s="28"/>
      <c r="F715" s="28"/>
      <c r="G715" s="28"/>
      <c r="J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X715" s="28"/>
    </row>
    <row r="716" spans="1:24">
      <c r="A716" s="28"/>
      <c r="B716" s="28"/>
      <c r="C716" s="28"/>
      <c r="D716" s="28"/>
      <c r="E716" s="28"/>
      <c r="F716" s="28"/>
      <c r="G716" s="28"/>
      <c r="J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X716" s="28"/>
    </row>
    <row r="717" spans="1:24">
      <c r="A717" s="28"/>
      <c r="B717" s="28"/>
      <c r="C717" s="28"/>
      <c r="D717" s="28"/>
      <c r="E717" s="28"/>
      <c r="F717" s="28"/>
      <c r="G717" s="28"/>
      <c r="J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X717" s="28"/>
    </row>
    <row r="718" spans="1:24">
      <c r="A718" s="28"/>
      <c r="B718" s="28"/>
      <c r="C718" s="28"/>
      <c r="D718" s="28"/>
      <c r="E718" s="28"/>
      <c r="F718" s="28"/>
      <c r="G718" s="28"/>
      <c r="J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X718" s="28"/>
    </row>
    <row r="719" spans="1:24">
      <c r="A719" s="28"/>
      <c r="B719" s="28"/>
      <c r="C719" s="28"/>
      <c r="D719" s="28"/>
      <c r="E719" s="28"/>
      <c r="F719" s="28"/>
      <c r="G719" s="28"/>
      <c r="J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X719" s="28"/>
    </row>
    <row r="720" spans="1:24">
      <c r="A720" s="28"/>
      <c r="B720" s="28"/>
      <c r="C720" s="28"/>
      <c r="D720" s="28"/>
      <c r="E720" s="28"/>
      <c r="F720" s="28"/>
      <c r="G720" s="28"/>
      <c r="J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X720" s="28"/>
    </row>
    <row r="721" spans="1:24">
      <c r="A721" s="28"/>
      <c r="B721" s="28"/>
      <c r="C721" s="28"/>
      <c r="D721" s="28"/>
      <c r="E721" s="28"/>
      <c r="F721" s="28"/>
      <c r="G721" s="28"/>
      <c r="J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X721" s="28"/>
    </row>
    <row r="722" spans="1:24">
      <c r="A722" s="28"/>
      <c r="B722" s="28"/>
      <c r="C722" s="28"/>
      <c r="D722" s="28"/>
      <c r="E722" s="28"/>
      <c r="F722" s="28"/>
      <c r="G722" s="28"/>
      <c r="J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X722" s="28"/>
    </row>
    <row r="723" spans="1:24">
      <c r="A723" s="28"/>
      <c r="B723" s="28"/>
      <c r="C723" s="28"/>
      <c r="D723" s="28"/>
      <c r="E723" s="28"/>
      <c r="F723" s="28"/>
      <c r="G723" s="28"/>
      <c r="J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X723" s="28"/>
    </row>
    <row r="724" spans="1:24">
      <c r="A724" s="28"/>
      <c r="B724" s="28"/>
      <c r="C724" s="28"/>
      <c r="D724" s="28"/>
      <c r="E724" s="28"/>
      <c r="F724" s="28"/>
      <c r="G724" s="28"/>
      <c r="J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X724" s="28"/>
    </row>
    <row r="725" spans="1:24">
      <c r="A725" s="28"/>
      <c r="B725" s="28"/>
      <c r="C725" s="28"/>
      <c r="D725" s="28"/>
      <c r="E725" s="28"/>
      <c r="F725" s="28"/>
      <c r="G725" s="28"/>
      <c r="J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X725" s="28"/>
    </row>
    <row r="726" spans="1:24">
      <c r="A726" s="28"/>
      <c r="B726" s="28"/>
      <c r="C726" s="28"/>
      <c r="D726" s="28"/>
      <c r="E726" s="28"/>
      <c r="F726" s="28"/>
      <c r="G726" s="28"/>
      <c r="J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X726" s="28"/>
    </row>
    <row r="727" spans="1:24">
      <c r="A727" s="28"/>
      <c r="B727" s="28"/>
      <c r="C727" s="28"/>
      <c r="D727" s="28"/>
      <c r="E727" s="28"/>
      <c r="F727" s="28"/>
      <c r="G727" s="28"/>
      <c r="J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X727" s="28"/>
    </row>
    <row r="728" spans="1:24">
      <c r="A728" s="28"/>
      <c r="B728" s="28"/>
      <c r="C728" s="28"/>
      <c r="D728" s="28"/>
      <c r="E728" s="28"/>
      <c r="F728" s="28"/>
      <c r="G728" s="28"/>
      <c r="J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X728" s="28"/>
    </row>
    <row r="729" spans="1:24">
      <c r="A729" s="28"/>
      <c r="B729" s="28"/>
      <c r="C729" s="28"/>
      <c r="D729" s="28"/>
      <c r="E729" s="28"/>
      <c r="F729" s="28"/>
      <c r="G729" s="28"/>
      <c r="J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X729" s="28"/>
    </row>
    <row r="730" spans="1:24">
      <c r="A730" s="28"/>
      <c r="B730" s="28"/>
      <c r="C730" s="28"/>
      <c r="D730" s="28"/>
      <c r="E730" s="28"/>
      <c r="F730" s="28"/>
      <c r="G730" s="28"/>
      <c r="J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X730" s="28"/>
    </row>
    <row r="731" spans="1:24">
      <c r="A731" s="28"/>
      <c r="B731" s="28"/>
      <c r="C731" s="28"/>
      <c r="D731" s="28"/>
      <c r="E731" s="28"/>
      <c r="F731" s="28"/>
      <c r="G731" s="28"/>
      <c r="J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X731" s="28"/>
    </row>
    <row r="732" spans="1:24">
      <c r="A732" s="28"/>
      <c r="B732" s="28"/>
      <c r="C732" s="28"/>
      <c r="D732" s="28"/>
      <c r="E732" s="28"/>
      <c r="F732" s="28"/>
      <c r="G732" s="28"/>
      <c r="J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X732" s="28"/>
    </row>
    <row r="733" spans="1:24">
      <c r="A733" s="28"/>
      <c r="B733" s="28"/>
      <c r="C733" s="28"/>
      <c r="D733" s="28"/>
      <c r="E733" s="28"/>
      <c r="F733" s="28"/>
      <c r="G733" s="28"/>
      <c r="J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X733" s="28"/>
    </row>
    <row r="734" spans="1:24">
      <c r="A734" s="28"/>
      <c r="B734" s="28"/>
      <c r="C734" s="28"/>
      <c r="D734" s="28"/>
      <c r="E734" s="28"/>
      <c r="F734" s="28"/>
      <c r="G734" s="28"/>
      <c r="J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X734" s="28"/>
    </row>
    <row r="735" spans="1:24">
      <c r="A735" s="28"/>
      <c r="B735" s="28"/>
      <c r="C735" s="28"/>
      <c r="D735" s="28"/>
      <c r="E735" s="28"/>
      <c r="F735" s="28"/>
      <c r="G735" s="28"/>
      <c r="J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X735" s="28"/>
    </row>
    <row r="736" spans="1:24">
      <c r="A736" s="28"/>
      <c r="B736" s="28"/>
      <c r="C736" s="28"/>
      <c r="D736" s="28"/>
      <c r="E736" s="28"/>
      <c r="F736" s="28"/>
      <c r="G736" s="28"/>
      <c r="J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X736" s="28"/>
    </row>
    <row r="737" spans="1:24">
      <c r="A737" s="28"/>
      <c r="B737" s="28"/>
      <c r="C737" s="28"/>
      <c r="D737" s="28"/>
      <c r="E737" s="28"/>
      <c r="F737" s="28"/>
      <c r="G737" s="28"/>
      <c r="J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X737" s="28"/>
    </row>
    <row r="738" spans="1:24">
      <c r="A738" s="28"/>
      <c r="B738" s="28"/>
      <c r="C738" s="28"/>
      <c r="D738" s="28"/>
      <c r="E738" s="28"/>
      <c r="F738" s="28"/>
      <c r="G738" s="28"/>
      <c r="J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X738" s="28"/>
    </row>
    <row r="739" spans="1:24">
      <c r="A739" s="28"/>
      <c r="B739" s="28"/>
      <c r="C739" s="28"/>
      <c r="D739" s="28"/>
      <c r="E739" s="28"/>
      <c r="F739" s="28"/>
      <c r="G739" s="28"/>
      <c r="J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X739" s="28"/>
    </row>
    <row r="740" spans="1:24">
      <c r="A740" s="28"/>
      <c r="B740" s="28"/>
      <c r="C740" s="28"/>
      <c r="D740" s="28"/>
      <c r="E740" s="28"/>
      <c r="F740" s="28"/>
      <c r="G740" s="28"/>
      <c r="J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X740" s="28"/>
    </row>
    <row r="741" spans="1:24">
      <c r="A741" s="28"/>
      <c r="B741" s="28"/>
      <c r="C741" s="28"/>
      <c r="D741" s="28"/>
      <c r="E741" s="28"/>
      <c r="F741" s="28"/>
      <c r="G741" s="28"/>
      <c r="J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X741" s="28"/>
    </row>
    <row r="742" spans="1:24">
      <c r="A742" s="28"/>
      <c r="B742" s="28"/>
      <c r="C742" s="28"/>
      <c r="D742" s="28"/>
      <c r="E742" s="28"/>
      <c r="F742" s="28"/>
      <c r="G742" s="28"/>
      <c r="J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X742" s="28"/>
    </row>
    <row r="743" spans="1:24">
      <c r="A743" s="28"/>
      <c r="B743" s="28"/>
      <c r="C743" s="28"/>
      <c r="D743" s="28"/>
      <c r="E743" s="28"/>
      <c r="F743" s="28"/>
      <c r="G743" s="28"/>
      <c r="J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X743" s="28"/>
    </row>
    <row r="744" spans="1:24">
      <c r="A744" s="28"/>
      <c r="B744" s="28"/>
      <c r="C744" s="28"/>
      <c r="D744" s="28"/>
      <c r="E744" s="28"/>
      <c r="F744" s="28"/>
      <c r="G744" s="28"/>
      <c r="J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X744" s="28"/>
    </row>
    <row r="745" spans="1:24">
      <c r="A745" s="28"/>
      <c r="B745" s="28"/>
      <c r="C745" s="28"/>
      <c r="D745" s="28"/>
      <c r="E745" s="28"/>
      <c r="F745" s="28"/>
      <c r="G745" s="28"/>
      <c r="J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X745" s="28"/>
    </row>
    <row r="746" spans="1:24">
      <c r="A746" s="28"/>
      <c r="B746" s="28"/>
      <c r="C746" s="28"/>
      <c r="D746" s="28"/>
      <c r="E746" s="28"/>
      <c r="F746" s="28"/>
      <c r="G746" s="28"/>
      <c r="J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X746" s="28"/>
    </row>
    <row r="747" spans="1:24">
      <c r="A747" s="28"/>
      <c r="B747" s="28"/>
      <c r="C747" s="28"/>
      <c r="D747" s="28"/>
      <c r="E747" s="28"/>
      <c r="F747" s="28"/>
      <c r="G747" s="28"/>
      <c r="J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X747" s="28"/>
    </row>
    <row r="748" spans="1:24">
      <c r="A748" s="28"/>
      <c r="B748" s="28"/>
      <c r="C748" s="28"/>
      <c r="D748" s="28"/>
      <c r="E748" s="28"/>
      <c r="F748" s="28"/>
      <c r="G748" s="28"/>
      <c r="J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X748" s="28"/>
    </row>
    <row r="749" spans="1:24">
      <c r="A749" s="28"/>
      <c r="B749" s="28"/>
      <c r="C749" s="28"/>
      <c r="D749" s="28"/>
      <c r="E749" s="28"/>
      <c r="F749" s="28"/>
      <c r="G749" s="28"/>
      <c r="J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X749" s="28"/>
    </row>
    <row r="750" spans="1:24">
      <c r="A750" s="28"/>
      <c r="B750" s="28"/>
      <c r="C750" s="28"/>
      <c r="D750" s="28"/>
      <c r="E750" s="28"/>
      <c r="F750" s="28"/>
      <c r="G750" s="28"/>
      <c r="J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X750" s="28"/>
    </row>
    <row r="751" spans="1:24">
      <c r="A751" s="28"/>
      <c r="B751" s="28"/>
      <c r="C751" s="28"/>
      <c r="D751" s="28"/>
      <c r="E751" s="28"/>
      <c r="F751" s="28"/>
      <c r="G751" s="28"/>
      <c r="J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X751" s="28"/>
    </row>
    <row r="752" spans="1:24">
      <c r="A752" s="28"/>
      <c r="B752" s="28"/>
      <c r="C752" s="28"/>
      <c r="D752" s="28"/>
      <c r="E752" s="28"/>
      <c r="F752" s="28"/>
      <c r="G752" s="28"/>
      <c r="J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X752" s="28"/>
    </row>
    <row r="753" spans="1:24">
      <c r="A753" s="28"/>
      <c r="B753" s="28"/>
      <c r="C753" s="28"/>
      <c r="D753" s="28"/>
      <c r="E753" s="28"/>
      <c r="F753" s="28"/>
      <c r="G753" s="28"/>
      <c r="J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X753" s="28"/>
    </row>
    <row r="754" spans="1:24">
      <c r="A754" s="28"/>
      <c r="B754" s="28"/>
      <c r="C754" s="28"/>
      <c r="D754" s="28"/>
      <c r="E754" s="28"/>
      <c r="F754" s="28"/>
      <c r="G754" s="28"/>
      <c r="J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X754" s="28"/>
    </row>
    <row r="755" spans="1:24">
      <c r="A755" s="28"/>
      <c r="B755" s="28"/>
      <c r="C755" s="28"/>
      <c r="D755" s="28"/>
      <c r="E755" s="28"/>
      <c r="F755" s="28"/>
      <c r="G755" s="28"/>
      <c r="J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X755" s="28"/>
    </row>
    <row r="756" spans="1:24">
      <c r="A756" s="28"/>
      <c r="B756" s="28"/>
      <c r="C756" s="28"/>
      <c r="D756" s="28"/>
      <c r="E756" s="28"/>
      <c r="F756" s="28"/>
      <c r="G756" s="28"/>
      <c r="J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X756" s="28"/>
    </row>
    <row r="757" spans="1:24">
      <c r="A757" s="28"/>
      <c r="B757" s="28"/>
      <c r="C757" s="28"/>
      <c r="D757" s="28"/>
      <c r="E757" s="28"/>
      <c r="F757" s="28"/>
      <c r="G757" s="28"/>
      <c r="J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X757" s="28"/>
    </row>
    <row r="758" spans="1:24">
      <c r="A758" s="28"/>
      <c r="B758" s="28"/>
      <c r="C758" s="28"/>
      <c r="D758" s="28"/>
      <c r="E758" s="28"/>
      <c r="F758" s="28"/>
      <c r="G758" s="28"/>
      <c r="J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X758" s="28"/>
    </row>
    <row r="759" spans="1:24">
      <c r="A759" s="28"/>
      <c r="B759" s="28"/>
      <c r="C759" s="28"/>
      <c r="D759" s="28"/>
      <c r="E759" s="28"/>
      <c r="F759" s="28"/>
      <c r="G759" s="28"/>
      <c r="J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X759" s="28"/>
    </row>
    <row r="760" spans="1:24">
      <c r="A760" s="28"/>
      <c r="B760" s="28"/>
      <c r="C760" s="28"/>
      <c r="D760" s="28"/>
      <c r="E760" s="28"/>
      <c r="F760" s="28"/>
      <c r="G760" s="28"/>
      <c r="J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X760" s="28"/>
    </row>
    <row r="761" spans="1:24">
      <c r="A761" s="28"/>
      <c r="B761" s="28"/>
      <c r="C761" s="28"/>
      <c r="D761" s="28"/>
      <c r="E761" s="28"/>
      <c r="F761" s="28"/>
      <c r="G761" s="28"/>
      <c r="J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X761" s="28"/>
    </row>
    <row r="762" spans="1:24">
      <c r="A762" s="28"/>
      <c r="B762" s="28"/>
      <c r="C762" s="28"/>
      <c r="D762" s="28"/>
      <c r="E762" s="28"/>
      <c r="F762" s="28"/>
      <c r="G762" s="28"/>
      <c r="J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X762" s="28"/>
    </row>
    <row r="763" spans="1:24">
      <c r="A763" s="28"/>
      <c r="B763" s="28"/>
      <c r="C763" s="28"/>
      <c r="D763" s="28"/>
      <c r="E763" s="28"/>
      <c r="F763" s="28"/>
      <c r="G763" s="28"/>
      <c r="J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X763" s="28"/>
    </row>
    <row r="764" spans="1:24">
      <c r="A764" s="28"/>
      <c r="B764" s="28"/>
      <c r="C764" s="28"/>
      <c r="D764" s="28"/>
      <c r="E764" s="28"/>
      <c r="F764" s="28"/>
      <c r="G764" s="28"/>
      <c r="J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X764" s="28"/>
    </row>
    <row r="765" spans="1:24">
      <c r="A765" s="28"/>
      <c r="B765" s="28"/>
      <c r="C765" s="28"/>
      <c r="D765" s="28"/>
      <c r="E765" s="28"/>
      <c r="F765" s="28"/>
      <c r="G765" s="28"/>
      <c r="J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X765" s="28"/>
    </row>
    <row r="766" spans="1:24">
      <c r="A766" s="28"/>
      <c r="B766" s="28"/>
      <c r="C766" s="28"/>
      <c r="D766" s="28"/>
      <c r="E766" s="28"/>
      <c r="F766" s="28"/>
      <c r="G766" s="28"/>
      <c r="J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X766" s="28"/>
    </row>
    <row r="767" spans="1:24">
      <c r="A767" s="28"/>
      <c r="B767" s="28"/>
      <c r="C767" s="28"/>
      <c r="D767" s="28"/>
      <c r="E767" s="28"/>
      <c r="F767" s="28"/>
      <c r="G767" s="28"/>
      <c r="J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X767" s="28"/>
    </row>
    <row r="768" spans="1:24">
      <c r="A768" s="28"/>
      <c r="B768" s="28"/>
      <c r="C768" s="28"/>
      <c r="D768" s="28"/>
      <c r="E768" s="28"/>
      <c r="F768" s="28"/>
      <c r="G768" s="28"/>
      <c r="J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X768" s="28"/>
    </row>
    <row r="769" spans="1:24">
      <c r="A769" s="28"/>
      <c r="B769" s="28"/>
      <c r="C769" s="28"/>
      <c r="D769" s="28"/>
      <c r="E769" s="28"/>
      <c r="F769" s="28"/>
      <c r="G769" s="28"/>
      <c r="J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X769" s="28"/>
    </row>
    <row r="770" spans="1:24">
      <c r="A770" s="28"/>
      <c r="B770" s="28"/>
      <c r="C770" s="28"/>
      <c r="D770" s="28"/>
      <c r="E770" s="28"/>
      <c r="F770" s="28"/>
      <c r="G770" s="28"/>
      <c r="J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X770" s="28"/>
    </row>
    <row r="771" spans="1:24">
      <c r="A771" s="28"/>
      <c r="B771" s="28"/>
      <c r="C771" s="28"/>
      <c r="D771" s="28"/>
      <c r="E771" s="28"/>
      <c r="F771" s="28"/>
      <c r="G771" s="28"/>
      <c r="J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X771" s="28"/>
    </row>
    <row r="772" spans="1:24">
      <c r="A772" s="28"/>
      <c r="B772" s="28"/>
      <c r="C772" s="28"/>
      <c r="D772" s="28"/>
      <c r="E772" s="28"/>
      <c r="F772" s="28"/>
      <c r="G772" s="28"/>
      <c r="J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X772" s="28"/>
    </row>
    <row r="773" spans="1:24">
      <c r="A773" s="28"/>
      <c r="B773" s="28"/>
      <c r="C773" s="28"/>
      <c r="D773" s="28"/>
      <c r="E773" s="28"/>
      <c r="F773" s="28"/>
      <c r="G773" s="28"/>
      <c r="J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X773" s="28"/>
    </row>
    <row r="774" spans="1:24">
      <c r="A774" s="28"/>
      <c r="B774" s="28"/>
      <c r="C774" s="28"/>
      <c r="D774" s="28"/>
      <c r="E774" s="28"/>
      <c r="F774" s="28"/>
      <c r="G774" s="28"/>
      <c r="J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X774" s="28"/>
    </row>
    <row r="775" spans="1:24">
      <c r="A775" s="28"/>
      <c r="B775" s="28"/>
      <c r="C775" s="28"/>
      <c r="D775" s="28"/>
      <c r="E775" s="28"/>
      <c r="F775" s="28"/>
      <c r="G775" s="28"/>
      <c r="J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X775" s="28"/>
    </row>
    <row r="776" spans="1:24">
      <c r="A776" s="28"/>
      <c r="B776" s="28"/>
      <c r="C776" s="28"/>
      <c r="D776" s="28"/>
      <c r="E776" s="28"/>
      <c r="F776" s="28"/>
      <c r="G776" s="28"/>
      <c r="J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X776" s="28"/>
    </row>
    <row r="777" spans="1:24">
      <c r="A777" s="28"/>
      <c r="B777" s="28"/>
      <c r="C777" s="28"/>
      <c r="D777" s="28"/>
      <c r="E777" s="28"/>
      <c r="F777" s="28"/>
      <c r="G777" s="28"/>
      <c r="J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X777" s="28"/>
    </row>
    <row r="778" spans="1:24">
      <c r="A778" s="28"/>
      <c r="B778" s="28"/>
      <c r="C778" s="28"/>
      <c r="D778" s="28"/>
      <c r="E778" s="28"/>
      <c r="F778" s="28"/>
      <c r="G778" s="28"/>
      <c r="J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X778" s="28"/>
    </row>
    <row r="779" spans="1:24">
      <c r="A779" s="28"/>
      <c r="B779" s="28"/>
      <c r="C779" s="28"/>
      <c r="D779" s="28"/>
      <c r="E779" s="28"/>
      <c r="F779" s="28"/>
      <c r="G779" s="28"/>
      <c r="J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X779" s="28"/>
    </row>
    <row r="780" spans="1:24">
      <c r="A780" s="28"/>
      <c r="B780" s="28"/>
      <c r="C780" s="28"/>
      <c r="D780" s="28"/>
      <c r="E780" s="28"/>
      <c r="F780" s="28"/>
      <c r="G780" s="28"/>
      <c r="J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X780" s="28"/>
    </row>
    <row r="781" spans="1:24">
      <c r="A781" s="28"/>
      <c r="B781" s="28"/>
      <c r="C781" s="28"/>
      <c r="D781" s="28"/>
      <c r="E781" s="28"/>
      <c r="F781" s="28"/>
      <c r="G781" s="28"/>
      <c r="J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X781" s="28"/>
    </row>
    <row r="782" spans="1:24">
      <c r="A782" s="28"/>
      <c r="B782" s="28"/>
      <c r="C782" s="28"/>
      <c r="D782" s="28"/>
      <c r="E782" s="28"/>
      <c r="F782" s="28"/>
      <c r="G782" s="28"/>
      <c r="J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X782" s="28"/>
    </row>
    <row r="783" spans="1:24">
      <c r="A783" s="28"/>
      <c r="B783" s="28"/>
      <c r="C783" s="28"/>
      <c r="D783" s="28"/>
      <c r="E783" s="28"/>
      <c r="F783" s="28"/>
      <c r="G783" s="28"/>
      <c r="J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X783" s="28"/>
    </row>
    <row r="784" spans="1:24">
      <c r="A784" s="28"/>
      <c r="B784" s="28"/>
      <c r="C784" s="28"/>
      <c r="D784" s="28"/>
      <c r="E784" s="28"/>
      <c r="F784" s="28"/>
      <c r="G784" s="28"/>
      <c r="J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X784" s="28"/>
    </row>
    <row r="785" spans="1:24">
      <c r="A785" s="28"/>
      <c r="B785" s="28"/>
      <c r="C785" s="28"/>
      <c r="D785" s="28"/>
      <c r="E785" s="28"/>
      <c r="F785" s="28"/>
      <c r="G785" s="28"/>
      <c r="J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X785" s="28"/>
    </row>
    <row r="786" spans="1:24">
      <c r="A786" s="28"/>
      <c r="B786" s="28"/>
      <c r="C786" s="28"/>
      <c r="D786" s="28"/>
      <c r="E786" s="28"/>
      <c r="F786" s="28"/>
      <c r="G786" s="28"/>
      <c r="J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X786" s="28"/>
    </row>
    <row r="787" spans="1:24">
      <c r="A787" s="28"/>
      <c r="B787" s="28"/>
      <c r="C787" s="28"/>
      <c r="D787" s="28"/>
      <c r="E787" s="28"/>
      <c r="F787" s="28"/>
      <c r="G787" s="28"/>
      <c r="J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X787" s="28"/>
    </row>
    <row r="788" spans="1:24">
      <c r="A788" s="28"/>
      <c r="B788" s="28"/>
      <c r="C788" s="28"/>
      <c r="D788" s="28"/>
      <c r="E788" s="28"/>
      <c r="F788" s="28"/>
      <c r="G788" s="28"/>
      <c r="J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X788" s="28"/>
    </row>
    <row r="789" spans="1:24">
      <c r="A789" s="28"/>
      <c r="B789" s="28"/>
      <c r="C789" s="28"/>
      <c r="D789" s="28"/>
      <c r="E789" s="28"/>
      <c r="F789" s="28"/>
      <c r="G789" s="28"/>
      <c r="J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X789" s="28"/>
    </row>
    <row r="790" spans="1:24">
      <c r="A790" s="28"/>
      <c r="B790" s="28"/>
      <c r="C790" s="28"/>
      <c r="D790" s="28"/>
      <c r="E790" s="28"/>
      <c r="F790" s="28"/>
      <c r="G790" s="28"/>
      <c r="J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X790" s="28"/>
    </row>
    <row r="791" spans="1:24">
      <c r="A791" s="28"/>
      <c r="B791" s="28"/>
      <c r="C791" s="28"/>
      <c r="D791" s="28"/>
      <c r="E791" s="28"/>
      <c r="F791" s="28"/>
      <c r="G791" s="28"/>
      <c r="J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X791" s="28"/>
    </row>
    <row r="792" spans="1:24">
      <c r="A792" s="28"/>
      <c r="B792" s="28"/>
      <c r="C792" s="28"/>
      <c r="D792" s="28"/>
      <c r="E792" s="28"/>
      <c r="F792" s="28"/>
      <c r="G792" s="28"/>
      <c r="J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X792" s="28"/>
    </row>
    <row r="793" spans="1:24">
      <c r="A793" s="28"/>
      <c r="B793" s="28"/>
      <c r="C793" s="28"/>
      <c r="D793" s="28"/>
      <c r="E793" s="28"/>
      <c r="F793" s="28"/>
      <c r="G793" s="28"/>
      <c r="J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X793" s="28"/>
    </row>
    <row r="794" spans="1:24">
      <c r="A794" s="28"/>
      <c r="B794" s="28"/>
      <c r="C794" s="28"/>
      <c r="D794" s="28"/>
      <c r="E794" s="28"/>
      <c r="F794" s="28"/>
      <c r="G794" s="28"/>
      <c r="J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X794" s="28"/>
    </row>
    <row r="795" spans="1:24">
      <c r="A795" s="28"/>
      <c r="B795" s="28"/>
      <c r="C795" s="28"/>
      <c r="D795" s="28"/>
      <c r="E795" s="28"/>
      <c r="F795" s="28"/>
      <c r="G795" s="28"/>
      <c r="J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X795" s="28"/>
    </row>
    <row r="796" spans="1:24">
      <c r="A796" s="28"/>
      <c r="B796" s="28"/>
      <c r="C796" s="28"/>
      <c r="D796" s="28"/>
      <c r="E796" s="28"/>
      <c r="F796" s="28"/>
      <c r="G796" s="28"/>
      <c r="J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X796" s="28"/>
    </row>
    <row r="797" spans="1:24">
      <c r="A797" s="28"/>
      <c r="B797" s="28"/>
      <c r="C797" s="28"/>
      <c r="D797" s="28"/>
      <c r="E797" s="28"/>
      <c r="F797" s="28"/>
      <c r="G797" s="28"/>
      <c r="J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X797" s="28"/>
    </row>
    <row r="798" spans="1:24">
      <c r="A798" s="28"/>
      <c r="B798" s="28"/>
      <c r="C798" s="28"/>
      <c r="D798" s="28"/>
      <c r="E798" s="28"/>
      <c r="F798" s="28"/>
      <c r="G798" s="28"/>
      <c r="J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X798" s="28"/>
    </row>
    <row r="799" spans="1:24">
      <c r="A799" s="28"/>
      <c r="B799" s="28"/>
      <c r="C799" s="28"/>
      <c r="D799" s="28"/>
      <c r="E799" s="28"/>
      <c r="F799" s="28"/>
      <c r="G799" s="28"/>
      <c r="J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X799" s="28"/>
    </row>
    <row r="800" spans="1:24">
      <c r="A800" s="28"/>
      <c r="B800" s="28"/>
      <c r="C800" s="28"/>
      <c r="D800" s="28"/>
      <c r="E800" s="28"/>
      <c r="F800" s="28"/>
      <c r="G800" s="28"/>
      <c r="J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X800" s="28"/>
    </row>
    <row r="801" spans="1:24">
      <c r="A801" s="28"/>
      <c r="B801" s="28"/>
      <c r="C801" s="28"/>
      <c r="D801" s="28"/>
      <c r="E801" s="28"/>
      <c r="F801" s="28"/>
      <c r="G801" s="28"/>
      <c r="J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X801" s="28"/>
    </row>
    <row r="802" spans="1:24">
      <c r="A802" s="28"/>
      <c r="B802" s="28"/>
      <c r="C802" s="28"/>
      <c r="D802" s="28"/>
      <c r="E802" s="28"/>
      <c r="F802" s="28"/>
      <c r="G802" s="28"/>
      <c r="J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X802" s="28"/>
    </row>
    <row r="803" spans="1:24">
      <c r="A803" s="28"/>
      <c r="B803" s="28"/>
      <c r="C803" s="28"/>
      <c r="D803" s="28"/>
      <c r="E803" s="28"/>
      <c r="F803" s="28"/>
      <c r="G803" s="28"/>
      <c r="J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X803" s="28"/>
    </row>
    <row r="804" spans="1:24">
      <c r="A804" s="28"/>
      <c r="B804" s="28"/>
      <c r="C804" s="28"/>
      <c r="D804" s="28"/>
      <c r="E804" s="28"/>
      <c r="F804" s="28"/>
      <c r="G804" s="28"/>
      <c r="J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X804" s="28"/>
    </row>
    <row r="805" spans="1:24">
      <c r="A805" s="28"/>
      <c r="B805" s="28"/>
      <c r="C805" s="28"/>
      <c r="D805" s="28"/>
      <c r="E805" s="28"/>
      <c r="F805" s="28"/>
      <c r="G805" s="28"/>
      <c r="J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X805" s="28"/>
    </row>
    <row r="806" spans="1:24">
      <c r="A806" s="28"/>
      <c r="B806" s="28"/>
      <c r="C806" s="28"/>
      <c r="D806" s="28"/>
      <c r="E806" s="28"/>
      <c r="F806" s="28"/>
      <c r="G806" s="28"/>
      <c r="J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X806" s="28"/>
    </row>
    <row r="807" spans="1:24">
      <c r="A807" s="28"/>
      <c r="B807" s="28"/>
      <c r="C807" s="28"/>
      <c r="D807" s="28"/>
      <c r="E807" s="28"/>
      <c r="F807" s="28"/>
      <c r="G807" s="28"/>
      <c r="J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X807" s="28"/>
    </row>
    <row r="808" spans="1:24">
      <c r="A808" s="28"/>
      <c r="B808" s="28"/>
      <c r="C808" s="28"/>
      <c r="D808" s="28"/>
      <c r="E808" s="28"/>
      <c r="F808" s="28"/>
      <c r="G808" s="28"/>
      <c r="J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X808" s="28"/>
    </row>
    <row r="809" spans="1:24">
      <c r="A809" s="28"/>
      <c r="B809" s="28"/>
      <c r="C809" s="28"/>
      <c r="D809" s="28"/>
      <c r="E809" s="28"/>
      <c r="F809" s="28"/>
      <c r="G809" s="28"/>
      <c r="J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X809" s="28"/>
    </row>
    <row r="810" spans="1:24">
      <c r="A810" s="28"/>
      <c r="B810" s="28"/>
      <c r="C810" s="28"/>
      <c r="D810" s="28"/>
      <c r="E810" s="28"/>
      <c r="F810" s="28"/>
      <c r="G810" s="28"/>
      <c r="J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X810" s="28"/>
    </row>
    <row r="811" spans="1:24">
      <c r="A811" s="28"/>
      <c r="B811" s="28"/>
      <c r="C811" s="28"/>
      <c r="D811" s="28"/>
      <c r="E811" s="28"/>
      <c r="F811" s="28"/>
      <c r="G811" s="28"/>
      <c r="J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X811" s="28"/>
    </row>
    <row r="812" spans="1:24">
      <c r="A812" s="28"/>
      <c r="B812" s="28"/>
      <c r="C812" s="28"/>
      <c r="D812" s="28"/>
      <c r="E812" s="28"/>
      <c r="F812" s="28"/>
      <c r="G812" s="28"/>
      <c r="J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X812" s="28"/>
    </row>
    <row r="813" spans="1:24">
      <c r="A813" s="28"/>
      <c r="B813" s="28"/>
      <c r="C813" s="28"/>
      <c r="D813" s="28"/>
      <c r="E813" s="28"/>
      <c r="F813" s="28"/>
      <c r="G813" s="28"/>
      <c r="J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X813" s="28"/>
    </row>
    <row r="814" spans="1:24">
      <c r="A814" s="28"/>
      <c r="B814" s="28"/>
      <c r="C814" s="28"/>
      <c r="D814" s="28"/>
      <c r="E814" s="28"/>
      <c r="F814" s="28"/>
      <c r="G814" s="28"/>
      <c r="J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X814" s="28"/>
    </row>
    <row r="815" spans="1:24">
      <c r="A815" s="28"/>
      <c r="B815" s="28"/>
      <c r="C815" s="28"/>
      <c r="D815" s="28"/>
      <c r="E815" s="28"/>
      <c r="F815" s="28"/>
      <c r="G815" s="28"/>
      <c r="J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X815" s="28"/>
    </row>
    <row r="816" spans="1:24">
      <c r="A816" s="28"/>
      <c r="B816" s="28"/>
      <c r="C816" s="28"/>
      <c r="D816" s="28"/>
      <c r="E816" s="28"/>
      <c r="F816" s="28"/>
      <c r="G816" s="28"/>
      <c r="J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X816" s="28"/>
    </row>
    <row r="817" spans="1:24">
      <c r="A817" s="28"/>
      <c r="B817" s="28"/>
      <c r="C817" s="28"/>
      <c r="D817" s="28"/>
      <c r="E817" s="28"/>
      <c r="F817" s="28"/>
      <c r="G817" s="28"/>
      <c r="J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X817" s="28"/>
    </row>
    <row r="818" spans="1:24">
      <c r="A818" s="28"/>
      <c r="B818" s="28"/>
      <c r="C818" s="28"/>
      <c r="D818" s="28"/>
      <c r="E818" s="28"/>
      <c r="F818" s="28"/>
      <c r="G818" s="28"/>
      <c r="J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X818" s="28"/>
    </row>
    <row r="819" spans="1:24">
      <c r="A819" s="28"/>
      <c r="B819" s="28"/>
      <c r="C819" s="28"/>
      <c r="D819" s="28"/>
      <c r="E819" s="28"/>
      <c r="F819" s="28"/>
      <c r="G819" s="28"/>
      <c r="J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X819" s="28"/>
    </row>
    <row r="820" spans="1:24">
      <c r="A820" s="28"/>
      <c r="B820" s="28"/>
      <c r="C820" s="28"/>
      <c r="D820" s="28"/>
      <c r="E820" s="28"/>
      <c r="F820" s="28"/>
      <c r="G820" s="28"/>
      <c r="J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X820" s="28"/>
    </row>
    <row r="821" spans="1:24">
      <c r="A821" s="28"/>
      <c r="B821" s="28"/>
      <c r="C821" s="28"/>
      <c r="D821" s="28"/>
      <c r="E821" s="28"/>
      <c r="F821" s="28"/>
      <c r="G821" s="28"/>
      <c r="J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X821" s="28"/>
    </row>
    <row r="822" spans="1:24">
      <c r="A822" s="28"/>
      <c r="B822" s="28"/>
      <c r="C822" s="28"/>
      <c r="D822" s="28"/>
      <c r="E822" s="28"/>
      <c r="F822" s="28"/>
      <c r="G822" s="28"/>
      <c r="J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X822" s="28"/>
    </row>
    <row r="823" spans="1:24">
      <c r="A823" s="28"/>
      <c r="B823" s="28"/>
      <c r="C823" s="28"/>
      <c r="D823" s="28"/>
      <c r="E823" s="28"/>
      <c r="F823" s="28"/>
      <c r="G823" s="28"/>
      <c r="J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X823" s="28"/>
    </row>
    <row r="824" spans="1:24">
      <c r="A824" s="28"/>
      <c r="B824" s="28"/>
      <c r="C824" s="28"/>
      <c r="D824" s="28"/>
      <c r="E824" s="28"/>
      <c r="F824" s="28"/>
      <c r="G824" s="28"/>
      <c r="J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X824" s="28"/>
    </row>
    <row r="825" spans="1:24">
      <c r="A825" s="28"/>
      <c r="B825" s="28"/>
      <c r="C825" s="28"/>
      <c r="D825" s="28"/>
      <c r="E825" s="28"/>
      <c r="F825" s="28"/>
      <c r="G825" s="28"/>
      <c r="J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X825" s="28"/>
    </row>
    <row r="826" spans="1:24">
      <c r="A826" s="28"/>
      <c r="B826" s="28"/>
      <c r="C826" s="28"/>
      <c r="D826" s="28"/>
      <c r="E826" s="28"/>
      <c r="F826" s="28"/>
      <c r="G826" s="28"/>
      <c r="J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X826" s="28"/>
    </row>
    <row r="827" spans="1:24">
      <c r="A827" s="28"/>
      <c r="B827" s="28"/>
      <c r="C827" s="28"/>
      <c r="D827" s="28"/>
      <c r="E827" s="28"/>
      <c r="F827" s="28"/>
      <c r="G827" s="28"/>
      <c r="J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X827" s="28"/>
    </row>
    <row r="828" spans="1:24">
      <c r="A828" s="28"/>
      <c r="B828" s="28"/>
      <c r="C828" s="28"/>
      <c r="D828" s="28"/>
      <c r="E828" s="28"/>
      <c r="F828" s="28"/>
      <c r="G828" s="28"/>
      <c r="J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X828" s="28"/>
    </row>
    <row r="829" spans="1:24">
      <c r="A829" s="28"/>
      <c r="B829" s="28"/>
      <c r="C829" s="28"/>
      <c r="D829" s="28"/>
      <c r="E829" s="28"/>
      <c r="F829" s="28"/>
      <c r="G829" s="28"/>
      <c r="J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X829" s="28"/>
    </row>
    <row r="830" spans="1:24">
      <c r="A830" s="28"/>
      <c r="B830" s="28"/>
      <c r="C830" s="28"/>
      <c r="D830" s="28"/>
      <c r="E830" s="28"/>
      <c r="F830" s="28"/>
      <c r="G830" s="28"/>
      <c r="J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X830" s="28"/>
    </row>
    <row r="831" spans="1:24">
      <c r="A831" s="28"/>
      <c r="B831" s="28"/>
      <c r="C831" s="28"/>
      <c r="D831" s="28"/>
      <c r="E831" s="28"/>
      <c r="F831" s="28"/>
      <c r="G831" s="28"/>
      <c r="J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X831" s="28"/>
    </row>
    <row r="832" spans="1:24">
      <c r="A832" s="28"/>
      <c r="B832" s="28"/>
      <c r="C832" s="28"/>
      <c r="D832" s="28"/>
      <c r="E832" s="28"/>
      <c r="F832" s="28"/>
      <c r="G832" s="28"/>
      <c r="J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X832" s="28"/>
    </row>
    <row r="833" spans="1:24">
      <c r="A833" s="28"/>
      <c r="B833" s="28"/>
      <c r="C833" s="28"/>
      <c r="D833" s="28"/>
      <c r="E833" s="28"/>
      <c r="F833" s="28"/>
      <c r="G833" s="28"/>
      <c r="J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X833" s="28"/>
    </row>
    <row r="834" spans="1:24">
      <c r="A834" s="28"/>
      <c r="B834" s="28"/>
      <c r="C834" s="28"/>
      <c r="D834" s="28"/>
      <c r="E834" s="28"/>
      <c r="F834" s="28"/>
      <c r="G834" s="28"/>
      <c r="J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X834" s="28"/>
    </row>
    <row r="835" spans="1:24">
      <c r="A835" s="28"/>
      <c r="B835" s="28"/>
      <c r="C835" s="28"/>
      <c r="D835" s="28"/>
      <c r="E835" s="28"/>
      <c r="F835" s="28"/>
      <c r="G835" s="28"/>
      <c r="J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X835" s="28"/>
    </row>
    <row r="836" spans="1:24">
      <c r="A836" s="28"/>
      <c r="B836" s="28"/>
      <c r="C836" s="28"/>
      <c r="D836" s="28"/>
      <c r="E836" s="28"/>
      <c r="F836" s="28"/>
      <c r="G836" s="28"/>
      <c r="J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X836" s="28"/>
    </row>
    <row r="837" spans="1:24">
      <c r="A837" s="28"/>
      <c r="B837" s="28"/>
      <c r="C837" s="28"/>
      <c r="D837" s="28"/>
      <c r="E837" s="28"/>
      <c r="F837" s="28"/>
      <c r="G837" s="28"/>
      <c r="J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X837" s="28"/>
    </row>
    <row r="838" spans="1:24">
      <c r="A838" s="28"/>
      <c r="B838" s="28"/>
      <c r="C838" s="28"/>
      <c r="D838" s="28"/>
      <c r="E838" s="28"/>
      <c r="F838" s="28"/>
      <c r="G838" s="28"/>
      <c r="J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X838" s="28"/>
    </row>
    <row r="839" spans="1:24">
      <c r="A839" s="28"/>
      <c r="B839" s="28"/>
      <c r="C839" s="28"/>
      <c r="D839" s="28"/>
      <c r="E839" s="28"/>
      <c r="F839" s="28"/>
      <c r="G839" s="28"/>
      <c r="J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X839" s="28"/>
    </row>
    <row r="840" spans="1:24">
      <c r="A840" s="28"/>
      <c r="B840" s="28"/>
      <c r="C840" s="28"/>
      <c r="D840" s="28"/>
      <c r="E840" s="28"/>
      <c r="F840" s="28"/>
      <c r="G840" s="28"/>
      <c r="J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X840" s="28"/>
    </row>
    <row r="841" spans="1:24">
      <c r="A841" s="28"/>
      <c r="B841" s="28"/>
      <c r="C841" s="28"/>
      <c r="D841" s="28"/>
      <c r="E841" s="28"/>
      <c r="F841" s="28"/>
      <c r="G841" s="28"/>
      <c r="J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X841" s="28"/>
    </row>
    <row r="842" spans="1:24">
      <c r="A842" s="28"/>
      <c r="B842" s="28"/>
      <c r="C842" s="28"/>
      <c r="D842" s="28"/>
      <c r="E842" s="28"/>
      <c r="F842" s="28"/>
      <c r="G842" s="28"/>
      <c r="J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X842" s="28"/>
    </row>
    <row r="843" spans="1:24">
      <c r="A843" s="28"/>
      <c r="B843" s="28"/>
      <c r="C843" s="28"/>
      <c r="D843" s="28"/>
      <c r="E843" s="28"/>
      <c r="F843" s="28"/>
      <c r="G843" s="28"/>
      <c r="J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X843" s="28"/>
    </row>
    <row r="844" spans="1:24">
      <c r="A844" s="28"/>
      <c r="B844" s="28"/>
      <c r="C844" s="28"/>
      <c r="D844" s="28"/>
      <c r="E844" s="28"/>
      <c r="F844" s="28"/>
      <c r="G844" s="28"/>
      <c r="J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X844" s="28"/>
    </row>
    <row r="845" spans="1:24">
      <c r="A845" s="28"/>
      <c r="B845" s="28"/>
      <c r="C845" s="28"/>
      <c r="D845" s="28"/>
      <c r="E845" s="28"/>
      <c r="F845" s="28"/>
      <c r="G845" s="28"/>
      <c r="J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X845" s="28"/>
    </row>
    <row r="846" spans="1:24">
      <c r="A846" s="28"/>
      <c r="B846" s="28"/>
      <c r="C846" s="28"/>
      <c r="D846" s="28"/>
      <c r="E846" s="28"/>
      <c r="F846" s="28"/>
      <c r="G846" s="28"/>
      <c r="J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X846" s="28"/>
    </row>
    <row r="847" spans="1:24">
      <c r="A847" s="28"/>
      <c r="B847" s="28"/>
      <c r="C847" s="28"/>
      <c r="D847" s="28"/>
      <c r="E847" s="28"/>
      <c r="F847" s="28"/>
      <c r="G847" s="28"/>
      <c r="J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X847" s="28"/>
    </row>
    <row r="848" spans="1:24">
      <c r="A848" s="28"/>
      <c r="B848" s="28"/>
      <c r="C848" s="28"/>
      <c r="D848" s="28"/>
      <c r="E848" s="28"/>
      <c r="F848" s="28"/>
      <c r="G848" s="28"/>
      <c r="J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X848" s="28"/>
    </row>
    <row r="849" spans="1:24">
      <c r="A849" s="28"/>
      <c r="B849" s="28"/>
      <c r="C849" s="28"/>
      <c r="D849" s="28"/>
      <c r="E849" s="28"/>
      <c r="F849" s="28"/>
      <c r="G849" s="28"/>
      <c r="J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X849" s="28"/>
    </row>
    <row r="850" spans="1:24">
      <c r="A850" s="28"/>
      <c r="B850" s="28"/>
      <c r="C850" s="28"/>
      <c r="D850" s="28"/>
      <c r="E850" s="28"/>
      <c r="F850" s="28"/>
      <c r="G850" s="28"/>
      <c r="J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X850" s="28"/>
    </row>
    <row r="851" spans="1:24">
      <c r="A851" s="28"/>
      <c r="B851" s="28"/>
      <c r="C851" s="28"/>
      <c r="D851" s="28"/>
      <c r="E851" s="28"/>
      <c r="F851" s="28"/>
      <c r="G851" s="28"/>
      <c r="J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X851" s="28"/>
    </row>
    <row r="852" spans="1:24">
      <c r="A852" s="28"/>
      <c r="B852" s="28"/>
      <c r="C852" s="28"/>
      <c r="D852" s="28"/>
      <c r="E852" s="28"/>
      <c r="F852" s="28"/>
      <c r="G852" s="28"/>
      <c r="J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X852" s="28"/>
    </row>
    <row r="853" spans="1:24">
      <c r="A853" s="28"/>
      <c r="B853" s="28"/>
      <c r="C853" s="28"/>
      <c r="D853" s="28"/>
      <c r="E853" s="28"/>
      <c r="F853" s="28"/>
      <c r="G853" s="28"/>
      <c r="J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X853" s="28"/>
    </row>
    <row r="854" spans="1:24">
      <c r="A854" s="28"/>
      <c r="B854" s="28"/>
      <c r="C854" s="28"/>
      <c r="D854" s="28"/>
      <c r="E854" s="28"/>
      <c r="F854" s="28"/>
      <c r="G854" s="28"/>
      <c r="J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X854" s="28"/>
    </row>
    <row r="855" spans="1:24">
      <c r="A855" s="28"/>
      <c r="B855" s="28"/>
      <c r="C855" s="28"/>
      <c r="D855" s="28"/>
      <c r="E855" s="28"/>
      <c r="F855" s="28"/>
      <c r="G855" s="28"/>
      <c r="J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X855" s="28"/>
    </row>
    <row r="856" spans="1:24">
      <c r="A856" s="28"/>
      <c r="B856" s="28"/>
      <c r="C856" s="28"/>
      <c r="D856" s="28"/>
      <c r="E856" s="28"/>
      <c r="F856" s="28"/>
      <c r="G856" s="28"/>
      <c r="J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X856" s="28"/>
    </row>
    <row r="857" spans="1:24">
      <c r="A857" s="28"/>
      <c r="B857" s="28"/>
      <c r="C857" s="28"/>
      <c r="D857" s="28"/>
      <c r="E857" s="28"/>
      <c r="F857" s="28"/>
      <c r="G857" s="28"/>
      <c r="J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X857" s="28"/>
    </row>
    <row r="858" spans="1:24">
      <c r="A858" s="28"/>
      <c r="B858" s="28"/>
      <c r="C858" s="28"/>
      <c r="D858" s="28"/>
      <c r="E858" s="28"/>
      <c r="F858" s="28"/>
      <c r="G858" s="28"/>
      <c r="J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X858" s="28"/>
    </row>
    <row r="859" spans="1:24">
      <c r="A859" s="28"/>
      <c r="B859" s="28"/>
      <c r="C859" s="28"/>
      <c r="D859" s="28"/>
      <c r="E859" s="28"/>
      <c r="F859" s="28"/>
      <c r="G859" s="28"/>
      <c r="J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X859" s="28"/>
    </row>
    <row r="860" spans="1:24">
      <c r="A860" s="28"/>
      <c r="B860" s="28"/>
      <c r="C860" s="28"/>
      <c r="D860" s="28"/>
      <c r="E860" s="28"/>
      <c r="F860" s="28"/>
      <c r="G860" s="28"/>
      <c r="J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X860" s="28"/>
    </row>
    <row r="861" spans="1:24">
      <c r="A861" s="28"/>
      <c r="B861" s="28"/>
      <c r="C861" s="28"/>
      <c r="D861" s="28"/>
      <c r="E861" s="28"/>
      <c r="F861" s="28"/>
      <c r="G861" s="28"/>
      <c r="J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X861" s="28"/>
    </row>
    <row r="862" spans="1:24">
      <c r="A862" s="28"/>
      <c r="B862" s="28"/>
      <c r="C862" s="28"/>
      <c r="D862" s="28"/>
      <c r="E862" s="28"/>
      <c r="F862" s="28"/>
      <c r="G862" s="28"/>
      <c r="J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X862" s="28"/>
    </row>
    <row r="863" spans="1:24">
      <c r="A863" s="28"/>
      <c r="B863" s="28"/>
      <c r="C863" s="28"/>
      <c r="D863" s="28"/>
      <c r="E863" s="28"/>
      <c r="F863" s="28"/>
      <c r="G863" s="28"/>
      <c r="J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X863" s="28"/>
    </row>
    <row r="864" spans="1:24">
      <c r="A864" s="28"/>
      <c r="B864" s="28"/>
      <c r="C864" s="28"/>
      <c r="D864" s="28"/>
      <c r="E864" s="28"/>
      <c r="F864" s="28"/>
      <c r="G864" s="28"/>
      <c r="J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X864" s="28"/>
    </row>
    <row r="865" spans="1:24">
      <c r="A865" s="28"/>
      <c r="B865" s="28"/>
      <c r="C865" s="28"/>
      <c r="D865" s="28"/>
      <c r="E865" s="28"/>
      <c r="F865" s="28"/>
      <c r="G865" s="28"/>
      <c r="J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X865" s="28"/>
    </row>
    <row r="866" spans="1:24">
      <c r="A866" s="28"/>
      <c r="B866" s="28"/>
      <c r="C866" s="28"/>
      <c r="D866" s="28"/>
      <c r="E866" s="28"/>
      <c r="F866" s="28"/>
      <c r="G866" s="28"/>
      <c r="J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X866" s="28"/>
    </row>
    <row r="867" spans="1:24">
      <c r="A867" s="28"/>
      <c r="B867" s="28"/>
      <c r="C867" s="28"/>
      <c r="D867" s="28"/>
      <c r="E867" s="28"/>
      <c r="F867" s="28"/>
      <c r="G867" s="28"/>
      <c r="J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X867" s="28"/>
    </row>
    <row r="868" spans="1:24">
      <c r="A868" s="28"/>
      <c r="B868" s="28"/>
      <c r="C868" s="28"/>
      <c r="D868" s="28"/>
      <c r="E868" s="28"/>
      <c r="F868" s="28"/>
      <c r="G868" s="28"/>
      <c r="J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X868" s="28"/>
    </row>
    <row r="869" spans="1:24">
      <c r="A869" s="28"/>
      <c r="B869" s="28"/>
      <c r="C869" s="28"/>
      <c r="D869" s="28"/>
      <c r="E869" s="28"/>
      <c r="F869" s="28"/>
      <c r="G869" s="28"/>
      <c r="J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X869" s="28"/>
    </row>
    <row r="870" spans="1:24">
      <c r="A870" s="28"/>
      <c r="B870" s="28"/>
      <c r="C870" s="28"/>
      <c r="D870" s="28"/>
      <c r="E870" s="28"/>
      <c r="F870" s="28"/>
      <c r="G870" s="28"/>
      <c r="J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X870" s="28"/>
    </row>
    <row r="871" spans="1:24">
      <c r="A871" s="28"/>
      <c r="B871" s="28"/>
      <c r="C871" s="28"/>
      <c r="D871" s="28"/>
      <c r="E871" s="28"/>
      <c r="F871" s="28"/>
      <c r="G871" s="28"/>
      <c r="J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X871" s="28"/>
    </row>
    <row r="872" spans="1:24">
      <c r="A872" s="28"/>
      <c r="B872" s="28"/>
      <c r="C872" s="28"/>
      <c r="D872" s="28"/>
      <c r="E872" s="28"/>
      <c r="F872" s="28"/>
      <c r="G872" s="28"/>
      <c r="J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X872" s="28"/>
    </row>
    <row r="873" spans="1:24">
      <c r="A873" s="28"/>
      <c r="B873" s="28"/>
      <c r="C873" s="28"/>
      <c r="D873" s="28"/>
      <c r="E873" s="28"/>
      <c r="F873" s="28"/>
      <c r="G873" s="28"/>
      <c r="J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X873" s="28"/>
    </row>
    <row r="874" spans="1:24">
      <c r="A874" s="28"/>
      <c r="B874" s="28"/>
      <c r="C874" s="28"/>
      <c r="D874" s="28"/>
      <c r="E874" s="28"/>
      <c r="F874" s="28"/>
      <c r="G874" s="28"/>
      <c r="J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X874" s="28"/>
    </row>
    <row r="875" spans="1:24">
      <c r="A875" s="28"/>
      <c r="B875" s="28"/>
      <c r="C875" s="28"/>
      <c r="D875" s="28"/>
      <c r="E875" s="28"/>
      <c r="F875" s="28"/>
      <c r="G875" s="28"/>
      <c r="J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X875" s="28"/>
    </row>
    <row r="876" spans="1:24">
      <c r="A876" s="28"/>
      <c r="B876" s="28"/>
      <c r="C876" s="28"/>
      <c r="D876" s="28"/>
      <c r="E876" s="28"/>
      <c r="F876" s="28"/>
      <c r="G876" s="28"/>
      <c r="J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X876" s="28"/>
    </row>
    <row r="877" spans="1:24">
      <c r="A877" s="28"/>
      <c r="B877" s="28"/>
      <c r="C877" s="28"/>
      <c r="D877" s="28"/>
      <c r="E877" s="28"/>
      <c r="F877" s="28"/>
      <c r="G877" s="28"/>
      <c r="J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X877" s="28"/>
    </row>
    <row r="878" spans="1:24">
      <c r="A878" s="28"/>
      <c r="B878" s="28"/>
      <c r="C878" s="28"/>
      <c r="D878" s="28"/>
      <c r="E878" s="28"/>
      <c r="F878" s="28"/>
      <c r="G878" s="28"/>
      <c r="J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X878" s="28"/>
    </row>
    <row r="879" spans="1:24">
      <c r="A879" s="28"/>
      <c r="B879" s="28"/>
      <c r="C879" s="28"/>
      <c r="D879" s="28"/>
      <c r="E879" s="28"/>
      <c r="F879" s="28"/>
      <c r="G879" s="28"/>
      <c r="J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X879" s="28"/>
    </row>
    <row r="880" spans="1:24">
      <c r="A880" s="28"/>
      <c r="B880" s="28"/>
      <c r="C880" s="28"/>
      <c r="D880" s="28"/>
      <c r="E880" s="28"/>
      <c r="F880" s="28"/>
      <c r="G880" s="28"/>
      <c r="J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X880" s="28"/>
    </row>
    <row r="881" spans="1:24">
      <c r="A881" s="28"/>
      <c r="B881" s="28"/>
      <c r="C881" s="28"/>
      <c r="D881" s="28"/>
      <c r="E881" s="28"/>
      <c r="F881" s="28"/>
      <c r="G881" s="28"/>
      <c r="J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X881" s="28"/>
    </row>
    <row r="882" spans="1:24">
      <c r="A882" s="28"/>
      <c r="B882" s="28"/>
      <c r="C882" s="28"/>
      <c r="D882" s="28"/>
      <c r="E882" s="28"/>
      <c r="F882" s="28"/>
      <c r="G882" s="28"/>
      <c r="J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X882" s="28"/>
    </row>
    <row r="883" spans="1:24">
      <c r="A883" s="28"/>
      <c r="B883" s="28"/>
      <c r="C883" s="28"/>
      <c r="D883" s="28"/>
      <c r="E883" s="28"/>
      <c r="F883" s="28"/>
      <c r="G883" s="28"/>
      <c r="J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X883" s="28"/>
    </row>
    <row r="884" spans="1:24">
      <c r="A884" s="28"/>
      <c r="B884" s="28"/>
      <c r="C884" s="28"/>
      <c r="D884" s="28"/>
      <c r="E884" s="28"/>
      <c r="F884" s="28"/>
      <c r="G884" s="28"/>
      <c r="J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X884" s="28"/>
    </row>
    <row r="885" spans="1:24">
      <c r="A885" s="28"/>
      <c r="B885" s="28"/>
      <c r="C885" s="28"/>
      <c r="D885" s="28"/>
      <c r="E885" s="28"/>
      <c r="F885" s="28"/>
      <c r="G885" s="28"/>
      <c r="J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X885" s="28"/>
    </row>
    <row r="886" spans="1:24">
      <c r="A886" s="28"/>
      <c r="B886" s="28"/>
      <c r="C886" s="28"/>
      <c r="D886" s="28"/>
      <c r="E886" s="28"/>
      <c r="F886" s="28"/>
      <c r="G886" s="28"/>
      <c r="J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X886" s="28"/>
    </row>
    <row r="887" spans="1:24">
      <c r="A887" s="28"/>
      <c r="B887" s="28"/>
      <c r="C887" s="28"/>
      <c r="D887" s="28"/>
      <c r="E887" s="28"/>
      <c r="F887" s="28"/>
      <c r="G887" s="28"/>
      <c r="J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X887" s="28"/>
    </row>
    <row r="888" spans="1:24">
      <c r="A888" s="28"/>
      <c r="B888" s="28"/>
      <c r="C888" s="28"/>
      <c r="D888" s="28"/>
      <c r="E888" s="28"/>
      <c r="F888" s="28"/>
      <c r="G888" s="28"/>
      <c r="J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X888" s="28"/>
    </row>
    <row r="889" spans="1:24">
      <c r="A889" s="28"/>
      <c r="B889" s="28"/>
      <c r="C889" s="28"/>
      <c r="D889" s="28"/>
      <c r="E889" s="28"/>
      <c r="F889" s="28"/>
      <c r="G889" s="28"/>
      <c r="J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X889" s="28"/>
    </row>
    <row r="890" spans="1:24">
      <c r="A890" s="28"/>
      <c r="B890" s="28"/>
      <c r="C890" s="28"/>
      <c r="D890" s="28"/>
      <c r="E890" s="28"/>
      <c r="F890" s="28"/>
      <c r="G890" s="28"/>
      <c r="J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X890" s="28"/>
    </row>
    <row r="891" spans="1:24">
      <c r="A891" s="28"/>
      <c r="B891" s="28"/>
      <c r="C891" s="28"/>
      <c r="D891" s="28"/>
      <c r="E891" s="28"/>
      <c r="F891" s="28"/>
      <c r="G891" s="28"/>
      <c r="J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X891" s="28"/>
    </row>
    <row r="892" spans="1:24">
      <c r="A892" s="28"/>
      <c r="B892" s="28"/>
      <c r="C892" s="28"/>
      <c r="D892" s="28"/>
      <c r="E892" s="28"/>
      <c r="F892" s="28"/>
      <c r="G892" s="28"/>
      <c r="J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X892" s="28"/>
    </row>
    <row r="893" spans="1:24">
      <c r="A893" s="28"/>
      <c r="B893" s="28"/>
      <c r="C893" s="28"/>
      <c r="D893" s="28"/>
      <c r="E893" s="28"/>
      <c r="F893" s="28"/>
      <c r="G893" s="28"/>
      <c r="J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X893" s="28"/>
    </row>
    <row r="894" spans="1:24">
      <c r="A894" s="28"/>
      <c r="B894" s="28"/>
      <c r="C894" s="28"/>
      <c r="D894" s="28"/>
      <c r="E894" s="28"/>
      <c r="F894" s="28"/>
      <c r="G894" s="28"/>
      <c r="J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X894" s="28"/>
    </row>
    <row r="895" spans="1:24">
      <c r="A895" s="28"/>
      <c r="B895" s="28"/>
      <c r="C895" s="28"/>
      <c r="D895" s="28"/>
      <c r="E895" s="28"/>
      <c r="F895" s="28"/>
      <c r="G895" s="28"/>
      <c r="J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X895" s="28"/>
    </row>
    <row r="896" spans="1:24">
      <c r="A896" s="28"/>
      <c r="B896" s="28"/>
      <c r="C896" s="28"/>
      <c r="D896" s="28"/>
      <c r="E896" s="28"/>
      <c r="F896" s="28"/>
      <c r="G896" s="28"/>
      <c r="J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X896" s="28"/>
    </row>
    <row r="897" spans="1:24">
      <c r="A897" s="28"/>
      <c r="B897" s="28"/>
      <c r="C897" s="28"/>
      <c r="D897" s="28"/>
      <c r="E897" s="28"/>
      <c r="F897" s="28"/>
      <c r="G897" s="28"/>
      <c r="J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X897" s="28"/>
    </row>
    <row r="898" spans="1:24">
      <c r="A898" s="28"/>
      <c r="B898" s="28"/>
      <c r="C898" s="28"/>
      <c r="D898" s="28"/>
      <c r="E898" s="28"/>
      <c r="F898" s="28"/>
      <c r="G898" s="28"/>
      <c r="J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X898" s="28"/>
    </row>
    <row r="899" spans="1:24">
      <c r="A899" s="28"/>
      <c r="B899" s="28"/>
      <c r="C899" s="28"/>
      <c r="D899" s="28"/>
      <c r="E899" s="28"/>
      <c r="F899" s="28"/>
      <c r="G899" s="28"/>
      <c r="J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X899" s="28"/>
    </row>
    <row r="900" spans="1:24">
      <c r="A900" s="28"/>
      <c r="B900" s="28"/>
      <c r="C900" s="28"/>
      <c r="D900" s="28"/>
      <c r="E900" s="28"/>
      <c r="F900" s="28"/>
      <c r="G900" s="28"/>
      <c r="J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X900" s="28"/>
    </row>
    <row r="901" spans="1:24">
      <c r="A901" s="28"/>
      <c r="B901" s="28"/>
      <c r="C901" s="28"/>
      <c r="D901" s="28"/>
      <c r="E901" s="28"/>
      <c r="F901" s="28"/>
      <c r="G901" s="28"/>
      <c r="J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X901" s="28"/>
    </row>
    <row r="902" spans="1:24">
      <c r="A902" s="28"/>
      <c r="B902" s="28"/>
      <c r="C902" s="28"/>
      <c r="D902" s="28"/>
      <c r="E902" s="28"/>
      <c r="F902" s="28"/>
      <c r="G902" s="28"/>
      <c r="J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X902" s="28"/>
    </row>
    <row r="903" spans="1:24">
      <c r="A903" s="28"/>
      <c r="B903" s="28"/>
      <c r="C903" s="28"/>
      <c r="D903" s="28"/>
      <c r="E903" s="28"/>
      <c r="F903" s="28"/>
      <c r="G903" s="28"/>
      <c r="J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X903" s="28"/>
    </row>
    <row r="904" spans="1:24">
      <c r="A904" s="28"/>
      <c r="B904" s="28"/>
      <c r="C904" s="28"/>
      <c r="D904" s="28"/>
      <c r="E904" s="28"/>
      <c r="F904" s="28"/>
      <c r="G904" s="28"/>
      <c r="J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X904" s="28"/>
    </row>
    <row r="905" spans="1:24">
      <c r="A905" s="28"/>
      <c r="B905" s="28"/>
      <c r="C905" s="28"/>
      <c r="D905" s="28"/>
      <c r="E905" s="28"/>
      <c r="F905" s="28"/>
      <c r="G905" s="28"/>
      <c r="J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X905" s="28"/>
    </row>
    <row r="906" spans="1:24">
      <c r="A906" s="28"/>
      <c r="B906" s="28"/>
      <c r="C906" s="28"/>
      <c r="D906" s="28"/>
      <c r="E906" s="28"/>
      <c r="F906" s="28"/>
      <c r="G906" s="28"/>
      <c r="J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X906" s="28"/>
    </row>
    <row r="907" spans="1:24">
      <c r="A907" s="28"/>
      <c r="B907" s="28"/>
      <c r="C907" s="28"/>
      <c r="D907" s="28"/>
      <c r="E907" s="28"/>
      <c r="F907" s="28"/>
      <c r="G907" s="28"/>
      <c r="J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X907" s="28"/>
    </row>
    <row r="908" spans="1:24">
      <c r="A908" s="28"/>
      <c r="B908" s="28"/>
      <c r="C908" s="28"/>
      <c r="D908" s="28"/>
      <c r="E908" s="28"/>
      <c r="F908" s="28"/>
      <c r="G908" s="28"/>
      <c r="J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X908" s="28"/>
    </row>
    <row r="909" spans="1:24">
      <c r="A909" s="28"/>
      <c r="B909" s="28"/>
      <c r="C909" s="28"/>
      <c r="D909" s="28"/>
      <c r="E909" s="28"/>
      <c r="F909" s="28"/>
      <c r="G909" s="28"/>
      <c r="J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X909" s="28"/>
    </row>
    <row r="910" spans="1:24">
      <c r="A910" s="28"/>
      <c r="B910" s="28"/>
      <c r="C910" s="28"/>
      <c r="D910" s="28"/>
      <c r="E910" s="28"/>
      <c r="F910" s="28"/>
      <c r="G910" s="28"/>
      <c r="J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X910" s="28"/>
    </row>
    <row r="911" spans="1:24">
      <c r="A911" s="28"/>
      <c r="B911" s="28"/>
      <c r="C911" s="28"/>
      <c r="D911" s="28"/>
      <c r="E911" s="28"/>
      <c r="F911" s="28"/>
      <c r="G911" s="28"/>
      <c r="J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X911" s="28"/>
    </row>
    <row r="912" spans="1:24">
      <c r="A912" s="28"/>
      <c r="B912" s="28"/>
      <c r="C912" s="28"/>
      <c r="D912" s="28"/>
      <c r="E912" s="28"/>
      <c r="F912" s="28"/>
      <c r="G912" s="28"/>
      <c r="J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X912" s="28"/>
    </row>
    <row r="913" spans="1:24">
      <c r="A913" s="28"/>
      <c r="B913" s="28"/>
      <c r="C913" s="28"/>
      <c r="D913" s="28"/>
      <c r="E913" s="28"/>
      <c r="F913" s="28"/>
      <c r="G913" s="28"/>
      <c r="J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X913" s="28"/>
    </row>
    <row r="914" spans="1:24">
      <c r="A914" s="28"/>
      <c r="B914" s="28"/>
      <c r="C914" s="28"/>
      <c r="D914" s="28"/>
      <c r="E914" s="28"/>
      <c r="F914" s="28"/>
      <c r="G914" s="28"/>
      <c r="J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X914" s="28"/>
    </row>
    <row r="915" spans="1:24">
      <c r="A915" s="28"/>
      <c r="B915" s="28"/>
      <c r="C915" s="28"/>
      <c r="D915" s="28"/>
      <c r="E915" s="28"/>
      <c r="F915" s="28"/>
      <c r="G915" s="28"/>
      <c r="J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X915" s="28"/>
    </row>
    <row r="916" spans="1:24">
      <c r="A916" s="28"/>
      <c r="B916" s="28"/>
      <c r="C916" s="28"/>
      <c r="D916" s="28"/>
      <c r="E916" s="28"/>
      <c r="F916" s="28"/>
      <c r="G916" s="28"/>
      <c r="J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X916" s="28"/>
    </row>
    <row r="917" spans="1:24">
      <c r="A917" s="28"/>
      <c r="B917" s="28"/>
      <c r="C917" s="28"/>
      <c r="D917" s="28"/>
      <c r="E917" s="28"/>
      <c r="F917" s="28"/>
      <c r="G917" s="28"/>
      <c r="J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X917" s="28"/>
    </row>
    <row r="918" spans="1:24">
      <c r="A918" s="28"/>
      <c r="B918" s="28"/>
      <c r="C918" s="28"/>
      <c r="D918" s="28"/>
      <c r="E918" s="28"/>
      <c r="F918" s="28"/>
      <c r="G918" s="28"/>
      <c r="J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X918" s="28"/>
    </row>
    <row r="919" spans="1:24">
      <c r="A919" s="28"/>
      <c r="B919" s="28"/>
      <c r="C919" s="28"/>
      <c r="D919" s="28"/>
      <c r="E919" s="28"/>
      <c r="F919" s="28"/>
      <c r="G919" s="28"/>
      <c r="J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X919" s="28"/>
    </row>
    <row r="920" spans="1:24">
      <c r="A920" s="28"/>
      <c r="B920" s="28"/>
      <c r="C920" s="28"/>
      <c r="D920" s="28"/>
      <c r="E920" s="28"/>
      <c r="F920" s="28"/>
      <c r="G920" s="28"/>
      <c r="J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X920" s="28"/>
    </row>
    <row r="921" spans="1:24">
      <c r="A921" s="28"/>
      <c r="B921" s="28"/>
      <c r="C921" s="28"/>
      <c r="D921" s="28"/>
      <c r="E921" s="28"/>
      <c r="F921" s="28"/>
      <c r="G921" s="28"/>
      <c r="J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X921" s="28"/>
    </row>
    <row r="922" spans="1:24">
      <c r="A922" s="28"/>
      <c r="B922" s="28"/>
      <c r="C922" s="28"/>
      <c r="D922" s="28"/>
      <c r="E922" s="28"/>
      <c r="F922" s="28"/>
      <c r="G922" s="28"/>
      <c r="J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X922" s="28"/>
    </row>
    <row r="923" spans="1:24">
      <c r="A923" s="28"/>
      <c r="B923" s="28"/>
      <c r="C923" s="28"/>
      <c r="D923" s="28"/>
      <c r="E923" s="28"/>
      <c r="F923" s="28"/>
      <c r="G923" s="28"/>
      <c r="J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X923" s="28"/>
    </row>
    <row r="924" spans="1:24">
      <c r="A924" s="28"/>
      <c r="B924" s="28"/>
      <c r="C924" s="28"/>
      <c r="D924" s="28"/>
      <c r="E924" s="28"/>
      <c r="F924" s="28"/>
      <c r="G924" s="28"/>
      <c r="J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X924" s="28"/>
    </row>
    <row r="925" spans="1:24">
      <c r="A925" s="28"/>
      <c r="B925" s="28"/>
      <c r="C925" s="28"/>
      <c r="D925" s="28"/>
      <c r="E925" s="28"/>
      <c r="F925" s="28"/>
      <c r="G925" s="28"/>
      <c r="J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X925" s="28"/>
    </row>
    <row r="926" spans="1:24">
      <c r="A926" s="28"/>
      <c r="B926" s="28"/>
      <c r="C926" s="28"/>
      <c r="D926" s="28"/>
      <c r="E926" s="28"/>
      <c r="F926" s="28"/>
      <c r="G926" s="28"/>
      <c r="J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X926" s="28"/>
    </row>
    <row r="927" spans="1:24">
      <c r="A927" s="28"/>
      <c r="B927" s="28"/>
      <c r="C927" s="28"/>
      <c r="D927" s="28"/>
      <c r="E927" s="28"/>
      <c r="F927" s="28"/>
      <c r="G927" s="28"/>
      <c r="J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X927" s="28"/>
    </row>
    <row r="928" spans="1:24">
      <c r="A928" s="28"/>
      <c r="B928" s="28"/>
      <c r="C928" s="28"/>
      <c r="D928" s="28"/>
      <c r="E928" s="28"/>
      <c r="F928" s="28"/>
      <c r="G928" s="28"/>
      <c r="J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X928" s="28"/>
    </row>
    <row r="929" spans="1:24">
      <c r="A929" s="28"/>
      <c r="B929" s="28"/>
      <c r="C929" s="28"/>
      <c r="D929" s="28"/>
      <c r="E929" s="28"/>
      <c r="F929" s="28"/>
      <c r="G929" s="28"/>
      <c r="J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X929" s="28"/>
    </row>
    <row r="930" spans="1:24">
      <c r="A930" s="28"/>
      <c r="B930" s="28"/>
      <c r="C930" s="28"/>
      <c r="D930" s="28"/>
      <c r="E930" s="28"/>
      <c r="F930" s="28"/>
      <c r="G930" s="28"/>
      <c r="J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X930" s="28"/>
    </row>
    <row r="931" spans="1:24">
      <c r="A931" s="28"/>
      <c r="B931" s="28"/>
      <c r="C931" s="28"/>
      <c r="D931" s="28"/>
      <c r="E931" s="28"/>
      <c r="F931" s="28"/>
      <c r="G931" s="28"/>
      <c r="J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X931" s="28"/>
    </row>
    <row r="932" spans="1:24">
      <c r="A932" s="28"/>
      <c r="B932" s="28"/>
      <c r="C932" s="28"/>
      <c r="D932" s="28"/>
      <c r="E932" s="28"/>
      <c r="F932" s="28"/>
      <c r="G932" s="28"/>
      <c r="J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X932" s="28"/>
    </row>
    <row r="933" spans="1:24">
      <c r="A933" s="28"/>
      <c r="B933" s="28"/>
      <c r="C933" s="28"/>
      <c r="D933" s="28"/>
      <c r="E933" s="28"/>
      <c r="F933" s="28"/>
      <c r="G933" s="28"/>
      <c r="J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X933" s="28"/>
    </row>
    <row r="934" spans="1:24">
      <c r="A934" s="28"/>
      <c r="B934" s="28"/>
      <c r="C934" s="28"/>
      <c r="D934" s="28"/>
      <c r="E934" s="28"/>
      <c r="F934" s="28"/>
      <c r="G934" s="28"/>
      <c r="J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X934" s="28"/>
    </row>
    <row r="935" spans="1:24">
      <c r="A935" s="28"/>
      <c r="B935" s="28"/>
      <c r="C935" s="28"/>
      <c r="D935" s="28"/>
      <c r="E935" s="28"/>
      <c r="F935" s="28"/>
      <c r="G935" s="28"/>
      <c r="J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X935" s="28"/>
    </row>
    <row r="936" spans="1:24">
      <c r="A936" s="28"/>
      <c r="B936" s="28"/>
      <c r="C936" s="28"/>
      <c r="D936" s="28"/>
      <c r="E936" s="28"/>
      <c r="F936" s="28"/>
      <c r="G936" s="28"/>
      <c r="J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X936" s="28"/>
    </row>
    <row r="937" spans="1:24">
      <c r="A937" s="28"/>
      <c r="B937" s="28"/>
      <c r="C937" s="28"/>
      <c r="D937" s="28"/>
      <c r="E937" s="28"/>
      <c r="F937" s="28"/>
      <c r="G937" s="28"/>
      <c r="J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X937" s="28"/>
    </row>
    <row r="938" spans="1:24">
      <c r="A938" s="28"/>
      <c r="B938" s="28"/>
      <c r="C938" s="28"/>
      <c r="D938" s="28"/>
      <c r="E938" s="28"/>
      <c r="F938" s="28"/>
      <c r="G938" s="28"/>
      <c r="J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X938" s="28"/>
    </row>
    <row r="939" spans="1:24">
      <c r="A939" s="28"/>
      <c r="B939" s="28"/>
      <c r="C939" s="28"/>
      <c r="D939" s="28"/>
      <c r="E939" s="28"/>
      <c r="F939" s="28"/>
      <c r="G939" s="28"/>
      <c r="J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X939" s="28"/>
    </row>
    <row r="940" spans="1:24">
      <c r="A940" s="28"/>
      <c r="B940" s="28"/>
      <c r="C940" s="28"/>
      <c r="D940" s="28"/>
      <c r="E940" s="28"/>
      <c r="F940" s="28"/>
      <c r="G940" s="28"/>
      <c r="J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X940" s="28"/>
    </row>
    <row r="941" spans="1:24">
      <c r="A941" s="28"/>
      <c r="B941" s="28"/>
      <c r="C941" s="28"/>
      <c r="D941" s="28"/>
      <c r="E941" s="28"/>
      <c r="F941" s="28"/>
      <c r="G941" s="28"/>
      <c r="J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X941" s="28"/>
    </row>
    <row r="942" spans="1:24">
      <c r="A942" s="28"/>
      <c r="B942" s="28"/>
      <c r="C942" s="28"/>
      <c r="D942" s="28"/>
      <c r="E942" s="28"/>
      <c r="F942" s="28"/>
      <c r="G942" s="28"/>
      <c r="J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X942" s="28"/>
    </row>
    <row r="943" spans="1:24">
      <c r="A943" s="28"/>
      <c r="B943" s="28"/>
      <c r="C943" s="28"/>
      <c r="D943" s="28"/>
      <c r="E943" s="28"/>
      <c r="F943" s="28"/>
      <c r="G943" s="28"/>
      <c r="J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X943" s="28"/>
    </row>
    <row r="944" spans="1:24">
      <c r="A944" s="28"/>
      <c r="B944" s="28"/>
      <c r="C944" s="28"/>
      <c r="D944" s="28"/>
      <c r="E944" s="28"/>
      <c r="F944" s="28"/>
      <c r="G944" s="28"/>
      <c r="J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X944" s="28"/>
    </row>
    <row r="945" spans="1:24">
      <c r="A945" s="28"/>
      <c r="B945" s="28"/>
      <c r="C945" s="28"/>
      <c r="D945" s="28"/>
      <c r="E945" s="28"/>
      <c r="F945" s="28"/>
      <c r="G945" s="28"/>
      <c r="J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X945" s="28"/>
    </row>
    <row r="946" spans="1:24">
      <c r="A946" s="28"/>
      <c r="B946" s="28"/>
      <c r="C946" s="28"/>
      <c r="D946" s="28"/>
      <c r="E946" s="28"/>
      <c r="F946" s="28"/>
      <c r="G946" s="28"/>
      <c r="J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X946" s="28"/>
    </row>
    <row r="947" spans="1:24">
      <c r="A947" s="28"/>
      <c r="B947" s="28"/>
      <c r="C947" s="28"/>
      <c r="D947" s="28"/>
      <c r="E947" s="28"/>
      <c r="F947" s="28"/>
      <c r="G947" s="28"/>
      <c r="J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X947" s="28"/>
    </row>
    <row r="948" spans="1:24">
      <c r="A948" s="28"/>
      <c r="B948" s="28"/>
      <c r="C948" s="28"/>
      <c r="D948" s="28"/>
      <c r="E948" s="28"/>
      <c r="F948" s="28"/>
      <c r="G948" s="28"/>
      <c r="J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X948" s="28"/>
    </row>
    <row r="949" spans="1:24">
      <c r="A949" s="28"/>
      <c r="B949" s="28"/>
      <c r="C949" s="28"/>
      <c r="D949" s="28"/>
      <c r="E949" s="28"/>
      <c r="F949" s="28"/>
      <c r="G949" s="28"/>
      <c r="J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X949" s="28"/>
    </row>
    <row r="950" spans="1:24">
      <c r="A950" s="28"/>
      <c r="B950" s="28"/>
      <c r="C950" s="28"/>
      <c r="D950" s="28"/>
      <c r="E950" s="28"/>
      <c r="F950" s="28"/>
      <c r="G950" s="28"/>
      <c r="J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X950" s="28"/>
    </row>
    <row r="951" spans="1:24">
      <c r="A951" s="28"/>
      <c r="B951" s="28"/>
      <c r="C951" s="28"/>
      <c r="D951" s="28"/>
      <c r="E951" s="28"/>
      <c r="F951" s="28"/>
      <c r="G951" s="28"/>
      <c r="J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X951" s="28"/>
    </row>
    <row r="952" spans="1:24">
      <c r="A952" s="28"/>
      <c r="B952" s="28"/>
      <c r="C952" s="28"/>
      <c r="D952" s="28"/>
      <c r="E952" s="28"/>
      <c r="F952" s="28"/>
      <c r="G952" s="28"/>
      <c r="J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X952" s="28"/>
    </row>
    <row r="953" spans="1:24">
      <c r="A953" s="28"/>
      <c r="B953" s="28"/>
      <c r="C953" s="28"/>
      <c r="D953" s="28"/>
      <c r="E953" s="28"/>
      <c r="F953" s="28"/>
      <c r="G953" s="28"/>
      <c r="J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X953" s="28"/>
    </row>
    <row r="954" spans="1:24">
      <c r="A954" s="28"/>
      <c r="B954" s="28"/>
      <c r="C954" s="28"/>
      <c r="D954" s="28"/>
      <c r="E954" s="28"/>
      <c r="F954" s="28"/>
      <c r="G954" s="28"/>
      <c r="J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X954" s="28"/>
    </row>
    <row r="955" spans="1:24">
      <c r="A955" s="28"/>
      <c r="B955" s="28"/>
      <c r="C955" s="28"/>
      <c r="D955" s="28"/>
      <c r="E955" s="28"/>
      <c r="F955" s="28"/>
      <c r="G955" s="28"/>
      <c r="J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X955" s="28"/>
    </row>
    <row r="956" spans="1:24">
      <c r="A956" s="28"/>
      <c r="B956" s="28"/>
      <c r="C956" s="28"/>
      <c r="D956" s="28"/>
      <c r="E956" s="28"/>
      <c r="F956" s="28"/>
      <c r="G956" s="28"/>
      <c r="J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X956" s="28"/>
    </row>
    <row r="957" spans="1:24">
      <c r="A957" s="28"/>
      <c r="B957" s="28"/>
      <c r="C957" s="28"/>
      <c r="D957" s="28"/>
      <c r="E957" s="28"/>
      <c r="F957" s="28"/>
      <c r="G957" s="28"/>
      <c r="J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X957" s="28"/>
    </row>
    <row r="958" spans="1:24">
      <c r="A958" s="28"/>
      <c r="B958" s="28"/>
      <c r="C958" s="28"/>
      <c r="D958" s="28"/>
      <c r="E958" s="28"/>
      <c r="F958" s="28"/>
      <c r="G958" s="28"/>
      <c r="J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X958" s="28"/>
    </row>
    <row r="959" spans="1:24">
      <c r="A959" s="28"/>
      <c r="B959" s="28"/>
      <c r="C959" s="28"/>
      <c r="D959" s="28"/>
      <c r="E959" s="28"/>
      <c r="F959" s="28"/>
      <c r="G959" s="28"/>
      <c r="J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X959" s="28"/>
    </row>
    <row r="960" spans="1:24">
      <c r="A960" s="28"/>
      <c r="B960" s="28"/>
      <c r="C960" s="28"/>
      <c r="D960" s="28"/>
      <c r="E960" s="28"/>
      <c r="F960" s="28"/>
      <c r="G960" s="28"/>
      <c r="J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X960" s="28"/>
    </row>
    <row r="961" spans="1:24">
      <c r="A961" s="28"/>
      <c r="B961" s="28"/>
      <c r="C961" s="28"/>
      <c r="D961" s="28"/>
      <c r="E961" s="28"/>
      <c r="F961" s="28"/>
      <c r="G961" s="28"/>
      <c r="J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X961" s="28"/>
    </row>
    <row r="962" spans="1:24">
      <c r="A962" s="28"/>
      <c r="B962" s="28"/>
      <c r="C962" s="28"/>
      <c r="D962" s="28"/>
      <c r="E962" s="28"/>
      <c r="F962" s="28"/>
      <c r="G962" s="28"/>
      <c r="J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X962" s="28"/>
    </row>
    <row r="963" spans="1:24">
      <c r="A963" s="28"/>
      <c r="B963" s="28"/>
      <c r="C963" s="28"/>
      <c r="D963" s="28"/>
      <c r="E963" s="28"/>
      <c r="F963" s="28"/>
      <c r="G963" s="28"/>
      <c r="J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X963" s="28"/>
    </row>
    <row r="964" spans="1:24">
      <c r="A964" s="28"/>
      <c r="B964" s="28"/>
      <c r="C964" s="28"/>
      <c r="D964" s="28"/>
      <c r="E964" s="28"/>
      <c r="F964" s="28"/>
      <c r="G964" s="28"/>
      <c r="J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X964" s="28"/>
    </row>
    <row r="965" spans="1:24">
      <c r="A965" s="28"/>
      <c r="B965" s="28"/>
      <c r="C965" s="28"/>
      <c r="D965" s="28"/>
      <c r="E965" s="28"/>
      <c r="F965" s="28"/>
      <c r="G965" s="28"/>
      <c r="J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X965" s="28"/>
    </row>
    <row r="966" spans="1:24">
      <c r="A966" s="28"/>
      <c r="B966" s="28"/>
      <c r="C966" s="28"/>
      <c r="D966" s="28"/>
      <c r="E966" s="28"/>
      <c r="F966" s="28"/>
      <c r="G966" s="28"/>
      <c r="J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X966" s="28"/>
    </row>
    <row r="967" spans="1:24">
      <c r="A967" s="28"/>
      <c r="B967" s="28"/>
      <c r="C967" s="28"/>
      <c r="D967" s="28"/>
      <c r="E967" s="28"/>
      <c r="F967" s="28"/>
      <c r="G967" s="28"/>
      <c r="J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X967" s="28"/>
    </row>
    <row r="968" spans="1:24">
      <c r="A968" s="28"/>
      <c r="B968" s="28"/>
      <c r="C968" s="28"/>
      <c r="D968" s="28"/>
      <c r="E968" s="28"/>
      <c r="F968" s="28"/>
      <c r="G968" s="28"/>
      <c r="J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X968" s="28"/>
    </row>
    <row r="969" spans="1:24">
      <c r="A969" s="28"/>
      <c r="B969" s="28"/>
      <c r="C969" s="28"/>
      <c r="D969" s="28"/>
      <c r="E969" s="28"/>
      <c r="F969" s="28"/>
      <c r="G969" s="28"/>
      <c r="J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X969" s="28"/>
    </row>
    <row r="970" spans="1:24">
      <c r="A970" s="28"/>
      <c r="B970" s="28"/>
      <c r="C970" s="28"/>
      <c r="D970" s="28"/>
      <c r="E970" s="28"/>
      <c r="F970" s="28"/>
      <c r="G970" s="28"/>
      <c r="J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X970" s="28"/>
    </row>
    <row r="971" spans="1:24">
      <c r="A971" s="28"/>
      <c r="B971" s="28"/>
      <c r="C971" s="28"/>
      <c r="D971" s="28"/>
      <c r="E971" s="28"/>
      <c r="F971" s="28"/>
      <c r="G971" s="28"/>
      <c r="J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X971" s="28"/>
    </row>
    <row r="972" spans="1:24">
      <c r="A972" s="28"/>
      <c r="B972" s="28"/>
      <c r="C972" s="28"/>
      <c r="D972" s="28"/>
      <c r="E972" s="28"/>
      <c r="F972" s="28"/>
      <c r="G972" s="28"/>
      <c r="J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X972" s="28"/>
    </row>
    <row r="973" spans="1:24">
      <c r="A973" s="28"/>
      <c r="B973" s="28"/>
      <c r="C973" s="28"/>
      <c r="D973" s="28"/>
      <c r="E973" s="28"/>
      <c r="F973" s="28"/>
      <c r="G973" s="28"/>
      <c r="J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X973" s="28"/>
    </row>
    <row r="974" spans="1:24">
      <c r="A974" s="28"/>
      <c r="B974" s="28"/>
      <c r="C974" s="28"/>
      <c r="D974" s="28"/>
      <c r="E974" s="28"/>
      <c r="F974" s="28"/>
      <c r="G974" s="28"/>
      <c r="J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X974" s="28"/>
    </row>
    <row r="975" spans="1:24">
      <c r="A975" s="28"/>
      <c r="B975" s="28"/>
      <c r="C975" s="28"/>
      <c r="D975" s="28"/>
      <c r="E975" s="28"/>
      <c r="F975" s="28"/>
      <c r="G975" s="28"/>
      <c r="J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X975" s="28"/>
    </row>
    <row r="976" spans="1:24">
      <c r="A976" s="28"/>
      <c r="B976" s="28"/>
      <c r="C976" s="28"/>
      <c r="D976" s="28"/>
      <c r="E976" s="28"/>
      <c r="F976" s="28"/>
      <c r="G976" s="28"/>
      <c r="J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X976" s="28"/>
    </row>
    <row r="977" spans="1:24">
      <c r="A977" s="28"/>
      <c r="B977" s="28"/>
      <c r="C977" s="28"/>
      <c r="D977" s="28"/>
      <c r="E977" s="28"/>
      <c r="F977" s="28"/>
      <c r="G977" s="28"/>
      <c r="J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X977" s="28"/>
    </row>
    <row r="978" spans="1:24">
      <c r="A978" s="28"/>
      <c r="B978" s="28"/>
      <c r="C978" s="28"/>
      <c r="D978" s="28"/>
      <c r="E978" s="28"/>
      <c r="F978" s="28"/>
      <c r="G978" s="28"/>
      <c r="J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X978" s="28"/>
    </row>
    <row r="979" spans="1:24">
      <c r="A979" s="28"/>
      <c r="B979" s="28"/>
      <c r="C979" s="28"/>
      <c r="D979" s="28"/>
      <c r="E979" s="28"/>
      <c r="F979" s="28"/>
      <c r="G979" s="28"/>
      <c r="J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X979" s="28"/>
    </row>
    <row r="980" spans="1:24">
      <c r="A980" s="28"/>
      <c r="B980" s="28"/>
      <c r="C980" s="28"/>
      <c r="D980" s="28"/>
      <c r="E980" s="28"/>
      <c r="F980" s="28"/>
      <c r="G980" s="28"/>
      <c r="J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X980" s="28"/>
    </row>
    <row r="981" spans="1:24">
      <c r="A981" s="28"/>
      <c r="B981" s="28"/>
      <c r="C981" s="28"/>
      <c r="D981" s="28"/>
      <c r="E981" s="28"/>
      <c r="F981" s="28"/>
      <c r="G981" s="28"/>
      <c r="J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X981" s="28"/>
    </row>
    <row r="982" spans="1:24">
      <c r="A982" s="28"/>
      <c r="B982" s="28"/>
      <c r="C982" s="28"/>
      <c r="D982" s="28"/>
      <c r="E982" s="28"/>
      <c r="F982" s="28"/>
      <c r="G982" s="28"/>
      <c r="J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X982" s="28"/>
    </row>
    <row r="983" spans="1:24">
      <c r="A983" s="28"/>
      <c r="B983" s="28"/>
      <c r="C983" s="28"/>
      <c r="D983" s="28"/>
      <c r="E983" s="28"/>
      <c r="F983" s="28"/>
      <c r="G983" s="28"/>
      <c r="J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X983" s="28"/>
    </row>
    <row r="984" spans="1:24">
      <c r="A984" s="28"/>
      <c r="B984" s="28"/>
      <c r="C984" s="28"/>
      <c r="D984" s="28"/>
      <c r="E984" s="28"/>
      <c r="F984" s="28"/>
      <c r="G984" s="28"/>
      <c r="J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X984" s="28"/>
    </row>
    <row r="985" spans="1:24">
      <c r="A985" s="28"/>
      <c r="B985" s="28"/>
      <c r="C985" s="28"/>
      <c r="D985" s="28"/>
      <c r="E985" s="28"/>
      <c r="F985" s="28"/>
      <c r="G985" s="28"/>
      <c r="J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X985" s="28"/>
    </row>
    <row r="986" spans="1:24">
      <c r="A986" s="28"/>
      <c r="B986" s="28"/>
      <c r="C986" s="28"/>
      <c r="D986" s="28"/>
      <c r="E986" s="28"/>
      <c r="F986" s="28"/>
      <c r="G986" s="28"/>
      <c r="J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X986" s="28"/>
    </row>
    <row r="987" spans="1:24">
      <c r="A987" s="28"/>
      <c r="B987" s="28"/>
      <c r="C987" s="28"/>
      <c r="D987" s="28"/>
      <c r="E987" s="28"/>
      <c r="F987" s="28"/>
      <c r="G987" s="28"/>
      <c r="J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X987" s="28"/>
    </row>
    <row r="988" spans="1:24">
      <c r="A988" s="28"/>
      <c r="B988" s="28"/>
      <c r="C988" s="28"/>
      <c r="D988" s="28"/>
      <c r="E988" s="28"/>
      <c r="F988" s="28"/>
      <c r="G988" s="28"/>
      <c r="J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X988" s="28"/>
    </row>
    <row r="989" spans="1:24">
      <c r="A989" s="28"/>
      <c r="B989" s="28"/>
      <c r="C989" s="28"/>
      <c r="D989" s="28"/>
      <c r="E989" s="28"/>
      <c r="F989" s="28"/>
      <c r="G989" s="28"/>
      <c r="J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X989" s="28"/>
    </row>
    <row r="990" spans="1:24">
      <c r="A990" s="28"/>
      <c r="B990" s="28"/>
      <c r="C990" s="28"/>
      <c r="D990" s="28"/>
      <c r="E990" s="28"/>
      <c r="F990" s="28"/>
      <c r="G990" s="28"/>
      <c r="J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X990" s="28"/>
    </row>
    <row r="991" spans="1:24">
      <c r="A991" s="28"/>
      <c r="B991" s="28"/>
      <c r="C991" s="28"/>
      <c r="D991" s="28"/>
      <c r="E991" s="28"/>
      <c r="F991" s="28"/>
      <c r="G991" s="28"/>
      <c r="J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X991" s="28"/>
    </row>
    <row r="992" spans="1:24">
      <c r="A992" s="28"/>
      <c r="B992" s="28"/>
      <c r="C992" s="28"/>
      <c r="D992" s="28"/>
      <c r="E992" s="28"/>
      <c r="F992" s="28"/>
      <c r="G992" s="28"/>
      <c r="J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X992" s="28"/>
    </row>
    <row r="993" spans="1:24">
      <c r="A993" s="28"/>
      <c r="B993" s="28"/>
      <c r="C993" s="28"/>
      <c r="D993" s="28"/>
      <c r="E993" s="28"/>
      <c r="F993" s="28"/>
      <c r="G993" s="28"/>
      <c r="J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X993" s="28"/>
    </row>
    <row r="994" spans="1:24">
      <c r="A994" s="28"/>
      <c r="B994" s="28"/>
      <c r="C994" s="28"/>
      <c r="D994" s="28"/>
      <c r="E994" s="28"/>
      <c r="F994" s="28"/>
      <c r="G994" s="28"/>
      <c r="J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X994" s="28"/>
    </row>
    <row r="995" spans="1:24">
      <c r="A995" s="28"/>
      <c r="B995" s="28"/>
      <c r="C995" s="28"/>
      <c r="D995" s="28"/>
      <c r="E995" s="28"/>
      <c r="F995" s="28"/>
      <c r="G995" s="28"/>
      <c r="J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X995" s="28"/>
    </row>
    <row r="996" spans="1:24">
      <c r="A996" s="28"/>
      <c r="B996" s="28"/>
      <c r="C996" s="28"/>
      <c r="D996" s="28"/>
      <c r="E996" s="28"/>
      <c r="F996" s="28"/>
      <c r="G996" s="28"/>
      <c r="J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X996" s="28"/>
    </row>
    <row r="997" spans="1:24">
      <c r="A997" s="28"/>
      <c r="B997" s="28"/>
      <c r="C997" s="28"/>
      <c r="D997" s="28"/>
      <c r="E997" s="28"/>
      <c r="F997" s="28"/>
      <c r="G997" s="28"/>
      <c r="J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X997" s="28"/>
    </row>
    <row r="998" spans="1:24">
      <c r="A998" s="28"/>
      <c r="B998" s="28"/>
      <c r="C998" s="28"/>
      <c r="D998" s="28"/>
      <c r="E998" s="28"/>
      <c r="F998" s="28"/>
      <c r="G998" s="28"/>
      <c r="J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X998" s="28"/>
    </row>
    <row r="999" spans="1:24">
      <c r="A999" s="28"/>
      <c r="B999" s="28"/>
      <c r="C999" s="28"/>
      <c r="D999" s="28"/>
      <c r="E999" s="28"/>
      <c r="F999" s="28"/>
      <c r="G999" s="28"/>
      <c r="J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X999" s="28"/>
    </row>
    <row r="1000" spans="1:24">
      <c r="A1000" s="28"/>
      <c r="B1000" s="28"/>
      <c r="C1000" s="28"/>
      <c r="D1000" s="28"/>
      <c r="E1000" s="28"/>
      <c r="F1000" s="28"/>
      <c r="G1000" s="28"/>
      <c r="J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X1000" s="28"/>
    </row>
    <row r="1001" spans="1:24">
      <c r="A1001" s="28"/>
      <c r="B1001" s="28"/>
      <c r="C1001" s="28"/>
      <c r="D1001" s="28"/>
      <c r="E1001" s="28"/>
      <c r="F1001" s="28"/>
      <c r="G1001" s="28"/>
      <c r="J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X1001" s="28"/>
    </row>
    <row r="1002" spans="1:24">
      <c r="A1002" s="28"/>
      <c r="B1002" s="28"/>
      <c r="C1002" s="28"/>
      <c r="D1002" s="28"/>
      <c r="E1002" s="28"/>
      <c r="F1002" s="28"/>
      <c r="G1002" s="28"/>
      <c r="J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X1002" s="28"/>
    </row>
    <row r="1003" spans="1:24">
      <c r="A1003" s="28"/>
      <c r="B1003" s="28"/>
      <c r="C1003" s="28"/>
      <c r="D1003" s="28"/>
      <c r="E1003" s="28"/>
      <c r="F1003" s="28"/>
      <c r="G1003" s="28"/>
      <c r="J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X1003" s="28"/>
    </row>
    <row r="1004" spans="1:24">
      <c r="A1004" s="28"/>
      <c r="B1004" s="28"/>
      <c r="C1004" s="28"/>
      <c r="D1004" s="28"/>
      <c r="E1004" s="28"/>
      <c r="F1004" s="28"/>
      <c r="G1004" s="28"/>
      <c r="J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X1004" s="28"/>
    </row>
    <row r="1005" spans="1:24">
      <c r="A1005" s="28"/>
      <c r="B1005" s="28"/>
      <c r="C1005" s="28"/>
      <c r="D1005" s="28"/>
      <c r="E1005" s="28"/>
      <c r="F1005" s="28"/>
      <c r="G1005" s="28"/>
      <c r="J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X1005" s="28"/>
    </row>
    <row r="1006" spans="1:24">
      <c r="A1006" s="28"/>
      <c r="B1006" s="28"/>
      <c r="C1006" s="28"/>
      <c r="D1006" s="28"/>
      <c r="E1006" s="28"/>
      <c r="F1006" s="28"/>
      <c r="G1006" s="28"/>
      <c r="J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X1006" s="28"/>
    </row>
    <row r="1007" spans="1:24">
      <c r="A1007" s="28"/>
      <c r="B1007" s="28"/>
      <c r="C1007" s="28"/>
      <c r="D1007" s="28"/>
      <c r="E1007" s="28"/>
      <c r="F1007" s="28"/>
      <c r="G1007" s="28"/>
      <c r="J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X1007" s="28"/>
    </row>
    <row r="1008" spans="1:24">
      <c r="A1008" s="28"/>
      <c r="B1008" s="28"/>
      <c r="C1008" s="28"/>
      <c r="D1008" s="28"/>
      <c r="E1008" s="28"/>
      <c r="F1008" s="28"/>
      <c r="G1008" s="28"/>
      <c r="J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X1008" s="28"/>
    </row>
    <row r="1009" spans="1:24">
      <c r="A1009" s="28"/>
      <c r="B1009" s="28"/>
      <c r="C1009" s="28"/>
      <c r="D1009" s="28"/>
      <c r="E1009" s="28"/>
      <c r="F1009" s="28"/>
      <c r="G1009" s="28"/>
      <c r="J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X1009" s="28"/>
    </row>
    <row r="1010" spans="1:24">
      <c r="A1010" s="28"/>
      <c r="B1010" s="28"/>
      <c r="C1010" s="28"/>
      <c r="D1010" s="28"/>
      <c r="E1010" s="28"/>
      <c r="F1010" s="28"/>
      <c r="G1010" s="28"/>
      <c r="J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X1010" s="28"/>
    </row>
    <row r="1011" spans="1:24">
      <c r="A1011" s="28"/>
      <c r="B1011" s="28"/>
      <c r="C1011" s="28"/>
      <c r="D1011" s="28"/>
      <c r="E1011" s="28"/>
      <c r="F1011" s="28"/>
      <c r="G1011" s="28"/>
      <c r="J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X1011" s="28"/>
    </row>
    <row r="1012" spans="1:24">
      <c r="A1012" s="28"/>
      <c r="B1012" s="28"/>
      <c r="C1012" s="28"/>
      <c r="D1012" s="28"/>
      <c r="E1012" s="28"/>
      <c r="F1012" s="28"/>
      <c r="G1012" s="28"/>
      <c r="J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X1012" s="28"/>
    </row>
    <row r="1013" spans="1:24">
      <c r="A1013" s="28"/>
      <c r="B1013" s="28"/>
      <c r="C1013" s="28"/>
      <c r="D1013" s="28"/>
      <c r="E1013" s="28"/>
      <c r="F1013" s="28"/>
      <c r="G1013" s="28"/>
      <c r="J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X1013" s="28"/>
    </row>
    <row r="1014" spans="1:24">
      <c r="A1014" s="28"/>
      <c r="B1014" s="28"/>
      <c r="C1014" s="28"/>
      <c r="D1014" s="28"/>
      <c r="E1014" s="28"/>
      <c r="F1014" s="28"/>
      <c r="G1014" s="28"/>
      <c r="J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X1014" s="28"/>
    </row>
    <row r="1015" spans="1:24">
      <c r="A1015" s="28"/>
      <c r="B1015" s="28"/>
      <c r="C1015" s="28"/>
      <c r="D1015" s="28"/>
      <c r="E1015" s="28"/>
      <c r="F1015" s="28"/>
      <c r="G1015" s="28"/>
      <c r="J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X1015" s="28"/>
    </row>
    <row r="1016" spans="1:24">
      <c r="A1016" s="28"/>
      <c r="B1016" s="28"/>
      <c r="C1016" s="28"/>
      <c r="D1016" s="28"/>
      <c r="E1016" s="28"/>
      <c r="F1016" s="28"/>
      <c r="G1016" s="28"/>
      <c r="J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X1016" s="28"/>
    </row>
    <row r="1017" spans="1:24">
      <c r="A1017" s="28"/>
      <c r="B1017" s="28"/>
      <c r="C1017" s="28"/>
      <c r="D1017" s="28"/>
      <c r="E1017" s="28"/>
      <c r="F1017" s="28"/>
      <c r="G1017" s="28"/>
      <c r="J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X1017" s="28"/>
    </row>
    <row r="1018" spans="1:24">
      <c r="A1018" s="28"/>
      <c r="B1018" s="28"/>
      <c r="C1018" s="28"/>
      <c r="D1018" s="28"/>
      <c r="E1018" s="28"/>
      <c r="F1018" s="28"/>
      <c r="G1018" s="28"/>
      <c r="J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X1018" s="28"/>
    </row>
    <row r="1019" spans="1:24">
      <c r="A1019" s="28"/>
      <c r="B1019" s="28"/>
      <c r="C1019" s="28"/>
      <c r="D1019" s="28"/>
      <c r="E1019" s="28"/>
      <c r="F1019" s="28"/>
      <c r="G1019" s="28"/>
      <c r="J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X1019" s="28"/>
    </row>
    <row r="1020" spans="1:24">
      <c r="A1020" s="28"/>
      <c r="B1020" s="28"/>
      <c r="C1020" s="28"/>
      <c r="D1020" s="28"/>
      <c r="E1020" s="28"/>
      <c r="F1020" s="28"/>
      <c r="G1020" s="28"/>
      <c r="J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X1020" s="28"/>
    </row>
    <row r="1021" spans="1:24">
      <c r="A1021" s="28"/>
      <c r="B1021" s="28"/>
      <c r="C1021" s="28"/>
      <c r="D1021" s="28"/>
      <c r="E1021" s="28"/>
      <c r="F1021" s="28"/>
      <c r="G1021" s="28"/>
      <c r="J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X1021" s="28"/>
    </row>
    <row r="1022" spans="1:24">
      <c r="A1022" s="28"/>
      <c r="B1022" s="28"/>
      <c r="C1022" s="28"/>
      <c r="D1022" s="28"/>
      <c r="E1022" s="28"/>
      <c r="F1022" s="28"/>
      <c r="G1022" s="28"/>
      <c r="J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X1022" s="28"/>
    </row>
    <row r="1023" spans="1:24">
      <c r="A1023" s="28"/>
      <c r="B1023" s="28"/>
      <c r="C1023" s="28"/>
      <c r="D1023" s="28"/>
      <c r="E1023" s="28"/>
      <c r="F1023" s="28"/>
      <c r="G1023" s="28"/>
      <c r="J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X1023" s="28"/>
    </row>
    <row r="1024" spans="1:24">
      <c r="A1024" s="28"/>
      <c r="B1024" s="28"/>
      <c r="C1024" s="28"/>
      <c r="D1024" s="28"/>
      <c r="E1024" s="28"/>
      <c r="F1024" s="28"/>
      <c r="G1024" s="28"/>
      <c r="J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X1024" s="28"/>
    </row>
    <row r="1025" spans="1:24">
      <c r="A1025" s="28"/>
      <c r="B1025" s="28"/>
      <c r="C1025" s="28"/>
      <c r="D1025" s="28"/>
      <c r="E1025" s="28"/>
      <c r="F1025" s="28"/>
      <c r="G1025" s="28"/>
      <c r="J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X1025" s="28"/>
    </row>
    <row r="1026" spans="1:24">
      <c r="A1026" s="28"/>
      <c r="B1026" s="28"/>
      <c r="C1026" s="28"/>
      <c r="D1026" s="28"/>
      <c r="E1026" s="28"/>
      <c r="F1026" s="28"/>
      <c r="G1026" s="28"/>
      <c r="J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X1026" s="28"/>
    </row>
    <row r="1027" spans="1:24">
      <c r="A1027" s="28"/>
      <c r="B1027" s="28"/>
      <c r="C1027" s="28"/>
      <c r="D1027" s="28"/>
      <c r="E1027" s="28"/>
      <c r="F1027" s="28"/>
      <c r="G1027" s="28"/>
      <c r="J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X1027" s="28"/>
    </row>
    <row r="1028" spans="1:24">
      <c r="A1028" s="28"/>
      <c r="B1028" s="28"/>
      <c r="C1028" s="28"/>
      <c r="D1028" s="28"/>
      <c r="E1028" s="28"/>
      <c r="F1028" s="28"/>
      <c r="G1028" s="28"/>
      <c r="J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X1028" s="28"/>
    </row>
    <row r="1029" spans="1:24">
      <c r="A1029" s="28"/>
      <c r="B1029" s="28"/>
      <c r="C1029" s="28"/>
      <c r="D1029" s="28"/>
      <c r="E1029" s="28"/>
      <c r="F1029" s="28"/>
      <c r="G1029" s="28"/>
      <c r="J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X1029" s="28"/>
    </row>
    <row r="1030" spans="1:24">
      <c r="A1030" s="28"/>
      <c r="B1030" s="28"/>
      <c r="C1030" s="28"/>
      <c r="D1030" s="28"/>
      <c r="E1030" s="28"/>
      <c r="F1030" s="28"/>
      <c r="G1030" s="28"/>
      <c r="J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X1030" s="28"/>
    </row>
    <row r="1031" spans="1:24">
      <c r="A1031" s="28"/>
      <c r="B1031" s="28"/>
      <c r="C1031" s="28"/>
      <c r="D1031" s="28"/>
      <c r="E1031" s="28"/>
      <c r="F1031" s="28"/>
      <c r="G1031" s="28"/>
      <c r="J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X1031" s="28"/>
    </row>
    <row r="1032" spans="1:24">
      <c r="A1032" s="28"/>
      <c r="B1032" s="28"/>
      <c r="C1032" s="28"/>
      <c r="D1032" s="28"/>
      <c r="E1032" s="28"/>
      <c r="F1032" s="28"/>
      <c r="G1032" s="28"/>
      <c r="J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X1032" s="28"/>
    </row>
    <row r="1033" spans="1:24">
      <c r="A1033" s="28"/>
      <c r="B1033" s="28"/>
      <c r="C1033" s="28"/>
      <c r="D1033" s="28"/>
      <c r="E1033" s="28"/>
      <c r="F1033" s="28"/>
      <c r="G1033" s="28"/>
      <c r="J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X1033" s="28"/>
    </row>
    <row r="1034" spans="1:24">
      <c r="A1034" s="28"/>
      <c r="B1034" s="28"/>
      <c r="C1034" s="28"/>
      <c r="D1034" s="28"/>
      <c r="E1034" s="28"/>
      <c r="F1034" s="28"/>
      <c r="G1034" s="28"/>
      <c r="J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X1034" s="28"/>
    </row>
    <row r="1035" spans="1:24">
      <c r="A1035" s="28"/>
      <c r="B1035" s="28"/>
      <c r="C1035" s="28"/>
      <c r="D1035" s="28"/>
      <c r="E1035" s="28"/>
      <c r="F1035" s="28"/>
      <c r="G1035" s="28"/>
      <c r="J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X1035" s="28"/>
    </row>
    <row r="1036" spans="1:24">
      <c r="A1036" s="28"/>
      <c r="B1036" s="28"/>
      <c r="C1036" s="28"/>
      <c r="D1036" s="28"/>
      <c r="E1036" s="28"/>
      <c r="F1036" s="28"/>
      <c r="G1036" s="28"/>
      <c r="J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X1036" s="28"/>
    </row>
    <row r="1037" spans="1:24">
      <c r="A1037" s="28"/>
      <c r="B1037" s="28"/>
      <c r="C1037" s="28"/>
      <c r="D1037" s="28"/>
      <c r="E1037" s="28"/>
      <c r="F1037" s="28"/>
      <c r="G1037" s="28"/>
      <c r="J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X1037" s="28"/>
    </row>
    <row r="1038" spans="1:24">
      <c r="A1038" s="28"/>
      <c r="B1038" s="28"/>
      <c r="C1038" s="28"/>
      <c r="D1038" s="28"/>
      <c r="E1038" s="28"/>
      <c r="F1038" s="28"/>
      <c r="G1038" s="28"/>
      <c r="J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X1038" s="28"/>
    </row>
    <row r="1039" spans="1:24">
      <c r="A1039" s="28"/>
      <c r="B1039" s="28"/>
      <c r="C1039" s="28"/>
      <c r="D1039" s="28"/>
      <c r="E1039" s="28"/>
      <c r="F1039" s="28"/>
      <c r="G1039" s="28"/>
      <c r="J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X1039" s="28"/>
    </row>
    <row r="1040" spans="1:24">
      <c r="A1040" s="28"/>
      <c r="B1040" s="28"/>
      <c r="C1040" s="28"/>
      <c r="D1040" s="28"/>
      <c r="E1040" s="28"/>
      <c r="F1040" s="28"/>
      <c r="G1040" s="28"/>
      <c r="J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X1040" s="28"/>
    </row>
    <row r="1041" spans="1:24">
      <c r="A1041" s="28"/>
      <c r="B1041" s="28"/>
      <c r="C1041" s="28"/>
      <c r="D1041" s="28"/>
      <c r="E1041" s="28"/>
      <c r="F1041" s="28"/>
      <c r="G1041" s="28"/>
      <c r="J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X1041" s="28"/>
    </row>
    <row r="1042" spans="1:24">
      <c r="A1042" s="28"/>
      <c r="B1042" s="28"/>
      <c r="C1042" s="28"/>
      <c r="D1042" s="28"/>
      <c r="E1042" s="28"/>
      <c r="F1042" s="28"/>
      <c r="G1042" s="28"/>
      <c r="J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X1042" s="28"/>
    </row>
    <row r="1043" spans="1:24">
      <c r="A1043" s="28"/>
      <c r="B1043" s="28"/>
      <c r="C1043" s="28"/>
      <c r="D1043" s="28"/>
      <c r="E1043" s="28"/>
      <c r="F1043" s="28"/>
      <c r="G1043" s="28"/>
      <c r="J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X1043" s="28"/>
    </row>
    <row r="1044" spans="1:24">
      <c r="A1044" s="28"/>
      <c r="B1044" s="28"/>
      <c r="C1044" s="28"/>
      <c r="D1044" s="28"/>
      <c r="E1044" s="28"/>
      <c r="F1044" s="28"/>
      <c r="G1044" s="28"/>
      <c r="J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X1044" s="28"/>
    </row>
    <row r="1045" spans="1:24">
      <c r="A1045" s="28"/>
      <c r="B1045" s="28"/>
      <c r="C1045" s="28"/>
      <c r="D1045" s="28"/>
      <c r="E1045" s="28"/>
      <c r="F1045" s="28"/>
      <c r="G1045" s="28"/>
      <c r="J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X1045" s="28"/>
    </row>
    <row r="1046" spans="1:24">
      <c r="A1046" s="28"/>
      <c r="B1046" s="28"/>
      <c r="C1046" s="28"/>
      <c r="D1046" s="28"/>
      <c r="E1046" s="28"/>
      <c r="F1046" s="28"/>
      <c r="G1046" s="28"/>
      <c r="J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X1046" s="28"/>
    </row>
    <row r="1047" spans="1:24">
      <c r="A1047" s="28"/>
      <c r="B1047" s="28"/>
      <c r="C1047" s="28"/>
      <c r="D1047" s="28"/>
      <c r="E1047" s="28"/>
      <c r="F1047" s="28"/>
      <c r="G1047" s="28"/>
      <c r="J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X1047" s="28"/>
    </row>
    <row r="1048" spans="1:24">
      <c r="A1048" s="28"/>
      <c r="B1048" s="28"/>
      <c r="C1048" s="28"/>
      <c r="D1048" s="28"/>
      <c r="E1048" s="28"/>
      <c r="F1048" s="28"/>
      <c r="G1048" s="28"/>
      <c r="J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X1048" s="28"/>
    </row>
    <row r="1049" spans="1:24">
      <c r="A1049" s="28"/>
      <c r="B1049" s="28"/>
      <c r="C1049" s="28"/>
      <c r="D1049" s="28"/>
      <c r="E1049" s="28"/>
      <c r="F1049" s="28"/>
      <c r="G1049" s="28"/>
      <c r="J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X1049" s="28"/>
    </row>
    <row r="1050" spans="1:24">
      <c r="A1050" s="28"/>
      <c r="B1050" s="28"/>
      <c r="C1050" s="28"/>
      <c r="D1050" s="28"/>
      <c r="E1050" s="28"/>
      <c r="F1050" s="28"/>
      <c r="G1050" s="28"/>
      <c r="J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X1050" s="28"/>
    </row>
    <row r="1051" spans="1:24">
      <c r="A1051" s="28"/>
      <c r="B1051" s="28"/>
      <c r="C1051" s="28"/>
      <c r="D1051" s="28"/>
      <c r="E1051" s="28"/>
      <c r="F1051" s="28"/>
      <c r="G1051" s="28"/>
      <c r="J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X1051" s="28"/>
    </row>
    <row r="1052" spans="1:24">
      <c r="A1052" s="28"/>
      <c r="B1052" s="28"/>
      <c r="C1052" s="28"/>
      <c r="D1052" s="28"/>
      <c r="E1052" s="28"/>
      <c r="F1052" s="28"/>
      <c r="G1052" s="28"/>
      <c r="J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X1052" s="28"/>
    </row>
    <row r="1053" spans="1:24">
      <c r="A1053" s="28"/>
      <c r="B1053" s="28"/>
      <c r="C1053" s="28"/>
      <c r="D1053" s="28"/>
      <c r="E1053" s="28"/>
      <c r="F1053" s="28"/>
      <c r="G1053" s="28"/>
      <c r="J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X1053" s="28"/>
    </row>
    <row r="1054" spans="1:24">
      <c r="A1054" s="28"/>
      <c r="B1054" s="28"/>
      <c r="C1054" s="28"/>
      <c r="D1054" s="28"/>
      <c r="E1054" s="28"/>
      <c r="F1054" s="28"/>
      <c r="G1054" s="28"/>
      <c r="J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X1054" s="28"/>
    </row>
    <row r="1055" spans="1:24">
      <c r="A1055" s="28"/>
      <c r="B1055" s="28"/>
      <c r="C1055" s="28"/>
      <c r="D1055" s="28"/>
      <c r="E1055" s="28"/>
      <c r="F1055" s="28"/>
      <c r="G1055" s="28"/>
      <c r="J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X1055" s="28"/>
    </row>
    <row r="1056" spans="1:24">
      <c r="A1056" s="28"/>
      <c r="B1056" s="28"/>
      <c r="C1056" s="28"/>
      <c r="D1056" s="28"/>
      <c r="E1056" s="28"/>
      <c r="F1056" s="28"/>
      <c r="G1056" s="28"/>
      <c r="J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X1056" s="28"/>
    </row>
    <row r="1057" spans="1:24">
      <c r="A1057" s="28"/>
      <c r="B1057" s="28"/>
      <c r="C1057" s="28"/>
      <c r="D1057" s="28"/>
      <c r="E1057" s="28"/>
      <c r="F1057" s="28"/>
      <c r="G1057" s="28"/>
      <c r="J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X1057" s="28"/>
    </row>
    <row r="1058" spans="1:24">
      <c r="A1058" s="28"/>
      <c r="B1058" s="28"/>
      <c r="C1058" s="28"/>
      <c r="D1058" s="28"/>
      <c r="E1058" s="28"/>
      <c r="F1058" s="28"/>
      <c r="G1058" s="28"/>
      <c r="J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X1058" s="28"/>
    </row>
    <row r="1059" spans="1:24">
      <c r="A1059" s="28"/>
      <c r="B1059" s="28"/>
      <c r="C1059" s="28"/>
      <c r="D1059" s="28"/>
      <c r="E1059" s="28"/>
      <c r="F1059" s="28"/>
      <c r="G1059" s="28"/>
      <c r="J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X1059" s="28"/>
    </row>
    <row r="1060" spans="1:24">
      <c r="A1060" s="28"/>
      <c r="B1060" s="28"/>
      <c r="C1060" s="28"/>
      <c r="D1060" s="28"/>
      <c r="E1060" s="28"/>
      <c r="F1060" s="28"/>
      <c r="G1060" s="28"/>
      <c r="J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X1060" s="28"/>
    </row>
    <row r="1061" spans="1:24">
      <c r="A1061" s="28"/>
      <c r="B1061" s="28"/>
      <c r="C1061" s="28"/>
      <c r="D1061" s="28"/>
      <c r="E1061" s="28"/>
      <c r="F1061" s="28"/>
      <c r="G1061" s="28"/>
      <c r="J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X1061" s="28"/>
    </row>
    <row r="1062" spans="1:24">
      <c r="A1062" s="28"/>
      <c r="B1062" s="28"/>
      <c r="C1062" s="28"/>
      <c r="D1062" s="28"/>
      <c r="E1062" s="28"/>
      <c r="F1062" s="28"/>
      <c r="G1062" s="28"/>
      <c r="J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X1062" s="28"/>
    </row>
    <row r="1063" spans="1:24">
      <c r="A1063" s="28"/>
      <c r="B1063" s="28"/>
      <c r="C1063" s="28"/>
      <c r="D1063" s="28"/>
      <c r="E1063" s="28"/>
      <c r="F1063" s="28"/>
      <c r="G1063" s="28"/>
      <c r="J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X1063" s="28"/>
    </row>
    <row r="1064" spans="1:24">
      <c r="A1064" s="28"/>
      <c r="B1064" s="28"/>
      <c r="C1064" s="28"/>
      <c r="D1064" s="28"/>
      <c r="E1064" s="28"/>
      <c r="F1064" s="28"/>
      <c r="G1064" s="28"/>
      <c r="J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X1064" s="28"/>
    </row>
    <row r="1065" spans="1:24">
      <c r="A1065" s="28"/>
      <c r="B1065" s="28"/>
      <c r="C1065" s="28"/>
      <c r="D1065" s="28"/>
      <c r="E1065" s="28"/>
      <c r="F1065" s="28"/>
      <c r="G1065" s="28"/>
      <c r="J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X1065" s="28"/>
    </row>
    <row r="1066" spans="1:24">
      <c r="A1066" s="28"/>
      <c r="B1066" s="28"/>
      <c r="C1066" s="28"/>
      <c r="D1066" s="28"/>
      <c r="E1066" s="28"/>
      <c r="F1066" s="28"/>
      <c r="G1066" s="28"/>
      <c r="J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X1066" s="28"/>
    </row>
    <row r="1067" spans="1:24">
      <c r="A1067" s="28"/>
      <c r="B1067" s="28"/>
      <c r="C1067" s="28"/>
      <c r="D1067" s="28"/>
      <c r="E1067" s="28"/>
      <c r="F1067" s="28"/>
      <c r="G1067" s="28"/>
      <c r="J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X1067" s="28"/>
    </row>
    <row r="1068" spans="1:24">
      <c r="A1068" s="28"/>
      <c r="B1068" s="28"/>
      <c r="C1068" s="28"/>
      <c r="D1068" s="28"/>
      <c r="E1068" s="28"/>
      <c r="F1068" s="28"/>
      <c r="G1068" s="28"/>
      <c r="J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X1068" s="28"/>
    </row>
    <row r="1069" spans="1:24">
      <c r="A1069" s="28"/>
      <c r="B1069" s="28"/>
      <c r="C1069" s="28"/>
      <c r="D1069" s="28"/>
      <c r="E1069" s="28"/>
      <c r="F1069" s="28"/>
      <c r="G1069" s="28"/>
      <c r="J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X1069" s="28"/>
    </row>
    <row r="1070" spans="1:24">
      <c r="A1070" s="28"/>
      <c r="B1070" s="28"/>
      <c r="C1070" s="28"/>
      <c r="D1070" s="28"/>
      <c r="E1070" s="28"/>
      <c r="F1070" s="28"/>
      <c r="G1070" s="28"/>
      <c r="J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X1070" s="28"/>
    </row>
    <row r="1071" spans="1:24">
      <c r="A1071" s="28"/>
      <c r="B1071" s="28"/>
      <c r="C1071" s="28"/>
      <c r="D1071" s="28"/>
      <c r="E1071" s="28"/>
      <c r="F1071" s="28"/>
      <c r="G1071" s="28"/>
      <c r="J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X1071" s="28"/>
    </row>
    <row r="1072" spans="1:24">
      <c r="A1072" s="28"/>
      <c r="B1072" s="28"/>
      <c r="C1072" s="28"/>
      <c r="D1072" s="28"/>
      <c r="E1072" s="28"/>
      <c r="F1072" s="28"/>
      <c r="G1072" s="28"/>
      <c r="J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X1072" s="28"/>
    </row>
    <row r="1073" spans="1:24">
      <c r="A1073" s="28"/>
      <c r="B1073" s="28"/>
      <c r="C1073" s="28"/>
      <c r="D1073" s="28"/>
      <c r="E1073" s="28"/>
      <c r="F1073" s="28"/>
      <c r="G1073" s="28"/>
      <c r="J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X1073" s="28"/>
    </row>
    <row r="1074" spans="1:24">
      <c r="A1074" s="28"/>
      <c r="B1074" s="28"/>
      <c r="C1074" s="28"/>
      <c r="D1074" s="28"/>
      <c r="E1074" s="28"/>
      <c r="F1074" s="28"/>
      <c r="G1074" s="28"/>
      <c r="J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X1074" s="28"/>
    </row>
    <row r="1075" spans="1:24">
      <c r="A1075" s="28"/>
      <c r="B1075" s="28"/>
      <c r="C1075" s="28"/>
      <c r="D1075" s="28"/>
      <c r="E1075" s="28"/>
      <c r="F1075" s="28"/>
      <c r="G1075" s="28"/>
      <c r="J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X1075" s="28"/>
    </row>
    <row r="1076" spans="1:24">
      <c r="A1076" s="28"/>
      <c r="B1076" s="28"/>
      <c r="C1076" s="28"/>
      <c r="D1076" s="28"/>
      <c r="E1076" s="28"/>
      <c r="F1076" s="28"/>
      <c r="G1076" s="28"/>
      <c r="J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X1076" s="28"/>
    </row>
    <row r="1077" spans="1:24">
      <c r="A1077" s="28"/>
      <c r="B1077" s="28"/>
      <c r="C1077" s="28"/>
      <c r="D1077" s="28"/>
      <c r="E1077" s="28"/>
      <c r="F1077" s="28"/>
      <c r="G1077" s="28"/>
      <c r="J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X1077" s="28"/>
    </row>
    <row r="1078" spans="1:24">
      <c r="A1078" s="28"/>
      <c r="B1078" s="28"/>
      <c r="C1078" s="28"/>
      <c r="D1078" s="28"/>
      <c r="E1078" s="28"/>
      <c r="F1078" s="28"/>
      <c r="G1078" s="28"/>
      <c r="J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X1078" s="28"/>
    </row>
    <row r="1079" spans="1:24">
      <c r="A1079" s="28"/>
      <c r="B1079" s="28"/>
      <c r="C1079" s="28"/>
      <c r="D1079" s="28"/>
      <c r="E1079" s="28"/>
      <c r="F1079" s="28"/>
      <c r="G1079" s="28"/>
      <c r="J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X1079" s="28"/>
    </row>
    <row r="1080" spans="1:24">
      <c r="A1080" s="28"/>
      <c r="B1080" s="28"/>
      <c r="C1080" s="28"/>
      <c r="D1080" s="28"/>
      <c r="E1080" s="28"/>
      <c r="F1080" s="28"/>
      <c r="G1080" s="28"/>
      <c r="J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X1080" s="28"/>
    </row>
    <row r="1081" spans="1:24">
      <c r="A1081" s="28"/>
      <c r="B1081" s="28"/>
      <c r="C1081" s="28"/>
      <c r="D1081" s="28"/>
      <c r="E1081" s="28"/>
      <c r="F1081" s="28"/>
      <c r="G1081" s="28"/>
      <c r="J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X1081" s="28"/>
    </row>
    <row r="1082" spans="1:24">
      <c r="A1082" s="28"/>
      <c r="B1082" s="28"/>
      <c r="C1082" s="28"/>
      <c r="D1082" s="28"/>
      <c r="E1082" s="28"/>
      <c r="F1082" s="28"/>
      <c r="G1082" s="28"/>
      <c r="J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X1082" s="28"/>
    </row>
    <row r="1083" spans="1:24">
      <c r="A1083" s="28"/>
      <c r="B1083" s="28"/>
      <c r="C1083" s="28"/>
      <c r="D1083" s="28"/>
      <c r="E1083" s="28"/>
      <c r="F1083" s="28"/>
      <c r="G1083" s="28"/>
      <c r="J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X1083" s="28"/>
    </row>
    <row r="1084" spans="1:24">
      <c r="A1084" s="28"/>
      <c r="B1084" s="28"/>
      <c r="C1084" s="28"/>
      <c r="D1084" s="28"/>
      <c r="E1084" s="28"/>
      <c r="F1084" s="28"/>
      <c r="G1084" s="28"/>
      <c r="J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X1084" s="28"/>
    </row>
    <row r="1085" spans="1:24">
      <c r="A1085" s="28"/>
      <c r="B1085" s="28"/>
      <c r="C1085" s="28"/>
      <c r="D1085" s="28"/>
      <c r="E1085" s="28"/>
      <c r="F1085" s="28"/>
      <c r="G1085" s="28"/>
      <c r="J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X1085" s="28"/>
    </row>
    <row r="1086" spans="1:24">
      <c r="A1086" s="28"/>
      <c r="B1086" s="28"/>
      <c r="C1086" s="28"/>
      <c r="D1086" s="28"/>
      <c r="E1086" s="28"/>
      <c r="F1086" s="28"/>
      <c r="G1086" s="28"/>
      <c r="J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X1086" s="28"/>
    </row>
    <row r="1087" spans="1:24">
      <c r="A1087" s="28"/>
      <c r="B1087" s="28"/>
      <c r="C1087" s="28"/>
      <c r="D1087" s="28"/>
      <c r="E1087" s="28"/>
      <c r="F1087" s="28"/>
      <c r="G1087" s="28"/>
      <c r="J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X1087" s="28"/>
    </row>
    <row r="1088" spans="1:24">
      <c r="A1088" s="28"/>
      <c r="B1088" s="28"/>
      <c r="C1088" s="28"/>
      <c r="D1088" s="28"/>
      <c r="E1088" s="28"/>
      <c r="F1088" s="28"/>
      <c r="G1088" s="28"/>
      <c r="J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X1088" s="28"/>
    </row>
    <row r="1089" spans="1:24">
      <c r="A1089" s="28"/>
      <c r="B1089" s="28"/>
      <c r="C1089" s="28"/>
      <c r="D1089" s="28"/>
      <c r="E1089" s="28"/>
      <c r="F1089" s="28"/>
      <c r="G1089" s="28"/>
      <c r="J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X1089" s="28"/>
    </row>
    <row r="1090" spans="1:24">
      <c r="A1090" s="28"/>
      <c r="B1090" s="28"/>
      <c r="C1090" s="28"/>
      <c r="D1090" s="28"/>
      <c r="E1090" s="28"/>
      <c r="F1090" s="28"/>
      <c r="G1090" s="28"/>
      <c r="J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X1090" s="28"/>
    </row>
    <row r="1091" spans="1:24">
      <c r="A1091" s="28"/>
      <c r="B1091" s="28"/>
      <c r="C1091" s="28"/>
      <c r="D1091" s="28"/>
      <c r="E1091" s="28"/>
      <c r="F1091" s="28"/>
      <c r="G1091" s="28"/>
      <c r="J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X1091" s="28"/>
    </row>
    <row r="1092" spans="1:24">
      <c r="A1092" s="28"/>
      <c r="B1092" s="28"/>
      <c r="C1092" s="28"/>
      <c r="D1092" s="28"/>
      <c r="E1092" s="28"/>
      <c r="F1092" s="28"/>
      <c r="G1092" s="28"/>
      <c r="J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X1092" s="28"/>
    </row>
    <row r="1093" spans="1:24">
      <c r="A1093" s="28"/>
      <c r="B1093" s="28"/>
      <c r="C1093" s="28"/>
      <c r="D1093" s="28"/>
      <c r="E1093" s="28"/>
      <c r="F1093" s="28"/>
      <c r="G1093" s="28"/>
      <c r="J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X1093" s="28"/>
    </row>
    <row r="1094" spans="1:24">
      <c r="A1094" s="28"/>
      <c r="B1094" s="28"/>
      <c r="C1094" s="28"/>
      <c r="D1094" s="28"/>
      <c r="E1094" s="28"/>
      <c r="F1094" s="28"/>
      <c r="G1094" s="28"/>
      <c r="J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X1094" s="28"/>
    </row>
    <row r="1095" spans="1:24">
      <c r="A1095" s="28"/>
      <c r="B1095" s="28"/>
      <c r="C1095" s="28"/>
      <c r="D1095" s="28"/>
      <c r="E1095" s="28"/>
      <c r="F1095" s="28"/>
      <c r="G1095" s="28"/>
      <c r="J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X1095" s="28"/>
    </row>
    <row r="1096" spans="1:24">
      <c r="A1096" s="28"/>
      <c r="B1096" s="28"/>
      <c r="C1096" s="28"/>
      <c r="D1096" s="28"/>
      <c r="E1096" s="28"/>
      <c r="F1096" s="28"/>
      <c r="G1096" s="28"/>
      <c r="J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X1096" s="28"/>
    </row>
    <row r="1097" spans="1:24">
      <c r="A1097" s="28"/>
      <c r="B1097" s="28"/>
      <c r="C1097" s="28"/>
      <c r="D1097" s="28"/>
      <c r="E1097" s="28"/>
      <c r="F1097" s="28"/>
      <c r="G1097" s="28"/>
      <c r="J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X1097" s="28"/>
    </row>
    <row r="1098" spans="1:24">
      <c r="A1098" s="28"/>
      <c r="B1098" s="28"/>
      <c r="C1098" s="28"/>
      <c r="D1098" s="28"/>
      <c r="E1098" s="28"/>
      <c r="F1098" s="28"/>
      <c r="G1098" s="28"/>
      <c r="J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X1098" s="28"/>
    </row>
    <row r="1099" spans="1:24">
      <c r="A1099" s="28"/>
      <c r="B1099" s="28"/>
      <c r="C1099" s="28"/>
      <c r="D1099" s="28"/>
      <c r="E1099" s="28"/>
      <c r="F1099" s="28"/>
      <c r="G1099" s="28"/>
      <c r="J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X1099" s="28"/>
    </row>
    <row r="1100" spans="1:24">
      <c r="A1100" s="28"/>
      <c r="B1100" s="28"/>
      <c r="C1100" s="28"/>
      <c r="D1100" s="28"/>
      <c r="E1100" s="28"/>
      <c r="F1100" s="28"/>
      <c r="G1100" s="28"/>
      <c r="J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X1100" s="28"/>
    </row>
    <row r="1101" spans="1:24">
      <c r="A1101" s="28"/>
      <c r="B1101" s="28"/>
      <c r="C1101" s="28"/>
      <c r="D1101" s="28"/>
      <c r="E1101" s="28"/>
      <c r="F1101" s="28"/>
      <c r="G1101" s="28"/>
      <c r="J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X1101" s="28"/>
    </row>
    <row r="1102" spans="1:24">
      <c r="A1102" s="28"/>
      <c r="B1102" s="28"/>
      <c r="C1102" s="28"/>
      <c r="D1102" s="28"/>
      <c r="E1102" s="28"/>
      <c r="F1102" s="28"/>
      <c r="G1102" s="28"/>
      <c r="J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X1102" s="28"/>
    </row>
    <row r="1103" spans="1:24">
      <c r="A1103" s="28"/>
      <c r="B1103" s="28"/>
      <c r="C1103" s="28"/>
      <c r="D1103" s="28"/>
      <c r="E1103" s="28"/>
      <c r="F1103" s="28"/>
      <c r="G1103" s="28"/>
      <c r="J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X1103" s="28"/>
    </row>
    <row r="1104" spans="1:24">
      <c r="A1104" s="28"/>
      <c r="B1104" s="28"/>
      <c r="C1104" s="28"/>
      <c r="D1104" s="28"/>
      <c r="E1104" s="28"/>
      <c r="F1104" s="28"/>
      <c r="G1104" s="28"/>
      <c r="J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X1104" s="28"/>
    </row>
    <row r="1105" spans="1:24">
      <c r="A1105" s="28"/>
      <c r="B1105" s="28"/>
      <c r="C1105" s="28"/>
      <c r="D1105" s="28"/>
      <c r="E1105" s="28"/>
      <c r="F1105" s="28"/>
      <c r="G1105" s="28"/>
      <c r="J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X1105" s="28"/>
    </row>
    <row r="1106" spans="1:24">
      <c r="A1106" s="28"/>
      <c r="B1106" s="28"/>
      <c r="C1106" s="28"/>
      <c r="D1106" s="28"/>
      <c r="E1106" s="28"/>
      <c r="F1106" s="28"/>
      <c r="G1106" s="28"/>
      <c r="J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X1106" s="28"/>
    </row>
    <row r="1107" spans="1:24">
      <c r="A1107" s="28"/>
      <c r="B1107" s="28"/>
      <c r="C1107" s="28"/>
      <c r="D1107" s="28"/>
      <c r="E1107" s="28"/>
      <c r="F1107" s="28"/>
      <c r="G1107" s="28"/>
      <c r="J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X1107" s="28"/>
    </row>
    <row r="1108" spans="1:24">
      <c r="A1108" s="28"/>
      <c r="B1108" s="28"/>
      <c r="C1108" s="28"/>
      <c r="D1108" s="28"/>
      <c r="E1108" s="28"/>
      <c r="F1108" s="28"/>
      <c r="G1108" s="28"/>
      <c r="J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X1108" s="28"/>
    </row>
    <row r="1109" spans="1:24">
      <c r="A1109" s="28"/>
      <c r="B1109" s="28"/>
      <c r="C1109" s="28"/>
      <c r="D1109" s="28"/>
      <c r="E1109" s="28"/>
      <c r="F1109" s="28"/>
      <c r="G1109" s="28"/>
      <c r="J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X1109" s="28"/>
    </row>
    <row r="1110" spans="1:24">
      <c r="A1110" s="28"/>
      <c r="B1110" s="28"/>
      <c r="C1110" s="28"/>
      <c r="D1110" s="28"/>
      <c r="E1110" s="28"/>
      <c r="F1110" s="28"/>
      <c r="G1110" s="28"/>
      <c r="J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X1110" s="28"/>
    </row>
    <row r="1111" spans="1:24">
      <c r="A1111" s="28"/>
      <c r="B1111" s="28"/>
      <c r="C1111" s="28"/>
      <c r="D1111" s="28"/>
      <c r="E1111" s="28"/>
      <c r="F1111" s="28"/>
      <c r="G1111" s="28"/>
      <c r="J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X1111" s="28"/>
    </row>
    <row r="1112" spans="1:24">
      <c r="A1112" s="28"/>
      <c r="B1112" s="28"/>
      <c r="C1112" s="28"/>
      <c r="D1112" s="28"/>
      <c r="E1112" s="28"/>
      <c r="F1112" s="28"/>
      <c r="G1112" s="28"/>
      <c r="J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X1112" s="28"/>
    </row>
    <row r="1113" spans="1:24">
      <c r="A1113" s="28"/>
      <c r="B1113" s="28"/>
      <c r="C1113" s="28"/>
      <c r="D1113" s="28"/>
      <c r="E1113" s="28"/>
      <c r="F1113" s="28"/>
      <c r="G1113" s="28"/>
      <c r="J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X1113" s="28"/>
    </row>
    <row r="1114" spans="1:24">
      <c r="A1114" s="28"/>
      <c r="B1114" s="28"/>
      <c r="C1114" s="28"/>
      <c r="D1114" s="28"/>
      <c r="E1114" s="28"/>
      <c r="F1114" s="28"/>
      <c r="G1114" s="28"/>
      <c r="J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X1114" s="28"/>
    </row>
    <row r="1115" spans="1:24">
      <c r="A1115" s="28"/>
      <c r="B1115" s="28"/>
      <c r="C1115" s="28"/>
      <c r="D1115" s="28"/>
      <c r="E1115" s="28"/>
      <c r="F1115" s="28"/>
      <c r="G1115" s="28"/>
      <c r="J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X1115" s="28"/>
    </row>
    <row r="1116" spans="1:24">
      <c r="A1116" s="28"/>
      <c r="B1116" s="28"/>
      <c r="C1116" s="28"/>
      <c r="D1116" s="28"/>
      <c r="E1116" s="28"/>
      <c r="F1116" s="28"/>
      <c r="G1116" s="28"/>
      <c r="J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X1116" s="28"/>
    </row>
    <row r="1117" spans="1:24">
      <c r="A1117" s="28"/>
      <c r="B1117" s="28"/>
      <c r="C1117" s="28"/>
      <c r="D1117" s="28"/>
      <c r="E1117" s="28"/>
      <c r="F1117" s="28"/>
      <c r="G1117" s="28"/>
      <c r="J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X1117" s="28"/>
    </row>
    <row r="1118" spans="1:24">
      <c r="A1118" s="28"/>
      <c r="B1118" s="28"/>
      <c r="C1118" s="28"/>
      <c r="D1118" s="28"/>
      <c r="E1118" s="28"/>
      <c r="F1118" s="28"/>
      <c r="G1118" s="28"/>
      <c r="J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X1118" s="28"/>
    </row>
    <row r="1119" spans="1:24">
      <c r="A1119" s="28"/>
      <c r="B1119" s="28"/>
      <c r="C1119" s="28"/>
      <c r="D1119" s="28"/>
      <c r="E1119" s="28"/>
      <c r="F1119" s="28"/>
      <c r="G1119" s="28"/>
      <c r="J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X1119" s="28"/>
    </row>
    <row r="1120" spans="1:24">
      <c r="A1120" s="28"/>
      <c r="B1120" s="28"/>
      <c r="C1120" s="28"/>
      <c r="D1120" s="28"/>
      <c r="E1120" s="28"/>
      <c r="F1120" s="28"/>
      <c r="G1120" s="28"/>
      <c r="J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X1120" s="28"/>
    </row>
    <row r="1121" spans="1:24">
      <c r="A1121" s="28"/>
      <c r="B1121" s="28"/>
      <c r="C1121" s="28"/>
      <c r="D1121" s="28"/>
      <c r="E1121" s="28"/>
      <c r="F1121" s="28"/>
      <c r="G1121" s="28"/>
      <c r="J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X1121" s="28"/>
    </row>
    <row r="1122" spans="1:24">
      <c r="A1122" s="28"/>
      <c r="B1122" s="28"/>
      <c r="C1122" s="28"/>
      <c r="D1122" s="28"/>
      <c r="E1122" s="28"/>
      <c r="F1122" s="28"/>
      <c r="G1122" s="28"/>
      <c r="J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X1122" s="28"/>
    </row>
    <row r="1123" spans="1:24">
      <c r="A1123" s="28"/>
      <c r="B1123" s="28"/>
      <c r="C1123" s="28"/>
      <c r="D1123" s="28"/>
      <c r="E1123" s="28"/>
      <c r="F1123" s="28"/>
      <c r="G1123" s="28"/>
      <c r="J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X1123" s="28"/>
    </row>
    <row r="1124" spans="1:24">
      <c r="A1124" s="28"/>
      <c r="B1124" s="28"/>
      <c r="C1124" s="28"/>
      <c r="D1124" s="28"/>
      <c r="E1124" s="28"/>
      <c r="F1124" s="28"/>
      <c r="G1124" s="28"/>
      <c r="J1124" s="28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X1124" s="28"/>
    </row>
    <row r="1125" spans="1:24">
      <c r="A1125" s="28"/>
      <c r="B1125" s="28"/>
      <c r="C1125" s="28"/>
      <c r="D1125" s="28"/>
      <c r="E1125" s="28"/>
      <c r="F1125" s="28"/>
      <c r="G1125" s="28"/>
      <c r="J1125" s="28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X1125" s="28"/>
    </row>
    <row r="1126" spans="1:24">
      <c r="A1126" s="28"/>
      <c r="B1126" s="28"/>
      <c r="C1126" s="28"/>
      <c r="D1126" s="28"/>
      <c r="E1126" s="28"/>
      <c r="F1126" s="28"/>
      <c r="G1126" s="28"/>
      <c r="J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X1126" s="28"/>
    </row>
    <row r="1127" spans="1:24">
      <c r="A1127" s="28"/>
      <c r="B1127" s="28"/>
      <c r="C1127" s="28"/>
      <c r="D1127" s="28"/>
      <c r="E1127" s="28"/>
      <c r="F1127" s="28"/>
      <c r="G1127" s="28"/>
      <c r="J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X1127" s="28"/>
    </row>
    <row r="1128" spans="1:24">
      <c r="A1128" s="28"/>
      <c r="B1128" s="28"/>
      <c r="C1128" s="28"/>
      <c r="D1128" s="28"/>
      <c r="E1128" s="28"/>
      <c r="F1128" s="28"/>
      <c r="G1128" s="28"/>
      <c r="J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X1128" s="28"/>
    </row>
    <row r="1129" spans="1:24">
      <c r="A1129" s="28"/>
      <c r="B1129" s="28"/>
      <c r="C1129" s="28"/>
      <c r="D1129" s="28"/>
      <c r="E1129" s="28"/>
      <c r="F1129" s="28"/>
      <c r="G1129" s="28"/>
      <c r="J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X1129" s="28"/>
    </row>
    <row r="1130" spans="1:24">
      <c r="A1130" s="28"/>
      <c r="B1130" s="28"/>
      <c r="C1130" s="28"/>
      <c r="D1130" s="28"/>
      <c r="E1130" s="28"/>
      <c r="F1130" s="28"/>
      <c r="G1130" s="28"/>
      <c r="J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X1130" s="28"/>
    </row>
    <row r="1131" spans="1:24">
      <c r="A1131" s="28"/>
      <c r="B1131" s="28"/>
      <c r="C1131" s="28"/>
      <c r="D1131" s="28"/>
      <c r="E1131" s="28"/>
      <c r="F1131" s="28"/>
      <c r="G1131" s="28"/>
      <c r="J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X1131" s="28"/>
    </row>
    <row r="1132" spans="1:24">
      <c r="A1132" s="28"/>
      <c r="B1132" s="28"/>
      <c r="C1132" s="28"/>
      <c r="D1132" s="28"/>
      <c r="E1132" s="28"/>
      <c r="F1132" s="28"/>
      <c r="G1132" s="28"/>
      <c r="J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X1132" s="28"/>
    </row>
    <row r="1133" spans="1:24">
      <c r="A1133" s="28"/>
      <c r="B1133" s="28"/>
      <c r="C1133" s="28"/>
      <c r="D1133" s="28"/>
      <c r="E1133" s="28"/>
      <c r="F1133" s="28"/>
      <c r="G1133" s="28"/>
      <c r="J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X1133" s="28"/>
    </row>
    <row r="1134" spans="1:24">
      <c r="A1134" s="28"/>
      <c r="B1134" s="28"/>
      <c r="C1134" s="28"/>
      <c r="D1134" s="28"/>
      <c r="E1134" s="28"/>
      <c r="F1134" s="28"/>
      <c r="G1134" s="28"/>
      <c r="J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X1134" s="28"/>
    </row>
    <row r="1135" spans="1:24">
      <c r="A1135" s="28"/>
      <c r="B1135" s="28"/>
      <c r="C1135" s="28"/>
      <c r="D1135" s="28"/>
      <c r="E1135" s="28"/>
      <c r="F1135" s="28"/>
      <c r="G1135" s="28"/>
      <c r="J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X1135" s="28"/>
    </row>
    <row r="1136" spans="1:24">
      <c r="A1136" s="28"/>
      <c r="B1136" s="28"/>
      <c r="C1136" s="28"/>
      <c r="D1136" s="28"/>
      <c r="E1136" s="28"/>
      <c r="F1136" s="28"/>
      <c r="G1136" s="28"/>
      <c r="J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X1136" s="28"/>
    </row>
    <row r="1137" spans="1:24">
      <c r="A1137" s="28"/>
      <c r="B1137" s="28"/>
      <c r="C1137" s="28"/>
      <c r="D1137" s="28"/>
      <c r="E1137" s="28"/>
      <c r="F1137" s="28"/>
      <c r="G1137" s="28"/>
      <c r="J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X1137" s="28"/>
    </row>
    <row r="1138" spans="1:24">
      <c r="A1138" s="28"/>
      <c r="B1138" s="28"/>
      <c r="C1138" s="28"/>
      <c r="D1138" s="28"/>
      <c r="E1138" s="28"/>
      <c r="F1138" s="28"/>
      <c r="G1138" s="28"/>
      <c r="J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X1138" s="28"/>
    </row>
    <row r="1139" spans="1:24">
      <c r="A1139" s="28"/>
      <c r="B1139" s="28"/>
      <c r="C1139" s="28"/>
      <c r="D1139" s="28"/>
      <c r="E1139" s="28"/>
      <c r="F1139" s="28"/>
      <c r="G1139" s="28"/>
      <c r="J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X1139" s="28"/>
    </row>
    <row r="1140" spans="1:24">
      <c r="A1140" s="28"/>
      <c r="B1140" s="28"/>
      <c r="C1140" s="28"/>
      <c r="D1140" s="28"/>
      <c r="E1140" s="28"/>
      <c r="F1140" s="28"/>
      <c r="G1140" s="28"/>
      <c r="J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X1140" s="28"/>
    </row>
    <row r="1141" spans="1:24">
      <c r="A1141" s="28"/>
      <c r="B1141" s="28"/>
      <c r="C1141" s="28"/>
      <c r="D1141" s="28"/>
      <c r="E1141" s="28"/>
      <c r="F1141" s="28"/>
      <c r="G1141" s="28"/>
      <c r="J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X1141" s="28"/>
    </row>
    <row r="1142" spans="1:24">
      <c r="A1142" s="28"/>
      <c r="B1142" s="28"/>
      <c r="C1142" s="28"/>
      <c r="D1142" s="28"/>
      <c r="E1142" s="28"/>
      <c r="F1142" s="28"/>
      <c r="G1142" s="28"/>
      <c r="J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X1142" s="28"/>
    </row>
    <row r="1143" spans="1:24">
      <c r="A1143" s="28"/>
      <c r="B1143" s="28"/>
      <c r="C1143" s="28"/>
      <c r="D1143" s="28"/>
      <c r="E1143" s="28"/>
      <c r="F1143" s="28"/>
      <c r="G1143" s="28"/>
      <c r="J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X1143" s="28"/>
    </row>
  </sheetData>
  <mergeCells count="1">
    <mergeCell ref="Q4:S4"/>
  </mergeCells>
  <conditionalFormatting sqref="N203:N237">
    <cfRule type="cellIs" dxfId="139" priority="19" operator="lessThan">
      <formula>0</formula>
    </cfRule>
    <cfRule type="cellIs" dxfId="138" priority="20" operator="greaterThan">
      <formula>0</formula>
    </cfRule>
  </conditionalFormatting>
  <conditionalFormatting sqref="N165:N199">
    <cfRule type="cellIs" dxfId="137" priority="17" operator="lessThan">
      <formula>0</formula>
    </cfRule>
    <cfRule type="cellIs" dxfId="136" priority="18" operator="greaterThan">
      <formula>0</formula>
    </cfRule>
  </conditionalFormatting>
  <conditionalFormatting sqref="N127:N161">
    <cfRule type="cellIs" dxfId="135" priority="15" operator="lessThan">
      <formula>0</formula>
    </cfRule>
    <cfRule type="cellIs" dxfId="134" priority="16" operator="greaterThan">
      <formula>0</formula>
    </cfRule>
  </conditionalFormatting>
  <conditionalFormatting sqref="J203:J237">
    <cfRule type="cellIs" dxfId="133" priority="13" operator="lessThan">
      <formula>0</formula>
    </cfRule>
    <cfRule type="cellIs" dxfId="132" priority="14" operator="greaterThan">
      <formula>0</formula>
    </cfRule>
  </conditionalFormatting>
  <conditionalFormatting sqref="J165:J199">
    <cfRule type="cellIs" dxfId="131" priority="11" operator="lessThan">
      <formula>0</formula>
    </cfRule>
    <cfRule type="cellIs" dxfId="130" priority="12" operator="greaterThan">
      <formula>0</formula>
    </cfRule>
  </conditionalFormatting>
  <conditionalFormatting sqref="J127:J161">
    <cfRule type="cellIs" dxfId="129" priority="9" operator="lessThan">
      <formula>0</formula>
    </cfRule>
    <cfRule type="cellIs" dxfId="128" priority="10" operator="greaterThan">
      <formula>0</formula>
    </cfRule>
  </conditionalFormatting>
  <conditionalFormatting sqref="J241:J275">
    <cfRule type="cellIs" dxfId="127" priority="7" operator="lessThan">
      <formula>0</formula>
    </cfRule>
    <cfRule type="cellIs" dxfId="126" priority="8" operator="greaterThan">
      <formula>0</formula>
    </cfRule>
  </conditionalFormatting>
  <conditionalFormatting sqref="N241:N275">
    <cfRule type="cellIs" dxfId="125" priority="5" operator="lessThan">
      <formula>0</formula>
    </cfRule>
    <cfRule type="cellIs" dxfId="124" priority="6" operator="greaterThan">
      <formula>0</formula>
    </cfRule>
  </conditionalFormatting>
  <conditionalFormatting sqref="N89:N123">
    <cfRule type="cellIs" dxfId="123" priority="3" operator="lessThan">
      <formula>0</formula>
    </cfRule>
    <cfRule type="cellIs" dxfId="122" priority="4" operator="greaterThan">
      <formula>0</formula>
    </cfRule>
  </conditionalFormatting>
  <conditionalFormatting sqref="J89:J123">
    <cfRule type="cellIs" dxfId="121" priority="1" operator="lessThan">
      <formula>0</formula>
    </cfRule>
    <cfRule type="cellIs" dxfId="12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3BFC5-9C79-4387-84AD-F29908484C48}">
  <dimension ref="A1"/>
  <sheetViews>
    <sheetView topLeftCell="A193" zoomScaleNormal="100" workbookViewId="0">
      <selection activeCell="A201" sqref="A20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P1297"/>
  <sheetViews>
    <sheetView zoomScale="84" zoomScaleNormal="84" workbookViewId="0">
      <pane ySplit="8" topLeftCell="A30" activePane="bottomLeft" state="frozen"/>
      <selection pane="bottomLeft" activeCell="AB36" sqref="AB36"/>
    </sheetView>
  </sheetViews>
  <sheetFormatPr baseColWidth="10" defaultColWidth="11.54296875" defaultRowHeight="15"/>
  <cols>
    <col min="1" max="1" width="1.453125" style="86" customWidth="1"/>
    <col min="2" max="2" width="5" style="86" customWidth="1"/>
    <col min="3" max="3" width="3.453125" style="86" customWidth="1"/>
    <col min="4" max="4" width="4.453125" style="86" customWidth="1"/>
    <col min="5" max="5" width="3.81640625" style="86" customWidth="1"/>
    <col min="6" max="6" width="7.08984375" style="86" customWidth="1"/>
    <col min="7" max="7" width="7.54296875" style="86" customWidth="1"/>
    <col min="8" max="8" width="6.36328125" style="28" customWidth="1"/>
    <col min="9" max="9" width="4.36328125" style="86" customWidth="1"/>
    <col min="10" max="10" width="6.36328125" style="28" customWidth="1"/>
    <col min="11" max="11" width="7.54296875" style="86" customWidth="1"/>
    <col min="12" max="12" width="5.453125" style="86" customWidth="1"/>
    <col min="13" max="13" width="3.6328125" style="86" customWidth="1"/>
    <col min="14" max="14" width="5.08984375" style="33" customWidth="1"/>
    <col min="15" max="15" width="6.54296875" style="33" customWidth="1"/>
    <col min="16" max="16" width="7.36328125" style="86" customWidth="1"/>
    <col min="17" max="19" width="5.81640625" style="33" customWidth="1"/>
    <col min="20" max="20" width="5.453125" style="33" customWidth="1"/>
    <col min="21" max="21" width="7" style="27" customWidth="1"/>
    <col min="22" max="22" width="5.6328125" style="33" customWidth="1"/>
    <col min="23" max="23" width="7.6328125" style="28" customWidth="1"/>
    <col min="24" max="24" width="8.08984375" style="33" customWidth="1"/>
    <col min="25" max="25" width="5.90625" style="28" customWidth="1"/>
    <col min="26" max="26" width="9.453125" style="28" customWidth="1"/>
    <col min="27" max="27" width="8.90625" style="28" customWidth="1"/>
    <col min="28" max="28" width="11.54296875" style="28"/>
    <col min="29" max="29" width="9.81640625" style="33" customWidth="1"/>
    <col min="30" max="30" width="9.1796875" style="28" customWidth="1"/>
    <col min="31" max="31" width="6.81640625" style="28" customWidth="1"/>
    <col min="32" max="32" width="9.90625" style="28" customWidth="1"/>
    <col min="33" max="33" width="10" style="86" customWidth="1"/>
    <col min="34" max="34" width="13.08984375" style="86" customWidth="1"/>
    <col min="35" max="35" width="9.36328125" style="86" customWidth="1"/>
    <col min="36" max="36" width="9.81640625" style="28" customWidth="1"/>
    <col min="37" max="37" width="9.81640625" style="86" customWidth="1"/>
    <col min="38" max="38" width="11.54296875" style="86"/>
    <col min="39" max="39" width="14" style="86" customWidth="1"/>
    <col min="40" max="40" width="12.54296875" style="86" customWidth="1"/>
    <col min="41" max="41" width="10.90625" style="86" customWidth="1"/>
    <col min="42" max="16384" width="11.54296875" style="86"/>
  </cols>
  <sheetData>
    <row r="1" spans="1:68" ht="15.6">
      <c r="A1" s="246"/>
      <c r="B1" s="246"/>
      <c r="C1" s="246"/>
      <c r="D1" s="246"/>
      <c r="E1" s="246"/>
      <c r="F1" s="246"/>
      <c r="G1" s="246"/>
      <c r="H1" s="247"/>
      <c r="I1" s="246"/>
      <c r="J1" s="247"/>
      <c r="K1" s="246"/>
      <c r="L1" s="246"/>
      <c r="M1" s="246"/>
      <c r="N1" s="248"/>
      <c r="O1" s="248"/>
      <c r="P1" s="246"/>
      <c r="Q1" s="248"/>
      <c r="R1" s="248"/>
      <c r="S1" s="248"/>
      <c r="T1" s="248"/>
      <c r="U1" s="246"/>
      <c r="V1" s="248"/>
      <c r="W1" s="246"/>
      <c r="X1" s="248"/>
      <c r="Y1" s="247"/>
      <c r="Z1" s="246"/>
      <c r="AA1" s="249"/>
      <c r="AC1" s="28"/>
      <c r="AD1" s="27"/>
      <c r="AE1" s="250"/>
      <c r="AF1" s="86"/>
      <c r="AJ1" s="86"/>
    </row>
    <row r="2" spans="1:68" s="255" customFormat="1" ht="31.8">
      <c r="A2" s="251"/>
      <c r="B2" s="251"/>
      <c r="C2" s="251"/>
      <c r="D2" s="252" t="s">
        <v>606</v>
      </c>
      <c r="E2" s="251"/>
      <c r="F2" s="251"/>
      <c r="G2" s="251"/>
      <c r="H2" s="253"/>
      <c r="I2" s="251"/>
      <c r="J2" s="253"/>
      <c r="K2" s="251"/>
      <c r="L2" s="251"/>
      <c r="M2" s="251"/>
      <c r="N2" s="254"/>
      <c r="O2" s="254"/>
      <c r="P2" s="251"/>
      <c r="Q2" s="254"/>
      <c r="R2" s="465" t="str">
        <f>+År!B2</f>
        <v>KVIGE</v>
      </c>
      <c r="S2" s="254"/>
      <c r="T2" s="254"/>
      <c r="U2" s="251"/>
      <c r="V2" s="254"/>
      <c r="W2" s="251"/>
      <c r="X2" s="254"/>
      <c r="Y2" s="253"/>
      <c r="Z2" s="251"/>
      <c r="AA2" s="249"/>
      <c r="AB2" s="28"/>
      <c r="AC2" s="28"/>
      <c r="AD2" s="27"/>
      <c r="AE2" s="250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BB2" s="262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</row>
    <row r="3" spans="1:68" ht="19.8">
      <c r="A3" s="246"/>
      <c r="B3" s="246"/>
      <c r="C3" s="246"/>
      <c r="D3" s="246"/>
      <c r="E3" s="246"/>
      <c r="F3" s="246"/>
      <c r="G3" s="246"/>
      <c r="H3" s="247"/>
      <c r="I3" s="246"/>
      <c r="J3" s="247"/>
      <c r="K3" s="246"/>
      <c r="L3" s="246"/>
      <c r="M3" s="246"/>
      <c r="N3" s="248"/>
      <c r="O3" s="248"/>
      <c r="P3" s="246"/>
      <c r="Q3" s="248"/>
      <c r="R3" s="248"/>
      <c r="S3" s="248"/>
      <c r="T3" s="248"/>
      <c r="U3" s="246"/>
      <c r="V3" s="248"/>
      <c r="W3" s="246"/>
      <c r="X3" s="248"/>
      <c r="Y3" s="247"/>
      <c r="Z3" s="246"/>
      <c r="AA3" s="249"/>
      <c r="AC3" s="28"/>
      <c r="AD3" s="27"/>
      <c r="AE3" s="250"/>
      <c r="AF3" s="86"/>
      <c r="AJ3" s="86"/>
      <c r="BB3" s="262"/>
    </row>
    <row r="4" spans="1:68" ht="19.8">
      <c r="A4" s="246"/>
      <c r="B4" s="246"/>
      <c r="C4" s="257"/>
      <c r="D4" s="257"/>
      <c r="E4" s="257" t="s">
        <v>7</v>
      </c>
      <c r="F4" s="257"/>
      <c r="G4" s="258">
        <f>+År!P2</f>
        <v>49</v>
      </c>
      <c r="H4" s="256"/>
      <c r="I4" s="259"/>
      <c r="J4" s="256"/>
      <c r="K4" s="247"/>
      <c r="L4" s="246"/>
      <c r="M4" s="246"/>
      <c r="N4" s="248"/>
      <c r="O4" s="248"/>
      <c r="P4" s="248"/>
      <c r="Q4" s="246"/>
      <c r="R4" s="246"/>
      <c r="S4" s="246"/>
      <c r="T4" s="248"/>
      <c r="U4" s="248"/>
      <c r="V4" s="246"/>
      <c r="W4" s="248"/>
      <c r="X4" s="246"/>
      <c r="Y4" s="248"/>
      <c r="Z4" s="247"/>
      <c r="AA4" s="249"/>
      <c r="AB4" s="249"/>
      <c r="AC4" s="28"/>
      <c r="AE4" s="27"/>
      <c r="AF4" s="250"/>
      <c r="AJ4" s="86"/>
      <c r="BC4" s="262"/>
    </row>
    <row r="5" spans="1:68" ht="19.8">
      <c r="A5" s="246"/>
      <c r="B5" s="246"/>
      <c r="C5" s="246"/>
      <c r="D5" s="246"/>
      <c r="E5" s="246"/>
      <c r="F5" s="246"/>
      <c r="G5" s="246"/>
      <c r="H5" s="247"/>
      <c r="I5" s="246"/>
      <c r="J5" s="247"/>
      <c r="K5" s="246"/>
      <c r="L5" s="246"/>
      <c r="M5" s="246"/>
      <c r="N5" s="248"/>
      <c r="O5" s="248"/>
      <c r="P5" s="246"/>
      <c r="Q5" s="248"/>
      <c r="R5" s="248"/>
      <c r="S5" s="248"/>
      <c r="T5" s="248"/>
      <c r="U5" s="246"/>
      <c r="V5" s="248"/>
      <c r="W5" s="264" t="s">
        <v>488</v>
      </c>
      <c r="X5" s="265" t="s">
        <v>80</v>
      </c>
      <c r="Y5" s="263" t="s">
        <v>4</v>
      </c>
      <c r="Z5" s="246"/>
      <c r="AA5" s="249"/>
      <c r="AC5" s="28"/>
      <c r="AD5" s="27"/>
      <c r="AE5" s="250"/>
      <c r="AF5" s="86"/>
      <c r="AJ5" s="86"/>
      <c r="BB5" s="262"/>
    </row>
    <row r="6" spans="1:68" ht="19.8">
      <c r="A6" s="246"/>
      <c r="B6" s="246"/>
      <c r="C6" s="246"/>
      <c r="D6" s="264"/>
      <c r="E6" s="246"/>
      <c r="F6" s="264" t="s">
        <v>4</v>
      </c>
      <c r="G6" s="246"/>
      <c r="H6" s="247"/>
      <c r="I6" s="247"/>
      <c r="J6" s="247"/>
      <c r="K6" s="264" t="s">
        <v>24</v>
      </c>
      <c r="L6" s="247"/>
      <c r="M6" s="246"/>
      <c r="N6" s="248" t="s">
        <v>402</v>
      </c>
      <c r="O6" s="248" t="s">
        <v>402</v>
      </c>
      <c r="P6" s="265" t="s">
        <v>534</v>
      </c>
      <c r="Q6" s="248" t="s">
        <v>402</v>
      </c>
      <c r="R6" s="248"/>
      <c r="S6" s="248"/>
      <c r="T6" s="265" t="s">
        <v>422</v>
      </c>
      <c r="U6" s="246"/>
      <c r="V6" s="265" t="s">
        <v>581</v>
      </c>
      <c r="W6" s="264" t="s">
        <v>578</v>
      </c>
      <c r="X6" s="265" t="s">
        <v>44</v>
      </c>
      <c r="Y6" s="263" t="s">
        <v>10</v>
      </c>
      <c r="Z6" s="246"/>
      <c r="AA6" s="249"/>
      <c r="AC6" s="28"/>
      <c r="AD6" s="27"/>
      <c r="AE6" s="250"/>
      <c r="AF6" s="86"/>
      <c r="AJ6" s="86"/>
      <c r="BB6" s="262"/>
    </row>
    <row r="7" spans="1:68" ht="19.8">
      <c r="A7" s="264"/>
      <c r="B7" s="264"/>
      <c r="C7" s="246"/>
      <c r="D7" s="246"/>
      <c r="E7" s="264"/>
      <c r="F7" s="264" t="s">
        <v>486</v>
      </c>
      <c r="G7" s="264" t="s">
        <v>4</v>
      </c>
      <c r="H7" s="263" t="s">
        <v>4</v>
      </c>
      <c r="I7" s="263"/>
      <c r="J7" s="263" t="s">
        <v>1</v>
      </c>
      <c r="K7" s="264" t="s">
        <v>492</v>
      </c>
      <c r="L7" s="263" t="s">
        <v>24</v>
      </c>
      <c r="M7" s="246"/>
      <c r="N7" s="265" t="s">
        <v>580</v>
      </c>
      <c r="O7" s="265" t="s">
        <v>498</v>
      </c>
      <c r="P7" s="265" t="s">
        <v>558</v>
      </c>
      <c r="Q7" s="265" t="s">
        <v>500</v>
      </c>
      <c r="R7" s="423" t="s">
        <v>24</v>
      </c>
      <c r="S7" s="423" t="s">
        <v>24</v>
      </c>
      <c r="T7" s="265"/>
      <c r="U7" s="264" t="s">
        <v>413</v>
      </c>
      <c r="V7" s="265" t="s">
        <v>1</v>
      </c>
      <c r="W7" s="264" t="s">
        <v>71</v>
      </c>
      <c r="X7" s="265" t="s">
        <v>538</v>
      </c>
      <c r="Y7" s="263" t="s">
        <v>71</v>
      </c>
      <c r="Z7" s="246"/>
      <c r="AA7" s="249"/>
      <c r="AC7" s="28"/>
      <c r="AD7" s="27"/>
      <c r="AE7" s="250"/>
      <c r="AF7" s="86"/>
      <c r="AJ7" s="86"/>
      <c r="BB7" s="262"/>
    </row>
    <row r="8" spans="1:68" ht="19.8">
      <c r="A8" s="246"/>
      <c r="B8" s="246"/>
      <c r="C8" s="264" t="s">
        <v>0</v>
      </c>
      <c r="D8" s="264"/>
      <c r="E8" s="264" t="s">
        <v>607</v>
      </c>
      <c r="F8" s="50" t="s">
        <v>487</v>
      </c>
      <c r="G8" s="50" t="s">
        <v>10</v>
      </c>
      <c r="H8" s="87" t="s">
        <v>402</v>
      </c>
      <c r="I8" s="87"/>
      <c r="J8" s="87" t="s">
        <v>402</v>
      </c>
      <c r="K8" s="50" t="s">
        <v>414</v>
      </c>
      <c r="L8" s="87" t="s">
        <v>45</v>
      </c>
      <c r="M8" s="246"/>
      <c r="N8" s="75" t="s">
        <v>556</v>
      </c>
      <c r="O8" s="75" t="s">
        <v>439</v>
      </c>
      <c r="P8" s="75" t="s">
        <v>494</v>
      </c>
      <c r="Q8" s="75" t="s">
        <v>481</v>
      </c>
      <c r="R8" s="423" t="s">
        <v>737</v>
      </c>
      <c r="S8" s="423" t="s">
        <v>738</v>
      </c>
      <c r="T8" s="75" t="s">
        <v>1</v>
      </c>
      <c r="U8" s="50" t="s">
        <v>414</v>
      </c>
      <c r="V8" s="75" t="s">
        <v>535</v>
      </c>
      <c r="W8" s="50" t="s">
        <v>497</v>
      </c>
      <c r="X8" s="75" t="s">
        <v>45</v>
      </c>
      <c r="Y8" s="87" t="s">
        <v>561</v>
      </c>
      <c r="Z8" s="246"/>
      <c r="AA8" s="249"/>
      <c r="AC8" s="28"/>
      <c r="AD8" s="27"/>
      <c r="AE8" s="250"/>
      <c r="AF8" s="86"/>
      <c r="AJ8" s="86"/>
      <c r="BB8" s="262"/>
    </row>
    <row r="9" spans="1:68" ht="19.8">
      <c r="A9" s="246"/>
      <c r="B9" s="246"/>
      <c r="C9" s="246"/>
      <c r="D9" s="246"/>
      <c r="E9" s="246"/>
      <c r="F9" s="246"/>
      <c r="G9" s="246"/>
      <c r="H9" s="247"/>
      <c r="I9" s="246"/>
      <c r="J9" s="247"/>
      <c r="K9" s="246"/>
      <c r="L9" s="246"/>
      <c r="M9" s="246"/>
      <c r="N9" s="248"/>
      <c r="O9" s="248"/>
      <c r="P9" s="246"/>
      <c r="Q9" s="248"/>
      <c r="R9" s="248"/>
      <c r="S9" s="248"/>
      <c r="T9" s="248"/>
      <c r="U9" s="246"/>
      <c r="V9" s="248"/>
      <c r="W9" s="246"/>
      <c r="X9" s="248"/>
      <c r="Y9" s="247"/>
      <c r="Z9" s="246"/>
      <c r="AA9" s="249"/>
      <c r="AC9" s="28"/>
      <c r="AD9" s="27"/>
      <c r="AE9" s="250"/>
      <c r="AF9" s="86"/>
      <c r="AJ9" s="86"/>
      <c r="BB9" s="262"/>
    </row>
    <row r="10" spans="1:68" ht="22.8">
      <c r="A10" s="246"/>
      <c r="B10" s="410" t="s">
        <v>512</v>
      </c>
      <c r="C10" s="264"/>
      <c r="D10" s="346"/>
      <c r="E10" s="246"/>
      <c r="F10" s="264" t="s">
        <v>651</v>
      </c>
      <c r="G10" s="279">
        <f>SUM(G12:G26)</f>
        <v>9570</v>
      </c>
      <c r="H10" s="247"/>
      <c r="I10" s="246"/>
      <c r="J10" s="247"/>
      <c r="K10" s="246"/>
      <c r="L10" s="345">
        <f>+Raser!M11</f>
        <v>219.18310182767672</v>
      </c>
      <c r="M10" s="246"/>
      <c r="N10" s="248"/>
      <c r="O10" s="248"/>
      <c r="P10" s="246"/>
      <c r="Q10" s="248"/>
      <c r="R10" s="248"/>
      <c r="S10" s="248"/>
      <c r="T10" s="248"/>
      <c r="U10" s="246"/>
      <c r="V10" s="248"/>
      <c r="W10" s="345">
        <f>+Raser!X11</f>
        <v>377.17037865337699</v>
      </c>
      <c r="X10" s="248" t="s">
        <v>635</v>
      </c>
      <c r="Y10" s="247"/>
      <c r="Z10" s="246"/>
      <c r="AA10" s="249"/>
      <c r="AC10" s="28"/>
      <c r="AD10" s="27"/>
      <c r="AE10" s="250"/>
      <c r="AF10" s="86"/>
      <c r="AJ10" s="86"/>
      <c r="BB10" s="262"/>
    </row>
    <row r="11" spans="1:68" ht="14.25" customHeight="1">
      <c r="A11" s="246"/>
      <c r="B11" s="246"/>
      <c r="C11" s="264"/>
      <c r="D11" s="344"/>
      <c r="E11" s="246"/>
      <c r="F11" s="264"/>
      <c r="G11" s="264"/>
      <c r="H11" s="264"/>
      <c r="I11" s="264"/>
      <c r="J11" s="264"/>
      <c r="K11" s="264"/>
      <c r="L11" s="264"/>
      <c r="M11" s="246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47"/>
      <c r="Z11" s="246"/>
      <c r="AA11" s="249"/>
      <c r="AC11" s="28"/>
      <c r="AD11" s="27"/>
      <c r="AE11" s="250"/>
      <c r="AF11" s="86"/>
      <c r="AJ11" s="86"/>
      <c r="BB11" s="262"/>
    </row>
    <row r="12" spans="1:68" ht="19.8">
      <c r="A12" s="246"/>
      <c r="B12" s="280">
        <f>+'Ark1'!C1597</f>
        <v>2024</v>
      </c>
      <c r="C12" s="280">
        <f>+'Ark1'!L1597</f>
        <v>1</v>
      </c>
      <c r="D12" s="280" t="s">
        <v>29</v>
      </c>
      <c r="E12" s="266">
        <f>+'Ark1'!AP1597</f>
        <v>1</v>
      </c>
      <c r="F12" s="266">
        <f>+IF(G12=0,"",'Ark1'!Q1597)</f>
        <v>14</v>
      </c>
      <c r="G12" s="362">
        <f>+'Ark1'!R1597</f>
        <v>14</v>
      </c>
      <c r="H12" s="267">
        <f>+IF(G12=0,"",'Ark1'!AE1597)</f>
        <v>0.14621409921671019</v>
      </c>
      <c r="I12" s="379" t="e">
        <f>+IF(G12=0,"",H12-#REF!)</f>
        <v>#REF!</v>
      </c>
      <c r="J12" s="267">
        <f>+IF(G12=0,"",'Ark1'!AF1597)</f>
        <v>0.104494343153705</v>
      </c>
      <c r="K12" s="268">
        <f>+IF(G12=0,"",'Ark1'!T1597)</f>
        <v>4.0714285714285694</v>
      </c>
      <c r="L12" s="305">
        <f>+IF(G12=0,"",'Ark1'!U1597)</f>
        <v>156.64285714285711</v>
      </c>
      <c r="M12" s="246"/>
      <c r="N12" s="269">
        <f>+IF(G12=0,"",'Ark1'!W1597)</f>
        <v>0</v>
      </c>
      <c r="O12" s="269">
        <f>+IF(G12=0,"",'Ark1'!X1597)</f>
        <v>0</v>
      </c>
      <c r="P12" s="305">
        <f>+IF(G12=0,"",'Ark1'!AG1597)</f>
        <v>670.42857142857156</v>
      </c>
      <c r="Q12" s="269">
        <f>+IF(G12=0,"",'Ark1'!AH1597)</f>
        <v>100</v>
      </c>
      <c r="R12" s="374">
        <f>+IF(G12=0,"",'Ark1'!AR1597)</f>
        <v>205.78571428571425</v>
      </c>
      <c r="S12" s="114">
        <f>+IF(G12=0,"",'Ark1'!AS1597)</f>
        <v>17.815374295528315</v>
      </c>
      <c r="T12" s="269">
        <f>+IF(G12=0,"",'Ark1'!Y1597)</f>
        <v>26.315821267435236</v>
      </c>
      <c r="U12" s="268">
        <f>+IF(G12=0,"",'Ark1'!AA1597)</f>
        <v>0.96097314621955232</v>
      </c>
      <c r="V12" s="269">
        <f>+IF(G12=0,"",'Ark1'!AC1597)</f>
        <v>3.2360864332853461</v>
      </c>
      <c r="W12" s="305">
        <f t="shared" ref="W12:W26" si="0">IF(G12=0,"",1000*L12/P12)</f>
        <v>233.64585552951192</v>
      </c>
      <c r="X12" s="269">
        <f t="shared" ref="X12:X26" si="1">IF(G12=0,"",L12/C12)</f>
        <v>156.64285714285711</v>
      </c>
      <c r="Y12" s="267">
        <f t="shared" ref="Y12:Y26" si="2">IF(G12=0,"",G12/F12)</f>
        <v>1</v>
      </c>
      <c r="Z12" s="246"/>
      <c r="AA12" s="249"/>
      <c r="AC12" s="28"/>
      <c r="AD12" s="27"/>
      <c r="AE12" s="250"/>
      <c r="AF12" s="86"/>
      <c r="AJ12" s="86"/>
      <c r="BB12" s="262"/>
    </row>
    <row r="13" spans="1:68" ht="19.8">
      <c r="A13" s="246"/>
      <c r="B13" s="280"/>
      <c r="C13" s="280">
        <f>+'Ark1'!L1632</f>
        <v>2</v>
      </c>
      <c r="D13" s="280" t="s">
        <v>30</v>
      </c>
      <c r="E13" s="266"/>
      <c r="F13" s="86">
        <f>+IF(G13=0,"",'Ark1'!Q1632)</f>
        <v>145</v>
      </c>
      <c r="G13" s="362">
        <f>+'Ark1'!R1632</f>
        <v>166</v>
      </c>
      <c r="H13" s="28">
        <f>+IF(G13=0,"",'Ark1'!AE1632)</f>
        <v>1.7336814621409919</v>
      </c>
      <c r="I13" s="379" t="e">
        <f>+IF(G13=0,"",H13-#REF!)</f>
        <v>#REF!</v>
      </c>
      <c r="J13" s="28">
        <f>+IF(G13=0,"",'Ark1'!AF1632)</f>
        <v>1.2451218104805195</v>
      </c>
      <c r="K13" s="27">
        <f>+IF(G13=0,"",'Ark1'!T1632)</f>
        <v>4.5542168674698793</v>
      </c>
      <c r="L13" s="305">
        <f>+IF(G13=0,"",'Ark1'!U1632)</f>
        <v>157.41626506024096</v>
      </c>
      <c r="M13" s="246"/>
      <c r="N13" s="33">
        <f>+IF(G13=0,"",'Ark1'!W1632)</f>
        <v>7.2289156626506017</v>
      </c>
      <c r="O13" s="33">
        <f>+IF(G13=0,"",'Ark1'!X1632)</f>
        <v>0</v>
      </c>
      <c r="P13" s="305">
        <f>+IF(G13=0,"",'Ark1'!AG1632)</f>
        <v>616.37349397590378</v>
      </c>
      <c r="Q13" s="33">
        <f>+IF(G13=0,"",'Ark1'!AH1632)</f>
        <v>100</v>
      </c>
      <c r="R13" s="374">
        <f>+IF(G13=0,"",'Ark1'!AR1632)</f>
        <v>195.81927710843377</v>
      </c>
      <c r="S13" s="114">
        <f>+IF(G13=0,"",'Ark1'!AS1632)</f>
        <v>20.486398407589352</v>
      </c>
      <c r="T13" s="33">
        <f>+IF(G13=0,"",'Ark1'!Y1632)</f>
        <v>36.461351553865619</v>
      </c>
      <c r="U13" s="27">
        <f>+IF(G13=0,"",'Ark1'!AA1632)</f>
        <v>1.2730100184937163</v>
      </c>
      <c r="V13" s="33">
        <f>+IF(G13=0,"",'Ark1'!AC1632)</f>
        <v>58.582781397035241</v>
      </c>
      <c r="W13" s="305">
        <f t="shared" si="0"/>
        <v>255.39103579037894</v>
      </c>
      <c r="X13" s="33">
        <f t="shared" si="1"/>
        <v>78.70813253012048</v>
      </c>
      <c r="Y13" s="28">
        <f t="shared" si="2"/>
        <v>1.1448275862068966</v>
      </c>
      <c r="Z13" s="246"/>
      <c r="AA13" s="249"/>
      <c r="AC13" s="28"/>
      <c r="AD13" s="27"/>
      <c r="AE13" s="250"/>
      <c r="AF13" s="86"/>
      <c r="AJ13" s="86"/>
      <c r="BB13" s="262"/>
    </row>
    <row r="14" spans="1:68" ht="19.8">
      <c r="A14" s="246"/>
      <c r="B14" s="280"/>
      <c r="C14" s="280">
        <f>+'Ark1'!L1667</f>
        <v>3</v>
      </c>
      <c r="D14" s="280" t="s">
        <v>31</v>
      </c>
      <c r="E14" s="266"/>
      <c r="F14" s="266">
        <f>+IF(G14=0,"",'Ark1'!Q1667)</f>
        <v>1104</v>
      </c>
      <c r="G14" s="362">
        <f>+'Ark1'!R1667</f>
        <v>1806</v>
      </c>
      <c r="H14" s="267">
        <f>+IF(G14=0,"",'Ark1'!AE1667)</f>
        <v>18.861618798955611</v>
      </c>
      <c r="I14" s="379" t="e">
        <f>+IF(G14=0,"",H14-#REF!)</f>
        <v>#REF!</v>
      </c>
      <c r="J14" s="267">
        <f>+IF(G14=0,"",'Ark1'!AF1667)</f>
        <v>14.945416596026988</v>
      </c>
      <c r="K14" s="268">
        <f>+IF(G14=0,"",'Ark1'!T1667)</f>
        <v>5.7392026578073114</v>
      </c>
      <c r="L14" s="305">
        <f>+IF(G14=0,"",'Ark1'!U1667)</f>
        <v>173.67452934662265</v>
      </c>
      <c r="M14" s="246"/>
      <c r="N14" s="269">
        <f>+IF(G14=0,"",'Ark1'!W1667)</f>
        <v>31.561461794019927</v>
      </c>
      <c r="O14" s="269">
        <f>+IF(G14=0,"",'Ark1'!X1667)</f>
        <v>0</v>
      </c>
      <c r="P14" s="305">
        <f>+IF(G14=0,"",'Ark1'!AG1667)</f>
        <v>564.66888150609077</v>
      </c>
      <c r="Q14" s="269">
        <f>+IF(G14=0,"",'Ark1'!AH1667)</f>
        <v>99.612403100775182</v>
      </c>
      <c r="R14" s="374">
        <f>+IF(G14=0,"",'Ark1'!AR1667)</f>
        <v>193.46566998892575</v>
      </c>
      <c r="S14" s="114">
        <f>+IF(G14=0,"",'Ark1'!AS1667)</f>
        <v>23.449254833303513</v>
      </c>
      <c r="T14" s="269">
        <f>+IF(G14=0,"",'Ark1'!Y1667)</f>
        <v>41.196067990918401</v>
      </c>
      <c r="U14" s="268">
        <f>+IF(G14=0,"",'Ark1'!AA1667)</f>
        <v>1.4259430738846901</v>
      </c>
      <c r="V14" s="269">
        <f>+IF(G14=0,"",'Ark1'!AC1667)</f>
        <v>67.536428459230507</v>
      </c>
      <c r="W14" s="305">
        <f t="shared" si="0"/>
        <v>307.56879834319204</v>
      </c>
      <c r="X14" s="269">
        <f t="shared" si="1"/>
        <v>57.89150978220755</v>
      </c>
      <c r="Y14" s="267">
        <f t="shared" si="2"/>
        <v>1.6358695652173914</v>
      </c>
      <c r="Z14" s="246"/>
      <c r="AA14" s="249"/>
      <c r="AC14" s="28"/>
      <c r="AD14" s="27"/>
      <c r="AE14" s="250"/>
      <c r="AF14" s="86"/>
      <c r="AJ14" s="86"/>
      <c r="BB14" s="262"/>
    </row>
    <row r="15" spans="1:68" ht="19.8">
      <c r="A15" s="246"/>
      <c r="B15" s="280"/>
      <c r="C15" s="280">
        <f>+'Ark1'!L1702</f>
        <v>4</v>
      </c>
      <c r="D15" s="280" t="s">
        <v>32</v>
      </c>
      <c r="E15" s="266"/>
      <c r="F15" s="86">
        <f>+IF(G15=0,"",'Ark1'!Q1702)</f>
        <v>2118</v>
      </c>
      <c r="G15" s="362">
        <f>+'Ark1'!R1702</f>
        <v>3869</v>
      </c>
      <c r="H15" s="28">
        <f>+IF(G15=0,"",'Ark1'!AE1702)</f>
        <v>40.407310704960821</v>
      </c>
      <c r="I15" s="379" t="e">
        <f>+IF(G15=0,"",H15-#REF!)</f>
        <v>#REF!</v>
      </c>
      <c r="J15" s="28">
        <f>+IF(G15=0,"",'Ark1'!AF1702)</f>
        <v>38.493686168751374</v>
      </c>
      <c r="K15" s="27">
        <f>+IF(G15=0,"",'Ark1'!T1702)</f>
        <v>7.2809511501680015</v>
      </c>
      <c r="L15" s="305">
        <f>+IF(G15=0,"",'Ark1'!U1702)</f>
        <v>208.80294649780328</v>
      </c>
      <c r="M15" s="246"/>
      <c r="N15" s="33">
        <f>+IF(G15=0,"",'Ark1'!W1702)</f>
        <v>75.652623416903594</v>
      </c>
      <c r="O15" s="33">
        <f>+IF(G15=0,"",'Ark1'!X1702)</f>
        <v>0</v>
      </c>
      <c r="P15" s="305">
        <f>+IF(G15=0,"",'Ark1'!AG1702)</f>
        <v>570.64150943396237</v>
      </c>
      <c r="Q15" s="33">
        <f>+IF(G15=0,"",'Ark1'!AH1702)</f>
        <v>99.586456448694747</v>
      </c>
      <c r="R15" s="374">
        <f>+IF(G15=0,"",'Ark1'!AR1702)</f>
        <v>197.84647195657789</v>
      </c>
      <c r="S15" s="114">
        <f>+IF(G15=0,"",'Ark1'!AS1702)</f>
        <v>26.615175654204961</v>
      </c>
      <c r="T15" s="33">
        <f>+IF(G15=0,"",'Ark1'!Y1702)</f>
        <v>39.063246680908598</v>
      </c>
      <c r="U15" s="27">
        <f>+IF(G15=0,"",'Ark1'!AA1702)</f>
        <v>1.2697248171703071</v>
      </c>
      <c r="V15" s="33">
        <f>+IF(G15=0,"",'Ark1'!AC1702)</f>
        <v>57.998104056616491</v>
      </c>
      <c r="W15" s="305">
        <f t="shared" si="0"/>
        <v>365.90914443802313</v>
      </c>
      <c r="X15" s="33">
        <f t="shared" si="1"/>
        <v>52.200736624450819</v>
      </c>
      <c r="Y15" s="28">
        <f t="shared" si="2"/>
        <v>1.8267233238904628</v>
      </c>
      <c r="Z15" s="246"/>
      <c r="AA15" s="249"/>
      <c r="AC15" s="28"/>
      <c r="AD15" s="27"/>
      <c r="AE15" s="250"/>
      <c r="AF15" s="86"/>
      <c r="AJ15" s="86"/>
      <c r="BB15" s="262"/>
    </row>
    <row r="16" spans="1:68" ht="19.8">
      <c r="A16" s="246"/>
      <c r="B16" s="280"/>
      <c r="C16" s="280">
        <f>+'Ark1'!L1737</f>
        <v>5</v>
      </c>
      <c r="D16" s="280" t="s">
        <v>400</v>
      </c>
      <c r="E16" s="266"/>
      <c r="F16" s="266">
        <f>+IF(G16=0,"",'Ark1'!Q1737)</f>
        <v>1642</v>
      </c>
      <c r="G16" s="362">
        <f>+'Ark1'!R1737</f>
        <v>2809</v>
      </c>
      <c r="H16" s="267">
        <f>+'Ark1'!AE1737</f>
        <v>29.336814621409921</v>
      </c>
      <c r="I16" s="379" t="e">
        <f>+IF(G16=0,"",H16-#REF!)</f>
        <v>#REF!</v>
      </c>
      <c r="J16" s="267">
        <f>+IF(G16=0,"",'Ark1'!AF1737)</f>
        <v>32.975712998781759</v>
      </c>
      <c r="K16" s="268">
        <f>+IF(G16=0,"",'Ark1'!T1737)</f>
        <v>8.6828052687789246</v>
      </c>
      <c r="L16" s="305">
        <f>+IF(G16=0,"",'Ark1'!U1737)</f>
        <v>246.37027411890327</v>
      </c>
      <c r="M16" s="246"/>
      <c r="N16" s="269">
        <f>+IF(G16=0,"",'Ark1'!W1737)</f>
        <v>96.72481310074761</v>
      </c>
      <c r="O16" s="269">
        <f>+IF(G16=0,"",'Ark1'!X1737)</f>
        <v>3.55998576005696E-2</v>
      </c>
      <c r="P16" s="305">
        <f>+IF(G16=0,"",'Ark1'!AG1737)</f>
        <v>595.27483090067653</v>
      </c>
      <c r="Q16" s="269">
        <f>+IF(G16=0,"",'Ark1'!AH1737)</f>
        <v>99.893200427198309</v>
      </c>
      <c r="R16" s="374">
        <f>+IF(G16=0,"",'Ark1'!AR1737)</f>
        <v>201.81238875044505</v>
      </c>
      <c r="S16" s="114">
        <f>+IF(G16=0,"",'Ark1'!AS1737)</f>
        <v>29.766059116655502</v>
      </c>
      <c r="T16" s="269">
        <f>+IF(G16=0,"",'Ark1'!Y1737)</f>
        <v>35.97428310852672</v>
      </c>
      <c r="U16" s="268">
        <f>+IF(G16=0,"",'Ark1'!AA1737)</f>
        <v>1.1906810778499377</v>
      </c>
      <c r="V16" s="269">
        <f>+IF(G16=0,"",'Ark1'!AC1737)</f>
        <v>49.5303409321412</v>
      </c>
      <c r="W16" s="305">
        <f t="shared" si="0"/>
        <v>413.87651775253863</v>
      </c>
      <c r="X16" s="269">
        <f t="shared" si="1"/>
        <v>49.274054823780652</v>
      </c>
      <c r="Y16" s="267">
        <f t="shared" si="2"/>
        <v>1.7107186358099877</v>
      </c>
      <c r="Z16" s="246"/>
      <c r="AA16" s="249"/>
      <c r="AC16" s="28"/>
      <c r="AD16" s="27"/>
      <c r="AE16" s="250"/>
      <c r="AF16" s="86"/>
      <c r="AJ16" s="86"/>
      <c r="BB16" s="262"/>
    </row>
    <row r="17" spans="1:54" ht="19.8">
      <c r="A17" s="246"/>
      <c r="B17" s="381"/>
      <c r="C17" s="280">
        <f>+'Ark1'!L1772</f>
        <v>6</v>
      </c>
      <c r="D17" s="280" t="s">
        <v>33</v>
      </c>
      <c r="E17" s="266"/>
      <c r="F17" s="86">
        <f>+IF(G17=0,"",'Ark1'!Q1772)</f>
        <v>586</v>
      </c>
      <c r="G17" s="362">
        <f>+'Ark1'!R1772</f>
        <v>794</v>
      </c>
      <c r="H17" s="28">
        <f>+IF(G17=0,"",'Ark1'!AE1772)</f>
        <v>8.2924281984334201</v>
      </c>
      <c r="I17" s="379" t="e">
        <f>+IF(G17=0,"",H17-#REF!)</f>
        <v>#REF!</v>
      </c>
      <c r="J17" s="28">
        <f>+IF(G17=0,"",'Ark1'!AF1772)</f>
        <v>10.586344299950325</v>
      </c>
      <c r="K17" s="27">
        <f>+IF(G17=0,"",'Ark1'!T1772)</f>
        <v>9.8362720403022692</v>
      </c>
      <c r="L17" s="305">
        <f>+IF(G17=0,"",'Ark1'!U1772)</f>
        <v>279.81523929471047</v>
      </c>
      <c r="M17" s="246"/>
      <c r="N17" s="33">
        <f>+IF(G17=0,"",'Ark1'!W1772)</f>
        <v>98.362720403022692</v>
      </c>
      <c r="O17" s="33">
        <f>+IF(G17=0,"",'Ark1'!X1772)</f>
        <v>1.385390428211587</v>
      </c>
      <c r="P17" s="305">
        <f>+IF(G17=0,"",'Ark1'!AG1772)</f>
        <v>610.33753148614608</v>
      </c>
      <c r="Q17" s="33">
        <f>+IF(G17=0,"",'Ark1'!AH1772)</f>
        <v>100</v>
      </c>
      <c r="R17" s="374">
        <f>+IF(G17=0,"",'Ark1'!AR1772)</f>
        <v>203.86901763224185</v>
      </c>
      <c r="S17" s="114">
        <f>+IF(G17=0,"",'Ark1'!AS1772)</f>
        <v>32.865507662277388</v>
      </c>
      <c r="T17" s="33">
        <f>+IF(G17=0,"",'Ark1'!Y1772)</f>
        <v>36.090951886394286</v>
      </c>
      <c r="U17" s="27">
        <f>+IF(G17=0,"",'Ark1'!AA1772)</f>
        <v>1.3376524444018398</v>
      </c>
      <c r="V17" s="33">
        <f>+IF(G17=0,"",'Ark1'!AC1772)</f>
        <v>42.202225312912738</v>
      </c>
      <c r="W17" s="305">
        <f t="shared" si="0"/>
        <v>458.45982732435311</v>
      </c>
      <c r="X17" s="33">
        <f t="shared" si="1"/>
        <v>46.635873215785075</v>
      </c>
      <c r="Y17" s="28">
        <f t="shared" si="2"/>
        <v>1.3549488054607508</v>
      </c>
      <c r="Z17" s="246"/>
      <c r="AA17" s="249"/>
      <c r="AC17" s="28"/>
      <c r="AD17" s="27"/>
      <c r="AE17" s="250"/>
      <c r="AF17" s="86"/>
      <c r="AJ17" s="86"/>
      <c r="BB17" s="262"/>
    </row>
    <row r="18" spans="1:54" ht="19.8">
      <c r="A18" s="246"/>
      <c r="B18" s="381"/>
      <c r="C18" s="280">
        <f>+'Ark1'!L1807</f>
        <v>7</v>
      </c>
      <c r="D18" s="280" t="s">
        <v>34</v>
      </c>
      <c r="E18" s="266"/>
      <c r="F18" s="266">
        <f>+IF(G18=0,"",'Ark1'!Q1807)</f>
        <v>85</v>
      </c>
      <c r="G18" s="362">
        <f>+'Ark1'!R1807</f>
        <v>102</v>
      </c>
      <c r="H18" s="267">
        <f>+IF(G18=0,"",'Ark1'!AE1807)</f>
        <v>1.0652741514360311</v>
      </c>
      <c r="I18" s="379" t="e">
        <f>+IF(G18=0,"",H18-#REF!)</f>
        <v>#REF!</v>
      </c>
      <c r="J18" s="267">
        <f>+IF(G18=0,"",'Ark1'!AF1807)</f>
        <v>1.4688245201193777</v>
      </c>
      <c r="K18" s="268">
        <f>+IF(G18=0,"",'Ark1'!T1807)</f>
        <v>10.529411764705882</v>
      </c>
      <c r="L18" s="305">
        <f>+IF(G18=0,"",'Ark1'!U1807)</f>
        <v>302.21470588235297</v>
      </c>
      <c r="M18" s="246"/>
      <c r="N18" s="269">
        <f>+IF(G18=0,"",'Ark1'!W1807)</f>
        <v>98.039215686274531</v>
      </c>
      <c r="O18" s="269">
        <f>+IF(G18=0,"",'Ark1'!X1807)</f>
        <v>14.705882352941178</v>
      </c>
      <c r="P18" s="305">
        <f>+IF(G18=0,"",'Ark1'!AG1807)</f>
        <v>589.35294117647061</v>
      </c>
      <c r="Q18" s="269">
        <f>+IF(G18=0,"",'Ark1'!AH1807)</f>
        <v>100</v>
      </c>
      <c r="R18" s="374">
        <f>+IF(G18=0,"",'Ark1'!AR1807)</f>
        <v>202.39215686274505</v>
      </c>
      <c r="S18" s="114">
        <f>+IF(G18=0,"",'Ark1'!AS1807)</f>
        <v>36.216689365253451</v>
      </c>
      <c r="T18" s="269">
        <f>+IF(G18=0,"",'Ark1'!Y1807)</f>
        <v>43.993951003673054</v>
      </c>
      <c r="U18" s="268">
        <f>+IF(G18=0,"",'Ark1'!AA1807)</f>
        <v>1.8241618131750017</v>
      </c>
      <c r="V18" s="269">
        <f>+IF(G18=0,"",'Ark1'!AC1807)</f>
        <v>49.497289043778522</v>
      </c>
      <c r="W18" s="305">
        <f t="shared" si="0"/>
        <v>512.79069767441865</v>
      </c>
      <c r="X18" s="269">
        <f t="shared" si="1"/>
        <v>43.173529411764711</v>
      </c>
      <c r="Y18" s="267">
        <f t="shared" si="2"/>
        <v>1.2</v>
      </c>
      <c r="Z18" s="246"/>
      <c r="AA18" s="249"/>
      <c r="AC18" s="28"/>
      <c r="AD18" s="27"/>
      <c r="AE18" s="250"/>
      <c r="AF18" s="86"/>
      <c r="AJ18" s="86"/>
      <c r="BB18" s="262"/>
    </row>
    <row r="19" spans="1:54" ht="19.8">
      <c r="A19" s="246"/>
      <c r="B19" s="280"/>
      <c r="C19" s="280">
        <f>+'Ark1'!L1842</f>
        <v>8</v>
      </c>
      <c r="D19" s="280" t="s">
        <v>35</v>
      </c>
      <c r="E19" s="266"/>
      <c r="F19" s="86">
        <f>+IF(G19=0,"",'Ark1'!Q1842)</f>
        <v>7</v>
      </c>
      <c r="G19" s="362">
        <f>+'Ark1'!R1842</f>
        <v>9</v>
      </c>
      <c r="H19" s="28">
        <f>+IF(G19=0,"",'Ark1'!AE1842)</f>
        <v>9.3994778067885129E-2</v>
      </c>
      <c r="I19" s="379" t="e">
        <f>+IF(G19=0,"",H19-#REF!)</f>
        <v>#REF!</v>
      </c>
      <c r="J19" s="28">
        <f>+IF(G19=0,"",'Ark1'!AF1842)</f>
        <v>0.12778042865266337</v>
      </c>
      <c r="K19" s="27">
        <f>+IF(G19=0,"",'Ark1'!T1842)</f>
        <v>9.6666666666666643</v>
      </c>
      <c r="L19" s="305">
        <f>+IF(G19=0,"",'Ark1'!U1842)</f>
        <v>297.96666666666664</v>
      </c>
      <c r="M19" s="246"/>
      <c r="N19" s="33">
        <f>+IF(G19=0,"",'Ark1'!W1842)</f>
        <v>100</v>
      </c>
      <c r="O19" s="33">
        <f>+IF(G19=0,"",'Ark1'!X1842)</f>
        <v>11.111111111111112</v>
      </c>
      <c r="P19" s="305">
        <f>+IF(G19=0,"",'Ark1'!AG1842)</f>
        <v>578.22222222222229</v>
      </c>
      <c r="Q19" s="33">
        <f>+IF(G19=0,"",'Ark1'!AH1842)</f>
        <v>100</v>
      </c>
      <c r="R19" s="374">
        <f>+IF(G19=0,"",'Ark1'!AR1842)</f>
        <v>197.33333333333337</v>
      </c>
      <c r="S19" s="114">
        <f>+IF(G19=0,"",'Ark1'!AS1842)</f>
        <v>38.594529606643491</v>
      </c>
      <c r="T19" s="33">
        <f>+IF(G19=0,"",'Ark1'!Y1842)</f>
        <v>38.272299237031994</v>
      </c>
      <c r="U19" s="27">
        <f>+IF(G19=0,"",'Ark1'!AA1842)</f>
        <v>1.6996731711975988</v>
      </c>
      <c r="V19" s="33">
        <f>+IF(G19=0,"",'Ark1'!AC1842)</f>
        <v>44.580817189349958</v>
      </c>
      <c r="W19" s="305">
        <f t="shared" si="0"/>
        <v>515.31514219830888</v>
      </c>
      <c r="X19" s="33">
        <f t="shared" si="1"/>
        <v>37.24583333333333</v>
      </c>
      <c r="Y19" s="28">
        <f t="shared" si="2"/>
        <v>1.2857142857142858</v>
      </c>
      <c r="Z19" s="246"/>
      <c r="AA19" s="249"/>
      <c r="AC19" s="28"/>
      <c r="AD19" s="27"/>
      <c r="AE19" s="250"/>
      <c r="AF19" s="86"/>
      <c r="AJ19" s="86"/>
      <c r="BB19" s="262"/>
    </row>
    <row r="20" spans="1:54" ht="19.8">
      <c r="A20" s="246"/>
      <c r="B20" s="381"/>
      <c r="C20" s="280">
        <f>+'Ark1'!L1877</f>
        <v>9</v>
      </c>
      <c r="D20" s="280" t="s">
        <v>36</v>
      </c>
      <c r="E20" s="266"/>
      <c r="F20" s="266">
        <f>+IF(G20=0,"",'Ark1'!Q1877)</f>
        <v>1</v>
      </c>
      <c r="G20" s="362">
        <f>+'Ark1'!R1877</f>
        <v>1</v>
      </c>
      <c r="H20" s="267">
        <f>+IF(G20=0,"",'Ark1'!AE1877)</f>
        <v>1.0443864229765013E-2</v>
      </c>
      <c r="I20" s="379" t="e">
        <f>+IF(G20=0,"",H20-#REF!)</f>
        <v>#REF!</v>
      </c>
      <c r="J20" s="267">
        <f>+IF(G20=0,"",'Ark1'!AF1877)</f>
        <v>1.2188624249301299E-2</v>
      </c>
      <c r="K20" s="268">
        <f>+IF(G20=0,"",'Ark1'!T1877)</f>
        <v>11</v>
      </c>
      <c r="L20" s="305">
        <f>+IF(G20=0,"",'Ark1'!U1877)</f>
        <v>255.8</v>
      </c>
      <c r="M20" s="246"/>
      <c r="N20" s="269">
        <f>+IF(G20=0,"",'Ark1'!W1877)</f>
        <v>100</v>
      </c>
      <c r="O20" s="269">
        <f>+IF(G20=0,"",'Ark1'!X1877)</f>
        <v>0</v>
      </c>
      <c r="P20" s="305">
        <f>+IF(G20=0,"",'Ark1'!AG1877)</f>
        <v>432</v>
      </c>
      <c r="Q20" s="269">
        <f>+IF(G20=0,"",'Ark1'!AH1877)</f>
        <v>100</v>
      </c>
      <c r="R20" s="374">
        <f>+IF(G20=0,"",'Ark1'!AR1877)</f>
        <v>184</v>
      </c>
      <c r="S20" s="114">
        <f>+IF(G20=0,"",'Ark1'!AS1877)</f>
        <v>41.094764526999263</v>
      </c>
      <c r="T20" s="269">
        <f>+IF(G20=0,"",'Ark1'!Y1877)</f>
        <v>0</v>
      </c>
      <c r="U20" s="268">
        <f>+IF(G20=0,"",'Ark1'!AA1877)</f>
        <v>0</v>
      </c>
      <c r="V20" s="269">
        <f>+IF(G20=0,"",'Ark1'!AC1877)</f>
        <v>0</v>
      </c>
      <c r="W20" s="305">
        <f t="shared" si="0"/>
        <v>592.12962962962968</v>
      </c>
      <c r="X20" s="269">
        <f t="shared" si="1"/>
        <v>28.422222222222224</v>
      </c>
      <c r="Y20" s="267">
        <f t="shared" si="2"/>
        <v>1</v>
      </c>
      <c r="Z20" s="246"/>
      <c r="AA20" s="249"/>
      <c r="AC20" s="28"/>
      <c r="AD20" s="27"/>
      <c r="AE20" s="250"/>
      <c r="AF20" s="86"/>
      <c r="AJ20" s="86"/>
      <c r="BB20" s="262"/>
    </row>
    <row r="21" spans="1:54" ht="19.8">
      <c r="A21" s="246"/>
      <c r="B21" s="381"/>
      <c r="C21" s="280">
        <f>+'Ark1'!L1912</f>
        <v>10</v>
      </c>
      <c r="D21" s="280" t="s">
        <v>37</v>
      </c>
      <c r="E21" s="266"/>
      <c r="F21" s="86" t="str">
        <f>+IF(G21=0,"",'Ark1'!Q1912)</f>
        <v/>
      </c>
      <c r="G21" s="362">
        <f>+'Ark1'!R1912</f>
        <v>0</v>
      </c>
      <c r="H21" s="28" t="str">
        <f>+IF(G21=0,"",'Ark1'!AE1912)</f>
        <v/>
      </c>
      <c r="I21" s="379" t="str">
        <f>+IF(G21=0,"",H21-#REF!)</f>
        <v/>
      </c>
      <c r="J21" s="28" t="str">
        <f>+IF(G21=0,"",'Ark1'!AF1912)</f>
        <v/>
      </c>
      <c r="K21" s="27" t="str">
        <f>+IF(G21=0,"",'Ark1'!T1912)</f>
        <v/>
      </c>
      <c r="L21" s="305" t="str">
        <f>+IF(G21=0,"",'Ark1'!U1912)</f>
        <v/>
      </c>
      <c r="M21" s="246"/>
      <c r="N21" s="33" t="str">
        <f>+IF(G21=0,"",'Ark1'!W1912)</f>
        <v/>
      </c>
      <c r="O21" s="33" t="str">
        <f>+IF(G21=0,"",'Ark1'!X1912)</f>
        <v/>
      </c>
      <c r="P21" s="305" t="str">
        <f>+IF(G21=0,"",'Ark1'!AG1912)</f>
        <v/>
      </c>
      <c r="Q21" s="33" t="str">
        <f>+IF(G21=0,"",'Ark1'!AH1912)</f>
        <v/>
      </c>
      <c r="R21" s="374" t="str">
        <f>+IF(G21=0,"",'Ark1'!AR1912)</f>
        <v/>
      </c>
      <c r="S21" s="114" t="str">
        <f>+IF(G21=0,"",'Ark1'!AS1912)</f>
        <v/>
      </c>
      <c r="T21" s="33" t="str">
        <f>+IF(G21=0,"",'Ark1'!Y1912)</f>
        <v/>
      </c>
      <c r="U21" s="27" t="str">
        <f>+IF(G21=0,"",'Ark1'!AA1912)</f>
        <v/>
      </c>
      <c r="V21" s="33" t="str">
        <f>+IF(G21=0,"",'Ark1'!AC1912)</f>
        <v/>
      </c>
      <c r="W21" s="305" t="str">
        <f t="shared" si="0"/>
        <v/>
      </c>
      <c r="X21" s="33" t="str">
        <f t="shared" si="1"/>
        <v/>
      </c>
      <c r="Y21" s="28" t="str">
        <f t="shared" si="2"/>
        <v/>
      </c>
      <c r="Z21" s="246"/>
      <c r="AA21" s="249"/>
      <c r="AC21" s="28"/>
      <c r="AD21" s="27"/>
      <c r="AE21" s="250"/>
      <c r="AF21" s="86"/>
      <c r="AJ21" s="86"/>
      <c r="BB21" s="262"/>
    </row>
    <row r="22" spans="1:54" ht="19.8">
      <c r="A22" s="246"/>
      <c r="B22" s="381"/>
      <c r="C22" s="280">
        <f>+'Ark1'!L1947</f>
        <v>11</v>
      </c>
      <c r="D22" s="280" t="s">
        <v>38</v>
      </c>
      <c r="E22" s="266"/>
      <c r="F22" s="266" t="str">
        <f>+IF(G22=0,"",'Ark1'!Q1947)</f>
        <v/>
      </c>
      <c r="G22" s="362">
        <f>+'Ark1'!R1947</f>
        <v>0</v>
      </c>
      <c r="H22" s="267" t="str">
        <f>+IF(G22=0,"",'Ark1'!AE1947)</f>
        <v/>
      </c>
      <c r="I22" s="379" t="str">
        <f>+IF(G22=0,"",H22-#REF!)</f>
        <v/>
      </c>
      <c r="J22" s="267" t="str">
        <f>+IF(G22=0,"",'Ark1'!AF1947)</f>
        <v/>
      </c>
      <c r="K22" s="268" t="str">
        <f>+IF(G22=0,"",'Ark1'!T1947)</f>
        <v/>
      </c>
      <c r="L22" s="305" t="str">
        <f>+IF(G22=0,"",'Ark1'!U1947)</f>
        <v/>
      </c>
      <c r="M22" s="246"/>
      <c r="N22" s="269" t="str">
        <f>+IF(G22=0,"",'Ark1'!W1947)</f>
        <v/>
      </c>
      <c r="O22" s="269" t="str">
        <f>+IF(G22=0,"",'Ark1'!X1947)</f>
        <v/>
      </c>
      <c r="P22" s="305" t="str">
        <f>+IF(G22=0,"",'Ark1'!AG1947)</f>
        <v/>
      </c>
      <c r="Q22" s="269" t="str">
        <f>+IF(G22=0,"",'Ark1'!AH1947)</f>
        <v/>
      </c>
      <c r="R22" s="374" t="str">
        <f>+IF(G22=0,"",'Ark1'!AR1607)</f>
        <v/>
      </c>
      <c r="S22" s="114" t="str">
        <f>+IF(G22=0,"",'Ark1'!AS1607)</f>
        <v/>
      </c>
      <c r="T22" s="269" t="str">
        <f>+IF(G22=0,"",'Ark1'!Y1947)</f>
        <v/>
      </c>
      <c r="U22" s="268" t="str">
        <f>+IF(G22=0,"",'Ark1'!AA1947)</f>
        <v/>
      </c>
      <c r="V22" s="269" t="str">
        <f>+IF(G22=0,"",'Ark1'!AC1947)</f>
        <v/>
      </c>
      <c r="W22" s="305" t="str">
        <f t="shared" si="0"/>
        <v/>
      </c>
      <c r="X22" s="269" t="str">
        <f t="shared" si="1"/>
        <v/>
      </c>
      <c r="Y22" s="267" t="str">
        <f t="shared" si="2"/>
        <v/>
      </c>
      <c r="Z22" s="246"/>
      <c r="AA22" s="249"/>
      <c r="AC22" s="28"/>
      <c r="AD22" s="27"/>
      <c r="AE22" s="250"/>
      <c r="AF22" s="86"/>
      <c r="AJ22" s="86"/>
      <c r="BB22" s="262"/>
    </row>
    <row r="23" spans="1:54" ht="19.8">
      <c r="A23" s="246"/>
      <c r="B23" s="381"/>
      <c r="C23" s="280">
        <f>+'Ark1'!L1982</f>
        <v>12</v>
      </c>
      <c r="D23" s="280" t="s">
        <v>39</v>
      </c>
      <c r="E23" s="266"/>
      <c r="F23" s="86" t="str">
        <f>+IF(G23=0,"",'Ark1'!Q1982)</f>
        <v/>
      </c>
      <c r="G23" s="362">
        <f>+'Ark1'!R1982</f>
        <v>0</v>
      </c>
      <c r="H23" s="28" t="str">
        <f>+IF(G23=0,"",'Ark1'!AE1982)</f>
        <v/>
      </c>
      <c r="I23" s="379" t="str">
        <f>+IF(G23=0,"",H23-#REF!)</f>
        <v/>
      </c>
      <c r="J23" s="28" t="str">
        <f>+IF(G23=0,"",'Ark1'!AF1982)</f>
        <v/>
      </c>
      <c r="K23" s="27" t="str">
        <f>+IF(G23=0,"",'Ark1'!T1982)</f>
        <v/>
      </c>
      <c r="L23" s="305" t="str">
        <f>+IF(G23=0,"",'Ark1'!U1982)</f>
        <v/>
      </c>
      <c r="M23" s="246"/>
      <c r="N23" s="33" t="str">
        <f>+IF(G23=0,"",'Ark1'!W1982)</f>
        <v/>
      </c>
      <c r="O23" s="33" t="str">
        <f>+IF(G23=0,"",'Ark1'!X1982)</f>
        <v/>
      </c>
      <c r="P23" s="305" t="str">
        <f>+IF(G23=0,"",'Ark1'!AG1982)</f>
        <v/>
      </c>
      <c r="Q23" s="33" t="str">
        <f>+IF(G23=0,"",'Ark1'!AH1982)</f>
        <v/>
      </c>
      <c r="R23" s="374" t="str">
        <f>+IF(G23=0,"",'Ark1'!AR1608)</f>
        <v/>
      </c>
      <c r="S23" s="114" t="str">
        <f>+IF(G23=0,"",'Ark1'!AS1608)</f>
        <v/>
      </c>
      <c r="T23" s="33" t="str">
        <f>+IF(G23=0,"",'Ark1'!Y1982)</f>
        <v/>
      </c>
      <c r="U23" s="27" t="str">
        <f>+IF(G23=0,"",'Ark1'!AA1982)</f>
        <v/>
      </c>
      <c r="V23" s="33" t="str">
        <f>+IF(G23=0,"",'Ark1'!AC1982)</f>
        <v/>
      </c>
      <c r="W23" s="305" t="str">
        <f t="shared" si="0"/>
        <v/>
      </c>
      <c r="X23" s="33" t="str">
        <f t="shared" si="1"/>
        <v/>
      </c>
      <c r="Y23" s="28" t="str">
        <f t="shared" si="2"/>
        <v/>
      </c>
      <c r="Z23" s="246"/>
      <c r="AA23" s="249"/>
      <c r="AC23" s="28"/>
      <c r="AD23" s="27"/>
      <c r="AE23" s="250"/>
      <c r="AF23" s="86"/>
      <c r="AJ23" s="86"/>
      <c r="BB23" s="262"/>
    </row>
    <row r="24" spans="1:54" ht="19.8">
      <c r="A24" s="246"/>
      <c r="B24" s="381"/>
      <c r="C24" s="280">
        <f>+'Ark1'!L2017</f>
        <v>13</v>
      </c>
      <c r="D24" s="280" t="s">
        <v>40</v>
      </c>
      <c r="E24" s="266"/>
      <c r="F24" s="266" t="str">
        <f>+IF(G24=0,"",'Ark1'!Q2017)</f>
        <v/>
      </c>
      <c r="G24" s="362">
        <f>+'Ark1'!R2017</f>
        <v>0</v>
      </c>
      <c r="H24" s="267" t="str">
        <f>+IF(G24=0,"",'Ark1'!AE2017)</f>
        <v/>
      </c>
      <c r="I24" s="379" t="str">
        <f>+IF(G24=0,"",H24-#REF!)</f>
        <v/>
      </c>
      <c r="J24" s="267" t="str">
        <f>+IF(G24=0,"",'Ark1'!AF2017)</f>
        <v/>
      </c>
      <c r="K24" s="268" t="str">
        <f>+IF(G24=0,"",'Ark1'!T2017)</f>
        <v/>
      </c>
      <c r="L24" s="305" t="str">
        <f>+IF(G24=0,"",'Ark1'!U2017)</f>
        <v/>
      </c>
      <c r="M24" s="246"/>
      <c r="N24" s="269" t="str">
        <f>+IF(G24=0,"",'Ark1'!W2017)</f>
        <v/>
      </c>
      <c r="O24" s="269" t="str">
        <f>+IF(G24=0,"",'Ark1'!X2017)</f>
        <v/>
      </c>
      <c r="P24" s="305" t="str">
        <f>+IF(G24=0,"",'Ark1'!AG2017)</f>
        <v/>
      </c>
      <c r="Q24" s="269" t="str">
        <f>+IF(G24=0,"",'Ark1'!AH2017)</f>
        <v/>
      </c>
      <c r="R24" s="374" t="str">
        <f>+IF(G24=0,"",'Ark1'!AR1609)</f>
        <v/>
      </c>
      <c r="S24" s="114" t="str">
        <f>+IF(G24=0,"",'Ark1'!AS1609)</f>
        <v/>
      </c>
      <c r="T24" s="269" t="str">
        <f>+IF(G24=0,"",'Ark1'!Y2017)</f>
        <v/>
      </c>
      <c r="U24" s="268" t="str">
        <f>+IF(G24=0,"",'Ark1'!AA2017)</f>
        <v/>
      </c>
      <c r="V24" s="269" t="str">
        <f>+IF(G24=0,"",'Ark1'!AC2017)</f>
        <v/>
      </c>
      <c r="W24" s="305" t="str">
        <f t="shared" si="0"/>
        <v/>
      </c>
      <c r="X24" s="269" t="str">
        <f t="shared" si="1"/>
        <v/>
      </c>
      <c r="Y24" s="267" t="str">
        <f t="shared" si="2"/>
        <v/>
      </c>
      <c r="Z24" s="246"/>
      <c r="AA24" s="249"/>
      <c r="AC24" s="28"/>
      <c r="AD24" s="27"/>
      <c r="AE24" s="250"/>
      <c r="AF24" s="86"/>
      <c r="AJ24" s="86"/>
      <c r="BB24" s="262"/>
    </row>
    <row r="25" spans="1:54" ht="19.8">
      <c r="A25" s="246"/>
      <c r="B25" s="381"/>
      <c r="C25" s="280">
        <f>+'Ark1'!L2052</f>
        <v>14</v>
      </c>
      <c r="D25" s="280" t="s">
        <v>401</v>
      </c>
      <c r="E25" s="266"/>
      <c r="F25" s="86" t="str">
        <f>+IF(G25=0,"",'Ark1'!Q2052)</f>
        <v/>
      </c>
      <c r="G25" s="362">
        <f>+'Ark1'!R2052</f>
        <v>0</v>
      </c>
      <c r="H25" s="28" t="str">
        <f>+IF(G25=0,"",'Ark1'!AE2052)</f>
        <v/>
      </c>
      <c r="I25" s="379" t="str">
        <f>+IF(G25=0,"",H25-#REF!)</f>
        <v/>
      </c>
      <c r="J25" s="28" t="str">
        <f>+IF(G25=0,"",'Ark1'!AF2052)</f>
        <v/>
      </c>
      <c r="K25" s="27" t="str">
        <f>+IF(G25=0,"",'Ark1'!T2052)</f>
        <v/>
      </c>
      <c r="L25" s="305" t="str">
        <f>+IF(G25=0,"",'Ark1'!U2052)</f>
        <v/>
      </c>
      <c r="M25" s="246"/>
      <c r="N25" s="33" t="str">
        <f>+IF(G25=0,"",'Ark1'!W2052)</f>
        <v/>
      </c>
      <c r="O25" s="33" t="str">
        <f>+IF(G25=0,"",'Ark1'!X2052)</f>
        <v/>
      </c>
      <c r="P25" s="305" t="str">
        <f>+IF(G25=0,"",'Ark1'!AG2052)</f>
        <v/>
      </c>
      <c r="Q25" s="33" t="str">
        <f>+IF(G25=0,"",'Ark1'!AH2052)</f>
        <v/>
      </c>
      <c r="R25" s="374" t="str">
        <f>+IF(G25=0,"",'Ark1'!AR1610)</f>
        <v/>
      </c>
      <c r="S25" s="114" t="str">
        <f>+IF(G25=0,"",'Ark1'!AS1610)</f>
        <v/>
      </c>
      <c r="T25" s="33" t="str">
        <f>+IF(G25=0,"",'Ark1'!Y2052)</f>
        <v/>
      </c>
      <c r="U25" s="27" t="str">
        <f>+IF(G25=0,"",'Ark1'!AA2052)</f>
        <v/>
      </c>
      <c r="V25" s="33" t="str">
        <f>+IF(G25=0,"",'Ark1'!AC2052)</f>
        <v/>
      </c>
      <c r="W25" s="305" t="str">
        <f t="shared" si="0"/>
        <v/>
      </c>
      <c r="X25" s="33" t="str">
        <f t="shared" si="1"/>
        <v/>
      </c>
      <c r="Y25" s="28" t="str">
        <f t="shared" si="2"/>
        <v/>
      </c>
      <c r="Z25" s="246"/>
      <c r="AA25" s="249"/>
      <c r="AC25" s="28"/>
      <c r="AD25" s="27"/>
      <c r="AE25" s="250"/>
      <c r="AF25" s="86"/>
      <c r="AJ25" s="86"/>
      <c r="BB25" s="262"/>
    </row>
    <row r="26" spans="1:54" ht="19.8">
      <c r="A26" s="246"/>
      <c r="B26" s="381"/>
      <c r="C26" s="280">
        <f>+'Ark1'!L2087</f>
        <v>15</v>
      </c>
      <c r="D26" s="280" t="s">
        <v>41</v>
      </c>
      <c r="E26" s="266"/>
      <c r="F26" s="266" t="str">
        <f>+IF(G26=0,"",'Ark1'!Q2087)</f>
        <v/>
      </c>
      <c r="G26" s="362">
        <f>+'Ark1'!R2087</f>
        <v>0</v>
      </c>
      <c r="H26" s="267" t="str">
        <f>+IF(G26=0,"",'Ark1'!AE2087)</f>
        <v/>
      </c>
      <c r="I26" s="379" t="str">
        <f>+IF(G26=0,"",H26-#REF!)</f>
        <v/>
      </c>
      <c r="J26" s="267" t="str">
        <f>+IF(G26=0,"",'Ark1'!AF2087)</f>
        <v/>
      </c>
      <c r="K26" s="268" t="str">
        <f>+IF(G26=0,"",'Ark1'!T2087)</f>
        <v/>
      </c>
      <c r="L26" s="377" t="str">
        <f>+IF(G26=0,"",'Ark1'!U2087)</f>
        <v/>
      </c>
      <c r="M26" s="246"/>
      <c r="N26" s="269" t="str">
        <f>+IF(G26=0,"",'Ark1'!W2087)</f>
        <v/>
      </c>
      <c r="O26" s="269" t="str">
        <f>+IF(G26=0,"",'Ark1'!X2087)</f>
        <v/>
      </c>
      <c r="P26" s="305" t="str">
        <f>+IF(G26=0,"",'Ark1'!AG2087)</f>
        <v/>
      </c>
      <c r="Q26" s="269" t="str">
        <f>+IF(G26=0,"",'Ark1'!AH2087)</f>
        <v/>
      </c>
      <c r="R26" s="374" t="str">
        <f>+IF(G26=0,"",'Ark1'!AR1611)</f>
        <v/>
      </c>
      <c r="S26" s="114" t="str">
        <f>+IF(G26=0,"",'Ark1'!AS1611)</f>
        <v/>
      </c>
      <c r="T26" s="269" t="str">
        <f>+IF(G26=0,"",'Ark1'!Y2087)</f>
        <v/>
      </c>
      <c r="U26" s="268" t="str">
        <f>+IF(G26=0,"",'Ark1'!AA2087)</f>
        <v/>
      </c>
      <c r="V26" s="269" t="str">
        <f>+IF(G26=0,"",'Ark1'!AC2087)</f>
        <v/>
      </c>
      <c r="W26" s="305" t="str">
        <f t="shared" si="0"/>
        <v/>
      </c>
      <c r="X26" s="269" t="str">
        <f t="shared" si="1"/>
        <v/>
      </c>
      <c r="Y26" s="267" t="str">
        <f t="shared" si="2"/>
        <v/>
      </c>
      <c r="Z26" s="246"/>
      <c r="AA26" s="249"/>
      <c r="AC26" s="28"/>
      <c r="AD26" s="27"/>
      <c r="AE26" s="250"/>
      <c r="AF26" s="86"/>
      <c r="AJ26" s="86"/>
      <c r="BB26" s="262"/>
    </row>
    <row r="27" spans="1:54" ht="19.8">
      <c r="A27" s="246"/>
      <c r="B27" s="246"/>
      <c r="C27" s="264"/>
      <c r="D27" s="246"/>
      <c r="E27" s="246"/>
      <c r="F27" s="246"/>
      <c r="G27" s="246"/>
      <c r="H27" s="247"/>
      <c r="I27" s="246"/>
      <c r="J27" s="247"/>
      <c r="K27" s="246"/>
      <c r="L27" s="246"/>
      <c r="M27" s="246"/>
      <c r="N27" s="248"/>
      <c r="O27" s="248"/>
      <c r="P27" s="246"/>
      <c r="Q27" s="248"/>
      <c r="R27" s="248"/>
      <c r="S27" s="248"/>
      <c r="T27" s="248"/>
      <c r="U27" s="246"/>
      <c r="V27" s="248"/>
      <c r="W27" s="246"/>
      <c r="X27" s="248"/>
      <c r="Y27" s="247"/>
      <c r="Z27" s="246"/>
      <c r="AA27" s="249"/>
      <c r="AC27" s="28"/>
      <c r="AD27" s="27"/>
      <c r="AE27" s="250"/>
      <c r="AF27" s="86"/>
      <c r="AJ27" s="86"/>
      <c r="BB27" s="262"/>
    </row>
    <row r="28" spans="1:54" ht="22.8">
      <c r="A28" s="246"/>
      <c r="B28" s="410" t="s">
        <v>513</v>
      </c>
      <c r="C28" s="264"/>
      <c r="D28" s="346"/>
      <c r="E28" s="246"/>
      <c r="F28" s="264" t="s">
        <v>651</v>
      </c>
      <c r="G28" s="279">
        <f>SUM(G30:G44)</f>
        <v>228</v>
      </c>
      <c r="H28" s="247"/>
      <c r="I28" s="246"/>
      <c r="J28" s="247"/>
      <c r="K28" s="246"/>
      <c r="L28" s="345">
        <f>+Raser!M12</f>
        <v>182.98377192982451</v>
      </c>
      <c r="M28" s="246"/>
      <c r="N28" s="248"/>
      <c r="O28" s="248"/>
      <c r="P28" s="246"/>
      <c r="Q28" s="248"/>
      <c r="R28" s="248"/>
      <c r="S28" s="248"/>
      <c r="T28" s="248"/>
      <c r="U28" s="246"/>
      <c r="V28" s="248"/>
      <c r="W28" s="345">
        <f>+Raser!X12</f>
        <v>309.13772534955581</v>
      </c>
      <c r="X28" s="248" t="s">
        <v>635</v>
      </c>
      <c r="Y28" s="247"/>
      <c r="Z28" s="246"/>
      <c r="AA28" s="249"/>
      <c r="AC28" s="28"/>
      <c r="AD28" s="27"/>
      <c r="AE28" s="250"/>
      <c r="AF28" s="86"/>
      <c r="AJ28" s="86"/>
      <c r="BB28" s="262"/>
    </row>
    <row r="29" spans="1:54" ht="14.25" customHeight="1">
      <c r="A29" s="246"/>
      <c r="B29" s="246"/>
      <c r="C29" s="264"/>
      <c r="D29" s="344"/>
      <c r="E29" s="246"/>
      <c r="F29" s="264"/>
      <c r="G29" s="264"/>
      <c r="H29" s="264"/>
      <c r="I29" s="264"/>
      <c r="J29" s="264"/>
      <c r="K29" s="264"/>
      <c r="L29" s="264"/>
      <c r="M29" s="246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47"/>
      <c r="Z29" s="246"/>
      <c r="AA29" s="249"/>
      <c r="AC29" s="28"/>
      <c r="AD29" s="27"/>
      <c r="AE29" s="250"/>
      <c r="AF29" s="86"/>
      <c r="AJ29" s="86"/>
      <c r="BB29" s="262"/>
    </row>
    <row r="30" spans="1:54" ht="19.8">
      <c r="A30" s="246"/>
      <c r="B30" s="306">
        <f>+'Ark1'!C1598</f>
        <v>2024</v>
      </c>
      <c r="C30" s="306">
        <f t="shared" ref="C30:C44" si="3">+C12</f>
        <v>1</v>
      </c>
      <c r="D30" s="306" t="s">
        <v>29</v>
      </c>
      <c r="E30" s="306">
        <f>+'Ark1'!AP1598</f>
        <v>2</v>
      </c>
      <c r="F30" s="266">
        <f>+IF(G30=0,"",'Ark1'!Q1598)</f>
        <v>3</v>
      </c>
      <c r="G30" s="362">
        <f>+'Ark1'!R1598</f>
        <v>3</v>
      </c>
      <c r="H30" s="267">
        <f>+IF(G30=0,"",'Ark1'!AE1598)</f>
        <v>1.3157894736842111</v>
      </c>
      <c r="I30" s="267"/>
      <c r="J30" s="267">
        <f>+IF(G30=0,"",'Ark1'!AF1598)</f>
        <v>1.1716119011608259</v>
      </c>
      <c r="K30" s="268">
        <f>+IF(G30=0,"",'Ark1'!T1598)</f>
        <v>5.6666666666666679</v>
      </c>
      <c r="L30" s="305">
        <f>+IF(G30=0,"",'Ark1'!U1598)</f>
        <v>162.93333333333339</v>
      </c>
      <c r="M30" s="246"/>
      <c r="N30" s="269">
        <f>+IF(G30=0,"",'Ark1'!W1598)</f>
        <v>33.333333333333343</v>
      </c>
      <c r="O30" s="269">
        <f>+IF(G30=0,"",'Ark1'!X1598)</f>
        <v>0</v>
      </c>
      <c r="P30" s="269">
        <f>+IF(G30=0,"",'Ark1'!AG1598)</f>
        <v>685</v>
      </c>
      <c r="Q30" s="269">
        <f>+IF(G30=0,"",'Ark1'!AH1598)</f>
        <v>100</v>
      </c>
      <c r="R30" s="374">
        <f>+IF(G30=0,"",'Ark1'!AR1598)</f>
        <v>207</v>
      </c>
      <c r="S30" s="114">
        <f>+IF(G30=0,"",'Ark1'!AS1598)</f>
        <v>18.376381981091161</v>
      </c>
      <c r="T30" s="269">
        <f>+IF(G30=0,"",'Ark1'!Y1598)</f>
        <v>3.627977704206756</v>
      </c>
      <c r="U30" s="268">
        <f>+IF(G30=0,"",'Ark1'!AA1598)</f>
        <v>1.6996731711975941</v>
      </c>
      <c r="V30" s="269">
        <f>+IF(G30=0,"",'Ark1'!AC1598)</f>
        <v>92.076406588174436</v>
      </c>
      <c r="W30" s="305">
        <f t="shared" ref="W30:W44" si="4">IF(G30=0,"",1000*L30/P30)</f>
        <v>237.85888077858891</v>
      </c>
      <c r="X30" s="269">
        <f t="shared" ref="X30:X44" si="5">IF(G30=0,"",L30/C30)</f>
        <v>162.93333333333339</v>
      </c>
      <c r="Y30" s="267">
        <f t="shared" ref="Y30:Y44" si="6">IF(G30=0,"",G30/F30)</f>
        <v>1</v>
      </c>
      <c r="Z30" s="246"/>
      <c r="AA30" s="249"/>
      <c r="AC30" s="28"/>
      <c r="AD30" s="27"/>
      <c r="AE30" s="250"/>
      <c r="AF30" s="86"/>
      <c r="AJ30" s="86"/>
      <c r="BB30" s="262"/>
    </row>
    <row r="31" spans="1:54" ht="19.8">
      <c r="A31" s="246"/>
      <c r="B31" s="306"/>
      <c r="C31" s="306">
        <f t="shared" si="3"/>
        <v>2</v>
      </c>
      <c r="D31" s="306" t="s">
        <v>29</v>
      </c>
      <c r="E31" s="306"/>
      <c r="F31" s="86">
        <f>+IF(G31=0,"",'Ark1'!Q1633)</f>
        <v>16</v>
      </c>
      <c r="G31" s="362">
        <f>+'Ark1'!R1633</f>
        <v>20</v>
      </c>
      <c r="H31" s="28">
        <f>+IF(G31=0,"",'Ark1'!AE1633)</f>
        <v>8.7719298245614024</v>
      </c>
      <c r="I31" s="267"/>
      <c r="J31" s="28">
        <f>+IF(G31=0,"",'Ark1'!AF1633)</f>
        <v>6.5236827156084685</v>
      </c>
      <c r="K31" s="27">
        <f>+IF(G31=0,"",'Ark1'!T1633)</f>
        <v>5.7</v>
      </c>
      <c r="L31" s="305">
        <f>+IF(G31=0,"",'Ark1'!U1633)</f>
        <v>136.08500000000001</v>
      </c>
      <c r="M31" s="246"/>
      <c r="N31" s="33">
        <f>+IF(G31=0,"",'Ark1'!W1633)</f>
        <v>30</v>
      </c>
      <c r="O31" s="33">
        <f>+IF(G31=0,"",'Ark1'!X1633)</f>
        <v>0</v>
      </c>
      <c r="P31" s="33">
        <f>+IF(G31=0,"",'Ark1'!AG1633)</f>
        <v>617.9</v>
      </c>
      <c r="Q31" s="33">
        <f>+IF(G31=0,"",'Ark1'!AH1633)</f>
        <v>100</v>
      </c>
      <c r="R31" s="374">
        <f>+IF(G31=0,"",'Ark1'!AR1633)</f>
        <v>188.5</v>
      </c>
      <c r="S31" s="114">
        <f>+IF(G31=0,"",'Ark1'!AS1633)</f>
        <v>19.955518141901152</v>
      </c>
      <c r="T31" s="33">
        <f>+IF(G31=0,"",'Ark1'!Y1633)</f>
        <v>28.413892288808203</v>
      </c>
      <c r="U31" s="27">
        <f>+IF(G31=0,"",'Ark1'!AA1633)</f>
        <v>1.5198684153570652</v>
      </c>
      <c r="V31" s="33">
        <f>+IF(G31=0,"",'Ark1'!AC1633)</f>
        <v>72.236256446294405</v>
      </c>
      <c r="W31" s="305">
        <f t="shared" si="4"/>
        <v>220.23790257323193</v>
      </c>
      <c r="X31" s="33">
        <f t="shared" si="5"/>
        <v>68.042500000000004</v>
      </c>
      <c r="Y31" s="28">
        <f t="shared" si="6"/>
        <v>1.25</v>
      </c>
      <c r="Z31" s="246"/>
      <c r="AA31" s="249"/>
      <c r="AC31" s="28"/>
      <c r="AD31" s="27"/>
      <c r="AE31" s="250"/>
      <c r="AF31" s="86"/>
      <c r="AJ31" s="86"/>
      <c r="BB31" s="262"/>
    </row>
    <row r="32" spans="1:54" ht="19.8">
      <c r="A32" s="246"/>
      <c r="B32" s="306"/>
      <c r="C32" s="306">
        <f t="shared" si="3"/>
        <v>3</v>
      </c>
      <c r="D32" s="306" t="s">
        <v>31</v>
      </c>
      <c r="E32" s="306"/>
      <c r="F32" s="266">
        <f>+IF(G32=0,"",'Ark1'!Q1668)</f>
        <v>60</v>
      </c>
      <c r="G32" s="362">
        <f>+'Ark1'!R1668</f>
        <v>90</v>
      </c>
      <c r="H32" s="267">
        <f>+IF(G32=0,"",'Ark1'!AE1668)</f>
        <v>39.473684210526322</v>
      </c>
      <c r="I32" s="267"/>
      <c r="J32" s="267">
        <f>+IF(G32=0,"",'Ark1'!AF1668)</f>
        <v>33.629911577817033</v>
      </c>
      <c r="K32" s="268">
        <f>+IF(G32=0,"",'Ark1'!T1668)</f>
        <v>6.7888888888888879</v>
      </c>
      <c r="L32" s="305">
        <f>+IF(G32=0,"",'Ark1'!U1668)</f>
        <v>155.89444444444445</v>
      </c>
      <c r="M32" s="246"/>
      <c r="N32" s="269">
        <f>+IF(G32=0,"",'Ark1'!W1668)</f>
        <v>57.777777777777779</v>
      </c>
      <c r="O32" s="269">
        <f>+IF(G32=0,"",'Ark1'!X1668)</f>
        <v>0</v>
      </c>
      <c r="P32" s="269">
        <f>+IF(G32=0,"",'Ark1'!AG1668)</f>
        <v>576.29999999999995</v>
      </c>
      <c r="Q32" s="269">
        <f>+IF(G32=0,"",'Ark1'!AH1668)</f>
        <v>100</v>
      </c>
      <c r="R32" s="374">
        <f>+IF(G32=0,"",'Ark1'!AR1668)</f>
        <v>187.63333333333327</v>
      </c>
      <c r="S32" s="114">
        <f>+IF(G32=0,"",'Ark1'!AS1668)</f>
        <v>23.31341928041072</v>
      </c>
      <c r="T32" s="269">
        <f>+IF(G32=0,"",'Ark1'!Y1668)</f>
        <v>27.700871872003322</v>
      </c>
      <c r="U32" s="268">
        <f>+IF(G32=0,"",'Ark1'!AA1668)</f>
        <v>1.5165343857657425</v>
      </c>
      <c r="V32" s="269">
        <f>+IF(G32=0,"",'Ark1'!AC1668)</f>
        <v>66.503606621911104</v>
      </c>
      <c r="W32" s="305">
        <f t="shared" si="4"/>
        <v>270.50918695895274</v>
      </c>
      <c r="X32" s="269">
        <f t="shared" si="5"/>
        <v>51.964814814814815</v>
      </c>
      <c r="Y32" s="267">
        <f t="shared" si="6"/>
        <v>1.5</v>
      </c>
      <c r="Z32" s="246"/>
      <c r="AA32" s="249"/>
      <c r="AC32" s="28"/>
      <c r="AD32" s="27"/>
      <c r="AE32" s="250"/>
      <c r="AF32" s="86"/>
      <c r="AJ32" s="86"/>
      <c r="BB32" s="262"/>
    </row>
    <row r="33" spans="1:54" ht="19.8">
      <c r="A33" s="246"/>
      <c r="B33" s="306"/>
      <c r="C33" s="306">
        <f t="shared" si="3"/>
        <v>4</v>
      </c>
      <c r="D33" s="306" t="s">
        <v>32</v>
      </c>
      <c r="E33" s="306"/>
      <c r="F33" s="86">
        <f>+IF(G33=0,"",'Ark1'!Q1703)</f>
        <v>51</v>
      </c>
      <c r="G33" s="362">
        <f>+'Ark1'!R1703</f>
        <v>70</v>
      </c>
      <c r="H33" s="28">
        <f>+IF(G33=0,"",'Ark1'!AE1703)</f>
        <v>30.701754385964914</v>
      </c>
      <c r="I33" s="267"/>
      <c r="J33" s="28">
        <f>+IF(G33=0,"",'Ark1'!AF1703)</f>
        <v>33.372482939959689</v>
      </c>
      <c r="K33" s="27">
        <f>+IF(G33=0,"",'Ark1'!T1703)</f>
        <v>8.4142857142857128</v>
      </c>
      <c r="L33" s="305">
        <f>+IF(G33=0,"",'Ark1'!U1703)</f>
        <v>198.9014285714286</v>
      </c>
      <c r="M33" s="246"/>
      <c r="N33" s="33">
        <f>+IF(G33=0,"",'Ark1'!W1703)</f>
        <v>97.142857142857125</v>
      </c>
      <c r="O33" s="33">
        <f>+IF(G33=0,"",'Ark1'!X1703)</f>
        <v>0</v>
      </c>
      <c r="P33" s="33">
        <f>+IF(G33=0,"",'Ark1'!AG1703)</f>
        <v>606.94285714285718</v>
      </c>
      <c r="Q33" s="33">
        <f>+IF(G33=0,"",'Ark1'!AH1703)</f>
        <v>100</v>
      </c>
      <c r="R33" s="374">
        <f>+IF(G33=0,"",'Ark1'!AR1703)</f>
        <v>194.47142857142848</v>
      </c>
      <c r="S33" s="114">
        <f>+IF(G33=0,"",'Ark1'!AS1703)</f>
        <v>26.804392237478673</v>
      </c>
      <c r="T33" s="33">
        <f>+IF(G33=0,"",'Ark1'!Y1703)</f>
        <v>31.789196245881911</v>
      </c>
      <c r="U33" s="27">
        <f>+IF(G33=0,"",'Ark1'!AA1703)</f>
        <v>0.97823247518685186</v>
      </c>
      <c r="V33" s="33">
        <f>+IF(G33=0,"",'Ark1'!AC1703)</f>
        <v>52.740516861849216</v>
      </c>
      <c r="W33" s="305">
        <f t="shared" si="4"/>
        <v>327.71030457091751</v>
      </c>
      <c r="X33" s="33">
        <f t="shared" si="5"/>
        <v>49.725357142857149</v>
      </c>
      <c r="Y33" s="28">
        <f t="shared" si="6"/>
        <v>1.3725490196078431</v>
      </c>
      <c r="Z33" s="246"/>
      <c r="AA33" s="249"/>
      <c r="AC33" s="28"/>
      <c r="AD33" s="27"/>
      <c r="AE33" s="250"/>
      <c r="AF33" s="86"/>
      <c r="AJ33" s="86"/>
      <c r="BB33" s="262"/>
    </row>
    <row r="34" spans="1:54" ht="19.8">
      <c r="A34" s="246"/>
      <c r="B34" s="266"/>
      <c r="C34" s="306">
        <f t="shared" si="3"/>
        <v>5</v>
      </c>
      <c r="D34" s="306" t="s">
        <v>400</v>
      </c>
      <c r="E34" s="306"/>
      <c r="F34" s="266">
        <f>+IF(G34=0,"",'Ark1'!Q1738)</f>
        <v>16</v>
      </c>
      <c r="G34" s="362">
        <f>+'Ark1'!R1738</f>
        <v>29</v>
      </c>
      <c r="H34" s="267">
        <f>+'Ark1'!AE1738</f>
        <v>12.719298245614032</v>
      </c>
      <c r="I34" s="267"/>
      <c r="J34" s="267">
        <f>+IF(G34=0,"",'Ark1'!AF1738)</f>
        <v>15.587615621172421</v>
      </c>
      <c r="K34" s="268">
        <f>+IF(G34=0,"",'Ark1'!T1738)</f>
        <v>9.1379310344827545</v>
      </c>
      <c r="L34" s="305">
        <f>+IF(G34=0,"",'Ark1'!U1738)</f>
        <v>224.24827586206897</v>
      </c>
      <c r="M34" s="246"/>
      <c r="N34" s="269">
        <f>+IF(G34=0,"",'Ark1'!W1738)</f>
        <v>100</v>
      </c>
      <c r="O34" s="269">
        <f>+IF(G34=0,"",'Ark1'!X1738)</f>
        <v>0</v>
      </c>
      <c r="P34" s="269">
        <f>+IF(G34=0,"",'Ark1'!AG1738)</f>
        <v>611.93103448275861</v>
      </c>
      <c r="Q34" s="269">
        <f>+IF(G34=0,"",'Ark1'!AH1738)</f>
        <v>100</v>
      </c>
      <c r="R34" s="374">
        <f>+IF(G34=0,"",'Ark1'!AR1738)</f>
        <v>195.17241379310349</v>
      </c>
      <c r="S34" s="114">
        <f>+IF(G34=0,"",'Ark1'!AS1738)</f>
        <v>29.993229715661993</v>
      </c>
      <c r="T34" s="269">
        <f>+IF(G34=0,"",'Ark1'!Y1738)</f>
        <v>32.476310949512374</v>
      </c>
      <c r="U34" s="268">
        <f>+IF(G34=0,"",'Ark1'!AA1738)</f>
        <v>0.93676397980732495</v>
      </c>
      <c r="V34" s="269">
        <f>+IF(G34=0,"",'Ark1'!AC1738)</f>
        <v>6.8695323670140276</v>
      </c>
      <c r="W34" s="305">
        <f t="shared" si="4"/>
        <v>366.46004733461064</v>
      </c>
      <c r="X34" s="269">
        <f t="shared" si="5"/>
        <v>44.84965517241379</v>
      </c>
      <c r="Y34" s="267">
        <f t="shared" si="6"/>
        <v>1.8125</v>
      </c>
      <c r="Z34" s="246"/>
      <c r="AA34" s="249"/>
      <c r="AC34" s="28"/>
      <c r="AD34" s="27"/>
      <c r="AE34" s="250"/>
      <c r="AF34" s="86"/>
      <c r="AJ34" s="86"/>
      <c r="BB34" s="262"/>
    </row>
    <row r="35" spans="1:54" ht="19.8">
      <c r="A35" s="246"/>
      <c r="B35" s="306"/>
      <c r="C35" s="306">
        <f t="shared" si="3"/>
        <v>6</v>
      </c>
      <c r="D35" s="306" t="s">
        <v>33</v>
      </c>
      <c r="E35" s="306"/>
      <c r="F35" s="86">
        <f>+IF(G35=0,"",'Ark1'!Q1773)</f>
        <v>9</v>
      </c>
      <c r="G35" s="362">
        <f>+'Ark1'!R1773</f>
        <v>14</v>
      </c>
      <c r="H35" s="28">
        <f>+IF(G35=0,"",'Ark1'!AE1773)</f>
        <v>6.1403508771929838</v>
      </c>
      <c r="I35" s="267"/>
      <c r="J35" s="28">
        <f>+IF(G35=0,"",'Ark1'!AF1773)</f>
        <v>8.3259228720790617</v>
      </c>
      <c r="K35" s="27">
        <f>+IF(G35=0,"",'Ark1'!T1773)</f>
        <v>9.9285714285714306</v>
      </c>
      <c r="L35" s="305">
        <f>+IF(G35=0,"",'Ark1'!U1773)</f>
        <v>248.11428571428576</v>
      </c>
      <c r="M35" s="246"/>
      <c r="N35" s="33">
        <f>+IF(G35=0,"",'Ark1'!W1773)</f>
        <v>100</v>
      </c>
      <c r="O35" s="33">
        <f>+IF(G35=0,"",'Ark1'!X1773)</f>
        <v>0</v>
      </c>
      <c r="P35" s="33">
        <f>+IF(G35=0,"",'Ark1'!AG1773)</f>
        <v>519.92857142857156</v>
      </c>
      <c r="Q35" s="33">
        <f>+IF(G35=0,"",'Ark1'!AH1773)</f>
        <v>100</v>
      </c>
      <c r="R35" s="374">
        <f>+IF(G35=0,"",'Ark1'!AR1773)</f>
        <v>195.42857142857139</v>
      </c>
      <c r="S35" s="114">
        <f>+IF(G35=0,"",'Ark1'!AS1773)</f>
        <v>33.09245932734833</v>
      </c>
      <c r="T35" s="33">
        <f>+IF(G35=0,"",'Ark1'!Y1773)</f>
        <v>30.216572017516921</v>
      </c>
      <c r="U35" s="27">
        <f>+IF(G35=0,"",'Ark1'!AA1773)</f>
        <v>1.0996288798814717</v>
      </c>
      <c r="V35" s="33">
        <f>+IF(G35=0,"",'Ark1'!AC1773)</f>
        <v>10.063731354497856</v>
      </c>
      <c r="W35" s="305">
        <f t="shared" si="4"/>
        <v>477.20840774831709</v>
      </c>
      <c r="X35" s="33">
        <f t="shared" si="5"/>
        <v>41.352380952380962</v>
      </c>
      <c r="Y35" s="28">
        <f t="shared" si="6"/>
        <v>1.5555555555555556</v>
      </c>
      <c r="Z35" s="246"/>
      <c r="AA35" s="249"/>
      <c r="AC35" s="28"/>
      <c r="AD35" s="27"/>
      <c r="AE35" s="250"/>
      <c r="AF35" s="86"/>
      <c r="AJ35" s="86"/>
      <c r="BB35" s="262"/>
    </row>
    <row r="36" spans="1:54" ht="19.8">
      <c r="A36" s="246"/>
      <c r="B36" s="306"/>
      <c r="C36" s="306">
        <f t="shared" si="3"/>
        <v>7</v>
      </c>
      <c r="D36" s="306" t="s">
        <v>34</v>
      </c>
      <c r="E36" s="306"/>
      <c r="F36" s="266">
        <f>+IF(G36=0,"",'Ark1'!Q1808)</f>
        <v>1</v>
      </c>
      <c r="G36" s="362">
        <f>+'Ark1'!R1808</f>
        <v>1</v>
      </c>
      <c r="H36" s="267">
        <f>+IF(G36=0,"",'Ark1'!AE1808)</f>
        <v>0.4385964912280701</v>
      </c>
      <c r="I36" s="267"/>
      <c r="J36" s="267">
        <f>+IF(G36=0,"",'Ark1'!AF1808)</f>
        <v>0.74376262874428012</v>
      </c>
      <c r="K36" s="268">
        <f>+IF(G36=0,"",'Ark1'!T1808)</f>
        <v>11</v>
      </c>
      <c r="L36" s="305">
        <f>+IF(G36=0,"",'Ark1'!U1808)</f>
        <v>310.3</v>
      </c>
      <c r="M36" s="246"/>
      <c r="N36" s="269">
        <f>+IF(G36=0,"",'Ark1'!W1808)</f>
        <v>100</v>
      </c>
      <c r="O36" s="269">
        <f>+IF(G36=0,"",'Ark1'!X1808)</f>
        <v>0</v>
      </c>
      <c r="P36" s="269">
        <f>+IF(G36=0,"",'Ark1'!AG1808)</f>
        <v>564</v>
      </c>
      <c r="Q36" s="269">
        <f>+IF(G36=0,"",'Ark1'!AH1808)</f>
        <v>100</v>
      </c>
      <c r="R36" s="374">
        <f>+IF(G36=0,"",'Ark1'!AR1830)</f>
        <v>166</v>
      </c>
      <c r="S36" s="114">
        <f>+IF(G36=0,"",'Ark1'!AS1830)</f>
        <v>36.508350137376333</v>
      </c>
      <c r="T36" s="269">
        <f>+IF(G36=0,"",'Ark1'!Y1808)</f>
        <v>0</v>
      </c>
      <c r="U36" s="268">
        <f>+IF(G36=0,"",'Ark1'!AA1808)</f>
        <v>0</v>
      </c>
      <c r="V36" s="269">
        <f>+IF(G36=0,"",'Ark1'!AC1808)</f>
        <v>0</v>
      </c>
      <c r="W36" s="305">
        <f t="shared" si="4"/>
        <v>550.17730496453896</v>
      </c>
      <c r="X36" s="269">
        <f t="shared" si="5"/>
        <v>44.328571428571429</v>
      </c>
      <c r="Y36" s="267">
        <f t="shared" si="6"/>
        <v>1</v>
      </c>
      <c r="Z36" s="246"/>
      <c r="AA36" s="249"/>
      <c r="AC36" s="28"/>
      <c r="AD36" s="27"/>
      <c r="AE36" s="250"/>
      <c r="AF36" s="86"/>
      <c r="AJ36" s="86"/>
      <c r="BB36" s="262"/>
    </row>
    <row r="37" spans="1:54" ht="19.8">
      <c r="A37" s="246"/>
      <c r="B37" s="306"/>
      <c r="C37" s="306">
        <f t="shared" si="3"/>
        <v>8</v>
      </c>
      <c r="D37" s="213" t="s">
        <v>35</v>
      </c>
      <c r="E37" s="306"/>
      <c r="F37" s="86">
        <f>+IF(G37=0,"",'Ark1'!Q1843)</f>
        <v>1</v>
      </c>
      <c r="G37" s="362">
        <f>+'Ark1'!R1843</f>
        <v>1</v>
      </c>
      <c r="H37" s="28">
        <f>+IF(G37=0,"",'Ark1'!AE1843)</f>
        <v>0.4385964912280701</v>
      </c>
      <c r="I37" s="267"/>
      <c r="J37" s="28">
        <f>+IF(G37=0,"",'Ark1'!AF1843)</f>
        <v>0.64500974345822082</v>
      </c>
      <c r="K37" s="27">
        <f>+IF(G37=0,"",'Ark1'!T1843)</f>
        <v>10</v>
      </c>
      <c r="L37" s="305">
        <f>+IF(G37=0,"",'Ark1'!U1843)</f>
        <v>269.10000000000002</v>
      </c>
      <c r="M37" s="246"/>
      <c r="N37" s="33">
        <f>+IF(G37=0,"",'Ark1'!W1843)</f>
        <v>100</v>
      </c>
      <c r="O37" s="33">
        <f>+IF(G37=0,"",'Ark1'!X1843)</f>
        <v>0</v>
      </c>
      <c r="P37" s="33">
        <f>+IF(G37=0,"",'Ark1'!AG1843)</f>
        <v>602</v>
      </c>
      <c r="Q37" s="33">
        <f>+IF(G37=0,"",'Ark1'!AH1843)</f>
        <v>100</v>
      </c>
      <c r="R37" s="374">
        <f>+IF(G37=0,"",'Ark1'!AR1865)</f>
        <v>0</v>
      </c>
      <c r="S37" s="114">
        <f>+IF(G37=0,"",'Ark1'!AS1865)</f>
        <v>0</v>
      </c>
      <c r="T37" s="33">
        <f>+IF(G37=0,"",'Ark1'!Y1843)</f>
        <v>0</v>
      </c>
      <c r="U37" s="27">
        <f>+IF(G37=0,"",'Ark1'!AA1843)</f>
        <v>0</v>
      </c>
      <c r="V37" s="33">
        <f>+IF(G37=0,"",'Ark1'!AC1843)</f>
        <v>0</v>
      </c>
      <c r="W37" s="305">
        <f t="shared" si="4"/>
        <v>447.00996677740864</v>
      </c>
      <c r="X37" s="33">
        <f t="shared" si="5"/>
        <v>33.637500000000003</v>
      </c>
      <c r="Y37" s="28">
        <f t="shared" si="6"/>
        <v>1</v>
      </c>
      <c r="Z37" s="246"/>
      <c r="AA37" s="249"/>
      <c r="AC37" s="28"/>
      <c r="AD37" s="27"/>
      <c r="AE37" s="250"/>
      <c r="AF37" s="86"/>
      <c r="AJ37" s="86"/>
      <c r="BB37" s="262"/>
    </row>
    <row r="38" spans="1:54" ht="19.8">
      <c r="A38" s="246"/>
      <c r="B38" s="306"/>
      <c r="C38" s="306">
        <f t="shared" si="3"/>
        <v>9</v>
      </c>
      <c r="D38" s="306" t="s">
        <v>36</v>
      </c>
      <c r="E38" s="306"/>
      <c r="F38" s="266" t="str">
        <f>+IF(G38=0,"",'Ark1'!Q1878)</f>
        <v/>
      </c>
      <c r="G38" s="362">
        <f>+'Ark1'!R1878</f>
        <v>0</v>
      </c>
      <c r="H38" s="267" t="str">
        <f>+IF(G38=0,"",'Ark1'!AE1878)</f>
        <v/>
      </c>
      <c r="I38" s="267"/>
      <c r="J38" s="267" t="str">
        <f>+IF(G38=0,"",'Ark1'!AF1878)</f>
        <v/>
      </c>
      <c r="K38" s="268" t="str">
        <f>+IF(G38=0,"",'Ark1'!T1878)</f>
        <v/>
      </c>
      <c r="L38" s="305" t="str">
        <f>+IF(G38=0,"",'Ark1'!U1878)</f>
        <v/>
      </c>
      <c r="M38" s="246"/>
      <c r="N38" s="269" t="str">
        <f>+IF(G38=0,"",'Ark1'!W1878)</f>
        <v/>
      </c>
      <c r="O38" s="269" t="str">
        <f>+IF(G38=0,"",'Ark1'!X1878)</f>
        <v/>
      </c>
      <c r="P38" s="269" t="str">
        <f>+IF(G38=0,"",'Ark1'!AG1878)</f>
        <v/>
      </c>
      <c r="Q38" s="269" t="str">
        <f>+IF(G38=0,"",'Ark1'!AH1878)</f>
        <v/>
      </c>
      <c r="R38" s="374" t="str">
        <f>+IF(G38=0,"",'Ark1'!AR1900)</f>
        <v/>
      </c>
      <c r="S38" s="114" t="str">
        <f>+IF(G38=0,"",'Ark1'!AS1900)</f>
        <v/>
      </c>
      <c r="T38" s="269" t="str">
        <f>+IF(G38=0,"",'Ark1'!Y1878)</f>
        <v/>
      </c>
      <c r="U38" s="268" t="str">
        <f>+IF(G38=0,"",'Ark1'!AA1878)</f>
        <v/>
      </c>
      <c r="V38" s="269" t="str">
        <f>+IF(G38=0,"",'Ark1'!AC1878)</f>
        <v/>
      </c>
      <c r="W38" s="305" t="str">
        <f t="shared" si="4"/>
        <v/>
      </c>
      <c r="X38" s="269" t="str">
        <f t="shared" si="5"/>
        <v/>
      </c>
      <c r="Y38" s="267" t="str">
        <f t="shared" si="6"/>
        <v/>
      </c>
      <c r="Z38" s="246"/>
      <c r="AA38" s="249"/>
      <c r="AC38" s="28"/>
      <c r="AD38" s="27"/>
      <c r="AE38" s="250"/>
      <c r="AF38" s="86"/>
      <c r="AJ38" s="86"/>
      <c r="BB38" s="262"/>
    </row>
    <row r="39" spans="1:54" ht="19.8">
      <c r="A39" s="246"/>
      <c r="B39" s="306"/>
      <c r="C39" s="306">
        <f t="shared" si="3"/>
        <v>10</v>
      </c>
      <c r="D39" s="306" t="s">
        <v>37</v>
      </c>
      <c r="E39" s="306"/>
      <c r="F39" s="86" t="str">
        <f>+IF(G39=0,"",'Ark1'!Q1913)</f>
        <v/>
      </c>
      <c r="G39" s="362">
        <f>+'Ark1'!R1913</f>
        <v>0</v>
      </c>
      <c r="H39" s="28" t="str">
        <f>+IF(G39=0,"",'Ark1'!AE1913)</f>
        <v/>
      </c>
      <c r="I39" s="267"/>
      <c r="J39" s="28" t="str">
        <f>+IF(G39=0,"",'Ark1'!AF1913)</f>
        <v/>
      </c>
      <c r="K39" s="27" t="str">
        <f>+IF(G39=0,"",'Ark1'!T1913)</f>
        <v/>
      </c>
      <c r="L39" s="305" t="str">
        <f>+IF(G39=0,"",'Ark1'!U1913)</f>
        <v/>
      </c>
      <c r="M39" s="246"/>
      <c r="N39" s="33" t="str">
        <f>+IF(G39=0,"",'Ark1'!W1913)</f>
        <v/>
      </c>
      <c r="O39" s="33" t="str">
        <f>+IF(G39=0,"",'Ark1'!X1913)</f>
        <v/>
      </c>
      <c r="P39" s="33" t="str">
        <f>+IF(G39=0,"",'Ark1'!AG1913)</f>
        <v/>
      </c>
      <c r="Q39" s="33" t="str">
        <f>+IF(G39=0,"",'Ark1'!AH1913)</f>
        <v/>
      </c>
      <c r="R39" s="374" t="str">
        <f>+IF(G39=0,"",'Ark1'!AR1935)</f>
        <v/>
      </c>
      <c r="S39" s="114" t="str">
        <f>+IF(G39=0,"",'Ark1'!AS1935)</f>
        <v/>
      </c>
      <c r="T39" s="33" t="str">
        <f>+IF(G39=0,"",'Ark1'!Y1913)</f>
        <v/>
      </c>
      <c r="U39" s="27" t="str">
        <f>+IF(G39=0,"",'Ark1'!AA1913)</f>
        <v/>
      </c>
      <c r="V39" s="33" t="str">
        <f>+IF(G39=0,"",'Ark1'!AC1913)</f>
        <v/>
      </c>
      <c r="W39" s="305" t="str">
        <f t="shared" si="4"/>
        <v/>
      </c>
      <c r="X39" s="33" t="str">
        <f t="shared" si="5"/>
        <v/>
      </c>
      <c r="Y39" s="28" t="str">
        <f t="shared" si="6"/>
        <v/>
      </c>
      <c r="Z39" s="246"/>
      <c r="AA39" s="249"/>
      <c r="AC39" s="28"/>
      <c r="AD39" s="27"/>
      <c r="AE39" s="250"/>
      <c r="AF39" s="86"/>
      <c r="AG39" s="213"/>
      <c r="AH39" s="213"/>
      <c r="AI39" s="213"/>
      <c r="AJ39" s="86"/>
      <c r="BB39" s="262"/>
    </row>
    <row r="40" spans="1:54" ht="19.8">
      <c r="A40" s="246"/>
      <c r="B40" s="306"/>
      <c r="C40" s="306">
        <f t="shared" si="3"/>
        <v>11</v>
      </c>
      <c r="D40" s="306" t="s">
        <v>38</v>
      </c>
      <c r="E40" s="306"/>
      <c r="F40" s="266" t="str">
        <f>+IF(G40=0,"",'Ark1'!Q1948)</f>
        <v/>
      </c>
      <c r="G40" s="362">
        <f>+'Ark1'!R1948</f>
        <v>0</v>
      </c>
      <c r="H40" s="267" t="str">
        <f>+IF(G40=0,"",'Ark1'!AE1948)</f>
        <v/>
      </c>
      <c r="I40" s="267"/>
      <c r="J40" s="267" t="str">
        <f>+IF(G40=0,"",'Ark1'!AF1948)</f>
        <v/>
      </c>
      <c r="K40" s="268" t="str">
        <f>+IF(G40=0,"",'Ark1'!T1948)</f>
        <v/>
      </c>
      <c r="L40" s="305" t="str">
        <f>+IF(G40=0,"",'Ark1'!U1948)</f>
        <v/>
      </c>
      <c r="M40" s="246"/>
      <c r="N40" s="269" t="str">
        <f>+IF(G40=0,"",'Ark1'!W1948)</f>
        <v/>
      </c>
      <c r="O40" s="269" t="str">
        <f>+IF(G40=0,"",'Ark1'!X1948)</f>
        <v/>
      </c>
      <c r="P40" s="269" t="str">
        <f>+IF(G40=0,"",'Ark1'!AG1948)</f>
        <v/>
      </c>
      <c r="Q40" s="269" t="str">
        <f>+IF(G40=0,"",'Ark1'!AH1948)</f>
        <v/>
      </c>
      <c r="R40" s="374" t="str">
        <f>+IF(G40=0,"",'Ark1'!AR1630)</f>
        <v/>
      </c>
      <c r="S40" s="114" t="str">
        <f>+IF(G40=0,"",'Ark1'!AS1630)</f>
        <v/>
      </c>
      <c r="T40" s="269" t="str">
        <f>+IF(G40=0,"",'Ark1'!Y1948)</f>
        <v/>
      </c>
      <c r="U40" s="268" t="str">
        <f>+IF(G40=0,"",'Ark1'!AA1948)</f>
        <v/>
      </c>
      <c r="V40" s="269" t="str">
        <f>+IF(G40=0,"",'Ark1'!AC1948)</f>
        <v/>
      </c>
      <c r="W40" s="305" t="str">
        <f t="shared" si="4"/>
        <v/>
      </c>
      <c r="X40" s="269" t="str">
        <f t="shared" si="5"/>
        <v/>
      </c>
      <c r="Y40" s="267" t="str">
        <f t="shared" si="6"/>
        <v/>
      </c>
      <c r="Z40" s="246"/>
      <c r="AA40" s="249"/>
      <c r="AC40" s="28"/>
      <c r="AD40" s="27"/>
      <c r="AE40" s="250"/>
      <c r="AF40" s="86"/>
      <c r="AG40" s="213"/>
      <c r="AH40" s="213"/>
      <c r="AI40" s="213"/>
      <c r="AJ40" s="86"/>
      <c r="BB40" s="262"/>
    </row>
    <row r="41" spans="1:54" ht="19.8">
      <c r="A41" s="246"/>
      <c r="B41" s="306"/>
      <c r="C41" s="306">
        <f t="shared" si="3"/>
        <v>12</v>
      </c>
      <c r="D41" s="306" t="s">
        <v>39</v>
      </c>
      <c r="E41" s="306"/>
      <c r="F41" s="86" t="str">
        <f>+IF(G41=0,"",'Ark1'!Q1983)</f>
        <v/>
      </c>
      <c r="G41" s="362">
        <f>+'Ark1'!R1983</f>
        <v>0</v>
      </c>
      <c r="H41" s="28" t="str">
        <f>+IF(G41=0,"",'Ark1'!AE1983)</f>
        <v/>
      </c>
      <c r="I41" s="267"/>
      <c r="J41" s="28" t="str">
        <f>+IF(G41=0,"",'Ark1'!AF1983)</f>
        <v/>
      </c>
      <c r="K41" s="27" t="str">
        <f>+IF(G41=0,"",'Ark1'!T1983)</f>
        <v/>
      </c>
      <c r="L41" s="305" t="str">
        <f>+IF(G41=0,"",'Ark1'!U1983)</f>
        <v/>
      </c>
      <c r="M41" s="246"/>
      <c r="N41" s="33" t="str">
        <f>+IF(G41=0,"",'Ark1'!W1983)</f>
        <v/>
      </c>
      <c r="O41" s="33" t="str">
        <f>+IF(G41=0,"",'Ark1'!X1983)</f>
        <v/>
      </c>
      <c r="P41" s="33" t="str">
        <f>+IF(G41=0,"",'Ark1'!AG1983)</f>
        <v/>
      </c>
      <c r="Q41" s="33" t="str">
        <f>+IF(G41=0,"",'Ark1'!AH1983)</f>
        <v/>
      </c>
      <c r="R41" s="374" t="str">
        <f>+IF(G41=0,"",'Ark1'!AR1631)</f>
        <v/>
      </c>
      <c r="S41" s="114" t="str">
        <f>+IF(G41=0,"",'Ark1'!AS1631)</f>
        <v/>
      </c>
      <c r="T41" s="33" t="str">
        <f>+IF(G41=0,"",'Ark1'!Y1983)</f>
        <v/>
      </c>
      <c r="U41" s="27" t="str">
        <f>+IF(G41=0,"",'Ark1'!AA1983)</f>
        <v/>
      </c>
      <c r="V41" s="33" t="str">
        <f>+IF(G41=0,"",'Ark1'!AC1983)</f>
        <v/>
      </c>
      <c r="W41" s="305" t="str">
        <f t="shared" si="4"/>
        <v/>
      </c>
      <c r="X41" s="33" t="str">
        <f t="shared" si="5"/>
        <v/>
      </c>
      <c r="Y41" s="28" t="str">
        <f t="shared" si="6"/>
        <v/>
      </c>
      <c r="Z41" s="246"/>
      <c r="AA41" s="249"/>
      <c r="AC41" s="28"/>
      <c r="AD41" s="27"/>
      <c r="AE41" s="250"/>
      <c r="AF41" s="86"/>
      <c r="AG41" s="213"/>
      <c r="AH41" s="213"/>
      <c r="AI41" s="213"/>
      <c r="AJ41" s="86"/>
      <c r="BB41" s="262"/>
    </row>
    <row r="42" spans="1:54" ht="19.8">
      <c r="A42" s="246"/>
      <c r="B42" s="306"/>
      <c r="C42" s="306">
        <f t="shared" si="3"/>
        <v>13</v>
      </c>
      <c r="D42" s="306" t="s">
        <v>40</v>
      </c>
      <c r="E42" s="306"/>
      <c r="F42" s="266" t="str">
        <f>+IF(G42=0,"",'Ark1'!Q2018)</f>
        <v/>
      </c>
      <c r="G42" s="362">
        <f>+'Ark1'!R2018</f>
        <v>0</v>
      </c>
      <c r="H42" s="267" t="str">
        <f>+IF(G42=0,"",'Ark1'!AE2018)</f>
        <v/>
      </c>
      <c r="I42" s="267"/>
      <c r="J42" s="267" t="str">
        <f>+IF(G42=0,"",'Ark1'!AF2018)</f>
        <v/>
      </c>
      <c r="K42" s="268" t="str">
        <f>+IF(G42=0,"",'Ark1'!T2018)</f>
        <v/>
      </c>
      <c r="L42" s="305" t="str">
        <f>+IF(G42=0,"",'Ark1'!U2018)</f>
        <v/>
      </c>
      <c r="M42" s="246"/>
      <c r="N42" s="269" t="str">
        <f>+IF(G42=0,"",'Ark1'!W2018)</f>
        <v/>
      </c>
      <c r="O42" s="269" t="str">
        <f>+IF(G42=0,"",'Ark1'!X2018)</f>
        <v/>
      </c>
      <c r="P42" s="269" t="str">
        <f>+IF(G42=0,"",'Ark1'!AG2018)</f>
        <v/>
      </c>
      <c r="Q42" s="269" t="str">
        <f>+IF(G42=0,"",'Ark1'!AH2018)</f>
        <v/>
      </c>
      <c r="R42" s="374" t="str">
        <f>+IF(G42=0,"",'Ark1'!AR1632)</f>
        <v/>
      </c>
      <c r="S42" s="114" t="str">
        <f>+IF(G42=0,"",'Ark1'!AS1632)</f>
        <v/>
      </c>
      <c r="T42" s="269" t="str">
        <f>+IF(G42=0,"",'Ark1'!Y2018)</f>
        <v/>
      </c>
      <c r="U42" s="268" t="str">
        <f>+IF(G42=0,"",'Ark1'!AA2018)</f>
        <v/>
      </c>
      <c r="V42" s="269" t="str">
        <f>+IF(G42=0,"",'Ark1'!AC2018)</f>
        <v/>
      </c>
      <c r="W42" s="305" t="str">
        <f t="shared" si="4"/>
        <v/>
      </c>
      <c r="X42" s="269" t="str">
        <f t="shared" si="5"/>
        <v/>
      </c>
      <c r="Y42" s="267" t="str">
        <f t="shared" si="6"/>
        <v/>
      </c>
      <c r="Z42" s="246"/>
      <c r="AA42" s="249"/>
      <c r="AC42" s="28"/>
      <c r="AD42" s="27"/>
      <c r="AE42" s="250"/>
      <c r="AF42" s="86"/>
      <c r="AG42" s="213"/>
      <c r="AH42" s="213"/>
      <c r="AI42" s="213"/>
      <c r="AJ42" s="86"/>
      <c r="BB42" s="262"/>
    </row>
    <row r="43" spans="1:54" ht="19.8">
      <c r="A43" s="246"/>
      <c r="B43" s="306"/>
      <c r="C43" s="306">
        <f t="shared" si="3"/>
        <v>14</v>
      </c>
      <c r="D43" s="306" t="s">
        <v>401</v>
      </c>
      <c r="E43" s="306"/>
      <c r="F43" s="86" t="str">
        <f>+IF(G43=0,"",'Ark1'!Q2053)</f>
        <v/>
      </c>
      <c r="G43" s="362">
        <f>+'Ark1'!R2053</f>
        <v>0</v>
      </c>
      <c r="H43" s="28" t="str">
        <f>+IF(G43=0,"",'Ark1'!AE2053)</f>
        <v/>
      </c>
      <c r="I43" s="267"/>
      <c r="J43" s="28" t="str">
        <f>+IF(G43=0,"",'Ark1'!AF2053)</f>
        <v/>
      </c>
      <c r="K43" s="27" t="str">
        <f>+IF(G43=0,"",'Ark1'!T2053)</f>
        <v/>
      </c>
      <c r="L43" s="305" t="str">
        <f>+IF(G43=0,"",'Ark1'!U2053)</f>
        <v/>
      </c>
      <c r="M43" s="246"/>
      <c r="N43" s="33" t="str">
        <f>+IF(G43=0,"",'Ark1'!W2053)</f>
        <v/>
      </c>
      <c r="O43" s="33" t="str">
        <f>+IF(G43=0,"",'Ark1'!X2053)</f>
        <v/>
      </c>
      <c r="P43" s="33" t="str">
        <f>+IF(G43=0,"",'Ark1'!AG2053)</f>
        <v/>
      </c>
      <c r="Q43" s="33" t="str">
        <f>+IF(G43=0,"",'Ark1'!AH2053)</f>
        <v/>
      </c>
      <c r="R43" s="374" t="str">
        <f>+IF(G43=0,"",'Ark1'!AR1633)</f>
        <v/>
      </c>
      <c r="S43" s="114" t="str">
        <f>+IF(G43=0,"",'Ark1'!AS1633)</f>
        <v/>
      </c>
      <c r="T43" s="33" t="str">
        <f>+IF(G43=0,"",'Ark1'!Y2053)</f>
        <v/>
      </c>
      <c r="U43" s="27" t="str">
        <f>+IF(G43=0,"",'Ark1'!AA2053)</f>
        <v/>
      </c>
      <c r="V43" s="33" t="str">
        <f>+IF(G43=0,"",'Ark1'!AC2053)</f>
        <v/>
      </c>
      <c r="W43" s="305" t="str">
        <f t="shared" si="4"/>
        <v/>
      </c>
      <c r="X43" s="33" t="str">
        <f t="shared" si="5"/>
        <v/>
      </c>
      <c r="Y43" s="28" t="str">
        <f t="shared" si="6"/>
        <v/>
      </c>
      <c r="Z43" s="246"/>
      <c r="AA43" s="249"/>
      <c r="AC43" s="28"/>
      <c r="AD43" s="27"/>
      <c r="AE43" s="250"/>
      <c r="AF43" s="86"/>
      <c r="AG43" s="213"/>
      <c r="AH43" s="213"/>
      <c r="AI43" s="213"/>
      <c r="AJ43" s="86"/>
      <c r="BB43" s="262"/>
    </row>
    <row r="44" spans="1:54" ht="19.8">
      <c r="A44" s="246"/>
      <c r="B44" s="306"/>
      <c r="C44" s="306">
        <f t="shared" si="3"/>
        <v>15</v>
      </c>
      <c r="D44" s="306" t="s">
        <v>41</v>
      </c>
      <c r="E44" s="306"/>
      <c r="F44" s="266" t="str">
        <f>+IF(G44=0,"",'Ark1'!Q2088)</f>
        <v/>
      </c>
      <c r="G44" s="362">
        <f>+'Ark1'!R2088</f>
        <v>0</v>
      </c>
      <c r="H44" s="267" t="str">
        <f>+IF(G44=0,"",'Ark1'!AE2088)</f>
        <v/>
      </c>
      <c r="I44" s="267"/>
      <c r="J44" s="267" t="str">
        <f>+IF(G44=0,"",'Ark1'!AF2088)</f>
        <v/>
      </c>
      <c r="K44" s="268" t="str">
        <f>+IF(G44=0,"",'Ark1'!T2088)</f>
        <v/>
      </c>
      <c r="L44" s="377" t="str">
        <f>+IF(G44=0,"",'Ark1'!U2088)</f>
        <v/>
      </c>
      <c r="M44" s="246"/>
      <c r="N44" s="269" t="str">
        <f>+IF(G44=0,"",'Ark1'!W2088)</f>
        <v/>
      </c>
      <c r="O44" s="269" t="str">
        <f>+IF(G44=0,"",'Ark1'!X2088)</f>
        <v/>
      </c>
      <c r="P44" s="269" t="str">
        <f>+IF(G44=0,"",'Ark1'!AG2088)</f>
        <v/>
      </c>
      <c r="Q44" s="269" t="str">
        <f>+IF(G44=0,"",'Ark1'!AH2088)</f>
        <v/>
      </c>
      <c r="R44" s="374" t="str">
        <f>+IF(G44=0,"",'Ark1'!AR1634)</f>
        <v/>
      </c>
      <c r="S44" s="114" t="str">
        <f>+IF(G44=0,"",'Ark1'!AS1634)</f>
        <v/>
      </c>
      <c r="T44" s="269" t="str">
        <f>+IF(G44=0,"",'Ark1'!Y2088)</f>
        <v/>
      </c>
      <c r="U44" s="268" t="str">
        <f>+IF(G44=0,"",'Ark1'!AA2088)</f>
        <v/>
      </c>
      <c r="V44" s="269" t="str">
        <f>+IF(G44=0,"",'Ark1'!AC2088)</f>
        <v/>
      </c>
      <c r="W44" s="305" t="str">
        <f t="shared" si="4"/>
        <v/>
      </c>
      <c r="X44" s="269" t="str">
        <f t="shared" si="5"/>
        <v/>
      </c>
      <c r="Y44" s="267" t="str">
        <f t="shared" si="6"/>
        <v/>
      </c>
      <c r="Z44" s="246"/>
      <c r="AA44" s="249"/>
      <c r="AC44" s="28"/>
      <c r="AD44" s="27"/>
      <c r="AE44" s="250"/>
      <c r="AF44" s="86"/>
      <c r="AG44" s="213"/>
      <c r="AH44" s="213"/>
      <c r="AI44" s="213"/>
      <c r="AJ44" s="86"/>
      <c r="BB44" s="262"/>
    </row>
    <row r="45" spans="1:54" ht="19.8">
      <c r="A45" s="246"/>
      <c r="B45" s="246"/>
      <c r="C45" s="264"/>
      <c r="D45" s="246"/>
      <c r="E45" s="246"/>
      <c r="F45" s="246"/>
      <c r="G45" s="246"/>
      <c r="H45" s="247"/>
      <c r="I45" s="246"/>
      <c r="J45" s="247"/>
      <c r="K45" s="246"/>
      <c r="L45" s="246"/>
      <c r="M45" s="246"/>
      <c r="N45" s="248"/>
      <c r="O45" s="248"/>
      <c r="P45" s="246"/>
      <c r="Q45" s="248"/>
      <c r="R45" s="248"/>
      <c r="S45" s="248"/>
      <c r="T45" s="248"/>
      <c r="U45" s="246"/>
      <c r="V45" s="248"/>
      <c r="W45" s="246"/>
      <c r="X45" s="248"/>
      <c r="Y45" s="247"/>
      <c r="Z45" s="246"/>
      <c r="AA45" s="249"/>
      <c r="AC45" s="28"/>
      <c r="AD45" s="27"/>
      <c r="AE45" s="250"/>
      <c r="AF45" s="86"/>
      <c r="AJ45" s="86"/>
      <c r="BB45" s="262"/>
    </row>
    <row r="46" spans="1:54" ht="22.8">
      <c r="A46" s="246"/>
      <c r="B46" s="410" t="s">
        <v>514</v>
      </c>
      <c r="C46" s="264"/>
      <c r="D46" s="346"/>
      <c r="E46" s="246"/>
      <c r="F46" s="264" t="s">
        <v>651</v>
      </c>
      <c r="G46" s="279">
        <f>SUM(G48:G62)</f>
        <v>134</v>
      </c>
      <c r="H46" s="247"/>
      <c r="I46" s="246"/>
      <c r="J46" s="247"/>
      <c r="K46" s="246"/>
      <c r="L46" s="345">
        <f>+Raser!M12</f>
        <v>182.98377192982451</v>
      </c>
      <c r="M46" s="246"/>
      <c r="N46" s="248"/>
      <c r="O46" s="248"/>
      <c r="P46" s="246"/>
      <c r="Q46" s="248"/>
      <c r="R46" s="248"/>
      <c r="S46" s="248"/>
      <c r="T46" s="248"/>
      <c r="U46" s="246"/>
      <c r="V46" s="248"/>
      <c r="W46" s="345">
        <f>+Raser!X13</f>
        <v>271.53035755746453</v>
      </c>
      <c r="X46" s="248" t="s">
        <v>635</v>
      </c>
      <c r="Y46" s="247"/>
      <c r="Z46" s="246"/>
      <c r="AA46" s="249"/>
      <c r="AC46" s="28"/>
      <c r="AD46" s="27"/>
      <c r="AE46" s="250"/>
      <c r="AF46" s="86"/>
      <c r="AJ46" s="86"/>
      <c r="BB46" s="262"/>
    </row>
    <row r="47" spans="1:54" ht="14.25" customHeight="1">
      <c r="A47" s="246"/>
      <c r="B47" s="246"/>
      <c r="C47" s="264"/>
      <c r="D47" s="344"/>
      <c r="E47" s="246"/>
      <c r="F47" s="264"/>
      <c r="G47" s="264"/>
      <c r="H47" s="264"/>
      <c r="I47" s="264"/>
      <c r="J47" s="264"/>
      <c r="K47" s="264"/>
      <c r="L47" s="264"/>
      <c r="M47" s="246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47"/>
      <c r="Z47" s="246"/>
      <c r="AA47" s="249"/>
      <c r="AC47" s="28"/>
      <c r="AD47" s="27"/>
      <c r="AE47" s="250"/>
      <c r="AF47" s="86"/>
      <c r="AJ47" s="86"/>
      <c r="BB47" s="262"/>
    </row>
    <row r="48" spans="1:54" ht="19.8">
      <c r="A48" s="246"/>
      <c r="B48" s="306">
        <f>+'Ark1'!C1599</f>
        <v>2024</v>
      </c>
      <c r="C48" s="306">
        <f t="shared" ref="C48:C62" si="7">+C30</f>
        <v>1</v>
      </c>
      <c r="D48" s="306" t="s">
        <v>29</v>
      </c>
      <c r="E48" s="306">
        <f>+'Ark1'!AP1599</f>
        <v>3</v>
      </c>
      <c r="F48" s="266" t="str">
        <f>+IF(G48=0,"",'Ark1'!Q1599)</f>
        <v/>
      </c>
      <c r="G48" s="362">
        <f>+'Ark1'!R1599</f>
        <v>0</v>
      </c>
      <c r="H48" s="267" t="str">
        <f>+IF(G48=0,"",'Ark1'!AE1599)</f>
        <v/>
      </c>
      <c r="I48" s="267"/>
      <c r="J48" s="267" t="str">
        <f>+IF(G48=0,"",'Ark1'!AF1599)</f>
        <v/>
      </c>
      <c r="K48" s="268" t="str">
        <f>+IF(G48=0,"",'Ark1'!T1599)</f>
        <v/>
      </c>
      <c r="L48" s="305" t="str">
        <f>+IF(G48=0,"",'Ark1'!U1599)</f>
        <v/>
      </c>
      <c r="M48" s="246"/>
      <c r="N48" s="269" t="str">
        <f>+IF(G48=0,"",'Ark1'!W1599)</f>
        <v/>
      </c>
      <c r="O48" s="269" t="str">
        <f>+IF(G48=0,"",'Ark1'!X1599)</f>
        <v/>
      </c>
      <c r="P48" s="269" t="str">
        <f>+IF(G48=0,"",'Ark1'!AG1599)</f>
        <v/>
      </c>
      <c r="Q48" s="269" t="str">
        <f>+IF(G48=0,"",'Ark1'!AH1599)</f>
        <v/>
      </c>
      <c r="R48" s="374" t="str">
        <f>+IF(G48=0,"",'Ark1'!AR1599)</f>
        <v/>
      </c>
      <c r="S48" s="114" t="str">
        <f>+IF(G48=0,"",'Ark1'!AS1599)</f>
        <v/>
      </c>
      <c r="T48" s="269" t="str">
        <f>+IF(G48=0,"",'Ark1'!Y1599)</f>
        <v/>
      </c>
      <c r="U48" s="268" t="str">
        <f>+IF(G48=0,"",'Ark1'!AA1599)</f>
        <v/>
      </c>
      <c r="V48" s="269" t="str">
        <f>+IF(G48=0,"",'Ark1'!AC1599)</f>
        <v/>
      </c>
      <c r="W48" s="305" t="str">
        <f t="shared" ref="W48:W62" si="8">IF(G48=0,"",1000*L48/P48)</f>
        <v/>
      </c>
      <c r="X48" s="269" t="str">
        <f t="shared" ref="X48:X62" si="9">IF(G48=0,"",L48/C48)</f>
        <v/>
      </c>
      <c r="Y48" s="267" t="str">
        <f t="shared" ref="Y48:Y62" si="10">IF(G48=0,"",G48/F48)</f>
        <v/>
      </c>
      <c r="Z48" s="246"/>
      <c r="AA48" s="249"/>
      <c r="AC48" s="28"/>
      <c r="AD48" s="27"/>
      <c r="AE48" s="250"/>
      <c r="AF48" s="86"/>
      <c r="AG48" s="213"/>
      <c r="AH48" s="213"/>
      <c r="AI48" s="213"/>
      <c r="AJ48" s="86"/>
      <c r="BB48" s="262"/>
    </row>
    <row r="49" spans="1:54" ht="19.8">
      <c r="A49" s="246"/>
      <c r="B49" s="306"/>
      <c r="C49" s="306">
        <f t="shared" si="7"/>
        <v>2</v>
      </c>
      <c r="D49" s="306" t="s">
        <v>30</v>
      </c>
      <c r="E49" s="266"/>
      <c r="F49" s="86">
        <f>+IF(G49=0,"",'Ark1'!Q1634)</f>
        <v>6</v>
      </c>
      <c r="G49" s="362">
        <f>+'Ark1'!R1634</f>
        <v>12</v>
      </c>
      <c r="H49" s="28">
        <f>+IF(G49=0,"",'Ark1'!AE1634)</f>
        <v>8.9552238805970141</v>
      </c>
      <c r="I49" s="267"/>
      <c r="J49" s="28">
        <f>+IF(G49=0,"",'Ark1'!AF1634)</f>
        <v>7.7277852894178496</v>
      </c>
      <c r="K49" s="27">
        <f>+IF(G49=0,"",'Ark1'!T1634)</f>
        <v>5.4166666666666679</v>
      </c>
      <c r="L49" s="305">
        <f>+IF(G49=0,"",'Ark1'!U1634)</f>
        <v>120.5</v>
      </c>
      <c r="M49" s="246"/>
      <c r="N49" s="33">
        <f>+IF(G49=0,"",'Ark1'!W1634)</f>
        <v>41.666666666666657</v>
      </c>
      <c r="O49" s="33">
        <f>+IF(G49=0,"",'Ark1'!X1634)</f>
        <v>0</v>
      </c>
      <c r="P49" s="33">
        <f>+IF(G49=0,"",'Ark1'!AG1634)</f>
        <v>607.91666666666652</v>
      </c>
      <c r="Q49" s="33">
        <f>+IF(G49=0,"",'Ark1'!AH1634)</f>
        <v>100</v>
      </c>
      <c r="R49" s="374">
        <f>+IF(G49=0,"",'Ark1'!AR1634)</f>
        <v>180.75</v>
      </c>
      <c r="S49" s="114">
        <f>+IF(G49=0,"",'Ark1'!AS1634)</f>
        <v>19.888005213345963</v>
      </c>
      <c r="T49" s="33">
        <f>+IF(G49=0,"",'Ark1'!Y1634)</f>
        <v>29.913040634479156</v>
      </c>
      <c r="U49" s="27">
        <f>+IF(G49=0,"",'Ark1'!AA1634)</f>
        <v>1.6562172428626476</v>
      </c>
      <c r="V49" s="33">
        <f>+IF(G49=0,"",'Ark1'!AC1634)</f>
        <v>73.320895453423987</v>
      </c>
      <c r="W49" s="305">
        <f t="shared" si="8"/>
        <v>198.21795750514056</v>
      </c>
      <c r="X49" s="33">
        <f t="shared" si="9"/>
        <v>60.25</v>
      </c>
      <c r="Y49" s="28">
        <f t="shared" si="10"/>
        <v>2</v>
      </c>
      <c r="Z49" s="246"/>
      <c r="AA49" s="249"/>
      <c r="AC49" s="28"/>
      <c r="AD49" s="27"/>
      <c r="AE49" s="250"/>
      <c r="AF49" s="86"/>
      <c r="AG49" s="213"/>
      <c r="AH49" s="213"/>
      <c r="AI49" s="213"/>
      <c r="AJ49" s="86"/>
      <c r="BB49" s="262"/>
    </row>
    <row r="50" spans="1:54" ht="19.8">
      <c r="A50" s="246"/>
      <c r="B50" s="306"/>
      <c r="C50" s="306">
        <f t="shared" si="7"/>
        <v>3</v>
      </c>
      <c r="D50" s="306" t="s">
        <v>31</v>
      </c>
      <c r="E50" s="266"/>
      <c r="F50" s="266">
        <f>+IF(G50=0,"",'Ark1'!Q1669)</f>
        <v>25</v>
      </c>
      <c r="G50" s="362">
        <f>+'Ark1'!R1669</f>
        <v>41</v>
      </c>
      <c r="H50" s="267">
        <f>+IF(G50=0,"",'Ark1'!AE1669)</f>
        <v>30.597014925373127</v>
      </c>
      <c r="I50" s="267"/>
      <c r="J50" s="267">
        <f>+IF(G50=0,"",'Ark1'!AF1669)</f>
        <v>25.520930754554644</v>
      </c>
      <c r="K50" s="268">
        <f>+IF(G50=0,"",'Ark1'!T1669)</f>
        <v>5.6829268292682897</v>
      </c>
      <c r="L50" s="305">
        <f>+IF(G50=0,"",'Ark1'!U1669)</f>
        <v>116.47317073170731</v>
      </c>
      <c r="M50" s="246"/>
      <c r="N50" s="269">
        <f>+IF(G50=0,"",'Ark1'!W1669)</f>
        <v>24.390243902439025</v>
      </c>
      <c r="O50" s="269">
        <f>+IF(G50=0,"",'Ark1'!X1669)</f>
        <v>0</v>
      </c>
      <c r="P50" s="269">
        <f>+IF(G50=0,"",'Ark1'!AG1669)</f>
        <v>515.60975609756088</v>
      </c>
      <c r="Q50" s="269">
        <f>+IF(G50=0,"",'Ark1'!AH1669)</f>
        <v>100</v>
      </c>
      <c r="R50" s="374">
        <f>+IF(G50=0,"",'Ark1'!AR1669)</f>
        <v>172.36585365853659</v>
      </c>
      <c r="S50" s="114">
        <f>+IF(G50=0,"",'Ark1'!AS1669)</f>
        <v>22.346506086095157</v>
      </c>
      <c r="T50" s="269">
        <f>+IF(G50=0,"",'Ark1'!Y1669)</f>
        <v>27.161423724225955</v>
      </c>
      <c r="U50" s="268">
        <f>+IF(G50=0,"",'Ark1'!AA1669)</f>
        <v>1.5529519394860127</v>
      </c>
      <c r="V50" s="269">
        <f>+IF(G50=0,"",'Ark1'!AC1669)</f>
        <v>65.482477281188494</v>
      </c>
      <c r="W50" s="305">
        <f t="shared" si="8"/>
        <v>225.89403973509937</v>
      </c>
      <c r="X50" s="269">
        <f t="shared" si="9"/>
        <v>38.824390243902435</v>
      </c>
      <c r="Y50" s="267">
        <f t="shared" si="10"/>
        <v>1.64</v>
      </c>
      <c r="Z50" s="246"/>
      <c r="AA50" s="249"/>
      <c r="AC50" s="28"/>
      <c r="AD50" s="27"/>
      <c r="AE50" s="250"/>
      <c r="AF50" s="86"/>
      <c r="AG50" s="213"/>
      <c r="AH50" s="213"/>
      <c r="AI50" s="213"/>
      <c r="AJ50" s="86"/>
      <c r="BB50" s="262"/>
    </row>
    <row r="51" spans="1:54" ht="19.8">
      <c r="A51" s="246"/>
      <c r="B51" s="306"/>
      <c r="C51" s="306">
        <f t="shared" si="7"/>
        <v>4</v>
      </c>
      <c r="D51" s="306" t="s">
        <v>32</v>
      </c>
      <c r="E51" s="266"/>
      <c r="F51" s="86">
        <f>+IF(G51=0,"",'Ark1'!Q1704)</f>
        <v>36</v>
      </c>
      <c r="G51" s="362">
        <f>+'Ark1'!R1704</f>
        <v>53</v>
      </c>
      <c r="H51" s="28">
        <f>+IF(G51=0,"",'Ark1'!AE1704)</f>
        <v>39.552238805970156</v>
      </c>
      <c r="I51" s="267"/>
      <c r="J51" s="28">
        <f>+IF(G51=0,"",'Ark1'!AF1704)</f>
        <v>41.189202477594243</v>
      </c>
      <c r="K51" s="27">
        <f>+IF(G51=0,"",'Ark1'!T1704)</f>
        <v>7.660377358490563</v>
      </c>
      <c r="L51" s="305">
        <f>+IF(G51=0,"",'Ark1'!U1704)</f>
        <v>145.41886792452829</v>
      </c>
      <c r="M51" s="246"/>
      <c r="N51" s="33">
        <f>+IF(G51=0,"",'Ark1'!W1704)</f>
        <v>79.245283018867951</v>
      </c>
      <c r="O51" s="33">
        <f>+IF(G51=0,"",'Ark1'!X1704)</f>
        <v>0</v>
      </c>
      <c r="P51" s="33">
        <f>+IF(G51=0,"",'Ark1'!AG1704)</f>
        <v>500.15094339622647</v>
      </c>
      <c r="Q51" s="33">
        <f>+IF(G51=0,"",'Ark1'!AH1704)</f>
        <v>100</v>
      </c>
      <c r="R51" s="374">
        <f>+IF(G51=0,"",'Ark1'!AR1704)</f>
        <v>176.81132075471689</v>
      </c>
      <c r="S51" s="114">
        <f>+IF(G51=0,"",'Ark1'!AS1704)</f>
        <v>25.885854798671723</v>
      </c>
      <c r="T51" s="33">
        <f>+IF(G51=0,"",'Ark1'!Y1704)</f>
        <v>31.371210552807799</v>
      </c>
      <c r="U51" s="27">
        <f>+IF(G51=0,"",'Ark1'!AA1704)</f>
        <v>1.3450593902355956</v>
      </c>
      <c r="V51" s="33">
        <f>+IF(G51=0,"",'Ark1'!AC1704)</f>
        <v>51.754693092893923</v>
      </c>
      <c r="W51" s="305">
        <f t="shared" si="8"/>
        <v>290.74996227553942</v>
      </c>
      <c r="X51" s="33">
        <f t="shared" si="9"/>
        <v>36.354716981132071</v>
      </c>
      <c r="Y51" s="28">
        <f t="shared" si="10"/>
        <v>1.4722222222222223</v>
      </c>
      <c r="Z51" s="246"/>
      <c r="AA51" s="249"/>
      <c r="AC51" s="28"/>
      <c r="AD51" s="27"/>
      <c r="AE51" s="250"/>
      <c r="AF51" s="86"/>
      <c r="AG51" s="213"/>
      <c r="AH51" s="213"/>
      <c r="AI51" s="213"/>
      <c r="AJ51" s="86"/>
      <c r="BB51" s="262"/>
    </row>
    <row r="52" spans="1:54" ht="19.8">
      <c r="A52" s="246"/>
      <c r="B52" s="266"/>
      <c r="C52" s="306">
        <f t="shared" si="7"/>
        <v>5</v>
      </c>
      <c r="D52" s="306" t="s">
        <v>400</v>
      </c>
      <c r="E52" s="266"/>
      <c r="F52" s="266">
        <f>+IF(G52=0,"",'Ark1'!Q1739)</f>
        <v>18</v>
      </c>
      <c r="G52" s="362">
        <f>+'Ark1'!R1739</f>
        <v>26</v>
      </c>
      <c r="H52" s="267">
        <f>+'Ark1'!AE1739</f>
        <v>19.402985074626873</v>
      </c>
      <c r="I52" s="267"/>
      <c r="J52" s="267">
        <f>+IF(G52=0,"",'Ark1'!AF1739)</f>
        <v>23.579364782462314</v>
      </c>
      <c r="K52" s="268">
        <f>+IF(G52=0,"",'Ark1'!T1739)</f>
        <v>8.5769230769230784</v>
      </c>
      <c r="L52" s="305">
        <f>+IF(G52=0,"",'Ark1'!U1739)</f>
        <v>169.69615384615381</v>
      </c>
      <c r="M52" s="246"/>
      <c r="N52" s="269">
        <f>+IF(G52=0,"",'Ark1'!W1739)</f>
        <v>96.153846153846175</v>
      </c>
      <c r="O52" s="269">
        <f>+IF(G52=0,"",'Ark1'!X1739)</f>
        <v>0</v>
      </c>
      <c r="P52" s="269">
        <f>+IF(G52=0,"",'Ark1'!AG1739)</f>
        <v>496</v>
      </c>
      <c r="Q52" s="269">
        <f>+IF(G52=0,"",'Ark1'!AH1739)</f>
        <v>100</v>
      </c>
      <c r="R52" s="374">
        <f>+IF(G52=0,"",'Ark1'!AR1739)</f>
        <v>179.15384615384619</v>
      </c>
      <c r="S52" s="114">
        <f>+IF(G52=0,"",'Ark1'!AS1739)</f>
        <v>29.269621051676953</v>
      </c>
      <c r="T52" s="269">
        <f>+IF(G52=0,"",'Ark1'!Y1739)</f>
        <v>26.6305850880183</v>
      </c>
      <c r="U52" s="268">
        <f>+IF(G52=0,"",'Ark1'!AA1739)</f>
        <v>1.4721276314618943</v>
      </c>
      <c r="V52" s="269">
        <f>+IF(G52=0,"",'Ark1'!AC1739)</f>
        <v>51.56094595109559</v>
      </c>
      <c r="W52" s="305">
        <f t="shared" si="8"/>
        <v>342.1293424317617</v>
      </c>
      <c r="X52" s="269">
        <f t="shared" si="9"/>
        <v>33.939230769230761</v>
      </c>
      <c r="Y52" s="267">
        <f t="shared" si="10"/>
        <v>1.4444444444444444</v>
      </c>
      <c r="Z52" s="246"/>
      <c r="AA52" s="249"/>
      <c r="AC52" s="28"/>
      <c r="AD52" s="27"/>
      <c r="AE52" s="250"/>
      <c r="AF52" s="86"/>
      <c r="AG52" s="213"/>
      <c r="AH52" s="213"/>
      <c r="AI52" s="213"/>
      <c r="AJ52" s="86"/>
      <c r="BB52" s="262"/>
    </row>
    <row r="53" spans="1:54" ht="15.6">
      <c r="A53" s="246"/>
      <c r="B53" s="330"/>
      <c r="C53" s="306">
        <f t="shared" si="7"/>
        <v>6</v>
      </c>
      <c r="D53" s="306" t="s">
        <v>33</v>
      </c>
      <c r="E53" s="266"/>
      <c r="F53" s="86">
        <f>+IF(G53=0,"",'Ark1'!Q1774)</f>
        <v>2</v>
      </c>
      <c r="G53" s="362">
        <f>+'Ark1'!R1774</f>
        <v>2</v>
      </c>
      <c r="H53" s="28">
        <f>+IF(G53=0,"",'Ark1'!AE1774)</f>
        <v>1.4925373134328361</v>
      </c>
      <c r="I53" s="267"/>
      <c r="J53" s="28">
        <f>+IF(G53=0,"",'Ark1'!AF1774)</f>
        <v>1.9827166959709703</v>
      </c>
      <c r="K53" s="27">
        <f>+IF(G53=0,"",'Ark1'!T1774)</f>
        <v>10</v>
      </c>
      <c r="L53" s="305">
        <f>+IF(G53=0,"",'Ark1'!U1774)</f>
        <v>185.5</v>
      </c>
      <c r="M53" s="246"/>
      <c r="N53" s="33">
        <f>+IF(G53=0,"",'Ark1'!W1774)</f>
        <v>100</v>
      </c>
      <c r="O53" s="33">
        <f>+IF(G53=0,"",'Ark1'!X1774)</f>
        <v>0</v>
      </c>
      <c r="P53" s="33">
        <f>+IF(G53=0,"",'Ark1'!AG1774)</f>
        <v>536.5</v>
      </c>
      <c r="Q53" s="33">
        <f>+IF(G53=0,"",'Ark1'!AH1774)</f>
        <v>100</v>
      </c>
      <c r="R53" s="374">
        <f>+IF(G53=0,"",'Ark1'!AR1774)</f>
        <v>177</v>
      </c>
      <c r="S53" s="114">
        <f>+IF(G53=0,"",'Ark1'!AS1774)</f>
        <v>32.891813971022344</v>
      </c>
      <c r="T53" s="33">
        <f>+IF(G53=0,"",'Ark1'!Y1774)</f>
        <v>39.300000000000075</v>
      </c>
      <c r="U53" s="27">
        <f>+IF(G53=0,"",'Ark1'!AA1774)</f>
        <v>2</v>
      </c>
      <c r="V53" s="33">
        <f>+IF(G53=0,"",'Ark1'!AC1774)</f>
        <v>100.00000000000033</v>
      </c>
      <c r="W53" s="305">
        <f t="shared" si="8"/>
        <v>345.7595526561044</v>
      </c>
      <c r="X53" s="33">
        <f t="shared" si="9"/>
        <v>30.916666666666668</v>
      </c>
      <c r="Y53" s="28">
        <f t="shared" si="10"/>
        <v>1</v>
      </c>
      <c r="Z53" s="246"/>
      <c r="AA53" s="249"/>
      <c r="AC53" s="28"/>
      <c r="AD53" s="27"/>
      <c r="AE53" s="250"/>
      <c r="AF53" s="86"/>
      <c r="AJ53" s="86"/>
    </row>
    <row r="54" spans="1:54" ht="15.6">
      <c r="A54" s="246"/>
      <c r="B54" s="330"/>
      <c r="C54" s="306">
        <f t="shared" si="7"/>
        <v>7</v>
      </c>
      <c r="D54" s="306" t="s">
        <v>34</v>
      </c>
      <c r="E54" s="266"/>
      <c r="F54" s="266" t="str">
        <f>+IF(G54=0,"",'Ark1'!Q1809)</f>
        <v/>
      </c>
      <c r="G54" s="362">
        <f>+'Ark1'!R1809</f>
        <v>0</v>
      </c>
      <c r="H54" s="267" t="str">
        <f>+IF(G54=0,"",'Ark1'!AE1809)</f>
        <v/>
      </c>
      <c r="I54" s="267"/>
      <c r="J54" s="267" t="str">
        <f>+IF(G54=0,"",'Ark1'!AF1809)</f>
        <v/>
      </c>
      <c r="K54" s="268" t="str">
        <f>+IF(G54=0,"",'Ark1'!T1809)</f>
        <v/>
      </c>
      <c r="L54" s="305" t="str">
        <f>+IF(G54=0,"",'Ark1'!U1809)</f>
        <v/>
      </c>
      <c r="M54" s="246"/>
      <c r="N54" s="269" t="str">
        <f>+IF(G54=0,"",'Ark1'!W1809)</f>
        <v/>
      </c>
      <c r="O54" s="269" t="str">
        <f>+IF(G54=0,"",'Ark1'!X1809)</f>
        <v/>
      </c>
      <c r="P54" s="269" t="str">
        <f>+IF(G54=0,"",'Ark1'!AG1809)</f>
        <v/>
      </c>
      <c r="Q54" s="269" t="str">
        <f>+IF(G54=0,"",'Ark1'!AH1809)</f>
        <v/>
      </c>
      <c r="R54" s="374" t="str">
        <f>+IF(G54=0,"",'Ark1'!AR1809)</f>
        <v/>
      </c>
      <c r="S54" s="114" t="str">
        <f>+IF(G54=0,"",'Ark1'!AS1809)</f>
        <v/>
      </c>
      <c r="T54" s="269" t="str">
        <f>+IF(G54=0,"",'Ark1'!Y1809)</f>
        <v/>
      </c>
      <c r="U54" s="268" t="str">
        <f>+IF(G54=0,"",'Ark1'!AA1809)</f>
        <v/>
      </c>
      <c r="V54" s="269" t="str">
        <f>+IF(G54=0,"",'Ark1'!AC1809)</f>
        <v/>
      </c>
      <c r="W54" s="305" t="str">
        <f t="shared" si="8"/>
        <v/>
      </c>
      <c r="X54" s="269" t="str">
        <f t="shared" si="9"/>
        <v/>
      </c>
      <c r="Y54" s="267" t="str">
        <f t="shared" si="10"/>
        <v/>
      </c>
      <c r="Z54" s="246"/>
      <c r="AA54" s="249"/>
      <c r="AC54" s="28"/>
      <c r="AD54" s="27"/>
      <c r="AE54" s="250"/>
      <c r="AF54" s="86"/>
      <c r="AJ54" s="86"/>
    </row>
    <row r="55" spans="1:54" ht="15.6">
      <c r="A55" s="246"/>
      <c r="B55" s="330"/>
      <c r="C55" s="306">
        <f t="shared" si="7"/>
        <v>8</v>
      </c>
      <c r="D55" s="306" t="s">
        <v>35</v>
      </c>
      <c r="E55" s="266"/>
      <c r="F55" s="86" t="str">
        <f>+IF(G55=0,"",'Ark1'!Q1844)</f>
        <v/>
      </c>
      <c r="G55" s="362">
        <f>+'Ark1'!R1844</f>
        <v>0</v>
      </c>
      <c r="H55" s="28" t="str">
        <f>+IF(G55=0,"",'Ark1'!AE1844)</f>
        <v/>
      </c>
      <c r="I55" s="267"/>
      <c r="J55" s="28" t="str">
        <f>+IF(G55=0,"",'Ark1'!AF1844)</f>
        <v/>
      </c>
      <c r="K55" s="27" t="str">
        <f>+IF(G55=0,"",'Ark1'!T1844)</f>
        <v/>
      </c>
      <c r="L55" s="305" t="str">
        <f>+IF(G55=0,"",'Ark1'!U1844)</f>
        <v/>
      </c>
      <c r="M55" s="246"/>
      <c r="N55" s="33" t="str">
        <f>+IF(G55=0,"",'Ark1'!W1844)</f>
        <v/>
      </c>
      <c r="O55" s="33" t="str">
        <f>+IF(G55=0,"",'Ark1'!X1844)</f>
        <v/>
      </c>
      <c r="P55" s="33" t="str">
        <f>+IF(G55=0,"",'Ark1'!AG1844)</f>
        <v/>
      </c>
      <c r="Q55" s="33" t="str">
        <f>+IF(G55=0,"",'Ark1'!AH1844)</f>
        <v/>
      </c>
      <c r="R55" s="374" t="str">
        <f>+IF(G55=0,"",'Ark1'!AR1889)</f>
        <v/>
      </c>
      <c r="S55" s="114" t="str">
        <f>+IF(G55=0,"",'Ark1'!AS1889)</f>
        <v/>
      </c>
      <c r="T55" s="33" t="str">
        <f>+IF(G55=0,"",'Ark1'!Y1844)</f>
        <v/>
      </c>
      <c r="U55" s="27" t="str">
        <f>+IF(G55=0,"",'Ark1'!AA1844)</f>
        <v/>
      </c>
      <c r="V55" s="33" t="str">
        <f>+IF(G55=0,"",'Ark1'!AC1844)</f>
        <v/>
      </c>
      <c r="W55" s="305" t="str">
        <f t="shared" si="8"/>
        <v/>
      </c>
      <c r="X55" s="33" t="str">
        <f t="shared" si="9"/>
        <v/>
      </c>
      <c r="Y55" s="28" t="str">
        <f t="shared" si="10"/>
        <v/>
      </c>
      <c r="Z55" s="246"/>
      <c r="AA55" s="249"/>
      <c r="AC55" s="28"/>
      <c r="AD55" s="27"/>
      <c r="AE55" s="250"/>
      <c r="AF55" s="86"/>
      <c r="AJ55" s="86"/>
    </row>
    <row r="56" spans="1:54" ht="15.6">
      <c r="A56" s="246"/>
      <c r="B56" s="330"/>
      <c r="C56" s="306">
        <f t="shared" si="7"/>
        <v>9</v>
      </c>
      <c r="D56" s="306" t="s">
        <v>36</v>
      </c>
      <c r="E56" s="266"/>
      <c r="F56" s="266" t="str">
        <f>+IF(G56=0,"",'Ark1'!Q1879)</f>
        <v/>
      </c>
      <c r="G56" s="362">
        <f>+'Ark1'!R1879</f>
        <v>0</v>
      </c>
      <c r="H56" s="267" t="str">
        <f>+IF(G56=0,"",'Ark1'!AE1879)</f>
        <v/>
      </c>
      <c r="I56" s="267"/>
      <c r="J56" s="267" t="str">
        <f>+IF(G56=0,"",'Ark1'!AF1879)</f>
        <v/>
      </c>
      <c r="K56" s="268" t="str">
        <f>+IF(G56=0,"",'Ark1'!T1879)</f>
        <v/>
      </c>
      <c r="L56" s="305" t="str">
        <f>+IF(G56=0,"",'Ark1'!U1879)</f>
        <v/>
      </c>
      <c r="M56" s="246"/>
      <c r="N56" s="269" t="str">
        <f>+IF(G56=0,"",'Ark1'!W1879)</f>
        <v/>
      </c>
      <c r="O56" s="269" t="str">
        <f>+IF(G56=0,"",'Ark1'!X1879)</f>
        <v/>
      </c>
      <c r="P56" s="269" t="str">
        <f>+IF(G56=0,"",'Ark1'!AG1879)</f>
        <v/>
      </c>
      <c r="Q56" s="269" t="str">
        <f>+IF(G56=0,"",'Ark1'!AH1879)</f>
        <v/>
      </c>
      <c r="R56" s="374" t="str">
        <f>+IF(G56=0,"",'Ark1'!AR1924)</f>
        <v/>
      </c>
      <c r="S56" s="114" t="str">
        <f>+IF(G56=0,"",'Ark1'!AS1924)</f>
        <v/>
      </c>
      <c r="T56" s="269" t="str">
        <f>+IF(G56=0,"",'Ark1'!Y1879)</f>
        <v/>
      </c>
      <c r="U56" s="268" t="str">
        <f>+IF(G56=0,"",'Ark1'!AA1879)</f>
        <v/>
      </c>
      <c r="V56" s="269" t="str">
        <f>+IF(G56=0,"",'Ark1'!AC1879)</f>
        <v/>
      </c>
      <c r="W56" s="305" t="str">
        <f t="shared" si="8"/>
        <v/>
      </c>
      <c r="X56" s="269" t="str">
        <f t="shared" si="9"/>
        <v/>
      </c>
      <c r="Y56" s="267" t="str">
        <f t="shared" si="10"/>
        <v/>
      </c>
      <c r="Z56" s="246"/>
      <c r="AA56" s="249"/>
      <c r="AC56" s="28"/>
      <c r="AD56" s="27"/>
      <c r="AE56" s="250"/>
      <c r="AF56" s="86"/>
      <c r="AJ56" s="86"/>
    </row>
    <row r="57" spans="1:54" ht="15.6">
      <c r="A57" s="246"/>
      <c r="B57" s="330"/>
      <c r="C57" s="306">
        <f t="shared" si="7"/>
        <v>10</v>
      </c>
      <c r="D57" s="306" t="s">
        <v>37</v>
      </c>
      <c r="E57" s="266"/>
      <c r="F57" s="86" t="str">
        <f>+IF(G57=0,"",'Ark1'!Q1914)</f>
        <v/>
      </c>
      <c r="G57" s="362">
        <f>+'Ark1'!R1914</f>
        <v>0</v>
      </c>
      <c r="H57" s="28" t="str">
        <f>+IF(G57=0,"",'Ark1'!AE1914)</f>
        <v/>
      </c>
      <c r="I57" s="267"/>
      <c r="J57" s="28" t="str">
        <f>+IF(G57=0,"",'Ark1'!AF1914)</f>
        <v/>
      </c>
      <c r="K57" s="27" t="str">
        <f>+IF(G57=0,"",'Ark1'!T1914)</f>
        <v/>
      </c>
      <c r="L57" s="305" t="str">
        <f>+IF(G57=0,"",'Ark1'!U1914)</f>
        <v/>
      </c>
      <c r="M57" s="246"/>
      <c r="N57" s="33" t="str">
        <f>+IF(G57=0,"",'Ark1'!W1914)</f>
        <v/>
      </c>
      <c r="O57" s="33" t="str">
        <f>+IF(G57=0,"",'Ark1'!X1914)</f>
        <v/>
      </c>
      <c r="P57" s="33" t="str">
        <f>+IF(G57=0,"",'Ark1'!AG1914)</f>
        <v/>
      </c>
      <c r="Q57" s="33" t="str">
        <f>+IF(G57=0,"",'Ark1'!AH1914)</f>
        <v/>
      </c>
      <c r="R57" s="374" t="str">
        <f>+IF(G57=0,"",'Ark1'!AR1959)</f>
        <v/>
      </c>
      <c r="S57" s="114" t="str">
        <f>+IF(G57=0,"",'Ark1'!AS1959)</f>
        <v/>
      </c>
      <c r="T57" s="33" t="str">
        <f>+IF(G57=0,"",'Ark1'!Y1914)</f>
        <v/>
      </c>
      <c r="U57" s="27" t="str">
        <f>+IF(G57=0,"",'Ark1'!AA1914)</f>
        <v/>
      </c>
      <c r="V57" s="33" t="str">
        <f>+IF(G57=0,"",'Ark1'!AC1914)</f>
        <v/>
      </c>
      <c r="W57" s="305" t="str">
        <f t="shared" si="8"/>
        <v/>
      </c>
      <c r="X57" s="33" t="str">
        <f t="shared" si="9"/>
        <v/>
      </c>
      <c r="Y57" s="28" t="str">
        <f t="shared" si="10"/>
        <v/>
      </c>
      <c r="Z57" s="246"/>
      <c r="AA57" s="249"/>
      <c r="AC57" s="28"/>
      <c r="AD57" s="27"/>
      <c r="AE57" s="250"/>
      <c r="AF57" s="86"/>
      <c r="AJ57" s="86"/>
    </row>
    <row r="58" spans="1:54" ht="15.6">
      <c r="A58" s="246"/>
      <c r="B58" s="330"/>
      <c r="C58" s="306">
        <f t="shared" si="7"/>
        <v>11</v>
      </c>
      <c r="D58" s="306" t="s">
        <v>38</v>
      </c>
      <c r="E58" s="266"/>
      <c r="F58" s="266" t="str">
        <f>+IF(G58=0,"",'Ark1'!Q1949)</f>
        <v/>
      </c>
      <c r="G58" s="362">
        <f>+'Ark1'!R1949</f>
        <v>0</v>
      </c>
      <c r="H58" s="267" t="str">
        <f>+IF(G58=0,"",'Ark1'!AE1949)</f>
        <v/>
      </c>
      <c r="I58" s="267"/>
      <c r="J58" s="267" t="str">
        <f>+IF(G58=0,"",'Ark1'!AF1949)</f>
        <v/>
      </c>
      <c r="K58" s="268" t="str">
        <f>+IF(G58=0,"",'Ark1'!T1949)</f>
        <v/>
      </c>
      <c r="L58" s="305" t="str">
        <f>+IF(G58=0,"",'Ark1'!U1949)</f>
        <v/>
      </c>
      <c r="M58" s="246"/>
      <c r="N58" s="269" t="str">
        <f>+IF(G58=0,"",'Ark1'!W1949)</f>
        <v/>
      </c>
      <c r="O58" s="269" t="str">
        <f>+IF(G58=0,"",'Ark1'!X1949)</f>
        <v/>
      </c>
      <c r="P58" s="269" t="str">
        <f>+IF(G58=0,"",'Ark1'!AG1949)</f>
        <v/>
      </c>
      <c r="Q58" s="269" t="str">
        <f>+IF(G58=0,"",'Ark1'!AH1949)</f>
        <v/>
      </c>
      <c r="R58" s="374" t="str">
        <f>+IF(G58=0,"",'Ark1'!AR1654)</f>
        <v/>
      </c>
      <c r="S58" s="114" t="str">
        <f>+IF(G58=0,"",'Ark1'!AS1654)</f>
        <v/>
      </c>
      <c r="T58" s="269" t="str">
        <f>+IF(G58=0,"",'Ark1'!Y1949)</f>
        <v/>
      </c>
      <c r="U58" s="268" t="str">
        <f>+IF(G58=0,"",'Ark1'!AA1949)</f>
        <v/>
      </c>
      <c r="V58" s="269" t="str">
        <f>+IF(G58=0,"",'Ark1'!AC1949)</f>
        <v/>
      </c>
      <c r="W58" s="305" t="str">
        <f t="shared" si="8"/>
        <v/>
      </c>
      <c r="X58" s="269" t="str">
        <f t="shared" si="9"/>
        <v/>
      </c>
      <c r="Y58" s="267" t="str">
        <f t="shared" si="10"/>
        <v/>
      </c>
      <c r="Z58" s="246"/>
      <c r="AA58" s="249"/>
      <c r="AC58" s="28"/>
      <c r="AD58" s="27"/>
      <c r="AE58" s="250"/>
      <c r="AF58" s="86"/>
      <c r="AJ58" s="86"/>
    </row>
    <row r="59" spans="1:54" ht="15.6">
      <c r="A59" s="246"/>
      <c r="B59" s="330"/>
      <c r="C59" s="306">
        <f t="shared" si="7"/>
        <v>12</v>
      </c>
      <c r="D59" s="306" t="s">
        <v>39</v>
      </c>
      <c r="E59" s="266"/>
      <c r="F59" s="86" t="str">
        <f>+IF(G59=0,"",'Ark1'!Q1984)</f>
        <v/>
      </c>
      <c r="G59" s="362">
        <f>+'Ark1'!R1984</f>
        <v>0</v>
      </c>
      <c r="H59" s="28" t="str">
        <f>+IF(G59=0,"",'Ark1'!AE1984)</f>
        <v/>
      </c>
      <c r="I59" s="267"/>
      <c r="J59" s="28" t="str">
        <f>+IF(G59=0,"",'Ark1'!AF1984)</f>
        <v/>
      </c>
      <c r="K59" s="27" t="str">
        <f>+IF(G59=0,"",'Ark1'!T1984)</f>
        <v/>
      </c>
      <c r="L59" s="305" t="str">
        <f>+IF(G59=0,"",'Ark1'!U1984)</f>
        <v/>
      </c>
      <c r="M59" s="246"/>
      <c r="N59" s="33" t="str">
        <f>+IF(G59=0,"",'Ark1'!W1984)</f>
        <v/>
      </c>
      <c r="O59" s="33" t="str">
        <f>+IF(G59=0,"",'Ark1'!X1984)</f>
        <v/>
      </c>
      <c r="P59" s="33" t="str">
        <f>+IF(G59=0,"",'Ark1'!AG1984)</f>
        <v/>
      </c>
      <c r="Q59" s="33" t="str">
        <f>+IF(G59=0,"",'Ark1'!AH1984)</f>
        <v/>
      </c>
      <c r="R59" s="374" t="str">
        <f>+IF(G59=0,"",'Ark1'!AR1655)</f>
        <v/>
      </c>
      <c r="S59" s="114" t="str">
        <f>+IF(G59=0,"",'Ark1'!AS1655)</f>
        <v/>
      </c>
      <c r="T59" s="33" t="str">
        <f>+IF(G59=0,"",'Ark1'!Y1984)</f>
        <v/>
      </c>
      <c r="U59" s="27" t="str">
        <f>+IF(G59=0,"",'Ark1'!AA1984)</f>
        <v/>
      </c>
      <c r="V59" s="33" t="str">
        <f>+IF(G59=0,"",'Ark1'!AC1984)</f>
        <v/>
      </c>
      <c r="W59" s="305" t="str">
        <f t="shared" si="8"/>
        <v/>
      </c>
      <c r="X59" s="33" t="str">
        <f t="shared" si="9"/>
        <v/>
      </c>
      <c r="Y59" s="28" t="str">
        <f t="shared" si="10"/>
        <v/>
      </c>
      <c r="Z59" s="246"/>
      <c r="AA59" s="249"/>
      <c r="AC59" s="28"/>
      <c r="AD59" s="27"/>
      <c r="AE59" s="250"/>
      <c r="AF59" s="86"/>
      <c r="AJ59" s="86"/>
    </row>
    <row r="60" spans="1:54" ht="15.6">
      <c r="A60" s="246"/>
      <c r="B60" s="330"/>
      <c r="C60" s="306">
        <f t="shared" si="7"/>
        <v>13</v>
      </c>
      <c r="D60" s="306" t="s">
        <v>40</v>
      </c>
      <c r="E60" s="266"/>
      <c r="F60" s="266" t="str">
        <f>+IF(G60=0,"",'Ark1'!Q2019)</f>
        <v/>
      </c>
      <c r="G60" s="362">
        <f>+'Ark1'!R2019</f>
        <v>0</v>
      </c>
      <c r="H60" s="267" t="str">
        <f>+IF(G60=0,"",'Ark1'!AE2019)</f>
        <v/>
      </c>
      <c r="I60" s="267"/>
      <c r="J60" s="267" t="str">
        <f>+IF(G60=0,"",'Ark1'!AF2019)</f>
        <v/>
      </c>
      <c r="K60" s="268" t="str">
        <f>+IF(G60=0,"",'Ark1'!T2019)</f>
        <v/>
      </c>
      <c r="L60" s="305" t="str">
        <f>+IF(G60=0,"",'Ark1'!U2019)</f>
        <v/>
      </c>
      <c r="M60" s="246"/>
      <c r="N60" s="269" t="str">
        <f>+IF(G60=0,"",'Ark1'!W2019)</f>
        <v/>
      </c>
      <c r="O60" s="269" t="str">
        <f>+IF(G60=0,"",'Ark1'!X2019)</f>
        <v/>
      </c>
      <c r="P60" s="269" t="str">
        <f>+IF(G60=0,"",'Ark1'!AG2019)</f>
        <v/>
      </c>
      <c r="Q60" s="269" t="str">
        <f>+IF(G60=0,"",'Ark1'!AH2019)</f>
        <v/>
      </c>
      <c r="R60" s="374" t="str">
        <f>+IF(G60=0,"",'Ark1'!AR1656)</f>
        <v/>
      </c>
      <c r="S60" s="114" t="str">
        <f>+IF(G60=0,"",'Ark1'!AS1656)</f>
        <v/>
      </c>
      <c r="T60" s="269" t="str">
        <f>+IF(G60=0,"",'Ark1'!Y2019)</f>
        <v/>
      </c>
      <c r="U60" s="268" t="str">
        <f>+IF(G60=0,"",'Ark1'!AA2019)</f>
        <v/>
      </c>
      <c r="V60" s="269" t="str">
        <f>+IF(G60=0,"",'Ark1'!AC2019)</f>
        <v/>
      </c>
      <c r="W60" s="305" t="str">
        <f t="shared" si="8"/>
        <v/>
      </c>
      <c r="X60" s="269" t="str">
        <f t="shared" si="9"/>
        <v/>
      </c>
      <c r="Y60" s="267" t="str">
        <f t="shared" si="10"/>
        <v/>
      </c>
      <c r="Z60" s="246"/>
      <c r="AA60" s="249"/>
      <c r="AC60" s="28"/>
      <c r="AD60" s="27"/>
      <c r="AE60" s="250"/>
      <c r="AF60" s="86"/>
      <c r="AJ60" s="86"/>
    </row>
    <row r="61" spans="1:54" ht="15.6">
      <c r="A61" s="246"/>
      <c r="B61" s="330"/>
      <c r="C61" s="306">
        <f t="shared" si="7"/>
        <v>14</v>
      </c>
      <c r="D61" s="306" t="s">
        <v>401</v>
      </c>
      <c r="E61" s="266"/>
      <c r="F61" s="86" t="str">
        <f>+IF(G61=0,"",'Ark1'!Q2054)</f>
        <v/>
      </c>
      <c r="G61" s="362">
        <f>+'Ark1'!R2054</f>
        <v>0</v>
      </c>
      <c r="H61" s="28" t="str">
        <f>+IF(G61=0,"",'Ark1'!AE2054)</f>
        <v/>
      </c>
      <c r="I61" s="267"/>
      <c r="J61" s="28" t="str">
        <f>+IF(G61=0,"",'Ark1'!AF2054)</f>
        <v/>
      </c>
      <c r="K61" s="27" t="str">
        <f>+IF(G61=0,"",'Ark1'!T2054)</f>
        <v/>
      </c>
      <c r="L61" s="305" t="str">
        <f>+IF(G61=0,"",'Ark1'!U2054)</f>
        <v/>
      </c>
      <c r="M61" s="246"/>
      <c r="N61" s="33" t="str">
        <f>+IF(G61=0,"",'Ark1'!W2054)</f>
        <v/>
      </c>
      <c r="O61" s="33" t="str">
        <f>+IF(G61=0,"",'Ark1'!X2054)</f>
        <v/>
      </c>
      <c r="P61" s="33" t="str">
        <f>+IF(G61=0,"",'Ark1'!AG2054)</f>
        <v/>
      </c>
      <c r="Q61" s="33" t="str">
        <f>+IF(G61=0,"",'Ark1'!AH2054)</f>
        <v/>
      </c>
      <c r="R61" s="374" t="str">
        <f>+IF(G61=0,"",'Ark1'!AR1657)</f>
        <v/>
      </c>
      <c r="S61" s="114" t="str">
        <f>+IF(G61=0,"",'Ark1'!AS1657)</f>
        <v/>
      </c>
      <c r="T61" s="33" t="str">
        <f>+IF(G61=0,"",'Ark1'!Y2054)</f>
        <v/>
      </c>
      <c r="U61" s="27" t="str">
        <f>+IF(G61=0,"",'Ark1'!AA2054)</f>
        <v/>
      </c>
      <c r="V61" s="33" t="str">
        <f>+IF(G61=0,"",'Ark1'!AC2054)</f>
        <v/>
      </c>
      <c r="W61" s="305" t="str">
        <f t="shared" si="8"/>
        <v/>
      </c>
      <c r="X61" s="33" t="str">
        <f t="shared" si="9"/>
        <v/>
      </c>
      <c r="Y61" s="28" t="str">
        <f t="shared" si="10"/>
        <v/>
      </c>
      <c r="Z61" s="246"/>
      <c r="AA61" s="249"/>
      <c r="AC61" s="28"/>
      <c r="AD61" s="27"/>
      <c r="AE61" s="250"/>
      <c r="AF61" s="86"/>
      <c r="AJ61" s="86"/>
    </row>
    <row r="62" spans="1:54" ht="15.6">
      <c r="A62" s="246"/>
      <c r="B62" s="330"/>
      <c r="C62" s="306">
        <f t="shared" si="7"/>
        <v>15</v>
      </c>
      <c r="D62" s="306" t="s">
        <v>41</v>
      </c>
      <c r="E62" s="266"/>
      <c r="F62" s="266" t="str">
        <f>+IF(G62=0,"",'Ark1'!Q2089)</f>
        <v/>
      </c>
      <c r="G62" s="362">
        <f>+'Ark1'!R2089</f>
        <v>0</v>
      </c>
      <c r="H62" s="267" t="str">
        <f>+IF(G62=0,"",'Ark1'!AE2089)</f>
        <v/>
      </c>
      <c r="I62" s="267"/>
      <c r="J62" s="267" t="str">
        <f>+IF(G62=0,"",'Ark1'!AF2089)</f>
        <v/>
      </c>
      <c r="K62" s="268" t="str">
        <f>+IF(G62=0,"",'Ark1'!T2089)</f>
        <v/>
      </c>
      <c r="L62" s="377" t="str">
        <f>+IF(G62=0,"",'Ark1'!U2089)</f>
        <v/>
      </c>
      <c r="M62" s="246"/>
      <c r="N62" s="269" t="str">
        <f>+IF(G62=0,"",'Ark1'!W2089)</f>
        <v/>
      </c>
      <c r="O62" s="269" t="str">
        <f>+IF(G62=0,"",'Ark1'!X2089)</f>
        <v/>
      </c>
      <c r="P62" s="269" t="str">
        <f>+IF(G62=0,"",'Ark1'!AG2089)</f>
        <v/>
      </c>
      <c r="Q62" s="269" t="str">
        <f>+IF(G62=0,"",'Ark1'!AH2089)</f>
        <v/>
      </c>
      <c r="R62" s="374" t="str">
        <f>+IF(G62=0,"",'Ark1'!AR1658)</f>
        <v/>
      </c>
      <c r="S62" s="114" t="str">
        <f>+IF(G62=0,"",'Ark1'!AS1658)</f>
        <v/>
      </c>
      <c r="T62" s="269" t="str">
        <f>+IF(G62=0,"",'Ark1'!Y2089)</f>
        <v/>
      </c>
      <c r="U62" s="268" t="str">
        <f>+IF(G62=0,"",'Ark1'!AA2089)</f>
        <v/>
      </c>
      <c r="V62" s="269" t="str">
        <f>+IF(G62=0,"",'Ark1'!AC2089)</f>
        <v/>
      </c>
      <c r="W62" s="305" t="str">
        <f t="shared" si="8"/>
        <v/>
      </c>
      <c r="X62" s="269" t="str">
        <f t="shared" si="9"/>
        <v/>
      </c>
      <c r="Y62" s="267" t="str">
        <f t="shared" si="10"/>
        <v/>
      </c>
      <c r="Z62" s="246"/>
      <c r="AA62" s="249"/>
      <c r="AC62" s="28"/>
      <c r="AD62" s="27"/>
      <c r="AE62" s="250"/>
      <c r="AF62" s="86"/>
      <c r="AJ62" s="86"/>
    </row>
    <row r="63" spans="1:54" ht="19.8">
      <c r="A63" s="246"/>
      <c r="B63" s="246"/>
      <c r="C63" s="264"/>
      <c r="D63" s="246"/>
      <c r="E63" s="246"/>
      <c r="F63" s="246"/>
      <c r="G63" s="246"/>
      <c r="H63" s="247"/>
      <c r="I63" s="246"/>
      <c r="J63" s="247"/>
      <c r="K63" s="246"/>
      <c r="L63" s="246"/>
      <c r="M63" s="246"/>
      <c r="N63" s="248"/>
      <c r="O63" s="248"/>
      <c r="P63" s="246"/>
      <c r="Q63" s="248"/>
      <c r="R63" s="248"/>
      <c r="S63" s="248"/>
      <c r="T63" s="248"/>
      <c r="U63" s="246"/>
      <c r="V63" s="248"/>
      <c r="W63" s="246"/>
      <c r="X63" s="248"/>
      <c r="Y63" s="247"/>
      <c r="Z63" s="246"/>
      <c r="AA63" s="249"/>
      <c r="AC63" s="28"/>
      <c r="AD63" s="27"/>
      <c r="AE63" s="250"/>
      <c r="AF63" s="86"/>
      <c r="AJ63" s="86"/>
      <c r="BB63" s="262"/>
    </row>
    <row r="64" spans="1:54" ht="22.8">
      <c r="A64" s="410" t="s">
        <v>740</v>
      </c>
      <c r="B64" s="246"/>
      <c r="C64" s="264"/>
      <c r="D64" s="346"/>
      <c r="E64" s="246"/>
      <c r="F64" s="264" t="s">
        <v>651</v>
      </c>
      <c r="G64" s="279">
        <f>SUM(G66:G80)</f>
        <v>31</v>
      </c>
      <c r="H64" s="247"/>
      <c r="I64" s="246"/>
      <c r="J64" s="247"/>
      <c r="K64" s="246"/>
      <c r="L64" s="345">
        <f>+Raser!M14</f>
        <v>148.20322580645157</v>
      </c>
      <c r="M64" s="246"/>
      <c r="N64" s="248"/>
      <c r="O64" s="248"/>
      <c r="P64" s="246"/>
      <c r="Q64" s="248"/>
      <c r="R64" s="248"/>
      <c r="S64" s="248"/>
      <c r="T64" s="248"/>
      <c r="U64" s="246"/>
      <c r="V64" s="248"/>
      <c r="W64" s="345">
        <f>+Raser!X14</f>
        <v>275.25612605595819</v>
      </c>
      <c r="X64" s="248" t="s">
        <v>635</v>
      </c>
      <c r="Y64" s="247"/>
      <c r="Z64" s="246"/>
      <c r="AA64" s="249"/>
      <c r="AC64" s="28"/>
      <c r="AD64" s="27"/>
      <c r="AE64" s="250"/>
      <c r="AF64" s="86"/>
      <c r="AJ64" s="86"/>
      <c r="BB64" s="262"/>
    </row>
    <row r="65" spans="1:54" ht="14.25" customHeight="1">
      <c r="A65" s="246"/>
      <c r="B65" s="246"/>
      <c r="C65" s="264"/>
      <c r="D65" s="344"/>
      <c r="E65" s="246"/>
      <c r="F65" s="264"/>
      <c r="G65" s="264"/>
      <c r="H65" s="264"/>
      <c r="I65" s="264"/>
      <c r="J65" s="264"/>
      <c r="K65" s="264"/>
      <c r="L65" s="264"/>
      <c r="M65" s="246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47"/>
      <c r="Z65" s="246"/>
      <c r="AA65" s="249"/>
      <c r="AC65" s="28"/>
      <c r="AD65" s="27"/>
      <c r="AE65" s="250"/>
      <c r="AF65" s="86"/>
      <c r="AJ65" s="86"/>
      <c r="BB65" s="262"/>
    </row>
    <row r="66" spans="1:54" ht="15.6">
      <c r="A66" s="246"/>
      <c r="B66" s="306">
        <f>+'Ark1'!C1600</f>
        <v>2024</v>
      </c>
      <c r="C66" s="266">
        <f>+'Ark1'!L1600</f>
        <v>1</v>
      </c>
      <c r="D66" s="266" t="s">
        <v>29</v>
      </c>
      <c r="E66" s="266">
        <f>+'Ark1'!AP1600</f>
        <v>4</v>
      </c>
      <c r="F66" s="266" t="str">
        <f>+IF(G66=0,"",'Ark1'!Q1600)</f>
        <v/>
      </c>
      <c r="G66" s="362">
        <f>+'Ark1'!R1600</f>
        <v>0</v>
      </c>
      <c r="H66" s="267" t="str">
        <f>+IF(G66=0,"",'Ark1'!AE1600)</f>
        <v/>
      </c>
      <c r="I66" s="267"/>
      <c r="J66" s="267" t="str">
        <f>+IF(G66=0,"",'Ark1'!AF1600)</f>
        <v/>
      </c>
      <c r="K66" s="268" t="str">
        <f>+IF(G66=0,"",'Ark1'!T1600)</f>
        <v/>
      </c>
      <c r="L66" s="305" t="str">
        <f>+IF(G66=0,"",'Ark1'!U1600)</f>
        <v/>
      </c>
      <c r="M66" s="246"/>
      <c r="N66" s="269" t="str">
        <f>+IF(G66=0,"",'Ark1'!W1600)</f>
        <v/>
      </c>
      <c r="O66" s="269" t="str">
        <f>+IF(G66=0,"",'Ark1'!X1600)</f>
        <v/>
      </c>
      <c r="P66" s="269" t="str">
        <f>+IF(G66=0,"",'Ark1'!AG1600)</f>
        <v/>
      </c>
      <c r="Q66" s="269" t="str">
        <f>+IF(G66=0,"",'Ark1'!AH1600)</f>
        <v/>
      </c>
      <c r="R66" s="374" t="str">
        <f>+IF(G66=0,"",'Ark1'!AR1600)</f>
        <v/>
      </c>
      <c r="S66" s="114" t="str">
        <f>+IF(G66=0,"",'Ark1'!AS1600)</f>
        <v/>
      </c>
      <c r="T66" s="269" t="str">
        <f>+IF(G66=0,"",'Ark1'!Y1600)</f>
        <v/>
      </c>
      <c r="U66" s="268" t="str">
        <f>+IF(G66=0,"",'Ark1'!AA1600)</f>
        <v/>
      </c>
      <c r="V66" s="269" t="str">
        <f>+IF(G66=0,"",'Ark1'!AC1600)</f>
        <v/>
      </c>
      <c r="W66" s="305" t="str">
        <f t="shared" ref="W66:W80" si="11">IF(G66=0,"",1000*L66/P66)</f>
        <v/>
      </c>
      <c r="X66" s="269" t="str">
        <f t="shared" ref="X66:X80" si="12">IF(G66=0,"",L66/C66)</f>
        <v/>
      </c>
      <c r="Y66" s="267" t="str">
        <f t="shared" ref="Y66:Y80" si="13">IF(G66=0,"",G66/F66)</f>
        <v/>
      </c>
      <c r="Z66" s="246"/>
      <c r="AA66" s="249"/>
      <c r="AC66" s="28"/>
      <c r="AD66" s="27"/>
      <c r="AE66" s="250"/>
      <c r="AF66" s="86"/>
      <c r="AJ66" s="86"/>
    </row>
    <row r="67" spans="1:54" ht="15.6">
      <c r="A67" s="246"/>
      <c r="B67" s="306"/>
      <c r="C67" s="86">
        <f>+'Ark1'!L1635</f>
        <v>2</v>
      </c>
      <c r="D67" s="86" t="s">
        <v>30</v>
      </c>
      <c r="E67" s="266"/>
      <c r="F67" s="86">
        <f>+IF(G67=0,"",'Ark1'!Q1635)</f>
        <v>1</v>
      </c>
      <c r="G67" s="362">
        <f>+'Ark1'!R1635</f>
        <v>1</v>
      </c>
      <c r="H67" s="28">
        <f>+IF(G67=0,"",'Ark1'!AE1635)</f>
        <v>3.2258064516129026</v>
      </c>
      <c r="I67" s="267"/>
      <c r="J67" s="28">
        <f>+IF(G67=0,"",'Ark1'!AF1635)</f>
        <v>1.6672833728750842</v>
      </c>
      <c r="K67" s="27">
        <f>+IF(G67=0,"",'Ark1'!T1635)</f>
        <v>3</v>
      </c>
      <c r="L67" s="305">
        <f>+IF(G67=0,"",'Ark1'!U1635)</f>
        <v>76.600000000000023</v>
      </c>
      <c r="M67" s="246"/>
      <c r="N67" s="33">
        <f>+IF(G67=0,"",'Ark1'!W1635)</f>
        <v>0</v>
      </c>
      <c r="O67" s="33">
        <f>+IF(G67=0,"",'Ark1'!X1635)</f>
        <v>0</v>
      </c>
      <c r="P67" s="33">
        <f>+IF(G67=0,"",'Ark1'!AG1635)</f>
        <v>533</v>
      </c>
      <c r="Q67" s="33">
        <f>+IF(G67=0,"",'Ark1'!AH1635)</f>
        <v>100</v>
      </c>
      <c r="R67" s="374">
        <f>+IF(G67=0,"",'Ark1'!AR1635)</f>
        <v>165</v>
      </c>
      <c r="S67" s="114">
        <f>+IF(G67=0,"",'Ark1'!AS1635)</f>
        <v>17.141108050198962</v>
      </c>
      <c r="T67" s="33">
        <f>+IF(G67=0,"",'Ark1'!Y1635)</f>
        <v>0</v>
      </c>
      <c r="U67" s="27">
        <f>+IF(G67=0,"",'Ark1'!AA1635)</f>
        <v>0</v>
      </c>
      <c r="V67" s="33">
        <f>+IF(G67=0,"",'Ark1'!AC1635)</f>
        <v>0</v>
      </c>
      <c r="W67" s="305">
        <f t="shared" si="11"/>
        <v>143.71482176360232</v>
      </c>
      <c r="X67" s="33">
        <f t="shared" si="12"/>
        <v>38.300000000000011</v>
      </c>
      <c r="Y67" s="28">
        <f t="shared" si="13"/>
        <v>1</v>
      </c>
      <c r="Z67" s="246"/>
      <c r="AA67" s="249"/>
      <c r="AC67" s="28"/>
      <c r="AD67" s="27"/>
      <c r="AE67" s="250"/>
      <c r="AF67" s="86"/>
      <c r="AJ67" s="86"/>
    </row>
    <row r="68" spans="1:54" ht="15.6">
      <c r="A68" s="246"/>
      <c r="B68" s="306"/>
      <c r="C68" s="266">
        <f>+'Ark1'!L1670</f>
        <v>3</v>
      </c>
      <c r="D68" s="266" t="s">
        <v>31</v>
      </c>
      <c r="E68" s="266"/>
      <c r="F68" s="266">
        <f>+IF(G68=0,"",'Ark1'!Q1670)</f>
        <v>8</v>
      </c>
      <c r="G68" s="362">
        <f>+'Ark1'!R1670</f>
        <v>11</v>
      </c>
      <c r="H68" s="267">
        <f>+IF(G68=0,"",'Ark1'!AE1670)</f>
        <v>35.483870967741943</v>
      </c>
      <c r="I68" s="267"/>
      <c r="J68" s="267">
        <f>+IF(G68=0,"",'Ark1'!AF1670)</f>
        <v>31.273534597218291</v>
      </c>
      <c r="K68" s="268">
        <f>+IF(G68=0,"",'Ark1'!T1670)</f>
        <v>5.7272727272727284</v>
      </c>
      <c r="L68" s="305">
        <f>+IF(G68=0,"",'Ark1'!U1670)</f>
        <v>130.61818181818185</v>
      </c>
      <c r="M68" s="246"/>
      <c r="N68" s="269">
        <f>+IF(G68=0,"",'Ark1'!W1670)</f>
        <v>36.363636363636367</v>
      </c>
      <c r="O68" s="269">
        <f>+IF(G68=0,"",'Ark1'!X1670)</f>
        <v>0</v>
      </c>
      <c r="P68" s="269">
        <f>+IF(G68=0,"",'Ark1'!AG1670)</f>
        <v>514.90909090909088</v>
      </c>
      <c r="Q68" s="269">
        <f>+IF(G68=0,"",'Ark1'!AH1670)</f>
        <v>100</v>
      </c>
      <c r="R68" s="374">
        <f>+IF(G68=0,"",'Ark1'!AR1670)</f>
        <v>176.45454545454547</v>
      </c>
      <c r="S68" s="114">
        <f>+IF(G68=0,"",'Ark1'!AS1670)</f>
        <v>23.252341715744631</v>
      </c>
      <c r="T68" s="269">
        <f>+IF(G68=0,"",'Ark1'!Y1670)</f>
        <v>32.888346048184303</v>
      </c>
      <c r="U68" s="268">
        <f>+IF(G68=0,"",'Ark1'!AA1670)</f>
        <v>1.3545149477955742</v>
      </c>
      <c r="V68" s="269">
        <f>+IF(G68=0,"",'Ark1'!AC1670)</f>
        <v>66.966855038908761</v>
      </c>
      <c r="W68" s="305">
        <f t="shared" si="11"/>
        <v>253.67231638418087</v>
      </c>
      <c r="X68" s="269">
        <f t="shared" si="12"/>
        <v>43.539393939393953</v>
      </c>
      <c r="Y68" s="267">
        <f t="shared" si="13"/>
        <v>1.375</v>
      </c>
      <c r="Z68" s="246"/>
      <c r="AA68" s="249"/>
      <c r="AC68" s="28"/>
      <c r="AD68" s="27"/>
      <c r="AE68" s="250"/>
      <c r="AF68" s="86"/>
      <c r="AJ68" s="86"/>
    </row>
    <row r="69" spans="1:54" ht="15.6">
      <c r="A69" s="246"/>
      <c r="B69" s="306"/>
      <c r="C69" s="266">
        <f>+'Ark1'!L1705</f>
        <v>4</v>
      </c>
      <c r="D69" s="266" t="s">
        <v>32</v>
      </c>
      <c r="E69" s="266"/>
      <c r="F69" s="86">
        <f>+IF(G69=0,"",'Ark1'!Q1705)</f>
        <v>14</v>
      </c>
      <c r="G69" s="362">
        <f>+'Ark1'!R1705</f>
        <v>16</v>
      </c>
      <c r="H69" s="28">
        <f>+IF(G69=0,"",'Ark1'!AE1705)</f>
        <v>51.612903225806441</v>
      </c>
      <c r="I69" s="267"/>
      <c r="J69" s="28">
        <f>+IF(G69=0,"",'Ark1'!AF1705)</f>
        <v>54.069172670482978</v>
      </c>
      <c r="K69" s="27">
        <f>+IF(G69=0,"",'Ark1'!T1705)</f>
        <v>7</v>
      </c>
      <c r="L69" s="305">
        <f>+IF(G69=0,"",'Ark1'!U1705)</f>
        <v>155.25624999999999</v>
      </c>
      <c r="M69" s="246"/>
      <c r="N69" s="33">
        <f>+IF(G69=0,"",'Ark1'!W1705)</f>
        <v>62.5</v>
      </c>
      <c r="O69" s="33">
        <f>+IF(G69=0,"",'Ark1'!X1705)</f>
        <v>0</v>
      </c>
      <c r="P69" s="33">
        <f>+IF(G69=0,"",'Ark1'!AG1705)</f>
        <v>548.9375</v>
      </c>
      <c r="Q69" s="33">
        <f>+IF(G69=0,"",'Ark1'!AH1705)</f>
        <v>100</v>
      </c>
      <c r="R69" s="374">
        <f>+IF(G69=0,"",'Ark1'!AR1705)</f>
        <v>179.9375</v>
      </c>
      <c r="S69" s="114">
        <f>+IF(G69=0,"",'Ark1'!AS1705)</f>
        <v>26.16589942873172</v>
      </c>
      <c r="T69" s="33">
        <f>+IF(G69=0,"",'Ark1'!Y1705)</f>
        <v>35.273059279533754</v>
      </c>
      <c r="U69" s="27">
        <f>+IF(G69=0,"",'Ark1'!AA1705)</f>
        <v>1.1726039399558577</v>
      </c>
      <c r="V69" s="33">
        <f>+IF(G69=0,"",'Ark1'!AC1705)</f>
        <v>84.24233805913299</v>
      </c>
      <c r="W69" s="305">
        <f t="shared" si="11"/>
        <v>282.83046794944778</v>
      </c>
      <c r="X69" s="33">
        <f t="shared" si="12"/>
        <v>38.814062499999999</v>
      </c>
      <c r="Y69" s="28">
        <f t="shared" si="13"/>
        <v>1.1428571428571428</v>
      </c>
      <c r="Z69" s="246"/>
      <c r="AA69" s="249"/>
      <c r="AC69" s="28"/>
      <c r="AD69" s="27"/>
      <c r="AE69" s="250"/>
      <c r="AF69" s="86"/>
      <c r="AJ69" s="86"/>
    </row>
    <row r="70" spans="1:54" ht="15.6">
      <c r="A70" s="246"/>
      <c r="B70" s="306"/>
      <c r="C70" s="266">
        <f>+'Ark1'!L1740</f>
        <v>5</v>
      </c>
      <c r="D70" s="266" t="s">
        <v>400</v>
      </c>
      <c r="E70" s="266"/>
      <c r="F70" s="266">
        <f>+IF(G70=0,"",'Ark1'!Q1740)</f>
        <v>2</v>
      </c>
      <c r="G70" s="362">
        <f>+'Ark1'!R1740</f>
        <v>2</v>
      </c>
      <c r="H70" s="267">
        <f>+'Ark1'!AE1740</f>
        <v>6.4516129032258052</v>
      </c>
      <c r="I70" s="267"/>
      <c r="J70" s="267">
        <f>+IF(G70=0,"",'Ark1'!AF1740)</f>
        <v>9.124349737718477</v>
      </c>
      <c r="K70" s="268">
        <f>+IF(G70=0,"",'Ark1'!T1740)</f>
        <v>10</v>
      </c>
      <c r="L70" s="305">
        <f>+IF(G70=0,"",'Ark1'!U1740)</f>
        <v>209.6</v>
      </c>
      <c r="M70" s="246"/>
      <c r="N70" s="269">
        <f>+IF(G70=0,"",'Ark1'!W1740)</f>
        <v>100</v>
      </c>
      <c r="O70" s="269">
        <f>+IF(G70=0,"",'Ark1'!X1740)</f>
        <v>0</v>
      </c>
      <c r="P70" s="269">
        <f>+IF(G70=0,"",'Ark1'!AG1740)</f>
        <v>604.5</v>
      </c>
      <c r="Q70" s="269">
        <f>+IF(G70=0,"",'Ark1'!AH1740)</f>
        <v>100</v>
      </c>
      <c r="R70" s="374">
        <f>+IF(G70=0,"",'Ark1'!AR1740)</f>
        <v>191.5</v>
      </c>
      <c r="S70" s="114">
        <f>+IF(G70=0,"",'Ark1'!AS1740)</f>
        <v>29.891845754503127</v>
      </c>
      <c r="T70" s="269">
        <f>+IF(G70=0,"",'Ark1'!Y1740)</f>
        <v>15</v>
      </c>
      <c r="U70" s="268">
        <f>+IF(G70=0,"",'Ark1'!AA1740)</f>
        <v>1</v>
      </c>
      <c r="V70" s="269">
        <f>+IF(G70=0,"",'Ark1'!AC1740)</f>
        <v>-100</v>
      </c>
      <c r="W70" s="305">
        <f t="shared" si="11"/>
        <v>346.73283705541769</v>
      </c>
      <c r="X70" s="269">
        <f t="shared" si="12"/>
        <v>41.92</v>
      </c>
      <c r="Y70" s="267">
        <f t="shared" si="13"/>
        <v>1</v>
      </c>
      <c r="Z70" s="246"/>
      <c r="AA70" s="249"/>
      <c r="AC70" s="28"/>
      <c r="AD70" s="27"/>
      <c r="AE70" s="250"/>
      <c r="AF70" s="86"/>
      <c r="AJ70" s="86"/>
    </row>
    <row r="71" spans="1:54" ht="15.6">
      <c r="A71" s="246"/>
      <c r="B71" s="306"/>
      <c r="C71" s="266">
        <f>+'Ark1'!L1775</f>
        <v>6</v>
      </c>
      <c r="D71" s="266" t="s">
        <v>33</v>
      </c>
      <c r="E71" s="266"/>
      <c r="F71" s="86">
        <f>+IF(G71=0,"",'Ark1'!Q1775)</f>
        <v>1</v>
      </c>
      <c r="G71" s="362">
        <f>+'Ark1'!R1775</f>
        <v>1</v>
      </c>
      <c r="H71" s="28">
        <f>+IF(G71=0,"",'Ark1'!AE1775)</f>
        <v>3.2258064516129026</v>
      </c>
      <c r="I71" s="267"/>
      <c r="J71" s="28">
        <f>+IF(G71=0,"",'Ark1'!AF1775)</f>
        <v>3.8656596217051562</v>
      </c>
      <c r="K71" s="27">
        <f>+IF(G71=0,"",'Ark1'!T1775)</f>
        <v>9</v>
      </c>
      <c r="L71" s="305">
        <f>+IF(G71=0,"",'Ark1'!U1775)</f>
        <v>177.6</v>
      </c>
      <c r="M71" s="246"/>
      <c r="N71" s="33">
        <f>+IF(G71=0,"",'Ark1'!W1775)</f>
        <v>100</v>
      </c>
      <c r="O71" s="33">
        <f>+IF(G71=0,"",'Ark1'!X1775)</f>
        <v>0</v>
      </c>
      <c r="P71" s="33">
        <f>+IF(G71=0,"",'Ark1'!AG1775)</f>
        <v>502</v>
      </c>
      <c r="Q71" s="33">
        <f>+IF(G71=0,"",'Ark1'!AH1775)</f>
        <v>100</v>
      </c>
      <c r="R71" s="374">
        <f>+IF(G71=0,"",'Ark1'!AR1775)</f>
        <v>176</v>
      </c>
      <c r="S71" s="114">
        <f>+IF(G71=0,"",'Ark1'!AS1775)</f>
        <v>32.649910781367389</v>
      </c>
      <c r="T71" s="33">
        <f>+IF(G71=0,"",'Ark1'!Y1775)</f>
        <v>0</v>
      </c>
      <c r="U71" s="27">
        <f>+IF(G71=0,"",'Ark1'!AA1775)</f>
        <v>0</v>
      </c>
      <c r="V71" s="33">
        <f>+IF(G71=0,"",'Ark1'!AC1775)</f>
        <v>0</v>
      </c>
      <c r="W71" s="305">
        <f t="shared" si="11"/>
        <v>353.78486055776892</v>
      </c>
      <c r="X71" s="33">
        <f t="shared" si="12"/>
        <v>29.599999999999998</v>
      </c>
      <c r="Y71" s="28">
        <f t="shared" si="13"/>
        <v>1</v>
      </c>
      <c r="Z71" s="246"/>
      <c r="AA71" s="249"/>
      <c r="AC71" s="28"/>
      <c r="AD71" s="27"/>
      <c r="AE71" s="250"/>
      <c r="AF71" s="86"/>
      <c r="AJ71" s="86"/>
    </row>
    <row r="72" spans="1:54" ht="15.6">
      <c r="A72" s="246"/>
      <c r="B72" s="306"/>
      <c r="C72" s="266">
        <f>+'Ark1'!L1810</f>
        <v>7</v>
      </c>
      <c r="D72" s="266" t="s">
        <v>34</v>
      </c>
      <c r="E72" s="266"/>
      <c r="F72" s="266" t="str">
        <f>+IF(G72=0,"",'Ark1'!Q1810)</f>
        <v/>
      </c>
      <c r="G72" s="362">
        <f>+'Ark1'!R1810</f>
        <v>0</v>
      </c>
      <c r="H72" s="267" t="str">
        <f>+IF(G72=0,"",'Ark1'!AE1810)</f>
        <v/>
      </c>
      <c r="I72" s="267"/>
      <c r="J72" s="267" t="str">
        <f>+IF(G72=0,"",'Ark1'!AF1810)</f>
        <v/>
      </c>
      <c r="K72" s="268" t="str">
        <f>+IF(G72=0,"",'Ark1'!T1810)</f>
        <v/>
      </c>
      <c r="L72" s="305" t="str">
        <f>+IF(G72=0,"",'Ark1'!U1810)</f>
        <v/>
      </c>
      <c r="M72" s="246"/>
      <c r="N72" s="269" t="str">
        <f>+IF(G72=0,"",'Ark1'!W1810)</f>
        <v/>
      </c>
      <c r="O72" s="269" t="str">
        <f>+IF(G72=0,"",'Ark1'!X1810)</f>
        <v/>
      </c>
      <c r="P72" s="269" t="str">
        <f>+IF(G72=0,"",'Ark1'!AG1810)</f>
        <v/>
      </c>
      <c r="Q72" s="269" t="str">
        <f>+IF(G72=0,"",'Ark1'!AH1810)</f>
        <v/>
      </c>
      <c r="R72" s="374" t="str">
        <f>+IF(G72=0,"",'Ark1'!AR1810)</f>
        <v/>
      </c>
      <c r="S72" s="114" t="str">
        <f>+IF(G72=0,"",'Ark1'!AS1810)</f>
        <v/>
      </c>
      <c r="T72" s="269" t="str">
        <f>+IF(G72=0,"",'Ark1'!Y1810)</f>
        <v/>
      </c>
      <c r="U72" s="268" t="str">
        <f>+IF(G72=0,"",'Ark1'!AA1810)</f>
        <v/>
      </c>
      <c r="V72" s="269" t="str">
        <f>+IF(G72=0,"",'Ark1'!AC1810)</f>
        <v/>
      </c>
      <c r="W72" s="305" t="str">
        <f t="shared" si="11"/>
        <v/>
      </c>
      <c r="X72" s="269" t="str">
        <f t="shared" si="12"/>
        <v/>
      </c>
      <c r="Y72" s="267" t="str">
        <f t="shared" si="13"/>
        <v/>
      </c>
      <c r="Z72" s="246"/>
      <c r="AA72" s="249"/>
      <c r="AC72" s="28"/>
      <c r="AD72" s="27"/>
      <c r="AE72" s="250"/>
      <c r="AF72" s="86"/>
      <c r="AJ72" s="86"/>
    </row>
    <row r="73" spans="1:54" ht="15.6">
      <c r="A73" s="246"/>
      <c r="B73" s="306"/>
      <c r="C73" s="86">
        <f>+'Ark1'!L1845</f>
        <v>8</v>
      </c>
      <c r="D73" s="86" t="s">
        <v>35</v>
      </c>
      <c r="E73" s="266"/>
      <c r="F73" s="86" t="str">
        <f>+IF(G73=0,"",'Ark1'!Q1845)</f>
        <v/>
      </c>
      <c r="G73" s="362">
        <f>+'Ark1'!R1845</f>
        <v>0</v>
      </c>
      <c r="H73" s="28" t="str">
        <f>+IF(G73=0,"",'Ark1'!AE1845)</f>
        <v/>
      </c>
      <c r="I73" s="267"/>
      <c r="J73" s="28" t="str">
        <f>+IF(G73=0,"",'Ark1'!AF1845)</f>
        <v/>
      </c>
      <c r="K73" s="27" t="str">
        <f>+IF(G73=0,"",'Ark1'!T1845)</f>
        <v/>
      </c>
      <c r="L73" s="305" t="str">
        <f>+IF(G73=0,"",'Ark1'!U1845)</f>
        <v/>
      </c>
      <c r="M73" s="246"/>
      <c r="N73" s="33" t="str">
        <f>+IF(G73=0,"",'Ark1'!W1845)</f>
        <v/>
      </c>
      <c r="O73" s="33" t="str">
        <f>+IF(G73=0,"",'Ark1'!X1845)</f>
        <v/>
      </c>
      <c r="P73" s="33" t="str">
        <f>+IF(G73=0,"",'Ark1'!AG1845)</f>
        <v/>
      </c>
      <c r="Q73" s="33" t="str">
        <f>+IF(G73=0,"",'Ark1'!AH1845)</f>
        <v/>
      </c>
      <c r="R73" s="374" t="str">
        <f>+IF(G73=0,"",'Ark1'!AR1914)</f>
        <v/>
      </c>
      <c r="S73" s="114" t="str">
        <f>+IF(G73=0,"",'Ark1'!AS1914)</f>
        <v/>
      </c>
      <c r="T73" s="33" t="str">
        <f>+IF(G73=0,"",'Ark1'!Y1845)</f>
        <v/>
      </c>
      <c r="U73" s="27" t="str">
        <f>+IF(G73=0,"",'Ark1'!AA1845)</f>
        <v/>
      </c>
      <c r="V73" s="33" t="str">
        <f>+IF(G73=0,"",'Ark1'!AC1845)</f>
        <v/>
      </c>
      <c r="W73" s="305" t="str">
        <f t="shared" si="11"/>
        <v/>
      </c>
      <c r="X73" s="33" t="str">
        <f t="shared" si="12"/>
        <v/>
      </c>
      <c r="Y73" s="28" t="str">
        <f t="shared" si="13"/>
        <v/>
      </c>
      <c r="Z73" s="246"/>
      <c r="AA73" s="249"/>
      <c r="AC73" s="28"/>
      <c r="AD73" s="27"/>
      <c r="AE73" s="250"/>
      <c r="AF73" s="86"/>
      <c r="AJ73" s="86"/>
    </row>
    <row r="74" spans="1:54" ht="15.6">
      <c r="A74" s="246"/>
      <c r="B74" s="306"/>
      <c r="C74" s="266">
        <f>+'Ark1'!L1880</f>
        <v>9</v>
      </c>
      <c r="D74" s="266" t="s">
        <v>36</v>
      </c>
      <c r="E74" s="266"/>
      <c r="F74" s="266" t="str">
        <f>+IF(G74=0,"",'Ark1'!Q1880)</f>
        <v/>
      </c>
      <c r="G74" s="362">
        <f>+'Ark1'!R1880</f>
        <v>0</v>
      </c>
      <c r="H74" s="267" t="str">
        <f>+IF(G74=0,"",'Ark1'!AE1880)</f>
        <v/>
      </c>
      <c r="I74" s="267"/>
      <c r="J74" s="267" t="str">
        <f>+IF(G74=0,"",'Ark1'!AF1880)</f>
        <v/>
      </c>
      <c r="K74" s="268" t="str">
        <f>+IF(G74=0,"",'Ark1'!T1880)</f>
        <v/>
      </c>
      <c r="L74" s="305" t="str">
        <f>+IF(G74=0,"",'Ark1'!U1880)</f>
        <v/>
      </c>
      <c r="M74" s="246"/>
      <c r="N74" s="269" t="str">
        <f>+IF(G74=0,"",'Ark1'!W1880)</f>
        <v/>
      </c>
      <c r="O74" s="269" t="str">
        <f>+IF(G74=0,"",'Ark1'!X1880)</f>
        <v/>
      </c>
      <c r="P74" s="269" t="str">
        <f>+IF(G74=0,"",'Ark1'!AG1880)</f>
        <v/>
      </c>
      <c r="Q74" s="269" t="str">
        <f>+IF(G74=0,"",'Ark1'!AH1880)</f>
        <v/>
      </c>
      <c r="R74" s="374" t="str">
        <f>+IF(G74=0,"",'Ark1'!AR1949)</f>
        <v/>
      </c>
      <c r="S74" s="114" t="str">
        <f>+IF(G74=0,"",'Ark1'!AS1949)</f>
        <v/>
      </c>
      <c r="T74" s="269" t="str">
        <f>+IF(G74=0,"",'Ark1'!Y1880)</f>
        <v/>
      </c>
      <c r="U74" s="268" t="str">
        <f>+IF(G74=0,"",'Ark1'!AA1880)</f>
        <v/>
      </c>
      <c r="V74" s="269" t="str">
        <f>+IF(G74=0,"",'Ark1'!AC1880)</f>
        <v/>
      </c>
      <c r="W74" s="305" t="str">
        <f t="shared" si="11"/>
        <v/>
      </c>
      <c r="X74" s="269" t="str">
        <f t="shared" si="12"/>
        <v/>
      </c>
      <c r="Y74" s="267" t="str">
        <f t="shared" si="13"/>
        <v/>
      </c>
      <c r="Z74" s="246"/>
      <c r="AA74" s="249"/>
      <c r="AC74" s="28"/>
      <c r="AD74" s="27"/>
      <c r="AE74" s="250"/>
      <c r="AF74" s="86"/>
      <c r="AJ74" s="86"/>
    </row>
    <row r="75" spans="1:54" ht="15.6">
      <c r="A75" s="246"/>
      <c r="B75" s="306"/>
      <c r="C75" s="266">
        <f>+'Ark1'!L1915</f>
        <v>10</v>
      </c>
      <c r="D75" s="266" t="s">
        <v>37</v>
      </c>
      <c r="E75" s="266"/>
      <c r="F75" s="86" t="str">
        <f>+IF(G75=0,"",'Ark1'!Q1915)</f>
        <v/>
      </c>
      <c r="G75" s="362">
        <f>+'Ark1'!R1915</f>
        <v>0</v>
      </c>
      <c r="H75" s="28" t="str">
        <f>+IF(G75=0,"",'Ark1'!AE1915)</f>
        <v/>
      </c>
      <c r="I75" s="267"/>
      <c r="J75" s="28" t="str">
        <f>+IF(G75=0,"",'Ark1'!AF1915)</f>
        <v/>
      </c>
      <c r="K75" s="27" t="str">
        <f>+IF(G75=0,"",'Ark1'!T1915)</f>
        <v/>
      </c>
      <c r="L75" s="305" t="str">
        <f>+IF(G75=0,"",'Ark1'!U1915)</f>
        <v/>
      </c>
      <c r="M75" s="246"/>
      <c r="N75" s="33" t="str">
        <f>+IF(G75=0,"",'Ark1'!W1915)</f>
        <v/>
      </c>
      <c r="O75" s="33" t="str">
        <f>+IF(G75=0,"",'Ark1'!X1915)</f>
        <v/>
      </c>
      <c r="P75" s="33" t="str">
        <f>+IF(G75=0,"",'Ark1'!AG1915)</f>
        <v/>
      </c>
      <c r="Q75" s="33" t="str">
        <f>+IF(G75=0,"",'Ark1'!AH1915)</f>
        <v/>
      </c>
      <c r="R75" s="374" t="str">
        <f>+IF(G75=0,"",'Ark1'!AR1984)</f>
        <v/>
      </c>
      <c r="S75" s="114" t="str">
        <f>+IF(G75=0,"",'Ark1'!AS1984)</f>
        <v/>
      </c>
      <c r="T75" s="33" t="str">
        <f>+IF(G75=0,"",'Ark1'!Y1915)</f>
        <v/>
      </c>
      <c r="U75" s="27" t="str">
        <f>+IF(G75=0,"",'Ark1'!AA1915)</f>
        <v/>
      </c>
      <c r="V75" s="33" t="str">
        <f>+IF(G75=0,"",'Ark1'!AC1915)</f>
        <v/>
      </c>
      <c r="W75" s="305" t="str">
        <f t="shared" si="11"/>
        <v/>
      </c>
      <c r="X75" s="33" t="str">
        <f t="shared" si="12"/>
        <v/>
      </c>
      <c r="Y75" s="28" t="str">
        <f t="shared" si="13"/>
        <v/>
      </c>
      <c r="Z75" s="246"/>
      <c r="AA75" s="249"/>
      <c r="AC75" s="28"/>
      <c r="AD75" s="27"/>
      <c r="AE75" s="250"/>
      <c r="AF75" s="86"/>
      <c r="AJ75" s="86"/>
    </row>
    <row r="76" spans="1:54" ht="15.6">
      <c r="A76" s="246"/>
      <c r="B76" s="306"/>
      <c r="C76" s="266">
        <f>+'Ark1'!L1950</f>
        <v>11</v>
      </c>
      <c r="D76" s="266" t="s">
        <v>38</v>
      </c>
      <c r="E76" s="266"/>
      <c r="F76" s="266" t="str">
        <f>+IF(G76=0,"",'Ark1'!Q1950)</f>
        <v/>
      </c>
      <c r="G76" s="362">
        <f>+'Ark1'!R1950</f>
        <v>0</v>
      </c>
      <c r="H76" s="267" t="str">
        <f>+IF(G76=0,"",'Ark1'!AE1950)</f>
        <v/>
      </c>
      <c r="I76" s="267"/>
      <c r="J76" s="267" t="str">
        <f>+IF(G76=0,"",'Ark1'!AF1950)</f>
        <v/>
      </c>
      <c r="K76" s="268" t="str">
        <f>+IF(G76=0,"",'Ark1'!T1950)</f>
        <v/>
      </c>
      <c r="L76" s="305" t="str">
        <f>+IF(G76=0,"",'Ark1'!U1950)</f>
        <v/>
      </c>
      <c r="M76" s="246"/>
      <c r="N76" s="269" t="str">
        <f>+IF(G76=0,"",'Ark1'!W1950)</f>
        <v/>
      </c>
      <c r="O76" s="269" t="str">
        <f>+IF(G76=0,"",'Ark1'!X1950)</f>
        <v/>
      </c>
      <c r="P76" s="269" t="str">
        <f>+IF(G76=0,"",'Ark1'!AG1950)</f>
        <v/>
      </c>
      <c r="Q76" s="269" t="str">
        <f>+IF(G76=0,"",'Ark1'!AH1950)</f>
        <v/>
      </c>
      <c r="R76" s="374" t="str">
        <f>+IF(G76=0,"",'Ark1'!AR1679)</f>
        <v/>
      </c>
      <c r="S76" s="114" t="str">
        <f>+IF(G76=0,"",'Ark1'!AS1679)</f>
        <v/>
      </c>
      <c r="T76" s="269" t="str">
        <f>+IF(G76=0,"",'Ark1'!Y1950)</f>
        <v/>
      </c>
      <c r="U76" s="268" t="str">
        <f>+IF(G76=0,"",'Ark1'!AA1950)</f>
        <v/>
      </c>
      <c r="V76" s="269" t="str">
        <f>+IF(G76=0,"",'Ark1'!AC1950)</f>
        <v/>
      </c>
      <c r="W76" s="305" t="str">
        <f t="shared" si="11"/>
        <v/>
      </c>
      <c r="X76" s="269" t="str">
        <f t="shared" si="12"/>
        <v/>
      </c>
      <c r="Y76" s="267" t="str">
        <f t="shared" si="13"/>
        <v/>
      </c>
      <c r="Z76" s="246"/>
      <c r="AA76" s="249"/>
      <c r="AC76" s="28"/>
      <c r="AD76" s="27"/>
      <c r="AE76" s="250"/>
      <c r="AF76" s="86"/>
      <c r="AJ76" s="86"/>
    </row>
    <row r="77" spans="1:54" ht="15.6">
      <c r="A77" s="246"/>
      <c r="B77" s="306"/>
      <c r="C77" s="266">
        <f>+'Ark1'!L1985</f>
        <v>12</v>
      </c>
      <c r="D77" s="266" t="s">
        <v>39</v>
      </c>
      <c r="E77" s="266"/>
      <c r="F77" s="86" t="str">
        <f>+IF(G77=0,"",'Ark1'!Q1985)</f>
        <v/>
      </c>
      <c r="G77" s="362">
        <f>+'Ark1'!R1985</f>
        <v>0</v>
      </c>
      <c r="H77" s="28" t="str">
        <f>+IF(G77=0,"",'Ark1'!AE1985)</f>
        <v/>
      </c>
      <c r="I77" s="267"/>
      <c r="J77" s="28" t="str">
        <f>+IF(G77=0,"",'Ark1'!AF1985)</f>
        <v/>
      </c>
      <c r="K77" s="27" t="str">
        <f>+IF(G77=0,"",'Ark1'!T1985)</f>
        <v/>
      </c>
      <c r="L77" s="305" t="str">
        <f>+IF(G77=0,"",'Ark1'!U1985)</f>
        <v/>
      </c>
      <c r="M77" s="246"/>
      <c r="N77" s="33" t="str">
        <f>+IF(G77=0,"",'Ark1'!W1985)</f>
        <v/>
      </c>
      <c r="O77" s="33" t="str">
        <f>+IF(G77=0,"",'Ark1'!X1985)</f>
        <v/>
      </c>
      <c r="P77" s="33" t="str">
        <f>+IF(G77=0,"",'Ark1'!AG1985)</f>
        <v/>
      </c>
      <c r="Q77" s="33" t="str">
        <f>+IF(G77=0,"",'Ark1'!AH1985)</f>
        <v/>
      </c>
      <c r="R77" s="374" t="str">
        <f>+IF(G77=0,"",'Ark1'!AR1680)</f>
        <v/>
      </c>
      <c r="S77" s="114" t="str">
        <f>+IF(G77=0,"",'Ark1'!AS1680)</f>
        <v/>
      </c>
      <c r="T77" s="33" t="str">
        <f>+IF(G77=0,"",'Ark1'!Y1985)</f>
        <v/>
      </c>
      <c r="U77" s="27" t="str">
        <f>+IF(G77=0,"",'Ark1'!AA1985)</f>
        <v/>
      </c>
      <c r="V77" s="33" t="str">
        <f>+IF(G77=0,"",'Ark1'!AC1985)</f>
        <v/>
      </c>
      <c r="W77" s="305" t="str">
        <f t="shared" si="11"/>
        <v/>
      </c>
      <c r="X77" s="33" t="str">
        <f t="shared" si="12"/>
        <v/>
      </c>
      <c r="Y77" s="28" t="str">
        <f t="shared" si="13"/>
        <v/>
      </c>
      <c r="Z77" s="246"/>
      <c r="AA77" s="249"/>
      <c r="AC77" s="28"/>
      <c r="AD77" s="27"/>
      <c r="AE77" s="250"/>
      <c r="AF77" s="86"/>
      <c r="AJ77" s="86"/>
    </row>
    <row r="78" spans="1:54" ht="15.6">
      <c r="A78" s="246"/>
      <c r="B78" s="306"/>
      <c r="C78" s="266">
        <f>+'Ark1'!L2020</f>
        <v>13</v>
      </c>
      <c r="D78" s="266" t="s">
        <v>40</v>
      </c>
      <c r="E78" s="266"/>
      <c r="F78" s="266" t="str">
        <f>+IF(G78=0,"",'Ark1'!Q2020)</f>
        <v/>
      </c>
      <c r="G78" s="362">
        <f>+'Ark1'!R2020</f>
        <v>0</v>
      </c>
      <c r="H78" s="267" t="str">
        <f>+IF(G78=0,"",'Ark1'!AE2020)</f>
        <v/>
      </c>
      <c r="I78" s="267"/>
      <c r="J78" s="267" t="str">
        <f>+IF(G78=0,"",'Ark1'!AF2020)</f>
        <v/>
      </c>
      <c r="K78" s="268" t="str">
        <f>+IF(G78=0,"",'Ark1'!T2020)</f>
        <v/>
      </c>
      <c r="L78" s="305" t="str">
        <f>+IF(G78=0,"",'Ark1'!U2020)</f>
        <v/>
      </c>
      <c r="M78" s="246"/>
      <c r="N78" s="269" t="str">
        <f>+IF(G78=0,"",'Ark1'!W2020)</f>
        <v/>
      </c>
      <c r="O78" s="269" t="str">
        <f>+IF(G78=0,"",'Ark1'!X2020)</f>
        <v/>
      </c>
      <c r="P78" s="269" t="str">
        <f>+IF(G78=0,"",'Ark1'!AG2020)</f>
        <v/>
      </c>
      <c r="Q78" s="269" t="str">
        <f>+IF(G78=0,"",'Ark1'!AH2020)</f>
        <v/>
      </c>
      <c r="R78" s="374" t="str">
        <f>+IF(G78=0,"",'Ark1'!AR1681)</f>
        <v/>
      </c>
      <c r="S78" s="114" t="str">
        <f>+IF(G78=0,"",'Ark1'!AS1681)</f>
        <v/>
      </c>
      <c r="T78" s="269" t="str">
        <f>+IF(G78=0,"",'Ark1'!Y2020)</f>
        <v/>
      </c>
      <c r="U78" s="268" t="str">
        <f>+IF(G78=0,"",'Ark1'!AA2020)</f>
        <v/>
      </c>
      <c r="V78" s="269" t="str">
        <f>+IF(G78=0,"",'Ark1'!AC2020)</f>
        <v/>
      </c>
      <c r="W78" s="305" t="str">
        <f t="shared" si="11"/>
        <v/>
      </c>
      <c r="X78" s="269" t="str">
        <f t="shared" si="12"/>
        <v/>
      </c>
      <c r="Y78" s="267" t="str">
        <f t="shared" si="13"/>
        <v/>
      </c>
      <c r="Z78" s="246"/>
      <c r="AA78" s="249"/>
      <c r="AC78" s="28"/>
      <c r="AD78" s="27"/>
      <c r="AE78" s="250"/>
      <c r="AF78" s="86"/>
      <c r="AJ78" s="86"/>
    </row>
    <row r="79" spans="1:54" ht="15.6">
      <c r="A79" s="246"/>
      <c r="B79" s="306"/>
      <c r="C79" s="266">
        <f>+'Ark1'!L2055</f>
        <v>14</v>
      </c>
      <c r="D79" s="266" t="s">
        <v>401</v>
      </c>
      <c r="E79" s="266"/>
      <c r="F79" s="86" t="str">
        <f>+IF(G79=0,"",'Ark1'!Q2055)</f>
        <v/>
      </c>
      <c r="G79" s="362">
        <f>+'Ark1'!R2055</f>
        <v>0</v>
      </c>
      <c r="H79" s="28" t="str">
        <f>+IF(G79=0,"",'Ark1'!AE2055)</f>
        <v/>
      </c>
      <c r="I79" s="267"/>
      <c r="J79" s="28" t="str">
        <f>+IF(G79=0,"",'Ark1'!AF2055)</f>
        <v/>
      </c>
      <c r="K79" s="27" t="str">
        <f>+IF(G79=0,"",'Ark1'!T2055)</f>
        <v/>
      </c>
      <c r="L79" s="305" t="str">
        <f>+IF(G79=0,"",'Ark1'!U2055)</f>
        <v/>
      </c>
      <c r="M79" s="246"/>
      <c r="N79" s="33" t="str">
        <f>+IF(G79=0,"",'Ark1'!W2055)</f>
        <v/>
      </c>
      <c r="O79" s="33" t="str">
        <f>+IF(G79=0,"",'Ark1'!X2055)</f>
        <v/>
      </c>
      <c r="P79" s="33" t="str">
        <f>+IF(G79=0,"",'Ark1'!AG2055)</f>
        <v/>
      </c>
      <c r="Q79" s="33" t="str">
        <f>+IF(G79=0,"",'Ark1'!AH2055)</f>
        <v/>
      </c>
      <c r="R79" s="374" t="str">
        <f>+IF(G79=0,"",'Ark1'!AR1682)</f>
        <v/>
      </c>
      <c r="S79" s="114" t="str">
        <f>+IF(G79=0,"",'Ark1'!AS1682)</f>
        <v/>
      </c>
      <c r="T79" s="33" t="str">
        <f>+IF(G79=0,"",'Ark1'!Y2055)</f>
        <v/>
      </c>
      <c r="U79" s="27" t="str">
        <f>+IF(G79=0,"",'Ark1'!AA2055)</f>
        <v/>
      </c>
      <c r="V79" s="33" t="str">
        <f>+IF(G79=0,"",'Ark1'!AC2055)</f>
        <v/>
      </c>
      <c r="W79" s="305" t="str">
        <f t="shared" si="11"/>
        <v/>
      </c>
      <c r="X79" s="33" t="str">
        <f t="shared" si="12"/>
        <v/>
      </c>
      <c r="Y79" s="28" t="str">
        <f t="shared" si="13"/>
        <v/>
      </c>
      <c r="Z79" s="246"/>
      <c r="AA79" s="249"/>
      <c r="AC79" s="28"/>
      <c r="AD79" s="27"/>
      <c r="AE79" s="250"/>
      <c r="AF79" s="86"/>
      <c r="AJ79" s="86"/>
    </row>
    <row r="80" spans="1:54" ht="15.6">
      <c r="A80" s="246"/>
      <c r="B80" s="306"/>
      <c r="C80" s="266">
        <f>+'Ark1'!L2090</f>
        <v>15</v>
      </c>
      <c r="D80" s="266" t="s">
        <v>41</v>
      </c>
      <c r="E80" s="266"/>
      <c r="F80" s="266" t="str">
        <f>+IF(G80=0,"",'Ark1'!Q2090)</f>
        <v/>
      </c>
      <c r="G80" s="362">
        <f>+'Ark1'!R2090</f>
        <v>0</v>
      </c>
      <c r="H80" s="267" t="str">
        <f>+IF(G80=0,"",'Ark1'!AE2090)</f>
        <v/>
      </c>
      <c r="I80" s="267"/>
      <c r="J80" s="267" t="str">
        <f>+IF(G80=0,"",'Ark1'!AF2090)</f>
        <v/>
      </c>
      <c r="K80" s="268" t="str">
        <f>+IF(G80=0,"",'Ark1'!T2090)</f>
        <v/>
      </c>
      <c r="L80" s="377" t="str">
        <f>+IF(G80=0,"",'Ark1'!U2090)</f>
        <v/>
      </c>
      <c r="M80" s="246"/>
      <c r="N80" s="269" t="str">
        <f>+IF(G80=0,"",'Ark1'!W2090)</f>
        <v/>
      </c>
      <c r="O80" s="269" t="str">
        <f>+IF(G80=0,"",'Ark1'!X2090)</f>
        <v/>
      </c>
      <c r="P80" s="269" t="str">
        <f>+IF(G80=0,"",'Ark1'!AG2090)</f>
        <v/>
      </c>
      <c r="Q80" s="269" t="str">
        <f>+IF(G80=0,"",'Ark1'!AH2090)</f>
        <v/>
      </c>
      <c r="R80" s="374" t="str">
        <f>+IF(G80=0,"",'Ark1'!AR1683)</f>
        <v/>
      </c>
      <c r="S80" s="114" t="str">
        <f>+IF(G80=0,"",'Ark1'!AS1683)</f>
        <v/>
      </c>
      <c r="T80" s="269" t="str">
        <f>+IF(G80=0,"",'Ark1'!Y2090)</f>
        <v/>
      </c>
      <c r="U80" s="268" t="str">
        <f>+IF(G80=0,"",'Ark1'!AA2090)</f>
        <v/>
      </c>
      <c r="V80" s="269" t="str">
        <f>+IF(G80=0,"",'Ark1'!AC2090)</f>
        <v/>
      </c>
      <c r="W80" s="305" t="str">
        <f t="shared" si="11"/>
        <v/>
      </c>
      <c r="X80" s="269" t="str">
        <f t="shared" si="12"/>
        <v/>
      </c>
      <c r="Y80" s="267" t="str">
        <f t="shared" si="13"/>
        <v/>
      </c>
      <c r="Z80" s="246"/>
      <c r="AA80" s="249"/>
      <c r="AC80" s="28"/>
      <c r="AD80" s="27"/>
      <c r="AE80" s="250"/>
      <c r="AF80" s="86"/>
      <c r="AJ80" s="86"/>
    </row>
    <row r="81" spans="1:54" ht="19.8">
      <c r="A81" s="246"/>
      <c r="B81" s="246"/>
      <c r="C81" s="264"/>
      <c r="D81" s="246"/>
      <c r="E81" s="246"/>
      <c r="F81" s="246"/>
      <c r="G81" s="246"/>
      <c r="H81" s="247"/>
      <c r="I81" s="246"/>
      <c r="J81" s="247"/>
      <c r="K81" s="246"/>
      <c r="L81" s="246"/>
      <c r="M81" s="246"/>
      <c r="N81" s="248"/>
      <c r="O81" s="248"/>
      <c r="P81" s="246"/>
      <c r="Q81" s="248"/>
      <c r="R81" s="248"/>
      <c r="S81" s="248"/>
      <c r="T81" s="248"/>
      <c r="U81" s="246"/>
      <c r="V81" s="248"/>
      <c r="W81" s="246"/>
      <c r="X81" s="248"/>
      <c r="Y81" s="247"/>
      <c r="Z81" s="246"/>
      <c r="AA81" s="249"/>
      <c r="AC81" s="28"/>
      <c r="AD81" s="27"/>
      <c r="AE81" s="250"/>
      <c r="AF81" s="86"/>
      <c r="AJ81" s="86"/>
      <c r="BB81" s="262"/>
    </row>
    <row r="82" spans="1:54" ht="22.8">
      <c r="A82" s="410" t="s">
        <v>515</v>
      </c>
      <c r="B82" s="246"/>
      <c r="C82" s="264"/>
      <c r="D82" s="346"/>
      <c r="E82" s="246"/>
      <c r="F82" s="264" t="s">
        <v>651</v>
      </c>
      <c r="G82" s="279">
        <f>SUM(G84:G98)</f>
        <v>17</v>
      </c>
      <c r="H82" s="247"/>
      <c r="I82" s="246"/>
      <c r="J82" s="247"/>
      <c r="K82" s="246"/>
      <c r="L82" s="345">
        <f>+Raser!M15</f>
        <v>130.00588235294117</v>
      </c>
      <c r="M82" s="246"/>
      <c r="N82" s="248"/>
      <c r="O82" s="248"/>
      <c r="P82" s="246"/>
      <c r="Q82" s="248"/>
      <c r="R82" s="248"/>
      <c r="S82" s="248"/>
      <c r="T82" s="248"/>
      <c r="U82" s="246"/>
      <c r="V82" s="248"/>
      <c r="W82" s="345">
        <f>+Raser!X15</f>
        <v>273.05411415863603</v>
      </c>
      <c r="X82" s="248" t="s">
        <v>635</v>
      </c>
      <c r="Y82" s="247"/>
      <c r="Z82" s="246"/>
      <c r="AA82" s="249"/>
      <c r="AC82" s="28"/>
      <c r="AD82" s="27"/>
      <c r="AE82" s="250"/>
      <c r="AF82" s="86"/>
      <c r="AJ82" s="86"/>
      <c r="BB82" s="262"/>
    </row>
    <row r="83" spans="1:54" ht="14.25" customHeight="1">
      <c r="A83" s="246"/>
      <c r="B83" s="246"/>
      <c r="C83" s="264"/>
      <c r="D83" s="344"/>
      <c r="E83" s="246"/>
      <c r="F83" s="264"/>
      <c r="G83" s="264"/>
      <c r="H83" s="264"/>
      <c r="I83" s="264"/>
      <c r="J83" s="264"/>
      <c r="K83" s="264"/>
      <c r="L83" s="264"/>
      <c r="M83" s="246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47"/>
      <c r="Z83" s="246"/>
      <c r="AA83" s="249"/>
      <c r="AC83" s="28"/>
      <c r="AD83" s="27"/>
      <c r="AE83" s="250"/>
      <c r="AF83" s="86"/>
      <c r="AJ83" s="86"/>
      <c r="BB83" s="262"/>
    </row>
    <row r="84" spans="1:54" ht="15.6">
      <c r="A84" s="246"/>
      <c r="B84" s="266">
        <f>+'Ark1'!C1601</f>
        <v>2024</v>
      </c>
      <c r="C84" s="266">
        <f>+'Ark1'!L1601</f>
        <v>1</v>
      </c>
      <c r="D84" s="266" t="s">
        <v>29</v>
      </c>
      <c r="E84" s="266">
        <f>+'Ark1'!AP1601</f>
        <v>5</v>
      </c>
      <c r="F84" s="266" t="str">
        <f>+IF(G84=0,"",'Ark1'!Q1601)</f>
        <v/>
      </c>
      <c r="G84" s="362">
        <f>+'Ark1'!R1601</f>
        <v>0</v>
      </c>
      <c r="H84" s="267" t="str">
        <f>+IF(G84=0,"",'Ark1'!AE1601)</f>
        <v/>
      </c>
      <c r="I84" s="267"/>
      <c r="J84" s="267" t="str">
        <f>+IF(G84=0,"",'Ark1'!AF1601)</f>
        <v/>
      </c>
      <c r="K84" s="268" t="str">
        <f>+IF(G84=0,"",'Ark1'!T1601)</f>
        <v/>
      </c>
      <c r="L84" s="305" t="str">
        <f>+IF(G84=0,"",'Ark1'!U1601)</f>
        <v/>
      </c>
      <c r="M84" s="246"/>
      <c r="N84" s="269" t="str">
        <f>+IF(G84=0,"",'Ark1'!W1601)</f>
        <v/>
      </c>
      <c r="O84" s="269" t="str">
        <f>+IF(G84=0,"",'Ark1'!X1601)</f>
        <v/>
      </c>
      <c r="P84" s="269" t="str">
        <f>+IF(G84=0,"",'Ark1'!AG1601)</f>
        <v/>
      </c>
      <c r="Q84" s="269" t="str">
        <f>+IF(G84=0,"",'Ark1'!AH1601)</f>
        <v/>
      </c>
      <c r="R84" s="374" t="str">
        <f>+IF(G84=0,"",'Ark1'!AR1601)</f>
        <v/>
      </c>
      <c r="S84" s="114" t="str">
        <f>+IF(G84=0,"",'Ark1'!AS1601)</f>
        <v/>
      </c>
      <c r="T84" s="269" t="str">
        <f>+IF(G84=0,"",'Ark1'!Y1601)</f>
        <v/>
      </c>
      <c r="U84" s="268" t="str">
        <f>+IF(G84=0,"",'Ark1'!AA1601)</f>
        <v/>
      </c>
      <c r="V84" s="269" t="str">
        <f>+IF(G84=0,"",'Ark1'!AC1601)</f>
        <v/>
      </c>
      <c r="W84" s="305" t="str">
        <f t="shared" ref="W84:W98" si="14">IF(G84=0,"",1000*L84/P84)</f>
        <v/>
      </c>
      <c r="X84" s="269" t="str">
        <f t="shared" ref="X84:X98" si="15">IF(G84=0,"",L84/C84)</f>
        <v/>
      </c>
      <c r="Y84" s="267" t="str">
        <f t="shared" ref="Y84:Y98" si="16">IF(G84=0,"",G84/F84)</f>
        <v/>
      </c>
      <c r="Z84" s="246"/>
      <c r="AA84" s="249"/>
      <c r="AC84" s="28"/>
      <c r="AD84" s="27"/>
      <c r="AE84" s="250"/>
      <c r="AF84" s="86"/>
      <c r="AJ84" s="86"/>
    </row>
    <row r="85" spans="1:54" ht="15.6">
      <c r="A85" s="246"/>
      <c r="B85" s="306">
        <f>+'Ark1'!C1636</f>
        <v>2024</v>
      </c>
      <c r="C85" s="86">
        <f>+'Ark1'!L1636</f>
        <v>2</v>
      </c>
      <c r="D85" s="86" t="s">
        <v>30</v>
      </c>
      <c r="F85" s="86">
        <f>+IF(G85=0,"",'Ark1'!Q1636)</f>
        <v>1</v>
      </c>
      <c r="G85" s="362">
        <f>+'Ark1'!R1636</f>
        <v>1</v>
      </c>
      <c r="H85" s="28">
        <f>+IF(G85=0,"",'Ark1'!AE1636)</f>
        <v>5.882352941176471</v>
      </c>
      <c r="I85" s="267"/>
      <c r="J85" s="28">
        <f>+IF(G85=0,"",'Ark1'!AF1636)</f>
        <v>4.8414098909551582</v>
      </c>
      <c r="K85" s="27">
        <f>+IF(G85=0,"",'Ark1'!T1636)</f>
        <v>4</v>
      </c>
      <c r="L85" s="305">
        <f>+IF(G85=0,"",'Ark1'!U1636)</f>
        <v>107</v>
      </c>
      <c r="M85" s="246"/>
      <c r="N85" s="33">
        <f>+IF(G85=0,"",'Ark1'!W1636)</f>
        <v>0</v>
      </c>
      <c r="O85" s="33">
        <f>+IF(G85=0,"",'Ark1'!X1636)</f>
        <v>0</v>
      </c>
      <c r="P85" s="33">
        <f>+IF(G85=0,"",'Ark1'!AG1636)</f>
        <v>602</v>
      </c>
      <c r="Q85" s="33">
        <f>+IF(G85=0,"",'Ark1'!AH1636)</f>
        <v>100</v>
      </c>
      <c r="R85" s="374">
        <f>+IF(G85=0,"",'Ark1'!AR1636)</f>
        <v>174</v>
      </c>
      <c r="S85" s="114">
        <f>+IF(G85=0,"",'Ark1'!AS1636)</f>
        <v>20.311221057459111</v>
      </c>
      <c r="T85" s="33">
        <f>+IF(G85=0,"",'Ark1'!Y1636)</f>
        <v>0</v>
      </c>
      <c r="U85" s="27">
        <f>+IF(G85=0,"",'Ark1'!AA1636)</f>
        <v>0</v>
      </c>
      <c r="V85" s="33">
        <f>+IF(G85=0,"",'Ark1'!AC1636)</f>
        <v>0</v>
      </c>
      <c r="W85" s="305">
        <f t="shared" si="14"/>
        <v>177.74086378737542</v>
      </c>
      <c r="X85" s="33">
        <f t="shared" si="15"/>
        <v>53.5</v>
      </c>
      <c r="Y85" s="28">
        <f t="shared" si="16"/>
        <v>1</v>
      </c>
      <c r="Z85" s="246"/>
      <c r="AA85" s="249"/>
      <c r="AC85" s="28"/>
      <c r="AD85" s="27"/>
      <c r="AE85" s="250"/>
      <c r="AF85" s="86"/>
      <c r="AJ85" s="86"/>
    </row>
    <row r="86" spans="1:54" ht="15.6">
      <c r="A86" s="246"/>
      <c r="B86" s="306">
        <f>+'Ark1'!C1671</f>
        <v>2024</v>
      </c>
      <c r="C86" s="266">
        <f>+'Ark1'!L1671</f>
        <v>3</v>
      </c>
      <c r="D86" s="266" t="s">
        <v>31</v>
      </c>
      <c r="F86" s="266">
        <f>+IF(G86=0,"",'Ark1'!Q1671)</f>
        <v>6</v>
      </c>
      <c r="G86" s="362">
        <f>+'Ark1'!R1671</f>
        <v>6</v>
      </c>
      <c r="H86" s="267">
        <f>+IF(G86=0,"",'Ark1'!AE1671)</f>
        <v>35.294117647058826</v>
      </c>
      <c r="I86" s="267"/>
      <c r="J86" s="267">
        <f>+IF(G86=0,"",'Ark1'!AF1671)</f>
        <v>33.387629519026277</v>
      </c>
      <c r="K86" s="268">
        <f>+IF(G86=0,"",'Ark1'!T1671)</f>
        <v>5.3333333333333321</v>
      </c>
      <c r="L86" s="305">
        <f>+IF(G86=0,"",'Ark1'!U1671)</f>
        <v>122.98333333333331</v>
      </c>
      <c r="M86" s="246"/>
      <c r="N86" s="269">
        <f>+IF(G86=0,"",'Ark1'!W1671)</f>
        <v>16.666666666666671</v>
      </c>
      <c r="O86" s="269">
        <f>+IF(G86=0,"",'Ark1'!X1671)</f>
        <v>0</v>
      </c>
      <c r="P86" s="269">
        <f>+IF(G86=0,"",'Ark1'!AG1671)</f>
        <v>591</v>
      </c>
      <c r="Q86" s="269">
        <f>+IF(G86=0,"",'Ark1'!AH1671)</f>
        <v>100</v>
      </c>
      <c r="R86" s="374">
        <f>+IF(G86=0,"",'Ark1'!AR1671)</f>
        <v>174.33333333333337</v>
      </c>
      <c r="S86" s="114">
        <f>+IF(G86=0,"",'Ark1'!AS1671)</f>
        <v>22.878204201823809</v>
      </c>
      <c r="T86" s="269">
        <f>+IF(G86=0,"",'Ark1'!Y1671)</f>
        <v>25.494536451735975</v>
      </c>
      <c r="U86" s="268">
        <f>+IF(G86=0,"",'Ark1'!AA1671)</f>
        <v>1.1055415967851339</v>
      </c>
      <c r="V86" s="269">
        <f>+IF(G86=0,"",'Ark1'!AC1671)</f>
        <v>76.537218945704723</v>
      </c>
      <c r="W86" s="305">
        <f t="shared" si="14"/>
        <v>208.09362662154535</v>
      </c>
      <c r="X86" s="269">
        <f t="shared" si="15"/>
        <v>40.994444444444433</v>
      </c>
      <c r="Y86" s="267">
        <f t="shared" si="16"/>
        <v>1</v>
      </c>
      <c r="Z86" s="246"/>
      <c r="AA86" s="249"/>
      <c r="AC86" s="28"/>
      <c r="AD86" s="27"/>
      <c r="AE86" s="250"/>
      <c r="AF86" s="86"/>
      <c r="AG86" s="213"/>
      <c r="AH86" s="213"/>
      <c r="AI86" s="213"/>
      <c r="AJ86" s="86"/>
    </row>
    <row r="87" spans="1:54" ht="15.6">
      <c r="A87" s="246"/>
      <c r="B87" s="306">
        <f>+'Ark1'!C1706</f>
        <v>2024</v>
      </c>
      <c r="C87" s="266">
        <f>+'Ark1'!L1706</f>
        <v>4</v>
      </c>
      <c r="D87" s="266" t="s">
        <v>32</v>
      </c>
      <c r="F87" s="86">
        <f>+IF(G87=0,"",'Ark1'!Q1706)</f>
        <v>4</v>
      </c>
      <c r="G87" s="362">
        <f>+'Ark1'!R1706</f>
        <v>4</v>
      </c>
      <c r="H87" s="28">
        <f>+IF(G87=0,"",'Ark1'!AE1706)</f>
        <v>23.52941176470588</v>
      </c>
      <c r="I87" s="267"/>
      <c r="J87" s="28">
        <f>+IF(G87=0,"",'Ark1'!AF1706)</f>
        <v>23.003484005248623</v>
      </c>
      <c r="K87" s="27">
        <f>+IF(G87=0,"",'Ark1'!T1706)</f>
        <v>7.75</v>
      </c>
      <c r="L87" s="305">
        <f>+IF(G87=0,"",'Ark1'!U1706)</f>
        <v>127.1</v>
      </c>
      <c r="M87" s="246"/>
      <c r="N87" s="33">
        <f>+IF(G87=0,"",'Ark1'!W1706)</f>
        <v>100</v>
      </c>
      <c r="O87" s="33">
        <f>+IF(G87=0,"",'Ark1'!X1706)</f>
        <v>0</v>
      </c>
      <c r="P87" s="33">
        <f>+IF(G87=0,"",'Ark1'!AG1706)</f>
        <v>419</v>
      </c>
      <c r="Q87" s="33">
        <f>+IF(G87=0,"",'Ark1'!AH1706)</f>
        <v>100</v>
      </c>
      <c r="R87" s="374">
        <f>+IF(G87=0,"",'Ark1'!AR1706)</f>
        <v>169</v>
      </c>
      <c r="S87" s="114">
        <f>+IF(G87=0,"",'Ark1'!AS1706)</f>
        <v>26.311416573247111</v>
      </c>
      <c r="T87" s="33">
        <f>+IF(G87=0,"",'Ark1'!Y1706)</f>
        <v>10.196322866602548</v>
      </c>
      <c r="U87" s="27">
        <f>+IF(G87=0,"",'Ark1'!AA1706)</f>
        <v>0.82915619758885006</v>
      </c>
      <c r="V87" s="33">
        <f>+IF(G87=0,"",'Ark1'!AC1706)</f>
        <v>64.168193405959073</v>
      </c>
      <c r="W87" s="305">
        <f t="shared" si="14"/>
        <v>303.34128878281621</v>
      </c>
      <c r="X87" s="33">
        <f t="shared" si="15"/>
        <v>31.774999999999999</v>
      </c>
      <c r="Y87" s="28">
        <f t="shared" si="16"/>
        <v>1</v>
      </c>
      <c r="Z87" s="246"/>
      <c r="AA87" s="249"/>
      <c r="AC87" s="28"/>
      <c r="AD87" s="27"/>
      <c r="AE87" s="250"/>
      <c r="AF87" s="86"/>
      <c r="AG87" s="213"/>
      <c r="AH87" s="213"/>
      <c r="AI87" s="213"/>
      <c r="AJ87" s="86"/>
    </row>
    <row r="88" spans="1:54" ht="15.6">
      <c r="A88" s="246"/>
      <c r="B88" s="266">
        <f>+'Ark1'!C1741</f>
        <v>2024</v>
      </c>
      <c r="C88" s="266">
        <f>+'Ark1'!L1741</f>
        <v>5</v>
      </c>
      <c r="D88" s="266" t="s">
        <v>400</v>
      </c>
      <c r="F88" s="266">
        <f>+IF(G88=0,"",'Ark1'!Q1741)</f>
        <v>3</v>
      </c>
      <c r="G88" s="362">
        <f>+'Ark1'!R1741</f>
        <v>6</v>
      </c>
      <c r="H88" s="267">
        <f>+'Ark1'!AE1741</f>
        <v>35.294117647058826</v>
      </c>
      <c r="I88" s="267"/>
      <c r="J88" s="267">
        <f>+IF(G88=0,"",'Ark1'!AF1741)</f>
        <v>38.767476584769931</v>
      </c>
      <c r="K88" s="268">
        <f>+IF(G88=0,"",'Ark1'!T1741)</f>
        <v>8.5</v>
      </c>
      <c r="L88" s="305">
        <f>+IF(G88=0,"",'Ark1'!U1741)</f>
        <v>142.80000000000001</v>
      </c>
      <c r="M88" s="246"/>
      <c r="N88" s="269">
        <f>+IF(G88=0,"",'Ark1'!W1741)</f>
        <v>100</v>
      </c>
      <c r="O88" s="269">
        <f>+IF(G88=0,"",'Ark1'!X1741)</f>
        <v>0</v>
      </c>
      <c r="P88" s="269">
        <f>+IF(G88=0,"",'Ark1'!AG1741)</f>
        <v>378.33333333333326</v>
      </c>
      <c r="Q88" s="269">
        <f>+IF(G88=0,"",'Ark1'!AH1741)</f>
        <v>100</v>
      </c>
      <c r="R88" s="374">
        <f>+IF(G88=0,"",'Ark1'!AR1741)</f>
        <v>169.66666666666663</v>
      </c>
      <c r="S88" s="114">
        <f>+IF(G88=0,"",'Ark1'!AS1741)</f>
        <v>29.166483287849513</v>
      </c>
      <c r="T88" s="269">
        <f>+IF(G88=0,"",'Ark1'!Y1741)</f>
        <v>17.890034469875189</v>
      </c>
      <c r="U88" s="268">
        <f>+IF(G88=0,"",'Ark1'!AA1741)</f>
        <v>1.1180339887498949</v>
      </c>
      <c r="V88" s="269">
        <f>+IF(G88=0,"",'Ark1'!AC1741)</f>
        <v>72.993917426976282</v>
      </c>
      <c r="W88" s="305">
        <f t="shared" si="14"/>
        <v>377.4449339207049</v>
      </c>
      <c r="X88" s="269">
        <f t="shared" si="15"/>
        <v>28.560000000000002</v>
      </c>
      <c r="Y88" s="267">
        <f t="shared" si="16"/>
        <v>2</v>
      </c>
      <c r="Z88" s="246"/>
      <c r="AA88" s="249"/>
      <c r="AC88" s="28"/>
      <c r="AD88" s="27"/>
      <c r="AE88" s="250"/>
      <c r="AF88" s="86"/>
      <c r="AG88" s="213"/>
      <c r="AH88" s="213"/>
      <c r="AI88" s="213"/>
      <c r="AJ88" s="86"/>
    </row>
    <row r="89" spans="1:54" ht="15.6">
      <c r="A89" s="246"/>
      <c r="B89" s="330">
        <f>+'Ark1'!C1776</f>
        <v>2024</v>
      </c>
      <c r="C89" s="266">
        <f>+'Ark1'!L1776</f>
        <v>6</v>
      </c>
      <c r="D89" s="266" t="s">
        <v>33</v>
      </c>
      <c r="F89" s="86" t="str">
        <f>+IF(G89=0,"",'Ark1'!Q1776)</f>
        <v/>
      </c>
      <c r="G89" s="362">
        <f>+'Ark1'!R1776</f>
        <v>0</v>
      </c>
      <c r="H89" s="28" t="str">
        <f>+IF(G89=0,"",'Ark1'!AE1776)</f>
        <v/>
      </c>
      <c r="I89" s="267"/>
      <c r="J89" s="28" t="str">
        <f>+IF(G89=0,"",'Ark1'!AF1776)</f>
        <v/>
      </c>
      <c r="K89" s="27" t="str">
        <f>+IF(G89=0,"",'Ark1'!T1776)</f>
        <v/>
      </c>
      <c r="L89" s="305" t="str">
        <f>+IF(G89=0,"",'Ark1'!U1776)</f>
        <v/>
      </c>
      <c r="M89" s="246"/>
      <c r="N89" s="33" t="str">
        <f>+IF(G89=0,"",'Ark1'!W1776)</f>
        <v/>
      </c>
      <c r="O89" s="33" t="str">
        <f>+IF(G89=0,"",'Ark1'!X1776)</f>
        <v/>
      </c>
      <c r="P89" s="33" t="str">
        <f>+IF(G89=0,"",'Ark1'!AG1776)</f>
        <v/>
      </c>
      <c r="Q89" s="33" t="str">
        <f>+IF(G89=0,"",'Ark1'!AH1776)</f>
        <v/>
      </c>
      <c r="R89" s="374" t="str">
        <f>+IF(G89=0,"",'Ark1'!AR1798)</f>
        <v/>
      </c>
      <c r="S89" s="114" t="str">
        <f>+IF(G89=0,"",'Ark1'!AS1798)</f>
        <v/>
      </c>
      <c r="T89" s="33" t="str">
        <f>+IF(G89=0,"",'Ark1'!Y1776)</f>
        <v/>
      </c>
      <c r="U89" s="27" t="str">
        <f>+IF(G89=0,"",'Ark1'!AA1776)</f>
        <v/>
      </c>
      <c r="V89" s="33" t="str">
        <f>+IF(G89=0,"",'Ark1'!AC1776)</f>
        <v/>
      </c>
      <c r="W89" s="305" t="str">
        <f t="shared" si="14"/>
        <v/>
      </c>
      <c r="X89" s="33" t="str">
        <f t="shared" si="15"/>
        <v/>
      </c>
      <c r="Y89" s="28" t="str">
        <f t="shared" si="16"/>
        <v/>
      </c>
      <c r="Z89" s="246"/>
      <c r="AA89" s="249"/>
      <c r="AC89" s="28"/>
      <c r="AD89" s="27"/>
      <c r="AE89" s="250"/>
      <c r="AF89" s="86"/>
      <c r="AG89" s="213"/>
      <c r="AH89" s="213"/>
      <c r="AI89" s="213"/>
      <c r="AJ89" s="86"/>
    </row>
    <row r="90" spans="1:54" ht="15.6">
      <c r="A90" s="246"/>
      <c r="B90" s="330">
        <f>+'Ark1'!C1811</f>
        <v>2024</v>
      </c>
      <c r="C90" s="266">
        <f>+'Ark1'!L1811</f>
        <v>7</v>
      </c>
      <c r="D90" s="266" t="s">
        <v>34</v>
      </c>
      <c r="F90" s="266" t="str">
        <f>+IF(G90=0,"",'Ark1'!Q1811)</f>
        <v/>
      </c>
      <c r="G90" s="362">
        <f>+'Ark1'!R1811</f>
        <v>0</v>
      </c>
      <c r="H90" s="267" t="str">
        <f>+IF(G90=0,"",'Ark1'!AE1811)</f>
        <v/>
      </c>
      <c r="I90" s="267"/>
      <c r="J90" s="267" t="str">
        <f>+IF(G90=0,"",'Ark1'!AF1811)</f>
        <v/>
      </c>
      <c r="K90" s="268" t="str">
        <f>+IF(G90=0,"",'Ark1'!T1811)</f>
        <v/>
      </c>
      <c r="L90" s="305" t="str">
        <f>+IF(G90=0,"",'Ark1'!U1811)</f>
        <v/>
      </c>
      <c r="M90" s="246"/>
      <c r="N90" s="269" t="str">
        <f>+IF(G90=0,"",'Ark1'!W1811)</f>
        <v/>
      </c>
      <c r="O90" s="269" t="str">
        <f>+IF(G90=0,"",'Ark1'!X1811)</f>
        <v/>
      </c>
      <c r="P90" s="269" t="str">
        <f>+IF(G90=0,"",'Ark1'!AG1811)</f>
        <v/>
      </c>
      <c r="Q90" s="269" t="str">
        <f>+IF(G90=0,"",'Ark1'!AH1811)</f>
        <v/>
      </c>
      <c r="R90" s="374" t="str">
        <f>+IF(G90=0,"",'Ark1'!AR1833)</f>
        <v/>
      </c>
      <c r="S90" s="114" t="str">
        <f>+IF(G90=0,"",'Ark1'!AS1833)</f>
        <v/>
      </c>
      <c r="T90" s="269" t="str">
        <f>+IF(G90=0,"",'Ark1'!Y1811)</f>
        <v/>
      </c>
      <c r="U90" s="268" t="str">
        <f>+IF(G90=0,"",'Ark1'!AA1811)</f>
        <v/>
      </c>
      <c r="V90" s="269" t="str">
        <f>+IF(G90=0,"",'Ark1'!AC1811)</f>
        <v/>
      </c>
      <c r="W90" s="305" t="str">
        <f t="shared" si="14"/>
        <v/>
      </c>
      <c r="X90" s="269" t="str">
        <f t="shared" si="15"/>
        <v/>
      </c>
      <c r="Y90" s="267" t="str">
        <f t="shared" si="16"/>
        <v/>
      </c>
      <c r="Z90" s="246"/>
      <c r="AA90" s="249"/>
      <c r="AC90" s="28"/>
      <c r="AD90" s="27"/>
      <c r="AE90" s="250"/>
      <c r="AF90" s="86"/>
      <c r="AG90" s="213"/>
      <c r="AH90" s="213"/>
      <c r="AI90" s="213"/>
      <c r="AJ90" s="86"/>
    </row>
    <row r="91" spans="1:54" ht="15.6">
      <c r="A91" s="246"/>
      <c r="B91" s="86">
        <f>+'Ark1'!C1846</f>
        <v>2024</v>
      </c>
      <c r="C91" s="86">
        <f>+'Ark1'!L1846</f>
        <v>8</v>
      </c>
      <c r="D91" s="86" t="s">
        <v>35</v>
      </c>
      <c r="F91" s="86" t="str">
        <f>+IF(G91=0,"",'Ark1'!Q1846)</f>
        <v/>
      </c>
      <c r="G91" s="362">
        <f>+'Ark1'!R1846</f>
        <v>0</v>
      </c>
      <c r="H91" s="28" t="str">
        <f>+IF(G91=0,"",'Ark1'!AE1846)</f>
        <v/>
      </c>
      <c r="I91" s="267"/>
      <c r="J91" s="28" t="str">
        <f>+IF(G91=0,"",'Ark1'!AF1846)</f>
        <v/>
      </c>
      <c r="K91" s="27" t="str">
        <f>+IF(G91=0,"",'Ark1'!T1846)</f>
        <v/>
      </c>
      <c r="L91" s="305" t="str">
        <f>+IF(G91=0,"",'Ark1'!U1846)</f>
        <v/>
      </c>
      <c r="M91" s="246"/>
      <c r="N91" s="33" t="str">
        <f>+IF(G91=0,"",'Ark1'!W1846)</f>
        <v/>
      </c>
      <c r="O91" s="33" t="str">
        <f>+IF(G91=0,"",'Ark1'!X1846)</f>
        <v/>
      </c>
      <c r="P91" s="33" t="str">
        <f>+IF(G91=0,"",'Ark1'!AG1846)</f>
        <v/>
      </c>
      <c r="Q91" s="33" t="str">
        <f>+IF(G91=0,"",'Ark1'!AH1846)</f>
        <v/>
      </c>
      <c r="R91" s="374" t="str">
        <f>+IF(G91=0,"",'Ark1'!AR1937)</f>
        <v/>
      </c>
      <c r="S91" s="114" t="str">
        <f>+IF(G91=0,"",'Ark1'!AS1937)</f>
        <v/>
      </c>
      <c r="T91" s="33" t="str">
        <f>+IF(G91=0,"",'Ark1'!Y1846)</f>
        <v/>
      </c>
      <c r="U91" s="27" t="str">
        <f>+IF(G91=0,"",'Ark1'!AA1846)</f>
        <v/>
      </c>
      <c r="V91" s="33" t="str">
        <f>+IF(G91=0,"",'Ark1'!AC1846)</f>
        <v/>
      </c>
      <c r="W91" s="305" t="str">
        <f t="shared" si="14"/>
        <v/>
      </c>
      <c r="X91" s="33" t="str">
        <f t="shared" si="15"/>
        <v/>
      </c>
      <c r="Y91" s="28" t="str">
        <f t="shared" si="16"/>
        <v/>
      </c>
      <c r="Z91" s="246"/>
      <c r="AA91" s="249"/>
      <c r="AC91" s="28"/>
      <c r="AD91" s="27"/>
      <c r="AE91" s="250"/>
      <c r="AF91" s="86"/>
      <c r="AG91" s="213"/>
      <c r="AH91" s="213"/>
      <c r="AI91" s="249"/>
      <c r="AJ91" s="249"/>
      <c r="AK91" s="249"/>
    </row>
    <row r="92" spans="1:54" ht="15.6">
      <c r="A92" s="246"/>
      <c r="B92" s="330">
        <f>+'Ark1'!C1881</f>
        <v>2024</v>
      </c>
      <c r="C92" s="266">
        <f>+'Ark1'!L1881</f>
        <v>9</v>
      </c>
      <c r="D92" s="266" t="s">
        <v>36</v>
      </c>
      <c r="F92" s="266" t="str">
        <f>+IF(G92=0,"",'Ark1'!Q1881)</f>
        <v/>
      </c>
      <c r="G92" s="362">
        <f>+'Ark1'!R1881</f>
        <v>0</v>
      </c>
      <c r="H92" s="267" t="str">
        <f>+IF(G92=0,"",'Ark1'!AE1881)</f>
        <v/>
      </c>
      <c r="I92" s="267"/>
      <c r="J92" s="267" t="str">
        <f>+IF(G92=0,"",'Ark1'!AF1881)</f>
        <v/>
      </c>
      <c r="K92" s="268" t="str">
        <f>+IF(G92=0,"",'Ark1'!T1881)</f>
        <v/>
      </c>
      <c r="L92" s="305" t="str">
        <f>+IF(G92=0,"",'Ark1'!U1881)</f>
        <v/>
      </c>
      <c r="M92" s="246"/>
      <c r="N92" s="269" t="str">
        <f>+IF(G92=0,"",'Ark1'!W1881)</f>
        <v/>
      </c>
      <c r="O92" s="269" t="str">
        <f>+IF(G92=0,"",'Ark1'!X1881)</f>
        <v/>
      </c>
      <c r="P92" s="269" t="str">
        <f>+IF(G92=0,"",'Ark1'!AG1881)</f>
        <v/>
      </c>
      <c r="Q92" s="269" t="str">
        <f>+IF(G92=0,"",'Ark1'!AH1881)</f>
        <v/>
      </c>
      <c r="R92" s="374" t="str">
        <f>+IF(G92=0,"",'Ark1'!AR1972)</f>
        <v/>
      </c>
      <c r="S92" s="114" t="str">
        <f>+IF(G92=0,"",'Ark1'!AS1972)</f>
        <v/>
      </c>
      <c r="T92" s="269" t="str">
        <f>+IF(G92=0,"",'Ark1'!Y1881)</f>
        <v/>
      </c>
      <c r="U92" s="268" t="str">
        <f>+IF(G92=0,"",'Ark1'!AA1881)</f>
        <v/>
      </c>
      <c r="V92" s="269" t="str">
        <f>+IF(G92=0,"",'Ark1'!AC1881)</f>
        <v/>
      </c>
      <c r="W92" s="305" t="str">
        <f t="shared" si="14"/>
        <v/>
      </c>
      <c r="X92" s="269" t="str">
        <f t="shared" si="15"/>
        <v/>
      </c>
      <c r="Y92" s="267" t="str">
        <f t="shared" si="16"/>
        <v/>
      </c>
      <c r="Z92" s="246"/>
      <c r="AA92" s="249"/>
      <c r="AC92" s="28"/>
      <c r="AD92" s="27"/>
      <c r="AE92" s="250"/>
      <c r="AF92" s="86"/>
      <c r="AG92" s="27"/>
      <c r="AH92" s="27"/>
      <c r="AI92" s="33"/>
      <c r="AJ92" s="33"/>
      <c r="AK92" s="33"/>
    </row>
    <row r="93" spans="1:54" ht="15.6">
      <c r="A93" s="246"/>
      <c r="B93" s="330">
        <f>+'Ark1'!C1916</f>
        <v>2024</v>
      </c>
      <c r="C93" s="266">
        <f>+'Ark1'!L1916</f>
        <v>10</v>
      </c>
      <c r="D93" s="266" t="s">
        <v>37</v>
      </c>
      <c r="F93" s="86" t="str">
        <f>+IF(G93=0,"",'Ark1'!Q1916)</f>
        <v/>
      </c>
      <c r="G93" s="362">
        <f>+'Ark1'!R1916</f>
        <v>0</v>
      </c>
      <c r="H93" s="28" t="str">
        <f>+IF(G93=0,"",'Ark1'!AE1916)</f>
        <v/>
      </c>
      <c r="I93" s="267"/>
      <c r="J93" s="28" t="str">
        <f>+IF(G93=0,"",'Ark1'!AF1916)</f>
        <v/>
      </c>
      <c r="K93" s="27" t="str">
        <f>+IF(G93=0,"",'Ark1'!T1916)</f>
        <v/>
      </c>
      <c r="L93" s="305" t="str">
        <f>+IF(G93=0,"",'Ark1'!U1916)</f>
        <v/>
      </c>
      <c r="M93" s="246"/>
      <c r="N93" s="33" t="str">
        <f>+IF(G93=0,"",'Ark1'!W1916)</f>
        <v/>
      </c>
      <c r="O93" s="33" t="str">
        <f>+IF(G93=0,"",'Ark1'!X1916)</f>
        <v/>
      </c>
      <c r="P93" s="33" t="str">
        <f>+IF(G93=0,"",'Ark1'!AG1916)</f>
        <v/>
      </c>
      <c r="Q93" s="33" t="str">
        <f>+IF(G93=0,"",'Ark1'!AH1916)</f>
        <v/>
      </c>
      <c r="R93" s="374" t="str">
        <f>+IF(G93=0,"",'Ark1'!AR2007)</f>
        <v/>
      </c>
      <c r="S93" s="114" t="str">
        <f>+IF(G93=0,"",'Ark1'!AS2007)</f>
        <v/>
      </c>
      <c r="T93" s="33" t="str">
        <f>+IF(G93=0,"",'Ark1'!Y1916)</f>
        <v/>
      </c>
      <c r="U93" s="27" t="str">
        <f>+IF(G93=0,"",'Ark1'!AA1916)</f>
        <v/>
      </c>
      <c r="V93" s="33" t="str">
        <f>+IF(G93=0,"",'Ark1'!AC1916)</f>
        <v/>
      </c>
      <c r="W93" s="305" t="str">
        <f t="shared" si="14"/>
        <v/>
      </c>
      <c r="X93" s="33" t="str">
        <f t="shared" si="15"/>
        <v/>
      </c>
      <c r="Y93" s="28" t="str">
        <f t="shared" si="16"/>
        <v/>
      </c>
      <c r="Z93" s="246"/>
      <c r="AA93" s="249"/>
      <c r="AC93" s="28"/>
      <c r="AD93" s="27"/>
      <c r="AE93" s="250"/>
      <c r="AF93" s="86"/>
      <c r="AG93" s="27"/>
      <c r="AH93" s="27"/>
      <c r="AI93" s="33"/>
      <c r="AJ93" s="33"/>
      <c r="AK93" s="33"/>
    </row>
    <row r="94" spans="1:54" ht="15.6">
      <c r="A94" s="246"/>
      <c r="B94" s="330">
        <f>+'Ark1'!C1951</f>
        <v>2024</v>
      </c>
      <c r="C94" s="266">
        <f>+'Ark1'!L1951</f>
        <v>11</v>
      </c>
      <c r="D94" s="266" t="s">
        <v>38</v>
      </c>
      <c r="F94" s="266" t="str">
        <f>+IF(G94=0,"",'Ark1'!Q1951)</f>
        <v/>
      </c>
      <c r="G94" s="362">
        <f>+'Ark1'!R1951</f>
        <v>0</v>
      </c>
      <c r="H94" s="267" t="str">
        <f>+IF(G94=0,"",'Ark1'!AE1951)</f>
        <v/>
      </c>
      <c r="I94" s="267"/>
      <c r="J94" s="267" t="str">
        <f>+IF(G94=0,"",'Ark1'!AF1951)</f>
        <v/>
      </c>
      <c r="K94" s="268" t="str">
        <f>+IF(G94=0,"",'Ark1'!T1951)</f>
        <v/>
      </c>
      <c r="L94" s="305" t="str">
        <f>+IF(G94=0,"",'Ark1'!U1951)</f>
        <v/>
      </c>
      <c r="M94" s="246"/>
      <c r="N94" s="269" t="str">
        <f>+IF(G94=0,"",'Ark1'!W1951)</f>
        <v/>
      </c>
      <c r="O94" s="269" t="str">
        <f>+IF(G94=0,"",'Ark1'!X1951)</f>
        <v/>
      </c>
      <c r="P94" s="269" t="str">
        <f>+IF(G94=0,"",'Ark1'!AG1951)</f>
        <v/>
      </c>
      <c r="Q94" s="269" t="str">
        <f>+IF(G94=0,"",'Ark1'!AH1951)</f>
        <v/>
      </c>
      <c r="R94" s="374" t="str">
        <f>+IF(G94=0,"",'Ark1'!AR1702)</f>
        <v/>
      </c>
      <c r="S94" s="114" t="str">
        <f>+IF(G94=0,"",'Ark1'!AS1702)</f>
        <v/>
      </c>
      <c r="T94" s="269" t="str">
        <f>+IF(G94=0,"",'Ark1'!Y1951)</f>
        <v/>
      </c>
      <c r="U94" s="268" t="str">
        <f>+IF(G94=0,"",'Ark1'!AA1951)</f>
        <v/>
      </c>
      <c r="V94" s="269" t="str">
        <f>+IF(G94=0,"",'Ark1'!AC1951)</f>
        <v/>
      </c>
      <c r="W94" s="305" t="str">
        <f t="shared" si="14"/>
        <v/>
      </c>
      <c r="X94" s="269" t="str">
        <f t="shared" si="15"/>
        <v/>
      </c>
      <c r="Y94" s="267" t="str">
        <f t="shared" si="16"/>
        <v/>
      </c>
      <c r="Z94" s="246"/>
      <c r="AA94" s="249"/>
      <c r="AC94" s="28"/>
      <c r="AD94" s="27"/>
      <c r="AE94" s="250"/>
      <c r="AF94" s="86"/>
      <c r="AG94" s="27"/>
      <c r="AH94" s="27"/>
      <c r="AI94" s="33"/>
      <c r="AJ94" s="33"/>
      <c r="AK94" s="33"/>
    </row>
    <row r="95" spans="1:54" ht="15.6">
      <c r="A95" s="246"/>
      <c r="B95" s="330">
        <f>+'Ark1'!C1986</f>
        <v>2024</v>
      </c>
      <c r="C95" s="266">
        <f>+'Ark1'!L1986</f>
        <v>12</v>
      </c>
      <c r="D95" s="266" t="s">
        <v>39</v>
      </c>
      <c r="F95" s="86" t="str">
        <f>+IF(G95=0,"",'Ark1'!Q1986)</f>
        <v/>
      </c>
      <c r="G95" s="362">
        <f>+'Ark1'!R1986</f>
        <v>0</v>
      </c>
      <c r="H95" s="28" t="str">
        <f>+IF(G95=0,"",'Ark1'!AE1986)</f>
        <v/>
      </c>
      <c r="I95" s="267"/>
      <c r="J95" s="28" t="str">
        <f>+IF(G95=0,"",'Ark1'!AF1986)</f>
        <v/>
      </c>
      <c r="K95" s="27" t="str">
        <f>+IF(G95=0,"",'Ark1'!T1986)</f>
        <v/>
      </c>
      <c r="L95" s="305" t="str">
        <f>+IF(G95=0,"",'Ark1'!U1986)</f>
        <v/>
      </c>
      <c r="M95" s="246"/>
      <c r="N95" s="33" t="str">
        <f>+IF(G95=0,"",'Ark1'!W1986)</f>
        <v/>
      </c>
      <c r="O95" s="33" t="str">
        <f>+IF(G95=0,"",'Ark1'!X1986)</f>
        <v/>
      </c>
      <c r="P95" s="33" t="str">
        <f>+IF(G95=0,"",'Ark1'!AG1986)</f>
        <v/>
      </c>
      <c r="Q95" s="33" t="str">
        <f>+IF(G95=0,"",'Ark1'!AH1986)</f>
        <v/>
      </c>
      <c r="R95" s="374" t="str">
        <f>+IF(G95=0,"",'Ark1'!AR1703)</f>
        <v/>
      </c>
      <c r="S95" s="114" t="str">
        <f>+IF(G95=0,"",'Ark1'!AS1703)</f>
        <v/>
      </c>
      <c r="T95" s="33" t="str">
        <f>+IF(G95=0,"",'Ark1'!Y1986)</f>
        <v/>
      </c>
      <c r="U95" s="27" t="str">
        <f>+IF(G95=0,"",'Ark1'!AA1986)</f>
        <v/>
      </c>
      <c r="V95" s="33" t="str">
        <f>+IF(G95=0,"",'Ark1'!AC1986)</f>
        <v/>
      </c>
      <c r="W95" s="305" t="str">
        <f t="shared" si="14"/>
        <v/>
      </c>
      <c r="X95" s="33" t="str">
        <f t="shared" si="15"/>
        <v/>
      </c>
      <c r="Y95" s="28" t="str">
        <f t="shared" si="16"/>
        <v/>
      </c>
      <c r="Z95" s="246"/>
      <c r="AA95" s="249"/>
      <c r="AC95" s="28"/>
      <c r="AD95" s="27"/>
      <c r="AE95" s="250"/>
      <c r="AF95" s="86"/>
      <c r="AG95" s="27"/>
      <c r="AH95" s="27"/>
      <c r="AI95" s="33"/>
      <c r="AJ95" s="33"/>
      <c r="AK95" s="33"/>
    </row>
    <row r="96" spans="1:54" ht="15.6">
      <c r="A96" s="246"/>
      <c r="B96" s="330">
        <f>+'Ark1'!C2021</f>
        <v>2024</v>
      </c>
      <c r="C96" s="266">
        <f>+'Ark1'!L2021</f>
        <v>13</v>
      </c>
      <c r="D96" s="266" t="s">
        <v>40</v>
      </c>
      <c r="F96" s="266" t="str">
        <f>+IF(G96=0,"",'Ark1'!Q2021)</f>
        <v/>
      </c>
      <c r="G96" s="362">
        <f>+'Ark1'!R2021</f>
        <v>0</v>
      </c>
      <c r="H96" s="267" t="str">
        <f>+IF(G96=0,"",'Ark1'!AE2021)</f>
        <v/>
      </c>
      <c r="I96" s="267"/>
      <c r="J96" s="267" t="str">
        <f>+IF(G96=0,"",'Ark1'!AF2021)</f>
        <v/>
      </c>
      <c r="K96" s="268" t="str">
        <f>+IF(G96=0,"",'Ark1'!T2021)</f>
        <v/>
      </c>
      <c r="L96" s="305" t="str">
        <f>+IF(G96=0,"",'Ark1'!U2021)</f>
        <v/>
      </c>
      <c r="M96" s="246"/>
      <c r="N96" s="269" t="str">
        <f>+IF(G96=0,"",'Ark1'!W2021)</f>
        <v/>
      </c>
      <c r="O96" s="269" t="str">
        <f>+IF(G96=0,"",'Ark1'!X2021)</f>
        <v/>
      </c>
      <c r="P96" s="269" t="str">
        <f>+IF(G96=0,"",'Ark1'!AG2021)</f>
        <v/>
      </c>
      <c r="Q96" s="269" t="str">
        <f>+IF(G96=0,"",'Ark1'!AH2021)</f>
        <v/>
      </c>
      <c r="R96" s="374" t="str">
        <f>+IF(G96=0,"",'Ark1'!AR1704)</f>
        <v/>
      </c>
      <c r="S96" s="114" t="str">
        <f>+IF(G96=0,"",'Ark1'!AS1704)</f>
        <v/>
      </c>
      <c r="T96" s="269" t="str">
        <f>+IF(G96=0,"",'Ark1'!Y2021)</f>
        <v/>
      </c>
      <c r="U96" s="268" t="str">
        <f>+IF(G96=0,"",'Ark1'!AA2021)</f>
        <v/>
      </c>
      <c r="V96" s="269" t="str">
        <f>+IF(G96=0,"",'Ark1'!AC2021)</f>
        <v/>
      </c>
      <c r="W96" s="305" t="str">
        <f t="shared" si="14"/>
        <v/>
      </c>
      <c r="X96" s="269" t="str">
        <f t="shared" si="15"/>
        <v/>
      </c>
      <c r="Y96" s="267" t="str">
        <f t="shared" si="16"/>
        <v/>
      </c>
      <c r="Z96" s="246"/>
      <c r="AA96" s="249"/>
      <c r="AC96" s="28"/>
      <c r="AD96" s="27"/>
      <c r="AE96" s="250"/>
      <c r="AF96" s="86"/>
      <c r="AG96" s="27"/>
      <c r="AH96" s="27"/>
      <c r="AI96" s="33"/>
      <c r="AJ96" s="33"/>
      <c r="AK96" s="33"/>
    </row>
    <row r="97" spans="1:54" ht="15.6">
      <c r="A97" s="246"/>
      <c r="B97" s="330">
        <f>+'Ark1'!C2056</f>
        <v>2024</v>
      </c>
      <c r="C97" s="266">
        <f>+'Ark1'!L2056</f>
        <v>14</v>
      </c>
      <c r="D97" s="266" t="s">
        <v>401</v>
      </c>
      <c r="F97" s="86" t="str">
        <f>+IF(G97=0,"",'Ark1'!Q2056)</f>
        <v/>
      </c>
      <c r="G97" s="362">
        <f>+'Ark1'!R2056</f>
        <v>0</v>
      </c>
      <c r="H97" s="28" t="str">
        <f>+IF(G97=0,"",'Ark1'!AE2056)</f>
        <v/>
      </c>
      <c r="I97" s="267"/>
      <c r="J97" s="28" t="str">
        <f>+IF(G97=0,"",'Ark1'!AF2056)</f>
        <v/>
      </c>
      <c r="K97" s="27" t="str">
        <f>+IF(G97=0,"",'Ark1'!T2056)</f>
        <v/>
      </c>
      <c r="L97" s="305" t="str">
        <f>+IF(G97=0,"",'Ark1'!U2056)</f>
        <v/>
      </c>
      <c r="M97" s="246"/>
      <c r="N97" s="33" t="str">
        <f>+IF(G97=0,"",'Ark1'!W2056)</f>
        <v/>
      </c>
      <c r="O97" s="33" t="str">
        <f>+IF(G97=0,"",'Ark1'!X2056)</f>
        <v/>
      </c>
      <c r="P97" s="33" t="str">
        <f>+IF(G97=0,"",'Ark1'!AG2056)</f>
        <v/>
      </c>
      <c r="Q97" s="33" t="str">
        <f>+IF(G97=0,"",'Ark1'!AH2056)</f>
        <v/>
      </c>
      <c r="R97" s="374" t="str">
        <f>+IF(G97=0,"",'Ark1'!AR1705)</f>
        <v/>
      </c>
      <c r="S97" s="114" t="str">
        <f>+IF(G97=0,"",'Ark1'!AS1705)</f>
        <v/>
      </c>
      <c r="T97" s="33" t="str">
        <f>+IF(G97=0,"",'Ark1'!Y2056)</f>
        <v/>
      </c>
      <c r="U97" s="27" t="str">
        <f>+IF(G97=0,"",'Ark1'!AA2056)</f>
        <v/>
      </c>
      <c r="V97" s="33" t="str">
        <f>+IF(G97=0,"",'Ark1'!AC2056)</f>
        <v/>
      </c>
      <c r="W97" s="305" t="str">
        <f t="shared" si="14"/>
        <v/>
      </c>
      <c r="X97" s="33" t="str">
        <f t="shared" si="15"/>
        <v/>
      </c>
      <c r="Y97" s="28" t="str">
        <f t="shared" si="16"/>
        <v/>
      </c>
      <c r="Z97" s="246"/>
      <c r="AA97" s="249"/>
      <c r="AC97" s="28"/>
      <c r="AD97" s="27"/>
      <c r="AE97" s="250"/>
      <c r="AF97" s="86"/>
      <c r="AG97" s="27"/>
      <c r="AH97" s="27"/>
      <c r="AI97" s="33"/>
      <c r="AJ97" s="33"/>
      <c r="AK97" s="33"/>
    </row>
    <row r="98" spans="1:54" ht="15.6">
      <c r="A98" s="246"/>
      <c r="B98" s="330">
        <f>+'Ark1'!C2091</f>
        <v>2024</v>
      </c>
      <c r="C98" s="266">
        <f>+'Ark1'!L2091</f>
        <v>15</v>
      </c>
      <c r="D98" s="266" t="s">
        <v>41</v>
      </c>
      <c r="F98" s="266" t="str">
        <f>+IF(G98=0,"",'Ark1'!Q2091)</f>
        <v/>
      </c>
      <c r="G98" s="362">
        <f>+'Ark1'!R2091</f>
        <v>0</v>
      </c>
      <c r="H98" s="267" t="str">
        <f>+IF(G98=0,"",'Ark1'!AE2091)</f>
        <v/>
      </c>
      <c r="I98" s="267"/>
      <c r="J98" s="267" t="str">
        <f>+IF(G98=0,"",'Ark1'!AF2091)</f>
        <v/>
      </c>
      <c r="K98" s="268" t="str">
        <f>+IF(G98=0,"",'Ark1'!T2091)</f>
        <v/>
      </c>
      <c r="L98" s="377" t="str">
        <f>+IF(G98=0,"",'Ark1'!U2091)</f>
        <v/>
      </c>
      <c r="M98" s="246"/>
      <c r="N98" s="269" t="str">
        <f>+IF(G98=0,"",'Ark1'!W2091)</f>
        <v/>
      </c>
      <c r="O98" s="269" t="str">
        <f>+IF(G98=0,"",'Ark1'!X2091)</f>
        <v/>
      </c>
      <c r="P98" s="269" t="str">
        <f>+IF(G98=0,"",'Ark1'!AG2091)</f>
        <v/>
      </c>
      <c r="Q98" s="269" t="str">
        <f>+IF(G98=0,"",'Ark1'!AH2091)</f>
        <v/>
      </c>
      <c r="R98" s="374" t="str">
        <f>+IF(G98=0,"",'Ark1'!AR1706)</f>
        <v/>
      </c>
      <c r="S98" s="114" t="str">
        <f>+IF(G98=0,"",'Ark1'!AS1706)</f>
        <v/>
      </c>
      <c r="T98" s="269" t="str">
        <f>+IF(G98=0,"",'Ark1'!Y2091)</f>
        <v/>
      </c>
      <c r="U98" s="268" t="str">
        <f>+IF(G98=0,"",'Ark1'!AA2091)</f>
        <v/>
      </c>
      <c r="V98" s="269" t="str">
        <f>+IF(G98=0,"",'Ark1'!AC2091)</f>
        <v/>
      </c>
      <c r="W98" s="305" t="str">
        <f t="shared" si="14"/>
        <v/>
      </c>
      <c r="X98" s="269" t="str">
        <f t="shared" si="15"/>
        <v/>
      </c>
      <c r="Y98" s="267" t="str">
        <f t="shared" si="16"/>
        <v/>
      </c>
      <c r="Z98" s="246"/>
      <c r="AA98" s="249"/>
      <c r="AC98" s="28"/>
      <c r="AD98" s="27"/>
      <c r="AE98" s="250"/>
      <c r="AF98" s="86"/>
      <c r="AG98" s="27"/>
      <c r="AH98" s="27"/>
      <c r="AI98" s="33"/>
      <c r="AJ98" s="33"/>
      <c r="AK98" s="33"/>
    </row>
    <row r="99" spans="1:54" ht="19.8">
      <c r="A99" s="246"/>
      <c r="B99" s="246"/>
      <c r="C99" s="246"/>
      <c r="D99" s="246"/>
      <c r="E99" s="246"/>
      <c r="F99" s="246"/>
      <c r="G99" s="246"/>
      <c r="H99" s="246"/>
      <c r="I99" s="246"/>
      <c r="J99" s="246"/>
      <c r="K99" s="246"/>
      <c r="L99" s="246"/>
      <c r="M99" s="246"/>
      <c r="N99" s="246"/>
      <c r="O99" s="246"/>
      <c r="P99" s="246"/>
      <c r="Q99" s="246"/>
      <c r="R99" s="246"/>
      <c r="S99" s="246"/>
      <c r="T99" s="246"/>
      <c r="U99" s="246"/>
      <c r="V99" s="246"/>
      <c r="W99" s="246"/>
      <c r="X99" s="246"/>
      <c r="Y99" s="246"/>
      <c r="Z99" s="246"/>
      <c r="AA99" s="249"/>
      <c r="AC99" s="28"/>
      <c r="AD99" s="27"/>
      <c r="AE99" s="250"/>
      <c r="AF99" s="86"/>
      <c r="AJ99" s="86"/>
      <c r="BB99" s="262"/>
    </row>
    <row r="100" spans="1:54" ht="22.8">
      <c r="A100" s="346" t="s">
        <v>741</v>
      </c>
      <c r="B100" s="246"/>
      <c r="C100" s="264"/>
      <c r="D100" s="346"/>
      <c r="E100" s="246"/>
      <c r="F100" s="264" t="s">
        <v>651</v>
      </c>
      <c r="G100" s="279">
        <f>SUM(G102:G116)</f>
        <v>43</v>
      </c>
      <c r="H100" s="247"/>
      <c r="I100" s="246"/>
      <c r="J100" s="247"/>
      <c r="K100" s="246"/>
      <c r="L100" s="345">
        <f>+Raser!M16</f>
        <v>163.13720930232557</v>
      </c>
      <c r="M100" s="246"/>
      <c r="N100" s="248"/>
      <c r="O100" s="248"/>
      <c r="P100" s="246"/>
      <c r="Q100" s="248"/>
      <c r="R100" s="248"/>
      <c r="S100" s="248"/>
      <c r="T100" s="248"/>
      <c r="U100" s="246"/>
      <c r="V100" s="248"/>
      <c r="W100" s="345">
        <f>+Raser!X16</f>
        <v>327.84502500350521</v>
      </c>
      <c r="X100" s="248" t="s">
        <v>635</v>
      </c>
      <c r="Y100" s="247"/>
      <c r="Z100" s="246"/>
      <c r="AA100" s="249"/>
      <c r="AC100" s="28"/>
      <c r="AD100" s="27"/>
      <c r="AE100" s="250"/>
      <c r="AF100" s="86"/>
      <c r="AJ100" s="86"/>
      <c r="BB100" s="262"/>
    </row>
    <row r="101" spans="1:54" ht="14.25" customHeight="1">
      <c r="A101" s="246"/>
      <c r="B101" s="246"/>
      <c r="C101" s="264"/>
      <c r="D101" s="344"/>
      <c r="E101" s="246"/>
      <c r="F101" s="264"/>
      <c r="G101" s="264"/>
      <c r="H101" s="264"/>
      <c r="I101" s="264"/>
      <c r="J101" s="264"/>
      <c r="K101" s="264"/>
      <c r="L101" s="264"/>
      <c r="M101" s="246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47"/>
      <c r="Z101" s="246"/>
      <c r="AA101" s="249"/>
      <c r="AC101" s="28"/>
      <c r="AD101" s="27"/>
      <c r="AE101" s="250"/>
      <c r="AF101" s="86"/>
      <c r="AJ101" s="86"/>
      <c r="BB101" s="262"/>
    </row>
    <row r="102" spans="1:54" ht="15.6">
      <c r="A102" s="246"/>
      <c r="B102" s="266">
        <f>+'Ark1'!C1602</f>
        <v>2024</v>
      </c>
      <c r="C102" s="266">
        <f>+'Ark1'!L1602</f>
        <v>1</v>
      </c>
      <c r="D102" s="266" t="s">
        <v>29</v>
      </c>
      <c r="E102" s="266">
        <f>+'Ark1'!AP1602</f>
        <v>6</v>
      </c>
      <c r="F102" s="266" t="str">
        <f>+IF(G102=0,"",'Ark1'!Q1602)</f>
        <v/>
      </c>
      <c r="G102" s="362">
        <f>+'Ark1'!R1602</f>
        <v>0</v>
      </c>
      <c r="H102" s="267" t="str">
        <f>+IF(G102=0,"",'Ark1'!AE1602)</f>
        <v/>
      </c>
      <c r="I102" s="267"/>
      <c r="J102" s="267" t="str">
        <f>+IF(G102=0,"",'Ark1'!AF1602)</f>
        <v/>
      </c>
      <c r="K102" s="268" t="str">
        <f>+IF(G102=0,"",'Ark1'!T1602)</f>
        <v/>
      </c>
      <c r="L102" s="305" t="str">
        <f>+IF(G102=0,"",'Ark1'!U1602)</f>
        <v/>
      </c>
      <c r="M102" s="246"/>
      <c r="N102" s="269" t="str">
        <f>+IF(G102=0,"",'Ark1'!W1602)</f>
        <v/>
      </c>
      <c r="O102" s="269" t="str">
        <f>+IF(G102=0,"",'Ark1'!X1602)</f>
        <v/>
      </c>
      <c r="P102" s="269" t="str">
        <f>+IF(G102=0,"",'Ark1'!AG1602)</f>
        <v/>
      </c>
      <c r="Q102" s="269" t="str">
        <f>+IF(G102=0,"",'Ark1'!AH1602)</f>
        <v/>
      </c>
      <c r="R102" s="374" t="str">
        <f>+IF(G102=0,"",'Ark1'!AR1602)</f>
        <v/>
      </c>
      <c r="S102" s="114" t="str">
        <f>+IF(G102=0,"",'Ark1'!AS1602)</f>
        <v/>
      </c>
      <c r="T102" s="269" t="str">
        <f>+IF(G102=0,"",'Ark1'!Y1602)</f>
        <v/>
      </c>
      <c r="U102" s="268" t="str">
        <f>+IF(G102=0,"",'Ark1'!AA1602)</f>
        <v/>
      </c>
      <c r="V102" s="269" t="str">
        <f>+IF(G102=0,"",'Ark1'!AC1602)</f>
        <v/>
      </c>
      <c r="W102" s="305" t="str">
        <f t="shared" ref="W102:W116" si="17">IF(G102=0,"",1000*L102/P102)</f>
        <v/>
      </c>
      <c r="X102" s="269" t="str">
        <f t="shared" ref="X102:X116" si="18">IF(G102=0,"",L102/C102)</f>
        <v/>
      </c>
      <c r="Y102" s="267" t="str">
        <f t="shared" ref="Y102:Y116" si="19">IF(G102=0,"",G102/F102)</f>
        <v/>
      </c>
      <c r="Z102" s="246"/>
      <c r="AA102" s="249"/>
      <c r="AC102" s="28"/>
      <c r="AD102" s="27"/>
      <c r="AE102" s="250"/>
      <c r="AF102" s="86"/>
      <c r="AG102" s="27"/>
      <c r="AH102" s="27"/>
      <c r="AI102" s="33"/>
      <c r="AJ102" s="33"/>
      <c r="AK102" s="33"/>
    </row>
    <row r="103" spans="1:54" ht="15.6">
      <c r="A103" s="246"/>
      <c r="B103" s="306">
        <f>+'Ark1'!C1637</f>
        <v>2024</v>
      </c>
      <c r="C103" s="86">
        <f>+'Ark1'!L1637</f>
        <v>2</v>
      </c>
      <c r="D103" s="86" t="s">
        <v>30</v>
      </c>
      <c r="F103" s="86">
        <f>+IF(G103=0,"",'Ark1'!Q1637)</f>
        <v>3</v>
      </c>
      <c r="G103" s="362">
        <f>+'Ark1'!R1637</f>
        <v>5</v>
      </c>
      <c r="H103" s="28">
        <f>+IF(G103=0,"",'Ark1'!AE1637)</f>
        <v>11.627906976744184</v>
      </c>
      <c r="I103" s="267"/>
      <c r="J103" s="28">
        <f>+IF(G103=0,"",'Ark1'!AF1637)</f>
        <v>10.323739468844888</v>
      </c>
      <c r="K103" s="27">
        <f>+IF(G103=0,"",'Ark1'!T1637)</f>
        <v>5</v>
      </c>
      <c r="L103" s="305">
        <f>+IF(G103=0,"",'Ark1'!U1637)</f>
        <v>144.84</v>
      </c>
      <c r="M103" s="246"/>
      <c r="N103" s="33">
        <f>+IF(G103=0,"",'Ark1'!W1637)</f>
        <v>0</v>
      </c>
      <c r="O103" s="33">
        <f>+IF(G103=0,"",'Ark1'!X1637)</f>
        <v>0</v>
      </c>
      <c r="P103" s="33">
        <f>+IF(G103=0,"",'Ark1'!AG1637)</f>
        <v>601.4</v>
      </c>
      <c r="Q103" s="33">
        <f>+IF(G103=0,"",'Ark1'!AH1637)</f>
        <v>100</v>
      </c>
      <c r="R103" s="374">
        <f>+IF(G103=0,"",'Ark1'!AR1637)</f>
        <v>190.2</v>
      </c>
      <c r="S103" s="114">
        <f>+IF(G103=0,"",'Ark1'!AS1637)</f>
        <v>20.789855034980029</v>
      </c>
      <c r="T103" s="33">
        <f>+IF(G103=0,"",'Ark1'!Y1637)</f>
        <v>28.753824093501059</v>
      </c>
      <c r="U103" s="27">
        <f>+IF(G103=0,"",'Ark1'!AA1637)</f>
        <v>0.63245553203367599</v>
      </c>
      <c r="V103" s="33">
        <f>+IF(G103=0,"",'Ark1'!AC1637)</f>
        <v>53.119199202674096</v>
      </c>
      <c r="W103" s="305">
        <f t="shared" si="17"/>
        <v>240.83804456268706</v>
      </c>
      <c r="X103" s="33">
        <f t="shared" si="18"/>
        <v>72.42</v>
      </c>
      <c r="Y103" s="28">
        <f t="shared" si="19"/>
        <v>1.6666666666666667</v>
      </c>
      <c r="Z103" s="246"/>
      <c r="AA103" s="249"/>
      <c r="AC103" s="28"/>
      <c r="AD103" s="27"/>
      <c r="AE103" s="250"/>
      <c r="AF103" s="86"/>
      <c r="AG103" s="27"/>
      <c r="AH103" s="27"/>
      <c r="AI103" s="33"/>
      <c r="AJ103" s="33"/>
      <c r="AK103" s="33"/>
    </row>
    <row r="104" spans="1:54" ht="15.6">
      <c r="A104" s="246"/>
      <c r="B104" s="306">
        <f>+'Ark1'!C1672</f>
        <v>2024</v>
      </c>
      <c r="C104" s="266">
        <f>+'Ark1'!L1672</f>
        <v>3</v>
      </c>
      <c r="D104" s="266" t="s">
        <v>31</v>
      </c>
      <c r="F104" s="266">
        <f>+IF(G104=0,"",'Ark1'!Q1672)</f>
        <v>5</v>
      </c>
      <c r="G104" s="362">
        <f>+'Ark1'!R1672</f>
        <v>10</v>
      </c>
      <c r="H104" s="267">
        <f>+IF(G104=0,"",'Ark1'!AE1672)</f>
        <v>23.255813953488367</v>
      </c>
      <c r="I104" s="267"/>
      <c r="J104" s="267">
        <f>+IF(G104=0,"",'Ark1'!AF1672)</f>
        <v>19.609687949935136</v>
      </c>
      <c r="K104" s="268">
        <f>+IF(G104=0,"",'Ark1'!T1672)</f>
        <v>5.6</v>
      </c>
      <c r="L104" s="305">
        <f>+IF(G104=0,"",'Ark1'!U1672)</f>
        <v>137.56</v>
      </c>
      <c r="M104" s="246"/>
      <c r="N104" s="269">
        <f>+IF(G104=0,"",'Ark1'!W1672)</f>
        <v>30</v>
      </c>
      <c r="O104" s="269">
        <f>+IF(G104=0,"",'Ark1'!X1672)</f>
        <v>0</v>
      </c>
      <c r="P104" s="269">
        <f>+IF(G104=0,"",'Ark1'!AG1672)</f>
        <v>515.20000000000005</v>
      </c>
      <c r="Q104" s="269">
        <f>+IF(G104=0,"",'Ark1'!AH1672)</f>
        <v>100</v>
      </c>
      <c r="R104" s="374">
        <f>+IF(G104=0,"",'Ark1'!AR1672)</f>
        <v>179.8</v>
      </c>
      <c r="S104" s="114">
        <f>+IF(G104=0,"",'Ark1'!AS1672)</f>
        <v>23.280123006790713</v>
      </c>
      <c r="T104" s="269">
        <f>+IF(G104=0,"",'Ark1'!Y1672)</f>
        <v>29.750704193346458</v>
      </c>
      <c r="U104" s="268">
        <f>+IF(G104=0,"",'Ark1'!AA1672)</f>
        <v>1.2000000000000015</v>
      </c>
      <c r="V104" s="269">
        <f>+IF(G104=0,"",'Ark1'!AC1672)</f>
        <v>89.925042309810308</v>
      </c>
      <c r="W104" s="305">
        <f t="shared" si="17"/>
        <v>267.00310559006209</v>
      </c>
      <c r="X104" s="269">
        <f t="shared" si="18"/>
        <v>45.853333333333332</v>
      </c>
      <c r="Y104" s="267">
        <f t="shared" si="19"/>
        <v>2</v>
      </c>
      <c r="Z104" s="246"/>
      <c r="AA104" s="249"/>
      <c r="AC104" s="28"/>
      <c r="AD104" s="27"/>
      <c r="AE104" s="250"/>
      <c r="AF104" s="86"/>
      <c r="AG104" s="27"/>
      <c r="AH104" s="27"/>
      <c r="AI104" s="33"/>
      <c r="AJ104" s="33"/>
      <c r="AK104" s="33"/>
    </row>
    <row r="105" spans="1:54" ht="15.6">
      <c r="A105" s="246"/>
      <c r="B105" s="306">
        <f>+'Ark1'!C1707</f>
        <v>2024</v>
      </c>
      <c r="C105" s="266">
        <f>+'Ark1'!L1707</f>
        <v>4</v>
      </c>
      <c r="D105" s="266" t="s">
        <v>32</v>
      </c>
      <c r="F105" s="86">
        <f>+IF(G105=0,"",'Ark1'!Q1707)</f>
        <v>5</v>
      </c>
      <c r="G105" s="362">
        <f>+'Ark1'!R1707</f>
        <v>15</v>
      </c>
      <c r="H105" s="28">
        <f>+IF(G105=0,"",'Ark1'!AE1707)</f>
        <v>34.883720930232549</v>
      </c>
      <c r="I105" s="267"/>
      <c r="J105" s="28">
        <f>+IF(G105=0,"",'Ark1'!AF1707)</f>
        <v>34.433847952215977</v>
      </c>
      <c r="K105" s="27">
        <f>+IF(G105=0,"",'Ark1'!T1707)</f>
        <v>7</v>
      </c>
      <c r="L105" s="305">
        <f>+IF(G105=0,"",'Ark1'!U1707)</f>
        <v>161.03333333333333</v>
      </c>
      <c r="M105" s="246"/>
      <c r="N105" s="33">
        <f>+IF(G105=0,"",'Ark1'!W1707)</f>
        <v>73.333333333333314</v>
      </c>
      <c r="O105" s="33">
        <f>+IF(G105=0,"",'Ark1'!X1707)</f>
        <v>0</v>
      </c>
      <c r="P105" s="33">
        <f>+IF(G105=0,"",'Ark1'!AG1707)</f>
        <v>440.8</v>
      </c>
      <c r="Q105" s="33">
        <f>+IF(G105=0,"",'Ark1'!AH1707)</f>
        <v>100</v>
      </c>
      <c r="R105" s="374">
        <f>+IF(G105=0,"",'Ark1'!AR1707)</f>
        <v>183.86666666666673</v>
      </c>
      <c r="S105" s="114">
        <f>+IF(G105=0,"",'Ark1'!AS1707)</f>
        <v>25.523703918676222</v>
      </c>
      <c r="T105" s="33">
        <f>+IF(G105=0,"",'Ark1'!Y1707)</f>
        <v>32.451331080387057</v>
      </c>
      <c r="U105" s="27">
        <f>+IF(G105=0,"",'Ark1'!AA1707)</f>
        <v>1.712697677155351</v>
      </c>
      <c r="V105" s="33">
        <f>+IF(G105=0,"",'Ark1'!AC1707)</f>
        <v>77.210973120859506</v>
      </c>
      <c r="W105" s="305">
        <f t="shared" si="17"/>
        <v>365.32062915910467</v>
      </c>
      <c r="X105" s="33">
        <f t="shared" si="18"/>
        <v>40.258333333333333</v>
      </c>
      <c r="Y105" s="28">
        <f t="shared" si="19"/>
        <v>3</v>
      </c>
      <c r="Z105" s="246"/>
      <c r="AA105" s="249"/>
      <c r="AC105" s="28"/>
      <c r="AD105" s="27"/>
      <c r="AE105" s="250"/>
      <c r="AF105" s="86"/>
      <c r="AG105" s="27"/>
      <c r="AH105" s="27"/>
      <c r="AI105" s="33"/>
      <c r="AJ105" s="33"/>
      <c r="AK105" s="33"/>
    </row>
    <row r="106" spans="1:54" ht="15.6">
      <c r="A106" s="246"/>
      <c r="B106" s="266">
        <f>+'Ark1'!C1742</f>
        <v>2024</v>
      </c>
      <c r="C106" s="266">
        <f>+'Ark1'!L1742</f>
        <v>5</v>
      </c>
      <c r="D106" s="266" t="s">
        <v>400</v>
      </c>
      <c r="F106" s="266">
        <f>+IF(G106=0,"",'Ark1'!Q1742)</f>
        <v>5</v>
      </c>
      <c r="G106" s="362">
        <f>+'Ark1'!R1742</f>
        <v>13</v>
      </c>
      <c r="H106" s="267">
        <f>+'Ark1'!AE1742</f>
        <v>30.232558139534881</v>
      </c>
      <c r="I106" s="267"/>
      <c r="J106" s="267">
        <f>+IF(G106=0,"",'Ark1'!AF1742)</f>
        <v>35.632724629003974</v>
      </c>
      <c r="K106" s="268">
        <f>+IF(G106=0,"",'Ark1'!T1742)</f>
        <v>8.1538461538461515</v>
      </c>
      <c r="L106" s="305">
        <f>+IF(G106=0,"",'Ark1'!U1742)</f>
        <v>192.27692307692311</v>
      </c>
      <c r="M106" s="246"/>
      <c r="N106" s="269">
        <f>+IF(G106=0,"",'Ark1'!W1742)</f>
        <v>92.307692307692321</v>
      </c>
      <c r="O106" s="269">
        <f>+IF(G106=0,"",'Ark1'!X1742)</f>
        <v>0</v>
      </c>
      <c r="P106" s="269">
        <f>+IF(G106=0,"",'Ark1'!AG1742)</f>
        <v>509.69230769230785</v>
      </c>
      <c r="Q106" s="269">
        <f>+IF(G106=0,"",'Ark1'!AH1742)</f>
        <v>100</v>
      </c>
      <c r="R106" s="374">
        <f>+IF(G106=0,"",'Ark1'!AR1742)</f>
        <v>186.61538461538464</v>
      </c>
      <c r="S106" s="114">
        <f>+IF(G106=0,"",'Ark1'!AS1742)</f>
        <v>29.492682727742913</v>
      </c>
      <c r="T106" s="269">
        <f>+IF(G106=0,"",'Ark1'!Y1742)</f>
        <v>22.2399209270231</v>
      </c>
      <c r="U106" s="268">
        <f>+IF(G106=0,"",'Ark1'!AA1742)</f>
        <v>1.2307692307692355</v>
      </c>
      <c r="V106" s="269">
        <f>+IF(G106=0,"",'Ark1'!AC1742)</f>
        <v>59.365699449686957</v>
      </c>
      <c r="W106" s="305">
        <f t="shared" si="17"/>
        <v>377.24117114397825</v>
      </c>
      <c r="X106" s="269">
        <f t="shared" si="18"/>
        <v>38.455384615384624</v>
      </c>
      <c r="Y106" s="267">
        <f t="shared" si="19"/>
        <v>2.6</v>
      </c>
      <c r="Z106" s="246"/>
      <c r="AA106" s="249"/>
      <c r="AC106" s="28"/>
      <c r="AD106" s="27"/>
      <c r="AE106" s="250"/>
      <c r="AF106" s="86"/>
      <c r="AG106" s="27"/>
      <c r="AH106" s="27"/>
      <c r="AI106" s="33"/>
      <c r="AJ106" s="33"/>
      <c r="AK106" s="33"/>
    </row>
    <row r="107" spans="1:54" ht="15.6">
      <c r="A107" s="246"/>
      <c r="B107" s="330">
        <f>+'Ark1'!C1777</f>
        <v>2024</v>
      </c>
      <c r="C107" s="266">
        <f>+'Ark1'!L1777</f>
        <v>6</v>
      </c>
      <c r="D107" s="266" t="s">
        <v>33</v>
      </c>
      <c r="F107" s="86" t="str">
        <f>+IF(G107=0,"",'Ark1'!Q1777)</f>
        <v/>
      </c>
      <c r="G107" s="362">
        <f>+'Ark1'!R1777</f>
        <v>0</v>
      </c>
      <c r="H107" s="28" t="str">
        <f>+IF(G107=0,"",'Ark1'!AE1777)</f>
        <v/>
      </c>
      <c r="I107" s="267"/>
      <c r="J107" s="28" t="str">
        <f>+IF(G107=0,"",'Ark1'!AF1777)</f>
        <v/>
      </c>
      <c r="K107" s="27" t="str">
        <f>+IF(G107=0,"",'Ark1'!T1777)</f>
        <v/>
      </c>
      <c r="L107" s="305" t="str">
        <f>+IF(G107=0,"",'Ark1'!U1777)</f>
        <v/>
      </c>
      <c r="M107" s="246"/>
      <c r="N107" s="33" t="str">
        <f>+IF(G107=0,"",'Ark1'!W1777)</f>
        <v/>
      </c>
      <c r="O107" s="33" t="str">
        <f>+IF(G107=0,"",'Ark1'!X1777)</f>
        <v/>
      </c>
      <c r="P107" s="33" t="str">
        <f>+IF(G107=0,"",'Ark1'!AG1777)</f>
        <v/>
      </c>
      <c r="Q107" s="33" t="str">
        <f>+IF(G107=0,"",'Ark1'!AH1777)</f>
        <v/>
      </c>
      <c r="R107" s="374" t="str">
        <f>+IF(G107=0,"",'Ark1'!AR1777)</f>
        <v/>
      </c>
      <c r="S107" s="114" t="str">
        <f>+IF(G107=0,"",'Ark1'!AS1777)</f>
        <v/>
      </c>
      <c r="T107" s="33" t="str">
        <f>+IF(G107=0,"",'Ark1'!Y1777)</f>
        <v/>
      </c>
      <c r="U107" s="27" t="str">
        <f>+IF(G107=0,"",'Ark1'!AA1777)</f>
        <v/>
      </c>
      <c r="V107" s="33" t="str">
        <f>+IF(G107=0,"",'Ark1'!AC1777)</f>
        <v/>
      </c>
      <c r="W107" s="305" t="str">
        <f t="shared" si="17"/>
        <v/>
      </c>
      <c r="X107" s="33" t="str">
        <f t="shared" si="18"/>
        <v/>
      </c>
      <c r="Y107" s="28" t="str">
        <f t="shared" si="19"/>
        <v/>
      </c>
      <c r="Z107" s="246"/>
      <c r="AA107" s="249"/>
      <c r="AC107" s="28"/>
      <c r="AD107" s="27"/>
      <c r="AE107" s="250"/>
      <c r="AF107" s="86"/>
      <c r="AG107" s="27"/>
      <c r="AH107" s="27"/>
      <c r="AI107" s="33"/>
      <c r="AJ107" s="33"/>
      <c r="AK107" s="33"/>
    </row>
    <row r="108" spans="1:54" ht="15.6">
      <c r="A108" s="246"/>
      <c r="B108" s="330">
        <f>+'Ark1'!C1812</f>
        <v>2024</v>
      </c>
      <c r="C108" s="266">
        <f>+'Ark1'!L1812</f>
        <v>7</v>
      </c>
      <c r="D108" s="266" t="s">
        <v>34</v>
      </c>
      <c r="F108" s="266" t="str">
        <f>+IF(G108=0,"",'Ark1'!Q1812)</f>
        <v/>
      </c>
      <c r="G108" s="362">
        <f>+'Ark1'!R1812</f>
        <v>0</v>
      </c>
      <c r="H108" s="267" t="str">
        <f>+IF(G108=0,"",'Ark1'!AE1812)</f>
        <v/>
      </c>
      <c r="I108" s="267"/>
      <c r="J108" s="267" t="str">
        <f>+IF(G108=0,"",'Ark1'!AF1812)</f>
        <v/>
      </c>
      <c r="K108" s="268" t="str">
        <f>+IF(G108=0,"",'Ark1'!T1812)</f>
        <v/>
      </c>
      <c r="L108" s="305" t="str">
        <f>+IF(G108=0,"",'Ark1'!U1812)</f>
        <v/>
      </c>
      <c r="M108" s="246"/>
      <c r="N108" s="269" t="str">
        <f>+IF(G108=0,"",'Ark1'!W1812)</f>
        <v/>
      </c>
      <c r="O108" s="269" t="str">
        <f>+IF(G108=0,"",'Ark1'!X1812)</f>
        <v/>
      </c>
      <c r="P108" s="269" t="str">
        <f>+IF(G108=0,"",'Ark1'!AG1812)</f>
        <v/>
      </c>
      <c r="Q108" s="269" t="str">
        <f>+IF(G108=0,"",'Ark1'!AH1812)</f>
        <v/>
      </c>
      <c r="R108" s="374" t="str">
        <f>+IF(G108=0,"",'Ark1'!AR1856)</f>
        <v/>
      </c>
      <c r="S108" s="114" t="str">
        <f>+IF(G108=0,"",'Ark1'!AS1856)</f>
        <v/>
      </c>
      <c r="T108" s="269" t="str">
        <f>+IF(G108=0,"",'Ark1'!Y1812)</f>
        <v/>
      </c>
      <c r="U108" s="268" t="str">
        <f>+IF(G108=0,"",'Ark1'!AA1812)</f>
        <v/>
      </c>
      <c r="V108" s="269" t="str">
        <f>+IF(G108=0,"",'Ark1'!AC1812)</f>
        <v/>
      </c>
      <c r="W108" s="305" t="str">
        <f t="shared" si="17"/>
        <v/>
      </c>
      <c r="X108" s="269" t="str">
        <f t="shared" si="18"/>
        <v/>
      </c>
      <c r="Y108" s="267" t="str">
        <f t="shared" si="19"/>
        <v/>
      </c>
      <c r="Z108" s="246"/>
      <c r="AA108" s="249"/>
      <c r="AC108" s="28"/>
      <c r="AD108" s="27"/>
      <c r="AE108" s="250"/>
      <c r="AF108" s="86"/>
      <c r="AG108" s="27"/>
      <c r="AH108" s="27"/>
      <c r="AI108" s="33"/>
      <c r="AJ108" s="33"/>
      <c r="AK108" s="33"/>
    </row>
    <row r="109" spans="1:54" ht="15.6">
      <c r="A109" s="246"/>
      <c r="B109" s="86">
        <f>+'Ark1'!C1847</f>
        <v>2024</v>
      </c>
      <c r="C109" s="86">
        <f>+'Ark1'!L1847</f>
        <v>8</v>
      </c>
      <c r="D109" s="86" t="s">
        <v>35</v>
      </c>
      <c r="F109" s="86" t="str">
        <f>+IF(G109=0,"",'Ark1'!Q1847)</f>
        <v/>
      </c>
      <c r="G109" s="362">
        <f>+'Ark1'!R1847</f>
        <v>0</v>
      </c>
      <c r="H109" s="28" t="str">
        <f>+IF(G109=0,"",'Ark1'!AE1847)</f>
        <v/>
      </c>
      <c r="I109" s="267"/>
      <c r="J109" s="28" t="str">
        <f>+IF(G109=0,"",'Ark1'!AF1847)</f>
        <v/>
      </c>
      <c r="K109" s="27" t="str">
        <f>+IF(G109=0,"",'Ark1'!T1847)</f>
        <v/>
      </c>
      <c r="L109" s="305" t="str">
        <f>+IF(G109=0,"",'Ark1'!U1847)</f>
        <v/>
      </c>
      <c r="M109" s="246"/>
      <c r="N109" s="33" t="str">
        <f>+IF(G109=0,"",'Ark1'!W1847)</f>
        <v/>
      </c>
      <c r="O109" s="33" t="str">
        <f>+IF(G109=0,"",'Ark1'!X1847)</f>
        <v/>
      </c>
      <c r="P109" s="33" t="str">
        <f>+IF(G109=0,"",'Ark1'!AG1847)</f>
        <v/>
      </c>
      <c r="Q109" s="33" t="str">
        <f>+IF(G109=0,"",'Ark1'!AH1847)</f>
        <v/>
      </c>
      <c r="R109" s="374" t="str">
        <f>+IF(G109=0,"",'Ark1'!AR1960)</f>
        <v/>
      </c>
      <c r="S109" s="114" t="str">
        <f>+IF(G109=0,"",'Ark1'!AS1960)</f>
        <v/>
      </c>
      <c r="T109" s="33" t="str">
        <f>+IF(G109=0,"",'Ark1'!Y1847)</f>
        <v/>
      </c>
      <c r="U109" s="27" t="str">
        <f>+IF(G109=0,"",'Ark1'!AA1847)</f>
        <v/>
      </c>
      <c r="V109" s="33" t="str">
        <f>+IF(G109=0,"",'Ark1'!AC1847)</f>
        <v/>
      </c>
      <c r="W109" s="305" t="str">
        <f t="shared" si="17"/>
        <v/>
      </c>
      <c r="X109" s="33" t="str">
        <f t="shared" si="18"/>
        <v/>
      </c>
      <c r="Y109" s="28" t="str">
        <f t="shared" si="19"/>
        <v/>
      </c>
      <c r="Z109" s="246"/>
      <c r="AA109" s="249"/>
      <c r="AC109" s="28"/>
      <c r="AD109" s="27"/>
      <c r="AE109" s="250"/>
      <c r="AF109" s="86"/>
      <c r="AG109" s="27"/>
      <c r="AH109" s="27"/>
      <c r="AI109" s="33"/>
      <c r="AJ109" s="33"/>
      <c r="AK109" s="33"/>
    </row>
    <row r="110" spans="1:54" ht="15.6">
      <c r="A110" s="246"/>
      <c r="B110" s="330">
        <f>+'Ark1'!C1882</f>
        <v>2024</v>
      </c>
      <c r="C110" s="266">
        <f>+'Ark1'!L1882</f>
        <v>9</v>
      </c>
      <c r="D110" s="266" t="s">
        <v>36</v>
      </c>
      <c r="F110" s="266" t="str">
        <f>+IF(G110=0,"",'Ark1'!Q1882)</f>
        <v/>
      </c>
      <c r="G110" s="362">
        <f>+'Ark1'!R1882</f>
        <v>0</v>
      </c>
      <c r="H110" s="267" t="str">
        <f>+IF(G110=0,"",'Ark1'!AE1882)</f>
        <v/>
      </c>
      <c r="I110" s="267"/>
      <c r="J110" s="267" t="str">
        <f>+IF(G110=0,"",'Ark1'!AF1882)</f>
        <v/>
      </c>
      <c r="K110" s="268" t="str">
        <f>+IF(G110=0,"",'Ark1'!T1882)</f>
        <v/>
      </c>
      <c r="L110" s="305" t="str">
        <f>+IF(G110=0,"",'Ark1'!U1882)</f>
        <v/>
      </c>
      <c r="M110" s="246"/>
      <c r="N110" s="269" t="str">
        <f>+IF(G110=0,"",'Ark1'!W1882)</f>
        <v/>
      </c>
      <c r="O110" s="269" t="str">
        <f>+IF(G110=0,"",'Ark1'!X1882)</f>
        <v/>
      </c>
      <c r="P110" s="269" t="str">
        <f>+IF(G110=0,"",'Ark1'!AG1882)</f>
        <v/>
      </c>
      <c r="Q110" s="269" t="str">
        <f>+IF(G110=0,"",'Ark1'!AH1882)</f>
        <v/>
      </c>
      <c r="R110" s="374" t="str">
        <f>+IF(G110=0,"",'Ark1'!AR1995)</f>
        <v/>
      </c>
      <c r="S110" s="114" t="str">
        <f>+IF(G110=0,"",'Ark1'!AS1995)</f>
        <v/>
      </c>
      <c r="T110" s="269" t="str">
        <f>+IF(G110=0,"",'Ark1'!Y1882)</f>
        <v/>
      </c>
      <c r="U110" s="268" t="str">
        <f>+IF(G110=0,"",'Ark1'!AA1882)</f>
        <v/>
      </c>
      <c r="V110" s="269" t="str">
        <f>+IF(G110=0,"",'Ark1'!AC1882)</f>
        <v/>
      </c>
      <c r="W110" s="305" t="str">
        <f t="shared" si="17"/>
        <v/>
      </c>
      <c r="X110" s="269" t="str">
        <f t="shared" si="18"/>
        <v/>
      </c>
      <c r="Y110" s="267" t="str">
        <f t="shared" si="19"/>
        <v/>
      </c>
      <c r="Z110" s="246"/>
      <c r="AA110" s="249"/>
      <c r="AC110" s="28"/>
      <c r="AD110" s="27"/>
      <c r="AE110" s="250"/>
      <c r="AF110" s="86"/>
      <c r="AG110" s="27"/>
      <c r="AH110" s="27"/>
      <c r="AI110" s="33"/>
      <c r="AJ110" s="33"/>
      <c r="AK110" s="33"/>
    </row>
    <row r="111" spans="1:54" ht="15.6">
      <c r="A111" s="246"/>
      <c r="B111" s="330">
        <f>+'Ark1'!C1917</f>
        <v>2024</v>
      </c>
      <c r="C111" s="266">
        <f>+'Ark1'!L1917</f>
        <v>10</v>
      </c>
      <c r="D111" s="266" t="s">
        <v>37</v>
      </c>
      <c r="F111" s="86" t="str">
        <f>+IF(G111=0,"",'Ark1'!Q1917)</f>
        <v/>
      </c>
      <c r="G111" s="362">
        <f>+'Ark1'!R1917</f>
        <v>0</v>
      </c>
      <c r="H111" s="28" t="str">
        <f>+IF(G111=0,"",'Ark1'!AE1917)</f>
        <v/>
      </c>
      <c r="I111" s="267"/>
      <c r="J111" s="28" t="str">
        <f>+IF(G111=0,"",'Ark1'!AF1917)</f>
        <v/>
      </c>
      <c r="K111" s="27" t="str">
        <f>+IF(G111=0,"",'Ark1'!T1917)</f>
        <v/>
      </c>
      <c r="L111" s="305" t="str">
        <f>+IF(G111=0,"",'Ark1'!U1917)</f>
        <v/>
      </c>
      <c r="M111" s="246"/>
      <c r="N111" s="33" t="str">
        <f>+IF(G111=0,"",'Ark1'!W1917)</f>
        <v/>
      </c>
      <c r="O111" s="33" t="str">
        <f>+IF(G111=0,"",'Ark1'!X1917)</f>
        <v/>
      </c>
      <c r="P111" s="33" t="str">
        <f>+IF(G111=0,"",'Ark1'!AG1917)</f>
        <v/>
      </c>
      <c r="Q111" s="33" t="str">
        <f>+IF(G111=0,"",'Ark1'!AH1917)</f>
        <v/>
      </c>
      <c r="R111" s="374" t="str">
        <f>+IF(G111=0,"",'Ark1'!AR2030)</f>
        <v/>
      </c>
      <c r="S111" s="114" t="str">
        <f>+IF(G111=0,"",'Ark1'!AS2030)</f>
        <v/>
      </c>
      <c r="T111" s="33" t="str">
        <f>+IF(G111=0,"",'Ark1'!Y1917)</f>
        <v/>
      </c>
      <c r="U111" s="27" t="str">
        <f>+IF(G111=0,"",'Ark1'!AA1917)</f>
        <v/>
      </c>
      <c r="V111" s="33" t="str">
        <f>+IF(G111=0,"",'Ark1'!AC1917)</f>
        <v/>
      </c>
      <c r="W111" s="305" t="str">
        <f t="shared" si="17"/>
        <v/>
      </c>
      <c r="X111" s="33" t="str">
        <f t="shared" si="18"/>
        <v/>
      </c>
      <c r="Y111" s="28" t="str">
        <f t="shared" si="19"/>
        <v/>
      </c>
      <c r="Z111" s="246"/>
      <c r="AA111" s="249"/>
      <c r="AC111" s="28"/>
      <c r="AD111" s="27"/>
      <c r="AE111" s="250"/>
      <c r="AF111" s="86"/>
      <c r="AG111" s="27"/>
      <c r="AH111" s="27"/>
      <c r="AI111" s="33"/>
      <c r="AJ111" s="33"/>
      <c r="AK111" s="33"/>
    </row>
    <row r="112" spans="1:54" ht="15.6">
      <c r="A112" s="246"/>
      <c r="B112" s="330">
        <f>+'Ark1'!C1952</f>
        <v>2024</v>
      </c>
      <c r="C112" s="266">
        <f>+'Ark1'!L1952</f>
        <v>11</v>
      </c>
      <c r="D112" s="266" t="s">
        <v>38</v>
      </c>
      <c r="F112" s="266" t="str">
        <f>+IF(G112=0,"",'Ark1'!Q1952)</f>
        <v/>
      </c>
      <c r="G112" s="362">
        <f>+'Ark1'!R1952</f>
        <v>0</v>
      </c>
      <c r="H112" s="267" t="str">
        <f>+IF(G112=0,"",'Ark1'!AE1952)</f>
        <v/>
      </c>
      <c r="I112" s="267"/>
      <c r="J112" s="267" t="str">
        <f>+IF(G112=0,"",'Ark1'!AF1952)</f>
        <v/>
      </c>
      <c r="K112" s="268" t="str">
        <f>+IF(G112=0,"",'Ark1'!T1952)</f>
        <v/>
      </c>
      <c r="L112" s="305" t="str">
        <f>+IF(G112=0,"",'Ark1'!U1952)</f>
        <v/>
      </c>
      <c r="M112" s="246"/>
      <c r="N112" s="269" t="str">
        <f>+IF(G112=0,"",'Ark1'!W1952)</f>
        <v/>
      </c>
      <c r="O112" s="269" t="str">
        <f>+IF(G112=0,"",'Ark1'!X1952)</f>
        <v/>
      </c>
      <c r="P112" s="269" t="str">
        <f>+IF(G112=0,"",'Ark1'!AG1952)</f>
        <v/>
      </c>
      <c r="Q112" s="269" t="str">
        <f>+IF(G112=0,"",'Ark1'!AH1952)</f>
        <v/>
      </c>
      <c r="R112" s="374" t="str">
        <f>+IF(G112=0,"",'Ark1'!AR1725)</f>
        <v/>
      </c>
      <c r="S112" s="114" t="str">
        <f>+IF(G112=0,"",'Ark1'!AS1725)</f>
        <v/>
      </c>
      <c r="T112" s="269" t="str">
        <f>+IF(G112=0,"",'Ark1'!Y1952)</f>
        <v/>
      </c>
      <c r="U112" s="268" t="str">
        <f>+IF(G112=0,"",'Ark1'!AA1952)</f>
        <v/>
      </c>
      <c r="V112" s="269" t="str">
        <f>+IF(G112=0,"",'Ark1'!AC1952)</f>
        <v/>
      </c>
      <c r="W112" s="305" t="str">
        <f t="shared" si="17"/>
        <v/>
      </c>
      <c r="X112" s="269" t="str">
        <f t="shared" si="18"/>
        <v/>
      </c>
      <c r="Y112" s="267" t="str">
        <f t="shared" si="19"/>
        <v/>
      </c>
      <c r="Z112" s="246"/>
      <c r="AA112" s="249"/>
      <c r="AC112" s="28"/>
      <c r="AD112" s="27"/>
      <c r="AE112" s="250"/>
      <c r="AF112" s="86"/>
      <c r="AG112" s="27"/>
      <c r="AH112" s="27"/>
      <c r="AI112" s="33"/>
      <c r="AJ112" s="33"/>
      <c r="AK112" s="33"/>
    </row>
    <row r="113" spans="1:54" ht="15.6">
      <c r="A113" s="246"/>
      <c r="B113" s="330">
        <f>+'Ark1'!C1987</f>
        <v>2024</v>
      </c>
      <c r="C113" s="266">
        <f>+'Ark1'!L1987</f>
        <v>12</v>
      </c>
      <c r="D113" s="266" t="s">
        <v>39</v>
      </c>
      <c r="F113" s="86" t="str">
        <f>+IF(G113=0,"",'Ark1'!Q1987)</f>
        <v/>
      </c>
      <c r="G113" s="362">
        <f>+'Ark1'!R1987</f>
        <v>0</v>
      </c>
      <c r="H113" s="28" t="str">
        <f>+IF(G113=0,"",'Ark1'!AE1987)</f>
        <v/>
      </c>
      <c r="I113" s="267"/>
      <c r="J113" s="28" t="str">
        <f>+IF(G113=0,"",'Ark1'!AF1987)</f>
        <v/>
      </c>
      <c r="K113" s="27" t="str">
        <f>+IF(G113=0,"",'Ark1'!T1987)</f>
        <v/>
      </c>
      <c r="L113" s="305" t="str">
        <f>+IF(G113=0,"",'Ark1'!U1987)</f>
        <v/>
      </c>
      <c r="M113" s="246"/>
      <c r="N113" s="33" t="str">
        <f>+IF(G113=0,"",'Ark1'!W1987)</f>
        <v/>
      </c>
      <c r="O113" s="33" t="str">
        <f>+IF(G113=0,"",'Ark1'!X1987)</f>
        <v/>
      </c>
      <c r="P113" s="33" t="str">
        <f>+IF(G113=0,"",'Ark1'!AG1987)</f>
        <v/>
      </c>
      <c r="Q113" s="33" t="str">
        <f>+IF(G113=0,"",'Ark1'!AH1987)</f>
        <v/>
      </c>
      <c r="R113" s="374" t="str">
        <f>+IF(G113=0,"",'Ark1'!AR1726)</f>
        <v/>
      </c>
      <c r="S113" s="114" t="str">
        <f>+IF(G113=0,"",'Ark1'!AS1726)</f>
        <v/>
      </c>
      <c r="T113" s="33" t="str">
        <f>+IF(G113=0,"",'Ark1'!Y1987)</f>
        <v/>
      </c>
      <c r="U113" s="27" t="str">
        <f>+IF(G113=0,"",'Ark1'!AA1987)</f>
        <v/>
      </c>
      <c r="V113" s="33" t="str">
        <f>+IF(G113=0,"",'Ark1'!AC1987)</f>
        <v/>
      </c>
      <c r="W113" s="305" t="str">
        <f t="shared" si="17"/>
        <v/>
      </c>
      <c r="X113" s="33" t="str">
        <f t="shared" si="18"/>
        <v/>
      </c>
      <c r="Y113" s="28" t="str">
        <f t="shared" si="19"/>
        <v/>
      </c>
      <c r="Z113" s="246"/>
      <c r="AA113" s="249"/>
      <c r="AC113" s="28"/>
      <c r="AD113" s="27"/>
      <c r="AE113" s="250"/>
      <c r="AF113" s="86"/>
      <c r="AG113" s="27"/>
      <c r="AH113" s="27"/>
      <c r="AI113" s="33"/>
      <c r="AJ113" s="33"/>
      <c r="AK113" s="33"/>
    </row>
    <row r="114" spans="1:54" ht="15.6">
      <c r="A114" s="246"/>
      <c r="B114" s="330">
        <f>+'Ark1'!C2022</f>
        <v>2024</v>
      </c>
      <c r="C114" s="266">
        <f>+'Ark1'!L2022</f>
        <v>13</v>
      </c>
      <c r="D114" s="266" t="s">
        <v>40</v>
      </c>
      <c r="F114" s="266" t="str">
        <f>+IF(G114=0,"",'Ark1'!Q2022)</f>
        <v/>
      </c>
      <c r="G114" s="362">
        <f>+'Ark1'!R2022</f>
        <v>0</v>
      </c>
      <c r="H114" s="267" t="str">
        <f>+IF(G114=0,"",'Ark1'!AE2022)</f>
        <v/>
      </c>
      <c r="I114" s="267"/>
      <c r="J114" s="267" t="str">
        <f>+IF(G114=0,"",'Ark1'!AF2022)</f>
        <v/>
      </c>
      <c r="K114" s="268" t="str">
        <f>+IF(G114=0,"",'Ark1'!T2022)</f>
        <v/>
      </c>
      <c r="L114" s="305" t="str">
        <f>+IF(G114=0,"",'Ark1'!U2022)</f>
        <v/>
      </c>
      <c r="M114" s="246"/>
      <c r="N114" s="269" t="str">
        <f>+IF(G114=0,"",'Ark1'!W2022)</f>
        <v/>
      </c>
      <c r="O114" s="269" t="str">
        <f>+IF(G114=0,"",'Ark1'!X2022)</f>
        <v/>
      </c>
      <c r="P114" s="269" t="str">
        <f>+IF(G114=0,"",'Ark1'!AG2022)</f>
        <v/>
      </c>
      <c r="Q114" s="269" t="str">
        <f>+IF(G114=0,"",'Ark1'!AH2022)</f>
        <v/>
      </c>
      <c r="R114" s="374" t="str">
        <f>+IF(G114=0,"",'Ark1'!AR1727)</f>
        <v/>
      </c>
      <c r="S114" s="114" t="str">
        <f>+IF(G114=0,"",'Ark1'!AS1727)</f>
        <v/>
      </c>
      <c r="T114" s="269" t="str">
        <f>+IF(G114=0,"",'Ark1'!Y2022)</f>
        <v/>
      </c>
      <c r="U114" s="268" t="str">
        <f>+IF(G114=0,"",'Ark1'!AA2022)</f>
        <v/>
      </c>
      <c r="V114" s="269" t="str">
        <f>+IF(G114=0,"",'Ark1'!AC2022)</f>
        <v/>
      </c>
      <c r="W114" s="305" t="str">
        <f t="shared" si="17"/>
        <v/>
      </c>
      <c r="X114" s="269" t="str">
        <f t="shared" si="18"/>
        <v/>
      </c>
      <c r="Y114" s="267" t="str">
        <f t="shared" si="19"/>
        <v/>
      </c>
      <c r="Z114" s="246"/>
      <c r="AA114" s="249"/>
      <c r="AC114" s="28"/>
      <c r="AD114" s="27"/>
      <c r="AE114" s="250"/>
      <c r="AF114" s="86"/>
      <c r="AG114" s="27"/>
      <c r="AH114" s="27"/>
      <c r="AI114" s="33"/>
      <c r="AJ114" s="33"/>
      <c r="AK114" s="33"/>
    </row>
    <row r="115" spans="1:54" ht="15.6">
      <c r="A115" s="246"/>
      <c r="B115" s="330">
        <f>+'Ark1'!C2057</f>
        <v>2024</v>
      </c>
      <c r="C115" s="266">
        <f>+'Ark1'!L2057</f>
        <v>14</v>
      </c>
      <c r="D115" s="266" t="s">
        <v>401</v>
      </c>
      <c r="F115" s="86" t="str">
        <f>+IF(G115=0,"",'Ark1'!Q2057)</f>
        <v/>
      </c>
      <c r="G115" s="362">
        <f>+'Ark1'!R2057</f>
        <v>0</v>
      </c>
      <c r="H115" s="28" t="str">
        <f>+IF(G115=0,"",'Ark1'!AE2057)</f>
        <v/>
      </c>
      <c r="I115" s="267"/>
      <c r="J115" s="28" t="str">
        <f>+IF(G115=0,"",'Ark1'!AF2057)</f>
        <v/>
      </c>
      <c r="K115" s="27" t="str">
        <f>+IF(G115=0,"",'Ark1'!T2057)</f>
        <v/>
      </c>
      <c r="L115" s="305" t="str">
        <f>+IF(G115=0,"",'Ark1'!U2057)</f>
        <v/>
      </c>
      <c r="M115" s="246"/>
      <c r="N115" s="33" t="str">
        <f>+IF(G115=0,"",'Ark1'!W2057)</f>
        <v/>
      </c>
      <c r="O115" s="33" t="str">
        <f>+IF(G115=0,"",'Ark1'!X2057)</f>
        <v/>
      </c>
      <c r="P115" s="33" t="str">
        <f>+IF(G115=0,"",'Ark1'!AG2057)</f>
        <v/>
      </c>
      <c r="Q115" s="33" t="str">
        <f>+IF(G115=0,"",'Ark1'!AH2057)</f>
        <v/>
      </c>
      <c r="R115" s="374" t="str">
        <f>+IF(G115=0,"",'Ark1'!AR1728)</f>
        <v/>
      </c>
      <c r="S115" s="114" t="str">
        <f>+IF(G115=0,"",'Ark1'!AS1728)</f>
        <v/>
      </c>
      <c r="T115" s="33" t="str">
        <f>+IF(G115=0,"",'Ark1'!Y2057)</f>
        <v/>
      </c>
      <c r="U115" s="27" t="str">
        <f>+IF(G115=0,"",'Ark1'!AA2057)</f>
        <v/>
      </c>
      <c r="V115" s="33" t="str">
        <f>+IF(G115=0,"",'Ark1'!AC2057)</f>
        <v/>
      </c>
      <c r="W115" s="305" t="str">
        <f t="shared" si="17"/>
        <v/>
      </c>
      <c r="X115" s="33" t="str">
        <f t="shared" si="18"/>
        <v/>
      </c>
      <c r="Y115" s="28" t="str">
        <f t="shared" si="19"/>
        <v/>
      </c>
      <c r="Z115" s="246"/>
      <c r="AA115" s="249"/>
      <c r="AC115" s="28"/>
      <c r="AD115" s="27"/>
      <c r="AE115" s="250"/>
      <c r="AF115" s="86"/>
      <c r="AG115" s="27"/>
      <c r="AH115" s="27"/>
      <c r="AI115" s="33"/>
      <c r="AJ115" s="33"/>
      <c r="AK115" s="33"/>
    </row>
    <row r="116" spans="1:54" ht="15.6">
      <c r="A116" s="246"/>
      <c r="B116" s="330">
        <f>+'Ark1'!C2092</f>
        <v>2024</v>
      </c>
      <c r="C116" s="266">
        <f>+'Ark1'!L2092</f>
        <v>15</v>
      </c>
      <c r="D116" s="266" t="s">
        <v>41</v>
      </c>
      <c r="F116" s="266" t="str">
        <f>+IF(G116=0,"",'Ark1'!Q2092)</f>
        <v/>
      </c>
      <c r="G116" s="362">
        <f>+'Ark1'!R2092</f>
        <v>0</v>
      </c>
      <c r="H116" s="267" t="str">
        <f>+IF(G116=0,"",'Ark1'!AE2092)</f>
        <v/>
      </c>
      <c r="I116" s="267"/>
      <c r="J116" s="267" t="str">
        <f>+IF(G116=0,"",'Ark1'!AF2092)</f>
        <v/>
      </c>
      <c r="K116" s="268" t="str">
        <f>+IF(G116=0,"",'Ark1'!T2092)</f>
        <v/>
      </c>
      <c r="L116" s="377" t="str">
        <f>+IF(G116=0,"",'Ark1'!U2092)</f>
        <v/>
      </c>
      <c r="M116" s="246"/>
      <c r="N116" s="269" t="str">
        <f>+IF(G116=0,"",'Ark1'!W2092)</f>
        <v/>
      </c>
      <c r="O116" s="269" t="str">
        <f>+IF(G116=0,"",'Ark1'!X2092)</f>
        <v/>
      </c>
      <c r="P116" s="269" t="str">
        <f>+IF(G116=0,"",'Ark1'!AG2092)</f>
        <v/>
      </c>
      <c r="Q116" s="269" t="str">
        <f>+IF(G116=0,"",'Ark1'!AH2092)</f>
        <v/>
      </c>
      <c r="R116" s="374" t="str">
        <f>+IF(G116=0,"",'Ark1'!AR1729)</f>
        <v/>
      </c>
      <c r="S116" s="114" t="str">
        <f>+IF(G116=0,"",'Ark1'!AS1729)</f>
        <v/>
      </c>
      <c r="T116" s="269" t="str">
        <f>+IF(G116=0,"",'Ark1'!Y2092)</f>
        <v/>
      </c>
      <c r="U116" s="268" t="str">
        <f>+IF(G116=0,"",'Ark1'!AA2092)</f>
        <v/>
      </c>
      <c r="V116" s="269" t="str">
        <f>+IF(G116=0,"",'Ark1'!AC2092)</f>
        <v/>
      </c>
      <c r="W116" s="305" t="str">
        <f t="shared" si="17"/>
        <v/>
      </c>
      <c r="X116" s="269" t="str">
        <f t="shared" si="18"/>
        <v/>
      </c>
      <c r="Y116" s="267" t="str">
        <f t="shared" si="19"/>
        <v/>
      </c>
      <c r="Z116" s="246"/>
      <c r="AA116" s="249"/>
      <c r="AC116" s="28"/>
      <c r="AD116" s="27"/>
      <c r="AE116" s="250"/>
      <c r="AF116" s="86"/>
      <c r="AG116" s="27"/>
      <c r="AH116" s="27"/>
      <c r="AI116" s="33"/>
      <c r="AJ116" s="33"/>
      <c r="AK116" s="33"/>
    </row>
    <row r="117" spans="1:54" ht="19.8">
      <c r="A117" s="246"/>
      <c r="B117" s="246"/>
      <c r="C117" s="246"/>
      <c r="D117" s="246"/>
      <c r="E117" s="246"/>
      <c r="F117" s="246"/>
      <c r="G117" s="246"/>
      <c r="H117" s="246"/>
      <c r="I117" s="246"/>
      <c r="J117" s="246"/>
      <c r="K117" s="246"/>
      <c r="L117" s="246"/>
      <c r="M117" s="246"/>
      <c r="N117" s="246"/>
      <c r="O117" s="246"/>
      <c r="P117" s="246"/>
      <c r="Q117" s="246"/>
      <c r="R117" s="246"/>
      <c r="S117" s="246"/>
      <c r="T117" s="246"/>
      <c r="U117" s="246"/>
      <c r="V117" s="246"/>
      <c r="W117" s="246"/>
      <c r="X117" s="246"/>
      <c r="Y117" s="246"/>
      <c r="Z117" s="246"/>
      <c r="AA117" s="249"/>
      <c r="AC117" s="28"/>
      <c r="AD117" s="27"/>
      <c r="AE117" s="250"/>
      <c r="AF117" s="86"/>
      <c r="AJ117" s="86"/>
      <c r="BB117" s="262"/>
    </row>
    <row r="118" spans="1:54" ht="22.8">
      <c r="A118" s="346" t="s">
        <v>742</v>
      </c>
      <c r="B118" s="246"/>
      <c r="C118" s="264"/>
      <c r="D118" s="346"/>
      <c r="E118" s="246"/>
      <c r="F118" s="246"/>
      <c r="G118" s="264" t="s">
        <v>651</v>
      </c>
      <c r="H118" s="279">
        <f>SUM(G120:G134)</f>
        <v>13</v>
      </c>
      <c r="I118" s="247"/>
      <c r="J118" s="246"/>
      <c r="K118" s="247"/>
      <c r="L118" s="345">
        <f>+Raser!M17</f>
        <v>158.44615384615389</v>
      </c>
      <c r="M118" s="246"/>
      <c r="N118" s="248"/>
      <c r="O118" s="248"/>
      <c r="P118" s="246"/>
      <c r="Q118" s="248"/>
      <c r="R118" s="248"/>
      <c r="S118" s="248"/>
      <c r="T118" s="248"/>
      <c r="U118" s="248"/>
      <c r="V118" s="246"/>
      <c r="W118" s="345">
        <f>+Raser!X17</f>
        <v>294.04710920770879</v>
      </c>
      <c r="X118" s="248" t="s">
        <v>635</v>
      </c>
      <c r="Y118" s="247"/>
      <c r="Z118" s="247"/>
      <c r="AA118" s="249"/>
      <c r="AC118" s="28"/>
      <c r="AD118" s="27"/>
      <c r="AE118" s="250"/>
      <c r="AF118" s="86"/>
      <c r="AJ118" s="86"/>
      <c r="BB118" s="262"/>
    </row>
    <row r="119" spans="1:54" ht="14.25" customHeight="1">
      <c r="A119" s="246"/>
      <c r="B119" s="246"/>
      <c r="C119" s="264"/>
      <c r="D119" s="344"/>
      <c r="E119" s="246"/>
      <c r="F119" s="264"/>
      <c r="G119" s="264"/>
      <c r="H119" s="264"/>
      <c r="I119" s="264"/>
      <c r="J119" s="264"/>
      <c r="K119" s="264"/>
      <c r="L119" s="264"/>
      <c r="M119" s="246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47"/>
      <c r="Z119" s="246"/>
      <c r="AA119" s="249"/>
      <c r="AC119" s="28"/>
      <c r="AD119" s="27"/>
      <c r="AE119" s="250"/>
      <c r="AF119" s="86"/>
      <c r="AJ119" s="86"/>
      <c r="BB119" s="262"/>
    </row>
    <row r="120" spans="1:54" ht="15.6">
      <c r="A120" s="383"/>
      <c r="B120" s="382">
        <f>+'Ark1'!C1603</f>
        <v>2024</v>
      </c>
      <c r="C120" s="266">
        <f t="shared" ref="C120:C134" si="20">+C102</f>
        <v>1</v>
      </c>
      <c r="D120" s="266" t="s">
        <v>29</v>
      </c>
      <c r="E120" s="266">
        <f>+'Ark1'!AP1603</f>
        <v>7</v>
      </c>
      <c r="F120" s="266" t="str">
        <f>+IF(G120=0,"",'Ark1'!Q1603)</f>
        <v/>
      </c>
      <c r="G120" s="362">
        <f>+'Ark1'!R1603</f>
        <v>0</v>
      </c>
      <c r="H120" s="267" t="str">
        <f>+IF(G120=0,"",'Ark1'!AE1603)</f>
        <v/>
      </c>
      <c r="I120" s="267"/>
      <c r="J120" s="267" t="str">
        <f>+IF(G120=0,"",'Ark1'!AF1603)</f>
        <v/>
      </c>
      <c r="K120" s="268" t="str">
        <f>+IF(G120=0,"",'Ark1'!T1603)</f>
        <v/>
      </c>
      <c r="L120" s="305" t="str">
        <f>+IF(G120=0,"",'Ark1'!U1603)</f>
        <v/>
      </c>
      <c r="M120" s="246"/>
      <c r="N120" s="269" t="str">
        <f>+IF(G120=0,"",'Ark1'!W1603)</f>
        <v/>
      </c>
      <c r="O120" s="269" t="str">
        <f>+IF(G120=0,"",'Ark1'!X1603)</f>
        <v/>
      </c>
      <c r="P120" s="269" t="str">
        <f>+IF(G120=0,"",'Ark1'!AG1603)</f>
        <v/>
      </c>
      <c r="Q120" s="269" t="str">
        <f>+IF(G120=0,"",'Ark1'!AH1603)</f>
        <v/>
      </c>
      <c r="R120" s="374" t="str">
        <f>+IF(G120=0,"",'Ark1'!AR1603)</f>
        <v/>
      </c>
      <c r="S120" s="114" t="str">
        <f>+IF(G120=0,"",'Ark1'!AS1603)</f>
        <v/>
      </c>
      <c r="T120" s="269" t="str">
        <f>+IF(G120=0,"",'Ark1'!Y1603)</f>
        <v/>
      </c>
      <c r="U120" s="268" t="str">
        <f>+IF(G120=0,"",'Ark1'!AA1603)</f>
        <v/>
      </c>
      <c r="V120" s="269" t="str">
        <f>+IF(G120=0,"",'Ark1'!AC1603)</f>
        <v/>
      </c>
      <c r="W120" s="305" t="str">
        <f t="shared" ref="W120:W134" si="21">IF(G120=0,"",1000*L120/P120)</f>
        <v/>
      </c>
      <c r="X120" s="269" t="str">
        <f t="shared" ref="X120:X134" si="22">IF(G120=0,"",L120/C120)</f>
        <v/>
      </c>
      <c r="Y120" s="267" t="str">
        <f t="shared" ref="Y120:Y134" si="23">IF(G120=0,"",G120/F120)</f>
        <v/>
      </c>
      <c r="Z120" s="246"/>
      <c r="AA120" s="249"/>
      <c r="AC120" s="28"/>
      <c r="AD120" s="27"/>
      <c r="AE120" s="250"/>
      <c r="AF120" s="86"/>
      <c r="AG120" s="27"/>
      <c r="AH120" s="27"/>
      <c r="AI120" s="33"/>
      <c r="AJ120" s="33"/>
      <c r="AK120" s="33"/>
    </row>
    <row r="121" spans="1:54" ht="15.6">
      <c r="A121" s="383"/>
      <c r="B121" s="382">
        <f>+'Ark1'!C1638</f>
        <v>2024</v>
      </c>
      <c r="C121" s="266">
        <f t="shared" si="20"/>
        <v>2</v>
      </c>
      <c r="D121" s="86" t="s">
        <v>30</v>
      </c>
      <c r="F121" s="86" t="str">
        <f>+IF(G121=0,"",'Ark1'!Q1638)</f>
        <v/>
      </c>
      <c r="G121" s="362">
        <f>+'Ark1'!R1638</f>
        <v>0</v>
      </c>
      <c r="H121" s="28" t="str">
        <f>+IF(G121=0,"",'Ark1'!AE1638)</f>
        <v/>
      </c>
      <c r="I121" s="267"/>
      <c r="J121" s="28" t="str">
        <f>+IF(G121=0,"",'Ark1'!AF1638)</f>
        <v/>
      </c>
      <c r="K121" s="27" t="str">
        <f>+IF(G121=0,"",'Ark1'!T1638)</f>
        <v/>
      </c>
      <c r="L121" s="305" t="str">
        <f>+IF(G121=0,"",'Ark1'!U1638)</f>
        <v/>
      </c>
      <c r="M121" s="246"/>
      <c r="N121" s="33" t="str">
        <f>+IF(G121=0,"",'Ark1'!W1638)</f>
        <v/>
      </c>
      <c r="O121" s="33" t="str">
        <f>+IF(G121=0,"",'Ark1'!X1638)</f>
        <v/>
      </c>
      <c r="P121" s="33" t="str">
        <f>+IF(G121=0,"",'Ark1'!AG1638)</f>
        <v/>
      </c>
      <c r="Q121" s="33" t="str">
        <f>+IF(G121=0,"",'Ark1'!AH1638)</f>
        <v/>
      </c>
      <c r="R121" s="374" t="str">
        <f>+IF(G121=0,"",'Ark1'!AR1638)</f>
        <v/>
      </c>
      <c r="S121" s="114" t="str">
        <f>+IF(G121=0,"",'Ark1'!AS1638)</f>
        <v/>
      </c>
      <c r="T121" s="33" t="str">
        <f>+IF(G121=0,"",'Ark1'!Y1638)</f>
        <v/>
      </c>
      <c r="U121" s="27" t="str">
        <f>+IF(G121=0,"",'Ark1'!AA1638)</f>
        <v/>
      </c>
      <c r="V121" s="33" t="str">
        <f>+IF(G121=0,"",'Ark1'!AC1638)</f>
        <v/>
      </c>
      <c r="W121" s="305" t="str">
        <f t="shared" si="21"/>
        <v/>
      </c>
      <c r="X121" s="33" t="str">
        <f t="shared" si="22"/>
        <v/>
      </c>
      <c r="Y121" s="28" t="str">
        <f t="shared" si="23"/>
        <v/>
      </c>
      <c r="Z121" s="246"/>
      <c r="AA121" s="249"/>
      <c r="AC121" s="28"/>
      <c r="AD121" s="27"/>
      <c r="AE121" s="250"/>
      <c r="AF121" s="86"/>
      <c r="AG121" s="27"/>
      <c r="AH121" s="27"/>
      <c r="AI121" s="33"/>
      <c r="AJ121" s="33"/>
      <c r="AK121" s="33"/>
    </row>
    <row r="122" spans="1:54" ht="15.6">
      <c r="A122" s="383"/>
      <c r="B122" s="382">
        <f>+'Ark1'!C1673</f>
        <v>2024</v>
      </c>
      <c r="C122" s="266">
        <f t="shared" si="20"/>
        <v>3</v>
      </c>
      <c r="D122" s="266" t="s">
        <v>31</v>
      </c>
      <c r="F122" s="266">
        <f>+IF(G122=0,"",'Ark1'!Q1673)</f>
        <v>2</v>
      </c>
      <c r="G122" s="362">
        <f>+'Ark1'!R1673</f>
        <v>2</v>
      </c>
      <c r="H122" s="267">
        <f>+IF(G122=0,"",'Ark1'!AE1673)</f>
        <v>15.38461538461538</v>
      </c>
      <c r="I122" s="267"/>
      <c r="J122" s="267">
        <f>+IF(G122=0,"",'Ark1'!AF1673)</f>
        <v>15.817069618409562</v>
      </c>
      <c r="K122" s="268">
        <f>+IF(G122=0,"",'Ark1'!T1673)</f>
        <v>6</v>
      </c>
      <c r="L122" s="305">
        <f>+IF(G122=0,"",'Ark1'!U1673)</f>
        <v>162.9</v>
      </c>
      <c r="M122" s="246"/>
      <c r="N122" s="269">
        <f>+IF(G122=0,"",'Ark1'!W1673)</f>
        <v>0</v>
      </c>
      <c r="O122" s="269">
        <f>+IF(G122=0,"",'Ark1'!X1673)</f>
        <v>0</v>
      </c>
      <c r="P122" s="269">
        <f>+IF(G122=0,"",'Ark1'!AG1673)</f>
        <v>568.5</v>
      </c>
      <c r="Q122" s="269">
        <f>+IF(G122=0,"",'Ark1'!AH1673)</f>
        <v>100</v>
      </c>
      <c r="R122" s="374">
        <f>+IF(G122=0,"",'Ark1'!AR1673)</f>
        <v>189.5</v>
      </c>
      <c r="S122" s="114">
        <f>+IF(G122=0,"",'Ark1'!AS1673)</f>
        <v>23.954749381818015</v>
      </c>
      <c r="T122" s="269">
        <f>+IF(G122=0,"",'Ark1'!Y1673)</f>
        <v>4.2999999999997627</v>
      </c>
      <c r="U122" s="268">
        <f>+IF(G122=0,"",'Ark1'!AA1673)</f>
        <v>0</v>
      </c>
      <c r="V122" s="269">
        <f>+IF(G122=0,"",'Ark1'!AC1673)</f>
        <v>0</v>
      </c>
      <c r="W122" s="305">
        <f t="shared" si="21"/>
        <v>286.54353562005275</v>
      </c>
      <c r="X122" s="269">
        <f t="shared" si="22"/>
        <v>54.300000000000004</v>
      </c>
      <c r="Y122" s="267">
        <f t="shared" si="23"/>
        <v>1</v>
      </c>
      <c r="Z122" s="246"/>
      <c r="AA122" s="249"/>
      <c r="AC122" s="28"/>
      <c r="AD122" s="27"/>
      <c r="AE122" s="250"/>
      <c r="AF122" s="86"/>
      <c r="AG122" s="27"/>
      <c r="AH122" s="27"/>
      <c r="AI122" s="33"/>
      <c r="AJ122" s="33"/>
      <c r="AK122" s="33"/>
    </row>
    <row r="123" spans="1:54" ht="15.6">
      <c r="A123" s="383"/>
      <c r="B123" s="382">
        <f>+'Ark1'!C1708</f>
        <v>2024</v>
      </c>
      <c r="C123" s="266">
        <f t="shared" si="20"/>
        <v>4</v>
      </c>
      <c r="D123" s="266" t="s">
        <v>32</v>
      </c>
      <c r="F123" s="86">
        <f>+IF(G123=0,"",'Ark1'!Q1708)</f>
        <v>7</v>
      </c>
      <c r="G123" s="362">
        <f>+'Ark1'!R1708</f>
        <v>8</v>
      </c>
      <c r="H123" s="28">
        <f>+IF(G123=0,"",'Ark1'!AE1708)</f>
        <v>61.538461538461519</v>
      </c>
      <c r="I123" s="267"/>
      <c r="J123" s="28">
        <f>+IF(G123=0,"",'Ark1'!AF1708)</f>
        <v>59.646567627925037</v>
      </c>
      <c r="K123" s="27">
        <f>+IF(G123=0,"",'Ark1'!T1708)</f>
        <v>7.25</v>
      </c>
      <c r="L123" s="305">
        <f>+IF(G123=0,"",'Ark1'!U1708)</f>
        <v>153.57499999999999</v>
      </c>
      <c r="M123" s="246"/>
      <c r="N123" s="33">
        <f>+IF(G123=0,"",'Ark1'!W1708)</f>
        <v>62.5</v>
      </c>
      <c r="O123" s="33">
        <f>+IF(G123=0,"",'Ark1'!X1708)</f>
        <v>0</v>
      </c>
      <c r="P123" s="33">
        <f>+IF(G123=0,"",'Ark1'!AG1708)</f>
        <v>505.25</v>
      </c>
      <c r="Q123" s="33">
        <f>+IF(G123=0,"",'Ark1'!AH1708)</f>
        <v>100</v>
      </c>
      <c r="R123" s="374">
        <f>+IF(G123=0,"",'Ark1'!AR1708)</f>
        <v>180.75</v>
      </c>
      <c r="S123" s="114">
        <f>+IF(G123=0,"",'Ark1'!AS1708)</f>
        <v>25.854963382548625</v>
      </c>
      <c r="T123" s="33">
        <f>+IF(G123=0,"",'Ark1'!Y1708)</f>
        <v>21.578852494977625</v>
      </c>
      <c r="U123" s="27">
        <f>+IF(G123=0,"",'Ark1'!AA1708)</f>
        <v>1.3919410907075049</v>
      </c>
      <c r="V123" s="33">
        <f>+IF(G123=0,"",'Ark1'!AC1708)</f>
        <v>46.173002629562362</v>
      </c>
      <c r="W123" s="305">
        <f t="shared" si="21"/>
        <v>303.95843641761502</v>
      </c>
      <c r="X123" s="33">
        <f t="shared" si="22"/>
        <v>38.393749999999997</v>
      </c>
      <c r="Y123" s="28">
        <f t="shared" si="23"/>
        <v>1.1428571428571428</v>
      </c>
      <c r="Z123" s="246"/>
      <c r="AA123" s="249"/>
      <c r="AC123" s="28"/>
      <c r="AD123" s="27"/>
      <c r="AE123" s="250"/>
      <c r="AF123" s="86"/>
      <c r="AG123" s="27"/>
      <c r="AH123" s="27"/>
      <c r="AI123" s="33"/>
      <c r="AJ123" s="33"/>
      <c r="AK123" s="33"/>
    </row>
    <row r="124" spans="1:54" ht="15.6">
      <c r="A124" s="383"/>
      <c r="B124" s="382">
        <f>+'Ark1'!C1743</f>
        <v>2024</v>
      </c>
      <c r="C124" s="266">
        <f t="shared" si="20"/>
        <v>5</v>
      </c>
      <c r="D124" s="266" t="s">
        <v>400</v>
      </c>
      <c r="F124" s="266">
        <f>+IF(G124=0,"",'Ark1'!Q1743)</f>
        <v>3</v>
      </c>
      <c r="G124" s="362">
        <f>+'Ark1'!R1743</f>
        <v>3</v>
      </c>
      <c r="H124" s="267">
        <f>+'Ark1'!AE1743</f>
        <v>23.07692307692308</v>
      </c>
      <c r="I124" s="267"/>
      <c r="J124" s="267">
        <f>+IF(G124=0,"",'Ark1'!AF1743)</f>
        <v>24.536362753665408</v>
      </c>
      <c r="K124" s="268">
        <f>+IF(G124=0,"",'Ark1'!T1743)</f>
        <v>8.3333333333333357</v>
      </c>
      <c r="L124" s="305">
        <f>+IF(G124=0,"",'Ark1'!U1743)</f>
        <v>168.46666666666673</v>
      </c>
      <c r="M124" s="246"/>
      <c r="N124" s="269">
        <f>+IF(G124=0,"",'Ark1'!W1743)</f>
        <v>100</v>
      </c>
      <c r="O124" s="269">
        <f>+IF(G124=0,"",'Ark1'!X1743)</f>
        <v>0</v>
      </c>
      <c r="P124" s="269">
        <f>+IF(G124=0,"",'Ark1'!AG1743)</f>
        <v>608.66666666666652</v>
      </c>
      <c r="Q124" s="269">
        <f>+IF(G124=0,"",'Ark1'!AH1743)</f>
        <v>100</v>
      </c>
      <c r="R124" s="374">
        <f>+IF(G124=0,"",'Ark1'!AR1743)</f>
        <v>179</v>
      </c>
      <c r="S124" s="114">
        <f>+IF(G124=0,"",'Ark1'!AS1743)</f>
        <v>29.385775720288599</v>
      </c>
      <c r="T124" s="269">
        <f>+IF(G124=0,"",'Ark1'!Y1743)</f>
        <v>7.8389341679136013</v>
      </c>
      <c r="U124" s="268">
        <f>+IF(G124=0,"",'Ark1'!AA1743)</f>
        <v>0.47140452079101841</v>
      </c>
      <c r="V124" s="269">
        <f>+IF(G124=0,"",'Ark1'!AC1743)</f>
        <v>-87.197639437373354</v>
      </c>
      <c r="W124" s="305">
        <f t="shared" si="21"/>
        <v>276.77984665936486</v>
      </c>
      <c r="X124" s="269">
        <f t="shared" si="22"/>
        <v>33.693333333333342</v>
      </c>
      <c r="Y124" s="267">
        <f t="shared" si="23"/>
        <v>1</v>
      </c>
      <c r="Z124" s="246"/>
      <c r="AA124" s="249"/>
      <c r="AC124" s="28"/>
      <c r="AD124" s="27"/>
      <c r="AE124" s="250"/>
      <c r="AF124" s="86"/>
      <c r="AG124" s="27"/>
      <c r="AH124" s="27"/>
      <c r="AI124" s="33"/>
      <c r="AJ124" s="33"/>
      <c r="AK124" s="33"/>
    </row>
    <row r="125" spans="1:54" ht="15.6">
      <c r="A125" s="383"/>
      <c r="B125" s="382">
        <f>+'Ark1'!C1778</f>
        <v>2024</v>
      </c>
      <c r="C125" s="266">
        <f t="shared" si="20"/>
        <v>6</v>
      </c>
      <c r="D125" s="266" t="s">
        <v>33</v>
      </c>
      <c r="F125" s="86" t="str">
        <f>+IF(G125=0,"",'Ark1'!Q1778)</f>
        <v/>
      </c>
      <c r="G125" s="362">
        <f>+'Ark1'!R1778</f>
        <v>0</v>
      </c>
      <c r="H125" s="28" t="str">
        <f>+IF(G125=0,"",'Ark1'!AE1778)</f>
        <v/>
      </c>
      <c r="I125" s="267"/>
      <c r="J125" s="28" t="str">
        <f>+IF(G125=0,"",'Ark1'!AF1778)</f>
        <v/>
      </c>
      <c r="K125" s="27" t="str">
        <f>+IF(G125=0,"",'Ark1'!T1778)</f>
        <v/>
      </c>
      <c r="L125" s="305" t="str">
        <f>+IF(G125=0,"",'Ark1'!U1778)</f>
        <v/>
      </c>
      <c r="M125" s="246"/>
      <c r="N125" s="33" t="str">
        <f>+IF(G125=0,"",'Ark1'!W1778)</f>
        <v/>
      </c>
      <c r="O125" s="33" t="str">
        <f>+IF(G125=0,"",'Ark1'!X1778)</f>
        <v/>
      </c>
      <c r="P125" s="33" t="str">
        <f>+IF(G125=0,"",'Ark1'!AG1778)</f>
        <v/>
      </c>
      <c r="Q125" s="33" t="str">
        <f>+IF(G125=0,"",'Ark1'!AH1778)</f>
        <v/>
      </c>
      <c r="R125" s="374" t="str">
        <f>+IF(G125=0,"",'Ark1'!AR1800)</f>
        <v/>
      </c>
      <c r="S125" s="114" t="str">
        <f>+IF(G125=0,"",'Ark1'!AS1800)</f>
        <v/>
      </c>
      <c r="T125" s="33" t="str">
        <f>+IF(G125=0,"",'Ark1'!Y1778)</f>
        <v/>
      </c>
      <c r="U125" s="27" t="str">
        <f>+IF(G125=0,"",'Ark1'!AA1778)</f>
        <v/>
      </c>
      <c r="V125" s="33" t="str">
        <f>+IF(G125=0,"",'Ark1'!AC1778)</f>
        <v/>
      </c>
      <c r="W125" s="305" t="str">
        <f t="shared" si="21"/>
        <v/>
      </c>
      <c r="X125" s="33" t="str">
        <f t="shared" si="22"/>
        <v/>
      </c>
      <c r="Y125" s="28" t="str">
        <f t="shared" si="23"/>
        <v/>
      </c>
      <c r="Z125" s="246"/>
      <c r="AA125" s="249"/>
      <c r="AC125" s="28"/>
      <c r="AD125" s="27"/>
      <c r="AE125" s="250"/>
      <c r="AF125" s="86"/>
      <c r="AG125" s="27"/>
      <c r="AH125" s="27"/>
      <c r="AI125" s="33"/>
      <c r="AJ125" s="33"/>
      <c r="AK125" s="33"/>
    </row>
    <row r="126" spans="1:54" ht="15.6">
      <c r="A126" s="383"/>
      <c r="B126" s="382">
        <f>+'Ark1'!C1813</f>
        <v>2024</v>
      </c>
      <c r="C126" s="266">
        <f t="shared" si="20"/>
        <v>7</v>
      </c>
      <c r="D126" s="266" t="s">
        <v>34</v>
      </c>
      <c r="F126" s="266" t="str">
        <f>+IF(G126=0,"",'Ark1'!Q1813)</f>
        <v/>
      </c>
      <c r="G126" s="362">
        <f>+'Ark1'!R1813</f>
        <v>0</v>
      </c>
      <c r="H126" s="267" t="str">
        <f>+IF(G126=0,"",'Ark1'!AE1813)</f>
        <v/>
      </c>
      <c r="I126" s="267"/>
      <c r="J126" s="267" t="str">
        <f>+IF(G126=0,"",'Ark1'!AF1813)</f>
        <v/>
      </c>
      <c r="K126" s="268" t="str">
        <f>+IF(G126=0,"",'Ark1'!T1813)</f>
        <v/>
      </c>
      <c r="L126" s="305" t="str">
        <f>+IF(G126=0,"",'Ark1'!U1813)</f>
        <v/>
      </c>
      <c r="M126" s="246"/>
      <c r="N126" s="269" t="str">
        <f>+IF(G126=0,"",'Ark1'!W1813)</f>
        <v/>
      </c>
      <c r="O126" s="269" t="str">
        <f>+IF(G126=0,"",'Ark1'!X1813)</f>
        <v/>
      </c>
      <c r="P126" s="269" t="str">
        <f>+IF(G126=0,"",'Ark1'!AG1813)</f>
        <v/>
      </c>
      <c r="Q126" s="269" t="str">
        <f>+IF(G126=0,"",'Ark1'!AH1813)</f>
        <v/>
      </c>
      <c r="R126" s="374" t="str">
        <f>+IF(G126=0,"",'Ark1'!AR1879)</f>
        <v/>
      </c>
      <c r="S126" s="114" t="str">
        <f>+IF(G126=0,"",'Ark1'!AS1879)</f>
        <v/>
      </c>
      <c r="T126" s="269" t="str">
        <f>+IF(G126=0,"",'Ark1'!Y1813)</f>
        <v/>
      </c>
      <c r="U126" s="268" t="str">
        <f>+IF(G126=0,"",'Ark1'!AA1813)</f>
        <v/>
      </c>
      <c r="V126" s="269" t="str">
        <f>+IF(G126=0,"",'Ark1'!AC1813)</f>
        <v/>
      </c>
      <c r="W126" s="305" t="str">
        <f t="shared" si="21"/>
        <v/>
      </c>
      <c r="X126" s="269" t="str">
        <f t="shared" si="22"/>
        <v/>
      </c>
      <c r="Y126" s="267" t="str">
        <f t="shared" si="23"/>
        <v/>
      </c>
      <c r="Z126" s="246"/>
      <c r="AA126" s="249"/>
      <c r="AC126" s="28"/>
      <c r="AD126" s="27"/>
      <c r="AE126" s="250"/>
      <c r="AF126" s="86"/>
      <c r="AG126" s="27"/>
      <c r="AH126" s="27"/>
      <c r="AI126" s="33"/>
      <c r="AJ126" s="33"/>
      <c r="AK126" s="33"/>
    </row>
    <row r="127" spans="1:54" ht="15.6">
      <c r="A127" s="383"/>
      <c r="B127" s="382">
        <f>+'Ark1'!C1814</f>
        <v>2024</v>
      </c>
      <c r="C127" s="266">
        <f t="shared" si="20"/>
        <v>8</v>
      </c>
      <c r="D127" s="86" t="s">
        <v>35</v>
      </c>
      <c r="F127" s="86" t="str">
        <f>+IF(G127=0,"",'Ark1'!Q1848)</f>
        <v/>
      </c>
      <c r="G127" s="362">
        <f>+'Ark1'!R1848</f>
        <v>0</v>
      </c>
      <c r="H127" s="28" t="str">
        <f>+IF(G127=0,"",'Ark1'!AE1848)</f>
        <v/>
      </c>
      <c r="I127" s="267"/>
      <c r="J127" s="28" t="str">
        <f>+IF(G127=0,"",'Ark1'!AF1848)</f>
        <v/>
      </c>
      <c r="K127" s="27" t="str">
        <f>+IF(G127=0,"",'Ark1'!T1848)</f>
        <v/>
      </c>
      <c r="L127" s="305" t="str">
        <f>+IF(G127=0,"",'Ark1'!U1848)</f>
        <v/>
      </c>
      <c r="M127" s="246"/>
      <c r="N127" s="33" t="str">
        <f>+IF(G127=0,"",'Ark1'!W1848)</f>
        <v/>
      </c>
      <c r="O127" s="33" t="str">
        <f>+IF(G127=0,"",'Ark1'!X1848)</f>
        <v/>
      </c>
      <c r="P127" s="33" t="str">
        <f>+IF(G127=0,"",'Ark1'!AG1848)</f>
        <v/>
      </c>
      <c r="Q127" s="33" t="str">
        <f>+IF(G127=0,"",'Ark1'!AH1848)</f>
        <v/>
      </c>
      <c r="R127" s="374" t="str">
        <f>+IF(G127=0,"",'Ark1'!AR1983)</f>
        <v/>
      </c>
      <c r="S127" s="114" t="str">
        <f>+IF(G127=0,"",'Ark1'!AS1983)</f>
        <v/>
      </c>
      <c r="T127" s="33" t="str">
        <f>+IF(G127=0,"",'Ark1'!Y1848)</f>
        <v/>
      </c>
      <c r="U127" s="27" t="str">
        <f>+IF(G127=0,"",'Ark1'!AA1848)</f>
        <v/>
      </c>
      <c r="V127" s="33" t="str">
        <f>+IF(G127=0,"",'Ark1'!AC1848)</f>
        <v/>
      </c>
      <c r="W127" s="305" t="str">
        <f t="shared" si="21"/>
        <v/>
      </c>
      <c r="X127" s="33" t="str">
        <f t="shared" si="22"/>
        <v/>
      </c>
      <c r="Y127" s="28" t="str">
        <f t="shared" si="23"/>
        <v/>
      </c>
      <c r="Z127" s="246"/>
      <c r="AA127" s="249"/>
      <c r="AC127" s="28"/>
      <c r="AD127" s="27"/>
      <c r="AE127" s="250"/>
      <c r="AF127" s="86"/>
      <c r="AG127" s="27"/>
      <c r="AH127" s="27"/>
      <c r="AI127" s="33"/>
      <c r="AJ127" s="33"/>
      <c r="AK127" s="33"/>
    </row>
    <row r="128" spans="1:54" ht="15.6">
      <c r="A128" s="383"/>
      <c r="B128" s="382">
        <f>+'Ark1'!C1883</f>
        <v>2024</v>
      </c>
      <c r="C128" s="266">
        <f t="shared" si="20"/>
        <v>9</v>
      </c>
      <c r="D128" s="266" t="s">
        <v>36</v>
      </c>
      <c r="F128" s="266" t="str">
        <f>+IF(G128=0,"",'Ark1'!Q1883)</f>
        <v/>
      </c>
      <c r="G128" s="362">
        <f>+'Ark1'!R1883</f>
        <v>0</v>
      </c>
      <c r="H128" s="267" t="str">
        <f>+IF(G128=0,"",'Ark1'!AE1883)</f>
        <v/>
      </c>
      <c r="I128" s="267"/>
      <c r="J128" s="267" t="str">
        <f>+IF(G128=0,"",'Ark1'!AF1883)</f>
        <v/>
      </c>
      <c r="K128" s="268" t="str">
        <f>+IF(G128=0,"",'Ark1'!T1883)</f>
        <v/>
      </c>
      <c r="L128" s="305" t="str">
        <f>+IF(G128=0,"",'Ark1'!U1883)</f>
        <v/>
      </c>
      <c r="M128" s="246"/>
      <c r="N128" s="269" t="str">
        <f>+IF(G128=0,"",'Ark1'!W1883)</f>
        <v/>
      </c>
      <c r="O128" s="269" t="str">
        <f>+IF(G128=0,"",'Ark1'!X1883)</f>
        <v/>
      </c>
      <c r="P128" s="269" t="str">
        <f>+IF(G128=0,"",'Ark1'!AG1883)</f>
        <v/>
      </c>
      <c r="Q128" s="269" t="str">
        <f>+IF(G128=0,"",'Ark1'!AH1883)</f>
        <v/>
      </c>
      <c r="R128" s="374" t="str">
        <f>+IF(G128=0,"",'Ark1'!AR2018)</f>
        <v/>
      </c>
      <c r="S128" s="114" t="str">
        <f>+IF(G128=0,"",'Ark1'!AS2018)</f>
        <v/>
      </c>
      <c r="T128" s="269" t="str">
        <f>+IF(G128=0,"",'Ark1'!Y1883)</f>
        <v/>
      </c>
      <c r="U128" s="268" t="str">
        <f>+IF(G128=0,"",'Ark1'!AA1883)</f>
        <v/>
      </c>
      <c r="V128" s="269" t="str">
        <f>+IF(G128=0,"",'Ark1'!AC1883)</f>
        <v/>
      </c>
      <c r="W128" s="305" t="str">
        <f t="shared" si="21"/>
        <v/>
      </c>
      <c r="X128" s="269" t="str">
        <f t="shared" si="22"/>
        <v/>
      </c>
      <c r="Y128" s="267" t="str">
        <f t="shared" si="23"/>
        <v/>
      </c>
      <c r="Z128" s="246"/>
      <c r="AA128" s="249"/>
      <c r="AC128" s="28"/>
      <c r="AD128" s="27"/>
      <c r="AE128" s="250"/>
      <c r="AF128" s="86"/>
      <c r="AG128" s="27"/>
      <c r="AH128" s="27"/>
      <c r="AI128" s="33"/>
      <c r="AJ128" s="33"/>
      <c r="AK128" s="33"/>
    </row>
    <row r="129" spans="1:54" ht="15.6">
      <c r="A129" s="383"/>
      <c r="B129" s="382">
        <f>+'Ark1'!C1918</f>
        <v>2024</v>
      </c>
      <c r="C129" s="266">
        <f t="shared" si="20"/>
        <v>10</v>
      </c>
      <c r="D129" s="266" t="s">
        <v>37</v>
      </c>
      <c r="F129" s="86" t="str">
        <f>+IF(G129=0,"",'Ark1'!Q1918)</f>
        <v/>
      </c>
      <c r="G129" s="362">
        <f>+'Ark1'!R1918</f>
        <v>0</v>
      </c>
      <c r="H129" s="28" t="str">
        <f>+IF(G129=0,"",'Ark1'!AE1918)</f>
        <v/>
      </c>
      <c r="I129" s="267"/>
      <c r="J129" s="28" t="str">
        <f>+IF(G129=0,"",'Ark1'!AF1918)</f>
        <v/>
      </c>
      <c r="K129" s="27" t="str">
        <f>+IF(G129=0,"",'Ark1'!T1918)</f>
        <v/>
      </c>
      <c r="L129" s="305" t="str">
        <f>+IF(G129=0,"",'Ark1'!U1918)</f>
        <v/>
      </c>
      <c r="M129" s="246"/>
      <c r="N129" s="33" t="str">
        <f>+IF(G129=0,"",'Ark1'!W1918)</f>
        <v/>
      </c>
      <c r="O129" s="33" t="str">
        <f>+IF(G129=0,"",'Ark1'!X1918)</f>
        <v/>
      </c>
      <c r="P129" s="33" t="str">
        <f>+IF(G129=0,"",'Ark1'!AG1918)</f>
        <v/>
      </c>
      <c r="Q129" s="33" t="str">
        <f>+IF(G129=0,"",'Ark1'!AH1918)</f>
        <v/>
      </c>
      <c r="R129" s="374" t="str">
        <f>+IF(G129=0,"",'Ark1'!AR2053)</f>
        <v/>
      </c>
      <c r="S129" s="114" t="str">
        <f>+IF(G129=0,"",'Ark1'!AS2053)</f>
        <v/>
      </c>
      <c r="T129" s="33" t="str">
        <f>+IF(G129=0,"",'Ark1'!Y1918)</f>
        <v/>
      </c>
      <c r="U129" s="27" t="str">
        <f>+IF(G129=0,"",'Ark1'!AA1918)</f>
        <v/>
      </c>
      <c r="V129" s="33" t="str">
        <f>+IF(G129=0,"",'Ark1'!AC1918)</f>
        <v/>
      </c>
      <c r="W129" s="305" t="str">
        <f t="shared" si="21"/>
        <v/>
      </c>
      <c r="X129" s="33" t="str">
        <f t="shared" si="22"/>
        <v/>
      </c>
      <c r="Y129" s="28" t="str">
        <f t="shared" si="23"/>
        <v/>
      </c>
      <c r="Z129" s="246"/>
      <c r="AA129" s="249"/>
      <c r="AC129" s="28"/>
      <c r="AD129" s="27"/>
      <c r="AE129" s="250"/>
      <c r="AF129" s="86"/>
      <c r="AG129" s="27"/>
      <c r="AH129" s="27"/>
      <c r="AI129" s="33"/>
      <c r="AJ129" s="33"/>
      <c r="AK129" s="33"/>
    </row>
    <row r="130" spans="1:54" ht="15.6">
      <c r="A130" s="383"/>
      <c r="B130" s="382">
        <f>+'Ark1'!C1953</f>
        <v>2024</v>
      </c>
      <c r="C130" s="266">
        <f t="shared" si="20"/>
        <v>11</v>
      </c>
      <c r="D130" s="266" t="s">
        <v>38</v>
      </c>
      <c r="F130" s="266" t="str">
        <f>+IF(G130=0,"",'Ark1'!Q1953)</f>
        <v/>
      </c>
      <c r="G130" s="362">
        <f>+'Ark1'!R1953</f>
        <v>0</v>
      </c>
      <c r="H130" s="267" t="str">
        <f>+IF(G130=0,"",'Ark1'!AE1953)</f>
        <v/>
      </c>
      <c r="I130" s="267"/>
      <c r="J130" s="267" t="str">
        <f>+IF(G130=0,"",'Ark1'!AF1953)</f>
        <v/>
      </c>
      <c r="K130" s="268" t="str">
        <f>+IF(G130=0,"",'Ark1'!T1953)</f>
        <v/>
      </c>
      <c r="L130" s="305" t="str">
        <f>+IF(G130=0,"",'Ark1'!U1953)</f>
        <v/>
      </c>
      <c r="M130" s="246"/>
      <c r="N130" s="269" t="str">
        <f>+IF(G130=0,"",'Ark1'!W1953)</f>
        <v/>
      </c>
      <c r="O130" s="269" t="str">
        <f>+IF(G130=0,"",'Ark1'!X1953)</f>
        <v/>
      </c>
      <c r="P130" s="269" t="str">
        <f>+IF(G130=0,"",'Ark1'!AG1953)</f>
        <v/>
      </c>
      <c r="Q130" s="269" t="str">
        <f>+IF(G130=0,"",'Ark1'!AH1953)</f>
        <v/>
      </c>
      <c r="R130" s="374" t="str">
        <f>+IF(G130=0,"",'Ark1'!AR1748)</f>
        <v/>
      </c>
      <c r="S130" s="114" t="str">
        <f>+IF(G130=0,"",'Ark1'!AS1748)</f>
        <v/>
      </c>
      <c r="T130" s="269" t="str">
        <f>+IF(G130=0,"",'Ark1'!Y1953)</f>
        <v/>
      </c>
      <c r="U130" s="268" t="str">
        <f>+IF(G130=0,"",'Ark1'!AA1953)</f>
        <v/>
      </c>
      <c r="V130" s="269" t="str">
        <f>+IF(G130=0,"",'Ark1'!AC1953)</f>
        <v/>
      </c>
      <c r="W130" s="305" t="str">
        <f t="shared" si="21"/>
        <v/>
      </c>
      <c r="X130" s="269" t="str">
        <f t="shared" si="22"/>
        <v/>
      </c>
      <c r="Y130" s="267" t="str">
        <f t="shared" si="23"/>
        <v/>
      </c>
      <c r="Z130" s="246"/>
      <c r="AA130" s="249"/>
      <c r="AC130" s="28"/>
      <c r="AD130" s="27"/>
      <c r="AE130" s="250"/>
      <c r="AF130" s="86"/>
      <c r="AG130" s="27"/>
      <c r="AH130" s="27"/>
      <c r="AI130" s="33"/>
      <c r="AJ130" s="33"/>
      <c r="AK130" s="33"/>
    </row>
    <row r="131" spans="1:54" ht="15.6">
      <c r="A131" s="383"/>
      <c r="B131" s="382">
        <f>+'Ark1'!C1988</f>
        <v>2024</v>
      </c>
      <c r="C131" s="266">
        <f t="shared" si="20"/>
        <v>12</v>
      </c>
      <c r="D131" s="266" t="s">
        <v>39</v>
      </c>
      <c r="F131" s="86" t="str">
        <f>+IF(G131=0,"",'Ark1'!Q1988)</f>
        <v/>
      </c>
      <c r="G131" s="362">
        <f>+'Ark1'!R1988</f>
        <v>0</v>
      </c>
      <c r="H131" s="28" t="str">
        <f>+IF(G131=0,"",'Ark1'!AE1988)</f>
        <v/>
      </c>
      <c r="I131" s="267"/>
      <c r="J131" s="28" t="str">
        <f>+IF(G131=0,"",'Ark1'!AF1988)</f>
        <v/>
      </c>
      <c r="K131" s="27" t="str">
        <f>+IF(G131=0,"",'Ark1'!T1988)</f>
        <v/>
      </c>
      <c r="L131" s="305" t="str">
        <f>+IF(G131=0,"",'Ark1'!U1988)</f>
        <v/>
      </c>
      <c r="M131" s="246"/>
      <c r="N131" s="33" t="str">
        <f>+IF(G131=0,"",'Ark1'!W1988)</f>
        <v/>
      </c>
      <c r="O131" s="33" t="str">
        <f>+IF(G131=0,"",'Ark1'!X1988)</f>
        <v/>
      </c>
      <c r="P131" s="33" t="str">
        <f>+IF(G131=0,"",'Ark1'!AG1988)</f>
        <v/>
      </c>
      <c r="Q131" s="33" t="str">
        <f>+IF(G131=0,"",'Ark1'!AH1988)</f>
        <v/>
      </c>
      <c r="R131" s="374" t="str">
        <f>+IF(G131=0,"",'Ark1'!AR1749)</f>
        <v/>
      </c>
      <c r="S131" s="114" t="str">
        <f>+IF(G131=0,"",'Ark1'!AS1749)</f>
        <v/>
      </c>
      <c r="T131" s="33" t="str">
        <f>+IF(G131=0,"",'Ark1'!Y1988)</f>
        <v/>
      </c>
      <c r="U131" s="27" t="str">
        <f>+IF(G131=0,"",'Ark1'!AA1988)</f>
        <v/>
      </c>
      <c r="V131" s="33" t="str">
        <f>+IF(G131=0,"",'Ark1'!AC1988)</f>
        <v/>
      </c>
      <c r="W131" s="305" t="str">
        <f t="shared" si="21"/>
        <v/>
      </c>
      <c r="X131" s="33" t="str">
        <f t="shared" si="22"/>
        <v/>
      </c>
      <c r="Y131" s="28" t="str">
        <f t="shared" si="23"/>
        <v/>
      </c>
      <c r="Z131" s="246"/>
      <c r="AA131" s="249"/>
      <c r="AC131" s="28"/>
      <c r="AD131" s="27"/>
      <c r="AE131" s="250"/>
      <c r="AF131" s="86"/>
      <c r="AG131" s="27"/>
      <c r="AH131" s="27"/>
      <c r="AI131" s="33"/>
      <c r="AJ131" s="33"/>
      <c r="AK131" s="33"/>
    </row>
    <row r="132" spans="1:54" ht="15.6">
      <c r="A132" s="383"/>
      <c r="B132" s="382">
        <f>+'Ark1'!C2023</f>
        <v>2024</v>
      </c>
      <c r="C132" s="266">
        <f t="shared" si="20"/>
        <v>13</v>
      </c>
      <c r="D132" s="266" t="s">
        <v>40</v>
      </c>
      <c r="F132" s="266" t="str">
        <f>+IF(G132=0,"",'Ark1'!Q2023)</f>
        <v/>
      </c>
      <c r="G132" s="362">
        <f>+'Ark1'!R2023</f>
        <v>0</v>
      </c>
      <c r="H132" s="267" t="str">
        <f>+IF(G132=0,"",'Ark1'!AE2023)</f>
        <v/>
      </c>
      <c r="I132" s="267"/>
      <c r="J132" s="267" t="str">
        <f>+IF(G132=0,"",'Ark1'!AF2023)</f>
        <v/>
      </c>
      <c r="K132" s="268" t="str">
        <f>+IF(G132=0,"",'Ark1'!T2023)</f>
        <v/>
      </c>
      <c r="L132" s="305" t="str">
        <f>+IF(G132=0,"",'Ark1'!U2023)</f>
        <v/>
      </c>
      <c r="M132" s="246"/>
      <c r="N132" s="269" t="str">
        <f>+IF(G132=0,"",'Ark1'!W2023)</f>
        <v/>
      </c>
      <c r="O132" s="269" t="str">
        <f>+IF(G132=0,"",'Ark1'!X2023)</f>
        <v/>
      </c>
      <c r="P132" s="269" t="str">
        <f>+IF(G132=0,"",'Ark1'!AG2023)</f>
        <v/>
      </c>
      <c r="Q132" s="269" t="str">
        <f>+IF(G132=0,"",'Ark1'!AH2023)</f>
        <v/>
      </c>
      <c r="R132" s="374" t="str">
        <f>+IF(G132=0,"",'Ark1'!AR1750)</f>
        <v/>
      </c>
      <c r="S132" s="114" t="str">
        <f>+IF(G132=0,"",'Ark1'!AS1750)</f>
        <v/>
      </c>
      <c r="T132" s="269" t="str">
        <f>+IF(G132=0,"",'Ark1'!Y2023)</f>
        <v/>
      </c>
      <c r="U132" s="268" t="str">
        <f>+IF(G132=0,"",'Ark1'!AA2023)</f>
        <v/>
      </c>
      <c r="V132" s="269" t="str">
        <f>+IF(G132=0,"",'Ark1'!AC2023)</f>
        <v/>
      </c>
      <c r="W132" s="305" t="str">
        <f t="shared" si="21"/>
        <v/>
      </c>
      <c r="X132" s="269" t="str">
        <f t="shared" si="22"/>
        <v/>
      </c>
      <c r="Y132" s="267" t="str">
        <f t="shared" si="23"/>
        <v/>
      </c>
      <c r="Z132" s="246"/>
      <c r="AA132" s="249"/>
      <c r="AC132" s="28"/>
      <c r="AD132" s="27"/>
      <c r="AE132" s="250"/>
      <c r="AF132" s="86"/>
      <c r="AG132" s="27"/>
      <c r="AH132" s="27"/>
      <c r="AI132" s="33"/>
      <c r="AJ132" s="33"/>
      <c r="AK132" s="33"/>
    </row>
    <row r="133" spans="1:54" ht="15.6">
      <c r="A133" s="383"/>
      <c r="B133" s="382">
        <f>+'Ark1'!C2058</f>
        <v>2024</v>
      </c>
      <c r="C133" s="266">
        <f t="shared" si="20"/>
        <v>14</v>
      </c>
      <c r="D133" s="266" t="s">
        <v>401</v>
      </c>
      <c r="F133" s="86" t="str">
        <f>+IF(G133=0,"",'Ark1'!Q2058)</f>
        <v/>
      </c>
      <c r="G133" s="362">
        <f>+'Ark1'!R2058</f>
        <v>0</v>
      </c>
      <c r="H133" s="28" t="str">
        <f>+IF(G133=0,"",'Ark1'!AE2058)</f>
        <v/>
      </c>
      <c r="I133" s="267"/>
      <c r="J133" s="28" t="str">
        <f>+IF(G133=0,"",'Ark1'!AF2058)</f>
        <v/>
      </c>
      <c r="K133" s="27" t="str">
        <f>+IF(G133=0,"",'Ark1'!T2058)</f>
        <v/>
      </c>
      <c r="L133" s="305" t="str">
        <f>+IF(G133=0,"",'Ark1'!U2058)</f>
        <v/>
      </c>
      <c r="M133" s="246"/>
      <c r="N133" s="33" t="str">
        <f>+IF(G133=0,"",'Ark1'!W2058)</f>
        <v/>
      </c>
      <c r="O133" s="33" t="str">
        <f>+IF(G133=0,"",'Ark1'!X2058)</f>
        <v/>
      </c>
      <c r="P133" s="33" t="str">
        <f>+IF(G133=0,"",'Ark1'!AG2058)</f>
        <v/>
      </c>
      <c r="Q133" s="33" t="str">
        <f>+IF(G133=0,"",'Ark1'!AH2058)</f>
        <v/>
      </c>
      <c r="R133" s="374" t="str">
        <f>+IF(G133=0,"",'Ark1'!AR1751)</f>
        <v/>
      </c>
      <c r="S133" s="114" t="str">
        <f>+IF(G133=0,"",'Ark1'!AS1751)</f>
        <v/>
      </c>
      <c r="T133" s="33" t="str">
        <f>+IF(G133=0,"",'Ark1'!Y2058)</f>
        <v/>
      </c>
      <c r="U133" s="27" t="str">
        <f>+IF(G133=0,"",'Ark1'!AA2058)</f>
        <v/>
      </c>
      <c r="V133" s="33" t="str">
        <f>+IF(G133=0,"",'Ark1'!AC2058)</f>
        <v/>
      </c>
      <c r="W133" s="305" t="str">
        <f t="shared" si="21"/>
        <v/>
      </c>
      <c r="X133" s="33" t="str">
        <f t="shared" si="22"/>
        <v/>
      </c>
      <c r="Y133" s="28" t="str">
        <f t="shared" si="23"/>
        <v/>
      </c>
      <c r="Z133" s="246"/>
      <c r="AA133" s="249"/>
      <c r="AC133" s="28"/>
      <c r="AD133" s="27"/>
      <c r="AE133" s="250"/>
      <c r="AF133" s="86"/>
      <c r="AG133" s="27"/>
      <c r="AH133" s="27"/>
      <c r="AI133" s="33"/>
      <c r="AJ133" s="33"/>
      <c r="AK133" s="33"/>
    </row>
    <row r="134" spans="1:54" ht="15.6">
      <c r="A134" s="383"/>
      <c r="B134" s="382">
        <f>+'Ark1'!C2093</f>
        <v>2024</v>
      </c>
      <c r="C134" s="266">
        <f t="shared" si="20"/>
        <v>15</v>
      </c>
      <c r="D134" s="266" t="s">
        <v>41</v>
      </c>
      <c r="F134" s="266" t="str">
        <f>+IF(G134=0,"",'Ark1'!Q2093)</f>
        <v/>
      </c>
      <c r="G134" s="362">
        <f>+'Ark1'!R2093</f>
        <v>0</v>
      </c>
      <c r="H134" s="267" t="str">
        <f>+IF(G134=0,"",'Ark1'!AE2093)</f>
        <v/>
      </c>
      <c r="I134" s="267"/>
      <c r="J134" s="267" t="str">
        <f>+IF(G134=0,"",'Ark1'!AF2093)</f>
        <v/>
      </c>
      <c r="K134" s="268" t="str">
        <f>+IF(G134=0,"",'Ark1'!T2093)</f>
        <v/>
      </c>
      <c r="L134" s="377" t="str">
        <f>+IF(G134=0,"",'Ark1'!U2093)</f>
        <v/>
      </c>
      <c r="M134" s="246"/>
      <c r="N134" s="269" t="str">
        <f>+IF(G134=0,"",'Ark1'!W2093)</f>
        <v/>
      </c>
      <c r="O134" s="269" t="str">
        <f>+IF(G134=0,"",'Ark1'!X2093)</f>
        <v/>
      </c>
      <c r="P134" s="269" t="str">
        <f>+IF(G134=0,"",'Ark1'!AG2093)</f>
        <v/>
      </c>
      <c r="Q134" s="269" t="str">
        <f>+IF(G134=0,"",'Ark1'!AH2093)</f>
        <v/>
      </c>
      <c r="R134" s="374" t="str">
        <f>+IF(G134=0,"",'Ark1'!AR1752)</f>
        <v/>
      </c>
      <c r="S134" s="114" t="str">
        <f>+IF(G134=0,"",'Ark1'!AS1752)</f>
        <v/>
      </c>
      <c r="T134" s="269" t="str">
        <f>+IF(G134=0,"",'Ark1'!Y2093)</f>
        <v/>
      </c>
      <c r="U134" s="268" t="str">
        <f>+IF(G134=0,"",'Ark1'!AA2093)</f>
        <v/>
      </c>
      <c r="V134" s="269" t="str">
        <f>+IF(G134=0,"",'Ark1'!AC2093)</f>
        <v/>
      </c>
      <c r="W134" s="305" t="str">
        <f t="shared" si="21"/>
        <v/>
      </c>
      <c r="X134" s="269" t="str">
        <f t="shared" si="22"/>
        <v/>
      </c>
      <c r="Y134" s="267" t="str">
        <f t="shared" si="23"/>
        <v/>
      </c>
      <c r="Z134" s="246"/>
      <c r="AA134" s="249"/>
      <c r="AC134" s="28"/>
      <c r="AD134" s="27"/>
      <c r="AE134" s="250"/>
      <c r="AF134" s="86"/>
      <c r="AG134" s="27"/>
      <c r="AH134" s="27"/>
      <c r="AI134" s="33"/>
      <c r="AJ134" s="33"/>
      <c r="AK134" s="33"/>
    </row>
    <row r="135" spans="1:54" ht="19.8">
      <c r="A135" s="246"/>
      <c r="B135" s="246"/>
      <c r="C135" s="246"/>
      <c r="D135" s="246"/>
      <c r="E135" s="246"/>
      <c r="F135" s="246"/>
      <c r="G135" s="246"/>
      <c r="H135" s="246"/>
      <c r="I135" s="246"/>
      <c r="J135" s="246"/>
      <c r="K135" s="246"/>
      <c r="L135" s="246"/>
      <c r="M135" s="246"/>
      <c r="N135" s="246"/>
      <c r="O135" s="246"/>
      <c r="P135" s="246"/>
      <c r="Q135" s="246"/>
      <c r="R135" s="246"/>
      <c r="S135" s="246"/>
      <c r="T135" s="246"/>
      <c r="U135" s="246"/>
      <c r="V135" s="246"/>
      <c r="W135" s="246"/>
      <c r="X135" s="246"/>
      <c r="Y135" s="246"/>
      <c r="Z135" s="246"/>
      <c r="AA135" s="249"/>
      <c r="AC135" s="28"/>
      <c r="AD135" s="27"/>
      <c r="AE135" s="250"/>
      <c r="AF135" s="86"/>
      <c r="AJ135" s="86"/>
      <c r="BB135" s="262"/>
    </row>
    <row r="136" spans="1:54" ht="19.8">
      <c r="A136" s="246"/>
      <c r="B136" s="246"/>
      <c r="C136" s="264"/>
      <c r="D136" s="246"/>
      <c r="E136" s="246"/>
      <c r="F136" s="246"/>
      <c r="G136" s="246"/>
      <c r="H136" s="247"/>
      <c r="I136" s="246"/>
      <c r="J136" s="247"/>
      <c r="K136" s="246"/>
      <c r="L136" s="246"/>
      <c r="M136" s="246"/>
      <c r="N136" s="248"/>
      <c r="O136" s="248"/>
      <c r="P136" s="246"/>
      <c r="Q136" s="248"/>
      <c r="R136" s="248"/>
      <c r="S136" s="248"/>
      <c r="T136" s="248"/>
      <c r="U136" s="246"/>
      <c r="V136" s="248"/>
      <c r="W136" s="246"/>
      <c r="X136" s="248"/>
      <c r="Y136" s="247"/>
      <c r="Z136" s="246"/>
      <c r="AA136" s="249"/>
      <c r="AC136" s="28"/>
      <c r="AD136" s="27"/>
      <c r="AE136" s="250"/>
      <c r="AF136" s="86"/>
      <c r="AJ136" s="86"/>
      <c r="BB136" s="262"/>
    </row>
    <row r="137" spans="1:54" ht="22.8">
      <c r="A137" s="346" t="s">
        <v>516</v>
      </c>
      <c r="B137" s="246"/>
      <c r="C137" s="264"/>
      <c r="D137" s="346"/>
      <c r="E137" s="246"/>
      <c r="F137" s="246"/>
      <c r="G137" s="264" t="s">
        <v>651</v>
      </c>
      <c r="H137" s="279">
        <f>SUM(G139:G153)</f>
        <v>126</v>
      </c>
      <c r="I137" s="247"/>
      <c r="J137" s="246"/>
      <c r="K137" s="247"/>
      <c r="L137" s="345">
        <f>+Raser!M18</f>
        <v>135.21349206349211</v>
      </c>
      <c r="M137" s="246"/>
      <c r="N137" s="248"/>
      <c r="O137" s="248"/>
      <c r="P137" s="246"/>
      <c r="Q137" s="248"/>
      <c r="R137" s="248"/>
      <c r="S137" s="248"/>
      <c r="T137" s="248"/>
      <c r="U137" s="246"/>
      <c r="V137" s="248"/>
      <c r="W137" s="345">
        <f>+Raser!X18</f>
        <v>269.10707798259341</v>
      </c>
      <c r="X137" s="248" t="s">
        <v>635</v>
      </c>
      <c r="Y137" s="247"/>
      <c r="Z137" s="247"/>
      <c r="AA137" s="249"/>
      <c r="AC137" s="28"/>
      <c r="AD137" s="27"/>
      <c r="AE137" s="250"/>
      <c r="AF137" s="86"/>
      <c r="AJ137" s="86"/>
      <c r="BB137" s="262"/>
    </row>
    <row r="138" spans="1:54" ht="14.25" customHeight="1">
      <c r="A138" s="246"/>
      <c r="B138" s="246"/>
      <c r="C138" s="264"/>
      <c r="D138" s="344"/>
      <c r="E138" s="246"/>
      <c r="F138" s="264"/>
      <c r="G138" s="264"/>
      <c r="H138" s="264"/>
      <c r="I138" s="264"/>
      <c r="J138" s="264"/>
      <c r="K138" s="264"/>
      <c r="L138" s="264"/>
      <c r="M138" s="246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47"/>
      <c r="Z138" s="246"/>
      <c r="AA138" s="249"/>
      <c r="AC138" s="28"/>
      <c r="AD138" s="27"/>
      <c r="AE138" s="250"/>
      <c r="AF138" s="86"/>
      <c r="AJ138" s="86"/>
      <c r="BB138" s="262"/>
    </row>
    <row r="139" spans="1:54" ht="16.5" customHeight="1">
      <c r="A139" s="246"/>
      <c r="B139" s="330">
        <f>+'Ark1'!C1604</f>
        <v>2024</v>
      </c>
      <c r="C139" s="266">
        <f>+'Ark1'!L1604</f>
        <v>1</v>
      </c>
      <c r="D139" s="266" t="s">
        <v>29</v>
      </c>
      <c r="E139" s="266">
        <f>+'Ark1'!AP1604</f>
        <v>8</v>
      </c>
      <c r="F139" s="266" t="str">
        <f>+IF(G139=0,"",'Ark1'!Q1604)</f>
        <v/>
      </c>
      <c r="G139" s="362">
        <f>+'Ark1'!R1604</f>
        <v>0</v>
      </c>
      <c r="H139" s="267" t="str">
        <f>+IF(G139=0,"",'Ark1'!AE1604)</f>
        <v/>
      </c>
      <c r="I139" s="267"/>
      <c r="J139" s="267" t="str">
        <f>+IF(G139=0,"",'Ark1'!AF1604)</f>
        <v/>
      </c>
      <c r="K139" s="268" t="str">
        <f>+IF(G139=0,"",'Ark1'!T1604)</f>
        <v/>
      </c>
      <c r="L139" s="305" t="str">
        <f>+IF(G139=0,"",'Ark1'!U1604)</f>
        <v/>
      </c>
      <c r="M139" s="246"/>
      <c r="N139" s="269" t="str">
        <f>+IF(G139=0,"",'Ark1'!W1604)</f>
        <v/>
      </c>
      <c r="O139" s="269" t="str">
        <f>+IF(G139=0,"",'Ark1'!X1604)</f>
        <v/>
      </c>
      <c r="P139" s="269" t="str">
        <f>+IF(G139=0,"",'Ark1'!AG1604)</f>
        <v/>
      </c>
      <c r="Q139" s="269" t="str">
        <f>+IF(G139=0,"",'Ark1'!AH1604)</f>
        <v/>
      </c>
      <c r="R139" s="374" t="str">
        <f>+IF(G139=0,"",'Ark1'!AR1604)</f>
        <v/>
      </c>
      <c r="S139" s="114" t="str">
        <f>+IF(G139=0,"",'Ark1'!AS1604)</f>
        <v/>
      </c>
      <c r="T139" s="269" t="str">
        <f>+IF(G139=0,"",'Ark1'!Y1604)</f>
        <v/>
      </c>
      <c r="U139" s="268" t="str">
        <f>+IF(G139=0,"",'Ark1'!AA1604)</f>
        <v/>
      </c>
      <c r="V139" s="269" t="str">
        <f>+IF(G139=0,"",'Ark1'!AC1604)</f>
        <v/>
      </c>
      <c r="W139" s="305" t="str">
        <f t="shared" ref="W139:W153" si="24">IF(G139=0,"",1000*L139/P139)</f>
        <v/>
      </c>
      <c r="X139" s="269" t="str">
        <f t="shared" ref="X139:X153" si="25">IF(G139=0,"",L139/C139)</f>
        <v/>
      </c>
      <c r="Y139" s="267" t="str">
        <f t="shared" ref="Y139:Y153" si="26">IF(G139=0,"",G139/F139)</f>
        <v/>
      </c>
      <c r="Z139" s="246"/>
      <c r="AA139" s="249"/>
      <c r="AC139" s="28"/>
      <c r="AD139" s="27"/>
      <c r="AE139" s="250"/>
      <c r="AF139" s="86"/>
      <c r="AG139" s="27"/>
      <c r="AH139" s="27"/>
      <c r="AI139" s="33"/>
      <c r="AJ139" s="33"/>
      <c r="AK139" s="33"/>
    </row>
    <row r="140" spans="1:54" ht="16.5" customHeight="1">
      <c r="A140" s="246"/>
      <c r="B140" s="330">
        <f>+'Ark1'!C1605</f>
        <v>2024</v>
      </c>
      <c r="C140" s="86">
        <f>+'Ark1'!L1639</f>
        <v>2</v>
      </c>
      <c r="D140" s="86" t="s">
        <v>30</v>
      </c>
      <c r="F140" s="86">
        <f>+IF(G140=0,"",'Ark1'!Q1639)</f>
        <v>2</v>
      </c>
      <c r="G140" s="362">
        <f>+'Ark1'!R1639</f>
        <v>2</v>
      </c>
      <c r="H140" s="28">
        <f>+IF(G140=0,"",'Ark1'!AE1639)</f>
        <v>1.5873015873015868</v>
      </c>
      <c r="I140" s="28"/>
      <c r="J140" s="28">
        <f>+IF(G140=0,"",'Ark1'!AF1639)</f>
        <v>0.91448561651474181</v>
      </c>
      <c r="K140" s="27">
        <f>+IF(G140=0,"",'Ark1'!T1639)</f>
        <v>4.5</v>
      </c>
      <c r="L140" s="305">
        <f>+IF(G140=0,"",'Ark1'!U1639)</f>
        <v>77.900000000000006</v>
      </c>
      <c r="M140" s="246"/>
      <c r="N140" s="33">
        <f>+IF(G140=0,"",'Ark1'!W1639)</f>
        <v>0</v>
      </c>
      <c r="O140" s="33">
        <f>+IF(G140=0,"",'Ark1'!X1639)</f>
        <v>0</v>
      </c>
      <c r="P140" s="33">
        <f>+IF(G140=0,"",'Ark1'!AG1639)</f>
        <v>578.5</v>
      </c>
      <c r="Q140" s="33">
        <f>+IF(G140=0,"",'Ark1'!AH1639)</f>
        <v>100</v>
      </c>
      <c r="R140" s="374">
        <f>+IF(G140=0,"",'Ark1'!AR1639)</f>
        <v>158.5</v>
      </c>
      <c r="S140" s="114">
        <f>+IF(G140=0,"",'Ark1'!AS1639)</f>
        <v>19.170955589315714</v>
      </c>
      <c r="T140" s="33">
        <f>+IF(G140=0,"",'Ark1'!Y1639)</f>
        <v>19.099999999999987</v>
      </c>
      <c r="U140" s="27">
        <f>+IF(G140=0,"",'Ark1'!AA1639)</f>
        <v>1.5</v>
      </c>
      <c r="V140" s="33">
        <f>+IF(G140=0,"",'Ark1'!AC1639)</f>
        <v>99.999999999999986</v>
      </c>
      <c r="W140" s="305">
        <f t="shared" si="24"/>
        <v>134.65859982713914</v>
      </c>
      <c r="X140" s="33">
        <f t="shared" si="25"/>
        <v>38.950000000000003</v>
      </c>
      <c r="Y140" s="28">
        <f t="shared" si="26"/>
        <v>1</v>
      </c>
      <c r="Z140" s="246"/>
      <c r="AA140" s="249"/>
      <c r="AC140" s="28"/>
      <c r="AD140" s="27"/>
      <c r="AE140" s="250"/>
      <c r="AF140" s="86"/>
      <c r="AG140" s="27"/>
      <c r="AH140" s="27"/>
      <c r="AI140" s="33"/>
      <c r="AJ140" s="33"/>
      <c r="AK140" s="33"/>
    </row>
    <row r="141" spans="1:54" ht="16.5" customHeight="1">
      <c r="A141" s="246"/>
      <c r="B141" s="330">
        <f>+'Ark1'!C1606</f>
        <v>2024</v>
      </c>
      <c r="C141" s="266">
        <f>+'Ark1'!L1674</f>
        <v>3</v>
      </c>
      <c r="D141" s="266" t="s">
        <v>31</v>
      </c>
      <c r="F141" s="266">
        <f>+IF(G141=0,"",'Ark1'!Q1674)</f>
        <v>24</v>
      </c>
      <c r="G141" s="362">
        <f>+'Ark1'!R1674</f>
        <v>31</v>
      </c>
      <c r="H141" s="267">
        <f>+IF(G141=0,"",'Ark1'!AE1674)</f>
        <v>24.603174603174608</v>
      </c>
      <c r="I141" s="31" t="e">
        <f>+IF(G141=0,"",H141-#REF!)</f>
        <v>#REF!</v>
      </c>
      <c r="J141" s="267">
        <f>+IF(G141=0,"",'Ark1'!AF1674)</f>
        <v>21.738109632620954</v>
      </c>
      <c r="K141" s="268">
        <f>+IF(G141=0,"",'Ark1'!T1674)</f>
        <v>6.1290322580645142</v>
      </c>
      <c r="L141" s="305">
        <f>+IF(G141=0,"",'Ark1'!U1674)</f>
        <v>119.46774193548382</v>
      </c>
      <c r="M141" s="246"/>
      <c r="N141" s="269">
        <f>+IF(G141=0,"",'Ark1'!W1674)</f>
        <v>41.935483870967744</v>
      </c>
      <c r="O141" s="269">
        <f>+IF(G141=0,"",'Ark1'!X1674)</f>
        <v>0</v>
      </c>
      <c r="P141" s="269">
        <f>+IF(G141=0,"",'Ark1'!AG1674)</f>
        <v>540.51612903225805</v>
      </c>
      <c r="Q141" s="269">
        <f>+IF(G141=0,"",'Ark1'!AH1674)</f>
        <v>100</v>
      </c>
      <c r="R141" s="374">
        <f>+IF(G141=0,"",'Ark1'!AR1674)</f>
        <v>171.8064516129032</v>
      </c>
      <c r="S141" s="114">
        <f>+IF(G141=0,"",'Ark1'!AS1674)</f>
        <v>23.252341588542578</v>
      </c>
      <c r="T141" s="269">
        <f>+IF(G141=0,"",'Ark1'!Y1674)</f>
        <v>24.545302252021425</v>
      </c>
      <c r="U141" s="268">
        <f>+IF(G141=0,"",'Ark1'!AA1674)</f>
        <v>1.4534039130411369</v>
      </c>
      <c r="V141" s="269">
        <f>+IF(G141=0,"",'Ark1'!AC1674)</f>
        <v>64.836615605246948</v>
      </c>
      <c r="W141" s="305">
        <f t="shared" si="24"/>
        <v>221.0253043685843</v>
      </c>
      <c r="X141" s="269">
        <f t="shared" si="25"/>
        <v>39.822580645161274</v>
      </c>
      <c r="Y141" s="267">
        <f t="shared" si="26"/>
        <v>1.2916666666666667</v>
      </c>
      <c r="Z141" s="246"/>
      <c r="AA141" s="249"/>
      <c r="AC141" s="28"/>
      <c r="AD141" s="27"/>
      <c r="AE141" s="250"/>
      <c r="AF141" s="86"/>
      <c r="AG141" s="27"/>
      <c r="AH141" s="27"/>
      <c r="AI141" s="33"/>
      <c r="AJ141" s="33"/>
      <c r="AK141" s="33"/>
    </row>
    <row r="142" spans="1:54" ht="16.5" customHeight="1">
      <c r="A142" s="246"/>
      <c r="B142" s="330">
        <f>+'Ark1'!C1607</f>
        <v>2024</v>
      </c>
      <c r="C142" s="266">
        <f>+'Ark1'!L1709</f>
        <v>4</v>
      </c>
      <c r="D142" s="266" t="s">
        <v>32</v>
      </c>
      <c r="F142" s="86">
        <f>+IF(G142=0,"",'Ark1'!Q1709)</f>
        <v>32</v>
      </c>
      <c r="G142" s="362">
        <f>+'Ark1'!R1709</f>
        <v>64</v>
      </c>
      <c r="H142" s="28">
        <f>+IF(G142=0,"",'Ark1'!AE1709)</f>
        <v>50.793650793650784</v>
      </c>
      <c r="I142" s="35" t="e">
        <f>+IF(G142=0,"",IF(#REF!=0,"",H142-#REF!))</f>
        <v>#REF!</v>
      </c>
      <c r="J142" s="28">
        <f>+IF(G142=0,"",'Ark1'!AF1709)</f>
        <v>49.447962951006339</v>
      </c>
      <c r="K142" s="27">
        <f>+IF(G142=0,"",'Ark1'!T1709)</f>
        <v>6.984375</v>
      </c>
      <c r="L142" s="305">
        <f>+IF(G142=0,"",'Ark1'!U1709)</f>
        <v>131.63125000000002</v>
      </c>
      <c r="M142" s="246"/>
      <c r="N142" s="33">
        <f>+IF(G142=0,"",'Ark1'!W1709)</f>
        <v>56.25</v>
      </c>
      <c r="O142" s="33">
        <f>+IF(G142=0,"",'Ark1'!X1709)</f>
        <v>0</v>
      </c>
      <c r="P142" s="33">
        <f>+IF(G142=0,"",'Ark1'!AG1709)</f>
        <v>483.71875</v>
      </c>
      <c r="Q142" s="33">
        <f>+IF(G142=0,"",'Ark1'!AH1709)</f>
        <v>100</v>
      </c>
      <c r="R142" s="374">
        <f>+IF(G142=0,"",'Ark1'!AR1709)</f>
        <v>171.328125</v>
      </c>
      <c r="S142" s="114">
        <f>+IF(G142=0,"",'Ark1'!AS1709)</f>
        <v>25.917232462993887</v>
      </c>
      <c r="T142" s="33">
        <f>+IF(G142=0,"",'Ark1'!Y1709)</f>
        <v>22.982927597185995</v>
      </c>
      <c r="U142" s="27">
        <f>+IF(G142=0,"",'Ark1'!AA1709)</f>
        <v>1.2929156427915169</v>
      </c>
      <c r="V142" s="33">
        <f>+IF(G142=0,"",'Ark1'!AC1709)</f>
        <v>58.610537205582162</v>
      </c>
      <c r="W142" s="305">
        <f t="shared" si="24"/>
        <v>272.12352219135607</v>
      </c>
      <c r="X142" s="33">
        <f t="shared" si="25"/>
        <v>32.907812500000006</v>
      </c>
      <c r="Y142" s="28">
        <f t="shared" si="26"/>
        <v>2</v>
      </c>
      <c r="Z142" s="246"/>
      <c r="AA142" s="249"/>
      <c r="AC142" s="28"/>
      <c r="AD142" s="27"/>
      <c r="AE142" s="250"/>
      <c r="AF142" s="86"/>
      <c r="AG142" s="27"/>
      <c r="AH142" s="27"/>
      <c r="AI142" s="33"/>
      <c r="AJ142" s="33"/>
      <c r="AK142" s="33"/>
    </row>
    <row r="143" spans="1:54" ht="16.5" customHeight="1">
      <c r="A143" s="246"/>
      <c r="B143" s="330">
        <f>+'Ark1'!C1608</f>
        <v>2024</v>
      </c>
      <c r="C143" s="266">
        <f>+'Ark1'!L1744</f>
        <v>5</v>
      </c>
      <c r="D143" s="266" t="s">
        <v>400</v>
      </c>
      <c r="F143" s="266">
        <f>+IF(G143=0,"",'Ark1'!Q1744)</f>
        <v>23</v>
      </c>
      <c r="G143" s="362">
        <f>+'Ark1'!R1744</f>
        <v>26</v>
      </c>
      <c r="H143" s="267">
        <f>+'Ark1'!AE1744</f>
        <v>20.63492063492064</v>
      </c>
      <c r="I143" s="35" t="e">
        <f>+IF(D143=0,"",IF(#REF!=0,"",H143-#REF!))</f>
        <v>#REF!</v>
      </c>
      <c r="J143" s="267">
        <f>+IF(G143=0,"",'Ark1'!AF1744)</f>
        <v>24.485088249622859</v>
      </c>
      <c r="K143" s="268">
        <f>+IF(G143=0,"",'Ark1'!T1744)</f>
        <v>8.3846153846153886</v>
      </c>
      <c r="L143" s="305">
        <f>+IF(G143=0,"",'Ark1'!U1744)</f>
        <v>160.44230769230762</v>
      </c>
      <c r="M143" s="246"/>
      <c r="N143" s="269">
        <f>+IF(G143=0,"",'Ark1'!W1744)</f>
        <v>96.153846153846175</v>
      </c>
      <c r="O143" s="269">
        <f>+IF(G143=0,"",'Ark1'!X1744)</f>
        <v>0</v>
      </c>
      <c r="P143" s="269">
        <f>+IF(G143=0,"",'Ark1'!AG1744)</f>
        <v>492.6153846153847</v>
      </c>
      <c r="Q143" s="269">
        <f>+IF(G143=0,"",'Ark1'!AH1744)</f>
        <v>100</v>
      </c>
      <c r="R143" s="374">
        <f>+IF(G143=0,"",'Ark1'!AR1744)</f>
        <v>174.84615384615381</v>
      </c>
      <c r="S143" s="114">
        <f>+IF(G143=0,"",'Ark1'!AS1744)</f>
        <v>29.620823166264096</v>
      </c>
      <c r="T143" s="269">
        <f>+IF(G143=0,"",'Ark1'!Y1744)</f>
        <v>32.09877990824036</v>
      </c>
      <c r="U143" s="268">
        <f>+IF(G143=0,"",'Ark1'!AA1744)</f>
        <v>1.3323467750529765</v>
      </c>
      <c r="V143" s="269">
        <f>+IF(G143=0,"",'Ark1'!AC1744)</f>
        <v>64.021488409102901</v>
      </c>
      <c r="W143" s="305">
        <f t="shared" si="24"/>
        <v>325.69487820112414</v>
      </c>
      <c r="X143" s="269">
        <f t="shared" si="25"/>
        <v>32.088461538461523</v>
      </c>
      <c r="Y143" s="267">
        <f t="shared" si="26"/>
        <v>1.1304347826086956</v>
      </c>
      <c r="Z143" s="246"/>
      <c r="AA143" s="249"/>
      <c r="AC143" s="28"/>
      <c r="AD143" s="27"/>
      <c r="AE143" s="250"/>
      <c r="AF143" s="86"/>
      <c r="AG143" s="27"/>
      <c r="AH143" s="27"/>
      <c r="AI143" s="33"/>
      <c r="AJ143" s="33"/>
      <c r="AK143" s="33"/>
    </row>
    <row r="144" spans="1:54" ht="16.5" customHeight="1">
      <c r="A144" s="246"/>
      <c r="B144" s="330">
        <f>+'Ark1'!C1609</f>
        <v>2024</v>
      </c>
      <c r="C144" s="266">
        <f>+'Ark1'!L1779</f>
        <v>6</v>
      </c>
      <c r="D144" s="266" t="s">
        <v>33</v>
      </c>
      <c r="F144" s="86">
        <f>+IF(G144=0,"",'Ark1'!Q1779)</f>
        <v>2</v>
      </c>
      <c r="G144" s="362">
        <f>+'Ark1'!R1779</f>
        <v>2</v>
      </c>
      <c r="H144" s="28">
        <f>+IF(G144=0,"",'Ark1'!AE1779)</f>
        <v>1.5873015873015868</v>
      </c>
      <c r="I144" s="31" t="e">
        <f>+IF(G144=0,"",IF(#REF!=0,"",H144-#REF!))</f>
        <v>#REF!</v>
      </c>
      <c r="J144" s="28">
        <f>+IF(G144=0,"",'Ark1'!AF1779)</f>
        <v>2.4581936854709494</v>
      </c>
      <c r="K144" s="27">
        <f>+IF(G144=0,"",'Ark1'!T1779)</f>
        <v>10.5</v>
      </c>
      <c r="L144" s="305">
        <f>+IF(G144=0,"",'Ark1'!U1779)</f>
        <v>209.4</v>
      </c>
      <c r="M144" s="246"/>
      <c r="N144" s="33">
        <f>+IF(G144=0,"",'Ark1'!W1779)</f>
        <v>100</v>
      </c>
      <c r="O144" s="33">
        <f>+IF(G144=0,"",'Ark1'!X1779)</f>
        <v>0</v>
      </c>
      <c r="P144" s="33">
        <f>+IF(G144=0,"",'Ark1'!AG1779)</f>
        <v>646</v>
      </c>
      <c r="Q144" s="33">
        <f>+IF(G144=0,"",'Ark1'!AH1779)</f>
        <v>100</v>
      </c>
      <c r="R144" s="374">
        <f>+IF(G144=0,"",'Ark1'!AR1779)</f>
        <v>182.5</v>
      </c>
      <c r="S144" s="114">
        <f>+IF(G144=0,"",'Ark1'!AS1779)</f>
        <v>34.474741020814122</v>
      </c>
      <c r="T144" s="33">
        <f>+IF(G144=0,"",'Ark1'!Y1779)</f>
        <v>4.8000000000000913</v>
      </c>
      <c r="U144" s="27">
        <f>+IF(G144=0,"",'Ark1'!AA1779)</f>
        <v>1.5</v>
      </c>
      <c r="V144" s="33">
        <f>+IF(G144=0,"",'Ark1'!AC1779)</f>
        <v>99.999999999995595</v>
      </c>
      <c r="W144" s="305">
        <f t="shared" si="24"/>
        <v>324.1486068111455</v>
      </c>
      <c r="X144" s="33">
        <f t="shared" si="25"/>
        <v>34.9</v>
      </c>
      <c r="Y144" s="28">
        <f t="shared" si="26"/>
        <v>1</v>
      </c>
      <c r="Z144" s="246"/>
      <c r="AA144" s="249"/>
      <c r="AC144" s="28"/>
      <c r="AD144" s="27"/>
      <c r="AE144" s="250"/>
      <c r="AF144" s="86"/>
      <c r="AG144" s="27"/>
      <c r="AH144" s="27"/>
      <c r="AI144" s="33"/>
      <c r="AJ144" s="33"/>
      <c r="AK144" s="33"/>
    </row>
    <row r="145" spans="1:54" ht="16.5" customHeight="1">
      <c r="A145" s="246"/>
      <c r="B145" s="330">
        <f>+'Ark1'!C1610</f>
        <v>2024</v>
      </c>
      <c r="C145" s="266">
        <f>+'Ark1'!L1814</f>
        <v>7</v>
      </c>
      <c r="D145" s="266" t="s">
        <v>34</v>
      </c>
      <c r="F145" s="266">
        <f>+IF(G145=0,"",'Ark1'!Q1814)</f>
        <v>1</v>
      </c>
      <c r="G145" s="362">
        <f>+'Ark1'!R1814</f>
        <v>1</v>
      </c>
      <c r="H145" s="267">
        <f>+IF(G145=0,"",'Ark1'!AE1814)</f>
        <v>0.79365079365079338</v>
      </c>
      <c r="I145" s="31" t="e">
        <f>+IF(G145=0,"",IF(#REF!=0,"",H145-#REF!))</f>
        <v>#REF!</v>
      </c>
      <c r="J145" s="267">
        <f>+IF(G145=0,"",'Ark1'!AF1814)</f>
        <v>0.95615986476412962</v>
      </c>
      <c r="K145" s="268">
        <f>+IF(G145=0,"",'Ark1'!T1814)</f>
        <v>6</v>
      </c>
      <c r="L145" s="305">
        <f>+IF(G145=0,"",'Ark1'!U1814)</f>
        <v>162.9</v>
      </c>
      <c r="M145" s="246"/>
      <c r="N145" s="269">
        <f>+IF(G145=0,"",'Ark1'!W1814)</f>
        <v>0</v>
      </c>
      <c r="O145" s="269">
        <f>+IF(G145=0,"",'Ark1'!X1814)</f>
        <v>0</v>
      </c>
      <c r="P145" s="269">
        <f>+IF(G145=0,"",'Ark1'!AG1814)</f>
        <v>338</v>
      </c>
      <c r="Q145" s="269">
        <f>+IF(G145=0,"",'Ark1'!AH1814)</f>
        <v>100</v>
      </c>
      <c r="R145" s="374">
        <f>+IF(G145=0,"",'Ark1'!AR1610)</f>
        <v>0</v>
      </c>
      <c r="S145" s="114">
        <f>+IF(G145=0,"",'Ark1'!AS1610)</f>
        <v>0</v>
      </c>
      <c r="T145" s="269">
        <f>+IF(G145=0,"",'Ark1'!Y1814)</f>
        <v>0</v>
      </c>
      <c r="U145" s="268">
        <f>+IF(G145=0,"",'Ark1'!AA1814)</f>
        <v>0</v>
      </c>
      <c r="V145" s="269">
        <f>+IF(G145=0,"",'Ark1'!AC1814)</f>
        <v>0</v>
      </c>
      <c r="W145" s="305">
        <f t="shared" si="24"/>
        <v>481.95266272189349</v>
      </c>
      <c r="X145" s="269">
        <f t="shared" si="25"/>
        <v>23.271428571428572</v>
      </c>
      <c r="Y145" s="267">
        <f t="shared" si="26"/>
        <v>1</v>
      </c>
      <c r="Z145" s="246"/>
      <c r="AA145" s="249"/>
      <c r="AC145" s="28"/>
      <c r="AD145" s="27"/>
      <c r="AE145" s="250"/>
      <c r="AF145" s="86"/>
      <c r="AG145" s="27"/>
      <c r="AH145" s="27"/>
      <c r="AI145" s="33"/>
      <c r="AJ145" s="33"/>
      <c r="AK145" s="33"/>
    </row>
    <row r="146" spans="1:54" ht="16.5" customHeight="1">
      <c r="A146" s="246"/>
      <c r="B146" s="330">
        <f>+'Ark1'!C1611</f>
        <v>2024</v>
      </c>
      <c r="C146" s="86">
        <f>+'Ark1'!L1849</f>
        <v>8</v>
      </c>
      <c r="D146" s="86" t="s">
        <v>35</v>
      </c>
      <c r="F146" s="86" t="str">
        <f>+IF(G146=0,"",'Ark1'!Q1849)</f>
        <v/>
      </c>
      <c r="G146" s="362">
        <f>+'Ark1'!R1849</f>
        <v>0</v>
      </c>
      <c r="H146" s="28" t="str">
        <f>+IF(G146=0,"",'Ark1'!AE1849)</f>
        <v/>
      </c>
      <c r="I146" s="28"/>
      <c r="J146" s="28" t="str">
        <f>+IF(G146=0,"",'Ark1'!AF1849)</f>
        <v/>
      </c>
      <c r="K146" s="27" t="str">
        <f>+IF(G146=0,"",'Ark1'!T1849)</f>
        <v/>
      </c>
      <c r="L146" s="305" t="str">
        <f>+IF(G146=0,"",'Ark1'!U1849)</f>
        <v/>
      </c>
      <c r="M146" s="246"/>
      <c r="N146" s="33" t="str">
        <f>+IF(G146=0,"",'Ark1'!W1849)</f>
        <v/>
      </c>
      <c r="O146" s="33" t="str">
        <f>+IF(G146=0,"",'Ark1'!X1849)</f>
        <v/>
      </c>
      <c r="P146" s="33" t="str">
        <f>+IF(G146=0,"",'Ark1'!AG1849)</f>
        <v/>
      </c>
      <c r="Q146" s="33" t="str">
        <f>+IF(G146=0,"",'Ark1'!AH1849)</f>
        <v/>
      </c>
      <c r="R146" s="374" t="str">
        <f>+IF(G146=0,"",'Ark1'!AR1611)</f>
        <v/>
      </c>
      <c r="S146" s="114" t="str">
        <f>+IF(G146=0,"",'Ark1'!AS1611)</f>
        <v/>
      </c>
      <c r="T146" s="33" t="str">
        <f>+IF(G146=0,"",'Ark1'!Y1849)</f>
        <v/>
      </c>
      <c r="U146" s="27" t="str">
        <f>+IF(G146=0,"",'Ark1'!AA1849)</f>
        <v/>
      </c>
      <c r="V146" s="33" t="str">
        <f>+IF(G146=0,"",'Ark1'!AC1849)</f>
        <v/>
      </c>
      <c r="W146" s="305" t="str">
        <f t="shared" si="24"/>
        <v/>
      </c>
      <c r="X146" s="33" t="str">
        <f t="shared" si="25"/>
        <v/>
      </c>
      <c r="Y146" s="28" t="str">
        <f t="shared" si="26"/>
        <v/>
      </c>
      <c r="Z146" s="246"/>
      <c r="AA146" s="249"/>
      <c r="AC146" s="28"/>
      <c r="AD146" s="27"/>
      <c r="AE146" s="250"/>
      <c r="AF146" s="86"/>
      <c r="AG146" s="27"/>
      <c r="AH146" s="27"/>
      <c r="AI146" s="33"/>
      <c r="AJ146" s="33"/>
      <c r="AK146" s="33"/>
    </row>
    <row r="147" spans="1:54" ht="16.5" customHeight="1">
      <c r="A147" s="246"/>
      <c r="B147" s="330">
        <f>+'Ark1'!C1612</f>
        <v>2024</v>
      </c>
      <c r="C147" s="266">
        <f>+'Ark1'!L1884</f>
        <v>9</v>
      </c>
      <c r="D147" s="266" t="s">
        <v>36</v>
      </c>
      <c r="F147" s="266" t="str">
        <f>+IF(G147=0,"",'Ark1'!Q1884)</f>
        <v/>
      </c>
      <c r="G147" s="362">
        <f>+'Ark1'!R1884</f>
        <v>0</v>
      </c>
      <c r="H147" s="267" t="str">
        <f>+IF(G147=0,"",'Ark1'!AE1884)</f>
        <v/>
      </c>
      <c r="I147" s="267"/>
      <c r="J147" s="267" t="str">
        <f>+IF(G147=0,"",'Ark1'!AF1884)</f>
        <v/>
      </c>
      <c r="K147" s="268" t="str">
        <f>+IF(G147=0,"",'Ark1'!T1884)</f>
        <v/>
      </c>
      <c r="L147" s="305" t="str">
        <f>+IF(G147=0,"",'Ark1'!U1884)</f>
        <v/>
      </c>
      <c r="M147" s="246"/>
      <c r="N147" s="269" t="str">
        <f>+IF(G147=0,"",'Ark1'!W1884)</f>
        <v/>
      </c>
      <c r="O147" s="269" t="str">
        <f>+IF(G147=0,"",'Ark1'!X1884)</f>
        <v/>
      </c>
      <c r="P147" s="269" t="str">
        <f>+IF(G147=0,"",'Ark1'!AG1884)</f>
        <v/>
      </c>
      <c r="Q147" s="269" t="str">
        <f>+IF(G147=0,"",'Ark1'!AH1884)</f>
        <v/>
      </c>
      <c r="R147" s="374" t="str">
        <f>+IF(G147=0,"",'Ark1'!AR1612)</f>
        <v/>
      </c>
      <c r="S147" s="114" t="str">
        <f>+IF(G147=0,"",'Ark1'!AS1612)</f>
        <v/>
      </c>
      <c r="T147" s="269" t="str">
        <f>+IF(G147=0,"",'Ark1'!Y1884)</f>
        <v/>
      </c>
      <c r="U147" s="268" t="str">
        <f>+IF(G147=0,"",'Ark1'!AA1884)</f>
        <v/>
      </c>
      <c r="V147" s="269" t="str">
        <f>+IF(G147=0,"",'Ark1'!AC1884)</f>
        <v/>
      </c>
      <c r="W147" s="305" t="str">
        <f t="shared" si="24"/>
        <v/>
      </c>
      <c r="X147" s="269" t="str">
        <f t="shared" si="25"/>
        <v/>
      </c>
      <c r="Y147" s="267" t="str">
        <f t="shared" si="26"/>
        <v/>
      </c>
      <c r="Z147" s="246"/>
      <c r="AA147" s="249"/>
      <c r="AC147" s="28"/>
      <c r="AD147" s="27"/>
      <c r="AE147" s="250"/>
      <c r="AF147" s="86"/>
      <c r="AG147" s="27"/>
      <c r="AH147" s="27"/>
      <c r="AI147" s="33"/>
      <c r="AJ147" s="33"/>
      <c r="AK147" s="33"/>
    </row>
    <row r="148" spans="1:54" ht="16.5" customHeight="1">
      <c r="A148" s="246"/>
      <c r="B148" s="330">
        <f>+'Ark1'!C1613</f>
        <v>2024</v>
      </c>
      <c r="C148" s="266">
        <f>+'Ark1'!L1919</f>
        <v>10</v>
      </c>
      <c r="D148" s="266" t="s">
        <v>37</v>
      </c>
      <c r="F148" s="86" t="str">
        <f>+IF(G148=0,"",'Ark1'!Q1919)</f>
        <v/>
      </c>
      <c r="G148" s="362">
        <f>+'Ark1'!R1919</f>
        <v>0</v>
      </c>
      <c r="H148" s="28" t="str">
        <f>+IF(G148=0,"",'Ark1'!AE1919)</f>
        <v/>
      </c>
      <c r="I148" s="28"/>
      <c r="J148" s="28" t="str">
        <f>+IF(G148=0,"",'Ark1'!AF1919)</f>
        <v/>
      </c>
      <c r="K148" s="27" t="str">
        <f>+IF(G148=0,"",'Ark1'!T1919)</f>
        <v/>
      </c>
      <c r="L148" s="305" t="str">
        <f>+IF(G148=0,"",'Ark1'!U1919)</f>
        <v/>
      </c>
      <c r="M148" s="246"/>
      <c r="N148" s="33" t="str">
        <f>+IF(G148=0,"",'Ark1'!W1919)</f>
        <v/>
      </c>
      <c r="O148" s="33" t="str">
        <f>+IF(G148=0,"",'Ark1'!X1919)</f>
        <v/>
      </c>
      <c r="P148" s="33" t="str">
        <f>+IF(G148=0,"",'Ark1'!AG1919)</f>
        <v/>
      </c>
      <c r="Q148" s="33" t="str">
        <f>+IF(G148=0,"",'Ark1'!AH1919)</f>
        <v/>
      </c>
      <c r="R148" s="374" t="str">
        <f>+IF(G148=0,"",'Ark1'!AR1613)</f>
        <v/>
      </c>
      <c r="S148" s="114" t="str">
        <f>+IF(G148=0,"",'Ark1'!AS1613)</f>
        <v/>
      </c>
      <c r="T148" s="33" t="str">
        <f>+IF(G148=0,"",'Ark1'!Y1919)</f>
        <v/>
      </c>
      <c r="U148" s="27" t="str">
        <f>+IF(G148=0,"",'Ark1'!AA1919)</f>
        <v/>
      </c>
      <c r="V148" s="33" t="str">
        <f>+IF(G148=0,"",'Ark1'!AC1919)</f>
        <v/>
      </c>
      <c r="W148" s="305" t="str">
        <f t="shared" si="24"/>
        <v/>
      </c>
      <c r="X148" s="33" t="str">
        <f t="shared" si="25"/>
        <v/>
      </c>
      <c r="Y148" s="28" t="str">
        <f t="shared" si="26"/>
        <v/>
      </c>
      <c r="Z148" s="246"/>
      <c r="AA148" s="249"/>
      <c r="AC148" s="28"/>
      <c r="AD148" s="27"/>
      <c r="AE148" s="250"/>
      <c r="AF148" s="86"/>
      <c r="AG148" s="27"/>
      <c r="AH148" s="27"/>
      <c r="AI148" s="33"/>
      <c r="AJ148" s="33"/>
      <c r="AK148" s="33"/>
    </row>
    <row r="149" spans="1:54" ht="16.5" customHeight="1">
      <c r="A149" s="246"/>
      <c r="B149" s="330">
        <f>+'Ark1'!C1614</f>
        <v>2024</v>
      </c>
      <c r="C149" s="266">
        <f>+'Ark1'!L1954</f>
        <v>11</v>
      </c>
      <c r="D149" s="266" t="s">
        <v>38</v>
      </c>
      <c r="F149" s="266" t="str">
        <f>+IF(G149=0,"",'Ark1'!Q1954)</f>
        <v/>
      </c>
      <c r="G149" s="362">
        <f>+'Ark1'!R1954</f>
        <v>0</v>
      </c>
      <c r="H149" s="267" t="str">
        <f>+IF(G149=0,"",'Ark1'!AE1954)</f>
        <v/>
      </c>
      <c r="I149" s="267"/>
      <c r="J149" s="267" t="str">
        <f>+IF(G149=0,"",'Ark1'!AF1954)</f>
        <v/>
      </c>
      <c r="K149" s="268" t="str">
        <f>+IF(G149=0,"",'Ark1'!T1954)</f>
        <v/>
      </c>
      <c r="L149" s="305" t="str">
        <f>+IF(G149=0,"",'Ark1'!U1954)</f>
        <v/>
      </c>
      <c r="M149" s="246"/>
      <c r="N149" s="269" t="str">
        <f>+IF(G149=0,"",'Ark1'!W1954)</f>
        <v/>
      </c>
      <c r="O149" s="269" t="str">
        <f>+IF(G149=0,"",'Ark1'!X1954)</f>
        <v/>
      </c>
      <c r="P149" s="269" t="str">
        <f>+IF(G149=0,"",'Ark1'!AG1954)</f>
        <v/>
      </c>
      <c r="Q149" s="269" t="str">
        <f>+IF(G149=0,"",'Ark1'!AH1954)</f>
        <v/>
      </c>
      <c r="R149" s="374" t="str">
        <f>+IF(G149=0,"",'Ark1'!AR1614)</f>
        <v/>
      </c>
      <c r="S149" s="114" t="str">
        <f>+IF(G149=0,"",'Ark1'!AS1614)</f>
        <v/>
      </c>
      <c r="T149" s="269" t="str">
        <f>+IF(G149=0,"",'Ark1'!Y1954)</f>
        <v/>
      </c>
      <c r="U149" s="268" t="str">
        <f>+IF(G149=0,"",'Ark1'!AA1954)</f>
        <v/>
      </c>
      <c r="V149" s="269" t="str">
        <f>+IF(G149=0,"",'Ark1'!AC1954)</f>
        <v/>
      </c>
      <c r="W149" s="305" t="str">
        <f t="shared" si="24"/>
        <v/>
      </c>
      <c r="X149" s="269" t="str">
        <f t="shared" si="25"/>
        <v/>
      </c>
      <c r="Y149" s="267" t="str">
        <f t="shared" si="26"/>
        <v/>
      </c>
      <c r="Z149" s="246"/>
      <c r="AA149" s="249"/>
      <c r="AC149" s="28"/>
      <c r="AD149" s="27"/>
      <c r="AE149" s="250"/>
      <c r="AF149" s="86"/>
      <c r="AG149" s="27"/>
      <c r="AH149" s="27"/>
      <c r="AI149" s="33"/>
      <c r="AJ149" s="33"/>
      <c r="AK149" s="33"/>
    </row>
    <row r="150" spans="1:54" ht="16.5" customHeight="1">
      <c r="A150" s="246"/>
      <c r="B150" s="330">
        <f>+'Ark1'!C1615</f>
        <v>2024</v>
      </c>
      <c r="C150" s="266">
        <f>+'Ark1'!L1989</f>
        <v>12</v>
      </c>
      <c r="D150" s="266" t="s">
        <v>39</v>
      </c>
      <c r="F150" s="86" t="str">
        <f>+IF(G150=0,"",'Ark1'!Q1989)</f>
        <v/>
      </c>
      <c r="G150" s="362">
        <f>+'Ark1'!R1989</f>
        <v>0</v>
      </c>
      <c r="H150" s="28" t="str">
        <f>+IF(G150=0,"",'Ark1'!AE1989)</f>
        <v/>
      </c>
      <c r="I150" s="28"/>
      <c r="J150" s="28" t="str">
        <f>+IF(G150=0,"",'Ark1'!AF1989)</f>
        <v/>
      </c>
      <c r="K150" s="27" t="str">
        <f>+IF(G150=0,"",'Ark1'!T1989)</f>
        <v/>
      </c>
      <c r="L150" s="305" t="str">
        <f>+IF(G150=0,"",'Ark1'!U1989)</f>
        <v/>
      </c>
      <c r="M150" s="246"/>
      <c r="N150" s="33" t="str">
        <f>+IF(G150=0,"",'Ark1'!W1989)</f>
        <v/>
      </c>
      <c r="O150" s="33" t="str">
        <f>+IF(G150=0,"",'Ark1'!X1989)</f>
        <v/>
      </c>
      <c r="P150" s="33" t="str">
        <f>+IF(G150=0,"",'Ark1'!AG1989)</f>
        <v/>
      </c>
      <c r="Q150" s="33" t="str">
        <f>+IF(G150=0,"",'Ark1'!AH1989)</f>
        <v/>
      </c>
      <c r="R150" s="374" t="str">
        <f>+IF(G150=0,"",'Ark1'!AR1615)</f>
        <v/>
      </c>
      <c r="S150" s="114" t="str">
        <f>+IF(G150=0,"",'Ark1'!AS1615)</f>
        <v/>
      </c>
      <c r="T150" s="33" t="str">
        <f>+IF(G150=0,"",'Ark1'!Y1989)</f>
        <v/>
      </c>
      <c r="U150" s="27" t="str">
        <f>+IF(G150=0,"",'Ark1'!AA1989)</f>
        <v/>
      </c>
      <c r="V150" s="33" t="str">
        <f>+IF(G150=0,"",'Ark1'!AC1989)</f>
        <v/>
      </c>
      <c r="W150" s="305" t="str">
        <f t="shared" si="24"/>
        <v/>
      </c>
      <c r="X150" s="33" t="str">
        <f t="shared" si="25"/>
        <v/>
      </c>
      <c r="Y150" s="28" t="str">
        <f t="shared" si="26"/>
        <v/>
      </c>
      <c r="Z150" s="246"/>
      <c r="AA150" s="249"/>
      <c r="AC150" s="28"/>
      <c r="AD150" s="27"/>
      <c r="AE150" s="250"/>
      <c r="AF150" s="86"/>
      <c r="AG150" s="27"/>
      <c r="AH150" s="27"/>
      <c r="AI150" s="33"/>
      <c r="AJ150" s="33"/>
      <c r="AK150" s="33"/>
    </row>
    <row r="151" spans="1:54" ht="16.5" customHeight="1">
      <c r="A151" s="246"/>
      <c r="B151" s="330">
        <f>+'Ark1'!C1616</f>
        <v>2024</v>
      </c>
      <c r="C151" s="266">
        <f>+'Ark1'!L2024</f>
        <v>13</v>
      </c>
      <c r="D151" s="266" t="s">
        <v>40</v>
      </c>
      <c r="F151" s="266" t="str">
        <f>+IF(G151=0,"",'Ark1'!Q2024)</f>
        <v/>
      </c>
      <c r="G151" s="362">
        <f>+'Ark1'!R2024</f>
        <v>0</v>
      </c>
      <c r="H151" s="267" t="str">
        <f>+IF(G151=0,"",'Ark1'!AE2024)</f>
        <v/>
      </c>
      <c r="I151" s="267"/>
      <c r="J151" s="267" t="str">
        <f>+IF(G151=0,"",'Ark1'!AF2024)</f>
        <v/>
      </c>
      <c r="K151" s="268" t="str">
        <f>+IF(G151=0,"",'Ark1'!T2024)</f>
        <v/>
      </c>
      <c r="L151" s="305" t="str">
        <f>+IF(G151=0,"",'Ark1'!U2024)</f>
        <v/>
      </c>
      <c r="M151" s="246"/>
      <c r="N151" s="269" t="str">
        <f>+IF(G151=0,"",'Ark1'!W2024)</f>
        <v/>
      </c>
      <c r="O151" s="269" t="str">
        <f>+IF(G151=0,"",'Ark1'!X2024)</f>
        <v/>
      </c>
      <c r="P151" s="269" t="str">
        <f>+IF(G151=0,"",'Ark1'!AG2024)</f>
        <v/>
      </c>
      <c r="Q151" s="269" t="str">
        <f>+IF(G151=0,"",'Ark1'!AH2024)</f>
        <v/>
      </c>
      <c r="R151" s="374" t="str">
        <f>+IF(G151=0,"",'Ark1'!AR1616)</f>
        <v/>
      </c>
      <c r="S151" s="114" t="str">
        <f>+IF(G151=0,"",'Ark1'!AS1616)</f>
        <v/>
      </c>
      <c r="T151" s="269" t="str">
        <f>+IF(G151=0,"",'Ark1'!Y2024)</f>
        <v/>
      </c>
      <c r="U151" s="268" t="str">
        <f>+IF(G151=0,"",'Ark1'!AA2024)</f>
        <v/>
      </c>
      <c r="V151" s="269" t="str">
        <f>+IF(G151=0,"",'Ark1'!AC2024)</f>
        <v/>
      </c>
      <c r="W151" s="305" t="str">
        <f t="shared" si="24"/>
        <v/>
      </c>
      <c r="X151" s="269" t="str">
        <f t="shared" si="25"/>
        <v/>
      </c>
      <c r="Y151" s="267" t="str">
        <f t="shared" si="26"/>
        <v/>
      </c>
      <c r="Z151" s="246"/>
      <c r="AA151" s="249"/>
      <c r="AC151" s="28"/>
      <c r="AD151" s="27"/>
      <c r="AE151" s="250"/>
      <c r="AF151" s="86"/>
      <c r="AG151" s="27"/>
      <c r="AH151" s="27"/>
      <c r="AI151" s="33"/>
      <c r="AJ151" s="33"/>
      <c r="AK151" s="33"/>
    </row>
    <row r="152" spans="1:54" ht="16.5" customHeight="1">
      <c r="A152" s="246"/>
      <c r="B152" s="330">
        <f>+'Ark1'!C1617</f>
        <v>2024</v>
      </c>
      <c r="C152" s="266">
        <f>+'Ark1'!L2059</f>
        <v>14</v>
      </c>
      <c r="D152" s="266" t="s">
        <v>401</v>
      </c>
      <c r="F152" s="86" t="str">
        <f>+IF(G152=0,"",'Ark1'!Q2059)</f>
        <v/>
      </c>
      <c r="G152" s="362">
        <f>+'Ark1'!R2059</f>
        <v>0</v>
      </c>
      <c r="H152" s="28" t="str">
        <f>+IF(G152=0,"",'Ark1'!AE2059)</f>
        <v/>
      </c>
      <c r="I152" s="28"/>
      <c r="J152" s="28" t="str">
        <f>+IF(G152=0,"",'Ark1'!AF2059)</f>
        <v/>
      </c>
      <c r="K152" s="27" t="str">
        <f>+IF(G152=0,"",'Ark1'!T2059)</f>
        <v/>
      </c>
      <c r="L152" s="305" t="str">
        <f>+IF(G152=0,"",'Ark1'!U2059)</f>
        <v/>
      </c>
      <c r="M152" s="246"/>
      <c r="N152" s="33" t="str">
        <f>+IF(G152=0,"",'Ark1'!W2059)</f>
        <v/>
      </c>
      <c r="O152" s="33" t="str">
        <f>+IF(G152=0,"",'Ark1'!X2059)</f>
        <v/>
      </c>
      <c r="P152" s="33" t="str">
        <f>+IF(G152=0,"",'Ark1'!AG2059)</f>
        <v/>
      </c>
      <c r="Q152" s="33" t="str">
        <f>+IF(G152=0,"",'Ark1'!AH2059)</f>
        <v/>
      </c>
      <c r="R152" s="374" t="str">
        <f>+IF(G152=0,"",'Ark1'!AR1617)</f>
        <v/>
      </c>
      <c r="S152" s="114" t="str">
        <f>+IF(G152=0,"",'Ark1'!AS1617)</f>
        <v/>
      </c>
      <c r="T152" s="33" t="str">
        <f>+IF(G152=0,"",'Ark1'!Y2059)</f>
        <v/>
      </c>
      <c r="U152" s="27" t="str">
        <f>+IF(G152=0,"",'Ark1'!AA2059)</f>
        <v/>
      </c>
      <c r="V152" s="33" t="str">
        <f>+IF(G152=0,"",'Ark1'!AC2059)</f>
        <v/>
      </c>
      <c r="W152" s="305" t="str">
        <f t="shared" si="24"/>
        <v/>
      </c>
      <c r="X152" s="33" t="str">
        <f t="shared" si="25"/>
        <v/>
      </c>
      <c r="Y152" s="28" t="str">
        <f t="shared" si="26"/>
        <v/>
      </c>
      <c r="Z152" s="246"/>
      <c r="AA152" s="249"/>
      <c r="AC152" s="28"/>
      <c r="AD152" s="27"/>
      <c r="AE152" s="250"/>
      <c r="AF152" s="86"/>
      <c r="AG152" s="27"/>
      <c r="AH152" s="27"/>
      <c r="AI152" s="33"/>
      <c r="AJ152" s="33"/>
      <c r="AK152" s="33"/>
    </row>
    <row r="153" spans="1:54" ht="16.5" customHeight="1">
      <c r="A153" s="246"/>
      <c r="B153" s="330">
        <f>+'Ark1'!C1618</f>
        <v>2024</v>
      </c>
      <c r="C153" s="266">
        <f>+'Ark1'!L2094</f>
        <v>15</v>
      </c>
      <c r="D153" s="266" t="s">
        <v>41</v>
      </c>
      <c r="F153" s="266" t="str">
        <f>+IF(G153=0,"",'Ark1'!Q2094)</f>
        <v/>
      </c>
      <c r="G153" s="362">
        <f>+'Ark1'!R2094</f>
        <v>0</v>
      </c>
      <c r="H153" s="267" t="str">
        <f>+IF(G153=0,"",'Ark1'!AE2094)</f>
        <v/>
      </c>
      <c r="I153" s="267"/>
      <c r="J153" s="267" t="str">
        <f>+IF(G153=0,"",'Ark1'!AF2094)</f>
        <v/>
      </c>
      <c r="K153" s="268" t="str">
        <f>+IF(G153=0,"",'Ark1'!T2094)</f>
        <v/>
      </c>
      <c r="L153" s="377" t="str">
        <f>+IF(G153=0,"",'Ark1'!U2094)</f>
        <v/>
      </c>
      <c r="M153" s="246"/>
      <c r="N153" s="269" t="str">
        <f>+IF(G153=0,"",'Ark1'!W2094)</f>
        <v/>
      </c>
      <c r="O153" s="269" t="str">
        <f>+IF(G153=0,"",'Ark1'!X2094)</f>
        <v/>
      </c>
      <c r="P153" s="269" t="str">
        <f>+IF(G153=0,"",'Ark1'!AG2094)</f>
        <v/>
      </c>
      <c r="Q153" s="269" t="str">
        <f>+IF(G153=0,"",'Ark1'!AH2094)</f>
        <v/>
      </c>
      <c r="R153" s="374" t="str">
        <f>+IF(G153=0,"",'Ark1'!AR1618)</f>
        <v/>
      </c>
      <c r="S153" s="114" t="str">
        <f>+IF(G153=0,"",'Ark1'!AS1618)</f>
        <v/>
      </c>
      <c r="T153" s="269" t="str">
        <f>+IF(G153=0,"",'Ark1'!Y2094)</f>
        <v/>
      </c>
      <c r="U153" s="268" t="str">
        <f>+IF(G153=0,"",'Ark1'!AA2094)</f>
        <v/>
      </c>
      <c r="V153" s="269" t="str">
        <f>+IF(G153=0,"",'Ark1'!AC2094)</f>
        <v/>
      </c>
      <c r="W153" s="305" t="str">
        <f t="shared" si="24"/>
        <v/>
      </c>
      <c r="X153" s="269" t="str">
        <f t="shared" si="25"/>
        <v/>
      </c>
      <c r="Y153" s="267" t="str">
        <f t="shared" si="26"/>
        <v/>
      </c>
      <c r="Z153" s="246"/>
      <c r="AA153" s="249"/>
      <c r="AC153" s="28"/>
      <c r="AD153" s="27"/>
      <c r="AE153" s="250"/>
      <c r="AF153" s="86"/>
      <c r="AG153" s="27"/>
      <c r="AH153" s="27"/>
      <c r="AI153" s="33"/>
      <c r="AJ153" s="33"/>
      <c r="AK153" s="33"/>
    </row>
    <row r="154" spans="1:54" ht="19.8">
      <c r="A154" s="246"/>
      <c r="B154" s="246"/>
      <c r="C154" s="246"/>
      <c r="D154" s="246"/>
      <c r="E154" s="246"/>
      <c r="F154" s="246"/>
      <c r="G154" s="246"/>
      <c r="H154" s="246"/>
      <c r="I154" s="246"/>
      <c r="J154" s="246"/>
      <c r="K154" s="246"/>
      <c r="L154" s="246"/>
      <c r="M154" s="246"/>
      <c r="N154" s="246"/>
      <c r="O154" s="246"/>
      <c r="P154" s="246"/>
      <c r="Q154" s="246"/>
      <c r="R154" s="246"/>
      <c r="S154" s="246"/>
      <c r="T154" s="246"/>
      <c r="U154" s="246"/>
      <c r="V154" s="246"/>
      <c r="W154" s="246"/>
      <c r="X154" s="246"/>
      <c r="Y154" s="246"/>
      <c r="Z154" s="246"/>
      <c r="AA154" s="249"/>
      <c r="AC154" s="28"/>
      <c r="AD154" s="27"/>
      <c r="AE154" s="250"/>
      <c r="AF154" s="86"/>
      <c r="AJ154" s="86"/>
      <c r="BB154" s="262"/>
    </row>
    <row r="155" spans="1:54" ht="19.8">
      <c r="A155" s="246"/>
      <c r="B155" s="246"/>
      <c r="C155" s="264"/>
      <c r="D155" s="246"/>
      <c r="E155" s="246"/>
      <c r="F155" s="246"/>
      <c r="G155" s="246"/>
      <c r="H155" s="247"/>
      <c r="I155" s="246"/>
      <c r="J155" s="247"/>
      <c r="K155" s="246"/>
      <c r="L155" s="246"/>
      <c r="M155" s="246"/>
      <c r="N155" s="248"/>
      <c r="O155" s="248"/>
      <c r="P155" s="246"/>
      <c r="Q155" s="248"/>
      <c r="R155" s="248"/>
      <c r="S155" s="248"/>
      <c r="T155" s="248"/>
      <c r="U155" s="246"/>
      <c r="V155" s="248"/>
      <c r="W155" s="246"/>
      <c r="X155" s="248"/>
      <c r="Y155" s="247"/>
      <c r="Z155" s="246"/>
      <c r="AA155" s="249"/>
      <c r="AC155" s="28"/>
      <c r="AD155" s="27"/>
      <c r="AE155" s="250"/>
      <c r="AF155" s="86"/>
      <c r="AJ155" s="86"/>
      <c r="BB155" s="262"/>
    </row>
    <row r="156" spans="1:54" ht="22.8">
      <c r="A156" s="346" t="s">
        <v>517</v>
      </c>
      <c r="B156" s="246"/>
      <c r="C156" s="264"/>
      <c r="D156" s="346"/>
      <c r="E156" s="246"/>
      <c r="F156" s="246"/>
      <c r="G156" s="264" t="s">
        <v>651</v>
      </c>
      <c r="H156" s="279">
        <f>SUM(G158:G172)</f>
        <v>395</v>
      </c>
      <c r="I156" s="247"/>
      <c r="J156" s="246"/>
      <c r="K156" s="247"/>
      <c r="L156" s="345">
        <f>+Raser!M19</f>
        <v>235.18860759493677</v>
      </c>
      <c r="M156" s="246"/>
      <c r="N156" s="248"/>
      <c r="O156" s="248"/>
      <c r="P156" s="246"/>
      <c r="Q156" s="248"/>
      <c r="R156" s="248"/>
      <c r="S156" s="248"/>
      <c r="T156" s="248"/>
      <c r="U156" s="246"/>
      <c r="V156" s="248"/>
      <c r="W156" s="345">
        <f>+Raser!X19</f>
        <v>399.56086777001696</v>
      </c>
      <c r="X156" s="248" t="s">
        <v>635</v>
      </c>
      <c r="Y156" s="247"/>
      <c r="Z156" s="247"/>
      <c r="AA156" s="249"/>
      <c r="AC156" s="28"/>
      <c r="AD156" s="27"/>
      <c r="AE156" s="250"/>
      <c r="AF156" s="86"/>
      <c r="AJ156" s="86"/>
      <c r="BB156" s="262"/>
    </row>
    <row r="157" spans="1:54" ht="14.25" customHeight="1">
      <c r="A157" s="246"/>
      <c r="B157" s="246"/>
      <c r="C157" s="264"/>
      <c r="D157" s="344"/>
      <c r="E157" s="246"/>
      <c r="F157" s="264"/>
      <c r="G157" s="264"/>
      <c r="H157" s="264"/>
      <c r="I157" s="264"/>
      <c r="J157" s="264"/>
      <c r="K157" s="264"/>
      <c r="L157" s="264"/>
      <c r="M157" s="246"/>
      <c r="N157" s="264"/>
      <c r="O157" s="264"/>
      <c r="P157" s="264"/>
      <c r="Q157" s="264"/>
      <c r="R157" s="264"/>
      <c r="S157" s="264"/>
      <c r="T157" s="264"/>
      <c r="U157" s="264"/>
      <c r="V157" s="264"/>
      <c r="W157" s="264"/>
      <c r="X157" s="264"/>
      <c r="Y157" s="247"/>
      <c r="Z157" s="246"/>
      <c r="AA157" s="249"/>
      <c r="AC157" s="28"/>
      <c r="AD157" s="27"/>
      <c r="AE157" s="250"/>
      <c r="AF157" s="86"/>
      <c r="AJ157" s="86"/>
      <c r="BB157" s="262"/>
    </row>
    <row r="158" spans="1:54" ht="16.5" customHeight="1">
      <c r="A158" s="246"/>
      <c r="B158" s="330">
        <f>+'Ark1'!C1605</f>
        <v>2024</v>
      </c>
      <c r="C158" s="266">
        <f>+'Ark1'!L1605</f>
        <v>1</v>
      </c>
      <c r="D158" s="266" t="s">
        <v>29</v>
      </c>
      <c r="E158" s="266">
        <f>+'Ark1'!AP1605</f>
        <v>9</v>
      </c>
      <c r="F158" s="266">
        <f>+IF(G158=0,"",'Ark1'!Q1605)</f>
        <v>4</v>
      </c>
      <c r="G158" s="305">
        <f>+'Ark1'!R1605</f>
        <v>4</v>
      </c>
      <c r="H158" s="267">
        <f>+IF(G158=0,"",'Ark1'!AE1605)</f>
        <v>1.0126582278481011</v>
      </c>
      <c r="I158" s="267"/>
      <c r="J158" s="267">
        <f>+IF(G158=0,"",'Ark1'!AF1605)</f>
        <v>0.65339425938783324</v>
      </c>
      <c r="K158" s="268">
        <f>+IF(G158=0,"",'Ark1'!T1605)</f>
        <v>3.25</v>
      </c>
      <c r="L158" s="305">
        <f>+IF(G158=0,"",'Ark1'!U1605)</f>
        <v>151.75</v>
      </c>
      <c r="M158" s="246"/>
      <c r="N158" s="269">
        <f>+IF(G158=0,"",'Ark1'!W1605)</f>
        <v>0</v>
      </c>
      <c r="O158" s="269">
        <f>+IF(G158=0,"",'Ark1'!X1605)</f>
        <v>0</v>
      </c>
      <c r="P158" s="269">
        <f>+IF(G158=0,"",'Ark1'!AG1605)</f>
        <v>655.25</v>
      </c>
      <c r="Q158" s="269">
        <f>+IF(G158=0,"",'Ark1'!AH1605)</f>
        <v>100</v>
      </c>
      <c r="R158" s="374">
        <f>+IF(G158=0,"",'Ark1'!AR1605)</f>
        <v>205.25</v>
      </c>
      <c r="S158" s="114">
        <f>+IF(G158=0,"",'Ark1'!AS1605)</f>
        <v>17.501005341716311</v>
      </c>
      <c r="T158" s="269">
        <f>+IF(G158=0,"",'Ark1'!Y1605)</f>
        <v>23.27901415438382</v>
      </c>
      <c r="U158" s="268">
        <f>+IF(G158=0,"",'Ark1'!AA1605)</f>
        <v>0.82915619758885006</v>
      </c>
      <c r="V158" s="269">
        <f>+IF(G158=0,"",'Ark1'!AC1605)</f>
        <v>-4.0799010178063204</v>
      </c>
      <c r="W158" s="305">
        <f t="shared" ref="W158:W172" si="27">IF(G158=0,"",1000*L158/P158)</f>
        <v>231.59099580312858</v>
      </c>
      <c r="X158" s="269">
        <f t="shared" ref="X158:X172" si="28">IF(G158=0,"",L158/C158)</f>
        <v>151.75</v>
      </c>
      <c r="Y158" s="267">
        <f t="shared" ref="Y158:Y172" si="29">IF(G158=0,"",G158/F158)</f>
        <v>1</v>
      </c>
      <c r="Z158" s="246"/>
      <c r="AA158" s="249"/>
      <c r="AC158" s="28"/>
      <c r="AD158" s="27"/>
      <c r="AE158" s="250"/>
      <c r="AF158" s="86"/>
      <c r="AG158" s="27"/>
      <c r="AH158" s="27"/>
      <c r="AI158" s="33"/>
      <c r="AJ158" s="33"/>
      <c r="AK158" s="33"/>
    </row>
    <row r="159" spans="1:54" ht="16.5" customHeight="1">
      <c r="A159" s="246"/>
      <c r="B159" s="330">
        <f>+'Ark1'!C1606</f>
        <v>2024</v>
      </c>
      <c r="C159" s="86">
        <f>+'Ark1'!L1640</f>
        <v>2</v>
      </c>
      <c r="D159" s="86" t="s">
        <v>30</v>
      </c>
      <c r="F159" s="86">
        <f>+IF(G159=0,"",'Ark1'!Q1640)</f>
        <v>25</v>
      </c>
      <c r="G159" s="305">
        <f>+'Ark1'!R1640</f>
        <v>32</v>
      </c>
      <c r="H159" s="28">
        <f>+IF(G159=0,"",'Ark1'!AE1640)</f>
        <v>8.1012658227848089</v>
      </c>
      <c r="I159" s="267"/>
      <c r="J159" s="28">
        <f>+IF(G159=0,"",'Ark1'!AF1640)</f>
        <v>6.2096136147126737</v>
      </c>
      <c r="K159" s="27">
        <f>+IF(G159=0,"",'Ark1'!T1640)</f>
        <v>4.9375</v>
      </c>
      <c r="L159" s="305">
        <f>+IF(G159=0,"",'Ark1'!U1640)</f>
        <v>180.27187499999997</v>
      </c>
      <c r="M159" s="246"/>
      <c r="N159" s="33">
        <f>+IF(G159=0,"",'Ark1'!W1640)</f>
        <v>15.625</v>
      </c>
      <c r="O159" s="33">
        <f>+IF(G159=0,"",'Ark1'!X1640)</f>
        <v>0</v>
      </c>
      <c r="P159" s="33">
        <f>+IF(G159=0,"",'Ark1'!AG1640)</f>
        <v>604.15625</v>
      </c>
      <c r="Q159" s="33">
        <f>+IF(G159=0,"",'Ark1'!AH1640)</f>
        <v>100</v>
      </c>
      <c r="R159" s="374">
        <f>+IF(G159=0,"",'Ark1'!AR1640)</f>
        <v>203.875</v>
      </c>
      <c r="S159" s="114">
        <f>+IF(G159=0,"",'Ark1'!AS1640)</f>
        <v>20.965490379763754</v>
      </c>
      <c r="T159" s="33">
        <f>+IF(G159=0,"",'Ark1'!Y1640)</f>
        <v>36.033328620658871</v>
      </c>
      <c r="U159" s="27">
        <f>+IF(G159=0,"",'Ark1'!AA1640)</f>
        <v>1.297533718251668</v>
      </c>
      <c r="V159" s="33">
        <f>+IF(G159=0,"",'Ark1'!AC1640)</f>
        <v>39.390878718596241</v>
      </c>
      <c r="W159" s="305">
        <f t="shared" si="27"/>
        <v>298.38617907205293</v>
      </c>
      <c r="X159" s="33">
        <f t="shared" si="28"/>
        <v>90.135937499999983</v>
      </c>
      <c r="Y159" s="28">
        <f t="shared" si="29"/>
        <v>1.28</v>
      </c>
      <c r="Z159" s="246"/>
      <c r="AA159" s="249"/>
      <c r="AC159" s="28"/>
      <c r="AD159" s="27"/>
      <c r="AE159" s="250"/>
      <c r="AF159" s="86"/>
      <c r="AG159" s="27"/>
      <c r="AH159" s="27"/>
      <c r="AI159" s="33"/>
      <c r="AJ159" s="33"/>
      <c r="AK159" s="33"/>
    </row>
    <row r="160" spans="1:54" ht="16.5" customHeight="1">
      <c r="A160" s="246"/>
      <c r="B160" s="330">
        <f>+'Ark1'!C1607</f>
        <v>2024</v>
      </c>
      <c r="C160" s="266">
        <f>+'Ark1'!L1675</f>
        <v>3</v>
      </c>
      <c r="D160" s="266" t="s">
        <v>31</v>
      </c>
      <c r="F160" s="266">
        <f>+IF(G160=0,"",'Ark1'!Q1675)</f>
        <v>79</v>
      </c>
      <c r="G160" s="305">
        <f>+'Ark1'!R1675</f>
        <v>131</v>
      </c>
      <c r="H160" s="267">
        <f>+IF(G160=0,"",'Ark1'!AE1675)</f>
        <v>33.164556962025323</v>
      </c>
      <c r="I160" s="267"/>
      <c r="J160" s="267">
        <f>+IF(G160=0,"",'Ark1'!AF1675)</f>
        <v>30.07389706080227</v>
      </c>
      <c r="K160" s="268">
        <f>+IF(G160=0,"",'Ark1'!T1675)</f>
        <v>6.4427480916030513</v>
      </c>
      <c r="L160" s="305">
        <f>+IF(G160=0,"",'Ark1'!U1675)</f>
        <v>213.27099236641232</v>
      </c>
      <c r="M160" s="246"/>
      <c r="N160" s="269">
        <f>+IF(G160=0,"",'Ark1'!W1675)</f>
        <v>49.618320610687022</v>
      </c>
      <c r="O160" s="269">
        <f>+IF(G160=0,"",'Ark1'!X1675)</f>
        <v>0</v>
      </c>
      <c r="P160" s="269">
        <f>+IF(G160=0,"",'Ark1'!AG1675)</f>
        <v>589.82442748091603</v>
      </c>
      <c r="Q160" s="269">
        <f>+IF(G160=0,"",'Ark1'!AH1675)</f>
        <v>98.473282442748101</v>
      </c>
      <c r="R160" s="374">
        <f>+IF(G160=0,"",'Ark1'!AR1675)</f>
        <v>207.09923664122141</v>
      </c>
      <c r="S160" s="114">
        <f>+IF(G160=0,"",'Ark1'!AS1675)</f>
        <v>23.713713760561141</v>
      </c>
      <c r="T160" s="269">
        <f>+IF(G160=0,"",'Ark1'!Y1675)</f>
        <v>39.01685775522607</v>
      </c>
      <c r="U160" s="268">
        <f>+IF(G160=0,"",'Ark1'!AA1675)</f>
        <v>1.6212345938505894</v>
      </c>
      <c r="V160" s="269">
        <f>+IF(G160=0,"",'Ark1'!AC1675)</f>
        <v>55.893325645925742</v>
      </c>
      <c r="W160" s="305">
        <f t="shared" si="27"/>
        <v>361.5838585683411</v>
      </c>
      <c r="X160" s="269">
        <f t="shared" si="28"/>
        <v>71.09033078880411</v>
      </c>
      <c r="Y160" s="267">
        <f t="shared" si="29"/>
        <v>1.6582278481012658</v>
      </c>
      <c r="Z160" s="246"/>
      <c r="AA160" s="249"/>
      <c r="AC160" s="28"/>
      <c r="AD160" s="27"/>
      <c r="AE160" s="250"/>
      <c r="AF160" s="86"/>
      <c r="AG160" s="27"/>
      <c r="AH160" s="27"/>
      <c r="AI160" s="33"/>
      <c r="AJ160" s="33"/>
      <c r="AK160" s="33"/>
    </row>
    <row r="161" spans="1:55" ht="16.5" customHeight="1">
      <c r="A161" s="246"/>
      <c r="B161" s="330">
        <f>+'Ark1'!C1608</f>
        <v>2024</v>
      </c>
      <c r="C161" s="266">
        <f>+'Ark1'!L1710</f>
        <v>4</v>
      </c>
      <c r="D161" s="266" t="s">
        <v>32</v>
      </c>
      <c r="F161" s="86">
        <f>+IF(G161=0,"",'Ark1'!Q1710)</f>
        <v>90</v>
      </c>
      <c r="G161" s="305">
        <f>+'Ark1'!R1710</f>
        <v>137</v>
      </c>
      <c r="H161" s="28">
        <f>+IF(G161=0,"",'Ark1'!AE1710)</f>
        <v>34.683544303797476</v>
      </c>
      <c r="I161" s="267"/>
      <c r="J161" s="28">
        <f>+IF(G161=0,"",'Ark1'!AF1710)</f>
        <v>35.49491654960466</v>
      </c>
      <c r="K161" s="27">
        <f>+IF(G161=0,"",'Ark1'!T1710)</f>
        <v>7.9635036496350384</v>
      </c>
      <c r="L161" s="305">
        <f>+IF(G161=0,"",'Ark1'!U1710)</f>
        <v>240.690510948905</v>
      </c>
      <c r="M161" s="246"/>
      <c r="N161" s="33">
        <f>+IF(G161=0,"",'Ark1'!W1710)</f>
        <v>91.240875912408768</v>
      </c>
      <c r="O161" s="33">
        <f>+IF(G161=0,"",'Ark1'!X1710)</f>
        <v>0</v>
      </c>
      <c r="P161" s="33">
        <f>+IF(G161=0,"",'Ark1'!AG1710)</f>
        <v>576.63503649635004</v>
      </c>
      <c r="Q161" s="33">
        <f>+IF(G161=0,"",'Ark1'!AH1710)</f>
        <v>100</v>
      </c>
      <c r="R161" s="374">
        <f>+IF(G161=0,"",'Ark1'!AR1710)</f>
        <v>207.92700729927</v>
      </c>
      <c r="S161" s="114">
        <f>+IF(G161=0,"",'Ark1'!AS1710)</f>
        <v>26.567083285034755</v>
      </c>
      <c r="T161" s="33">
        <f>+IF(G161=0,"",'Ark1'!Y1710)</f>
        <v>37.59599466788233</v>
      </c>
      <c r="U161" s="27">
        <f>+IF(G161=0,"",'Ark1'!AA1710)</f>
        <v>1.2286646904341023</v>
      </c>
      <c r="V161" s="33">
        <f>+IF(G161=0,"",'Ark1'!AC1710)</f>
        <v>54.627390818756112</v>
      </c>
      <c r="W161" s="305">
        <f t="shared" si="27"/>
        <v>417.40528361118498</v>
      </c>
      <c r="X161" s="33">
        <f t="shared" si="28"/>
        <v>60.17262773722625</v>
      </c>
      <c r="Y161" s="28">
        <f t="shared" si="29"/>
        <v>1.5222222222222221</v>
      </c>
      <c r="Z161" s="246"/>
      <c r="AA161" s="249"/>
      <c r="AC161" s="28"/>
      <c r="AD161" s="27"/>
      <c r="AE161" s="250"/>
      <c r="AF161" s="86"/>
      <c r="AG161" s="27"/>
      <c r="AH161" s="27"/>
      <c r="AI161" s="33"/>
      <c r="AJ161" s="33"/>
      <c r="AK161" s="33"/>
    </row>
    <row r="162" spans="1:55" ht="16.5" customHeight="1">
      <c r="A162" s="246"/>
      <c r="B162" s="330">
        <f>+'Ark1'!C1609</f>
        <v>2024</v>
      </c>
      <c r="C162" s="266">
        <f>+'Ark1'!L1745</f>
        <v>5</v>
      </c>
      <c r="D162" s="266" t="s">
        <v>400</v>
      </c>
      <c r="F162" s="266">
        <f>+IF(G162=0,"",'Ark1'!Q1745)</f>
        <v>46</v>
      </c>
      <c r="G162" s="305">
        <f>+'Ark1'!R1745</f>
        <v>62</v>
      </c>
      <c r="H162" s="267">
        <f>+'Ark1'!AE1745</f>
        <v>15.696202531645572</v>
      </c>
      <c r="I162" s="267"/>
      <c r="J162" s="267">
        <f>+IF(G162=0,"",'Ark1'!AF1745)</f>
        <v>18.28578194715795</v>
      </c>
      <c r="K162" s="268">
        <f>+IF(G162=0,"",'Ark1'!T1745)</f>
        <v>9</v>
      </c>
      <c r="L162" s="305">
        <f>+IF(G162=0,"",'Ark1'!U1745)</f>
        <v>273.99032258064511</v>
      </c>
      <c r="M162" s="246"/>
      <c r="N162" s="269">
        <f>+IF(G162=0,"",'Ark1'!W1745)</f>
        <v>95.161290322580641</v>
      </c>
      <c r="O162" s="269">
        <f>+IF(G162=0,"",'Ark1'!X1745)</f>
        <v>1.6129032258064513</v>
      </c>
      <c r="P162" s="269">
        <f>+IF(G162=0,"",'Ark1'!AG1745)</f>
        <v>611.88709677419365</v>
      </c>
      <c r="Q162" s="269">
        <f>+IF(G162=0,"",'Ark1'!AH1745)</f>
        <v>100</v>
      </c>
      <c r="R162" s="374">
        <f>+IF(G162=0,"",'Ark1'!AR1745)</f>
        <v>209.62903225806448</v>
      </c>
      <c r="S162" s="114">
        <f>+IF(G162=0,"",'Ark1'!AS1745)</f>
        <v>29.580218637419879</v>
      </c>
      <c r="T162" s="269">
        <f>+IF(G162=0,"",'Ark1'!Y1745)</f>
        <v>37.950939083444155</v>
      </c>
      <c r="U162" s="268">
        <f>+IF(G162=0,"",'Ark1'!AA1745)</f>
        <v>1.2443420336765103</v>
      </c>
      <c r="V162" s="269">
        <f>+IF(G162=0,"",'Ark1'!AC1745)</f>
        <v>50.36741847338341</v>
      </c>
      <c r="W162" s="305">
        <f t="shared" si="27"/>
        <v>447.77921290560647</v>
      </c>
      <c r="X162" s="269">
        <f t="shared" si="28"/>
        <v>54.798064516129024</v>
      </c>
      <c r="Y162" s="267">
        <f t="shared" si="29"/>
        <v>1.3478260869565217</v>
      </c>
      <c r="Z162" s="246"/>
      <c r="AA162" s="249"/>
      <c r="AC162" s="28"/>
      <c r="AD162" s="27"/>
      <c r="AE162" s="250"/>
      <c r="AF162" s="86"/>
      <c r="AG162" s="27"/>
      <c r="AH162" s="27"/>
      <c r="AI162" s="33"/>
      <c r="AJ162" s="33"/>
      <c r="AK162" s="33"/>
    </row>
    <row r="163" spans="1:55" ht="16.5" customHeight="1">
      <c r="A163" s="246"/>
      <c r="B163" s="330">
        <f>+'Ark1'!C1610</f>
        <v>2024</v>
      </c>
      <c r="C163" s="266">
        <f>+'Ark1'!L1780</f>
        <v>6</v>
      </c>
      <c r="D163" s="266" t="s">
        <v>33</v>
      </c>
      <c r="F163" s="86">
        <f>+IF(G163=0,"",'Ark1'!Q1780)</f>
        <v>20</v>
      </c>
      <c r="G163" s="305">
        <f>+'Ark1'!R1780</f>
        <v>22</v>
      </c>
      <c r="H163" s="28">
        <f>+IF(G163=0,"",'Ark1'!AE1780)</f>
        <v>5.5696202531645591</v>
      </c>
      <c r="I163" s="267"/>
      <c r="J163" s="28">
        <f>+IF(G163=0,"",'Ark1'!AF1780)</f>
        <v>6.8863664497656076</v>
      </c>
      <c r="K163" s="27">
        <f>+IF(G163=0,"",'Ark1'!T1780)</f>
        <v>10.227272727272727</v>
      </c>
      <c r="L163" s="305">
        <f>+IF(G163=0,"",'Ark1'!U1780)</f>
        <v>290.79090909090911</v>
      </c>
      <c r="M163" s="246"/>
      <c r="N163" s="33">
        <f>+IF(G163=0,"",'Ark1'!W1780)</f>
        <v>100</v>
      </c>
      <c r="O163" s="33">
        <f>+IF(G163=0,"",'Ark1'!X1780)</f>
        <v>13.636363636363638</v>
      </c>
      <c r="P163" s="33">
        <f>+IF(G163=0,"",'Ark1'!AG1780)</f>
        <v>568.86363636363637</v>
      </c>
      <c r="Q163" s="33">
        <f>+IF(G163=0,"",'Ark1'!AH1780)</f>
        <v>95.454545454545439</v>
      </c>
      <c r="R163" s="374">
        <f>+IF(G163=0,"",'Ark1'!AR1780)</f>
        <v>206.77272727272728</v>
      </c>
      <c r="S163" s="114">
        <f>+IF(G163=0,"",'Ark1'!AS1780)</f>
        <v>32.558161569952127</v>
      </c>
      <c r="T163" s="33">
        <f>+IF(G163=0,"",'Ark1'!Y1780)</f>
        <v>53.351841657664067</v>
      </c>
      <c r="U163" s="27">
        <f>+IF(G163=0,"",'Ark1'!AA1780)</f>
        <v>1.5647194980053205</v>
      </c>
      <c r="V163" s="33">
        <f>+IF(G163=0,"",'Ark1'!AC1780)</f>
        <v>52.355369446882733</v>
      </c>
      <c r="W163" s="305">
        <f t="shared" si="27"/>
        <v>511.17858569716344</v>
      </c>
      <c r="X163" s="33">
        <f t="shared" si="28"/>
        <v>48.465151515151518</v>
      </c>
      <c r="Y163" s="28">
        <f t="shared" si="29"/>
        <v>1.1000000000000001</v>
      </c>
      <c r="Z163" s="246"/>
      <c r="AA163" s="249"/>
      <c r="AC163" s="28"/>
      <c r="AD163" s="27"/>
      <c r="AE163" s="250"/>
      <c r="AF163" s="86"/>
      <c r="AG163" s="27"/>
      <c r="AH163" s="27"/>
      <c r="AI163" s="33"/>
      <c r="AJ163" s="33"/>
      <c r="AK163" s="33"/>
    </row>
    <row r="164" spans="1:55" ht="16.5" customHeight="1">
      <c r="A164" s="246"/>
      <c r="B164" s="330">
        <f>+'Ark1'!C1611</f>
        <v>2024</v>
      </c>
      <c r="C164" s="266">
        <f>+'Ark1'!L1815</f>
        <v>7</v>
      </c>
      <c r="D164" s="266" t="s">
        <v>34</v>
      </c>
      <c r="F164" s="266">
        <f>+IF(G164=0,"",'Ark1'!Q1815)</f>
        <v>4</v>
      </c>
      <c r="G164" s="305">
        <f>+'Ark1'!R1815</f>
        <v>6</v>
      </c>
      <c r="H164" s="267">
        <f>+IF(G164=0,"",'Ark1'!AE1815)</f>
        <v>1.5189873417721524</v>
      </c>
      <c r="I164" s="267"/>
      <c r="J164" s="267">
        <f>+IF(G164=0,"",'Ark1'!AF1815)</f>
        <v>2.0175566068708664</v>
      </c>
      <c r="K164" s="268">
        <f>+IF(G164=0,"",'Ark1'!T1815)</f>
        <v>10.666666666666664</v>
      </c>
      <c r="L164" s="305">
        <f>+IF(G164=0,"",'Ark1'!U1815)</f>
        <v>312.38333333333321</v>
      </c>
      <c r="M164" s="246"/>
      <c r="N164" s="269">
        <f>+IF(G164=0,"",'Ark1'!W1815)</f>
        <v>100</v>
      </c>
      <c r="O164" s="269">
        <f>+IF(G164=0,"",'Ark1'!X1815)</f>
        <v>33.333333333333343</v>
      </c>
      <c r="P164" s="269">
        <f>+IF(G164=0,"",'Ark1'!AG1815)</f>
        <v>544.5</v>
      </c>
      <c r="Q164" s="269">
        <f>+IF(G164=0,"",'Ark1'!AH1815)</f>
        <v>100</v>
      </c>
      <c r="R164" s="374">
        <f>+IF(G164=0,"",'Ark1'!AR1815)</f>
        <v>204</v>
      </c>
      <c r="S164" s="114">
        <f>+IF(G164=0,"",'Ark1'!AS1815)</f>
        <v>36.473743529369827</v>
      </c>
      <c r="T164" s="269">
        <f>+IF(G164=0,"",'Ark1'!Y1815)</f>
        <v>47.243885553817854</v>
      </c>
      <c r="U164" s="268">
        <f>+IF(G164=0,"",'Ark1'!AA1815)</f>
        <v>2.2110831935702677</v>
      </c>
      <c r="V164" s="269">
        <f>+IF(G164=0,"",'Ark1'!AC1815)</f>
        <v>68.170592686102125</v>
      </c>
      <c r="W164" s="305">
        <f t="shared" si="27"/>
        <v>573.70676461585526</v>
      </c>
      <c r="X164" s="269">
        <f t="shared" si="28"/>
        <v>44.626190476190459</v>
      </c>
      <c r="Y164" s="267">
        <f t="shared" si="29"/>
        <v>1.5</v>
      </c>
      <c r="Z164" s="246"/>
      <c r="AA164" s="249"/>
      <c r="AC164" s="28"/>
      <c r="AD164" s="27"/>
      <c r="AE164" s="250"/>
      <c r="AF164" s="86"/>
      <c r="AG164" s="27"/>
      <c r="AH164" s="27"/>
      <c r="AI164" s="33"/>
      <c r="AJ164" s="33"/>
      <c r="AK164" s="33"/>
    </row>
    <row r="165" spans="1:55" ht="16.5" customHeight="1">
      <c r="A165" s="246"/>
      <c r="B165" s="330">
        <f>+'Ark1'!C1612</f>
        <v>2024</v>
      </c>
      <c r="C165" s="86">
        <f>+'Ark1'!L1850</f>
        <v>8</v>
      </c>
      <c r="D165" s="86" t="s">
        <v>35</v>
      </c>
      <c r="F165" s="86">
        <f>+IF(G165=0,"",'Ark1'!Q1850)</f>
        <v>1</v>
      </c>
      <c r="G165" s="305">
        <f>+'Ark1'!R1850</f>
        <v>1</v>
      </c>
      <c r="H165" s="28">
        <f>+IF(G165=0,"",'Ark1'!AE1850)</f>
        <v>0.25316455696202528</v>
      </c>
      <c r="I165" s="267"/>
      <c r="J165" s="28">
        <f>+IF(G165=0,"",'Ark1'!AF1850)</f>
        <v>0.37847351169812554</v>
      </c>
      <c r="K165" s="27">
        <f>+IF(G165=0,"",'Ark1'!T1850)</f>
        <v>11</v>
      </c>
      <c r="L165" s="305">
        <f>+IF(G165=0,"",'Ark1'!U1850)</f>
        <v>351.6</v>
      </c>
      <c r="M165" s="246"/>
      <c r="N165" s="33">
        <f>+IF(G165=0,"",'Ark1'!W1850)</f>
        <v>100</v>
      </c>
      <c r="O165" s="33">
        <f>+IF(G165=0,"",'Ark1'!X1850)</f>
        <v>100</v>
      </c>
      <c r="P165" s="33">
        <f>+IF(G165=0,"",'Ark1'!AG1850)</f>
        <v>565</v>
      </c>
      <c r="Q165" s="33">
        <f>+IF(G165=0,"",'Ark1'!AH1850)</f>
        <v>100</v>
      </c>
      <c r="R165" s="374">
        <f>+IF(G165=0,"",'Ark1'!AR1788)</f>
        <v>0</v>
      </c>
      <c r="S165" s="114">
        <f>+IF(G165=0,"",'Ark1'!AS1788)</f>
        <v>0</v>
      </c>
      <c r="T165" s="33">
        <f>+IF(G165=0,"",'Ark1'!Y1850)</f>
        <v>0</v>
      </c>
      <c r="U165" s="27">
        <f>+IF(G165=0,"",'Ark1'!AA1850)</f>
        <v>0</v>
      </c>
      <c r="V165" s="33">
        <f>+IF(G165=0,"",'Ark1'!AC1850)</f>
        <v>0</v>
      </c>
      <c r="W165" s="305">
        <f t="shared" si="27"/>
        <v>622.30088495575217</v>
      </c>
      <c r="X165" s="33">
        <f t="shared" si="28"/>
        <v>43.95</v>
      </c>
      <c r="Y165" s="28">
        <f t="shared" si="29"/>
        <v>1</v>
      </c>
      <c r="Z165" s="246"/>
      <c r="AA165" s="249"/>
      <c r="AC165" s="28"/>
      <c r="AD165" s="27"/>
      <c r="AE165" s="250"/>
      <c r="AF165" s="86"/>
      <c r="AG165" s="27"/>
      <c r="AH165" s="27"/>
      <c r="AI165" s="33"/>
      <c r="AJ165" s="33"/>
      <c r="AK165" s="33"/>
    </row>
    <row r="166" spans="1:55" ht="16.5" customHeight="1">
      <c r="A166" s="246"/>
      <c r="B166" s="330">
        <f>+'Ark1'!C1613</f>
        <v>2024</v>
      </c>
      <c r="C166" s="266">
        <f>+'Ark1'!L1885</f>
        <v>9</v>
      </c>
      <c r="D166" s="266" t="s">
        <v>36</v>
      </c>
      <c r="F166" s="266" t="str">
        <f>+IF(G166=0,"",'Ark1'!Q1885)</f>
        <v/>
      </c>
      <c r="G166" s="305">
        <f>+'Ark1'!R1885</f>
        <v>0</v>
      </c>
      <c r="H166" s="267" t="str">
        <f>+IF(G166=0,"",'Ark1'!AE1885)</f>
        <v/>
      </c>
      <c r="I166" s="267"/>
      <c r="J166" s="267" t="str">
        <f>+IF(G166=0,"",'Ark1'!AF1885)</f>
        <v/>
      </c>
      <c r="K166" s="268" t="str">
        <f>+IF(G166=0,"",'Ark1'!T1885)</f>
        <v/>
      </c>
      <c r="L166" s="305" t="str">
        <f>+IF(G166=0,"",'Ark1'!U1885)</f>
        <v/>
      </c>
      <c r="M166" s="246"/>
      <c r="N166" s="269" t="str">
        <f>+IF(G166=0,"",'Ark1'!W1885)</f>
        <v/>
      </c>
      <c r="O166" s="269" t="str">
        <f>+IF(G166=0,"",'Ark1'!X1885)</f>
        <v/>
      </c>
      <c r="P166" s="269" t="str">
        <f>+IF(G166=0,"",'Ark1'!AG1885)</f>
        <v/>
      </c>
      <c r="Q166" s="269" t="str">
        <f>+IF(G166=0,"",'Ark1'!AH1885)</f>
        <v/>
      </c>
      <c r="R166" s="374" t="str">
        <f>+IF(G166=0,"",'Ark1'!AR1817)</f>
        <v/>
      </c>
      <c r="S166" s="114" t="str">
        <f>+IF(G166=0,"",'Ark1'!AS1817)</f>
        <v/>
      </c>
      <c r="T166" s="269" t="str">
        <f>+IF(G166=0,"",'Ark1'!Y1885)</f>
        <v/>
      </c>
      <c r="U166" s="268" t="str">
        <f>+IF(G166=0,"",'Ark1'!AA1885)</f>
        <v/>
      </c>
      <c r="V166" s="269" t="str">
        <f>+IF(G166=0,"",'Ark1'!AC1885)</f>
        <v/>
      </c>
      <c r="W166" s="305" t="str">
        <f t="shared" si="27"/>
        <v/>
      </c>
      <c r="X166" s="269" t="str">
        <f t="shared" si="28"/>
        <v/>
      </c>
      <c r="Y166" s="267" t="str">
        <f t="shared" si="29"/>
        <v/>
      </c>
      <c r="Z166" s="246"/>
      <c r="AA166" s="249"/>
      <c r="AC166" s="28"/>
      <c r="AD166" s="27"/>
      <c r="AE166" s="250"/>
      <c r="AF166" s="86"/>
      <c r="AG166" s="27"/>
      <c r="AH166" s="27"/>
      <c r="AI166" s="33"/>
      <c r="AJ166" s="33"/>
      <c r="AK166" s="33"/>
    </row>
    <row r="167" spans="1:55" ht="16.5" customHeight="1">
      <c r="A167" s="246"/>
      <c r="B167" s="330">
        <f>+'Ark1'!C1614</f>
        <v>2024</v>
      </c>
      <c r="C167" s="266">
        <f>+'Ark1'!L1920</f>
        <v>10</v>
      </c>
      <c r="D167" s="266" t="s">
        <v>37</v>
      </c>
      <c r="F167" s="86" t="str">
        <f>+IF(G167=0,"",'Ark1'!Q1920)</f>
        <v/>
      </c>
      <c r="G167" s="305">
        <f>+'Ark1'!R1920</f>
        <v>0</v>
      </c>
      <c r="H167" s="28" t="str">
        <f>+IF(G167=0,"",'Ark1'!AE1920)</f>
        <v/>
      </c>
      <c r="I167" s="267"/>
      <c r="J167" s="28" t="str">
        <f>+IF(G167=0,"",'Ark1'!AF1920)</f>
        <v/>
      </c>
      <c r="K167" s="27" t="str">
        <f>+IF(G167=0,"",'Ark1'!T1920)</f>
        <v/>
      </c>
      <c r="L167" s="305" t="str">
        <f>+IF(G167=0,"",'Ark1'!U1920)</f>
        <v/>
      </c>
      <c r="M167" s="246"/>
      <c r="N167" s="33" t="str">
        <f>+IF(G167=0,"",'Ark1'!W1920)</f>
        <v/>
      </c>
      <c r="O167" s="33" t="str">
        <f>+IF(G167=0,"",'Ark1'!X1920)</f>
        <v/>
      </c>
      <c r="P167" s="33" t="str">
        <f>+IF(G167=0,"",'Ark1'!AG1920)</f>
        <v/>
      </c>
      <c r="Q167" s="33" t="str">
        <f>+IF(G167=0,"",'Ark1'!AH1920)</f>
        <v/>
      </c>
      <c r="R167" s="374" t="str">
        <f>+IF(G167=0,"",'Ark1'!AR1818)</f>
        <v/>
      </c>
      <c r="S167" s="114" t="str">
        <f>+IF(G167=0,"",'Ark1'!AS1818)</f>
        <v/>
      </c>
      <c r="T167" s="33" t="str">
        <f>+IF(G167=0,"",'Ark1'!Y1920)</f>
        <v/>
      </c>
      <c r="U167" s="27" t="str">
        <f>+IF(G167=0,"",'Ark1'!AA1920)</f>
        <v/>
      </c>
      <c r="V167" s="33" t="str">
        <f>+IF(G167=0,"",'Ark1'!AC1920)</f>
        <v/>
      </c>
      <c r="W167" s="305" t="str">
        <f t="shared" si="27"/>
        <v/>
      </c>
      <c r="X167" s="33" t="str">
        <f t="shared" si="28"/>
        <v/>
      </c>
      <c r="Y167" s="28" t="str">
        <f t="shared" si="29"/>
        <v/>
      </c>
      <c r="Z167" s="246"/>
      <c r="AA167" s="249"/>
      <c r="AC167" s="28"/>
      <c r="AD167" s="27"/>
      <c r="AE167" s="250"/>
      <c r="AF167" s="86"/>
      <c r="AG167" s="27"/>
      <c r="AH167" s="27"/>
      <c r="AI167" s="33"/>
      <c r="AJ167" s="33"/>
      <c r="AK167" s="33"/>
    </row>
    <row r="168" spans="1:55" ht="16.5" customHeight="1">
      <c r="A168" s="246"/>
      <c r="B168" s="330">
        <f>+'Ark1'!C1615</f>
        <v>2024</v>
      </c>
      <c r="C168" s="266">
        <f>+'Ark1'!L1955</f>
        <v>11</v>
      </c>
      <c r="D168" s="266" t="s">
        <v>38</v>
      </c>
      <c r="F168" s="266" t="str">
        <f>+IF(G168=0,"",'Ark1'!Q1955)</f>
        <v/>
      </c>
      <c r="G168" s="305">
        <f>+'Ark1'!R1955</f>
        <v>0</v>
      </c>
      <c r="H168" s="267" t="str">
        <f>+IF(G168=0,"",'Ark1'!AE1955)</f>
        <v/>
      </c>
      <c r="I168" s="267"/>
      <c r="J168" s="267" t="str">
        <f>+IF(G168=0,"",'Ark1'!AF1955)</f>
        <v/>
      </c>
      <c r="K168" s="268" t="str">
        <f>+IF(G168=0,"",'Ark1'!T1955)</f>
        <v/>
      </c>
      <c r="L168" s="305" t="str">
        <f>+IF(G168=0,"",'Ark1'!U1955)</f>
        <v/>
      </c>
      <c r="M168" s="246"/>
      <c r="N168" s="269" t="str">
        <f>+IF(G168=0,"",'Ark1'!W1955)</f>
        <v/>
      </c>
      <c r="O168" s="269" t="str">
        <f>+IF(G168=0,"",'Ark1'!X1955)</f>
        <v/>
      </c>
      <c r="P168" s="269" t="str">
        <f>+IF(G168=0,"",'Ark1'!AG1955)</f>
        <v/>
      </c>
      <c r="Q168" s="269" t="str">
        <f>+IF(G168=0,"",'Ark1'!AH1955)</f>
        <v/>
      </c>
      <c r="R168" s="374" t="str">
        <f>+IF(G168=0,"",'Ark1'!AR1819)</f>
        <v/>
      </c>
      <c r="S168" s="114" t="str">
        <f>+IF(G168=0,"",'Ark1'!AS1819)</f>
        <v/>
      </c>
      <c r="T168" s="269" t="str">
        <f>+IF(G168=0,"",'Ark1'!Y1955)</f>
        <v/>
      </c>
      <c r="U168" s="268" t="str">
        <f>+IF(G168=0,"",'Ark1'!AA1955)</f>
        <v/>
      </c>
      <c r="V168" s="269" t="str">
        <f>+IF(G168=0,"",'Ark1'!AC1955)</f>
        <v/>
      </c>
      <c r="W168" s="305" t="str">
        <f t="shared" si="27"/>
        <v/>
      </c>
      <c r="X168" s="269" t="str">
        <f t="shared" si="28"/>
        <v/>
      </c>
      <c r="Y168" s="267" t="str">
        <f t="shared" si="29"/>
        <v/>
      </c>
      <c r="Z168" s="246"/>
      <c r="AA168" s="249"/>
      <c r="AC168" s="28"/>
      <c r="AD168" s="27"/>
      <c r="AE168" s="250"/>
      <c r="AF168" s="86"/>
      <c r="AG168" s="27"/>
      <c r="AH168" s="27"/>
      <c r="AI168" s="33"/>
      <c r="AJ168" s="33"/>
      <c r="AK168" s="33"/>
    </row>
    <row r="169" spans="1:55" ht="15.6">
      <c r="A169" s="246"/>
      <c r="B169" s="330">
        <f>+'Ark1'!C1616</f>
        <v>2024</v>
      </c>
      <c r="C169" s="266">
        <f>+'Ark1'!L1990</f>
        <v>12</v>
      </c>
      <c r="D169" s="266" t="s">
        <v>39</v>
      </c>
      <c r="F169" s="86" t="str">
        <f>+IF(G169=0,"",'Ark1'!Q1990)</f>
        <v/>
      </c>
      <c r="G169" s="305">
        <f>+'Ark1'!R1990</f>
        <v>0</v>
      </c>
      <c r="H169" s="28" t="str">
        <f>+IF(G169=0,"",'Ark1'!AE1990)</f>
        <v/>
      </c>
      <c r="I169" s="267"/>
      <c r="J169" s="28" t="str">
        <f>+IF(G169=0,"",'Ark1'!AF1990)</f>
        <v/>
      </c>
      <c r="K169" s="27" t="str">
        <f>+IF(G169=0,"",'Ark1'!T1990)</f>
        <v/>
      </c>
      <c r="L169" s="305" t="str">
        <f>+IF(G169=0,"",'Ark1'!U1990)</f>
        <v/>
      </c>
      <c r="M169" s="246"/>
      <c r="N169" s="33" t="str">
        <f>+IF(G169=0,"",'Ark1'!W1990)</f>
        <v/>
      </c>
      <c r="O169" s="33" t="str">
        <f>+IF(G169=0,"",'Ark1'!X1990)</f>
        <v/>
      </c>
      <c r="P169" s="33" t="str">
        <f>+IF(G169=0,"",'Ark1'!AG1990)</f>
        <v/>
      </c>
      <c r="Q169" s="33" t="str">
        <f>+IF(G169=0,"",'Ark1'!AH1990)</f>
        <v/>
      </c>
      <c r="R169" s="374" t="str">
        <f>+IF(G169=0,"",'Ark1'!AR1820)</f>
        <v/>
      </c>
      <c r="S169" s="114" t="str">
        <f>+IF(G169=0,"",'Ark1'!AS1820)</f>
        <v/>
      </c>
      <c r="T169" s="33" t="str">
        <f>+IF(G169=0,"",'Ark1'!Y1990)</f>
        <v/>
      </c>
      <c r="U169" s="27" t="str">
        <f>+IF(G169=0,"",'Ark1'!AA1990)</f>
        <v/>
      </c>
      <c r="V169" s="33" t="str">
        <f>+IF(G169=0,"",'Ark1'!AC1990)</f>
        <v/>
      </c>
      <c r="W169" s="305" t="str">
        <f t="shared" si="27"/>
        <v/>
      </c>
      <c r="X169" s="33" t="str">
        <f t="shared" si="28"/>
        <v/>
      </c>
      <c r="Y169" s="28" t="str">
        <f t="shared" si="29"/>
        <v/>
      </c>
      <c r="Z169" s="246"/>
      <c r="AA169" s="86"/>
      <c r="AC169" s="28"/>
      <c r="AD169" s="27"/>
      <c r="AE169" s="86"/>
      <c r="AF169" s="86"/>
      <c r="AG169" s="27"/>
      <c r="AH169" s="27"/>
      <c r="AI169" s="33"/>
      <c r="AJ169" s="33"/>
      <c r="AK169" s="33"/>
    </row>
    <row r="170" spans="1:55" ht="17.25" customHeight="1">
      <c r="A170" s="246"/>
      <c r="B170" s="330">
        <f>+'Ark1'!C1617</f>
        <v>2024</v>
      </c>
      <c r="C170" s="266">
        <f>+'Ark1'!L2025</f>
        <v>13</v>
      </c>
      <c r="D170" s="266" t="s">
        <v>40</v>
      </c>
      <c r="F170" s="266" t="str">
        <f>+IF(G170=0,"",'Ark1'!Q2025)</f>
        <v/>
      </c>
      <c r="G170" s="305">
        <f>+'Ark1'!R2025</f>
        <v>0</v>
      </c>
      <c r="H170" s="267" t="str">
        <f>+IF(G170=0,"",'Ark1'!AE2025)</f>
        <v/>
      </c>
      <c r="I170" s="267"/>
      <c r="J170" s="267" t="str">
        <f>+IF(G170=0,"",'Ark1'!AF2025)</f>
        <v/>
      </c>
      <c r="K170" s="268" t="str">
        <f>+IF(G170=0,"",'Ark1'!T2025)</f>
        <v/>
      </c>
      <c r="L170" s="305" t="str">
        <f>+IF(G170=0,"",'Ark1'!U2025)</f>
        <v/>
      </c>
      <c r="M170" s="246"/>
      <c r="N170" s="269" t="str">
        <f>+IF(G170=0,"",'Ark1'!W2025)</f>
        <v/>
      </c>
      <c r="O170" s="269" t="str">
        <f>+IF(G170=0,"",'Ark1'!X2025)</f>
        <v/>
      </c>
      <c r="P170" s="269" t="str">
        <f>+IF(G170=0,"",'Ark1'!AG2025)</f>
        <v/>
      </c>
      <c r="Q170" s="269" t="str">
        <f>+IF(G170=0,"",'Ark1'!AH2025)</f>
        <v/>
      </c>
      <c r="R170" s="374" t="str">
        <f>+IF(G170=0,"",'Ark1'!AR1821)</f>
        <v/>
      </c>
      <c r="S170" s="114" t="str">
        <f>+IF(G170=0,"",'Ark1'!AS1821)</f>
        <v/>
      </c>
      <c r="T170" s="269" t="str">
        <f>+IF(G170=0,"",'Ark1'!Y2025)</f>
        <v/>
      </c>
      <c r="U170" s="268" t="str">
        <f>+IF(G170=0,"",'Ark1'!AA2025)</f>
        <v/>
      </c>
      <c r="V170" s="269" t="str">
        <f>+IF(G170=0,"",'Ark1'!AC2025)</f>
        <v/>
      </c>
      <c r="W170" s="305" t="str">
        <f t="shared" si="27"/>
        <v/>
      </c>
      <c r="X170" s="269" t="str">
        <f t="shared" si="28"/>
        <v/>
      </c>
      <c r="Y170" s="267" t="str">
        <f t="shared" si="29"/>
        <v/>
      </c>
      <c r="Z170" s="246"/>
      <c r="AA170" s="213"/>
      <c r="AC170" s="28"/>
      <c r="AD170" s="27"/>
      <c r="AE170" s="250"/>
      <c r="AF170" s="86"/>
      <c r="AG170" s="27"/>
      <c r="AH170" s="27"/>
      <c r="AI170" s="33"/>
      <c r="AJ170" s="33"/>
      <c r="AK170" s="33"/>
    </row>
    <row r="171" spans="1:55" ht="15.6">
      <c r="A171" s="246"/>
      <c r="B171" s="330">
        <f>+'Ark1'!C1618</f>
        <v>2024</v>
      </c>
      <c r="C171" s="266">
        <f>+'Ark1'!L2060</f>
        <v>14</v>
      </c>
      <c r="D171" s="266" t="s">
        <v>401</v>
      </c>
      <c r="F171" s="86" t="str">
        <f>+IF(G171=0,"",'Ark1'!Q2060)</f>
        <v/>
      </c>
      <c r="G171" s="305">
        <f>+'Ark1'!R2060</f>
        <v>0</v>
      </c>
      <c r="H171" s="28" t="str">
        <f>+IF(G171=0,"",'Ark1'!AE2060)</f>
        <v/>
      </c>
      <c r="I171" s="267"/>
      <c r="J171" s="28" t="str">
        <f>+IF(G171=0,"",'Ark1'!AF2060)</f>
        <v/>
      </c>
      <c r="K171" s="27" t="str">
        <f>+IF(G171=0,"",'Ark1'!T2060)</f>
        <v/>
      </c>
      <c r="L171" s="305" t="str">
        <f>+IF(G171=0,"",'Ark1'!U2060)</f>
        <v/>
      </c>
      <c r="M171" s="246"/>
      <c r="N171" s="33" t="str">
        <f>+IF(G171=0,"",'Ark1'!W2060)</f>
        <v/>
      </c>
      <c r="O171" s="33" t="str">
        <f>+IF(G171=0,"",'Ark1'!X2060)</f>
        <v/>
      </c>
      <c r="P171" s="33" t="str">
        <f>+IF(G171=0,"",'Ark1'!AG2060)</f>
        <v/>
      </c>
      <c r="Q171" s="33" t="str">
        <f>+IF(G171=0,"",'Ark1'!AH2060)</f>
        <v/>
      </c>
      <c r="R171" s="374" t="str">
        <f>+IF(G171=0,"",'Ark1'!AR1822)</f>
        <v/>
      </c>
      <c r="S171" s="114" t="str">
        <f>+IF(G171=0,"",'Ark1'!AS1822)</f>
        <v/>
      </c>
      <c r="T171" s="33" t="str">
        <f>+IF(G171=0,"",'Ark1'!Y2060)</f>
        <v/>
      </c>
      <c r="U171" s="27" t="str">
        <f>+IF(G171=0,"",'Ark1'!AA2060)</f>
        <v/>
      </c>
      <c r="V171" s="33" t="str">
        <f>+IF(G171=0,"",'Ark1'!AC2060)</f>
        <v/>
      </c>
      <c r="W171" s="305" t="str">
        <f t="shared" si="27"/>
        <v/>
      </c>
      <c r="X171" s="33" t="str">
        <f t="shared" si="28"/>
        <v/>
      </c>
      <c r="Y171" s="28" t="str">
        <f t="shared" si="29"/>
        <v/>
      </c>
      <c r="Z171" s="246"/>
      <c r="AA171" s="213"/>
      <c r="AC171" s="28"/>
      <c r="AD171" s="27"/>
      <c r="AE171" s="86"/>
      <c r="AF171" s="86"/>
      <c r="AG171" s="27"/>
      <c r="AH171" s="27"/>
      <c r="AI171" s="33"/>
      <c r="AJ171" s="33"/>
      <c r="AK171" s="33"/>
    </row>
    <row r="172" spans="1:55" ht="15.6">
      <c r="A172" s="246"/>
      <c r="B172" s="330">
        <f>+'Ark1'!C1619</f>
        <v>2024</v>
      </c>
      <c r="C172" s="266">
        <f>+'Ark1'!L2095</f>
        <v>15</v>
      </c>
      <c r="D172" s="266" t="s">
        <v>41</v>
      </c>
      <c r="F172" s="266" t="str">
        <f>+IF(G172=0,"",'Ark1'!Q2095)</f>
        <v/>
      </c>
      <c r="G172" s="305">
        <f>+'Ark1'!R2095</f>
        <v>0</v>
      </c>
      <c r="H172" s="267" t="str">
        <f>+IF(G172=0,"",'Ark1'!AE2095)</f>
        <v/>
      </c>
      <c r="I172" s="267"/>
      <c r="J172" s="267" t="str">
        <f>+IF(G172=0,"",'Ark1'!AF2095)</f>
        <v/>
      </c>
      <c r="K172" s="268" t="str">
        <f>+IF(G172=0,"",'Ark1'!T2095)</f>
        <v/>
      </c>
      <c r="L172" s="377" t="str">
        <f>+IF(G172=0,"",'Ark1'!U2095)</f>
        <v/>
      </c>
      <c r="M172" s="246"/>
      <c r="N172" s="269" t="str">
        <f>+IF(G172=0,"",'Ark1'!W2095)</f>
        <v/>
      </c>
      <c r="O172" s="269" t="str">
        <f>+IF(G172=0,"",'Ark1'!X2095)</f>
        <v/>
      </c>
      <c r="P172" s="269" t="str">
        <f>+IF(G172=0,"",'Ark1'!AG2095)</f>
        <v/>
      </c>
      <c r="Q172" s="269" t="str">
        <f>+IF(G172=0,"",'Ark1'!AH2095)</f>
        <v/>
      </c>
      <c r="R172" s="374" t="str">
        <f>+IF(G172=0,"",'Ark1'!AR1823)</f>
        <v/>
      </c>
      <c r="S172" s="114" t="str">
        <f>+IF(G172=0,"",'Ark1'!AS1823)</f>
        <v/>
      </c>
      <c r="T172" s="269" t="str">
        <f>+IF(G172=0,"",'Ark1'!Y2095)</f>
        <v/>
      </c>
      <c r="U172" s="268" t="str">
        <f>+IF(G172=0,"",'Ark1'!AA2095)</f>
        <v/>
      </c>
      <c r="V172" s="269" t="str">
        <f>+IF(G172=0,"",'Ark1'!AC2095)</f>
        <v/>
      </c>
      <c r="W172" s="305" t="str">
        <f t="shared" si="27"/>
        <v/>
      </c>
      <c r="X172" s="269" t="str">
        <f t="shared" si="28"/>
        <v/>
      </c>
      <c r="Y172" s="267" t="str">
        <f t="shared" si="29"/>
        <v/>
      </c>
      <c r="Z172" s="246"/>
      <c r="AA172" s="270"/>
      <c r="AC172" s="28"/>
      <c r="AD172" s="27"/>
      <c r="AE172" s="86"/>
      <c r="AF172" s="86"/>
      <c r="AG172" s="27"/>
      <c r="AH172" s="27"/>
      <c r="AI172" s="33"/>
      <c r="AJ172" s="33"/>
      <c r="AK172" s="33"/>
    </row>
    <row r="173" spans="1:55" ht="19.8">
      <c r="A173" s="246"/>
      <c r="B173" s="246"/>
      <c r="C173" s="246"/>
      <c r="D173" s="246"/>
      <c r="E173" s="246"/>
      <c r="F173" s="246"/>
      <c r="G173" s="246"/>
      <c r="H173" s="246"/>
      <c r="I173" s="246"/>
      <c r="J173" s="246"/>
      <c r="K173" s="246"/>
      <c r="L173" s="246"/>
      <c r="M173" s="246"/>
      <c r="N173" s="246"/>
      <c r="O173" s="246"/>
      <c r="P173" s="246"/>
      <c r="Q173" s="246"/>
      <c r="R173" s="246"/>
      <c r="S173" s="246"/>
      <c r="T173" s="246"/>
      <c r="U173" s="246"/>
      <c r="V173" s="246"/>
      <c r="W173" s="246"/>
      <c r="X173" s="246"/>
      <c r="Y173" s="246"/>
      <c r="Z173" s="246"/>
      <c r="AA173" s="249"/>
      <c r="AC173" s="28"/>
      <c r="AD173" s="27"/>
      <c r="AE173" s="250"/>
      <c r="AF173" s="86"/>
      <c r="AJ173" s="86"/>
      <c r="BB173" s="262"/>
    </row>
    <row r="174" spans="1:55" ht="22.8">
      <c r="A174" s="277" t="s">
        <v>753</v>
      </c>
      <c r="B174" s="246"/>
      <c r="C174" s="264"/>
      <c r="D174" s="346"/>
      <c r="E174" s="246"/>
      <c r="F174" s="246"/>
      <c r="G174" s="264" t="s">
        <v>651</v>
      </c>
      <c r="H174" s="279">
        <f>SUM(G176:G190)</f>
        <v>0</v>
      </c>
      <c r="I174" s="247"/>
      <c r="J174" s="246"/>
      <c r="K174" s="247"/>
      <c r="L174" s="246"/>
      <c r="M174" s="246"/>
      <c r="N174" s="246"/>
      <c r="O174" s="248"/>
      <c r="P174" s="248"/>
      <c r="Q174" s="246"/>
      <c r="R174" s="246"/>
      <c r="S174" s="246"/>
      <c r="T174" s="248"/>
      <c r="U174" s="248"/>
      <c r="V174" s="246"/>
      <c r="W174" s="248"/>
      <c r="X174" s="345" t="str">
        <f>+Raser!X20</f>
        <v/>
      </c>
      <c r="Y174" s="248" t="s">
        <v>635</v>
      </c>
      <c r="Z174" s="247"/>
      <c r="AA174" s="249"/>
      <c r="AB174" s="249"/>
      <c r="AC174" s="28"/>
      <c r="AE174" s="27"/>
      <c r="AF174" s="250"/>
      <c r="AJ174" s="86"/>
      <c r="BC174" s="262"/>
    </row>
    <row r="175" spans="1:55" ht="14.25" customHeight="1">
      <c r="A175" s="246"/>
      <c r="B175" s="246"/>
      <c r="C175" s="264"/>
      <c r="D175" s="344"/>
      <c r="E175" s="246"/>
      <c r="F175" s="264"/>
      <c r="G175" s="264"/>
      <c r="H175" s="264"/>
      <c r="I175" s="264"/>
      <c r="J175" s="264"/>
      <c r="K175" s="264"/>
      <c r="L175" s="264"/>
      <c r="M175" s="246"/>
      <c r="N175" s="264"/>
      <c r="O175" s="264"/>
      <c r="P175" s="264"/>
      <c r="Q175" s="264"/>
      <c r="R175" s="264"/>
      <c r="S175" s="264"/>
      <c r="T175" s="264"/>
      <c r="U175" s="264"/>
      <c r="V175" s="264"/>
      <c r="W175" s="264"/>
      <c r="X175" s="264"/>
      <c r="Y175" s="247"/>
      <c r="Z175" s="246"/>
      <c r="AA175" s="249"/>
      <c r="AC175" s="28"/>
      <c r="AD175" s="27"/>
      <c r="AE175" s="250"/>
      <c r="AF175" s="86"/>
      <c r="AJ175" s="86"/>
      <c r="BB175" s="262"/>
    </row>
    <row r="176" spans="1:55" ht="16.5" customHeight="1">
      <c r="A176" s="246"/>
      <c r="B176" s="330">
        <f>+'Ark1'!C1606</f>
        <v>2024</v>
      </c>
      <c r="C176" s="266">
        <f>+'Ark1'!L1606</f>
        <v>1</v>
      </c>
      <c r="D176" s="266" t="s">
        <v>29</v>
      </c>
      <c r="E176" s="266">
        <f>+'Ark1'!AP1606</f>
        <v>10</v>
      </c>
      <c r="F176" s="266" t="str">
        <f>+IF(G176=0,"",'Ark1'!Q1606)</f>
        <v/>
      </c>
      <c r="G176" s="362">
        <f>+'Ark1'!R1606</f>
        <v>0</v>
      </c>
      <c r="H176" s="267" t="str">
        <f>+IF(G176=0,"",'Ark1'!AE1606)</f>
        <v/>
      </c>
      <c r="I176" s="267"/>
      <c r="J176" s="267" t="str">
        <f>+IF(G176=0,"",'Ark1'!AF1606)</f>
        <v/>
      </c>
      <c r="K176" s="268" t="str">
        <f>+IF(G176=0,"",'Ark1'!T1606)</f>
        <v/>
      </c>
      <c r="L176" s="305" t="str">
        <f>+IF(G176=0,"",'Ark1'!U1606)</f>
        <v/>
      </c>
      <c r="M176" s="246"/>
      <c r="N176" s="269" t="str">
        <f>+IF(G176=0,"",'Ark1'!W1606)</f>
        <v/>
      </c>
      <c r="O176" s="269" t="str">
        <f>+IF(G176=0,"",'Ark1'!X1606)</f>
        <v/>
      </c>
      <c r="P176" s="269" t="str">
        <f>+IF(G176=0,"",'Ark1'!AG1606)</f>
        <v/>
      </c>
      <c r="Q176" s="269" t="str">
        <f>+IF(G176=0,"",'Ark1'!AH1606)</f>
        <v/>
      </c>
      <c r="R176" s="374" t="str">
        <f>+IF(G176=0,"",'Ark1'!AR1649)</f>
        <v/>
      </c>
      <c r="S176" s="114" t="str">
        <f>+IF(G176=0,"",'Ark1'!AS1649)</f>
        <v/>
      </c>
      <c r="T176" s="269" t="str">
        <f>+IF(G176=0,"",'Ark1'!Y1606)</f>
        <v/>
      </c>
      <c r="U176" s="268" t="str">
        <f>+IF(G176=0,"",'Ark1'!AA1606)</f>
        <v/>
      </c>
      <c r="V176" s="269" t="str">
        <f>+IF(G176=0,"",'Ark1'!AC1606)</f>
        <v/>
      </c>
      <c r="W176" s="305" t="str">
        <f t="shared" ref="W176:W190" si="30">IF(G176=0,"",1000*L176/P176)</f>
        <v/>
      </c>
      <c r="X176" s="269" t="str">
        <f t="shared" ref="X176:X190" si="31">IF(G176=0,"",L176/C176)</f>
        <v/>
      </c>
      <c r="Y176" s="267" t="str">
        <f t="shared" ref="Y176:Y190" si="32">IF(G176=0,"",G176/F176)</f>
        <v/>
      </c>
      <c r="Z176" s="246"/>
      <c r="AA176" s="213"/>
      <c r="AC176" s="28"/>
      <c r="AD176" s="27"/>
      <c r="AE176" s="86"/>
      <c r="AF176" s="86"/>
      <c r="AG176" s="271"/>
      <c r="AH176" s="271"/>
      <c r="AI176" s="33"/>
      <c r="AJ176" s="33"/>
      <c r="AK176" s="33"/>
    </row>
    <row r="177" spans="1:55" ht="15.6">
      <c r="A177" s="246"/>
      <c r="B177" s="330">
        <f>+'Ark1'!C1641</f>
        <v>2024</v>
      </c>
      <c r="C177" s="86">
        <f>+'Ark1'!L1641</f>
        <v>2</v>
      </c>
      <c r="D177" s="86" t="s">
        <v>30</v>
      </c>
      <c r="F177" s="86" t="str">
        <f>+IF(G177=0,"",'Ark1'!Q1641)</f>
        <v/>
      </c>
      <c r="G177" s="362">
        <f>+'Ark1'!R1641</f>
        <v>0</v>
      </c>
      <c r="H177" s="28" t="str">
        <f>+IF(G177=0,"",'Ark1'!AE1641)</f>
        <v/>
      </c>
      <c r="I177" s="28"/>
      <c r="J177" s="28" t="str">
        <f>+IF(G177=0,"",'Ark1'!AF1641)</f>
        <v/>
      </c>
      <c r="K177" s="27" t="str">
        <f>+IF(G177=0,"",'Ark1'!T1641)</f>
        <v/>
      </c>
      <c r="L177" s="305" t="str">
        <f>+IF(G177=0,"",'Ark1'!U1641)</f>
        <v/>
      </c>
      <c r="M177" s="246"/>
      <c r="N177" s="33" t="str">
        <f>+IF(G177=0,"",'Ark1'!W1641)</f>
        <v/>
      </c>
      <c r="O177" s="33" t="str">
        <f>+IF(G177=0,"",'Ark1'!X1641)</f>
        <v/>
      </c>
      <c r="P177" s="33" t="str">
        <f>+IF(G177=0,"",'Ark1'!AG1641)</f>
        <v/>
      </c>
      <c r="Q177" s="33" t="str">
        <f>+IF(G177=0,"",'Ark1'!AH1641)</f>
        <v/>
      </c>
      <c r="R177" s="374" t="str">
        <f>+IF(G177=0,"",'Ark1'!AR1684)</f>
        <v/>
      </c>
      <c r="S177" s="114" t="str">
        <f>+IF(G177=0,"",'Ark1'!AS1684)</f>
        <v/>
      </c>
      <c r="T177" s="33" t="str">
        <f>+IF(G177=0,"",'Ark1'!Y1641)</f>
        <v/>
      </c>
      <c r="U177" s="27" t="str">
        <f>+IF(G177=0,"",'Ark1'!AA1641)</f>
        <v/>
      </c>
      <c r="V177" s="33" t="str">
        <f>+IF(G177=0,"",'Ark1'!AC1641)</f>
        <v/>
      </c>
      <c r="W177" s="305" t="str">
        <f t="shared" si="30"/>
        <v/>
      </c>
      <c r="X177" s="33" t="str">
        <f t="shared" si="31"/>
        <v/>
      </c>
      <c r="Y177" s="28" t="str">
        <f t="shared" si="32"/>
        <v/>
      </c>
      <c r="Z177" s="246"/>
      <c r="AA177" s="249"/>
      <c r="AC177" s="28"/>
      <c r="AD177" s="27"/>
      <c r="AE177" s="249"/>
      <c r="AF177" s="86"/>
      <c r="AJ177" s="86"/>
    </row>
    <row r="178" spans="1:55" ht="15.6">
      <c r="A178" s="246"/>
      <c r="B178" s="330">
        <f>+'Ark1'!C1676</f>
        <v>2024</v>
      </c>
      <c r="C178" s="266">
        <f>+'Ark1'!L1676</f>
        <v>3</v>
      </c>
      <c r="D178" s="266" t="s">
        <v>31</v>
      </c>
      <c r="F178" s="266" t="str">
        <f>+IF(G178=0,"",'Ark1'!Q1676)</f>
        <v/>
      </c>
      <c r="G178" s="362">
        <f>+'Ark1'!R1676</f>
        <v>0</v>
      </c>
      <c r="H178" s="267" t="str">
        <f>+IF(G178=0,"",'Ark1'!AE1676)</f>
        <v/>
      </c>
      <c r="I178" s="31" t="str">
        <f>+IF(G178=0,"",H178-#REF!)</f>
        <v/>
      </c>
      <c r="J178" s="267" t="str">
        <f>+IF(G178=0,"",'Ark1'!AF1676)</f>
        <v/>
      </c>
      <c r="K178" s="268" t="str">
        <f>+IF(G178=0,"",'Ark1'!T1676)</f>
        <v/>
      </c>
      <c r="L178" s="305" t="str">
        <f>+IF(G178=0,"",'Ark1'!U1676)</f>
        <v/>
      </c>
      <c r="M178" s="246"/>
      <c r="N178" s="269" t="str">
        <f>+IF(G178=0,"",'Ark1'!W1676)</f>
        <v/>
      </c>
      <c r="O178" s="269" t="str">
        <f>+IF(G178=0,"",'Ark1'!X1676)</f>
        <v/>
      </c>
      <c r="P178" s="269" t="str">
        <f>+IF(G178=0,"",'Ark1'!AG1676)</f>
        <v/>
      </c>
      <c r="Q178" s="269" t="str">
        <f>+IF(G178=0,"",'Ark1'!AH1676)</f>
        <v/>
      </c>
      <c r="R178" s="374" t="str">
        <f>+IF(G178=0,"",'Ark1'!AR1719)</f>
        <v/>
      </c>
      <c r="S178" s="114" t="str">
        <f>+IF(G178=0,"",'Ark1'!AS1719)</f>
        <v/>
      </c>
      <c r="T178" s="269" t="str">
        <f>+IF(G178=0,"",'Ark1'!Y1676)</f>
        <v/>
      </c>
      <c r="U178" s="268" t="str">
        <f>+IF(G178=0,"",'Ark1'!AA1676)</f>
        <v/>
      </c>
      <c r="V178" s="269" t="str">
        <f>+IF(G178=0,"",'Ark1'!AC1676)</f>
        <v/>
      </c>
      <c r="W178" s="305" t="str">
        <f t="shared" si="30"/>
        <v/>
      </c>
      <c r="X178" s="269" t="str">
        <f t="shared" si="31"/>
        <v/>
      </c>
      <c r="Y178" s="267" t="str">
        <f t="shared" si="32"/>
        <v/>
      </c>
      <c r="Z178" s="246"/>
      <c r="AA178" s="249"/>
      <c r="AC178" s="28"/>
      <c r="AD178" s="27"/>
      <c r="AE178" s="272"/>
      <c r="AF178" s="86"/>
      <c r="AG178" s="27"/>
      <c r="AH178" s="250"/>
      <c r="AJ178" s="86"/>
    </row>
    <row r="179" spans="1:55" ht="15.6">
      <c r="A179" s="246"/>
      <c r="B179" s="330">
        <f>+'Ark1'!C1711</f>
        <v>2024</v>
      </c>
      <c r="C179" s="266">
        <f>+'Ark1'!L1711</f>
        <v>4</v>
      </c>
      <c r="D179" s="266" t="s">
        <v>32</v>
      </c>
      <c r="F179" s="86" t="str">
        <f>+IF(G179=0,"",'Ark1'!Q1711)</f>
        <v/>
      </c>
      <c r="G179" s="362">
        <f>+'Ark1'!R1711</f>
        <v>0</v>
      </c>
      <c r="H179" s="28" t="str">
        <f>+IF(G179=0,"",'Ark1'!AE1711)</f>
        <v/>
      </c>
      <c r="I179" s="35" t="str">
        <f>+IF(G179=0,"",IF(#REF!=0,"",H179-#REF!))</f>
        <v/>
      </c>
      <c r="J179" s="28" t="str">
        <f>+IF(G179=0,"",'Ark1'!AF1711)</f>
        <v/>
      </c>
      <c r="K179" s="27" t="str">
        <f>+IF(G179=0,"",'Ark1'!T1711)</f>
        <v/>
      </c>
      <c r="L179" s="305" t="str">
        <f>+IF(G179=0,"",'Ark1'!U1711)</f>
        <v/>
      </c>
      <c r="M179" s="246"/>
      <c r="N179" s="33" t="str">
        <f>+IF(G179=0,"",'Ark1'!W1711)</f>
        <v/>
      </c>
      <c r="O179" s="33" t="str">
        <f>+IF(G179=0,"",'Ark1'!X1711)</f>
        <v/>
      </c>
      <c r="P179" s="33" t="str">
        <f>+IF(G179=0,"",'Ark1'!AG1711)</f>
        <v/>
      </c>
      <c r="Q179" s="33" t="str">
        <f>+IF(G179=0,"",'Ark1'!AH1711)</f>
        <v/>
      </c>
      <c r="R179" s="374" t="str">
        <f>+IF(G179=0,"",'Ark1'!AR1754)</f>
        <v/>
      </c>
      <c r="S179" s="114" t="str">
        <f>+IF(G179=0,"",'Ark1'!AS1754)</f>
        <v/>
      </c>
      <c r="T179" s="33" t="str">
        <f>+IF(G179=0,"",'Ark1'!Y1711)</f>
        <v/>
      </c>
      <c r="U179" s="27" t="str">
        <f>+IF(G179=0,"",'Ark1'!AA1711)</f>
        <v/>
      </c>
      <c r="V179" s="33" t="str">
        <f>+IF(G179=0,"",'Ark1'!AC1711)</f>
        <v/>
      </c>
      <c r="W179" s="305" t="str">
        <f t="shared" si="30"/>
        <v/>
      </c>
      <c r="X179" s="33" t="str">
        <f t="shared" si="31"/>
        <v/>
      </c>
      <c r="Y179" s="28" t="str">
        <f t="shared" si="32"/>
        <v/>
      </c>
      <c r="Z179" s="246"/>
      <c r="AA179" s="249"/>
      <c r="AC179" s="28"/>
      <c r="AD179" s="27"/>
      <c r="AE179" s="272"/>
      <c r="AF179" s="86"/>
      <c r="AJ179" s="86"/>
    </row>
    <row r="180" spans="1:55" ht="15.6">
      <c r="A180" s="246"/>
      <c r="B180" s="330">
        <f>+'Ark1'!C1746</f>
        <v>2024</v>
      </c>
      <c r="C180" s="266">
        <f>+'Ark1'!L1746</f>
        <v>5</v>
      </c>
      <c r="D180" s="266" t="s">
        <v>400</v>
      </c>
      <c r="F180" s="266" t="str">
        <f>+IF(G180=0,"",'Ark1'!Q1746)</f>
        <v/>
      </c>
      <c r="G180" s="362">
        <f>+'Ark1'!R1746</f>
        <v>0</v>
      </c>
      <c r="H180" s="267">
        <f>+'Ark1'!AE1746</f>
        <v>0</v>
      </c>
      <c r="I180" s="35" t="e">
        <f>+IF(D180=0,"",IF(#REF!=0,"",H180-#REF!))</f>
        <v>#REF!</v>
      </c>
      <c r="J180" s="267" t="str">
        <f>+IF(G180=0,"",'Ark1'!AF1746)</f>
        <v/>
      </c>
      <c r="K180" s="268" t="str">
        <f>+IF(G180=0,"",'Ark1'!T1746)</f>
        <v/>
      </c>
      <c r="L180" s="305" t="str">
        <f>+IF(G180=0,"",'Ark1'!U1746)</f>
        <v/>
      </c>
      <c r="M180" s="246"/>
      <c r="N180" s="269" t="str">
        <f>+IF(G180=0,"",'Ark1'!W1746)</f>
        <v/>
      </c>
      <c r="O180" s="269" t="str">
        <f>+IF(G180=0,"",'Ark1'!X1746)</f>
        <v/>
      </c>
      <c r="P180" s="269" t="str">
        <f>+IF(G180=0,"",'Ark1'!AG1746)</f>
        <v/>
      </c>
      <c r="Q180" s="269" t="str">
        <f>+IF(G180=0,"",'Ark1'!AH1746)</f>
        <v/>
      </c>
      <c r="R180" s="374" t="str">
        <f>+IF(G180=0,"",'Ark1'!AR1789)</f>
        <v/>
      </c>
      <c r="S180" s="114" t="str">
        <f>+IF(G180=0,"",'Ark1'!AS1789)</f>
        <v/>
      </c>
      <c r="T180" s="269" t="str">
        <f>+IF(G180=0,"",'Ark1'!Y1746)</f>
        <v/>
      </c>
      <c r="U180" s="268" t="str">
        <f>+IF(G180=0,"",'Ark1'!AA1746)</f>
        <v/>
      </c>
      <c r="V180" s="269" t="str">
        <f>+IF(G180=0,"",'Ark1'!AC1746)</f>
        <v/>
      </c>
      <c r="W180" s="305" t="str">
        <f t="shared" si="30"/>
        <v/>
      </c>
      <c r="X180" s="269" t="str">
        <f t="shared" si="31"/>
        <v/>
      </c>
      <c r="Y180" s="267" t="str">
        <f t="shared" si="32"/>
        <v/>
      </c>
      <c r="Z180" s="246"/>
      <c r="AA180" s="249"/>
      <c r="AC180" s="28"/>
      <c r="AD180" s="27"/>
      <c r="AE180" s="272"/>
      <c r="AF180" s="86"/>
      <c r="AJ180" s="86"/>
    </row>
    <row r="181" spans="1:55" ht="15.6">
      <c r="A181" s="246"/>
      <c r="B181" s="330">
        <f>+'Ark1'!C1781</f>
        <v>2024</v>
      </c>
      <c r="C181" s="266">
        <f>+'Ark1'!L1781</f>
        <v>6</v>
      </c>
      <c r="D181" s="266" t="s">
        <v>33</v>
      </c>
      <c r="F181" s="86" t="str">
        <f>+IF(G181=0,"",'Ark1'!Q1781)</f>
        <v/>
      </c>
      <c r="G181" s="362">
        <f>+'Ark1'!R1781</f>
        <v>0</v>
      </c>
      <c r="H181" s="28" t="str">
        <f>+IF(G181=0,"",'Ark1'!AE1781)</f>
        <v/>
      </c>
      <c r="I181" s="31" t="str">
        <f>+IF(G181=0,"",IF(#REF!=0,"",H181-#REF!))</f>
        <v/>
      </c>
      <c r="J181" s="28" t="str">
        <f>+IF(G181=0,"",'Ark1'!AF1781)</f>
        <v/>
      </c>
      <c r="K181" s="27" t="str">
        <f>+IF(G181=0,"",'Ark1'!T1781)</f>
        <v/>
      </c>
      <c r="L181" s="305" t="str">
        <f>+IF(G181=0,"",'Ark1'!U1781)</f>
        <v/>
      </c>
      <c r="M181" s="246"/>
      <c r="N181" s="33" t="str">
        <f>+IF(G181=0,"",'Ark1'!W1781)</f>
        <v/>
      </c>
      <c r="O181" s="33" t="str">
        <f>+IF(G181=0,"",'Ark1'!X1781)</f>
        <v/>
      </c>
      <c r="P181" s="33" t="str">
        <f>+IF(G181=0,"",'Ark1'!AG1781)</f>
        <v/>
      </c>
      <c r="Q181" s="33" t="str">
        <f>+IF(G181=0,"",'Ark1'!AH1781)</f>
        <v/>
      </c>
      <c r="R181" s="374" t="str">
        <f>+IF(G181=0,"",'Ark1'!AR1824)</f>
        <v/>
      </c>
      <c r="S181" s="114" t="str">
        <f>+IF(G181=0,"",'Ark1'!AS1824)</f>
        <v/>
      </c>
      <c r="T181" s="33" t="str">
        <f>+IF(G181=0,"",'Ark1'!Y1781)</f>
        <v/>
      </c>
      <c r="U181" s="27" t="str">
        <f>+IF(G181=0,"",'Ark1'!AA1781)</f>
        <v/>
      </c>
      <c r="V181" s="33" t="str">
        <f>+IF(G181=0,"",'Ark1'!AC1781)</f>
        <v/>
      </c>
      <c r="W181" s="305" t="str">
        <f t="shared" si="30"/>
        <v/>
      </c>
      <c r="X181" s="33" t="str">
        <f t="shared" si="31"/>
        <v/>
      </c>
      <c r="Y181" s="28" t="str">
        <f t="shared" si="32"/>
        <v/>
      </c>
      <c r="Z181" s="246"/>
      <c r="AA181" s="249"/>
      <c r="AC181" s="28"/>
      <c r="AD181" s="27"/>
      <c r="AE181" s="272"/>
      <c r="AF181" s="86"/>
      <c r="AJ181" s="86"/>
    </row>
    <row r="182" spans="1:55" ht="15.6">
      <c r="A182" s="246"/>
      <c r="B182" s="330">
        <f>+'Ark1'!C1816</f>
        <v>2024</v>
      </c>
      <c r="C182" s="266">
        <f>+'Ark1'!L1816</f>
        <v>7</v>
      </c>
      <c r="D182" s="266" t="s">
        <v>34</v>
      </c>
      <c r="F182" s="266" t="str">
        <f>+IF(G182=0,"",'Ark1'!Q1816)</f>
        <v/>
      </c>
      <c r="G182" s="362">
        <f>+'Ark1'!R1816</f>
        <v>0</v>
      </c>
      <c r="H182" s="267" t="str">
        <f>+IF(G182=0,"",'Ark1'!AE1816)</f>
        <v/>
      </c>
      <c r="I182" s="31" t="str">
        <f>+IF(G182=0,"",IF(#REF!=0,"",H182-#REF!))</f>
        <v/>
      </c>
      <c r="J182" s="267" t="str">
        <f>+IF(G182=0,"",'Ark1'!AF1816)</f>
        <v/>
      </c>
      <c r="K182" s="268" t="str">
        <f>+IF(G182=0,"",'Ark1'!T1816)</f>
        <v/>
      </c>
      <c r="L182" s="305" t="str">
        <f>+IF(G182=0,"",'Ark1'!U1816)</f>
        <v/>
      </c>
      <c r="M182" s="246"/>
      <c r="N182" s="269" t="str">
        <f>+IF(G182=0,"",'Ark1'!W1816)</f>
        <v/>
      </c>
      <c r="O182" s="269" t="str">
        <f>+IF(G182=0,"",'Ark1'!X1816)</f>
        <v/>
      </c>
      <c r="P182" s="269" t="str">
        <f>+IF(G182=0,"",'Ark1'!AG1816)</f>
        <v/>
      </c>
      <c r="Q182" s="269" t="str">
        <f>+IF(G182=0,"",'Ark1'!AH1816)</f>
        <v/>
      </c>
      <c r="R182" s="374" t="str">
        <f>+IF(G182=0,"",'Ark1'!AR1655)</f>
        <v/>
      </c>
      <c r="S182" s="114" t="str">
        <f>+IF(G182=0,"",'Ark1'!AS1655)</f>
        <v/>
      </c>
      <c r="T182" s="269" t="str">
        <f>+IF(G182=0,"",'Ark1'!Y1816)</f>
        <v/>
      </c>
      <c r="U182" s="268" t="str">
        <f>+IF(G182=0,"",'Ark1'!AA1816)</f>
        <v/>
      </c>
      <c r="V182" s="269" t="str">
        <f>+IF(G182=0,"",'Ark1'!AC1816)</f>
        <v/>
      </c>
      <c r="W182" s="305" t="str">
        <f t="shared" si="30"/>
        <v/>
      </c>
      <c r="X182" s="269" t="str">
        <f t="shared" si="31"/>
        <v/>
      </c>
      <c r="Y182" s="267" t="str">
        <f t="shared" si="32"/>
        <v/>
      </c>
      <c r="Z182" s="246"/>
      <c r="AA182" s="249"/>
      <c r="AC182" s="28"/>
      <c r="AD182" s="27"/>
      <c r="AE182" s="272"/>
      <c r="AF182" s="86"/>
      <c r="AJ182" s="86"/>
    </row>
    <row r="183" spans="1:55" ht="15.6">
      <c r="A183" s="246"/>
      <c r="B183" s="249">
        <f>+'Ark1'!C1851</f>
        <v>2024</v>
      </c>
      <c r="C183" s="86">
        <f>+'Ark1'!L1851</f>
        <v>8</v>
      </c>
      <c r="D183" s="86" t="s">
        <v>35</v>
      </c>
      <c r="F183" s="86" t="str">
        <f>+IF(G183=0,"",'Ark1'!Q1851)</f>
        <v/>
      </c>
      <c r="G183" s="362">
        <f>+'Ark1'!R1851</f>
        <v>0</v>
      </c>
      <c r="H183" s="28" t="str">
        <f>+IF(G183=0,"",'Ark1'!AE1851)</f>
        <v/>
      </c>
      <c r="I183" s="28"/>
      <c r="J183" s="28" t="str">
        <f>+IF(G183=0,"",'Ark1'!AF1851)</f>
        <v/>
      </c>
      <c r="K183" s="27" t="str">
        <f>+IF(G183=0,"",'Ark1'!T1851)</f>
        <v/>
      </c>
      <c r="L183" s="305" t="str">
        <f>+IF(G183=0,"",'Ark1'!U1851)</f>
        <v/>
      </c>
      <c r="M183" s="246"/>
      <c r="N183" s="33" t="str">
        <f>+IF(G183=0,"",'Ark1'!W1851)</f>
        <v/>
      </c>
      <c r="O183" s="33" t="str">
        <f>+IF(G183=0,"",'Ark1'!X1851)</f>
        <v/>
      </c>
      <c r="P183" s="33" t="str">
        <f>+IF(G183=0,"",'Ark1'!AG1851)</f>
        <v/>
      </c>
      <c r="Q183" s="33" t="str">
        <f>+IF(G183=0,"",'Ark1'!AH1851)</f>
        <v/>
      </c>
      <c r="R183" s="374" t="str">
        <f>+IF(G183=0,"",'Ark1'!AR1656)</f>
        <v/>
      </c>
      <c r="S183" s="114" t="str">
        <f>+IF(G183=0,"",'Ark1'!AS1656)</f>
        <v/>
      </c>
      <c r="T183" s="33" t="str">
        <f>+IF(G183=0,"",'Ark1'!Y1851)</f>
        <v/>
      </c>
      <c r="U183" s="27" t="str">
        <f>+IF(G183=0,"",'Ark1'!AA1851)</f>
        <v/>
      </c>
      <c r="V183" s="33" t="str">
        <f>+IF(G183=0,"",'Ark1'!AC1851)</f>
        <v/>
      </c>
      <c r="W183" s="305" t="str">
        <f t="shared" si="30"/>
        <v/>
      </c>
      <c r="X183" s="33" t="str">
        <f t="shared" si="31"/>
        <v/>
      </c>
      <c r="Y183" s="28" t="str">
        <f t="shared" si="32"/>
        <v/>
      </c>
      <c r="Z183" s="246"/>
      <c r="AA183" s="249"/>
      <c r="AC183" s="28"/>
      <c r="AD183" s="27"/>
      <c r="AE183" s="272"/>
      <c r="AF183" s="86"/>
      <c r="AJ183" s="86"/>
    </row>
    <row r="184" spans="1:55" ht="15.6">
      <c r="A184" s="246"/>
      <c r="B184" s="330">
        <f>+'Ark1'!C1886</f>
        <v>2024</v>
      </c>
      <c r="C184" s="266">
        <f>+'Ark1'!L1886</f>
        <v>9</v>
      </c>
      <c r="D184" s="266" t="s">
        <v>36</v>
      </c>
      <c r="F184" s="266" t="str">
        <f>+IF(G184=0,"",'Ark1'!Q1886)</f>
        <v/>
      </c>
      <c r="G184" s="362">
        <f>+'Ark1'!R1886</f>
        <v>0</v>
      </c>
      <c r="H184" s="267" t="str">
        <f>+IF(G184=0,"",'Ark1'!AE1886)</f>
        <v/>
      </c>
      <c r="I184" s="267"/>
      <c r="J184" s="267" t="str">
        <f>+IF(G184=0,"",'Ark1'!AF1886)</f>
        <v/>
      </c>
      <c r="K184" s="268" t="str">
        <f>+IF(G184=0,"",'Ark1'!T1886)</f>
        <v/>
      </c>
      <c r="L184" s="305" t="str">
        <f>+IF(G184=0,"",'Ark1'!U1886)</f>
        <v/>
      </c>
      <c r="M184" s="246"/>
      <c r="N184" s="269" t="str">
        <f>+IF(G184=0,"",'Ark1'!W1886)</f>
        <v/>
      </c>
      <c r="O184" s="269" t="str">
        <f>+IF(G184=0,"",'Ark1'!X1886)</f>
        <v/>
      </c>
      <c r="P184" s="269" t="str">
        <f>+IF(G184=0,"",'Ark1'!AG1886)</f>
        <v/>
      </c>
      <c r="Q184" s="269" t="str">
        <f>+IF(G184=0,"",'Ark1'!AH1886)</f>
        <v/>
      </c>
      <c r="R184" s="374" t="str">
        <f>+IF(G184=0,"",'Ark1'!AR1657)</f>
        <v/>
      </c>
      <c r="S184" s="114" t="str">
        <f>+IF(G184=0,"",'Ark1'!AS1657)</f>
        <v/>
      </c>
      <c r="T184" s="269" t="str">
        <f>+IF(G184=0,"",'Ark1'!Y1886)</f>
        <v/>
      </c>
      <c r="U184" s="268" t="str">
        <f>+IF(G184=0,"",'Ark1'!AA1886)</f>
        <v/>
      </c>
      <c r="V184" s="269" t="str">
        <f>+IF(G184=0,"",'Ark1'!AC1886)</f>
        <v/>
      </c>
      <c r="W184" s="305" t="str">
        <f t="shared" si="30"/>
        <v/>
      </c>
      <c r="X184" s="269" t="str">
        <f t="shared" si="31"/>
        <v/>
      </c>
      <c r="Y184" s="267" t="str">
        <f t="shared" si="32"/>
        <v/>
      </c>
      <c r="Z184" s="246"/>
      <c r="AA184" s="249"/>
      <c r="AC184" s="28"/>
      <c r="AD184" s="27"/>
      <c r="AE184" s="272"/>
      <c r="AF184" s="86"/>
      <c r="AJ184" s="86"/>
    </row>
    <row r="185" spans="1:55" ht="15.6">
      <c r="A185" s="246"/>
      <c r="B185" s="330">
        <f>+'Ark1'!C1921</f>
        <v>2024</v>
      </c>
      <c r="C185" s="266">
        <f>+'Ark1'!L1921</f>
        <v>10</v>
      </c>
      <c r="D185" s="266" t="s">
        <v>37</v>
      </c>
      <c r="F185" s="86" t="str">
        <f>+IF(G185=0,"",'Ark1'!Q1921)</f>
        <v/>
      </c>
      <c r="G185" s="362">
        <f>+'Ark1'!R1921</f>
        <v>0</v>
      </c>
      <c r="H185" s="28" t="str">
        <f>+IF(G185=0,"",'Ark1'!AE1921)</f>
        <v/>
      </c>
      <c r="I185" s="28"/>
      <c r="J185" s="28" t="str">
        <f>+IF(G185=0,"",'Ark1'!AF1921)</f>
        <v/>
      </c>
      <c r="K185" s="27" t="str">
        <f>+IF(G185=0,"",'Ark1'!T1921)</f>
        <v/>
      </c>
      <c r="L185" s="305" t="str">
        <f>+IF(G185=0,"",'Ark1'!U1921)</f>
        <v/>
      </c>
      <c r="M185" s="246"/>
      <c r="N185" s="33" t="str">
        <f>+IF(G185=0,"",'Ark1'!W1921)</f>
        <v/>
      </c>
      <c r="O185" s="33" t="str">
        <f>+IF(G185=0,"",'Ark1'!X1921)</f>
        <v/>
      </c>
      <c r="P185" s="33" t="str">
        <f>+IF(G185=0,"",'Ark1'!AG1921)</f>
        <v/>
      </c>
      <c r="Q185" s="33" t="str">
        <f>+IF(G185=0,"",'Ark1'!AH1921)</f>
        <v/>
      </c>
      <c r="R185" s="374" t="str">
        <f>+IF(G185=0,"",'Ark1'!AR1658)</f>
        <v/>
      </c>
      <c r="S185" s="114" t="str">
        <f>+IF(G185=0,"",'Ark1'!AS1658)</f>
        <v/>
      </c>
      <c r="T185" s="33" t="str">
        <f>+IF(G185=0,"",'Ark1'!Y1921)</f>
        <v/>
      </c>
      <c r="U185" s="27" t="str">
        <f>+IF(G185=0,"",'Ark1'!AA1921)</f>
        <v/>
      </c>
      <c r="V185" s="33" t="str">
        <f>+IF(G185=0,"",'Ark1'!AC1921)</f>
        <v/>
      </c>
      <c r="W185" s="305" t="str">
        <f t="shared" si="30"/>
        <v/>
      </c>
      <c r="X185" s="33" t="str">
        <f t="shared" si="31"/>
        <v/>
      </c>
      <c r="Y185" s="28" t="str">
        <f t="shared" si="32"/>
        <v/>
      </c>
      <c r="Z185" s="246"/>
      <c r="AA185" s="249"/>
      <c r="AC185" s="28"/>
      <c r="AD185" s="27"/>
      <c r="AE185" s="272"/>
      <c r="AF185" s="86"/>
      <c r="AJ185" s="86"/>
    </row>
    <row r="186" spans="1:55" ht="15.6">
      <c r="A186" s="246"/>
      <c r="B186" s="330">
        <f>+'Ark1'!C1956</f>
        <v>2024</v>
      </c>
      <c r="C186" s="266">
        <f>+'Ark1'!L1956</f>
        <v>11</v>
      </c>
      <c r="D186" s="266" t="s">
        <v>38</v>
      </c>
      <c r="F186" s="266" t="str">
        <f>+IF(G186=0,"",'Ark1'!Q1956)</f>
        <v/>
      </c>
      <c r="G186" s="362">
        <f>+'Ark1'!R1956</f>
        <v>0</v>
      </c>
      <c r="H186" s="267" t="str">
        <f>+IF(G186=0,"",'Ark1'!AE1956)</f>
        <v/>
      </c>
      <c r="I186" s="267"/>
      <c r="J186" s="267" t="str">
        <f>+IF(G186=0,"",'Ark1'!AF1956)</f>
        <v/>
      </c>
      <c r="K186" s="268" t="str">
        <f>+IF(G186=0,"",'Ark1'!T1956)</f>
        <v/>
      </c>
      <c r="L186" s="305" t="str">
        <f>+IF(G186=0,"",'Ark1'!U1956)</f>
        <v/>
      </c>
      <c r="M186" s="246"/>
      <c r="N186" s="269" t="str">
        <f>+IF(G186=0,"",'Ark1'!W1956)</f>
        <v/>
      </c>
      <c r="O186" s="269" t="str">
        <f>+IF(G186=0,"",'Ark1'!X1956)</f>
        <v/>
      </c>
      <c r="P186" s="269" t="str">
        <f>+IF(G186=0,"",'Ark1'!AG1956)</f>
        <v/>
      </c>
      <c r="Q186" s="269" t="str">
        <f>+IF(G186=0,"",'Ark1'!AH1956)</f>
        <v/>
      </c>
      <c r="R186" s="374" t="str">
        <f>+IF(G186=0,"",'Ark1'!AR1659)</f>
        <v/>
      </c>
      <c r="S186" s="114" t="str">
        <f>+IF(G186=0,"",'Ark1'!AS1659)</f>
        <v/>
      </c>
      <c r="T186" s="269" t="str">
        <f>+IF(G186=0,"",'Ark1'!Y1956)</f>
        <v/>
      </c>
      <c r="U186" s="268" t="str">
        <f>+IF(G186=0,"",'Ark1'!AA1956)</f>
        <v/>
      </c>
      <c r="V186" s="269" t="str">
        <f>+IF(G186=0,"",'Ark1'!AC1956)</f>
        <v/>
      </c>
      <c r="W186" s="305" t="str">
        <f t="shared" si="30"/>
        <v/>
      </c>
      <c r="X186" s="269" t="str">
        <f t="shared" si="31"/>
        <v/>
      </c>
      <c r="Y186" s="267" t="str">
        <f t="shared" si="32"/>
        <v/>
      </c>
      <c r="Z186" s="246"/>
      <c r="AA186" s="249"/>
      <c r="AC186" s="28"/>
      <c r="AD186" s="27"/>
      <c r="AE186" s="272"/>
      <c r="AF186" s="86"/>
      <c r="AJ186" s="86"/>
    </row>
    <row r="187" spans="1:55" ht="15.6">
      <c r="A187" s="246"/>
      <c r="B187" s="330">
        <f>+'Ark1'!C1991</f>
        <v>2024</v>
      </c>
      <c r="C187" s="266">
        <f>+'Ark1'!L1991</f>
        <v>12</v>
      </c>
      <c r="D187" s="266" t="s">
        <v>39</v>
      </c>
      <c r="F187" s="86" t="str">
        <f>+IF(G187=0,"",'Ark1'!Q1991)</f>
        <v/>
      </c>
      <c r="G187" s="362">
        <f>+'Ark1'!R1991</f>
        <v>0</v>
      </c>
      <c r="H187" s="28" t="str">
        <f>+IF(G187=0,"",'Ark1'!AE1991)</f>
        <v/>
      </c>
      <c r="I187" s="28"/>
      <c r="J187" s="28" t="str">
        <f>+IF(G187=0,"",'Ark1'!AF1991)</f>
        <v/>
      </c>
      <c r="K187" s="27" t="str">
        <f>+IF(G187=0,"",'Ark1'!T1991)</f>
        <v/>
      </c>
      <c r="L187" s="305" t="str">
        <f>+IF(G187=0,"",'Ark1'!U1991)</f>
        <v/>
      </c>
      <c r="M187" s="246"/>
      <c r="N187" s="33" t="str">
        <f>+IF(G187=0,"",'Ark1'!W1991)</f>
        <v/>
      </c>
      <c r="O187" s="33" t="str">
        <f>+IF(G187=0,"",'Ark1'!X1991)</f>
        <v/>
      </c>
      <c r="P187" s="33" t="str">
        <f>+IF(G187=0,"",'Ark1'!AG1991)</f>
        <v/>
      </c>
      <c r="Q187" s="33" t="str">
        <f>+IF(G187=0,"",'Ark1'!AH1991)</f>
        <v/>
      </c>
      <c r="R187" s="374" t="str">
        <f>+IF(G187=0,"",'Ark1'!AR1660)</f>
        <v/>
      </c>
      <c r="S187" s="114" t="str">
        <f>+IF(G187=0,"",'Ark1'!AS1660)</f>
        <v/>
      </c>
      <c r="T187" s="33" t="str">
        <f>+IF(G187=0,"",'Ark1'!Y1991)</f>
        <v/>
      </c>
      <c r="U187" s="27" t="str">
        <f>+IF(G187=0,"",'Ark1'!AA1991)</f>
        <v/>
      </c>
      <c r="V187" s="33" t="str">
        <f>+IF(G187=0,"",'Ark1'!AC1991)</f>
        <v/>
      </c>
      <c r="W187" s="305" t="str">
        <f t="shared" si="30"/>
        <v/>
      </c>
      <c r="X187" s="33" t="str">
        <f t="shared" si="31"/>
        <v/>
      </c>
      <c r="Y187" s="28" t="str">
        <f t="shared" si="32"/>
        <v/>
      </c>
      <c r="Z187" s="246"/>
      <c r="AA187" s="249"/>
      <c r="AC187" s="28"/>
      <c r="AD187" s="27"/>
      <c r="AE187" s="272"/>
      <c r="AF187" s="86"/>
      <c r="AJ187" s="86"/>
    </row>
    <row r="188" spans="1:55" ht="15.6">
      <c r="A188" s="246"/>
      <c r="B188" s="330">
        <f>+'Ark1'!C2026</f>
        <v>2024</v>
      </c>
      <c r="C188" s="266">
        <f>+'Ark1'!L2026</f>
        <v>13</v>
      </c>
      <c r="D188" s="266" t="s">
        <v>40</v>
      </c>
      <c r="F188" s="266" t="str">
        <f>+IF(G188=0,"",'Ark1'!Q2026)</f>
        <v/>
      </c>
      <c r="G188" s="362">
        <f>+'Ark1'!R2026</f>
        <v>0</v>
      </c>
      <c r="H188" s="267" t="str">
        <f>+IF(G188=0,"",'Ark1'!AE2026)</f>
        <v/>
      </c>
      <c r="I188" s="267"/>
      <c r="J188" s="267" t="str">
        <f>+IF(G188=0,"",'Ark1'!AF2026)</f>
        <v/>
      </c>
      <c r="K188" s="268" t="str">
        <f>+IF(G188=0,"",'Ark1'!T2026)</f>
        <v/>
      </c>
      <c r="L188" s="305" t="str">
        <f>+IF(G188=0,"",'Ark1'!U2026)</f>
        <v/>
      </c>
      <c r="M188" s="246"/>
      <c r="N188" s="269" t="str">
        <f>+IF(G188=0,"",'Ark1'!W2026)</f>
        <v/>
      </c>
      <c r="O188" s="269" t="str">
        <f>+IF(G188=0,"",'Ark1'!X2026)</f>
        <v/>
      </c>
      <c r="P188" s="269" t="str">
        <f>+IF(G188=0,"",'Ark1'!AG2026)</f>
        <v/>
      </c>
      <c r="Q188" s="269" t="str">
        <f>+IF(G188=0,"",'Ark1'!AH2026)</f>
        <v/>
      </c>
      <c r="R188" s="374" t="str">
        <f>+IF(G188=0,"",'Ark1'!AR1661)</f>
        <v/>
      </c>
      <c r="S188" s="114" t="str">
        <f>+IF(G188=0,"",'Ark1'!AS1661)</f>
        <v/>
      </c>
      <c r="T188" s="269" t="str">
        <f>+IF(G188=0,"",'Ark1'!Y2026)</f>
        <v/>
      </c>
      <c r="U188" s="268" t="str">
        <f>+IF(G188=0,"",'Ark1'!AA2026)</f>
        <v/>
      </c>
      <c r="V188" s="269" t="str">
        <f>+IF(G188=0,"",'Ark1'!AC2026)</f>
        <v/>
      </c>
      <c r="W188" s="305" t="str">
        <f t="shared" si="30"/>
        <v/>
      </c>
      <c r="X188" s="269" t="str">
        <f t="shared" si="31"/>
        <v/>
      </c>
      <c r="Y188" s="267" t="str">
        <f t="shared" si="32"/>
        <v/>
      </c>
      <c r="Z188" s="246"/>
      <c r="AA188" s="249"/>
      <c r="AC188" s="28"/>
      <c r="AD188" s="27"/>
      <c r="AE188" s="272"/>
      <c r="AF188" s="86"/>
      <c r="AJ188" s="86"/>
    </row>
    <row r="189" spans="1:55" ht="15.6">
      <c r="A189" s="246"/>
      <c r="B189" s="330">
        <f>+'Ark1'!C2061</f>
        <v>2024</v>
      </c>
      <c r="C189" s="266">
        <f>+'Ark1'!L2061</f>
        <v>14</v>
      </c>
      <c r="D189" s="266" t="s">
        <v>401</v>
      </c>
      <c r="F189" s="86" t="str">
        <f>+IF(G189=0,"",'Ark1'!Q2061)</f>
        <v/>
      </c>
      <c r="G189" s="362">
        <f>+'Ark1'!R2061</f>
        <v>0</v>
      </c>
      <c r="H189" s="28" t="str">
        <f>+IF(G189=0,"",'Ark1'!AE2061)</f>
        <v/>
      </c>
      <c r="I189" s="28"/>
      <c r="J189" s="28" t="str">
        <f>+IF(G189=0,"",'Ark1'!AF2061)</f>
        <v/>
      </c>
      <c r="K189" s="27" t="str">
        <f>+IF(G189=0,"",'Ark1'!T2061)</f>
        <v/>
      </c>
      <c r="L189" s="305" t="str">
        <f>+IF(G189=0,"",'Ark1'!U2061)</f>
        <v/>
      </c>
      <c r="M189" s="246"/>
      <c r="N189" s="33" t="str">
        <f>+IF(G189=0,"",'Ark1'!W2061)</f>
        <v/>
      </c>
      <c r="O189" s="33" t="str">
        <f>+IF(G189=0,"",'Ark1'!X2061)</f>
        <v/>
      </c>
      <c r="P189" s="33" t="str">
        <f>+IF(G189=0,"",'Ark1'!AG2061)</f>
        <v/>
      </c>
      <c r="Q189" s="33" t="str">
        <f>+IF(G189=0,"",'Ark1'!AH2061)</f>
        <v/>
      </c>
      <c r="R189" s="374" t="str">
        <f>+IF(G189=0,"",'Ark1'!AR1662)</f>
        <v/>
      </c>
      <c r="S189" s="114" t="str">
        <f>+IF(G189=0,"",'Ark1'!AS1662)</f>
        <v/>
      </c>
      <c r="T189" s="33" t="str">
        <f>+IF(G189=0,"",'Ark1'!Y2061)</f>
        <v/>
      </c>
      <c r="U189" s="27" t="str">
        <f>+IF(G189=0,"",'Ark1'!AA2061)</f>
        <v/>
      </c>
      <c r="V189" s="33" t="str">
        <f>+IF(G189=0,"",'Ark1'!AC2061)</f>
        <v/>
      </c>
      <c r="W189" s="305" t="str">
        <f t="shared" si="30"/>
        <v/>
      </c>
      <c r="X189" s="33" t="str">
        <f t="shared" si="31"/>
        <v/>
      </c>
      <c r="Y189" s="28" t="str">
        <f t="shared" si="32"/>
        <v/>
      </c>
      <c r="Z189" s="246"/>
      <c r="AA189" s="249"/>
      <c r="AC189" s="28"/>
      <c r="AD189" s="27"/>
      <c r="AE189" s="272"/>
      <c r="AF189" s="86"/>
      <c r="AJ189" s="86"/>
    </row>
    <row r="190" spans="1:55" ht="15.6">
      <c r="A190" s="246"/>
      <c r="B190" s="330">
        <f>+'Ark1'!C2096</f>
        <v>2024</v>
      </c>
      <c r="C190" s="266">
        <f>+'Ark1'!L2096</f>
        <v>15</v>
      </c>
      <c r="D190" s="266" t="s">
        <v>41</v>
      </c>
      <c r="F190" s="266" t="str">
        <f>+IF(G190=0,"",'Ark1'!Q2096)</f>
        <v/>
      </c>
      <c r="G190" s="362">
        <f>+'Ark1'!R2096</f>
        <v>0</v>
      </c>
      <c r="H190" s="267" t="str">
        <f>+IF(G190=0,"",'Ark1'!AE2096)</f>
        <v/>
      </c>
      <c r="I190" s="267"/>
      <c r="J190" s="267" t="str">
        <f>+IF(G190=0,"",'Ark1'!AF2096)</f>
        <v/>
      </c>
      <c r="K190" s="268" t="str">
        <f>+IF(G190=0,"",'Ark1'!T2096)</f>
        <v/>
      </c>
      <c r="L190" s="377" t="str">
        <f>+IF(G190=0,"",'Ark1'!U2096)</f>
        <v/>
      </c>
      <c r="M190" s="246"/>
      <c r="N190" s="269" t="str">
        <f>+IF(G190=0,"",'Ark1'!W2096)</f>
        <v/>
      </c>
      <c r="O190" s="269" t="str">
        <f>+IF(G190=0,"",'Ark1'!X2096)</f>
        <v/>
      </c>
      <c r="P190" s="269" t="str">
        <f>+IF(G190=0,"",'Ark1'!AG2096)</f>
        <v/>
      </c>
      <c r="Q190" s="269" t="str">
        <f>+IF(G190=0,"",'Ark1'!AH2096)</f>
        <v/>
      </c>
      <c r="R190" s="374" t="str">
        <f>+IF(G190=0,"",'Ark1'!AR1663)</f>
        <v/>
      </c>
      <c r="S190" s="114" t="str">
        <f>+IF(G190=0,"",'Ark1'!AS1663)</f>
        <v/>
      </c>
      <c r="T190" s="269" t="str">
        <f>+IF(G190=0,"",'Ark1'!Y2096)</f>
        <v/>
      </c>
      <c r="U190" s="268" t="str">
        <f>+IF(G190=0,"",'Ark1'!AA2096)</f>
        <v/>
      </c>
      <c r="V190" s="269" t="str">
        <f>+IF(G190=0,"",'Ark1'!AC2096)</f>
        <v/>
      </c>
      <c r="W190" s="305" t="str">
        <f t="shared" si="30"/>
        <v/>
      </c>
      <c r="X190" s="269" t="str">
        <f t="shared" si="31"/>
        <v/>
      </c>
      <c r="Y190" s="267" t="str">
        <f t="shared" si="32"/>
        <v/>
      </c>
      <c r="Z190" s="246"/>
      <c r="AA190" s="249"/>
      <c r="AC190" s="28"/>
      <c r="AD190" s="27"/>
      <c r="AE190" s="272"/>
      <c r="AF190" s="86"/>
      <c r="AJ190" s="86"/>
    </row>
    <row r="191" spans="1:55" ht="19.8">
      <c r="A191" s="246"/>
      <c r="B191" s="246"/>
      <c r="C191" s="246"/>
      <c r="D191" s="246"/>
      <c r="E191" s="246"/>
      <c r="F191" s="246"/>
      <c r="G191" s="246"/>
      <c r="H191" s="246"/>
      <c r="I191" s="246"/>
      <c r="J191" s="246"/>
      <c r="K191" s="246"/>
      <c r="L191" s="246"/>
      <c r="M191" s="246"/>
      <c r="N191" s="246"/>
      <c r="O191" s="246"/>
      <c r="P191" s="246"/>
      <c r="Q191" s="246"/>
      <c r="R191" s="246"/>
      <c r="S191" s="246"/>
      <c r="T191" s="246"/>
      <c r="U191" s="246"/>
      <c r="V191" s="246"/>
      <c r="W191" s="246"/>
      <c r="X191" s="246"/>
      <c r="Y191" s="246"/>
      <c r="Z191" s="246"/>
      <c r="AA191" s="249"/>
      <c r="AC191" s="28"/>
      <c r="AD191" s="27"/>
      <c r="AE191" s="250"/>
      <c r="AF191" s="86"/>
      <c r="AJ191" s="86"/>
      <c r="BB191" s="262"/>
    </row>
    <row r="192" spans="1:55" ht="22.8">
      <c r="A192" s="346" t="s">
        <v>518</v>
      </c>
      <c r="B192" s="246"/>
      <c r="C192" s="264"/>
      <c r="D192" s="346"/>
      <c r="E192" s="246"/>
      <c r="F192" s="246"/>
      <c r="G192" s="264" t="s">
        <v>651</v>
      </c>
      <c r="H192" s="279">
        <f>SUM(G194:G208)</f>
        <v>34</v>
      </c>
      <c r="I192" s="247"/>
      <c r="J192" s="246"/>
      <c r="K192" s="247"/>
      <c r="L192" s="246"/>
      <c r="M192" s="246"/>
      <c r="N192" s="246"/>
      <c r="O192" s="248"/>
      <c r="P192" s="248"/>
      <c r="Q192" s="246"/>
      <c r="R192" s="246"/>
      <c r="S192" s="246"/>
      <c r="T192" s="248"/>
      <c r="U192" s="248"/>
      <c r="V192" s="246"/>
      <c r="W192" s="248"/>
      <c r="X192" s="345">
        <f>+Raser!X21</f>
        <v>371.42261594580515</v>
      </c>
      <c r="Y192" s="248" t="s">
        <v>635</v>
      </c>
      <c r="Z192" s="247"/>
      <c r="AA192" s="249"/>
      <c r="AB192" s="249"/>
      <c r="AC192" s="28"/>
      <c r="AE192" s="27"/>
      <c r="AF192" s="250"/>
      <c r="AJ192" s="86"/>
      <c r="BC192" s="262"/>
    </row>
    <row r="193" spans="1:54" ht="14.25" customHeight="1">
      <c r="A193" s="246"/>
      <c r="B193" s="246"/>
      <c r="C193" s="264"/>
      <c r="D193" s="344"/>
      <c r="E193" s="246"/>
      <c r="F193" s="264"/>
      <c r="G193" s="264"/>
      <c r="H193" s="264"/>
      <c r="I193" s="264"/>
      <c r="J193" s="264"/>
      <c r="K193" s="264"/>
      <c r="L193" s="264"/>
      <c r="M193" s="246"/>
      <c r="N193" s="264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47"/>
      <c r="Z193" s="246"/>
      <c r="AA193" s="249"/>
      <c r="AC193" s="28"/>
      <c r="AD193" s="27"/>
      <c r="AE193" s="250"/>
      <c r="AF193" s="86"/>
      <c r="AJ193" s="86"/>
      <c r="BB193" s="262"/>
    </row>
    <row r="194" spans="1:54" ht="15.6">
      <c r="A194" s="246"/>
      <c r="B194" s="330">
        <f>+'Ark1'!C1607</f>
        <v>2024</v>
      </c>
      <c r="C194" s="266">
        <f>+'Ark1'!L1607</f>
        <v>1</v>
      </c>
      <c r="D194" s="266" t="s">
        <v>29</v>
      </c>
      <c r="E194" s="266">
        <f>+'Ark1'!AP1607</f>
        <v>11</v>
      </c>
      <c r="F194" s="266" t="str">
        <f>+IF(G194=0,"",'Ark1'!Q1607)</f>
        <v/>
      </c>
      <c r="G194" s="362">
        <f>+'Ark1'!R1607</f>
        <v>0</v>
      </c>
      <c r="H194" s="267" t="str">
        <f>+IF(G194=0,"",'Ark1'!AE1607)</f>
        <v/>
      </c>
      <c r="I194" s="267"/>
      <c r="J194" s="267" t="str">
        <f>+IF(G194=0,"",'Ark1'!AF1607)</f>
        <v/>
      </c>
      <c r="K194" s="268" t="str">
        <f>+IF(G194=0,"",'Ark1'!T1607)</f>
        <v/>
      </c>
      <c r="L194" s="305" t="str">
        <f>+IF(G194=0,"",'Ark1'!U1607)</f>
        <v/>
      </c>
      <c r="M194" s="246"/>
      <c r="N194" s="269" t="str">
        <f>+IF(G194=0,"",'Ark1'!W1607)</f>
        <v/>
      </c>
      <c r="O194" s="269" t="str">
        <f>+IF(G194=0,"",'Ark1'!X1607)</f>
        <v/>
      </c>
      <c r="P194" s="269" t="str">
        <f>+IF(G194=0,"",'Ark1'!AG1607)</f>
        <v/>
      </c>
      <c r="Q194" s="269" t="str">
        <f>+IF(G194=0,"",'Ark1'!AH1607)</f>
        <v/>
      </c>
      <c r="R194" s="374" t="str">
        <f>+IF(G194=0,"",'Ark1'!AR1607)</f>
        <v/>
      </c>
      <c r="S194" s="114" t="str">
        <f>+IF(G194=0,"",'Ark1'!AS1607)</f>
        <v/>
      </c>
      <c r="T194" s="269" t="str">
        <f>+IF(G194=0,"",'Ark1'!Y1607)</f>
        <v/>
      </c>
      <c r="U194" s="268" t="str">
        <f>+IF(G194=0,"",'Ark1'!AA1607)</f>
        <v/>
      </c>
      <c r="V194" s="269" t="str">
        <f>+IF(G194=0,"",'Ark1'!AC1607)</f>
        <v/>
      </c>
      <c r="W194" s="305" t="str">
        <f t="shared" ref="W194:W208" si="33">IF(G194=0,"",1000*L194/P194)</f>
        <v/>
      </c>
      <c r="X194" s="269" t="str">
        <f t="shared" ref="X194:X208" si="34">IF(G194=0,"",L194/C194)</f>
        <v/>
      </c>
      <c r="Y194" s="267" t="str">
        <f t="shared" ref="Y194:Y208" si="35">IF(G194=0,"",G194/F194)</f>
        <v/>
      </c>
      <c r="Z194" s="246"/>
      <c r="AA194" s="249"/>
      <c r="AC194" s="28"/>
      <c r="AD194" s="27"/>
      <c r="AE194" s="272"/>
      <c r="AF194" s="86"/>
      <c r="AJ194" s="86"/>
    </row>
    <row r="195" spans="1:54" ht="15.6">
      <c r="A195" s="246"/>
      <c r="B195" s="330">
        <f>+'Ark1'!C1608</f>
        <v>2024</v>
      </c>
      <c r="C195" s="86">
        <f>+'Ark1'!L1642</f>
        <v>2</v>
      </c>
      <c r="D195" s="86" t="s">
        <v>30</v>
      </c>
      <c r="E195" s="86">
        <f>+'Ark1'!AP1642</f>
        <v>11</v>
      </c>
      <c r="F195" s="86">
        <f>+IF(G195=0,"",'Ark1'!Q1642)</f>
        <v>3</v>
      </c>
      <c r="G195" s="362">
        <f>+'Ark1'!R1642</f>
        <v>3</v>
      </c>
      <c r="H195" s="28">
        <f>+IF(G195=0,"",'Ark1'!AE1642)</f>
        <v>8.8235294117647047</v>
      </c>
      <c r="I195" s="267"/>
      <c r="J195" s="28">
        <f>+IF(G195=0,"",'Ark1'!AF1642)</f>
        <v>7.1524776923508604</v>
      </c>
      <c r="K195" s="27">
        <f>+IF(G195=0,"",'Ark1'!T1642)</f>
        <v>4</v>
      </c>
      <c r="L195" s="305">
        <f>+IF(G195=0,"",'Ark1'!U1642)</f>
        <v>169.93333333333328</v>
      </c>
      <c r="M195" s="246"/>
      <c r="N195" s="33">
        <f>+IF(G195=0,"",'Ark1'!W1642)</f>
        <v>0</v>
      </c>
      <c r="O195" s="33">
        <f>+IF(G195=0,"",'Ark1'!X1642)</f>
        <v>0</v>
      </c>
      <c r="P195" s="33">
        <f>+IF(G195=0,"",'Ark1'!AG1642)</f>
        <v>614.66666666666652</v>
      </c>
      <c r="Q195" s="33">
        <f>+IF(G195=0,"",'Ark1'!AH1642)</f>
        <v>100</v>
      </c>
      <c r="R195" s="374">
        <f>+IF(G195=0,"",'Ark1'!AR1642)</f>
        <v>200</v>
      </c>
      <c r="S195" s="114">
        <f>+IF(G195=0,"",'Ark1'!AS1642)</f>
        <v>21.12155577423253</v>
      </c>
      <c r="T195" s="33">
        <f>+IF(G195=0,"",'Ark1'!Y1642)</f>
        <v>23.875836227356778</v>
      </c>
      <c r="U195" s="27">
        <f>+IF(G195=0,"",'Ark1'!AA1642)</f>
        <v>0.81649658092772603</v>
      </c>
      <c r="V195" s="33">
        <f>+IF(G195=0,"",'Ark1'!AC1642)</f>
        <v>-38.472313379801697</v>
      </c>
      <c r="W195" s="305">
        <f t="shared" si="33"/>
        <v>276.46420824295012</v>
      </c>
      <c r="X195" s="33">
        <f t="shared" si="34"/>
        <v>84.96666666666664</v>
      </c>
      <c r="Y195" s="28">
        <f t="shared" si="35"/>
        <v>1</v>
      </c>
      <c r="Z195" s="246"/>
      <c r="AA195" s="249"/>
      <c r="AC195" s="28"/>
      <c r="AD195" s="27"/>
      <c r="AE195" s="272"/>
      <c r="AF195" s="86"/>
      <c r="AJ195" s="86"/>
    </row>
    <row r="196" spans="1:54" ht="15.6">
      <c r="A196" s="246"/>
      <c r="B196" s="330">
        <f>+'Ark1'!C1609</f>
        <v>2024</v>
      </c>
      <c r="C196" s="266">
        <f>+'Ark1'!L1677</f>
        <v>3</v>
      </c>
      <c r="D196" s="266" t="s">
        <v>31</v>
      </c>
      <c r="E196" s="266">
        <f>+'Ark1'!AP1677</f>
        <v>11</v>
      </c>
      <c r="F196" s="266">
        <f>+IF(G196=0,"",'Ark1'!Q1677)</f>
        <v>9</v>
      </c>
      <c r="G196" s="362">
        <f>+'Ark1'!R1677</f>
        <v>9</v>
      </c>
      <c r="H196" s="267">
        <f>+IF(G196=0,"",'Ark1'!AE1677)</f>
        <v>26.47058823529412</v>
      </c>
      <c r="I196" s="267"/>
      <c r="J196" s="267">
        <f>+IF(G196=0,"",'Ark1'!AF1677)</f>
        <v>21.593523766765809</v>
      </c>
      <c r="K196" s="268">
        <f>+IF(G196=0,"",'Ark1'!T1677)</f>
        <v>5.2222222222222223</v>
      </c>
      <c r="L196" s="305">
        <f>+IF(G196=0,"",'Ark1'!U1677)</f>
        <v>171.01111111111109</v>
      </c>
      <c r="M196" s="246"/>
      <c r="N196" s="269">
        <f>+IF(G196=0,"",'Ark1'!W1677)</f>
        <v>11.111111111111112</v>
      </c>
      <c r="O196" s="269">
        <f>+IF(G196=0,"",'Ark1'!X1677)</f>
        <v>0</v>
      </c>
      <c r="P196" s="269">
        <f>+IF(G196=0,"",'Ark1'!AG1677)</f>
        <v>529.44444444444434</v>
      </c>
      <c r="Q196" s="269">
        <f>+IF(G196=0,"",'Ark1'!AH1677)</f>
        <v>100</v>
      </c>
      <c r="R196" s="374">
        <f>+IF(G196=0,"",'Ark1'!AR1677)</f>
        <v>192.22222222222223</v>
      </c>
      <c r="S196" s="114">
        <f>+IF(G196=0,"",'Ark1'!AS1677)</f>
        <v>23.450463758513965</v>
      </c>
      <c r="T196" s="269">
        <f>+IF(G196=0,"",'Ark1'!Y1677)</f>
        <v>47.08730530607648</v>
      </c>
      <c r="U196" s="268">
        <f>+IF(G196=0,"",'Ark1'!AA1677)</f>
        <v>1.7497795275581811</v>
      </c>
      <c r="V196" s="269">
        <f>+IF(G196=0,"",'Ark1'!AC1677)</f>
        <v>91.78000699918077</v>
      </c>
      <c r="W196" s="305">
        <f t="shared" si="33"/>
        <v>323.00104931794334</v>
      </c>
      <c r="X196" s="269">
        <f t="shared" si="34"/>
        <v>57.0037037037037</v>
      </c>
      <c r="Y196" s="267">
        <f t="shared" si="35"/>
        <v>1</v>
      </c>
      <c r="Z196" s="246"/>
      <c r="AA196" s="249"/>
      <c r="AC196" s="28"/>
      <c r="AD196" s="27"/>
      <c r="AE196" s="272"/>
      <c r="AF196" s="86"/>
      <c r="AJ196" s="86"/>
    </row>
    <row r="197" spans="1:54" ht="15.6">
      <c r="A197" s="246"/>
      <c r="B197" s="330">
        <f>+'Ark1'!C1610</f>
        <v>2024</v>
      </c>
      <c r="C197" s="266">
        <f>+'Ark1'!L1712</f>
        <v>4</v>
      </c>
      <c r="D197" s="266" t="s">
        <v>32</v>
      </c>
      <c r="E197" s="86">
        <f>+'Ark1'!AP1712</f>
        <v>11</v>
      </c>
      <c r="F197" s="86">
        <f>+IF(G197=0,"",'Ark1'!Q1712)</f>
        <v>9</v>
      </c>
      <c r="G197" s="362">
        <f>+'Ark1'!R1712</f>
        <v>11</v>
      </c>
      <c r="H197" s="28">
        <f>+IF(G197=0,"",'Ark1'!AE1712)</f>
        <v>32.352941176470594</v>
      </c>
      <c r="I197" s="267"/>
      <c r="J197" s="28">
        <f>+IF(G197=0,"",'Ark1'!AF1712)</f>
        <v>31.201245861159443</v>
      </c>
      <c r="K197" s="27">
        <f>+IF(G197=0,"",'Ark1'!T1712)</f>
        <v>7</v>
      </c>
      <c r="L197" s="305">
        <f>+IF(G197=0,"",'Ark1'!U1712)</f>
        <v>202.17272727272729</v>
      </c>
      <c r="M197" s="246"/>
      <c r="N197" s="33">
        <f>+IF(G197=0,"",'Ark1'!W1712)</f>
        <v>63.636363636363633</v>
      </c>
      <c r="O197" s="33">
        <f>+IF(G197=0,"",'Ark1'!X1712)</f>
        <v>0</v>
      </c>
      <c r="P197" s="33">
        <f>+IF(G197=0,"",'Ark1'!AG1712)</f>
        <v>536.18181818181813</v>
      </c>
      <c r="Q197" s="33">
        <f>+IF(G197=0,"",'Ark1'!AH1712)</f>
        <v>100</v>
      </c>
      <c r="R197" s="374">
        <f>+IF(G197=0,"",'Ark1'!AR1712)</f>
        <v>196.90909090909088</v>
      </c>
      <c r="S197" s="114">
        <f>+IF(G197=0,"",'Ark1'!AS1712)</f>
        <v>26.079629568956285</v>
      </c>
      <c r="T197" s="33">
        <f>+IF(G197=0,"",'Ark1'!Y1712)</f>
        <v>43.828738826338778</v>
      </c>
      <c r="U197" s="27">
        <f>+IF(G197=0,"",'Ark1'!AA1712)</f>
        <v>0.85280286542244144</v>
      </c>
      <c r="V197" s="33">
        <f>+IF(G197=0,"",'Ark1'!AC1712)</f>
        <v>82.159792767804802</v>
      </c>
      <c r="W197" s="305">
        <f t="shared" si="33"/>
        <v>377.06002034588005</v>
      </c>
      <c r="X197" s="33">
        <f t="shared" si="34"/>
        <v>50.543181818181822</v>
      </c>
      <c r="Y197" s="28">
        <f t="shared" si="35"/>
        <v>1.2222222222222223</v>
      </c>
      <c r="Z197" s="246"/>
      <c r="AA197" s="249"/>
      <c r="AC197" s="28"/>
      <c r="AD197" s="27"/>
      <c r="AE197" s="272"/>
      <c r="AF197" s="86"/>
      <c r="AJ197" s="86"/>
    </row>
    <row r="198" spans="1:54" ht="15.6">
      <c r="A198" s="246"/>
      <c r="B198" s="330">
        <f>+'Ark1'!C1611</f>
        <v>2024</v>
      </c>
      <c r="C198" s="266">
        <f>+'Ark1'!L1747</f>
        <v>5</v>
      </c>
      <c r="D198" s="266" t="s">
        <v>400</v>
      </c>
      <c r="E198" s="274">
        <f>+'Ark1'!AP1747</f>
        <v>11</v>
      </c>
      <c r="F198" s="266">
        <f>+IF(G198=0,"",'Ark1'!Q1747)</f>
        <v>7</v>
      </c>
      <c r="G198" s="362">
        <f>+'Ark1'!R1747</f>
        <v>9</v>
      </c>
      <c r="H198" s="267">
        <f>+'Ark1'!AE1747</f>
        <v>26.47058823529412</v>
      </c>
      <c r="I198" s="267"/>
      <c r="J198" s="267">
        <f>+IF(G198=0,"",'Ark1'!AF1747)</f>
        <v>33.670520231213878</v>
      </c>
      <c r="K198" s="268">
        <f>+IF(G198=0,"",'Ark1'!T1747)</f>
        <v>9.6666666666666643</v>
      </c>
      <c r="L198" s="305">
        <f>+IF(G198=0,"",'Ark1'!U1747)</f>
        <v>266.65555555555557</v>
      </c>
      <c r="M198" s="246"/>
      <c r="N198" s="269">
        <f>+IF(G198=0,"",'Ark1'!W1747)</f>
        <v>100</v>
      </c>
      <c r="O198" s="269">
        <f>+IF(G198=0,"",'Ark1'!X1747)</f>
        <v>0</v>
      </c>
      <c r="P198" s="269">
        <f>+IF(G198=0,"",'Ark1'!AG1747)</f>
        <v>632.22222222222229</v>
      </c>
      <c r="Q198" s="269">
        <f>+IF(G198=0,"",'Ark1'!AH1747)</f>
        <v>100</v>
      </c>
      <c r="R198" s="374">
        <f>+IF(G198=0,"",'Ark1'!AR1747)</f>
        <v>207.11111111111111</v>
      </c>
      <c r="S198" s="114">
        <f>+IF(G198=0,"",'Ark1'!AS1747)</f>
        <v>29.997325732788088</v>
      </c>
      <c r="T198" s="269">
        <f>+IF(G198=0,"",'Ark1'!Y1747)</f>
        <v>17.503340069262357</v>
      </c>
      <c r="U198" s="268">
        <f>+IF(G198=0,"",'Ark1'!AA1747)</f>
        <v>1.3333333333333388</v>
      </c>
      <c r="V198" s="269">
        <f>+IF(G198=0,"",'Ark1'!AC1747)</f>
        <v>43.928123766453638</v>
      </c>
      <c r="W198" s="305">
        <f t="shared" si="33"/>
        <v>421.77504393673109</v>
      </c>
      <c r="X198" s="269">
        <f t="shared" si="34"/>
        <v>53.331111111111113</v>
      </c>
      <c r="Y198" s="267">
        <f t="shared" si="35"/>
        <v>1.2857142857142858</v>
      </c>
      <c r="Z198" s="246"/>
      <c r="AA198" s="249"/>
      <c r="AC198" s="28"/>
      <c r="AD198" s="27"/>
      <c r="AE198" s="272"/>
      <c r="AF198" s="86"/>
      <c r="AJ198" s="86"/>
    </row>
    <row r="199" spans="1:54" ht="15.6">
      <c r="A199" s="246"/>
      <c r="B199" s="330">
        <f>+'Ark1'!C1612</f>
        <v>2024</v>
      </c>
      <c r="C199" s="266">
        <f>+'Ark1'!L1782</f>
        <v>6</v>
      </c>
      <c r="D199" s="266" t="s">
        <v>33</v>
      </c>
      <c r="E199" s="275">
        <f>+'Ark1'!AP1782</f>
        <v>11</v>
      </c>
      <c r="F199" s="86">
        <f>+IF(G199=0,"",'Ark1'!Q1782)</f>
        <v>2</v>
      </c>
      <c r="G199" s="362">
        <f>+'Ark1'!R1782</f>
        <v>2</v>
      </c>
      <c r="H199" s="28">
        <f>+IF(G199=0,"",'Ark1'!AE1782)</f>
        <v>5.882352941176471</v>
      </c>
      <c r="I199" s="267"/>
      <c r="J199" s="28">
        <f>+IF(G199=0,"",'Ark1'!AF1782)</f>
        <v>6.3822324485100177</v>
      </c>
      <c r="K199" s="27">
        <f>+IF(G199=0,"",'Ark1'!T1782)</f>
        <v>8.5</v>
      </c>
      <c r="L199" s="305">
        <f>+IF(G199=0,"",'Ark1'!U1782)</f>
        <v>227.45</v>
      </c>
      <c r="M199" s="246"/>
      <c r="N199" s="33">
        <f>+IF(G199=0,"",'Ark1'!W1782)</f>
        <v>100</v>
      </c>
      <c r="O199" s="33">
        <f>+IF(G199=0,"",'Ark1'!X1782)</f>
        <v>0</v>
      </c>
      <c r="P199" s="33">
        <f>+IF(G199=0,"",'Ark1'!AG1782)</f>
        <v>496.5</v>
      </c>
      <c r="Q199" s="33">
        <f>+IF(G199=0,"",'Ark1'!AH1782)</f>
        <v>100</v>
      </c>
      <c r="R199" s="374">
        <f>+IF(G199=0,"",'Ark1'!AR1782)</f>
        <v>190.5</v>
      </c>
      <c r="S199" s="114">
        <f>+IF(G199=0,"",'Ark1'!AS1782)</f>
        <v>32.673898122419487</v>
      </c>
      <c r="T199" s="33">
        <f>+IF(G199=0,"",'Ark1'!Y1782)</f>
        <v>31.250000000000121</v>
      </c>
      <c r="U199" s="27">
        <f>+IF(G199=0,"",'Ark1'!AA1782)</f>
        <v>1.5</v>
      </c>
      <c r="V199" s="33">
        <f>+IF(G199=0,"",'Ark1'!AC1782)</f>
        <v>100.00000000000011</v>
      </c>
      <c r="W199" s="305">
        <f t="shared" si="33"/>
        <v>458.1067472306143</v>
      </c>
      <c r="X199" s="33">
        <f t="shared" si="34"/>
        <v>37.908333333333331</v>
      </c>
      <c r="Y199" s="28">
        <f t="shared" si="35"/>
        <v>1</v>
      </c>
      <c r="Z199" s="246"/>
      <c r="AA199" s="249"/>
      <c r="AC199" s="28"/>
      <c r="AD199" s="27"/>
      <c r="AE199" s="272"/>
      <c r="AF199" s="86"/>
      <c r="AJ199" s="86"/>
    </row>
    <row r="200" spans="1:54" ht="15.6">
      <c r="A200" s="246"/>
      <c r="B200" s="330">
        <f>+'Ark1'!C1613</f>
        <v>2024</v>
      </c>
      <c r="C200" s="266">
        <f>+'Ark1'!L1817</f>
        <v>7</v>
      </c>
      <c r="D200" s="266" t="s">
        <v>34</v>
      </c>
      <c r="E200" s="274">
        <f>+'Ark1'!AP1817</f>
        <v>11</v>
      </c>
      <c r="F200" s="266" t="str">
        <f>+IF(G200=0,"",'Ark1'!Q1817)</f>
        <v/>
      </c>
      <c r="G200" s="362">
        <f>+'Ark1'!R1817</f>
        <v>0</v>
      </c>
      <c r="H200" s="267" t="str">
        <f>+IF(G200=0,"",'Ark1'!AE1817)</f>
        <v/>
      </c>
      <c r="I200" s="267"/>
      <c r="J200" s="267" t="str">
        <f>+IF(G200=0,"",'Ark1'!AF1817)</f>
        <v/>
      </c>
      <c r="K200" s="268" t="str">
        <f>+IF(G200=0,"",'Ark1'!T1817)</f>
        <v/>
      </c>
      <c r="L200" s="305" t="str">
        <f>+IF(G200=0,"",'Ark1'!U1817)</f>
        <v/>
      </c>
      <c r="M200" s="246"/>
      <c r="N200" s="269" t="str">
        <f>+IF(G200=0,"",'Ark1'!W1817)</f>
        <v/>
      </c>
      <c r="O200" s="269" t="str">
        <f>+IF(G200=0,"",'Ark1'!X1817)</f>
        <v/>
      </c>
      <c r="P200" s="269" t="str">
        <f>+IF(G200=0,"",'Ark1'!AG1817)</f>
        <v/>
      </c>
      <c r="Q200" s="269" t="str">
        <f>+IF(G200=0,"",'Ark1'!AH1817)</f>
        <v/>
      </c>
      <c r="R200" s="374" t="str">
        <f>+IF(G200=0,"",'Ark1'!AR1817)</f>
        <v/>
      </c>
      <c r="S200" s="114" t="str">
        <f>+IF(G200=0,"",'Ark1'!AS1817)</f>
        <v/>
      </c>
      <c r="T200" s="269" t="str">
        <f>+IF(G200=0,"",'Ark1'!Y1817)</f>
        <v/>
      </c>
      <c r="U200" s="268" t="str">
        <f>+IF(G200=0,"",'Ark1'!AA1817)</f>
        <v/>
      </c>
      <c r="V200" s="269" t="str">
        <f>+IF(G200=0,"",'Ark1'!AC1817)</f>
        <v/>
      </c>
      <c r="W200" s="305" t="str">
        <f t="shared" si="33"/>
        <v/>
      </c>
      <c r="X200" s="269" t="str">
        <f t="shared" si="34"/>
        <v/>
      </c>
      <c r="Y200" s="267" t="str">
        <f t="shared" si="35"/>
        <v/>
      </c>
      <c r="Z200" s="246"/>
      <c r="AA200" s="249"/>
      <c r="AC200" s="28"/>
      <c r="AD200" s="27"/>
      <c r="AE200" s="272"/>
      <c r="AF200" s="86"/>
      <c r="AJ200" s="86"/>
    </row>
    <row r="201" spans="1:54" ht="15.6">
      <c r="A201" s="246"/>
      <c r="B201" s="330">
        <f>+'Ark1'!C1614</f>
        <v>2024</v>
      </c>
      <c r="C201" s="86">
        <f>+'Ark1'!L1852</f>
        <v>8</v>
      </c>
      <c r="D201" s="86" t="s">
        <v>35</v>
      </c>
      <c r="E201" s="275">
        <f>+'Ark1'!AP1852</f>
        <v>11</v>
      </c>
      <c r="F201" s="86" t="str">
        <f>+IF(G201=0,"",'Ark1'!Q1852)</f>
        <v/>
      </c>
      <c r="G201" s="362">
        <f>+'Ark1'!R1852</f>
        <v>0</v>
      </c>
      <c r="H201" s="28" t="str">
        <f>+IF(G201=0,"",'Ark1'!AE1852)</f>
        <v/>
      </c>
      <c r="I201" s="267"/>
      <c r="J201" s="28" t="str">
        <f>+IF(G201=0,"",'Ark1'!AF1852)</f>
        <v/>
      </c>
      <c r="K201" s="27" t="str">
        <f>+IF(G201=0,"",'Ark1'!T1852)</f>
        <v/>
      </c>
      <c r="L201" s="305" t="str">
        <f>+IF(G201=0,"",'Ark1'!U1852)</f>
        <v/>
      </c>
      <c r="M201" s="246"/>
      <c r="N201" s="33" t="str">
        <f>+IF(G201=0,"",'Ark1'!W1852)</f>
        <v/>
      </c>
      <c r="O201" s="33" t="str">
        <f>+IF(G201=0,"",'Ark1'!X1852)</f>
        <v/>
      </c>
      <c r="P201" s="33" t="str">
        <f>+IF(G201=0,"",'Ark1'!AG1852)</f>
        <v/>
      </c>
      <c r="Q201" s="33" t="str">
        <f>+IF(G201=0,"",'Ark1'!AH1852)</f>
        <v/>
      </c>
      <c r="R201" s="374" t="str">
        <f>+IF(G201=0,"",'Ark1'!AR1679)</f>
        <v/>
      </c>
      <c r="S201" s="114" t="str">
        <f>+IF(G201=0,"",'Ark1'!AS1679)</f>
        <v/>
      </c>
      <c r="T201" s="33" t="str">
        <f>+IF(G201=0,"",'Ark1'!Y1852)</f>
        <v/>
      </c>
      <c r="U201" s="27" t="str">
        <f>+IF(G201=0,"",'Ark1'!AA1852)</f>
        <v/>
      </c>
      <c r="V201" s="33" t="str">
        <f>+IF(G201=0,"",'Ark1'!AC1852)</f>
        <v/>
      </c>
      <c r="W201" s="305" t="str">
        <f t="shared" si="33"/>
        <v/>
      </c>
      <c r="X201" s="33" t="str">
        <f t="shared" si="34"/>
        <v/>
      </c>
      <c r="Y201" s="28" t="str">
        <f t="shared" si="35"/>
        <v/>
      </c>
      <c r="Z201" s="246"/>
      <c r="AA201" s="249"/>
      <c r="AC201" s="28"/>
      <c r="AD201" s="27"/>
      <c r="AE201" s="272"/>
      <c r="AF201" s="86"/>
      <c r="AJ201" s="86"/>
    </row>
    <row r="202" spans="1:54" ht="15.6">
      <c r="A202" s="246"/>
      <c r="B202" s="330">
        <f>+'Ark1'!C1615</f>
        <v>2024</v>
      </c>
      <c r="C202" s="266">
        <f>+'Ark1'!L1887</f>
        <v>9</v>
      </c>
      <c r="D202" s="266" t="s">
        <v>36</v>
      </c>
      <c r="E202" s="274">
        <f>+'Ark1'!AP1887</f>
        <v>11</v>
      </c>
      <c r="F202" s="266" t="str">
        <f>+IF(G202=0,"",'Ark1'!Q1887)</f>
        <v/>
      </c>
      <c r="G202" s="362">
        <f>+'Ark1'!R1887</f>
        <v>0</v>
      </c>
      <c r="H202" s="267" t="str">
        <f>+IF(G202=0,"",'Ark1'!AE1887)</f>
        <v/>
      </c>
      <c r="I202" s="267"/>
      <c r="J202" s="267" t="str">
        <f>+IF(G202=0,"",'Ark1'!AF1887)</f>
        <v/>
      </c>
      <c r="K202" s="268" t="str">
        <f>+IF(G202=0,"",'Ark1'!T1887)</f>
        <v/>
      </c>
      <c r="L202" s="305" t="str">
        <f>+IF(G202=0,"",'Ark1'!U1887)</f>
        <v/>
      </c>
      <c r="M202" s="246"/>
      <c r="N202" s="269" t="str">
        <f>+IF(G202=0,"",'Ark1'!W1887)</f>
        <v/>
      </c>
      <c r="O202" s="269" t="str">
        <f>+IF(G202=0,"",'Ark1'!X1887)</f>
        <v/>
      </c>
      <c r="P202" s="269" t="str">
        <f>+IF(G202=0,"",'Ark1'!AG1887)</f>
        <v/>
      </c>
      <c r="Q202" s="269" t="str">
        <f>+IF(G202=0,"",'Ark1'!AH1887)</f>
        <v/>
      </c>
      <c r="R202" s="374" t="str">
        <f>+IF(G202=0,"",'Ark1'!AR1680)</f>
        <v/>
      </c>
      <c r="S202" s="114" t="str">
        <f>+IF(G202=0,"",'Ark1'!AS1680)</f>
        <v/>
      </c>
      <c r="T202" s="269" t="str">
        <f>+IF(G202=0,"",'Ark1'!Y1887)</f>
        <v/>
      </c>
      <c r="U202" s="268" t="str">
        <f>+IF(G202=0,"",'Ark1'!AA1887)</f>
        <v/>
      </c>
      <c r="V202" s="269" t="str">
        <f>+IF(G202=0,"",'Ark1'!AC1887)</f>
        <v/>
      </c>
      <c r="W202" s="305" t="str">
        <f t="shared" si="33"/>
        <v/>
      </c>
      <c r="X202" s="269" t="str">
        <f t="shared" si="34"/>
        <v/>
      </c>
      <c r="Y202" s="267" t="str">
        <f t="shared" si="35"/>
        <v/>
      </c>
      <c r="Z202" s="246"/>
      <c r="AA202" s="249"/>
      <c r="AC202" s="28"/>
      <c r="AD202" s="27"/>
      <c r="AE202" s="272"/>
      <c r="AF202" s="86"/>
      <c r="AJ202" s="86"/>
    </row>
    <row r="203" spans="1:54" ht="15.6">
      <c r="A203" s="246"/>
      <c r="B203" s="330">
        <f>+'Ark1'!C1616</f>
        <v>2024</v>
      </c>
      <c r="C203" s="266">
        <f>+'Ark1'!L1922</f>
        <v>10</v>
      </c>
      <c r="D203" s="266" t="s">
        <v>37</v>
      </c>
      <c r="E203" s="275">
        <f>+'Ark1'!AP1922</f>
        <v>11</v>
      </c>
      <c r="F203" s="86" t="str">
        <f>+IF(G203=0,"",'Ark1'!Q1922)</f>
        <v/>
      </c>
      <c r="G203" s="362">
        <f>+'Ark1'!R1922</f>
        <v>0</v>
      </c>
      <c r="H203" s="28" t="str">
        <f>+IF(G203=0,"",'Ark1'!AE1922)</f>
        <v/>
      </c>
      <c r="I203" s="267"/>
      <c r="J203" s="28" t="str">
        <f>+IF(G203=0,"",'Ark1'!AF1922)</f>
        <v/>
      </c>
      <c r="K203" s="27" t="str">
        <f>+IF(G203=0,"",'Ark1'!T1922)</f>
        <v/>
      </c>
      <c r="L203" s="305" t="str">
        <f>+IF(G203=0,"",'Ark1'!U1922)</f>
        <v/>
      </c>
      <c r="M203" s="246"/>
      <c r="N203" s="33" t="str">
        <f>+IF(G203=0,"",'Ark1'!W1922)</f>
        <v/>
      </c>
      <c r="O203" s="33" t="str">
        <f>+IF(G203=0,"",'Ark1'!X1922)</f>
        <v/>
      </c>
      <c r="P203" s="33" t="str">
        <f>+IF(G203=0,"",'Ark1'!AG1922)</f>
        <v/>
      </c>
      <c r="Q203" s="33" t="str">
        <f>+IF(G203=0,"",'Ark1'!AH1922)</f>
        <v/>
      </c>
      <c r="R203" s="374" t="str">
        <f>+IF(G203=0,"",'Ark1'!AR1681)</f>
        <v/>
      </c>
      <c r="S203" s="114" t="str">
        <f>+IF(G203=0,"",'Ark1'!AS1681)</f>
        <v/>
      </c>
      <c r="T203" s="33" t="str">
        <f>+IF(G203=0,"",'Ark1'!Y1922)</f>
        <v/>
      </c>
      <c r="U203" s="27" t="str">
        <f>+IF(G203=0,"",'Ark1'!AA1922)</f>
        <v/>
      </c>
      <c r="V203" s="33" t="str">
        <f>+IF(G203=0,"",'Ark1'!AC1922)</f>
        <v/>
      </c>
      <c r="W203" s="305" t="str">
        <f t="shared" si="33"/>
        <v/>
      </c>
      <c r="X203" s="33" t="str">
        <f t="shared" si="34"/>
        <v/>
      </c>
      <c r="Y203" s="28" t="str">
        <f t="shared" si="35"/>
        <v/>
      </c>
      <c r="Z203" s="246"/>
      <c r="AA203" s="249"/>
      <c r="AC203" s="28"/>
      <c r="AD203" s="27"/>
      <c r="AE203" s="272"/>
      <c r="AF203" s="86"/>
      <c r="AJ203" s="86"/>
    </row>
    <row r="204" spans="1:54" ht="15.6">
      <c r="A204" s="246"/>
      <c r="B204" s="330">
        <f>+'Ark1'!C1617</f>
        <v>2024</v>
      </c>
      <c r="C204" s="266">
        <f>+'Ark1'!L1957</f>
        <v>11</v>
      </c>
      <c r="D204" s="266" t="s">
        <v>38</v>
      </c>
      <c r="E204" s="274">
        <f>+'Ark1'!AP1957</f>
        <v>11</v>
      </c>
      <c r="F204" s="266" t="str">
        <f>+IF(G204=0,"",'Ark1'!Q1957)</f>
        <v/>
      </c>
      <c r="G204" s="362">
        <f>+'Ark1'!R1957</f>
        <v>0</v>
      </c>
      <c r="H204" s="267" t="str">
        <f>+IF(G204=0,"",'Ark1'!AE1957)</f>
        <v/>
      </c>
      <c r="I204" s="267"/>
      <c r="J204" s="267" t="str">
        <f>+IF(G204=0,"",'Ark1'!AF1957)</f>
        <v/>
      </c>
      <c r="K204" s="268" t="str">
        <f>+IF(G204=0,"",'Ark1'!T1957)</f>
        <v/>
      </c>
      <c r="L204" s="305" t="str">
        <f>+IF(G204=0,"",'Ark1'!U1957)</f>
        <v/>
      </c>
      <c r="M204" s="246"/>
      <c r="N204" s="269" t="str">
        <f>+IF(G204=0,"",'Ark1'!W1957)</f>
        <v/>
      </c>
      <c r="O204" s="269" t="str">
        <f>+IF(G204=0,"",'Ark1'!X1957)</f>
        <v/>
      </c>
      <c r="P204" s="269" t="str">
        <f>+IF(G204=0,"",'Ark1'!AG1957)</f>
        <v/>
      </c>
      <c r="Q204" s="269" t="str">
        <f>+IF(G204=0,"",'Ark1'!AH1957)</f>
        <v/>
      </c>
      <c r="R204" s="374" t="str">
        <f>+IF(G204=0,"",'Ark1'!AR1682)</f>
        <v/>
      </c>
      <c r="S204" s="114" t="str">
        <f>+IF(G204=0,"",'Ark1'!AS1682)</f>
        <v/>
      </c>
      <c r="T204" s="269" t="str">
        <f>+IF(G204=0,"",'Ark1'!Y1957)</f>
        <v/>
      </c>
      <c r="U204" s="268" t="str">
        <f>+IF(G204=0,"",'Ark1'!AA1957)</f>
        <v/>
      </c>
      <c r="V204" s="269" t="str">
        <f>+IF(G204=0,"",'Ark1'!AC1957)</f>
        <v/>
      </c>
      <c r="W204" s="305" t="str">
        <f t="shared" si="33"/>
        <v/>
      </c>
      <c r="X204" s="269" t="str">
        <f t="shared" si="34"/>
        <v/>
      </c>
      <c r="Y204" s="267" t="str">
        <f t="shared" si="35"/>
        <v/>
      </c>
      <c r="Z204" s="246"/>
      <c r="AA204" s="249"/>
      <c r="AC204" s="28"/>
      <c r="AD204" s="27"/>
      <c r="AE204" s="272"/>
      <c r="AF204" s="86"/>
      <c r="AJ204" s="86"/>
    </row>
    <row r="205" spans="1:54" ht="15.6">
      <c r="A205" s="246"/>
      <c r="B205" s="330">
        <f>+'Ark1'!C1618</f>
        <v>2024</v>
      </c>
      <c r="C205" s="266">
        <f>+'Ark1'!L1992</f>
        <v>12</v>
      </c>
      <c r="D205" s="266" t="s">
        <v>39</v>
      </c>
      <c r="E205" s="275">
        <f>+'Ark1'!AP1992</f>
        <v>11</v>
      </c>
      <c r="F205" s="86" t="str">
        <f>+IF(G205=0,"",'Ark1'!Q1992)</f>
        <v/>
      </c>
      <c r="G205" s="362">
        <f>+'Ark1'!R1992</f>
        <v>0</v>
      </c>
      <c r="H205" s="28" t="str">
        <f>+IF(G205=0,"",'Ark1'!AE1992)</f>
        <v/>
      </c>
      <c r="I205" s="267"/>
      <c r="J205" s="28" t="str">
        <f>+IF(G205=0,"",'Ark1'!AF1992)</f>
        <v/>
      </c>
      <c r="K205" s="27" t="str">
        <f>+IF(G205=0,"",'Ark1'!T1992)</f>
        <v/>
      </c>
      <c r="L205" s="305" t="str">
        <f>+IF(G205=0,"",'Ark1'!U1992)</f>
        <v/>
      </c>
      <c r="M205" s="246"/>
      <c r="N205" s="33" t="str">
        <f>+IF(G205=0,"",'Ark1'!W1992)</f>
        <v/>
      </c>
      <c r="O205" s="33" t="str">
        <f>+IF(G205=0,"",'Ark1'!X1992)</f>
        <v/>
      </c>
      <c r="P205" s="33" t="str">
        <f>+IF(G205=0,"",'Ark1'!AG1992)</f>
        <v/>
      </c>
      <c r="Q205" s="33" t="str">
        <f>+IF(G205=0,"",'Ark1'!AH1992)</f>
        <v/>
      </c>
      <c r="R205" s="374" t="str">
        <f>+IF(G205=0,"",'Ark1'!AR1683)</f>
        <v/>
      </c>
      <c r="S205" s="114" t="str">
        <f>+IF(G205=0,"",'Ark1'!AS1683)</f>
        <v/>
      </c>
      <c r="T205" s="33" t="str">
        <f>+IF(G205=0,"",'Ark1'!Y1992)</f>
        <v/>
      </c>
      <c r="U205" s="27" t="str">
        <f>+IF(G205=0,"",'Ark1'!AA1992)</f>
        <v/>
      </c>
      <c r="V205" s="33" t="str">
        <f>+IF(G205=0,"",'Ark1'!AC1992)</f>
        <v/>
      </c>
      <c r="W205" s="305" t="str">
        <f t="shared" si="33"/>
        <v/>
      </c>
      <c r="X205" s="33" t="str">
        <f t="shared" si="34"/>
        <v/>
      </c>
      <c r="Y205" s="28" t="str">
        <f t="shared" si="35"/>
        <v/>
      </c>
      <c r="Z205" s="246"/>
      <c r="AA205" s="249"/>
      <c r="AC205" s="28"/>
      <c r="AD205" s="27"/>
      <c r="AE205" s="272"/>
      <c r="AF205" s="86"/>
      <c r="AJ205" s="86"/>
    </row>
    <row r="206" spans="1:54" ht="15.6">
      <c r="A206" s="246"/>
      <c r="B206" s="330">
        <f>+'Ark1'!C1619</f>
        <v>2024</v>
      </c>
      <c r="C206" s="266">
        <f>+'Ark1'!L2027</f>
        <v>13</v>
      </c>
      <c r="D206" s="266" t="s">
        <v>40</v>
      </c>
      <c r="E206" s="274">
        <f>+'Ark1'!AP2027</f>
        <v>11</v>
      </c>
      <c r="F206" s="266" t="str">
        <f>+IF(G206=0,"",'Ark1'!Q2027)</f>
        <v/>
      </c>
      <c r="G206" s="362">
        <f>+'Ark1'!R2027</f>
        <v>0</v>
      </c>
      <c r="H206" s="267" t="str">
        <f>+IF(G206=0,"",'Ark1'!AE2027)</f>
        <v/>
      </c>
      <c r="I206" s="267"/>
      <c r="J206" s="267" t="str">
        <f>+IF(G206=0,"",'Ark1'!AF2027)</f>
        <v/>
      </c>
      <c r="K206" s="268" t="str">
        <f>+IF(G206=0,"",'Ark1'!T2027)</f>
        <v/>
      </c>
      <c r="L206" s="305" t="str">
        <f>+IF(G206=0,"",'Ark1'!U2027)</f>
        <v/>
      </c>
      <c r="M206" s="246"/>
      <c r="N206" s="269" t="str">
        <f>+IF(G206=0,"",'Ark1'!W2027)</f>
        <v/>
      </c>
      <c r="O206" s="269" t="str">
        <f>+IF(G206=0,"",'Ark1'!X2027)</f>
        <v/>
      </c>
      <c r="P206" s="269" t="str">
        <f>+IF(G206=0,"",'Ark1'!AG2027)</f>
        <v/>
      </c>
      <c r="Q206" s="269" t="str">
        <f>+IF(G206=0,"",'Ark1'!AH2027)</f>
        <v/>
      </c>
      <c r="R206" s="374" t="str">
        <f>+IF(G206=0,"",'Ark1'!AR1684)</f>
        <v/>
      </c>
      <c r="S206" s="114" t="str">
        <f>+IF(G206=0,"",'Ark1'!AS1684)</f>
        <v/>
      </c>
      <c r="T206" s="269" t="str">
        <f>+IF(G206=0,"",'Ark1'!Y2027)</f>
        <v/>
      </c>
      <c r="U206" s="268" t="str">
        <f>+IF(G206=0,"",'Ark1'!AA2027)</f>
        <v/>
      </c>
      <c r="V206" s="269" t="str">
        <f>+IF(G206=0,"",'Ark1'!AC2027)</f>
        <v/>
      </c>
      <c r="W206" s="305" t="str">
        <f t="shared" si="33"/>
        <v/>
      </c>
      <c r="X206" s="269" t="str">
        <f t="shared" si="34"/>
        <v/>
      </c>
      <c r="Y206" s="267" t="str">
        <f t="shared" si="35"/>
        <v/>
      </c>
      <c r="Z206" s="246"/>
      <c r="AA206" s="249"/>
      <c r="AC206" s="28"/>
      <c r="AD206" s="27"/>
      <c r="AE206" s="272"/>
      <c r="AF206" s="86"/>
      <c r="AJ206" s="86"/>
    </row>
    <row r="207" spans="1:54" ht="15.6">
      <c r="A207" s="246"/>
      <c r="B207" s="330">
        <f>+'Ark1'!C1620</f>
        <v>2024</v>
      </c>
      <c r="C207" s="266">
        <f>+'Ark1'!L2062</f>
        <v>14</v>
      </c>
      <c r="D207" s="266" t="s">
        <v>401</v>
      </c>
      <c r="E207" s="275">
        <f>+'Ark1'!AP2062</f>
        <v>11</v>
      </c>
      <c r="F207" s="86" t="str">
        <f>+IF(G207=0,"",'Ark1'!Q2062)</f>
        <v/>
      </c>
      <c r="G207" s="362">
        <f>+'Ark1'!R2062</f>
        <v>0</v>
      </c>
      <c r="H207" s="28" t="str">
        <f>+IF(G207=0,"",'Ark1'!AE2062)</f>
        <v/>
      </c>
      <c r="I207" s="267"/>
      <c r="J207" s="28" t="str">
        <f>+IF(G207=0,"",'Ark1'!AF2062)</f>
        <v/>
      </c>
      <c r="K207" s="27" t="str">
        <f>+IF(G207=0,"",'Ark1'!T2062)</f>
        <v/>
      </c>
      <c r="L207" s="305" t="str">
        <f>+IF(G207=0,"",'Ark1'!U2062)</f>
        <v/>
      </c>
      <c r="M207" s="246"/>
      <c r="N207" s="33" t="str">
        <f>+IF(G207=0,"",'Ark1'!W2062)</f>
        <v/>
      </c>
      <c r="O207" s="33" t="str">
        <f>+IF(G207=0,"",'Ark1'!X2062)</f>
        <v/>
      </c>
      <c r="P207" s="33" t="str">
        <f>+IF(G207=0,"",'Ark1'!AG2062)</f>
        <v/>
      </c>
      <c r="Q207" s="33" t="str">
        <f>+IF(G207=0,"",'Ark1'!AH2062)</f>
        <v/>
      </c>
      <c r="R207" s="374" t="str">
        <f>+IF(G207=0,"",'Ark1'!AR1685)</f>
        <v/>
      </c>
      <c r="S207" s="114" t="str">
        <f>+IF(G207=0,"",'Ark1'!AS1685)</f>
        <v/>
      </c>
      <c r="T207" s="33" t="str">
        <f>+IF(G207=0,"",'Ark1'!Y2062)</f>
        <v/>
      </c>
      <c r="U207" s="27" t="str">
        <f>+IF(G207=0,"",'Ark1'!AA2062)</f>
        <v/>
      </c>
      <c r="V207" s="33" t="str">
        <f>+IF(G207=0,"",'Ark1'!AC2062)</f>
        <v/>
      </c>
      <c r="W207" s="305" t="str">
        <f t="shared" si="33"/>
        <v/>
      </c>
      <c r="X207" s="33" t="str">
        <f t="shared" si="34"/>
        <v/>
      </c>
      <c r="Y207" s="28" t="str">
        <f t="shared" si="35"/>
        <v/>
      </c>
      <c r="Z207" s="246"/>
      <c r="AA207" s="249"/>
      <c r="AC207" s="28"/>
      <c r="AD207" s="27"/>
      <c r="AE207" s="272"/>
      <c r="AF207" s="86"/>
      <c r="AJ207" s="86"/>
    </row>
    <row r="208" spans="1:54" ht="15.6">
      <c r="A208" s="246"/>
      <c r="B208" s="330">
        <f>+'Ark1'!C1621</f>
        <v>2024</v>
      </c>
      <c r="C208" s="266">
        <f>+'Ark1'!L2097</f>
        <v>15</v>
      </c>
      <c r="D208" s="266" t="s">
        <v>41</v>
      </c>
      <c r="E208" s="266">
        <f>+'Ark1'!AP2097</f>
        <v>11</v>
      </c>
      <c r="F208" s="266" t="str">
        <f>+IF(G208=0,"",'Ark1'!Q2097)</f>
        <v/>
      </c>
      <c r="G208" s="362">
        <f>+'Ark1'!R2097</f>
        <v>0</v>
      </c>
      <c r="H208" s="267" t="str">
        <f>+IF(G208=0,"",'Ark1'!AE2097)</f>
        <v/>
      </c>
      <c r="I208" s="267"/>
      <c r="J208" s="267" t="str">
        <f>+IF(G208=0,"",'Ark1'!AF2097)</f>
        <v/>
      </c>
      <c r="K208" s="268" t="str">
        <f>+IF(G208=0,"",'Ark1'!T2097)</f>
        <v/>
      </c>
      <c r="L208" s="377" t="str">
        <f>+IF(G208=0,"",'Ark1'!U2097)</f>
        <v/>
      </c>
      <c r="M208" s="246"/>
      <c r="N208" s="269" t="str">
        <f>+IF(G208=0,"",'Ark1'!W2097)</f>
        <v/>
      </c>
      <c r="O208" s="269" t="str">
        <f>+IF(G208=0,"",'Ark1'!X2097)</f>
        <v/>
      </c>
      <c r="P208" s="269" t="str">
        <f>+IF(G208=0,"",'Ark1'!AG2097)</f>
        <v/>
      </c>
      <c r="Q208" s="269" t="str">
        <f>+IF(G208=0,"",'Ark1'!AH2097)</f>
        <v/>
      </c>
      <c r="R208" s="374" t="str">
        <f>+IF(G208=0,"",'Ark1'!AR1686)</f>
        <v/>
      </c>
      <c r="S208" s="114" t="str">
        <f>+IF(G208=0,"",'Ark1'!AS1686)</f>
        <v/>
      </c>
      <c r="T208" s="269" t="str">
        <f>+IF(G208=0,"",'Ark1'!Y2097)</f>
        <v/>
      </c>
      <c r="U208" s="268" t="str">
        <f>+IF(G208=0,"",'Ark1'!AA2097)</f>
        <v/>
      </c>
      <c r="V208" s="269" t="str">
        <f>+IF(G208=0,"",'Ark1'!AC2097)</f>
        <v/>
      </c>
      <c r="W208" s="305" t="str">
        <f t="shared" si="33"/>
        <v/>
      </c>
      <c r="X208" s="269" t="str">
        <f t="shared" si="34"/>
        <v/>
      </c>
      <c r="Y208" s="267" t="str">
        <f t="shared" si="35"/>
        <v/>
      </c>
      <c r="Z208" s="246"/>
      <c r="AA208" s="249"/>
      <c r="AC208" s="28"/>
      <c r="AD208" s="27"/>
      <c r="AE208" s="272"/>
      <c r="AF208" s="86"/>
      <c r="AJ208" s="86"/>
    </row>
    <row r="209" spans="1:55" ht="19.8">
      <c r="A209" s="246"/>
      <c r="B209" s="246"/>
      <c r="C209" s="246"/>
      <c r="D209" s="246"/>
      <c r="E209" s="246"/>
      <c r="F209" s="246"/>
      <c r="G209" s="246"/>
      <c r="H209" s="246"/>
      <c r="I209" s="246"/>
      <c r="J209" s="246"/>
      <c r="K209" s="246"/>
      <c r="L209" s="246"/>
      <c r="M209" s="246"/>
      <c r="N209" s="246"/>
      <c r="O209" s="246"/>
      <c r="P209" s="246"/>
      <c r="Q209" s="246"/>
      <c r="R209" s="246"/>
      <c r="S209" s="246"/>
      <c r="T209" s="246"/>
      <c r="U209" s="246"/>
      <c r="V209" s="246"/>
      <c r="W209" s="246"/>
      <c r="X209" s="246"/>
      <c r="Y209" s="246"/>
      <c r="Z209" s="246"/>
      <c r="AA209" s="249"/>
      <c r="AC209" s="28"/>
      <c r="AD209" s="27"/>
      <c r="AE209" s="250"/>
      <c r="AF209" s="86"/>
      <c r="AJ209" s="86"/>
      <c r="BB209" s="262"/>
    </row>
    <row r="210" spans="1:55" ht="19.8">
      <c r="A210" s="246"/>
      <c r="B210" s="246"/>
      <c r="C210" s="264"/>
      <c r="D210" s="246"/>
      <c r="E210" s="246"/>
      <c r="F210" s="246"/>
      <c r="G210" s="246"/>
      <c r="H210" s="247"/>
      <c r="I210" s="246"/>
      <c r="J210" s="247"/>
      <c r="K210" s="246"/>
      <c r="L210" s="246"/>
      <c r="M210" s="246"/>
      <c r="N210" s="248"/>
      <c r="O210" s="248"/>
      <c r="P210" s="246"/>
      <c r="Q210" s="248"/>
      <c r="R210" s="248"/>
      <c r="S210" s="248"/>
      <c r="T210" s="248"/>
      <c r="U210" s="246"/>
      <c r="V210" s="248"/>
      <c r="W210" s="246"/>
      <c r="X210" s="248"/>
      <c r="Y210" s="247"/>
      <c r="Z210" s="246"/>
      <c r="AA210" s="249"/>
      <c r="AC210" s="28"/>
      <c r="AD210" s="27"/>
      <c r="AE210" s="250"/>
      <c r="AF210" s="86"/>
      <c r="AJ210" s="86"/>
      <c r="BB210" s="262"/>
    </row>
    <row r="211" spans="1:55" ht="22.8">
      <c r="A211" s="346" t="s">
        <v>754</v>
      </c>
      <c r="B211" s="246"/>
      <c r="C211" s="264"/>
      <c r="D211" s="346"/>
      <c r="E211" s="246"/>
      <c r="F211" s="246"/>
      <c r="G211" s="264" t="s">
        <v>651</v>
      </c>
      <c r="H211" s="279">
        <f>SUM(G217:G231)</f>
        <v>0</v>
      </c>
      <c r="I211" s="247"/>
      <c r="J211" s="246"/>
      <c r="K211" s="247"/>
      <c r="L211" s="246"/>
      <c r="M211" s="246"/>
      <c r="N211" s="246"/>
      <c r="O211" s="248"/>
      <c r="P211" s="248"/>
      <c r="Q211" s="246"/>
      <c r="R211" s="246"/>
      <c r="S211" s="246"/>
      <c r="T211" s="248"/>
      <c r="U211" s="248"/>
      <c r="V211" s="246"/>
      <c r="W211" s="248"/>
      <c r="X211" s="345" t="str">
        <f>+Raser!X22</f>
        <v/>
      </c>
      <c r="Y211" s="248" t="s">
        <v>635</v>
      </c>
      <c r="Z211" s="247"/>
      <c r="AA211" s="249"/>
      <c r="AB211" s="249"/>
      <c r="AC211" s="28"/>
      <c r="AE211" s="27"/>
      <c r="AF211" s="250"/>
      <c r="AJ211" s="86"/>
      <c r="BC211" s="262"/>
    </row>
    <row r="212" spans="1:55" ht="14.25" customHeight="1">
      <c r="A212" s="246"/>
      <c r="B212" s="246"/>
      <c r="C212" s="264"/>
      <c r="D212" s="344"/>
      <c r="E212" s="246"/>
      <c r="F212" s="264"/>
      <c r="G212" s="264"/>
      <c r="H212" s="264"/>
      <c r="I212" s="264"/>
      <c r="J212" s="264"/>
      <c r="K212" s="264"/>
      <c r="L212" s="264"/>
      <c r="M212" s="246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47"/>
      <c r="Z212" s="246"/>
      <c r="AA212" s="249"/>
      <c r="AC212" s="28"/>
      <c r="AD212" s="27"/>
      <c r="AE212" s="250"/>
      <c r="AF212" s="86"/>
      <c r="AJ212" s="86"/>
      <c r="BB212" s="262"/>
    </row>
    <row r="213" spans="1:55" ht="19.8">
      <c r="A213" s="246"/>
      <c r="B213" s="246"/>
      <c r="C213" s="246"/>
      <c r="D213" s="246"/>
      <c r="E213" s="246"/>
      <c r="F213" s="246"/>
      <c r="G213" s="246"/>
      <c r="H213" s="247"/>
      <c r="I213" s="246"/>
      <c r="J213" s="247"/>
      <c r="K213" s="246"/>
      <c r="L213" s="246"/>
      <c r="M213" s="246"/>
      <c r="N213" s="248"/>
      <c r="O213" s="248"/>
      <c r="P213" s="246"/>
      <c r="Q213" s="248"/>
      <c r="R213" s="248"/>
      <c r="S213" s="248"/>
      <c r="T213" s="248"/>
      <c r="U213" s="246"/>
      <c r="V213" s="248"/>
      <c r="W213" s="264" t="s">
        <v>488</v>
      </c>
      <c r="X213" s="265" t="s">
        <v>80</v>
      </c>
      <c r="Y213" s="263" t="s">
        <v>4</v>
      </c>
      <c r="Z213" s="246"/>
      <c r="AA213" s="249"/>
      <c r="AC213" s="28"/>
      <c r="AD213" s="27"/>
      <c r="AE213" s="250"/>
      <c r="AF213" s="86"/>
      <c r="AJ213" s="86"/>
      <c r="BB213" s="262"/>
    </row>
    <row r="214" spans="1:55" ht="19.8">
      <c r="A214" s="246"/>
      <c r="B214" s="246"/>
      <c r="C214" s="246"/>
      <c r="D214" s="264"/>
      <c r="E214" s="246"/>
      <c r="F214" s="264" t="s">
        <v>4</v>
      </c>
      <c r="G214" s="246"/>
      <c r="H214" s="247"/>
      <c r="I214" s="247"/>
      <c r="J214" s="247"/>
      <c r="K214" s="264" t="s">
        <v>24</v>
      </c>
      <c r="L214" s="247"/>
      <c r="M214" s="246"/>
      <c r="N214" s="248" t="s">
        <v>402</v>
      </c>
      <c r="O214" s="248" t="s">
        <v>402</v>
      </c>
      <c r="P214" s="265" t="s">
        <v>534</v>
      </c>
      <c r="Q214" s="248" t="s">
        <v>402</v>
      </c>
      <c r="R214" s="248"/>
      <c r="S214" s="248"/>
      <c r="T214" s="265" t="s">
        <v>422</v>
      </c>
      <c r="U214" s="246"/>
      <c r="V214" s="265" t="s">
        <v>581</v>
      </c>
      <c r="W214" s="264" t="s">
        <v>578</v>
      </c>
      <c r="X214" s="265" t="s">
        <v>44</v>
      </c>
      <c r="Y214" s="263" t="s">
        <v>10</v>
      </c>
      <c r="Z214" s="246"/>
      <c r="AA214" s="249"/>
      <c r="AC214" s="28"/>
      <c r="AD214" s="27"/>
      <c r="AE214" s="250"/>
      <c r="AF214" s="86"/>
      <c r="AJ214" s="86"/>
      <c r="BB214" s="262"/>
    </row>
    <row r="215" spans="1:55" ht="19.8">
      <c r="A215" s="264"/>
      <c r="B215" s="264"/>
      <c r="C215" s="246"/>
      <c r="D215" s="246"/>
      <c r="E215" s="264"/>
      <c r="F215" s="264" t="s">
        <v>486</v>
      </c>
      <c r="G215" s="264" t="s">
        <v>4</v>
      </c>
      <c r="H215" s="263" t="s">
        <v>4</v>
      </c>
      <c r="I215" s="263"/>
      <c r="J215" s="263" t="s">
        <v>1</v>
      </c>
      <c r="K215" s="264" t="s">
        <v>492</v>
      </c>
      <c r="L215" s="263" t="s">
        <v>24</v>
      </c>
      <c r="M215" s="246"/>
      <c r="N215" s="265" t="s">
        <v>580</v>
      </c>
      <c r="O215" s="265" t="s">
        <v>498</v>
      </c>
      <c r="P215" s="265" t="s">
        <v>558</v>
      </c>
      <c r="Q215" s="265" t="s">
        <v>500</v>
      </c>
      <c r="R215" s="423" t="s">
        <v>24</v>
      </c>
      <c r="S215" s="423" t="s">
        <v>24</v>
      </c>
      <c r="T215" s="265"/>
      <c r="U215" s="264" t="s">
        <v>413</v>
      </c>
      <c r="V215" s="265" t="s">
        <v>1</v>
      </c>
      <c r="W215" s="264" t="s">
        <v>71</v>
      </c>
      <c r="X215" s="265" t="s">
        <v>538</v>
      </c>
      <c r="Y215" s="263" t="s">
        <v>71</v>
      </c>
      <c r="Z215" s="246"/>
      <c r="AA215" s="249"/>
      <c r="AC215" s="28"/>
      <c r="AD215" s="27"/>
      <c r="AE215" s="250"/>
      <c r="AF215" s="86"/>
      <c r="AJ215" s="86"/>
      <c r="BB215" s="262"/>
    </row>
    <row r="216" spans="1:55" ht="19.8">
      <c r="A216" s="246"/>
      <c r="B216" s="246"/>
      <c r="C216" s="264" t="s">
        <v>0</v>
      </c>
      <c r="D216" s="264"/>
      <c r="E216" s="264" t="s">
        <v>607</v>
      </c>
      <c r="F216" s="50" t="s">
        <v>487</v>
      </c>
      <c r="G216" s="50" t="s">
        <v>10</v>
      </c>
      <c r="H216" s="87" t="s">
        <v>402</v>
      </c>
      <c r="I216" s="87"/>
      <c r="J216" s="87" t="s">
        <v>402</v>
      </c>
      <c r="K216" s="50" t="s">
        <v>414</v>
      </c>
      <c r="L216" s="87" t="s">
        <v>45</v>
      </c>
      <c r="M216" s="246"/>
      <c r="N216" s="75" t="s">
        <v>556</v>
      </c>
      <c r="O216" s="75" t="s">
        <v>439</v>
      </c>
      <c r="P216" s="75" t="s">
        <v>494</v>
      </c>
      <c r="Q216" s="75" t="s">
        <v>481</v>
      </c>
      <c r="R216" s="423" t="s">
        <v>737</v>
      </c>
      <c r="S216" s="423" t="s">
        <v>738</v>
      </c>
      <c r="T216" s="75" t="s">
        <v>1</v>
      </c>
      <c r="U216" s="50" t="s">
        <v>414</v>
      </c>
      <c r="V216" s="75" t="s">
        <v>535</v>
      </c>
      <c r="W216" s="50" t="s">
        <v>497</v>
      </c>
      <c r="X216" s="75" t="s">
        <v>45</v>
      </c>
      <c r="Y216" s="87" t="s">
        <v>561</v>
      </c>
      <c r="Z216" s="246"/>
      <c r="AA216" s="249"/>
      <c r="AC216" s="28"/>
      <c r="AD216" s="27"/>
      <c r="AE216" s="250"/>
      <c r="AF216" s="86"/>
      <c r="AJ216" s="86"/>
      <c r="BB216" s="262"/>
    </row>
    <row r="217" spans="1:55" ht="15.6">
      <c r="A217" s="246"/>
      <c r="B217" s="266">
        <f>+'Ark1'!C1608</f>
        <v>2024</v>
      </c>
      <c r="C217" s="266">
        <f>+'Ark1'!L1608</f>
        <v>1</v>
      </c>
      <c r="D217" s="266" t="s">
        <v>29</v>
      </c>
      <c r="E217" s="266">
        <f>+'Ark1'!AP1608</f>
        <v>12</v>
      </c>
      <c r="F217" s="266" t="str">
        <f>+IF(G217=0,"",'Ark1'!Q1608)</f>
        <v/>
      </c>
      <c r="G217" s="362">
        <f>+'Ark1'!R1608</f>
        <v>0</v>
      </c>
      <c r="H217" s="267" t="str">
        <f>+IF(G217=0,"",'Ark1'!AE1608)</f>
        <v/>
      </c>
      <c r="I217" s="267"/>
      <c r="J217" s="267" t="str">
        <f>+IF(G217=0,"",'Ark1'!AF1608)</f>
        <v/>
      </c>
      <c r="K217" s="268" t="str">
        <f>+IF(G217=0,"",'Ark1'!T1608)</f>
        <v/>
      </c>
      <c r="L217" s="305" t="str">
        <f>+IF(G217=0,"",'Ark1'!U1608)</f>
        <v/>
      </c>
      <c r="M217" s="246"/>
      <c r="N217" s="269" t="str">
        <f>+IF(G217=0,"",'Ark1'!W1608)</f>
        <v/>
      </c>
      <c r="O217" s="269" t="str">
        <f>+IF(G217=0,"",'Ark1'!X1608)</f>
        <v/>
      </c>
      <c r="P217" s="269" t="str">
        <f>+IF(G217=0,"",'Ark1'!AG1608)</f>
        <v/>
      </c>
      <c r="Q217" s="269" t="str">
        <f>+IF(G217=0,"",'Ark1'!AH1608)</f>
        <v/>
      </c>
      <c r="R217" s="374" t="str">
        <f>+IF(G217=0,"",'Ark1'!AR1608)</f>
        <v/>
      </c>
      <c r="S217" s="114" t="str">
        <f>+IF(G217=0,"",'Ark1'!AS1608)</f>
        <v/>
      </c>
      <c r="T217" s="269" t="str">
        <f>+IF(G217=0,"",'Ark1'!Y1608)</f>
        <v/>
      </c>
      <c r="U217" s="268" t="str">
        <f>+IF(G217=0,"",'Ark1'!AA1608)</f>
        <v/>
      </c>
      <c r="V217" s="269" t="str">
        <f>+IF(G217=0,"",'Ark1'!AC1608)</f>
        <v/>
      </c>
      <c r="W217" s="305" t="str">
        <f t="shared" ref="W217:W231" si="36">IF(G217=0,"",1000*L217/P217)</f>
        <v/>
      </c>
      <c r="X217" s="269" t="str">
        <f t="shared" ref="X217:X231" si="37">IF(G217=0,"",L217/C217)</f>
        <v/>
      </c>
      <c r="Y217" s="267" t="str">
        <f t="shared" ref="Y217:Y231" si="38">IF(G217=0,"",G217/F217)</f>
        <v/>
      </c>
      <c r="Z217" s="246"/>
      <c r="AA217" s="249"/>
      <c r="AC217" s="28"/>
      <c r="AD217" s="27"/>
      <c r="AE217" s="272"/>
      <c r="AF217" s="86"/>
      <c r="AJ217" s="86"/>
    </row>
    <row r="218" spans="1:55" ht="15.6">
      <c r="A218" s="246"/>
      <c r="B218" s="306">
        <f>+'Ark1'!C1643</f>
        <v>2024</v>
      </c>
      <c r="C218" s="86">
        <f>+'Ark1'!L1643</f>
        <v>2</v>
      </c>
      <c r="D218" s="86" t="s">
        <v>30</v>
      </c>
      <c r="E218" s="86">
        <f>+'Ark1'!AP1643</f>
        <v>12</v>
      </c>
      <c r="F218" s="86" t="str">
        <f>+IF(G218=0,"",'Ark1'!Q1643)</f>
        <v/>
      </c>
      <c r="G218" s="362">
        <f>+'Ark1'!R1643</f>
        <v>0</v>
      </c>
      <c r="H218" s="28" t="str">
        <f>+IF(G218=0,"",'Ark1'!AE1643)</f>
        <v/>
      </c>
      <c r="I218" s="267"/>
      <c r="J218" s="28" t="str">
        <f>+IF(G218=0,"",'Ark1'!AF1643)</f>
        <v/>
      </c>
      <c r="K218" s="27" t="str">
        <f>+IF(G218=0,"",'Ark1'!T1643)</f>
        <v/>
      </c>
      <c r="L218" s="305" t="str">
        <f>+IF(G218=0,"",'Ark1'!U1643)</f>
        <v/>
      </c>
      <c r="M218" s="246"/>
      <c r="N218" s="33" t="str">
        <f>+IF(G218=0,"",'Ark1'!W1643)</f>
        <v/>
      </c>
      <c r="O218" s="33" t="str">
        <f>+IF(G218=0,"",'Ark1'!X1643)</f>
        <v/>
      </c>
      <c r="P218" s="33" t="str">
        <f>+IF(G218=0,"",'Ark1'!AG1643)</f>
        <v/>
      </c>
      <c r="Q218" s="33" t="str">
        <f>+IF(G218=0,"",'Ark1'!AH1643)</f>
        <v/>
      </c>
      <c r="R218" s="374" t="str">
        <f>+IF(G218=0,"",'Ark1'!AR1643)</f>
        <v/>
      </c>
      <c r="S218" s="114" t="str">
        <f>+IF(G218=0,"",'Ark1'!AS1643)</f>
        <v/>
      </c>
      <c r="T218" s="33" t="str">
        <f>+IF(G218=0,"",'Ark1'!Y1643)</f>
        <v/>
      </c>
      <c r="U218" s="27" t="str">
        <f>+IF(G218=0,"",'Ark1'!AA1643)</f>
        <v/>
      </c>
      <c r="V218" s="33" t="str">
        <f>+IF(G218=0,"",'Ark1'!AC1643)</f>
        <v/>
      </c>
      <c r="W218" s="305" t="str">
        <f t="shared" si="36"/>
        <v/>
      </c>
      <c r="X218" s="33" t="str">
        <f t="shared" si="37"/>
        <v/>
      </c>
      <c r="Y218" s="28" t="str">
        <f t="shared" si="38"/>
        <v/>
      </c>
      <c r="Z218" s="246"/>
      <c r="AA218" s="249"/>
      <c r="AC218" s="28"/>
      <c r="AD218" s="27"/>
      <c r="AE218" s="272"/>
      <c r="AF218" s="86"/>
      <c r="AJ218" s="86"/>
    </row>
    <row r="219" spans="1:55" ht="15.6">
      <c r="A219" s="246"/>
      <c r="B219" s="306">
        <f>+'Ark1'!C1678</f>
        <v>2024</v>
      </c>
      <c r="C219" s="266">
        <f>+'Ark1'!L1678</f>
        <v>3</v>
      </c>
      <c r="D219" s="266" t="s">
        <v>31</v>
      </c>
      <c r="E219" s="266">
        <f>+'Ark1'!AP1678</f>
        <v>12</v>
      </c>
      <c r="F219" s="266" t="str">
        <f>+IF(G219=0,"",'Ark1'!Q1678)</f>
        <v/>
      </c>
      <c r="G219" s="362">
        <f>+'Ark1'!R1678</f>
        <v>0</v>
      </c>
      <c r="H219" s="267" t="str">
        <f>+IF(G219=0,"",'Ark1'!AE1678)</f>
        <v/>
      </c>
      <c r="I219" s="267"/>
      <c r="J219" s="267" t="str">
        <f>+IF(G219=0,"",'Ark1'!AF1678)</f>
        <v/>
      </c>
      <c r="K219" s="268" t="str">
        <f>+IF(G219=0,"",'Ark1'!T1678)</f>
        <v/>
      </c>
      <c r="L219" s="305" t="str">
        <f>+IF(G219=0,"",'Ark1'!U1678)</f>
        <v/>
      </c>
      <c r="M219" s="246"/>
      <c r="N219" s="269" t="str">
        <f>+IF(G219=0,"",'Ark1'!W1678)</f>
        <v/>
      </c>
      <c r="O219" s="269" t="str">
        <f>+IF(G219=0,"",'Ark1'!X1678)</f>
        <v/>
      </c>
      <c r="P219" s="269" t="str">
        <f>+IF(G219=0,"",'Ark1'!AG1678)</f>
        <v/>
      </c>
      <c r="Q219" s="269" t="str">
        <f>+IF(G219=0,"",'Ark1'!AH1678)</f>
        <v/>
      </c>
      <c r="R219" s="374" t="str">
        <f>+IF(G219=0,"",'Ark1'!AR1678)</f>
        <v/>
      </c>
      <c r="S219" s="114" t="str">
        <f>+IF(G219=0,"",'Ark1'!AS1678)</f>
        <v/>
      </c>
      <c r="T219" s="269" t="str">
        <f>+IF(G219=0,"",'Ark1'!Y1678)</f>
        <v/>
      </c>
      <c r="U219" s="268" t="str">
        <f>+IF(G219=0,"",'Ark1'!AA1678)</f>
        <v/>
      </c>
      <c r="V219" s="269" t="str">
        <f>+IF(G219=0,"",'Ark1'!AC1678)</f>
        <v/>
      </c>
      <c r="W219" s="305" t="str">
        <f t="shared" si="36"/>
        <v/>
      </c>
      <c r="X219" s="269" t="str">
        <f t="shared" si="37"/>
        <v/>
      </c>
      <c r="Y219" s="267" t="str">
        <f t="shared" si="38"/>
        <v/>
      </c>
      <c r="Z219" s="246"/>
      <c r="AA219" s="249"/>
      <c r="AC219" s="28"/>
      <c r="AD219" s="27"/>
      <c r="AE219" s="272"/>
      <c r="AF219" s="86"/>
      <c r="AJ219" s="86"/>
    </row>
    <row r="220" spans="1:55" ht="15.6">
      <c r="A220" s="246"/>
      <c r="B220" s="306">
        <f>+'Ark1'!C1713</f>
        <v>2024</v>
      </c>
      <c r="C220" s="266">
        <f>+'Ark1'!L1713</f>
        <v>4</v>
      </c>
      <c r="D220" s="266" t="s">
        <v>32</v>
      </c>
      <c r="E220" s="86">
        <f>+'Ark1'!AP1713</f>
        <v>12</v>
      </c>
      <c r="F220" s="86" t="str">
        <f>+IF(G220=0,"",'Ark1'!Q1713)</f>
        <v/>
      </c>
      <c r="G220" s="362">
        <f>+'Ark1'!R1713</f>
        <v>0</v>
      </c>
      <c r="H220" s="28" t="str">
        <f>+IF(G220=0,"",'Ark1'!AE1713)</f>
        <v/>
      </c>
      <c r="I220" s="267"/>
      <c r="J220" s="28" t="str">
        <f>+IF(G220=0,"",'Ark1'!AF1713)</f>
        <v/>
      </c>
      <c r="K220" s="27" t="str">
        <f>+IF(G220=0,"",'Ark1'!T1713)</f>
        <v/>
      </c>
      <c r="L220" s="305" t="str">
        <f>+IF(G220=0,"",'Ark1'!U1713)</f>
        <v/>
      </c>
      <c r="M220" s="246"/>
      <c r="N220" s="33" t="str">
        <f>+IF(G220=0,"",'Ark1'!W1713)</f>
        <v/>
      </c>
      <c r="O220" s="33" t="str">
        <f>+IF(G220=0,"",'Ark1'!X1713)</f>
        <v/>
      </c>
      <c r="P220" s="33" t="str">
        <f>+IF(G220=0,"",'Ark1'!AG1713)</f>
        <v/>
      </c>
      <c r="Q220" s="33" t="str">
        <f>+IF(G220=0,"",'Ark1'!AH1713)</f>
        <v/>
      </c>
      <c r="R220" s="374" t="str">
        <f>+IF(G220=0,"",'Ark1'!AR1713)</f>
        <v/>
      </c>
      <c r="S220" s="114" t="str">
        <f>+IF(G220=0,"",'Ark1'!AS1713)</f>
        <v/>
      </c>
      <c r="T220" s="33" t="str">
        <f>+IF(G220=0,"",'Ark1'!Y1713)</f>
        <v/>
      </c>
      <c r="U220" s="27" t="str">
        <f>+IF(G220=0,"",'Ark1'!AA1713)</f>
        <v/>
      </c>
      <c r="V220" s="33" t="str">
        <f>+IF(G220=0,"",'Ark1'!AC1713)</f>
        <v/>
      </c>
      <c r="W220" s="305" t="str">
        <f t="shared" si="36"/>
        <v/>
      </c>
      <c r="X220" s="33" t="str">
        <f t="shared" si="37"/>
        <v/>
      </c>
      <c r="Y220" s="28" t="str">
        <f t="shared" si="38"/>
        <v/>
      </c>
      <c r="Z220" s="246"/>
      <c r="AA220" s="249"/>
      <c r="AC220" s="28"/>
      <c r="AD220" s="27"/>
      <c r="AE220" s="272"/>
      <c r="AF220" s="86"/>
      <c r="AJ220" s="86"/>
    </row>
    <row r="221" spans="1:55" ht="15.6">
      <c r="A221" s="246"/>
      <c r="B221" s="266">
        <f>+'Ark1'!C1748</f>
        <v>2024</v>
      </c>
      <c r="C221" s="266">
        <f>+'Ark1'!L1748</f>
        <v>5</v>
      </c>
      <c r="D221" s="266" t="s">
        <v>400</v>
      </c>
      <c r="E221" s="274">
        <f>+'Ark1'!AP1748</f>
        <v>12</v>
      </c>
      <c r="F221" s="266" t="str">
        <f>+IF(G221=0,"",'Ark1'!Q1748)</f>
        <v/>
      </c>
      <c r="G221" s="362">
        <f>+'Ark1'!R1748</f>
        <v>0</v>
      </c>
      <c r="H221" s="267">
        <f>+'Ark1'!AE1748</f>
        <v>0</v>
      </c>
      <c r="I221" s="267"/>
      <c r="J221" s="267" t="str">
        <f>+IF(G221=0,"",'Ark1'!AF1748)</f>
        <v/>
      </c>
      <c r="K221" s="268" t="str">
        <f>+IF(G221=0,"",'Ark1'!T1748)</f>
        <v/>
      </c>
      <c r="L221" s="305" t="str">
        <f>+IF(G221=0,"",'Ark1'!U1748)</f>
        <v/>
      </c>
      <c r="M221" s="246"/>
      <c r="N221" s="269" t="str">
        <f>+IF(G221=0,"",'Ark1'!W1748)</f>
        <v/>
      </c>
      <c r="O221" s="269" t="str">
        <f>+IF(G221=0,"",'Ark1'!X1748)</f>
        <v/>
      </c>
      <c r="P221" s="269" t="str">
        <f>+IF(G221=0,"",'Ark1'!AG1748)</f>
        <v/>
      </c>
      <c r="Q221" s="269" t="str">
        <f>+IF(G221=0,"",'Ark1'!AH1748)</f>
        <v/>
      </c>
      <c r="R221" s="374" t="str">
        <f>+IF(G221=0,"",'Ark1'!AR1748)</f>
        <v/>
      </c>
      <c r="S221" s="114" t="str">
        <f>+IF(G221=0,"",'Ark1'!AS1748)</f>
        <v/>
      </c>
      <c r="T221" s="269" t="str">
        <f>+IF(G221=0,"",'Ark1'!Y1748)</f>
        <v/>
      </c>
      <c r="U221" s="268" t="str">
        <f>+IF(G221=0,"",'Ark1'!AA1748)</f>
        <v/>
      </c>
      <c r="V221" s="269" t="str">
        <f>+IF(G221=0,"",'Ark1'!AC1748)</f>
        <v/>
      </c>
      <c r="W221" s="305" t="str">
        <f t="shared" si="36"/>
        <v/>
      </c>
      <c r="X221" s="269" t="str">
        <f t="shared" si="37"/>
        <v/>
      </c>
      <c r="Y221" s="267" t="str">
        <f t="shared" si="38"/>
        <v/>
      </c>
      <c r="Z221" s="246"/>
      <c r="AA221" s="249"/>
      <c r="AC221" s="28"/>
      <c r="AD221" s="27"/>
      <c r="AE221" s="272"/>
      <c r="AF221" s="86"/>
      <c r="AJ221" s="86"/>
    </row>
    <row r="222" spans="1:55" ht="15.6">
      <c r="A222" s="246"/>
      <c r="B222" s="330">
        <f>+'Ark1'!C1783</f>
        <v>2024</v>
      </c>
      <c r="C222" s="266">
        <f>+'Ark1'!L1783</f>
        <v>6</v>
      </c>
      <c r="D222" s="266" t="s">
        <v>33</v>
      </c>
      <c r="E222" s="275">
        <f>+'Ark1'!AP1783</f>
        <v>12</v>
      </c>
      <c r="F222" s="86" t="str">
        <f>+IF(G222=0,"",'Ark1'!Q1783)</f>
        <v/>
      </c>
      <c r="G222" s="362">
        <f>+'Ark1'!R1783</f>
        <v>0</v>
      </c>
      <c r="H222" s="28" t="str">
        <f>+IF(G222=0,"",'Ark1'!AE1783)</f>
        <v/>
      </c>
      <c r="I222" s="267"/>
      <c r="J222" s="28" t="str">
        <f>+IF(G222=0,"",'Ark1'!AF1783)</f>
        <v/>
      </c>
      <c r="K222" s="27" t="str">
        <f>+IF(G222=0,"",'Ark1'!T1783)</f>
        <v/>
      </c>
      <c r="L222" s="305" t="str">
        <f>+IF(G222=0,"",'Ark1'!U1783)</f>
        <v/>
      </c>
      <c r="M222" s="246"/>
      <c r="N222" s="33" t="str">
        <f>+IF(G222=0,"",'Ark1'!W1783)</f>
        <v/>
      </c>
      <c r="O222" s="33" t="str">
        <f>+IF(G222=0,"",'Ark1'!X1783)</f>
        <v/>
      </c>
      <c r="P222" s="33" t="str">
        <f>+IF(G222=0,"",'Ark1'!AG1783)</f>
        <v/>
      </c>
      <c r="Q222" s="33" t="str">
        <f>+IF(G222=0,"",'Ark1'!AH1783)</f>
        <v/>
      </c>
      <c r="R222" s="374" t="str">
        <f>+IF(G222=0,"",'Ark1'!AR1783)</f>
        <v/>
      </c>
      <c r="S222" s="114" t="str">
        <f>+IF(G222=0,"",'Ark1'!AS1783)</f>
        <v/>
      </c>
      <c r="T222" s="33" t="str">
        <f>+IF(G222=0,"",'Ark1'!Y1783)</f>
        <v/>
      </c>
      <c r="U222" s="27" t="str">
        <f>+IF(G222=0,"",'Ark1'!AA1783)</f>
        <v/>
      </c>
      <c r="V222" s="33" t="str">
        <f>+IF(G222=0,"",'Ark1'!AC1783)</f>
        <v/>
      </c>
      <c r="W222" s="305" t="str">
        <f t="shared" si="36"/>
        <v/>
      </c>
      <c r="X222" s="33" t="str">
        <f t="shared" si="37"/>
        <v/>
      </c>
      <c r="Y222" s="28" t="str">
        <f t="shared" si="38"/>
        <v/>
      </c>
      <c r="Z222" s="246"/>
      <c r="AA222" s="249"/>
      <c r="AC222" s="28"/>
      <c r="AD222" s="27"/>
      <c r="AE222" s="272"/>
      <c r="AF222" s="86"/>
      <c r="AJ222" s="86"/>
    </row>
    <row r="223" spans="1:55" ht="15.6">
      <c r="A223" s="246"/>
      <c r="B223" s="330">
        <f>+'Ark1'!C1818</f>
        <v>2024</v>
      </c>
      <c r="C223" s="266">
        <f>+'Ark1'!L1818</f>
        <v>7</v>
      </c>
      <c r="D223" s="266" t="s">
        <v>34</v>
      </c>
      <c r="E223" s="274">
        <f>+'Ark1'!AP1818</f>
        <v>12</v>
      </c>
      <c r="F223" s="266" t="str">
        <f>+IF(G223=0,"",'Ark1'!Q1818)</f>
        <v/>
      </c>
      <c r="G223" s="362">
        <f>+'Ark1'!R1818</f>
        <v>0</v>
      </c>
      <c r="H223" s="267" t="str">
        <f>+IF(G223=0,"",'Ark1'!AE1818)</f>
        <v/>
      </c>
      <c r="I223" s="267"/>
      <c r="J223" s="267" t="str">
        <f>+IF(G223=0,"",'Ark1'!AF1818)</f>
        <v/>
      </c>
      <c r="K223" s="268" t="str">
        <f>+IF(G223=0,"",'Ark1'!T1818)</f>
        <v/>
      </c>
      <c r="L223" s="305" t="str">
        <f>+IF(G223=0,"",'Ark1'!U1818)</f>
        <v/>
      </c>
      <c r="M223" s="246"/>
      <c r="N223" s="269" t="str">
        <f>+IF(G223=0,"",'Ark1'!W1818)</f>
        <v/>
      </c>
      <c r="O223" s="269" t="str">
        <f>+IF(G223=0,"",'Ark1'!X1818)</f>
        <v/>
      </c>
      <c r="P223" s="269" t="str">
        <f>+IF(G223=0,"",'Ark1'!AG1818)</f>
        <v/>
      </c>
      <c r="Q223" s="269" t="str">
        <f>+IF(G223=0,"",'Ark1'!AH1818)</f>
        <v/>
      </c>
      <c r="R223" s="374" t="str">
        <f>+IF(G223=0,"",'Ark1'!AR1818)</f>
        <v/>
      </c>
      <c r="S223" s="114" t="str">
        <f>+IF(G223=0,"",'Ark1'!AS1818)</f>
        <v/>
      </c>
      <c r="T223" s="269" t="str">
        <f>+IF(G223=0,"",'Ark1'!Y1818)</f>
        <v/>
      </c>
      <c r="U223" s="268" t="str">
        <f>+IF(G223=0,"",'Ark1'!AA1818)</f>
        <v/>
      </c>
      <c r="V223" s="269" t="str">
        <f>+IF(G223=0,"",'Ark1'!AC1818)</f>
        <v/>
      </c>
      <c r="W223" s="305" t="str">
        <f t="shared" si="36"/>
        <v/>
      </c>
      <c r="X223" s="269" t="str">
        <f t="shared" si="37"/>
        <v/>
      </c>
      <c r="Y223" s="267" t="str">
        <f t="shared" si="38"/>
        <v/>
      </c>
      <c r="Z223" s="246"/>
      <c r="AA223" s="249"/>
      <c r="AC223" s="28"/>
      <c r="AD223" s="27"/>
      <c r="AE223" s="272"/>
      <c r="AF223" s="86"/>
      <c r="AJ223" s="86"/>
    </row>
    <row r="224" spans="1:55" ht="15.6">
      <c r="A224" s="246"/>
      <c r="B224" s="86">
        <f>+'Ark1'!C1853</f>
        <v>2024</v>
      </c>
      <c r="C224" s="86">
        <f>+'Ark1'!L1853</f>
        <v>8</v>
      </c>
      <c r="D224" s="86" t="s">
        <v>35</v>
      </c>
      <c r="E224" s="275">
        <f>+'Ark1'!AP1853</f>
        <v>12</v>
      </c>
      <c r="F224" s="86" t="str">
        <f>+IF(G224=0,"",'Ark1'!Q1853)</f>
        <v/>
      </c>
      <c r="G224" s="362">
        <f>+'Ark1'!R1853</f>
        <v>0</v>
      </c>
      <c r="H224" s="28" t="str">
        <f>+IF(G224=0,"",'Ark1'!AE1853)</f>
        <v/>
      </c>
      <c r="I224" s="267"/>
      <c r="J224" s="28" t="str">
        <f>+IF(G224=0,"",'Ark1'!AF1853)</f>
        <v/>
      </c>
      <c r="K224" s="27" t="str">
        <f>+IF(G224=0,"",'Ark1'!T1853)</f>
        <v/>
      </c>
      <c r="L224" s="305" t="str">
        <f>+IF(G224=0,"",'Ark1'!U1853)</f>
        <v/>
      </c>
      <c r="M224" s="246"/>
      <c r="N224" s="33" t="str">
        <f>+IF(G224=0,"",'Ark1'!W1853)</f>
        <v/>
      </c>
      <c r="O224" s="33" t="str">
        <f>+IF(G224=0,"",'Ark1'!X1853)</f>
        <v/>
      </c>
      <c r="P224" s="33" t="str">
        <f>+IF(G224=0,"",'Ark1'!AG1853)</f>
        <v/>
      </c>
      <c r="Q224" s="33" t="str">
        <f>+IF(G224=0,"",'Ark1'!AH1853)</f>
        <v/>
      </c>
      <c r="R224" s="374" t="str">
        <f>+IF(G224=0,"",'Ark1'!AR1702)</f>
        <v/>
      </c>
      <c r="S224" s="114" t="str">
        <f>+IF(G224=0,"",'Ark1'!AS1702)</f>
        <v/>
      </c>
      <c r="T224" s="33" t="str">
        <f>+IF(G224=0,"",'Ark1'!Y1853)</f>
        <v/>
      </c>
      <c r="U224" s="27" t="str">
        <f>+IF(G224=0,"",'Ark1'!AA1853)</f>
        <v/>
      </c>
      <c r="V224" s="33" t="str">
        <f>+IF(G224=0,"",'Ark1'!AC1853)</f>
        <v/>
      </c>
      <c r="W224" s="305" t="str">
        <f t="shared" si="36"/>
        <v/>
      </c>
      <c r="X224" s="33" t="str">
        <f t="shared" si="37"/>
        <v/>
      </c>
      <c r="Y224" s="28" t="str">
        <f t="shared" si="38"/>
        <v/>
      </c>
      <c r="Z224" s="246"/>
      <c r="AA224" s="249"/>
      <c r="AC224" s="28"/>
      <c r="AD224" s="27"/>
      <c r="AE224" s="272"/>
      <c r="AF224" s="86"/>
      <c r="AJ224" s="86"/>
    </row>
    <row r="225" spans="1:55" ht="15.6">
      <c r="A225" s="246"/>
      <c r="B225" s="330">
        <f>+'Ark1'!C1888</f>
        <v>2024</v>
      </c>
      <c r="C225" s="266">
        <f>+'Ark1'!L1888</f>
        <v>9</v>
      </c>
      <c r="D225" s="266" t="s">
        <v>36</v>
      </c>
      <c r="E225" s="274">
        <f>+'Ark1'!AP1888</f>
        <v>12</v>
      </c>
      <c r="F225" s="266" t="str">
        <f>+IF(G225=0,"",'Ark1'!Q1888)</f>
        <v/>
      </c>
      <c r="G225" s="362">
        <f>+'Ark1'!R1888</f>
        <v>0</v>
      </c>
      <c r="H225" s="267" t="str">
        <f>+IF(G225=0,"",'Ark1'!AE1888)</f>
        <v/>
      </c>
      <c r="I225" s="267"/>
      <c r="J225" s="267" t="str">
        <f>+IF(G225=0,"",'Ark1'!AF1888)</f>
        <v/>
      </c>
      <c r="K225" s="268" t="str">
        <f>+IF(G225=0,"",'Ark1'!T1888)</f>
        <v/>
      </c>
      <c r="L225" s="305" t="str">
        <f>+IF(G225=0,"",'Ark1'!U1888)</f>
        <v/>
      </c>
      <c r="M225" s="246"/>
      <c r="N225" s="269" t="str">
        <f>+IF(G225=0,"",'Ark1'!W1888)</f>
        <v/>
      </c>
      <c r="O225" s="269" t="str">
        <f>+IF(G225=0,"",'Ark1'!X1888)</f>
        <v/>
      </c>
      <c r="P225" s="269" t="str">
        <f>+IF(G225=0,"",'Ark1'!AG1888)</f>
        <v/>
      </c>
      <c r="Q225" s="269" t="str">
        <f>+IF(G225=0,"",'Ark1'!AH1888)</f>
        <v/>
      </c>
      <c r="R225" s="374" t="str">
        <f>+IF(G225=0,"",'Ark1'!AR1703)</f>
        <v/>
      </c>
      <c r="S225" s="114" t="str">
        <f>+IF(G225=0,"",'Ark1'!AS1703)</f>
        <v/>
      </c>
      <c r="T225" s="269" t="str">
        <f>+IF(G225=0,"",'Ark1'!Y1888)</f>
        <v/>
      </c>
      <c r="U225" s="268" t="str">
        <f>+IF(G225=0,"",'Ark1'!AA1888)</f>
        <v/>
      </c>
      <c r="V225" s="269" t="str">
        <f>+IF(G225=0,"",'Ark1'!AC1888)</f>
        <v/>
      </c>
      <c r="W225" s="305" t="str">
        <f t="shared" si="36"/>
        <v/>
      </c>
      <c r="X225" s="269" t="str">
        <f t="shared" si="37"/>
        <v/>
      </c>
      <c r="Y225" s="267" t="str">
        <f t="shared" si="38"/>
        <v/>
      </c>
      <c r="Z225" s="246"/>
      <c r="AA225" s="249"/>
      <c r="AC225" s="28"/>
      <c r="AD225" s="27"/>
      <c r="AE225" s="272"/>
      <c r="AF225" s="86"/>
      <c r="AJ225" s="86"/>
    </row>
    <row r="226" spans="1:55" ht="15.6">
      <c r="A226" s="246"/>
      <c r="B226" s="330">
        <f>+'Ark1'!C1923</f>
        <v>2024</v>
      </c>
      <c r="C226" s="266">
        <f>+'Ark1'!L1923</f>
        <v>10</v>
      </c>
      <c r="D226" s="266" t="s">
        <v>37</v>
      </c>
      <c r="E226" s="275">
        <f>+'Ark1'!AP1923</f>
        <v>12</v>
      </c>
      <c r="F226" s="86" t="str">
        <f>+IF(G226=0,"",'Ark1'!Q1923)</f>
        <v/>
      </c>
      <c r="G226" s="362">
        <f>+'Ark1'!R1923</f>
        <v>0</v>
      </c>
      <c r="H226" s="28" t="str">
        <f>+IF(G226=0,"",'Ark1'!AE1923)</f>
        <v/>
      </c>
      <c r="I226" s="267"/>
      <c r="J226" s="28" t="str">
        <f>+IF(G226=0,"",'Ark1'!AF1923)</f>
        <v/>
      </c>
      <c r="K226" s="27" t="str">
        <f>+IF(G226=0,"",'Ark1'!T1923)</f>
        <v/>
      </c>
      <c r="L226" s="305" t="str">
        <f>+IF(G226=0,"",'Ark1'!U1923)</f>
        <v/>
      </c>
      <c r="M226" s="246"/>
      <c r="N226" s="33" t="str">
        <f>+IF(G226=0,"",'Ark1'!W1923)</f>
        <v/>
      </c>
      <c r="O226" s="33" t="str">
        <f>+IF(G226=0,"",'Ark1'!X1923)</f>
        <v/>
      </c>
      <c r="P226" s="33" t="str">
        <f>+IF(G226=0,"",'Ark1'!AG1923)</f>
        <v/>
      </c>
      <c r="Q226" s="33" t="str">
        <f>+IF(G226=0,"",'Ark1'!AH1923)</f>
        <v/>
      </c>
      <c r="R226" s="374" t="str">
        <f>+IF(G226=0,"",'Ark1'!AR1704)</f>
        <v/>
      </c>
      <c r="S226" s="114" t="str">
        <f>+IF(G226=0,"",'Ark1'!AS1704)</f>
        <v/>
      </c>
      <c r="T226" s="33" t="str">
        <f>+IF(G226=0,"",'Ark1'!Y1923)</f>
        <v/>
      </c>
      <c r="U226" s="27" t="str">
        <f>+IF(G226=0,"",'Ark1'!AA1923)</f>
        <v/>
      </c>
      <c r="V226" s="33" t="str">
        <f>+IF(G226=0,"",'Ark1'!AC1923)</f>
        <v/>
      </c>
      <c r="W226" s="305" t="str">
        <f t="shared" si="36"/>
        <v/>
      </c>
      <c r="X226" s="33" t="str">
        <f t="shared" si="37"/>
        <v/>
      </c>
      <c r="Y226" s="28" t="str">
        <f t="shared" si="38"/>
        <v/>
      </c>
      <c r="Z226" s="246"/>
      <c r="AA226" s="249"/>
      <c r="AC226" s="28"/>
      <c r="AD226" s="27"/>
      <c r="AE226" s="272"/>
      <c r="AF226" s="86"/>
      <c r="AJ226" s="86"/>
    </row>
    <row r="227" spans="1:55" ht="15.6">
      <c r="A227" s="246"/>
      <c r="B227" s="330">
        <f>+'Ark1'!C1958</f>
        <v>2024</v>
      </c>
      <c r="C227" s="266">
        <f>+'Ark1'!L1958</f>
        <v>11</v>
      </c>
      <c r="D227" s="266" t="s">
        <v>38</v>
      </c>
      <c r="E227" s="274">
        <f>+'Ark1'!AP1958</f>
        <v>12</v>
      </c>
      <c r="F227" s="266" t="str">
        <f>+IF(G227=0,"",'Ark1'!Q1958)</f>
        <v/>
      </c>
      <c r="G227" s="362">
        <f>+'Ark1'!R1958</f>
        <v>0</v>
      </c>
      <c r="H227" s="267" t="str">
        <f>+IF(G227=0,"",'Ark1'!AE1958)</f>
        <v/>
      </c>
      <c r="I227" s="267"/>
      <c r="J227" s="267" t="str">
        <f>+IF(G227=0,"",'Ark1'!AF1958)</f>
        <v/>
      </c>
      <c r="K227" s="268" t="str">
        <f>+IF(G227=0,"",'Ark1'!T1958)</f>
        <v/>
      </c>
      <c r="L227" s="305" t="str">
        <f>+IF(G227=0,"",'Ark1'!U1958)</f>
        <v/>
      </c>
      <c r="M227" s="246"/>
      <c r="N227" s="269" t="str">
        <f>+IF(G227=0,"",'Ark1'!W1958)</f>
        <v/>
      </c>
      <c r="O227" s="269" t="str">
        <f>+IF(G227=0,"",'Ark1'!X1958)</f>
        <v/>
      </c>
      <c r="P227" s="269" t="str">
        <f>+IF(G227=0,"",'Ark1'!AG1958)</f>
        <v/>
      </c>
      <c r="Q227" s="269" t="str">
        <f>+IF(G227=0,"",'Ark1'!AH1958)</f>
        <v/>
      </c>
      <c r="R227" s="374" t="str">
        <f>+IF(G227=0,"",'Ark1'!AR1705)</f>
        <v/>
      </c>
      <c r="S227" s="114" t="str">
        <f>+IF(G227=0,"",'Ark1'!AS1705)</f>
        <v/>
      </c>
      <c r="T227" s="269" t="str">
        <f>+IF(G227=0,"",'Ark1'!Y1958)</f>
        <v/>
      </c>
      <c r="U227" s="268" t="str">
        <f>+IF(G227=0,"",'Ark1'!AA1958)</f>
        <v/>
      </c>
      <c r="V227" s="269" t="str">
        <f>+IF(G227=0,"",'Ark1'!AC1958)</f>
        <v/>
      </c>
      <c r="W227" s="305" t="str">
        <f t="shared" si="36"/>
        <v/>
      </c>
      <c r="X227" s="269" t="str">
        <f t="shared" si="37"/>
        <v/>
      </c>
      <c r="Y227" s="267" t="str">
        <f t="shared" si="38"/>
        <v/>
      </c>
      <c r="Z227" s="246"/>
      <c r="AA227" s="249"/>
      <c r="AC227" s="28"/>
      <c r="AD227" s="27"/>
      <c r="AE227" s="272"/>
      <c r="AF227" s="86"/>
      <c r="AJ227" s="86"/>
    </row>
    <row r="228" spans="1:55" ht="15.6">
      <c r="A228" s="246"/>
      <c r="B228" s="330">
        <f>+'Ark1'!C1993</f>
        <v>2024</v>
      </c>
      <c r="C228" s="266">
        <f>+'Ark1'!L1993</f>
        <v>12</v>
      </c>
      <c r="D228" s="266" t="s">
        <v>39</v>
      </c>
      <c r="E228" s="275">
        <f>+'Ark1'!AP1993</f>
        <v>12</v>
      </c>
      <c r="F228" s="86" t="str">
        <f>+IF(G228=0,"",'Ark1'!Q1993)</f>
        <v/>
      </c>
      <c r="G228" s="362">
        <f>+'Ark1'!R1993</f>
        <v>0</v>
      </c>
      <c r="H228" s="28" t="str">
        <f>+IF(G228=0,"",'Ark1'!AE1993)</f>
        <v/>
      </c>
      <c r="I228" s="267"/>
      <c r="J228" s="28" t="str">
        <f>+IF(G228=0,"",'Ark1'!AF1993)</f>
        <v/>
      </c>
      <c r="K228" s="27" t="str">
        <f>+IF(G228=0,"",'Ark1'!T1993)</f>
        <v/>
      </c>
      <c r="L228" s="305" t="str">
        <f>+IF(G228=0,"",'Ark1'!U1993)</f>
        <v/>
      </c>
      <c r="M228" s="246"/>
      <c r="N228" s="33" t="str">
        <f>+IF(G228=0,"",'Ark1'!W1993)</f>
        <v/>
      </c>
      <c r="O228" s="33" t="str">
        <f>+IF(G228=0,"",'Ark1'!X1993)</f>
        <v/>
      </c>
      <c r="P228" s="33" t="str">
        <f>+IF(G228=0,"",'Ark1'!AG1993)</f>
        <v/>
      </c>
      <c r="Q228" s="33" t="str">
        <f>+IF(G228=0,"",'Ark1'!AH1993)</f>
        <v/>
      </c>
      <c r="R228" s="374" t="str">
        <f>+IF(G228=0,"",'Ark1'!AR1706)</f>
        <v/>
      </c>
      <c r="S228" s="114" t="str">
        <f>+IF(G228=0,"",'Ark1'!AS1706)</f>
        <v/>
      </c>
      <c r="T228" s="33" t="str">
        <f>+IF(G228=0,"",'Ark1'!Y1993)</f>
        <v/>
      </c>
      <c r="U228" s="27" t="str">
        <f>+IF(G228=0,"",'Ark1'!AA1993)</f>
        <v/>
      </c>
      <c r="V228" s="33" t="str">
        <f>+IF(G228=0,"",'Ark1'!AC1993)</f>
        <v/>
      </c>
      <c r="W228" s="305" t="str">
        <f t="shared" si="36"/>
        <v/>
      </c>
      <c r="X228" s="33" t="str">
        <f t="shared" si="37"/>
        <v/>
      </c>
      <c r="Y228" s="28" t="str">
        <f t="shared" si="38"/>
        <v/>
      </c>
      <c r="Z228" s="246"/>
      <c r="AA228" s="249"/>
      <c r="AC228" s="28"/>
      <c r="AD228" s="27"/>
      <c r="AE228" s="272"/>
      <c r="AF228" s="86"/>
      <c r="AJ228" s="86"/>
    </row>
    <row r="229" spans="1:55" ht="15.6">
      <c r="A229" s="246"/>
      <c r="B229" s="330">
        <f>+'Ark1'!C2028</f>
        <v>2024</v>
      </c>
      <c r="C229" s="266">
        <f>+'Ark1'!L2028</f>
        <v>13</v>
      </c>
      <c r="D229" s="266" t="s">
        <v>40</v>
      </c>
      <c r="E229" s="274">
        <f>+'Ark1'!AP2028</f>
        <v>12</v>
      </c>
      <c r="F229" s="266" t="str">
        <f>+IF(G229=0,"",'Ark1'!Q2028)</f>
        <v/>
      </c>
      <c r="G229" s="362">
        <f>+'Ark1'!R2028</f>
        <v>0</v>
      </c>
      <c r="H229" s="267" t="str">
        <f>+IF(G229=0,"",'Ark1'!AE2028)</f>
        <v/>
      </c>
      <c r="I229" s="267"/>
      <c r="J229" s="267" t="str">
        <f>+IF(G229=0,"",'Ark1'!AF2028)</f>
        <v/>
      </c>
      <c r="K229" s="268" t="str">
        <f>+IF(G229=0,"",'Ark1'!T2028)</f>
        <v/>
      </c>
      <c r="L229" s="305" t="str">
        <f>+IF(G229=0,"",'Ark1'!U2028)</f>
        <v/>
      </c>
      <c r="M229" s="246"/>
      <c r="N229" s="269" t="str">
        <f>+IF(G229=0,"",'Ark1'!W2028)</f>
        <v/>
      </c>
      <c r="O229" s="269" t="str">
        <f>+IF(G229=0,"",'Ark1'!X2028)</f>
        <v/>
      </c>
      <c r="P229" s="269" t="str">
        <f>+IF(G229=0,"",'Ark1'!AG2028)</f>
        <v/>
      </c>
      <c r="Q229" s="269" t="str">
        <f>+IF(G229=0,"",'Ark1'!AH2028)</f>
        <v/>
      </c>
      <c r="R229" s="374" t="str">
        <f>+IF(G229=0,"",'Ark1'!AR1707)</f>
        <v/>
      </c>
      <c r="S229" s="114" t="str">
        <f>+IF(G229=0,"",'Ark1'!AS1707)</f>
        <v/>
      </c>
      <c r="T229" s="269" t="str">
        <f>+IF(G229=0,"",'Ark1'!Y2028)</f>
        <v/>
      </c>
      <c r="U229" s="268" t="str">
        <f>+IF(G229=0,"",'Ark1'!AA2028)</f>
        <v/>
      </c>
      <c r="V229" s="269" t="str">
        <f>+IF(G229=0,"",'Ark1'!AC2028)</f>
        <v/>
      </c>
      <c r="W229" s="305" t="str">
        <f t="shared" si="36"/>
        <v/>
      </c>
      <c r="X229" s="269" t="str">
        <f t="shared" si="37"/>
        <v/>
      </c>
      <c r="Y229" s="267" t="str">
        <f t="shared" si="38"/>
        <v/>
      </c>
      <c r="Z229" s="246"/>
      <c r="AA229" s="249"/>
      <c r="AC229" s="28"/>
      <c r="AD229" s="27"/>
      <c r="AE229" s="272"/>
      <c r="AF229" s="86"/>
      <c r="AJ229" s="86"/>
    </row>
    <row r="230" spans="1:55" ht="15.6">
      <c r="A230" s="246"/>
      <c r="B230" s="330">
        <f>+'Ark1'!C2063</f>
        <v>2024</v>
      </c>
      <c r="C230" s="266">
        <f>+'Ark1'!L2063</f>
        <v>14</v>
      </c>
      <c r="D230" s="266" t="s">
        <v>401</v>
      </c>
      <c r="E230" s="275">
        <f>+'Ark1'!AP2063</f>
        <v>12</v>
      </c>
      <c r="F230" s="86" t="str">
        <f>+IF(G230=0,"",'Ark1'!Q2063)</f>
        <v/>
      </c>
      <c r="G230" s="362">
        <f>+'Ark1'!R2063</f>
        <v>0</v>
      </c>
      <c r="H230" s="28" t="str">
        <f>+IF(G230=0,"",'Ark1'!AE2063)</f>
        <v/>
      </c>
      <c r="I230" s="267"/>
      <c r="J230" s="28" t="str">
        <f>+IF(G230=0,"",'Ark1'!AF2063)</f>
        <v/>
      </c>
      <c r="K230" s="27" t="str">
        <f>+IF(G230=0,"",'Ark1'!T2063)</f>
        <v/>
      </c>
      <c r="L230" s="305" t="str">
        <f>+IF(G230=0,"",'Ark1'!U2063)</f>
        <v/>
      </c>
      <c r="M230" s="246"/>
      <c r="N230" s="33" t="str">
        <f>+IF(G230=0,"",'Ark1'!W2063)</f>
        <v/>
      </c>
      <c r="O230" s="33" t="str">
        <f>+IF(G230=0,"",'Ark1'!X2063)</f>
        <v/>
      </c>
      <c r="P230" s="33" t="str">
        <f>+IF(G230=0,"",'Ark1'!AG2063)</f>
        <v/>
      </c>
      <c r="Q230" s="33" t="str">
        <f>+IF(G230=0,"",'Ark1'!AH2063)</f>
        <v/>
      </c>
      <c r="R230" s="374" t="str">
        <f>+IF(G230=0,"",'Ark1'!AR1708)</f>
        <v/>
      </c>
      <c r="S230" s="114" t="str">
        <f>+IF(G230=0,"",'Ark1'!AS1708)</f>
        <v/>
      </c>
      <c r="T230" s="33" t="str">
        <f>+IF(G230=0,"",'Ark1'!Y2063)</f>
        <v/>
      </c>
      <c r="U230" s="27" t="str">
        <f>+IF(G230=0,"",'Ark1'!AA2063)</f>
        <v/>
      </c>
      <c r="V230" s="33" t="str">
        <f>+IF(G230=0,"",'Ark1'!AC2063)</f>
        <v/>
      </c>
      <c r="W230" s="305" t="str">
        <f t="shared" si="36"/>
        <v/>
      </c>
      <c r="X230" s="33" t="str">
        <f t="shared" si="37"/>
        <v/>
      </c>
      <c r="Y230" s="28" t="str">
        <f t="shared" si="38"/>
        <v/>
      </c>
      <c r="Z230" s="246"/>
      <c r="AA230" s="249"/>
      <c r="AC230" s="28"/>
      <c r="AD230" s="27"/>
      <c r="AE230" s="272"/>
      <c r="AF230" s="86"/>
      <c r="AJ230" s="86"/>
    </row>
    <row r="231" spans="1:55" ht="15.6">
      <c r="A231" s="246"/>
      <c r="B231" s="330">
        <f>+'Ark1'!C2098</f>
        <v>2024</v>
      </c>
      <c r="C231" s="266">
        <f>+'Ark1'!L2098</f>
        <v>15</v>
      </c>
      <c r="D231" s="266" t="s">
        <v>41</v>
      </c>
      <c r="E231" s="266">
        <f>+'Ark1'!AP2098</f>
        <v>12</v>
      </c>
      <c r="F231" s="266" t="str">
        <f>+IF(G231=0,"",'Ark1'!Q2098)</f>
        <v/>
      </c>
      <c r="G231" s="362">
        <f>+'Ark1'!R2098</f>
        <v>0</v>
      </c>
      <c r="H231" s="267" t="str">
        <f>+IF(G231=0,"",'Ark1'!AE2098)</f>
        <v/>
      </c>
      <c r="I231" s="267"/>
      <c r="J231" s="267" t="str">
        <f>+IF(G231=0,"",'Ark1'!AF2098)</f>
        <v/>
      </c>
      <c r="K231" s="268" t="str">
        <f>+IF(G231=0,"",'Ark1'!T2098)</f>
        <v/>
      </c>
      <c r="L231" s="377" t="str">
        <f>+IF(G231=0,"",'Ark1'!U2098)</f>
        <v/>
      </c>
      <c r="M231" s="246"/>
      <c r="N231" s="269" t="str">
        <f>+IF(G231=0,"",'Ark1'!W2098)</f>
        <v/>
      </c>
      <c r="O231" s="269" t="str">
        <f>+IF(G231=0,"",'Ark1'!X2098)</f>
        <v/>
      </c>
      <c r="P231" s="269" t="str">
        <f>+IF(G231=0,"",'Ark1'!AG2098)</f>
        <v/>
      </c>
      <c r="Q231" s="269" t="str">
        <f>+IF(G231=0,"",'Ark1'!AH2098)</f>
        <v/>
      </c>
      <c r="R231" s="374" t="str">
        <f>+IF(G231=0,"",'Ark1'!AR1709)</f>
        <v/>
      </c>
      <c r="S231" s="114" t="str">
        <f>+IF(G231=0,"",'Ark1'!AS1709)</f>
        <v/>
      </c>
      <c r="T231" s="269" t="str">
        <f>+IF(G231=0,"",'Ark1'!Y2098)</f>
        <v/>
      </c>
      <c r="U231" s="268" t="str">
        <f>+IF(G231=0,"",'Ark1'!AA2098)</f>
        <v/>
      </c>
      <c r="V231" s="269" t="str">
        <f>+IF(G231=0,"",'Ark1'!AC2098)</f>
        <v/>
      </c>
      <c r="W231" s="305" t="str">
        <f t="shared" si="36"/>
        <v/>
      </c>
      <c r="X231" s="269" t="str">
        <f t="shared" si="37"/>
        <v/>
      </c>
      <c r="Y231" s="267" t="str">
        <f t="shared" si="38"/>
        <v/>
      </c>
      <c r="Z231" s="246"/>
      <c r="AA231" s="249"/>
      <c r="AC231" s="28"/>
      <c r="AD231" s="27"/>
      <c r="AE231" s="272"/>
      <c r="AF231" s="86"/>
      <c r="AJ231" s="86"/>
    </row>
    <row r="232" spans="1:55" ht="19.8">
      <c r="A232" s="246"/>
      <c r="B232" s="246"/>
      <c r="C232" s="246"/>
      <c r="D232" s="246"/>
      <c r="E232" s="246"/>
      <c r="F232" s="246"/>
      <c r="G232" s="246"/>
      <c r="H232" s="246"/>
      <c r="I232" s="246"/>
      <c r="J232" s="246"/>
      <c r="K232" s="246"/>
      <c r="L232" s="246"/>
      <c r="M232" s="246"/>
      <c r="N232" s="246"/>
      <c r="O232" s="246"/>
      <c r="P232" s="246"/>
      <c r="Q232" s="246"/>
      <c r="R232" s="246"/>
      <c r="S232" s="246"/>
      <c r="T232" s="246"/>
      <c r="U232" s="246"/>
      <c r="V232" s="246"/>
      <c r="W232" s="246"/>
      <c r="X232" s="246"/>
      <c r="Y232" s="246"/>
      <c r="Z232" s="246"/>
      <c r="AA232" s="249"/>
      <c r="AC232" s="28"/>
      <c r="AD232" s="27"/>
      <c r="AE232" s="250"/>
      <c r="AF232" s="86"/>
      <c r="AJ232" s="86"/>
      <c r="BB232" s="262"/>
    </row>
    <row r="233" spans="1:55" ht="19.8">
      <c r="A233" s="246"/>
      <c r="B233" s="246"/>
      <c r="C233" s="264"/>
      <c r="D233" s="246"/>
      <c r="E233" s="246"/>
      <c r="F233" s="246"/>
      <c r="G233" s="246"/>
      <c r="H233" s="247"/>
      <c r="I233" s="246"/>
      <c r="J233" s="247"/>
      <c r="K233" s="246"/>
      <c r="L233" s="246"/>
      <c r="M233" s="246"/>
      <c r="N233" s="248"/>
      <c r="O233" s="248"/>
      <c r="P233" s="246"/>
      <c r="Q233" s="248"/>
      <c r="R233" s="248"/>
      <c r="S233" s="248"/>
      <c r="T233" s="248"/>
      <c r="U233" s="246"/>
      <c r="V233" s="248"/>
      <c r="W233" s="246"/>
      <c r="X233" s="248"/>
      <c r="Y233" s="247"/>
      <c r="Z233" s="246"/>
      <c r="AA233" s="249"/>
      <c r="AC233" s="28"/>
      <c r="AD233" s="27"/>
      <c r="AE233" s="250"/>
      <c r="AF233" s="86"/>
      <c r="AJ233" s="86"/>
      <c r="BB233" s="262"/>
    </row>
    <row r="234" spans="1:55" ht="22.8">
      <c r="A234" s="346" t="str">
        <f>+Raser!C23</f>
        <v>Fleckvieh</v>
      </c>
      <c r="B234" s="246"/>
      <c r="C234" s="264"/>
      <c r="D234" s="346"/>
      <c r="E234" s="246"/>
      <c r="F234" s="246"/>
      <c r="G234" s="264" t="s">
        <v>651</v>
      </c>
      <c r="H234" s="279">
        <f>SUM(G240:G254)</f>
        <v>174</v>
      </c>
      <c r="I234" s="247"/>
      <c r="J234" s="246"/>
      <c r="K234" s="247"/>
      <c r="L234" s="246"/>
      <c r="M234" s="246"/>
      <c r="N234" s="246"/>
      <c r="O234" s="248"/>
      <c r="P234" s="248"/>
      <c r="Q234" s="246"/>
      <c r="R234" s="246"/>
      <c r="S234" s="246"/>
      <c r="T234" s="248"/>
      <c r="U234" s="248"/>
      <c r="V234" s="246"/>
      <c r="W234" s="248"/>
      <c r="X234" s="345">
        <f>+Raser!X23</f>
        <v>416.95691569336157</v>
      </c>
      <c r="Y234" s="248" t="s">
        <v>635</v>
      </c>
      <c r="Z234" s="247"/>
      <c r="AA234" s="249"/>
      <c r="AB234" s="249"/>
      <c r="AC234" s="28"/>
      <c r="AE234" s="27"/>
      <c r="AF234" s="250"/>
      <c r="AJ234" s="86"/>
      <c r="BC234" s="262"/>
    </row>
    <row r="235" spans="1:55" ht="14.25" customHeight="1">
      <c r="A235" s="246"/>
      <c r="B235" s="246"/>
      <c r="C235" s="264"/>
      <c r="D235" s="344"/>
      <c r="E235" s="246"/>
      <c r="F235" s="264"/>
      <c r="G235" s="264"/>
      <c r="H235" s="264"/>
      <c r="I235" s="264"/>
      <c r="J235" s="264"/>
      <c r="K235" s="264"/>
      <c r="L235" s="264"/>
      <c r="M235" s="246"/>
      <c r="N235" s="264"/>
      <c r="O235" s="264"/>
      <c r="P235" s="264"/>
      <c r="Q235" s="264"/>
      <c r="R235" s="264"/>
      <c r="S235" s="264"/>
      <c r="T235" s="264"/>
      <c r="U235" s="264"/>
      <c r="V235" s="264"/>
      <c r="W235" s="264"/>
      <c r="X235" s="264"/>
      <c r="Y235" s="247"/>
      <c r="Z235" s="246"/>
      <c r="AA235" s="249"/>
      <c r="AC235" s="28"/>
      <c r="AD235" s="27"/>
      <c r="AE235" s="250"/>
      <c r="AF235" s="86"/>
      <c r="AJ235" s="86"/>
      <c r="BB235" s="262"/>
    </row>
    <row r="236" spans="1:55" ht="19.8">
      <c r="A236" s="246"/>
      <c r="B236" s="246"/>
      <c r="C236" s="246"/>
      <c r="D236" s="246"/>
      <c r="E236" s="246"/>
      <c r="F236" s="246"/>
      <c r="G236" s="246"/>
      <c r="H236" s="247"/>
      <c r="I236" s="246"/>
      <c r="J236" s="247"/>
      <c r="K236" s="246"/>
      <c r="L236" s="246"/>
      <c r="M236" s="246"/>
      <c r="N236" s="248"/>
      <c r="O236" s="248"/>
      <c r="P236" s="246"/>
      <c r="Q236" s="248"/>
      <c r="R236" s="248"/>
      <c r="S236" s="248"/>
      <c r="T236" s="248"/>
      <c r="U236" s="246"/>
      <c r="V236" s="248"/>
      <c r="W236" s="264" t="s">
        <v>488</v>
      </c>
      <c r="X236" s="265" t="s">
        <v>80</v>
      </c>
      <c r="Y236" s="263" t="s">
        <v>4</v>
      </c>
      <c r="Z236" s="246"/>
      <c r="AA236" s="249"/>
      <c r="AC236" s="28"/>
      <c r="AD236" s="27"/>
      <c r="AE236" s="250"/>
      <c r="AF236" s="86"/>
      <c r="AJ236" s="86"/>
      <c r="BB236" s="262"/>
    </row>
    <row r="237" spans="1:55" ht="19.8">
      <c r="A237" s="246"/>
      <c r="B237" s="246"/>
      <c r="C237" s="246"/>
      <c r="D237" s="264"/>
      <c r="E237" s="246"/>
      <c r="F237" s="264" t="s">
        <v>4</v>
      </c>
      <c r="G237" s="246"/>
      <c r="H237" s="247"/>
      <c r="I237" s="247"/>
      <c r="J237" s="247"/>
      <c r="K237" s="264" t="s">
        <v>24</v>
      </c>
      <c r="L237" s="247"/>
      <c r="M237" s="246"/>
      <c r="N237" s="248" t="s">
        <v>402</v>
      </c>
      <c r="O237" s="248" t="s">
        <v>402</v>
      </c>
      <c r="P237" s="265" t="s">
        <v>534</v>
      </c>
      <c r="Q237" s="248" t="s">
        <v>402</v>
      </c>
      <c r="R237" s="248"/>
      <c r="S237" s="248"/>
      <c r="T237" s="265" t="s">
        <v>422</v>
      </c>
      <c r="U237" s="246"/>
      <c r="V237" s="265" t="s">
        <v>581</v>
      </c>
      <c r="W237" s="264" t="s">
        <v>578</v>
      </c>
      <c r="X237" s="265" t="s">
        <v>44</v>
      </c>
      <c r="Y237" s="263" t="s">
        <v>10</v>
      </c>
      <c r="Z237" s="246"/>
      <c r="AA237" s="249"/>
      <c r="AC237" s="28"/>
      <c r="AD237" s="27"/>
      <c r="AE237" s="250"/>
      <c r="AF237" s="86"/>
      <c r="AJ237" s="86"/>
      <c r="BB237" s="262"/>
    </row>
    <row r="238" spans="1:55" ht="19.8">
      <c r="A238" s="264"/>
      <c r="B238" s="264"/>
      <c r="C238" s="246"/>
      <c r="D238" s="246"/>
      <c r="E238" s="264"/>
      <c r="F238" s="264" t="s">
        <v>486</v>
      </c>
      <c r="G238" s="264" t="s">
        <v>4</v>
      </c>
      <c r="H238" s="263" t="s">
        <v>4</v>
      </c>
      <c r="I238" s="263"/>
      <c r="J238" s="263" t="s">
        <v>1</v>
      </c>
      <c r="K238" s="264" t="s">
        <v>492</v>
      </c>
      <c r="L238" s="263" t="s">
        <v>24</v>
      </c>
      <c r="M238" s="246"/>
      <c r="N238" s="265" t="s">
        <v>580</v>
      </c>
      <c r="O238" s="265" t="s">
        <v>498</v>
      </c>
      <c r="P238" s="265" t="s">
        <v>558</v>
      </c>
      <c r="Q238" s="265" t="s">
        <v>500</v>
      </c>
      <c r="R238" s="423" t="s">
        <v>24</v>
      </c>
      <c r="S238" s="423" t="s">
        <v>24</v>
      </c>
      <c r="T238" s="265"/>
      <c r="U238" s="264" t="s">
        <v>413</v>
      </c>
      <c r="V238" s="265" t="s">
        <v>1</v>
      </c>
      <c r="W238" s="264" t="s">
        <v>71</v>
      </c>
      <c r="X238" s="265" t="s">
        <v>538</v>
      </c>
      <c r="Y238" s="263" t="s">
        <v>71</v>
      </c>
      <c r="Z238" s="246"/>
      <c r="AA238" s="249"/>
      <c r="AC238" s="28"/>
      <c r="AD238" s="27"/>
      <c r="AE238" s="250"/>
      <c r="AF238" s="86"/>
      <c r="AJ238" s="86"/>
      <c r="BB238" s="262"/>
    </row>
    <row r="239" spans="1:55" ht="19.8">
      <c r="A239" s="246"/>
      <c r="B239" s="246"/>
      <c r="C239" s="264" t="s">
        <v>0</v>
      </c>
      <c r="D239" s="264"/>
      <c r="E239" s="264" t="s">
        <v>607</v>
      </c>
      <c r="F239" s="50" t="s">
        <v>487</v>
      </c>
      <c r="G239" s="50" t="s">
        <v>10</v>
      </c>
      <c r="H239" s="87" t="s">
        <v>402</v>
      </c>
      <c r="I239" s="87"/>
      <c r="J239" s="87" t="s">
        <v>402</v>
      </c>
      <c r="K239" s="50" t="s">
        <v>414</v>
      </c>
      <c r="L239" s="87" t="s">
        <v>45</v>
      </c>
      <c r="M239" s="246"/>
      <c r="N239" s="75" t="s">
        <v>556</v>
      </c>
      <c r="O239" s="75" t="s">
        <v>439</v>
      </c>
      <c r="P239" s="75" t="s">
        <v>494</v>
      </c>
      <c r="Q239" s="75" t="s">
        <v>481</v>
      </c>
      <c r="R239" s="423" t="s">
        <v>737</v>
      </c>
      <c r="S239" s="423" t="s">
        <v>738</v>
      </c>
      <c r="T239" s="75" t="s">
        <v>1</v>
      </c>
      <c r="U239" s="50" t="s">
        <v>414</v>
      </c>
      <c r="V239" s="75" t="s">
        <v>535</v>
      </c>
      <c r="W239" s="50" t="s">
        <v>497</v>
      </c>
      <c r="X239" s="75" t="s">
        <v>45</v>
      </c>
      <c r="Y239" s="87" t="s">
        <v>561</v>
      </c>
      <c r="Z239" s="246"/>
      <c r="AA239" s="249"/>
      <c r="AC239" s="28"/>
      <c r="AD239" s="27"/>
      <c r="AE239" s="250"/>
      <c r="AF239" s="86"/>
      <c r="AJ239" s="86"/>
      <c r="BB239" s="262"/>
    </row>
    <row r="240" spans="1:55" ht="15.6">
      <c r="A240" s="246"/>
      <c r="B240" s="266">
        <f>+'Ark1'!C1609</f>
        <v>2024</v>
      </c>
      <c r="C240" s="266">
        <f>+'Ark1'!L1609</f>
        <v>1</v>
      </c>
      <c r="D240" s="266" t="s">
        <v>29</v>
      </c>
      <c r="E240" s="266">
        <f>+'Ark1'!AP1609</f>
        <v>13</v>
      </c>
      <c r="F240" s="266" t="str">
        <f>+IF(G240=0,"",'Ark1'!Q1609)</f>
        <v/>
      </c>
      <c r="G240" s="362">
        <f>+'Ark1'!R1609</f>
        <v>0</v>
      </c>
      <c r="H240" s="267" t="str">
        <f>+IF(G240=0,"",'Ark1'!AE1609)</f>
        <v/>
      </c>
      <c r="I240" s="267"/>
      <c r="J240" s="267" t="str">
        <f>+IF(G240=0,"",'Ark1'!AF1609)</f>
        <v/>
      </c>
      <c r="K240" s="268" t="str">
        <f>+IF(G240=0,"",'Ark1'!T1609)</f>
        <v/>
      </c>
      <c r="L240" s="305" t="str">
        <f>+IF(G240=0,"",'Ark1'!U1609)</f>
        <v/>
      </c>
      <c r="M240" s="246"/>
      <c r="N240" s="269" t="str">
        <f>+IF(G240=0,"",'Ark1'!W1609)</f>
        <v/>
      </c>
      <c r="O240" s="269" t="str">
        <f>+IF(G240=0,"",'Ark1'!X1609)</f>
        <v/>
      </c>
      <c r="P240" s="269" t="str">
        <f>+IF(G240=0,"",'Ark1'!AG1609)</f>
        <v/>
      </c>
      <c r="Q240" s="269" t="str">
        <f>+IF(G240=0,"",'Ark1'!AH1609)</f>
        <v/>
      </c>
      <c r="R240" s="374" t="str">
        <f>+IF(G240=0,"",'Ark1'!AR1609)</f>
        <v/>
      </c>
      <c r="S240" s="114" t="str">
        <f>+IF(G240=0,"",'Ark1'!AS1609)</f>
        <v/>
      </c>
      <c r="T240" s="269" t="str">
        <f>+IF(G240=0,"",'Ark1'!Y1609)</f>
        <v/>
      </c>
      <c r="U240" s="268" t="str">
        <f>+IF(G240=0,"",'Ark1'!AA1609)</f>
        <v/>
      </c>
      <c r="V240" s="269" t="str">
        <f>+IF(G240=0,"",'Ark1'!AC1609)</f>
        <v/>
      </c>
      <c r="W240" s="305" t="str">
        <f t="shared" ref="W240:W254" si="39">IF(G240=0,"",1000*L240/P240)</f>
        <v/>
      </c>
      <c r="X240" s="269" t="str">
        <f t="shared" ref="X240:X254" si="40">IF(G240=0,"",L240/C240)</f>
        <v/>
      </c>
      <c r="Y240" s="267" t="str">
        <f t="shared" ref="Y240:Y254" si="41">IF(G240=0,"",G240/F240)</f>
        <v/>
      </c>
      <c r="Z240" s="246"/>
      <c r="AA240" s="249"/>
      <c r="AC240" s="28"/>
      <c r="AD240" s="27"/>
      <c r="AE240" s="272"/>
      <c r="AF240" s="86"/>
      <c r="AJ240" s="86"/>
    </row>
    <row r="241" spans="1:54" ht="15.6">
      <c r="A241" s="246"/>
      <c r="B241" s="306">
        <f>+'Ark1'!C1644</f>
        <v>2024</v>
      </c>
      <c r="C241" s="86">
        <f>+'Ark1'!L1644</f>
        <v>2</v>
      </c>
      <c r="D241" s="86" t="s">
        <v>30</v>
      </c>
      <c r="E241" s="86">
        <f>+'Ark1'!AP1644</f>
        <v>13</v>
      </c>
      <c r="F241" s="86" t="str">
        <f>+IF(G241=0,"",'Ark1'!Q1644)</f>
        <v/>
      </c>
      <c r="G241" s="362">
        <f>+'Ark1'!R1644</f>
        <v>0</v>
      </c>
      <c r="H241" s="28" t="str">
        <f>+IF(G241=0,"",'Ark1'!AE1644)</f>
        <v/>
      </c>
      <c r="I241" s="267"/>
      <c r="J241" s="28" t="str">
        <f>+IF(G241=0,"",'Ark1'!AF1644)</f>
        <v/>
      </c>
      <c r="K241" s="27" t="str">
        <f>+IF(G241=0,"",'Ark1'!T1644)</f>
        <v/>
      </c>
      <c r="L241" s="305" t="str">
        <f>+IF(G241=0,"",'Ark1'!U1644)</f>
        <v/>
      </c>
      <c r="M241" s="246"/>
      <c r="N241" s="33" t="str">
        <f>+IF(G241=0,"",'Ark1'!W1644)</f>
        <v/>
      </c>
      <c r="O241" s="33" t="str">
        <f>+IF(G241=0,"",'Ark1'!X1644)</f>
        <v/>
      </c>
      <c r="P241" s="33" t="str">
        <f>+IF(G241=0,"",'Ark1'!AG1644)</f>
        <v/>
      </c>
      <c r="Q241" s="33" t="str">
        <f>+IF(G241=0,"",'Ark1'!AH1644)</f>
        <v/>
      </c>
      <c r="R241" s="374" t="str">
        <f>+IF(G241=0,"",'Ark1'!AR1644)</f>
        <v/>
      </c>
      <c r="S241" s="114" t="str">
        <f>+IF(G241=0,"",'Ark1'!AS1644)</f>
        <v/>
      </c>
      <c r="T241" s="33" t="str">
        <f>+IF(G241=0,"",'Ark1'!Y1644)</f>
        <v/>
      </c>
      <c r="U241" s="27" t="str">
        <f>+IF(G241=0,"",'Ark1'!AA1644)</f>
        <v/>
      </c>
      <c r="V241" s="33" t="str">
        <f>+IF(G241=0,"",'Ark1'!AC1644)</f>
        <v/>
      </c>
      <c r="W241" s="305" t="str">
        <f t="shared" si="39"/>
        <v/>
      </c>
      <c r="X241" s="33" t="str">
        <f t="shared" si="40"/>
        <v/>
      </c>
      <c r="Y241" s="28" t="str">
        <f t="shared" si="41"/>
        <v/>
      </c>
      <c r="Z241" s="246"/>
      <c r="AA241" s="249"/>
      <c r="AC241" s="28"/>
      <c r="AD241" s="27"/>
      <c r="AE241" s="272"/>
      <c r="AF241" s="86"/>
      <c r="AJ241" s="86"/>
    </row>
    <row r="242" spans="1:54" ht="15.6">
      <c r="A242" s="246"/>
      <c r="B242" s="306">
        <f>+'Ark1'!C1679</f>
        <v>2024</v>
      </c>
      <c r="C242" s="266">
        <f>+'Ark1'!L1679</f>
        <v>3</v>
      </c>
      <c r="D242" s="266" t="s">
        <v>31</v>
      </c>
      <c r="E242" s="266">
        <f>+'Ark1'!AP1679</f>
        <v>13</v>
      </c>
      <c r="F242" s="266">
        <f>+IF(G242=0,"",'Ark1'!Q1679)</f>
        <v>7</v>
      </c>
      <c r="G242" s="362">
        <f>+'Ark1'!R1679</f>
        <v>7</v>
      </c>
      <c r="H242" s="267">
        <f>+IF(G242=0,"",'Ark1'!AE1679)</f>
        <v>4.0229885057471266</v>
      </c>
      <c r="I242" s="267"/>
      <c r="J242" s="267">
        <f>+IF(G242=0,"",'Ark1'!AF1679)</f>
        <v>2.7892270879800543</v>
      </c>
      <c r="K242" s="268">
        <f>+IF(G242=0,"",'Ark1'!T1679)</f>
        <v>4.8571428571428559</v>
      </c>
      <c r="L242" s="305">
        <f>+IF(G242=0,"",'Ark1'!U1679)</f>
        <v>166.85714285714289</v>
      </c>
      <c r="M242" s="246"/>
      <c r="N242" s="269">
        <f>+IF(G242=0,"",'Ark1'!W1679)</f>
        <v>0</v>
      </c>
      <c r="O242" s="269">
        <f>+IF(G242=0,"",'Ark1'!X1679)</f>
        <v>0</v>
      </c>
      <c r="P242" s="269">
        <f>+IF(G242=0,"",'Ark1'!AG1679)</f>
        <v>555.142857142857</v>
      </c>
      <c r="Q242" s="269">
        <f>+IF(G242=0,"",'Ark1'!AH1679)</f>
        <v>100</v>
      </c>
      <c r="R242" s="374">
        <f>+IF(G242=0,"",'Ark1'!AR1679)</f>
        <v>191.14285714285711</v>
      </c>
      <c r="S242" s="114">
        <f>+IF(G242=0,"",'Ark1'!AS1679)</f>
        <v>23.117494721313552</v>
      </c>
      <c r="T242" s="269">
        <f>+IF(G242=0,"",'Ark1'!Y1679)</f>
        <v>42.523702874073074</v>
      </c>
      <c r="U242" s="268">
        <f>+IF(G242=0,"",'Ark1'!AA1679)</f>
        <v>1.1248582677159751</v>
      </c>
      <c r="V242" s="269">
        <f>+IF(G242=0,"",'Ark1'!AC1679)</f>
        <v>39.380093352475775</v>
      </c>
      <c r="W242" s="305">
        <f t="shared" si="39"/>
        <v>300.56613484302642</v>
      </c>
      <c r="X242" s="269">
        <f t="shared" si="40"/>
        <v>55.619047619047628</v>
      </c>
      <c r="Y242" s="267">
        <f t="shared" si="41"/>
        <v>1</v>
      </c>
      <c r="Z242" s="246"/>
      <c r="AA242" s="249"/>
      <c r="AC242" s="28"/>
      <c r="AD242" s="27"/>
      <c r="AE242" s="272"/>
      <c r="AF242" s="86"/>
      <c r="AJ242" s="86"/>
    </row>
    <row r="243" spans="1:54" ht="15.6">
      <c r="A243" s="246"/>
      <c r="B243" s="306">
        <f>+'Ark1'!C1714</f>
        <v>2024</v>
      </c>
      <c r="C243" s="266">
        <f>+'Ark1'!L1714</f>
        <v>4</v>
      </c>
      <c r="D243" s="266" t="s">
        <v>32</v>
      </c>
      <c r="E243" s="86">
        <f>+'Ark1'!AP1714</f>
        <v>13</v>
      </c>
      <c r="F243" s="86">
        <f>+IF(G243=0,"",'Ark1'!Q1714)</f>
        <v>30</v>
      </c>
      <c r="G243" s="362">
        <f>+'Ark1'!R1714</f>
        <v>38</v>
      </c>
      <c r="H243" s="28">
        <f>+IF(G243=0,"",'Ark1'!AE1714)</f>
        <v>21.83908045977012</v>
      </c>
      <c r="I243" s="267"/>
      <c r="J243" s="28">
        <f>+IF(G243=0,"",'Ark1'!AF1714)</f>
        <v>17.852486185206587</v>
      </c>
      <c r="K243" s="27">
        <f>+IF(G243=0,"",'Ark1'!T1714)</f>
        <v>6</v>
      </c>
      <c r="L243" s="305">
        <f>+IF(G243=0,"",'Ark1'!U1714)</f>
        <v>196.7315789473684</v>
      </c>
      <c r="M243" s="246"/>
      <c r="N243" s="33">
        <f>+IF(G243=0,"",'Ark1'!W1714)</f>
        <v>42.105263157894754</v>
      </c>
      <c r="O243" s="33">
        <f>+IF(G243=0,"",'Ark1'!X1714)</f>
        <v>0</v>
      </c>
      <c r="P243" s="33">
        <f>+IF(G243=0,"",'Ark1'!AG1714)</f>
        <v>546.28947368421052</v>
      </c>
      <c r="Q243" s="33">
        <f>+IF(G243=0,"",'Ark1'!AH1714)</f>
        <v>100</v>
      </c>
      <c r="R243" s="374">
        <f>+IF(G243=0,"",'Ark1'!AR1714)</f>
        <v>195.81578947368425</v>
      </c>
      <c r="S243" s="114">
        <f>+IF(G243=0,"",'Ark1'!AS1714)</f>
        <v>25.930217832706969</v>
      </c>
      <c r="T243" s="33">
        <f>+IF(G243=0,"",'Ark1'!Y1714)</f>
        <v>35.412517154124096</v>
      </c>
      <c r="U243" s="27">
        <f>+IF(G243=0,"",'Ark1'!AA1714)</f>
        <v>1.7320508075688772</v>
      </c>
      <c r="V243" s="33">
        <f>+IF(G243=0,"",'Ark1'!AC1714)</f>
        <v>57.671715377616707</v>
      </c>
      <c r="W243" s="305">
        <f t="shared" si="39"/>
        <v>360.12332000578061</v>
      </c>
      <c r="X243" s="33">
        <f t="shared" si="40"/>
        <v>49.182894736842101</v>
      </c>
      <c r="Y243" s="28">
        <f t="shared" si="41"/>
        <v>1.2666666666666666</v>
      </c>
      <c r="Z243" s="246"/>
      <c r="AA243" s="249"/>
      <c r="AC243" s="28"/>
      <c r="AD243" s="27"/>
      <c r="AE243" s="272"/>
      <c r="AF243" s="86"/>
      <c r="AJ243" s="86"/>
    </row>
    <row r="244" spans="1:54" ht="15.6">
      <c r="A244" s="246"/>
      <c r="B244" s="266">
        <f>+'Ark1'!C1749</f>
        <v>2024</v>
      </c>
      <c r="C244" s="266">
        <f>+'Ark1'!L1749</f>
        <v>5</v>
      </c>
      <c r="D244" s="266" t="s">
        <v>400</v>
      </c>
      <c r="E244" s="274">
        <f>+'Ark1'!AP1749</f>
        <v>13</v>
      </c>
      <c r="F244" s="266">
        <f>+IF(G244=0,"",'Ark1'!Q1749)</f>
        <v>47</v>
      </c>
      <c r="G244" s="362">
        <f>+'Ark1'!R1749</f>
        <v>71</v>
      </c>
      <c r="H244" s="267">
        <f>+'Ark1'!AE1749</f>
        <v>40.804597701149426</v>
      </c>
      <c r="I244" s="267"/>
      <c r="J244" s="267">
        <f>+IF(G244=0,"",'Ark1'!AF1749)</f>
        <v>40.325823753325345</v>
      </c>
      <c r="K244" s="268">
        <f>+IF(G244=0,"",'Ark1'!T1749)</f>
        <v>6.71830985915493</v>
      </c>
      <c r="L244" s="305">
        <f>+IF(G244=0,"",'Ark1'!U1749)</f>
        <v>237.83943661971841</v>
      </c>
      <c r="M244" s="246"/>
      <c r="N244" s="269">
        <f>+IF(G244=0,"",'Ark1'!W1749)</f>
        <v>57.746478873239447</v>
      </c>
      <c r="O244" s="269">
        <f>+IF(G244=0,"",'Ark1'!X1749)</f>
        <v>0</v>
      </c>
      <c r="P244" s="269">
        <f>+IF(G244=0,"",'Ark1'!AG1749)</f>
        <v>582.87323943661977</v>
      </c>
      <c r="Q244" s="269">
        <f>+IF(G244=0,"",'Ark1'!AH1749)</f>
        <v>100</v>
      </c>
      <c r="R244" s="374">
        <f>+IF(G244=0,"",'Ark1'!AR1749)</f>
        <v>201.32394366197181</v>
      </c>
      <c r="S244" s="114">
        <f>+IF(G244=0,"",'Ark1'!AS1749)</f>
        <v>28.940106332231156</v>
      </c>
      <c r="T244" s="269">
        <f>+IF(G244=0,"",'Ark1'!Y1749)</f>
        <v>34.758760082883946</v>
      </c>
      <c r="U244" s="268">
        <f>+IF(G244=0,"",'Ark1'!AA1749)</f>
        <v>1.6714933745517493</v>
      </c>
      <c r="V244" s="269">
        <f>+IF(G244=0,"",'Ark1'!AC1749)</f>
        <v>58.716852224342361</v>
      </c>
      <c r="W244" s="305">
        <f t="shared" si="39"/>
        <v>408.04658805335407</v>
      </c>
      <c r="X244" s="269">
        <f t="shared" si="40"/>
        <v>47.56788732394368</v>
      </c>
      <c r="Y244" s="267">
        <f t="shared" si="41"/>
        <v>1.5106382978723405</v>
      </c>
      <c r="Z244" s="246"/>
      <c r="AA244" s="249"/>
      <c r="AC244" s="28"/>
      <c r="AD244" s="27"/>
      <c r="AE244" s="272"/>
      <c r="AF244" s="86"/>
      <c r="AJ244" s="86"/>
    </row>
    <row r="245" spans="1:54" ht="15.6">
      <c r="A245" s="246"/>
      <c r="B245" s="330">
        <f>+'Ark1'!C1784</f>
        <v>2024</v>
      </c>
      <c r="C245" s="266">
        <f>+'Ark1'!L1784</f>
        <v>6</v>
      </c>
      <c r="D245" s="266" t="s">
        <v>33</v>
      </c>
      <c r="E245" s="275">
        <f>+'Ark1'!AP1784</f>
        <v>13</v>
      </c>
      <c r="F245" s="86">
        <f>+IF(G245=0,"",'Ark1'!Q1784)</f>
        <v>36</v>
      </c>
      <c r="G245" s="362">
        <f>+'Ark1'!R1784</f>
        <v>46</v>
      </c>
      <c r="H245" s="28">
        <f>+IF(G245=0,"",'Ark1'!AE1784)</f>
        <v>26.4367816091954</v>
      </c>
      <c r="I245" s="267"/>
      <c r="J245" s="28">
        <f>+IF(G245=0,"",'Ark1'!AF1784)</f>
        <v>29.587777071980199</v>
      </c>
      <c r="K245" s="27">
        <f>+IF(G245=0,"",'Ark1'!T1784)</f>
        <v>8.304347826086957</v>
      </c>
      <c r="L245" s="305">
        <f>+IF(G245=0,"",'Ark1'!U1784)</f>
        <v>269.3478260869565</v>
      </c>
      <c r="M245" s="246"/>
      <c r="N245" s="33">
        <f>+IF(G245=0,"",'Ark1'!W1784)</f>
        <v>86.956521739130437</v>
      </c>
      <c r="O245" s="33">
        <f>+IF(G245=0,"",'Ark1'!X1784)</f>
        <v>2.1739130434782608</v>
      </c>
      <c r="P245" s="33">
        <f>+IF(G245=0,"",'Ark1'!AG1784)</f>
        <v>581.36956521739125</v>
      </c>
      <c r="Q245" s="33">
        <f>+IF(G245=0,"",'Ark1'!AH1784)</f>
        <v>100</v>
      </c>
      <c r="R245" s="374">
        <f>+IF(G245=0,"",'Ark1'!AR1784)</f>
        <v>203.10869565217391</v>
      </c>
      <c r="S245" s="114">
        <f>+IF(G245=0,"",'Ark1'!AS1784)</f>
        <v>31.820191419633804</v>
      </c>
      <c r="T245" s="33">
        <f>+IF(G245=0,"",'Ark1'!Y1784)</f>
        <v>44.671242277089888</v>
      </c>
      <c r="U245" s="27">
        <f>+IF(G245=0,"",'Ark1'!AA1784)</f>
        <v>1.3967285568877392</v>
      </c>
      <c r="V245" s="33">
        <f>+IF(G245=0,"",'Ark1'!AC1784)</f>
        <v>44.957594582744072</v>
      </c>
      <c r="W245" s="305">
        <f t="shared" si="39"/>
        <v>463.29880716449162</v>
      </c>
      <c r="X245" s="33">
        <f t="shared" si="40"/>
        <v>44.891304347826086</v>
      </c>
      <c r="Y245" s="28">
        <f t="shared" si="41"/>
        <v>1.2777777777777777</v>
      </c>
      <c r="Z245" s="246"/>
      <c r="AA245" s="249"/>
      <c r="AC245" s="28"/>
      <c r="AD245" s="27"/>
      <c r="AE245" s="272"/>
      <c r="AF245" s="86"/>
      <c r="AJ245" s="86"/>
    </row>
    <row r="246" spans="1:54" ht="15.6">
      <c r="A246" s="246"/>
      <c r="B246" s="330">
        <f>+'Ark1'!C1819</f>
        <v>2024</v>
      </c>
      <c r="C246" s="266">
        <f>+'Ark1'!L1819</f>
        <v>7</v>
      </c>
      <c r="D246" s="266" t="s">
        <v>34</v>
      </c>
      <c r="E246" s="274">
        <f>+'Ark1'!AP1819</f>
        <v>13</v>
      </c>
      <c r="F246" s="266">
        <f>+IF(G246=0,"",'Ark1'!Q1819)</f>
        <v>9</v>
      </c>
      <c r="G246" s="362">
        <f>+'Ark1'!R1819</f>
        <v>9</v>
      </c>
      <c r="H246" s="267">
        <f>+IF(G246=0,"",'Ark1'!AE1819)</f>
        <v>5.1724137931034484</v>
      </c>
      <c r="I246" s="267"/>
      <c r="J246" s="267">
        <f>+IF(G246=0,"",'Ark1'!AF1819)</f>
        <v>7.0024405737019837</v>
      </c>
      <c r="K246" s="268">
        <f>+IF(G246=0,"",'Ark1'!T1819)</f>
        <v>9.5555555555555554</v>
      </c>
      <c r="L246" s="305">
        <f>+IF(G246=0,"",'Ark1'!U1819)</f>
        <v>325.81111111111113</v>
      </c>
      <c r="M246" s="246"/>
      <c r="N246" s="269">
        <f>+IF(G246=0,"",'Ark1'!W1819)</f>
        <v>100</v>
      </c>
      <c r="O246" s="269">
        <f>+IF(G246=0,"",'Ark1'!X1819)</f>
        <v>22.222222222222225</v>
      </c>
      <c r="P246" s="269">
        <f>+IF(G246=0,"",'Ark1'!AG1819)</f>
        <v>667</v>
      </c>
      <c r="Q246" s="269">
        <f>+IF(G246=0,"",'Ark1'!AH1819)</f>
        <v>100</v>
      </c>
      <c r="R246" s="374">
        <f>+IF(G246=0,"",'Ark1'!AR1819)</f>
        <v>210.77777777777777</v>
      </c>
      <c r="S246" s="114">
        <f>+IF(G246=0,"",'Ark1'!AS1819)</f>
        <v>34.770897741239658</v>
      </c>
      <c r="T246" s="269">
        <f>+IF(G246=0,"",'Ark1'!Y1819)</f>
        <v>24.101611031651441</v>
      </c>
      <c r="U246" s="268">
        <f>+IF(G246=0,"",'Ark1'!AA1819)</f>
        <v>0.95581391856029518</v>
      </c>
      <c r="V246" s="269">
        <f>+IF(G246=0,"",'Ark1'!AC1819)</f>
        <v>37.3050126185002</v>
      </c>
      <c r="W246" s="305">
        <f t="shared" si="39"/>
        <v>488.47243045144097</v>
      </c>
      <c r="X246" s="269">
        <f t="shared" si="40"/>
        <v>46.544444444444444</v>
      </c>
      <c r="Y246" s="267">
        <f t="shared" si="41"/>
        <v>1</v>
      </c>
      <c r="Z246" s="246"/>
      <c r="AA246" s="249"/>
      <c r="AC246" s="28"/>
      <c r="AD246" s="27"/>
      <c r="AE246" s="272"/>
      <c r="AF246" s="86"/>
      <c r="AJ246" s="86"/>
    </row>
    <row r="247" spans="1:54" ht="15.6">
      <c r="A247" s="246"/>
      <c r="B247" s="86">
        <f>+'Ark1'!C1854</f>
        <v>2024</v>
      </c>
      <c r="C247" s="86">
        <f>+'Ark1'!L1854</f>
        <v>8</v>
      </c>
      <c r="D247" s="86" t="s">
        <v>35</v>
      </c>
      <c r="E247" s="275">
        <f>+'Ark1'!AP1854</f>
        <v>13</v>
      </c>
      <c r="F247" s="86">
        <f>+IF(G247=0,"",'Ark1'!Q1854)</f>
        <v>3</v>
      </c>
      <c r="G247" s="362">
        <f>+'Ark1'!R1854</f>
        <v>3</v>
      </c>
      <c r="H247" s="28">
        <f>+IF(G247=0,"",'Ark1'!AE1854)</f>
        <v>1.7241379310344827</v>
      </c>
      <c r="I247" s="267"/>
      <c r="J247" s="28">
        <f>+IF(G247=0,"",'Ark1'!AF1854)</f>
        <v>2.4422453278058245</v>
      </c>
      <c r="K247" s="27">
        <f>+IF(G247=0,"",'Ark1'!T1854)</f>
        <v>9.6666666666666643</v>
      </c>
      <c r="L247" s="305">
        <f>+IF(G247=0,"",'Ark1'!U1854)</f>
        <v>340.90000000000009</v>
      </c>
      <c r="M247" s="246"/>
      <c r="N247" s="33">
        <f>+IF(G247=0,"",'Ark1'!W1854)</f>
        <v>100</v>
      </c>
      <c r="O247" s="33">
        <f>+IF(G247=0,"",'Ark1'!X1854)</f>
        <v>33.333333333333343</v>
      </c>
      <c r="P247" s="33">
        <f>+IF(G247=0,"",'Ark1'!AG1854)</f>
        <v>552</v>
      </c>
      <c r="Q247" s="33">
        <f>+IF(G247=0,"",'Ark1'!AH1854)</f>
        <v>100</v>
      </c>
      <c r="R247" s="374">
        <f>+IF(G247=0,"",'Ark1'!AR1854)</f>
        <v>206.66666666666663</v>
      </c>
      <c r="S247" s="114">
        <f>+IF(G247=0,"",'Ark1'!AS1854)</f>
        <v>38.610076319383445</v>
      </c>
      <c r="T247" s="33">
        <f>+IF(G247=0,"",'Ark1'!Y1854)</f>
        <v>14.684912892715712</v>
      </c>
      <c r="U247" s="27">
        <f>+IF(G247=0,"",'Ark1'!AA1854)</f>
        <v>1.6996731711976025</v>
      </c>
      <c r="V247" s="33">
        <f>+IF(G247=0,"",'Ark1'!AC1854)</f>
        <v>-63.302417068888047</v>
      </c>
      <c r="W247" s="305">
        <f t="shared" si="39"/>
        <v>617.57246376811611</v>
      </c>
      <c r="X247" s="33">
        <f t="shared" si="40"/>
        <v>42.612500000000011</v>
      </c>
      <c r="Y247" s="28">
        <f t="shared" si="41"/>
        <v>1</v>
      </c>
      <c r="Z247" s="246"/>
      <c r="AA247" s="249"/>
      <c r="AC247" s="28"/>
      <c r="AD247" s="27"/>
      <c r="AE247" s="272"/>
      <c r="AF247" s="86"/>
      <c r="AJ247" s="86"/>
    </row>
    <row r="248" spans="1:54" ht="15.6">
      <c r="A248" s="246"/>
      <c r="B248" s="330">
        <f>+'Ark1'!C1889</f>
        <v>2024</v>
      </c>
      <c r="C248" s="266">
        <f>+'Ark1'!L1889</f>
        <v>9</v>
      </c>
      <c r="D248" s="266" t="s">
        <v>36</v>
      </c>
      <c r="E248" s="274">
        <f>+'Ark1'!AP1889</f>
        <v>13</v>
      </c>
      <c r="F248" s="266" t="str">
        <f>+IF(G248=0,"",'Ark1'!Q1889)</f>
        <v/>
      </c>
      <c r="G248" s="362">
        <f>+'Ark1'!R1889</f>
        <v>0</v>
      </c>
      <c r="H248" s="267" t="str">
        <f>+IF(G248=0,"",'Ark1'!AE1889)</f>
        <v/>
      </c>
      <c r="I248" s="267"/>
      <c r="J248" s="267" t="str">
        <f>+IF(G248=0,"",'Ark1'!AF1889)</f>
        <v/>
      </c>
      <c r="K248" s="268" t="str">
        <f>+IF(G248=0,"",'Ark1'!T1889)</f>
        <v/>
      </c>
      <c r="L248" s="305" t="str">
        <f>+IF(G248=0,"",'Ark1'!U1889)</f>
        <v/>
      </c>
      <c r="M248" s="246"/>
      <c r="N248" s="269" t="str">
        <f>+IF(G248=0,"",'Ark1'!W1889)</f>
        <v/>
      </c>
      <c r="O248" s="269" t="str">
        <f>+IF(G248=0,"",'Ark1'!X1889)</f>
        <v/>
      </c>
      <c r="P248" s="269" t="str">
        <f>+IF(G248=0,"",'Ark1'!AG1889)</f>
        <v/>
      </c>
      <c r="Q248" s="269" t="str">
        <f>+IF(G248=0,"",'Ark1'!AH1889)</f>
        <v/>
      </c>
      <c r="R248" s="374" t="str">
        <f>+IF(G248=0,"",'Ark1'!AR1889)</f>
        <v/>
      </c>
      <c r="S248" s="114" t="str">
        <f>+IF(G248=0,"",'Ark1'!AS1889)</f>
        <v/>
      </c>
      <c r="T248" s="269" t="str">
        <f>+IF(G248=0,"",'Ark1'!Y1889)</f>
        <v/>
      </c>
      <c r="U248" s="268" t="str">
        <f>+IF(G248=0,"",'Ark1'!AA1889)</f>
        <v/>
      </c>
      <c r="V248" s="269" t="str">
        <f>+IF(G248=0,"",'Ark1'!AC1889)</f>
        <v/>
      </c>
      <c r="W248" s="305" t="str">
        <f t="shared" si="39"/>
        <v/>
      </c>
      <c r="X248" s="269" t="str">
        <f t="shared" si="40"/>
        <v/>
      </c>
      <c r="Y248" s="267" t="str">
        <f t="shared" si="41"/>
        <v/>
      </c>
      <c r="Z248" s="246"/>
      <c r="AA248" s="249"/>
      <c r="AC248" s="28"/>
      <c r="AD248" s="27"/>
      <c r="AE248" s="272"/>
      <c r="AF248" s="86"/>
      <c r="AJ248" s="86"/>
    </row>
    <row r="249" spans="1:54" ht="15.6">
      <c r="A249" s="246"/>
      <c r="B249" s="330">
        <f>+'Ark1'!C1924</f>
        <v>2024</v>
      </c>
      <c r="C249" s="266">
        <f>+'Ark1'!L1924</f>
        <v>10</v>
      </c>
      <c r="D249" s="266" t="s">
        <v>37</v>
      </c>
      <c r="E249" s="275">
        <f>+'Ark1'!AP1924</f>
        <v>13</v>
      </c>
      <c r="F249" s="86" t="str">
        <f>+IF(G249=0,"",'Ark1'!Q1924)</f>
        <v/>
      </c>
      <c r="G249" s="362">
        <f>+'Ark1'!R1924</f>
        <v>0</v>
      </c>
      <c r="H249" s="28" t="str">
        <f>+IF(G249=0,"",'Ark1'!AE1924)</f>
        <v/>
      </c>
      <c r="I249" s="267"/>
      <c r="J249" s="28" t="str">
        <f>+IF(G249=0,"",'Ark1'!AF1924)</f>
        <v/>
      </c>
      <c r="K249" s="27" t="str">
        <f>+IF(G249=0,"",'Ark1'!T1924)</f>
        <v/>
      </c>
      <c r="L249" s="305" t="str">
        <f>+IF(G249=0,"",'Ark1'!U1924)</f>
        <v/>
      </c>
      <c r="M249" s="246"/>
      <c r="N249" s="33" t="str">
        <f>+IF(G249=0,"",'Ark1'!W1924)</f>
        <v/>
      </c>
      <c r="O249" s="33" t="str">
        <f>+IF(G249=0,"",'Ark1'!X1924)</f>
        <v/>
      </c>
      <c r="P249" s="33" t="str">
        <f>+IF(G249=0,"",'Ark1'!AG1924)</f>
        <v/>
      </c>
      <c r="Q249" s="33" t="str">
        <f>+IF(G249=0,"",'Ark1'!AH1924)</f>
        <v/>
      </c>
      <c r="R249" s="374" t="str">
        <f>+IF(G249=0,"",'Ark1'!AR1727)</f>
        <v/>
      </c>
      <c r="S249" s="114" t="str">
        <f>+IF(G249=0,"",'Ark1'!AS1727)</f>
        <v/>
      </c>
      <c r="T249" s="33" t="str">
        <f>+IF(G249=0,"",'Ark1'!Y1924)</f>
        <v/>
      </c>
      <c r="U249" s="27" t="str">
        <f>+IF(G249=0,"",'Ark1'!AA1924)</f>
        <v/>
      </c>
      <c r="V249" s="33" t="str">
        <f>+IF(G249=0,"",'Ark1'!AC1924)</f>
        <v/>
      </c>
      <c r="W249" s="305" t="str">
        <f t="shared" si="39"/>
        <v/>
      </c>
      <c r="X249" s="33" t="str">
        <f t="shared" si="40"/>
        <v/>
      </c>
      <c r="Y249" s="28" t="str">
        <f t="shared" si="41"/>
        <v/>
      </c>
      <c r="Z249" s="246"/>
      <c r="AA249" s="249"/>
      <c r="AC249" s="28"/>
      <c r="AD249" s="27"/>
      <c r="AE249" s="272"/>
      <c r="AF249" s="86"/>
      <c r="AJ249" s="86"/>
    </row>
    <row r="250" spans="1:54" ht="15.6">
      <c r="A250" s="246"/>
      <c r="B250" s="330">
        <f>+'Ark1'!C1959</f>
        <v>2024</v>
      </c>
      <c r="C250" s="266">
        <f>+'Ark1'!L1959</f>
        <v>11</v>
      </c>
      <c r="D250" s="266" t="s">
        <v>38</v>
      </c>
      <c r="E250" s="274">
        <f>+'Ark1'!AP1959</f>
        <v>13</v>
      </c>
      <c r="F250" s="266" t="str">
        <f>+IF(G250=0,"",'Ark1'!Q1959)</f>
        <v/>
      </c>
      <c r="G250" s="362">
        <f>+'Ark1'!R1959</f>
        <v>0</v>
      </c>
      <c r="H250" s="267" t="str">
        <f>+IF(G250=0,"",'Ark1'!AE1959)</f>
        <v/>
      </c>
      <c r="I250" s="267"/>
      <c r="J250" s="267" t="str">
        <f>+IF(G250=0,"",'Ark1'!AF1959)</f>
        <v/>
      </c>
      <c r="K250" s="268" t="str">
        <f>+IF(G250=0,"",'Ark1'!T1959)</f>
        <v/>
      </c>
      <c r="L250" s="305" t="str">
        <f>+IF(G250=0,"",'Ark1'!U1959)</f>
        <v/>
      </c>
      <c r="M250" s="246"/>
      <c r="N250" s="269" t="str">
        <f>+IF(G250=0,"",'Ark1'!W1959)</f>
        <v/>
      </c>
      <c r="O250" s="269" t="str">
        <f>+IF(G250=0,"",'Ark1'!X1959)</f>
        <v/>
      </c>
      <c r="P250" s="269" t="str">
        <f>+IF(G250=0,"",'Ark1'!AG1959)</f>
        <v/>
      </c>
      <c r="Q250" s="269" t="str">
        <f>+IF(G250=0,"",'Ark1'!AH1959)</f>
        <v/>
      </c>
      <c r="R250" s="374" t="str">
        <f>+IF(G250=0,"",'Ark1'!AR1728)</f>
        <v/>
      </c>
      <c r="S250" s="114" t="str">
        <f>+IF(G250=0,"",'Ark1'!AS1728)</f>
        <v/>
      </c>
      <c r="T250" s="269" t="str">
        <f>+IF(G250=0,"",'Ark1'!Y1959)</f>
        <v/>
      </c>
      <c r="U250" s="268" t="str">
        <f>+IF(G250=0,"",'Ark1'!AA1959)</f>
        <v/>
      </c>
      <c r="V250" s="269" t="str">
        <f>+IF(G250=0,"",'Ark1'!AC1959)</f>
        <v/>
      </c>
      <c r="W250" s="305" t="str">
        <f t="shared" si="39"/>
        <v/>
      </c>
      <c r="X250" s="269" t="str">
        <f t="shared" si="40"/>
        <v/>
      </c>
      <c r="Y250" s="267" t="str">
        <f t="shared" si="41"/>
        <v/>
      </c>
      <c r="Z250" s="246"/>
      <c r="AA250" s="249"/>
      <c r="AC250" s="28"/>
      <c r="AD250" s="27"/>
      <c r="AE250" s="272"/>
      <c r="AF250" s="86"/>
      <c r="AJ250" s="86"/>
    </row>
    <row r="251" spans="1:54" ht="15.6">
      <c r="A251" s="246"/>
      <c r="B251" s="330">
        <f>+'Ark1'!C1994</f>
        <v>2024</v>
      </c>
      <c r="C251" s="266">
        <f>+'Ark1'!L1994</f>
        <v>12</v>
      </c>
      <c r="D251" s="266" t="s">
        <v>39</v>
      </c>
      <c r="E251" s="275">
        <f>+'Ark1'!AP1994</f>
        <v>13</v>
      </c>
      <c r="F251" s="86" t="str">
        <f>+IF(G251=0,"",'Ark1'!Q1994)</f>
        <v/>
      </c>
      <c r="G251" s="362">
        <f>+'Ark1'!R1994</f>
        <v>0</v>
      </c>
      <c r="H251" s="28" t="str">
        <f>+IF(G251=0,"",'Ark1'!AE1994)</f>
        <v/>
      </c>
      <c r="I251" s="267"/>
      <c r="J251" s="28" t="str">
        <f>+IF(G251=0,"",'Ark1'!AF1994)</f>
        <v/>
      </c>
      <c r="K251" s="27" t="str">
        <f>+IF(G251=0,"",'Ark1'!T1994)</f>
        <v/>
      </c>
      <c r="L251" s="305" t="str">
        <f>+IF(G251=0,"",'Ark1'!U1994)</f>
        <v/>
      </c>
      <c r="M251" s="246"/>
      <c r="N251" s="33" t="str">
        <f>+IF(G251=0,"",'Ark1'!W1994)</f>
        <v/>
      </c>
      <c r="O251" s="33" t="str">
        <f>+IF(G251=0,"",'Ark1'!X1994)</f>
        <v/>
      </c>
      <c r="P251" s="33" t="str">
        <f>+IF(G251=0,"",'Ark1'!AG1994)</f>
        <v/>
      </c>
      <c r="Q251" s="33" t="str">
        <f>+IF(G251=0,"",'Ark1'!AH1994)</f>
        <v/>
      </c>
      <c r="R251" s="374" t="str">
        <f>+IF(G251=0,"",'Ark1'!AR1729)</f>
        <v/>
      </c>
      <c r="S251" s="114" t="str">
        <f>+IF(G251=0,"",'Ark1'!AS1729)</f>
        <v/>
      </c>
      <c r="T251" s="33" t="str">
        <f>+IF(G251=0,"",'Ark1'!Y1994)</f>
        <v/>
      </c>
      <c r="U251" s="27" t="str">
        <f>+IF(G251=0,"",'Ark1'!AA1994)</f>
        <v/>
      </c>
      <c r="V251" s="33" t="str">
        <f>+IF(G251=0,"",'Ark1'!AC1994)</f>
        <v/>
      </c>
      <c r="W251" s="305" t="str">
        <f t="shared" si="39"/>
        <v/>
      </c>
      <c r="X251" s="33" t="str">
        <f t="shared" si="40"/>
        <v/>
      </c>
      <c r="Y251" s="28" t="str">
        <f t="shared" si="41"/>
        <v/>
      </c>
      <c r="Z251" s="246"/>
      <c r="AA251" s="249"/>
      <c r="AC251" s="28"/>
      <c r="AD251" s="27"/>
      <c r="AE251" s="272"/>
      <c r="AF251" s="86"/>
      <c r="AJ251" s="86"/>
    </row>
    <row r="252" spans="1:54" ht="15.6">
      <c r="A252" s="246"/>
      <c r="B252" s="330">
        <f>+'Ark1'!C2029</f>
        <v>2024</v>
      </c>
      <c r="C252" s="266">
        <f>+'Ark1'!L2029</f>
        <v>13</v>
      </c>
      <c r="D252" s="266" t="s">
        <v>40</v>
      </c>
      <c r="E252" s="274">
        <f>+'Ark1'!AP2029</f>
        <v>13</v>
      </c>
      <c r="F252" s="266" t="str">
        <f>+IF(G252=0,"",'Ark1'!Q2029)</f>
        <v/>
      </c>
      <c r="G252" s="362">
        <f>+'Ark1'!R2029</f>
        <v>0</v>
      </c>
      <c r="H252" s="267" t="str">
        <f>+IF(G252=0,"",'Ark1'!AE2029)</f>
        <v/>
      </c>
      <c r="I252" s="267"/>
      <c r="J252" s="267" t="str">
        <f>+IF(G252=0,"",'Ark1'!AF2029)</f>
        <v/>
      </c>
      <c r="K252" s="268" t="str">
        <f>+IF(G252=0,"",'Ark1'!T2029)</f>
        <v/>
      </c>
      <c r="L252" s="305" t="str">
        <f>+IF(G252=0,"",'Ark1'!U2029)</f>
        <v/>
      </c>
      <c r="M252" s="246"/>
      <c r="N252" s="269" t="str">
        <f>+IF(G252=0,"",'Ark1'!W2029)</f>
        <v/>
      </c>
      <c r="O252" s="269" t="str">
        <f>+IF(G252=0,"",'Ark1'!X2029)</f>
        <v/>
      </c>
      <c r="P252" s="269" t="str">
        <f>+IF(G252=0,"",'Ark1'!AG2029)</f>
        <v/>
      </c>
      <c r="Q252" s="269" t="str">
        <f>+IF(G252=0,"",'Ark1'!AH2029)</f>
        <v/>
      </c>
      <c r="R252" s="374" t="str">
        <f>+IF(G252=0,"",'Ark1'!AR1730)</f>
        <v/>
      </c>
      <c r="S252" s="114" t="str">
        <f>+IF(G252=0,"",'Ark1'!AS1730)</f>
        <v/>
      </c>
      <c r="T252" s="269" t="str">
        <f>+IF(G252=0,"",'Ark1'!Y2029)</f>
        <v/>
      </c>
      <c r="U252" s="268" t="str">
        <f>+IF(G252=0,"",'Ark1'!AA2029)</f>
        <v/>
      </c>
      <c r="V252" s="269" t="str">
        <f>+IF(G252=0,"",'Ark1'!AC2029)</f>
        <v/>
      </c>
      <c r="W252" s="305" t="str">
        <f t="shared" si="39"/>
        <v/>
      </c>
      <c r="X252" s="269" t="str">
        <f t="shared" si="40"/>
        <v/>
      </c>
      <c r="Y252" s="267" t="str">
        <f t="shared" si="41"/>
        <v/>
      </c>
      <c r="Z252" s="246"/>
      <c r="AA252" s="249"/>
      <c r="AC252" s="28"/>
      <c r="AD252" s="27"/>
      <c r="AE252" s="272"/>
      <c r="AF252" s="86"/>
      <c r="AJ252" s="86"/>
    </row>
    <row r="253" spans="1:54" ht="15.6">
      <c r="A253" s="246"/>
      <c r="B253" s="330">
        <f>+'Ark1'!C2064</f>
        <v>2024</v>
      </c>
      <c r="C253" s="266">
        <f>+'Ark1'!L2064</f>
        <v>14</v>
      </c>
      <c r="D253" s="266" t="s">
        <v>401</v>
      </c>
      <c r="E253" s="275">
        <f>+'Ark1'!AP2064</f>
        <v>13</v>
      </c>
      <c r="F253" s="86" t="str">
        <f>+IF(G253=0,"",'Ark1'!Q2064)</f>
        <v/>
      </c>
      <c r="G253" s="362">
        <f>+'Ark1'!R2064</f>
        <v>0</v>
      </c>
      <c r="H253" s="28" t="str">
        <f>+IF(G253=0,"",'Ark1'!AE2064)</f>
        <v/>
      </c>
      <c r="I253" s="267"/>
      <c r="J253" s="28" t="str">
        <f>+IF(G253=0,"",'Ark1'!AF2064)</f>
        <v/>
      </c>
      <c r="K253" s="27" t="str">
        <f>+IF(G253=0,"",'Ark1'!T2064)</f>
        <v/>
      </c>
      <c r="L253" s="305" t="str">
        <f>+IF(G253=0,"",'Ark1'!U2064)</f>
        <v/>
      </c>
      <c r="M253" s="246"/>
      <c r="N253" s="33" t="str">
        <f>+IF(G253=0,"",'Ark1'!W2064)</f>
        <v/>
      </c>
      <c r="O253" s="33" t="str">
        <f>+IF(G253=0,"",'Ark1'!X2064)</f>
        <v/>
      </c>
      <c r="P253" s="33" t="str">
        <f>+IF(G253=0,"",'Ark1'!AG2064)</f>
        <v/>
      </c>
      <c r="Q253" s="33" t="str">
        <f>+IF(G253=0,"",'Ark1'!AH2064)</f>
        <v/>
      </c>
      <c r="R253" s="374" t="str">
        <f>+IF(G253=0,"",'Ark1'!AR1731)</f>
        <v/>
      </c>
      <c r="S253" s="114" t="str">
        <f>+IF(G253=0,"",'Ark1'!AS1731)</f>
        <v/>
      </c>
      <c r="T253" s="33" t="str">
        <f>+IF(G253=0,"",'Ark1'!Y2064)</f>
        <v/>
      </c>
      <c r="U253" s="27" t="str">
        <f>+IF(G253=0,"",'Ark1'!AA2064)</f>
        <v/>
      </c>
      <c r="V253" s="33" t="str">
        <f>+IF(G253=0,"",'Ark1'!AC2064)</f>
        <v/>
      </c>
      <c r="W253" s="305" t="str">
        <f t="shared" si="39"/>
        <v/>
      </c>
      <c r="X253" s="33" t="str">
        <f t="shared" si="40"/>
        <v/>
      </c>
      <c r="Y253" s="28" t="str">
        <f t="shared" si="41"/>
        <v/>
      </c>
      <c r="Z253" s="246"/>
      <c r="AA253" s="249"/>
      <c r="AC253" s="28"/>
      <c r="AD253" s="27"/>
      <c r="AE253" s="272"/>
      <c r="AF253" s="86"/>
      <c r="AJ253" s="86"/>
    </row>
    <row r="254" spans="1:54" ht="15.6">
      <c r="A254" s="246"/>
      <c r="B254" s="330">
        <f>+'Ark1'!C2099</f>
        <v>2024</v>
      </c>
      <c r="C254" s="266">
        <f>+'Ark1'!L2099</f>
        <v>15</v>
      </c>
      <c r="D254" s="266" t="s">
        <v>41</v>
      </c>
      <c r="E254" s="266">
        <f>+'Ark1'!AP2099</f>
        <v>13</v>
      </c>
      <c r="F254" s="266" t="str">
        <f>+IF(G254=0,"",'Ark1'!Q2099)</f>
        <v/>
      </c>
      <c r="G254" s="362">
        <f>+'Ark1'!R2099</f>
        <v>0</v>
      </c>
      <c r="H254" s="267" t="str">
        <f>+IF(G254=0,"",'Ark1'!AE2099)</f>
        <v/>
      </c>
      <c r="I254" s="267"/>
      <c r="J254" s="267" t="str">
        <f>+IF(G254=0,"",'Ark1'!AF2099)</f>
        <v/>
      </c>
      <c r="K254" s="268" t="str">
        <f>+IF(G254=0,"",'Ark1'!T2099)</f>
        <v/>
      </c>
      <c r="L254" s="377" t="str">
        <f>+IF(G254=0,"",'Ark1'!U2099)</f>
        <v/>
      </c>
      <c r="M254" s="246"/>
      <c r="N254" s="269" t="str">
        <f>+IF(G254=0,"",'Ark1'!W2099)</f>
        <v/>
      </c>
      <c r="O254" s="269" t="str">
        <f>+IF(G254=0,"",'Ark1'!X2099)</f>
        <v/>
      </c>
      <c r="P254" s="269" t="str">
        <f>+IF(G254=0,"",'Ark1'!AG2099)</f>
        <v/>
      </c>
      <c r="Q254" s="269" t="str">
        <f>+IF(G254=0,"",'Ark1'!AH2099)</f>
        <v/>
      </c>
      <c r="R254" s="374" t="str">
        <f>+IF(G254=0,"",'Ark1'!AR1732)</f>
        <v/>
      </c>
      <c r="S254" s="114" t="str">
        <f>+IF(G254=0,"",'Ark1'!AS1732)</f>
        <v/>
      </c>
      <c r="T254" s="269" t="str">
        <f>+IF(G254=0,"",'Ark1'!Y2099)</f>
        <v/>
      </c>
      <c r="U254" s="268" t="str">
        <f>+IF(G254=0,"",'Ark1'!AA2099)</f>
        <v/>
      </c>
      <c r="V254" s="269" t="str">
        <f>+IF(G254=0,"",'Ark1'!AC2099)</f>
        <v/>
      </c>
      <c r="W254" s="305" t="str">
        <f t="shared" si="39"/>
        <v/>
      </c>
      <c r="X254" s="269" t="str">
        <f t="shared" si="40"/>
        <v/>
      </c>
      <c r="Y254" s="267" t="str">
        <f t="shared" si="41"/>
        <v/>
      </c>
      <c r="Z254" s="246"/>
      <c r="AA254" s="249"/>
      <c r="AC254" s="28"/>
      <c r="AD254" s="27"/>
      <c r="AE254" s="272"/>
      <c r="AF254" s="86"/>
      <c r="AJ254" s="86"/>
    </row>
    <row r="255" spans="1:54" ht="19.8">
      <c r="A255" s="246"/>
      <c r="B255" s="246"/>
      <c r="C255" s="246"/>
      <c r="D255" s="246"/>
      <c r="E255" s="246"/>
      <c r="F255" s="246"/>
      <c r="G255" s="246"/>
      <c r="H255" s="246"/>
      <c r="I255" s="246"/>
      <c r="J255" s="246"/>
      <c r="K255" s="246"/>
      <c r="L255" s="246"/>
      <c r="M255" s="246"/>
      <c r="N255" s="246"/>
      <c r="O255" s="246"/>
      <c r="P255" s="246"/>
      <c r="Q255" s="246"/>
      <c r="R255" s="246"/>
      <c r="S255" s="246"/>
      <c r="T255" s="246"/>
      <c r="U255" s="246"/>
      <c r="V255" s="246"/>
      <c r="W255" s="246"/>
      <c r="X255" s="246"/>
      <c r="Y255" s="246"/>
      <c r="Z255" s="246"/>
      <c r="AA255" s="249"/>
      <c r="AC255" s="28"/>
      <c r="AD255" s="27"/>
      <c r="AE255" s="250"/>
      <c r="AF255" s="86"/>
      <c r="AJ255" s="86"/>
      <c r="BB255" s="262"/>
    </row>
    <row r="256" spans="1:54" ht="19.8">
      <c r="A256" s="246"/>
      <c r="B256" s="246"/>
      <c r="C256" s="264"/>
      <c r="D256" s="246"/>
      <c r="E256" s="246"/>
      <c r="F256" s="246"/>
      <c r="G256" s="246"/>
      <c r="H256" s="247"/>
      <c r="I256" s="246"/>
      <c r="J256" s="247"/>
      <c r="K256" s="246"/>
      <c r="L256" s="246"/>
      <c r="M256" s="246"/>
      <c r="N256" s="248"/>
      <c r="O256" s="248"/>
      <c r="P256" s="246"/>
      <c r="Q256" s="248"/>
      <c r="R256" s="248"/>
      <c r="S256" s="248"/>
      <c r="T256" s="248"/>
      <c r="U256" s="246"/>
      <c r="V256" s="248"/>
      <c r="W256" s="246"/>
      <c r="X256" s="248"/>
      <c r="Y256" s="247"/>
      <c r="Z256" s="246"/>
      <c r="AA256" s="249"/>
      <c r="AC256" s="28"/>
      <c r="AD256" s="27"/>
      <c r="AE256" s="250"/>
      <c r="AF256" s="86"/>
      <c r="AJ256" s="86"/>
      <c r="BB256" s="262"/>
    </row>
    <row r="257" spans="1:55" ht="22.8">
      <c r="A257" s="346" t="str">
        <f>+Raser!C24</f>
        <v>Canadisk Ayrshire</v>
      </c>
      <c r="B257" s="246"/>
      <c r="C257" s="264"/>
      <c r="D257" s="346"/>
      <c r="E257" s="246"/>
      <c r="F257" s="246"/>
      <c r="G257" s="264" t="s">
        <v>651</v>
      </c>
      <c r="H257" s="279">
        <f>SUM(G263:G277)</f>
        <v>1</v>
      </c>
      <c r="I257" s="247"/>
      <c r="J257" s="246"/>
      <c r="K257" s="247"/>
      <c r="L257" s="246"/>
      <c r="M257" s="246"/>
      <c r="N257" s="246"/>
      <c r="O257" s="248"/>
      <c r="P257" s="248"/>
      <c r="Q257" s="246"/>
      <c r="R257" s="246"/>
      <c r="S257" s="246"/>
      <c r="T257" s="248"/>
      <c r="U257" s="248"/>
      <c r="V257" s="246"/>
      <c r="W257" s="248"/>
      <c r="X257" s="345">
        <f>+Raser!X24</f>
        <v>374.21259842519686</v>
      </c>
      <c r="Y257" s="248" t="s">
        <v>635</v>
      </c>
      <c r="Z257" s="247"/>
      <c r="AA257" s="249"/>
      <c r="AB257" s="249"/>
      <c r="AC257" s="28"/>
      <c r="AE257" s="27"/>
      <c r="AF257" s="250"/>
      <c r="AJ257" s="86"/>
      <c r="BC257" s="262"/>
    </row>
    <row r="258" spans="1:55" ht="14.25" customHeight="1">
      <c r="A258" s="246"/>
      <c r="B258" s="246"/>
      <c r="C258" s="264"/>
      <c r="D258" s="344"/>
      <c r="E258" s="246"/>
      <c r="F258" s="264"/>
      <c r="G258" s="264"/>
      <c r="H258" s="264"/>
      <c r="I258" s="264"/>
      <c r="J258" s="264"/>
      <c r="K258" s="264"/>
      <c r="L258" s="264"/>
      <c r="M258" s="246"/>
      <c r="N258" s="264"/>
      <c r="O258" s="264"/>
      <c r="P258" s="264"/>
      <c r="Q258" s="264"/>
      <c r="R258" s="264"/>
      <c r="S258" s="264"/>
      <c r="T258" s="264"/>
      <c r="U258" s="264"/>
      <c r="V258" s="264"/>
      <c r="W258" s="264"/>
      <c r="X258" s="264"/>
      <c r="Y258" s="247"/>
      <c r="Z258" s="246"/>
      <c r="AA258" s="249"/>
      <c r="AC258" s="28"/>
      <c r="AD258" s="27"/>
      <c r="AE258" s="250"/>
      <c r="AF258" s="86"/>
      <c r="AJ258" s="86"/>
      <c r="BB258" s="262"/>
    </row>
    <row r="259" spans="1:55" ht="19.8">
      <c r="A259" s="246"/>
      <c r="B259" s="246"/>
      <c r="C259" s="246"/>
      <c r="D259" s="246"/>
      <c r="E259" s="246"/>
      <c r="F259" s="246"/>
      <c r="G259" s="246"/>
      <c r="H259" s="247"/>
      <c r="I259" s="246"/>
      <c r="J259" s="247"/>
      <c r="K259" s="246"/>
      <c r="L259" s="246"/>
      <c r="M259" s="246"/>
      <c r="N259" s="248"/>
      <c r="O259" s="248"/>
      <c r="P259" s="246"/>
      <c r="Q259" s="248"/>
      <c r="R259" s="248"/>
      <c r="S259" s="248"/>
      <c r="T259" s="248"/>
      <c r="U259" s="246"/>
      <c r="V259" s="248"/>
      <c r="W259" s="264" t="s">
        <v>488</v>
      </c>
      <c r="X259" s="265" t="s">
        <v>80</v>
      </c>
      <c r="Y259" s="263" t="s">
        <v>4</v>
      </c>
      <c r="Z259" s="246"/>
      <c r="AA259" s="249"/>
      <c r="AC259" s="28"/>
      <c r="AD259" s="27"/>
      <c r="AE259" s="250"/>
      <c r="AF259" s="86"/>
      <c r="AJ259" s="86"/>
      <c r="BB259" s="262"/>
    </row>
    <row r="260" spans="1:55" ht="19.8">
      <c r="A260" s="246"/>
      <c r="B260" s="246"/>
      <c r="C260" s="246"/>
      <c r="D260" s="264"/>
      <c r="E260" s="246"/>
      <c r="F260" s="264" t="s">
        <v>4</v>
      </c>
      <c r="G260" s="246"/>
      <c r="H260" s="247"/>
      <c r="I260" s="247"/>
      <c r="J260" s="247"/>
      <c r="K260" s="264" t="s">
        <v>24</v>
      </c>
      <c r="L260" s="247"/>
      <c r="M260" s="246"/>
      <c r="N260" s="248" t="s">
        <v>402</v>
      </c>
      <c r="O260" s="248" t="s">
        <v>402</v>
      </c>
      <c r="P260" s="265" t="s">
        <v>534</v>
      </c>
      <c r="Q260" s="248" t="s">
        <v>402</v>
      </c>
      <c r="R260" s="248"/>
      <c r="S260" s="248"/>
      <c r="T260" s="265" t="s">
        <v>422</v>
      </c>
      <c r="U260" s="246"/>
      <c r="V260" s="265" t="s">
        <v>581</v>
      </c>
      <c r="W260" s="264" t="s">
        <v>578</v>
      </c>
      <c r="X260" s="265" t="s">
        <v>44</v>
      </c>
      <c r="Y260" s="263" t="s">
        <v>10</v>
      </c>
      <c r="Z260" s="246"/>
      <c r="AA260" s="249"/>
      <c r="AC260" s="28"/>
      <c r="AD260" s="27"/>
      <c r="AE260" s="250"/>
      <c r="AF260" s="86"/>
      <c r="AJ260" s="86"/>
      <c r="BB260" s="262"/>
    </row>
    <row r="261" spans="1:55" ht="19.8">
      <c r="A261" s="264"/>
      <c r="B261" s="264"/>
      <c r="C261" s="246"/>
      <c r="D261" s="246"/>
      <c r="E261" s="264"/>
      <c r="F261" s="264" t="s">
        <v>486</v>
      </c>
      <c r="G261" s="264" t="s">
        <v>4</v>
      </c>
      <c r="H261" s="263" t="s">
        <v>4</v>
      </c>
      <c r="I261" s="263"/>
      <c r="J261" s="263" t="s">
        <v>1</v>
      </c>
      <c r="K261" s="264" t="s">
        <v>492</v>
      </c>
      <c r="L261" s="263" t="s">
        <v>24</v>
      </c>
      <c r="M261" s="246"/>
      <c r="N261" s="265" t="s">
        <v>580</v>
      </c>
      <c r="O261" s="265" t="s">
        <v>498</v>
      </c>
      <c r="P261" s="265" t="s">
        <v>558</v>
      </c>
      <c r="Q261" s="265" t="s">
        <v>500</v>
      </c>
      <c r="R261" s="423" t="s">
        <v>24</v>
      </c>
      <c r="S261" s="423" t="s">
        <v>24</v>
      </c>
      <c r="T261" s="265"/>
      <c r="U261" s="264" t="s">
        <v>413</v>
      </c>
      <c r="V261" s="265" t="s">
        <v>1</v>
      </c>
      <c r="W261" s="264" t="s">
        <v>71</v>
      </c>
      <c r="X261" s="265" t="s">
        <v>538</v>
      </c>
      <c r="Y261" s="263" t="s">
        <v>71</v>
      </c>
      <c r="Z261" s="246"/>
      <c r="AA261" s="249"/>
      <c r="AC261" s="28"/>
      <c r="AD261" s="27"/>
      <c r="AE261" s="250"/>
      <c r="AF261" s="86"/>
      <c r="AJ261" s="86"/>
      <c r="BB261" s="262"/>
    </row>
    <row r="262" spans="1:55" ht="19.8">
      <c r="A262" s="246"/>
      <c r="B262" s="246"/>
      <c r="C262" s="264" t="s">
        <v>0</v>
      </c>
      <c r="D262" s="264"/>
      <c r="E262" s="264" t="s">
        <v>607</v>
      </c>
      <c r="F262" s="50" t="s">
        <v>487</v>
      </c>
      <c r="G262" s="50" t="s">
        <v>10</v>
      </c>
      <c r="H262" s="87" t="s">
        <v>402</v>
      </c>
      <c r="I262" s="87"/>
      <c r="J262" s="87" t="s">
        <v>402</v>
      </c>
      <c r="K262" s="50" t="s">
        <v>414</v>
      </c>
      <c r="L262" s="87" t="s">
        <v>45</v>
      </c>
      <c r="M262" s="246"/>
      <c r="N262" s="75" t="s">
        <v>556</v>
      </c>
      <c r="O262" s="75" t="s">
        <v>439</v>
      </c>
      <c r="P262" s="75" t="s">
        <v>494</v>
      </c>
      <c r="Q262" s="75" t="s">
        <v>481</v>
      </c>
      <c r="R262" s="423" t="s">
        <v>737</v>
      </c>
      <c r="S262" s="423" t="s">
        <v>738</v>
      </c>
      <c r="T262" s="75" t="s">
        <v>1</v>
      </c>
      <c r="U262" s="50" t="s">
        <v>414</v>
      </c>
      <c r="V262" s="75" t="s">
        <v>535</v>
      </c>
      <c r="W262" s="50" t="s">
        <v>497</v>
      </c>
      <c r="X262" s="75" t="s">
        <v>45</v>
      </c>
      <c r="Y262" s="87" t="s">
        <v>561</v>
      </c>
      <c r="Z262" s="246"/>
      <c r="AA262" s="249"/>
      <c r="AC262" s="28"/>
      <c r="AD262" s="27"/>
      <c r="AE262" s="250"/>
      <c r="AF262" s="86"/>
      <c r="AJ262" s="86"/>
      <c r="BB262" s="262"/>
    </row>
    <row r="263" spans="1:55" ht="15.6">
      <c r="A263" s="246"/>
      <c r="B263" s="266">
        <f>+'Ark1'!C1610</f>
        <v>2024</v>
      </c>
      <c r="C263" s="266">
        <f>+'Ark1'!L1610</f>
        <v>1</v>
      </c>
      <c r="D263" s="266" t="s">
        <v>29</v>
      </c>
      <c r="E263" s="266">
        <f>+'Ark1'!AP1610</f>
        <v>14</v>
      </c>
      <c r="F263" s="266" t="str">
        <f>+IF(G263=0,"",'Ark1'!Q1610)</f>
        <v/>
      </c>
      <c r="G263" s="362">
        <f>+'Ark1'!R1610</f>
        <v>0</v>
      </c>
      <c r="H263" s="267" t="str">
        <f>+IF(G263=0,"",'Ark1'!AE1610)</f>
        <v/>
      </c>
      <c r="I263" s="267"/>
      <c r="J263" s="267" t="str">
        <f>+IF(G263=0,"",'Ark1'!AF1610)</f>
        <v/>
      </c>
      <c r="K263" s="268" t="str">
        <f>+IF(G263=0,"",'Ark1'!T1610)</f>
        <v/>
      </c>
      <c r="L263" s="305" t="str">
        <f>+IF(G263=0,"",'Ark1'!U1610)</f>
        <v/>
      </c>
      <c r="M263" s="246"/>
      <c r="N263" s="269" t="str">
        <f>+IF(G263=0,"",'Ark1'!W1610)</f>
        <v/>
      </c>
      <c r="O263" s="269" t="str">
        <f>+IF(G263=0,"",'Ark1'!X1610)</f>
        <v/>
      </c>
      <c r="P263" s="269" t="str">
        <f>+IF(G263=0,"",'Ark1'!AG1610)</f>
        <v/>
      </c>
      <c r="Q263" s="269" t="str">
        <f>+IF(G263=0,"",'Ark1'!AH1610)</f>
        <v/>
      </c>
      <c r="R263" s="374" t="str">
        <f>+IF(G263=0,"",'Ark1'!AR1654)</f>
        <v/>
      </c>
      <c r="S263" s="114" t="str">
        <f>+IF(G263=0,"",'Ark1'!AS1654)</f>
        <v/>
      </c>
      <c r="T263" s="269" t="str">
        <f>+IF(G263=0,"",'Ark1'!Y1610)</f>
        <v/>
      </c>
      <c r="U263" s="268" t="str">
        <f>+IF(G263=0,"",'Ark1'!AA1610)</f>
        <v/>
      </c>
      <c r="V263" s="269" t="str">
        <f>+IF(G263=0,"",'Ark1'!AC1610)</f>
        <v/>
      </c>
      <c r="W263" s="305" t="str">
        <f t="shared" ref="W263:W277" si="42">IF(G263=0,"",1000*L263/P263)</f>
        <v/>
      </c>
      <c r="X263" s="269" t="str">
        <f t="shared" ref="X263:X277" si="43">IF(G263=0,"",L263/C263)</f>
        <v/>
      </c>
      <c r="Y263" s="267" t="str">
        <f t="shared" ref="Y263:Y277" si="44">IF(G263=0,"",G263/F263)</f>
        <v/>
      </c>
      <c r="Z263" s="246"/>
      <c r="AA263" s="249"/>
      <c r="AC263" s="28"/>
      <c r="AD263" s="27"/>
      <c r="AE263" s="272"/>
      <c r="AF263" s="86"/>
      <c r="AJ263" s="86"/>
    </row>
    <row r="264" spans="1:55" ht="15.6">
      <c r="A264" s="246"/>
      <c r="B264" s="306">
        <f>+'Ark1'!C1645</f>
        <v>2024</v>
      </c>
      <c r="C264" s="86">
        <f>+'Ark1'!L1645</f>
        <v>2</v>
      </c>
      <c r="D264" s="86" t="s">
        <v>30</v>
      </c>
      <c r="E264" s="86">
        <f>+'Ark1'!AP1645</f>
        <v>14</v>
      </c>
      <c r="F264" s="86" t="str">
        <f>+IF(G264=0,"",'Ark1'!Q1645)</f>
        <v/>
      </c>
      <c r="G264" s="362">
        <f>+'Ark1'!R1645</f>
        <v>0</v>
      </c>
      <c r="H264" s="28" t="str">
        <f>+IF(G264=0,"",'Ark1'!AE1645)</f>
        <v/>
      </c>
      <c r="I264" s="267"/>
      <c r="J264" s="28" t="str">
        <f>+IF(G264=0,"",'Ark1'!AF1645)</f>
        <v/>
      </c>
      <c r="K264" s="27" t="str">
        <f>+IF(G264=0,"",'Ark1'!T1645)</f>
        <v/>
      </c>
      <c r="L264" s="305" t="str">
        <f>+IF(G264=0,"",'Ark1'!U1645)</f>
        <v/>
      </c>
      <c r="M264" s="246"/>
      <c r="N264" s="33" t="str">
        <f>+IF(G264=0,"",'Ark1'!W1645)</f>
        <v/>
      </c>
      <c r="O264" s="33" t="str">
        <f>+IF(G264=0,"",'Ark1'!X1645)</f>
        <v/>
      </c>
      <c r="P264" s="33" t="str">
        <f>+IF(G264=0,"",'Ark1'!AG1645)</f>
        <v/>
      </c>
      <c r="Q264" s="33" t="str">
        <f>+IF(G264=0,"",'Ark1'!AH1645)</f>
        <v/>
      </c>
      <c r="R264" s="374" t="str">
        <f>+IF(G264=0,"",'Ark1'!AR1689)</f>
        <v/>
      </c>
      <c r="S264" s="114" t="str">
        <f>+IF(G264=0,"",'Ark1'!AS1689)</f>
        <v/>
      </c>
      <c r="T264" s="33" t="str">
        <f>+IF(G264=0,"",'Ark1'!Y1645)</f>
        <v/>
      </c>
      <c r="U264" s="27" t="str">
        <f>+IF(G264=0,"",'Ark1'!AA1645)</f>
        <v/>
      </c>
      <c r="V264" s="33" t="str">
        <f>+IF(G264=0,"",'Ark1'!AC1645)</f>
        <v/>
      </c>
      <c r="W264" s="305" t="str">
        <f t="shared" si="42"/>
        <v/>
      </c>
      <c r="X264" s="33" t="str">
        <f t="shared" si="43"/>
        <v/>
      </c>
      <c r="Y264" s="28" t="str">
        <f t="shared" si="44"/>
        <v/>
      </c>
      <c r="Z264" s="246"/>
      <c r="AA264" s="249"/>
      <c r="AC264" s="28"/>
      <c r="AD264" s="27"/>
      <c r="AE264" s="272"/>
      <c r="AF264" s="86"/>
      <c r="AJ264" s="86"/>
    </row>
    <row r="265" spans="1:55" ht="15.6">
      <c r="A265" s="246"/>
      <c r="B265" s="306">
        <f>+'Ark1'!C1680</f>
        <v>2024</v>
      </c>
      <c r="C265" s="266">
        <f>+'Ark1'!L1680</f>
        <v>3</v>
      </c>
      <c r="D265" s="266" t="s">
        <v>31</v>
      </c>
      <c r="E265" s="266">
        <f>+'Ark1'!AP1680</f>
        <v>14</v>
      </c>
      <c r="F265" s="266" t="str">
        <f>+IF(G265=0,"",'Ark1'!Q1680)</f>
        <v/>
      </c>
      <c r="G265" s="362">
        <f>+'Ark1'!R1680</f>
        <v>0</v>
      </c>
      <c r="H265" s="267" t="str">
        <f>+IF(G265=0,"",'Ark1'!AE1680)</f>
        <v/>
      </c>
      <c r="I265" s="267"/>
      <c r="J265" s="267" t="str">
        <f>+IF(G265=0,"",'Ark1'!AF1680)</f>
        <v/>
      </c>
      <c r="K265" s="268" t="str">
        <f>+IF(G265=0,"",'Ark1'!T1680)</f>
        <v/>
      </c>
      <c r="L265" s="305" t="str">
        <f>+IF(G265=0,"",'Ark1'!U1680)</f>
        <v/>
      </c>
      <c r="M265" s="246"/>
      <c r="N265" s="269" t="str">
        <f>+IF(G265=0,"",'Ark1'!W1680)</f>
        <v/>
      </c>
      <c r="O265" s="269" t="str">
        <f>+IF(G265=0,"",'Ark1'!X1680)</f>
        <v/>
      </c>
      <c r="P265" s="269" t="str">
        <f>+IF(G265=0,"",'Ark1'!AG1680)</f>
        <v/>
      </c>
      <c r="Q265" s="269" t="str">
        <f>+IF(G265=0,"",'Ark1'!AH1680)</f>
        <v/>
      </c>
      <c r="R265" s="374" t="str">
        <f>+IF(G265=0,"",'Ark1'!AR1724)</f>
        <v/>
      </c>
      <c r="S265" s="114" t="str">
        <f>+IF(G265=0,"",'Ark1'!AS1724)</f>
        <v/>
      </c>
      <c r="T265" s="269" t="str">
        <f>+IF(G265=0,"",'Ark1'!Y1680)</f>
        <v/>
      </c>
      <c r="U265" s="268" t="str">
        <f>+IF(G265=0,"",'Ark1'!AA1680)</f>
        <v/>
      </c>
      <c r="V265" s="269" t="str">
        <f>+IF(G265=0,"",'Ark1'!AC1680)</f>
        <v/>
      </c>
      <c r="W265" s="305" t="str">
        <f t="shared" si="42"/>
        <v/>
      </c>
      <c r="X265" s="269" t="str">
        <f t="shared" si="43"/>
        <v/>
      </c>
      <c r="Y265" s="267" t="str">
        <f t="shared" si="44"/>
        <v/>
      </c>
      <c r="Z265" s="246"/>
      <c r="AA265" s="249"/>
      <c r="AC265" s="28"/>
      <c r="AD265" s="27"/>
      <c r="AE265" s="272"/>
      <c r="AF265" s="86"/>
      <c r="AJ265" s="86"/>
    </row>
    <row r="266" spans="1:55" ht="15.6">
      <c r="A266" s="246"/>
      <c r="B266" s="306">
        <f>+'Ark1'!C1715</f>
        <v>2024</v>
      </c>
      <c r="C266" s="266">
        <f>+'Ark1'!L1715</f>
        <v>4</v>
      </c>
      <c r="D266" s="266" t="s">
        <v>32</v>
      </c>
      <c r="E266" s="86">
        <f>+'Ark1'!AP1715</f>
        <v>14</v>
      </c>
      <c r="F266" s="86">
        <f>+IF(G266=0,"",'Ark1'!Q1715)</f>
        <v>1</v>
      </c>
      <c r="G266" s="362">
        <f>+'Ark1'!R1715</f>
        <v>1</v>
      </c>
      <c r="H266" s="28">
        <f>+IF(G266=0,"",'Ark1'!AE1715)</f>
        <v>100</v>
      </c>
      <c r="I266" s="267"/>
      <c r="J266" s="28">
        <f>+IF(G266=0,"",'Ark1'!AF1715)</f>
        <v>100</v>
      </c>
      <c r="K266" s="27">
        <f>+IF(G266=0,"",'Ark1'!T1715)</f>
        <v>6</v>
      </c>
      <c r="L266" s="305">
        <f>+IF(G266=0,"",'Ark1'!U1715)</f>
        <v>190.1</v>
      </c>
      <c r="M266" s="246"/>
      <c r="N266" s="33">
        <f>+IF(G266=0,"",'Ark1'!W1715)</f>
        <v>0</v>
      </c>
      <c r="O266" s="33">
        <f>+IF(G266=0,"",'Ark1'!X1715)</f>
        <v>0</v>
      </c>
      <c r="P266" s="33">
        <f>+IF(G266=0,"",'Ark1'!AG1715)</f>
        <v>508</v>
      </c>
      <c r="Q266" s="33">
        <f>+IF(G266=0,"",'Ark1'!AH1715)</f>
        <v>100</v>
      </c>
      <c r="R266" s="374">
        <f>+IF(G266=0,"",'Ark1'!AR1759)</f>
        <v>193.16129032258064</v>
      </c>
      <c r="S266" s="114">
        <f>+IF(G266=0,"",'Ark1'!AS1759)</f>
        <v>27.512335323107205</v>
      </c>
      <c r="T266" s="33">
        <f>+IF(G266=0,"",'Ark1'!Y1715)</f>
        <v>0</v>
      </c>
      <c r="U266" s="27">
        <f>+IF(G266=0,"",'Ark1'!AA1715)</f>
        <v>0</v>
      </c>
      <c r="V266" s="33">
        <f>+IF(G266=0,"",'Ark1'!AC1715)</f>
        <v>0</v>
      </c>
      <c r="W266" s="305">
        <f t="shared" si="42"/>
        <v>374.21259842519686</v>
      </c>
      <c r="X266" s="33">
        <f t="shared" si="43"/>
        <v>47.524999999999999</v>
      </c>
      <c r="Y266" s="28">
        <f t="shared" si="44"/>
        <v>1</v>
      </c>
      <c r="Z266" s="246"/>
      <c r="AA266" s="249"/>
      <c r="AC266" s="28"/>
      <c r="AD266" s="27"/>
      <c r="AE266" s="272"/>
      <c r="AF266" s="86"/>
      <c r="AJ266" s="86"/>
    </row>
    <row r="267" spans="1:55" ht="15.6">
      <c r="A267" s="246"/>
      <c r="B267" s="266">
        <f>+'Ark1'!C1750</f>
        <v>2024</v>
      </c>
      <c r="C267" s="266">
        <f>+'Ark1'!L1750</f>
        <v>5</v>
      </c>
      <c r="D267" s="266" t="s">
        <v>400</v>
      </c>
      <c r="E267" s="274">
        <f>+'Ark1'!AP1750</f>
        <v>14</v>
      </c>
      <c r="F267" s="266" t="str">
        <f>+IF(G267=0,"",'Ark1'!Q1750)</f>
        <v/>
      </c>
      <c r="G267" s="362">
        <f>+'Ark1'!R1750</f>
        <v>0</v>
      </c>
      <c r="H267" s="267">
        <f>+'Ark1'!AE1750</f>
        <v>0</v>
      </c>
      <c r="I267" s="267"/>
      <c r="J267" s="267" t="str">
        <f>+IF(G267=0,"",'Ark1'!AF1750)</f>
        <v/>
      </c>
      <c r="K267" s="268" t="str">
        <f>+IF(G267=0,"",'Ark1'!T1750)</f>
        <v/>
      </c>
      <c r="L267" s="305" t="str">
        <f>+IF(G267=0,"",'Ark1'!U1750)</f>
        <v/>
      </c>
      <c r="M267" s="246"/>
      <c r="N267" s="269" t="str">
        <f>+IF(G267=0,"",'Ark1'!W1750)</f>
        <v/>
      </c>
      <c r="O267" s="269" t="str">
        <f>+IF(G267=0,"",'Ark1'!X1750)</f>
        <v/>
      </c>
      <c r="P267" s="269" t="str">
        <f>+IF(G267=0,"",'Ark1'!AG1750)</f>
        <v/>
      </c>
      <c r="Q267" s="269" t="str">
        <f>+IF(G267=0,"",'Ark1'!AH1750)</f>
        <v/>
      </c>
      <c r="R267" s="374" t="str">
        <f>+IF(G267=0,"",'Ark1'!AR1794)</f>
        <v/>
      </c>
      <c r="S267" s="114" t="str">
        <f>+IF(G267=0,"",'Ark1'!AS1794)</f>
        <v/>
      </c>
      <c r="T267" s="269" t="str">
        <f>+IF(G267=0,"",'Ark1'!Y1750)</f>
        <v/>
      </c>
      <c r="U267" s="268" t="str">
        <f>+IF(G267=0,"",'Ark1'!AA1750)</f>
        <v/>
      </c>
      <c r="V267" s="269" t="str">
        <f>+IF(G267=0,"",'Ark1'!AC1750)</f>
        <v/>
      </c>
      <c r="W267" s="305" t="str">
        <f t="shared" si="42"/>
        <v/>
      </c>
      <c r="X267" s="269" t="str">
        <f t="shared" si="43"/>
        <v/>
      </c>
      <c r="Y267" s="267" t="str">
        <f t="shared" si="44"/>
        <v/>
      </c>
      <c r="Z267" s="246"/>
      <c r="AA267" s="249"/>
      <c r="AC267" s="28"/>
      <c r="AD267" s="27"/>
      <c r="AE267" s="272"/>
      <c r="AF267" s="86"/>
      <c r="AJ267" s="86"/>
    </row>
    <row r="268" spans="1:55" ht="15.6">
      <c r="A268" s="246"/>
      <c r="B268" s="330">
        <f>+'Ark1'!C1785</f>
        <v>2024</v>
      </c>
      <c r="C268" s="266">
        <f>+'Ark1'!L1785</f>
        <v>6</v>
      </c>
      <c r="D268" s="266" t="s">
        <v>33</v>
      </c>
      <c r="E268" s="275">
        <f>+'Ark1'!AP1785</f>
        <v>14</v>
      </c>
      <c r="F268" s="86" t="str">
        <f>+IF(G268=0,"",'Ark1'!Q1785)</f>
        <v/>
      </c>
      <c r="G268" s="362">
        <f>+'Ark1'!R1785</f>
        <v>0</v>
      </c>
      <c r="H268" s="28" t="str">
        <f>+IF(G268=0,"",'Ark1'!AE1785)</f>
        <v/>
      </c>
      <c r="I268" s="267"/>
      <c r="J268" s="28" t="str">
        <f>+IF(G268=0,"",'Ark1'!AF1785)</f>
        <v/>
      </c>
      <c r="K268" s="27" t="str">
        <f>+IF(G268=0,"",'Ark1'!T1785)</f>
        <v/>
      </c>
      <c r="L268" s="305" t="str">
        <f>+IF(G268=0,"",'Ark1'!U1785)</f>
        <v/>
      </c>
      <c r="M268" s="246"/>
      <c r="N268" s="33" t="str">
        <f>+IF(G268=0,"",'Ark1'!W1785)</f>
        <v/>
      </c>
      <c r="O268" s="33" t="str">
        <f>+IF(G268=0,"",'Ark1'!X1785)</f>
        <v/>
      </c>
      <c r="P268" s="33" t="str">
        <f>+IF(G268=0,"",'Ark1'!AG1785)</f>
        <v/>
      </c>
      <c r="Q268" s="33" t="str">
        <f>+IF(G268=0,"",'Ark1'!AH1785)</f>
        <v/>
      </c>
      <c r="R268" s="374" t="str">
        <f>+IF(G268=0,"",'Ark1'!AR1829)</f>
        <v/>
      </c>
      <c r="S268" s="114" t="str">
        <f>+IF(G268=0,"",'Ark1'!AS1829)</f>
        <v/>
      </c>
      <c r="T268" s="33" t="str">
        <f>+IF(G268=0,"",'Ark1'!Y1785)</f>
        <v/>
      </c>
      <c r="U268" s="27" t="str">
        <f>+IF(G268=0,"",'Ark1'!AA1785)</f>
        <v/>
      </c>
      <c r="V268" s="33" t="str">
        <f>+IF(G268=0,"",'Ark1'!AC1785)</f>
        <v/>
      </c>
      <c r="W268" s="305" t="str">
        <f t="shared" si="42"/>
        <v/>
      </c>
      <c r="X268" s="33" t="str">
        <f t="shared" si="43"/>
        <v/>
      </c>
      <c r="Y268" s="28" t="str">
        <f t="shared" si="44"/>
        <v/>
      </c>
      <c r="Z268" s="246"/>
      <c r="AA268" s="249"/>
      <c r="AC268" s="28"/>
      <c r="AD268" s="27"/>
      <c r="AE268" s="272"/>
      <c r="AF268" s="86"/>
      <c r="AJ268" s="86"/>
    </row>
    <row r="269" spans="1:55" ht="15.6">
      <c r="A269" s="246"/>
      <c r="B269" s="330">
        <f>+'Ark1'!C1820</f>
        <v>2024</v>
      </c>
      <c r="C269" s="266">
        <f>+'Ark1'!L1820</f>
        <v>7</v>
      </c>
      <c r="D269" s="266" t="s">
        <v>34</v>
      </c>
      <c r="E269" s="274">
        <f>+'Ark1'!AP1820</f>
        <v>14</v>
      </c>
      <c r="F269" s="266" t="str">
        <f>+IF(G269=0,"",'Ark1'!Q1820)</f>
        <v/>
      </c>
      <c r="G269" s="362">
        <f>+'Ark1'!R1820</f>
        <v>0</v>
      </c>
      <c r="H269" s="267" t="str">
        <f>+IF(G269=0,"",'Ark1'!AE1820)</f>
        <v/>
      </c>
      <c r="I269" s="267"/>
      <c r="J269" s="267" t="str">
        <f>+IF(G269=0,"",'Ark1'!AF1820)</f>
        <v/>
      </c>
      <c r="K269" s="268" t="str">
        <f>+IF(G269=0,"",'Ark1'!T1820)</f>
        <v/>
      </c>
      <c r="L269" s="305" t="str">
        <f>+IF(G269=0,"",'Ark1'!U1820)</f>
        <v/>
      </c>
      <c r="M269" s="246"/>
      <c r="N269" s="269" t="str">
        <f>+IF(G269=0,"",'Ark1'!W1820)</f>
        <v/>
      </c>
      <c r="O269" s="269" t="str">
        <f>+IF(G269=0,"",'Ark1'!X1820)</f>
        <v/>
      </c>
      <c r="P269" s="269" t="str">
        <f>+IF(G269=0,"",'Ark1'!AG1820)</f>
        <v/>
      </c>
      <c r="Q269" s="269" t="str">
        <f>+IF(G269=0,"",'Ark1'!AH1820)</f>
        <v/>
      </c>
      <c r="R269" s="374" t="str">
        <f>+IF(G269=0,"",'Ark1'!AR1864)</f>
        <v/>
      </c>
      <c r="S269" s="114" t="str">
        <f>+IF(G269=0,"",'Ark1'!AS1864)</f>
        <v/>
      </c>
      <c r="T269" s="269" t="str">
        <f>+IF(G269=0,"",'Ark1'!Y1820)</f>
        <v/>
      </c>
      <c r="U269" s="268" t="str">
        <f>+IF(G269=0,"",'Ark1'!AA1820)</f>
        <v/>
      </c>
      <c r="V269" s="269" t="str">
        <f>+IF(G269=0,"",'Ark1'!AC1820)</f>
        <v/>
      </c>
      <c r="W269" s="305" t="str">
        <f t="shared" si="42"/>
        <v/>
      </c>
      <c r="X269" s="269" t="str">
        <f t="shared" si="43"/>
        <v/>
      </c>
      <c r="Y269" s="267" t="str">
        <f t="shared" si="44"/>
        <v/>
      </c>
      <c r="Z269" s="246"/>
      <c r="AA269" s="249"/>
      <c r="AC269" s="28"/>
      <c r="AD269" s="27"/>
      <c r="AE269" s="272"/>
      <c r="AF269" s="86"/>
      <c r="AJ269" s="86"/>
    </row>
    <row r="270" spans="1:55" ht="15.6">
      <c r="A270" s="246"/>
      <c r="B270" s="86">
        <f>+'Ark1'!C1855</f>
        <v>2024</v>
      </c>
      <c r="C270" s="86">
        <f>+'Ark1'!L1855</f>
        <v>8</v>
      </c>
      <c r="D270" s="86" t="s">
        <v>35</v>
      </c>
      <c r="E270" s="275">
        <f>+'Ark1'!AP1855</f>
        <v>14</v>
      </c>
      <c r="F270" s="86" t="str">
        <f>+IF(G270=0,"",'Ark1'!Q1855)</f>
        <v/>
      </c>
      <c r="G270" s="362">
        <f>+'Ark1'!R1855</f>
        <v>0</v>
      </c>
      <c r="H270" s="28" t="str">
        <f>+IF(G270=0,"",'Ark1'!AE1855)</f>
        <v/>
      </c>
      <c r="I270" s="267"/>
      <c r="J270" s="28" t="str">
        <f>+IF(G270=0,"",'Ark1'!AF1855)</f>
        <v/>
      </c>
      <c r="K270" s="27" t="str">
        <f>+IF(G270=0,"",'Ark1'!T1855)</f>
        <v/>
      </c>
      <c r="L270" s="305" t="str">
        <f>+IF(G270=0,"",'Ark1'!U1855)</f>
        <v/>
      </c>
      <c r="M270" s="246"/>
      <c r="N270" s="33" t="str">
        <f>+IF(G270=0,"",'Ark1'!W1855)</f>
        <v/>
      </c>
      <c r="O270" s="33" t="str">
        <f>+IF(G270=0,"",'Ark1'!X1855)</f>
        <v/>
      </c>
      <c r="P270" s="33" t="str">
        <f>+IF(G270=0,"",'Ark1'!AG1855)</f>
        <v/>
      </c>
      <c r="Q270" s="33" t="str">
        <f>+IF(G270=0,"",'Ark1'!AH1855)</f>
        <v/>
      </c>
      <c r="R270" s="374" t="str">
        <f>+IF(G270=0,"",'Ark1'!AR1748)</f>
        <v/>
      </c>
      <c r="S270" s="114" t="str">
        <f>+IF(G270=0,"",'Ark1'!AS1748)</f>
        <v/>
      </c>
      <c r="T270" s="33" t="str">
        <f>+IF(G270=0,"",'Ark1'!Y1855)</f>
        <v/>
      </c>
      <c r="U270" s="27" t="str">
        <f>+IF(G270=0,"",'Ark1'!AA1855)</f>
        <v/>
      </c>
      <c r="V270" s="33" t="str">
        <f>+IF(G270=0,"",'Ark1'!AC1855)</f>
        <v/>
      </c>
      <c r="W270" s="305" t="str">
        <f t="shared" si="42"/>
        <v/>
      </c>
      <c r="X270" s="33" t="str">
        <f t="shared" si="43"/>
        <v/>
      </c>
      <c r="Y270" s="28" t="str">
        <f t="shared" si="44"/>
        <v/>
      </c>
      <c r="Z270" s="246"/>
      <c r="AA270" s="249"/>
      <c r="AC270" s="28"/>
      <c r="AD270" s="27"/>
      <c r="AE270" s="272"/>
      <c r="AF270" s="86"/>
      <c r="AJ270" s="86"/>
    </row>
    <row r="271" spans="1:55" ht="15.6">
      <c r="A271" s="246"/>
      <c r="B271" s="330">
        <f>+'Ark1'!C1890</f>
        <v>2024</v>
      </c>
      <c r="C271" s="266">
        <f>+'Ark1'!L1890</f>
        <v>9</v>
      </c>
      <c r="D271" s="266" t="s">
        <v>36</v>
      </c>
      <c r="E271" s="274">
        <f>+'Ark1'!AP1890</f>
        <v>14</v>
      </c>
      <c r="F271" s="266" t="str">
        <f>+IF(G271=0,"",'Ark1'!Q1890)</f>
        <v/>
      </c>
      <c r="G271" s="362">
        <f>+'Ark1'!R1890</f>
        <v>0</v>
      </c>
      <c r="H271" s="267" t="str">
        <f>+IF(G271=0,"",'Ark1'!AE1890)</f>
        <v/>
      </c>
      <c r="I271" s="267"/>
      <c r="J271" s="267" t="str">
        <f>+IF(G271=0,"",'Ark1'!AF1890)</f>
        <v/>
      </c>
      <c r="K271" s="268" t="str">
        <f>+IF(G271=0,"",'Ark1'!T1890)</f>
        <v/>
      </c>
      <c r="L271" s="305" t="str">
        <f>+IF(G271=0,"",'Ark1'!U1890)</f>
        <v/>
      </c>
      <c r="M271" s="246"/>
      <c r="N271" s="269" t="str">
        <f>+IF(G271=0,"",'Ark1'!W1890)</f>
        <v/>
      </c>
      <c r="O271" s="269" t="str">
        <f>+IF(G271=0,"",'Ark1'!X1890)</f>
        <v/>
      </c>
      <c r="P271" s="269" t="str">
        <f>+IF(G271=0,"",'Ark1'!AG1890)</f>
        <v/>
      </c>
      <c r="Q271" s="269" t="str">
        <f>+IF(G271=0,"",'Ark1'!AH1890)</f>
        <v/>
      </c>
      <c r="R271" s="374" t="str">
        <f>+IF(G271=0,"",'Ark1'!AR1749)</f>
        <v/>
      </c>
      <c r="S271" s="114" t="str">
        <f>+IF(G271=0,"",'Ark1'!AS1749)</f>
        <v/>
      </c>
      <c r="T271" s="269" t="str">
        <f>+IF(G271=0,"",'Ark1'!Y1890)</f>
        <v/>
      </c>
      <c r="U271" s="268" t="str">
        <f>+IF(G271=0,"",'Ark1'!AA1890)</f>
        <v/>
      </c>
      <c r="V271" s="269" t="str">
        <f>+IF(G271=0,"",'Ark1'!AC1890)</f>
        <v/>
      </c>
      <c r="W271" s="305" t="str">
        <f t="shared" si="42"/>
        <v/>
      </c>
      <c r="X271" s="269" t="str">
        <f t="shared" si="43"/>
        <v/>
      </c>
      <c r="Y271" s="267" t="str">
        <f t="shared" si="44"/>
        <v/>
      </c>
      <c r="Z271" s="246"/>
      <c r="AA271" s="249"/>
      <c r="AC271" s="28"/>
      <c r="AD271" s="27"/>
      <c r="AE271" s="272"/>
      <c r="AF271" s="86"/>
      <c r="AJ271" s="86"/>
    </row>
    <row r="272" spans="1:55" ht="15.6">
      <c r="A272" s="246"/>
      <c r="B272" s="330">
        <f>+'Ark1'!C1925</f>
        <v>2024</v>
      </c>
      <c r="C272" s="266">
        <f>+'Ark1'!L1925</f>
        <v>10</v>
      </c>
      <c r="D272" s="266" t="s">
        <v>37</v>
      </c>
      <c r="E272" s="275">
        <f>+'Ark1'!AP1925</f>
        <v>14</v>
      </c>
      <c r="F272" s="86" t="str">
        <f>+IF(G272=0,"",'Ark1'!Q1925)</f>
        <v/>
      </c>
      <c r="G272" s="362">
        <f>+'Ark1'!R1925</f>
        <v>0</v>
      </c>
      <c r="H272" s="28" t="str">
        <f>+IF(G272=0,"",'Ark1'!AE1925)</f>
        <v/>
      </c>
      <c r="I272" s="267"/>
      <c r="J272" s="28" t="str">
        <f>+IF(G272=0,"",'Ark1'!AF1925)</f>
        <v/>
      </c>
      <c r="K272" s="27" t="str">
        <f>+IF(G272=0,"",'Ark1'!T1925)</f>
        <v/>
      </c>
      <c r="L272" s="305" t="str">
        <f>+IF(G272=0,"",'Ark1'!U1925)</f>
        <v/>
      </c>
      <c r="M272" s="246"/>
      <c r="N272" s="33" t="str">
        <f>+IF(G272=0,"",'Ark1'!W1925)</f>
        <v/>
      </c>
      <c r="O272" s="33" t="str">
        <f>+IF(G272=0,"",'Ark1'!X1925)</f>
        <v/>
      </c>
      <c r="P272" s="33" t="str">
        <f>+IF(G272=0,"",'Ark1'!AG1925)</f>
        <v/>
      </c>
      <c r="Q272" s="33" t="str">
        <f>+IF(G272=0,"",'Ark1'!AH1925)</f>
        <v/>
      </c>
      <c r="R272" s="374" t="str">
        <f>+IF(G272=0,"",'Ark1'!AR1750)</f>
        <v/>
      </c>
      <c r="S272" s="114" t="str">
        <f>+IF(G272=0,"",'Ark1'!AS1750)</f>
        <v/>
      </c>
      <c r="T272" s="33" t="str">
        <f>+IF(G272=0,"",'Ark1'!Y1925)</f>
        <v/>
      </c>
      <c r="U272" s="27" t="str">
        <f>+IF(G272=0,"",'Ark1'!AA1925)</f>
        <v/>
      </c>
      <c r="V272" s="33" t="str">
        <f>+IF(G272=0,"",'Ark1'!AC1925)</f>
        <v/>
      </c>
      <c r="W272" s="305" t="str">
        <f t="shared" si="42"/>
        <v/>
      </c>
      <c r="X272" s="33" t="str">
        <f t="shared" si="43"/>
        <v/>
      </c>
      <c r="Y272" s="28" t="str">
        <f t="shared" si="44"/>
        <v/>
      </c>
      <c r="Z272" s="246"/>
      <c r="AA272" s="249"/>
      <c r="AC272" s="28"/>
      <c r="AD272" s="27"/>
      <c r="AE272" s="272"/>
      <c r="AF272" s="86"/>
      <c r="AJ272" s="86"/>
    </row>
    <row r="273" spans="1:55" ht="15.6">
      <c r="A273" s="246"/>
      <c r="B273" s="330">
        <f>+'Ark1'!C1960</f>
        <v>2024</v>
      </c>
      <c r="C273" s="266">
        <f>+'Ark1'!L1960</f>
        <v>11</v>
      </c>
      <c r="D273" s="266" t="s">
        <v>38</v>
      </c>
      <c r="E273" s="274">
        <f>+'Ark1'!AP1960</f>
        <v>14</v>
      </c>
      <c r="F273" s="266" t="str">
        <f>+IF(G273=0,"",'Ark1'!Q1960)</f>
        <v/>
      </c>
      <c r="G273" s="362">
        <f>+'Ark1'!R1960</f>
        <v>0</v>
      </c>
      <c r="H273" s="267" t="str">
        <f>+IF(G273=0,"",'Ark1'!AE1960)</f>
        <v/>
      </c>
      <c r="I273" s="267"/>
      <c r="J273" s="267" t="str">
        <f>+IF(G273=0,"",'Ark1'!AF1960)</f>
        <v/>
      </c>
      <c r="K273" s="268" t="str">
        <f>+IF(G273=0,"",'Ark1'!T1960)</f>
        <v/>
      </c>
      <c r="L273" s="305" t="str">
        <f>+IF(G273=0,"",'Ark1'!U1960)</f>
        <v/>
      </c>
      <c r="M273" s="246"/>
      <c r="N273" s="269" t="str">
        <f>+IF(G273=0,"",'Ark1'!W1960)</f>
        <v/>
      </c>
      <c r="O273" s="269" t="str">
        <f>+IF(G273=0,"",'Ark1'!X1960)</f>
        <v/>
      </c>
      <c r="P273" s="269" t="str">
        <f>+IF(G273=0,"",'Ark1'!AG1960)</f>
        <v/>
      </c>
      <c r="Q273" s="269" t="str">
        <f>+IF(G273=0,"",'Ark1'!AH1960)</f>
        <v/>
      </c>
      <c r="R273" s="374" t="str">
        <f>+IF(G273=0,"",'Ark1'!AR1751)</f>
        <v/>
      </c>
      <c r="S273" s="114" t="str">
        <f>+IF(G273=0,"",'Ark1'!AS1751)</f>
        <v/>
      </c>
      <c r="T273" s="269" t="str">
        <f>+IF(G273=0,"",'Ark1'!Y1960)</f>
        <v/>
      </c>
      <c r="U273" s="268" t="str">
        <f>+IF(G273=0,"",'Ark1'!AA1960)</f>
        <v/>
      </c>
      <c r="V273" s="269" t="str">
        <f>+IF(G273=0,"",'Ark1'!AC1960)</f>
        <v/>
      </c>
      <c r="W273" s="305" t="str">
        <f t="shared" si="42"/>
        <v/>
      </c>
      <c r="X273" s="269" t="str">
        <f t="shared" si="43"/>
        <v/>
      </c>
      <c r="Y273" s="267" t="str">
        <f t="shared" si="44"/>
        <v/>
      </c>
      <c r="Z273" s="246"/>
      <c r="AA273" s="249"/>
      <c r="AC273" s="28"/>
      <c r="AD273" s="27"/>
      <c r="AE273" s="272"/>
      <c r="AF273" s="86"/>
      <c r="AJ273" s="86"/>
    </row>
    <row r="274" spans="1:55" ht="15.6">
      <c r="A274" s="246"/>
      <c r="B274" s="330">
        <f>+'Ark1'!C1995</f>
        <v>2024</v>
      </c>
      <c r="C274" s="266">
        <f>+'Ark1'!L1995</f>
        <v>12</v>
      </c>
      <c r="D274" s="266" t="s">
        <v>39</v>
      </c>
      <c r="E274" s="275">
        <f>+'Ark1'!AP1995</f>
        <v>14</v>
      </c>
      <c r="F274" s="86" t="str">
        <f>+IF(G274=0,"",'Ark1'!Q1995)</f>
        <v/>
      </c>
      <c r="G274" s="362">
        <f>+'Ark1'!R1995</f>
        <v>0</v>
      </c>
      <c r="H274" s="28" t="str">
        <f>+IF(G274=0,"",'Ark1'!AE1995)</f>
        <v/>
      </c>
      <c r="I274" s="267"/>
      <c r="J274" s="28" t="str">
        <f>+IF(G274=0,"",'Ark1'!AF1995)</f>
        <v/>
      </c>
      <c r="K274" s="27" t="str">
        <f>+IF(G274=0,"",'Ark1'!T1995)</f>
        <v/>
      </c>
      <c r="L274" s="305" t="str">
        <f>+IF(G274=0,"",'Ark1'!U1995)</f>
        <v/>
      </c>
      <c r="M274" s="246"/>
      <c r="N274" s="33" t="str">
        <f>+IF(G274=0,"",'Ark1'!W1995)</f>
        <v/>
      </c>
      <c r="O274" s="33" t="str">
        <f>+IF(G274=0,"",'Ark1'!X1995)</f>
        <v/>
      </c>
      <c r="P274" s="33" t="str">
        <f>+IF(G274=0,"",'Ark1'!AG1995)</f>
        <v/>
      </c>
      <c r="Q274" s="33" t="str">
        <f>+IF(G274=0,"",'Ark1'!AH1995)</f>
        <v/>
      </c>
      <c r="R274" s="374" t="str">
        <f>+IF(G274=0,"",'Ark1'!AR1752)</f>
        <v/>
      </c>
      <c r="S274" s="114" t="str">
        <f>+IF(G274=0,"",'Ark1'!AS1752)</f>
        <v/>
      </c>
      <c r="T274" s="33" t="str">
        <f>+IF(G274=0,"",'Ark1'!Y1995)</f>
        <v/>
      </c>
      <c r="U274" s="27" t="str">
        <f>+IF(G274=0,"",'Ark1'!AA1995)</f>
        <v/>
      </c>
      <c r="V274" s="33" t="str">
        <f>+IF(G274=0,"",'Ark1'!AC1995)</f>
        <v/>
      </c>
      <c r="W274" s="305" t="str">
        <f t="shared" si="42"/>
        <v/>
      </c>
      <c r="X274" s="33" t="str">
        <f t="shared" si="43"/>
        <v/>
      </c>
      <c r="Y274" s="28" t="str">
        <f t="shared" si="44"/>
        <v/>
      </c>
      <c r="Z274" s="246"/>
      <c r="AA274" s="249"/>
      <c r="AC274" s="28"/>
      <c r="AD274" s="27"/>
      <c r="AE274" s="272"/>
      <c r="AF274" s="86"/>
      <c r="AJ274" s="86"/>
    </row>
    <row r="275" spans="1:55" ht="15.6">
      <c r="A275" s="246"/>
      <c r="B275" s="330">
        <f>+'Ark1'!C2030</f>
        <v>2024</v>
      </c>
      <c r="C275" s="266">
        <f>+'Ark1'!L2030</f>
        <v>13</v>
      </c>
      <c r="D275" s="266" t="s">
        <v>40</v>
      </c>
      <c r="E275" s="274">
        <f>+'Ark1'!AP2030</f>
        <v>14</v>
      </c>
      <c r="F275" s="266" t="str">
        <f>+IF(G275=0,"",'Ark1'!Q2030)</f>
        <v/>
      </c>
      <c r="G275" s="362">
        <f>+'Ark1'!R2030</f>
        <v>0</v>
      </c>
      <c r="H275" s="267" t="str">
        <f>+IF(G275=0,"",'Ark1'!AE2030)</f>
        <v/>
      </c>
      <c r="I275" s="267"/>
      <c r="J275" s="267" t="str">
        <f>+IF(G275=0,"",'Ark1'!AF2030)</f>
        <v/>
      </c>
      <c r="K275" s="268" t="str">
        <f>+IF(G275=0,"",'Ark1'!T2030)</f>
        <v/>
      </c>
      <c r="L275" s="305" t="str">
        <f>+IF(G275=0,"",'Ark1'!U2030)</f>
        <v/>
      </c>
      <c r="M275" s="246"/>
      <c r="N275" s="269" t="str">
        <f>+IF(G275=0,"",'Ark1'!W2030)</f>
        <v/>
      </c>
      <c r="O275" s="269" t="str">
        <f>+IF(G275=0,"",'Ark1'!X2030)</f>
        <v/>
      </c>
      <c r="P275" s="269" t="str">
        <f>+IF(G275=0,"",'Ark1'!AG2030)</f>
        <v/>
      </c>
      <c r="Q275" s="269" t="str">
        <f>+IF(G275=0,"",'Ark1'!AH2030)</f>
        <v/>
      </c>
      <c r="R275" s="374" t="str">
        <f>+IF(G275=0,"",'Ark1'!AR1753)</f>
        <v/>
      </c>
      <c r="S275" s="114" t="str">
        <f>+IF(G275=0,"",'Ark1'!AS1753)</f>
        <v/>
      </c>
      <c r="T275" s="269" t="str">
        <f>+IF(G275=0,"",'Ark1'!Y2030)</f>
        <v/>
      </c>
      <c r="U275" s="268" t="str">
        <f>+IF(G275=0,"",'Ark1'!AA2030)</f>
        <v/>
      </c>
      <c r="V275" s="269" t="str">
        <f>+IF(G275=0,"",'Ark1'!AC2030)</f>
        <v/>
      </c>
      <c r="W275" s="305" t="str">
        <f t="shared" si="42"/>
        <v/>
      </c>
      <c r="X275" s="269" t="str">
        <f t="shared" si="43"/>
        <v/>
      </c>
      <c r="Y275" s="267" t="str">
        <f t="shared" si="44"/>
        <v/>
      </c>
      <c r="Z275" s="246"/>
      <c r="AA275" s="249"/>
      <c r="AC275" s="28"/>
      <c r="AD275" s="27"/>
      <c r="AE275" s="272"/>
      <c r="AF275" s="86"/>
      <c r="AJ275" s="86"/>
    </row>
    <row r="276" spans="1:55" ht="15.6">
      <c r="A276" s="246"/>
      <c r="B276" s="330">
        <f>+'Ark1'!C2065</f>
        <v>2024</v>
      </c>
      <c r="C276" s="266">
        <f>+'Ark1'!L2065</f>
        <v>14</v>
      </c>
      <c r="D276" s="266" t="s">
        <v>401</v>
      </c>
      <c r="E276" s="275">
        <f>+'Ark1'!AP2065</f>
        <v>14</v>
      </c>
      <c r="F276" s="86" t="str">
        <f>+IF(G276=0,"",'Ark1'!Q2065)</f>
        <v/>
      </c>
      <c r="G276" s="362">
        <f>+'Ark1'!R2065</f>
        <v>0</v>
      </c>
      <c r="H276" s="28" t="str">
        <f>+IF(G276=0,"",'Ark1'!AE2065)</f>
        <v/>
      </c>
      <c r="I276" s="267"/>
      <c r="J276" s="28" t="str">
        <f>+IF(G276=0,"",'Ark1'!AF2065)</f>
        <v/>
      </c>
      <c r="K276" s="27" t="str">
        <f>+IF(G276=0,"",'Ark1'!T2065)</f>
        <v/>
      </c>
      <c r="L276" s="305" t="str">
        <f>+IF(G276=0,"",'Ark1'!U2065)</f>
        <v/>
      </c>
      <c r="M276" s="246"/>
      <c r="N276" s="33" t="str">
        <f>+IF(G276=0,"",'Ark1'!W2065)</f>
        <v/>
      </c>
      <c r="O276" s="33" t="str">
        <f>+IF(G276=0,"",'Ark1'!X2065)</f>
        <v/>
      </c>
      <c r="P276" s="33" t="str">
        <f>+IF(G276=0,"",'Ark1'!AG2065)</f>
        <v/>
      </c>
      <c r="Q276" s="33" t="str">
        <f>+IF(G276=0,"",'Ark1'!AH2065)</f>
        <v/>
      </c>
      <c r="R276" s="374" t="str">
        <f>+IF(G276=0,"",'Ark1'!AR1754)</f>
        <v/>
      </c>
      <c r="S276" s="114" t="str">
        <f>+IF(G276=0,"",'Ark1'!AS1754)</f>
        <v/>
      </c>
      <c r="T276" s="33" t="str">
        <f>+IF(G276=0,"",'Ark1'!Y2065)</f>
        <v/>
      </c>
      <c r="U276" s="27" t="str">
        <f>+IF(G276=0,"",'Ark1'!AA2065)</f>
        <v/>
      </c>
      <c r="V276" s="33" t="str">
        <f>+IF(G276=0,"",'Ark1'!AC2065)</f>
        <v/>
      </c>
      <c r="W276" s="305" t="str">
        <f t="shared" si="42"/>
        <v/>
      </c>
      <c r="X276" s="33" t="str">
        <f t="shared" si="43"/>
        <v/>
      </c>
      <c r="Y276" s="28" t="str">
        <f t="shared" si="44"/>
        <v/>
      </c>
      <c r="Z276" s="246"/>
      <c r="AA276" s="249"/>
      <c r="AC276" s="28"/>
      <c r="AD276" s="27"/>
      <c r="AE276" s="272"/>
      <c r="AF276" s="86"/>
      <c r="AJ276" s="86"/>
    </row>
    <row r="277" spans="1:55" ht="15.6">
      <c r="A277" s="246"/>
      <c r="B277" s="330">
        <f>+'Ark1'!C2100</f>
        <v>2024</v>
      </c>
      <c r="C277" s="266">
        <f>+'Ark1'!L2100</f>
        <v>15</v>
      </c>
      <c r="D277" s="266" t="s">
        <v>41</v>
      </c>
      <c r="E277" s="266">
        <f>+'Ark1'!AP2100</f>
        <v>14</v>
      </c>
      <c r="F277" s="266" t="str">
        <f>+IF(G277=0,"",'Ark1'!Q2100)</f>
        <v/>
      </c>
      <c r="G277" s="362">
        <f>+'Ark1'!R2100</f>
        <v>0</v>
      </c>
      <c r="H277" s="267" t="str">
        <f>+IF(G277=0,"",'Ark1'!AE2100)</f>
        <v/>
      </c>
      <c r="I277" s="267"/>
      <c r="J277" s="267" t="str">
        <f>+IF(G277=0,"",'Ark1'!AF2100)</f>
        <v/>
      </c>
      <c r="K277" s="268" t="str">
        <f>+IF(G277=0,"",'Ark1'!T2100)</f>
        <v/>
      </c>
      <c r="L277" s="377" t="str">
        <f>+IF(G277=0,"",'Ark1'!U2100)</f>
        <v/>
      </c>
      <c r="M277" s="246"/>
      <c r="N277" s="269" t="str">
        <f>+IF(G277=0,"",'Ark1'!W2100)</f>
        <v/>
      </c>
      <c r="O277" s="269" t="str">
        <f>+IF(G277=0,"",'Ark1'!X2100)</f>
        <v/>
      </c>
      <c r="P277" s="269" t="str">
        <f>+IF(G277=0,"",'Ark1'!AG2100)</f>
        <v/>
      </c>
      <c r="Q277" s="269" t="str">
        <f>+IF(G277=0,"",'Ark1'!AH2100)</f>
        <v/>
      </c>
      <c r="R277" s="374" t="str">
        <f>+IF(G277=0,"",'Ark1'!AR1755)</f>
        <v/>
      </c>
      <c r="S277" s="114" t="str">
        <f>+IF(G277=0,"",'Ark1'!AS1755)</f>
        <v/>
      </c>
      <c r="T277" s="269" t="str">
        <f>+IF(G277=0,"",'Ark1'!Y2100)</f>
        <v/>
      </c>
      <c r="U277" s="268" t="str">
        <f>+IF(G277=0,"",'Ark1'!AA2100)</f>
        <v/>
      </c>
      <c r="V277" s="269" t="str">
        <f>+IF(G277=0,"",'Ark1'!AC2100)</f>
        <v/>
      </c>
      <c r="W277" s="305" t="str">
        <f t="shared" si="42"/>
        <v/>
      </c>
      <c r="X277" s="269" t="str">
        <f t="shared" si="43"/>
        <v/>
      </c>
      <c r="Y277" s="267" t="str">
        <f t="shared" si="44"/>
        <v/>
      </c>
      <c r="Z277" s="246"/>
      <c r="AA277" s="249"/>
      <c r="AC277" s="28"/>
      <c r="AD277" s="27"/>
      <c r="AE277" s="272"/>
      <c r="AF277" s="86"/>
      <c r="AJ277" s="86"/>
    </row>
    <row r="278" spans="1:55" ht="19.8">
      <c r="A278" s="246"/>
      <c r="B278" s="246"/>
      <c r="C278" s="246"/>
      <c r="D278" s="246"/>
      <c r="E278" s="246"/>
      <c r="F278" s="246"/>
      <c r="G278" s="246"/>
      <c r="H278" s="246"/>
      <c r="I278" s="246"/>
      <c r="J278" s="246"/>
      <c r="K278" s="246"/>
      <c r="L278" s="246"/>
      <c r="M278" s="246"/>
      <c r="N278" s="246"/>
      <c r="O278" s="246"/>
      <c r="P278" s="246"/>
      <c r="Q278" s="246"/>
      <c r="R278" s="246"/>
      <c r="S278" s="246"/>
      <c r="T278" s="246"/>
      <c r="U278" s="246"/>
      <c r="V278" s="246"/>
      <c r="W278" s="246"/>
      <c r="X278" s="246"/>
      <c r="Y278" s="246"/>
      <c r="Z278" s="246"/>
      <c r="AA278" s="249"/>
      <c r="AC278" s="28"/>
      <c r="AD278" s="27"/>
      <c r="AE278" s="250"/>
      <c r="AF278" s="86"/>
      <c r="AJ278" s="86"/>
      <c r="BB278" s="262"/>
    </row>
    <row r="279" spans="1:55" ht="19.8">
      <c r="A279" s="246"/>
      <c r="B279" s="246"/>
      <c r="C279" s="264"/>
      <c r="D279" s="246"/>
      <c r="E279" s="246"/>
      <c r="F279" s="246"/>
      <c r="G279" s="246"/>
      <c r="H279" s="247"/>
      <c r="I279" s="246"/>
      <c r="J279" s="247"/>
      <c r="K279" s="246"/>
      <c r="L279" s="246"/>
      <c r="M279" s="246"/>
      <c r="N279" s="248"/>
      <c r="O279" s="248"/>
      <c r="P279" s="246"/>
      <c r="Q279" s="248"/>
      <c r="R279" s="248"/>
      <c r="S279" s="248"/>
      <c r="T279" s="248"/>
      <c r="U279" s="246"/>
      <c r="V279" s="248"/>
      <c r="W279" s="246"/>
      <c r="X279" s="248"/>
      <c r="Y279" s="247"/>
      <c r="Z279" s="246"/>
      <c r="AA279" s="249"/>
      <c r="AC279" s="28"/>
      <c r="AD279" s="27"/>
      <c r="AE279" s="250"/>
      <c r="AF279" s="86"/>
      <c r="AJ279" s="86"/>
      <c r="BB279" s="262"/>
    </row>
    <row r="280" spans="1:55" ht="22.8">
      <c r="A280" s="346" t="str">
        <f>+Raser!C25</f>
        <v>Montbéliard</v>
      </c>
      <c r="B280" s="246"/>
      <c r="C280" s="264"/>
      <c r="D280" s="346"/>
      <c r="E280" s="246"/>
      <c r="F280" s="246"/>
      <c r="G280" s="264" t="s">
        <v>651</v>
      </c>
      <c r="H280" s="279">
        <f>SUM(G286:G300)</f>
        <v>3</v>
      </c>
      <c r="I280" s="247"/>
      <c r="J280" s="246"/>
      <c r="K280" s="247"/>
      <c r="L280" s="246"/>
      <c r="M280" s="246"/>
      <c r="N280" s="246"/>
      <c r="O280" s="248"/>
      <c r="P280" s="248"/>
      <c r="Q280" s="246"/>
      <c r="R280" s="246"/>
      <c r="S280" s="246"/>
      <c r="T280" s="248"/>
      <c r="U280" s="248"/>
      <c r="V280" s="246"/>
      <c r="W280" s="248"/>
      <c r="X280" s="345">
        <f>+Raser!X25</f>
        <v>463.07171089779797</v>
      </c>
      <c r="Y280" s="248" t="s">
        <v>635</v>
      </c>
      <c r="Z280" s="247"/>
      <c r="AA280" s="249"/>
      <c r="AB280" s="249"/>
      <c r="AC280" s="28"/>
      <c r="AE280" s="27"/>
      <c r="AF280" s="250"/>
      <c r="AJ280" s="86"/>
      <c r="BC280" s="262"/>
    </row>
    <row r="281" spans="1:55" ht="14.25" customHeight="1">
      <c r="A281" s="246"/>
      <c r="B281" s="246"/>
      <c r="C281" s="264"/>
      <c r="D281" s="344"/>
      <c r="E281" s="246"/>
      <c r="F281" s="264"/>
      <c r="G281" s="264"/>
      <c r="H281" s="264"/>
      <c r="I281" s="264"/>
      <c r="J281" s="264"/>
      <c r="K281" s="264"/>
      <c r="L281" s="264"/>
      <c r="M281" s="246"/>
      <c r="N281" s="264"/>
      <c r="O281" s="264"/>
      <c r="P281" s="264"/>
      <c r="Q281" s="264"/>
      <c r="R281" s="264"/>
      <c r="S281" s="264"/>
      <c r="T281" s="264"/>
      <c r="U281" s="264"/>
      <c r="V281" s="264"/>
      <c r="W281" s="264"/>
      <c r="X281" s="264"/>
      <c r="Y281" s="247"/>
      <c r="Z281" s="246"/>
      <c r="AA281" s="249"/>
      <c r="AC281" s="28"/>
      <c r="AD281" s="27"/>
      <c r="AE281" s="250"/>
      <c r="AF281" s="86"/>
      <c r="AJ281" s="86"/>
      <c r="BB281" s="262"/>
    </row>
    <row r="282" spans="1:55" ht="19.8">
      <c r="A282" s="246"/>
      <c r="B282" s="246"/>
      <c r="C282" s="246"/>
      <c r="D282" s="246"/>
      <c r="E282" s="246"/>
      <c r="F282" s="246"/>
      <c r="G282" s="246"/>
      <c r="H282" s="247"/>
      <c r="I282" s="246"/>
      <c r="J282" s="247"/>
      <c r="K282" s="246"/>
      <c r="L282" s="246"/>
      <c r="M282" s="246"/>
      <c r="N282" s="248"/>
      <c r="O282" s="248"/>
      <c r="P282" s="246"/>
      <c r="Q282" s="248"/>
      <c r="R282" s="248"/>
      <c r="S282" s="248"/>
      <c r="T282" s="248"/>
      <c r="U282" s="246"/>
      <c r="V282" s="248"/>
      <c r="W282" s="264" t="s">
        <v>488</v>
      </c>
      <c r="X282" s="265" t="s">
        <v>80</v>
      </c>
      <c r="Y282" s="263" t="s">
        <v>4</v>
      </c>
      <c r="Z282" s="246"/>
      <c r="AA282" s="249"/>
      <c r="AC282" s="28"/>
      <c r="AD282" s="27"/>
      <c r="AE282" s="250"/>
      <c r="AF282" s="86"/>
      <c r="AJ282" s="86"/>
      <c r="BB282" s="262"/>
    </row>
    <row r="283" spans="1:55" ht="19.8">
      <c r="A283" s="246"/>
      <c r="B283" s="246"/>
      <c r="C283" s="246"/>
      <c r="D283" s="264"/>
      <c r="E283" s="246"/>
      <c r="F283" s="264" t="s">
        <v>4</v>
      </c>
      <c r="G283" s="246"/>
      <c r="H283" s="247"/>
      <c r="I283" s="247"/>
      <c r="J283" s="247"/>
      <c r="K283" s="264" t="s">
        <v>24</v>
      </c>
      <c r="L283" s="247"/>
      <c r="M283" s="246"/>
      <c r="N283" s="248" t="s">
        <v>402</v>
      </c>
      <c r="O283" s="248" t="s">
        <v>402</v>
      </c>
      <c r="P283" s="265" t="s">
        <v>534</v>
      </c>
      <c r="Q283" s="248" t="s">
        <v>402</v>
      </c>
      <c r="R283" s="248"/>
      <c r="S283" s="248"/>
      <c r="T283" s="265" t="s">
        <v>422</v>
      </c>
      <c r="U283" s="246"/>
      <c r="V283" s="265" t="s">
        <v>581</v>
      </c>
      <c r="W283" s="264" t="s">
        <v>578</v>
      </c>
      <c r="X283" s="265" t="s">
        <v>44</v>
      </c>
      <c r="Y283" s="263" t="s">
        <v>10</v>
      </c>
      <c r="Z283" s="246"/>
      <c r="AA283" s="249"/>
      <c r="AC283" s="28"/>
      <c r="AD283" s="27"/>
      <c r="AE283" s="250"/>
      <c r="AF283" s="86"/>
      <c r="AJ283" s="86"/>
      <c r="BB283" s="262"/>
    </row>
    <row r="284" spans="1:55" ht="19.8">
      <c r="A284" s="264"/>
      <c r="B284" s="264"/>
      <c r="C284" s="246"/>
      <c r="D284" s="246"/>
      <c r="E284" s="264"/>
      <c r="F284" s="264" t="s">
        <v>486</v>
      </c>
      <c r="G284" s="264" t="s">
        <v>4</v>
      </c>
      <c r="H284" s="263" t="s">
        <v>4</v>
      </c>
      <c r="I284" s="263"/>
      <c r="J284" s="263" t="s">
        <v>1</v>
      </c>
      <c r="K284" s="264" t="s">
        <v>492</v>
      </c>
      <c r="L284" s="263" t="s">
        <v>24</v>
      </c>
      <c r="M284" s="246"/>
      <c r="N284" s="265" t="s">
        <v>580</v>
      </c>
      <c r="O284" s="265" t="s">
        <v>498</v>
      </c>
      <c r="P284" s="265" t="s">
        <v>558</v>
      </c>
      <c r="Q284" s="265" t="s">
        <v>500</v>
      </c>
      <c r="R284" s="423" t="s">
        <v>24</v>
      </c>
      <c r="S284" s="423" t="s">
        <v>24</v>
      </c>
      <c r="T284" s="265"/>
      <c r="U284" s="264" t="s">
        <v>413</v>
      </c>
      <c r="V284" s="265" t="s">
        <v>1</v>
      </c>
      <c r="W284" s="264" t="s">
        <v>71</v>
      </c>
      <c r="X284" s="265" t="s">
        <v>538</v>
      </c>
      <c r="Y284" s="263" t="s">
        <v>71</v>
      </c>
      <c r="Z284" s="246"/>
      <c r="AA284" s="249"/>
      <c r="AC284" s="28"/>
      <c r="AD284" s="27"/>
      <c r="AE284" s="250"/>
      <c r="AF284" s="86"/>
      <c r="AJ284" s="86"/>
      <c r="BB284" s="262"/>
    </row>
    <row r="285" spans="1:55" ht="19.8">
      <c r="A285" s="246"/>
      <c r="B285" s="246"/>
      <c r="C285" s="264" t="s">
        <v>0</v>
      </c>
      <c r="D285" s="264"/>
      <c r="E285" s="264" t="s">
        <v>607</v>
      </c>
      <c r="F285" s="50" t="s">
        <v>487</v>
      </c>
      <c r="G285" s="50" t="s">
        <v>10</v>
      </c>
      <c r="H285" s="87" t="s">
        <v>402</v>
      </c>
      <c r="I285" s="87"/>
      <c r="J285" s="87" t="s">
        <v>402</v>
      </c>
      <c r="K285" s="50" t="s">
        <v>414</v>
      </c>
      <c r="L285" s="87" t="s">
        <v>45</v>
      </c>
      <c r="M285" s="246"/>
      <c r="N285" s="75" t="s">
        <v>556</v>
      </c>
      <c r="O285" s="75" t="s">
        <v>439</v>
      </c>
      <c r="P285" s="75" t="s">
        <v>494</v>
      </c>
      <c r="Q285" s="75" t="s">
        <v>481</v>
      </c>
      <c r="R285" s="423" t="s">
        <v>737</v>
      </c>
      <c r="S285" s="423" t="s">
        <v>738</v>
      </c>
      <c r="T285" s="75" t="s">
        <v>1</v>
      </c>
      <c r="U285" s="50" t="s">
        <v>414</v>
      </c>
      <c r="V285" s="75" t="s">
        <v>535</v>
      </c>
      <c r="W285" s="50" t="s">
        <v>497</v>
      </c>
      <c r="X285" s="75" t="s">
        <v>45</v>
      </c>
      <c r="Y285" s="87" t="s">
        <v>561</v>
      </c>
      <c r="Z285" s="246"/>
      <c r="AA285" s="249"/>
      <c r="AC285" s="28"/>
      <c r="AD285" s="27"/>
      <c r="AE285" s="250"/>
      <c r="AF285" s="86"/>
      <c r="AJ285" s="86"/>
      <c r="BB285" s="262"/>
    </row>
    <row r="286" spans="1:55" ht="15.6">
      <c r="A286" s="246"/>
      <c r="B286" s="266">
        <f>+'Ark1'!C1611</f>
        <v>2024</v>
      </c>
      <c r="C286" s="266">
        <f>+'Ark1'!L1611</f>
        <v>1</v>
      </c>
      <c r="D286" s="266" t="s">
        <v>29</v>
      </c>
      <c r="E286" s="266">
        <f>+'Ark1'!AP1611</f>
        <v>15</v>
      </c>
      <c r="F286" s="266" t="str">
        <f>+IF(G286=0,"",'Ark1'!Q1611)</f>
        <v/>
      </c>
      <c r="G286" s="362">
        <f>+'Ark1'!R1611</f>
        <v>0</v>
      </c>
      <c r="H286" s="267" t="str">
        <f>+IF(G286=0,"",'Ark1'!AE1611)</f>
        <v/>
      </c>
      <c r="I286" s="267"/>
      <c r="J286" s="267" t="str">
        <f>+IF(G286=0,"",'Ark1'!AF1611)</f>
        <v/>
      </c>
      <c r="K286" s="268" t="str">
        <f>+IF(G286=0,"",'Ark1'!T1611)</f>
        <v/>
      </c>
      <c r="L286" s="305" t="str">
        <f>+IF(G286=0,"",'Ark1'!U1611)</f>
        <v/>
      </c>
      <c r="M286" s="246"/>
      <c r="N286" s="269" t="str">
        <f>+IF(G286=0,"",'Ark1'!W1611)</f>
        <v/>
      </c>
      <c r="O286" s="269" t="str">
        <f>+IF(G286=0,"",'Ark1'!X1611)</f>
        <v/>
      </c>
      <c r="P286" s="269" t="str">
        <f>+IF(G286=0,"",'Ark1'!AG1611)</f>
        <v/>
      </c>
      <c r="Q286" s="269" t="str">
        <f>+IF(G286=0,"",'Ark1'!AH1611)</f>
        <v/>
      </c>
      <c r="R286" s="374" t="str">
        <f>+IF(G286=0,"",'Ark1'!AR1677)</f>
        <v/>
      </c>
      <c r="S286" s="114" t="str">
        <f>+IF(G286=0,"",'Ark1'!AS1677)</f>
        <v/>
      </c>
      <c r="T286" s="269" t="str">
        <f>+IF(G286=0,"",'Ark1'!Y1611)</f>
        <v/>
      </c>
      <c r="U286" s="268" t="str">
        <f>+IF(G286=0,"",'Ark1'!AA1611)</f>
        <v/>
      </c>
      <c r="V286" s="269" t="str">
        <f>+IF(G286=0,"",'Ark1'!AC1611)</f>
        <v/>
      </c>
      <c r="W286" s="305" t="str">
        <f t="shared" ref="W286:W300" si="45">IF(G286=0,"",1000*L286/P286)</f>
        <v/>
      </c>
      <c r="X286" s="269" t="str">
        <f t="shared" ref="X286:X300" si="46">IF(G286=0,"",L286/C286)</f>
        <v/>
      </c>
      <c r="Y286" s="267" t="str">
        <f t="shared" ref="Y286:Y300" si="47">IF(G286=0,"",G286/F286)</f>
        <v/>
      </c>
      <c r="Z286" s="246"/>
      <c r="AA286" s="249"/>
      <c r="AC286" s="28"/>
      <c r="AD286" s="27"/>
      <c r="AE286" s="272"/>
      <c r="AF286" s="86"/>
      <c r="AJ286" s="86"/>
    </row>
    <row r="287" spans="1:55" ht="15.6">
      <c r="A287" s="246"/>
      <c r="B287" s="306">
        <f>+'Ark1'!C1646</f>
        <v>2024</v>
      </c>
      <c r="C287" s="86">
        <f>+'Ark1'!L1646</f>
        <v>2</v>
      </c>
      <c r="D287" s="86" t="s">
        <v>30</v>
      </c>
      <c r="E287" s="86">
        <f>+'Ark1'!AP1646</f>
        <v>15</v>
      </c>
      <c r="F287" s="86" t="str">
        <f>+IF(G287=0,"",'Ark1'!Q1646)</f>
        <v/>
      </c>
      <c r="G287" s="362">
        <f>+'Ark1'!R1646</f>
        <v>0</v>
      </c>
      <c r="H287" s="28" t="str">
        <f>+IF(G287=0,"",'Ark1'!AE1646)</f>
        <v/>
      </c>
      <c r="I287" s="267"/>
      <c r="J287" s="28" t="str">
        <f>+IF(G287=0,"",'Ark1'!AF1646)</f>
        <v/>
      </c>
      <c r="K287" s="27" t="str">
        <f>+IF(G287=0,"",'Ark1'!T1646)</f>
        <v/>
      </c>
      <c r="L287" s="305" t="str">
        <f>+IF(G287=0,"",'Ark1'!U1646)</f>
        <v/>
      </c>
      <c r="M287" s="246"/>
      <c r="N287" s="33" t="str">
        <f>+IF(G287=0,"",'Ark1'!W1646)</f>
        <v/>
      </c>
      <c r="O287" s="33" t="str">
        <f>+IF(G287=0,"",'Ark1'!X1646)</f>
        <v/>
      </c>
      <c r="P287" s="33" t="str">
        <f>+IF(G287=0,"",'Ark1'!AG1646)</f>
        <v/>
      </c>
      <c r="Q287" s="33" t="str">
        <f>+IF(G287=0,"",'Ark1'!AH1646)</f>
        <v/>
      </c>
      <c r="R287" s="374" t="str">
        <f>+IF(G287=0,"",'Ark1'!AR1712)</f>
        <v/>
      </c>
      <c r="S287" s="114" t="str">
        <f>+IF(G287=0,"",'Ark1'!AS1712)</f>
        <v/>
      </c>
      <c r="T287" s="33" t="str">
        <f>+IF(G287=0,"",'Ark1'!Y1646)</f>
        <v/>
      </c>
      <c r="U287" s="27" t="str">
        <f>+IF(G287=0,"",'Ark1'!AA1646)</f>
        <v/>
      </c>
      <c r="V287" s="33" t="str">
        <f>+IF(G287=0,"",'Ark1'!AC1646)</f>
        <v/>
      </c>
      <c r="W287" s="305" t="str">
        <f t="shared" si="45"/>
        <v/>
      </c>
      <c r="X287" s="33" t="str">
        <f t="shared" si="46"/>
        <v/>
      </c>
      <c r="Y287" s="28" t="str">
        <f t="shared" si="47"/>
        <v/>
      </c>
      <c r="Z287" s="246"/>
      <c r="AA287" s="249"/>
      <c r="AC287" s="28"/>
      <c r="AD287" s="27"/>
      <c r="AE287" s="272"/>
      <c r="AF287" s="86"/>
      <c r="AJ287" s="86"/>
    </row>
    <row r="288" spans="1:55" ht="15.6">
      <c r="A288" s="246"/>
      <c r="B288" s="306">
        <f>+'Ark1'!C1681</f>
        <v>2024</v>
      </c>
      <c r="C288" s="266">
        <f>+'Ark1'!L1681</f>
        <v>3</v>
      </c>
      <c r="D288" s="266" t="s">
        <v>31</v>
      </c>
      <c r="E288" s="266">
        <f>+'Ark1'!AP1681</f>
        <v>15</v>
      </c>
      <c r="F288" s="266" t="str">
        <f>+IF(G288=0,"",'Ark1'!Q1681)</f>
        <v/>
      </c>
      <c r="G288" s="362">
        <f>+'Ark1'!R1681</f>
        <v>0</v>
      </c>
      <c r="H288" s="267" t="str">
        <f>+IF(G288=0,"",'Ark1'!AE1681)</f>
        <v/>
      </c>
      <c r="I288" s="267"/>
      <c r="J288" s="267" t="str">
        <f>+IF(G288=0,"",'Ark1'!AF1681)</f>
        <v/>
      </c>
      <c r="K288" s="268" t="str">
        <f>+IF(G288=0,"",'Ark1'!T1681)</f>
        <v/>
      </c>
      <c r="L288" s="305" t="str">
        <f>+IF(G288=0,"",'Ark1'!U1681)</f>
        <v/>
      </c>
      <c r="M288" s="246"/>
      <c r="N288" s="269" t="str">
        <f>+IF(G288=0,"",'Ark1'!W1681)</f>
        <v/>
      </c>
      <c r="O288" s="269" t="str">
        <f>+IF(G288=0,"",'Ark1'!X1681)</f>
        <v/>
      </c>
      <c r="P288" s="269" t="str">
        <f>+IF(G288=0,"",'Ark1'!AG1681)</f>
        <v/>
      </c>
      <c r="Q288" s="269" t="str">
        <f>+IF(G288=0,"",'Ark1'!AH1681)</f>
        <v/>
      </c>
      <c r="R288" s="374" t="str">
        <f>+IF(G288=0,"",'Ark1'!AR1747)</f>
        <v/>
      </c>
      <c r="S288" s="114" t="str">
        <f>+IF(G288=0,"",'Ark1'!AS1747)</f>
        <v/>
      </c>
      <c r="T288" s="269" t="str">
        <f>+IF(G288=0,"",'Ark1'!Y1681)</f>
        <v/>
      </c>
      <c r="U288" s="268" t="str">
        <f>+IF(G288=0,"",'Ark1'!AA1681)</f>
        <v/>
      </c>
      <c r="V288" s="269" t="str">
        <f>+IF(G288=0,"",'Ark1'!AC1681)</f>
        <v/>
      </c>
      <c r="W288" s="305" t="str">
        <f t="shared" si="45"/>
        <v/>
      </c>
      <c r="X288" s="269" t="str">
        <f t="shared" si="46"/>
        <v/>
      </c>
      <c r="Y288" s="267" t="str">
        <f t="shared" si="47"/>
        <v/>
      </c>
      <c r="Z288" s="246"/>
      <c r="AA288" s="249"/>
      <c r="AC288" s="28"/>
      <c r="AD288" s="27"/>
      <c r="AE288" s="272"/>
      <c r="AF288" s="86"/>
      <c r="AJ288" s="86"/>
    </row>
    <row r="289" spans="1:55" ht="15.6">
      <c r="A289" s="246"/>
      <c r="B289" s="306">
        <f>+'Ark1'!C1716</f>
        <v>2024</v>
      </c>
      <c r="C289" s="266">
        <f>+'Ark1'!L1716</f>
        <v>4</v>
      </c>
      <c r="D289" s="266" t="s">
        <v>32</v>
      </c>
      <c r="E289" s="86">
        <f>+'Ark1'!AP1716</f>
        <v>15</v>
      </c>
      <c r="F289" s="86" t="str">
        <f>+IF(G289=0,"",'Ark1'!Q1716)</f>
        <v/>
      </c>
      <c r="G289" s="362">
        <f>+'Ark1'!R1716</f>
        <v>0</v>
      </c>
      <c r="H289" s="28" t="str">
        <f>+IF(G289=0,"",'Ark1'!AE1716)</f>
        <v/>
      </c>
      <c r="I289" s="267"/>
      <c r="J289" s="28" t="str">
        <f>+IF(G289=0,"",'Ark1'!AF1716)</f>
        <v/>
      </c>
      <c r="K289" s="27" t="str">
        <f>+IF(G289=0,"",'Ark1'!T1716)</f>
        <v/>
      </c>
      <c r="L289" s="305" t="str">
        <f>+IF(G289=0,"",'Ark1'!U1716)</f>
        <v/>
      </c>
      <c r="M289" s="246"/>
      <c r="N289" s="33" t="str">
        <f>+IF(G289=0,"",'Ark1'!W1716)</f>
        <v/>
      </c>
      <c r="O289" s="33" t="str">
        <f>+IF(G289=0,"",'Ark1'!X1716)</f>
        <v/>
      </c>
      <c r="P289" s="33" t="str">
        <f>+IF(G289=0,"",'Ark1'!AG1716)</f>
        <v/>
      </c>
      <c r="Q289" s="33" t="str">
        <f>+IF(G289=0,"",'Ark1'!AH1716)</f>
        <v/>
      </c>
      <c r="R289" s="374" t="str">
        <f>+IF(G289=0,"",'Ark1'!AR1782)</f>
        <v/>
      </c>
      <c r="S289" s="114" t="str">
        <f>+IF(G289=0,"",'Ark1'!AS1782)</f>
        <v/>
      </c>
      <c r="T289" s="33" t="str">
        <f>+IF(G289=0,"",'Ark1'!Y1716)</f>
        <v/>
      </c>
      <c r="U289" s="27" t="str">
        <f>+IF(G289=0,"",'Ark1'!AA1716)</f>
        <v/>
      </c>
      <c r="V289" s="33" t="str">
        <f>+IF(G289=0,"",'Ark1'!AC1716)</f>
        <v/>
      </c>
      <c r="W289" s="305" t="str">
        <f t="shared" si="45"/>
        <v/>
      </c>
      <c r="X289" s="33" t="str">
        <f t="shared" si="46"/>
        <v/>
      </c>
      <c r="Y289" s="28" t="str">
        <f t="shared" si="47"/>
        <v/>
      </c>
      <c r="Z289" s="246"/>
      <c r="AA289" s="249"/>
      <c r="AC289" s="28"/>
      <c r="AD289" s="27"/>
      <c r="AE289" s="272"/>
      <c r="AF289" s="86"/>
      <c r="AJ289" s="86"/>
    </row>
    <row r="290" spans="1:55" ht="15.6">
      <c r="A290" s="246"/>
      <c r="B290" s="266">
        <f>+'Ark1'!C1751</f>
        <v>2024</v>
      </c>
      <c r="C290" s="266">
        <f>+'Ark1'!L1751</f>
        <v>5</v>
      </c>
      <c r="D290" s="266" t="s">
        <v>400</v>
      </c>
      <c r="E290" s="274">
        <f>+'Ark1'!AP1751</f>
        <v>15</v>
      </c>
      <c r="F290" s="266">
        <f>+IF(G290=0,"",'Ark1'!Q1751)</f>
        <v>1</v>
      </c>
      <c r="G290" s="362">
        <f>+'Ark1'!R1751</f>
        <v>2</v>
      </c>
      <c r="H290" s="267">
        <f>+'Ark1'!AE1751</f>
        <v>66.666666666666686</v>
      </c>
      <c r="I290" s="267"/>
      <c r="J290" s="267">
        <f>+IF(G290=0,"",'Ark1'!AF1751)</f>
        <v>58.151444945738319</v>
      </c>
      <c r="K290" s="268">
        <f>+IF(G290=0,"",'Ark1'!T1751)</f>
        <v>8.5</v>
      </c>
      <c r="L290" s="305">
        <f>+IF(G290=0,"",'Ark1'!U1751)</f>
        <v>238.45</v>
      </c>
      <c r="M290" s="246"/>
      <c r="N290" s="269">
        <f>+IF(G290=0,"",'Ark1'!W1751)</f>
        <v>100</v>
      </c>
      <c r="O290" s="269">
        <f>+IF(G290=0,"",'Ark1'!X1751)</f>
        <v>0</v>
      </c>
      <c r="P290" s="269">
        <f>+IF(G290=0,"",'Ark1'!AG1751)</f>
        <v>543.5</v>
      </c>
      <c r="Q290" s="269">
        <f>+IF(G290=0,"",'Ark1'!AH1751)</f>
        <v>100</v>
      </c>
      <c r="R290" s="374">
        <f>+IF(G290=0,"",'Ark1'!AR1817)</f>
        <v>0</v>
      </c>
      <c r="S290" s="114">
        <f>+IF(G290=0,"",'Ark1'!AS1817)</f>
        <v>0</v>
      </c>
      <c r="T290" s="269">
        <f>+IF(G290=0,"",'Ark1'!Y1751)</f>
        <v>43.250000000000085</v>
      </c>
      <c r="U290" s="268">
        <f>+IF(G290=0,"",'Ark1'!AA1751)</f>
        <v>1.5</v>
      </c>
      <c r="V290" s="269">
        <f>+IF(G290=0,"",'Ark1'!AC1751)</f>
        <v>99.999999999999787</v>
      </c>
      <c r="W290" s="305">
        <f t="shared" si="45"/>
        <v>438.73045078196873</v>
      </c>
      <c r="X290" s="269">
        <f t="shared" si="46"/>
        <v>47.69</v>
      </c>
      <c r="Y290" s="267">
        <f t="shared" si="47"/>
        <v>2</v>
      </c>
      <c r="Z290" s="246"/>
      <c r="AA290" s="249"/>
      <c r="AC290" s="28"/>
      <c r="AD290" s="27"/>
      <c r="AE290" s="272"/>
      <c r="AF290" s="86"/>
      <c r="AJ290" s="86"/>
    </row>
    <row r="291" spans="1:55" ht="15.6">
      <c r="A291" s="246"/>
      <c r="B291" s="330">
        <f>+'Ark1'!C1786</f>
        <v>2024</v>
      </c>
      <c r="C291" s="266">
        <f>+'Ark1'!L1786</f>
        <v>6</v>
      </c>
      <c r="D291" s="266" t="s">
        <v>33</v>
      </c>
      <c r="E291" s="275">
        <f>+'Ark1'!AP1786</f>
        <v>15</v>
      </c>
      <c r="F291" s="86" t="str">
        <f>+IF(G291=0,"",'Ark1'!Q1786)</f>
        <v/>
      </c>
      <c r="G291" s="362">
        <f>+'Ark1'!R1786</f>
        <v>0</v>
      </c>
      <c r="H291" s="28" t="str">
        <f>+IF(G291=0,"",'Ark1'!AE1786)</f>
        <v/>
      </c>
      <c r="I291" s="267"/>
      <c r="J291" s="28" t="str">
        <f>+IF(G291=0,"",'Ark1'!AF1786)</f>
        <v/>
      </c>
      <c r="K291" s="27" t="str">
        <f>+IF(G291=0,"",'Ark1'!T1786)</f>
        <v/>
      </c>
      <c r="L291" s="305" t="str">
        <f>+IF(G291=0,"",'Ark1'!U1786)</f>
        <v/>
      </c>
      <c r="M291" s="246"/>
      <c r="N291" s="33" t="str">
        <f>+IF(G291=0,"",'Ark1'!W1786)</f>
        <v/>
      </c>
      <c r="O291" s="33" t="str">
        <f>+IF(G291=0,"",'Ark1'!X1786)</f>
        <v/>
      </c>
      <c r="P291" s="33" t="str">
        <f>+IF(G291=0,"",'Ark1'!AG1786)</f>
        <v/>
      </c>
      <c r="Q291" s="33" t="str">
        <f>+IF(G291=0,"",'Ark1'!AH1786)</f>
        <v/>
      </c>
      <c r="R291" s="374" t="str">
        <f>+IF(G291=0,"",'Ark1'!AR1852)</f>
        <v/>
      </c>
      <c r="S291" s="114" t="str">
        <f>+IF(G291=0,"",'Ark1'!AS1852)</f>
        <v/>
      </c>
      <c r="T291" s="33" t="str">
        <f>+IF(G291=0,"",'Ark1'!Y1786)</f>
        <v/>
      </c>
      <c r="U291" s="27" t="str">
        <f>+IF(G291=0,"",'Ark1'!AA1786)</f>
        <v/>
      </c>
      <c r="V291" s="33" t="str">
        <f>+IF(G291=0,"",'Ark1'!AC1786)</f>
        <v/>
      </c>
      <c r="W291" s="305" t="str">
        <f t="shared" si="45"/>
        <v/>
      </c>
      <c r="X291" s="33" t="str">
        <f t="shared" si="46"/>
        <v/>
      </c>
      <c r="Y291" s="28" t="str">
        <f t="shared" si="47"/>
        <v/>
      </c>
      <c r="Z291" s="246"/>
      <c r="AA291" s="249"/>
      <c r="AC291" s="28"/>
      <c r="AD291" s="27"/>
      <c r="AE291" s="272"/>
      <c r="AF291" s="86"/>
      <c r="AJ291" s="86"/>
    </row>
    <row r="292" spans="1:55" ht="15.6">
      <c r="A292" s="246"/>
      <c r="B292" s="330">
        <f>+'Ark1'!C1821</f>
        <v>2024</v>
      </c>
      <c r="C292" s="266">
        <f>+'Ark1'!L1821</f>
        <v>7</v>
      </c>
      <c r="D292" s="266" t="s">
        <v>34</v>
      </c>
      <c r="E292" s="274">
        <f>+'Ark1'!AP1821</f>
        <v>15</v>
      </c>
      <c r="F292" s="266" t="str">
        <f>+IF(G292=0,"",'Ark1'!Q1821)</f>
        <v/>
      </c>
      <c r="G292" s="362">
        <f>+'Ark1'!R1821</f>
        <v>0</v>
      </c>
      <c r="H292" s="267" t="str">
        <f>+IF(G292=0,"",'Ark1'!AE1821)</f>
        <v/>
      </c>
      <c r="I292" s="267"/>
      <c r="J292" s="267" t="str">
        <f>+IF(G292=0,"",'Ark1'!AF1821)</f>
        <v/>
      </c>
      <c r="K292" s="268" t="str">
        <f>+IF(G292=0,"",'Ark1'!T1821)</f>
        <v/>
      </c>
      <c r="L292" s="305" t="str">
        <f>+IF(G292=0,"",'Ark1'!U1821)</f>
        <v/>
      </c>
      <c r="M292" s="246"/>
      <c r="N292" s="269" t="str">
        <f>+IF(G292=0,"",'Ark1'!W1821)</f>
        <v/>
      </c>
      <c r="O292" s="269" t="str">
        <f>+IF(G292=0,"",'Ark1'!X1821)</f>
        <v/>
      </c>
      <c r="P292" s="269" t="str">
        <f>+IF(G292=0,"",'Ark1'!AG1821)</f>
        <v/>
      </c>
      <c r="Q292" s="269" t="str">
        <f>+IF(G292=0,"",'Ark1'!AH1821)</f>
        <v/>
      </c>
      <c r="R292" s="374" t="str">
        <f>+IF(G292=0,"",'Ark1'!AR1887)</f>
        <v/>
      </c>
      <c r="S292" s="114" t="str">
        <f>+IF(G292=0,"",'Ark1'!AS1887)</f>
        <v/>
      </c>
      <c r="T292" s="269" t="str">
        <f>+IF(G292=0,"",'Ark1'!Y1821)</f>
        <v/>
      </c>
      <c r="U292" s="268" t="str">
        <f>+IF(G292=0,"",'Ark1'!AA1821)</f>
        <v/>
      </c>
      <c r="V292" s="269" t="str">
        <f>+IF(G292=0,"",'Ark1'!AC1821)</f>
        <v/>
      </c>
      <c r="W292" s="305" t="str">
        <f t="shared" si="45"/>
        <v/>
      </c>
      <c r="X292" s="269" t="str">
        <f t="shared" si="46"/>
        <v/>
      </c>
      <c r="Y292" s="267" t="str">
        <f t="shared" si="47"/>
        <v/>
      </c>
      <c r="Z292" s="246"/>
      <c r="AA292" s="249"/>
      <c r="AC292" s="28"/>
      <c r="AD292" s="27"/>
      <c r="AE292" s="272"/>
      <c r="AF292" s="86"/>
      <c r="AJ292" s="86"/>
    </row>
    <row r="293" spans="1:55" ht="15.6">
      <c r="A293" s="246"/>
      <c r="B293" s="86">
        <f>+'Ark1'!C1856</f>
        <v>2024</v>
      </c>
      <c r="C293" s="86">
        <f>+'Ark1'!L1856</f>
        <v>8</v>
      </c>
      <c r="D293" s="86" t="s">
        <v>35</v>
      </c>
      <c r="E293" s="275">
        <f>+'Ark1'!AP1856</f>
        <v>15</v>
      </c>
      <c r="F293" s="86" t="str">
        <f>+IF(G293=0,"",'Ark1'!Q1856)</f>
        <v/>
      </c>
      <c r="G293" s="362">
        <f>+'Ark1'!R1856</f>
        <v>0</v>
      </c>
      <c r="H293" s="28" t="str">
        <f>+IF(G293=0,"",'Ark1'!AE1856)</f>
        <v/>
      </c>
      <c r="I293" s="267"/>
      <c r="J293" s="28" t="str">
        <f>+IF(G293=0,"",'Ark1'!AF1856)</f>
        <v/>
      </c>
      <c r="K293" s="27" t="str">
        <f>+IF(G293=0,"",'Ark1'!T1856)</f>
        <v/>
      </c>
      <c r="L293" s="305" t="str">
        <f>+IF(G293=0,"",'Ark1'!U1856)</f>
        <v/>
      </c>
      <c r="M293" s="246"/>
      <c r="N293" s="33" t="str">
        <f>+IF(G293=0,"",'Ark1'!W1856)</f>
        <v/>
      </c>
      <c r="O293" s="33" t="str">
        <f>+IF(G293=0,"",'Ark1'!X1856)</f>
        <v/>
      </c>
      <c r="P293" s="33" t="str">
        <f>+IF(G293=0,"",'Ark1'!AG1856)</f>
        <v/>
      </c>
      <c r="Q293" s="33" t="str">
        <f>+IF(G293=0,"",'Ark1'!AH1856)</f>
        <v/>
      </c>
      <c r="R293" s="374" t="str">
        <f>+IF(G293=0,"",'Ark1'!AR1771)</f>
        <v/>
      </c>
      <c r="S293" s="114" t="str">
        <f>+IF(G293=0,"",'Ark1'!AS1771)</f>
        <v/>
      </c>
      <c r="T293" s="33" t="str">
        <f>+IF(G293=0,"",'Ark1'!Y1856)</f>
        <v/>
      </c>
      <c r="U293" s="27" t="str">
        <f>+IF(G293=0,"",'Ark1'!AA1856)</f>
        <v/>
      </c>
      <c r="V293" s="33" t="str">
        <f>+IF(G293=0,"",'Ark1'!AC1856)</f>
        <v/>
      </c>
      <c r="W293" s="305" t="str">
        <f t="shared" si="45"/>
        <v/>
      </c>
      <c r="X293" s="33" t="str">
        <f t="shared" si="46"/>
        <v/>
      </c>
      <c r="Y293" s="28" t="str">
        <f t="shared" si="47"/>
        <v/>
      </c>
      <c r="Z293" s="246"/>
      <c r="AA293" s="249"/>
      <c r="AC293" s="28"/>
      <c r="AD293" s="27"/>
      <c r="AE293" s="272"/>
      <c r="AF293" s="86"/>
      <c r="AJ293" s="86"/>
    </row>
    <row r="294" spans="1:55" ht="15.6">
      <c r="A294" s="246"/>
      <c r="B294" s="330">
        <f>+'Ark1'!C1891</f>
        <v>2024</v>
      </c>
      <c r="C294" s="266">
        <f>+'Ark1'!L1891</f>
        <v>9</v>
      </c>
      <c r="D294" s="266" t="s">
        <v>36</v>
      </c>
      <c r="E294" s="274">
        <f>+'Ark1'!AP1891</f>
        <v>15</v>
      </c>
      <c r="F294" s="266">
        <f>+IF(G294=0,"",'Ark1'!Q1891)</f>
        <v>1</v>
      </c>
      <c r="G294" s="362">
        <f>+'Ark1'!R1891</f>
        <v>1</v>
      </c>
      <c r="H294" s="267">
        <f>+IF(G294=0,"",'Ark1'!AE1891)</f>
        <v>33.333333333333343</v>
      </c>
      <c r="I294" s="267"/>
      <c r="J294" s="267">
        <f>+IF(G294=0,"",'Ark1'!AF1891)</f>
        <v>41.848555054261681</v>
      </c>
      <c r="K294" s="268">
        <f>+IF(G294=0,"",'Ark1'!T1891)</f>
        <v>13</v>
      </c>
      <c r="L294" s="305">
        <f>+IF(G294=0,"",'Ark1'!U1891)</f>
        <v>343.2</v>
      </c>
      <c r="M294" s="246"/>
      <c r="N294" s="269">
        <f>+IF(G294=0,"",'Ark1'!W1891)</f>
        <v>100</v>
      </c>
      <c r="O294" s="269">
        <f>+IF(G294=0,"",'Ark1'!X1891)</f>
        <v>0</v>
      </c>
      <c r="P294" s="269">
        <f>+IF(G294=0,"",'Ark1'!AG1891)</f>
        <v>684</v>
      </c>
      <c r="Q294" s="269">
        <f>+IF(G294=0,"",'Ark1'!AH1891)</f>
        <v>100</v>
      </c>
      <c r="R294" s="374">
        <f>+IF(G294=0,"",'Ark1'!AR1772)</f>
        <v>203.86901763224185</v>
      </c>
      <c r="S294" s="114">
        <f>+IF(G294=0,"",'Ark1'!AS1772)</f>
        <v>32.865507662277388</v>
      </c>
      <c r="T294" s="269">
        <f>+IF(G294=0,"",'Ark1'!Y1891)</f>
        <v>0</v>
      </c>
      <c r="U294" s="268">
        <f>+IF(G294=0,"",'Ark1'!AA1891)</f>
        <v>0</v>
      </c>
      <c r="V294" s="269">
        <f>+IF(G294=0,"",'Ark1'!AC1891)</f>
        <v>0</v>
      </c>
      <c r="W294" s="305">
        <f t="shared" si="45"/>
        <v>501.75438596491227</v>
      </c>
      <c r="X294" s="269">
        <f t="shared" si="46"/>
        <v>38.133333333333333</v>
      </c>
      <c r="Y294" s="267">
        <f t="shared" si="47"/>
        <v>1</v>
      </c>
      <c r="Z294" s="246"/>
      <c r="AA294" s="249"/>
      <c r="AC294" s="28"/>
      <c r="AD294" s="27"/>
      <c r="AE294" s="272"/>
      <c r="AF294" s="86"/>
      <c r="AJ294" s="86"/>
    </row>
    <row r="295" spans="1:55" ht="15.6">
      <c r="A295" s="246"/>
      <c r="B295" s="330">
        <f>+'Ark1'!C1926</f>
        <v>2024</v>
      </c>
      <c r="C295" s="266">
        <f>+'Ark1'!L1926</f>
        <v>10</v>
      </c>
      <c r="D295" s="266" t="s">
        <v>37</v>
      </c>
      <c r="E295" s="275">
        <f>+'Ark1'!AP1926</f>
        <v>15</v>
      </c>
      <c r="F295" s="86" t="str">
        <f>+IF(G295=0,"",'Ark1'!Q1926)</f>
        <v/>
      </c>
      <c r="G295" s="362">
        <f>+'Ark1'!R1926</f>
        <v>0</v>
      </c>
      <c r="H295" s="28" t="str">
        <f>+IF(G295=0,"",'Ark1'!AE1926)</f>
        <v/>
      </c>
      <c r="I295" s="267"/>
      <c r="J295" s="28" t="str">
        <f>+IF(G295=0,"",'Ark1'!AF1926)</f>
        <v/>
      </c>
      <c r="K295" s="27" t="str">
        <f>+IF(G295=0,"",'Ark1'!T1926)</f>
        <v/>
      </c>
      <c r="L295" s="305" t="str">
        <f>+IF(G295=0,"",'Ark1'!U1926)</f>
        <v/>
      </c>
      <c r="M295" s="246"/>
      <c r="N295" s="33" t="str">
        <f>+IF(G295=0,"",'Ark1'!W1926)</f>
        <v/>
      </c>
      <c r="O295" s="33" t="str">
        <f>+IF(G295=0,"",'Ark1'!X1926)</f>
        <v/>
      </c>
      <c r="P295" s="33" t="str">
        <f>+IF(G295=0,"",'Ark1'!AG1926)</f>
        <v/>
      </c>
      <c r="Q295" s="33" t="str">
        <f>+IF(G295=0,"",'Ark1'!AH1926)</f>
        <v/>
      </c>
      <c r="R295" s="374" t="str">
        <f>+IF(G295=0,"",'Ark1'!AR1773)</f>
        <v/>
      </c>
      <c r="S295" s="114" t="str">
        <f>+IF(G295=0,"",'Ark1'!AS1773)</f>
        <v/>
      </c>
      <c r="T295" s="33" t="str">
        <f>+IF(G295=0,"",'Ark1'!Y1926)</f>
        <v/>
      </c>
      <c r="U295" s="27" t="str">
        <f>+IF(G295=0,"",'Ark1'!AA1926)</f>
        <v/>
      </c>
      <c r="V295" s="33" t="str">
        <f>+IF(G295=0,"",'Ark1'!AC1926)</f>
        <v/>
      </c>
      <c r="W295" s="305" t="str">
        <f t="shared" si="45"/>
        <v/>
      </c>
      <c r="X295" s="33" t="str">
        <f t="shared" si="46"/>
        <v/>
      </c>
      <c r="Y295" s="28" t="str">
        <f t="shared" si="47"/>
        <v/>
      </c>
      <c r="Z295" s="246"/>
      <c r="AA295" s="249"/>
      <c r="AC295" s="28"/>
      <c r="AD295" s="27"/>
      <c r="AE295" s="272"/>
      <c r="AF295" s="86"/>
      <c r="AJ295" s="86"/>
    </row>
    <row r="296" spans="1:55" ht="15.6">
      <c r="A296" s="246"/>
      <c r="B296" s="330">
        <f>+'Ark1'!C1961</f>
        <v>2024</v>
      </c>
      <c r="C296" s="266">
        <f>+'Ark1'!L1961</f>
        <v>11</v>
      </c>
      <c r="D296" s="266" t="s">
        <v>38</v>
      </c>
      <c r="E296" s="274">
        <f>+'Ark1'!AP1961</f>
        <v>15</v>
      </c>
      <c r="F296" s="266" t="str">
        <f>+IF(G296=0,"",'Ark1'!Q1961)</f>
        <v/>
      </c>
      <c r="G296" s="362">
        <f>+'Ark1'!R1961</f>
        <v>0</v>
      </c>
      <c r="H296" s="267" t="str">
        <f>+IF(G296=0,"",'Ark1'!AE1961)</f>
        <v/>
      </c>
      <c r="I296" s="267"/>
      <c r="J296" s="267" t="str">
        <f>+IF(G296=0,"",'Ark1'!AF1961)</f>
        <v/>
      </c>
      <c r="K296" s="268" t="str">
        <f>+IF(G296=0,"",'Ark1'!T1961)</f>
        <v/>
      </c>
      <c r="L296" s="305" t="str">
        <f>+IF(G296=0,"",'Ark1'!U1961)</f>
        <v/>
      </c>
      <c r="M296" s="246"/>
      <c r="N296" s="269" t="str">
        <f>+IF(G296=0,"",'Ark1'!W1961)</f>
        <v/>
      </c>
      <c r="O296" s="269" t="str">
        <f>+IF(G296=0,"",'Ark1'!X1961)</f>
        <v/>
      </c>
      <c r="P296" s="269" t="str">
        <f>+IF(G296=0,"",'Ark1'!AG1961)</f>
        <v/>
      </c>
      <c r="Q296" s="269" t="str">
        <f>+IF(G296=0,"",'Ark1'!AH1961)</f>
        <v/>
      </c>
      <c r="R296" s="374" t="str">
        <f>+IF(G296=0,"",'Ark1'!AR1774)</f>
        <v/>
      </c>
      <c r="S296" s="114" t="str">
        <f>+IF(G296=0,"",'Ark1'!AS1774)</f>
        <v/>
      </c>
      <c r="T296" s="269" t="str">
        <f>+IF(G296=0,"",'Ark1'!Y1961)</f>
        <v/>
      </c>
      <c r="U296" s="268" t="str">
        <f>+IF(G296=0,"",'Ark1'!AA1961)</f>
        <v/>
      </c>
      <c r="V296" s="269" t="str">
        <f>+IF(G296=0,"",'Ark1'!AC1961)</f>
        <v/>
      </c>
      <c r="W296" s="305" t="str">
        <f t="shared" si="45"/>
        <v/>
      </c>
      <c r="X296" s="269" t="str">
        <f t="shared" si="46"/>
        <v/>
      </c>
      <c r="Y296" s="267" t="str">
        <f t="shared" si="47"/>
        <v/>
      </c>
      <c r="Z296" s="246"/>
      <c r="AA296" s="249"/>
      <c r="AC296" s="28"/>
      <c r="AD296" s="27"/>
      <c r="AE296" s="272"/>
      <c r="AF296" s="86"/>
      <c r="AJ296" s="86"/>
    </row>
    <row r="297" spans="1:55" ht="15.6">
      <c r="A297" s="246"/>
      <c r="B297" s="330">
        <f>+'Ark1'!C1996</f>
        <v>2024</v>
      </c>
      <c r="C297" s="266">
        <f>+'Ark1'!L1996</f>
        <v>12</v>
      </c>
      <c r="D297" s="266" t="s">
        <v>39</v>
      </c>
      <c r="E297" s="275">
        <f>+'Ark1'!AP1996</f>
        <v>15</v>
      </c>
      <c r="F297" s="86" t="str">
        <f>+IF(G297=0,"",'Ark1'!Q1996)</f>
        <v/>
      </c>
      <c r="G297" s="362">
        <f>+'Ark1'!R1996</f>
        <v>0</v>
      </c>
      <c r="H297" s="28" t="str">
        <f>+IF(G297=0,"",'Ark1'!AE1996)</f>
        <v/>
      </c>
      <c r="I297" s="267"/>
      <c r="J297" s="28" t="str">
        <f>+IF(G297=0,"",'Ark1'!AF1996)</f>
        <v/>
      </c>
      <c r="K297" s="27" t="str">
        <f>+IF(G297=0,"",'Ark1'!T1996)</f>
        <v/>
      </c>
      <c r="L297" s="305" t="str">
        <f>+IF(G297=0,"",'Ark1'!U1996)</f>
        <v/>
      </c>
      <c r="M297" s="246"/>
      <c r="N297" s="33" t="str">
        <f>+IF(G297=0,"",'Ark1'!W1996)</f>
        <v/>
      </c>
      <c r="O297" s="33" t="str">
        <f>+IF(G297=0,"",'Ark1'!X1996)</f>
        <v/>
      </c>
      <c r="P297" s="33" t="str">
        <f>+IF(G297=0,"",'Ark1'!AG1996)</f>
        <v/>
      </c>
      <c r="Q297" s="33" t="str">
        <f>+IF(G297=0,"",'Ark1'!AH1996)</f>
        <v/>
      </c>
      <c r="R297" s="374" t="str">
        <f>+IF(G297=0,"",'Ark1'!AR1775)</f>
        <v/>
      </c>
      <c r="S297" s="114" t="str">
        <f>+IF(G297=0,"",'Ark1'!AS1775)</f>
        <v/>
      </c>
      <c r="T297" s="33" t="str">
        <f>+IF(G297=0,"",'Ark1'!Y1996)</f>
        <v/>
      </c>
      <c r="U297" s="27" t="str">
        <f>+IF(G297=0,"",'Ark1'!AA1996)</f>
        <v/>
      </c>
      <c r="V297" s="33" t="str">
        <f>+IF(G297=0,"",'Ark1'!AC1996)</f>
        <v/>
      </c>
      <c r="W297" s="305" t="str">
        <f t="shared" si="45"/>
        <v/>
      </c>
      <c r="X297" s="33" t="str">
        <f t="shared" si="46"/>
        <v/>
      </c>
      <c r="Y297" s="28" t="str">
        <f t="shared" si="47"/>
        <v/>
      </c>
      <c r="Z297" s="246"/>
      <c r="AA297" s="249"/>
      <c r="AC297" s="28"/>
      <c r="AD297" s="27"/>
      <c r="AE297" s="272"/>
      <c r="AF297" s="86"/>
      <c r="AJ297" s="86"/>
    </row>
    <row r="298" spans="1:55" ht="15.6">
      <c r="A298" s="246"/>
      <c r="B298" s="330">
        <f>+'Ark1'!C2031</f>
        <v>2024</v>
      </c>
      <c r="C298" s="266">
        <f>+'Ark1'!L2031</f>
        <v>13</v>
      </c>
      <c r="D298" s="266" t="s">
        <v>40</v>
      </c>
      <c r="E298" s="274">
        <f>+'Ark1'!AP2031</f>
        <v>15</v>
      </c>
      <c r="F298" s="266" t="str">
        <f>+IF(G298=0,"",'Ark1'!Q2031)</f>
        <v/>
      </c>
      <c r="G298" s="362">
        <f>+'Ark1'!R2031</f>
        <v>0</v>
      </c>
      <c r="H298" s="267" t="str">
        <f>+IF(G298=0,"",'Ark1'!AE2031)</f>
        <v/>
      </c>
      <c r="I298" s="267"/>
      <c r="J298" s="267" t="str">
        <f>+IF(G298=0,"",'Ark1'!AF2031)</f>
        <v/>
      </c>
      <c r="K298" s="268" t="str">
        <f>+IF(G298=0,"",'Ark1'!T2031)</f>
        <v/>
      </c>
      <c r="L298" s="305" t="str">
        <f>+IF(G298=0,"",'Ark1'!U2031)</f>
        <v/>
      </c>
      <c r="M298" s="246"/>
      <c r="N298" s="269" t="str">
        <f>+IF(G298=0,"",'Ark1'!W2031)</f>
        <v/>
      </c>
      <c r="O298" s="269" t="str">
        <f>+IF(G298=0,"",'Ark1'!X2031)</f>
        <v/>
      </c>
      <c r="P298" s="269" t="str">
        <f>+IF(G298=0,"",'Ark1'!AG2031)</f>
        <v/>
      </c>
      <c r="Q298" s="269" t="str">
        <f>+IF(G298=0,"",'Ark1'!AH2031)</f>
        <v/>
      </c>
      <c r="R298" s="374" t="str">
        <f>+IF(G298=0,"",'Ark1'!AR1776)</f>
        <v/>
      </c>
      <c r="S298" s="114" t="str">
        <f>+IF(G298=0,"",'Ark1'!AS1776)</f>
        <v/>
      </c>
      <c r="T298" s="269" t="str">
        <f>+IF(G298=0,"",'Ark1'!Y2031)</f>
        <v/>
      </c>
      <c r="U298" s="268" t="str">
        <f>+IF(G298=0,"",'Ark1'!AA2031)</f>
        <v/>
      </c>
      <c r="V298" s="269" t="str">
        <f>+IF(G298=0,"",'Ark1'!AC2031)</f>
        <v/>
      </c>
      <c r="W298" s="305" t="str">
        <f t="shared" si="45"/>
        <v/>
      </c>
      <c r="X298" s="269" t="str">
        <f t="shared" si="46"/>
        <v/>
      </c>
      <c r="Y298" s="267" t="str">
        <f t="shared" si="47"/>
        <v/>
      </c>
      <c r="Z298" s="246"/>
      <c r="AA298" s="249"/>
      <c r="AC298" s="28"/>
      <c r="AD298" s="27"/>
      <c r="AE298" s="272"/>
      <c r="AF298" s="86"/>
      <c r="AJ298" s="86"/>
    </row>
    <row r="299" spans="1:55" ht="15.6">
      <c r="A299" s="246"/>
      <c r="B299" s="330">
        <f>+'Ark1'!C2066</f>
        <v>2024</v>
      </c>
      <c r="C299" s="266">
        <f>+'Ark1'!L2066</f>
        <v>14</v>
      </c>
      <c r="D299" s="266" t="s">
        <v>401</v>
      </c>
      <c r="E299" s="275">
        <f>+'Ark1'!AP2066</f>
        <v>15</v>
      </c>
      <c r="F299" s="86" t="str">
        <f>+IF(G299=0,"",'Ark1'!Q2066)</f>
        <v/>
      </c>
      <c r="G299" s="362">
        <f>+'Ark1'!R2066</f>
        <v>0</v>
      </c>
      <c r="H299" s="28" t="str">
        <f>+IF(G299=0,"",'Ark1'!AE2066)</f>
        <v/>
      </c>
      <c r="I299" s="267"/>
      <c r="J299" s="28" t="str">
        <f>+IF(G299=0,"",'Ark1'!AF2066)</f>
        <v/>
      </c>
      <c r="K299" s="27" t="str">
        <f>+IF(G299=0,"",'Ark1'!T2066)</f>
        <v/>
      </c>
      <c r="L299" s="305" t="str">
        <f>+IF(G299=0,"",'Ark1'!U2066)</f>
        <v/>
      </c>
      <c r="M299" s="246"/>
      <c r="N299" s="33" t="str">
        <f>+IF(G299=0,"",'Ark1'!W2066)</f>
        <v/>
      </c>
      <c r="O299" s="33" t="str">
        <f>+IF(G299=0,"",'Ark1'!X2066)</f>
        <v/>
      </c>
      <c r="P299" s="33" t="str">
        <f>+IF(G299=0,"",'Ark1'!AG2066)</f>
        <v/>
      </c>
      <c r="Q299" s="33" t="str">
        <f>+IF(G299=0,"",'Ark1'!AH2066)</f>
        <v/>
      </c>
      <c r="R299" s="374" t="str">
        <f>+IF(G299=0,"",'Ark1'!AR1777)</f>
        <v/>
      </c>
      <c r="S299" s="114" t="str">
        <f>+IF(G299=0,"",'Ark1'!AS1777)</f>
        <v/>
      </c>
      <c r="T299" s="33" t="str">
        <f>+IF(G299=0,"",'Ark1'!Y2066)</f>
        <v/>
      </c>
      <c r="U299" s="27" t="str">
        <f>+IF(G299=0,"",'Ark1'!AA2066)</f>
        <v/>
      </c>
      <c r="V299" s="33" t="str">
        <f>+IF(G299=0,"",'Ark1'!AC2066)</f>
        <v/>
      </c>
      <c r="W299" s="305" t="str">
        <f t="shared" si="45"/>
        <v/>
      </c>
      <c r="X299" s="33" t="str">
        <f t="shared" si="46"/>
        <v/>
      </c>
      <c r="Y299" s="28" t="str">
        <f t="shared" si="47"/>
        <v/>
      </c>
      <c r="Z299" s="246"/>
      <c r="AA299" s="249"/>
      <c r="AC299" s="28"/>
      <c r="AD299" s="27"/>
      <c r="AE299" s="272"/>
      <c r="AF299" s="86"/>
      <c r="AJ299" s="86"/>
    </row>
    <row r="300" spans="1:55" ht="15.6">
      <c r="A300" s="246"/>
      <c r="B300" s="330">
        <f>+'Ark1'!C2101</f>
        <v>2024</v>
      </c>
      <c r="C300" s="266">
        <f>+'Ark1'!L2101</f>
        <v>15</v>
      </c>
      <c r="D300" s="266" t="s">
        <v>41</v>
      </c>
      <c r="E300" s="266">
        <f>+'Ark1'!AP2101</f>
        <v>15</v>
      </c>
      <c r="F300" s="266" t="str">
        <f>+IF(G300=0,"",'Ark1'!Q2101)</f>
        <v/>
      </c>
      <c r="G300" s="362">
        <f>+'Ark1'!R2101</f>
        <v>0</v>
      </c>
      <c r="H300" s="267" t="str">
        <f>+IF(G300=0,"",'Ark1'!AE2101)</f>
        <v/>
      </c>
      <c r="I300" s="267"/>
      <c r="J300" s="267" t="str">
        <f>+IF(G300=0,"",'Ark1'!AF2101)</f>
        <v/>
      </c>
      <c r="K300" s="268" t="str">
        <f>+IF(G300=0,"",'Ark1'!T2101)</f>
        <v/>
      </c>
      <c r="L300" s="377" t="str">
        <f>+IF(G300=0,"",'Ark1'!U2101)</f>
        <v/>
      </c>
      <c r="M300" s="246"/>
      <c r="N300" s="269" t="str">
        <f>+IF(G300=0,"",'Ark1'!W2101)</f>
        <v/>
      </c>
      <c r="O300" s="269" t="str">
        <f>+IF(G300=0,"",'Ark1'!X2101)</f>
        <v/>
      </c>
      <c r="P300" s="269" t="str">
        <f>+IF(G300=0,"",'Ark1'!AG2101)</f>
        <v/>
      </c>
      <c r="Q300" s="269" t="str">
        <f>+IF(G300=0,"",'Ark1'!AH2101)</f>
        <v/>
      </c>
      <c r="R300" s="374" t="str">
        <f>+IF(G300=0,"",'Ark1'!AR1778)</f>
        <v/>
      </c>
      <c r="S300" s="114" t="str">
        <f>+IF(G300=0,"",'Ark1'!AS1778)</f>
        <v/>
      </c>
      <c r="T300" s="269" t="str">
        <f>+IF(G300=0,"",'Ark1'!Y2101)</f>
        <v/>
      </c>
      <c r="U300" s="268" t="str">
        <f>+IF(G300=0,"",'Ark1'!AA2101)</f>
        <v/>
      </c>
      <c r="V300" s="269" t="str">
        <f>+IF(G300=0,"",'Ark1'!AC2101)</f>
        <v/>
      </c>
      <c r="W300" s="305" t="str">
        <f t="shared" si="45"/>
        <v/>
      </c>
      <c r="X300" s="269" t="str">
        <f t="shared" si="46"/>
        <v/>
      </c>
      <c r="Y300" s="267" t="str">
        <f t="shared" si="47"/>
        <v/>
      </c>
      <c r="Z300" s="246"/>
      <c r="AA300" s="249"/>
      <c r="AC300" s="28"/>
      <c r="AD300" s="27"/>
      <c r="AE300" s="272"/>
      <c r="AF300" s="86"/>
      <c r="AJ300" s="86"/>
    </row>
    <row r="301" spans="1:55" ht="19.8">
      <c r="A301" s="246"/>
      <c r="B301" s="246"/>
      <c r="C301" s="246"/>
      <c r="D301" s="246"/>
      <c r="E301" s="246"/>
      <c r="F301" s="246"/>
      <c r="G301" s="246"/>
      <c r="H301" s="246"/>
      <c r="I301" s="246"/>
      <c r="J301" s="246"/>
      <c r="K301" s="246"/>
      <c r="L301" s="246"/>
      <c r="M301" s="246"/>
      <c r="N301" s="246"/>
      <c r="O301" s="246"/>
      <c r="P301" s="246"/>
      <c r="Q301" s="246"/>
      <c r="R301" s="246"/>
      <c r="S301" s="246"/>
      <c r="T301" s="246"/>
      <c r="U301" s="246"/>
      <c r="V301" s="246"/>
      <c r="W301" s="246"/>
      <c r="X301" s="246"/>
      <c r="Y301" s="246"/>
      <c r="Z301" s="246"/>
      <c r="AA301" s="249"/>
      <c r="AC301" s="28"/>
      <c r="AD301" s="27"/>
      <c r="AE301" s="250"/>
      <c r="AF301" s="86"/>
      <c r="AJ301" s="86"/>
      <c r="BB301" s="262"/>
    </row>
    <row r="302" spans="1:55" ht="19.8">
      <c r="A302" s="246"/>
      <c r="B302" s="246"/>
      <c r="C302" s="264"/>
      <c r="D302" s="246"/>
      <c r="E302" s="246"/>
      <c r="F302" s="246"/>
      <c r="G302" s="246"/>
      <c r="H302" s="247"/>
      <c r="I302" s="246"/>
      <c r="J302" s="247"/>
      <c r="K302" s="246"/>
      <c r="L302" s="246"/>
      <c r="M302" s="246"/>
      <c r="N302" s="248"/>
      <c r="O302" s="248"/>
      <c r="P302" s="246"/>
      <c r="Q302" s="248"/>
      <c r="R302" s="248"/>
      <c r="S302" s="248"/>
      <c r="T302" s="248"/>
      <c r="U302" s="246"/>
      <c r="V302" s="248"/>
      <c r="W302" s="246"/>
      <c r="X302" s="248"/>
      <c r="Y302" s="247"/>
      <c r="Z302" s="246"/>
      <c r="AA302" s="249"/>
      <c r="AC302" s="28"/>
      <c r="AD302" s="27"/>
      <c r="AE302" s="250"/>
      <c r="AF302" s="86"/>
      <c r="AJ302" s="86"/>
      <c r="BB302" s="262"/>
    </row>
    <row r="303" spans="1:55" ht="22.8">
      <c r="A303" s="346" t="str">
        <f>+Raser!C26</f>
        <v>Mørefe</v>
      </c>
      <c r="B303" s="246"/>
      <c r="C303" s="264"/>
      <c r="D303" s="346"/>
      <c r="E303" s="246"/>
      <c r="F303" s="246"/>
      <c r="G303" s="264" t="s">
        <v>651</v>
      </c>
      <c r="H303" s="279">
        <f>SUM(G309:G323)</f>
        <v>0</v>
      </c>
      <c r="I303" s="247"/>
      <c r="J303" s="246"/>
      <c r="K303" s="247"/>
      <c r="L303" s="246"/>
      <c r="M303" s="246"/>
      <c r="N303" s="246"/>
      <c r="O303" s="248"/>
      <c r="P303" s="248"/>
      <c r="Q303" s="246"/>
      <c r="R303" s="246"/>
      <c r="S303" s="246"/>
      <c r="T303" s="248"/>
      <c r="U303" s="248"/>
      <c r="V303" s="246"/>
      <c r="W303" s="248"/>
      <c r="X303" s="345" t="str">
        <f>+Raser!X26</f>
        <v/>
      </c>
      <c r="Y303" s="248" t="s">
        <v>635</v>
      </c>
      <c r="Z303" s="247"/>
      <c r="AA303" s="249"/>
      <c r="AB303" s="249"/>
      <c r="AC303" s="28"/>
      <c r="AE303" s="27"/>
      <c r="AF303" s="250"/>
      <c r="AJ303" s="86"/>
      <c r="BC303" s="262"/>
    </row>
    <row r="304" spans="1:55" ht="14.25" customHeight="1">
      <c r="A304" s="246"/>
      <c r="B304" s="246"/>
      <c r="C304" s="264"/>
      <c r="D304" s="344"/>
      <c r="E304" s="246"/>
      <c r="F304" s="264"/>
      <c r="G304" s="264"/>
      <c r="H304" s="264"/>
      <c r="I304" s="264"/>
      <c r="J304" s="264"/>
      <c r="K304" s="264"/>
      <c r="L304" s="264"/>
      <c r="M304" s="246"/>
      <c r="N304" s="264"/>
      <c r="O304" s="264"/>
      <c r="P304" s="264"/>
      <c r="Q304" s="264"/>
      <c r="R304" s="264"/>
      <c r="S304" s="264"/>
      <c r="T304" s="264"/>
      <c r="U304" s="264"/>
      <c r="V304" s="264"/>
      <c r="W304" s="264"/>
      <c r="X304" s="264"/>
      <c r="Y304" s="247"/>
      <c r="Z304" s="246"/>
      <c r="AA304" s="249"/>
      <c r="AC304" s="28"/>
      <c r="AD304" s="27"/>
      <c r="AE304" s="250"/>
      <c r="AF304" s="86"/>
      <c r="AJ304" s="86"/>
      <c r="BB304" s="262"/>
    </row>
    <row r="305" spans="1:54" ht="19.8">
      <c r="A305" s="246"/>
      <c r="B305" s="246"/>
      <c r="C305" s="246"/>
      <c r="D305" s="246"/>
      <c r="E305" s="246"/>
      <c r="F305" s="246"/>
      <c r="G305" s="246"/>
      <c r="H305" s="247"/>
      <c r="I305" s="246"/>
      <c r="J305" s="247"/>
      <c r="K305" s="246"/>
      <c r="L305" s="246"/>
      <c r="M305" s="246"/>
      <c r="N305" s="248"/>
      <c r="O305" s="248"/>
      <c r="P305" s="246"/>
      <c r="Q305" s="248"/>
      <c r="R305" s="248"/>
      <c r="S305" s="248"/>
      <c r="T305" s="248"/>
      <c r="U305" s="246"/>
      <c r="V305" s="248"/>
      <c r="W305" s="264" t="s">
        <v>488</v>
      </c>
      <c r="X305" s="265" t="s">
        <v>80</v>
      </c>
      <c r="Y305" s="263" t="s">
        <v>4</v>
      </c>
      <c r="Z305" s="246"/>
      <c r="AA305" s="249"/>
      <c r="AC305" s="28"/>
      <c r="AD305" s="27"/>
      <c r="AE305" s="250"/>
      <c r="AF305" s="86"/>
      <c r="AJ305" s="86"/>
      <c r="BB305" s="262"/>
    </row>
    <row r="306" spans="1:54" ht="19.8">
      <c r="A306" s="246"/>
      <c r="B306" s="246"/>
      <c r="C306" s="246"/>
      <c r="D306" s="264"/>
      <c r="E306" s="246"/>
      <c r="F306" s="264" t="s">
        <v>4</v>
      </c>
      <c r="G306" s="246"/>
      <c r="H306" s="247"/>
      <c r="I306" s="247"/>
      <c r="J306" s="247"/>
      <c r="K306" s="264" t="s">
        <v>24</v>
      </c>
      <c r="L306" s="247"/>
      <c r="M306" s="246"/>
      <c r="N306" s="248" t="s">
        <v>402</v>
      </c>
      <c r="O306" s="248" t="s">
        <v>402</v>
      </c>
      <c r="P306" s="265" t="s">
        <v>534</v>
      </c>
      <c r="Q306" s="248" t="s">
        <v>402</v>
      </c>
      <c r="R306" s="248"/>
      <c r="S306" s="248"/>
      <c r="T306" s="265" t="s">
        <v>422</v>
      </c>
      <c r="U306" s="246"/>
      <c r="V306" s="265" t="s">
        <v>581</v>
      </c>
      <c r="W306" s="264" t="s">
        <v>578</v>
      </c>
      <c r="X306" s="265" t="s">
        <v>44</v>
      </c>
      <c r="Y306" s="263" t="s">
        <v>10</v>
      </c>
      <c r="Z306" s="246"/>
      <c r="AA306" s="249"/>
      <c r="AC306" s="28"/>
      <c r="AD306" s="27"/>
      <c r="AE306" s="250"/>
      <c r="AF306" s="86"/>
      <c r="AJ306" s="86"/>
      <c r="BB306" s="262"/>
    </row>
    <row r="307" spans="1:54" ht="19.8">
      <c r="A307" s="264"/>
      <c r="B307" s="264"/>
      <c r="C307" s="246"/>
      <c r="D307" s="246"/>
      <c r="E307" s="264"/>
      <c r="F307" s="264" t="s">
        <v>486</v>
      </c>
      <c r="G307" s="264" t="s">
        <v>4</v>
      </c>
      <c r="H307" s="263" t="s">
        <v>4</v>
      </c>
      <c r="I307" s="263"/>
      <c r="J307" s="263" t="s">
        <v>1</v>
      </c>
      <c r="K307" s="264" t="s">
        <v>492</v>
      </c>
      <c r="L307" s="263" t="s">
        <v>24</v>
      </c>
      <c r="M307" s="246"/>
      <c r="N307" s="265" t="s">
        <v>580</v>
      </c>
      <c r="O307" s="265" t="s">
        <v>498</v>
      </c>
      <c r="P307" s="265" t="s">
        <v>558</v>
      </c>
      <c r="Q307" s="265" t="s">
        <v>500</v>
      </c>
      <c r="R307" s="423" t="s">
        <v>24</v>
      </c>
      <c r="S307" s="423" t="s">
        <v>24</v>
      </c>
      <c r="T307" s="265"/>
      <c r="U307" s="264" t="s">
        <v>413</v>
      </c>
      <c r="V307" s="265" t="s">
        <v>1</v>
      </c>
      <c r="W307" s="264" t="s">
        <v>71</v>
      </c>
      <c r="X307" s="265" t="s">
        <v>538</v>
      </c>
      <c r="Y307" s="263" t="s">
        <v>71</v>
      </c>
      <c r="Z307" s="246"/>
      <c r="AA307" s="249"/>
      <c r="AC307" s="28"/>
      <c r="AD307" s="27"/>
      <c r="AE307" s="250"/>
      <c r="AF307" s="86"/>
      <c r="AJ307" s="86"/>
      <c r="BB307" s="262"/>
    </row>
    <row r="308" spans="1:54" ht="19.8">
      <c r="A308" s="246"/>
      <c r="B308" s="246"/>
      <c r="C308" s="264" t="s">
        <v>0</v>
      </c>
      <c r="D308" s="264"/>
      <c r="E308" s="264" t="s">
        <v>607</v>
      </c>
      <c r="F308" s="50" t="s">
        <v>487</v>
      </c>
      <c r="G308" s="50" t="s">
        <v>10</v>
      </c>
      <c r="H308" s="87" t="s">
        <v>402</v>
      </c>
      <c r="I308" s="87"/>
      <c r="J308" s="87" t="s">
        <v>402</v>
      </c>
      <c r="K308" s="50" t="s">
        <v>414</v>
      </c>
      <c r="L308" s="87" t="s">
        <v>45</v>
      </c>
      <c r="M308" s="246"/>
      <c r="N308" s="75" t="s">
        <v>556</v>
      </c>
      <c r="O308" s="75" t="s">
        <v>439</v>
      </c>
      <c r="P308" s="75" t="s">
        <v>494</v>
      </c>
      <c r="Q308" s="75" t="s">
        <v>481</v>
      </c>
      <c r="R308" s="423" t="s">
        <v>737</v>
      </c>
      <c r="S308" s="423" t="s">
        <v>738</v>
      </c>
      <c r="T308" s="75" t="s">
        <v>1</v>
      </c>
      <c r="U308" s="50" t="s">
        <v>414</v>
      </c>
      <c r="V308" s="75" t="s">
        <v>535</v>
      </c>
      <c r="W308" s="50" t="s">
        <v>497</v>
      </c>
      <c r="X308" s="75" t="s">
        <v>45</v>
      </c>
      <c r="Y308" s="87" t="s">
        <v>561</v>
      </c>
      <c r="Z308" s="246"/>
      <c r="AA308" s="249"/>
      <c r="AC308" s="28"/>
      <c r="AD308" s="27"/>
      <c r="AE308" s="250"/>
      <c r="AF308" s="86"/>
      <c r="AJ308" s="86"/>
      <c r="BB308" s="262"/>
    </row>
    <row r="309" spans="1:54" ht="15.6">
      <c r="A309" s="246"/>
      <c r="B309" s="266">
        <f>+'Ark1'!C1612</f>
        <v>2024</v>
      </c>
      <c r="C309" s="266">
        <f>+'Ark1'!L1612</f>
        <v>1</v>
      </c>
      <c r="D309" s="266" t="s">
        <v>29</v>
      </c>
      <c r="E309" s="266">
        <f>+'Ark1'!AP1612</f>
        <v>16</v>
      </c>
      <c r="F309" s="266" t="str">
        <f>+IF(G309=0,"",'Ark1'!Q1612)</f>
        <v/>
      </c>
      <c r="G309" s="362">
        <f>+'Ark1'!R1612</f>
        <v>0</v>
      </c>
      <c r="H309" s="267" t="str">
        <f>+IF(G309=0,"",'Ark1'!AE1612)</f>
        <v/>
      </c>
      <c r="I309" s="267"/>
      <c r="J309" s="267" t="str">
        <f>+IF(G309=0,"",'Ark1'!AF1612)</f>
        <v/>
      </c>
      <c r="K309" s="268" t="str">
        <f>+IF(G309=0,"",'Ark1'!T1612)</f>
        <v/>
      </c>
      <c r="L309" s="305" t="str">
        <f>+IF(G309=0,"",'Ark1'!U1612)</f>
        <v/>
      </c>
      <c r="M309" s="246"/>
      <c r="N309" s="269" t="str">
        <f>+IF(G309=0,"",'Ark1'!W1612)</f>
        <v/>
      </c>
      <c r="O309" s="269" t="str">
        <f>+IF(G309=0,"",'Ark1'!X1612)</f>
        <v/>
      </c>
      <c r="P309" s="269" t="str">
        <f>+IF(G309=0,"",'Ark1'!AG1612)</f>
        <v/>
      </c>
      <c r="Q309" s="269" t="str">
        <f>+IF(G309=0,"",'Ark1'!AH1612)</f>
        <v/>
      </c>
      <c r="R309" s="374" t="str">
        <f>+IF(G309=0,"",'Ark1'!AR1700)</f>
        <v/>
      </c>
      <c r="S309" s="114" t="str">
        <f>+IF(G309=0,"",'Ark1'!AS1700)</f>
        <v/>
      </c>
      <c r="T309" s="269" t="str">
        <f>+IF(G309=0,"",'Ark1'!Y1612)</f>
        <v/>
      </c>
      <c r="U309" s="268" t="str">
        <f>+IF(G309=0,"",'Ark1'!AA1612)</f>
        <v/>
      </c>
      <c r="V309" s="269" t="str">
        <f>+IF(G309=0,"",'Ark1'!AC1612)</f>
        <v/>
      </c>
      <c r="W309" s="305" t="str">
        <f t="shared" ref="W309:W323" si="48">IF(G309=0,"",1000*L309/P309)</f>
        <v/>
      </c>
      <c r="X309" s="269" t="str">
        <f t="shared" ref="X309:X323" si="49">IF(G309=0,"",L309/C309)</f>
        <v/>
      </c>
      <c r="Y309" s="267" t="str">
        <f t="shared" ref="Y309:Y323" si="50">IF(G309=0,"",G309/F309)</f>
        <v/>
      </c>
      <c r="Z309" s="246"/>
      <c r="AA309" s="249"/>
      <c r="AC309" s="28"/>
      <c r="AD309" s="27"/>
      <c r="AE309" s="272"/>
      <c r="AF309" s="86"/>
      <c r="AJ309" s="86"/>
    </row>
    <row r="310" spans="1:54" ht="15.6">
      <c r="A310" s="246"/>
      <c r="B310" s="306">
        <f>+'Ark1'!C1647</f>
        <v>2024</v>
      </c>
      <c r="C310" s="86">
        <f>+'Ark1'!L1647</f>
        <v>2</v>
      </c>
      <c r="D310" s="86" t="s">
        <v>30</v>
      </c>
      <c r="E310" s="86">
        <f>+'Ark1'!AP1647</f>
        <v>16</v>
      </c>
      <c r="F310" s="86" t="str">
        <f>+IF(G310=0,"",'Ark1'!Q1647)</f>
        <v/>
      </c>
      <c r="G310" s="362">
        <f>+'Ark1'!R1647</f>
        <v>0</v>
      </c>
      <c r="H310" s="28" t="str">
        <f>+IF(G310=0,"",'Ark1'!AE1647)</f>
        <v/>
      </c>
      <c r="I310" s="267"/>
      <c r="J310" s="28" t="str">
        <f>+IF(G310=0,"",'Ark1'!AF1647)</f>
        <v/>
      </c>
      <c r="K310" s="27" t="str">
        <f>+IF(G310=0,"",'Ark1'!T1647)</f>
        <v/>
      </c>
      <c r="L310" s="305" t="str">
        <f>+IF(G310=0,"",'Ark1'!U1647)</f>
        <v/>
      </c>
      <c r="M310" s="246"/>
      <c r="N310" s="33" t="str">
        <f>+IF(G310=0,"",'Ark1'!W1647)</f>
        <v/>
      </c>
      <c r="O310" s="33" t="str">
        <f>+IF(G310=0,"",'Ark1'!X1647)</f>
        <v/>
      </c>
      <c r="P310" s="33" t="str">
        <f>+IF(G310=0,"",'Ark1'!AG1647)</f>
        <v/>
      </c>
      <c r="Q310" s="33" t="str">
        <f>+IF(G310=0,"",'Ark1'!AH1647)</f>
        <v/>
      </c>
      <c r="R310" s="374" t="str">
        <f>+IF(G310=0,"",'Ark1'!AR1735)</f>
        <v/>
      </c>
      <c r="S310" s="114" t="str">
        <f>+IF(G310=0,"",'Ark1'!AS1735)</f>
        <v/>
      </c>
      <c r="T310" s="33" t="str">
        <f>+IF(G310=0,"",'Ark1'!Y1647)</f>
        <v/>
      </c>
      <c r="U310" s="27" t="str">
        <f>+IF(G310=0,"",'Ark1'!AA1647)</f>
        <v/>
      </c>
      <c r="V310" s="33" t="str">
        <f>+IF(G310=0,"",'Ark1'!AC1647)</f>
        <v/>
      </c>
      <c r="W310" s="305" t="str">
        <f t="shared" si="48"/>
        <v/>
      </c>
      <c r="X310" s="33" t="str">
        <f t="shared" si="49"/>
        <v/>
      </c>
      <c r="Y310" s="28" t="str">
        <f t="shared" si="50"/>
        <v/>
      </c>
      <c r="Z310" s="246"/>
      <c r="AA310" s="249"/>
      <c r="AC310" s="28"/>
      <c r="AD310" s="27"/>
      <c r="AE310" s="272"/>
      <c r="AF310" s="86"/>
      <c r="AJ310" s="86"/>
    </row>
    <row r="311" spans="1:54" ht="15.6">
      <c r="A311" s="246"/>
      <c r="B311" s="306">
        <f>+'Ark1'!C1682</f>
        <v>2024</v>
      </c>
      <c r="C311" s="266">
        <f>+'Ark1'!L1682</f>
        <v>3</v>
      </c>
      <c r="D311" s="266" t="s">
        <v>31</v>
      </c>
      <c r="E311" s="266">
        <f>+'Ark1'!AP1682</f>
        <v>16</v>
      </c>
      <c r="F311" s="266" t="str">
        <f>+IF(G311=0,"",'Ark1'!Q1682)</f>
        <v/>
      </c>
      <c r="G311" s="362">
        <f>+'Ark1'!R1682</f>
        <v>0</v>
      </c>
      <c r="H311" s="267" t="str">
        <f>+IF(G311=0,"",'Ark1'!AE1682)</f>
        <v/>
      </c>
      <c r="I311" s="267"/>
      <c r="J311" s="267" t="str">
        <f>+IF(G311=0,"",'Ark1'!AF1682)</f>
        <v/>
      </c>
      <c r="K311" s="268" t="str">
        <f>+IF(G311=0,"",'Ark1'!T1682)</f>
        <v/>
      </c>
      <c r="L311" s="305" t="str">
        <f>+IF(G311=0,"",'Ark1'!U1682)</f>
        <v/>
      </c>
      <c r="M311" s="246"/>
      <c r="N311" s="269" t="str">
        <f>+IF(G311=0,"",'Ark1'!W1682)</f>
        <v/>
      </c>
      <c r="O311" s="269" t="str">
        <f>+IF(G311=0,"",'Ark1'!X1682)</f>
        <v/>
      </c>
      <c r="P311" s="269" t="str">
        <f>+IF(G311=0,"",'Ark1'!AG1682)</f>
        <v/>
      </c>
      <c r="Q311" s="269" t="str">
        <f>+IF(G311=0,"",'Ark1'!AH1682)</f>
        <v/>
      </c>
      <c r="R311" s="374" t="str">
        <f>+IF(G311=0,"",'Ark1'!AR1770)</f>
        <v/>
      </c>
      <c r="S311" s="114" t="str">
        <f>+IF(G311=0,"",'Ark1'!AS1770)</f>
        <v/>
      </c>
      <c r="T311" s="269" t="str">
        <f>+IF(G311=0,"",'Ark1'!Y1682)</f>
        <v/>
      </c>
      <c r="U311" s="268" t="str">
        <f>+IF(G311=0,"",'Ark1'!AA1682)</f>
        <v/>
      </c>
      <c r="V311" s="269" t="str">
        <f>+IF(G311=0,"",'Ark1'!AC1682)</f>
        <v/>
      </c>
      <c r="W311" s="305" t="str">
        <f t="shared" si="48"/>
        <v/>
      </c>
      <c r="X311" s="269" t="str">
        <f t="shared" si="49"/>
        <v/>
      </c>
      <c r="Y311" s="267" t="str">
        <f t="shared" si="50"/>
        <v/>
      </c>
      <c r="Z311" s="246"/>
      <c r="AA311" s="249"/>
      <c r="AC311" s="28"/>
      <c r="AD311" s="27"/>
      <c r="AE311" s="272"/>
      <c r="AF311" s="86"/>
      <c r="AJ311" s="86"/>
    </row>
    <row r="312" spans="1:54" ht="15.6">
      <c r="A312" s="246"/>
      <c r="B312" s="306">
        <f>+'Ark1'!C1717</f>
        <v>2024</v>
      </c>
      <c r="C312" s="266">
        <f>+'Ark1'!L1717</f>
        <v>4</v>
      </c>
      <c r="D312" s="266" t="s">
        <v>32</v>
      </c>
      <c r="E312" s="86">
        <f>+'Ark1'!AP1717</f>
        <v>16</v>
      </c>
      <c r="F312" s="86" t="str">
        <f>+IF(G312=0,"",'Ark1'!Q1717)</f>
        <v/>
      </c>
      <c r="G312" s="362">
        <f>+'Ark1'!R1717</f>
        <v>0</v>
      </c>
      <c r="H312" s="28" t="str">
        <f>+IF(G312=0,"",'Ark1'!AE1717)</f>
        <v/>
      </c>
      <c r="I312" s="267"/>
      <c r="J312" s="28" t="str">
        <f>+IF(G312=0,"",'Ark1'!AF1717)</f>
        <v/>
      </c>
      <c r="K312" s="27" t="str">
        <f>+IF(G312=0,"",'Ark1'!T1717)</f>
        <v/>
      </c>
      <c r="L312" s="305" t="str">
        <f>+IF(G312=0,"",'Ark1'!U1717)</f>
        <v/>
      </c>
      <c r="M312" s="246"/>
      <c r="N312" s="33" t="str">
        <f>+IF(G312=0,"",'Ark1'!W1717)</f>
        <v/>
      </c>
      <c r="O312" s="33" t="str">
        <f>+IF(G312=0,"",'Ark1'!X1717)</f>
        <v/>
      </c>
      <c r="P312" s="33" t="str">
        <f>+IF(G312=0,"",'Ark1'!AG1717)</f>
        <v/>
      </c>
      <c r="Q312" s="33" t="str">
        <f>+IF(G312=0,"",'Ark1'!AH1717)</f>
        <v/>
      </c>
      <c r="R312" s="374" t="str">
        <f>+IF(G312=0,"",'Ark1'!AR1805)</f>
        <v/>
      </c>
      <c r="S312" s="114" t="str">
        <f>+IF(G312=0,"",'Ark1'!AS1805)</f>
        <v/>
      </c>
      <c r="T312" s="33" t="str">
        <f>+IF(G312=0,"",'Ark1'!Y1717)</f>
        <v/>
      </c>
      <c r="U312" s="27" t="str">
        <f>+IF(G312=0,"",'Ark1'!AA1717)</f>
        <v/>
      </c>
      <c r="V312" s="33" t="str">
        <f>+IF(G312=0,"",'Ark1'!AC1717)</f>
        <v/>
      </c>
      <c r="W312" s="305" t="str">
        <f t="shared" si="48"/>
        <v/>
      </c>
      <c r="X312" s="33" t="str">
        <f t="shared" si="49"/>
        <v/>
      </c>
      <c r="Y312" s="28" t="str">
        <f t="shared" si="50"/>
        <v/>
      </c>
      <c r="Z312" s="246"/>
      <c r="AA312" s="249"/>
      <c r="AC312" s="28"/>
      <c r="AD312" s="27"/>
      <c r="AE312" s="272"/>
      <c r="AF312" s="86"/>
      <c r="AJ312" s="86"/>
    </row>
    <row r="313" spans="1:54" ht="15.6">
      <c r="A313" s="246"/>
      <c r="B313" s="266">
        <f>+'Ark1'!C1752</f>
        <v>2024</v>
      </c>
      <c r="C313" s="266">
        <f>+'Ark1'!L1752</f>
        <v>5</v>
      </c>
      <c r="D313" s="266" t="s">
        <v>400</v>
      </c>
      <c r="E313" s="274">
        <f>+'Ark1'!AP1752</f>
        <v>16</v>
      </c>
      <c r="F313" s="266" t="str">
        <f>+IF(G313=0,"",'Ark1'!Q1752)</f>
        <v/>
      </c>
      <c r="G313" s="362">
        <f>+'Ark1'!R1752</f>
        <v>0</v>
      </c>
      <c r="H313" s="267">
        <f>+'Ark1'!AE1752</f>
        <v>0</v>
      </c>
      <c r="I313" s="267"/>
      <c r="J313" s="267" t="str">
        <f>+IF(G313=0,"",'Ark1'!AF1752)</f>
        <v/>
      </c>
      <c r="K313" s="268" t="str">
        <f>+IF(G313=0,"",'Ark1'!T1752)</f>
        <v/>
      </c>
      <c r="L313" s="305" t="str">
        <f>+IF(G313=0,"",'Ark1'!U1752)</f>
        <v/>
      </c>
      <c r="M313" s="246"/>
      <c r="N313" s="269" t="str">
        <f>+IF(G313=0,"",'Ark1'!W1752)</f>
        <v/>
      </c>
      <c r="O313" s="269" t="str">
        <f>+IF(G313=0,"",'Ark1'!X1752)</f>
        <v/>
      </c>
      <c r="P313" s="269" t="str">
        <f>+IF(G313=0,"",'Ark1'!AG1752)</f>
        <v/>
      </c>
      <c r="Q313" s="269" t="str">
        <f>+IF(G313=0,"",'Ark1'!AH1752)</f>
        <v/>
      </c>
      <c r="R313" s="374" t="str">
        <f>+IF(G313=0,"",'Ark1'!AR1840)</f>
        <v/>
      </c>
      <c r="S313" s="114" t="str">
        <f>+IF(G313=0,"",'Ark1'!AS1840)</f>
        <v/>
      </c>
      <c r="T313" s="269" t="str">
        <f>+IF(G313=0,"",'Ark1'!Y1752)</f>
        <v/>
      </c>
      <c r="U313" s="268" t="str">
        <f>+IF(G313=0,"",'Ark1'!AA1752)</f>
        <v/>
      </c>
      <c r="V313" s="269" t="str">
        <f>+IF(G313=0,"",'Ark1'!AC1752)</f>
        <v/>
      </c>
      <c r="W313" s="305" t="str">
        <f t="shared" si="48"/>
        <v/>
      </c>
      <c r="X313" s="269" t="str">
        <f t="shared" si="49"/>
        <v/>
      </c>
      <c r="Y313" s="267" t="str">
        <f t="shared" si="50"/>
        <v/>
      </c>
      <c r="Z313" s="246"/>
      <c r="AA313" s="249"/>
      <c r="AC313" s="28"/>
      <c r="AD313" s="27"/>
      <c r="AE313" s="272"/>
      <c r="AF313" s="86"/>
      <c r="AJ313" s="86"/>
    </row>
    <row r="314" spans="1:54" ht="15.6">
      <c r="A314" s="246"/>
      <c r="B314" s="330">
        <f>+'Ark1'!C1787</f>
        <v>2024</v>
      </c>
      <c r="C314" s="266">
        <f>+'Ark1'!L1787</f>
        <v>6</v>
      </c>
      <c r="D314" s="266" t="s">
        <v>33</v>
      </c>
      <c r="E314" s="275">
        <f>+'Ark1'!AP1787</f>
        <v>16</v>
      </c>
      <c r="F314" s="86" t="str">
        <f>+IF(G314=0,"",'Ark1'!Q1787)</f>
        <v/>
      </c>
      <c r="G314" s="362">
        <f>+'Ark1'!R1787</f>
        <v>0</v>
      </c>
      <c r="H314" s="28" t="str">
        <f>+IF(G314=0,"",'Ark1'!AE1787)</f>
        <v/>
      </c>
      <c r="I314" s="267"/>
      <c r="J314" s="28" t="str">
        <f>+IF(G314=0,"",'Ark1'!AF1787)</f>
        <v/>
      </c>
      <c r="K314" s="27" t="str">
        <f>+IF(G314=0,"",'Ark1'!T1787)</f>
        <v/>
      </c>
      <c r="L314" s="305" t="str">
        <f>+IF(G314=0,"",'Ark1'!U1787)</f>
        <v/>
      </c>
      <c r="M314" s="246"/>
      <c r="N314" s="33" t="str">
        <f>+IF(G314=0,"",'Ark1'!W1787)</f>
        <v/>
      </c>
      <c r="O314" s="33" t="str">
        <f>+IF(G314=0,"",'Ark1'!X1787)</f>
        <v/>
      </c>
      <c r="P314" s="33" t="str">
        <f>+IF(G314=0,"",'Ark1'!AG1787)</f>
        <v/>
      </c>
      <c r="Q314" s="33" t="str">
        <f>+IF(G314=0,"",'Ark1'!AH1787)</f>
        <v/>
      </c>
      <c r="R314" s="374" t="str">
        <f>+IF(G314=0,"",'Ark1'!AR1875)</f>
        <v/>
      </c>
      <c r="S314" s="114" t="str">
        <f>+IF(G314=0,"",'Ark1'!AS1875)</f>
        <v/>
      </c>
      <c r="T314" s="33" t="str">
        <f>+IF(G314=0,"",'Ark1'!Y1787)</f>
        <v/>
      </c>
      <c r="U314" s="27" t="str">
        <f>+IF(G314=0,"",'Ark1'!AA1787)</f>
        <v/>
      </c>
      <c r="V314" s="33" t="str">
        <f>+IF(G314=0,"",'Ark1'!AC1787)</f>
        <v/>
      </c>
      <c r="W314" s="305" t="str">
        <f t="shared" si="48"/>
        <v/>
      </c>
      <c r="X314" s="33" t="str">
        <f t="shared" si="49"/>
        <v/>
      </c>
      <c r="Y314" s="28" t="str">
        <f t="shared" si="50"/>
        <v/>
      </c>
      <c r="Z314" s="246"/>
      <c r="AA314" s="249"/>
      <c r="AC314" s="28"/>
      <c r="AD314" s="27"/>
      <c r="AE314" s="272"/>
      <c r="AF314" s="86"/>
      <c r="AJ314" s="86"/>
    </row>
    <row r="315" spans="1:54" ht="15.6">
      <c r="A315" s="246"/>
      <c r="B315" s="330">
        <f>+'Ark1'!C1822</f>
        <v>2024</v>
      </c>
      <c r="C315" s="266">
        <f>+'Ark1'!L1822</f>
        <v>7</v>
      </c>
      <c r="D315" s="266" t="s">
        <v>34</v>
      </c>
      <c r="E315" s="274">
        <f>+'Ark1'!AP1822</f>
        <v>16</v>
      </c>
      <c r="F315" s="266" t="str">
        <f>+IF(G315=0,"",'Ark1'!Q1822)</f>
        <v/>
      </c>
      <c r="G315" s="362">
        <f>+'Ark1'!R1822</f>
        <v>0</v>
      </c>
      <c r="H315" s="267" t="str">
        <f>+IF(G315=0,"",'Ark1'!AE1822)</f>
        <v/>
      </c>
      <c r="I315" s="267"/>
      <c r="J315" s="267" t="str">
        <f>+IF(G315=0,"",'Ark1'!AF1822)</f>
        <v/>
      </c>
      <c r="K315" s="268" t="str">
        <f>+IF(G315=0,"",'Ark1'!T1822)</f>
        <v/>
      </c>
      <c r="L315" s="305" t="str">
        <f>+IF(G315=0,"",'Ark1'!U1822)</f>
        <v/>
      </c>
      <c r="M315" s="246"/>
      <c r="N315" s="269" t="str">
        <f>+IF(G315=0,"",'Ark1'!W1822)</f>
        <v/>
      </c>
      <c r="O315" s="269" t="str">
        <f>+IF(G315=0,"",'Ark1'!X1822)</f>
        <v/>
      </c>
      <c r="P315" s="269" t="str">
        <f>+IF(G315=0,"",'Ark1'!AG1822)</f>
        <v/>
      </c>
      <c r="Q315" s="269" t="str">
        <f>+IF(G315=0,"",'Ark1'!AH1822)</f>
        <v/>
      </c>
      <c r="R315" s="374" t="str">
        <f>+IF(G315=0,"",'Ark1'!AR1910)</f>
        <v/>
      </c>
      <c r="S315" s="114" t="str">
        <f>+IF(G315=0,"",'Ark1'!AS1910)</f>
        <v/>
      </c>
      <c r="T315" s="269" t="str">
        <f>+IF(G315=0,"",'Ark1'!Y1822)</f>
        <v/>
      </c>
      <c r="U315" s="268" t="str">
        <f>+IF(G315=0,"",'Ark1'!AA1822)</f>
        <v/>
      </c>
      <c r="V315" s="269" t="str">
        <f>+IF(G315=0,"",'Ark1'!AC1822)</f>
        <v/>
      </c>
      <c r="W315" s="305" t="str">
        <f t="shared" si="48"/>
        <v/>
      </c>
      <c r="X315" s="269" t="str">
        <f t="shared" si="49"/>
        <v/>
      </c>
      <c r="Y315" s="267" t="str">
        <f t="shared" si="50"/>
        <v/>
      </c>
      <c r="Z315" s="246"/>
      <c r="AA315" s="249"/>
      <c r="AC315" s="28"/>
      <c r="AD315" s="27"/>
      <c r="AE315" s="272"/>
      <c r="AF315" s="86"/>
      <c r="AJ315" s="86"/>
    </row>
    <row r="316" spans="1:54" ht="15.6">
      <c r="A316" s="246"/>
      <c r="B316" s="86">
        <f>+'Ark1'!C1857</f>
        <v>2024</v>
      </c>
      <c r="C316" s="86">
        <f>+'Ark1'!L1857</f>
        <v>8</v>
      </c>
      <c r="D316" s="86" t="s">
        <v>35</v>
      </c>
      <c r="E316" s="275">
        <f>+'Ark1'!AP1857</f>
        <v>16</v>
      </c>
      <c r="F316" s="86" t="str">
        <f>+IF(G316=0,"",'Ark1'!Q1857)</f>
        <v/>
      </c>
      <c r="G316" s="362">
        <f>+'Ark1'!R1857</f>
        <v>0</v>
      </c>
      <c r="H316" s="28" t="str">
        <f>+IF(G316=0,"",'Ark1'!AE1857)</f>
        <v/>
      </c>
      <c r="I316" s="267"/>
      <c r="J316" s="28" t="str">
        <f>+IF(G316=0,"",'Ark1'!AF1857)</f>
        <v/>
      </c>
      <c r="K316" s="27" t="str">
        <f>+IF(G316=0,"",'Ark1'!T1857)</f>
        <v/>
      </c>
      <c r="L316" s="305" t="str">
        <f>+IF(G316=0,"",'Ark1'!U1857)</f>
        <v/>
      </c>
      <c r="M316" s="246"/>
      <c r="N316" s="33" t="str">
        <f>+IF(G316=0,"",'Ark1'!W1857)</f>
        <v/>
      </c>
      <c r="O316" s="33" t="str">
        <f>+IF(G316=0,"",'Ark1'!X1857)</f>
        <v/>
      </c>
      <c r="P316" s="33" t="str">
        <f>+IF(G316=0,"",'Ark1'!AG1857)</f>
        <v/>
      </c>
      <c r="Q316" s="33" t="str">
        <f>+IF(G316=0,"",'Ark1'!AH1857)</f>
        <v/>
      </c>
      <c r="R316" s="374" t="str">
        <f>+IF(G316=0,"",'Ark1'!AR1794)</f>
        <v/>
      </c>
      <c r="S316" s="114" t="str">
        <f>+IF(G316=0,"",'Ark1'!AS1794)</f>
        <v/>
      </c>
      <c r="T316" s="33" t="str">
        <f>+IF(G316=0,"",'Ark1'!Y1857)</f>
        <v/>
      </c>
      <c r="U316" s="27" t="str">
        <f>+IF(G316=0,"",'Ark1'!AA1857)</f>
        <v/>
      </c>
      <c r="V316" s="33" t="str">
        <f>+IF(G316=0,"",'Ark1'!AC1857)</f>
        <v/>
      </c>
      <c r="W316" s="305" t="str">
        <f t="shared" si="48"/>
        <v/>
      </c>
      <c r="X316" s="33" t="str">
        <f t="shared" si="49"/>
        <v/>
      </c>
      <c r="Y316" s="28" t="str">
        <f t="shared" si="50"/>
        <v/>
      </c>
      <c r="Z316" s="246"/>
      <c r="AA316" s="249"/>
      <c r="AC316" s="28"/>
      <c r="AD316" s="27"/>
      <c r="AE316" s="272"/>
      <c r="AF316" s="86"/>
      <c r="AJ316" s="86"/>
    </row>
    <row r="317" spans="1:54" ht="15.6">
      <c r="A317" s="246"/>
      <c r="B317" s="330">
        <f>+'Ark1'!C1892</f>
        <v>2024</v>
      </c>
      <c r="C317" s="266">
        <f>+'Ark1'!L1892</f>
        <v>9</v>
      </c>
      <c r="D317" s="266" t="s">
        <v>36</v>
      </c>
      <c r="E317" s="274">
        <f>+'Ark1'!AP1892</f>
        <v>16</v>
      </c>
      <c r="F317" s="266" t="str">
        <f>+IF(G317=0,"",'Ark1'!Q1892)</f>
        <v/>
      </c>
      <c r="G317" s="362">
        <f>+'Ark1'!R1892</f>
        <v>0</v>
      </c>
      <c r="H317" s="267" t="str">
        <f>+IF(G317=0,"",'Ark1'!AE1892)</f>
        <v/>
      </c>
      <c r="I317" s="267"/>
      <c r="J317" s="267" t="str">
        <f>+IF(G317=0,"",'Ark1'!AF1892)</f>
        <v/>
      </c>
      <c r="K317" s="268" t="str">
        <f>+IF(G317=0,"",'Ark1'!T1892)</f>
        <v/>
      </c>
      <c r="L317" s="305" t="str">
        <f>+IF(G317=0,"",'Ark1'!U1892)</f>
        <v/>
      </c>
      <c r="M317" s="246"/>
      <c r="N317" s="269" t="str">
        <f>+IF(G317=0,"",'Ark1'!W1892)</f>
        <v/>
      </c>
      <c r="O317" s="269" t="str">
        <f>+IF(G317=0,"",'Ark1'!X1892)</f>
        <v/>
      </c>
      <c r="P317" s="269" t="str">
        <f>+IF(G317=0,"",'Ark1'!AG1892)</f>
        <v/>
      </c>
      <c r="Q317" s="269" t="str">
        <f>+IF(G317=0,"",'Ark1'!AH1892)</f>
        <v/>
      </c>
      <c r="R317" s="374" t="str">
        <f>+IF(G317=0,"",'Ark1'!AR1795)</f>
        <v/>
      </c>
      <c r="S317" s="114" t="str">
        <f>+IF(G317=0,"",'Ark1'!AS1795)</f>
        <v/>
      </c>
      <c r="T317" s="269" t="str">
        <f>+IF(G317=0,"",'Ark1'!Y1892)</f>
        <v/>
      </c>
      <c r="U317" s="268" t="str">
        <f>+IF(G317=0,"",'Ark1'!AA1892)</f>
        <v/>
      </c>
      <c r="V317" s="269" t="str">
        <f>+IF(G317=0,"",'Ark1'!AC1892)</f>
        <v/>
      </c>
      <c r="W317" s="305" t="str">
        <f t="shared" si="48"/>
        <v/>
      </c>
      <c r="X317" s="269" t="str">
        <f t="shared" si="49"/>
        <v/>
      </c>
      <c r="Y317" s="267" t="str">
        <f t="shared" si="50"/>
        <v/>
      </c>
      <c r="Z317" s="246"/>
      <c r="AA317" s="249"/>
      <c r="AC317" s="28"/>
      <c r="AD317" s="27"/>
      <c r="AE317" s="272"/>
      <c r="AF317" s="86"/>
      <c r="AJ317" s="86"/>
    </row>
    <row r="318" spans="1:54" ht="15.6">
      <c r="A318" s="246"/>
      <c r="B318" s="330">
        <f>+'Ark1'!C1927</f>
        <v>2024</v>
      </c>
      <c r="C318" s="266">
        <f>+'Ark1'!L1927</f>
        <v>10</v>
      </c>
      <c r="D318" s="266" t="s">
        <v>37</v>
      </c>
      <c r="E318" s="275">
        <f>+'Ark1'!AP1927</f>
        <v>16</v>
      </c>
      <c r="F318" s="86" t="str">
        <f>+IF(G318=0,"",'Ark1'!Q1927)</f>
        <v/>
      </c>
      <c r="G318" s="362">
        <f>+'Ark1'!R1927</f>
        <v>0</v>
      </c>
      <c r="H318" s="28" t="str">
        <f>+IF(G318=0,"",'Ark1'!AE1927)</f>
        <v/>
      </c>
      <c r="I318" s="267"/>
      <c r="J318" s="28" t="str">
        <f>+IF(G318=0,"",'Ark1'!AF1927)</f>
        <v/>
      </c>
      <c r="K318" s="27" t="str">
        <f>+IF(G318=0,"",'Ark1'!T1927)</f>
        <v/>
      </c>
      <c r="L318" s="305" t="str">
        <f>+IF(G318=0,"",'Ark1'!U1927)</f>
        <v/>
      </c>
      <c r="M318" s="246"/>
      <c r="N318" s="33" t="str">
        <f>+IF(G318=0,"",'Ark1'!W1927)</f>
        <v/>
      </c>
      <c r="O318" s="33" t="str">
        <f>+IF(G318=0,"",'Ark1'!X1927)</f>
        <v/>
      </c>
      <c r="P318" s="33" t="str">
        <f>+IF(G318=0,"",'Ark1'!AG1927)</f>
        <v/>
      </c>
      <c r="Q318" s="33" t="str">
        <f>+IF(G318=0,"",'Ark1'!AH1927)</f>
        <v/>
      </c>
      <c r="R318" s="374" t="str">
        <f>+IF(G318=0,"",'Ark1'!AR1796)</f>
        <v/>
      </c>
      <c r="S318" s="114" t="str">
        <f>+IF(G318=0,"",'Ark1'!AS1796)</f>
        <v/>
      </c>
      <c r="T318" s="33" t="str">
        <f>+IF(G318=0,"",'Ark1'!Y1927)</f>
        <v/>
      </c>
      <c r="U318" s="27" t="str">
        <f>+IF(G318=0,"",'Ark1'!AA1927)</f>
        <v/>
      </c>
      <c r="V318" s="33" t="str">
        <f>+IF(G318=0,"",'Ark1'!AC1927)</f>
        <v/>
      </c>
      <c r="W318" s="305" t="str">
        <f t="shared" si="48"/>
        <v/>
      </c>
      <c r="X318" s="33" t="str">
        <f t="shared" si="49"/>
        <v/>
      </c>
      <c r="Y318" s="28" t="str">
        <f t="shared" si="50"/>
        <v/>
      </c>
      <c r="Z318" s="246"/>
      <c r="AA318" s="249"/>
      <c r="AC318" s="28"/>
      <c r="AD318" s="27"/>
      <c r="AE318" s="272"/>
      <c r="AF318" s="86"/>
      <c r="AJ318" s="86"/>
    </row>
    <row r="319" spans="1:54" ht="15.6">
      <c r="A319" s="246"/>
      <c r="B319" s="330">
        <f>+'Ark1'!C1962</f>
        <v>2024</v>
      </c>
      <c r="C319" s="266">
        <f>+'Ark1'!L1962</f>
        <v>11</v>
      </c>
      <c r="D319" s="266" t="s">
        <v>38</v>
      </c>
      <c r="E319" s="274">
        <f>+'Ark1'!AP1962</f>
        <v>16</v>
      </c>
      <c r="F319" s="266" t="str">
        <f>+IF(G319=0,"",'Ark1'!Q1962)</f>
        <v/>
      </c>
      <c r="G319" s="362">
        <f>+'Ark1'!R1962</f>
        <v>0</v>
      </c>
      <c r="H319" s="267" t="str">
        <f>+IF(G319=0,"",'Ark1'!AE1962)</f>
        <v/>
      </c>
      <c r="I319" s="267"/>
      <c r="J319" s="267" t="str">
        <f>+IF(G319=0,"",'Ark1'!AF1962)</f>
        <v/>
      </c>
      <c r="K319" s="268" t="str">
        <f>+IF(G319=0,"",'Ark1'!T1962)</f>
        <v/>
      </c>
      <c r="L319" s="305" t="str">
        <f>+IF(G319=0,"",'Ark1'!U1962)</f>
        <v/>
      </c>
      <c r="M319" s="246"/>
      <c r="N319" s="269" t="str">
        <f>+IF(G319=0,"",'Ark1'!W1962)</f>
        <v/>
      </c>
      <c r="O319" s="269" t="str">
        <f>+IF(G319=0,"",'Ark1'!X1962)</f>
        <v/>
      </c>
      <c r="P319" s="269" t="str">
        <f>+IF(G319=0,"",'Ark1'!AG1962)</f>
        <v/>
      </c>
      <c r="Q319" s="269" t="str">
        <f>+IF(G319=0,"",'Ark1'!AH1962)</f>
        <v/>
      </c>
      <c r="R319" s="374" t="str">
        <f>+IF(G319=0,"",'Ark1'!AR1797)</f>
        <v/>
      </c>
      <c r="S319" s="114" t="str">
        <f>+IF(G319=0,"",'Ark1'!AS1797)</f>
        <v/>
      </c>
      <c r="T319" s="269" t="str">
        <f>+IF(G319=0,"",'Ark1'!Y1962)</f>
        <v/>
      </c>
      <c r="U319" s="268" t="str">
        <f>+IF(G319=0,"",'Ark1'!AA1962)</f>
        <v/>
      </c>
      <c r="V319" s="269" t="str">
        <f>+IF(G319=0,"",'Ark1'!AC1962)</f>
        <v/>
      </c>
      <c r="W319" s="305" t="str">
        <f t="shared" si="48"/>
        <v/>
      </c>
      <c r="X319" s="269" t="str">
        <f t="shared" si="49"/>
        <v/>
      </c>
      <c r="Y319" s="267" t="str">
        <f t="shared" si="50"/>
        <v/>
      </c>
      <c r="Z319" s="246"/>
      <c r="AA319" s="249"/>
      <c r="AC319" s="28"/>
      <c r="AD319" s="27"/>
      <c r="AE319" s="272"/>
      <c r="AF319" s="86"/>
      <c r="AJ319" s="86"/>
    </row>
    <row r="320" spans="1:54" ht="15.6">
      <c r="A320" s="246"/>
      <c r="B320" s="330">
        <f>+'Ark1'!C1997</f>
        <v>2024</v>
      </c>
      <c r="C320" s="266">
        <f>+'Ark1'!L1997</f>
        <v>12</v>
      </c>
      <c r="D320" s="266" t="s">
        <v>39</v>
      </c>
      <c r="E320" s="275">
        <f>+'Ark1'!AP1997</f>
        <v>16</v>
      </c>
      <c r="F320" s="86" t="str">
        <f>+IF(G320=0,"",'Ark1'!Q1997)</f>
        <v/>
      </c>
      <c r="G320" s="362">
        <f>+'Ark1'!R1997</f>
        <v>0</v>
      </c>
      <c r="H320" s="28" t="str">
        <f>+IF(G320=0,"",'Ark1'!AE1997)</f>
        <v/>
      </c>
      <c r="I320" s="267"/>
      <c r="J320" s="28" t="str">
        <f>+IF(G320=0,"",'Ark1'!AF1997)</f>
        <v/>
      </c>
      <c r="K320" s="27" t="str">
        <f>+IF(G320=0,"",'Ark1'!T1997)</f>
        <v/>
      </c>
      <c r="L320" s="305" t="str">
        <f>+IF(G320=0,"",'Ark1'!U1997)</f>
        <v/>
      </c>
      <c r="M320" s="246"/>
      <c r="N320" s="33" t="str">
        <f>+IF(G320=0,"",'Ark1'!W1997)</f>
        <v/>
      </c>
      <c r="O320" s="33" t="str">
        <f>+IF(G320=0,"",'Ark1'!X1997)</f>
        <v/>
      </c>
      <c r="P320" s="33" t="str">
        <f>+IF(G320=0,"",'Ark1'!AG1997)</f>
        <v/>
      </c>
      <c r="Q320" s="33" t="str">
        <f>+IF(G320=0,"",'Ark1'!AH1997)</f>
        <v/>
      </c>
      <c r="R320" s="374" t="str">
        <f>+IF(G320=0,"",'Ark1'!AR1798)</f>
        <v/>
      </c>
      <c r="S320" s="114" t="str">
        <f>+IF(G320=0,"",'Ark1'!AS1798)</f>
        <v/>
      </c>
      <c r="T320" s="33" t="str">
        <f>+IF(G320=0,"",'Ark1'!Y1997)</f>
        <v/>
      </c>
      <c r="U320" s="27" t="str">
        <f>+IF(G320=0,"",'Ark1'!AA1997)</f>
        <v/>
      </c>
      <c r="V320" s="33" t="str">
        <f>+IF(G320=0,"",'Ark1'!AC1997)</f>
        <v/>
      </c>
      <c r="W320" s="305" t="str">
        <f t="shared" si="48"/>
        <v/>
      </c>
      <c r="X320" s="33" t="str">
        <f t="shared" si="49"/>
        <v/>
      </c>
      <c r="Y320" s="28" t="str">
        <f t="shared" si="50"/>
        <v/>
      </c>
      <c r="Z320" s="246"/>
      <c r="AA320" s="249"/>
      <c r="AC320" s="28"/>
      <c r="AD320" s="27"/>
      <c r="AE320" s="272"/>
      <c r="AF320" s="86"/>
      <c r="AJ320" s="86"/>
    </row>
    <row r="321" spans="1:55" ht="15.6">
      <c r="A321" s="246"/>
      <c r="B321" s="330">
        <f>+'Ark1'!C2032</f>
        <v>2024</v>
      </c>
      <c r="C321" s="266">
        <f>+'Ark1'!L2032</f>
        <v>13</v>
      </c>
      <c r="D321" s="266" t="s">
        <v>40</v>
      </c>
      <c r="E321" s="274">
        <f>+'Ark1'!AP2032</f>
        <v>16</v>
      </c>
      <c r="F321" s="266" t="str">
        <f>+IF(G321=0,"",'Ark1'!Q2032)</f>
        <v/>
      </c>
      <c r="G321" s="362">
        <f>+'Ark1'!R2032</f>
        <v>0</v>
      </c>
      <c r="H321" s="267" t="str">
        <f>+IF(G321=0,"",'Ark1'!AE2032)</f>
        <v/>
      </c>
      <c r="I321" s="267"/>
      <c r="J321" s="267" t="str">
        <f>+IF(G321=0,"",'Ark1'!AF2032)</f>
        <v/>
      </c>
      <c r="K321" s="268" t="str">
        <f>+IF(G321=0,"",'Ark1'!T2032)</f>
        <v/>
      </c>
      <c r="L321" s="305" t="str">
        <f>+IF(G321=0,"",'Ark1'!U2032)</f>
        <v/>
      </c>
      <c r="M321" s="246"/>
      <c r="N321" s="269" t="str">
        <f>+IF(G321=0,"",'Ark1'!W2032)</f>
        <v/>
      </c>
      <c r="O321" s="269" t="str">
        <f>+IF(G321=0,"",'Ark1'!X2032)</f>
        <v/>
      </c>
      <c r="P321" s="269" t="str">
        <f>+IF(G321=0,"",'Ark1'!AG2032)</f>
        <v/>
      </c>
      <c r="Q321" s="269" t="str">
        <f>+IF(G321=0,"",'Ark1'!AH2032)</f>
        <v/>
      </c>
      <c r="R321" s="374" t="str">
        <f>+IF(G321=0,"",'Ark1'!AR1799)</f>
        <v/>
      </c>
      <c r="S321" s="114" t="str">
        <f>+IF(G321=0,"",'Ark1'!AS1799)</f>
        <v/>
      </c>
      <c r="T321" s="269" t="str">
        <f>+IF(G321=0,"",'Ark1'!Y2032)</f>
        <v/>
      </c>
      <c r="U321" s="268" t="str">
        <f>+IF(G321=0,"",'Ark1'!AA2032)</f>
        <v/>
      </c>
      <c r="V321" s="269" t="str">
        <f>+IF(G321=0,"",'Ark1'!AC2032)</f>
        <v/>
      </c>
      <c r="W321" s="305" t="str">
        <f t="shared" si="48"/>
        <v/>
      </c>
      <c r="X321" s="269" t="str">
        <f t="shared" si="49"/>
        <v/>
      </c>
      <c r="Y321" s="267" t="str">
        <f t="shared" si="50"/>
        <v/>
      </c>
      <c r="Z321" s="246"/>
      <c r="AA321" s="249"/>
      <c r="AC321" s="28"/>
      <c r="AD321" s="27"/>
      <c r="AE321" s="272"/>
      <c r="AF321" s="86"/>
      <c r="AJ321" s="86"/>
    </row>
    <row r="322" spans="1:55" ht="15.6">
      <c r="A322" s="246"/>
      <c r="B322" s="330">
        <f>+'Ark1'!C2067</f>
        <v>2024</v>
      </c>
      <c r="C322" s="266">
        <f>+'Ark1'!L2067</f>
        <v>14</v>
      </c>
      <c r="D322" s="266" t="s">
        <v>401</v>
      </c>
      <c r="E322" s="275">
        <f>+'Ark1'!AP2067</f>
        <v>16</v>
      </c>
      <c r="F322" s="86" t="str">
        <f>+IF(G322=0,"",'Ark1'!Q2067)</f>
        <v/>
      </c>
      <c r="G322" s="362">
        <f>+'Ark1'!R2067</f>
        <v>0</v>
      </c>
      <c r="H322" s="28" t="str">
        <f>+IF(G322=0,"",'Ark1'!AE2067)</f>
        <v/>
      </c>
      <c r="I322" s="267"/>
      <c r="J322" s="28" t="str">
        <f>+IF(G322=0,"",'Ark1'!AF2067)</f>
        <v/>
      </c>
      <c r="K322" s="27" t="str">
        <f>+IF(G322=0,"",'Ark1'!T2067)</f>
        <v/>
      </c>
      <c r="L322" s="305" t="str">
        <f>+IF(G322=0,"",'Ark1'!U2067)</f>
        <v/>
      </c>
      <c r="M322" s="246"/>
      <c r="N322" s="33" t="str">
        <f>+IF(G322=0,"",'Ark1'!W2067)</f>
        <v/>
      </c>
      <c r="O322" s="33" t="str">
        <f>+IF(G322=0,"",'Ark1'!X2067)</f>
        <v/>
      </c>
      <c r="P322" s="33" t="str">
        <f>+IF(G322=0,"",'Ark1'!AG2067)</f>
        <v/>
      </c>
      <c r="Q322" s="33" t="str">
        <f>+IF(G322=0,"",'Ark1'!AH2067)</f>
        <v/>
      </c>
      <c r="R322" s="374" t="str">
        <f>+IF(G322=0,"",'Ark1'!AR1800)</f>
        <v/>
      </c>
      <c r="S322" s="114" t="str">
        <f>+IF(G322=0,"",'Ark1'!AS1800)</f>
        <v/>
      </c>
      <c r="T322" s="33" t="str">
        <f>+IF(G322=0,"",'Ark1'!Y2067)</f>
        <v/>
      </c>
      <c r="U322" s="27" t="str">
        <f>+IF(G322=0,"",'Ark1'!AA2067)</f>
        <v/>
      </c>
      <c r="V322" s="33" t="str">
        <f>+IF(G322=0,"",'Ark1'!AC2067)</f>
        <v/>
      </c>
      <c r="W322" s="305" t="str">
        <f t="shared" si="48"/>
        <v/>
      </c>
      <c r="X322" s="33" t="str">
        <f t="shared" si="49"/>
        <v/>
      </c>
      <c r="Y322" s="28" t="str">
        <f t="shared" si="50"/>
        <v/>
      </c>
      <c r="Z322" s="246"/>
      <c r="AA322" s="27"/>
      <c r="AC322" s="28"/>
      <c r="AD322" s="27"/>
      <c r="AE322" s="86"/>
      <c r="AF322" s="86"/>
      <c r="AJ322" s="86"/>
    </row>
    <row r="323" spans="1:55" ht="15.6">
      <c r="A323" s="246"/>
      <c r="B323" s="330">
        <f>+'Ark1'!C2102</f>
        <v>2024</v>
      </c>
      <c r="C323" s="266">
        <f>+'Ark1'!L2102</f>
        <v>15</v>
      </c>
      <c r="D323" s="266" t="s">
        <v>41</v>
      </c>
      <c r="E323" s="266">
        <f>+'Ark1'!AP2102</f>
        <v>16</v>
      </c>
      <c r="F323" s="266" t="str">
        <f>+IF(G323=0,"",'Ark1'!Q2102)</f>
        <v/>
      </c>
      <c r="G323" s="362">
        <f>+'Ark1'!R2102</f>
        <v>0</v>
      </c>
      <c r="H323" s="267" t="str">
        <f>+IF(G323=0,"",'Ark1'!AE2102)</f>
        <v/>
      </c>
      <c r="I323" s="267"/>
      <c r="J323" s="267" t="str">
        <f>+IF(G323=0,"",'Ark1'!AF2102)</f>
        <v/>
      </c>
      <c r="K323" s="268" t="str">
        <f>+IF(G323=0,"",'Ark1'!T2102)</f>
        <v/>
      </c>
      <c r="L323" s="377" t="str">
        <f>+IF(G323=0,"",'Ark1'!U2102)</f>
        <v/>
      </c>
      <c r="M323" s="246"/>
      <c r="N323" s="269" t="str">
        <f>+IF(G323=0,"",'Ark1'!W2102)</f>
        <v/>
      </c>
      <c r="O323" s="269" t="str">
        <f>+IF(G323=0,"",'Ark1'!X2102)</f>
        <v/>
      </c>
      <c r="P323" s="269" t="str">
        <f>+IF(G323=0,"",'Ark1'!AG2102)</f>
        <v/>
      </c>
      <c r="Q323" s="269" t="str">
        <f>+IF(G323=0,"",'Ark1'!AH2102)</f>
        <v/>
      </c>
      <c r="R323" s="374" t="str">
        <f>+IF(G323=0,"",'Ark1'!AR1801)</f>
        <v/>
      </c>
      <c r="S323" s="114" t="str">
        <f>+IF(G323=0,"",'Ark1'!AS1801)</f>
        <v/>
      </c>
      <c r="T323" s="269" t="str">
        <f>+IF(G323=0,"",'Ark1'!Y2102)</f>
        <v/>
      </c>
      <c r="U323" s="268" t="str">
        <f>+IF(G323=0,"",'Ark1'!AA2102)</f>
        <v/>
      </c>
      <c r="V323" s="269" t="str">
        <f>+IF(G323=0,"",'Ark1'!AC2102)</f>
        <v/>
      </c>
      <c r="W323" s="305" t="str">
        <f t="shared" si="48"/>
        <v/>
      </c>
      <c r="X323" s="269" t="str">
        <f t="shared" si="49"/>
        <v/>
      </c>
      <c r="Y323" s="267" t="str">
        <f t="shared" si="50"/>
        <v/>
      </c>
      <c r="Z323" s="246"/>
      <c r="AA323" s="250"/>
      <c r="AC323" s="28"/>
      <c r="AD323" s="27"/>
      <c r="AE323" s="272"/>
      <c r="AF323" s="86"/>
      <c r="AJ323" s="86"/>
    </row>
    <row r="324" spans="1:55" ht="19.8">
      <c r="A324" s="246"/>
      <c r="B324" s="246"/>
      <c r="C324" s="246"/>
      <c r="D324" s="246"/>
      <c r="E324" s="246"/>
      <c r="F324" s="246"/>
      <c r="G324" s="246"/>
      <c r="H324" s="246"/>
      <c r="I324" s="246"/>
      <c r="J324" s="246"/>
      <c r="K324" s="246"/>
      <c r="L324" s="246"/>
      <c r="M324" s="246"/>
      <c r="N324" s="246"/>
      <c r="O324" s="246"/>
      <c r="P324" s="246"/>
      <c r="Q324" s="246"/>
      <c r="R324" s="246"/>
      <c r="S324" s="246"/>
      <c r="T324" s="246"/>
      <c r="U324" s="246"/>
      <c r="V324" s="246"/>
      <c r="W324" s="246"/>
      <c r="X324" s="246"/>
      <c r="Y324" s="246"/>
      <c r="Z324" s="246"/>
      <c r="AA324" s="249"/>
      <c r="AC324" s="28"/>
      <c r="AD324" s="27"/>
      <c r="AE324" s="250"/>
      <c r="AF324" s="86"/>
      <c r="AJ324" s="86"/>
      <c r="BB324" s="262"/>
    </row>
    <row r="325" spans="1:55" ht="19.8">
      <c r="A325" s="246"/>
      <c r="B325" s="246"/>
      <c r="C325" s="264"/>
      <c r="D325" s="246"/>
      <c r="E325" s="246"/>
      <c r="F325" s="246"/>
      <c r="G325" s="246"/>
      <c r="H325" s="247"/>
      <c r="I325" s="246"/>
      <c r="J325" s="247"/>
      <c r="K325" s="246"/>
      <c r="L325" s="246"/>
      <c r="M325" s="246"/>
      <c r="N325" s="248"/>
      <c r="O325" s="248"/>
      <c r="P325" s="246"/>
      <c r="Q325" s="248"/>
      <c r="R325" s="248"/>
      <c r="S325" s="248"/>
      <c r="T325" s="248"/>
      <c r="U325" s="246"/>
      <c r="V325" s="248"/>
      <c r="W325" s="246"/>
      <c r="X325" s="248"/>
      <c r="Y325" s="247"/>
      <c r="Z325" s="246"/>
      <c r="AA325" s="249"/>
      <c r="AC325" s="28"/>
      <c r="AD325" s="27"/>
      <c r="AE325" s="250"/>
      <c r="AF325" s="86"/>
      <c r="AJ325" s="86"/>
      <c r="BB325" s="262"/>
    </row>
    <row r="326" spans="1:55" ht="22.8">
      <c r="A326" s="346" t="str">
        <f>+Raser!C27</f>
        <v>Normande</v>
      </c>
      <c r="B326" s="246"/>
      <c r="C326" s="264"/>
      <c r="D326" s="346"/>
      <c r="E326" s="246"/>
      <c r="F326" s="246"/>
      <c r="G326" s="264" t="s">
        <v>651</v>
      </c>
      <c r="H326" s="279">
        <f>SUM(G332:G346)</f>
        <v>0</v>
      </c>
      <c r="I326" s="247"/>
      <c r="J326" s="246"/>
      <c r="K326" s="247"/>
      <c r="L326" s="246"/>
      <c r="M326" s="246"/>
      <c r="N326" s="246"/>
      <c r="O326" s="248"/>
      <c r="P326" s="248"/>
      <c r="Q326" s="246"/>
      <c r="R326" s="246"/>
      <c r="S326" s="246"/>
      <c r="T326" s="248"/>
      <c r="U326" s="248"/>
      <c r="V326" s="246"/>
      <c r="W326" s="248"/>
      <c r="X326" s="345" t="str">
        <f>+Raser!X27</f>
        <v/>
      </c>
      <c r="Y326" s="248" t="s">
        <v>635</v>
      </c>
      <c r="Z326" s="247"/>
      <c r="AA326" s="249"/>
      <c r="AB326" s="249"/>
      <c r="AC326" s="28"/>
      <c r="AE326" s="27"/>
      <c r="AF326" s="250"/>
      <c r="AJ326" s="86"/>
      <c r="BC326" s="262"/>
    </row>
    <row r="327" spans="1:55" ht="14.25" customHeight="1">
      <c r="A327" s="246"/>
      <c r="B327" s="246"/>
      <c r="C327" s="264"/>
      <c r="D327" s="344"/>
      <c r="E327" s="246"/>
      <c r="F327" s="264"/>
      <c r="G327" s="264"/>
      <c r="H327" s="264"/>
      <c r="I327" s="264"/>
      <c r="J327" s="264"/>
      <c r="K327" s="264"/>
      <c r="L327" s="264"/>
      <c r="M327" s="246"/>
      <c r="N327" s="264"/>
      <c r="O327" s="264"/>
      <c r="P327" s="264"/>
      <c r="Q327" s="264"/>
      <c r="R327" s="264"/>
      <c r="S327" s="264"/>
      <c r="T327" s="264"/>
      <c r="U327" s="264"/>
      <c r="V327" s="264"/>
      <c r="W327" s="264"/>
      <c r="X327" s="264"/>
      <c r="Y327" s="247"/>
      <c r="Z327" s="246"/>
      <c r="AA327" s="249"/>
      <c r="AC327" s="28"/>
      <c r="AD327" s="27"/>
      <c r="AE327" s="250"/>
      <c r="AF327" s="86"/>
      <c r="AJ327" s="86"/>
      <c r="BB327" s="262"/>
    </row>
    <row r="328" spans="1:55" ht="19.8">
      <c r="A328" s="246"/>
      <c r="B328" s="246"/>
      <c r="C328" s="246"/>
      <c r="D328" s="246"/>
      <c r="E328" s="246"/>
      <c r="F328" s="246"/>
      <c r="G328" s="246"/>
      <c r="H328" s="247"/>
      <c r="I328" s="246"/>
      <c r="J328" s="247"/>
      <c r="K328" s="246"/>
      <c r="L328" s="246"/>
      <c r="M328" s="246"/>
      <c r="N328" s="248"/>
      <c r="O328" s="248"/>
      <c r="P328" s="246"/>
      <c r="Q328" s="248"/>
      <c r="R328" s="248"/>
      <c r="S328" s="248"/>
      <c r="T328" s="248"/>
      <c r="U328" s="246"/>
      <c r="V328" s="248"/>
      <c r="W328" s="264" t="s">
        <v>488</v>
      </c>
      <c r="X328" s="265" t="s">
        <v>80</v>
      </c>
      <c r="Y328" s="263" t="s">
        <v>4</v>
      </c>
      <c r="Z328" s="246"/>
      <c r="AA328" s="249"/>
      <c r="AC328" s="28"/>
      <c r="AD328" s="27"/>
      <c r="AE328" s="250"/>
      <c r="AF328" s="86"/>
      <c r="AJ328" s="86"/>
      <c r="BB328" s="262"/>
    </row>
    <row r="329" spans="1:55" ht="19.8">
      <c r="A329" s="246"/>
      <c r="B329" s="246"/>
      <c r="C329" s="246"/>
      <c r="D329" s="264"/>
      <c r="E329" s="246"/>
      <c r="F329" s="264" t="s">
        <v>4</v>
      </c>
      <c r="G329" s="246"/>
      <c r="H329" s="247"/>
      <c r="I329" s="247"/>
      <c r="J329" s="247"/>
      <c r="K329" s="264" t="s">
        <v>24</v>
      </c>
      <c r="L329" s="247"/>
      <c r="M329" s="246"/>
      <c r="N329" s="248" t="s">
        <v>402</v>
      </c>
      <c r="O329" s="248" t="s">
        <v>402</v>
      </c>
      <c r="P329" s="265" t="s">
        <v>534</v>
      </c>
      <c r="Q329" s="248" t="s">
        <v>402</v>
      </c>
      <c r="R329" s="248"/>
      <c r="S329" s="248"/>
      <c r="T329" s="265" t="s">
        <v>422</v>
      </c>
      <c r="U329" s="246"/>
      <c r="V329" s="265" t="s">
        <v>581</v>
      </c>
      <c r="W329" s="264" t="s">
        <v>578</v>
      </c>
      <c r="X329" s="265" t="s">
        <v>44</v>
      </c>
      <c r="Y329" s="263" t="s">
        <v>10</v>
      </c>
      <c r="Z329" s="246"/>
      <c r="AA329" s="249"/>
      <c r="AC329" s="28"/>
      <c r="AD329" s="27"/>
      <c r="AE329" s="250"/>
      <c r="AF329" s="86"/>
      <c r="AJ329" s="86"/>
      <c r="BB329" s="262"/>
    </row>
    <row r="330" spans="1:55" ht="19.8">
      <c r="A330" s="264"/>
      <c r="B330" s="264"/>
      <c r="C330" s="246"/>
      <c r="D330" s="246"/>
      <c r="E330" s="264"/>
      <c r="F330" s="264" t="s">
        <v>486</v>
      </c>
      <c r="G330" s="264" t="s">
        <v>4</v>
      </c>
      <c r="H330" s="263" t="s">
        <v>4</v>
      </c>
      <c r="I330" s="263"/>
      <c r="J330" s="263" t="s">
        <v>1</v>
      </c>
      <c r="K330" s="264" t="s">
        <v>492</v>
      </c>
      <c r="L330" s="263" t="s">
        <v>24</v>
      </c>
      <c r="M330" s="246"/>
      <c r="N330" s="265" t="s">
        <v>580</v>
      </c>
      <c r="O330" s="265" t="s">
        <v>498</v>
      </c>
      <c r="P330" s="265" t="s">
        <v>558</v>
      </c>
      <c r="Q330" s="265" t="s">
        <v>500</v>
      </c>
      <c r="R330" s="423" t="s">
        <v>24</v>
      </c>
      <c r="S330" s="423" t="s">
        <v>24</v>
      </c>
      <c r="T330" s="265"/>
      <c r="U330" s="264" t="s">
        <v>413</v>
      </c>
      <c r="V330" s="265" t="s">
        <v>1</v>
      </c>
      <c r="W330" s="264" t="s">
        <v>71</v>
      </c>
      <c r="X330" s="265" t="s">
        <v>538</v>
      </c>
      <c r="Y330" s="263" t="s">
        <v>71</v>
      </c>
      <c r="Z330" s="246"/>
      <c r="AA330" s="249"/>
      <c r="AC330" s="28"/>
      <c r="AD330" s="27"/>
      <c r="AE330" s="250"/>
      <c r="AF330" s="86"/>
      <c r="AJ330" s="86"/>
      <c r="BB330" s="262"/>
    </row>
    <row r="331" spans="1:55" ht="19.8">
      <c r="A331" s="246"/>
      <c r="B331" s="246"/>
      <c r="C331" s="264" t="s">
        <v>0</v>
      </c>
      <c r="D331" s="264"/>
      <c r="E331" s="264" t="s">
        <v>607</v>
      </c>
      <c r="F331" s="50" t="s">
        <v>487</v>
      </c>
      <c r="G331" s="50" t="s">
        <v>10</v>
      </c>
      <c r="H331" s="87" t="s">
        <v>402</v>
      </c>
      <c r="I331" s="87"/>
      <c r="J331" s="87" t="s">
        <v>402</v>
      </c>
      <c r="K331" s="50" t="s">
        <v>414</v>
      </c>
      <c r="L331" s="87" t="s">
        <v>45</v>
      </c>
      <c r="M331" s="246"/>
      <c r="N331" s="75" t="s">
        <v>556</v>
      </c>
      <c r="O331" s="75" t="s">
        <v>439</v>
      </c>
      <c r="P331" s="75" t="s">
        <v>494</v>
      </c>
      <c r="Q331" s="75" t="s">
        <v>481</v>
      </c>
      <c r="R331" s="423" t="s">
        <v>737</v>
      </c>
      <c r="S331" s="423" t="s">
        <v>738</v>
      </c>
      <c r="T331" s="75" t="s">
        <v>1</v>
      </c>
      <c r="U331" s="50" t="s">
        <v>414</v>
      </c>
      <c r="V331" s="75" t="s">
        <v>535</v>
      </c>
      <c r="W331" s="50" t="s">
        <v>497</v>
      </c>
      <c r="X331" s="75" t="s">
        <v>45</v>
      </c>
      <c r="Y331" s="87" t="s">
        <v>561</v>
      </c>
      <c r="Z331" s="246"/>
      <c r="AA331" s="249"/>
      <c r="AC331" s="28"/>
      <c r="AD331" s="27"/>
      <c r="AE331" s="250"/>
      <c r="AF331" s="86"/>
      <c r="AJ331" s="86"/>
      <c r="BB331" s="262"/>
    </row>
    <row r="332" spans="1:55" ht="15.6">
      <c r="A332" s="246"/>
      <c r="B332" s="266">
        <f>+'Ark1'!C1613</f>
        <v>2024</v>
      </c>
      <c r="C332" s="266">
        <f>+'Ark1'!L1613</f>
        <v>1</v>
      </c>
      <c r="D332" s="266" t="s">
        <v>29</v>
      </c>
      <c r="E332" s="266">
        <f>+'Ark1'!AP1613</f>
        <v>17</v>
      </c>
      <c r="F332" s="266" t="str">
        <f>+IF(G332=0,"",'Ark1'!Q1613)</f>
        <v/>
      </c>
      <c r="G332" s="362">
        <f>+'Ark1'!R1613</f>
        <v>0</v>
      </c>
      <c r="H332" s="267" t="str">
        <f>+IF(G332=0,"",'Ark1'!AE1613)</f>
        <v/>
      </c>
      <c r="I332" s="267"/>
      <c r="J332" s="267" t="str">
        <f>+IF(G332=0,"",'Ark1'!AF1613)</f>
        <v/>
      </c>
      <c r="K332" s="268" t="str">
        <f>+IF(G332=0,"",'Ark1'!T1613)</f>
        <v/>
      </c>
      <c r="L332" s="305" t="str">
        <f>+IF(G332=0,"",'Ark1'!U1613)</f>
        <v/>
      </c>
      <c r="M332" s="246"/>
      <c r="N332" s="269" t="str">
        <f>+IF(G332=0,"",'Ark1'!W1613)</f>
        <v/>
      </c>
      <c r="O332" s="269" t="str">
        <f>+IF(G332=0,"",'Ark1'!X1613)</f>
        <v/>
      </c>
      <c r="P332" s="269" t="str">
        <f>+IF(G332=0,"",'Ark1'!AG1613)</f>
        <v/>
      </c>
      <c r="Q332" s="269" t="str">
        <f>+IF(G332=0,"",'Ark1'!AH1613)</f>
        <v/>
      </c>
      <c r="R332" s="374" t="str">
        <f>+IF(G332=0,"",'Ark1'!AR1723)</f>
        <v/>
      </c>
      <c r="S332" s="114" t="str">
        <f>+IF(G332=0,"",'Ark1'!AS1723)</f>
        <v/>
      </c>
      <c r="T332" s="269" t="str">
        <f>+IF(G332=0,"",'Ark1'!Y1613)</f>
        <v/>
      </c>
      <c r="U332" s="268" t="str">
        <f>+IF(G332=0,"",'Ark1'!AA1613)</f>
        <v/>
      </c>
      <c r="V332" s="269" t="str">
        <f>+IF(G332=0,"",'Ark1'!AC1613)</f>
        <v/>
      </c>
      <c r="W332" s="305" t="str">
        <f t="shared" ref="W332:W346" si="51">IF(G332=0,"",1000*L332/P332)</f>
        <v/>
      </c>
      <c r="X332" s="269" t="str">
        <f t="shared" ref="X332:X346" si="52">IF(G332=0,"",L332/C332)</f>
        <v/>
      </c>
      <c r="Y332" s="267" t="str">
        <f t="shared" ref="Y332:Y346" si="53">IF(G332=0,"",G332/F332)</f>
        <v/>
      </c>
      <c r="Z332" s="246"/>
      <c r="AA332" s="27"/>
      <c r="AC332" s="28"/>
      <c r="AD332" s="27"/>
      <c r="AE332" s="86"/>
      <c r="AF332" s="86"/>
      <c r="AJ332" s="86"/>
    </row>
    <row r="333" spans="1:55" ht="15.6">
      <c r="A333" s="246"/>
      <c r="B333" s="306">
        <f>+'Ark1'!C1648</f>
        <v>2024</v>
      </c>
      <c r="C333" s="86">
        <f>+'Ark1'!L1648</f>
        <v>2</v>
      </c>
      <c r="D333" s="86" t="s">
        <v>30</v>
      </c>
      <c r="E333" s="86">
        <f>+'Ark1'!AP1648</f>
        <v>17</v>
      </c>
      <c r="F333" s="86" t="str">
        <f>+IF(G333=0,"",'Ark1'!Q1648)</f>
        <v/>
      </c>
      <c r="G333" s="362">
        <f>+'Ark1'!R1648</f>
        <v>0</v>
      </c>
      <c r="H333" s="28" t="str">
        <f>+IF(G333=0,"",'Ark1'!AE1648)</f>
        <v/>
      </c>
      <c r="I333" s="267"/>
      <c r="J333" s="28" t="str">
        <f>+IF(G333=0,"",'Ark1'!AF1648)</f>
        <v/>
      </c>
      <c r="K333" s="27" t="str">
        <f>+IF(G333=0,"",'Ark1'!T1648)</f>
        <v/>
      </c>
      <c r="L333" s="305" t="str">
        <f>+IF(G333=0,"",'Ark1'!U1648)</f>
        <v/>
      </c>
      <c r="M333" s="246"/>
      <c r="N333" s="33" t="str">
        <f>+IF(G333=0,"",'Ark1'!W1648)</f>
        <v/>
      </c>
      <c r="O333" s="33" t="str">
        <f>+IF(G333=0,"",'Ark1'!X1648)</f>
        <v/>
      </c>
      <c r="P333" s="33" t="str">
        <f>+IF(G333=0,"",'Ark1'!AG1648)</f>
        <v/>
      </c>
      <c r="Q333" s="33" t="str">
        <f>+IF(G333=0,"",'Ark1'!AH1648)</f>
        <v/>
      </c>
      <c r="R333" s="374" t="str">
        <f>+IF(G333=0,"",'Ark1'!AR1758)</f>
        <v/>
      </c>
      <c r="S333" s="114" t="str">
        <f>+IF(G333=0,"",'Ark1'!AS1758)</f>
        <v/>
      </c>
      <c r="T333" s="33" t="str">
        <f>+IF(G333=0,"",'Ark1'!Y1648)</f>
        <v/>
      </c>
      <c r="U333" s="27" t="str">
        <f>+IF(G333=0,"",'Ark1'!AA1648)</f>
        <v/>
      </c>
      <c r="V333" s="33" t="str">
        <f>+IF(G333=0,"",'Ark1'!AC1648)</f>
        <v/>
      </c>
      <c r="W333" s="305" t="str">
        <f t="shared" si="51"/>
        <v/>
      </c>
      <c r="X333" s="33" t="str">
        <f t="shared" si="52"/>
        <v/>
      </c>
      <c r="Y333" s="28" t="str">
        <f t="shared" si="53"/>
        <v/>
      </c>
      <c r="Z333" s="246"/>
      <c r="AA333" s="27"/>
      <c r="AC333" s="28"/>
      <c r="AD333" s="27"/>
      <c r="AE333" s="86"/>
      <c r="AF333" s="86"/>
      <c r="AJ333" s="86"/>
    </row>
    <row r="334" spans="1:55" ht="15.6">
      <c r="A334" s="246"/>
      <c r="B334" s="306">
        <f>+'Ark1'!C1683</f>
        <v>2024</v>
      </c>
      <c r="C334" s="266">
        <f>+'Ark1'!L1683</f>
        <v>3</v>
      </c>
      <c r="D334" s="266" t="s">
        <v>31</v>
      </c>
      <c r="E334" s="266">
        <f>+'Ark1'!AP1683</f>
        <v>17</v>
      </c>
      <c r="F334" s="266" t="str">
        <f>+IF(G334=0,"",'Ark1'!Q1683)</f>
        <v/>
      </c>
      <c r="G334" s="362">
        <f>+'Ark1'!R1683</f>
        <v>0</v>
      </c>
      <c r="H334" s="267" t="str">
        <f>+IF(G334=0,"",'Ark1'!AE1683)</f>
        <v/>
      </c>
      <c r="I334" s="267"/>
      <c r="J334" s="267" t="str">
        <f>+IF(G334=0,"",'Ark1'!AF1683)</f>
        <v/>
      </c>
      <c r="K334" s="268" t="str">
        <f>+IF(G334=0,"",'Ark1'!T1683)</f>
        <v/>
      </c>
      <c r="L334" s="305" t="str">
        <f>+IF(G334=0,"",'Ark1'!U1683)</f>
        <v/>
      </c>
      <c r="M334" s="246"/>
      <c r="N334" s="269" t="str">
        <f>+IF(G334=0,"",'Ark1'!W1683)</f>
        <v/>
      </c>
      <c r="O334" s="269" t="str">
        <f>+IF(G334=0,"",'Ark1'!X1683)</f>
        <v/>
      </c>
      <c r="P334" s="269" t="str">
        <f>+IF(G334=0,"",'Ark1'!AG1683)</f>
        <v/>
      </c>
      <c r="Q334" s="269" t="str">
        <f>+IF(G334=0,"",'Ark1'!AH1683)</f>
        <v/>
      </c>
      <c r="R334" s="374" t="str">
        <f>+IF(G334=0,"",'Ark1'!AR1793)</f>
        <v/>
      </c>
      <c r="S334" s="114" t="str">
        <f>+IF(G334=0,"",'Ark1'!AS1793)</f>
        <v/>
      </c>
      <c r="T334" s="269" t="str">
        <f>+IF(G334=0,"",'Ark1'!Y1683)</f>
        <v/>
      </c>
      <c r="U334" s="268" t="str">
        <f>+IF(G334=0,"",'Ark1'!AA1683)</f>
        <v/>
      </c>
      <c r="V334" s="269" t="str">
        <f>+IF(G334=0,"",'Ark1'!AC1683)</f>
        <v/>
      </c>
      <c r="W334" s="305" t="str">
        <f t="shared" si="51"/>
        <v/>
      </c>
      <c r="X334" s="269" t="str">
        <f t="shared" si="52"/>
        <v/>
      </c>
      <c r="Y334" s="267" t="str">
        <f t="shared" si="53"/>
        <v/>
      </c>
      <c r="Z334" s="246"/>
      <c r="AA334" s="27"/>
      <c r="AC334" s="28"/>
      <c r="AD334" s="27"/>
      <c r="AE334" s="86"/>
      <c r="AF334" s="86"/>
      <c r="AJ334" s="86"/>
    </row>
    <row r="335" spans="1:55" ht="15.6">
      <c r="A335" s="246"/>
      <c r="B335" s="306">
        <f>+'Ark1'!C1718</f>
        <v>2024</v>
      </c>
      <c r="C335" s="266">
        <f>+'Ark1'!L1718</f>
        <v>4</v>
      </c>
      <c r="D335" s="266" t="s">
        <v>32</v>
      </c>
      <c r="E335" s="86">
        <f>+'Ark1'!AP1718</f>
        <v>17</v>
      </c>
      <c r="F335" s="86" t="str">
        <f>+IF(G335=0,"",'Ark1'!Q1718)</f>
        <v/>
      </c>
      <c r="G335" s="362">
        <f>+'Ark1'!R1718</f>
        <v>0</v>
      </c>
      <c r="H335" s="28" t="str">
        <f>+IF(G335=0,"",'Ark1'!AE1718)</f>
        <v/>
      </c>
      <c r="I335" s="267"/>
      <c r="J335" s="28" t="str">
        <f>+IF(G335=0,"",'Ark1'!AF1718)</f>
        <v/>
      </c>
      <c r="K335" s="27" t="str">
        <f>+IF(G335=0,"",'Ark1'!T1718)</f>
        <v/>
      </c>
      <c r="L335" s="305" t="str">
        <f>+IF(G335=0,"",'Ark1'!U1718)</f>
        <v/>
      </c>
      <c r="M335" s="246"/>
      <c r="N335" s="33" t="str">
        <f>+IF(G335=0,"",'Ark1'!W1718)</f>
        <v/>
      </c>
      <c r="O335" s="33" t="str">
        <f>+IF(G335=0,"",'Ark1'!X1718)</f>
        <v/>
      </c>
      <c r="P335" s="33" t="str">
        <f>+IF(G335=0,"",'Ark1'!AG1718)</f>
        <v/>
      </c>
      <c r="Q335" s="33" t="str">
        <f>+IF(G335=0,"",'Ark1'!AH1718)</f>
        <v/>
      </c>
      <c r="R335" s="374" t="str">
        <f>+IF(G335=0,"",'Ark1'!AR1828)</f>
        <v/>
      </c>
      <c r="S335" s="114" t="str">
        <f>+IF(G335=0,"",'Ark1'!AS1828)</f>
        <v/>
      </c>
      <c r="T335" s="33" t="str">
        <f>+IF(G335=0,"",'Ark1'!Y1718)</f>
        <v/>
      </c>
      <c r="U335" s="27" t="str">
        <f>+IF(G335=0,"",'Ark1'!AA1718)</f>
        <v/>
      </c>
      <c r="V335" s="33" t="str">
        <f>+IF(G335=0,"",'Ark1'!AC1718)</f>
        <v/>
      </c>
      <c r="W335" s="305" t="str">
        <f t="shared" si="51"/>
        <v/>
      </c>
      <c r="X335" s="33" t="str">
        <f t="shared" si="52"/>
        <v/>
      </c>
      <c r="Y335" s="28" t="str">
        <f t="shared" si="53"/>
        <v/>
      </c>
      <c r="Z335" s="246"/>
      <c r="AA335" s="27"/>
      <c r="AC335" s="28"/>
      <c r="AD335" s="27"/>
      <c r="AE335" s="86"/>
      <c r="AF335" s="86"/>
      <c r="AJ335" s="86"/>
    </row>
    <row r="336" spans="1:55" ht="15.6">
      <c r="A336" s="246"/>
      <c r="B336" s="266">
        <f>+'Ark1'!C1753</f>
        <v>2024</v>
      </c>
      <c r="C336" s="266">
        <f>+'Ark1'!L1753</f>
        <v>5</v>
      </c>
      <c r="D336" s="266" t="s">
        <v>400</v>
      </c>
      <c r="E336" s="274">
        <f>+'Ark1'!AP1753</f>
        <v>17</v>
      </c>
      <c r="F336" s="266" t="str">
        <f>+IF(G336=0,"",'Ark1'!Q1753)</f>
        <v/>
      </c>
      <c r="G336" s="362">
        <f>+'Ark1'!R1753</f>
        <v>0</v>
      </c>
      <c r="H336" s="267">
        <f>+'Ark1'!AE1753</f>
        <v>0</v>
      </c>
      <c r="I336" s="267"/>
      <c r="J336" s="267" t="str">
        <f>+IF(G336=0,"",'Ark1'!AF1753)</f>
        <v/>
      </c>
      <c r="K336" s="268" t="str">
        <f>+IF(G336=0,"",'Ark1'!T1753)</f>
        <v/>
      </c>
      <c r="L336" s="305" t="str">
        <f>+IF(G336=0,"",'Ark1'!U1753)</f>
        <v/>
      </c>
      <c r="M336" s="246"/>
      <c r="N336" s="269" t="str">
        <f>+IF(G336=0,"",'Ark1'!W1753)</f>
        <v/>
      </c>
      <c r="O336" s="269" t="str">
        <f>+IF(G336=0,"",'Ark1'!X1753)</f>
        <v/>
      </c>
      <c r="P336" s="269" t="str">
        <f>+IF(G336=0,"",'Ark1'!AG1753)</f>
        <v/>
      </c>
      <c r="Q336" s="269" t="str">
        <f>+IF(G336=0,"",'Ark1'!AH1753)</f>
        <v/>
      </c>
      <c r="R336" s="374" t="str">
        <f>+IF(G336=0,"",'Ark1'!AR1863)</f>
        <v/>
      </c>
      <c r="S336" s="114" t="str">
        <f>+IF(G336=0,"",'Ark1'!AS1863)</f>
        <v/>
      </c>
      <c r="T336" s="269" t="str">
        <f>+IF(G336=0,"",'Ark1'!Y1753)</f>
        <v/>
      </c>
      <c r="U336" s="268" t="str">
        <f>+IF(G336=0,"",'Ark1'!AA1753)</f>
        <v/>
      </c>
      <c r="V336" s="269" t="str">
        <f>+IF(G336=0,"",'Ark1'!AC1753)</f>
        <v/>
      </c>
      <c r="W336" s="305" t="str">
        <f t="shared" si="51"/>
        <v/>
      </c>
      <c r="X336" s="269" t="str">
        <f t="shared" si="52"/>
        <v/>
      </c>
      <c r="Y336" s="267" t="str">
        <f t="shared" si="53"/>
        <v/>
      </c>
      <c r="Z336" s="246"/>
      <c r="AA336" s="27"/>
      <c r="AC336" s="28"/>
      <c r="AD336" s="27"/>
      <c r="AE336" s="86"/>
      <c r="AF336" s="86"/>
      <c r="AJ336" s="86"/>
    </row>
    <row r="337" spans="1:55" ht="15.6">
      <c r="A337" s="246"/>
      <c r="B337" s="330">
        <f>+'Ark1'!C1788</f>
        <v>2024</v>
      </c>
      <c r="C337" s="266">
        <f>+'Ark1'!L1788</f>
        <v>6</v>
      </c>
      <c r="D337" s="266" t="s">
        <v>33</v>
      </c>
      <c r="E337" s="275">
        <f>+'Ark1'!AP1788</f>
        <v>17</v>
      </c>
      <c r="F337" s="86" t="str">
        <f>+IF(G337=0,"",'Ark1'!Q1788)</f>
        <v/>
      </c>
      <c r="G337" s="362">
        <f>+'Ark1'!R1788</f>
        <v>0</v>
      </c>
      <c r="H337" s="28" t="str">
        <f>+IF(G337=0,"",'Ark1'!AE1788)</f>
        <v/>
      </c>
      <c r="I337" s="267"/>
      <c r="J337" s="28" t="str">
        <f>+IF(G337=0,"",'Ark1'!AF1788)</f>
        <v/>
      </c>
      <c r="K337" s="27" t="str">
        <f>+IF(G337=0,"",'Ark1'!T1788)</f>
        <v/>
      </c>
      <c r="L337" s="305" t="str">
        <f>+IF(G337=0,"",'Ark1'!U1788)</f>
        <v/>
      </c>
      <c r="M337" s="246"/>
      <c r="N337" s="33" t="str">
        <f>+IF(G337=0,"",'Ark1'!W1788)</f>
        <v/>
      </c>
      <c r="O337" s="33" t="str">
        <f>+IF(G337=0,"",'Ark1'!X1788)</f>
        <v/>
      </c>
      <c r="P337" s="33" t="str">
        <f>+IF(G337=0,"",'Ark1'!AG1788)</f>
        <v/>
      </c>
      <c r="Q337" s="33" t="str">
        <f>+IF(G337=0,"",'Ark1'!AH1788)</f>
        <v/>
      </c>
      <c r="R337" s="374" t="str">
        <f>+IF(G337=0,"",'Ark1'!AR1898)</f>
        <v/>
      </c>
      <c r="S337" s="114" t="str">
        <f>+IF(G337=0,"",'Ark1'!AS1898)</f>
        <v/>
      </c>
      <c r="T337" s="33" t="str">
        <f>+IF(G337=0,"",'Ark1'!Y1788)</f>
        <v/>
      </c>
      <c r="U337" s="27" t="str">
        <f>+IF(G337=0,"",'Ark1'!AA1788)</f>
        <v/>
      </c>
      <c r="V337" s="33" t="str">
        <f>+IF(G337=0,"",'Ark1'!AC1788)</f>
        <v/>
      </c>
      <c r="W337" s="305" t="str">
        <f t="shared" si="51"/>
        <v/>
      </c>
      <c r="X337" s="33" t="str">
        <f t="shared" si="52"/>
        <v/>
      </c>
      <c r="Y337" s="28" t="str">
        <f t="shared" si="53"/>
        <v/>
      </c>
      <c r="Z337" s="246"/>
      <c r="AA337" s="249"/>
      <c r="AC337" s="28"/>
      <c r="AD337" s="27"/>
      <c r="AE337" s="250"/>
      <c r="AF337" s="86"/>
      <c r="AJ337" s="86"/>
    </row>
    <row r="338" spans="1:55" ht="15.6">
      <c r="A338" s="246"/>
      <c r="B338" s="330">
        <f>+'Ark1'!C1823</f>
        <v>2024</v>
      </c>
      <c r="C338" s="266">
        <f>+'Ark1'!L1823</f>
        <v>7</v>
      </c>
      <c r="D338" s="266" t="s">
        <v>34</v>
      </c>
      <c r="E338" s="274">
        <f>+'Ark1'!AP1823</f>
        <v>17</v>
      </c>
      <c r="F338" s="266" t="str">
        <f>+IF(G338=0,"",'Ark1'!Q1823)</f>
        <v/>
      </c>
      <c r="G338" s="362">
        <f>+'Ark1'!R1823</f>
        <v>0</v>
      </c>
      <c r="H338" s="267" t="str">
        <f>+IF(G338=0,"",'Ark1'!AE1823)</f>
        <v/>
      </c>
      <c r="I338" s="267"/>
      <c r="J338" s="267" t="str">
        <f>+IF(G338=0,"",'Ark1'!AF1823)</f>
        <v/>
      </c>
      <c r="K338" s="268" t="str">
        <f>+IF(G338=0,"",'Ark1'!T1823)</f>
        <v/>
      </c>
      <c r="L338" s="305" t="str">
        <f>+IF(G338=0,"",'Ark1'!U1823)</f>
        <v/>
      </c>
      <c r="M338" s="246"/>
      <c r="N338" s="269" t="str">
        <f>+IF(G338=0,"",'Ark1'!W1823)</f>
        <v/>
      </c>
      <c r="O338" s="269" t="str">
        <f>+IF(G338=0,"",'Ark1'!X1823)</f>
        <v/>
      </c>
      <c r="P338" s="269" t="str">
        <f>+IF(G338=0,"",'Ark1'!AG1823)</f>
        <v/>
      </c>
      <c r="Q338" s="269" t="str">
        <f>+IF(G338=0,"",'Ark1'!AH1823)</f>
        <v/>
      </c>
      <c r="R338" s="374" t="str">
        <f>+IF(G338=0,"",'Ark1'!AR1933)</f>
        <v/>
      </c>
      <c r="S338" s="114" t="str">
        <f>+IF(G338=0,"",'Ark1'!AS1933)</f>
        <v/>
      </c>
      <c r="T338" s="269" t="str">
        <f>+IF(G338=0,"",'Ark1'!Y1823)</f>
        <v/>
      </c>
      <c r="U338" s="268" t="str">
        <f>+IF(G338=0,"",'Ark1'!AA1823)</f>
        <v/>
      </c>
      <c r="V338" s="269" t="str">
        <f>+IF(G338=0,"",'Ark1'!AC1823)</f>
        <v/>
      </c>
      <c r="W338" s="305" t="str">
        <f t="shared" si="51"/>
        <v/>
      </c>
      <c r="X338" s="269" t="str">
        <f t="shared" si="52"/>
        <v/>
      </c>
      <c r="Y338" s="267" t="str">
        <f t="shared" si="53"/>
        <v/>
      </c>
      <c r="Z338" s="246"/>
      <c r="AA338" s="249"/>
      <c r="AC338" s="28"/>
      <c r="AD338" s="27"/>
      <c r="AE338" s="250"/>
      <c r="AF338" s="86"/>
      <c r="AJ338" s="86"/>
    </row>
    <row r="339" spans="1:55" ht="15.6">
      <c r="A339" s="246"/>
      <c r="B339" s="86">
        <f>+'Ark1'!C1858</f>
        <v>2024</v>
      </c>
      <c r="C339" s="86">
        <f>+'Ark1'!L1858</f>
        <v>8</v>
      </c>
      <c r="D339" s="86" t="s">
        <v>35</v>
      </c>
      <c r="E339" s="275">
        <f>+'Ark1'!AP1858</f>
        <v>17</v>
      </c>
      <c r="F339" s="86" t="str">
        <f>+IF(G339=0,"",'Ark1'!Q1858)</f>
        <v/>
      </c>
      <c r="G339" s="362">
        <f>+'Ark1'!R1858</f>
        <v>0</v>
      </c>
      <c r="H339" s="28" t="str">
        <f>+IF(G339=0,"",'Ark1'!AE1858)</f>
        <v/>
      </c>
      <c r="I339" s="267"/>
      <c r="J339" s="28" t="str">
        <f>+IF(G339=0,"",'Ark1'!AF1858)</f>
        <v/>
      </c>
      <c r="K339" s="27" t="str">
        <f>+IF(G339=0,"",'Ark1'!T1858)</f>
        <v/>
      </c>
      <c r="L339" s="305" t="str">
        <f>+IF(G339=0,"",'Ark1'!U1858)</f>
        <v/>
      </c>
      <c r="M339" s="246"/>
      <c r="N339" s="33" t="str">
        <f>+IF(G339=0,"",'Ark1'!W1858)</f>
        <v/>
      </c>
      <c r="O339" s="33" t="str">
        <f>+IF(G339=0,"",'Ark1'!X1858)</f>
        <v/>
      </c>
      <c r="P339" s="33" t="str">
        <f>+IF(G339=0,"",'Ark1'!AG1858)</f>
        <v/>
      </c>
      <c r="Q339" s="33" t="str">
        <f>+IF(G339=0,"",'Ark1'!AH1858)</f>
        <v/>
      </c>
      <c r="R339" s="374" t="str">
        <f>+IF(G339=0,"",'Ark1'!AR1817)</f>
        <v/>
      </c>
      <c r="S339" s="114" t="str">
        <f>+IF(G339=0,"",'Ark1'!AS1817)</f>
        <v/>
      </c>
      <c r="T339" s="33" t="str">
        <f>+IF(G339=0,"",'Ark1'!Y1858)</f>
        <v/>
      </c>
      <c r="U339" s="27" t="str">
        <f>+IF(G339=0,"",'Ark1'!AA1858)</f>
        <v/>
      </c>
      <c r="V339" s="33" t="str">
        <f>+IF(G339=0,"",'Ark1'!AC1858)</f>
        <v/>
      </c>
      <c r="W339" s="305" t="str">
        <f t="shared" si="51"/>
        <v/>
      </c>
      <c r="X339" s="33" t="str">
        <f t="shared" si="52"/>
        <v/>
      </c>
      <c r="Y339" s="28" t="str">
        <f t="shared" si="53"/>
        <v/>
      </c>
      <c r="Z339" s="246"/>
      <c r="AA339" s="249"/>
      <c r="AC339" s="28"/>
      <c r="AD339" s="27"/>
      <c r="AE339" s="250"/>
      <c r="AF339" s="86"/>
      <c r="AJ339" s="86"/>
    </row>
    <row r="340" spans="1:55" ht="15.6">
      <c r="A340" s="246"/>
      <c r="B340" s="330">
        <f>+'Ark1'!C1893</f>
        <v>2024</v>
      </c>
      <c r="C340" s="266">
        <f>+'Ark1'!L1893</f>
        <v>9</v>
      </c>
      <c r="D340" s="266" t="s">
        <v>36</v>
      </c>
      <c r="E340" s="274">
        <f>+'Ark1'!AP1893</f>
        <v>17</v>
      </c>
      <c r="F340" s="266" t="str">
        <f>+IF(G340=0,"",'Ark1'!Q1893)</f>
        <v/>
      </c>
      <c r="G340" s="362">
        <f>+'Ark1'!R1893</f>
        <v>0</v>
      </c>
      <c r="H340" s="267" t="str">
        <f>+IF(G340=0,"",'Ark1'!AE1893)</f>
        <v/>
      </c>
      <c r="I340" s="267"/>
      <c r="J340" s="267" t="str">
        <f>+IF(G340=0,"",'Ark1'!AF1893)</f>
        <v/>
      </c>
      <c r="K340" s="268" t="str">
        <f>+IF(G340=0,"",'Ark1'!T1893)</f>
        <v/>
      </c>
      <c r="L340" s="305" t="str">
        <f>+IF(G340=0,"",'Ark1'!U1893)</f>
        <v/>
      </c>
      <c r="M340" s="246"/>
      <c r="N340" s="269" t="str">
        <f>+IF(G340=0,"",'Ark1'!W1893)</f>
        <v/>
      </c>
      <c r="O340" s="269" t="str">
        <f>+IF(G340=0,"",'Ark1'!X1893)</f>
        <v/>
      </c>
      <c r="P340" s="269" t="str">
        <f>+IF(G340=0,"",'Ark1'!AG1893)</f>
        <v/>
      </c>
      <c r="Q340" s="269" t="str">
        <f>+IF(G340=0,"",'Ark1'!AH1893)</f>
        <v/>
      </c>
      <c r="R340" s="374" t="str">
        <f>+IF(G340=0,"",'Ark1'!AR1818)</f>
        <v/>
      </c>
      <c r="S340" s="114" t="str">
        <f>+IF(G340=0,"",'Ark1'!AS1818)</f>
        <v/>
      </c>
      <c r="T340" s="269" t="str">
        <f>+IF(G340=0,"",'Ark1'!Y1893)</f>
        <v/>
      </c>
      <c r="U340" s="268" t="str">
        <f>+IF(G340=0,"",'Ark1'!AA1893)</f>
        <v/>
      </c>
      <c r="V340" s="269" t="str">
        <f>+IF(G340=0,"",'Ark1'!AC1893)</f>
        <v/>
      </c>
      <c r="W340" s="305" t="str">
        <f t="shared" si="51"/>
        <v/>
      </c>
      <c r="X340" s="269" t="str">
        <f t="shared" si="52"/>
        <v/>
      </c>
      <c r="Y340" s="267" t="str">
        <f t="shared" si="53"/>
        <v/>
      </c>
      <c r="Z340" s="246"/>
      <c r="AA340" s="249"/>
      <c r="AC340" s="28"/>
      <c r="AD340" s="27"/>
      <c r="AE340" s="250"/>
      <c r="AF340" s="86"/>
      <c r="AJ340" s="86"/>
    </row>
    <row r="341" spans="1:55" ht="15.6">
      <c r="A341" s="246"/>
      <c r="B341" s="330">
        <f>+'Ark1'!C1928</f>
        <v>2024</v>
      </c>
      <c r="C341" s="266">
        <f>+'Ark1'!L1928</f>
        <v>10</v>
      </c>
      <c r="D341" s="266" t="s">
        <v>37</v>
      </c>
      <c r="E341" s="275">
        <f>+'Ark1'!AP1928</f>
        <v>17</v>
      </c>
      <c r="F341" s="86" t="str">
        <f>+IF(G341=0,"",'Ark1'!Q1928)</f>
        <v/>
      </c>
      <c r="G341" s="362">
        <f>+'Ark1'!R1928</f>
        <v>0</v>
      </c>
      <c r="H341" s="28" t="str">
        <f>+IF(G341=0,"",'Ark1'!AE1928)</f>
        <v/>
      </c>
      <c r="I341" s="267"/>
      <c r="J341" s="28" t="str">
        <f>+IF(G341=0,"",'Ark1'!AF1928)</f>
        <v/>
      </c>
      <c r="K341" s="27" t="str">
        <f>+IF(G341=0,"",'Ark1'!T1928)</f>
        <v/>
      </c>
      <c r="L341" s="305" t="str">
        <f>+IF(G341=0,"",'Ark1'!U1928)</f>
        <v/>
      </c>
      <c r="M341" s="246"/>
      <c r="N341" s="33" t="str">
        <f>+IF(G341=0,"",'Ark1'!W1928)</f>
        <v/>
      </c>
      <c r="O341" s="33" t="str">
        <f>+IF(G341=0,"",'Ark1'!X1928)</f>
        <v/>
      </c>
      <c r="P341" s="33" t="str">
        <f>+IF(G341=0,"",'Ark1'!AG1928)</f>
        <v/>
      </c>
      <c r="Q341" s="33" t="str">
        <f>+IF(G341=0,"",'Ark1'!AH1928)</f>
        <v/>
      </c>
      <c r="R341" s="374" t="str">
        <f>+IF(G341=0,"",'Ark1'!AR1819)</f>
        <v/>
      </c>
      <c r="S341" s="114" t="str">
        <f>+IF(G341=0,"",'Ark1'!AS1819)</f>
        <v/>
      </c>
      <c r="T341" s="33" t="str">
        <f>+IF(G341=0,"",'Ark1'!Y1928)</f>
        <v/>
      </c>
      <c r="U341" s="27" t="str">
        <f>+IF(G341=0,"",'Ark1'!AA1928)</f>
        <v/>
      </c>
      <c r="V341" s="33" t="str">
        <f>+IF(G341=0,"",'Ark1'!AC1928)</f>
        <v/>
      </c>
      <c r="W341" s="305" t="str">
        <f t="shared" si="51"/>
        <v/>
      </c>
      <c r="X341" s="33" t="str">
        <f t="shared" si="52"/>
        <v/>
      </c>
      <c r="Y341" s="28" t="str">
        <f t="shared" si="53"/>
        <v/>
      </c>
      <c r="Z341" s="246"/>
      <c r="AA341" s="249"/>
      <c r="AC341" s="28"/>
      <c r="AD341" s="27"/>
      <c r="AE341" s="250"/>
      <c r="AF341" s="86"/>
      <c r="AJ341" s="86"/>
    </row>
    <row r="342" spans="1:55" ht="15.6">
      <c r="A342" s="246"/>
      <c r="B342" s="330">
        <f>+'Ark1'!C1963</f>
        <v>2024</v>
      </c>
      <c r="C342" s="266">
        <f>+'Ark1'!L1963</f>
        <v>11</v>
      </c>
      <c r="D342" s="266" t="s">
        <v>38</v>
      </c>
      <c r="E342" s="274">
        <f>+'Ark1'!AP1963</f>
        <v>17</v>
      </c>
      <c r="F342" s="266" t="str">
        <f>+IF(G342=0,"",'Ark1'!Q1963)</f>
        <v/>
      </c>
      <c r="G342" s="362">
        <f>+'Ark1'!R1963</f>
        <v>0</v>
      </c>
      <c r="H342" s="267" t="str">
        <f>+IF(G342=0,"",'Ark1'!AE1963)</f>
        <v/>
      </c>
      <c r="I342" s="267"/>
      <c r="J342" s="267" t="str">
        <f>+IF(G342=0,"",'Ark1'!AF1963)</f>
        <v/>
      </c>
      <c r="K342" s="268" t="str">
        <f>+IF(G342=0,"",'Ark1'!T1963)</f>
        <v/>
      </c>
      <c r="L342" s="305" t="str">
        <f>+IF(G342=0,"",'Ark1'!U1963)</f>
        <v/>
      </c>
      <c r="M342" s="246"/>
      <c r="N342" s="269" t="str">
        <f>+IF(G342=0,"",'Ark1'!W1963)</f>
        <v/>
      </c>
      <c r="O342" s="269" t="str">
        <f>+IF(G342=0,"",'Ark1'!X1963)</f>
        <v/>
      </c>
      <c r="P342" s="269" t="str">
        <f>+IF(G342=0,"",'Ark1'!AG1963)</f>
        <v/>
      </c>
      <c r="Q342" s="269" t="str">
        <f>+IF(G342=0,"",'Ark1'!AH1963)</f>
        <v/>
      </c>
      <c r="R342" s="374" t="str">
        <f>+IF(G342=0,"",'Ark1'!AR1820)</f>
        <v/>
      </c>
      <c r="S342" s="114" t="str">
        <f>+IF(G342=0,"",'Ark1'!AS1820)</f>
        <v/>
      </c>
      <c r="T342" s="269" t="str">
        <f>+IF(G342=0,"",'Ark1'!Y1963)</f>
        <v/>
      </c>
      <c r="U342" s="268" t="str">
        <f>+IF(G342=0,"",'Ark1'!AA1963)</f>
        <v/>
      </c>
      <c r="V342" s="269" t="str">
        <f>+IF(G342=0,"",'Ark1'!AC1963)</f>
        <v/>
      </c>
      <c r="W342" s="305" t="str">
        <f t="shared" si="51"/>
        <v/>
      </c>
      <c r="X342" s="269" t="str">
        <f t="shared" si="52"/>
        <v/>
      </c>
      <c r="Y342" s="267" t="str">
        <f t="shared" si="53"/>
        <v/>
      </c>
      <c r="Z342" s="246"/>
      <c r="AA342" s="249"/>
      <c r="AC342" s="28"/>
      <c r="AD342" s="27"/>
      <c r="AE342" s="250"/>
      <c r="AF342" s="86"/>
      <c r="AJ342" s="86"/>
    </row>
    <row r="343" spans="1:55" ht="15.6">
      <c r="A343" s="246"/>
      <c r="B343" s="330">
        <f>+'Ark1'!C1998</f>
        <v>2024</v>
      </c>
      <c r="C343" s="266">
        <f>+'Ark1'!L1998</f>
        <v>12</v>
      </c>
      <c r="D343" s="266" t="s">
        <v>39</v>
      </c>
      <c r="E343" s="275">
        <f>+'Ark1'!AP1998</f>
        <v>17</v>
      </c>
      <c r="F343" s="86" t="str">
        <f>+IF(G343=0,"",'Ark1'!Q1998)</f>
        <v/>
      </c>
      <c r="G343" s="362">
        <f>+'Ark1'!R1998</f>
        <v>0</v>
      </c>
      <c r="H343" s="28" t="str">
        <f>+IF(G343=0,"",'Ark1'!AE1998)</f>
        <v/>
      </c>
      <c r="I343" s="267"/>
      <c r="J343" s="28" t="str">
        <f>+IF(G343=0,"",'Ark1'!AF1998)</f>
        <v/>
      </c>
      <c r="K343" s="27" t="str">
        <f>+IF(G343=0,"",'Ark1'!T1998)</f>
        <v/>
      </c>
      <c r="L343" s="305" t="str">
        <f>+IF(G343=0,"",'Ark1'!U1998)</f>
        <v/>
      </c>
      <c r="M343" s="246"/>
      <c r="N343" s="33" t="str">
        <f>+IF(G343=0,"",'Ark1'!W1998)</f>
        <v/>
      </c>
      <c r="O343" s="33" t="str">
        <f>+IF(G343=0,"",'Ark1'!X1998)</f>
        <v/>
      </c>
      <c r="P343" s="33" t="str">
        <f>+IF(G343=0,"",'Ark1'!AG1998)</f>
        <v/>
      </c>
      <c r="Q343" s="33" t="str">
        <f>+IF(G343=0,"",'Ark1'!AH1998)</f>
        <v/>
      </c>
      <c r="R343" s="374" t="str">
        <f>+IF(G343=0,"",'Ark1'!AR1821)</f>
        <v/>
      </c>
      <c r="S343" s="114" t="str">
        <f>+IF(G343=0,"",'Ark1'!AS1821)</f>
        <v/>
      </c>
      <c r="T343" s="33" t="str">
        <f>+IF(G343=0,"",'Ark1'!Y1998)</f>
        <v/>
      </c>
      <c r="U343" s="27" t="str">
        <f>+IF(G343=0,"",'Ark1'!AA1998)</f>
        <v/>
      </c>
      <c r="V343" s="33" t="str">
        <f>+IF(G343=0,"",'Ark1'!AC1998)</f>
        <v/>
      </c>
      <c r="W343" s="305" t="str">
        <f t="shared" si="51"/>
        <v/>
      </c>
      <c r="X343" s="33" t="str">
        <f t="shared" si="52"/>
        <v/>
      </c>
      <c r="Y343" s="28" t="str">
        <f t="shared" si="53"/>
        <v/>
      </c>
      <c r="Z343" s="246"/>
      <c r="AA343" s="249"/>
      <c r="AC343" s="28"/>
      <c r="AD343" s="27"/>
      <c r="AE343" s="250"/>
      <c r="AF343" s="86"/>
      <c r="AJ343" s="86"/>
    </row>
    <row r="344" spans="1:55" ht="15.6">
      <c r="A344" s="246"/>
      <c r="B344" s="330">
        <f>+'Ark1'!C2033</f>
        <v>2024</v>
      </c>
      <c r="C344" s="266">
        <f>+'Ark1'!L2033</f>
        <v>13</v>
      </c>
      <c r="D344" s="266" t="s">
        <v>40</v>
      </c>
      <c r="E344" s="274">
        <f>+'Ark1'!AP2033</f>
        <v>17</v>
      </c>
      <c r="F344" s="266" t="str">
        <f>+IF(G344=0,"",'Ark1'!Q2033)</f>
        <v/>
      </c>
      <c r="G344" s="362">
        <f>+'Ark1'!R2033</f>
        <v>0</v>
      </c>
      <c r="H344" s="267" t="str">
        <f>+IF(G344=0,"",'Ark1'!AE2033)</f>
        <v/>
      </c>
      <c r="I344" s="267"/>
      <c r="J344" s="267" t="str">
        <f>+IF(G344=0,"",'Ark1'!AF2033)</f>
        <v/>
      </c>
      <c r="K344" s="268" t="str">
        <f>+IF(G344=0,"",'Ark1'!T2033)</f>
        <v/>
      </c>
      <c r="L344" s="305" t="str">
        <f>+IF(G344=0,"",'Ark1'!U2033)</f>
        <v/>
      </c>
      <c r="M344" s="246"/>
      <c r="N344" s="269" t="str">
        <f>+IF(G344=0,"",'Ark1'!W2033)</f>
        <v/>
      </c>
      <c r="O344" s="269" t="str">
        <f>+IF(G344=0,"",'Ark1'!X2033)</f>
        <v/>
      </c>
      <c r="P344" s="269" t="str">
        <f>+IF(G344=0,"",'Ark1'!AG2033)</f>
        <v/>
      </c>
      <c r="Q344" s="269" t="str">
        <f>+IF(G344=0,"",'Ark1'!AH2033)</f>
        <v/>
      </c>
      <c r="R344" s="374" t="str">
        <f>+IF(G344=0,"",'Ark1'!AR1822)</f>
        <v/>
      </c>
      <c r="S344" s="114" t="str">
        <f>+IF(G344=0,"",'Ark1'!AS1822)</f>
        <v/>
      </c>
      <c r="T344" s="269" t="str">
        <f>+IF(G344=0,"",'Ark1'!Y2033)</f>
        <v/>
      </c>
      <c r="U344" s="268" t="str">
        <f>+IF(G344=0,"",'Ark1'!AA2033)</f>
        <v/>
      </c>
      <c r="V344" s="269" t="str">
        <f>+IF(G344=0,"",'Ark1'!AC2033)</f>
        <v/>
      </c>
      <c r="W344" s="305" t="str">
        <f t="shared" si="51"/>
        <v/>
      </c>
      <c r="X344" s="269" t="str">
        <f t="shared" si="52"/>
        <v/>
      </c>
      <c r="Y344" s="267" t="str">
        <f t="shared" si="53"/>
        <v/>
      </c>
      <c r="Z344" s="246"/>
      <c r="AA344" s="249"/>
      <c r="AC344" s="28"/>
      <c r="AD344" s="27"/>
      <c r="AE344" s="250"/>
      <c r="AF344" s="86"/>
      <c r="AJ344" s="86"/>
    </row>
    <row r="345" spans="1:55" ht="15.6">
      <c r="A345" s="246"/>
      <c r="B345" s="330">
        <f>+'Ark1'!C2068</f>
        <v>2024</v>
      </c>
      <c r="C345" s="266">
        <f>+'Ark1'!L2068</f>
        <v>14</v>
      </c>
      <c r="D345" s="266" t="s">
        <v>401</v>
      </c>
      <c r="E345" s="275">
        <f>+'Ark1'!AP2068</f>
        <v>17</v>
      </c>
      <c r="F345" s="86" t="str">
        <f>+IF(G345=0,"",'Ark1'!Q2068)</f>
        <v/>
      </c>
      <c r="G345" s="362">
        <f>+'Ark1'!R2068</f>
        <v>0</v>
      </c>
      <c r="H345" s="28" t="str">
        <f>+IF(G345=0,"",'Ark1'!AE2068)</f>
        <v/>
      </c>
      <c r="I345" s="267"/>
      <c r="J345" s="28" t="str">
        <f>+IF(G345=0,"",'Ark1'!AF2068)</f>
        <v/>
      </c>
      <c r="K345" s="27" t="str">
        <f>+IF(G345=0,"",'Ark1'!T2068)</f>
        <v/>
      </c>
      <c r="L345" s="305" t="str">
        <f>+IF(G345=0,"",'Ark1'!U2068)</f>
        <v/>
      </c>
      <c r="M345" s="246"/>
      <c r="N345" s="33" t="str">
        <f>+IF(G345=0,"",'Ark1'!W2068)</f>
        <v/>
      </c>
      <c r="O345" s="33" t="str">
        <f>+IF(G345=0,"",'Ark1'!X2068)</f>
        <v/>
      </c>
      <c r="P345" s="33" t="str">
        <f>+IF(G345=0,"",'Ark1'!AG2068)</f>
        <v/>
      </c>
      <c r="Q345" s="33" t="str">
        <f>+IF(G345=0,"",'Ark1'!AH2068)</f>
        <v/>
      </c>
      <c r="R345" s="374" t="str">
        <f>+IF(G345=0,"",'Ark1'!AR1823)</f>
        <v/>
      </c>
      <c r="S345" s="114" t="str">
        <f>+IF(G345=0,"",'Ark1'!AS1823)</f>
        <v/>
      </c>
      <c r="T345" s="33" t="str">
        <f>+IF(G345=0,"",'Ark1'!Y2068)</f>
        <v/>
      </c>
      <c r="U345" s="27" t="str">
        <f>+IF(G345=0,"",'Ark1'!AA2068)</f>
        <v/>
      </c>
      <c r="V345" s="33" t="str">
        <f>+IF(G345=0,"",'Ark1'!AC2068)</f>
        <v/>
      </c>
      <c r="W345" s="305" t="str">
        <f t="shared" si="51"/>
        <v/>
      </c>
      <c r="X345" s="33" t="str">
        <f t="shared" si="52"/>
        <v/>
      </c>
      <c r="Y345" s="28" t="str">
        <f t="shared" si="53"/>
        <v/>
      </c>
      <c r="Z345" s="246"/>
      <c r="AA345" s="249"/>
      <c r="AC345" s="28"/>
      <c r="AD345" s="27"/>
      <c r="AE345" s="250"/>
      <c r="AF345" s="86"/>
      <c r="AJ345" s="86"/>
    </row>
    <row r="346" spans="1:55" ht="15.6">
      <c r="A346" s="246"/>
      <c r="B346" s="330">
        <f>+'Ark1'!C2103</f>
        <v>2024</v>
      </c>
      <c r="C346" s="266">
        <f>+'Ark1'!L2103</f>
        <v>15</v>
      </c>
      <c r="D346" s="266" t="s">
        <v>41</v>
      </c>
      <c r="E346" s="266">
        <f>+'Ark1'!AP2103</f>
        <v>17</v>
      </c>
      <c r="F346" s="266" t="str">
        <f>+IF(G346=0,"",'Ark1'!Q2103)</f>
        <v/>
      </c>
      <c r="G346" s="362">
        <f>+'Ark1'!R2103</f>
        <v>0</v>
      </c>
      <c r="H346" s="267" t="str">
        <f>+IF(G346=0,"",'Ark1'!AE2103)</f>
        <v/>
      </c>
      <c r="I346" s="267"/>
      <c r="J346" s="267" t="str">
        <f>+IF(G346=0,"",'Ark1'!AF2103)</f>
        <v/>
      </c>
      <c r="K346" s="268" t="str">
        <f>+IF(G346=0,"",'Ark1'!T2103)</f>
        <v/>
      </c>
      <c r="L346" s="377" t="str">
        <f>+IF(G346=0,"",'Ark1'!U2103)</f>
        <v/>
      </c>
      <c r="M346" s="246"/>
      <c r="N346" s="269" t="str">
        <f>+IF(G346=0,"",'Ark1'!W2103)</f>
        <v/>
      </c>
      <c r="O346" s="269" t="str">
        <f>+IF(G346=0,"",'Ark1'!X2103)</f>
        <v/>
      </c>
      <c r="P346" s="269" t="str">
        <f>+IF(G346=0,"",'Ark1'!AG2103)</f>
        <v/>
      </c>
      <c r="Q346" s="269" t="str">
        <f>+IF(G346=0,"",'Ark1'!AH2103)</f>
        <v/>
      </c>
      <c r="R346" s="374" t="str">
        <f>+IF(G346=0,"",'Ark1'!AR1824)</f>
        <v/>
      </c>
      <c r="S346" s="114" t="str">
        <f>+IF(G346=0,"",'Ark1'!AS1824)</f>
        <v/>
      </c>
      <c r="T346" s="269" t="str">
        <f>+IF(G346=0,"",'Ark1'!Y2103)</f>
        <v/>
      </c>
      <c r="U346" s="268" t="str">
        <f>+IF(G346=0,"",'Ark1'!AA2103)</f>
        <v/>
      </c>
      <c r="V346" s="269" t="str">
        <f>+IF(G346=0,"",'Ark1'!AC2103)</f>
        <v/>
      </c>
      <c r="W346" s="305" t="str">
        <f t="shared" si="51"/>
        <v/>
      </c>
      <c r="X346" s="269" t="str">
        <f t="shared" si="52"/>
        <v/>
      </c>
      <c r="Y346" s="267" t="str">
        <f t="shared" si="53"/>
        <v/>
      </c>
      <c r="Z346" s="246"/>
      <c r="AA346" s="249"/>
      <c r="AC346" s="28"/>
      <c r="AD346" s="27"/>
      <c r="AE346" s="250"/>
      <c r="AF346" s="86"/>
      <c r="AJ346" s="86"/>
    </row>
    <row r="347" spans="1:55" ht="19.8">
      <c r="A347" s="246"/>
      <c r="B347" s="246"/>
      <c r="C347" s="246"/>
      <c r="D347" s="246"/>
      <c r="E347" s="246"/>
      <c r="F347" s="246"/>
      <c r="G347" s="246"/>
      <c r="H347" s="246"/>
      <c r="I347" s="246"/>
      <c r="J347" s="246"/>
      <c r="K347" s="246"/>
      <c r="L347" s="246"/>
      <c r="M347" s="246"/>
      <c r="N347" s="246"/>
      <c r="O347" s="246"/>
      <c r="P347" s="246"/>
      <c r="Q347" s="246"/>
      <c r="R347" s="246"/>
      <c r="S347" s="246"/>
      <c r="T347" s="246"/>
      <c r="U347" s="246"/>
      <c r="V347" s="246"/>
      <c r="W347" s="246"/>
      <c r="X347" s="246"/>
      <c r="Y347" s="246"/>
      <c r="Z347" s="246"/>
      <c r="AA347" s="249"/>
      <c r="AC347" s="28"/>
      <c r="AD347" s="27"/>
      <c r="AE347" s="250"/>
      <c r="AF347" s="86"/>
      <c r="AJ347" s="86"/>
      <c r="BB347" s="262"/>
    </row>
    <row r="348" spans="1:55" ht="19.8">
      <c r="A348" s="246"/>
      <c r="B348" s="246"/>
      <c r="C348" s="264"/>
      <c r="D348" s="246"/>
      <c r="E348" s="246"/>
      <c r="F348" s="246"/>
      <c r="G348" s="246"/>
      <c r="H348" s="247"/>
      <c r="I348" s="246"/>
      <c r="J348" s="247"/>
      <c r="K348" s="246"/>
      <c r="L348" s="246"/>
      <c r="M348" s="246"/>
      <c r="N348" s="248"/>
      <c r="O348" s="248"/>
      <c r="P348" s="246"/>
      <c r="Q348" s="248"/>
      <c r="R348" s="248"/>
      <c r="S348" s="248"/>
      <c r="T348" s="248"/>
      <c r="U348" s="246"/>
      <c r="V348" s="248"/>
      <c r="W348" s="246"/>
      <c r="X348" s="248"/>
      <c r="Y348" s="247"/>
      <c r="Z348" s="246"/>
      <c r="AA348" s="249"/>
      <c r="AC348" s="28"/>
      <c r="AD348" s="27"/>
      <c r="AE348" s="250"/>
      <c r="AF348" s="86"/>
      <c r="AJ348" s="86"/>
      <c r="BB348" s="262"/>
    </row>
    <row r="349" spans="1:55" ht="22.8">
      <c r="A349" s="346" t="str">
        <f>+Raser!C28</f>
        <v>Hereford</v>
      </c>
      <c r="B349" s="246"/>
      <c r="C349" s="264"/>
      <c r="D349" s="346"/>
      <c r="E349" s="246"/>
      <c r="F349" s="246"/>
      <c r="G349" s="264" t="s">
        <v>651</v>
      </c>
      <c r="H349" s="279">
        <f>SUM(G355:G369)</f>
        <v>2092</v>
      </c>
      <c r="I349" s="247"/>
      <c r="J349" s="246"/>
      <c r="K349" s="247"/>
      <c r="L349" s="246"/>
      <c r="M349" s="246"/>
      <c r="N349" s="246"/>
      <c r="O349" s="248"/>
      <c r="P349" s="248"/>
      <c r="Q349" s="246"/>
      <c r="R349" s="246"/>
      <c r="S349" s="246"/>
      <c r="T349" s="248"/>
      <c r="U349" s="248"/>
      <c r="V349" s="246"/>
      <c r="W349" s="248"/>
      <c r="X349" s="345">
        <f>+Raser!X28</f>
        <v>380.14251446051395</v>
      </c>
      <c r="Y349" s="248" t="s">
        <v>635</v>
      </c>
      <c r="Z349" s="247"/>
      <c r="AA349" s="249"/>
      <c r="AB349" s="249"/>
      <c r="AC349" s="28"/>
      <c r="AE349" s="27"/>
      <c r="AF349" s="250"/>
      <c r="AJ349" s="86"/>
      <c r="BC349" s="262"/>
    </row>
    <row r="350" spans="1:55" ht="14.25" customHeight="1">
      <c r="A350" s="246"/>
      <c r="B350" s="246"/>
      <c r="C350" s="264"/>
      <c r="D350" s="344"/>
      <c r="E350" s="246"/>
      <c r="F350" s="264"/>
      <c r="G350" s="264"/>
      <c r="H350" s="264"/>
      <c r="I350" s="264"/>
      <c r="J350" s="264"/>
      <c r="K350" s="264"/>
      <c r="L350" s="264"/>
      <c r="M350" s="246"/>
      <c r="N350" s="264"/>
      <c r="O350" s="264"/>
      <c r="P350" s="264"/>
      <c r="Q350" s="264"/>
      <c r="R350" s="264"/>
      <c r="S350" s="264"/>
      <c r="T350" s="264"/>
      <c r="U350" s="264"/>
      <c r="V350" s="264"/>
      <c r="W350" s="264"/>
      <c r="X350" s="264"/>
      <c r="Y350" s="247"/>
      <c r="Z350" s="246"/>
      <c r="AA350" s="249"/>
      <c r="AC350" s="28"/>
      <c r="AD350" s="27"/>
      <c r="AE350" s="250"/>
      <c r="AF350" s="86"/>
      <c r="AJ350" s="86"/>
      <c r="BB350" s="262"/>
    </row>
    <row r="351" spans="1:55" ht="19.8">
      <c r="A351" s="246"/>
      <c r="B351" s="246"/>
      <c r="C351" s="246"/>
      <c r="D351" s="246"/>
      <c r="E351" s="246"/>
      <c r="F351" s="246"/>
      <c r="G351" s="246"/>
      <c r="H351" s="247"/>
      <c r="I351" s="246"/>
      <c r="J351" s="247"/>
      <c r="K351" s="246"/>
      <c r="L351" s="246"/>
      <c r="M351" s="246"/>
      <c r="N351" s="248"/>
      <c r="O351" s="248"/>
      <c r="P351" s="246"/>
      <c r="Q351" s="248"/>
      <c r="R351" s="248"/>
      <c r="S351" s="248"/>
      <c r="T351" s="248"/>
      <c r="U351" s="246"/>
      <c r="V351" s="248"/>
      <c r="W351" s="264" t="s">
        <v>488</v>
      </c>
      <c r="X351" s="265" t="s">
        <v>80</v>
      </c>
      <c r="Y351" s="263" t="s">
        <v>4</v>
      </c>
      <c r="Z351" s="246"/>
      <c r="AA351" s="249"/>
      <c r="AC351" s="28"/>
      <c r="AD351" s="27"/>
      <c r="AE351" s="250"/>
      <c r="AF351" s="86"/>
      <c r="AJ351" s="86"/>
      <c r="BB351" s="262"/>
    </row>
    <row r="352" spans="1:55" ht="19.8">
      <c r="A352" s="246"/>
      <c r="B352" s="246"/>
      <c r="C352" s="246"/>
      <c r="D352" s="264"/>
      <c r="E352" s="246"/>
      <c r="F352" s="264" t="s">
        <v>4</v>
      </c>
      <c r="G352" s="246"/>
      <c r="H352" s="247"/>
      <c r="I352" s="247"/>
      <c r="J352" s="247"/>
      <c r="K352" s="264" t="s">
        <v>24</v>
      </c>
      <c r="L352" s="247"/>
      <c r="M352" s="246"/>
      <c r="N352" s="248" t="s">
        <v>402</v>
      </c>
      <c r="O352" s="248" t="s">
        <v>402</v>
      </c>
      <c r="P352" s="265" t="s">
        <v>534</v>
      </c>
      <c r="Q352" s="248" t="s">
        <v>402</v>
      </c>
      <c r="R352" s="248"/>
      <c r="S352" s="248"/>
      <c r="T352" s="265" t="s">
        <v>422</v>
      </c>
      <c r="U352" s="246"/>
      <c r="V352" s="265" t="s">
        <v>581</v>
      </c>
      <c r="W352" s="264" t="s">
        <v>578</v>
      </c>
      <c r="X352" s="265" t="s">
        <v>44</v>
      </c>
      <c r="Y352" s="263" t="s">
        <v>10</v>
      </c>
      <c r="Z352" s="246"/>
      <c r="AA352" s="249"/>
      <c r="AC352" s="28"/>
      <c r="AD352" s="27"/>
      <c r="AE352" s="250"/>
      <c r="AF352" s="86"/>
      <c r="AJ352" s="86"/>
      <c r="BB352" s="262"/>
    </row>
    <row r="353" spans="1:54" ht="19.8">
      <c r="A353" s="264"/>
      <c r="B353" s="264"/>
      <c r="C353" s="246"/>
      <c r="D353" s="246"/>
      <c r="E353" s="264"/>
      <c r="F353" s="264" t="s">
        <v>486</v>
      </c>
      <c r="G353" s="264" t="s">
        <v>4</v>
      </c>
      <c r="H353" s="263" t="s">
        <v>4</v>
      </c>
      <c r="I353" s="263"/>
      <c r="J353" s="263" t="s">
        <v>1</v>
      </c>
      <c r="K353" s="264" t="s">
        <v>492</v>
      </c>
      <c r="L353" s="263" t="s">
        <v>24</v>
      </c>
      <c r="M353" s="246"/>
      <c r="N353" s="265" t="s">
        <v>580</v>
      </c>
      <c r="O353" s="265" t="s">
        <v>498</v>
      </c>
      <c r="P353" s="265" t="s">
        <v>558</v>
      </c>
      <c r="Q353" s="265" t="s">
        <v>500</v>
      </c>
      <c r="R353" s="423" t="s">
        <v>24</v>
      </c>
      <c r="S353" s="423" t="s">
        <v>24</v>
      </c>
      <c r="T353" s="265"/>
      <c r="U353" s="264" t="s">
        <v>413</v>
      </c>
      <c r="V353" s="265" t="s">
        <v>1</v>
      </c>
      <c r="W353" s="264" t="s">
        <v>71</v>
      </c>
      <c r="X353" s="265" t="s">
        <v>538</v>
      </c>
      <c r="Y353" s="263" t="s">
        <v>71</v>
      </c>
      <c r="Z353" s="246"/>
      <c r="AA353" s="249"/>
      <c r="AC353" s="28"/>
      <c r="AD353" s="27"/>
      <c r="AE353" s="250"/>
      <c r="AF353" s="86"/>
      <c r="AJ353" s="86"/>
      <c r="BB353" s="262"/>
    </row>
    <row r="354" spans="1:54" ht="19.8">
      <c r="A354" s="246"/>
      <c r="B354" s="246"/>
      <c r="C354" s="264" t="s">
        <v>0</v>
      </c>
      <c r="D354" s="264"/>
      <c r="E354" s="264" t="s">
        <v>607</v>
      </c>
      <c r="F354" s="50" t="s">
        <v>487</v>
      </c>
      <c r="G354" s="50" t="s">
        <v>10</v>
      </c>
      <c r="H354" s="87" t="s">
        <v>402</v>
      </c>
      <c r="I354" s="87"/>
      <c r="J354" s="87" t="s">
        <v>402</v>
      </c>
      <c r="K354" s="50" t="s">
        <v>414</v>
      </c>
      <c r="L354" s="87" t="s">
        <v>45</v>
      </c>
      <c r="M354" s="246"/>
      <c r="N354" s="75" t="s">
        <v>556</v>
      </c>
      <c r="O354" s="75" t="s">
        <v>439</v>
      </c>
      <c r="P354" s="75" t="s">
        <v>494</v>
      </c>
      <c r="Q354" s="75" t="s">
        <v>481</v>
      </c>
      <c r="R354" s="423" t="s">
        <v>737</v>
      </c>
      <c r="S354" s="423" t="s">
        <v>738</v>
      </c>
      <c r="T354" s="75" t="s">
        <v>1</v>
      </c>
      <c r="U354" s="50" t="s">
        <v>414</v>
      </c>
      <c r="V354" s="75" t="s">
        <v>535</v>
      </c>
      <c r="W354" s="50" t="s">
        <v>497</v>
      </c>
      <c r="X354" s="75" t="s">
        <v>45</v>
      </c>
      <c r="Y354" s="87" t="s">
        <v>561</v>
      </c>
      <c r="Z354" s="246"/>
      <c r="AA354" s="249"/>
      <c r="AC354" s="28"/>
      <c r="AD354" s="27"/>
      <c r="AE354" s="250"/>
      <c r="AF354" s="86"/>
      <c r="AJ354" s="86"/>
      <c r="BB354" s="262"/>
    </row>
    <row r="355" spans="1:54" ht="15.6">
      <c r="A355" s="246"/>
      <c r="B355" s="266">
        <f>+'Ark1'!C1614</f>
        <v>2024</v>
      </c>
      <c r="C355" s="266">
        <f>+'Ark1'!L1614</f>
        <v>1</v>
      </c>
      <c r="D355" s="266" t="s">
        <v>29</v>
      </c>
      <c r="E355" s="266">
        <f>+'Ark1'!AP1614</f>
        <v>21</v>
      </c>
      <c r="F355" s="266" t="str">
        <f>+IF(G355=0,"",'Ark1'!Q1614)</f>
        <v/>
      </c>
      <c r="G355" s="362">
        <f>+'Ark1'!R1614</f>
        <v>0</v>
      </c>
      <c r="H355" s="267" t="str">
        <f>+IF(G355=0,"",'Ark1'!AE1614)</f>
        <v/>
      </c>
      <c r="I355" s="267"/>
      <c r="J355" s="267" t="str">
        <f>+IF(G355=0,"",'Ark1'!AF1614)</f>
        <v/>
      </c>
      <c r="K355" s="268" t="str">
        <f>+IF(G355=0,"",'Ark1'!T1614)</f>
        <v/>
      </c>
      <c r="L355" s="305" t="str">
        <f>+IF(G355=0,"",'Ark1'!U1614)</f>
        <v/>
      </c>
      <c r="M355" s="246"/>
      <c r="N355" s="269" t="str">
        <f>+IF(G355=0,"",'Ark1'!W1614)</f>
        <v/>
      </c>
      <c r="O355" s="269" t="str">
        <f>+IF(G355=0,"",'Ark1'!X1614)</f>
        <v/>
      </c>
      <c r="P355" s="269" t="str">
        <f>+IF(G355=0,"",'Ark1'!AG1614)</f>
        <v/>
      </c>
      <c r="Q355" s="269" t="str">
        <f>+IF(G355=0,"",'Ark1'!AH1614)</f>
        <v/>
      </c>
      <c r="R355" s="374" t="str">
        <f>+IF(G355=0,"",'Ark1'!AR1614)</f>
        <v/>
      </c>
      <c r="S355" s="114" t="str">
        <f>+IF(G355=0,"",'Ark1'!AS1614)</f>
        <v/>
      </c>
      <c r="T355" s="269" t="str">
        <f>+IF(G355=0,"",'Ark1'!Y1614)</f>
        <v/>
      </c>
      <c r="U355" s="268" t="str">
        <f>+IF(G355=0,"",'Ark1'!AA1614)</f>
        <v/>
      </c>
      <c r="V355" s="269" t="str">
        <f>+IF(G355=0,"",'Ark1'!AC1614)</f>
        <v/>
      </c>
      <c r="W355" s="305" t="str">
        <f t="shared" ref="W355:W369" si="54">IF(G355=0,"",1000*L355/P355)</f>
        <v/>
      </c>
      <c r="X355" s="269" t="str">
        <f t="shared" ref="X355:X369" si="55">IF(G355=0,"",L355/C355)</f>
        <v/>
      </c>
      <c r="Y355" s="267" t="str">
        <f t="shared" ref="Y355:Y369" si="56">IF(G355=0,"",G355/F355)</f>
        <v/>
      </c>
      <c r="Z355" s="246"/>
      <c r="AA355" s="249"/>
      <c r="AC355" s="28"/>
      <c r="AD355" s="27"/>
      <c r="AE355" s="250"/>
      <c r="AF355" s="86"/>
      <c r="AJ355" s="86"/>
    </row>
    <row r="356" spans="1:54" ht="15.6">
      <c r="A356" s="246"/>
      <c r="B356" s="306">
        <f>+'Ark1'!C1649</f>
        <v>2024</v>
      </c>
      <c r="C356" s="86">
        <f>+'Ark1'!L1649</f>
        <v>2</v>
      </c>
      <c r="D356" s="86" t="s">
        <v>30</v>
      </c>
      <c r="F356" s="86">
        <f>+IF(G356=0,"",'Ark1'!Q1649)</f>
        <v>1</v>
      </c>
      <c r="G356" s="362">
        <f>+'Ark1'!R1649</f>
        <v>1</v>
      </c>
      <c r="H356" s="28">
        <f>+IF(G356=0,"",'Ark1'!AE1649)</f>
        <v>4.7801147227533446E-2</v>
      </c>
      <c r="I356" s="267"/>
      <c r="J356" s="28">
        <f>+IF(G356=0,"",'Ark1'!AF1649)</f>
        <v>2.330143738028162E-2</v>
      </c>
      <c r="K356" s="27">
        <f>+IF(G356=0,"",'Ark1'!T1649)</f>
        <v>6</v>
      </c>
      <c r="L356" s="305">
        <f>+IF(G356=0,"",'Ark1'!U1649)</f>
        <v>96.600000000000023</v>
      </c>
      <c r="M356" s="246"/>
      <c r="N356" s="33">
        <f>+IF(G356=0,"",'Ark1'!W1649)</f>
        <v>0</v>
      </c>
      <c r="O356" s="33">
        <f>+IF(G356=0,"",'Ark1'!X1649)</f>
        <v>0</v>
      </c>
      <c r="P356" s="33">
        <f>+IF(G356=0,"",'Ark1'!AG1649)</f>
        <v>718</v>
      </c>
      <c r="Q356" s="33">
        <f>+IF(G356=0,"",'Ark1'!AH1649)</f>
        <v>100</v>
      </c>
      <c r="R356" s="374">
        <f>+IF(G356=0,"",'Ark1'!AR1649)</f>
        <v>181</v>
      </c>
      <c r="S356" s="114">
        <f>+IF(G356=0,"",'Ark1'!AS1649)</f>
        <v>16.358218681052005</v>
      </c>
      <c r="T356" s="33">
        <f>+IF(G356=0,"",'Ark1'!Y1649)</f>
        <v>0</v>
      </c>
      <c r="U356" s="27">
        <f>+IF(G356=0,"",'Ark1'!AA1649)</f>
        <v>0</v>
      </c>
      <c r="V356" s="33">
        <f>+IF(G356=0,"",'Ark1'!AC1649)</f>
        <v>0</v>
      </c>
      <c r="W356" s="305">
        <f t="shared" si="54"/>
        <v>134.54038997214488</v>
      </c>
      <c r="X356" s="33">
        <f t="shared" si="55"/>
        <v>48.300000000000011</v>
      </c>
      <c r="Y356" s="28">
        <f t="shared" si="56"/>
        <v>1</v>
      </c>
      <c r="Z356" s="246"/>
      <c r="AA356" s="249"/>
      <c r="AC356" s="28"/>
      <c r="AD356" s="27"/>
      <c r="AE356" s="250"/>
      <c r="AF356" s="86"/>
      <c r="AJ356" s="86"/>
    </row>
    <row r="357" spans="1:54" ht="15.6">
      <c r="A357" s="246"/>
      <c r="B357" s="306">
        <f>+'Ark1'!C1684</f>
        <v>2024</v>
      </c>
      <c r="C357" s="266">
        <f>+'Ark1'!L1684</f>
        <v>3</v>
      </c>
      <c r="D357" s="266" t="s">
        <v>31</v>
      </c>
      <c r="F357" s="266">
        <f>+IF(G357=0,"",'Ark1'!Q1684)</f>
        <v>25</v>
      </c>
      <c r="G357" s="362">
        <f>+'Ark1'!R1684</f>
        <v>38</v>
      </c>
      <c r="H357" s="267">
        <f>+IF(G357=0,"",'Ark1'!AE1684)</f>
        <v>1.8164435946462725</v>
      </c>
      <c r="I357" s="267"/>
      <c r="J357" s="267">
        <f>+IF(G357=0,"",'Ark1'!AF1684)</f>
        <v>1.2118918379117278</v>
      </c>
      <c r="K357" s="268">
        <f>+IF(G357=0,"",'Ark1'!T1684)</f>
        <v>4.7368421052631557</v>
      </c>
      <c r="L357" s="305">
        <f>+IF(G357=0,"",'Ark1'!U1684)</f>
        <v>132.21315789473681</v>
      </c>
      <c r="M357" s="246"/>
      <c r="N357" s="269">
        <f>+IF(G357=0,"",'Ark1'!W1684)</f>
        <v>7.8947368421052637</v>
      </c>
      <c r="O357" s="269">
        <f>+IF(G357=0,"",'Ark1'!X1684)</f>
        <v>0</v>
      </c>
      <c r="P357" s="269">
        <f>+IF(G357=0,"",'Ark1'!AG1684)</f>
        <v>553.5</v>
      </c>
      <c r="Q357" s="269">
        <f>+IF(G357=0,"",'Ark1'!AH1684)</f>
        <v>100</v>
      </c>
      <c r="R357" s="374">
        <f>+IF(G357=0,"",'Ark1'!AR1684)</f>
        <v>177.9473684210526</v>
      </c>
      <c r="S357" s="114">
        <f>+IF(G357=0,"",'Ark1'!AS1684)</f>
        <v>22.685713330962983</v>
      </c>
      <c r="T357" s="269">
        <f>+IF(G357=0,"",'Ark1'!Y1684)</f>
        <v>39.96861381168609</v>
      </c>
      <c r="U357" s="268">
        <f>+IF(G357=0,"",'Ark1'!AA1684)</f>
        <v>1.2913520154089797</v>
      </c>
      <c r="V357" s="269">
        <f>+IF(G357=0,"",'Ark1'!AC1684)</f>
        <v>51.533365650278895</v>
      </c>
      <c r="W357" s="305">
        <f t="shared" si="54"/>
        <v>238.8674939380972</v>
      </c>
      <c r="X357" s="269">
        <f t="shared" si="55"/>
        <v>44.071052631578937</v>
      </c>
      <c r="Y357" s="267">
        <f t="shared" si="56"/>
        <v>1.52</v>
      </c>
      <c r="Z357" s="246"/>
      <c r="AA357" s="249"/>
      <c r="AC357" s="28"/>
      <c r="AD357" s="27"/>
      <c r="AE357" s="250"/>
      <c r="AF357" s="86"/>
      <c r="AJ357" s="86"/>
    </row>
    <row r="358" spans="1:54" ht="15.6">
      <c r="A358" s="246"/>
      <c r="B358" s="306">
        <f>+'Ark1'!C1719</f>
        <v>2024</v>
      </c>
      <c r="C358" s="266">
        <f>+'Ark1'!L1719</f>
        <v>4</v>
      </c>
      <c r="D358" s="266" t="s">
        <v>32</v>
      </c>
      <c r="F358" s="86">
        <f>+IF(G358=0,"",'Ark1'!Q1719)</f>
        <v>155</v>
      </c>
      <c r="G358" s="362">
        <f>+'Ark1'!R1719</f>
        <v>311</v>
      </c>
      <c r="H358" s="28">
        <f>+IF(G358=0,"",'Ark1'!AE1719)</f>
        <v>14.866156787762906</v>
      </c>
      <c r="I358" s="267"/>
      <c r="J358" s="28">
        <f>+IF(G358=0,"",'Ark1'!AF1719)</f>
        <v>11.413724257158137</v>
      </c>
      <c r="K358" s="27">
        <f>+IF(G358=0,"",'Ark1'!T1719)</f>
        <v>5.6752411575562691</v>
      </c>
      <c r="L358" s="305">
        <f>+IF(G358=0,"",'Ark1'!U1719)</f>
        <v>152.14630225080387</v>
      </c>
      <c r="M358" s="246"/>
      <c r="N358" s="33">
        <f>+IF(G358=0,"",'Ark1'!W1719)</f>
        <v>25.401929260450157</v>
      </c>
      <c r="O358" s="33">
        <f>+IF(G358=0,"",'Ark1'!X1719)</f>
        <v>0</v>
      </c>
      <c r="P358" s="33">
        <f>+IF(G358=0,"",'Ark1'!AG1719)</f>
        <v>530.81672025723446</v>
      </c>
      <c r="Q358" s="33">
        <f>+IF(G358=0,"",'Ark1'!AH1719)</f>
        <v>99.678456591639872</v>
      </c>
      <c r="R358" s="374">
        <f>+IF(G358=0,"",'Ark1'!AR1719)</f>
        <v>180.98392282958201</v>
      </c>
      <c r="S358" s="114">
        <f>+IF(G358=0,"",'Ark1'!AS1719)</f>
        <v>25.217148908893162</v>
      </c>
      <c r="T358" s="33">
        <f>+IF(G358=0,"",'Ark1'!Y1719)</f>
        <v>32.972650327300194</v>
      </c>
      <c r="U358" s="27">
        <f>+IF(G358=0,"",'Ark1'!AA1719)</f>
        <v>1.2580280553887848</v>
      </c>
      <c r="V358" s="33">
        <f>+IF(G358=0,"",'Ark1'!AC1719)</f>
        <v>47.22998468701141</v>
      </c>
      <c r="W358" s="305">
        <f t="shared" si="54"/>
        <v>286.6268081703862</v>
      </c>
      <c r="X358" s="33">
        <f t="shared" si="55"/>
        <v>38.036575562700968</v>
      </c>
      <c r="Y358" s="28">
        <f t="shared" si="56"/>
        <v>2.0064516129032257</v>
      </c>
      <c r="Z358" s="246"/>
      <c r="AA358" s="249"/>
      <c r="AC358" s="28"/>
      <c r="AD358" s="27"/>
      <c r="AE358" s="250"/>
      <c r="AF358" s="86"/>
      <c r="AJ358" s="86"/>
    </row>
    <row r="359" spans="1:54" ht="15.6">
      <c r="A359" s="246"/>
      <c r="B359" s="266">
        <f>+'Ark1'!C1754</f>
        <v>2024</v>
      </c>
      <c r="C359" s="266">
        <f>+'Ark1'!L1754</f>
        <v>5</v>
      </c>
      <c r="D359" s="266" t="s">
        <v>400</v>
      </c>
      <c r="F359" s="266">
        <f>+IF(G359=0,"",'Ark1'!Q1754)</f>
        <v>309</v>
      </c>
      <c r="G359" s="362">
        <f>+'Ark1'!R1754</f>
        <v>742</v>
      </c>
      <c r="H359" s="267">
        <f>+'Ark1'!AE1754</f>
        <v>35.468451242829822</v>
      </c>
      <c r="I359" s="267"/>
      <c r="J359" s="267">
        <f>+IF(G359=0,"",'Ark1'!AF1754)</f>
        <v>32.856498122015097</v>
      </c>
      <c r="K359" s="268">
        <f>+IF(G359=0,"",'Ark1'!T1754)</f>
        <v>7.1967654986522946</v>
      </c>
      <c r="L359" s="305">
        <f>+IF(G359=0,"",'Ark1'!U1754)</f>
        <v>183.57425876010777</v>
      </c>
      <c r="M359" s="246"/>
      <c r="N359" s="269">
        <f>+IF(G359=0,"",'Ark1'!W1754)</f>
        <v>69.67654986522912</v>
      </c>
      <c r="O359" s="269">
        <f>+IF(G359=0,"",'Ark1'!X1754)</f>
        <v>0</v>
      </c>
      <c r="P359" s="269">
        <f>+IF(G359=0,"",'Ark1'!AG1754)</f>
        <v>522.21428571428555</v>
      </c>
      <c r="Q359" s="269">
        <f>+IF(G359=0,"",'Ark1'!AH1754)</f>
        <v>99.191374663072821</v>
      </c>
      <c r="R359" s="374">
        <f>+IF(G359=0,"",'Ark1'!AR1754)</f>
        <v>185.60107816711596</v>
      </c>
      <c r="S359" s="114">
        <f>+IF(G359=0,"",'Ark1'!AS1754)</f>
        <v>28.394620878197049</v>
      </c>
      <c r="T359" s="269">
        <f>+IF(G359=0,"",'Ark1'!Y1754)</f>
        <v>33.082734203026931</v>
      </c>
      <c r="U359" s="268">
        <f>+IF(G359=0,"",'Ark1'!AA1754)</f>
        <v>1.351485275188838</v>
      </c>
      <c r="V359" s="269">
        <f>+IF(G359=0,"",'Ark1'!AC1754)</f>
        <v>48.918600392276254</v>
      </c>
      <c r="W359" s="305">
        <f t="shared" si="54"/>
        <v>351.53051875824229</v>
      </c>
      <c r="X359" s="269">
        <f t="shared" si="55"/>
        <v>36.714851752021552</v>
      </c>
      <c r="Y359" s="267">
        <f t="shared" si="56"/>
        <v>2.4012944983818771</v>
      </c>
      <c r="Z359" s="246"/>
      <c r="AA359" s="249"/>
      <c r="AC359" s="28"/>
      <c r="AD359" s="27"/>
      <c r="AE359" s="250"/>
      <c r="AF359" s="86"/>
      <c r="AJ359" s="86"/>
    </row>
    <row r="360" spans="1:54" ht="15.6">
      <c r="A360" s="246"/>
      <c r="B360" s="330">
        <f>+'Ark1'!C1789</f>
        <v>2024</v>
      </c>
      <c r="C360" s="266">
        <f>+'Ark1'!L1789</f>
        <v>6</v>
      </c>
      <c r="D360" s="266" t="s">
        <v>33</v>
      </c>
      <c r="F360" s="86">
        <f>+IF(G360=0,"",'Ark1'!Q1789)</f>
        <v>286</v>
      </c>
      <c r="G360" s="362">
        <f>+'Ark1'!R1789</f>
        <v>661</v>
      </c>
      <c r="H360" s="28">
        <f>+IF(G360=0,"",'Ark1'!AE1789)</f>
        <v>31.596558317399609</v>
      </c>
      <c r="I360" s="267"/>
      <c r="J360" s="28">
        <f>+IF(G360=0,"",'Ark1'!AF1789)</f>
        <v>34.099627394096075</v>
      </c>
      <c r="K360" s="27">
        <f>+IF(G360=0,"",'Ark1'!T1789)</f>
        <v>8.7095310136157345</v>
      </c>
      <c r="L360" s="305">
        <f>+IF(G360=0,"",'Ark1'!U1789)</f>
        <v>213.86641452344955</v>
      </c>
      <c r="M360" s="246"/>
      <c r="N360" s="33">
        <f>+IF(G360=0,"",'Ark1'!W1789)</f>
        <v>93.343419062027237</v>
      </c>
      <c r="O360" s="33">
        <f>+IF(G360=0,"",'Ark1'!X1789)</f>
        <v>0</v>
      </c>
      <c r="P360" s="33">
        <f>+IF(G360=0,"",'Ark1'!AG1789)</f>
        <v>515.00302571860811</v>
      </c>
      <c r="Q360" s="33">
        <f>+IF(G360=0,"",'Ark1'!AH1789)</f>
        <v>99.546142208774555</v>
      </c>
      <c r="R360" s="374">
        <f>+IF(G360=0,"",'Ark1'!AR1789)</f>
        <v>188.48411497730712</v>
      </c>
      <c r="S360" s="114">
        <f>+IF(G360=0,"",'Ark1'!AS1789)</f>
        <v>31.701892838815755</v>
      </c>
      <c r="T360" s="33">
        <f>+IF(G360=0,"",'Ark1'!Y1789)</f>
        <v>32.463925152577929</v>
      </c>
      <c r="U360" s="27">
        <f>+IF(G360=0,"",'Ark1'!AA1789)</f>
        <v>1.4143365543524762</v>
      </c>
      <c r="V360" s="33">
        <f>+IF(G360=0,"",'Ark1'!AC1789)</f>
        <v>39.691094050533678</v>
      </c>
      <c r="W360" s="305">
        <f t="shared" si="54"/>
        <v>415.27215150829767</v>
      </c>
      <c r="X360" s="33">
        <f t="shared" si="55"/>
        <v>35.644402420574927</v>
      </c>
      <c r="Y360" s="28">
        <f t="shared" si="56"/>
        <v>2.3111888111888113</v>
      </c>
      <c r="Z360" s="246"/>
      <c r="AA360" s="249"/>
      <c r="AC360" s="28"/>
      <c r="AD360" s="27"/>
      <c r="AE360" s="250"/>
      <c r="AF360" s="86"/>
      <c r="AJ360" s="86"/>
    </row>
    <row r="361" spans="1:54" ht="15.6">
      <c r="A361" s="246"/>
      <c r="B361" s="330">
        <f>+'Ark1'!C1824</f>
        <v>2024</v>
      </c>
      <c r="C361" s="266">
        <f>+'Ark1'!L1824</f>
        <v>7</v>
      </c>
      <c r="D361" s="266" t="s">
        <v>34</v>
      </c>
      <c r="F361" s="266">
        <f>+IF(G361=0,"",'Ark1'!Q1824)</f>
        <v>127</v>
      </c>
      <c r="G361" s="362">
        <f>+'Ark1'!R1824</f>
        <v>266</v>
      </c>
      <c r="H361" s="267">
        <f>+IF(G361=0,"",'Ark1'!AE1824)</f>
        <v>12.715105162523901</v>
      </c>
      <c r="I361" s="267"/>
      <c r="J361" s="267">
        <f>+IF(G361=0,"",'Ark1'!AF1824)</f>
        <v>15.338472675205212</v>
      </c>
      <c r="K361" s="268">
        <f>+IF(G361=0,"",'Ark1'!T1824)</f>
        <v>10.124060150375938</v>
      </c>
      <c r="L361" s="305">
        <f>+IF(G361=0,"",'Ark1'!U1824)</f>
        <v>239.05338345864655</v>
      </c>
      <c r="M361" s="246"/>
      <c r="N361" s="269">
        <f>+IF(G361=0,"",'Ark1'!W1824)</f>
        <v>99.624060150375968</v>
      </c>
      <c r="O361" s="269">
        <f>+IF(G361=0,"",'Ark1'!X1824)</f>
        <v>0</v>
      </c>
      <c r="P361" s="269">
        <f>+IF(G361=0,"",'Ark1'!AG1824)</f>
        <v>508.92481203007515</v>
      </c>
      <c r="Q361" s="269">
        <f>+IF(G361=0,"",'Ark1'!AH1824)</f>
        <v>98.872180451127818</v>
      </c>
      <c r="R361" s="374">
        <f>+IF(G361=0,"",'Ark1'!AR1824)</f>
        <v>189.36466165413529</v>
      </c>
      <c r="S361" s="114">
        <f>+IF(G361=0,"",'Ark1'!AS1824)</f>
        <v>35.014965085972108</v>
      </c>
      <c r="T361" s="269">
        <f>+IF(G361=0,"",'Ark1'!Y1824)</f>
        <v>32.109940486177955</v>
      </c>
      <c r="U361" s="268">
        <f>+IF(G361=0,"",'Ark1'!AA1824)</f>
        <v>1.4047529617694297</v>
      </c>
      <c r="V361" s="269">
        <f>+IF(G361=0,"",'Ark1'!AC1824)</f>
        <v>38.514820376771929</v>
      </c>
      <c r="W361" s="305">
        <f t="shared" si="54"/>
        <v>469.72239868807884</v>
      </c>
      <c r="X361" s="269">
        <f t="shared" si="55"/>
        <v>34.150483351235223</v>
      </c>
      <c r="Y361" s="267">
        <f t="shared" si="56"/>
        <v>2.0944881889763778</v>
      </c>
      <c r="Z361" s="246"/>
      <c r="AA361" s="249"/>
      <c r="AC361" s="28"/>
      <c r="AD361" s="27"/>
      <c r="AE361" s="250"/>
      <c r="AF361" s="86"/>
      <c r="AJ361" s="86"/>
    </row>
    <row r="362" spans="1:54" ht="15.6">
      <c r="A362" s="246"/>
      <c r="B362" s="86">
        <f>+'Ark1'!C1859</f>
        <v>2024</v>
      </c>
      <c r="C362" s="86">
        <f>+'Ark1'!L1859</f>
        <v>8</v>
      </c>
      <c r="D362" s="86" t="s">
        <v>35</v>
      </c>
      <c r="F362" s="86">
        <f>+IF(G362=0,"",'Ark1'!Q1859)</f>
        <v>39</v>
      </c>
      <c r="G362" s="362">
        <f>+'Ark1'!R1859</f>
        <v>62</v>
      </c>
      <c r="H362" s="28">
        <f>+IF(G362=0,"",'Ark1'!AE1859)</f>
        <v>2.9636711281070744</v>
      </c>
      <c r="I362" s="267"/>
      <c r="J362" s="28">
        <f>+IF(G362=0,"",'Ark1'!AF1859)</f>
        <v>4.1870463787853662</v>
      </c>
      <c r="K362" s="27">
        <f>+IF(G362=0,"",'Ark1'!T1859)</f>
        <v>11.516129032258062</v>
      </c>
      <c r="L362" s="305">
        <f>+IF(G362=0,"",'Ark1'!U1859)</f>
        <v>279.96935483870971</v>
      </c>
      <c r="M362" s="246"/>
      <c r="N362" s="33">
        <f>+IF(G362=0,"",'Ark1'!W1859)</f>
        <v>100</v>
      </c>
      <c r="O362" s="33">
        <f>+IF(G362=0,"",'Ark1'!X1859)</f>
        <v>8.0645161290322562</v>
      </c>
      <c r="P362" s="33">
        <f>+IF(G362=0,"",'Ark1'!AG1859)</f>
        <v>548.4354838709678</v>
      </c>
      <c r="Q362" s="33">
        <f>+IF(G362=0,"",'Ark1'!AH1859)</f>
        <v>100</v>
      </c>
      <c r="R362" s="374">
        <f>+IF(G362=0,"",'Ark1'!AR1859)</f>
        <v>193.06451612903223</v>
      </c>
      <c r="S362" s="114">
        <f>+IF(G362=0,"",'Ark1'!AS1859)</f>
        <v>38.651289245486851</v>
      </c>
      <c r="T362" s="33">
        <f>+IF(G362=0,"",'Ark1'!Y1859)</f>
        <v>40.73785427034079</v>
      </c>
      <c r="U362" s="27">
        <f>+IF(G362=0,"",'Ark1'!AA1859)</f>
        <v>1.3765540834420584</v>
      </c>
      <c r="V362" s="33">
        <f>+IF(G362=0,"",'Ark1'!AC1859)</f>
        <v>36.365931832687849</v>
      </c>
      <c r="W362" s="305">
        <f t="shared" si="54"/>
        <v>510.48730994324029</v>
      </c>
      <c r="X362" s="33">
        <f t="shared" si="55"/>
        <v>34.996169354838713</v>
      </c>
      <c r="Y362" s="28">
        <f t="shared" si="56"/>
        <v>1.5897435897435896</v>
      </c>
      <c r="Z362" s="246"/>
      <c r="AA362" s="249"/>
      <c r="AC362" s="28"/>
      <c r="AD362" s="27"/>
      <c r="AE362" s="250"/>
      <c r="AF362" s="86"/>
      <c r="AJ362" s="86"/>
    </row>
    <row r="363" spans="1:54" ht="15.6">
      <c r="A363" s="246"/>
      <c r="B363" s="330">
        <f>+'Ark1'!C1894</f>
        <v>2024</v>
      </c>
      <c r="C363" s="266">
        <f>+'Ark1'!L1894</f>
        <v>9</v>
      </c>
      <c r="D363" s="266" t="s">
        <v>36</v>
      </c>
      <c r="F363" s="266">
        <f>+IF(G363=0,"",'Ark1'!Q1894)</f>
        <v>9</v>
      </c>
      <c r="G363" s="362">
        <f>+'Ark1'!R1894</f>
        <v>11</v>
      </c>
      <c r="H363" s="267">
        <f>+IF(G363=0,"",'Ark1'!AE1894)</f>
        <v>0.52581261950286806</v>
      </c>
      <c r="I363" s="267"/>
      <c r="J363" s="267">
        <f>+IF(G363=0,"",'Ark1'!AF1894)</f>
        <v>0.86943789744810607</v>
      </c>
      <c r="K363" s="268">
        <f>+IF(G363=0,"",'Ark1'!T1894)</f>
        <v>12.81818181818182</v>
      </c>
      <c r="L363" s="305">
        <f>+IF(G363=0,"",'Ark1'!U1894)</f>
        <v>327.67272727272712</v>
      </c>
      <c r="M363" s="246"/>
      <c r="N363" s="269">
        <f>+IF(G363=0,"",'Ark1'!W1894)</f>
        <v>100</v>
      </c>
      <c r="O363" s="269">
        <f>+IF(G363=0,"",'Ark1'!X1894)</f>
        <v>36.363636363636367</v>
      </c>
      <c r="P363" s="269">
        <f>+IF(G363=0,"",'Ark1'!AG1894)</f>
        <v>585.81818181818187</v>
      </c>
      <c r="Q363" s="269">
        <f>+IF(G363=0,"",'Ark1'!AH1894)</f>
        <v>100</v>
      </c>
      <c r="R363" s="374">
        <f>+IF(G363=0,"",'Ark1'!AR1894)</f>
        <v>197.18181818181819</v>
      </c>
      <c r="S363" s="114">
        <f>+IF(G363=0,"",'Ark1'!AS1894)</f>
        <v>42.562263053929676</v>
      </c>
      <c r="T363" s="269">
        <f>+IF(G363=0,"",'Ark1'!Y1894)</f>
        <v>36.319643843595635</v>
      </c>
      <c r="U363" s="268">
        <f>+IF(G363=0,"",'Ark1'!AA1894)</f>
        <v>1.6414063713879776</v>
      </c>
      <c r="V363" s="269">
        <f>+IF(G363=0,"",'Ark1'!AC1894)</f>
        <v>66.417588720418919</v>
      </c>
      <c r="W363" s="305">
        <f t="shared" si="54"/>
        <v>559.3420235878333</v>
      </c>
      <c r="X363" s="269">
        <f t="shared" si="55"/>
        <v>36.40808080808079</v>
      </c>
      <c r="Y363" s="267">
        <f t="shared" si="56"/>
        <v>1.2222222222222223</v>
      </c>
      <c r="Z363" s="246"/>
      <c r="AA363" s="249"/>
      <c r="AC363" s="28"/>
      <c r="AD363" s="27"/>
      <c r="AE363" s="250"/>
      <c r="AF363" s="86"/>
      <c r="AJ363" s="86"/>
    </row>
    <row r="364" spans="1:54" ht="15.6">
      <c r="A364" s="246"/>
      <c r="B364" s="330">
        <f>+'Ark1'!C1929</f>
        <v>2024</v>
      </c>
      <c r="C364" s="266">
        <f>+'Ark1'!L1929</f>
        <v>10</v>
      </c>
      <c r="D364" s="266" t="s">
        <v>37</v>
      </c>
      <c r="F364" s="86" t="str">
        <f>+IF(G364=0,"",'Ark1'!Q1929)</f>
        <v/>
      </c>
      <c r="G364" s="362">
        <f>+'Ark1'!R1929</f>
        <v>0</v>
      </c>
      <c r="H364" s="28" t="str">
        <f>+IF(G364=0,"",'Ark1'!AE1929)</f>
        <v/>
      </c>
      <c r="I364" s="267"/>
      <c r="J364" s="28" t="str">
        <f>+IF(G364=0,"",'Ark1'!AF1929)</f>
        <v/>
      </c>
      <c r="K364" s="27" t="str">
        <f>+IF(G364=0,"",'Ark1'!T1929)</f>
        <v/>
      </c>
      <c r="L364" s="305" t="str">
        <f>+IF(G364=0,"",'Ark1'!U1929)</f>
        <v/>
      </c>
      <c r="M364" s="246"/>
      <c r="N364" s="33" t="str">
        <f>+IF(G364=0,"",'Ark1'!W1929)</f>
        <v/>
      </c>
      <c r="O364" s="33" t="str">
        <f>+IF(G364=0,"",'Ark1'!X1929)</f>
        <v/>
      </c>
      <c r="P364" s="33" t="str">
        <f>+IF(G364=0,"",'Ark1'!AG1929)</f>
        <v/>
      </c>
      <c r="Q364" s="33" t="str">
        <f>+IF(G364=0,"",'Ark1'!AH1929)</f>
        <v/>
      </c>
      <c r="R364" s="374" t="str">
        <f>+IF(G364=0,"",'Ark1'!AR1929)</f>
        <v/>
      </c>
      <c r="S364" s="114" t="str">
        <f>+IF(G364=0,"",'Ark1'!AS1929)</f>
        <v/>
      </c>
      <c r="T364" s="33" t="str">
        <f>+IF(G364=0,"",'Ark1'!Y1929)</f>
        <v/>
      </c>
      <c r="U364" s="27" t="str">
        <f>+IF(G364=0,"",'Ark1'!AA1929)</f>
        <v/>
      </c>
      <c r="V364" s="33" t="str">
        <f>+IF(G364=0,"",'Ark1'!AC1929)</f>
        <v/>
      </c>
      <c r="W364" s="305" t="str">
        <f t="shared" si="54"/>
        <v/>
      </c>
      <c r="X364" s="33" t="str">
        <f t="shared" si="55"/>
        <v/>
      </c>
      <c r="Y364" s="28" t="str">
        <f t="shared" si="56"/>
        <v/>
      </c>
      <c r="Z364" s="246"/>
      <c r="AA364" s="249"/>
      <c r="AC364" s="28"/>
      <c r="AD364" s="27"/>
      <c r="AE364" s="250"/>
      <c r="AF364" s="86"/>
      <c r="AJ364" s="86"/>
    </row>
    <row r="365" spans="1:54" ht="15.6">
      <c r="A365" s="246"/>
      <c r="B365" s="330">
        <f>+'Ark1'!C1964</f>
        <v>2024</v>
      </c>
      <c r="C365" s="266">
        <f>+'Ark1'!L1964</f>
        <v>11</v>
      </c>
      <c r="D365" s="266" t="s">
        <v>38</v>
      </c>
      <c r="F365" s="266" t="str">
        <f>+IF(G365=0,"",'Ark1'!Q1964)</f>
        <v/>
      </c>
      <c r="G365" s="362">
        <f>+'Ark1'!R1964</f>
        <v>0</v>
      </c>
      <c r="H365" s="267" t="str">
        <f>+IF(G365=0,"",'Ark1'!AE1964)</f>
        <v/>
      </c>
      <c r="I365" s="267"/>
      <c r="J365" s="267" t="str">
        <f>+IF(G365=0,"",'Ark1'!AF1964)</f>
        <v/>
      </c>
      <c r="K365" s="268" t="str">
        <f>+IF(G365=0,"",'Ark1'!T1964)</f>
        <v/>
      </c>
      <c r="L365" s="305" t="str">
        <f>+IF(G365=0,"",'Ark1'!U1964)</f>
        <v/>
      </c>
      <c r="M365" s="246"/>
      <c r="N365" s="269" t="str">
        <f>+IF(G365=0,"",'Ark1'!W1964)</f>
        <v/>
      </c>
      <c r="O365" s="269" t="str">
        <f>+IF(G365=0,"",'Ark1'!X1964)</f>
        <v/>
      </c>
      <c r="P365" s="269" t="str">
        <f>+IF(G365=0,"",'Ark1'!AG1964)</f>
        <v/>
      </c>
      <c r="Q365" s="269" t="str">
        <f>+IF(G365=0,"",'Ark1'!AH1964)</f>
        <v/>
      </c>
      <c r="R365" s="374" t="str">
        <f>+IF(G365=0,"",'Ark1'!AR1964)</f>
        <v/>
      </c>
      <c r="S365" s="114" t="str">
        <f>+IF(G365=0,"",'Ark1'!AS1964)</f>
        <v/>
      </c>
      <c r="T365" s="269" t="str">
        <f>+IF(G365=0,"",'Ark1'!Y1964)</f>
        <v/>
      </c>
      <c r="U365" s="268" t="str">
        <f>+IF(G365=0,"",'Ark1'!AA1964)</f>
        <v/>
      </c>
      <c r="V365" s="269" t="str">
        <f>+IF(G365=0,"",'Ark1'!AC1964)</f>
        <v/>
      </c>
      <c r="W365" s="305" t="str">
        <f t="shared" si="54"/>
        <v/>
      </c>
      <c r="X365" s="269" t="str">
        <f t="shared" si="55"/>
        <v/>
      </c>
      <c r="Y365" s="267" t="str">
        <f t="shared" si="56"/>
        <v/>
      </c>
      <c r="Z365" s="246"/>
      <c r="AA365" s="249"/>
      <c r="AC365" s="28"/>
      <c r="AD365" s="27"/>
      <c r="AE365" s="250"/>
      <c r="AF365" s="86"/>
      <c r="AJ365" s="86"/>
    </row>
    <row r="366" spans="1:54" ht="15.6">
      <c r="A366" s="246"/>
      <c r="B366" s="330">
        <f>+'Ark1'!C1999</f>
        <v>2024</v>
      </c>
      <c r="C366" s="266">
        <f>+'Ark1'!L1999</f>
        <v>12</v>
      </c>
      <c r="D366" s="266" t="s">
        <v>39</v>
      </c>
      <c r="F366" s="86" t="str">
        <f>+IF(G366=0,"",'Ark1'!Q1999)</f>
        <v/>
      </c>
      <c r="G366" s="362">
        <f>+'Ark1'!R1999</f>
        <v>0</v>
      </c>
      <c r="H366" s="28" t="str">
        <f>+IF(G366=0,"",'Ark1'!AE1999)</f>
        <v/>
      </c>
      <c r="I366" s="267"/>
      <c r="J366" s="28" t="str">
        <f>+IF(G366=0,"",'Ark1'!AF1999)</f>
        <v/>
      </c>
      <c r="K366" s="27" t="str">
        <f>+IF(G366=0,"",'Ark1'!T1999)</f>
        <v/>
      </c>
      <c r="L366" s="305" t="str">
        <f>+IF(G366=0,"",'Ark1'!U1999)</f>
        <v/>
      </c>
      <c r="M366" s="246"/>
      <c r="N366" s="33" t="str">
        <f>+IF(G366=0,"",'Ark1'!W1999)</f>
        <v/>
      </c>
      <c r="O366" s="33" t="str">
        <f>+IF(G366=0,"",'Ark1'!X1999)</f>
        <v/>
      </c>
      <c r="P366" s="33" t="str">
        <f>+IF(G366=0,"",'Ark1'!AG1999)</f>
        <v/>
      </c>
      <c r="Q366" s="33" t="str">
        <f>+IF(G366=0,"",'Ark1'!AH1999)</f>
        <v/>
      </c>
      <c r="R366" s="374" t="str">
        <f>+IF(G366=0,"",'Ark1'!AR1999)</f>
        <v/>
      </c>
      <c r="S366" s="114" t="str">
        <f>+IF(G366=0,"",'Ark1'!AS1999)</f>
        <v/>
      </c>
      <c r="T366" s="33" t="str">
        <f>+IF(G366=0,"",'Ark1'!Y1999)</f>
        <v/>
      </c>
      <c r="U366" s="27" t="str">
        <f>+IF(G366=0,"",'Ark1'!AA1999)</f>
        <v/>
      </c>
      <c r="V366" s="33" t="str">
        <f>+IF(G366=0,"",'Ark1'!AC1999)</f>
        <v/>
      </c>
      <c r="W366" s="305" t="str">
        <f t="shared" si="54"/>
        <v/>
      </c>
      <c r="X366" s="33" t="str">
        <f t="shared" si="55"/>
        <v/>
      </c>
      <c r="Y366" s="28" t="str">
        <f t="shared" si="56"/>
        <v/>
      </c>
      <c r="Z366" s="246"/>
      <c r="AA366" s="249"/>
      <c r="AC366" s="28"/>
      <c r="AD366" s="27"/>
      <c r="AE366" s="250"/>
      <c r="AF366" s="86"/>
      <c r="AJ366" s="86"/>
    </row>
    <row r="367" spans="1:54" ht="15.6">
      <c r="A367" s="246"/>
      <c r="B367" s="330">
        <f>+'Ark1'!C2034</f>
        <v>2024</v>
      </c>
      <c r="C367" s="266">
        <f>+'Ark1'!L2034</f>
        <v>13</v>
      </c>
      <c r="D367" s="266" t="s">
        <v>40</v>
      </c>
      <c r="F367" s="266" t="str">
        <f>+IF(G367=0,"",'Ark1'!Q2034)</f>
        <v/>
      </c>
      <c r="G367" s="362">
        <f>+'Ark1'!R2034</f>
        <v>0</v>
      </c>
      <c r="H367" s="267" t="str">
        <f>+IF(G367=0,"",'Ark1'!AE2034)</f>
        <v/>
      </c>
      <c r="I367" s="267"/>
      <c r="J367" s="267" t="str">
        <f>+IF(G367=0,"",'Ark1'!AF2034)</f>
        <v/>
      </c>
      <c r="K367" s="268" t="str">
        <f>+IF(G367=0,"",'Ark1'!T2034)</f>
        <v/>
      </c>
      <c r="L367" s="305" t="str">
        <f>+IF(G367=0,"",'Ark1'!U2034)</f>
        <v/>
      </c>
      <c r="M367" s="246"/>
      <c r="N367" s="269" t="str">
        <f>+IF(G367=0,"",'Ark1'!W2034)</f>
        <v/>
      </c>
      <c r="O367" s="269" t="str">
        <f>+IF(G367=0,"",'Ark1'!X2034)</f>
        <v/>
      </c>
      <c r="P367" s="269" t="str">
        <f>+IF(G367=0,"",'Ark1'!AG2034)</f>
        <v/>
      </c>
      <c r="Q367" s="269" t="str">
        <f>+IF(G367=0,"",'Ark1'!AH2034)</f>
        <v/>
      </c>
      <c r="R367" s="374" t="str">
        <f>+IF(G367=0,"",'Ark1'!AR1845)</f>
        <v/>
      </c>
      <c r="S367" s="114" t="str">
        <f>+IF(G367=0,"",'Ark1'!AS1845)</f>
        <v/>
      </c>
      <c r="T367" s="269" t="str">
        <f>+IF(G367=0,"",'Ark1'!Y2034)</f>
        <v/>
      </c>
      <c r="U367" s="268" t="str">
        <f>+IF(G367=0,"",'Ark1'!AA2034)</f>
        <v/>
      </c>
      <c r="V367" s="269" t="str">
        <f>+IF(G367=0,"",'Ark1'!AC2034)</f>
        <v/>
      </c>
      <c r="W367" s="305" t="str">
        <f t="shared" si="54"/>
        <v/>
      </c>
      <c r="X367" s="269" t="str">
        <f t="shared" si="55"/>
        <v/>
      </c>
      <c r="Y367" s="267" t="str">
        <f t="shared" si="56"/>
        <v/>
      </c>
      <c r="Z367" s="246"/>
      <c r="AA367" s="249"/>
      <c r="AC367" s="28"/>
      <c r="AD367" s="27"/>
      <c r="AE367" s="250"/>
      <c r="AF367" s="86"/>
      <c r="AJ367" s="86"/>
    </row>
    <row r="368" spans="1:54" ht="15.6">
      <c r="A368" s="246"/>
      <c r="B368" s="330">
        <f>+'Ark1'!C2069</f>
        <v>2024</v>
      </c>
      <c r="C368" s="266">
        <f>+'Ark1'!L2069</f>
        <v>14</v>
      </c>
      <c r="D368" s="266" t="s">
        <v>401</v>
      </c>
      <c r="F368" s="86" t="str">
        <f>+IF(G368=0,"",'Ark1'!Q2069)</f>
        <v/>
      </c>
      <c r="G368" s="362">
        <f>+'Ark1'!R2069</f>
        <v>0</v>
      </c>
      <c r="H368" s="28" t="str">
        <f>+IF(G368=0,"",'Ark1'!AE2069)</f>
        <v/>
      </c>
      <c r="I368" s="267"/>
      <c r="J368" s="28" t="str">
        <f>+IF(G368=0,"",'Ark1'!AF2069)</f>
        <v/>
      </c>
      <c r="K368" s="27" t="str">
        <f>+IF(G368=0,"",'Ark1'!T2069)</f>
        <v/>
      </c>
      <c r="L368" s="305" t="str">
        <f>+IF(G368=0,"",'Ark1'!U2069)</f>
        <v/>
      </c>
      <c r="M368" s="246"/>
      <c r="N368" s="33" t="str">
        <f>+IF(G368=0,"",'Ark1'!W2069)</f>
        <v/>
      </c>
      <c r="O368" s="33" t="str">
        <f>+IF(G368=0,"",'Ark1'!X2069)</f>
        <v/>
      </c>
      <c r="P368" s="33" t="str">
        <f>+IF(G368=0,"",'Ark1'!AG2069)</f>
        <v/>
      </c>
      <c r="Q368" s="33" t="str">
        <f>+IF(G368=0,"",'Ark1'!AH2069)</f>
        <v/>
      </c>
      <c r="R368" s="374" t="str">
        <f>+IF(G368=0,"",'Ark1'!AR1846)</f>
        <v/>
      </c>
      <c r="S368" s="114" t="str">
        <f>+IF(G368=0,"",'Ark1'!AS1846)</f>
        <v/>
      </c>
      <c r="T368" s="33" t="str">
        <f>+IF(G368=0,"",'Ark1'!Y2069)</f>
        <v/>
      </c>
      <c r="U368" s="27" t="str">
        <f>+IF(G368=0,"",'Ark1'!AA2069)</f>
        <v/>
      </c>
      <c r="V368" s="33" t="str">
        <f>+IF(G368=0,"",'Ark1'!AC2069)</f>
        <v/>
      </c>
      <c r="W368" s="305" t="str">
        <f t="shared" si="54"/>
        <v/>
      </c>
      <c r="X368" s="33" t="str">
        <f t="shared" si="55"/>
        <v/>
      </c>
      <c r="Y368" s="28" t="str">
        <f t="shared" si="56"/>
        <v/>
      </c>
      <c r="Z368" s="246"/>
      <c r="AA368" s="249"/>
      <c r="AC368" s="28"/>
      <c r="AD368" s="27"/>
      <c r="AE368" s="250"/>
      <c r="AF368" s="86"/>
      <c r="AJ368" s="86"/>
    </row>
    <row r="369" spans="1:54" ht="15.6">
      <c r="A369" s="246"/>
      <c r="B369" s="330">
        <f>+'Ark1'!C2104</f>
        <v>2024</v>
      </c>
      <c r="C369" s="266">
        <f>+'Ark1'!L2104</f>
        <v>15</v>
      </c>
      <c r="D369" s="266" t="s">
        <v>41</v>
      </c>
      <c r="F369" s="266" t="str">
        <f>+IF(G369=0,"",'Ark1'!Q2104)</f>
        <v/>
      </c>
      <c r="G369" s="362">
        <f>+'Ark1'!R2104</f>
        <v>0</v>
      </c>
      <c r="H369" s="267" t="str">
        <f>+IF(G369=0,"",'Ark1'!AE2104)</f>
        <v/>
      </c>
      <c r="I369" s="267"/>
      <c r="J369" s="267" t="str">
        <f>+IF(G369=0,"",'Ark1'!AF2104)</f>
        <v/>
      </c>
      <c r="K369" s="268" t="str">
        <f>+IF(G369=0,"",'Ark1'!T2104)</f>
        <v/>
      </c>
      <c r="L369" s="377" t="str">
        <f>+IF(G369=0,"",'Ark1'!U2104)</f>
        <v/>
      </c>
      <c r="M369" s="246"/>
      <c r="N369" s="269" t="str">
        <f>+IF(G369=0,"",'Ark1'!W2104)</f>
        <v/>
      </c>
      <c r="O369" s="269" t="str">
        <f>+IF(G369=0,"",'Ark1'!X2104)</f>
        <v/>
      </c>
      <c r="P369" s="269" t="str">
        <f>+IF(G369=0,"",'Ark1'!AG2104)</f>
        <v/>
      </c>
      <c r="Q369" s="269" t="str">
        <f>+IF(G369=0,"",'Ark1'!AH2104)</f>
        <v/>
      </c>
      <c r="R369" s="374" t="str">
        <f>+IF(G369=0,"",'Ark1'!AR1847)</f>
        <v/>
      </c>
      <c r="S369" s="114" t="str">
        <f>+IF(G369=0,"",'Ark1'!AS1847)</f>
        <v/>
      </c>
      <c r="T369" s="269" t="str">
        <f>+IF(G369=0,"",'Ark1'!Y2104)</f>
        <v/>
      </c>
      <c r="U369" s="268" t="str">
        <f>+IF(G369=0,"",'Ark1'!AA2104)</f>
        <v/>
      </c>
      <c r="V369" s="269" t="str">
        <f>+IF(G369=0,"",'Ark1'!AC2104)</f>
        <v/>
      </c>
      <c r="W369" s="305" t="str">
        <f t="shared" si="54"/>
        <v/>
      </c>
      <c r="X369" s="269" t="str">
        <f t="shared" si="55"/>
        <v/>
      </c>
      <c r="Y369" s="267" t="str">
        <f t="shared" si="56"/>
        <v/>
      </c>
      <c r="Z369" s="246"/>
      <c r="AA369" s="249"/>
      <c r="AC369" s="28"/>
      <c r="AD369" s="27"/>
      <c r="AE369" s="250"/>
      <c r="AF369" s="86"/>
      <c r="AJ369" s="86"/>
    </row>
    <row r="370" spans="1:54" ht="19.8">
      <c r="A370" s="246"/>
      <c r="B370" s="246"/>
      <c r="C370" s="246"/>
      <c r="D370" s="246"/>
      <c r="E370" s="246"/>
      <c r="F370" s="246"/>
      <c r="G370" s="246"/>
      <c r="H370" s="246"/>
      <c r="I370" s="246"/>
      <c r="J370" s="246"/>
      <c r="K370" s="246"/>
      <c r="L370" s="246"/>
      <c r="M370" s="246"/>
      <c r="N370" s="246"/>
      <c r="O370" s="246"/>
      <c r="P370" s="246"/>
      <c r="Q370" s="246"/>
      <c r="R370" s="246"/>
      <c r="S370" s="246"/>
      <c r="T370" s="246"/>
      <c r="U370" s="246"/>
      <c r="V370" s="246"/>
      <c r="W370" s="246"/>
      <c r="X370" s="246"/>
      <c r="Y370" s="246"/>
      <c r="Z370" s="246"/>
      <c r="AA370" s="249"/>
      <c r="AC370" s="28"/>
      <c r="AD370" s="27"/>
      <c r="AE370" s="250"/>
      <c r="AF370" s="86"/>
      <c r="AJ370" s="86"/>
      <c r="BB370" s="262"/>
    </row>
    <row r="371" spans="1:54" ht="19.8">
      <c r="A371" s="246"/>
      <c r="B371" s="246"/>
      <c r="C371" s="264"/>
      <c r="D371" s="246"/>
      <c r="E371" s="246"/>
      <c r="F371" s="246"/>
      <c r="G371" s="246"/>
      <c r="H371" s="247"/>
      <c r="I371" s="246"/>
      <c r="J371" s="247"/>
      <c r="K371" s="246"/>
      <c r="L371" s="246"/>
      <c r="M371" s="246"/>
      <c r="N371" s="248"/>
      <c r="O371" s="248"/>
      <c r="P371" s="246"/>
      <c r="Q371" s="248"/>
      <c r="R371" s="248"/>
      <c r="S371" s="248"/>
      <c r="T371" s="248"/>
      <c r="U371" s="246"/>
      <c r="V371" s="248"/>
      <c r="W371" s="246"/>
      <c r="X371" s="248"/>
      <c r="Y371" s="247"/>
      <c r="Z371" s="246"/>
      <c r="AA371" s="249"/>
      <c r="AC371" s="28"/>
      <c r="AD371" s="27"/>
      <c r="AE371" s="250"/>
      <c r="AF371" s="86"/>
      <c r="AJ371" s="86"/>
      <c r="BB371" s="262"/>
    </row>
    <row r="372" spans="1:54" ht="22.8">
      <c r="A372" s="346" t="str">
        <f>+Raser!C29</f>
        <v>Charolais</v>
      </c>
      <c r="B372" s="246"/>
      <c r="C372" s="264"/>
      <c r="D372" s="346"/>
      <c r="E372" s="246"/>
      <c r="F372" s="246"/>
      <c r="G372" s="264" t="s">
        <v>651</v>
      </c>
      <c r="H372" s="279">
        <f>SUM(G378:G392)</f>
        <v>5172</v>
      </c>
      <c r="I372" s="247"/>
      <c r="J372" s="246"/>
      <c r="K372" s="247"/>
      <c r="L372" s="246"/>
      <c r="M372" s="246"/>
      <c r="N372" s="246"/>
      <c r="O372" s="248"/>
      <c r="P372" s="248"/>
      <c r="Q372" s="246"/>
      <c r="R372" s="246"/>
      <c r="S372" s="246"/>
      <c r="T372" s="248"/>
      <c r="U372" s="248"/>
      <c r="V372" s="246"/>
      <c r="W372" s="345">
        <f>+Raser!X29</f>
        <v>474.73481141667423</v>
      </c>
      <c r="X372" s="248" t="s">
        <v>635</v>
      </c>
      <c r="Y372" s="247"/>
      <c r="Z372" s="246"/>
      <c r="AA372" s="249"/>
      <c r="AC372" s="28"/>
      <c r="AD372" s="27"/>
      <c r="AE372" s="250"/>
      <c r="AF372" s="86"/>
      <c r="AJ372" s="86"/>
      <c r="BB372" s="262"/>
    </row>
    <row r="373" spans="1:54" ht="14.25" customHeight="1">
      <c r="A373" s="246"/>
      <c r="B373" s="246"/>
      <c r="C373" s="264"/>
      <c r="D373" s="344"/>
      <c r="E373" s="246"/>
      <c r="F373" s="264"/>
      <c r="G373" s="264"/>
      <c r="H373" s="264"/>
      <c r="I373" s="264"/>
      <c r="J373" s="264"/>
      <c r="K373" s="264"/>
      <c r="L373" s="264"/>
      <c r="M373" s="246"/>
      <c r="N373" s="264"/>
      <c r="O373" s="264"/>
      <c r="P373" s="264"/>
      <c r="Q373" s="264"/>
      <c r="R373" s="264"/>
      <c r="S373" s="264"/>
      <c r="T373" s="264"/>
      <c r="U373" s="264"/>
      <c r="V373" s="264"/>
      <c r="W373" s="264"/>
      <c r="X373" s="264"/>
      <c r="Y373" s="247"/>
      <c r="Z373" s="246"/>
      <c r="AA373" s="249"/>
      <c r="AC373" s="28"/>
      <c r="AD373" s="27"/>
      <c r="AE373" s="250"/>
      <c r="AF373" s="86"/>
      <c r="AJ373" s="86"/>
      <c r="BB373" s="262"/>
    </row>
    <row r="374" spans="1:54" ht="19.8">
      <c r="A374" s="246"/>
      <c r="B374" s="246"/>
      <c r="C374" s="246"/>
      <c r="D374" s="246"/>
      <c r="E374" s="246"/>
      <c r="F374" s="246"/>
      <c r="G374" s="246"/>
      <c r="H374" s="247"/>
      <c r="I374" s="246"/>
      <c r="J374" s="247"/>
      <c r="K374" s="246"/>
      <c r="L374" s="246"/>
      <c r="M374" s="246"/>
      <c r="N374" s="248"/>
      <c r="O374" s="248"/>
      <c r="P374" s="246"/>
      <c r="Q374" s="248"/>
      <c r="R374" s="248"/>
      <c r="S374" s="248"/>
      <c r="T374" s="248"/>
      <c r="U374" s="246"/>
      <c r="V374" s="248"/>
      <c r="W374" s="264" t="s">
        <v>488</v>
      </c>
      <c r="X374" s="265" t="s">
        <v>80</v>
      </c>
      <c r="Y374" s="263" t="s">
        <v>4</v>
      </c>
      <c r="Z374" s="246"/>
      <c r="AA374" s="249"/>
      <c r="AC374" s="28"/>
      <c r="AD374" s="27"/>
      <c r="AE374" s="250"/>
      <c r="AF374" s="86"/>
      <c r="AJ374" s="86"/>
      <c r="BB374" s="262"/>
    </row>
    <row r="375" spans="1:54" ht="19.8">
      <c r="A375" s="246"/>
      <c r="B375" s="246"/>
      <c r="C375" s="246"/>
      <c r="D375" s="264"/>
      <c r="E375" s="246"/>
      <c r="F375" s="264" t="s">
        <v>4</v>
      </c>
      <c r="G375" s="246"/>
      <c r="H375" s="247"/>
      <c r="I375" s="247"/>
      <c r="J375" s="247"/>
      <c r="K375" s="264" t="s">
        <v>24</v>
      </c>
      <c r="L375" s="247"/>
      <c r="M375" s="246"/>
      <c r="N375" s="248" t="s">
        <v>402</v>
      </c>
      <c r="O375" s="248" t="s">
        <v>402</v>
      </c>
      <c r="P375" s="265" t="s">
        <v>534</v>
      </c>
      <c r="Q375" s="248" t="s">
        <v>402</v>
      </c>
      <c r="R375" s="248"/>
      <c r="S375" s="248"/>
      <c r="T375" s="265" t="s">
        <v>422</v>
      </c>
      <c r="U375" s="246"/>
      <c r="V375" s="265" t="s">
        <v>581</v>
      </c>
      <c r="W375" s="264" t="s">
        <v>578</v>
      </c>
      <c r="X375" s="265" t="s">
        <v>44</v>
      </c>
      <c r="Y375" s="263" t="s">
        <v>10</v>
      </c>
      <c r="Z375" s="246"/>
      <c r="AA375" s="249"/>
      <c r="AC375" s="28"/>
      <c r="AD375" s="27"/>
      <c r="AE375" s="250"/>
      <c r="AF375" s="86"/>
      <c r="AJ375" s="86"/>
      <c r="BB375" s="262"/>
    </row>
    <row r="376" spans="1:54" ht="19.8">
      <c r="A376" s="264"/>
      <c r="B376" s="264"/>
      <c r="C376" s="246"/>
      <c r="D376" s="246"/>
      <c r="E376" s="264"/>
      <c r="F376" s="264" t="s">
        <v>486</v>
      </c>
      <c r="G376" s="264" t="s">
        <v>4</v>
      </c>
      <c r="H376" s="263" t="s">
        <v>4</v>
      </c>
      <c r="I376" s="263"/>
      <c r="J376" s="263" t="s">
        <v>1</v>
      </c>
      <c r="K376" s="264" t="s">
        <v>492</v>
      </c>
      <c r="L376" s="263" t="s">
        <v>24</v>
      </c>
      <c r="M376" s="246"/>
      <c r="N376" s="265" t="s">
        <v>580</v>
      </c>
      <c r="O376" s="265" t="s">
        <v>498</v>
      </c>
      <c r="P376" s="265" t="s">
        <v>558</v>
      </c>
      <c r="Q376" s="265" t="s">
        <v>500</v>
      </c>
      <c r="R376" s="423" t="s">
        <v>24</v>
      </c>
      <c r="S376" s="423" t="s">
        <v>24</v>
      </c>
      <c r="T376" s="265"/>
      <c r="U376" s="264" t="s">
        <v>413</v>
      </c>
      <c r="V376" s="265" t="s">
        <v>1</v>
      </c>
      <c r="W376" s="264" t="s">
        <v>71</v>
      </c>
      <c r="X376" s="265" t="s">
        <v>538</v>
      </c>
      <c r="Y376" s="263" t="s">
        <v>71</v>
      </c>
      <c r="Z376" s="246"/>
      <c r="AA376" s="249"/>
      <c r="AC376" s="28"/>
      <c r="AD376" s="27"/>
      <c r="AE376" s="250"/>
      <c r="AF376" s="86"/>
      <c r="AJ376" s="86"/>
      <c r="BB376" s="262"/>
    </row>
    <row r="377" spans="1:54" ht="19.8">
      <c r="A377" s="246"/>
      <c r="B377" s="246"/>
      <c r="C377" s="264" t="s">
        <v>0</v>
      </c>
      <c r="D377" s="264"/>
      <c r="E377" s="264" t="s">
        <v>607</v>
      </c>
      <c r="F377" s="50" t="s">
        <v>487</v>
      </c>
      <c r="G377" s="50" t="s">
        <v>10</v>
      </c>
      <c r="H377" s="87" t="s">
        <v>402</v>
      </c>
      <c r="I377" s="87"/>
      <c r="J377" s="87" t="s">
        <v>402</v>
      </c>
      <c r="K377" s="50" t="s">
        <v>414</v>
      </c>
      <c r="L377" s="87" t="s">
        <v>45</v>
      </c>
      <c r="M377" s="246"/>
      <c r="N377" s="75" t="s">
        <v>556</v>
      </c>
      <c r="O377" s="75" t="s">
        <v>439</v>
      </c>
      <c r="P377" s="75" t="s">
        <v>494</v>
      </c>
      <c r="Q377" s="75" t="s">
        <v>481</v>
      </c>
      <c r="R377" s="423" t="s">
        <v>737</v>
      </c>
      <c r="S377" s="423" t="s">
        <v>738</v>
      </c>
      <c r="T377" s="75" t="s">
        <v>1</v>
      </c>
      <c r="U377" s="50" t="s">
        <v>414</v>
      </c>
      <c r="V377" s="75" t="s">
        <v>535</v>
      </c>
      <c r="W377" s="50" t="s">
        <v>497</v>
      </c>
      <c r="X377" s="75" t="s">
        <v>45</v>
      </c>
      <c r="Y377" s="87" t="s">
        <v>561</v>
      </c>
      <c r="Z377" s="246"/>
      <c r="AA377" s="249"/>
      <c r="AC377" s="28"/>
      <c r="AD377" s="27"/>
      <c r="AE377" s="250"/>
      <c r="AF377" s="86"/>
      <c r="AJ377" s="86"/>
      <c r="BB377" s="262"/>
    </row>
    <row r="378" spans="1:54" ht="15.6">
      <c r="A378" s="246"/>
      <c r="B378" s="266">
        <f>+'Ark1'!C1615</f>
        <v>2024</v>
      </c>
      <c r="C378" s="266">
        <f>+'Ark1'!L1615</f>
        <v>1</v>
      </c>
      <c r="D378" s="266" t="s">
        <v>29</v>
      </c>
      <c r="E378" s="266">
        <f>+'Ark1'!AP1615</f>
        <v>22</v>
      </c>
      <c r="F378" s="266" t="str">
        <f>+IF(G378=0,"",'Ark1'!Q1615)</f>
        <v/>
      </c>
      <c r="G378" s="362">
        <f>+'Ark1'!R1615</f>
        <v>0</v>
      </c>
      <c r="H378" s="267" t="str">
        <f>+IF(G378=0,"",'Ark1'!AE1615)</f>
        <v/>
      </c>
      <c r="I378" s="267"/>
      <c r="J378" s="267" t="str">
        <f>+IF(G378=0,"",'Ark1'!AF1615)</f>
        <v/>
      </c>
      <c r="K378" s="268" t="str">
        <f>+IF(G378=0,"",'Ark1'!T1615)</f>
        <v/>
      </c>
      <c r="L378" s="305" t="str">
        <f>+IF(G378=0,"",'Ark1'!U1615)</f>
        <v/>
      </c>
      <c r="M378" s="246"/>
      <c r="N378" s="269" t="str">
        <f>+IF(G378=0,"",'Ark1'!W1615)</f>
        <v/>
      </c>
      <c r="O378" s="269" t="str">
        <f>+IF(G378=0,"",'Ark1'!X1615)</f>
        <v/>
      </c>
      <c r="P378" s="269" t="str">
        <f>+IF(G378=0,"",'Ark1'!AG1615)</f>
        <v/>
      </c>
      <c r="Q378" s="269" t="str">
        <f>+IF(G378=0,"",'Ark1'!AH1615)</f>
        <v/>
      </c>
      <c r="R378" s="374" t="str">
        <f>+IF(G378=0,"",'Ark1'!AR1615)</f>
        <v/>
      </c>
      <c r="S378" s="114" t="str">
        <f>+IF(G378=0,"",'Ark1'!AS1615)</f>
        <v/>
      </c>
      <c r="T378" s="269" t="str">
        <f>+IF(G378=0,"",'Ark1'!Y1615)</f>
        <v/>
      </c>
      <c r="U378" s="268" t="str">
        <f>+IF(G378=0,"",'Ark1'!AA1615)</f>
        <v/>
      </c>
      <c r="V378" s="269" t="str">
        <f>+IF(G378=0,"",'Ark1'!AC1615)</f>
        <v/>
      </c>
      <c r="W378" s="305" t="str">
        <f t="shared" ref="W378:W392" si="57">IF(G378=0,"",1000*L378/P378)</f>
        <v/>
      </c>
      <c r="X378" s="269" t="str">
        <f t="shared" ref="X378:X392" si="58">IF(G378=0,"",L378/C378)</f>
        <v/>
      </c>
      <c r="Y378" s="267" t="str">
        <f t="shared" ref="Y378:Y392" si="59">IF(G378=0,"",G378/F378)</f>
        <v/>
      </c>
      <c r="Z378" s="246"/>
      <c r="AA378" s="249"/>
      <c r="AC378" s="28"/>
      <c r="AD378" s="27"/>
      <c r="AE378" s="250"/>
      <c r="AF378" s="86"/>
      <c r="AJ378" s="86"/>
    </row>
    <row r="379" spans="1:54" ht="15.6">
      <c r="A379" s="246"/>
      <c r="B379" s="306">
        <f>+'Ark1'!C1650</f>
        <v>2024</v>
      </c>
      <c r="C379" s="86">
        <f>+'Ark1'!L1650</f>
        <v>2</v>
      </c>
      <c r="D379" s="86" t="s">
        <v>30</v>
      </c>
      <c r="E379" s="86">
        <f>+'Ark1'!AP1650</f>
        <v>22</v>
      </c>
      <c r="F379" s="86">
        <f>+IF(G379=0,"",'Ark1'!Q1650)</f>
        <v>1</v>
      </c>
      <c r="G379" s="362">
        <f>+'Ark1'!R1650</f>
        <v>1</v>
      </c>
      <c r="H379" s="28">
        <f>+IF(G379=0,"",'Ark1'!AE1650)</f>
        <v>1.9334880123743237E-2</v>
      </c>
      <c r="I379" s="267"/>
      <c r="J379" s="28">
        <f>+IF(G379=0,"",'Ark1'!AF1650)</f>
        <v>4.5370421132029807E-3</v>
      </c>
      <c r="K379" s="27">
        <f>+IF(G379=0,"",'Ark1'!T1650)</f>
        <v>2</v>
      </c>
      <c r="L379" s="305">
        <f>+IF(G379=0,"",'Ark1'!U1650)</f>
        <v>57.6</v>
      </c>
      <c r="M379" s="246"/>
      <c r="N379" s="33">
        <f>+IF(G379=0,"",'Ark1'!W1650)</f>
        <v>0</v>
      </c>
      <c r="O379" s="33">
        <f>+IF(G379=0,"",'Ark1'!X1650)</f>
        <v>0</v>
      </c>
      <c r="P379" s="33">
        <f>+IF(G379=0,"",'Ark1'!AG1650)</f>
        <v>481</v>
      </c>
      <c r="Q379" s="33">
        <f>+IF(G379=0,"",'Ark1'!AH1650)</f>
        <v>100</v>
      </c>
      <c r="R379" s="374">
        <f>+IF(G379=0,"",'Ark1'!AR1650)</f>
        <v>147</v>
      </c>
      <c r="S379" s="114">
        <f>+IF(G379=0,"",'Ark1'!AS1650)</f>
        <v>18.258957986452483</v>
      </c>
      <c r="T379" s="33">
        <f>+IF(G379=0,"",'Ark1'!Y1650)</f>
        <v>0</v>
      </c>
      <c r="U379" s="27">
        <f>+IF(G379=0,"",'Ark1'!AA1650)</f>
        <v>0</v>
      </c>
      <c r="V379" s="33">
        <f>+IF(G379=0,"",'Ark1'!AC1650)</f>
        <v>0</v>
      </c>
      <c r="W379" s="305">
        <f t="shared" si="57"/>
        <v>119.75051975051976</v>
      </c>
      <c r="X379" s="33">
        <f t="shared" si="58"/>
        <v>28.8</v>
      </c>
      <c r="Y379" s="28">
        <f t="shared" si="59"/>
        <v>1</v>
      </c>
      <c r="Z379" s="246"/>
      <c r="AA379" s="249"/>
      <c r="AC379" s="28"/>
      <c r="AD379" s="27"/>
      <c r="AE379" s="250"/>
      <c r="AF379" s="86"/>
      <c r="AJ379" s="86"/>
    </row>
    <row r="380" spans="1:54" ht="15.6">
      <c r="A380" s="246"/>
      <c r="B380" s="306">
        <f>+'Ark1'!C1685</f>
        <v>2024</v>
      </c>
      <c r="C380" s="266">
        <f>+'Ark1'!L1685</f>
        <v>3</v>
      </c>
      <c r="D380" s="266" t="s">
        <v>31</v>
      </c>
      <c r="E380" s="266">
        <f>+'Ark1'!AP1685</f>
        <v>22</v>
      </c>
      <c r="F380" s="266">
        <f>+IF(G380=0,"",'Ark1'!Q1685)</f>
        <v>6</v>
      </c>
      <c r="G380" s="362">
        <f>+'Ark1'!R1685</f>
        <v>13</v>
      </c>
      <c r="H380" s="267">
        <f>+IF(G380=0,"",'Ark1'!AE1685)</f>
        <v>0.25135344160866202</v>
      </c>
      <c r="I380" s="267"/>
      <c r="J380" s="267">
        <f>+IF(G380=0,"",'Ark1'!AF1685)</f>
        <v>0.10223310692232898</v>
      </c>
      <c r="K380" s="268">
        <f>+IF(G380=0,"",'Ark1'!T1685)</f>
        <v>2.6153846153846159</v>
      </c>
      <c r="L380" s="305">
        <f>+IF(G380=0,"",'Ark1'!U1685)</f>
        <v>99.838461538461516</v>
      </c>
      <c r="M380" s="246"/>
      <c r="N380" s="269">
        <f>+IF(G380=0,"",'Ark1'!W1685)</f>
        <v>0</v>
      </c>
      <c r="O380" s="269">
        <f>+IF(G380=0,"",'Ark1'!X1685)</f>
        <v>0</v>
      </c>
      <c r="P380" s="269">
        <f>+IF(G380=0,"",'Ark1'!AG1685)</f>
        <v>491</v>
      </c>
      <c r="Q380" s="269">
        <f>+IF(G380=0,"",'Ark1'!AH1685)</f>
        <v>100</v>
      </c>
      <c r="R380" s="374">
        <f>+IF(G380=0,"",'Ark1'!AR1685)</f>
        <v>165</v>
      </c>
      <c r="S380" s="114">
        <f>+IF(G380=0,"",'Ark1'!AS1685)</f>
        <v>21.135361346022311</v>
      </c>
      <c r="T380" s="269">
        <f>+IF(G380=0,"",'Ark1'!Y1685)</f>
        <v>38.530178750639287</v>
      </c>
      <c r="U380" s="268">
        <f>+IF(G380=0,"",'Ark1'!AA1685)</f>
        <v>0.83559849932309294</v>
      </c>
      <c r="V380" s="269">
        <f>+IF(G380=0,"",'Ark1'!AC1685)</f>
        <v>85.293675737498418</v>
      </c>
      <c r="W380" s="305">
        <f t="shared" si="57"/>
        <v>203.33698887670371</v>
      </c>
      <c r="X380" s="269">
        <f t="shared" si="58"/>
        <v>33.27948717948717</v>
      </c>
      <c r="Y380" s="267">
        <f t="shared" si="59"/>
        <v>2.1666666666666665</v>
      </c>
      <c r="Z380" s="246"/>
      <c r="AA380" s="249"/>
      <c r="AC380" s="28"/>
      <c r="AD380" s="27"/>
      <c r="AE380" s="250"/>
      <c r="AF380" s="86"/>
      <c r="AJ380" s="86"/>
    </row>
    <row r="381" spans="1:54" ht="15.6">
      <c r="A381" s="246"/>
      <c r="B381" s="306">
        <f>+'Ark1'!C1720</f>
        <v>2024</v>
      </c>
      <c r="C381" s="266">
        <f>+'Ark1'!L1720</f>
        <v>4</v>
      </c>
      <c r="D381" s="266" t="s">
        <v>32</v>
      </c>
      <c r="E381" s="86">
        <f>+'Ark1'!AP1720</f>
        <v>22</v>
      </c>
      <c r="F381" s="86">
        <f>+IF(G381=0,"",'Ark1'!Q1720)</f>
        <v>62</v>
      </c>
      <c r="G381" s="362">
        <f>+'Ark1'!R1720</f>
        <v>92</v>
      </c>
      <c r="H381" s="28">
        <f>+IF(G381=0,"",'Ark1'!AE1720)</f>
        <v>1.7788089713843771</v>
      </c>
      <c r="I381" s="267"/>
      <c r="J381" s="28">
        <f>+IF(G381=0,"",'Ark1'!AF1720)</f>
        <v>1.1349143034663631</v>
      </c>
      <c r="K381" s="27">
        <f>+IF(G381=0,"",'Ark1'!T1720)</f>
        <v>3.9673913043478257</v>
      </c>
      <c r="L381" s="305">
        <f>+IF(G381=0,"",'Ark1'!U1720)</f>
        <v>156.61195652173916</v>
      </c>
      <c r="M381" s="246"/>
      <c r="N381" s="33">
        <f>+IF(G381=0,"",'Ark1'!W1720)</f>
        <v>3.2608695652173911</v>
      </c>
      <c r="O381" s="33">
        <f>+IF(G381=0,"",'Ark1'!X1720)</f>
        <v>0</v>
      </c>
      <c r="P381" s="33">
        <f>+IF(G381=0,"",'Ark1'!AG1720)</f>
        <v>554.01086956521749</v>
      </c>
      <c r="Q381" s="33">
        <f>+IF(G381=0,"",'Ark1'!AH1720)</f>
        <v>100</v>
      </c>
      <c r="R381" s="374">
        <f>+IF(G381=0,"",'Ark1'!AR1720)</f>
        <v>183.78260869565219</v>
      </c>
      <c r="S381" s="114">
        <f>+IF(G381=0,"",'Ark1'!AS1720)</f>
        <v>24.609950601303339</v>
      </c>
      <c r="T381" s="33">
        <f>+IF(G381=0,"",'Ark1'!Y1720)</f>
        <v>41.852050083263762</v>
      </c>
      <c r="U381" s="27">
        <f>+IF(G381=0,"",'Ark1'!AA1720)</f>
        <v>1.2198635611208621</v>
      </c>
      <c r="V381" s="33">
        <f>+IF(G381=0,"",'Ark1'!AC1720)</f>
        <v>64.608664592801048</v>
      </c>
      <c r="W381" s="305">
        <f t="shared" si="57"/>
        <v>282.6875159410622</v>
      </c>
      <c r="X381" s="33">
        <f t="shared" si="58"/>
        <v>39.15298913043479</v>
      </c>
      <c r="Y381" s="28">
        <f t="shared" si="59"/>
        <v>1.4838709677419355</v>
      </c>
      <c r="Z381" s="246"/>
      <c r="AA381" s="249"/>
      <c r="AC381" s="28"/>
      <c r="AD381" s="27"/>
      <c r="AE381" s="250"/>
      <c r="AF381" s="86"/>
      <c r="AJ381" s="86"/>
    </row>
    <row r="382" spans="1:54" ht="15.6">
      <c r="A382" s="246"/>
      <c r="B382" s="266">
        <f>+'Ark1'!C1755</f>
        <v>2024</v>
      </c>
      <c r="C382" s="266">
        <f>+'Ark1'!L1755</f>
        <v>5</v>
      </c>
      <c r="D382" s="266" t="s">
        <v>400</v>
      </c>
      <c r="E382" s="274">
        <f>+'Ark1'!AP1755</f>
        <v>22</v>
      </c>
      <c r="F382" s="266">
        <f>+IF(G382=0,"",'Ark1'!Q1755)</f>
        <v>224</v>
      </c>
      <c r="G382" s="362">
        <f>+'Ark1'!R1755</f>
        <v>476</v>
      </c>
      <c r="H382" s="267">
        <f>+'Ark1'!AE1755</f>
        <v>9.20340293890178</v>
      </c>
      <c r="I382" s="267"/>
      <c r="J382" s="267">
        <f>+IF(G382=0,"",'Ark1'!AF1755)</f>
        <v>6.9539858860181587</v>
      </c>
      <c r="K382" s="268">
        <f>+IF(G382=0,"",'Ark1'!T1755)</f>
        <v>4.7710084033613436</v>
      </c>
      <c r="L382" s="305">
        <f>+IF(G382=0,"",'Ark1'!U1755)</f>
        <v>185.47121848739496</v>
      </c>
      <c r="M382" s="246"/>
      <c r="N382" s="269">
        <f>+IF(G382=0,"",'Ark1'!W1755)</f>
        <v>15.756302521008404</v>
      </c>
      <c r="O382" s="269">
        <f>+IF(G382=0,"",'Ark1'!X1755)</f>
        <v>0</v>
      </c>
      <c r="P382" s="269">
        <f>+IF(G382=0,"",'Ark1'!AG1755)</f>
        <v>550.06512605041996</v>
      </c>
      <c r="Q382" s="269">
        <f>+IF(G382=0,"",'Ark1'!AH1755)</f>
        <v>98.739495798319354</v>
      </c>
      <c r="R382" s="374">
        <f>+IF(G382=0,"",'Ark1'!AR1755)</f>
        <v>188.00210084033611</v>
      </c>
      <c r="S382" s="114">
        <f>+IF(G382=0,"",'Ark1'!AS1755)</f>
        <v>27.441891246883305</v>
      </c>
      <c r="T382" s="269">
        <f>+IF(G382=0,"",'Ark1'!Y1755)</f>
        <v>40.264530643322594</v>
      </c>
      <c r="U382" s="268">
        <f>+IF(G382=0,"",'Ark1'!AA1755)</f>
        <v>1.4653131680980871</v>
      </c>
      <c r="V382" s="269">
        <f>+IF(G382=0,"",'Ark1'!AC1755)</f>
        <v>59.178256012250195</v>
      </c>
      <c r="W382" s="305">
        <f t="shared" si="57"/>
        <v>337.18047137275585</v>
      </c>
      <c r="X382" s="269">
        <f t="shared" si="58"/>
        <v>37.094243697478994</v>
      </c>
      <c r="Y382" s="267">
        <f t="shared" si="59"/>
        <v>2.125</v>
      </c>
      <c r="Z382" s="246"/>
      <c r="AA382" s="249"/>
      <c r="AC382" s="28"/>
      <c r="AD382" s="27"/>
      <c r="AE382" s="250"/>
      <c r="AF382" s="86"/>
      <c r="AJ382" s="86"/>
    </row>
    <row r="383" spans="1:54" ht="15.6">
      <c r="A383" s="246"/>
      <c r="B383" s="330">
        <f>+'Ark1'!C1790</f>
        <v>2024</v>
      </c>
      <c r="C383" s="266">
        <f>+'Ark1'!L1790</f>
        <v>6</v>
      </c>
      <c r="D383" s="266" t="s">
        <v>33</v>
      </c>
      <c r="E383" s="275">
        <f>+'Ark1'!AP1790</f>
        <v>22</v>
      </c>
      <c r="F383" s="86">
        <f>+IF(G383=0,"",'Ark1'!Q1790)</f>
        <v>495</v>
      </c>
      <c r="G383" s="362">
        <f>+'Ark1'!R1790</f>
        <v>1131</v>
      </c>
      <c r="H383" s="28">
        <f>+IF(G383=0,"",'Ark1'!AE1790)</f>
        <v>21.867749419953597</v>
      </c>
      <c r="I383" s="267"/>
      <c r="J383" s="28">
        <f>+IF(G383=0,"",'Ark1'!AF1790)</f>
        <v>19.877057186265123</v>
      </c>
      <c r="K383" s="27">
        <f>+IF(G383=0,"",'Ark1'!T1790)</f>
        <v>6.2599469496021234</v>
      </c>
      <c r="L383" s="305">
        <f>+IF(G383=0,"",'Ark1'!U1790)</f>
        <v>223.12033598585327</v>
      </c>
      <c r="M383" s="246"/>
      <c r="N383" s="33">
        <f>+IF(G383=0,"",'Ark1'!W1790)</f>
        <v>44.297082228116686</v>
      </c>
      <c r="O383" s="33">
        <f>+IF(G383=0,"",'Ark1'!X1790)</f>
        <v>0</v>
      </c>
      <c r="P383" s="33">
        <f>+IF(G383=0,"",'Ark1'!AG1790)</f>
        <v>539.36339522546416</v>
      </c>
      <c r="Q383" s="33">
        <f>+IF(G383=0,"",'Ark1'!AH1790)</f>
        <v>99.469496021220095</v>
      </c>
      <c r="R383" s="374">
        <f>+IF(G383=0,"",'Ark1'!AR1790)</f>
        <v>192.98231653404071</v>
      </c>
      <c r="S383" s="114">
        <f>+IF(G383=0,"",'Ark1'!AS1790)</f>
        <v>30.740305375791795</v>
      </c>
      <c r="T383" s="33">
        <f>+IF(G383=0,"",'Ark1'!Y1790)</f>
        <v>37.77126785996461</v>
      </c>
      <c r="U383" s="27">
        <f>+IF(G383=0,"",'Ark1'!AA1790)</f>
        <v>1.5137377389650137</v>
      </c>
      <c r="V383" s="33">
        <f>+IF(G383=0,"",'Ark1'!AC1790)</f>
        <v>40.738863549279394</v>
      </c>
      <c r="W383" s="305">
        <f t="shared" si="57"/>
        <v>413.67348611520947</v>
      </c>
      <c r="X383" s="33">
        <f t="shared" si="58"/>
        <v>37.186722664308881</v>
      </c>
      <c r="Y383" s="28">
        <f t="shared" si="59"/>
        <v>2.2848484848484847</v>
      </c>
      <c r="Z383" s="246"/>
      <c r="AA383" s="249"/>
      <c r="AC383" s="28"/>
      <c r="AD383" s="27"/>
      <c r="AE383" s="250"/>
      <c r="AF383" s="86"/>
      <c r="AJ383" s="86"/>
    </row>
    <row r="384" spans="1:54" ht="15.6">
      <c r="A384" s="246"/>
      <c r="B384" s="330">
        <f>+'Ark1'!C1825</f>
        <v>2024</v>
      </c>
      <c r="C384" s="266">
        <f>+'Ark1'!L1825</f>
        <v>7</v>
      </c>
      <c r="D384" s="266" t="s">
        <v>34</v>
      </c>
      <c r="E384" s="274">
        <f>+'Ark1'!AP1825</f>
        <v>22</v>
      </c>
      <c r="F384" s="266">
        <f>+IF(G384=0,"",'Ark1'!Q1825)</f>
        <v>580</v>
      </c>
      <c r="G384" s="362">
        <f>+'Ark1'!R1825</f>
        <v>1620</v>
      </c>
      <c r="H384" s="267">
        <f>+IF(G384=0,"",'Ark1'!AE1825)</f>
        <v>31.322505800464025</v>
      </c>
      <c r="I384" s="267"/>
      <c r="J384" s="267">
        <f>+IF(G384=0,"",'Ark1'!AF1825)</f>
        <v>31.591479371896927</v>
      </c>
      <c r="K384" s="268">
        <f>+IF(G384=0,"",'Ark1'!T1825)</f>
        <v>7.3172839506172851</v>
      </c>
      <c r="L384" s="305">
        <f>+IF(G384=0,"",'Ark1'!U1825)</f>
        <v>247.57376543209872</v>
      </c>
      <c r="M384" s="246"/>
      <c r="N384" s="269">
        <f>+IF(G384=0,"",'Ark1'!W1825)</f>
        <v>73.8888888888889</v>
      </c>
      <c r="O384" s="269">
        <f>+IF(G384=0,"",'Ark1'!X1825)</f>
        <v>6.1728395061728399E-2</v>
      </c>
      <c r="P384" s="269">
        <f>+IF(G384=0,"",'Ark1'!AG1825)</f>
        <v>516.3364197530866</v>
      </c>
      <c r="Q384" s="269">
        <f>+IF(G384=0,"",'Ark1'!AH1825)</f>
        <v>99.506172839506178</v>
      </c>
      <c r="R384" s="374">
        <f>+IF(G384=0,"",'Ark1'!AR1825)</f>
        <v>193.92037037037036</v>
      </c>
      <c r="S384" s="114">
        <f>+IF(G384=0,"",'Ark1'!AS1825)</f>
        <v>33.754698068053408</v>
      </c>
      <c r="T384" s="269">
        <f>+IF(G384=0,"",'Ark1'!Y1825)</f>
        <v>33.571174207544423</v>
      </c>
      <c r="U384" s="268">
        <f>+IF(G384=0,"",'Ark1'!AA1825)</f>
        <v>1.3669186871024257</v>
      </c>
      <c r="V384" s="269">
        <f>+IF(G384=0,"",'Ark1'!AC1825)</f>
        <v>36.48221719683113</v>
      </c>
      <c r="W384" s="305">
        <f t="shared" si="57"/>
        <v>479.48150849109027</v>
      </c>
      <c r="X384" s="269">
        <f t="shared" si="58"/>
        <v>35.367680776014105</v>
      </c>
      <c r="Y384" s="267">
        <f t="shared" si="59"/>
        <v>2.7931034482758621</v>
      </c>
      <c r="Z384" s="246"/>
      <c r="AA384" s="249"/>
      <c r="AC384" s="28"/>
      <c r="AD384" s="27"/>
      <c r="AE384" s="250"/>
      <c r="AF384" s="86"/>
      <c r="AJ384" s="86"/>
    </row>
    <row r="385" spans="1:54" ht="15.6">
      <c r="A385" s="246"/>
      <c r="B385" s="86">
        <f>+'Ark1'!C1860</f>
        <v>2024</v>
      </c>
      <c r="C385" s="86">
        <f>+'Ark1'!L1860</f>
        <v>8</v>
      </c>
      <c r="D385" s="86" t="s">
        <v>35</v>
      </c>
      <c r="E385" s="275">
        <f>+'Ark1'!AP1860</f>
        <v>22</v>
      </c>
      <c r="F385" s="86">
        <f>+IF(G385=0,"",'Ark1'!Q1860)</f>
        <v>383</v>
      </c>
      <c r="G385" s="362">
        <f>+'Ark1'!R1860</f>
        <v>1345</v>
      </c>
      <c r="H385" s="28">
        <f>+IF(G385=0,"",'Ark1'!AE1860)</f>
        <v>26.005413766434646</v>
      </c>
      <c r="I385" s="267"/>
      <c r="J385" s="28">
        <f>+IF(G385=0,"",'Ark1'!AF1860)</f>
        <v>28.841590749979368</v>
      </c>
      <c r="K385" s="27">
        <f>+IF(G385=0,"",'Ark1'!T1860)</f>
        <v>8.4446096654275067</v>
      </c>
      <c r="L385" s="305">
        <f>+IF(G385=0,"",'Ark1'!U1860)</f>
        <v>272.23665427509303</v>
      </c>
      <c r="M385" s="246"/>
      <c r="N385" s="33">
        <f>+IF(G385=0,"",'Ark1'!W1860)</f>
        <v>94.79553903345726</v>
      </c>
      <c r="O385" s="33">
        <f>+IF(G385=0,"",'Ark1'!X1860)</f>
        <v>1.8587360594795537</v>
      </c>
      <c r="P385" s="33">
        <f>+IF(G385=0,"",'Ark1'!AG1860)</f>
        <v>497.17546468401486</v>
      </c>
      <c r="Q385" s="33">
        <f>+IF(G385=0,"",'Ark1'!AH1860)</f>
        <v>99.405204460966559</v>
      </c>
      <c r="R385" s="374">
        <f>+IF(G385=0,"",'Ark1'!AR1860)</f>
        <v>194.37695167286248</v>
      </c>
      <c r="S385" s="114">
        <f>+IF(G385=0,"",'Ark1'!AS1860)</f>
        <v>36.904008839311778</v>
      </c>
      <c r="T385" s="33">
        <f>+IF(G385=0,"",'Ark1'!Y1860)</f>
        <v>34.087043870213158</v>
      </c>
      <c r="U385" s="27">
        <f>+IF(G385=0,"",'Ark1'!AA1860)</f>
        <v>1.3274688495492803</v>
      </c>
      <c r="V385" s="33">
        <f>+IF(G385=0,"",'Ark1'!AC1860)</f>
        <v>28.216598753009553</v>
      </c>
      <c r="W385" s="305">
        <f t="shared" si="57"/>
        <v>547.56655067062877</v>
      </c>
      <c r="X385" s="33">
        <f t="shared" si="58"/>
        <v>34.029581784386629</v>
      </c>
      <c r="Y385" s="28">
        <f t="shared" si="59"/>
        <v>3.5117493472584855</v>
      </c>
      <c r="Z385" s="246"/>
      <c r="AA385" s="249"/>
      <c r="AC385" s="28"/>
      <c r="AD385" s="27"/>
      <c r="AE385" s="250"/>
      <c r="AF385" s="86"/>
      <c r="AJ385" s="86"/>
    </row>
    <row r="386" spans="1:54" ht="15.6">
      <c r="A386" s="246"/>
      <c r="B386" s="330">
        <f>+'Ark1'!C1895</f>
        <v>2024</v>
      </c>
      <c r="C386" s="266">
        <f>+'Ark1'!L1895</f>
        <v>9</v>
      </c>
      <c r="D386" s="266" t="s">
        <v>36</v>
      </c>
      <c r="E386" s="274">
        <f>+'Ark1'!AP1895</f>
        <v>22</v>
      </c>
      <c r="F386" s="266">
        <f>+IF(G386=0,"",'Ark1'!Q1895)</f>
        <v>151</v>
      </c>
      <c r="G386" s="362">
        <f>+'Ark1'!R1895</f>
        <v>439</v>
      </c>
      <c r="H386" s="267">
        <f>+IF(G386=0,"",'Ark1'!AE1895)</f>
        <v>8.4880123743232794</v>
      </c>
      <c r="I386" s="267"/>
      <c r="J386" s="267">
        <f>+IF(G386=0,"",'Ark1'!AF1895)</f>
        <v>10.122188215411201</v>
      </c>
      <c r="K386" s="268">
        <f>+IF(G386=0,"",'Ark1'!T1895)</f>
        <v>9.1298405466970429</v>
      </c>
      <c r="L386" s="305">
        <f>+IF(G386=0,"",'Ark1'!U1895)</f>
        <v>292.72482915717558</v>
      </c>
      <c r="M386" s="246"/>
      <c r="N386" s="269">
        <f>+IF(G386=0,"",'Ark1'!W1895)</f>
        <v>97.038724373576358</v>
      </c>
      <c r="O386" s="269">
        <f>+IF(G386=0,"",'Ark1'!X1895)</f>
        <v>4.7835990888382689</v>
      </c>
      <c r="P386" s="269">
        <f>+IF(G386=0,"",'Ark1'!AG1895)</f>
        <v>483.53986332574033</v>
      </c>
      <c r="Q386" s="269">
        <f>+IF(G386=0,"",'Ark1'!AH1895)</f>
        <v>98.861047835990902</v>
      </c>
      <c r="R386" s="374">
        <f>+IF(G386=0,"",'Ark1'!AR1895)</f>
        <v>193.65603644646924</v>
      </c>
      <c r="S386" s="114">
        <f>+IF(G386=0,"",'Ark1'!AS1895)</f>
        <v>40.171073010257615</v>
      </c>
      <c r="T386" s="269">
        <f>+IF(G386=0,"",'Ark1'!Y1895)</f>
        <v>31.909150627421607</v>
      </c>
      <c r="U386" s="268">
        <f>+IF(G386=0,"",'Ark1'!AA1895)</f>
        <v>1.3360253575047978</v>
      </c>
      <c r="V386" s="269">
        <f>+IF(G386=0,"",'Ark1'!AC1895)</f>
        <v>36.616679764980638</v>
      </c>
      <c r="W386" s="305">
        <f t="shared" si="57"/>
        <v>605.37889708584214</v>
      </c>
      <c r="X386" s="269">
        <f t="shared" si="58"/>
        <v>32.524981017463951</v>
      </c>
      <c r="Y386" s="267">
        <f t="shared" si="59"/>
        <v>2.9072847682119205</v>
      </c>
      <c r="Z386" s="246"/>
      <c r="AA386" s="27"/>
      <c r="AC386" s="28"/>
      <c r="AD386" s="27"/>
      <c r="AE386" s="86"/>
      <c r="AF386" s="86"/>
      <c r="AJ386" s="86"/>
    </row>
    <row r="387" spans="1:54" ht="15.6">
      <c r="A387" s="246"/>
      <c r="B387" s="330">
        <f>+'Ark1'!C1930</f>
        <v>2024</v>
      </c>
      <c r="C387" s="266">
        <f>+'Ark1'!L1930</f>
        <v>10</v>
      </c>
      <c r="D387" s="266" t="s">
        <v>37</v>
      </c>
      <c r="E387" s="275">
        <f>+'Ark1'!AP1930</f>
        <v>22</v>
      </c>
      <c r="F387" s="86">
        <f>+IF(G387=0,"",'Ark1'!Q1930)</f>
        <v>30</v>
      </c>
      <c r="G387" s="362">
        <f>+'Ark1'!R1930</f>
        <v>53</v>
      </c>
      <c r="H387" s="28">
        <f>+IF(G387=0,"",'Ark1'!AE1930)</f>
        <v>1.0247486465583915</v>
      </c>
      <c r="I387" s="267"/>
      <c r="J387" s="28">
        <f>+IF(G387=0,"",'Ark1'!AF1930)</f>
        <v>1.3135367062460579</v>
      </c>
      <c r="K387" s="27">
        <f>+IF(G387=0,"",'Ark1'!T1930)</f>
        <v>9.3773584905660385</v>
      </c>
      <c r="L387" s="305">
        <f>+IF(G387=0,"",'Ark1'!U1930)</f>
        <v>314.64150943396237</v>
      </c>
      <c r="M387" s="246"/>
      <c r="N387" s="33">
        <f>+IF(G387=0,"",'Ark1'!W1930)</f>
        <v>96.226415094339615</v>
      </c>
      <c r="O387" s="33">
        <f>+IF(G387=0,"",'Ark1'!X1930)</f>
        <v>11.320754716981128</v>
      </c>
      <c r="P387" s="33">
        <f>+IF(G387=0,"",'Ark1'!AG1930)</f>
        <v>492.90566037735846</v>
      </c>
      <c r="Q387" s="33">
        <f>+IF(G387=0,"",'Ark1'!AH1930)</f>
        <v>100</v>
      </c>
      <c r="R387" s="374">
        <f>+IF(G387=0,"",'Ark1'!AR1930)</f>
        <v>192.81132075471689</v>
      </c>
      <c r="S387" s="114">
        <f>+IF(G387=0,"",'Ark1'!AS1930)</f>
        <v>43.743708156955051</v>
      </c>
      <c r="T387" s="33">
        <f>+IF(G387=0,"",'Ark1'!Y1930)</f>
        <v>34.397929040131302</v>
      </c>
      <c r="U387" s="27">
        <f>+IF(G387=0,"",'Ark1'!AA1930)</f>
        <v>1.6394478487719548</v>
      </c>
      <c r="V387" s="33">
        <f>+IF(G387=0,"",'Ark1'!AC1930)</f>
        <v>22.653101879151055</v>
      </c>
      <c r="W387" s="305">
        <f t="shared" si="57"/>
        <v>638.34022354922695</v>
      </c>
      <c r="X387" s="33">
        <f t="shared" si="58"/>
        <v>31.464150943396238</v>
      </c>
      <c r="Y387" s="28">
        <f t="shared" si="59"/>
        <v>1.7666666666666666</v>
      </c>
      <c r="Z387" s="246"/>
      <c r="AA387" s="250"/>
      <c r="AC387" s="28"/>
      <c r="AD387" s="27"/>
      <c r="AE387" s="250"/>
      <c r="AF387" s="86"/>
      <c r="AJ387" s="86"/>
    </row>
    <row r="388" spans="1:54" ht="15.6">
      <c r="A388" s="246"/>
      <c r="B388" s="330">
        <f>+'Ark1'!C1965</f>
        <v>2024</v>
      </c>
      <c r="C388" s="266">
        <f>+'Ark1'!L1965</f>
        <v>11</v>
      </c>
      <c r="D388" s="266" t="s">
        <v>38</v>
      </c>
      <c r="E388" s="274">
        <f>+'Ark1'!AP1965</f>
        <v>22</v>
      </c>
      <c r="F388" s="266">
        <f>+IF(G388=0,"",'Ark1'!Q1965)</f>
        <v>2</v>
      </c>
      <c r="G388" s="362">
        <f>+'Ark1'!R1965</f>
        <v>2</v>
      </c>
      <c r="H388" s="267">
        <f>+IF(G388=0,"",'Ark1'!AE1965)</f>
        <v>3.8669760247486473E-2</v>
      </c>
      <c r="I388" s="267"/>
      <c r="J388" s="267">
        <f>+IF(G388=0,"",'Ark1'!AF1965)</f>
        <v>5.8477431681282895E-2</v>
      </c>
      <c r="K388" s="268">
        <f>+IF(G388=0,"",'Ark1'!T1965)</f>
        <v>10.5</v>
      </c>
      <c r="L388" s="305">
        <f>+IF(G388=0,"",'Ark1'!U1965)</f>
        <v>371.2000000000001</v>
      </c>
      <c r="M388" s="246"/>
      <c r="N388" s="269">
        <f>+IF(G388=0,"",'Ark1'!W1965)</f>
        <v>100</v>
      </c>
      <c r="O388" s="269">
        <f>+IF(G388=0,"",'Ark1'!X1965)</f>
        <v>50</v>
      </c>
      <c r="P388" s="269">
        <f>+IF(G388=0,"",'Ark1'!AG1965)</f>
        <v>490.5</v>
      </c>
      <c r="Q388" s="269">
        <f>+IF(G388=0,"",'Ark1'!AH1965)</f>
        <v>100</v>
      </c>
      <c r="R388" s="374">
        <f>+IF(G388=0,"",'Ark1'!AR1965)</f>
        <v>196.5</v>
      </c>
      <c r="S388" s="114">
        <f>+IF(G388=0,"",'Ark1'!AS1965)</f>
        <v>48.887611826847539</v>
      </c>
      <c r="T388" s="269">
        <f>+IF(G388=0,"",'Ark1'!Y1965)</f>
        <v>24.299999999999809</v>
      </c>
      <c r="U388" s="268">
        <f>+IF(G388=0,"",'Ark1'!AA1965)</f>
        <v>1.5</v>
      </c>
      <c r="V388" s="269">
        <f>+IF(G388=0,"",'Ark1'!AC1965)</f>
        <v>100.00000000000033</v>
      </c>
      <c r="W388" s="305">
        <f t="shared" si="57"/>
        <v>756.77879714576989</v>
      </c>
      <c r="X388" s="269">
        <f t="shared" si="58"/>
        <v>33.745454545454557</v>
      </c>
      <c r="Y388" s="267">
        <f t="shared" si="59"/>
        <v>1</v>
      </c>
      <c r="Z388" s="246"/>
      <c r="AA388" s="213"/>
      <c r="AC388" s="28"/>
      <c r="AD388" s="27"/>
      <c r="AE388" s="213"/>
      <c r="AF388" s="86"/>
      <c r="AJ388" s="86"/>
    </row>
    <row r="389" spans="1:54" ht="15.6">
      <c r="A389" s="246"/>
      <c r="B389" s="330">
        <f>+'Ark1'!C2000</f>
        <v>2024</v>
      </c>
      <c r="C389" s="266">
        <f>+'Ark1'!L2000</f>
        <v>12</v>
      </c>
      <c r="D389" s="266" t="s">
        <v>39</v>
      </c>
      <c r="E389" s="275">
        <f>+'Ark1'!AP2000</f>
        <v>22</v>
      </c>
      <c r="F389" s="86" t="str">
        <f>+IF(G389=0,"",'Ark1'!Q2000)</f>
        <v/>
      </c>
      <c r="G389" s="362">
        <f>+'Ark1'!R2000</f>
        <v>0</v>
      </c>
      <c r="H389" s="28" t="str">
        <f>+IF(G389=0,"",'Ark1'!AE2000)</f>
        <v/>
      </c>
      <c r="I389" s="267"/>
      <c r="J389" s="28" t="str">
        <f>+IF(G389=0,"",'Ark1'!AF2000)</f>
        <v/>
      </c>
      <c r="K389" s="27" t="str">
        <f>+IF(G389=0,"",'Ark1'!T2000)</f>
        <v/>
      </c>
      <c r="L389" s="305" t="str">
        <f>+IF(G389=0,"",'Ark1'!U2000)</f>
        <v/>
      </c>
      <c r="M389" s="246"/>
      <c r="N389" s="33" t="str">
        <f>+IF(G389=0,"",'Ark1'!W2000)</f>
        <v/>
      </c>
      <c r="O389" s="33" t="str">
        <f>+IF(G389=0,"",'Ark1'!X2000)</f>
        <v/>
      </c>
      <c r="P389" s="33" t="str">
        <f>+IF(G389=0,"",'Ark1'!AG2000)</f>
        <v/>
      </c>
      <c r="Q389" s="33" t="str">
        <f>+IF(G389=0,"",'Ark1'!AH2000)</f>
        <v/>
      </c>
      <c r="R389" s="374" t="str">
        <f>+IF(G389=0,"",'Ark1'!AR2000)</f>
        <v/>
      </c>
      <c r="S389" s="114" t="str">
        <f>+IF(G389=0,"",'Ark1'!AS2000)</f>
        <v/>
      </c>
      <c r="T389" s="33" t="str">
        <f>+IF(G389=0,"",'Ark1'!Y2000)</f>
        <v/>
      </c>
      <c r="U389" s="27" t="str">
        <f>+IF(G389=0,"",'Ark1'!AA2000)</f>
        <v/>
      </c>
      <c r="V389" s="33" t="str">
        <f>+IF(G389=0,"",'Ark1'!AC2000)</f>
        <v/>
      </c>
      <c r="W389" s="305" t="str">
        <f t="shared" si="57"/>
        <v/>
      </c>
      <c r="X389" s="33" t="str">
        <f t="shared" si="58"/>
        <v/>
      </c>
      <c r="Y389" s="28" t="str">
        <f t="shared" si="59"/>
        <v/>
      </c>
      <c r="Z389" s="246"/>
      <c r="AA389" s="249"/>
      <c r="AC389" s="28"/>
      <c r="AD389" s="27"/>
      <c r="AE389" s="249"/>
      <c r="AF389" s="86"/>
      <c r="AJ389" s="86"/>
    </row>
    <row r="390" spans="1:54" ht="15.6">
      <c r="A390" s="246"/>
      <c r="B390" s="330">
        <f>+'Ark1'!C2035</f>
        <v>2024</v>
      </c>
      <c r="C390" s="266">
        <f>+'Ark1'!L2035</f>
        <v>13</v>
      </c>
      <c r="D390" s="266" t="s">
        <v>40</v>
      </c>
      <c r="E390" s="274">
        <f>+'Ark1'!AP2035</f>
        <v>22</v>
      </c>
      <c r="F390" s="266" t="str">
        <f>+IF(G390=0,"",'Ark1'!Q2035)</f>
        <v/>
      </c>
      <c r="G390" s="362">
        <f>+'Ark1'!R2035</f>
        <v>0</v>
      </c>
      <c r="H390" s="267" t="str">
        <f>+IF(G390=0,"",'Ark1'!AE2035)</f>
        <v/>
      </c>
      <c r="I390" s="267"/>
      <c r="J390" s="267" t="str">
        <f>+IF(G390=0,"",'Ark1'!AF2035)</f>
        <v/>
      </c>
      <c r="K390" s="268" t="str">
        <f>+IF(G390=0,"",'Ark1'!T2035)</f>
        <v/>
      </c>
      <c r="L390" s="305" t="str">
        <f>+IF(G390=0,"",'Ark1'!U2035)</f>
        <v/>
      </c>
      <c r="M390" s="246"/>
      <c r="N390" s="269" t="str">
        <f>+IF(G390=0,"",'Ark1'!W2035)</f>
        <v/>
      </c>
      <c r="O390" s="269" t="str">
        <f>+IF(G390=0,"",'Ark1'!X2035)</f>
        <v/>
      </c>
      <c r="P390" s="269" t="str">
        <f>+IF(G390=0,"",'Ark1'!AG2035)</f>
        <v/>
      </c>
      <c r="Q390" s="269" t="str">
        <f>+IF(G390=0,"",'Ark1'!AH2035)</f>
        <v/>
      </c>
      <c r="R390" s="374" t="str">
        <f>+IF(G390=0,"",'Ark1'!AR2035)</f>
        <v/>
      </c>
      <c r="S390" s="114" t="str">
        <f>+IF(G390=0,"",'Ark1'!AS2035)</f>
        <v/>
      </c>
      <c r="T390" s="269" t="str">
        <f>+IF(G390=0,"",'Ark1'!Y2035)</f>
        <v/>
      </c>
      <c r="U390" s="268" t="str">
        <f>+IF(G390=0,"",'Ark1'!AA2035)</f>
        <v/>
      </c>
      <c r="V390" s="269" t="str">
        <f>+IF(G390=0,"",'Ark1'!AC2035)</f>
        <v/>
      </c>
      <c r="W390" s="305" t="str">
        <f t="shared" si="57"/>
        <v/>
      </c>
      <c r="X390" s="269" t="str">
        <f t="shared" si="58"/>
        <v/>
      </c>
      <c r="Y390" s="267" t="str">
        <f t="shared" si="59"/>
        <v/>
      </c>
      <c r="Z390" s="246"/>
      <c r="AA390" s="249"/>
      <c r="AC390" s="28"/>
      <c r="AD390" s="27"/>
      <c r="AE390" s="250"/>
      <c r="AF390" s="86"/>
      <c r="AJ390" s="86"/>
    </row>
    <row r="391" spans="1:54" ht="15.6">
      <c r="A391" s="246"/>
      <c r="B391" s="330">
        <f>+'Ark1'!C2070</f>
        <v>2024</v>
      </c>
      <c r="C391" s="266">
        <f>+'Ark1'!L2070</f>
        <v>14</v>
      </c>
      <c r="D391" s="266" t="s">
        <v>401</v>
      </c>
      <c r="E391" s="275">
        <f>+'Ark1'!AP2070</f>
        <v>22</v>
      </c>
      <c r="F391" s="86" t="str">
        <f>+IF(G391=0,"",'Ark1'!Q2070)</f>
        <v/>
      </c>
      <c r="G391" s="362">
        <f>+'Ark1'!R2070</f>
        <v>0</v>
      </c>
      <c r="H391" s="28" t="str">
        <f>+IF(G391=0,"",'Ark1'!AE2070)</f>
        <v/>
      </c>
      <c r="I391" s="267"/>
      <c r="J391" s="28" t="str">
        <f>+IF(G391=0,"",'Ark1'!AF2070)</f>
        <v/>
      </c>
      <c r="K391" s="27" t="str">
        <f>+IF(G391=0,"",'Ark1'!T2070)</f>
        <v/>
      </c>
      <c r="L391" s="305" t="str">
        <f>+IF(G391=0,"",'Ark1'!U2070)</f>
        <v/>
      </c>
      <c r="M391" s="246"/>
      <c r="N391" s="33" t="str">
        <f>+IF(G391=0,"",'Ark1'!W2070)</f>
        <v/>
      </c>
      <c r="O391" s="33" t="str">
        <f>+IF(G391=0,"",'Ark1'!X2070)</f>
        <v/>
      </c>
      <c r="P391" s="33" t="str">
        <f>+IF(G391=0,"",'Ark1'!AG2070)</f>
        <v/>
      </c>
      <c r="Q391" s="33" t="str">
        <f>+IF(G391=0,"",'Ark1'!AH2070)</f>
        <v/>
      </c>
      <c r="R391" s="374" t="str">
        <f>+IF(G391=0,"",'Ark1'!AR1869)</f>
        <v/>
      </c>
      <c r="S391" s="114" t="str">
        <f>+IF(G391=0,"",'Ark1'!AS1869)</f>
        <v/>
      </c>
      <c r="T391" s="33" t="str">
        <f>+IF(G391=0,"",'Ark1'!Y2070)</f>
        <v/>
      </c>
      <c r="U391" s="27" t="str">
        <f>+IF(G391=0,"",'Ark1'!AA2070)</f>
        <v/>
      </c>
      <c r="V391" s="33" t="str">
        <f>+IF(G391=0,"",'Ark1'!AC2070)</f>
        <v/>
      </c>
      <c r="W391" s="305" t="str">
        <f t="shared" si="57"/>
        <v/>
      </c>
      <c r="X391" s="33" t="str">
        <f t="shared" si="58"/>
        <v/>
      </c>
      <c r="Y391" s="28" t="str">
        <f t="shared" si="59"/>
        <v/>
      </c>
      <c r="Z391" s="246"/>
      <c r="AA391" s="249"/>
      <c r="AC391" s="28"/>
      <c r="AD391" s="27"/>
      <c r="AE391" s="250"/>
      <c r="AF391" s="86"/>
      <c r="AJ391" s="86"/>
    </row>
    <row r="392" spans="1:54" ht="15.6">
      <c r="A392" s="246"/>
      <c r="B392" s="330">
        <f>+'Ark1'!C2105</f>
        <v>2024</v>
      </c>
      <c r="C392" s="266">
        <f>+'Ark1'!L2105</f>
        <v>15</v>
      </c>
      <c r="D392" s="266" t="s">
        <v>41</v>
      </c>
      <c r="E392" s="266">
        <f>+'Ark1'!AP2105</f>
        <v>22</v>
      </c>
      <c r="F392" s="266" t="str">
        <f>+IF(G392=0,"",'Ark1'!Q2105)</f>
        <v/>
      </c>
      <c r="G392" s="362">
        <f>+'Ark1'!R2105</f>
        <v>0</v>
      </c>
      <c r="H392" s="267" t="str">
        <f>+IF(G392=0,"",'Ark1'!AE2105)</f>
        <v/>
      </c>
      <c r="I392" s="267"/>
      <c r="J392" s="267" t="str">
        <f>+IF(G392=0,"",'Ark1'!AF2105)</f>
        <v/>
      </c>
      <c r="K392" s="268" t="str">
        <f>+IF(G392=0,"",'Ark1'!T2105)</f>
        <v/>
      </c>
      <c r="L392" s="377" t="str">
        <f>+IF(G392=0,"",'Ark1'!U2105)</f>
        <v/>
      </c>
      <c r="M392" s="246"/>
      <c r="N392" s="269" t="str">
        <f>+IF(G392=0,"",'Ark1'!W2105)</f>
        <v/>
      </c>
      <c r="O392" s="269" t="str">
        <f>+IF(G392=0,"",'Ark1'!X2105)</f>
        <v/>
      </c>
      <c r="P392" s="269" t="str">
        <f>+IF(G392=0,"",'Ark1'!AG2105)</f>
        <v/>
      </c>
      <c r="Q392" s="269" t="str">
        <f>+IF(G392=0,"",'Ark1'!AH2105)</f>
        <v/>
      </c>
      <c r="R392" s="374" t="str">
        <f>+IF(G392=0,"",'Ark1'!AR1870)</f>
        <v/>
      </c>
      <c r="S392" s="114" t="str">
        <f>+IF(G392=0,"",'Ark1'!AS1870)</f>
        <v/>
      </c>
      <c r="T392" s="269" t="str">
        <f>+IF(G392=0,"",'Ark1'!Y2105)</f>
        <v/>
      </c>
      <c r="U392" s="268" t="str">
        <f>+IF(G392=0,"",'Ark1'!AA2105)</f>
        <v/>
      </c>
      <c r="V392" s="269" t="str">
        <f>+IF(G392=0,"",'Ark1'!AC2105)</f>
        <v/>
      </c>
      <c r="W392" s="305" t="str">
        <f t="shared" si="57"/>
        <v/>
      </c>
      <c r="X392" s="269" t="str">
        <f t="shared" si="58"/>
        <v/>
      </c>
      <c r="Y392" s="267" t="str">
        <f t="shared" si="59"/>
        <v/>
      </c>
      <c r="Z392" s="246"/>
      <c r="AA392" s="249"/>
      <c r="AC392" s="28"/>
      <c r="AD392" s="27"/>
      <c r="AE392" s="250"/>
      <c r="AF392" s="86"/>
      <c r="AJ392" s="86"/>
    </row>
    <row r="393" spans="1:54" ht="19.8">
      <c r="A393" s="246"/>
      <c r="B393" s="246"/>
      <c r="C393" s="246"/>
      <c r="D393" s="246"/>
      <c r="E393" s="246"/>
      <c r="F393" s="246"/>
      <c r="G393" s="246"/>
      <c r="H393" s="246"/>
      <c r="I393" s="246"/>
      <c r="J393" s="246"/>
      <c r="K393" s="246"/>
      <c r="L393" s="246"/>
      <c r="M393" s="246"/>
      <c r="N393" s="246"/>
      <c r="O393" s="246"/>
      <c r="P393" s="246"/>
      <c r="Q393" s="246"/>
      <c r="R393" s="246"/>
      <c r="S393" s="246"/>
      <c r="T393" s="246"/>
      <c r="U393" s="246"/>
      <c r="V393" s="246"/>
      <c r="W393" s="246"/>
      <c r="X393" s="246"/>
      <c r="Y393" s="246"/>
      <c r="Z393" s="246"/>
      <c r="AA393" s="249"/>
      <c r="AC393" s="28"/>
      <c r="AD393" s="27"/>
      <c r="AE393" s="250"/>
      <c r="AF393" s="86"/>
      <c r="AJ393" s="86"/>
      <c r="BB393" s="262"/>
    </row>
    <row r="394" spans="1:54" ht="19.8">
      <c r="A394" s="246"/>
      <c r="B394" s="246"/>
      <c r="C394" s="264"/>
      <c r="D394" s="246"/>
      <c r="E394" s="246"/>
      <c r="F394" s="246"/>
      <c r="G394" s="246"/>
      <c r="H394" s="247"/>
      <c r="I394" s="246"/>
      <c r="J394" s="247"/>
      <c r="K394" s="246"/>
      <c r="L394" s="246"/>
      <c r="M394" s="246"/>
      <c r="N394" s="248"/>
      <c r="O394" s="248"/>
      <c r="P394" s="246"/>
      <c r="Q394" s="248"/>
      <c r="R394" s="248"/>
      <c r="S394" s="248"/>
      <c r="T394" s="248"/>
      <c r="U394" s="246"/>
      <c r="V394" s="248"/>
      <c r="W394" s="246"/>
      <c r="X394" s="248"/>
      <c r="Y394" s="247"/>
      <c r="Z394" s="246"/>
      <c r="AA394" s="249"/>
      <c r="AC394" s="28"/>
      <c r="AD394" s="27"/>
      <c r="AE394" s="250"/>
      <c r="AF394" s="86"/>
      <c r="AJ394" s="86"/>
      <c r="BB394" s="262"/>
    </row>
    <row r="395" spans="1:54" ht="22.8">
      <c r="A395" s="346" t="str">
        <f>+Raser!C30</f>
        <v>Aberdeen Angus</v>
      </c>
      <c r="B395" s="246"/>
      <c r="C395" s="264"/>
      <c r="D395" s="346"/>
      <c r="E395" s="246"/>
      <c r="F395" s="246"/>
      <c r="G395" s="264" t="s">
        <v>651</v>
      </c>
      <c r="H395" s="279">
        <f>SUM(G401:G415)</f>
        <v>5425</v>
      </c>
      <c r="I395" s="247"/>
      <c r="J395" s="246"/>
      <c r="K395" s="247"/>
      <c r="L395" s="345">
        <f>+Raser!M30</f>
        <v>223.66206451612911</v>
      </c>
      <c r="M395" s="246"/>
      <c r="N395" s="248"/>
      <c r="O395" s="248"/>
      <c r="P395" s="246"/>
      <c r="Q395" s="248"/>
      <c r="R395" s="248"/>
      <c r="S395" s="248"/>
      <c r="T395" s="248"/>
      <c r="U395" s="246"/>
      <c r="V395" s="248"/>
      <c r="W395" s="345">
        <f>+Raser!X30</f>
        <v>433.8530129726829</v>
      </c>
      <c r="X395" s="248" t="s">
        <v>635</v>
      </c>
      <c r="Y395" s="247"/>
      <c r="Z395" s="246"/>
      <c r="AA395" s="249"/>
      <c r="AC395" s="28"/>
      <c r="AD395" s="27"/>
      <c r="AE395" s="250"/>
      <c r="AF395" s="86"/>
      <c r="AJ395" s="86"/>
      <c r="BB395" s="262"/>
    </row>
    <row r="396" spans="1:54" ht="14.25" customHeight="1">
      <c r="A396" s="246"/>
      <c r="B396" s="246"/>
      <c r="C396" s="264"/>
      <c r="D396" s="344"/>
      <c r="E396" s="246"/>
      <c r="F396" s="264"/>
      <c r="G396" s="264"/>
      <c r="H396" s="264"/>
      <c r="I396" s="264"/>
      <c r="J396" s="264"/>
      <c r="K396" s="264"/>
      <c r="L396" s="264"/>
      <c r="M396" s="246"/>
      <c r="N396" s="264"/>
      <c r="O396" s="264"/>
      <c r="P396" s="264"/>
      <c r="Q396" s="264"/>
      <c r="R396" s="264"/>
      <c r="S396" s="264"/>
      <c r="T396" s="264"/>
      <c r="U396" s="264"/>
      <c r="V396" s="264"/>
      <c r="W396" s="264"/>
      <c r="X396" s="264"/>
      <c r="Y396" s="247"/>
      <c r="Z396" s="246"/>
      <c r="AA396" s="249"/>
      <c r="AC396" s="28"/>
      <c r="AD396" s="27"/>
      <c r="AE396" s="250"/>
      <c r="AF396" s="86"/>
      <c r="AJ396" s="86"/>
      <c r="BB396" s="262"/>
    </row>
    <row r="397" spans="1:54" ht="19.8">
      <c r="A397" s="246"/>
      <c r="B397" s="246"/>
      <c r="C397" s="246"/>
      <c r="D397" s="246"/>
      <c r="E397" s="246"/>
      <c r="F397" s="246"/>
      <c r="G397" s="246"/>
      <c r="H397" s="247"/>
      <c r="I397" s="246"/>
      <c r="J397" s="247"/>
      <c r="K397" s="246"/>
      <c r="L397" s="246"/>
      <c r="M397" s="246"/>
      <c r="N397" s="248"/>
      <c r="O397" s="248"/>
      <c r="P397" s="246"/>
      <c r="Q397" s="248"/>
      <c r="R397" s="248"/>
      <c r="S397" s="248"/>
      <c r="T397" s="248"/>
      <c r="U397" s="246"/>
      <c r="V397" s="248"/>
      <c r="W397" s="264" t="s">
        <v>488</v>
      </c>
      <c r="X397" s="265" t="s">
        <v>80</v>
      </c>
      <c r="Y397" s="263" t="s">
        <v>4</v>
      </c>
      <c r="Z397" s="246"/>
      <c r="AA397" s="249"/>
      <c r="AC397" s="28"/>
      <c r="AD397" s="27"/>
      <c r="AE397" s="250"/>
      <c r="AF397" s="86"/>
      <c r="AJ397" s="86"/>
      <c r="BB397" s="262"/>
    </row>
    <row r="398" spans="1:54" ht="19.8">
      <c r="A398" s="246"/>
      <c r="B398" s="246"/>
      <c r="C398" s="246"/>
      <c r="D398" s="264"/>
      <c r="E398" s="246"/>
      <c r="F398" s="264" t="s">
        <v>4</v>
      </c>
      <c r="G398" s="246"/>
      <c r="H398" s="247"/>
      <c r="I398" s="247"/>
      <c r="J398" s="247"/>
      <c r="K398" s="264" t="s">
        <v>24</v>
      </c>
      <c r="L398" s="247"/>
      <c r="M398" s="246"/>
      <c r="N398" s="248" t="s">
        <v>402</v>
      </c>
      <c r="O398" s="248" t="s">
        <v>402</v>
      </c>
      <c r="P398" s="265" t="s">
        <v>534</v>
      </c>
      <c r="Q398" s="248" t="s">
        <v>402</v>
      </c>
      <c r="R398" s="248"/>
      <c r="S398" s="248"/>
      <c r="T398" s="265" t="s">
        <v>422</v>
      </c>
      <c r="U398" s="246"/>
      <c r="V398" s="265" t="s">
        <v>581</v>
      </c>
      <c r="W398" s="264" t="s">
        <v>578</v>
      </c>
      <c r="X398" s="265" t="s">
        <v>44</v>
      </c>
      <c r="Y398" s="263" t="s">
        <v>10</v>
      </c>
      <c r="Z398" s="246"/>
      <c r="AA398" s="249"/>
      <c r="AC398" s="28"/>
      <c r="AD398" s="27"/>
      <c r="AE398" s="250"/>
      <c r="AF398" s="86"/>
      <c r="AJ398" s="86"/>
      <c r="BB398" s="262"/>
    </row>
    <row r="399" spans="1:54" ht="19.8">
      <c r="A399" s="264"/>
      <c r="B399" s="264"/>
      <c r="C399" s="246"/>
      <c r="D399" s="246"/>
      <c r="E399" s="264"/>
      <c r="F399" s="264" t="s">
        <v>486</v>
      </c>
      <c r="G399" s="264" t="s">
        <v>4</v>
      </c>
      <c r="H399" s="263" t="s">
        <v>4</v>
      </c>
      <c r="I399" s="263"/>
      <c r="J399" s="263" t="s">
        <v>1</v>
      </c>
      <c r="K399" s="264" t="s">
        <v>492</v>
      </c>
      <c r="L399" s="263" t="s">
        <v>24</v>
      </c>
      <c r="M399" s="246"/>
      <c r="N399" s="265" t="s">
        <v>580</v>
      </c>
      <c r="O399" s="265" t="s">
        <v>498</v>
      </c>
      <c r="P399" s="265" t="s">
        <v>558</v>
      </c>
      <c r="Q399" s="265" t="s">
        <v>500</v>
      </c>
      <c r="R399" s="423" t="s">
        <v>24</v>
      </c>
      <c r="S399" s="423" t="s">
        <v>24</v>
      </c>
      <c r="T399" s="265"/>
      <c r="U399" s="264" t="s">
        <v>413</v>
      </c>
      <c r="V399" s="265" t="s">
        <v>1</v>
      </c>
      <c r="W399" s="264" t="s">
        <v>71</v>
      </c>
      <c r="X399" s="265" t="s">
        <v>538</v>
      </c>
      <c r="Y399" s="263" t="s">
        <v>71</v>
      </c>
      <c r="Z399" s="246"/>
      <c r="AA399" s="249"/>
      <c r="AC399" s="28"/>
      <c r="AD399" s="27"/>
      <c r="AE399" s="250"/>
      <c r="AF399" s="86"/>
      <c r="AJ399" s="86"/>
      <c r="BB399" s="262"/>
    </row>
    <row r="400" spans="1:54" ht="19.8">
      <c r="A400" s="246"/>
      <c r="B400" s="246"/>
      <c r="C400" s="264" t="s">
        <v>0</v>
      </c>
      <c r="D400" s="264"/>
      <c r="E400" s="264" t="s">
        <v>607</v>
      </c>
      <c r="F400" s="50" t="s">
        <v>487</v>
      </c>
      <c r="G400" s="50" t="s">
        <v>10</v>
      </c>
      <c r="H400" s="87" t="s">
        <v>402</v>
      </c>
      <c r="I400" s="87"/>
      <c r="J400" s="87" t="s">
        <v>402</v>
      </c>
      <c r="K400" s="50" t="s">
        <v>414</v>
      </c>
      <c r="L400" s="87" t="s">
        <v>45</v>
      </c>
      <c r="M400" s="246"/>
      <c r="N400" s="75" t="s">
        <v>556</v>
      </c>
      <c r="O400" s="75" t="s">
        <v>439</v>
      </c>
      <c r="P400" s="75" t="s">
        <v>494</v>
      </c>
      <c r="Q400" s="75" t="s">
        <v>481</v>
      </c>
      <c r="R400" s="423" t="s">
        <v>737</v>
      </c>
      <c r="S400" s="423" t="s">
        <v>738</v>
      </c>
      <c r="T400" s="75" t="s">
        <v>1</v>
      </c>
      <c r="U400" s="50" t="s">
        <v>414</v>
      </c>
      <c r="V400" s="75" t="s">
        <v>535</v>
      </c>
      <c r="W400" s="50" t="s">
        <v>497</v>
      </c>
      <c r="X400" s="75" t="s">
        <v>45</v>
      </c>
      <c r="Y400" s="87" t="s">
        <v>561</v>
      </c>
      <c r="Z400" s="246"/>
      <c r="AA400" s="249"/>
      <c r="AC400" s="28"/>
      <c r="AD400" s="27"/>
      <c r="AE400" s="250"/>
      <c r="AF400" s="86"/>
      <c r="AJ400" s="86"/>
      <c r="BB400" s="262"/>
    </row>
    <row r="401" spans="1:54" ht="15.6">
      <c r="A401" s="246"/>
      <c r="B401" s="266">
        <f>+'Ark1'!C1616</f>
        <v>2024</v>
      </c>
      <c r="C401" s="266">
        <f>+'Ark1'!L1616</f>
        <v>1</v>
      </c>
      <c r="D401" s="266" t="s">
        <v>29</v>
      </c>
      <c r="E401" s="266">
        <f>+'Ark1'!AP1616</f>
        <v>23</v>
      </c>
      <c r="F401" s="266" t="str">
        <f>+IF(G401=0,"",'Ark1'!Q1616)</f>
        <v/>
      </c>
      <c r="G401" s="362">
        <f>+'Ark1'!R1616</f>
        <v>0</v>
      </c>
      <c r="H401" s="267" t="str">
        <f>+IF(G401=0,"",'Ark1'!AE1616)</f>
        <v/>
      </c>
      <c r="I401" s="267"/>
      <c r="J401" s="267" t="str">
        <f>+IF(G401=0,"",'Ark1'!AF1616)</f>
        <v/>
      </c>
      <c r="K401" s="268" t="str">
        <f>+IF(G401=0,"",'Ark1'!T1616)</f>
        <v/>
      </c>
      <c r="L401" s="305" t="str">
        <f>+IF(G401=0,"",'Ark1'!U1616)</f>
        <v/>
      </c>
      <c r="M401" s="246"/>
      <c r="N401" s="269" t="str">
        <f>+IF(G401=0,"",'Ark1'!W1616)</f>
        <v/>
      </c>
      <c r="O401" s="269" t="str">
        <f>+IF(G401=0,"",'Ark1'!X1616)</f>
        <v/>
      </c>
      <c r="P401" s="269" t="str">
        <f>+IF(G401=0,"",'Ark1'!AG1616)</f>
        <v/>
      </c>
      <c r="Q401" s="269" t="str">
        <f>+IF(G401=0,"",'Ark1'!AH1616)</f>
        <v/>
      </c>
      <c r="R401" s="374" t="str">
        <f>+IF(G401=0,"",'Ark1'!AR1616)</f>
        <v/>
      </c>
      <c r="S401" s="114" t="str">
        <f>+IF(G401=0,"",'Ark1'!AS1616)</f>
        <v/>
      </c>
      <c r="T401" s="269" t="str">
        <f>+IF(G401=0,"",'Ark1'!Y1616)</f>
        <v/>
      </c>
      <c r="U401" s="268" t="str">
        <f>+IF(G401=0,"",'Ark1'!AA1616)</f>
        <v/>
      </c>
      <c r="V401" s="269" t="str">
        <f>+IF(G401=0,"",'Ark1'!AC1616)</f>
        <v/>
      </c>
      <c r="W401" s="305" t="str">
        <f t="shared" ref="W401:W415" si="60">IF(G401=0,"",1000*L401/P401)</f>
        <v/>
      </c>
      <c r="X401" s="269" t="str">
        <f t="shared" ref="X401:X415" si="61">IF(G401=0,"",L401/C401)</f>
        <v/>
      </c>
      <c r="Y401" s="267" t="str">
        <f t="shared" ref="Y401:Y415" si="62">IF(G401=0,"",G401/F401)</f>
        <v/>
      </c>
      <c r="Z401" s="246"/>
      <c r="AA401" s="249"/>
      <c r="AC401" s="28"/>
      <c r="AD401" s="27"/>
      <c r="AE401" s="250"/>
      <c r="AF401" s="86"/>
      <c r="AJ401" s="86"/>
    </row>
    <row r="402" spans="1:54" ht="15.6">
      <c r="A402" s="246"/>
      <c r="B402" s="306">
        <f>+'Ark1'!C1651</f>
        <v>2024</v>
      </c>
      <c r="C402" s="86">
        <f>+'Ark1'!L1651</f>
        <v>2</v>
      </c>
      <c r="D402" s="86" t="s">
        <v>30</v>
      </c>
      <c r="E402" s="266"/>
      <c r="F402" s="86">
        <f>+IF(G402=0,"",'Ark1'!Q1651)</f>
        <v>2</v>
      </c>
      <c r="G402" s="362">
        <f>+'Ark1'!R1651</f>
        <v>2</v>
      </c>
      <c r="H402" s="28">
        <f>+IF(G402=0,"",'Ark1'!AE1651)</f>
        <v>3.6866359447004608E-2</v>
      </c>
      <c r="I402" s="267"/>
      <c r="J402" s="28">
        <f>+IF(G402=0,"",'Ark1'!AF1651)</f>
        <v>2.057910440429922E-2</v>
      </c>
      <c r="K402" s="27">
        <f>+IF(G402=0,"",'Ark1'!T1651)</f>
        <v>4</v>
      </c>
      <c r="L402" s="305">
        <f>+IF(G402=0,"",'Ark1'!U1651)</f>
        <v>124.85</v>
      </c>
      <c r="M402" s="246"/>
      <c r="N402" s="33">
        <f>+IF(G402=0,"",'Ark1'!W1651)</f>
        <v>0</v>
      </c>
      <c r="O402" s="33">
        <f>+IF(G402=0,"",'Ark1'!X1651)</f>
        <v>0</v>
      </c>
      <c r="P402" s="33">
        <f>+IF(G402=0,"",'Ark1'!AG1651)</f>
        <v>690</v>
      </c>
      <c r="Q402" s="33">
        <f>+IF(G402=0,"",'Ark1'!AH1651)</f>
        <v>100</v>
      </c>
      <c r="R402" s="374">
        <f>+IF(G402=0,"",'Ark1'!AR1651)</f>
        <v>182</v>
      </c>
      <c r="S402" s="114">
        <f>+IF(G402=0,"",'Ark1'!AS1651)</f>
        <v>20.233467505676646</v>
      </c>
      <c r="T402" s="33">
        <f>+IF(G402=0,"",'Ark1'!Y1651)</f>
        <v>32.75</v>
      </c>
      <c r="U402" s="27">
        <f>+IF(G402=0,"",'Ark1'!AA1651)</f>
        <v>0</v>
      </c>
      <c r="V402" s="33">
        <f>+IF(G402=0,"",'Ark1'!AC1651)</f>
        <v>0</v>
      </c>
      <c r="W402" s="305">
        <f t="shared" si="60"/>
        <v>180.94202898550725</v>
      </c>
      <c r="X402" s="33">
        <f t="shared" si="61"/>
        <v>62.424999999999997</v>
      </c>
      <c r="Y402" s="28">
        <f t="shared" si="62"/>
        <v>1</v>
      </c>
      <c r="Z402" s="246"/>
      <c r="AA402" s="249"/>
      <c r="AC402" s="28"/>
      <c r="AD402" s="27"/>
      <c r="AE402" s="250"/>
      <c r="AF402" s="86"/>
      <c r="AJ402" s="86"/>
    </row>
    <row r="403" spans="1:54" ht="15.6">
      <c r="A403" s="246"/>
      <c r="B403" s="306">
        <f>+'Ark1'!C1686</f>
        <v>2024</v>
      </c>
      <c r="C403" s="266">
        <f>+'Ark1'!L1686</f>
        <v>3</v>
      </c>
      <c r="D403" s="266" t="s">
        <v>31</v>
      </c>
      <c r="E403" s="266"/>
      <c r="F403" s="266">
        <f>+IF(G403=0,"",'Ark1'!Q1686)</f>
        <v>22</v>
      </c>
      <c r="G403" s="362">
        <f>+'Ark1'!R1686</f>
        <v>27</v>
      </c>
      <c r="H403" s="267">
        <f>+IF(G403=0,"",'Ark1'!AE1686)</f>
        <v>0.49769585253456239</v>
      </c>
      <c r="I403" s="267"/>
      <c r="J403" s="267">
        <f>+IF(G403=0,"",'Ark1'!AF1686)</f>
        <v>0.31700227144852422</v>
      </c>
      <c r="K403" s="268">
        <f>+IF(G403=0,"",'Ark1'!T1686)</f>
        <v>4.9629629629629619</v>
      </c>
      <c r="L403" s="305">
        <f>+IF(G403=0,"",'Ark1'!U1686)</f>
        <v>142.45925925925923</v>
      </c>
      <c r="M403" s="246"/>
      <c r="N403" s="269">
        <f>+IF(G403=0,"",'Ark1'!W1686)</f>
        <v>14.814814814814817</v>
      </c>
      <c r="O403" s="269">
        <f>+IF(G403=0,"",'Ark1'!X1686)</f>
        <v>0</v>
      </c>
      <c r="P403" s="269">
        <f>+IF(G403=0,"",'Ark1'!AG1686)</f>
        <v>551.03703703703707</v>
      </c>
      <c r="Q403" s="269">
        <f>+IF(G403=0,"",'Ark1'!AH1686)</f>
        <v>100</v>
      </c>
      <c r="R403" s="374">
        <f>+IF(G403=0,"",'Ark1'!AR1686)</f>
        <v>184.48148148148152</v>
      </c>
      <c r="S403" s="114">
        <f>+IF(G403=0,"",'Ark1'!AS1686)</f>
        <v>22.192087967799537</v>
      </c>
      <c r="T403" s="269">
        <f>+IF(G403=0,"",'Ark1'!Y1686)</f>
        <v>36.68228212193911</v>
      </c>
      <c r="U403" s="268">
        <f>+IF(G403=0,"",'Ark1'!AA1686)</f>
        <v>1.6883364918579973</v>
      </c>
      <c r="V403" s="269">
        <f>+IF(G403=0,"",'Ark1'!AC1686)</f>
        <v>37.559647207898117</v>
      </c>
      <c r="W403" s="305">
        <f t="shared" si="60"/>
        <v>258.52937222744987</v>
      </c>
      <c r="X403" s="269">
        <f t="shared" si="61"/>
        <v>47.486419753086409</v>
      </c>
      <c r="Y403" s="267">
        <f t="shared" si="62"/>
        <v>1.2272727272727273</v>
      </c>
      <c r="Z403" s="246"/>
      <c r="AA403" s="249"/>
      <c r="AC403" s="28"/>
      <c r="AD403" s="27"/>
      <c r="AE403" s="250"/>
      <c r="AF403" s="86"/>
      <c r="AJ403" s="86"/>
    </row>
    <row r="404" spans="1:54" ht="15.6">
      <c r="A404" s="246"/>
      <c r="B404" s="306">
        <f>+'Ark1'!C1721</f>
        <v>2024</v>
      </c>
      <c r="C404" s="266">
        <f>+'Ark1'!L1721</f>
        <v>4</v>
      </c>
      <c r="D404" s="266" t="s">
        <v>32</v>
      </c>
      <c r="E404" s="266"/>
      <c r="F404" s="86">
        <f>+IF(G404=0,"",'Ark1'!Q1721)</f>
        <v>175</v>
      </c>
      <c r="G404" s="362">
        <f>+'Ark1'!R1721</f>
        <v>304</v>
      </c>
      <c r="H404" s="28">
        <f>+IF(G404=0,"",'Ark1'!AE1721)</f>
        <v>5.6036866359447011</v>
      </c>
      <c r="I404" s="267"/>
      <c r="J404" s="28">
        <f>+IF(G404=0,"",'Ark1'!AF1721)</f>
        <v>3.9646464667276575</v>
      </c>
      <c r="K404" s="27">
        <f>+IF(G404=0,"",'Ark1'!T1721)</f>
        <v>5.7960526315789487</v>
      </c>
      <c r="L404" s="305">
        <f>+IF(G404=0,"",'Ark1'!U1721)</f>
        <v>158.2424342105262</v>
      </c>
      <c r="M404" s="246"/>
      <c r="N404" s="33">
        <f>+IF(G404=0,"",'Ark1'!W1721)</f>
        <v>34.868421052631597</v>
      </c>
      <c r="O404" s="33">
        <f>+IF(G404=0,"",'Ark1'!X1721)</f>
        <v>0</v>
      </c>
      <c r="P404" s="33">
        <f>+IF(G404=0,"",'Ark1'!AG1721)</f>
        <v>525.26315789473688</v>
      </c>
      <c r="Q404" s="33">
        <f>+IF(G404=0,"",'Ark1'!AH1721)</f>
        <v>100</v>
      </c>
      <c r="R404" s="374">
        <f>+IF(G404=0,"",'Ark1'!AR1721)</f>
        <v>183.68421052631575</v>
      </c>
      <c r="S404" s="114">
        <f>+IF(G404=0,"",'Ark1'!AS1721)</f>
        <v>24.977658497459544</v>
      </c>
      <c r="T404" s="33">
        <f>+IF(G404=0,"",'Ark1'!Y1721)</f>
        <v>38.557586912932493</v>
      </c>
      <c r="U404" s="27">
        <f>+IF(G404=0,"",'Ark1'!AA1721)</f>
        <v>1.4992928850376932</v>
      </c>
      <c r="V404" s="33">
        <f>+IF(G404=0,"",'Ark1'!AC1721)</f>
        <v>62.816939940065488</v>
      </c>
      <c r="W404" s="305">
        <f t="shared" si="60"/>
        <v>301.26315130260497</v>
      </c>
      <c r="X404" s="33">
        <f t="shared" si="61"/>
        <v>39.56060855263155</v>
      </c>
      <c r="Y404" s="28">
        <f t="shared" si="62"/>
        <v>1.7371428571428571</v>
      </c>
      <c r="Z404" s="246"/>
      <c r="AA404" s="249"/>
      <c r="AC404" s="28"/>
      <c r="AD404" s="27"/>
      <c r="AE404" s="250"/>
      <c r="AF404" s="86"/>
      <c r="AJ404" s="86"/>
    </row>
    <row r="405" spans="1:54" ht="15.6">
      <c r="A405" s="246"/>
      <c r="B405" s="266">
        <f>+'Ark1'!C1756</f>
        <v>2024</v>
      </c>
      <c r="C405" s="266">
        <f>+'Ark1'!L1756</f>
        <v>5</v>
      </c>
      <c r="D405" s="266" t="s">
        <v>400</v>
      </c>
      <c r="E405" s="266"/>
      <c r="F405" s="266">
        <f>+IF(G405=0,"",'Ark1'!Q1756)</f>
        <v>471</v>
      </c>
      <c r="G405" s="362">
        <f>+'Ark1'!R1756</f>
        <v>966</v>
      </c>
      <c r="H405" s="267">
        <f>+'Ark1'!AE1756</f>
        <v>17.806451612903221</v>
      </c>
      <c r="I405" s="267"/>
      <c r="J405" s="267">
        <f>+IF(G405=0,"",'Ark1'!AF1756)</f>
        <v>15.22285060237766</v>
      </c>
      <c r="K405" s="268">
        <f>+IF(G405=0,"",'Ark1'!T1756)</f>
        <v>7.4265010351966882</v>
      </c>
      <c r="L405" s="305">
        <f>+IF(G405=0,"",'Ark1'!U1756)</f>
        <v>191.21014492753599</v>
      </c>
      <c r="M405" s="246"/>
      <c r="N405" s="269">
        <f>+IF(G405=0,"",'Ark1'!W1756)</f>
        <v>75.983436853002061</v>
      </c>
      <c r="O405" s="269">
        <f>+IF(G405=0,"",'Ark1'!X1756)</f>
        <v>0</v>
      </c>
      <c r="P405" s="269">
        <f>+IF(G405=0,"",'Ark1'!AG1756)</f>
        <v>520.5238095238094</v>
      </c>
      <c r="Q405" s="269">
        <f>+IF(G405=0,"",'Ark1'!AH1756)</f>
        <v>99.689440993788821</v>
      </c>
      <c r="R405" s="374">
        <f>+IF(G405=0,"",'Ark1'!AR1756)</f>
        <v>187.91718426501035</v>
      </c>
      <c r="S405" s="114">
        <f>+IF(G405=0,"",'Ark1'!AS1756)</f>
        <v>28.399631540803288</v>
      </c>
      <c r="T405" s="269">
        <f>+IF(G405=0,"",'Ark1'!Y1756)</f>
        <v>38.225829459506798</v>
      </c>
      <c r="U405" s="268">
        <f>+IF(G405=0,"",'Ark1'!AA1756)</f>
        <v>1.4933536582302438</v>
      </c>
      <c r="V405" s="269">
        <f>+IF(G405=0,"",'Ark1'!AC1756)</f>
        <v>60.54518991064981</v>
      </c>
      <c r="W405" s="305">
        <f t="shared" si="60"/>
        <v>367.3417842355006</v>
      </c>
      <c r="X405" s="269">
        <f t="shared" si="61"/>
        <v>38.242028985507197</v>
      </c>
      <c r="Y405" s="267">
        <f t="shared" si="62"/>
        <v>2.0509554140127388</v>
      </c>
      <c r="Z405" s="246"/>
      <c r="AA405" s="249"/>
      <c r="AC405" s="28"/>
      <c r="AD405" s="27"/>
      <c r="AE405" s="250"/>
      <c r="AF405" s="86"/>
      <c r="AJ405" s="86"/>
    </row>
    <row r="406" spans="1:54" ht="15.6">
      <c r="A406" s="246"/>
      <c r="B406" s="330">
        <f>+'Ark1'!C1791</f>
        <v>2024</v>
      </c>
      <c r="C406" s="266">
        <f>+'Ark1'!L1791</f>
        <v>6</v>
      </c>
      <c r="D406" s="266" t="s">
        <v>33</v>
      </c>
      <c r="E406" s="266"/>
      <c r="F406" s="86">
        <f>+IF(G406=0,"",'Ark1'!Q1791)</f>
        <v>717</v>
      </c>
      <c r="G406" s="362">
        <f>+'Ark1'!R1791</f>
        <v>1634</v>
      </c>
      <c r="H406" s="28">
        <f>+IF(G406=0,"",'Ark1'!AE1791)</f>
        <v>30.119815668202776</v>
      </c>
      <c r="I406" s="267"/>
      <c r="J406" s="28">
        <f>+IF(G406=0,"",'Ark1'!AF1791)</f>
        <v>29.415921831380391</v>
      </c>
      <c r="K406" s="27">
        <f>+IF(G406=0,"",'Ark1'!T1791)</f>
        <v>8.7545899632802939</v>
      </c>
      <c r="L406" s="305">
        <f>+IF(G406=0,"",'Ark1'!U1791)</f>
        <v>218.43512851897165</v>
      </c>
      <c r="M406" s="246"/>
      <c r="N406" s="33">
        <f>+IF(G406=0,"",'Ark1'!W1791)</f>
        <v>94.981640146878817</v>
      </c>
      <c r="O406" s="33">
        <f>+IF(G406=0,"",'Ark1'!X1791)</f>
        <v>0</v>
      </c>
      <c r="P406" s="33">
        <f>+IF(G406=0,"",'Ark1'!AG1791)</f>
        <v>518.17197062423509</v>
      </c>
      <c r="Q406" s="33">
        <f>+IF(G406=0,"",'Ark1'!AH1791)</f>
        <v>99.571603427172576</v>
      </c>
      <c r="R406" s="374">
        <f>+IF(G406=0,"",'Ark1'!AR1791)</f>
        <v>190.07527539779679</v>
      </c>
      <c r="S406" s="114">
        <f>+IF(G406=0,"",'Ark1'!AS1791)</f>
        <v>31.558903945488087</v>
      </c>
      <c r="T406" s="33">
        <f>+IF(G406=0,"",'Ark1'!Y1791)</f>
        <v>33.630263950498161</v>
      </c>
      <c r="U406" s="27">
        <f>+IF(G406=0,"",'Ark1'!AA1791)</f>
        <v>1.3686001781152002</v>
      </c>
      <c r="V406" s="33">
        <f>+IF(G406=0,"",'Ark1'!AC1791)</f>
        <v>50.989839613085927</v>
      </c>
      <c r="W406" s="305">
        <f t="shared" si="60"/>
        <v>421.54948724035705</v>
      </c>
      <c r="X406" s="33">
        <f t="shared" si="61"/>
        <v>36.40585475316194</v>
      </c>
      <c r="Y406" s="28">
        <f t="shared" si="62"/>
        <v>2.2789400278940026</v>
      </c>
      <c r="Z406" s="246"/>
      <c r="AA406" s="249"/>
      <c r="AC406" s="28"/>
      <c r="AD406" s="27"/>
      <c r="AE406" s="250"/>
      <c r="AF406" s="86"/>
      <c r="AJ406" s="86"/>
    </row>
    <row r="407" spans="1:54" ht="15.6">
      <c r="A407" s="246"/>
      <c r="B407" s="330">
        <f>+'Ark1'!C1826</f>
        <v>2024</v>
      </c>
      <c r="C407" s="266">
        <f>+'Ark1'!L1826</f>
        <v>7</v>
      </c>
      <c r="D407" s="266" t="s">
        <v>34</v>
      </c>
      <c r="E407" s="266"/>
      <c r="F407" s="266">
        <f>+IF(G407=0,"",'Ark1'!Q1826)</f>
        <v>594</v>
      </c>
      <c r="G407" s="362">
        <f>+'Ark1'!R1826</f>
        <v>1561</v>
      </c>
      <c r="H407" s="267">
        <f>+IF(G407=0,"",'Ark1'!AE1826)</f>
        <v>28.7741935483871</v>
      </c>
      <c r="I407" s="267"/>
      <c r="J407" s="267">
        <f>+IF(G407=0,"",'Ark1'!AF1826)</f>
        <v>30.906270956669559</v>
      </c>
      <c r="K407" s="268">
        <f>+IF(G407=0,"",'Ark1'!T1826)</f>
        <v>9.7956438180653436</v>
      </c>
      <c r="L407" s="305">
        <f>+IF(G407=0,"",'Ark1'!U1826)</f>
        <v>240.23472133247895</v>
      </c>
      <c r="M407" s="246"/>
      <c r="N407" s="269">
        <f>+IF(G407=0,"",'Ark1'!W1826)</f>
        <v>99.103139013452875</v>
      </c>
      <c r="O407" s="269">
        <f>+IF(G407=0,"",'Ark1'!X1826)</f>
        <v>0.12812299807815505</v>
      </c>
      <c r="P407" s="269">
        <f>+IF(G407=0,"",'Ark1'!AG1826)</f>
        <v>511.49135169762968</v>
      </c>
      <c r="Q407" s="269">
        <f>+IF(G407=0,"",'Ark1'!AH1826)</f>
        <v>99.615631005765522</v>
      </c>
      <c r="R407" s="374">
        <f>+IF(G407=0,"",'Ark1'!AR1826)</f>
        <v>190.09609224855865</v>
      </c>
      <c r="S407" s="114">
        <f>+IF(G407=0,"",'Ark1'!AS1826)</f>
        <v>34.772779950831605</v>
      </c>
      <c r="T407" s="269">
        <f>+IF(G407=0,"",'Ark1'!Y1826)</f>
        <v>33.309861203039944</v>
      </c>
      <c r="U407" s="268">
        <f>+IF(G407=0,"",'Ark1'!AA1826)</f>
        <v>1.3425978952166289</v>
      </c>
      <c r="V407" s="269">
        <f>+IF(G407=0,"",'Ark1'!AC1826)</f>
        <v>39.204155382862488</v>
      </c>
      <c r="W407" s="305">
        <f t="shared" si="60"/>
        <v>469.67504051660825</v>
      </c>
      <c r="X407" s="269">
        <f t="shared" si="61"/>
        <v>34.31924590463985</v>
      </c>
      <c r="Y407" s="267">
        <f t="shared" si="62"/>
        <v>2.627946127946128</v>
      </c>
      <c r="Z407" s="246"/>
      <c r="AA407" s="249"/>
      <c r="AC407" s="28"/>
      <c r="AD407" s="27"/>
      <c r="AE407" s="250"/>
      <c r="AF407" s="86"/>
      <c r="AJ407" s="86"/>
    </row>
    <row r="408" spans="1:54" ht="15.6">
      <c r="A408" s="246"/>
      <c r="B408" s="86">
        <f>+'Ark1'!C1861</f>
        <v>2024</v>
      </c>
      <c r="C408" s="86">
        <f>+'Ark1'!L1861</f>
        <v>8</v>
      </c>
      <c r="D408" s="86" t="s">
        <v>35</v>
      </c>
      <c r="E408" s="266"/>
      <c r="F408" s="86">
        <f>+IF(G408=0,"",'Ark1'!Q1861)</f>
        <v>286</v>
      </c>
      <c r="G408" s="362">
        <f>+'Ark1'!R1861</f>
        <v>723</v>
      </c>
      <c r="H408" s="28">
        <f>+IF(G408=0,"",'Ark1'!AE1861)</f>
        <v>13.327188940092164</v>
      </c>
      <c r="I408" s="267"/>
      <c r="J408" s="28">
        <f>+IF(G408=0,"",'Ark1'!AF1861)</f>
        <v>15.407988368231988</v>
      </c>
      <c r="K408" s="27">
        <f>+IF(G408=0,"",'Ark1'!T1861)</f>
        <v>10.677731673582297</v>
      </c>
      <c r="L408" s="305">
        <f>+IF(G408=0,"",'Ark1'!U1861)</f>
        <v>258.58284923928119</v>
      </c>
      <c r="M408" s="246"/>
      <c r="N408" s="33">
        <f>+IF(G408=0,"",'Ark1'!W1861)</f>
        <v>99.446749654218522</v>
      </c>
      <c r="O408" s="33">
        <f>+IF(G408=0,"",'Ark1'!X1861)</f>
        <v>0.96818810511756559</v>
      </c>
      <c r="P408" s="33">
        <f>+IF(G408=0,"",'Ark1'!AG1861)</f>
        <v>507.51590594744118</v>
      </c>
      <c r="Q408" s="33">
        <f>+IF(G408=0,"",'Ark1'!AH1861)</f>
        <v>99.585062240663873</v>
      </c>
      <c r="R408" s="374">
        <f>+IF(G408=0,"",'Ark1'!AR1861)</f>
        <v>189.11203319502076</v>
      </c>
      <c r="S408" s="114">
        <f>+IF(G408=0,"",'Ark1'!AS1861)</f>
        <v>38.059159618668659</v>
      </c>
      <c r="T408" s="33">
        <f>+IF(G408=0,"",'Ark1'!Y1861)</f>
        <v>33.185041526165094</v>
      </c>
      <c r="U408" s="27">
        <f>+IF(G408=0,"",'Ark1'!AA1861)</f>
        <v>1.4277972859711812</v>
      </c>
      <c r="V408" s="33">
        <f>+IF(G408=0,"",'Ark1'!AC1861)</f>
        <v>36.623653297071726</v>
      </c>
      <c r="W408" s="305">
        <f t="shared" si="60"/>
        <v>509.50688679708151</v>
      </c>
      <c r="X408" s="33">
        <f t="shared" si="61"/>
        <v>32.322856154910149</v>
      </c>
      <c r="Y408" s="28">
        <f t="shared" si="62"/>
        <v>2.5279720279720279</v>
      </c>
      <c r="Z408" s="246"/>
      <c r="AA408" s="249"/>
      <c r="AC408" s="28"/>
      <c r="AD408" s="27"/>
      <c r="AE408" s="250"/>
      <c r="AF408" s="86"/>
      <c r="AJ408" s="86"/>
    </row>
    <row r="409" spans="1:54" ht="15.6">
      <c r="A409" s="246"/>
      <c r="B409" s="330">
        <f>+'Ark1'!C1896</f>
        <v>2024</v>
      </c>
      <c r="C409" s="266">
        <f>+'Ark1'!L1896</f>
        <v>9</v>
      </c>
      <c r="D409" s="266" t="s">
        <v>36</v>
      </c>
      <c r="E409" s="266"/>
      <c r="F409" s="266">
        <f>+IF(G409=0,"",'Ark1'!Q1896)</f>
        <v>91</v>
      </c>
      <c r="G409" s="362">
        <f>+'Ark1'!R1896</f>
        <v>194</v>
      </c>
      <c r="H409" s="267">
        <f>+IF(G409=0,"",'Ark1'!AE1896)</f>
        <v>3.5760368663594488</v>
      </c>
      <c r="I409" s="267"/>
      <c r="J409" s="267">
        <f>+IF(G409=0,"",'Ark1'!AF1896)</f>
        <v>4.3949038654184278</v>
      </c>
      <c r="K409" s="268">
        <f>+IF(G409=0,"",'Ark1'!T1896)</f>
        <v>11.469072164948455</v>
      </c>
      <c r="L409" s="305">
        <f>+IF(G409=0,"",'Ark1'!U1896)</f>
        <v>274.87783505154658</v>
      </c>
      <c r="M409" s="246"/>
      <c r="N409" s="269">
        <f>+IF(G409=0,"",'Ark1'!W1896)</f>
        <v>100</v>
      </c>
      <c r="O409" s="269">
        <f>+IF(G409=0,"",'Ark1'!X1896)</f>
        <v>2.577319587628867</v>
      </c>
      <c r="P409" s="269">
        <f>+IF(G409=0,"",'Ark1'!AG1896)</f>
        <v>508.32474226804118</v>
      </c>
      <c r="Q409" s="269">
        <f>+IF(G409=0,"",'Ark1'!AH1896)</f>
        <v>99.484536082474222</v>
      </c>
      <c r="R409" s="374">
        <f>+IF(G409=0,"",'Ark1'!AR1896)</f>
        <v>187.68556701030937</v>
      </c>
      <c r="S409" s="114">
        <f>+IF(G409=0,"",'Ark1'!AS1896)</f>
        <v>41.386292307299676</v>
      </c>
      <c r="T409" s="269">
        <f>+IF(G409=0,"",'Ark1'!Y1896)</f>
        <v>34.572922684404006</v>
      </c>
      <c r="U409" s="268">
        <f>+IF(G409=0,"",'Ark1'!AA1896)</f>
        <v>1.3964506424697112</v>
      </c>
      <c r="V409" s="269">
        <f>+IF(G409=0,"",'Ark1'!AC1896)</f>
        <v>30.963646850583796</v>
      </c>
      <c r="W409" s="305">
        <f t="shared" si="60"/>
        <v>540.75242103128369</v>
      </c>
      <c r="X409" s="269">
        <f t="shared" si="61"/>
        <v>30.541981672394066</v>
      </c>
      <c r="Y409" s="267">
        <f t="shared" si="62"/>
        <v>2.1318681318681318</v>
      </c>
      <c r="Z409" s="246"/>
      <c r="AA409" s="249"/>
      <c r="AC409" s="28"/>
      <c r="AD409" s="27"/>
      <c r="AE409" s="250"/>
      <c r="AF409" s="86"/>
      <c r="AJ409" s="86"/>
    </row>
    <row r="410" spans="1:54" ht="15.6">
      <c r="A410" s="246"/>
      <c r="B410" s="330">
        <f>+'Ark1'!C1931</f>
        <v>2024</v>
      </c>
      <c r="C410" s="266">
        <f>+'Ark1'!L1931</f>
        <v>10</v>
      </c>
      <c r="D410" s="266" t="s">
        <v>37</v>
      </c>
      <c r="E410" s="266"/>
      <c r="F410" s="86">
        <f>+IF(G410=0,"",'Ark1'!Q1931)</f>
        <v>10</v>
      </c>
      <c r="G410" s="362">
        <f>+'Ark1'!R1931</f>
        <v>12</v>
      </c>
      <c r="H410" s="28">
        <f>+IF(G410=0,"",'Ark1'!AE1931)</f>
        <v>0.22119815668202775</v>
      </c>
      <c r="I410" s="267"/>
      <c r="J410" s="28">
        <f>+IF(G410=0,"",'Ark1'!AF1931)</f>
        <v>0.30194499321598345</v>
      </c>
      <c r="K410" s="27">
        <f>+IF(G410=0,"",'Ark1'!T1931)</f>
        <v>12.25</v>
      </c>
      <c r="L410" s="305">
        <f>+IF(G410=0,"",'Ark1'!U1931)</f>
        <v>305.30833333333334</v>
      </c>
      <c r="M410" s="246"/>
      <c r="N410" s="33">
        <f>+IF(G410=0,"",'Ark1'!W1931)</f>
        <v>100</v>
      </c>
      <c r="O410" s="33">
        <f>+IF(G410=0,"",'Ark1'!X1931)</f>
        <v>8.3333333333333357</v>
      </c>
      <c r="P410" s="33">
        <f>+IF(G410=0,"",'Ark1'!AG1931)</f>
        <v>533.75</v>
      </c>
      <c r="Q410" s="33">
        <f>+IF(G410=0,"",'Ark1'!AH1931)</f>
        <v>100</v>
      </c>
      <c r="R410" s="374">
        <f>+IF(G410=0,"",'Ark1'!AR1931)</f>
        <v>188.41666666666663</v>
      </c>
      <c r="S410" s="114">
        <f>+IF(G410=0,"",'Ark1'!AS1931)</f>
        <v>45.877621792685453</v>
      </c>
      <c r="T410" s="33">
        <f>+IF(G410=0,"",'Ark1'!Y1931)</f>
        <v>31.101218045099976</v>
      </c>
      <c r="U410" s="27">
        <f>+IF(G410=0,"",'Ark1'!AA1931)</f>
        <v>1.299038105676658</v>
      </c>
      <c r="V410" s="33">
        <f>+IF(G410=0,"",'Ark1'!AC1931)</f>
        <v>34.337485476528805</v>
      </c>
      <c r="W410" s="305">
        <f t="shared" si="60"/>
        <v>572.00624512099921</v>
      </c>
      <c r="X410" s="33">
        <f t="shared" si="61"/>
        <v>30.530833333333334</v>
      </c>
      <c r="Y410" s="28">
        <f t="shared" si="62"/>
        <v>1.2</v>
      </c>
      <c r="Z410" s="246"/>
      <c r="AA410" s="249"/>
      <c r="AC410" s="28"/>
      <c r="AD410" s="27"/>
      <c r="AE410" s="250"/>
      <c r="AF410" s="86"/>
      <c r="AJ410" s="86"/>
    </row>
    <row r="411" spans="1:54" ht="15.6">
      <c r="A411" s="246"/>
      <c r="B411" s="330">
        <f>+'Ark1'!C1966</f>
        <v>2024</v>
      </c>
      <c r="C411" s="266">
        <f>+'Ark1'!L1966</f>
        <v>11</v>
      </c>
      <c r="D411" s="266" t="s">
        <v>38</v>
      </c>
      <c r="E411" s="266"/>
      <c r="F411" s="266">
        <f>+IF(G411=0,"",'Ark1'!Q1966)</f>
        <v>1</v>
      </c>
      <c r="G411" s="362">
        <f>+'Ark1'!R1966</f>
        <v>2</v>
      </c>
      <c r="H411" s="267">
        <f>+IF(G411=0,"",'Ark1'!AE1966)</f>
        <v>3.6866359447004608E-2</v>
      </c>
      <c r="I411" s="267"/>
      <c r="J411" s="267">
        <f>+IF(G411=0,"",'Ark1'!AF1966)</f>
        <v>4.7891540125503715E-2</v>
      </c>
      <c r="K411" s="268">
        <f>+IF(G411=0,"",'Ark1'!T1966)</f>
        <v>12</v>
      </c>
      <c r="L411" s="305">
        <f>+IF(G411=0,"",'Ark1'!U1966)</f>
        <v>290.55</v>
      </c>
      <c r="M411" s="246"/>
      <c r="N411" s="269">
        <f>+IF(G411=0,"",'Ark1'!W1966)</f>
        <v>100</v>
      </c>
      <c r="O411" s="269">
        <f>+IF(G411=0,"",'Ark1'!X1966)</f>
        <v>0</v>
      </c>
      <c r="P411" s="269">
        <f>+IF(G411=0,"",'Ark1'!AG1966)</f>
        <v>437</v>
      </c>
      <c r="Q411" s="269">
        <f>+IF(G411=0,"",'Ark1'!AH1966)</f>
        <v>100</v>
      </c>
      <c r="R411" s="374">
        <f>+IF(G411=0,"",'Ark1'!AR1966)</f>
        <v>181</v>
      </c>
      <c r="S411" s="114">
        <f>+IF(G411=0,"",'Ark1'!AS1966)</f>
        <v>48.999799717191713</v>
      </c>
      <c r="T411" s="269">
        <f>+IF(G411=0,"",'Ark1'!Y1966)</f>
        <v>8.3500000000002093</v>
      </c>
      <c r="U411" s="268">
        <f>+IF(G411=0,"",'Ark1'!AA1966)</f>
        <v>0</v>
      </c>
      <c r="V411" s="269">
        <f>+IF(G411=0,"",'Ark1'!AC1966)</f>
        <v>0</v>
      </c>
      <c r="W411" s="305">
        <f t="shared" si="60"/>
        <v>664.87414187643026</v>
      </c>
      <c r="X411" s="269">
        <f t="shared" si="61"/>
        <v>26.413636363636364</v>
      </c>
      <c r="Y411" s="267">
        <f t="shared" si="62"/>
        <v>2</v>
      </c>
      <c r="Z411" s="246"/>
      <c r="AA411" s="249"/>
      <c r="AC411" s="28"/>
      <c r="AD411" s="27"/>
      <c r="AE411" s="250"/>
      <c r="AF411" s="86"/>
      <c r="AJ411" s="86"/>
    </row>
    <row r="412" spans="1:54" ht="15.6">
      <c r="A412" s="246"/>
      <c r="B412" s="330">
        <f>+'Ark1'!C2001</f>
        <v>2024</v>
      </c>
      <c r="C412" s="266">
        <f>+'Ark1'!L2001</f>
        <v>12</v>
      </c>
      <c r="D412" s="266" t="s">
        <v>39</v>
      </c>
      <c r="E412" s="266"/>
      <c r="F412" s="86" t="str">
        <f>+IF(G412=0,"",'Ark1'!Q2001)</f>
        <v/>
      </c>
      <c r="G412" s="362">
        <f>+'Ark1'!R2001</f>
        <v>0</v>
      </c>
      <c r="H412" s="28" t="str">
        <f>+IF(G412=0,"",'Ark1'!AE2001)</f>
        <v/>
      </c>
      <c r="I412" s="267"/>
      <c r="J412" s="28" t="str">
        <f>+IF(G412=0,"",'Ark1'!AF2001)</f>
        <v/>
      </c>
      <c r="K412" s="27" t="str">
        <f>+IF(G412=0,"",'Ark1'!T2001)</f>
        <v/>
      </c>
      <c r="L412" s="305" t="str">
        <f>+IF(G412=0,"",'Ark1'!U2001)</f>
        <v/>
      </c>
      <c r="M412" s="246"/>
      <c r="N412" s="33" t="str">
        <f>+IF(G412=0,"",'Ark1'!W2001)</f>
        <v/>
      </c>
      <c r="O412" s="33" t="str">
        <f>+IF(G412=0,"",'Ark1'!X2001)</f>
        <v/>
      </c>
      <c r="P412" s="33" t="str">
        <f>+IF(G412=0,"",'Ark1'!AG2001)</f>
        <v/>
      </c>
      <c r="Q412" s="33" t="str">
        <f>+IF(G412=0,"",'Ark1'!AH2001)</f>
        <v/>
      </c>
      <c r="R412" s="374" t="str">
        <f>+IF(G412=0,"",'Ark1'!AR1890)</f>
        <v/>
      </c>
      <c r="S412" s="114" t="str">
        <f>+IF(G412=0,"",'Ark1'!AS1890)</f>
        <v/>
      </c>
      <c r="T412" s="33" t="str">
        <f>+IF(G412=0,"",'Ark1'!Y2001)</f>
        <v/>
      </c>
      <c r="U412" s="27" t="str">
        <f>+IF(G412=0,"",'Ark1'!AA2001)</f>
        <v/>
      </c>
      <c r="V412" s="33" t="str">
        <f>+IF(G412=0,"",'Ark1'!AC2001)</f>
        <v/>
      </c>
      <c r="W412" s="305" t="str">
        <f t="shared" si="60"/>
        <v/>
      </c>
      <c r="X412" s="33" t="str">
        <f t="shared" si="61"/>
        <v/>
      </c>
      <c r="Y412" s="28" t="str">
        <f t="shared" si="62"/>
        <v/>
      </c>
      <c r="Z412" s="246"/>
      <c r="AA412" s="249"/>
      <c r="AC412" s="28"/>
      <c r="AD412" s="27"/>
      <c r="AE412" s="250"/>
      <c r="AF412" s="86"/>
      <c r="AJ412" s="86"/>
    </row>
    <row r="413" spans="1:54" ht="15.6">
      <c r="A413" s="246"/>
      <c r="B413" s="330">
        <f>+'Ark1'!C2036</f>
        <v>2024</v>
      </c>
      <c r="C413" s="266">
        <f>+'Ark1'!L2036</f>
        <v>13</v>
      </c>
      <c r="D413" s="266" t="s">
        <v>40</v>
      </c>
      <c r="E413" s="266"/>
      <c r="F413" s="266" t="str">
        <f>+IF(G413=0,"",'Ark1'!Q2036)</f>
        <v/>
      </c>
      <c r="G413" s="362">
        <f>+'Ark1'!R2036</f>
        <v>0</v>
      </c>
      <c r="H413" s="267" t="str">
        <f>+IF(G413=0,"",'Ark1'!AE2036)</f>
        <v/>
      </c>
      <c r="I413" s="267"/>
      <c r="J413" s="267" t="str">
        <f>+IF(G413=0,"",'Ark1'!AF2036)</f>
        <v/>
      </c>
      <c r="K413" s="268" t="str">
        <f>+IF(G413=0,"",'Ark1'!T2036)</f>
        <v/>
      </c>
      <c r="L413" s="305" t="str">
        <f>+IF(G413=0,"",'Ark1'!U2036)</f>
        <v/>
      </c>
      <c r="M413" s="246"/>
      <c r="N413" s="269" t="str">
        <f>+IF(G413=0,"",'Ark1'!W2036)</f>
        <v/>
      </c>
      <c r="O413" s="269" t="str">
        <f>+IF(G413=0,"",'Ark1'!X2036)</f>
        <v/>
      </c>
      <c r="P413" s="269" t="str">
        <f>+IF(G413=0,"",'Ark1'!AG2036)</f>
        <v/>
      </c>
      <c r="Q413" s="269" t="str">
        <f>+IF(G413=0,"",'Ark1'!AH2036)</f>
        <v/>
      </c>
      <c r="R413" s="374" t="str">
        <f>+IF(G413=0,"",'Ark1'!AR1891)</f>
        <v/>
      </c>
      <c r="S413" s="114" t="str">
        <f>+IF(G413=0,"",'Ark1'!AS1891)</f>
        <v/>
      </c>
      <c r="T413" s="269" t="str">
        <f>+IF(G413=0,"",'Ark1'!Y2036)</f>
        <v/>
      </c>
      <c r="U413" s="268" t="str">
        <f>+IF(G413=0,"",'Ark1'!AA2036)</f>
        <v/>
      </c>
      <c r="V413" s="269" t="str">
        <f>+IF(G413=0,"",'Ark1'!AC2036)</f>
        <v/>
      </c>
      <c r="W413" s="305" t="str">
        <f t="shared" si="60"/>
        <v/>
      </c>
      <c r="X413" s="269" t="str">
        <f t="shared" si="61"/>
        <v/>
      </c>
      <c r="Y413" s="267" t="str">
        <f t="shared" si="62"/>
        <v/>
      </c>
      <c r="Z413" s="246"/>
      <c r="AA413" s="249"/>
      <c r="AC413" s="28"/>
      <c r="AD413" s="27"/>
      <c r="AE413" s="250"/>
      <c r="AF413" s="86"/>
      <c r="AJ413" s="86"/>
    </row>
    <row r="414" spans="1:54" ht="15.6">
      <c r="A414" s="246"/>
      <c r="B414" s="330">
        <f>+'Ark1'!C2071</f>
        <v>2024</v>
      </c>
      <c r="C414" s="266">
        <f>+'Ark1'!L2071</f>
        <v>14</v>
      </c>
      <c r="D414" s="266" t="s">
        <v>401</v>
      </c>
      <c r="E414" s="266"/>
      <c r="F414" s="86" t="str">
        <f>+IF(G414=0,"",'Ark1'!Q2071)</f>
        <v/>
      </c>
      <c r="G414" s="362">
        <f>+'Ark1'!R2071</f>
        <v>0</v>
      </c>
      <c r="H414" s="28" t="str">
        <f>+IF(G414=0,"",'Ark1'!AE2071)</f>
        <v/>
      </c>
      <c r="I414" s="267"/>
      <c r="J414" s="28" t="str">
        <f>+IF(G414=0,"",'Ark1'!AF2071)</f>
        <v/>
      </c>
      <c r="K414" s="27" t="str">
        <f>+IF(G414=0,"",'Ark1'!T2071)</f>
        <v/>
      </c>
      <c r="L414" s="305" t="str">
        <f>+IF(G414=0,"",'Ark1'!U2071)</f>
        <v/>
      </c>
      <c r="M414" s="246"/>
      <c r="N414" s="33" t="str">
        <f>+IF(G414=0,"",'Ark1'!W2071)</f>
        <v/>
      </c>
      <c r="O414" s="33" t="str">
        <f>+IF(G414=0,"",'Ark1'!X2071)</f>
        <v/>
      </c>
      <c r="P414" s="33" t="str">
        <f>+IF(G414=0,"",'Ark1'!AG2071)</f>
        <v/>
      </c>
      <c r="Q414" s="33" t="str">
        <f>+IF(G414=0,"",'Ark1'!AH2071)</f>
        <v/>
      </c>
      <c r="R414" s="374" t="str">
        <f>+IF(G414=0,"",'Ark1'!AR1892)</f>
        <v/>
      </c>
      <c r="S414" s="114" t="str">
        <f>+IF(G414=0,"",'Ark1'!AS1892)</f>
        <v/>
      </c>
      <c r="T414" s="33" t="str">
        <f>+IF(G414=0,"",'Ark1'!Y2071)</f>
        <v/>
      </c>
      <c r="U414" s="27" t="str">
        <f>+IF(G414=0,"",'Ark1'!AA2071)</f>
        <v/>
      </c>
      <c r="V414" s="33" t="str">
        <f>+IF(G414=0,"",'Ark1'!AC2071)</f>
        <v/>
      </c>
      <c r="W414" s="305" t="str">
        <f t="shared" si="60"/>
        <v/>
      </c>
      <c r="X414" s="33" t="str">
        <f t="shared" si="61"/>
        <v/>
      </c>
      <c r="Y414" s="28" t="str">
        <f t="shared" si="62"/>
        <v/>
      </c>
      <c r="Z414" s="246"/>
      <c r="AA414" s="249"/>
      <c r="AC414" s="28"/>
      <c r="AD414" s="27"/>
      <c r="AE414" s="250"/>
      <c r="AF414" s="86"/>
      <c r="AJ414" s="86"/>
    </row>
    <row r="415" spans="1:54" ht="15.6">
      <c r="A415" s="246"/>
      <c r="B415" s="330">
        <f>+'Ark1'!C2106</f>
        <v>2024</v>
      </c>
      <c r="C415" s="266">
        <f>+'Ark1'!L2106</f>
        <v>15</v>
      </c>
      <c r="D415" s="266" t="s">
        <v>41</v>
      </c>
      <c r="E415" s="266"/>
      <c r="F415" s="266" t="str">
        <f>+IF(G415=0,"",'Ark1'!Q2106)</f>
        <v/>
      </c>
      <c r="G415" s="362">
        <f>+'Ark1'!R2106</f>
        <v>0</v>
      </c>
      <c r="H415" s="267" t="str">
        <f>+IF(G415=0,"",'Ark1'!AE2106)</f>
        <v/>
      </c>
      <c r="I415" s="267"/>
      <c r="J415" s="267" t="str">
        <f>+IF(G415=0,"",'Ark1'!AF2106)</f>
        <v/>
      </c>
      <c r="K415" s="268" t="str">
        <f>+IF(G415=0,"",'Ark1'!T2106)</f>
        <v/>
      </c>
      <c r="L415" s="377" t="str">
        <f>+IF(G415=0,"",'Ark1'!U2106)</f>
        <v/>
      </c>
      <c r="M415" s="246"/>
      <c r="N415" s="269" t="str">
        <f>+IF(G415=0,"",'Ark1'!W2106)</f>
        <v/>
      </c>
      <c r="O415" s="269" t="str">
        <f>+IF(G415=0,"",'Ark1'!X2106)</f>
        <v/>
      </c>
      <c r="P415" s="269" t="str">
        <f>+IF(G415=0,"",'Ark1'!AG2106)</f>
        <v/>
      </c>
      <c r="Q415" s="269" t="str">
        <f>+IF(G415=0,"",'Ark1'!AH2106)</f>
        <v/>
      </c>
      <c r="R415" s="374" t="str">
        <f>+IF(G415=0,"",'Ark1'!AR1893)</f>
        <v/>
      </c>
      <c r="S415" s="114" t="str">
        <f>+IF(G415=0,"",'Ark1'!AS1893)</f>
        <v/>
      </c>
      <c r="T415" s="269" t="str">
        <f>+IF(G415=0,"",'Ark1'!Y2106)</f>
        <v/>
      </c>
      <c r="U415" s="268" t="str">
        <f>+IF(G415=0,"",'Ark1'!AA2106)</f>
        <v/>
      </c>
      <c r="V415" s="269" t="str">
        <f>+IF(G415=0,"",'Ark1'!AC2106)</f>
        <v/>
      </c>
      <c r="W415" s="305" t="str">
        <f t="shared" si="60"/>
        <v/>
      </c>
      <c r="X415" s="269" t="str">
        <f t="shared" si="61"/>
        <v/>
      </c>
      <c r="Y415" s="267" t="str">
        <f t="shared" si="62"/>
        <v/>
      </c>
      <c r="Z415" s="246"/>
      <c r="AA415" s="249"/>
      <c r="AC415" s="28"/>
      <c r="AD415" s="27"/>
      <c r="AE415" s="250"/>
      <c r="AF415" s="86"/>
      <c r="AJ415" s="86"/>
    </row>
    <row r="416" spans="1:54" ht="19.8">
      <c r="A416" s="246"/>
      <c r="B416" s="246"/>
      <c r="C416" s="246"/>
      <c r="D416" s="246"/>
      <c r="E416" s="246"/>
      <c r="F416" s="246"/>
      <c r="G416" s="246"/>
      <c r="H416" s="246"/>
      <c r="I416" s="246"/>
      <c r="J416" s="246"/>
      <c r="K416" s="246"/>
      <c r="L416" s="246"/>
      <c r="M416" s="246"/>
      <c r="N416" s="246"/>
      <c r="O416" s="246"/>
      <c r="P416" s="246"/>
      <c r="Q416" s="246"/>
      <c r="R416" s="246"/>
      <c r="S416" s="246"/>
      <c r="T416" s="246"/>
      <c r="U416" s="246"/>
      <c r="V416" s="246"/>
      <c r="W416" s="246"/>
      <c r="X416" s="246"/>
      <c r="Y416" s="246"/>
      <c r="Z416" s="246"/>
      <c r="AA416" s="249"/>
      <c r="AC416" s="28"/>
      <c r="AD416" s="27"/>
      <c r="AE416" s="250"/>
      <c r="AF416" s="86"/>
      <c r="AJ416" s="86"/>
      <c r="BB416" s="262"/>
    </row>
    <row r="417" spans="1:54" ht="19.8">
      <c r="A417" s="246"/>
      <c r="B417" s="246"/>
      <c r="C417" s="264"/>
      <c r="D417" s="246"/>
      <c r="E417" s="246"/>
      <c r="F417" s="246"/>
      <c r="G417" s="246"/>
      <c r="H417" s="247"/>
      <c r="I417" s="246"/>
      <c r="J417" s="247"/>
      <c r="K417" s="246"/>
      <c r="L417" s="246"/>
      <c r="M417" s="246"/>
      <c r="N417" s="248"/>
      <c r="O417" s="248"/>
      <c r="P417" s="246"/>
      <c r="Q417" s="248"/>
      <c r="R417" s="248"/>
      <c r="S417" s="248"/>
      <c r="T417" s="248"/>
      <c r="U417" s="246"/>
      <c r="V417" s="248"/>
      <c r="W417" s="246"/>
      <c r="X417" s="248"/>
      <c r="Y417" s="247"/>
      <c r="Z417" s="246"/>
      <c r="AA417" s="249"/>
      <c r="AC417" s="28"/>
      <c r="AD417" s="27"/>
      <c r="AE417" s="250"/>
      <c r="AF417" s="86"/>
      <c r="AJ417" s="86"/>
      <c r="BB417" s="262"/>
    </row>
    <row r="418" spans="1:54" ht="22.8">
      <c r="A418" s="346" t="str">
        <f>+Raser!C31</f>
        <v>Limousin</v>
      </c>
      <c r="B418" s="246"/>
      <c r="C418" s="264"/>
      <c r="D418" s="346"/>
      <c r="E418" s="246"/>
      <c r="F418" s="246"/>
      <c r="G418" s="264" t="s">
        <v>651</v>
      </c>
      <c r="H418" s="279">
        <f>SUM(G424:G438)</f>
        <v>3942</v>
      </c>
      <c r="I418" s="247"/>
      <c r="J418" s="246"/>
      <c r="K418" s="247"/>
      <c r="L418" s="345">
        <f>+Raser!M31</f>
        <v>241.64053779807205</v>
      </c>
      <c r="M418" s="246"/>
      <c r="N418" s="248"/>
      <c r="O418" s="248"/>
      <c r="P418" s="246"/>
      <c r="Q418" s="248"/>
      <c r="R418" s="248"/>
      <c r="S418" s="248"/>
      <c r="T418" s="248"/>
      <c r="U418" s="246"/>
      <c r="V418" s="248"/>
      <c r="W418" s="345">
        <f>+Raser!X31</f>
        <v>480.89708502396292</v>
      </c>
      <c r="X418" s="248" t="s">
        <v>635</v>
      </c>
      <c r="Y418" s="247"/>
      <c r="Z418" s="246"/>
      <c r="AA418" s="249"/>
      <c r="AC418" s="28"/>
      <c r="AD418" s="27"/>
      <c r="AE418" s="250"/>
      <c r="AF418" s="86"/>
      <c r="AJ418" s="86"/>
      <c r="BB418" s="262"/>
    </row>
    <row r="419" spans="1:54" ht="14.25" customHeight="1">
      <c r="A419" s="246"/>
      <c r="B419" s="246"/>
      <c r="C419" s="264"/>
      <c r="D419" s="344"/>
      <c r="E419" s="246"/>
      <c r="F419" s="264"/>
      <c r="G419" s="264"/>
      <c r="H419" s="264"/>
      <c r="I419" s="264"/>
      <c r="J419" s="264"/>
      <c r="K419" s="264"/>
      <c r="L419" s="264"/>
      <c r="M419" s="246"/>
      <c r="N419" s="264"/>
      <c r="O419" s="264"/>
      <c r="P419" s="264"/>
      <c r="Q419" s="264"/>
      <c r="R419" s="264"/>
      <c r="S419" s="264"/>
      <c r="T419" s="264"/>
      <c r="U419" s="264"/>
      <c r="V419" s="264"/>
      <c r="W419" s="264"/>
      <c r="X419" s="264"/>
      <c r="Y419" s="247"/>
      <c r="Z419" s="246"/>
      <c r="AA419" s="249"/>
      <c r="AC419" s="28"/>
      <c r="AD419" s="27"/>
      <c r="AE419" s="250"/>
      <c r="AF419" s="86"/>
      <c r="AJ419" s="86"/>
      <c r="BB419" s="262"/>
    </row>
    <row r="420" spans="1:54" ht="19.8">
      <c r="A420" s="246"/>
      <c r="B420" s="246"/>
      <c r="C420" s="246"/>
      <c r="D420" s="246"/>
      <c r="E420" s="246"/>
      <c r="F420" s="246"/>
      <c r="G420" s="246"/>
      <c r="H420" s="247"/>
      <c r="I420" s="246"/>
      <c r="J420" s="247"/>
      <c r="K420" s="246"/>
      <c r="L420" s="246"/>
      <c r="M420" s="246"/>
      <c r="N420" s="248"/>
      <c r="O420" s="248"/>
      <c r="P420" s="246"/>
      <c r="Q420" s="248"/>
      <c r="R420" s="248"/>
      <c r="S420" s="248"/>
      <c r="T420" s="248"/>
      <c r="U420" s="246"/>
      <c r="V420" s="248"/>
      <c r="W420" s="264" t="s">
        <v>488</v>
      </c>
      <c r="X420" s="265" t="s">
        <v>80</v>
      </c>
      <c r="Y420" s="263" t="s">
        <v>4</v>
      </c>
      <c r="Z420" s="246"/>
      <c r="AA420" s="249"/>
      <c r="AC420" s="28"/>
      <c r="AD420" s="27"/>
      <c r="AE420" s="250"/>
      <c r="AF420" s="86"/>
      <c r="AJ420" s="86"/>
      <c r="BB420" s="262"/>
    </row>
    <row r="421" spans="1:54" ht="19.8">
      <c r="A421" s="246"/>
      <c r="B421" s="246"/>
      <c r="C421" s="246"/>
      <c r="D421" s="264"/>
      <c r="E421" s="246"/>
      <c r="F421" s="264" t="s">
        <v>4</v>
      </c>
      <c r="G421" s="246"/>
      <c r="H421" s="247"/>
      <c r="I421" s="247"/>
      <c r="J421" s="247"/>
      <c r="K421" s="264" t="s">
        <v>24</v>
      </c>
      <c r="L421" s="247"/>
      <c r="M421" s="246"/>
      <c r="N421" s="248" t="s">
        <v>402</v>
      </c>
      <c r="O421" s="248" t="s">
        <v>402</v>
      </c>
      <c r="P421" s="265" t="s">
        <v>534</v>
      </c>
      <c r="Q421" s="248" t="s">
        <v>402</v>
      </c>
      <c r="R421" s="248"/>
      <c r="S421" s="248"/>
      <c r="T421" s="265" t="s">
        <v>422</v>
      </c>
      <c r="U421" s="246"/>
      <c r="V421" s="265" t="s">
        <v>581</v>
      </c>
      <c r="W421" s="264" t="s">
        <v>578</v>
      </c>
      <c r="X421" s="265" t="s">
        <v>44</v>
      </c>
      <c r="Y421" s="263" t="s">
        <v>10</v>
      </c>
      <c r="Z421" s="246"/>
      <c r="AA421" s="249"/>
      <c r="AC421" s="28"/>
      <c r="AD421" s="27"/>
      <c r="AE421" s="250"/>
      <c r="AF421" s="86"/>
      <c r="AJ421" s="86"/>
      <c r="BB421" s="262"/>
    </row>
    <row r="422" spans="1:54" ht="19.8">
      <c r="A422" s="264"/>
      <c r="B422" s="264"/>
      <c r="C422" s="246"/>
      <c r="D422" s="246"/>
      <c r="E422" s="264"/>
      <c r="F422" s="264" t="s">
        <v>486</v>
      </c>
      <c r="G422" s="264" t="s">
        <v>4</v>
      </c>
      <c r="H422" s="263" t="s">
        <v>4</v>
      </c>
      <c r="I422" s="263"/>
      <c r="J422" s="263" t="s">
        <v>1</v>
      </c>
      <c r="K422" s="264" t="s">
        <v>492</v>
      </c>
      <c r="L422" s="263" t="s">
        <v>24</v>
      </c>
      <c r="M422" s="246"/>
      <c r="N422" s="265" t="s">
        <v>580</v>
      </c>
      <c r="O422" s="265" t="s">
        <v>498</v>
      </c>
      <c r="P422" s="265" t="s">
        <v>558</v>
      </c>
      <c r="Q422" s="265" t="s">
        <v>500</v>
      </c>
      <c r="R422" s="423" t="s">
        <v>24</v>
      </c>
      <c r="S422" s="423" t="s">
        <v>24</v>
      </c>
      <c r="T422" s="265"/>
      <c r="U422" s="264" t="s">
        <v>413</v>
      </c>
      <c r="V422" s="265" t="s">
        <v>1</v>
      </c>
      <c r="W422" s="264" t="s">
        <v>71</v>
      </c>
      <c r="X422" s="265" t="s">
        <v>538</v>
      </c>
      <c r="Y422" s="263" t="s">
        <v>71</v>
      </c>
      <c r="Z422" s="246"/>
      <c r="AA422" s="249"/>
      <c r="AC422" s="28"/>
      <c r="AD422" s="27"/>
      <c r="AE422" s="250"/>
      <c r="AF422" s="86"/>
      <c r="AJ422" s="86"/>
      <c r="BB422" s="262"/>
    </row>
    <row r="423" spans="1:54" ht="19.8">
      <c r="A423" s="246"/>
      <c r="B423" s="246"/>
      <c r="C423" s="264" t="s">
        <v>0</v>
      </c>
      <c r="D423" s="264"/>
      <c r="E423" s="264" t="s">
        <v>607</v>
      </c>
      <c r="F423" s="50" t="s">
        <v>487</v>
      </c>
      <c r="G423" s="50" t="s">
        <v>10</v>
      </c>
      <c r="H423" s="87" t="s">
        <v>402</v>
      </c>
      <c r="I423" s="87"/>
      <c r="J423" s="87" t="s">
        <v>402</v>
      </c>
      <c r="K423" s="50" t="s">
        <v>414</v>
      </c>
      <c r="L423" s="87" t="s">
        <v>45</v>
      </c>
      <c r="M423" s="246"/>
      <c r="N423" s="75" t="s">
        <v>556</v>
      </c>
      <c r="O423" s="75" t="s">
        <v>439</v>
      </c>
      <c r="P423" s="75" t="s">
        <v>494</v>
      </c>
      <c r="Q423" s="75" t="s">
        <v>481</v>
      </c>
      <c r="R423" s="423" t="s">
        <v>737</v>
      </c>
      <c r="S423" s="423" t="s">
        <v>738</v>
      </c>
      <c r="T423" s="75" t="s">
        <v>1</v>
      </c>
      <c r="U423" s="50" t="s">
        <v>414</v>
      </c>
      <c r="V423" s="75" t="s">
        <v>535</v>
      </c>
      <c r="W423" s="50" t="s">
        <v>497</v>
      </c>
      <c r="X423" s="75" t="s">
        <v>45</v>
      </c>
      <c r="Y423" s="87" t="s">
        <v>561</v>
      </c>
      <c r="Z423" s="246"/>
      <c r="AA423" s="249"/>
      <c r="AC423" s="28"/>
      <c r="AD423" s="27"/>
      <c r="AE423" s="250"/>
      <c r="AF423" s="86"/>
      <c r="AJ423" s="86"/>
      <c r="BB423" s="262"/>
    </row>
    <row r="424" spans="1:54" ht="15.6">
      <c r="A424" s="246"/>
      <c r="B424" s="266">
        <f>+'Ark1'!C1617</f>
        <v>2024</v>
      </c>
      <c r="C424" s="266">
        <f>+'Ark1'!L1617</f>
        <v>1</v>
      </c>
      <c r="D424" s="266" t="str">
        <f>+D401</f>
        <v>P-</v>
      </c>
      <c r="E424" s="266">
        <f>+'Ark1'!AP1617</f>
        <v>24</v>
      </c>
      <c r="F424" s="266" t="str">
        <f>+IF(G424=0,"",'Ark1'!Q1617)</f>
        <v/>
      </c>
      <c r="G424" s="362">
        <f>+'Ark1'!R1617</f>
        <v>0</v>
      </c>
      <c r="H424" s="267" t="str">
        <f>+IF(G424=0,"",'Ark1'!AE1617)</f>
        <v/>
      </c>
      <c r="I424" s="267"/>
      <c r="J424" s="267" t="str">
        <f>+IF(G424=0,"",'Ark1'!AF1617)</f>
        <v/>
      </c>
      <c r="K424" s="268" t="str">
        <f>+IF(G424=0,"",'Ark1'!T1617)</f>
        <v/>
      </c>
      <c r="L424" s="305" t="str">
        <f>+IF(G424=0,"",'Ark1'!U1617)</f>
        <v/>
      </c>
      <c r="M424" s="246"/>
      <c r="N424" s="269" t="str">
        <f>+IF(G424=0,"",'Ark1'!W1617)</f>
        <v/>
      </c>
      <c r="O424" s="269" t="str">
        <f>+IF(G424=0,"",'Ark1'!X1617)</f>
        <v/>
      </c>
      <c r="P424" s="269" t="str">
        <f>+IF(G424=0,"",'Ark1'!AG1617)</f>
        <v/>
      </c>
      <c r="Q424" s="269" t="str">
        <f>+IF(G424=0,"",'Ark1'!AH1617)</f>
        <v/>
      </c>
      <c r="R424" s="374" t="str">
        <f>+IF(G424=0,"",'Ark1'!AR1617)</f>
        <v/>
      </c>
      <c r="S424" s="114" t="str">
        <f>+IF(G424=0,"",'Ark1'!AS1617)</f>
        <v/>
      </c>
      <c r="T424" s="269" t="str">
        <f>+IF(G424=0,"",'Ark1'!Y1617)</f>
        <v/>
      </c>
      <c r="U424" s="268" t="str">
        <f>+IF(G424=0,"",'Ark1'!AA1617)</f>
        <v/>
      </c>
      <c r="V424" s="269" t="str">
        <f>+IF(G424=0,"",'Ark1'!AC1617)</f>
        <v/>
      </c>
      <c r="W424" s="305" t="str">
        <f t="shared" ref="W424:W438" si="63">IF(G424=0,"",1000*L424/P424)</f>
        <v/>
      </c>
      <c r="X424" s="269" t="str">
        <f t="shared" ref="X424:X438" si="64">IF(G424=0,"",L424/C424)</f>
        <v/>
      </c>
      <c r="Y424" s="267" t="str">
        <f t="shared" ref="Y424:Y438" si="65">IF(G424=0,"",G424/F424)</f>
        <v/>
      </c>
      <c r="Z424" s="246"/>
      <c r="AA424" s="249"/>
      <c r="AC424" s="28"/>
      <c r="AD424" s="27"/>
      <c r="AE424" s="250"/>
      <c r="AF424" s="86"/>
      <c r="AJ424" s="86"/>
    </row>
    <row r="425" spans="1:54" ht="15.6">
      <c r="A425" s="246"/>
      <c r="B425" s="266">
        <f>+'Ark1'!C1618</f>
        <v>2024</v>
      </c>
      <c r="C425" s="266">
        <f>1+C424</f>
        <v>2</v>
      </c>
      <c r="D425" s="266" t="str">
        <f t="shared" ref="D425:D438" si="66">+D402</f>
        <v>P</v>
      </c>
      <c r="F425" s="86" t="str">
        <f>+IF(G425=0,"",'Ark1'!Q1652)</f>
        <v/>
      </c>
      <c r="G425" s="362">
        <f>+'Ark1'!R1652</f>
        <v>0</v>
      </c>
      <c r="H425" s="28" t="str">
        <f>+IF(G425=0,"",'Ark1'!AE1652)</f>
        <v/>
      </c>
      <c r="I425" s="267"/>
      <c r="J425" s="28" t="str">
        <f>+IF(G425=0,"",'Ark1'!AF1652)</f>
        <v/>
      </c>
      <c r="K425" s="27" t="str">
        <f>+IF(G425=0,"",'Ark1'!T1652)</f>
        <v/>
      </c>
      <c r="L425" s="305" t="str">
        <f>+IF(G425=0,"",'Ark1'!U1652)</f>
        <v/>
      </c>
      <c r="M425" s="246"/>
      <c r="N425" s="33" t="str">
        <f>+IF(G425=0,"",'Ark1'!W1652)</f>
        <v/>
      </c>
      <c r="O425" s="33" t="str">
        <f>+IF(G425=0,"",'Ark1'!X1652)</f>
        <v/>
      </c>
      <c r="P425" s="33" t="str">
        <f>+IF(G425=0,"",'Ark1'!AG1652)</f>
        <v/>
      </c>
      <c r="Q425" s="33" t="str">
        <f>+IF(G425=0,"",'Ark1'!AH1652)</f>
        <v/>
      </c>
      <c r="R425" s="374" t="str">
        <f>+IF(G425=0,"",'Ark1'!AR1652)</f>
        <v/>
      </c>
      <c r="S425" s="114" t="str">
        <f>+IF(G425=0,"",'Ark1'!AS1652)</f>
        <v/>
      </c>
      <c r="T425" s="33" t="str">
        <f>+IF(G425=0,"",'Ark1'!Y1652)</f>
        <v/>
      </c>
      <c r="U425" s="27" t="str">
        <f>+IF(G425=0,"",'Ark1'!AA1652)</f>
        <v/>
      </c>
      <c r="V425" s="33" t="str">
        <f>+IF(G425=0,"",'Ark1'!AC1652)</f>
        <v/>
      </c>
      <c r="W425" s="305" t="str">
        <f t="shared" si="63"/>
        <v/>
      </c>
      <c r="X425" s="33" t="str">
        <f t="shared" si="64"/>
        <v/>
      </c>
      <c r="Y425" s="28" t="str">
        <f t="shared" si="65"/>
        <v/>
      </c>
      <c r="Z425" s="246"/>
      <c r="AA425" s="249"/>
      <c r="AC425" s="28"/>
      <c r="AD425" s="27"/>
      <c r="AE425" s="250"/>
      <c r="AF425" s="86"/>
      <c r="AJ425" s="86"/>
    </row>
    <row r="426" spans="1:54" ht="15.6">
      <c r="A426" s="246"/>
      <c r="B426" s="266">
        <f>+'Ark1'!C1619</f>
        <v>2024</v>
      </c>
      <c r="C426" s="266">
        <f t="shared" ref="C426:C438" si="67">1+C425</f>
        <v>3</v>
      </c>
      <c r="D426" s="266" t="str">
        <f t="shared" si="66"/>
        <v>P+</v>
      </c>
      <c r="F426" s="266">
        <f>+IF(G426=0,"",'Ark1'!Q1687)</f>
        <v>1</v>
      </c>
      <c r="G426" s="362">
        <f>+'Ark1'!R1687</f>
        <v>1</v>
      </c>
      <c r="H426" s="267">
        <f>+IF(G426=0,"",'Ark1'!AE1687)</f>
        <v>2.5367833587011661E-2</v>
      </c>
      <c r="I426" s="267"/>
      <c r="J426" s="267">
        <f>+IF(G426=0,"",'Ark1'!AF1687)</f>
        <v>8.1255833045508451E-3</v>
      </c>
      <c r="K426" s="268">
        <f>+IF(G426=0,"",'Ark1'!T1687)</f>
        <v>1</v>
      </c>
      <c r="L426" s="305">
        <f>+IF(G426=0,"",'Ark1'!U1687)</f>
        <v>77.400000000000006</v>
      </c>
      <c r="M426" s="246"/>
      <c r="N426" s="269">
        <f>+IF(G426=0,"",'Ark1'!W1687)</f>
        <v>0</v>
      </c>
      <c r="O426" s="269">
        <f>+IF(G426=0,"",'Ark1'!X1687)</f>
        <v>0</v>
      </c>
      <c r="P426" s="269">
        <f>+IF(G426=0,"",'Ark1'!AG1687)</f>
        <v>464</v>
      </c>
      <c r="Q426" s="269">
        <f>+IF(G426=0,"",'Ark1'!AH1687)</f>
        <v>100</v>
      </c>
      <c r="R426" s="374">
        <f>+IF(G426=0,"",'Ark1'!AR1687)</f>
        <v>169</v>
      </c>
      <c r="S426" s="114">
        <f>+IF(G426=0,"",'Ark1'!AS1687)</f>
        <v>15.95256824954126</v>
      </c>
      <c r="T426" s="269">
        <f>+IF(G426=0,"",'Ark1'!Y1687)</f>
        <v>0</v>
      </c>
      <c r="U426" s="268">
        <f>+IF(G426=0,"",'Ark1'!AA1687)</f>
        <v>0</v>
      </c>
      <c r="V426" s="269">
        <f>+IF(G426=0,"",'Ark1'!AC1687)</f>
        <v>0</v>
      </c>
      <c r="W426" s="305">
        <f t="shared" si="63"/>
        <v>166.81034482758622</v>
      </c>
      <c r="X426" s="269">
        <f t="shared" si="64"/>
        <v>25.8</v>
      </c>
      <c r="Y426" s="267">
        <f t="shared" si="65"/>
        <v>1</v>
      </c>
      <c r="Z426" s="246"/>
      <c r="AA426" s="249"/>
      <c r="AC426" s="28"/>
      <c r="AD426" s="27"/>
      <c r="AE426" s="250"/>
      <c r="AF426" s="86"/>
      <c r="AJ426" s="86"/>
    </row>
    <row r="427" spans="1:54" ht="15.6">
      <c r="A427" s="246"/>
      <c r="B427" s="266">
        <f>+'Ark1'!C1620</f>
        <v>2024</v>
      </c>
      <c r="C427" s="266">
        <f t="shared" si="67"/>
        <v>4</v>
      </c>
      <c r="D427" s="266" t="str">
        <f t="shared" si="66"/>
        <v>O-</v>
      </c>
      <c r="F427" s="86">
        <f>+IF(G427=0,"",'Ark1'!Q1722)</f>
        <v>18</v>
      </c>
      <c r="G427" s="362">
        <f>+'Ark1'!R1722</f>
        <v>20</v>
      </c>
      <c r="H427" s="28">
        <f>+IF(G427=0,"",'Ark1'!AE1722)</f>
        <v>0.50735667174023324</v>
      </c>
      <c r="I427" s="267"/>
      <c r="J427" s="28">
        <f>+IF(G427=0,"",'Ark1'!AF1722)</f>
        <v>0.29728716798226201</v>
      </c>
      <c r="K427" s="27">
        <f>+IF(G427=0,"",'Ark1'!T1722)</f>
        <v>4.2</v>
      </c>
      <c r="L427" s="305">
        <f>+IF(G427=0,"",'Ark1'!U1722)</f>
        <v>141.59</v>
      </c>
      <c r="M427" s="246"/>
      <c r="N427" s="33">
        <f>+IF(G427=0,"",'Ark1'!W1722)</f>
        <v>5</v>
      </c>
      <c r="O427" s="33">
        <f>+IF(G427=0,"",'Ark1'!X1722)</f>
        <v>0</v>
      </c>
      <c r="P427" s="33">
        <f>+IF(G427=0,"",'Ark1'!AG1722)</f>
        <v>534.85</v>
      </c>
      <c r="Q427" s="33">
        <f>+IF(G427=0,"",'Ark1'!AH1722)</f>
        <v>100</v>
      </c>
      <c r="R427" s="374">
        <f>+IF(G427=0,"",'Ark1'!AR1722)</f>
        <v>179.25</v>
      </c>
      <c r="S427" s="114">
        <f>+IF(G427=0,"",'Ark1'!AS1722)</f>
        <v>23.583592139790408</v>
      </c>
      <c r="T427" s="33">
        <f>+IF(G427=0,"",'Ark1'!Y1722)</f>
        <v>45.541869746421263</v>
      </c>
      <c r="U427" s="27">
        <f>+IF(G427=0,"",'Ark1'!AA1722)</f>
        <v>1.3638181696985852</v>
      </c>
      <c r="V427" s="33">
        <f>+IF(G427=0,"",'Ark1'!AC1722)</f>
        <v>43.868356363440888</v>
      </c>
      <c r="W427" s="305">
        <f t="shared" si="63"/>
        <v>264.72842853136393</v>
      </c>
      <c r="X427" s="33">
        <f t="shared" si="64"/>
        <v>35.397500000000001</v>
      </c>
      <c r="Y427" s="28">
        <f t="shared" si="65"/>
        <v>1.1111111111111112</v>
      </c>
      <c r="Z427" s="246"/>
      <c r="AA427" s="249"/>
      <c r="AC427" s="28"/>
      <c r="AD427" s="27"/>
      <c r="AE427" s="250"/>
      <c r="AF427" s="86"/>
      <c r="AJ427" s="86"/>
    </row>
    <row r="428" spans="1:54" ht="15.6">
      <c r="A428" s="246"/>
      <c r="B428" s="266">
        <f>+'Ark1'!C1621</f>
        <v>2024</v>
      </c>
      <c r="C428" s="266">
        <f t="shared" si="67"/>
        <v>5</v>
      </c>
      <c r="D428" s="266" t="str">
        <f t="shared" si="66"/>
        <v>O</v>
      </c>
      <c r="F428" s="266">
        <f>+IF(G428=0,"",'Ark1'!Q1757)</f>
        <v>83</v>
      </c>
      <c r="G428" s="362">
        <f>+'Ark1'!R1757</f>
        <v>129</v>
      </c>
      <c r="H428" s="267">
        <f>+'Ark1'!AE1757</f>
        <v>3.2724505327245055</v>
      </c>
      <c r="I428" s="267"/>
      <c r="J428" s="267">
        <f>+IF(G428=0,"",'Ark1'!AF1757)</f>
        <v>2.4300953128821958</v>
      </c>
      <c r="K428" s="268">
        <f>+IF(G428=0,"",'Ark1'!T1757)</f>
        <v>5.1937984496124034</v>
      </c>
      <c r="L428" s="305">
        <f>+IF(G428=0,"",'Ark1'!U1757)</f>
        <v>179.4403100775194</v>
      </c>
      <c r="M428" s="246"/>
      <c r="N428" s="269">
        <f>+IF(G428=0,"",'Ark1'!W1757)</f>
        <v>24.031007751937985</v>
      </c>
      <c r="O428" s="269">
        <f>+IF(G428=0,"",'Ark1'!X1757)</f>
        <v>0</v>
      </c>
      <c r="P428" s="269">
        <f>+IF(G428=0,"",'Ark1'!AG1757)</f>
        <v>570.65116279069764</v>
      </c>
      <c r="Q428" s="269">
        <f>+IF(G428=0,"",'Ark1'!AH1757)</f>
        <v>100</v>
      </c>
      <c r="R428" s="374">
        <f>+IF(G428=0,"",'Ark1'!AR1757)</f>
        <v>186.41085271317829</v>
      </c>
      <c r="S428" s="114">
        <f>+IF(G428=0,"",'Ark1'!AS1757)</f>
        <v>27.168331127191781</v>
      </c>
      <c r="T428" s="269">
        <f>+IF(G428=0,"",'Ark1'!Y1757)</f>
        <v>41.695984450348192</v>
      </c>
      <c r="U428" s="268">
        <f>+IF(G428=0,"",'Ark1'!AA1757)</f>
        <v>1.8303111921617681</v>
      </c>
      <c r="V428" s="269">
        <f>+IF(G428=0,"",'Ark1'!AC1757)</f>
        <v>63.226920499118926</v>
      </c>
      <c r="W428" s="305">
        <f t="shared" si="63"/>
        <v>314.44833863123864</v>
      </c>
      <c r="X428" s="269">
        <f t="shared" si="64"/>
        <v>35.888062015503877</v>
      </c>
      <c r="Y428" s="267">
        <f t="shared" si="65"/>
        <v>1.5542168674698795</v>
      </c>
      <c r="Z428" s="246"/>
      <c r="AA428" s="249"/>
      <c r="AC428" s="28"/>
      <c r="AD428" s="27"/>
      <c r="AE428" s="250"/>
      <c r="AF428" s="86"/>
      <c r="AJ428" s="86"/>
    </row>
    <row r="429" spans="1:54" ht="15.6">
      <c r="A429" s="246"/>
      <c r="B429" s="266">
        <f>+'Ark1'!C1622</f>
        <v>2024</v>
      </c>
      <c r="C429" s="266">
        <f t="shared" si="67"/>
        <v>6</v>
      </c>
      <c r="D429" s="266" t="str">
        <f t="shared" si="66"/>
        <v>O+</v>
      </c>
      <c r="F429" s="86">
        <f>+IF(G429=0,"",'Ark1'!Q1792)</f>
        <v>241</v>
      </c>
      <c r="G429" s="362">
        <f>+'Ark1'!R1792</f>
        <v>442</v>
      </c>
      <c r="H429" s="28">
        <f>+IF(G429=0,"",'Ark1'!AE1792)</f>
        <v>11.212582445459155</v>
      </c>
      <c r="I429" s="267"/>
      <c r="J429" s="28">
        <f>+IF(G429=0,"",'Ark1'!AF1792)</f>
        <v>9.5526519951246485</v>
      </c>
      <c r="K429" s="27">
        <f>+IF(G429=0,"",'Ark1'!T1792)</f>
        <v>5.968325791855202</v>
      </c>
      <c r="L429" s="305">
        <f>+IF(G429=0,"",'Ark1'!U1792)</f>
        <v>205.86764705882376</v>
      </c>
      <c r="M429" s="246"/>
      <c r="N429" s="33">
        <f>+IF(G429=0,"",'Ark1'!W1792)</f>
        <v>42.76018099547511</v>
      </c>
      <c r="O429" s="33">
        <f>+IF(G429=0,"",'Ark1'!X1792)</f>
        <v>0</v>
      </c>
      <c r="P429" s="33">
        <f>+IF(G429=0,"",'Ark1'!AG1792)</f>
        <v>546.38235294117646</v>
      </c>
      <c r="Q429" s="33">
        <f>+IF(G429=0,"",'Ark1'!AH1792)</f>
        <v>99.773755656108577</v>
      </c>
      <c r="R429" s="374">
        <f>+IF(G429=0,"",'Ark1'!AR1792)</f>
        <v>189.06108597285072</v>
      </c>
      <c r="S429" s="114">
        <f>+IF(G429=0,"",'Ark1'!AS1792)</f>
        <v>30.042810027597579</v>
      </c>
      <c r="T429" s="33">
        <f>+IF(G429=0,"",'Ark1'!Y1792)</f>
        <v>40.815773816028248</v>
      </c>
      <c r="U429" s="27">
        <f>+IF(G429=0,"",'Ark1'!AA1792)</f>
        <v>1.8046925767494588</v>
      </c>
      <c r="V429" s="33">
        <f>+IF(G429=0,"",'Ark1'!AC1792)</f>
        <v>66.605307211221557</v>
      </c>
      <c r="W429" s="305">
        <f t="shared" si="63"/>
        <v>376.78311891048111</v>
      </c>
      <c r="X429" s="33">
        <f t="shared" si="64"/>
        <v>34.311274509803958</v>
      </c>
      <c r="Y429" s="28">
        <f t="shared" si="65"/>
        <v>1.8340248962655601</v>
      </c>
      <c r="Z429" s="246"/>
      <c r="AA429" s="249"/>
      <c r="AC429" s="28"/>
      <c r="AD429" s="27"/>
      <c r="AE429" s="250"/>
      <c r="AF429" s="86"/>
      <c r="AJ429" s="86"/>
    </row>
    <row r="430" spans="1:54" ht="15.6">
      <c r="A430" s="246"/>
      <c r="B430" s="266">
        <f>+'Ark1'!C1623</f>
        <v>2024</v>
      </c>
      <c r="C430" s="266">
        <f t="shared" si="67"/>
        <v>7</v>
      </c>
      <c r="D430" s="266" t="str">
        <f t="shared" si="66"/>
        <v>R-</v>
      </c>
      <c r="F430" s="266">
        <f>+IF(G430=0,"",'Ark1'!Q1827)</f>
        <v>403</v>
      </c>
      <c r="G430" s="362">
        <f>+'Ark1'!R1827</f>
        <v>939</v>
      </c>
      <c r="H430" s="267">
        <f>+IF(G430=0,"",'Ark1'!AE1827)</f>
        <v>23.820395738203956</v>
      </c>
      <c r="I430" s="267"/>
      <c r="J430" s="267">
        <f>+IF(G430=0,"",'Ark1'!AF1827)</f>
        <v>22.359967539659465</v>
      </c>
      <c r="K430" s="268">
        <f>+IF(G430=0,"",'Ark1'!T1827)</f>
        <v>6.5772097976570798</v>
      </c>
      <c r="L430" s="305">
        <f>+IF(G430=0,"",'Ark1'!U1827)</f>
        <v>226.82555910543161</v>
      </c>
      <c r="M430" s="246"/>
      <c r="N430" s="269">
        <f>+IF(G430=0,"",'Ark1'!W1827)</f>
        <v>51.863684771033007</v>
      </c>
      <c r="O430" s="269">
        <f>+IF(G430=0,"",'Ark1'!X1827)</f>
        <v>0</v>
      </c>
      <c r="P430" s="269">
        <f>+IF(G430=0,"",'Ark1'!AG1827)</f>
        <v>517.13844515441963</v>
      </c>
      <c r="Q430" s="269">
        <f>+IF(G430=0,"",'Ark1'!AH1827)</f>
        <v>99.680511182108617</v>
      </c>
      <c r="R430" s="374">
        <f>+IF(G430=0,"",'Ark1'!AR1827)</f>
        <v>189.35676251331205</v>
      </c>
      <c r="S430" s="114">
        <f>+IF(G430=0,"",'Ark1'!AS1827)</f>
        <v>33.161646943978127</v>
      </c>
      <c r="T430" s="269">
        <f>+IF(G430=0,"",'Ark1'!Y1827)</f>
        <v>35.558723222457175</v>
      </c>
      <c r="U430" s="268">
        <f>+IF(G430=0,"",'Ark1'!AA1827)</f>
        <v>1.8653137563581816</v>
      </c>
      <c r="V430" s="269">
        <f>+IF(G430=0,"",'Ark1'!AC1827)</f>
        <v>47.824848174078063</v>
      </c>
      <c r="W430" s="305">
        <f t="shared" si="63"/>
        <v>438.61670164108682</v>
      </c>
      <c r="X430" s="269">
        <f t="shared" si="64"/>
        <v>32.403651300775941</v>
      </c>
      <c r="Y430" s="267">
        <f t="shared" si="65"/>
        <v>2.3300248138957818</v>
      </c>
      <c r="Z430" s="246"/>
      <c r="AA430" s="249"/>
      <c r="AC430" s="28"/>
      <c r="AD430" s="27"/>
      <c r="AE430" s="250"/>
      <c r="AF430" s="86"/>
      <c r="AJ430" s="86"/>
    </row>
    <row r="431" spans="1:54" ht="15.6">
      <c r="A431" s="246"/>
      <c r="B431" s="266">
        <f>+'Ark1'!C1624</f>
        <v>2024</v>
      </c>
      <c r="C431" s="266">
        <f t="shared" si="67"/>
        <v>8</v>
      </c>
      <c r="D431" s="266" t="str">
        <f t="shared" si="66"/>
        <v>R</v>
      </c>
      <c r="F431" s="86">
        <f>+IF(G431=0,"",'Ark1'!Q1862)</f>
        <v>409</v>
      </c>
      <c r="G431" s="362">
        <f>+'Ark1'!R1862</f>
        <v>1288</v>
      </c>
      <c r="H431" s="28">
        <f>+IF(G431=0,"",'Ark1'!AE1862)</f>
        <v>32.673769660071038</v>
      </c>
      <c r="I431" s="267"/>
      <c r="J431" s="28">
        <f>+IF(G431=0,"",'Ark1'!AF1862)</f>
        <v>33.357524615583245</v>
      </c>
      <c r="K431" s="27">
        <f>+IF(G431=0,"",'Ark1'!T1862)</f>
        <v>7.3121118012422368</v>
      </c>
      <c r="L431" s="305">
        <f>+IF(G431=0,"",'Ark1'!U1862)</f>
        <v>246.69728260869593</v>
      </c>
      <c r="M431" s="246"/>
      <c r="N431" s="33">
        <f>+IF(G431=0,"",'Ark1'!W1862)</f>
        <v>70.26397515527951</v>
      </c>
      <c r="O431" s="33">
        <f>+IF(G431=0,"",'Ark1'!X1862)</f>
        <v>7.7639751552795025E-2</v>
      </c>
      <c r="P431" s="33">
        <f>+IF(G431=0,"",'Ark1'!AG1862)</f>
        <v>495.1715838509316</v>
      </c>
      <c r="Q431" s="33">
        <f>+IF(G431=0,"",'Ark1'!AH1862)</f>
        <v>99.844720496894396</v>
      </c>
      <c r="R431" s="374">
        <f>+IF(G431=0,"",'Ark1'!AR1862)</f>
        <v>189.27173913043475</v>
      </c>
      <c r="S431" s="114">
        <f>+IF(G431=0,"",'Ark1'!AS1862)</f>
        <v>36.162137664076653</v>
      </c>
      <c r="T431" s="33">
        <f>+IF(G431=0,"",'Ark1'!Y1862)</f>
        <v>34.517771780673407</v>
      </c>
      <c r="U431" s="27">
        <f>+IF(G431=0,"",'Ark1'!AA1862)</f>
        <v>1.5920344849170436</v>
      </c>
      <c r="V431" s="33">
        <f>+IF(G431=0,"",'Ark1'!AC1862)</f>
        <v>37.418140950035152</v>
      </c>
      <c r="W431" s="305">
        <f t="shared" si="63"/>
        <v>498.20565366481662</v>
      </c>
      <c r="X431" s="33">
        <f t="shared" si="64"/>
        <v>30.837160326086991</v>
      </c>
      <c r="Y431" s="28">
        <f t="shared" si="65"/>
        <v>3.1491442542787285</v>
      </c>
      <c r="Z431" s="246"/>
      <c r="AA431" s="249"/>
      <c r="AC431" s="28"/>
      <c r="AD431" s="27"/>
      <c r="AE431" s="250"/>
      <c r="AF431" s="86"/>
      <c r="AJ431" s="86"/>
    </row>
    <row r="432" spans="1:54" ht="15.6">
      <c r="A432" s="246"/>
      <c r="B432" s="266">
        <f>+'Ark1'!C1625</f>
        <v>2024</v>
      </c>
      <c r="C432" s="266">
        <f t="shared" si="67"/>
        <v>9</v>
      </c>
      <c r="D432" s="266" t="str">
        <f t="shared" si="66"/>
        <v>R+</v>
      </c>
      <c r="F432" s="266">
        <f>+IF(G432=0,"",'Ark1'!Q1897)</f>
        <v>278</v>
      </c>
      <c r="G432" s="362">
        <f>+'Ark1'!R1897</f>
        <v>874</v>
      </c>
      <c r="H432" s="267">
        <f>+IF(G432=0,"",'Ark1'!AE1897)</f>
        <v>22.171486555048201</v>
      </c>
      <c r="I432" s="267"/>
      <c r="J432" s="267">
        <f>+IF(G432=0,"",'Ark1'!AF1897)</f>
        <v>24.382828353876526</v>
      </c>
      <c r="K432" s="268">
        <f>+IF(G432=0,"",'Ark1'!T1897)</f>
        <v>8.0022883295194518</v>
      </c>
      <c r="L432" s="305">
        <f>+IF(G432=0,"",'Ark1'!U1897)</f>
        <v>265.74130434782654</v>
      </c>
      <c r="M432" s="246"/>
      <c r="N432" s="269">
        <f>+IF(G432=0,"",'Ark1'!W1897)</f>
        <v>87.643020594965677</v>
      </c>
      <c r="O432" s="269">
        <f>+IF(G432=0,"",'Ark1'!X1897)</f>
        <v>1.6018306636155604</v>
      </c>
      <c r="P432" s="269">
        <f>+IF(G432=0,"",'Ark1'!AG1897)</f>
        <v>471.44393592677346</v>
      </c>
      <c r="Q432" s="269">
        <f>+IF(G432=0,"",'Ark1'!AH1897)</f>
        <v>99.54233409610984</v>
      </c>
      <c r="R432" s="374">
        <f>+IF(G432=0,"",'Ark1'!AR1897)</f>
        <v>188.85583524027464</v>
      </c>
      <c r="S432" s="114">
        <f>+IF(G432=0,"",'Ark1'!AS1897)</f>
        <v>39.284859432664724</v>
      </c>
      <c r="T432" s="269">
        <f>+IF(G432=0,"",'Ark1'!Y1897)</f>
        <v>34.992832200212618</v>
      </c>
      <c r="U432" s="268">
        <f>+IF(G432=0,"",'Ark1'!AA1897)</f>
        <v>1.4334973568217184</v>
      </c>
      <c r="V432" s="269">
        <f>+IF(G432=0,"",'Ark1'!AC1897)</f>
        <v>43.41737604130924</v>
      </c>
      <c r="W432" s="305">
        <f t="shared" si="63"/>
        <v>563.67530494464245</v>
      </c>
      <c r="X432" s="269">
        <f t="shared" si="64"/>
        <v>29.52681159420295</v>
      </c>
      <c r="Y432" s="267">
        <f t="shared" si="65"/>
        <v>3.1438848920863309</v>
      </c>
      <c r="Z432" s="246"/>
      <c r="AA432" s="249"/>
      <c r="AC432" s="28"/>
      <c r="AD432" s="27"/>
      <c r="AE432" s="250"/>
      <c r="AF432" s="86"/>
      <c r="AJ432" s="86"/>
    </row>
    <row r="433" spans="1:54" ht="15.6">
      <c r="A433" s="246"/>
      <c r="B433" s="266">
        <f>+'Ark1'!C1626</f>
        <v>2024</v>
      </c>
      <c r="C433" s="266">
        <f t="shared" si="67"/>
        <v>10</v>
      </c>
      <c r="D433" s="266" t="str">
        <f t="shared" si="66"/>
        <v>U-</v>
      </c>
      <c r="F433" s="86">
        <f>+IF(G433=0,"",'Ark1'!Q1932)</f>
        <v>99</v>
      </c>
      <c r="G433" s="362">
        <f>+'Ark1'!R1932</f>
        <v>221</v>
      </c>
      <c r="H433" s="28">
        <f>+IF(G433=0,"",'Ark1'!AE1932)</f>
        <v>5.6062912227295776</v>
      </c>
      <c r="I433" s="267"/>
      <c r="J433" s="28">
        <f>+IF(G433=0,"",'Ark1'!AF1932)</f>
        <v>6.6941893680836708</v>
      </c>
      <c r="K433" s="27">
        <f>+IF(G433=0,"",'Ark1'!T1932)</f>
        <v>8.5565610859728505</v>
      </c>
      <c r="L433" s="305">
        <f>+IF(G433=0,"",'Ark1'!U1932)</f>
        <v>288.53076923076929</v>
      </c>
      <c r="M433" s="246"/>
      <c r="N433" s="33">
        <f>+IF(G433=0,"",'Ark1'!W1932)</f>
        <v>95.475113122171933</v>
      </c>
      <c r="O433" s="33">
        <f>+IF(G433=0,"",'Ark1'!X1932)</f>
        <v>10.859728506787336</v>
      </c>
      <c r="P433" s="33">
        <f>+IF(G433=0,"",'Ark1'!AG1932)</f>
        <v>477.54298642533934</v>
      </c>
      <c r="Q433" s="33">
        <f>+IF(G433=0,"",'Ark1'!AH1932)</f>
        <v>100</v>
      </c>
      <c r="R433" s="374">
        <f>+IF(G433=0,"",'Ark1'!AR1932)</f>
        <v>188.60633484162901</v>
      </c>
      <c r="S433" s="114">
        <f>+IF(G433=0,"",'Ark1'!AS1932)</f>
        <v>42.740285063231198</v>
      </c>
      <c r="T433" s="33">
        <f>+IF(G433=0,"",'Ark1'!Y1932)</f>
        <v>40.556552927745606</v>
      </c>
      <c r="U433" s="27">
        <f>+IF(G433=0,"",'Ark1'!AA1932)</f>
        <v>1.3563041784751155</v>
      </c>
      <c r="V433" s="33">
        <f>+IF(G433=0,"",'Ark1'!AC1932)</f>
        <v>53.358184414562061</v>
      </c>
      <c r="W433" s="305">
        <f t="shared" si="63"/>
        <v>604.19852753062924</v>
      </c>
      <c r="X433" s="33">
        <f t="shared" si="64"/>
        <v>28.85307692307693</v>
      </c>
      <c r="Y433" s="28">
        <f t="shared" si="65"/>
        <v>2.2323232323232323</v>
      </c>
      <c r="Z433" s="246"/>
      <c r="AA433" s="249"/>
      <c r="AC433" s="28"/>
      <c r="AD433" s="27"/>
      <c r="AE433" s="250"/>
      <c r="AF433" s="86"/>
      <c r="AJ433" s="86"/>
    </row>
    <row r="434" spans="1:54" ht="15.6">
      <c r="A434" s="246"/>
      <c r="B434" s="266">
        <f>+'Ark1'!C1627</f>
        <v>2024</v>
      </c>
      <c r="C434" s="266">
        <f t="shared" si="67"/>
        <v>11</v>
      </c>
      <c r="D434" s="266" t="str">
        <f t="shared" si="66"/>
        <v>U</v>
      </c>
      <c r="F434" s="266">
        <f>+IF(G434=0,"",'Ark1'!Q1967)</f>
        <v>22</v>
      </c>
      <c r="G434" s="362">
        <f>+'Ark1'!R1967</f>
        <v>27</v>
      </c>
      <c r="H434" s="267">
        <f>+IF(G434=0,"",'Ark1'!AE1967)</f>
        <v>0.68493150684931503</v>
      </c>
      <c r="I434" s="267"/>
      <c r="J434" s="267">
        <f>+IF(G434=0,"",'Ark1'!AF1967)</f>
        <v>0.87677563416818149</v>
      </c>
      <c r="K434" s="268">
        <f>+IF(G434=0,"",'Ark1'!T1967)</f>
        <v>9.2222222222222232</v>
      </c>
      <c r="L434" s="305">
        <f>+IF(G434=0,"",'Ark1'!U1967)</f>
        <v>309.32222222222242</v>
      </c>
      <c r="M434" s="246"/>
      <c r="N434" s="269">
        <f>+IF(G434=0,"",'Ark1'!W1967)</f>
        <v>96.296296296296291</v>
      </c>
      <c r="O434" s="269">
        <f>+IF(G434=0,"",'Ark1'!X1967)</f>
        <v>22.222222222222225</v>
      </c>
      <c r="P434" s="269">
        <f>+IF(G434=0,"",'Ark1'!AG1967)</f>
        <v>486.74074074074082</v>
      </c>
      <c r="Q434" s="269">
        <f>+IF(G434=0,"",'Ark1'!AH1967)</f>
        <v>100</v>
      </c>
      <c r="R434" s="374">
        <f>+IF(G434=0,"",'Ark1'!AR1967)</f>
        <v>187.44444444444443</v>
      </c>
      <c r="S434" s="114">
        <f>+IF(G434=0,"",'Ark1'!AS1967)</f>
        <v>46.489332673708738</v>
      </c>
      <c r="T434" s="269">
        <f>+IF(G434=0,"",'Ark1'!Y1967)</f>
        <v>55.97387177056445</v>
      </c>
      <c r="U434" s="268">
        <f>+IF(G434=0,"",'Ark1'!AA1967)</f>
        <v>1.7284832429004522</v>
      </c>
      <c r="V434" s="269">
        <f>+IF(G434=0,"",'Ark1'!AC1967)</f>
        <v>46.89704050296772</v>
      </c>
      <c r="W434" s="305">
        <f t="shared" si="63"/>
        <v>635.49688023131978</v>
      </c>
      <c r="X434" s="269">
        <f t="shared" si="64"/>
        <v>28.12020202020204</v>
      </c>
      <c r="Y434" s="267">
        <f t="shared" si="65"/>
        <v>1.2272727272727273</v>
      </c>
      <c r="Z434" s="246"/>
      <c r="AA434" s="249"/>
      <c r="AC434" s="28"/>
      <c r="AD434" s="27"/>
      <c r="AE434" s="250"/>
      <c r="AF434" s="86"/>
      <c r="AJ434" s="86"/>
    </row>
    <row r="435" spans="1:54" ht="15.6">
      <c r="A435" s="246"/>
      <c r="B435" s="266">
        <f>+'Ark1'!C1628</f>
        <v>2024</v>
      </c>
      <c r="C435" s="266">
        <f t="shared" si="67"/>
        <v>12</v>
      </c>
      <c r="D435" s="266" t="str">
        <f t="shared" si="66"/>
        <v>U+</v>
      </c>
      <c r="F435" s="86">
        <f>+IF(G435=0,"",'Ark1'!Q2002)</f>
        <v>1</v>
      </c>
      <c r="G435" s="362">
        <f>+'Ark1'!R2002</f>
        <v>1</v>
      </c>
      <c r="H435" s="28">
        <f>+IF(G435=0,"",'Ark1'!AE2002)</f>
        <v>2.5367833587011661E-2</v>
      </c>
      <c r="I435" s="267"/>
      <c r="J435" s="28">
        <f>+IF(G435=0,"",'Ark1'!AF2002)</f>
        <v>4.0554429335245355E-2</v>
      </c>
      <c r="K435" s="27">
        <f>+IF(G435=0,"",'Ark1'!T2002)</f>
        <v>7</v>
      </c>
      <c r="L435" s="305">
        <f>+IF(G435=0,"",'Ark1'!U2002)</f>
        <v>386.3</v>
      </c>
      <c r="M435" s="246"/>
      <c r="N435" s="33">
        <f>+IF(G435=0,"",'Ark1'!W2002)</f>
        <v>100</v>
      </c>
      <c r="O435" s="33">
        <f>+IF(G435=0,"",'Ark1'!X2002)</f>
        <v>100</v>
      </c>
      <c r="P435" s="33">
        <f>+IF(G435=0,"",'Ark1'!AG2002)</f>
        <v>400</v>
      </c>
      <c r="Q435" s="33">
        <f>+IF(G435=0,"",'Ark1'!AH2002)</f>
        <v>100</v>
      </c>
      <c r="R435" s="374">
        <f>+IF(G435=0,"",'Ark1'!AR2002)</f>
        <v>201</v>
      </c>
      <c r="S435" s="114">
        <f>+IF(G435=0,"",'Ark1'!AS2002)</f>
        <v>47.53342763669832</v>
      </c>
      <c r="T435" s="33">
        <f>+IF(G435=0,"",'Ark1'!Y2002)</f>
        <v>0</v>
      </c>
      <c r="U435" s="27">
        <f>+IF(G435=0,"",'Ark1'!AA2002)</f>
        <v>0</v>
      </c>
      <c r="V435" s="33">
        <f>+IF(G435=0,"",'Ark1'!AC2002)</f>
        <v>0</v>
      </c>
      <c r="W435" s="305">
        <f t="shared" si="63"/>
        <v>965.75</v>
      </c>
      <c r="X435" s="33">
        <f t="shared" si="64"/>
        <v>32.19166666666667</v>
      </c>
      <c r="Y435" s="28">
        <f t="shared" si="65"/>
        <v>1</v>
      </c>
      <c r="Z435" s="246"/>
      <c r="AA435" s="249"/>
      <c r="AC435" s="28"/>
      <c r="AD435" s="27"/>
      <c r="AE435" s="250"/>
      <c r="AF435" s="86"/>
      <c r="AJ435" s="86"/>
    </row>
    <row r="436" spans="1:54" ht="15.6">
      <c r="A436" s="246"/>
      <c r="B436" s="266">
        <f>+'Ark1'!C1629</f>
        <v>2024</v>
      </c>
      <c r="C436" s="266">
        <f t="shared" si="67"/>
        <v>13</v>
      </c>
      <c r="D436" s="266" t="str">
        <f t="shared" si="66"/>
        <v>E-</v>
      </c>
      <c r="F436" s="266" t="str">
        <f>+IF(G436=0,"",'Ark1'!Q2037)</f>
        <v/>
      </c>
      <c r="G436" s="362">
        <f>+'Ark1'!R2037</f>
        <v>0</v>
      </c>
      <c r="H436" s="267" t="str">
        <f>+IF(G436=0,"",'Ark1'!AE2037)</f>
        <v/>
      </c>
      <c r="I436" s="267"/>
      <c r="J436" s="267" t="str">
        <f>+IF(G436=0,"",'Ark1'!AF2037)</f>
        <v/>
      </c>
      <c r="K436" s="268" t="str">
        <f>+IF(G436=0,"",'Ark1'!T2037)</f>
        <v/>
      </c>
      <c r="L436" s="305" t="str">
        <f>+IF(G436=0,"",'Ark1'!U2037)</f>
        <v/>
      </c>
      <c r="M436" s="246"/>
      <c r="N436" s="269" t="str">
        <f>+IF(G436=0,"",'Ark1'!W2037)</f>
        <v/>
      </c>
      <c r="O436" s="269" t="str">
        <f>+IF(G436=0,"",'Ark1'!X2037)</f>
        <v/>
      </c>
      <c r="P436" s="269" t="str">
        <f>+IF(G436=0,"",'Ark1'!AG2037)</f>
        <v/>
      </c>
      <c r="Q436" s="269" t="str">
        <f>+IF(G436=0,"",'Ark1'!AH2037)</f>
        <v/>
      </c>
      <c r="R436" s="374" t="str">
        <f>+IF(G436=0,"",'Ark1'!AR2037)</f>
        <v/>
      </c>
      <c r="S436" s="114" t="str">
        <f>+IF(G436=0,"",'Ark1'!AS2037)</f>
        <v/>
      </c>
      <c r="T436" s="269" t="str">
        <f>+IF(G436=0,"",'Ark1'!Y2037)</f>
        <v/>
      </c>
      <c r="U436" s="268" t="str">
        <f>+IF(G436=0,"",'Ark1'!AA2037)</f>
        <v/>
      </c>
      <c r="V436" s="269" t="str">
        <f>+IF(G436=0,"",'Ark1'!AC2037)</f>
        <v/>
      </c>
      <c r="W436" s="305" t="str">
        <f t="shared" si="63"/>
        <v/>
      </c>
      <c r="X436" s="269" t="str">
        <f t="shared" si="64"/>
        <v/>
      </c>
      <c r="Y436" s="267" t="str">
        <f t="shared" si="65"/>
        <v/>
      </c>
      <c r="Z436" s="246"/>
      <c r="AA436" s="249"/>
      <c r="AC436" s="28"/>
      <c r="AD436" s="27"/>
      <c r="AE436" s="250"/>
      <c r="AF436" s="86"/>
      <c r="AJ436" s="86"/>
    </row>
    <row r="437" spans="1:54" ht="15.6">
      <c r="A437" s="246"/>
      <c r="B437" s="266">
        <f>+'Ark1'!C1630</f>
        <v>2024</v>
      </c>
      <c r="C437" s="266">
        <f t="shared" si="67"/>
        <v>14</v>
      </c>
      <c r="D437" s="266" t="str">
        <f t="shared" si="66"/>
        <v>E</v>
      </c>
      <c r="F437" s="86" t="str">
        <f>+IF(G437=0,"",'Ark1'!Q2072)</f>
        <v/>
      </c>
      <c r="G437" s="362">
        <f>+'Ark1'!R2072</f>
        <v>0</v>
      </c>
      <c r="H437" s="28" t="str">
        <f>+IF(G437=0,"",'Ark1'!AE2072)</f>
        <v/>
      </c>
      <c r="I437" s="267"/>
      <c r="J437" s="28" t="str">
        <f>+IF(G437=0,"",'Ark1'!AF2072)</f>
        <v/>
      </c>
      <c r="K437" s="27" t="str">
        <f>+IF(G437=0,"",'Ark1'!T2072)</f>
        <v/>
      </c>
      <c r="L437" s="305" t="str">
        <f>+IF(G437=0,"",'Ark1'!U2072)</f>
        <v/>
      </c>
      <c r="M437" s="246"/>
      <c r="N437" s="33" t="str">
        <f>+IF(G437=0,"",'Ark1'!W2072)</f>
        <v/>
      </c>
      <c r="O437" s="33" t="str">
        <f>+IF(G437=0,"",'Ark1'!X2072)</f>
        <v/>
      </c>
      <c r="P437" s="33" t="str">
        <f>+IF(G437=0,"",'Ark1'!AG2072)</f>
        <v/>
      </c>
      <c r="Q437" s="33" t="str">
        <f>+IF(G437=0,"",'Ark1'!AH2072)</f>
        <v/>
      </c>
      <c r="R437" s="374" t="str">
        <f>+IF(G437=0,"",'Ark1'!AR2072)</f>
        <v/>
      </c>
      <c r="S437" s="114" t="str">
        <f>+IF(G437=0,"",'Ark1'!AS2072)</f>
        <v/>
      </c>
      <c r="T437" s="33" t="str">
        <f>+IF(G437=0,"",'Ark1'!Y2072)</f>
        <v/>
      </c>
      <c r="U437" s="27" t="str">
        <f>+IF(G437=0,"",'Ark1'!AA2072)</f>
        <v/>
      </c>
      <c r="V437" s="33" t="str">
        <f>+IF(G437=0,"",'Ark1'!AC2072)</f>
        <v/>
      </c>
      <c r="W437" s="305" t="str">
        <f t="shared" si="63"/>
        <v/>
      </c>
      <c r="X437" s="33" t="str">
        <f t="shared" si="64"/>
        <v/>
      </c>
      <c r="Y437" s="28" t="str">
        <f t="shared" si="65"/>
        <v/>
      </c>
      <c r="Z437" s="246"/>
      <c r="AA437" s="249"/>
      <c r="AC437" s="28"/>
      <c r="AD437" s="27"/>
      <c r="AE437" s="250"/>
      <c r="AF437" s="86"/>
      <c r="AJ437" s="86"/>
    </row>
    <row r="438" spans="1:54" ht="15.6">
      <c r="A438" s="246"/>
      <c r="B438" s="266">
        <f>+'Ark1'!C1631</f>
        <v>2024</v>
      </c>
      <c r="C438" s="266">
        <f t="shared" si="67"/>
        <v>15</v>
      </c>
      <c r="D438" s="266" t="str">
        <f t="shared" si="66"/>
        <v>E+</v>
      </c>
      <c r="F438" s="266" t="str">
        <f>+IF(G438=0,"",'Ark1'!Q2107)</f>
        <v/>
      </c>
      <c r="G438" s="362">
        <f>+'Ark1'!R2107</f>
        <v>0</v>
      </c>
      <c r="H438" s="267" t="str">
        <f>+IF(G438=0,"",'Ark1'!AE2107)</f>
        <v/>
      </c>
      <c r="I438" s="267"/>
      <c r="J438" s="267" t="str">
        <f>+IF(G438=0,"",'Ark1'!AF2107)</f>
        <v/>
      </c>
      <c r="K438" s="268" t="str">
        <f>+IF(G438=0,"",'Ark1'!T2107)</f>
        <v/>
      </c>
      <c r="L438" s="305" t="str">
        <f>+IF(G438=0,"",'Ark1'!U2107)</f>
        <v/>
      </c>
      <c r="M438" s="246"/>
      <c r="N438" s="269" t="str">
        <f>+IF(G438=0,"",'Ark1'!W2107)</f>
        <v/>
      </c>
      <c r="O438" s="269" t="str">
        <f>+IF(G438=0,"",'Ark1'!X2107)</f>
        <v/>
      </c>
      <c r="P438" s="269" t="str">
        <f>+IF(G438=0,"",'Ark1'!AG2107)</f>
        <v/>
      </c>
      <c r="Q438" s="269" t="str">
        <f>+IF(G438=0,"",'Ark1'!AH2107)</f>
        <v/>
      </c>
      <c r="R438" s="374" t="str">
        <f>+IF(G438=0,"",'Ark1'!AR1916)</f>
        <v/>
      </c>
      <c r="S438" s="114" t="str">
        <f>+IF(G438=0,"",'Ark1'!AS1916)</f>
        <v/>
      </c>
      <c r="T438" s="269" t="str">
        <f>+IF(G438=0,"",'Ark1'!Y2107)</f>
        <v/>
      </c>
      <c r="U438" s="268" t="str">
        <f>+IF(G438=0,"",'Ark1'!AA2107)</f>
        <v/>
      </c>
      <c r="V438" s="269" t="str">
        <f>+IF(G438=0,"",'Ark1'!AC2107)</f>
        <v/>
      </c>
      <c r="W438" s="305" t="str">
        <f t="shared" si="63"/>
        <v/>
      </c>
      <c r="X438" s="269" t="str">
        <f t="shared" si="64"/>
        <v/>
      </c>
      <c r="Y438" s="267" t="str">
        <f t="shared" si="65"/>
        <v/>
      </c>
      <c r="Z438" s="246"/>
      <c r="AA438" s="249"/>
      <c r="AC438" s="28"/>
      <c r="AD438" s="27"/>
      <c r="AE438" s="250"/>
      <c r="AF438" s="86"/>
      <c r="AJ438" s="86"/>
    </row>
    <row r="439" spans="1:54" ht="19.8">
      <c r="A439" s="246"/>
      <c r="B439" s="246"/>
      <c r="C439" s="246"/>
      <c r="D439" s="246"/>
      <c r="E439" s="246"/>
      <c r="F439" s="246"/>
      <c r="G439" s="246"/>
      <c r="H439" s="246"/>
      <c r="I439" s="246"/>
      <c r="J439" s="246"/>
      <c r="K439" s="246"/>
      <c r="L439" s="246"/>
      <c r="M439" s="246"/>
      <c r="N439" s="246"/>
      <c r="O439" s="246"/>
      <c r="P439" s="246"/>
      <c r="Q439" s="246"/>
      <c r="R439" s="246"/>
      <c r="S439" s="246"/>
      <c r="T439" s="246"/>
      <c r="U439" s="246"/>
      <c r="V439" s="246"/>
      <c r="W439" s="246"/>
      <c r="X439" s="246"/>
      <c r="Y439" s="246"/>
      <c r="Z439" s="246"/>
      <c r="AA439" s="249"/>
      <c r="AC439" s="28"/>
      <c r="AD439" s="27"/>
      <c r="AE439" s="250"/>
      <c r="AF439" s="86"/>
      <c r="AJ439" s="86"/>
      <c r="BB439" s="262"/>
    </row>
    <row r="440" spans="1:54" ht="19.8">
      <c r="A440" s="246"/>
      <c r="B440" s="246"/>
      <c r="C440" s="264"/>
      <c r="D440" s="246"/>
      <c r="E440" s="246"/>
      <c r="F440" s="246"/>
      <c r="G440" s="246"/>
      <c r="H440" s="247"/>
      <c r="I440" s="246"/>
      <c r="J440" s="247"/>
      <c r="K440" s="246"/>
      <c r="L440" s="246"/>
      <c r="M440" s="246"/>
      <c r="N440" s="248"/>
      <c r="O440" s="248"/>
      <c r="P440" s="246"/>
      <c r="Q440" s="248"/>
      <c r="R440" s="248"/>
      <c r="S440" s="248"/>
      <c r="T440" s="248"/>
      <c r="U440" s="246"/>
      <c r="V440" s="248"/>
      <c r="W440" s="246"/>
      <c r="X440" s="248"/>
      <c r="Y440" s="247"/>
      <c r="Z440" s="246"/>
      <c r="AA440" s="249"/>
      <c r="AC440" s="28"/>
      <c r="AD440" s="27"/>
      <c r="AE440" s="250"/>
      <c r="AF440" s="86"/>
      <c r="AJ440" s="86"/>
      <c r="BB440" s="262"/>
    </row>
    <row r="441" spans="1:54" ht="22.8">
      <c r="A441" s="346" t="s">
        <v>522</v>
      </c>
      <c r="B441" s="246"/>
      <c r="C441" s="264"/>
      <c r="D441" s="346"/>
      <c r="E441" s="246"/>
      <c r="F441" s="246"/>
      <c r="G441" s="264" t="s">
        <v>651</v>
      </c>
      <c r="H441" s="279">
        <f>SUM(G447:G461)</f>
        <v>1667</v>
      </c>
      <c r="I441" s="247"/>
      <c r="J441" s="246"/>
      <c r="K441" s="247"/>
      <c r="L441" s="345">
        <f>+Raser!M32</f>
        <v>235.23851229754061</v>
      </c>
      <c r="M441" s="246"/>
      <c r="N441" s="248"/>
      <c r="O441" s="248"/>
      <c r="P441" s="246"/>
      <c r="Q441" s="248"/>
      <c r="R441" s="248"/>
      <c r="S441" s="248"/>
      <c r="T441" s="248"/>
      <c r="U441" s="246"/>
      <c r="V441" s="248"/>
      <c r="W441" s="345">
        <f>+Raser!X32</f>
        <v>475.41195468740926</v>
      </c>
      <c r="X441" s="248" t="s">
        <v>635</v>
      </c>
      <c r="Y441" s="247"/>
      <c r="Z441" s="246"/>
      <c r="AA441" s="249"/>
      <c r="AC441" s="28"/>
      <c r="AD441" s="27"/>
      <c r="AE441" s="250"/>
      <c r="AF441" s="86"/>
      <c r="AJ441" s="86"/>
      <c r="BB441" s="262"/>
    </row>
    <row r="442" spans="1:54" ht="14.25" customHeight="1">
      <c r="A442" s="246"/>
      <c r="B442" s="246"/>
      <c r="C442" s="264"/>
      <c r="D442" s="344"/>
      <c r="E442" s="246"/>
      <c r="F442" s="264"/>
      <c r="G442" s="264"/>
      <c r="H442" s="264"/>
      <c r="I442" s="264"/>
      <c r="J442" s="264"/>
      <c r="K442" s="264"/>
      <c r="L442" s="264"/>
      <c r="M442" s="246"/>
      <c r="N442" s="264"/>
      <c r="O442" s="264"/>
      <c r="P442" s="264"/>
      <c r="Q442" s="264"/>
      <c r="R442" s="264"/>
      <c r="S442" s="264"/>
      <c r="T442" s="264"/>
      <c r="U442" s="264"/>
      <c r="V442" s="264"/>
      <c r="W442" s="264"/>
      <c r="X442" s="264"/>
      <c r="Y442" s="247"/>
      <c r="Z442" s="246"/>
      <c r="AA442" s="249"/>
      <c r="AC442" s="28"/>
      <c r="AD442" s="27"/>
      <c r="AE442" s="250"/>
      <c r="AF442" s="86"/>
      <c r="AJ442" s="86"/>
      <c r="BB442" s="262"/>
    </row>
    <row r="443" spans="1:54" ht="19.8">
      <c r="A443" s="246"/>
      <c r="B443" s="246"/>
      <c r="C443" s="246"/>
      <c r="D443" s="246"/>
      <c r="E443" s="246"/>
      <c r="F443" s="246"/>
      <c r="G443" s="246"/>
      <c r="H443" s="247"/>
      <c r="I443" s="246"/>
      <c r="J443" s="247"/>
      <c r="K443" s="246"/>
      <c r="L443" s="246"/>
      <c r="M443" s="246"/>
      <c r="N443" s="248"/>
      <c r="O443" s="248"/>
      <c r="P443" s="246"/>
      <c r="Q443" s="248"/>
      <c r="R443" s="248"/>
      <c r="S443" s="248"/>
      <c r="T443" s="248"/>
      <c r="U443" s="246"/>
      <c r="V443" s="248"/>
      <c r="W443" s="264" t="s">
        <v>488</v>
      </c>
      <c r="X443" s="265" t="s">
        <v>80</v>
      </c>
      <c r="Y443" s="263" t="s">
        <v>4</v>
      </c>
      <c r="Z443" s="246"/>
      <c r="AA443" s="249"/>
      <c r="AC443" s="28"/>
      <c r="AD443" s="27"/>
      <c r="AE443" s="250"/>
      <c r="AF443" s="86"/>
      <c r="AJ443" s="86"/>
      <c r="BB443" s="262"/>
    </row>
    <row r="444" spans="1:54" ht="19.8">
      <c r="A444" s="246"/>
      <c r="B444" s="246"/>
      <c r="C444" s="246"/>
      <c r="D444" s="264"/>
      <c r="E444" s="246"/>
      <c r="F444" s="264" t="s">
        <v>4</v>
      </c>
      <c r="G444" s="246"/>
      <c r="H444" s="247"/>
      <c r="I444" s="247"/>
      <c r="J444" s="247"/>
      <c r="K444" s="264" t="s">
        <v>24</v>
      </c>
      <c r="L444" s="247"/>
      <c r="M444" s="246"/>
      <c r="N444" s="248" t="s">
        <v>402</v>
      </c>
      <c r="O444" s="248" t="s">
        <v>402</v>
      </c>
      <c r="P444" s="265" t="s">
        <v>534</v>
      </c>
      <c r="Q444" s="248" t="s">
        <v>402</v>
      </c>
      <c r="R444" s="248"/>
      <c r="S444" s="248"/>
      <c r="T444" s="265" t="s">
        <v>422</v>
      </c>
      <c r="U444" s="246"/>
      <c r="V444" s="265" t="s">
        <v>581</v>
      </c>
      <c r="W444" s="264" t="s">
        <v>578</v>
      </c>
      <c r="X444" s="265" t="s">
        <v>44</v>
      </c>
      <c r="Y444" s="263" t="s">
        <v>10</v>
      </c>
      <c r="Z444" s="246"/>
      <c r="AA444" s="249"/>
      <c r="AC444" s="28"/>
      <c r="AD444" s="27"/>
      <c r="AE444" s="250"/>
      <c r="AF444" s="86"/>
      <c r="AJ444" s="86"/>
      <c r="BB444" s="262"/>
    </row>
    <row r="445" spans="1:54" ht="19.8">
      <c r="A445" s="264"/>
      <c r="B445" s="264"/>
      <c r="C445" s="246"/>
      <c r="D445" s="246"/>
      <c r="E445" s="264"/>
      <c r="F445" s="264" t="s">
        <v>486</v>
      </c>
      <c r="G445" s="264" t="s">
        <v>4</v>
      </c>
      <c r="H445" s="263" t="s">
        <v>4</v>
      </c>
      <c r="I445" s="263"/>
      <c r="J445" s="263" t="s">
        <v>1</v>
      </c>
      <c r="K445" s="264" t="s">
        <v>492</v>
      </c>
      <c r="L445" s="263" t="s">
        <v>24</v>
      </c>
      <c r="M445" s="246"/>
      <c r="N445" s="265" t="s">
        <v>580</v>
      </c>
      <c r="O445" s="265" t="s">
        <v>498</v>
      </c>
      <c r="P445" s="265" t="s">
        <v>558</v>
      </c>
      <c r="Q445" s="265" t="s">
        <v>500</v>
      </c>
      <c r="R445" s="423" t="s">
        <v>24</v>
      </c>
      <c r="S445" s="423" t="s">
        <v>24</v>
      </c>
      <c r="T445" s="265"/>
      <c r="U445" s="264" t="s">
        <v>413</v>
      </c>
      <c r="V445" s="265" t="s">
        <v>1</v>
      </c>
      <c r="W445" s="264" t="s">
        <v>71</v>
      </c>
      <c r="X445" s="265" t="s">
        <v>538</v>
      </c>
      <c r="Y445" s="263" t="s">
        <v>71</v>
      </c>
      <c r="Z445" s="246"/>
      <c r="AA445" s="249"/>
      <c r="AC445" s="28"/>
      <c r="AD445" s="27"/>
      <c r="AE445" s="250"/>
      <c r="AF445" s="86"/>
      <c r="AJ445" s="86"/>
      <c r="BB445" s="262"/>
    </row>
    <row r="446" spans="1:54" ht="19.8">
      <c r="A446" s="246"/>
      <c r="B446" s="246"/>
      <c r="C446" s="264" t="s">
        <v>0</v>
      </c>
      <c r="D446" s="264"/>
      <c r="E446" s="264" t="s">
        <v>607</v>
      </c>
      <c r="F446" s="50" t="s">
        <v>487</v>
      </c>
      <c r="G446" s="50" t="s">
        <v>10</v>
      </c>
      <c r="H446" s="87" t="s">
        <v>402</v>
      </c>
      <c r="I446" s="87"/>
      <c r="J446" s="87" t="s">
        <v>402</v>
      </c>
      <c r="K446" s="50" t="s">
        <v>414</v>
      </c>
      <c r="L446" s="87" t="s">
        <v>45</v>
      </c>
      <c r="M446" s="246"/>
      <c r="N446" s="75" t="s">
        <v>556</v>
      </c>
      <c r="O446" s="75" t="s">
        <v>439</v>
      </c>
      <c r="P446" s="75" t="s">
        <v>494</v>
      </c>
      <c r="Q446" s="75" t="s">
        <v>481</v>
      </c>
      <c r="R446" s="423" t="s">
        <v>737</v>
      </c>
      <c r="S446" s="423" t="s">
        <v>738</v>
      </c>
      <c r="T446" s="75" t="s">
        <v>1</v>
      </c>
      <c r="U446" s="50" t="s">
        <v>414</v>
      </c>
      <c r="V446" s="75" t="s">
        <v>535</v>
      </c>
      <c r="W446" s="50" t="s">
        <v>497</v>
      </c>
      <c r="X446" s="75" t="s">
        <v>45</v>
      </c>
      <c r="Y446" s="87" t="s">
        <v>561</v>
      </c>
      <c r="Z446" s="246"/>
      <c r="AA446" s="249"/>
      <c r="AC446" s="28"/>
      <c r="AD446" s="27"/>
      <c r="AE446" s="250"/>
      <c r="AF446" s="86"/>
      <c r="AJ446" s="86"/>
      <c r="BB446" s="262"/>
    </row>
    <row r="447" spans="1:54" ht="15.6">
      <c r="A447" s="246"/>
      <c r="B447" s="266">
        <f>+'Ark1'!C1618</f>
        <v>2024</v>
      </c>
      <c r="C447" s="266">
        <f>+'Ark1'!L1618</f>
        <v>1</v>
      </c>
      <c r="D447" s="266" t="s">
        <v>29</v>
      </c>
      <c r="E447" s="266">
        <f>+'Ark1'!AP1618</f>
        <v>25</v>
      </c>
      <c r="F447" s="266" t="str">
        <f>+IF(G447=0,"",'Ark1'!Q1618)</f>
        <v/>
      </c>
      <c r="G447" s="362">
        <f>+'Ark1'!R1618</f>
        <v>0</v>
      </c>
      <c r="H447" s="267" t="str">
        <f>+IF(G447=0,"",'Ark1'!AE1618)</f>
        <v/>
      </c>
      <c r="I447" s="267"/>
      <c r="J447" s="267" t="str">
        <f>+IF(G447=0,"",'Ark1'!AF1618)</f>
        <v/>
      </c>
      <c r="K447" s="268" t="str">
        <f>+IF(G447=0,"",'Ark1'!T1618)</f>
        <v/>
      </c>
      <c r="L447" s="305" t="str">
        <f>+IF(G447=0,"",'Ark1'!U1618)</f>
        <v/>
      </c>
      <c r="M447" s="246"/>
      <c r="N447" s="269" t="str">
        <f>+IF(G447=0,"",'Ark1'!W1618)</f>
        <v/>
      </c>
      <c r="O447" s="269" t="str">
        <f>+IF(G447=0,"",'Ark1'!X1618)</f>
        <v/>
      </c>
      <c r="P447" s="269" t="str">
        <f>+IF(G447=0,"",'Ark1'!AG1618)</f>
        <v/>
      </c>
      <c r="Q447" s="269" t="str">
        <f>+IF(G447=0,"",'Ark1'!AH1618)</f>
        <v/>
      </c>
      <c r="R447" s="374" t="str">
        <f>+IF(G447=0,"",'Ark1'!AR1618)</f>
        <v/>
      </c>
      <c r="S447" s="114" t="str">
        <f>+IF(G447=0,"",'Ark1'!AS1618)</f>
        <v/>
      </c>
      <c r="T447" s="269" t="str">
        <f>+IF(G447=0,"",'Ark1'!Y1618)</f>
        <v/>
      </c>
      <c r="U447" s="268" t="str">
        <f>+IF(G447=0,"",'Ark1'!AA1618)</f>
        <v/>
      </c>
      <c r="V447" s="269" t="str">
        <f>+IF(G447=0,"",'Ark1'!AC1618)</f>
        <v/>
      </c>
      <c r="W447" s="305" t="str">
        <f t="shared" ref="W447:W461" si="68">IF(G447=0,"",1000*L447/P447)</f>
        <v/>
      </c>
      <c r="X447" s="269" t="str">
        <f t="shared" ref="X447:X461" si="69">IF(G447=0,"",L447/C447)</f>
        <v/>
      </c>
      <c r="Y447" s="267" t="str">
        <f t="shared" ref="Y447:Y461" si="70">IF(G447=0,"",G447/F447)</f>
        <v/>
      </c>
      <c r="Z447" s="246"/>
      <c r="AA447" s="249"/>
      <c r="AC447" s="28"/>
      <c r="AD447" s="27"/>
      <c r="AE447" s="250"/>
      <c r="AF447" s="86"/>
      <c r="AJ447" s="86"/>
    </row>
    <row r="448" spans="1:54" ht="15.6">
      <c r="A448" s="246"/>
      <c r="B448" s="306">
        <f>+'Ark1'!C1653</f>
        <v>2024</v>
      </c>
      <c r="C448" s="86">
        <f>+'Ark1'!L1653</f>
        <v>2</v>
      </c>
      <c r="D448" s="86" t="s">
        <v>30</v>
      </c>
      <c r="E448" s="86">
        <f>+'Ark1'!AP1653</f>
        <v>25</v>
      </c>
      <c r="F448" s="86" t="str">
        <f>+IF(G448=0,"",'Ark1'!Q1653)</f>
        <v/>
      </c>
      <c r="G448" s="362">
        <f>+'Ark1'!R1653</f>
        <v>0</v>
      </c>
      <c r="H448" s="28" t="str">
        <f>+IF(G448=0,"",'Ark1'!AE1653)</f>
        <v/>
      </c>
      <c r="I448" s="267"/>
      <c r="J448" s="28" t="str">
        <f>+IF(G448=0,"",'Ark1'!AF1653)</f>
        <v/>
      </c>
      <c r="K448" s="27" t="str">
        <f>+IF(G448=0,"",'Ark1'!T1653)</f>
        <v/>
      </c>
      <c r="L448" s="305" t="str">
        <f>+IF(G448=0,"",'Ark1'!U1653)</f>
        <v/>
      </c>
      <c r="M448" s="246"/>
      <c r="N448" s="33" t="str">
        <f>+IF(G448=0,"",'Ark1'!W1653)</f>
        <v/>
      </c>
      <c r="O448" s="33" t="str">
        <f>+IF(G448=0,"",'Ark1'!X1653)</f>
        <v/>
      </c>
      <c r="P448" s="33" t="str">
        <f>+IF(G448=0,"",'Ark1'!AG1653)</f>
        <v/>
      </c>
      <c r="Q448" s="33" t="str">
        <f>+IF(G448=0,"",'Ark1'!AH1653)</f>
        <v/>
      </c>
      <c r="R448" s="374" t="str">
        <f>+IF(G448=0,"",'Ark1'!AR1653)</f>
        <v/>
      </c>
      <c r="S448" s="114" t="str">
        <f>+IF(G448=0,"",'Ark1'!AS1653)</f>
        <v/>
      </c>
      <c r="T448" s="33" t="str">
        <f>+IF(G448=0,"",'Ark1'!Y1653)</f>
        <v/>
      </c>
      <c r="U448" s="27" t="str">
        <f>+IF(G448=0,"",'Ark1'!AA1653)</f>
        <v/>
      </c>
      <c r="V448" s="33" t="str">
        <f>+IF(G448=0,"",'Ark1'!AC1653)</f>
        <v/>
      </c>
      <c r="W448" s="305" t="str">
        <f t="shared" si="68"/>
        <v/>
      </c>
      <c r="X448" s="33" t="str">
        <f t="shared" si="69"/>
        <v/>
      </c>
      <c r="Y448" s="28" t="str">
        <f t="shared" si="70"/>
        <v/>
      </c>
      <c r="Z448" s="246"/>
      <c r="AA448" s="249"/>
      <c r="AC448" s="28"/>
      <c r="AD448" s="27"/>
      <c r="AE448" s="250"/>
      <c r="AF448" s="86"/>
      <c r="AJ448" s="86"/>
    </row>
    <row r="449" spans="1:54" ht="15.6">
      <c r="A449" s="246"/>
      <c r="B449" s="306">
        <f>+'Ark1'!C1688</f>
        <v>2024</v>
      </c>
      <c r="C449" s="266">
        <f>+'Ark1'!L1688</f>
        <v>3</v>
      </c>
      <c r="D449" s="266" t="s">
        <v>31</v>
      </c>
      <c r="E449" s="266">
        <f>+'Ark1'!AP1688</f>
        <v>25</v>
      </c>
      <c r="F449" s="266">
        <f>+IF(G449=0,"",'Ark1'!Q1688)</f>
        <v>7</v>
      </c>
      <c r="G449" s="362">
        <f>+'Ark1'!R1688</f>
        <v>7</v>
      </c>
      <c r="H449" s="267">
        <f>+IF(G449=0,"",'Ark1'!AE1688)</f>
        <v>0.41991601679664053</v>
      </c>
      <c r="I449" s="267"/>
      <c r="J449" s="267">
        <f>+IF(G449=0,"",'Ark1'!AF1688)</f>
        <v>0.25378523016882126</v>
      </c>
      <c r="K449" s="268">
        <f>+IF(G449=0,"",'Ark1'!T1688)</f>
        <v>3.7142857142857153</v>
      </c>
      <c r="L449" s="305">
        <f>+IF(G449=0,"",'Ark1'!U1688)</f>
        <v>142.17142857142861</v>
      </c>
      <c r="M449" s="246"/>
      <c r="N449" s="269">
        <f>+IF(G449=0,"",'Ark1'!W1688)</f>
        <v>0</v>
      </c>
      <c r="O449" s="269">
        <f>+IF(G449=0,"",'Ark1'!X1688)</f>
        <v>0</v>
      </c>
      <c r="P449" s="269">
        <f>+IF(G449=0,"",'Ark1'!AG1688)</f>
        <v>535.28571428571445</v>
      </c>
      <c r="Q449" s="269">
        <f>+IF(G449=0,"",'Ark1'!AH1688)</f>
        <v>100</v>
      </c>
      <c r="R449" s="374">
        <f>+IF(G449=0,"",'Ark1'!AR1688)</f>
        <v>184.28571428571425</v>
      </c>
      <c r="S449" s="114">
        <f>+IF(G449=0,"",'Ark1'!AS1688)</f>
        <v>22.39059469033862</v>
      </c>
      <c r="T449" s="269">
        <f>+IF(G449=0,"",'Ark1'!Y1688)</f>
        <v>29.850040166793459</v>
      </c>
      <c r="U449" s="268">
        <f>+IF(G449=0,"",'Ark1'!AA1688)</f>
        <v>0.88063057185271099</v>
      </c>
      <c r="V449" s="269">
        <f>+IF(G449=0,"",'Ark1'!AC1688)</f>
        <v>58.77073488956664</v>
      </c>
      <c r="W449" s="305">
        <f t="shared" si="68"/>
        <v>265.59914598345341</v>
      </c>
      <c r="X449" s="269">
        <f t="shared" si="69"/>
        <v>47.3904761904762</v>
      </c>
      <c r="Y449" s="267">
        <f t="shared" si="70"/>
        <v>1</v>
      </c>
      <c r="Z449" s="246"/>
      <c r="AA449" s="249"/>
      <c r="AC449" s="28"/>
      <c r="AD449" s="27"/>
      <c r="AE449" s="250"/>
      <c r="AF449" s="86"/>
      <c r="AJ449" s="86"/>
    </row>
    <row r="450" spans="1:54" ht="15.6">
      <c r="A450" s="246"/>
      <c r="B450" s="306">
        <f>+'Ark1'!C1723</f>
        <v>2024</v>
      </c>
      <c r="C450" s="266">
        <f>+'Ark1'!L1723</f>
        <v>4</v>
      </c>
      <c r="D450" s="266" t="s">
        <v>32</v>
      </c>
      <c r="E450" s="86">
        <f>+'Ark1'!AP1723</f>
        <v>25</v>
      </c>
      <c r="F450" s="86">
        <f>+IF(G450=0,"",'Ark1'!Q1723)</f>
        <v>36</v>
      </c>
      <c r="G450" s="362">
        <f>+'Ark1'!R1723</f>
        <v>58</v>
      </c>
      <c r="H450" s="28">
        <f>+IF(G450=0,"",'Ark1'!AE1723)</f>
        <v>3.4793041391721657</v>
      </c>
      <c r="I450" s="267"/>
      <c r="J450" s="28">
        <f>+IF(G450=0,"",'Ark1'!AF1723)</f>
        <v>2.5362967451126206</v>
      </c>
      <c r="K450" s="27">
        <f>+IF(G450=0,"",'Ark1'!T1723)</f>
        <v>4.4482758620689653</v>
      </c>
      <c r="L450" s="305">
        <f>+IF(G450=0,"",'Ark1'!U1723)</f>
        <v>171.48103448275867</v>
      </c>
      <c r="M450" s="246"/>
      <c r="N450" s="33">
        <f>+IF(G450=0,"",'Ark1'!W1723)</f>
        <v>5.1724137931034484</v>
      </c>
      <c r="O450" s="33">
        <f>+IF(G450=0,"",'Ark1'!X1723)</f>
        <v>0</v>
      </c>
      <c r="P450" s="33">
        <f>+IF(G450=0,"",'Ark1'!AG1723)</f>
        <v>552.89655172413779</v>
      </c>
      <c r="Q450" s="33">
        <f>+IF(G450=0,"",'Ark1'!AH1723)</f>
        <v>100</v>
      </c>
      <c r="R450" s="374">
        <f>+IF(G450=0,"",'Ark1'!AR1723)</f>
        <v>188.24137931034488</v>
      </c>
      <c r="S450" s="114">
        <f>+IF(G450=0,"",'Ark1'!AS1723)</f>
        <v>25.265062082100119</v>
      </c>
      <c r="T450" s="33">
        <f>+IF(G450=0,"",'Ark1'!Y1723)</f>
        <v>37.196340461897776</v>
      </c>
      <c r="U450" s="27">
        <f>+IF(G450=0,"",'Ark1'!AA1723)</f>
        <v>1.2201245526175273</v>
      </c>
      <c r="V450" s="33">
        <f>+IF(G450=0,"",'Ark1'!AC1723)</f>
        <v>60.551766457815248</v>
      </c>
      <c r="W450" s="305">
        <f t="shared" si="68"/>
        <v>310.15030560059887</v>
      </c>
      <c r="X450" s="33">
        <f t="shared" si="69"/>
        <v>42.870258620689668</v>
      </c>
      <c r="Y450" s="28">
        <f t="shared" si="70"/>
        <v>1.6111111111111112</v>
      </c>
      <c r="Z450" s="246"/>
      <c r="AA450" s="27"/>
      <c r="AC450" s="28"/>
      <c r="AD450" s="27"/>
      <c r="AE450" s="86"/>
      <c r="AF450" s="86"/>
      <c r="AJ450" s="86"/>
    </row>
    <row r="451" spans="1:54" ht="15.6">
      <c r="A451" s="246"/>
      <c r="B451" s="266">
        <f>+'Ark1'!C1758</f>
        <v>2024</v>
      </c>
      <c r="C451" s="266">
        <f>+'Ark1'!L1758</f>
        <v>5</v>
      </c>
      <c r="D451" s="266" t="s">
        <v>400</v>
      </c>
      <c r="E451" s="274">
        <f>+'Ark1'!AP1758</f>
        <v>25</v>
      </c>
      <c r="F451" s="266">
        <f>+IF(G451=0,"",'Ark1'!Q1758)</f>
        <v>117</v>
      </c>
      <c r="G451" s="362">
        <f>+'Ark1'!R1758</f>
        <v>221</v>
      </c>
      <c r="H451" s="267">
        <f>+'Ark1'!AE1758</f>
        <v>13.257348530293944</v>
      </c>
      <c r="I451" s="267"/>
      <c r="J451" s="267">
        <f>+IF(G451=0,"",'Ark1'!AF1758)</f>
        <v>10.611547941998657</v>
      </c>
      <c r="K451" s="268">
        <f>+IF(G451=0,"",'Ark1'!T1758)</f>
        <v>5.6063348416289598</v>
      </c>
      <c r="L451" s="305">
        <f>+IF(G451=0,"",'Ark1'!U1758)</f>
        <v>188.29140271493225</v>
      </c>
      <c r="M451" s="246"/>
      <c r="N451" s="269">
        <f>+IF(G451=0,"",'Ark1'!W1758)</f>
        <v>27.601809954751129</v>
      </c>
      <c r="O451" s="269">
        <f>+IF(G451=0,"",'Ark1'!X1758)</f>
        <v>0</v>
      </c>
      <c r="P451" s="269">
        <f>+IF(G451=0,"",'Ark1'!AG1758)</f>
        <v>505.80090497737558</v>
      </c>
      <c r="Q451" s="269">
        <f>+IF(G451=0,"",'Ark1'!AH1758)</f>
        <v>98.19004524886877</v>
      </c>
      <c r="R451" s="374">
        <f>+IF(G451=0,"",'Ark1'!AR1758)</f>
        <v>187.83257918552036</v>
      </c>
      <c r="S451" s="114">
        <f>+IF(G451=0,"",'Ark1'!AS1758)</f>
        <v>27.982389943732887</v>
      </c>
      <c r="T451" s="269">
        <f>+IF(G451=0,"",'Ark1'!Y1758)</f>
        <v>38.818595025474941</v>
      </c>
      <c r="U451" s="268">
        <f>+IF(G451=0,"",'Ark1'!AA1758)</f>
        <v>1.4625817550289382</v>
      </c>
      <c r="V451" s="269">
        <f>+IF(G451=0,"",'Ark1'!AC1758)</f>
        <v>51.592955290211599</v>
      </c>
      <c r="W451" s="305">
        <f t="shared" si="68"/>
        <v>372.26387074842125</v>
      </c>
      <c r="X451" s="269">
        <f t="shared" si="69"/>
        <v>37.658280542986446</v>
      </c>
      <c r="Y451" s="267">
        <f t="shared" si="70"/>
        <v>1.8888888888888888</v>
      </c>
      <c r="Z451" s="246"/>
      <c r="AA451" s="27"/>
      <c r="AC451" s="28"/>
      <c r="AD451" s="27"/>
      <c r="AE451" s="86"/>
      <c r="AF451" s="86"/>
      <c r="AJ451" s="86"/>
    </row>
    <row r="452" spans="1:54" ht="15.6">
      <c r="A452" s="246"/>
      <c r="B452" s="330">
        <f>+'Ark1'!C1793</f>
        <v>2024</v>
      </c>
      <c r="C452" s="266">
        <f>+'Ark1'!L1793</f>
        <v>6</v>
      </c>
      <c r="D452" s="266" t="s">
        <v>33</v>
      </c>
      <c r="E452" s="275">
        <f>+'Ark1'!AP1793</f>
        <v>25</v>
      </c>
      <c r="F452" s="86">
        <f>+IF(G452=0,"",'Ark1'!Q1793)</f>
        <v>208</v>
      </c>
      <c r="G452" s="362">
        <f>+'Ark1'!R1793</f>
        <v>499</v>
      </c>
      <c r="H452" s="28">
        <f>+IF(G452=0,"",'Ark1'!AE1793)</f>
        <v>29.934013197360525</v>
      </c>
      <c r="I452" s="267"/>
      <c r="J452" s="28">
        <f>+IF(G452=0,"",'Ark1'!AF1793)</f>
        <v>28.601381232235426</v>
      </c>
      <c r="K452" s="27">
        <f>+IF(G452=0,"",'Ark1'!T1793)</f>
        <v>7.0821643286573135</v>
      </c>
      <c r="L452" s="305">
        <f>+IF(G452=0,"",'Ark1'!U1793)</f>
        <v>224.76593186372753</v>
      </c>
      <c r="M452" s="246"/>
      <c r="N452" s="33">
        <f>+IF(G452=0,"",'Ark1'!W1793)</f>
        <v>70.140280561122253</v>
      </c>
      <c r="O452" s="33">
        <f>+IF(G452=0,"",'Ark1'!X1793)</f>
        <v>0</v>
      </c>
      <c r="P452" s="33">
        <f>+IF(G452=0,"",'Ark1'!AG1793)</f>
        <v>513.15230460921839</v>
      </c>
      <c r="Q452" s="33">
        <f>+IF(G452=0,"",'Ark1'!AH1793)</f>
        <v>99.198396793587179</v>
      </c>
      <c r="R452" s="374">
        <f>+IF(G452=0,"",'Ark1'!AR1793)</f>
        <v>192.64529058116233</v>
      </c>
      <c r="S452" s="114">
        <f>+IF(G452=0,"",'Ark1'!AS1793)</f>
        <v>31.207123619607412</v>
      </c>
      <c r="T452" s="33">
        <f>+IF(G452=0,"",'Ark1'!Y1793)</f>
        <v>33.251896471045995</v>
      </c>
      <c r="U452" s="27">
        <f>+IF(G452=0,"",'Ark1'!AA1793)</f>
        <v>1.4082716296993776</v>
      </c>
      <c r="V452" s="33">
        <f>+IF(G452=0,"",'Ark1'!AC1793)</f>
        <v>44.496881629502752</v>
      </c>
      <c r="W452" s="305">
        <f t="shared" si="68"/>
        <v>438.01017718295907</v>
      </c>
      <c r="X452" s="33">
        <f t="shared" si="69"/>
        <v>37.460988643954586</v>
      </c>
      <c r="Y452" s="28">
        <f t="shared" si="70"/>
        <v>2.3990384615384617</v>
      </c>
      <c r="Z452" s="246"/>
      <c r="AA452" s="27"/>
      <c r="AC452" s="28"/>
      <c r="AD452" s="27"/>
      <c r="AE452" s="86"/>
      <c r="AF452" s="86"/>
      <c r="AJ452" s="86"/>
    </row>
    <row r="453" spans="1:54" ht="15.6">
      <c r="A453" s="246"/>
      <c r="B453" s="330">
        <f>+'Ark1'!C1828</f>
        <v>2024</v>
      </c>
      <c r="C453" s="266">
        <f>+'Ark1'!L1828</f>
        <v>7</v>
      </c>
      <c r="D453" s="266" t="s">
        <v>34</v>
      </c>
      <c r="E453" s="274">
        <f>+'Ark1'!AP1828</f>
        <v>25</v>
      </c>
      <c r="F453" s="266">
        <f>+IF(G453=0,"",'Ark1'!Q1828)</f>
        <v>188</v>
      </c>
      <c r="G453" s="362">
        <f>+'Ark1'!R1828</f>
        <v>519</v>
      </c>
      <c r="H453" s="267">
        <f>+IF(G453=0,"",'Ark1'!AE1828)</f>
        <v>31.133773245350923</v>
      </c>
      <c r="I453" s="267"/>
      <c r="J453" s="267">
        <f>+IF(G453=0,"",'Ark1'!AF1828)</f>
        <v>32.493409285295677</v>
      </c>
      <c r="K453" s="268">
        <f>+IF(G453=0,"",'Ark1'!T1828)</f>
        <v>8.3487475915221587</v>
      </c>
      <c r="L453" s="305">
        <f>+IF(G453=0,"",'Ark1'!U1828)</f>
        <v>245.51156069364151</v>
      </c>
      <c r="M453" s="246"/>
      <c r="N453" s="269">
        <f>+IF(G453=0,"",'Ark1'!W1828)</f>
        <v>94.797687861271683</v>
      </c>
      <c r="O453" s="269">
        <f>+IF(G453=0,"",'Ark1'!X1828)</f>
        <v>0</v>
      </c>
      <c r="P453" s="269">
        <f>+IF(G453=0,"",'Ark1'!AG1828)</f>
        <v>481.67822736030814</v>
      </c>
      <c r="Q453" s="269">
        <f>+IF(G453=0,"",'Ark1'!AH1828)</f>
        <v>99.614643545279378</v>
      </c>
      <c r="R453" s="374">
        <f>+IF(G453=0,"",'Ark1'!AR1828)</f>
        <v>192.43930635838151</v>
      </c>
      <c r="S453" s="114">
        <f>+IF(G453=0,"",'Ark1'!AS1828)</f>
        <v>34.313894691024181</v>
      </c>
      <c r="T453" s="269">
        <f>+IF(G453=0,"",'Ark1'!Y1828)</f>
        <v>29.473481455794118</v>
      </c>
      <c r="U453" s="268">
        <f>+IF(G453=0,"",'Ark1'!AA1828)</f>
        <v>1.1842549961167601</v>
      </c>
      <c r="V453" s="269">
        <f>+IF(G453=0,"",'Ark1'!AC1828)</f>
        <v>23.345029923188044</v>
      </c>
      <c r="W453" s="305">
        <f t="shared" si="68"/>
        <v>509.70034921257161</v>
      </c>
      <c r="X453" s="269">
        <f t="shared" si="69"/>
        <v>35.073080099091648</v>
      </c>
      <c r="Y453" s="267">
        <f t="shared" si="70"/>
        <v>2.7606382978723403</v>
      </c>
      <c r="Z453" s="246"/>
      <c r="AA453" s="250"/>
      <c r="AC453" s="28"/>
      <c r="AD453" s="27"/>
      <c r="AE453" s="250"/>
      <c r="AF453" s="86"/>
      <c r="AJ453" s="86"/>
    </row>
    <row r="454" spans="1:54" ht="15.6">
      <c r="A454" s="246"/>
      <c r="B454" s="86">
        <f>+'Ark1'!C1863</f>
        <v>2024</v>
      </c>
      <c r="C454" s="86">
        <f>+'Ark1'!L1863</f>
        <v>8</v>
      </c>
      <c r="D454" s="86" t="s">
        <v>35</v>
      </c>
      <c r="E454" s="275">
        <f>+'Ark1'!AP1863</f>
        <v>25</v>
      </c>
      <c r="F454" s="86">
        <f>+IF(G454=0,"",'Ark1'!Q1863)</f>
        <v>104</v>
      </c>
      <c r="G454" s="362">
        <f>+'Ark1'!R1863</f>
        <v>286</v>
      </c>
      <c r="H454" s="28">
        <f>+IF(G454=0,"",'Ark1'!AE1863)</f>
        <v>17.156568686262748</v>
      </c>
      <c r="I454" s="267"/>
      <c r="J454" s="28">
        <f>+IF(G454=0,"",'Ark1'!AF1863)</f>
        <v>19.660195041293655</v>
      </c>
      <c r="K454" s="27">
        <f>+IF(G454=0,"",'Ark1'!T1863)</f>
        <v>9.20979020979021</v>
      </c>
      <c r="L454" s="305">
        <f>+IF(G454=0,"",'Ark1'!U1863)</f>
        <v>269.5664335664336</v>
      </c>
      <c r="M454" s="246"/>
      <c r="N454" s="33">
        <f>+IF(G454=0,"",'Ark1'!W1863)</f>
        <v>99.650349650349611</v>
      </c>
      <c r="O454" s="33">
        <f>+IF(G454=0,"",'Ark1'!X1863)</f>
        <v>1.7482517482517479</v>
      </c>
      <c r="P454" s="33">
        <f>+IF(G454=0,"",'Ark1'!AG1863)</f>
        <v>471.3601398601399</v>
      </c>
      <c r="Q454" s="33">
        <f>+IF(G454=0,"",'Ark1'!AH1863)</f>
        <v>98.951048951048946</v>
      </c>
      <c r="R454" s="374">
        <f>+IF(G454=0,"",'Ark1'!AR1863)</f>
        <v>192.77272727272728</v>
      </c>
      <c r="S454" s="114">
        <f>+IF(G454=0,"",'Ark1'!AS1863)</f>
        <v>37.469093916399473</v>
      </c>
      <c r="T454" s="33">
        <f>+IF(G454=0,"",'Ark1'!Y1863)</f>
        <v>34.536480042327227</v>
      </c>
      <c r="U454" s="27">
        <f>+IF(G454=0,"",'Ark1'!AA1863)</f>
        <v>1.1426453594735928</v>
      </c>
      <c r="V454" s="33">
        <f>+IF(G454=0,"",'Ark1'!AC1863)</f>
        <v>30.809761879358003</v>
      </c>
      <c r="W454" s="305">
        <f t="shared" si="68"/>
        <v>571.89060077591262</v>
      </c>
      <c r="X454" s="33">
        <f t="shared" si="69"/>
        <v>33.6958041958042</v>
      </c>
      <c r="Y454" s="28">
        <f t="shared" si="70"/>
        <v>2.75</v>
      </c>
      <c r="Z454" s="246"/>
      <c r="AA454" s="250"/>
      <c r="AC454" s="28"/>
      <c r="AD454" s="27"/>
      <c r="AE454" s="250"/>
      <c r="AF454" s="86"/>
      <c r="AJ454" s="86"/>
    </row>
    <row r="455" spans="1:54" ht="15.6">
      <c r="A455" s="246"/>
      <c r="B455" s="330">
        <f>+'Ark1'!C1898</f>
        <v>2024</v>
      </c>
      <c r="C455" s="266">
        <f>+'Ark1'!L1898</f>
        <v>9</v>
      </c>
      <c r="D455" s="266" t="s">
        <v>36</v>
      </c>
      <c r="E455" s="274">
        <f>+'Ark1'!AP1898</f>
        <v>25</v>
      </c>
      <c r="F455" s="266">
        <f>+IF(G455=0,"",'Ark1'!Q1898)</f>
        <v>31</v>
      </c>
      <c r="G455" s="362">
        <f>+'Ark1'!R1898</f>
        <v>70</v>
      </c>
      <c r="H455" s="267">
        <f>+IF(G455=0,"",'Ark1'!AE1898)</f>
        <v>4.199160167966407</v>
      </c>
      <c r="I455" s="267"/>
      <c r="J455" s="267">
        <f>+IF(G455=0,"",'Ark1'!AF1898)</f>
        <v>5.1419305120127214</v>
      </c>
      <c r="K455" s="268">
        <f>+IF(G455=0,"",'Ark1'!T1898)</f>
        <v>9.9714285714285769</v>
      </c>
      <c r="L455" s="305">
        <f>+IF(G455=0,"",'Ark1'!U1898)</f>
        <v>288.05285714285719</v>
      </c>
      <c r="M455" s="246"/>
      <c r="N455" s="269">
        <f>+IF(G455=0,"",'Ark1'!W1898)</f>
        <v>100</v>
      </c>
      <c r="O455" s="269">
        <f>+IF(G455=0,"",'Ark1'!X1898)</f>
        <v>7.1428571428571441</v>
      </c>
      <c r="P455" s="269">
        <f>+IF(G455=0,"",'Ark1'!AG1898)</f>
        <v>457.85714285714278</v>
      </c>
      <c r="Q455" s="269">
        <f>+IF(G455=0,"",'Ark1'!AH1898)</f>
        <v>98.571428571428555</v>
      </c>
      <c r="R455" s="374">
        <f>+IF(G455=0,"",'Ark1'!AR1898)</f>
        <v>191.57142857142861</v>
      </c>
      <c r="S455" s="114">
        <f>+IF(G455=0,"",'Ark1'!AS1898)</f>
        <v>40.763619831641115</v>
      </c>
      <c r="T455" s="269">
        <f>+IF(G455=0,"",'Ark1'!Y1898)</f>
        <v>37.995269334967624</v>
      </c>
      <c r="U455" s="268">
        <f>+IF(G455=0,"",'Ark1'!AA1898)</f>
        <v>1.2302314366634843</v>
      </c>
      <c r="V455" s="269">
        <f>+IF(G455=0,"",'Ark1'!AC1898)</f>
        <v>33.566716081665589</v>
      </c>
      <c r="W455" s="305">
        <f t="shared" si="68"/>
        <v>629.13260530421246</v>
      </c>
      <c r="X455" s="269">
        <f t="shared" si="69"/>
        <v>32.005873015873021</v>
      </c>
      <c r="Y455" s="267">
        <f t="shared" si="70"/>
        <v>2.2580645161290325</v>
      </c>
      <c r="Z455" s="246"/>
      <c r="AA455" s="27"/>
      <c r="AC455" s="28"/>
      <c r="AD455" s="27"/>
      <c r="AE455" s="86"/>
      <c r="AF455" s="86"/>
      <c r="AJ455" s="86"/>
    </row>
    <row r="456" spans="1:54" ht="15.6">
      <c r="A456" s="246"/>
      <c r="B456" s="330">
        <f>+'Ark1'!C1933</f>
        <v>2024</v>
      </c>
      <c r="C456" s="266">
        <f>+'Ark1'!L1933</f>
        <v>10</v>
      </c>
      <c r="D456" s="266" t="s">
        <v>37</v>
      </c>
      <c r="E456" s="275">
        <f>+'Ark1'!AP1933</f>
        <v>25</v>
      </c>
      <c r="F456" s="86">
        <f>+IF(G456=0,"",'Ark1'!Q1933)</f>
        <v>4</v>
      </c>
      <c r="G456" s="362">
        <f>+'Ark1'!R1933</f>
        <v>7</v>
      </c>
      <c r="H456" s="28">
        <f>+IF(G456=0,"",'Ark1'!AE1933)</f>
        <v>0.41991601679664053</v>
      </c>
      <c r="I456" s="267"/>
      <c r="J456" s="28">
        <f>+IF(G456=0,"",'Ark1'!AF1933)</f>
        <v>0.70145401188241241</v>
      </c>
      <c r="K456" s="27">
        <f>+IF(G456=0,"",'Ark1'!T1933)</f>
        <v>11.857142857142859</v>
      </c>
      <c r="L456" s="305">
        <f>+IF(G456=0,"",'Ark1'!U1933)</f>
        <v>392.9571428571428</v>
      </c>
      <c r="M456" s="246"/>
      <c r="N456" s="33">
        <f>+IF(G456=0,"",'Ark1'!W1933)</f>
        <v>100</v>
      </c>
      <c r="O456" s="33">
        <f>+IF(G456=0,"",'Ark1'!X1933)</f>
        <v>71.428571428571445</v>
      </c>
      <c r="P456" s="33">
        <f>+IF(G456=0,"",'Ark1'!AG1933)</f>
        <v>619.71428571428555</v>
      </c>
      <c r="Q456" s="33">
        <f>+IF(G456=0,"",'Ark1'!AH1933)</f>
        <v>100</v>
      </c>
      <c r="R456" s="374">
        <f>+IF(G456=0,"",'Ark1'!AR1933)</f>
        <v>206.57142857142861</v>
      </c>
      <c r="S456" s="114">
        <f>+IF(G456=0,"",'Ark1'!AS1933)</f>
        <v>44.479083726024911</v>
      </c>
      <c r="T456" s="33">
        <f>+IF(G456=0,"",'Ark1'!Y1933)</f>
        <v>44.868692780565375</v>
      </c>
      <c r="U456" s="27">
        <f>+IF(G456=0,"",'Ark1'!AA1933)</f>
        <v>1.8070158058104997</v>
      </c>
      <c r="V456" s="33">
        <f>+IF(G456=0,"",'Ark1'!AC1933)</f>
        <v>70.294741279392255</v>
      </c>
      <c r="W456" s="305">
        <f t="shared" si="68"/>
        <v>634.09405255878289</v>
      </c>
      <c r="X456" s="33">
        <f t="shared" si="69"/>
        <v>39.295714285714283</v>
      </c>
      <c r="Y456" s="28">
        <f t="shared" si="70"/>
        <v>1.75</v>
      </c>
      <c r="Z456" s="246"/>
      <c r="AA456" s="27"/>
      <c r="AC456" s="28"/>
      <c r="AD456" s="27"/>
      <c r="AE456" s="86"/>
      <c r="AF456" s="86"/>
      <c r="AJ456" s="86"/>
    </row>
    <row r="457" spans="1:54" ht="15.6">
      <c r="A457" s="246"/>
      <c r="B457" s="330">
        <f>+'Ark1'!C1968</f>
        <v>2024</v>
      </c>
      <c r="C457" s="266">
        <f>+'Ark1'!L1968</f>
        <v>11</v>
      </c>
      <c r="D457" s="266" t="s">
        <v>38</v>
      </c>
      <c r="E457" s="274">
        <f>+'Ark1'!AP1968</f>
        <v>25</v>
      </c>
      <c r="F457" s="266" t="str">
        <f>+IF(G457=0,"",'Ark1'!Q1968)</f>
        <v/>
      </c>
      <c r="G457" s="362">
        <f>+'Ark1'!R1968</f>
        <v>0</v>
      </c>
      <c r="H457" s="267" t="str">
        <f>+IF(G457=0,"",'Ark1'!AE1968)</f>
        <v/>
      </c>
      <c r="I457" s="267"/>
      <c r="J457" s="267" t="str">
        <f>+IF(G457=0,"",'Ark1'!AF1968)</f>
        <v/>
      </c>
      <c r="K457" s="268" t="str">
        <f>+IF(G457=0,"",'Ark1'!T1968)</f>
        <v/>
      </c>
      <c r="L457" s="305" t="str">
        <f>+IF(G457=0,"",'Ark1'!U1968)</f>
        <v/>
      </c>
      <c r="M457" s="246"/>
      <c r="N457" s="269" t="str">
        <f>+IF(G457=0,"",'Ark1'!W1968)</f>
        <v/>
      </c>
      <c r="O457" s="269" t="str">
        <f>+IF(G457=0,"",'Ark1'!X1968)</f>
        <v/>
      </c>
      <c r="P457" s="269" t="str">
        <f>+IF(G457=0,"",'Ark1'!AG1968)</f>
        <v/>
      </c>
      <c r="Q457" s="269" t="str">
        <f>+IF(G457=0,"",'Ark1'!AH1968)</f>
        <v/>
      </c>
      <c r="R457" s="374" t="str">
        <f>+IF(G457=0,"",'Ark1'!AR1968)</f>
        <v/>
      </c>
      <c r="S457" s="114" t="str">
        <f>+IF(G457=0,"",'Ark1'!AS1968)</f>
        <v/>
      </c>
      <c r="T457" s="269" t="str">
        <f>+IF(G457=0,"",'Ark1'!Y1968)</f>
        <v/>
      </c>
      <c r="U457" s="268" t="str">
        <f>+IF(G457=0,"",'Ark1'!AA1968)</f>
        <v/>
      </c>
      <c r="V457" s="269" t="str">
        <f>+IF(G457=0,"",'Ark1'!AC1968)</f>
        <v/>
      </c>
      <c r="W457" s="305" t="str">
        <f t="shared" si="68"/>
        <v/>
      </c>
      <c r="X457" s="269" t="str">
        <f t="shared" si="69"/>
        <v/>
      </c>
      <c r="Y457" s="267" t="str">
        <f t="shared" si="70"/>
        <v/>
      </c>
      <c r="Z457" s="246"/>
      <c r="AA457" s="27"/>
      <c r="AC457" s="28"/>
      <c r="AD457" s="27"/>
      <c r="AE457" s="86"/>
      <c r="AF457" s="86"/>
      <c r="AJ457" s="86"/>
    </row>
    <row r="458" spans="1:54" ht="15.6">
      <c r="A458" s="246"/>
      <c r="B458" s="330">
        <f>+'Ark1'!C2003</f>
        <v>2024</v>
      </c>
      <c r="C458" s="266">
        <f>+'Ark1'!L2003</f>
        <v>12</v>
      </c>
      <c r="D458" s="266" t="s">
        <v>39</v>
      </c>
      <c r="E458" s="275">
        <f>+'Ark1'!AP2003</f>
        <v>25</v>
      </c>
      <c r="F458" s="86" t="str">
        <f>+IF(G458=0,"",'Ark1'!Q2003)</f>
        <v/>
      </c>
      <c r="G458" s="362">
        <f>+'Ark1'!R2003</f>
        <v>0</v>
      </c>
      <c r="H458" s="28" t="str">
        <f>+IF(G458=0,"",'Ark1'!AE2003)</f>
        <v/>
      </c>
      <c r="I458" s="267"/>
      <c r="J458" s="28" t="str">
        <f>+IF(G458=0,"",'Ark1'!AF2003)</f>
        <v/>
      </c>
      <c r="K458" s="27" t="str">
        <f>+IF(G458=0,"",'Ark1'!T2003)</f>
        <v/>
      </c>
      <c r="L458" s="305" t="str">
        <f>+IF(G458=0,"",'Ark1'!U2003)</f>
        <v/>
      </c>
      <c r="M458" s="246"/>
      <c r="N458" s="33" t="str">
        <f>+IF(G458=0,"",'Ark1'!W2003)</f>
        <v/>
      </c>
      <c r="O458" s="33" t="str">
        <f>+IF(G458=0,"",'Ark1'!X2003)</f>
        <v/>
      </c>
      <c r="P458" s="33" t="str">
        <f>+IF(G458=0,"",'Ark1'!AG2003)</f>
        <v/>
      </c>
      <c r="Q458" s="33" t="str">
        <f>+IF(G458=0,"",'Ark1'!AH2003)</f>
        <v/>
      </c>
      <c r="R458" s="374" t="str">
        <f>+IF(G458=0,"",'Ark1'!AR2003)</f>
        <v/>
      </c>
      <c r="S458" s="114" t="str">
        <f>+IF(G458=0,"",'Ark1'!AS2003)</f>
        <v/>
      </c>
      <c r="T458" s="33" t="str">
        <f>+IF(G458=0,"",'Ark1'!Y2003)</f>
        <v/>
      </c>
      <c r="U458" s="27" t="str">
        <f>+IF(G458=0,"",'Ark1'!AA2003)</f>
        <v/>
      </c>
      <c r="V458" s="33" t="str">
        <f>+IF(G458=0,"",'Ark1'!AC2003)</f>
        <v/>
      </c>
      <c r="W458" s="305" t="str">
        <f t="shared" si="68"/>
        <v/>
      </c>
      <c r="X458" s="33" t="str">
        <f t="shared" si="69"/>
        <v/>
      </c>
      <c r="Y458" s="28" t="str">
        <f t="shared" si="70"/>
        <v/>
      </c>
      <c r="Z458" s="246"/>
      <c r="AA458" s="27"/>
      <c r="AC458" s="28"/>
      <c r="AD458" s="27"/>
      <c r="AE458" s="86"/>
      <c r="AF458" s="86"/>
      <c r="AJ458" s="86"/>
    </row>
    <row r="459" spans="1:54" ht="15.6">
      <c r="A459" s="246"/>
      <c r="B459" s="330">
        <f>+'Ark1'!C2038</f>
        <v>2024</v>
      </c>
      <c r="C459" s="266">
        <f>+'Ark1'!L2038</f>
        <v>13</v>
      </c>
      <c r="D459" s="266" t="s">
        <v>40</v>
      </c>
      <c r="E459" s="274">
        <f>+'Ark1'!AP2038</f>
        <v>25</v>
      </c>
      <c r="F459" s="266" t="str">
        <f>+IF(G459=0,"",'Ark1'!Q2038)</f>
        <v/>
      </c>
      <c r="G459" s="362">
        <f>+'Ark1'!R2038</f>
        <v>0</v>
      </c>
      <c r="H459" s="267" t="str">
        <f>+IF(G459=0,"",'Ark1'!AE2038)</f>
        <v/>
      </c>
      <c r="I459" s="267"/>
      <c r="J459" s="267" t="str">
        <f>+IF(G459=0,"",'Ark1'!AF2038)</f>
        <v/>
      </c>
      <c r="K459" s="268" t="str">
        <f>+IF(G459=0,"",'Ark1'!T2038)</f>
        <v/>
      </c>
      <c r="L459" s="305" t="str">
        <f>+IF(G459=0,"",'Ark1'!U2038)</f>
        <v/>
      </c>
      <c r="M459" s="246"/>
      <c r="N459" s="269" t="str">
        <f>+IF(G459=0,"",'Ark1'!W2038)</f>
        <v/>
      </c>
      <c r="O459" s="269" t="str">
        <f>+IF(G459=0,"",'Ark1'!X2038)</f>
        <v/>
      </c>
      <c r="P459" s="269" t="str">
        <f>+IF(G459=0,"",'Ark1'!AG2038)</f>
        <v/>
      </c>
      <c r="Q459" s="269" t="str">
        <f>+IF(G459=0,"",'Ark1'!AH2038)</f>
        <v/>
      </c>
      <c r="R459" s="374" t="str">
        <f>+IF(G459=0,"",'Ark1'!AR1937)</f>
        <v/>
      </c>
      <c r="S459" s="114" t="str">
        <f>+IF(G459=0,"",'Ark1'!AS1937)</f>
        <v/>
      </c>
      <c r="T459" s="269" t="str">
        <f>+IF(G459=0,"",'Ark1'!Y2038)</f>
        <v/>
      </c>
      <c r="U459" s="268" t="str">
        <f>+IF(G459=0,"",'Ark1'!AA2038)</f>
        <v/>
      </c>
      <c r="V459" s="269" t="str">
        <f>+IF(G459=0,"",'Ark1'!AC2038)</f>
        <v/>
      </c>
      <c r="W459" s="305" t="str">
        <f t="shared" si="68"/>
        <v/>
      </c>
      <c r="X459" s="269" t="str">
        <f t="shared" si="69"/>
        <v/>
      </c>
      <c r="Y459" s="267" t="str">
        <f t="shared" si="70"/>
        <v/>
      </c>
      <c r="Z459" s="246"/>
      <c r="AA459" s="27"/>
      <c r="AC459" s="28"/>
      <c r="AD459" s="27"/>
      <c r="AE459" s="86"/>
      <c r="AF459" s="86"/>
      <c r="AJ459" s="86"/>
    </row>
    <row r="460" spans="1:54" ht="15.6">
      <c r="A460" s="246"/>
      <c r="B460" s="330">
        <f>+'Ark1'!C2073</f>
        <v>2024</v>
      </c>
      <c r="C460" s="266">
        <f>+'Ark1'!L2073</f>
        <v>14</v>
      </c>
      <c r="D460" s="266" t="s">
        <v>401</v>
      </c>
      <c r="E460" s="275">
        <f>+'Ark1'!AP2073</f>
        <v>25</v>
      </c>
      <c r="F460" s="86" t="str">
        <f>+IF(G460=0,"",'Ark1'!Q2073)</f>
        <v/>
      </c>
      <c r="G460" s="362">
        <f>+'Ark1'!R2073</f>
        <v>0</v>
      </c>
      <c r="H460" s="28" t="str">
        <f>+IF(G460=0,"",'Ark1'!AE2073)</f>
        <v/>
      </c>
      <c r="I460" s="267"/>
      <c r="J460" s="28" t="str">
        <f>+IF(G460=0,"",'Ark1'!AF2073)</f>
        <v/>
      </c>
      <c r="K460" s="27" t="str">
        <f>+IF(G460=0,"",'Ark1'!T2073)</f>
        <v/>
      </c>
      <c r="L460" s="305" t="str">
        <f>+IF(G460=0,"",'Ark1'!U2073)</f>
        <v/>
      </c>
      <c r="M460" s="246"/>
      <c r="N460" s="33" t="str">
        <f>+IF(G460=0,"",'Ark1'!W2073)</f>
        <v/>
      </c>
      <c r="O460" s="33" t="str">
        <f>+IF(G460=0,"",'Ark1'!X2073)</f>
        <v/>
      </c>
      <c r="P460" s="33" t="str">
        <f>+IF(G460=0,"",'Ark1'!AG2073)</f>
        <v/>
      </c>
      <c r="Q460" s="33" t="str">
        <f>+IF(G460=0,"",'Ark1'!AH2073)</f>
        <v/>
      </c>
      <c r="R460" s="374" t="str">
        <f>+IF(G460=0,"",'Ark1'!AR1938)</f>
        <v/>
      </c>
      <c r="S460" s="114" t="str">
        <f>+IF(G460=0,"",'Ark1'!AS1938)</f>
        <v/>
      </c>
      <c r="T460" s="33" t="str">
        <f>+IF(G460=0,"",'Ark1'!Y2073)</f>
        <v/>
      </c>
      <c r="U460" s="27" t="str">
        <f>+IF(G460=0,"",'Ark1'!AA2073)</f>
        <v/>
      </c>
      <c r="V460" s="33" t="str">
        <f>+IF(G460=0,"",'Ark1'!AC2073)</f>
        <v/>
      </c>
      <c r="W460" s="305" t="str">
        <f t="shared" si="68"/>
        <v/>
      </c>
      <c r="X460" s="33" t="str">
        <f t="shared" si="69"/>
        <v/>
      </c>
      <c r="Y460" s="28" t="str">
        <f t="shared" si="70"/>
        <v/>
      </c>
      <c r="Z460" s="246"/>
      <c r="AA460" s="27"/>
      <c r="AC460" s="28"/>
      <c r="AD460" s="27"/>
      <c r="AE460" s="86"/>
      <c r="AF460" s="86"/>
      <c r="AJ460" s="86"/>
    </row>
    <row r="461" spans="1:54" ht="15.6">
      <c r="A461" s="246"/>
      <c r="B461" s="330">
        <f>+'Ark1'!C2108</f>
        <v>2024</v>
      </c>
      <c r="C461" s="266">
        <f>+'Ark1'!L2108</f>
        <v>15</v>
      </c>
      <c r="D461" s="266" t="s">
        <v>41</v>
      </c>
      <c r="E461" s="266">
        <f>+'Ark1'!AP2108</f>
        <v>25</v>
      </c>
      <c r="F461" s="266" t="str">
        <f>+IF(G461=0,"",'Ark1'!Q2108)</f>
        <v/>
      </c>
      <c r="G461" s="362">
        <f>+'Ark1'!R2108</f>
        <v>0</v>
      </c>
      <c r="H461" s="267" t="str">
        <f>+IF(G461=0,"",'Ark1'!AE2108)</f>
        <v/>
      </c>
      <c r="I461" s="267"/>
      <c r="J461" s="267" t="str">
        <f>+IF(G461=0,"",'Ark1'!AF2108)</f>
        <v/>
      </c>
      <c r="K461" s="268" t="str">
        <f>+IF(G461=0,"",'Ark1'!T2108)</f>
        <v/>
      </c>
      <c r="L461" s="377" t="str">
        <f>+IF(G461=0,"",'Ark1'!U2108)</f>
        <v/>
      </c>
      <c r="M461" s="246"/>
      <c r="N461" s="269" t="str">
        <f>+IF(G461=0,"",'Ark1'!W2108)</f>
        <v/>
      </c>
      <c r="O461" s="269" t="str">
        <f>+IF(G461=0,"",'Ark1'!X2108)</f>
        <v/>
      </c>
      <c r="P461" s="269" t="str">
        <f>+IF(G461=0,"",'Ark1'!AG2108)</f>
        <v/>
      </c>
      <c r="Q461" s="269" t="str">
        <f>+IF(G461=0,"",'Ark1'!AH2108)</f>
        <v/>
      </c>
      <c r="R461" s="374" t="str">
        <f>+IF(G461=0,"",'Ark1'!AR1939)</f>
        <v/>
      </c>
      <c r="S461" s="114" t="str">
        <f>+IF(G461=0,"",'Ark1'!AS1939)</f>
        <v/>
      </c>
      <c r="T461" s="269" t="str">
        <f>+IF(G461=0,"",'Ark1'!Y2108)</f>
        <v/>
      </c>
      <c r="U461" s="268" t="str">
        <f>+IF(G461=0,"",'Ark1'!AA2108)</f>
        <v/>
      </c>
      <c r="V461" s="269" t="str">
        <f>+IF(G461=0,"",'Ark1'!AC2108)</f>
        <v/>
      </c>
      <c r="W461" s="305" t="str">
        <f t="shared" si="68"/>
        <v/>
      </c>
      <c r="X461" s="269" t="str">
        <f t="shared" si="69"/>
        <v/>
      </c>
      <c r="Y461" s="267" t="str">
        <f t="shared" si="70"/>
        <v/>
      </c>
      <c r="Z461" s="246"/>
      <c r="AA461" s="27"/>
      <c r="AC461" s="28"/>
      <c r="AD461" s="27"/>
      <c r="AE461" s="86"/>
      <c r="AF461" s="86"/>
      <c r="AJ461" s="86"/>
    </row>
    <row r="462" spans="1:54" ht="19.8">
      <c r="A462" s="246"/>
      <c r="B462" s="246"/>
      <c r="C462" s="246"/>
      <c r="D462" s="246"/>
      <c r="E462" s="246"/>
      <c r="F462" s="246"/>
      <c r="G462" s="246"/>
      <c r="H462" s="246"/>
      <c r="I462" s="246"/>
      <c r="J462" s="246"/>
      <c r="K462" s="246"/>
      <c r="L462" s="246"/>
      <c r="M462" s="246"/>
      <c r="N462" s="246"/>
      <c r="O462" s="246"/>
      <c r="P462" s="246"/>
      <c r="Q462" s="246"/>
      <c r="R462" s="246"/>
      <c r="S462" s="246"/>
      <c r="T462" s="246"/>
      <c r="U462" s="246"/>
      <c r="V462" s="246"/>
      <c r="W462" s="246"/>
      <c r="X462" s="246"/>
      <c r="Y462" s="246"/>
      <c r="Z462" s="246"/>
      <c r="AA462" s="249"/>
      <c r="AC462" s="28"/>
      <c r="AD462" s="27"/>
      <c r="AE462" s="250"/>
      <c r="AF462" s="86"/>
      <c r="AJ462" s="86"/>
      <c r="BB462" s="262"/>
    </row>
    <row r="463" spans="1:54" ht="19.8">
      <c r="A463" s="246"/>
      <c r="B463" s="246"/>
      <c r="C463" s="264"/>
      <c r="D463" s="246"/>
      <c r="E463" s="246"/>
      <c r="F463" s="246"/>
      <c r="G463" s="246"/>
      <c r="H463" s="247"/>
      <c r="I463" s="246"/>
      <c r="J463" s="247"/>
      <c r="K463" s="246"/>
      <c r="L463" s="246"/>
      <c r="M463" s="246"/>
      <c r="N463" s="248"/>
      <c r="O463" s="248"/>
      <c r="P463" s="246"/>
      <c r="Q463" s="248"/>
      <c r="R463" s="248"/>
      <c r="S463" s="248"/>
      <c r="T463" s="248"/>
      <c r="U463" s="246"/>
      <c r="V463" s="248"/>
      <c r="W463" s="246"/>
      <c r="X463" s="248"/>
      <c r="Y463" s="247"/>
      <c r="Z463" s="246"/>
      <c r="AA463" s="249"/>
      <c r="AC463" s="28"/>
      <c r="AD463" s="27"/>
      <c r="AE463" s="250"/>
      <c r="AF463" s="86"/>
      <c r="AJ463" s="86"/>
      <c r="BB463" s="262"/>
    </row>
    <row r="464" spans="1:54" ht="22.8">
      <c r="A464" s="346" t="str">
        <f>+Raser!C33</f>
        <v>Blonde d`Aquitaine</v>
      </c>
      <c r="B464" s="246"/>
      <c r="C464" s="264"/>
      <c r="D464" s="346"/>
      <c r="E464" s="246"/>
      <c r="F464" s="246"/>
      <c r="G464" s="264" t="s">
        <v>651</v>
      </c>
      <c r="H464" s="279">
        <f>SUM(G470:G484)</f>
        <v>321</v>
      </c>
      <c r="I464" s="247"/>
      <c r="J464" s="246"/>
      <c r="K464" s="247"/>
      <c r="L464" s="345">
        <f>+Raser!M33</f>
        <v>266.24192546583862</v>
      </c>
      <c r="M464" s="246"/>
      <c r="N464" s="248"/>
      <c r="O464" s="248"/>
      <c r="P464" s="246"/>
      <c r="Q464" s="248"/>
      <c r="R464" s="248"/>
      <c r="S464" s="248"/>
      <c r="T464" s="248"/>
      <c r="U464" s="246"/>
      <c r="V464" s="248"/>
      <c r="W464" s="345">
        <f>+Raser!X33</f>
        <v>495.08494935378474</v>
      </c>
      <c r="X464" s="248" t="s">
        <v>635</v>
      </c>
      <c r="Y464" s="247"/>
      <c r="Z464" s="246"/>
      <c r="AA464" s="249"/>
      <c r="AC464" s="28"/>
      <c r="AD464" s="27"/>
      <c r="AE464" s="250"/>
      <c r="AF464" s="86"/>
      <c r="AJ464" s="86"/>
      <c r="BB464" s="262"/>
    </row>
    <row r="465" spans="1:54" ht="14.25" customHeight="1">
      <c r="A465" s="246"/>
      <c r="B465" s="246"/>
      <c r="C465" s="264"/>
      <c r="D465" s="344"/>
      <c r="E465" s="246"/>
      <c r="F465" s="264"/>
      <c r="G465" s="264"/>
      <c r="H465" s="264"/>
      <c r="I465" s="264"/>
      <c r="J465" s="264"/>
      <c r="K465" s="264"/>
      <c r="L465" s="264"/>
      <c r="M465" s="246"/>
      <c r="N465" s="264"/>
      <c r="O465" s="264"/>
      <c r="P465" s="264"/>
      <c r="Q465" s="264"/>
      <c r="R465" s="264"/>
      <c r="S465" s="264"/>
      <c r="T465" s="264"/>
      <c r="U465" s="264"/>
      <c r="V465" s="264"/>
      <c r="W465" s="264"/>
      <c r="X465" s="264"/>
      <c r="Y465" s="247"/>
      <c r="Z465" s="246"/>
      <c r="AA465" s="249"/>
      <c r="AC465" s="28"/>
      <c r="AD465" s="27"/>
      <c r="AE465" s="250"/>
      <c r="AF465" s="86"/>
      <c r="AJ465" s="86"/>
      <c r="BB465" s="262"/>
    </row>
    <row r="466" spans="1:54" ht="19.8">
      <c r="A466" s="246"/>
      <c r="B466" s="246"/>
      <c r="C466" s="246"/>
      <c r="D466" s="246"/>
      <c r="E466" s="246"/>
      <c r="F466" s="246"/>
      <c r="G466" s="246"/>
      <c r="H466" s="247"/>
      <c r="I466" s="246"/>
      <c r="J466" s="247"/>
      <c r="K466" s="246"/>
      <c r="L466" s="246"/>
      <c r="M466" s="246"/>
      <c r="N466" s="248"/>
      <c r="O466" s="248"/>
      <c r="P466" s="246"/>
      <c r="Q466" s="248"/>
      <c r="R466" s="248"/>
      <c r="S466" s="248"/>
      <c r="T466" s="248"/>
      <c r="U466" s="246"/>
      <c r="V466" s="248"/>
      <c r="W466" s="264" t="s">
        <v>488</v>
      </c>
      <c r="X466" s="265" t="s">
        <v>80</v>
      </c>
      <c r="Y466" s="263" t="s">
        <v>4</v>
      </c>
      <c r="Z466" s="246"/>
      <c r="AA466" s="249"/>
      <c r="AC466" s="28"/>
      <c r="AD466" s="27"/>
      <c r="AE466" s="250"/>
      <c r="AF466" s="86"/>
      <c r="AJ466" s="86"/>
      <c r="BB466" s="262"/>
    </row>
    <row r="467" spans="1:54" ht="19.8">
      <c r="A467" s="246"/>
      <c r="B467" s="246"/>
      <c r="C467" s="246"/>
      <c r="D467" s="264"/>
      <c r="E467" s="246"/>
      <c r="F467" s="264" t="s">
        <v>4</v>
      </c>
      <c r="G467" s="246"/>
      <c r="H467" s="247"/>
      <c r="I467" s="247"/>
      <c r="J467" s="247"/>
      <c r="K467" s="264" t="s">
        <v>24</v>
      </c>
      <c r="L467" s="247"/>
      <c r="M467" s="246"/>
      <c r="N467" s="248" t="s">
        <v>402</v>
      </c>
      <c r="O467" s="248" t="s">
        <v>402</v>
      </c>
      <c r="P467" s="265" t="s">
        <v>534</v>
      </c>
      <c r="Q467" s="248" t="s">
        <v>402</v>
      </c>
      <c r="R467" s="248"/>
      <c r="S467" s="248"/>
      <c r="T467" s="265" t="s">
        <v>422</v>
      </c>
      <c r="U467" s="246"/>
      <c r="V467" s="265" t="s">
        <v>581</v>
      </c>
      <c r="W467" s="264" t="s">
        <v>578</v>
      </c>
      <c r="X467" s="265" t="s">
        <v>44</v>
      </c>
      <c r="Y467" s="263" t="s">
        <v>10</v>
      </c>
      <c r="Z467" s="246"/>
      <c r="AA467" s="249"/>
      <c r="AC467" s="28"/>
      <c r="AD467" s="27"/>
      <c r="AE467" s="250"/>
      <c r="AF467" s="86"/>
      <c r="AJ467" s="86"/>
      <c r="BB467" s="262"/>
    </row>
    <row r="468" spans="1:54" ht="19.8">
      <c r="A468" s="264"/>
      <c r="B468" s="264"/>
      <c r="C468" s="246"/>
      <c r="D468" s="246"/>
      <c r="E468" s="264"/>
      <c r="F468" s="264" t="s">
        <v>486</v>
      </c>
      <c r="G468" s="264" t="s">
        <v>4</v>
      </c>
      <c r="H468" s="263" t="s">
        <v>4</v>
      </c>
      <c r="I468" s="263"/>
      <c r="J468" s="263" t="s">
        <v>1</v>
      </c>
      <c r="K468" s="264" t="s">
        <v>492</v>
      </c>
      <c r="L468" s="263" t="s">
        <v>24</v>
      </c>
      <c r="M468" s="246"/>
      <c r="N468" s="265" t="s">
        <v>580</v>
      </c>
      <c r="O468" s="265" t="s">
        <v>498</v>
      </c>
      <c r="P468" s="265" t="s">
        <v>558</v>
      </c>
      <c r="Q468" s="265" t="s">
        <v>500</v>
      </c>
      <c r="R468" s="423" t="s">
        <v>24</v>
      </c>
      <c r="S468" s="423" t="s">
        <v>24</v>
      </c>
      <c r="T468" s="265"/>
      <c r="U468" s="264" t="s">
        <v>413</v>
      </c>
      <c r="V468" s="265" t="s">
        <v>1</v>
      </c>
      <c r="W468" s="264" t="s">
        <v>71</v>
      </c>
      <c r="X468" s="265" t="s">
        <v>538</v>
      </c>
      <c r="Y468" s="263" t="s">
        <v>71</v>
      </c>
      <c r="Z468" s="246"/>
      <c r="AA468" s="249"/>
      <c r="AC468" s="28"/>
      <c r="AD468" s="27"/>
      <c r="AE468" s="250"/>
      <c r="AF468" s="86"/>
      <c r="AJ468" s="86"/>
      <c r="BB468" s="262"/>
    </row>
    <row r="469" spans="1:54" ht="19.8">
      <c r="A469" s="246"/>
      <c r="B469" s="246"/>
      <c r="C469" s="264" t="s">
        <v>0</v>
      </c>
      <c r="D469" s="264"/>
      <c r="E469" s="264" t="s">
        <v>607</v>
      </c>
      <c r="F469" s="50" t="s">
        <v>487</v>
      </c>
      <c r="G469" s="50" t="s">
        <v>10</v>
      </c>
      <c r="H469" s="87" t="s">
        <v>402</v>
      </c>
      <c r="I469" s="87"/>
      <c r="J469" s="87" t="s">
        <v>402</v>
      </c>
      <c r="K469" s="50" t="s">
        <v>414</v>
      </c>
      <c r="L469" s="87" t="s">
        <v>45</v>
      </c>
      <c r="M469" s="246"/>
      <c r="N469" s="75" t="s">
        <v>556</v>
      </c>
      <c r="O469" s="75" t="s">
        <v>439</v>
      </c>
      <c r="P469" s="75" t="s">
        <v>494</v>
      </c>
      <c r="Q469" s="75" t="s">
        <v>481</v>
      </c>
      <c r="R469" s="423" t="s">
        <v>737</v>
      </c>
      <c r="S469" s="423" t="s">
        <v>738</v>
      </c>
      <c r="T469" s="75" t="s">
        <v>1</v>
      </c>
      <c r="U469" s="50" t="s">
        <v>414</v>
      </c>
      <c r="V469" s="75" t="s">
        <v>535</v>
      </c>
      <c r="W469" s="50" t="s">
        <v>497</v>
      </c>
      <c r="X469" s="75" t="s">
        <v>45</v>
      </c>
      <c r="Y469" s="87" t="s">
        <v>561</v>
      </c>
      <c r="Z469" s="246"/>
      <c r="AA469" s="249"/>
      <c r="AC469" s="28"/>
      <c r="AD469" s="27"/>
      <c r="AE469" s="250"/>
      <c r="AF469" s="86"/>
      <c r="AJ469" s="86"/>
      <c r="BB469" s="262"/>
    </row>
    <row r="470" spans="1:54" ht="15.6">
      <c r="A470" s="246"/>
      <c r="B470" s="266">
        <f>+'Ark1'!C1619</f>
        <v>2024</v>
      </c>
      <c r="C470" s="266">
        <f>+'Ark1'!L1619</f>
        <v>1</v>
      </c>
      <c r="D470" s="266" t="s">
        <v>29</v>
      </c>
      <c r="E470" s="266">
        <f>+'Ark1'!AP1619</f>
        <v>26</v>
      </c>
      <c r="F470" s="266" t="str">
        <f>+IF(G470=0,"",'Ark1'!Q1619)</f>
        <v/>
      </c>
      <c r="G470" s="362">
        <f>+'Ark1'!R1619</f>
        <v>0</v>
      </c>
      <c r="H470" s="267" t="str">
        <f>+IF(G470=0,"",'Ark1'!AE1619)</f>
        <v/>
      </c>
      <c r="I470" s="267"/>
      <c r="J470" s="267" t="str">
        <f>+IF(G470=0,"",'Ark1'!AF1619)</f>
        <v/>
      </c>
      <c r="K470" s="268" t="str">
        <f>+IF(G470=0,"",'Ark1'!T1619)</f>
        <v/>
      </c>
      <c r="L470" s="305" t="str">
        <f>+IF(G470=0,"",'Ark1'!U1619)</f>
        <v/>
      </c>
      <c r="M470" s="246"/>
      <c r="N470" s="269" t="str">
        <f>+IF(G470=0,"",'Ark1'!W1619)</f>
        <v/>
      </c>
      <c r="O470" s="269" t="str">
        <f>+IF(G470=0,"",'Ark1'!X1619)</f>
        <v/>
      </c>
      <c r="P470" s="269" t="str">
        <f>+IF(G470=0,"",'Ark1'!AG1619)</f>
        <v/>
      </c>
      <c r="Q470" s="269" t="str">
        <f>+IF(G470=0,"",'Ark1'!AH1619)</f>
        <v/>
      </c>
      <c r="R470" s="374" t="str">
        <f>+IF(G470=0,"",'Ark1'!AR1619)</f>
        <v/>
      </c>
      <c r="S470" s="114" t="str">
        <f>+IF(G470=0,"",'Ark1'!AS1619)</f>
        <v/>
      </c>
      <c r="T470" s="269" t="str">
        <f>+IF(G470=0,"",'Ark1'!Y1619)</f>
        <v/>
      </c>
      <c r="U470" s="268" t="str">
        <f>+IF(G470=0,"",'Ark1'!AA1619)</f>
        <v/>
      </c>
      <c r="V470" s="269" t="str">
        <f>+IF(G470=0,"",'Ark1'!AC1619)</f>
        <v/>
      </c>
      <c r="W470" s="305" t="str">
        <f t="shared" ref="W470:W484" si="71">IF(G470=0,"",1000*L470/P470)</f>
        <v/>
      </c>
      <c r="X470" s="269" t="str">
        <f t="shared" ref="X470:X484" si="72">IF(G470=0,"",L470/C470)</f>
        <v/>
      </c>
      <c r="Y470" s="267" t="str">
        <f t="shared" ref="Y470:Y484" si="73">IF(G470=0,"",G470/F470)</f>
        <v/>
      </c>
      <c r="Z470" s="246"/>
      <c r="AA470" s="27"/>
      <c r="AC470" s="28"/>
      <c r="AD470" s="27"/>
      <c r="AE470" s="86"/>
      <c r="AF470" s="86"/>
      <c r="AJ470" s="86"/>
    </row>
    <row r="471" spans="1:54" ht="15.6">
      <c r="A471" s="246"/>
      <c r="B471" s="306">
        <f>+'Ark1'!C1654</f>
        <v>2024</v>
      </c>
      <c r="C471" s="86">
        <f>+'Ark1'!L1654</f>
        <v>2</v>
      </c>
      <c r="D471" s="86" t="s">
        <v>30</v>
      </c>
      <c r="E471" s="86">
        <f>+'Ark1'!AP1654</f>
        <v>26</v>
      </c>
      <c r="F471" s="86" t="str">
        <f>+IF(G471=0,"",'Ark1'!Q1654)</f>
        <v/>
      </c>
      <c r="G471" s="362">
        <f>+'Ark1'!R1654</f>
        <v>0</v>
      </c>
      <c r="H471" s="28" t="str">
        <f>+IF(G471=0,"",'Ark1'!AE1654)</f>
        <v/>
      </c>
      <c r="I471" s="267"/>
      <c r="J471" s="28" t="str">
        <f>+IF(G471=0,"",'Ark1'!AF1654)</f>
        <v/>
      </c>
      <c r="K471" s="27" t="str">
        <f>+IF(G471=0,"",'Ark1'!T1654)</f>
        <v/>
      </c>
      <c r="L471" s="305" t="str">
        <f>+IF(G471=0,"",'Ark1'!U1654)</f>
        <v/>
      </c>
      <c r="M471" s="246"/>
      <c r="N471" s="33" t="str">
        <f>+IF(G471=0,"",'Ark1'!W1654)</f>
        <v/>
      </c>
      <c r="O471" s="33" t="str">
        <f>+IF(G471=0,"",'Ark1'!X1654)</f>
        <v/>
      </c>
      <c r="P471" s="33" t="str">
        <f>+IF(G471=0,"",'Ark1'!AG1654)</f>
        <v/>
      </c>
      <c r="Q471" s="33" t="str">
        <f>+IF(G471=0,"",'Ark1'!AH1654)</f>
        <v/>
      </c>
      <c r="R471" s="374" t="str">
        <f>+IF(G471=0,"",'Ark1'!AR1654)</f>
        <v/>
      </c>
      <c r="S471" s="114" t="str">
        <f>+IF(G471=0,"",'Ark1'!AS1654)</f>
        <v/>
      </c>
      <c r="T471" s="33" t="str">
        <f>+IF(G471=0,"",'Ark1'!Y1654)</f>
        <v/>
      </c>
      <c r="U471" s="27" t="str">
        <f>+IF(G471=0,"",'Ark1'!AA1654)</f>
        <v/>
      </c>
      <c r="V471" s="33" t="str">
        <f>+IF(G471=0,"",'Ark1'!AC1654)</f>
        <v/>
      </c>
      <c r="W471" s="305" t="str">
        <f t="shared" si="71"/>
        <v/>
      </c>
      <c r="X471" s="33" t="str">
        <f t="shared" si="72"/>
        <v/>
      </c>
      <c r="Y471" s="28" t="str">
        <f t="shared" si="73"/>
        <v/>
      </c>
      <c r="Z471" s="246"/>
      <c r="AA471" s="27"/>
      <c r="AC471" s="28"/>
      <c r="AD471" s="27"/>
      <c r="AE471" s="86"/>
      <c r="AF471" s="86"/>
      <c r="AJ471" s="86"/>
    </row>
    <row r="472" spans="1:54" ht="15.6">
      <c r="A472" s="246"/>
      <c r="B472" s="306">
        <f>+'Ark1'!C1689</f>
        <v>2024</v>
      </c>
      <c r="C472" s="266">
        <f>+'Ark1'!L1689</f>
        <v>3</v>
      </c>
      <c r="D472" s="266" t="s">
        <v>31</v>
      </c>
      <c r="E472" s="266">
        <f>+'Ark1'!AP1689</f>
        <v>26</v>
      </c>
      <c r="F472" s="266">
        <f>+IF(G472=0,"",'Ark1'!Q1689)</f>
        <v>1</v>
      </c>
      <c r="G472" s="362">
        <f>+'Ark1'!R1689</f>
        <v>1</v>
      </c>
      <c r="H472" s="267">
        <f>+IF(G472=0,"",'Ark1'!AE1689)</f>
        <v>0.3105590062111801</v>
      </c>
      <c r="I472" s="267"/>
      <c r="J472" s="267">
        <f>+IF(G472=0,"",'Ark1'!AF1689)</f>
        <v>6.5671370198728804E-2</v>
      </c>
      <c r="K472" s="268">
        <f>+IF(G472=0,"",'Ark1'!T1689)</f>
        <v>2</v>
      </c>
      <c r="L472" s="305">
        <f>+IF(G472=0,"",'Ark1'!U1689)</f>
        <v>56.3</v>
      </c>
      <c r="M472" s="246"/>
      <c r="N472" s="269">
        <f>+IF(G472=0,"",'Ark1'!W1689)</f>
        <v>0</v>
      </c>
      <c r="O472" s="269">
        <f>+IF(G472=0,"",'Ark1'!X1689)</f>
        <v>0</v>
      </c>
      <c r="P472" s="269">
        <f>+IF(G472=0,"",'Ark1'!AG1689)</f>
        <v>516</v>
      </c>
      <c r="Q472" s="269">
        <f>+IF(G472=0,"",'Ark1'!AH1689)</f>
        <v>100</v>
      </c>
      <c r="R472" s="374">
        <f>+IF(G472=0,"",'Ark1'!AR1689)</f>
        <v>144</v>
      </c>
      <c r="S472" s="114">
        <f>+IF(G472=0,"",'Ark1'!AS1689)</f>
        <v>18.754286694101506</v>
      </c>
      <c r="T472" s="269">
        <f>+IF(G472=0,"",'Ark1'!Y1689)</f>
        <v>0</v>
      </c>
      <c r="U472" s="268">
        <f>+IF(G472=0,"",'Ark1'!AA1689)</f>
        <v>0</v>
      </c>
      <c r="V472" s="269">
        <f>+IF(G472=0,"",'Ark1'!AC1689)</f>
        <v>0</v>
      </c>
      <c r="W472" s="305">
        <f t="shared" si="71"/>
        <v>109.10852713178295</v>
      </c>
      <c r="X472" s="269">
        <f t="shared" si="72"/>
        <v>18.766666666666666</v>
      </c>
      <c r="Y472" s="267">
        <f t="shared" si="73"/>
        <v>1</v>
      </c>
      <c r="Z472" s="246"/>
      <c r="AA472" s="27"/>
      <c r="AC472" s="28"/>
      <c r="AD472" s="27"/>
      <c r="AE472" s="86"/>
      <c r="AF472" s="86"/>
      <c r="AJ472" s="86"/>
    </row>
    <row r="473" spans="1:54" ht="15.6">
      <c r="A473" s="246"/>
      <c r="B473" s="306">
        <f>+'Ark1'!C1724</f>
        <v>2024</v>
      </c>
      <c r="C473" s="266">
        <f>+'Ark1'!L1724</f>
        <v>4</v>
      </c>
      <c r="D473" s="266" t="s">
        <v>32</v>
      </c>
      <c r="E473" s="86">
        <f>+'Ark1'!AP1724</f>
        <v>26</v>
      </c>
      <c r="F473" s="86">
        <f>+IF(G473=0,"",'Ark1'!Q1724)</f>
        <v>9</v>
      </c>
      <c r="G473" s="362">
        <f>+'Ark1'!R1724</f>
        <v>13</v>
      </c>
      <c r="H473" s="28">
        <f>+IF(G473=0,"",'Ark1'!AE1724)</f>
        <v>4.0372670807453401</v>
      </c>
      <c r="I473" s="267"/>
      <c r="J473" s="28">
        <f>+IF(G473=0,"",'Ark1'!AF1724)</f>
        <v>2.5824129037826928</v>
      </c>
      <c r="K473" s="27">
        <f>+IF(G473=0,"",'Ark1'!T1724)</f>
        <v>4.6153846153846141</v>
      </c>
      <c r="L473" s="305">
        <f>+IF(G473=0,"",'Ark1'!U1724)</f>
        <v>170.29999999999995</v>
      </c>
      <c r="M473" s="246"/>
      <c r="N473" s="33">
        <f>+IF(G473=0,"",'Ark1'!W1724)</f>
        <v>7.6923076923076898</v>
      </c>
      <c r="O473" s="33">
        <f>+IF(G473=0,"",'Ark1'!X1724)</f>
        <v>0</v>
      </c>
      <c r="P473" s="33">
        <f>+IF(G473=0,"",'Ark1'!AG1724)</f>
        <v>514.92307692307679</v>
      </c>
      <c r="Q473" s="33">
        <f>+IF(G473=0,"",'Ark1'!AH1724)</f>
        <v>100</v>
      </c>
      <c r="R473" s="374">
        <f>+IF(G473=0,"",'Ark1'!AR1724)</f>
        <v>189.15384615384619</v>
      </c>
      <c r="S473" s="114">
        <f>+IF(G473=0,"",'Ark1'!AS1724)</f>
        <v>24.762281403771567</v>
      </c>
      <c r="T473" s="33">
        <f>+IF(G473=0,"",'Ark1'!Y1724)</f>
        <v>37.077880613234072</v>
      </c>
      <c r="U473" s="27">
        <f>+IF(G473=0,"",'Ark1'!AA1724)</f>
        <v>1.1461280327501056</v>
      </c>
      <c r="V473" s="33">
        <f>+IF(G473=0,"",'Ark1'!AC1724)</f>
        <v>69.581212128987502</v>
      </c>
      <c r="W473" s="305">
        <f t="shared" si="71"/>
        <v>330.72901105467582</v>
      </c>
      <c r="X473" s="33">
        <f t="shared" si="72"/>
        <v>42.574999999999989</v>
      </c>
      <c r="Y473" s="28">
        <f t="shared" si="73"/>
        <v>1.4444444444444444</v>
      </c>
      <c r="Z473" s="246"/>
      <c r="AA473" s="27"/>
      <c r="AC473" s="28"/>
      <c r="AD473" s="27"/>
      <c r="AE473" s="86"/>
      <c r="AF473" s="86"/>
      <c r="AJ473" s="86"/>
    </row>
    <row r="474" spans="1:54" ht="15.6">
      <c r="A474" s="246"/>
      <c r="B474" s="266">
        <f>+'Ark1'!C1759</f>
        <v>2024</v>
      </c>
      <c r="C474" s="266">
        <f>+'Ark1'!L1759</f>
        <v>5</v>
      </c>
      <c r="D474" s="266" t="s">
        <v>400</v>
      </c>
      <c r="E474" s="274">
        <f>+'Ark1'!AP1759</f>
        <v>26</v>
      </c>
      <c r="F474" s="266">
        <f>+IF(G474=0,"",'Ark1'!Q1759)</f>
        <v>19</v>
      </c>
      <c r="G474" s="362">
        <f>+'Ark1'!R1759</f>
        <v>31</v>
      </c>
      <c r="H474" s="267">
        <f>+'Ark1'!AE1759</f>
        <v>9.6273291925465845</v>
      </c>
      <c r="I474" s="267"/>
      <c r="J474" s="267">
        <f>+IF(G474=0,"",'Ark1'!AF1759)</f>
        <v>7.2799571678025981</v>
      </c>
      <c r="K474" s="268">
        <f>+IF(G474=0,"",'Ark1'!T1759)</f>
        <v>4.8064516129032251</v>
      </c>
      <c r="L474" s="305">
        <f>+IF(G474=0,"",'Ark1'!U1759)</f>
        <v>201.32580645161295</v>
      </c>
      <c r="M474" s="246"/>
      <c r="N474" s="269">
        <f>+IF(G474=0,"",'Ark1'!W1759)</f>
        <v>22.58064516129032</v>
      </c>
      <c r="O474" s="269">
        <f>+IF(G474=0,"",'Ark1'!X1759)</f>
        <v>0</v>
      </c>
      <c r="P474" s="269">
        <f>+IF(G474=0,"",'Ark1'!AG1759)</f>
        <v>528.25806451612891</v>
      </c>
      <c r="Q474" s="269">
        <f>+IF(G474=0,"",'Ark1'!AH1759)</f>
        <v>100</v>
      </c>
      <c r="R474" s="374">
        <f>+IF(G474=0,"",'Ark1'!AR1759)</f>
        <v>193.16129032258064</v>
      </c>
      <c r="S474" s="114">
        <f>+IF(G474=0,"",'Ark1'!AS1759)</f>
        <v>27.512335323107205</v>
      </c>
      <c r="T474" s="269">
        <f>+IF(G474=0,"",'Ark1'!Y1759)</f>
        <v>39.927886348022227</v>
      </c>
      <c r="U474" s="268">
        <f>+IF(G474=0,"",'Ark1'!AA1759)</f>
        <v>1.6346915431380538</v>
      </c>
      <c r="V474" s="269">
        <f>+IF(G474=0,"",'Ark1'!AC1759)</f>
        <v>63.189588879367342</v>
      </c>
      <c r="W474" s="305">
        <f t="shared" si="71"/>
        <v>381.11260381045446</v>
      </c>
      <c r="X474" s="269">
        <f t="shared" si="72"/>
        <v>40.265161290322588</v>
      </c>
      <c r="Y474" s="267">
        <f t="shared" si="73"/>
        <v>1.631578947368421</v>
      </c>
      <c r="Z474" s="246"/>
      <c r="AA474" s="27"/>
      <c r="AC474" s="28"/>
      <c r="AD474" s="27"/>
      <c r="AE474" s="86"/>
      <c r="AF474" s="86"/>
      <c r="AJ474" s="86"/>
    </row>
    <row r="475" spans="1:54" ht="15.6">
      <c r="A475" s="246"/>
      <c r="B475" s="330">
        <f>+'Ark1'!C1794</f>
        <v>2024</v>
      </c>
      <c r="C475" s="266">
        <f>+'Ark1'!L1794</f>
        <v>6</v>
      </c>
      <c r="D475" s="266" t="s">
        <v>33</v>
      </c>
      <c r="E475" s="275">
        <f>+'Ark1'!AP1794</f>
        <v>26</v>
      </c>
      <c r="F475" s="86">
        <f>+IF(G475=0,"",'Ark1'!Q1794)</f>
        <v>34</v>
      </c>
      <c r="G475" s="362">
        <f>+'Ark1'!R1794</f>
        <v>69</v>
      </c>
      <c r="H475" s="28">
        <f>+IF(G475=0,"",'Ark1'!AE1794)</f>
        <v>21.428571428571423</v>
      </c>
      <c r="I475" s="267"/>
      <c r="J475" s="28">
        <f>+IF(G475=0,"",'Ark1'!AF1794)</f>
        <v>19.138596918927934</v>
      </c>
      <c r="K475" s="27">
        <f>+IF(G475=0,"",'Ark1'!T1794)</f>
        <v>6.6956521739130412</v>
      </c>
      <c r="L475" s="305">
        <f>+IF(G475=0,"",'Ark1'!U1794)</f>
        <v>237.78985507246381</v>
      </c>
      <c r="M475" s="246"/>
      <c r="N475" s="33">
        <f>+IF(G475=0,"",'Ark1'!W1794)</f>
        <v>66.666666666666686</v>
      </c>
      <c r="O475" s="33">
        <f>+IF(G475=0,"",'Ark1'!X1794)</f>
        <v>0</v>
      </c>
      <c r="P475" s="33">
        <f>+IF(G475=0,"",'Ark1'!AG1794)</f>
        <v>515.5797101449275</v>
      </c>
      <c r="Q475" s="33">
        <f>+IF(G475=0,"",'Ark1'!AH1794)</f>
        <v>98.550724637681157</v>
      </c>
      <c r="R475" s="374">
        <f>+IF(G475=0,"",'Ark1'!AR1794)</f>
        <v>196.95652173913044</v>
      </c>
      <c r="S475" s="114">
        <f>+IF(G475=0,"",'Ark1'!AS1794)</f>
        <v>31.011271051169675</v>
      </c>
      <c r="T475" s="33">
        <f>+IF(G475=0,"",'Ark1'!Y1794)</f>
        <v>29.022146191214176</v>
      </c>
      <c r="U475" s="27">
        <f>+IF(G475=0,"",'Ark1'!AA1794)</f>
        <v>1.6088914882756995</v>
      </c>
      <c r="V475" s="33">
        <f>+IF(G475=0,"",'Ark1'!AC1794)</f>
        <v>13.606682584252622</v>
      </c>
      <c r="W475" s="305">
        <f t="shared" si="71"/>
        <v>461.20871398453983</v>
      </c>
      <c r="X475" s="33">
        <f t="shared" si="72"/>
        <v>39.631642512077299</v>
      </c>
      <c r="Y475" s="28">
        <f t="shared" si="73"/>
        <v>2.0294117647058822</v>
      </c>
      <c r="Z475" s="246"/>
      <c r="AA475" s="27"/>
      <c r="AC475" s="28"/>
      <c r="AD475" s="27"/>
      <c r="AE475" s="86"/>
      <c r="AF475" s="86"/>
      <c r="AJ475" s="86"/>
    </row>
    <row r="476" spans="1:54" ht="15.6">
      <c r="A476" s="246"/>
      <c r="B476" s="330">
        <f>+'Ark1'!C1829</f>
        <v>2024</v>
      </c>
      <c r="C476" s="266">
        <f>+'Ark1'!L1829</f>
        <v>7</v>
      </c>
      <c r="D476" s="266" t="s">
        <v>34</v>
      </c>
      <c r="E476" s="274">
        <f>+'Ark1'!AP1829</f>
        <v>26</v>
      </c>
      <c r="F476" s="266">
        <f>+IF(G476=0,"",'Ark1'!Q1829)</f>
        <v>34</v>
      </c>
      <c r="G476" s="362">
        <f>+'Ark1'!R1829</f>
        <v>84</v>
      </c>
      <c r="H476" s="267">
        <f>+IF(G476=0,"",'Ark1'!AE1829)</f>
        <v>26.086956521739129</v>
      </c>
      <c r="I476" s="267"/>
      <c r="J476" s="267">
        <f>+IF(G476=0,"",'Ark1'!AF1829)</f>
        <v>26.17161573733318</v>
      </c>
      <c r="K476" s="268">
        <f>+IF(G476=0,"",'Ark1'!T1829)</f>
        <v>6.8928571428571441</v>
      </c>
      <c r="L476" s="305">
        <f>+IF(G476=0,"",'Ark1'!U1829)</f>
        <v>267.10595238095243</v>
      </c>
      <c r="M476" s="246"/>
      <c r="N476" s="269">
        <f>+IF(G476=0,"",'Ark1'!W1829)</f>
        <v>63.095238095238123</v>
      </c>
      <c r="O476" s="269">
        <f>+IF(G476=0,"",'Ark1'!X1829)</f>
        <v>0</v>
      </c>
      <c r="P476" s="269">
        <f>+IF(G476=0,"",'Ark1'!AG1829)</f>
        <v>537.91666666666652</v>
      </c>
      <c r="Q476" s="269">
        <f>+IF(G476=0,"",'Ark1'!AH1829)</f>
        <v>100</v>
      </c>
      <c r="R476" s="374">
        <f>+IF(G476=0,"",'Ark1'!AR1829)</f>
        <v>198.78571428571425</v>
      </c>
      <c r="S476" s="114">
        <f>+IF(G476=0,"",'Ark1'!AS1829)</f>
        <v>33.893491768092375</v>
      </c>
      <c r="T476" s="269">
        <f>+IF(G476=0,"",'Ark1'!Y1829)</f>
        <v>29.677149102548537</v>
      </c>
      <c r="U476" s="268">
        <f>+IF(G476=0,"",'Ark1'!AA1829)</f>
        <v>1.9087384087205777</v>
      </c>
      <c r="V476" s="269">
        <f>+IF(G476=0,"",'Ark1'!AC1829)</f>
        <v>21.962950174957548</v>
      </c>
      <c r="W476" s="305">
        <f t="shared" si="71"/>
        <v>496.55637932942369</v>
      </c>
      <c r="X476" s="269">
        <f t="shared" si="72"/>
        <v>38.15799319727892</v>
      </c>
      <c r="Y476" s="267">
        <f t="shared" si="73"/>
        <v>2.4705882352941178</v>
      </c>
      <c r="Z476" s="246"/>
      <c r="AA476" s="27"/>
      <c r="AC476" s="28"/>
      <c r="AD476" s="27"/>
      <c r="AE476" s="86"/>
      <c r="AF476" s="86"/>
      <c r="AJ476" s="86"/>
    </row>
    <row r="477" spans="1:54" ht="15.6">
      <c r="A477" s="246"/>
      <c r="B477" s="86">
        <f>+'Ark1'!C1864</f>
        <v>2024</v>
      </c>
      <c r="C477" s="86">
        <f>+'Ark1'!L1864</f>
        <v>8</v>
      </c>
      <c r="D477" s="86" t="s">
        <v>35</v>
      </c>
      <c r="E477" s="275">
        <f>+'Ark1'!AP1864</f>
        <v>26</v>
      </c>
      <c r="F477" s="86">
        <f>+IF(G477=0,"",'Ark1'!Q1864)</f>
        <v>25</v>
      </c>
      <c r="G477" s="362">
        <f>+'Ark1'!R1864</f>
        <v>85</v>
      </c>
      <c r="H477" s="28">
        <f>+IF(G477=0,"",'Ark1'!AE1864)</f>
        <v>26.397515527950311</v>
      </c>
      <c r="I477" s="267"/>
      <c r="J477" s="28">
        <f>+IF(G477=0,"",'Ark1'!AF1864)</f>
        <v>29.985920898076404</v>
      </c>
      <c r="K477" s="27">
        <f>+IF(G477=0,"",'Ark1'!T1864)</f>
        <v>6.9647058823529404</v>
      </c>
      <c r="L477" s="305">
        <f>+IF(G477=0,"",'Ark1'!U1864)</f>
        <v>302.43411764705883</v>
      </c>
      <c r="M477" s="246"/>
      <c r="N477" s="33">
        <f>+IF(G477=0,"",'Ark1'!W1864)</f>
        <v>56.470588235294123</v>
      </c>
      <c r="O477" s="33">
        <f>+IF(G477=0,"",'Ark1'!X1864)</f>
        <v>14.117647058823531</v>
      </c>
      <c r="P477" s="33">
        <f>+IF(G477=0,"",'Ark1'!AG1864)</f>
        <v>567.62352941176482</v>
      </c>
      <c r="Q477" s="33">
        <f>+IF(G477=0,"",'Ark1'!AH1864)</f>
        <v>100</v>
      </c>
      <c r="R477" s="374">
        <f>+IF(G477=0,"",'Ark1'!AR1864)</f>
        <v>201</v>
      </c>
      <c r="S477" s="114">
        <f>+IF(G477=0,"",'Ark1'!AS1864)</f>
        <v>37.062557201168488</v>
      </c>
      <c r="T477" s="33">
        <f>+IF(G477=0,"",'Ark1'!Y1864)</f>
        <v>39.479351424856958</v>
      </c>
      <c r="U477" s="27">
        <f>+IF(G477=0,"",'Ark1'!AA1864)</f>
        <v>1.6764602682860903</v>
      </c>
      <c r="V477" s="33">
        <f>+IF(G477=0,"",'Ark1'!AC1864)</f>
        <v>-6.9021208413868314</v>
      </c>
      <c r="W477" s="305">
        <f t="shared" si="71"/>
        <v>532.80757751616648</v>
      </c>
      <c r="X477" s="33">
        <f t="shared" si="72"/>
        <v>37.804264705882353</v>
      </c>
      <c r="Y477" s="28">
        <f t="shared" si="73"/>
        <v>3.4</v>
      </c>
      <c r="Z477" s="246"/>
      <c r="AA477" s="27"/>
      <c r="AC477" s="28"/>
      <c r="AD477" s="27"/>
      <c r="AE477" s="86"/>
      <c r="AF477" s="86"/>
      <c r="AJ477" s="86"/>
    </row>
    <row r="478" spans="1:54" ht="15.6">
      <c r="A478" s="246"/>
      <c r="B478" s="330">
        <f>+'Ark1'!C1899</f>
        <v>2024</v>
      </c>
      <c r="C478" s="266">
        <f>+'Ark1'!L1899</f>
        <v>9</v>
      </c>
      <c r="D478" s="266" t="s">
        <v>36</v>
      </c>
      <c r="E478" s="274">
        <f>+'Ark1'!AP1899</f>
        <v>26</v>
      </c>
      <c r="F478" s="266">
        <f>+IF(G478=0,"",'Ark1'!Q1899)</f>
        <v>14</v>
      </c>
      <c r="G478" s="362">
        <f>+'Ark1'!R1899</f>
        <v>35</v>
      </c>
      <c r="H478" s="267">
        <f>+IF(G478=0,"",'Ark1'!AE1899)</f>
        <v>10.869565217391305</v>
      </c>
      <c r="I478" s="267"/>
      <c r="J478" s="267">
        <f>+IF(G478=0,"",'Ark1'!AF1899)</f>
        <v>13.13497391225232</v>
      </c>
      <c r="K478" s="268">
        <f>+IF(G478=0,"",'Ark1'!T1899)</f>
        <v>7.085714285714289</v>
      </c>
      <c r="L478" s="305">
        <f>+IF(G478=0,"",'Ark1'!U1899)</f>
        <v>321.73142857142869</v>
      </c>
      <c r="M478" s="246"/>
      <c r="N478" s="269">
        <f>+IF(G478=0,"",'Ark1'!W1899)</f>
        <v>57.142857142857153</v>
      </c>
      <c r="O478" s="269">
        <f>+IF(G478=0,"",'Ark1'!X1899)</f>
        <v>31.428571428571423</v>
      </c>
      <c r="P478" s="269">
        <f>+IF(G478=0,"",'Ark1'!AG1899)</f>
        <v>529.68571428571443</v>
      </c>
      <c r="Q478" s="269">
        <f>+IF(G478=0,"",'Ark1'!AH1899)</f>
        <v>100</v>
      </c>
      <c r="R478" s="374">
        <f>+IF(G478=0,"",'Ark1'!AR1899)</f>
        <v>200.31428571428577</v>
      </c>
      <c r="S478" s="114">
        <f>+IF(G478=0,"",'Ark1'!AS1899)</f>
        <v>39.771607675850525</v>
      </c>
      <c r="T478" s="269">
        <f>+IF(G478=0,"",'Ark1'!Y1899)</f>
        <v>48.134571902582309</v>
      </c>
      <c r="U478" s="268">
        <f>+IF(G478=0,"",'Ark1'!AA1899)</f>
        <v>1.7787865618598155</v>
      </c>
      <c r="V478" s="269">
        <f>+IF(G478=0,"",'Ark1'!AC1899)</f>
        <v>17.002001935799768</v>
      </c>
      <c r="W478" s="305">
        <f t="shared" si="71"/>
        <v>607.40061491989866</v>
      </c>
      <c r="X478" s="269">
        <f t="shared" si="72"/>
        <v>35.747936507936522</v>
      </c>
      <c r="Y478" s="267">
        <f t="shared" si="73"/>
        <v>2.5</v>
      </c>
      <c r="Z478" s="246"/>
      <c r="AA478" s="27"/>
      <c r="AC478" s="28"/>
      <c r="AD478" s="27"/>
      <c r="AE478" s="86"/>
      <c r="AF478" s="86"/>
      <c r="AJ478" s="86"/>
    </row>
    <row r="479" spans="1:54" ht="15.6">
      <c r="A479" s="246"/>
      <c r="B479" s="330">
        <f>+'Ark1'!C1934</f>
        <v>2024</v>
      </c>
      <c r="C479" s="266">
        <f>+'Ark1'!L1934</f>
        <v>10</v>
      </c>
      <c r="D479" s="266" t="s">
        <v>37</v>
      </c>
      <c r="E479" s="275">
        <f>+'Ark1'!AP1934</f>
        <v>26</v>
      </c>
      <c r="F479" s="86">
        <f>+IF(G479=0,"",'Ark1'!Q1934)</f>
        <v>2</v>
      </c>
      <c r="G479" s="362">
        <f>+'Ark1'!R1934</f>
        <v>2</v>
      </c>
      <c r="H479" s="28">
        <f>+IF(G479=0,"",'Ark1'!AE1934)</f>
        <v>0.6211180124223602</v>
      </c>
      <c r="I479" s="267"/>
      <c r="J479" s="28">
        <f>+IF(G479=0,"",'Ark1'!AF1934)</f>
        <v>0.85069503172172123</v>
      </c>
      <c r="K479" s="27">
        <f>+IF(G479=0,"",'Ark1'!T1934)</f>
        <v>7.5</v>
      </c>
      <c r="L479" s="305">
        <f>+IF(G479=0,"",'Ark1'!U1934)</f>
        <v>364.65</v>
      </c>
      <c r="M479" s="246"/>
      <c r="N479" s="33">
        <f>+IF(G479=0,"",'Ark1'!W1934)</f>
        <v>100</v>
      </c>
      <c r="O479" s="33">
        <f>+IF(G479=0,"",'Ark1'!X1934)</f>
        <v>50</v>
      </c>
      <c r="P479" s="33">
        <f>+IF(G479=0,"",'Ark1'!AG1934)</f>
        <v>497</v>
      </c>
      <c r="Q479" s="33">
        <f>+IF(G479=0,"",'Ark1'!AH1934)</f>
        <v>100</v>
      </c>
      <c r="R479" s="374">
        <f>+IF(G479=0,"",'Ark1'!AR1934)</f>
        <v>204</v>
      </c>
      <c r="S479" s="114">
        <f>+IF(G479=0,"",'Ark1'!AS1934)</f>
        <v>42.556080956103131</v>
      </c>
      <c r="T479" s="33">
        <f>+IF(G479=0,"",'Ark1'!Y1934)</f>
        <v>61.850000000000144</v>
      </c>
      <c r="U479" s="27">
        <f>+IF(G479=0,"",'Ark1'!AA1934)</f>
        <v>0.5</v>
      </c>
      <c r="V479" s="33">
        <f>+IF(G479=0,"",'Ark1'!AC1934)</f>
        <v>-100.00000000000038</v>
      </c>
      <c r="W479" s="305">
        <f t="shared" si="71"/>
        <v>733.70221327967806</v>
      </c>
      <c r="X479" s="33">
        <f t="shared" si="72"/>
        <v>36.464999999999996</v>
      </c>
      <c r="Y479" s="28">
        <f t="shared" si="73"/>
        <v>1</v>
      </c>
      <c r="Z479" s="246"/>
      <c r="AA479" s="27"/>
      <c r="AC479" s="28"/>
      <c r="AD479" s="27"/>
      <c r="AE479" s="86"/>
      <c r="AF479" s="86"/>
      <c r="AJ479" s="86"/>
    </row>
    <row r="480" spans="1:54" ht="15.6">
      <c r="A480" s="246"/>
      <c r="B480" s="330">
        <f>+'Ark1'!C1969</f>
        <v>2024</v>
      </c>
      <c r="C480" s="266">
        <f>+'Ark1'!L1969</f>
        <v>11</v>
      </c>
      <c r="D480" s="266" t="s">
        <v>38</v>
      </c>
      <c r="E480" s="274">
        <f>+'Ark1'!AP1969</f>
        <v>26</v>
      </c>
      <c r="F480" s="266" t="str">
        <f>+IF(G480=0,"",'Ark1'!Q1969)</f>
        <v/>
      </c>
      <c r="G480" s="362">
        <f>+'Ark1'!R1969</f>
        <v>0</v>
      </c>
      <c r="H480" s="267" t="str">
        <f>+IF(G480=0,"",'Ark1'!AE1969)</f>
        <v/>
      </c>
      <c r="I480" s="267"/>
      <c r="J480" s="267" t="str">
        <f>+IF(G480=0,"",'Ark1'!AF1969)</f>
        <v/>
      </c>
      <c r="K480" s="268" t="str">
        <f>+IF(G480=0,"",'Ark1'!T1969)</f>
        <v/>
      </c>
      <c r="L480" s="305" t="str">
        <f>+IF(G480=0,"",'Ark1'!U1969)</f>
        <v/>
      </c>
      <c r="M480" s="246"/>
      <c r="N480" s="269" t="str">
        <f>+IF(G480=0,"",'Ark1'!W1969)</f>
        <v/>
      </c>
      <c r="O480" s="269" t="str">
        <f>+IF(G480=0,"",'Ark1'!X1969)</f>
        <v/>
      </c>
      <c r="P480" s="269" t="str">
        <f>+IF(G480=0,"",'Ark1'!AG1969)</f>
        <v/>
      </c>
      <c r="Q480" s="269" t="str">
        <f>+IF(G480=0,"",'Ark1'!AH1969)</f>
        <v/>
      </c>
      <c r="R480" s="374" t="str">
        <f>+IF(G480=0,"",'Ark1'!AR1969)</f>
        <v/>
      </c>
      <c r="S480" s="114" t="str">
        <f>+IF(G480=0,"",'Ark1'!AS1969)</f>
        <v/>
      </c>
      <c r="T480" s="269" t="str">
        <f>+IF(G480=0,"",'Ark1'!Y1969)</f>
        <v/>
      </c>
      <c r="U480" s="268" t="str">
        <f>+IF(G480=0,"",'Ark1'!AA1969)</f>
        <v/>
      </c>
      <c r="V480" s="269" t="str">
        <f>+IF(G480=0,"",'Ark1'!AC1969)</f>
        <v/>
      </c>
      <c r="W480" s="305" t="str">
        <f t="shared" si="71"/>
        <v/>
      </c>
      <c r="X480" s="269" t="str">
        <f t="shared" si="72"/>
        <v/>
      </c>
      <c r="Y480" s="267" t="str">
        <f t="shared" si="73"/>
        <v/>
      </c>
      <c r="Z480" s="246"/>
      <c r="AA480" s="27"/>
      <c r="AC480" s="28"/>
      <c r="AD480" s="27"/>
      <c r="AE480" s="86"/>
      <c r="AF480" s="86"/>
      <c r="AJ480" s="86"/>
    </row>
    <row r="481" spans="1:55" ht="15.6">
      <c r="A481" s="246"/>
      <c r="B481" s="330">
        <f>+'Ark1'!C2004</f>
        <v>2024</v>
      </c>
      <c r="C481" s="266">
        <f>+'Ark1'!L2004</f>
        <v>12</v>
      </c>
      <c r="D481" s="266" t="s">
        <v>39</v>
      </c>
      <c r="E481" s="275">
        <f>+'Ark1'!AP2004</f>
        <v>26</v>
      </c>
      <c r="F481" s="86">
        <f>+IF(G481=0,"",'Ark1'!Q2004)</f>
        <v>1</v>
      </c>
      <c r="G481" s="362">
        <f>+'Ark1'!R2004</f>
        <v>1</v>
      </c>
      <c r="H481" s="28">
        <f>+IF(G481=0,"",'Ark1'!AE2004)</f>
        <v>0.3105590062111801</v>
      </c>
      <c r="I481" s="267"/>
      <c r="J481" s="28">
        <f>+IF(G481=0,"",'Ark1'!AF2004)</f>
        <v>0.56246420443742495</v>
      </c>
      <c r="K481" s="27">
        <f>+IF(G481=0,"",'Ark1'!T2004)</f>
        <v>7</v>
      </c>
      <c r="L481" s="305">
        <f>+IF(G481=0,"",'Ark1'!U2004)</f>
        <v>482.2</v>
      </c>
      <c r="M481" s="246"/>
      <c r="N481" s="33">
        <f>+IF(G481=0,"",'Ark1'!W2004)</f>
        <v>100</v>
      </c>
      <c r="O481" s="33">
        <f>+IF(G481=0,"",'Ark1'!X2004)</f>
        <v>100</v>
      </c>
      <c r="P481" s="33">
        <f>+IF(G481=0,"",'Ark1'!AG2004)</f>
        <v>470</v>
      </c>
      <c r="Q481" s="33">
        <f>+IF(G481=0,"",'Ark1'!AH2004)</f>
        <v>100</v>
      </c>
      <c r="R481" s="374">
        <f>+IF(G481=0,"",'Ark1'!AR2004)</f>
        <v>216</v>
      </c>
      <c r="S481" s="114">
        <f>+IF(G481=0,"",'Ark1'!AS2004)</f>
        <v>47.828392521465219</v>
      </c>
      <c r="T481" s="33">
        <f>+IF(G481=0,"",'Ark1'!Y2004)</f>
        <v>0</v>
      </c>
      <c r="U481" s="27">
        <f>+IF(G481=0,"",'Ark1'!AA2004)</f>
        <v>0</v>
      </c>
      <c r="V481" s="33">
        <f>+IF(G481=0,"",'Ark1'!AC2004)</f>
        <v>0</v>
      </c>
      <c r="W481" s="305">
        <f t="shared" si="71"/>
        <v>1025.9574468085107</v>
      </c>
      <c r="X481" s="33">
        <f t="shared" si="72"/>
        <v>40.18333333333333</v>
      </c>
      <c r="Y481" s="28">
        <f t="shared" si="73"/>
        <v>1</v>
      </c>
      <c r="Z481" s="246"/>
      <c r="AA481" s="27"/>
      <c r="AC481" s="28"/>
      <c r="AD481" s="27"/>
      <c r="AE481" s="86"/>
      <c r="AF481" s="86"/>
      <c r="AJ481" s="86"/>
    </row>
    <row r="482" spans="1:55" ht="15.6">
      <c r="A482" s="246"/>
      <c r="B482" s="330">
        <f>+'Ark1'!C2039</f>
        <v>2024</v>
      </c>
      <c r="C482" s="266">
        <f>+'Ark1'!L2039</f>
        <v>13</v>
      </c>
      <c r="D482" s="266" t="s">
        <v>40</v>
      </c>
      <c r="E482" s="274">
        <f>+'Ark1'!AP2039</f>
        <v>26</v>
      </c>
      <c r="F482" s="266" t="str">
        <f>+IF(G482=0,"",'Ark1'!Q2039)</f>
        <v/>
      </c>
      <c r="G482" s="362">
        <f>+'Ark1'!R2039</f>
        <v>0</v>
      </c>
      <c r="H482" s="267" t="str">
        <f>+IF(G482=0,"",'Ark1'!AE2039)</f>
        <v/>
      </c>
      <c r="I482" s="267"/>
      <c r="J482" s="267" t="str">
        <f>+IF(G482=0,"",'Ark1'!AF2039)</f>
        <v/>
      </c>
      <c r="K482" s="268" t="str">
        <f>+IF(G482=0,"",'Ark1'!T2039)</f>
        <v/>
      </c>
      <c r="L482" s="305" t="str">
        <f>+IF(G482=0,"",'Ark1'!U2039)</f>
        <v/>
      </c>
      <c r="M482" s="246"/>
      <c r="N482" s="269" t="str">
        <f>+IF(G482=0,"",'Ark1'!W2039)</f>
        <v/>
      </c>
      <c r="O482" s="269" t="str">
        <f>+IF(G482=0,"",'Ark1'!X2039)</f>
        <v/>
      </c>
      <c r="P482" s="269" t="str">
        <f>+IF(G482=0,"",'Ark1'!AG2039)</f>
        <v/>
      </c>
      <c r="Q482" s="269" t="str">
        <f>+IF(G482=0,"",'Ark1'!AH2039)</f>
        <v/>
      </c>
      <c r="R482" s="374" t="str">
        <f>+IF(G482=0,"",'Ark1'!AR1960)</f>
        <v/>
      </c>
      <c r="S482" s="114" t="str">
        <f>+IF(G482=0,"",'Ark1'!AS1960)</f>
        <v/>
      </c>
      <c r="T482" s="269" t="str">
        <f>+IF(G482=0,"",'Ark1'!Y2039)</f>
        <v/>
      </c>
      <c r="U482" s="268" t="str">
        <f>+IF(G482=0,"",'Ark1'!AA2039)</f>
        <v/>
      </c>
      <c r="V482" s="269" t="str">
        <f>+IF(G482=0,"",'Ark1'!AC2039)</f>
        <v/>
      </c>
      <c r="W482" s="305" t="str">
        <f t="shared" si="71"/>
        <v/>
      </c>
      <c r="X482" s="269" t="str">
        <f t="shared" si="72"/>
        <v/>
      </c>
      <c r="Y482" s="267" t="str">
        <f t="shared" si="73"/>
        <v/>
      </c>
      <c r="Z482" s="246"/>
      <c r="AA482" s="27"/>
      <c r="AC482" s="28"/>
      <c r="AD482" s="27"/>
      <c r="AE482" s="86"/>
      <c r="AF482" s="86"/>
      <c r="AJ482" s="86"/>
    </row>
    <row r="483" spans="1:55" ht="15.6">
      <c r="A483" s="246"/>
      <c r="B483" s="330">
        <f>+'Ark1'!C2074</f>
        <v>2024</v>
      </c>
      <c r="C483" s="266">
        <f>+'Ark1'!L2074</f>
        <v>14</v>
      </c>
      <c r="D483" s="266" t="s">
        <v>401</v>
      </c>
      <c r="E483" s="275">
        <f>+'Ark1'!AP2074</f>
        <v>26</v>
      </c>
      <c r="F483" s="86" t="str">
        <f>+IF(G483=0,"",'Ark1'!Q2074)</f>
        <v/>
      </c>
      <c r="G483" s="362">
        <f>+'Ark1'!R2074</f>
        <v>0</v>
      </c>
      <c r="H483" s="28" t="str">
        <f>+IF(G483=0,"",'Ark1'!AE2074)</f>
        <v/>
      </c>
      <c r="I483" s="267"/>
      <c r="J483" s="28" t="str">
        <f>+IF(G483=0,"",'Ark1'!AF2074)</f>
        <v/>
      </c>
      <c r="K483" s="27" t="str">
        <f>+IF(G483=0,"",'Ark1'!T2074)</f>
        <v/>
      </c>
      <c r="L483" s="305" t="str">
        <f>+IF(G483=0,"",'Ark1'!U2074)</f>
        <v/>
      </c>
      <c r="M483" s="246"/>
      <c r="N483" s="33" t="str">
        <f>+IF(G483=0,"",'Ark1'!W2074)</f>
        <v/>
      </c>
      <c r="O483" s="33" t="str">
        <f>+IF(G483=0,"",'Ark1'!X2074)</f>
        <v/>
      </c>
      <c r="P483" s="33" t="str">
        <f>+IF(G483=0,"",'Ark1'!AG2074)</f>
        <v/>
      </c>
      <c r="Q483" s="33" t="str">
        <f>+IF(G483=0,"",'Ark1'!AH2074)</f>
        <v/>
      </c>
      <c r="R483" s="374" t="str">
        <f>+IF(G483=0,"",'Ark1'!AR1961)</f>
        <v/>
      </c>
      <c r="S483" s="114" t="str">
        <f>+IF(G483=0,"",'Ark1'!AS1961)</f>
        <v/>
      </c>
      <c r="T483" s="33" t="str">
        <f>+IF(G483=0,"",'Ark1'!Y2074)</f>
        <v/>
      </c>
      <c r="U483" s="27" t="str">
        <f>+IF(G483=0,"",'Ark1'!AA2074)</f>
        <v/>
      </c>
      <c r="V483" s="33" t="str">
        <f>+IF(G483=0,"",'Ark1'!AC2074)</f>
        <v/>
      </c>
      <c r="W483" s="305" t="str">
        <f t="shared" si="71"/>
        <v/>
      </c>
      <c r="X483" s="33" t="str">
        <f t="shared" si="72"/>
        <v/>
      </c>
      <c r="Y483" s="28" t="str">
        <f t="shared" si="73"/>
        <v/>
      </c>
      <c r="Z483" s="246"/>
      <c r="AA483" s="27"/>
      <c r="AC483" s="28"/>
      <c r="AD483" s="27"/>
      <c r="AE483" s="86"/>
      <c r="AF483" s="86"/>
      <c r="AJ483" s="86"/>
    </row>
    <row r="484" spans="1:55" ht="15.6">
      <c r="A484" s="246"/>
      <c r="B484" s="330">
        <f>+'Ark1'!C2109</f>
        <v>2024</v>
      </c>
      <c r="C484" s="266">
        <f>+'Ark1'!L2109</f>
        <v>15</v>
      </c>
      <c r="D484" s="266" t="s">
        <v>41</v>
      </c>
      <c r="E484" s="266">
        <f>+'Ark1'!AP2109</f>
        <v>26</v>
      </c>
      <c r="F484" s="266" t="str">
        <f>+IF(G484=0,"",'Ark1'!Q2109)</f>
        <v/>
      </c>
      <c r="G484" s="362">
        <f>+'Ark1'!R2109</f>
        <v>0</v>
      </c>
      <c r="H484" s="267" t="str">
        <f>+IF(G484=0,"",'Ark1'!AE2109)</f>
        <v/>
      </c>
      <c r="I484" s="267"/>
      <c r="J484" s="267" t="str">
        <f>+IF(G484=0,"",'Ark1'!AF2109)</f>
        <v/>
      </c>
      <c r="K484" s="268" t="str">
        <f>+IF(G484=0,"",'Ark1'!T2109)</f>
        <v/>
      </c>
      <c r="L484" s="377" t="str">
        <f>+IF(G484=0,"",'Ark1'!U2109)</f>
        <v/>
      </c>
      <c r="M484" s="246"/>
      <c r="N484" s="269" t="str">
        <f>+IF(G484=0,"",'Ark1'!W2109)</f>
        <v/>
      </c>
      <c r="O484" s="269" t="str">
        <f>+IF(G484=0,"",'Ark1'!X2109)</f>
        <v/>
      </c>
      <c r="P484" s="269" t="str">
        <f>+IF(G484=0,"",'Ark1'!AG2109)</f>
        <v/>
      </c>
      <c r="Q484" s="269" t="str">
        <f>+IF(G484=0,"",'Ark1'!AH2109)</f>
        <v/>
      </c>
      <c r="R484" s="374" t="str">
        <f>+IF(G484=0,"",'Ark1'!AR1962)</f>
        <v/>
      </c>
      <c r="S484" s="114" t="str">
        <f>+IF(G484=0,"",'Ark1'!AS1962)</f>
        <v/>
      </c>
      <c r="T484" s="269" t="str">
        <f>+IF(G484=0,"",'Ark1'!Y2109)</f>
        <v/>
      </c>
      <c r="U484" s="268" t="str">
        <f>+IF(G484=0,"",'Ark1'!AA2109)</f>
        <v/>
      </c>
      <c r="V484" s="269" t="str">
        <f>+IF(G484=0,"",'Ark1'!AC2109)</f>
        <v/>
      </c>
      <c r="W484" s="305" t="str">
        <f t="shared" si="71"/>
        <v/>
      </c>
      <c r="X484" s="269" t="str">
        <f t="shared" si="72"/>
        <v/>
      </c>
      <c r="Y484" s="267" t="str">
        <f t="shared" si="73"/>
        <v/>
      </c>
      <c r="Z484" s="246"/>
      <c r="AA484" s="27"/>
      <c r="AC484" s="28"/>
      <c r="AD484" s="27"/>
      <c r="AE484" s="86"/>
      <c r="AF484" s="86"/>
      <c r="AJ484" s="86"/>
    </row>
    <row r="485" spans="1:55" ht="19.8">
      <c r="A485" s="246"/>
      <c r="B485" s="246"/>
      <c r="C485" s="246"/>
      <c r="D485" s="246"/>
      <c r="E485" s="246"/>
      <c r="F485" s="246"/>
      <c r="G485" s="246"/>
      <c r="H485" s="246"/>
      <c r="I485" s="246"/>
      <c r="J485" s="246"/>
      <c r="K485" s="246"/>
      <c r="L485" s="246"/>
      <c r="M485" s="246"/>
      <c r="N485" s="246"/>
      <c r="O485" s="246"/>
      <c r="P485" s="246"/>
      <c r="Q485" s="246"/>
      <c r="R485" s="246"/>
      <c r="S485" s="246"/>
      <c r="T485" s="246"/>
      <c r="U485" s="246"/>
      <c r="V485" s="246"/>
      <c r="W485" s="246"/>
      <c r="X485" s="246"/>
      <c r="Y485" s="246"/>
      <c r="Z485" s="246"/>
      <c r="AA485" s="249"/>
      <c r="AC485" s="28"/>
      <c r="AD485" s="27"/>
      <c r="AE485" s="250"/>
      <c r="AF485" s="86"/>
      <c r="AJ485" s="86"/>
      <c r="BB485" s="262"/>
    </row>
    <row r="486" spans="1:55" ht="19.8">
      <c r="A486" s="246"/>
      <c r="B486" s="246"/>
      <c r="C486" s="264"/>
      <c r="D486" s="246"/>
      <c r="E486" s="246"/>
      <c r="F486" s="246"/>
      <c r="G486" s="246"/>
      <c r="H486" s="247"/>
      <c r="I486" s="246"/>
      <c r="J486" s="247"/>
      <c r="K486" s="246"/>
      <c r="L486" s="246"/>
      <c r="M486" s="246"/>
      <c r="N486" s="248"/>
      <c r="O486" s="248"/>
      <c r="P486" s="246"/>
      <c r="Q486" s="248"/>
      <c r="R486" s="248"/>
      <c r="S486" s="248"/>
      <c r="T486" s="248"/>
      <c r="U486" s="246"/>
      <c r="V486" s="248"/>
      <c r="W486" s="246"/>
      <c r="X486" s="248"/>
      <c r="Y486" s="247"/>
      <c r="Z486" s="246"/>
      <c r="AA486" s="249"/>
      <c r="AC486" s="28"/>
      <c r="AD486" s="27"/>
      <c r="AE486" s="250"/>
      <c r="AF486" s="86"/>
      <c r="AJ486" s="86"/>
      <c r="BB486" s="262"/>
    </row>
    <row r="487" spans="1:55" ht="22.8">
      <c r="A487" s="346" t="str">
        <f>+Raser!C34</f>
        <v>Highland</v>
      </c>
      <c r="B487" s="246"/>
      <c r="C487" s="264"/>
      <c r="D487" s="346"/>
      <c r="E487" s="246"/>
      <c r="F487" s="246"/>
      <c r="G487" s="264" t="s">
        <v>651</v>
      </c>
      <c r="H487" s="279">
        <f>SUM(G493:G507)</f>
        <v>196</v>
      </c>
      <c r="I487" s="247"/>
      <c r="J487" s="246"/>
      <c r="K487" s="247"/>
      <c r="L487" s="246"/>
      <c r="M487" s="246"/>
      <c r="N487" s="246"/>
      <c r="O487" s="248"/>
      <c r="P487" s="248"/>
      <c r="Q487" s="246"/>
      <c r="R487" s="246"/>
      <c r="S487" s="246"/>
      <c r="T487" s="248"/>
      <c r="U487" s="248"/>
      <c r="V487" s="246"/>
      <c r="W487" s="248"/>
      <c r="X487" s="345">
        <f>+Raser!X34</f>
        <v>230.92767731632441</v>
      </c>
      <c r="Y487" s="248" t="s">
        <v>635</v>
      </c>
      <c r="Z487" s="247"/>
      <c r="AA487" s="249"/>
      <c r="AB487" s="249"/>
      <c r="AC487" s="28"/>
      <c r="AE487" s="27"/>
      <c r="AF487" s="250"/>
      <c r="AJ487" s="86"/>
      <c r="BC487" s="262"/>
    </row>
    <row r="488" spans="1:55" ht="14.25" customHeight="1">
      <c r="A488" s="246"/>
      <c r="B488" s="246"/>
      <c r="C488" s="264"/>
      <c r="D488" s="344"/>
      <c r="E488" s="246"/>
      <c r="F488" s="264"/>
      <c r="G488" s="264"/>
      <c r="H488" s="264"/>
      <c r="I488" s="264"/>
      <c r="J488" s="264"/>
      <c r="K488" s="264"/>
      <c r="L488" s="264"/>
      <c r="M488" s="246"/>
      <c r="N488" s="264"/>
      <c r="O488" s="264"/>
      <c r="P488" s="264"/>
      <c r="Q488" s="264"/>
      <c r="R488" s="264"/>
      <c r="S488" s="264"/>
      <c r="T488" s="264"/>
      <c r="U488" s="264"/>
      <c r="V488" s="264"/>
      <c r="W488" s="264"/>
      <c r="X488" s="264"/>
      <c r="Y488" s="247"/>
      <c r="Z488" s="246"/>
      <c r="AA488" s="249"/>
      <c r="AC488" s="28"/>
      <c r="AD488" s="27"/>
      <c r="AE488" s="250"/>
      <c r="AF488" s="86"/>
      <c r="AJ488" s="86"/>
      <c r="BB488" s="262"/>
    </row>
    <row r="489" spans="1:55" ht="19.8">
      <c r="A489" s="246"/>
      <c r="B489" s="246"/>
      <c r="C489" s="246"/>
      <c r="D489" s="246"/>
      <c r="E489" s="246"/>
      <c r="F489" s="246"/>
      <c r="G489" s="246"/>
      <c r="H489" s="247"/>
      <c r="I489" s="246"/>
      <c r="J489" s="247"/>
      <c r="K489" s="246"/>
      <c r="L489" s="246"/>
      <c r="M489" s="246"/>
      <c r="N489" s="248"/>
      <c r="O489" s="248"/>
      <c r="P489" s="246"/>
      <c r="Q489" s="248"/>
      <c r="R489" s="248"/>
      <c r="S489" s="248"/>
      <c r="T489" s="248"/>
      <c r="U489" s="246"/>
      <c r="V489" s="248"/>
      <c r="W489" s="264" t="s">
        <v>488</v>
      </c>
      <c r="X489" s="265" t="s">
        <v>80</v>
      </c>
      <c r="Y489" s="263" t="s">
        <v>4</v>
      </c>
      <c r="Z489" s="246"/>
      <c r="AA489" s="249"/>
      <c r="AC489" s="28"/>
      <c r="AD489" s="27"/>
      <c r="AE489" s="250"/>
      <c r="AF489" s="86"/>
      <c r="AJ489" s="86"/>
      <c r="BB489" s="262"/>
    </row>
    <row r="490" spans="1:55" ht="19.8">
      <c r="A490" s="246"/>
      <c r="B490" s="246"/>
      <c r="C490" s="246"/>
      <c r="D490" s="264"/>
      <c r="E490" s="246"/>
      <c r="F490" s="264" t="s">
        <v>4</v>
      </c>
      <c r="G490" s="246"/>
      <c r="H490" s="247"/>
      <c r="I490" s="247"/>
      <c r="J490" s="247"/>
      <c r="K490" s="264" t="s">
        <v>24</v>
      </c>
      <c r="L490" s="247"/>
      <c r="M490" s="246"/>
      <c r="N490" s="248" t="s">
        <v>402</v>
      </c>
      <c r="O490" s="248" t="s">
        <v>402</v>
      </c>
      <c r="P490" s="265" t="s">
        <v>534</v>
      </c>
      <c r="Q490" s="248" t="s">
        <v>402</v>
      </c>
      <c r="R490" s="248"/>
      <c r="S490" s="248"/>
      <c r="T490" s="265" t="s">
        <v>422</v>
      </c>
      <c r="U490" s="246"/>
      <c r="V490" s="265" t="s">
        <v>581</v>
      </c>
      <c r="W490" s="264" t="s">
        <v>578</v>
      </c>
      <c r="X490" s="265" t="s">
        <v>44</v>
      </c>
      <c r="Y490" s="263" t="s">
        <v>10</v>
      </c>
      <c r="Z490" s="246"/>
      <c r="AA490" s="249"/>
      <c r="AC490" s="28"/>
      <c r="AD490" s="27"/>
      <c r="AE490" s="250"/>
      <c r="AF490" s="86"/>
      <c r="AJ490" s="86"/>
      <c r="BB490" s="262"/>
    </row>
    <row r="491" spans="1:55" ht="19.8">
      <c r="A491" s="264"/>
      <c r="B491" s="264"/>
      <c r="C491" s="246"/>
      <c r="D491" s="246"/>
      <c r="E491" s="264"/>
      <c r="F491" s="264" t="s">
        <v>486</v>
      </c>
      <c r="G491" s="264" t="s">
        <v>4</v>
      </c>
      <c r="H491" s="263" t="s">
        <v>4</v>
      </c>
      <c r="I491" s="263"/>
      <c r="J491" s="263" t="s">
        <v>1</v>
      </c>
      <c r="K491" s="264" t="s">
        <v>492</v>
      </c>
      <c r="L491" s="263" t="s">
        <v>24</v>
      </c>
      <c r="M491" s="246"/>
      <c r="N491" s="265" t="s">
        <v>580</v>
      </c>
      <c r="O491" s="265" t="s">
        <v>498</v>
      </c>
      <c r="P491" s="265" t="s">
        <v>558</v>
      </c>
      <c r="Q491" s="265" t="s">
        <v>500</v>
      </c>
      <c r="R491" s="423" t="s">
        <v>24</v>
      </c>
      <c r="S491" s="423" t="s">
        <v>24</v>
      </c>
      <c r="T491" s="265"/>
      <c r="U491" s="264" t="s">
        <v>413</v>
      </c>
      <c r="V491" s="265" t="s">
        <v>1</v>
      </c>
      <c r="W491" s="264" t="s">
        <v>71</v>
      </c>
      <c r="X491" s="265" t="s">
        <v>538</v>
      </c>
      <c r="Y491" s="263" t="s">
        <v>71</v>
      </c>
      <c r="Z491" s="246"/>
      <c r="AA491" s="249"/>
      <c r="AC491" s="28"/>
      <c r="AD491" s="27"/>
      <c r="AE491" s="250"/>
      <c r="AF491" s="86"/>
      <c r="AJ491" s="86"/>
      <c r="BB491" s="262"/>
    </row>
    <row r="492" spans="1:55" ht="19.8">
      <c r="A492" s="246"/>
      <c r="B492" s="246"/>
      <c r="C492" s="264" t="s">
        <v>0</v>
      </c>
      <c r="D492" s="264"/>
      <c r="E492" s="264" t="s">
        <v>607</v>
      </c>
      <c r="F492" s="50" t="s">
        <v>487</v>
      </c>
      <c r="G492" s="50" t="s">
        <v>10</v>
      </c>
      <c r="H492" s="87" t="s">
        <v>402</v>
      </c>
      <c r="I492" s="87"/>
      <c r="J492" s="87" t="s">
        <v>402</v>
      </c>
      <c r="K492" s="50" t="s">
        <v>414</v>
      </c>
      <c r="L492" s="87" t="s">
        <v>45</v>
      </c>
      <c r="M492" s="246"/>
      <c r="N492" s="75" t="s">
        <v>556</v>
      </c>
      <c r="O492" s="75" t="s">
        <v>439</v>
      </c>
      <c r="P492" s="75" t="s">
        <v>494</v>
      </c>
      <c r="Q492" s="75" t="s">
        <v>481</v>
      </c>
      <c r="R492" s="423" t="s">
        <v>737</v>
      </c>
      <c r="S492" s="423" t="s">
        <v>738</v>
      </c>
      <c r="T492" s="75" t="s">
        <v>1</v>
      </c>
      <c r="U492" s="50" t="s">
        <v>414</v>
      </c>
      <c r="V492" s="75" t="s">
        <v>535</v>
      </c>
      <c r="W492" s="50" t="s">
        <v>497</v>
      </c>
      <c r="X492" s="75" t="s">
        <v>45</v>
      </c>
      <c r="Y492" s="87" t="s">
        <v>561</v>
      </c>
      <c r="Z492" s="246"/>
      <c r="AA492" s="249"/>
      <c r="AC492" s="28"/>
      <c r="AD492" s="27"/>
      <c r="AE492" s="250"/>
      <c r="AF492" s="86"/>
      <c r="AJ492" s="86"/>
      <c r="BB492" s="262"/>
    </row>
    <row r="493" spans="1:55" ht="15.6">
      <c r="A493" s="246"/>
      <c r="B493" s="266">
        <f>+'Ark1'!C1620</f>
        <v>2024</v>
      </c>
      <c r="C493" s="266">
        <f>+'Ark1'!L1620</f>
        <v>1</v>
      </c>
      <c r="D493" s="266" t="s">
        <v>29</v>
      </c>
      <c r="E493" s="266">
        <f>+'Ark1'!AP1620</f>
        <v>27</v>
      </c>
      <c r="F493" s="266" t="str">
        <f>+IF(G493=0,"",'Ark1'!Q1620)</f>
        <v/>
      </c>
      <c r="G493" s="362">
        <f>+'Ark1'!R1620</f>
        <v>0</v>
      </c>
      <c r="H493" s="267" t="str">
        <f>+IF(G493=0,"",'Ark1'!AE1620)</f>
        <v/>
      </c>
      <c r="I493" s="267"/>
      <c r="J493" s="267" t="str">
        <f>+IF(G493=0,"",'Ark1'!AF1620)</f>
        <v/>
      </c>
      <c r="K493" s="268" t="str">
        <f>+IF(G493=0,"",'Ark1'!T1620)</f>
        <v/>
      </c>
      <c r="L493" s="305" t="str">
        <f>+IF(G493=0,"",'Ark1'!U1620)</f>
        <v/>
      </c>
      <c r="M493" s="246"/>
      <c r="N493" s="269" t="str">
        <f>+IF(G493=0,"",'Ark1'!W1620)</f>
        <v/>
      </c>
      <c r="O493" s="269" t="str">
        <f>+IF(G493=0,"",'Ark1'!X1620)</f>
        <v/>
      </c>
      <c r="P493" s="269" t="str">
        <f>+IF(G493=0,"",'Ark1'!AG1620)</f>
        <v/>
      </c>
      <c r="Q493" s="269" t="str">
        <f>+IF(G493=0,"",'Ark1'!AH1620)</f>
        <v/>
      </c>
      <c r="R493" s="374" t="str">
        <f>+IF(G493=0,"",'Ark1'!AR1620)</f>
        <v/>
      </c>
      <c r="S493" s="114" t="str">
        <f>+IF(G493=0,"",'Ark1'!AS1620)</f>
        <v/>
      </c>
      <c r="T493" s="269" t="str">
        <f>+IF(G493=0,"",'Ark1'!Y1620)</f>
        <v/>
      </c>
      <c r="U493" s="268" t="str">
        <f>+IF(G493=0,"",'Ark1'!AA1620)</f>
        <v/>
      </c>
      <c r="V493" s="269" t="str">
        <f>+IF(G493=0,"",'Ark1'!AC1620)</f>
        <v/>
      </c>
      <c r="W493" s="305" t="str">
        <f t="shared" ref="W493:W507" si="74">IF(G493=0,"",1000*L493/P493)</f>
        <v/>
      </c>
      <c r="X493" s="269" t="str">
        <f t="shared" ref="X493:X507" si="75">IF(G493=0,"",L493/C493)</f>
        <v/>
      </c>
      <c r="Y493" s="267" t="str">
        <f t="shared" ref="Y493:Y507" si="76">IF(G493=0,"",G493/F493)</f>
        <v/>
      </c>
      <c r="Z493" s="246"/>
      <c r="AA493" s="27"/>
      <c r="AC493" s="28"/>
      <c r="AD493" s="27"/>
      <c r="AE493" s="86"/>
      <c r="AF493" s="86"/>
      <c r="AJ493" s="86"/>
    </row>
    <row r="494" spans="1:55" ht="15.6">
      <c r="A494" s="246"/>
      <c r="B494" s="306">
        <f>+'Ark1'!C1655</f>
        <v>2024</v>
      </c>
      <c r="C494" s="86">
        <f>+'Ark1'!L1655</f>
        <v>2</v>
      </c>
      <c r="D494" s="86" t="s">
        <v>30</v>
      </c>
      <c r="E494" s="86">
        <f>+'Ark1'!AP1655</f>
        <v>27</v>
      </c>
      <c r="F494" s="86">
        <f>+IF(G494=0,"",'Ark1'!Q1655)</f>
        <v>1</v>
      </c>
      <c r="G494" s="362">
        <f>+'Ark1'!R1655</f>
        <v>1</v>
      </c>
      <c r="H494" s="28">
        <f>+IF(G494=0,"",'Ark1'!AE1655)</f>
        <v>0.51020408163265307</v>
      </c>
      <c r="I494" s="267"/>
      <c r="J494" s="28">
        <f>+IF(G494=0,"",'Ark1'!AF1655)</f>
        <v>0.23852116875372681</v>
      </c>
      <c r="K494" s="27">
        <f>+IF(G494=0,"",'Ark1'!T1655)</f>
        <v>3</v>
      </c>
      <c r="L494" s="305">
        <f>+IF(G494=0,"",'Ark1'!U1655)</f>
        <v>57.6</v>
      </c>
      <c r="M494" s="246"/>
      <c r="N494" s="33">
        <f>+IF(G494=0,"",'Ark1'!W1655)</f>
        <v>0</v>
      </c>
      <c r="O494" s="33">
        <f>+IF(G494=0,"",'Ark1'!X1655)</f>
        <v>0</v>
      </c>
      <c r="P494" s="33">
        <f>+IF(G494=0,"",'Ark1'!AG1655)</f>
        <v>566</v>
      </c>
      <c r="Q494" s="33">
        <f>+IF(G494=0,"",'Ark1'!AH1655)</f>
        <v>100</v>
      </c>
      <c r="R494" s="374">
        <f>+IF(G494=0,"",'Ark1'!AR1655)</f>
        <v>155</v>
      </c>
      <c r="S494" s="114">
        <f>+IF(G494=0,"",'Ark1'!AS1655)</f>
        <v>15.575173710180934</v>
      </c>
      <c r="T494" s="33">
        <f>+IF(G494=0,"",'Ark1'!Y1655)</f>
        <v>0</v>
      </c>
      <c r="U494" s="27">
        <f>+IF(G494=0,"",'Ark1'!AA1655)</f>
        <v>0</v>
      </c>
      <c r="V494" s="33">
        <f>+IF(G494=0,"",'Ark1'!AC1655)</f>
        <v>0</v>
      </c>
      <c r="W494" s="305">
        <f t="shared" si="74"/>
        <v>101.76678445229682</v>
      </c>
      <c r="X494" s="33">
        <f t="shared" si="75"/>
        <v>28.8</v>
      </c>
      <c r="Y494" s="28">
        <f t="shared" si="76"/>
        <v>1</v>
      </c>
      <c r="Z494" s="246"/>
      <c r="AA494" s="27"/>
      <c r="AC494" s="28"/>
      <c r="AD494" s="27"/>
      <c r="AE494" s="86"/>
      <c r="AF494" s="86"/>
      <c r="AJ494" s="86"/>
    </row>
    <row r="495" spans="1:55" ht="15.6">
      <c r="A495" s="246"/>
      <c r="B495" s="306">
        <f>+'Ark1'!C1690</f>
        <v>2024</v>
      </c>
      <c r="C495" s="266">
        <f>+'Ark1'!L1690</f>
        <v>3</v>
      </c>
      <c r="D495" s="266" t="s">
        <v>31</v>
      </c>
      <c r="E495" s="266">
        <f>+'Ark1'!AP1690</f>
        <v>27</v>
      </c>
      <c r="F495" s="266">
        <f>+IF(G495=0,"",'Ark1'!Q1690)</f>
        <v>11</v>
      </c>
      <c r="G495" s="362">
        <f>+'Ark1'!R1690</f>
        <v>19</v>
      </c>
      <c r="H495" s="267">
        <f>+IF(G495=0,"",'Ark1'!AE1690)</f>
        <v>9.6938775510204085</v>
      </c>
      <c r="I495" s="267"/>
      <c r="J495" s="267">
        <f>+IF(G495=0,"",'Ark1'!AF1690)</f>
        <v>7.0135990194129745</v>
      </c>
      <c r="K495" s="268">
        <f>+IF(G495=0,"",'Ark1'!T1690)</f>
        <v>4.3157894736842097</v>
      </c>
      <c r="L495" s="305">
        <f>+IF(G495=0,"",'Ark1'!U1690)</f>
        <v>89.142105263157887</v>
      </c>
      <c r="M495" s="246"/>
      <c r="N495" s="269">
        <f>+IF(G495=0,"",'Ark1'!W1690)</f>
        <v>5.2631578947368443</v>
      </c>
      <c r="O495" s="269">
        <f>+IF(G495=0,"",'Ark1'!X1690)</f>
        <v>0</v>
      </c>
      <c r="P495" s="269">
        <f>+IF(G495=0,"",'Ark1'!AG1690)</f>
        <v>654.15789473684197</v>
      </c>
      <c r="Q495" s="269">
        <f>+IF(G495=0,"",'Ark1'!AH1690)</f>
        <v>100</v>
      </c>
      <c r="R495" s="374">
        <f>+IF(G495=0,"",'Ark1'!AR1690)</f>
        <v>160.52631578947364</v>
      </c>
      <c r="S495" s="114">
        <f>+IF(G495=0,"",'Ark1'!AS1690)</f>
        <v>21.337434832375482</v>
      </c>
      <c r="T495" s="269">
        <f>+IF(G495=0,"",'Ark1'!Y1690)</f>
        <v>17.114177434281675</v>
      </c>
      <c r="U495" s="268">
        <f>+IF(G495=0,"",'Ark1'!AA1690)</f>
        <v>1.1263649767911936</v>
      </c>
      <c r="V495" s="269">
        <f>+IF(G495=0,"",'Ark1'!AC1690)</f>
        <v>52.625918405935181</v>
      </c>
      <c r="W495" s="305">
        <f t="shared" si="74"/>
        <v>136.27001367768929</v>
      </c>
      <c r="X495" s="269">
        <f t="shared" si="75"/>
        <v>29.714035087719296</v>
      </c>
      <c r="Y495" s="267">
        <f t="shared" si="76"/>
        <v>1.7272727272727273</v>
      </c>
      <c r="Z495" s="246"/>
      <c r="AA495" s="27"/>
      <c r="AC495" s="28"/>
      <c r="AD495" s="27"/>
      <c r="AE495" s="86"/>
      <c r="AF495" s="86"/>
      <c r="AJ495" s="86"/>
    </row>
    <row r="496" spans="1:55" ht="15.6">
      <c r="A496" s="246"/>
      <c r="B496" s="306">
        <f>+'Ark1'!C1725</f>
        <v>2024</v>
      </c>
      <c r="C496" s="266">
        <f>+'Ark1'!L1725</f>
        <v>4</v>
      </c>
      <c r="D496" s="266" t="s">
        <v>32</v>
      </c>
      <c r="E496" s="86">
        <f>+'Ark1'!AP1725</f>
        <v>27</v>
      </c>
      <c r="F496" s="86">
        <f>+IF(G496=0,"",'Ark1'!Q1725)</f>
        <v>44</v>
      </c>
      <c r="G496" s="362">
        <f>+'Ark1'!R1725</f>
        <v>86</v>
      </c>
      <c r="H496" s="28">
        <f>+IF(G496=0,"",'Ark1'!AE1725)</f>
        <v>43.877551020408163</v>
      </c>
      <c r="I496" s="267"/>
      <c r="J496" s="28">
        <f>+IF(G496=0,"",'Ark1'!AF1725)</f>
        <v>37.929006824355653</v>
      </c>
      <c r="K496" s="27">
        <f>+IF(G496=0,"",'Ark1'!T1725)</f>
        <v>5.2558139534883743</v>
      </c>
      <c r="L496" s="305">
        <f>+IF(G496=0,"",'Ark1'!U1725)</f>
        <v>106.50465116279064</v>
      </c>
      <c r="M496" s="246"/>
      <c r="N496" s="33">
        <f>+IF(G496=0,"",'Ark1'!W1725)</f>
        <v>13.95348837209302</v>
      </c>
      <c r="O496" s="33">
        <f>+IF(G496=0,"",'Ark1'!X1725)</f>
        <v>0</v>
      </c>
      <c r="P496" s="33">
        <f>+IF(G496=0,"",'Ark1'!AG1725)</f>
        <v>520.01162790697663</v>
      </c>
      <c r="Q496" s="33">
        <f>+IF(G496=0,"",'Ark1'!AH1725)</f>
        <v>100</v>
      </c>
      <c r="R496" s="374">
        <f>+IF(G496=0,"",'Ark1'!AR1725)</f>
        <v>162.40697674418601</v>
      </c>
      <c r="S496" s="114">
        <f>+IF(G496=0,"",'Ark1'!AS1725)</f>
        <v>24.52169703022782</v>
      </c>
      <c r="T496" s="33">
        <f>+IF(G496=0,"",'Ark1'!Y1725)</f>
        <v>21.103845714657815</v>
      </c>
      <c r="U496" s="27">
        <f>+IF(G496=0,"",'Ark1'!AA1725)</f>
        <v>1.1532163970434843</v>
      </c>
      <c r="V496" s="33">
        <f>+IF(G496=0,"",'Ark1'!AC1725)</f>
        <v>61.757898160651635</v>
      </c>
      <c r="W496" s="305">
        <f t="shared" si="74"/>
        <v>204.81205697547009</v>
      </c>
      <c r="X496" s="33">
        <f t="shared" si="75"/>
        <v>26.626162790697659</v>
      </c>
      <c r="Y496" s="28">
        <f t="shared" si="76"/>
        <v>1.9545454545454546</v>
      </c>
      <c r="Z496" s="246"/>
      <c r="AA496" s="27"/>
      <c r="AC496" s="28"/>
      <c r="AD496" s="27"/>
      <c r="AE496" s="86"/>
      <c r="AF496" s="86"/>
      <c r="AJ496" s="86"/>
    </row>
    <row r="497" spans="1:55" ht="15.6">
      <c r="A497" s="246"/>
      <c r="B497" s="266">
        <f>+'Ark1'!C1760</f>
        <v>2024</v>
      </c>
      <c r="C497" s="266">
        <f>+'Ark1'!L1760</f>
        <v>5</v>
      </c>
      <c r="D497" s="266" t="s">
        <v>400</v>
      </c>
      <c r="E497" s="274">
        <f>+'Ark1'!AP1760</f>
        <v>27</v>
      </c>
      <c r="F497" s="266">
        <f>+IF(G497=0,"",'Ark1'!Q1760)</f>
        <v>37</v>
      </c>
      <c r="G497" s="362">
        <f>+'Ark1'!R1760</f>
        <v>69</v>
      </c>
      <c r="H497" s="267">
        <f>+'Ark1'!AE1760</f>
        <v>35.204081632653065</v>
      </c>
      <c r="I497" s="267"/>
      <c r="J497" s="267">
        <f>+IF(G497=0,"",'Ark1'!AF1760)</f>
        <v>39.481464917511438</v>
      </c>
      <c r="K497" s="268">
        <f>+IF(G497=0,"",'Ark1'!T1760)</f>
        <v>6.7971014492753614</v>
      </c>
      <c r="L497" s="305">
        <f>+IF(G497=0,"",'Ark1'!U1760)</f>
        <v>138.17826086956529</v>
      </c>
      <c r="M497" s="246"/>
      <c r="N497" s="269">
        <f>+IF(G497=0,"",'Ark1'!W1760)</f>
        <v>57.971014492753618</v>
      </c>
      <c r="O497" s="269">
        <f>+IF(G497=0,"",'Ark1'!X1760)</f>
        <v>0</v>
      </c>
      <c r="P497" s="269">
        <f>+IF(G497=0,"",'Ark1'!AG1760)</f>
        <v>508.04347826086962</v>
      </c>
      <c r="Q497" s="269">
        <f>+IF(G497=0,"",'Ark1'!AH1760)</f>
        <v>100</v>
      </c>
      <c r="R497" s="374">
        <f>+IF(G497=0,"",'Ark1'!AR1760)</f>
        <v>169.28985507246375</v>
      </c>
      <c r="S497" s="114">
        <f>+IF(G497=0,"",'Ark1'!AS1760)</f>
        <v>28.112185313108959</v>
      </c>
      <c r="T497" s="269">
        <f>+IF(G497=0,"",'Ark1'!Y1760)</f>
        <v>28.526996466683791</v>
      </c>
      <c r="U497" s="268">
        <f>+IF(G497=0,"",'Ark1'!AA1760)</f>
        <v>1.38918921348658</v>
      </c>
      <c r="V497" s="269">
        <f>+IF(G497=0,"",'Ark1'!AC1760)</f>
        <v>59.335827044672399</v>
      </c>
      <c r="W497" s="305">
        <f t="shared" si="74"/>
        <v>271.98117244330354</v>
      </c>
      <c r="X497" s="269">
        <f t="shared" si="75"/>
        <v>27.635652173913059</v>
      </c>
      <c r="Y497" s="267">
        <f t="shared" si="76"/>
        <v>1.8648648648648649</v>
      </c>
      <c r="Z497" s="246"/>
      <c r="AA497" s="27"/>
      <c r="AC497" s="28"/>
      <c r="AD497" s="27"/>
      <c r="AE497" s="86"/>
      <c r="AF497" s="86"/>
      <c r="AJ497" s="86"/>
    </row>
    <row r="498" spans="1:55" ht="15.6">
      <c r="A498" s="246"/>
      <c r="B498" s="330">
        <f>+'Ark1'!C1795</f>
        <v>2024</v>
      </c>
      <c r="C498" s="266">
        <f>+'Ark1'!L1795</f>
        <v>6</v>
      </c>
      <c r="D498" s="266" t="s">
        <v>33</v>
      </c>
      <c r="E498" s="275">
        <f>+'Ark1'!AP1795</f>
        <v>27</v>
      </c>
      <c r="F498" s="86">
        <f>+IF(G498=0,"",'Ark1'!Q1795)</f>
        <v>12</v>
      </c>
      <c r="G498" s="362">
        <f>+'Ark1'!R1795</f>
        <v>20</v>
      </c>
      <c r="H498" s="28">
        <f>+IF(G498=0,"",'Ark1'!AE1795)</f>
        <v>10.204081632653063</v>
      </c>
      <c r="I498" s="267"/>
      <c r="J498" s="28">
        <f>+IF(G498=0,"",'Ark1'!AF1795)</f>
        <v>14.645034121778311</v>
      </c>
      <c r="K498" s="27">
        <f>+IF(G498=0,"",'Ark1'!T1795)</f>
        <v>8.75</v>
      </c>
      <c r="L498" s="305">
        <f>+IF(G498=0,"",'Ark1'!U1795)</f>
        <v>176.82999999999996</v>
      </c>
      <c r="M498" s="246"/>
      <c r="N498" s="33">
        <f>+IF(G498=0,"",'Ark1'!W1795)</f>
        <v>90</v>
      </c>
      <c r="O498" s="33">
        <f>+IF(G498=0,"",'Ark1'!X1795)</f>
        <v>0</v>
      </c>
      <c r="P498" s="33">
        <f>+IF(G498=0,"",'Ark1'!AG1795)</f>
        <v>569</v>
      </c>
      <c r="Q498" s="33">
        <f>+IF(G498=0,"",'Ark1'!AH1795)</f>
        <v>100</v>
      </c>
      <c r="R498" s="374">
        <f>+IF(G498=0,"",'Ark1'!AR1795)</f>
        <v>176</v>
      </c>
      <c r="S498" s="114">
        <f>+IF(G498=0,"",'Ark1'!AS1795)</f>
        <v>32.080368418521445</v>
      </c>
      <c r="T498" s="33">
        <f>+IF(G498=0,"",'Ark1'!Y1795)</f>
        <v>31.027038208633549</v>
      </c>
      <c r="U498" s="27">
        <f>+IF(G498=0,"",'Ark1'!AA1795)</f>
        <v>1.7284386017443609</v>
      </c>
      <c r="V498" s="33">
        <f>+IF(G498=0,"",'Ark1'!AC1795)</f>
        <v>17.01992194890488</v>
      </c>
      <c r="W498" s="305">
        <f t="shared" si="74"/>
        <v>310.77328646748674</v>
      </c>
      <c r="X498" s="33">
        <f t="shared" si="75"/>
        <v>29.47166666666666</v>
      </c>
      <c r="Y498" s="28">
        <f t="shared" si="76"/>
        <v>1.6666666666666667</v>
      </c>
      <c r="Z498" s="246"/>
      <c r="AA498" s="27"/>
      <c r="AC498" s="28"/>
      <c r="AD498" s="27"/>
      <c r="AE498" s="86"/>
      <c r="AF498" s="86"/>
      <c r="AJ498" s="86"/>
    </row>
    <row r="499" spans="1:55" ht="15.6">
      <c r="A499" s="246"/>
      <c r="B499" s="330">
        <f>+'Ark1'!C1830</f>
        <v>2024</v>
      </c>
      <c r="C499" s="266">
        <f>+'Ark1'!L1830</f>
        <v>7</v>
      </c>
      <c r="D499" s="266" t="s">
        <v>34</v>
      </c>
      <c r="E499" s="274">
        <f>+'Ark1'!AP1830</f>
        <v>27</v>
      </c>
      <c r="F499" s="266">
        <f>+IF(G499=0,"",'Ark1'!Q1830)</f>
        <v>1</v>
      </c>
      <c r="G499" s="362">
        <f>+'Ark1'!R1830</f>
        <v>1</v>
      </c>
      <c r="H499" s="267">
        <f>+IF(G499=0,"",'Ark1'!AE1830)</f>
        <v>0.51020408163265307</v>
      </c>
      <c r="I499" s="267"/>
      <c r="J499" s="267">
        <f>+IF(G499=0,"",'Ark1'!AF1830)</f>
        <v>0.69237394818790154</v>
      </c>
      <c r="K499" s="268">
        <f>+IF(G499=0,"",'Ark1'!T1830)</f>
        <v>9</v>
      </c>
      <c r="L499" s="305">
        <f>+IF(G499=0,"",'Ark1'!U1830)</f>
        <v>167.20000000000005</v>
      </c>
      <c r="M499" s="246"/>
      <c r="N499" s="269">
        <f>+IF(G499=0,"",'Ark1'!W1830)</f>
        <v>100</v>
      </c>
      <c r="O499" s="269">
        <f>+IF(G499=0,"",'Ark1'!X1830)</f>
        <v>0</v>
      </c>
      <c r="P499" s="269">
        <f>+IF(G499=0,"",'Ark1'!AG1830)</f>
        <v>422</v>
      </c>
      <c r="Q499" s="269">
        <f>+IF(G499=0,"",'Ark1'!AH1830)</f>
        <v>100</v>
      </c>
      <c r="R499" s="374">
        <f>+IF(G499=0,"",'Ark1'!AR1830)</f>
        <v>166</v>
      </c>
      <c r="S499" s="114">
        <f>+IF(G499=0,"",'Ark1'!AS1830)</f>
        <v>36.508350137376333</v>
      </c>
      <c r="T499" s="269">
        <f>+IF(G499=0,"",'Ark1'!Y1830)</f>
        <v>0</v>
      </c>
      <c r="U499" s="268">
        <f>+IF(G499=0,"",'Ark1'!AA1830)</f>
        <v>0</v>
      </c>
      <c r="V499" s="269">
        <f>+IF(G499=0,"",'Ark1'!AC1830)</f>
        <v>0</v>
      </c>
      <c r="W499" s="305">
        <f t="shared" si="74"/>
        <v>396.20853080568736</v>
      </c>
      <c r="X499" s="269">
        <f t="shared" si="75"/>
        <v>23.885714285714293</v>
      </c>
      <c r="Y499" s="267">
        <f t="shared" si="76"/>
        <v>1</v>
      </c>
      <c r="Z499" s="246"/>
      <c r="AA499" s="27"/>
      <c r="AC499" s="28"/>
      <c r="AD499" s="27"/>
      <c r="AE499" s="86"/>
      <c r="AF499" s="86"/>
      <c r="AJ499" s="86"/>
    </row>
    <row r="500" spans="1:55" ht="15.6">
      <c r="A500" s="246"/>
      <c r="B500" s="86">
        <f>+'Ark1'!C1865</f>
        <v>2024</v>
      </c>
      <c r="C500" s="86">
        <f>+'Ark1'!L1865</f>
        <v>8</v>
      </c>
      <c r="D500" s="86" t="s">
        <v>35</v>
      </c>
      <c r="E500" s="275">
        <f>+'Ark1'!AP1865</f>
        <v>27</v>
      </c>
      <c r="F500" s="86" t="str">
        <f>+IF(G500=0,"",'Ark1'!Q1865)</f>
        <v/>
      </c>
      <c r="G500" s="362">
        <f>+'Ark1'!R1865</f>
        <v>0</v>
      </c>
      <c r="H500" s="28" t="str">
        <f>+IF(G500=0,"",'Ark1'!AE1865)</f>
        <v/>
      </c>
      <c r="I500" s="267"/>
      <c r="J500" s="28" t="str">
        <f>+IF(G500=0,"",'Ark1'!AF1865)</f>
        <v/>
      </c>
      <c r="K500" s="27" t="str">
        <f>+IF(G500=0,"",'Ark1'!T1865)</f>
        <v/>
      </c>
      <c r="L500" s="305" t="str">
        <f>+IF(G500=0,"",'Ark1'!U1865)</f>
        <v/>
      </c>
      <c r="M500" s="246"/>
      <c r="N500" s="33" t="str">
        <f>+IF(G500=0,"",'Ark1'!W1865)</f>
        <v/>
      </c>
      <c r="O500" s="33" t="str">
        <f>+IF(G500=0,"",'Ark1'!X1865)</f>
        <v/>
      </c>
      <c r="P500" s="33" t="str">
        <f>+IF(G500=0,"",'Ark1'!AG1865)</f>
        <v/>
      </c>
      <c r="Q500" s="33" t="str">
        <f>+IF(G500=0,"",'Ark1'!AH1865)</f>
        <v/>
      </c>
      <c r="R500" s="374" t="str">
        <f>+IF(G500=0,"",'Ark1'!AR1865)</f>
        <v/>
      </c>
      <c r="S500" s="114" t="str">
        <f>+IF(G500=0,"",'Ark1'!AS1865)</f>
        <v/>
      </c>
      <c r="T500" s="33" t="str">
        <f>+IF(G500=0,"",'Ark1'!Y1865)</f>
        <v/>
      </c>
      <c r="U500" s="27" t="str">
        <f>+IF(G500=0,"",'Ark1'!AA1865)</f>
        <v/>
      </c>
      <c r="V500" s="33" t="str">
        <f>+IF(G500=0,"",'Ark1'!AC1865)</f>
        <v/>
      </c>
      <c r="W500" s="305" t="str">
        <f t="shared" si="74"/>
        <v/>
      </c>
      <c r="X500" s="33" t="str">
        <f t="shared" si="75"/>
        <v/>
      </c>
      <c r="Y500" s="28" t="str">
        <f t="shared" si="76"/>
        <v/>
      </c>
      <c r="Z500" s="246"/>
      <c r="AA500" s="27"/>
      <c r="AC500" s="28"/>
      <c r="AD500" s="27"/>
      <c r="AE500" s="86"/>
      <c r="AF500" s="86"/>
      <c r="AJ500" s="86"/>
    </row>
    <row r="501" spans="1:55" ht="15.6">
      <c r="A501" s="246"/>
      <c r="B501" s="330">
        <f>+'Ark1'!C1900</f>
        <v>2024</v>
      </c>
      <c r="C501" s="266">
        <f>+'Ark1'!L1900</f>
        <v>9</v>
      </c>
      <c r="D501" s="266" t="s">
        <v>36</v>
      </c>
      <c r="E501" s="274">
        <f>+'Ark1'!AP1900</f>
        <v>27</v>
      </c>
      <c r="F501" s="266" t="str">
        <f>+IF(G501=0,"",'Ark1'!Q1900)</f>
        <v/>
      </c>
      <c r="G501" s="362">
        <f>+'Ark1'!R1900</f>
        <v>0</v>
      </c>
      <c r="H501" s="267" t="str">
        <f>+IF(G501=0,"",'Ark1'!AE1900)</f>
        <v/>
      </c>
      <c r="I501" s="267"/>
      <c r="J501" s="267" t="str">
        <f>+IF(G501=0,"",'Ark1'!AF1900)</f>
        <v/>
      </c>
      <c r="K501" s="268" t="str">
        <f>+IF(G501=0,"",'Ark1'!T1900)</f>
        <v/>
      </c>
      <c r="L501" s="305" t="str">
        <f>+IF(G501=0,"",'Ark1'!U1900)</f>
        <v/>
      </c>
      <c r="M501" s="246"/>
      <c r="N501" s="269" t="str">
        <f>+IF(G501=0,"",'Ark1'!W1900)</f>
        <v/>
      </c>
      <c r="O501" s="269" t="str">
        <f>+IF(G501=0,"",'Ark1'!X1900)</f>
        <v/>
      </c>
      <c r="P501" s="269" t="str">
        <f>+IF(G501=0,"",'Ark1'!AG1900)</f>
        <v/>
      </c>
      <c r="Q501" s="269" t="str">
        <f>+IF(G501=0,"",'Ark1'!AH1900)</f>
        <v/>
      </c>
      <c r="R501" s="374" t="str">
        <f>+IF(G501=0,"",'Ark1'!AR1979)</f>
        <v/>
      </c>
      <c r="S501" s="114" t="str">
        <f>+IF(G501=0,"",'Ark1'!AS1979)</f>
        <v/>
      </c>
      <c r="T501" s="269" t="str">
        <f>+IF(G501=0,"",'Ark1'!Y1900)</f>
        <v/>
      </c>
      <c r="U501" s="268" t="str">
        <f>+IF(G501=0,"",'Ark1'!AA1900)</f>
        <v/>
      </c>
      <c r="V501" s="269" t="str">
        <f>+IF(G501=0,"",'Ark1'!AC1900)</f>
        <v/>
      </c>
      <c r="W501" s="305" t="str">
        <f t="shared" si="74"/>
        <v/>
      </c>
      <c r="X501" s="269" t="str">
        <f t="shared" si="75"/>
        <v/>
      </c>
      <c r="Y501" s="267" t="str">
        <f t="shared" si="76"/>
        <v/>
      </c>
      <c r="Z501" s="246"/>
      <c r="AA501" s="27"/>
      <c r="AC501" s="28"/>
      <c r="AD501" s="27"/>
      <c r="AE501" s="86"/>
      <c r="AF501" s="86"/>
      <c r="AJ501" s="86"/>
    </row>
    <row r="502" spans="1:55" ht="15.6">
      <c r="A502" s="246"/>
      <c r="B502" s="330">
        <f>+'Ark1'!C1935</f>
        <v>2024</v>
      </c>
      <c r="C502" s="266">
        <f>+'Ark1'!L1935</f>
        <v>10</v>
      </c>
      <c r="D502" s="266" t="s">
        <v>37</v>
      </c>
      <c r="E502" s="275">
        <f>+'Ark1'!AP1935</f>
        <v>27</v>
      </c>
      <c r="F502" s="86" t="str">
        <f>+IF(G502=0,"",'Ark1'!Q1935)</f>
        <v/>
      </c>
      <c r="G502" s="362">
        <f>+'Ark1'!R1935</f>
        <v>0</v>
      </c>
      <c r="H502" s="28" t="str">
        <f>+IF(G502=0,"",'Ark1'!AE1935)</f>
        <v/>
      </c>
      <c r="I502" s="267"/>
      <c r="J502" s="28" t="str">
        <f>+IF(G502=0,"",'Ark1'!AF1935)</f>
        <v/>
      </c>
      <c r="K502" s="27" t="str">
        <f>+IF(G502=0,"",'Ark1'!T1935)</f>
        <v/>
      </c>
      <c r="L502" s="305" t="str">
        <f>+IF(G502=0,"",'Ark1'!U1935)</f>
        <v/>
      </c>
      <c r="M502" s="246"/>
      <c r="N502" s="33" t="str">
        <f>+IF(G502=0,"",'Ark1'!W1935)</f>
        <v/>
      </c>
      <c r="O502" s="33" t="str">
        <f>+IF(G502=0,"",'Ark1'!X1935)</f>
        <v/>
      </c>
      <c r="P502" s="33" t="str">
        <f>+IF(G502=0,"",'Ark1'!AG1935)</f>
        <v/>
      </c>
      <c r="Q502" s="33" t="str">
        <f>+IF(G502=0,"",'Ark1'!AH1935)</f>
        <v/>
      </c>
      <c r="R502" s="374" t="str">
        <f>+IF(G502=0,"",'Ark1'!AR1935)</f>
        <v/>
      </c>
      <c r="S502" s="114" t="str">
        <f>+IF(G502=0,"",'Ark1'!AS1935)</f>
        <v/>
      </c>
      <c r="T502" s="33" t="str">
        <f>+IF(G502=0,"",'Ark1'!Y1935)</f>
        <v/>
      </c>
      <c r="U502" s="27" t="str">
        <f>+IF(G502=0,"",'Ark1'!AA1935)</f>
        <v/>
      </c>
      <c r="V502" s="33" t="str">
        <f>+IF(G502=0,"",'Ark1'!AC1935)</f>
        <v/>
      </c>
      <c r="W502" s="305" t="str">
        <f t="shared" si="74"/>
        <v/>
      </c>
      <c r="X502" s="33" t="str">
        <f t="shared" si="75"/>
        <v/>
      </c>
      <c r="Y502" s="28" t="str">
        <f t="shared" si="76"/>
        <v/>
      </c>
      <c r="Z502" s="246"/>
      <c r="AA502" s="27"/>
      <c r="AC502" s="28"/>
      <c r="AD502" s="27"/>
      <c r="AE502" s="86"/>
      <c r="AF502" s="86"/>
      <c r="AJ502" s="86"/>
    </row>
    <row r="503" spans="1:55" ht="15.6">
      <c r="A503" s="246"/>
      <c r="B503" s="330">
        <f>+'Ark1'!C1970</f>
        <v>2024</v>
      </c>
      <c r="C503" s="266">
        <f>+'Ark1'!L1970</f>
        <v>11</v>
      </c>
      <c r="D503" s="266" t="s">
        <v>38</v>
      </c>
      <c r="E503" s="274">
        <f>+'Ark1'!AP1970</f>
        <v>27</v>
      </c>
      <c r="F503" s="266" t="str">
        <f>+IF(G503=0,"",'Ark1'!Q1970)</f>
        <v/>
      </c>
      <c r="G503" s="362">
        <f>+'Ark1'!R1970</f>
        <v>0</v>
      </c>
      <c r="H503" s="267" t="str">
        <f>+IF(G503=0,"",'Ark1'!AE1970)</f>
        <v/>
      </c>
      <c r="I503" s="267"/>
      <c r="J503" s="267" t="str">
        <f>+IF(G503=0,"",'Ark1'!AF1970)</f>
        <v/>
      </c>
      <c r="K503" s="268" t="str">
        <f>+IF(G503=0,"",'Ark1'!T1970)</f>
        <v/>
      </c>
      <c r="L503" s="305" t="str">
        <f>+IF(G503=0,"",'Ark1'!U1970)</f>
        <v/>
      </c>
      <c r="M503" s="246"/>
      <c r="N503" s="269" t="str">
        <f>+IF(G503=0,"",'Ark1'!W1970)</f>
        <v/>
      </c>
      <c r="O503" s="269" t="str">
        <f>+IF(G503=0,"",'Ark1'!X1970)</f>
        <v/>
      </c>
      <c r="P503" s="269" t="str">
        <f>+IF(G503=0,"",'Ark1'!AG1970)</f>
        <v/>
      </c>
      <c r="Q503" s="269" t="str">
        <f>+IF(G503=0,"",'Ark1'!AH1970)</f>
        <v/>
      </c>
      <c r="R503" s="374" t="str">
        <f>+IF(G503=0,"",'Ark1'!AR1981)</f>
        <v/>
      </c>
      <c r="S503" s="114" t="str">
        <f>+IF(G503=0,"",'Ark1'!AS1981)</f>
        <v/>
      </c>
      <c r="T503" s="269" t="str">
        <f>+IF(G503=0,"",'Ark1'!Y1970)</f>
        <v/>
      </c>
      <c r="U503" s="268" t="str">
        <f>+IF(G503=0,"",'Ark1'!AA1970)</f>
        <v/>
      </c>
      <c r="V503" s="269" t="str">
        <f>+IF(G503=0,"",'Ark1'!AC1970)</f>
        <v/>
      </c>
      <c r="W503" s="305" t="str">
        <f t="shared" si="74"/>
        <v/>
      </c>
      <c r="X503" s="269" t="str">
        <f t="shared" si="75"/>
        <v/>
      </c>
      <c r="Y503" s="267" t="str">
        <f t="shared" si="76"/>
        <v/>
      </c>
      <c r="Z503" s="246"/>
      <c r="AA503" s="27"/>
      <c r="AC503" s="28"/>
      <c r="AD503" s="27"/>
      <c r="AE503" s="86"/>
      <c r="AF503" s="86"/>
      <c r="AJ503" s="86"/>
    </row>
    <row r="504" spans="1:55" ht="15.6">
      <c r="A504" s="246"/>
      <c r="B504" s="330">
        <f>+'Ark1'!C2005</f>
        <v>2024</v>
      </c>
      <c r="C504" s="266">
        <f>+'Ark1'!L2005</f>
        <v>12</v>
      </c>
      <c r="D504" s="266" t="s">
        <v>39</v>
      </c>
      <c r="E504" s="275">
        <f>+'Ark1'!AP2005</f>
        <v>27</v>
      </c>
      <c r="F504" s="86" t="str">
        <f>+IF(G504=0,"",'Ark1'!Q2005)</f>
        <v/>
      </c>
      <c r="G504" s="362">
        <f>+'Ark1'!R2005</f>
        <v>0</v>
      </c>
      <c r="H504" s="28" t="str">
        <f>+IF(G504=0,"",'Ark1'!AE2005)</f>
        <v/>
      </c>
      <c r="I504" s="267"/>
      <c r="J504" s="28" t="str">
        <f>+IF(G504=0,"",'Ark1'!AF2005)</f>
        <v/>
      </c>
      <c r="K504" s="27" t="str">
        <f>+IF(G504=0,"",'Ark1'!T2005)</f>
        <v/>
      </c>
      <c r="L504" s="305" t="str">
        <f>+IF(G504=0,"",'Ark1'!U2005)</f>
        <v/>
      </c>
      <c r="M504" s="246"/>
      <c r="N504" s="33" t="str">
        <f>+IF(G504=0,"",'Ark1'!W2005)</f>
        <v/>
      </c>
      <c r="O504" s="33" t="str">
        <f>+IF(G504=0,"",'Ark1'!X2005)</f>
        <v/>
      </c>
      <c r="P504" s="33" t="str">
        <f>+IF(G504=0,"",'Ark1'!AG2005)</f>
        <v/>
      </c>
      <c r="Q504" s="33" t="str">
        <f>+IF(G504=0,"",'Ark1'!AH2005)</f>
        <v/>
      </c>
      <c r="R504" s="374" t="str">
        <f>+IF(G504=0,"",'Ark1'!AR1982)</f>
        <v/>
      </c>
      <c r="S504" s="114" t="str">
        <f>+IF(G504=0,"",'Ark1'!AS1982)</f>
        <v/>
      </c>
      <c r="T504" s="33" t="str">
        <f>+IF(G504=0,"",'Ark1'!Y2005)</f>
        <v/>
      </c>
      <c r="U504" s="27" t="str">
        <f>+IF(G504=0,"",'Ark1'!AA2005)</f>
        <v/>
      </c>
      <c r="V504" s="33" t="str">
        <f>+IF(G504=0,"",'Ark1'!AC2005)</f>
        <v/>
      </c>
      <c r="W504" s="305" t="str">
        <f t="shared" si="74"/>
        <v/>
      </c>
      <c r="X504" s="33" t="str">
        <f t="shared" si="75"/>
        <v/>
      </c>
      <c r="Y504" s="28" t="str">
        <f t="shared" si="76"/>
        <v/>
      </c>
      <c r="Z504" s="246"/>
      <c r="AA504" s="27"/>
      <c r="AC504" s="28"/>
      <c r="AD504" s="27"/>
      <c r="AE504" s="86"/>
      <c r="AF504" s="86"/>
      <c r="AJ504" s="86"/>
    </row>
    <row r="505" spans="1:55" ht="15.6">
      <c r="A505" s="246"/>
      <c r="B505" s="330">
        <f>+'Ark1'!C2040</f>
        <v>2024</v>
      </c>
      <c r="C505" s="266">
        <f>+'Ark1'!L2040</f>
        <v>13</v>
      </c>
      <c r="D505" s="266" t="s">
        <v>40</v>
      </c>
      <c r="E505" s="274">
        <f>+'Ark1'!AP2040</f>
        <v>27</v>
      </c>
      <c r="F505" s="266" t="str">
        <f>+IF(G505=0,"",'Ark1'!Q2040)</f>
        <v/>
      </c>
      <c r="G505" s="362">
        <f>+'Ark1'!R2040</f>
        <v>0</v>
      </c>
      <c r="H505" s="267" t="str">
        <f>+IF(G505=0,"",'Ark1'!AE2040)</f>
        <v/>
      </c>
      <c r="I505" s="267"/>
      <c r="J505" s="267" t="str">
        <f>+IF(G505=0,"",'Ark1'!AF2040)</f>
        <v/>
      </c>
      <c r="K505" s="268" t="str">
        <f>+IF(G505=0,"",'Ark1'!T2040)</f>
        <v/>
      </c>
      <c r="L505" s="305" t="str">
        <f>+IF(G505=0,"",'Ark1'!U2040)</f>
        <v/>
      </c>
      <c r="M505" s="246"/>
      <c r="N505" s="269" t="str">
        <f>+IF(G505=0,"",'Ark1'!W2040)</f>
        <v/>
      </c>
      <c r="O505" s="269" t="str">
        <f>+IF(G505=0,"",'Ark1'!X2040)</f>
        <v/>
      </c>
      <c r="P505" s="269" t="str">
        <f>+IF(G505=0,"",'Ark1'!AG2040)</f>
        <v/>
      </c>
      <c r="Q505" s="269" t="str">
        <f>+IF(G505=0,"",'Ark1'!AH2040)</f>
        <v/>
      </c>
      <c r="R505" s="374" t="str">
        <f>+IF(G505=0,"",'Ark1'!AR1983)</f>
        <v/>
      </c>
      <c r="S505" s="114" t="str">
        <f>+IF(G505=0,"",'Ark1'!AS1983)</f>
        <v/>
      </c>
      <c r="T505" s="269" t="str">
        <f>+IF(G505=0,"",'Ark1'!Y2040)</f>
        <v/>
      </c>
      <c r="U505" s="268" t="str">
        <f>+IF(G505=0,"",'Ark1'!AA2040)</f>
        <v/>
      </c>
      <c r="V505" s="269" t="str">
        <f>+IF(G505=0,"",'Ark1'!AC2040)</f>
        <v/>
      </c>
      <c r="W505" s="305" t="str">
        <f t="shared" si="74"/>
        <v/>
      </c>
      <c r="X505" s="269" t="str">
        <f t="shared" si="75"/>
        <v/>
      </c>
      <c r="Y505" s="267" t="str">
        <f t="shared" si="76"/>
        <v/>
      </c>
      <c r="Z505" s="246"/>
      <c r="AA505" s="27"/>
      <c r="AC505" s="28"/>
      <c r="AD505" s="27"/>
      <c r="AE505" s="86"/>
      <c r="AF505" s="86"/>
      <c r="AJ505" s="86"/>
    </row>
    <row r="506" spans="1:55" ht="15.6">
      <c r="A506" s="246"/>
      <c r="B506" s="330">
        <f>+'Ark1'!C2075</f>
        <v>2024</v>
      </c>
      <c r="C506" s="266">
        <f>+'Ark1'!L2075</f>
        <v>14</v>
      </c>
      <c r="D506" s="266" t="s">
        <v>401</v>
      </c>
      <c r="E506" s="275">
        <f>+'Ark1'!AP2075</f>
        <v>27</v>
      </c>
      <c r="F506" s="86" t="str">
        <f>+IF(G506=0,"",'Ark1'!Q2075)</f>
        <v/>
      </c>
      <c r="G506" s="362">
        <f>+'Ark1'!R2075</f>
        <v>0</v>
      </c>
      <c r="H506" s="28" t="str">
        <f>+IF(G506=0,"",'Ark1'!AE2075)</f>
        <v/>
      </c>
      <c r="I506" s="267"/>
      <c r="J506" s="28" t="str">
        <f>+IF(G506=0,"",'Ark1'!AF2075)</f>
        <v/>
      </c>
      <c r="K506" s="27" t="str">
        <f>+IF(G506=0,"",'Ark1'!T2075)</f>
        <v/>
      </c>
      <c r="L506" s="305" t="str">
        <f>+IF(G506=0,"",'Ark1'!U2075)</f>
        <v/>
      </c>
      <c r="M506" s="246"/>
      <c r="N506" s="33" t="str">
        <f>+IF(G506=0,"",'Ark1'!W2075)</f>
        <v/>
      </c>
      <c r="O506" s="33" t="str">
        <f>+IF(G506=0,"",'Ark1'!X2075)</f>
        <v/>
      </c>
      <c r="P506" s="33" t="str">
        <f>+IF(G506=0,"",'Ark1'!AG2075)</f>
        <v/>
      </c>
      <c r="Q506" s="33" t="str">
        <f>+IF(G506=0,"",'Ark1'!AH2075)</f>
        <v/>
      </c>
      <c r="R506" s="374" t="str">
        <f>+IF(G506=0,"",'Ark1'!AR1984)</f>
        <v/>
      </c>
      <c r="S506" s="114" t="str">
        <f>+IF(G506=0,"",'Ark1'!AS1984)</f>
        <v/>
      </c>
      <c r="T506" s="33" t="str">
        <f>+IF(G506=0,"",'Ark1'!Y2075)</f>
        <v/>
      </c>
      <c r="U506" s="27" t="str">
        <f>+IF(G506=0,"",'Ark1'!AA2075)</f>
        <v/>
      </c>
      <c r="V506" s="33" t="str">
        <f>+IF(G506=0,"",'Ark1'!AC2075)</f>
        <v/>
      </c>
      <c r="W506" s="305" t="str">
        <f t="shared" si="74"/>
        <v/>
      </c>
      <c r="X506" s="33" t="str">
        <f t="shared" si="75"/>
        <v/>
      </c>
      <c r="Y506" s="28" t="str">
        <f t="shared" si="76"/>
        <v/>
      </c>
      <c r="Z506" s="246"/>
      <c r="AA506" s="27"/>
      <c r="AC506" s="28"/>
      <c r="AD506" s="27"/>
      <c r="AE506" s="86"/>
      <c r="AF506" s="86"/>
      <c r="AJ506" s="86"/>
    </row>
    <row r="507" spans="1:55" ht="15.6">
      <c r="A507" s="246"/>
      <c r="B507" s="330">
        <f>+'Ark1'!C2110</f>
        <v>2024</v>
      </c>
      <c r="C507" s="266">
        <f>+'Ark1'!L2110</f>
        <v>15</v>
      </c>
      <c r="D507" s="266" t="s">
        <v>41</v>
      </c>
      <c r="E507" s="266">
        <f>+'Ark1'!AP2110</f>
        <v>27</v>
      </c>
      <c r="F507" s="266" t="str">
        <f>+IF(G507=0,"",'Ark1'!Q2110)</f>
        <v/>
      </c>
      <c r="G507" s="362">
        <f>+'Ark1'!R2110</f>
        <v>0</v>
      </c>
      <c r="H507" s="267" t="str">
        <f>+IF(G507=0,"",'Ark1'!AE2110)</f>
        <v/>
      </c>
      <c r="I507" s="267"/>
      <c r="J507" s="267" t="str">
        <f>+IF(G507=0,"",'Ark1'!AF2110)</f>
        <v/>
      </c>
      <c r="K507" s="268" t="str">
        <f>+IF(G507=0,"",'Ark1'!T2110)</f>
        <v/>
      </c>
      <c r="L507" s="377" t="str">
        <f>+IF(G507=0,"",'Ark1'!U2110)</f>
        <v/>
      </c>
      <c r="M507" s="246"/>
      <c r="N507" s="269" t="str">
        <f>+IF(G507=0,"",'Ark1'!W2110)</f>
        <v/>
      </c>
      <c r="O507" s="269" t="str">
        <f>+IF(G507=0,"",'Ark1'!X2110)</f>
        <v/>
      </c>
      <c r="P507" s="269" t="str">
        <f>+IF(G507=0,"",'Ark1'!AG2110)</f>
        <v/>
      </c>
      <c r="Q507" s="269" t="str">
        <f>+IF(G507=0,"",'Ark1'!AH2110)</f>
        <v/>
      </c>
      <c r="R507" s="374" t="str">
        <f>+IF(G507=0,"",'Ark1'!AR1985)</f>
        <v/>
      </c>
      <c r="S507" s="114" t="str">
        <f>+IF(G507=0,"",'Ark1'!AS1985)</f>
        <v/>
      </c>
      <c r="T507" s="269" t="str">
        <f>+IF(G507=0,"",'Ark1'!Y2110)</f>
        <v/>
      </c>
      <c r="U507" s="268" t="str">
        <f>+IF(G507=0,"",'Ark1'!AA2110)</f>
        <v/>
      </c>
      <c r="V507" s="269" t="str">
        <f>+IF(G507=0,"",'Ark1'!AC2110)</f>
        <v/>
      </c>
      <c r="W507" s="305" t="str">
        <f t="shared" si="74"/>
        <v/>
      </c>
      <c r="X507" s="269" t="str">
        <f t="shared" si="75"/>
        <v/>
      </c>
      <c r="Y507" s="267" t="str">
        <f t="shared" si="76"/>
        <v/>
      </c>
      <c r="Z507" s="246"/>
      <c r="AA507" s="27"/>
      <c r="AC507" s="28"/>
      <c r="AD507" s="27"/>
      <c r="AE507" s="86"/>
      <c r="AF507" s="86"/>
      <c r="AJ507" s="86"/>
    </row>
    <row r="508" spans="1:55" ht="19.8">
      <c r="A508" s="246"/>
      <c r="B508" s="246"/>
      <c r="C508" s="246"/>
      <c r="D508" s="246"/>
      <c r="E508" s="246"/>
      <c r="F508" s="246"/>
      <c r="G508" s="246"/>
      <c r="H508" s="246"/>
      <c r="I508" s="246"/>
      <c r="J508" s="246"/>
      <c r="K508" s="246"/>
      <c r="L508" s="246"/>
      <c r="M508" s="246"/>
      <c r="N508" s="246"/>
      <c r="O508" s="246"/>
      <c r="P508" s="246"/>
      <c r="Q508" s="246"/>
      <c r="R508" s="246"/>
      <c r="S508" s="246"/>
      <c r="T508" s="246"/>
      <c r="U508" s="246"/>
      <c r="V508" s="246"/>
      <c r="W508" s="246"/>
      <c r="X508" s="246"/>
      <c r="Y508" s="246"/>
      <c r="Z508" s="246"/>
      <c r="AA508" s="249"/>
      <c r="AC508" s="28"/>
      <c r="AD508" s="27"/>
      <c r="AE508" s="250"/>
      <c r="AF508" s="86"/>
      <c r="AJ508" s="86"/>
      <c r="BB508" s="262"/>
    </row>
    <row r="509" spans="1:55" ht="19.8">
      <c r="A509" s="246"/>
      <c r="B509" s="246"/>
      <c r="C509" s="264"/>
      <c r="D509" s="246"/>
      <c r="E509" s="246"/>
      <c r="F509" s="246"/>
      <c r="G509" s="246"/>
      <c r="H509" s="247"/>
      <c r="I509" s="246"/>
      <c r="J509" s="247"/>
      <c r="K509" s="246"/>
      <c r="L509" s="246"/>
      <c r="M509" s="246"/>
      <c r="N509" s="248"/>
      <c r="O509" s="248"/>
      <c r="P509" s="246"/>
      <c r="Q509" s="248"/>
      <c r="R509" s="248"/>
      <c r="S509" s="248"/>
      <c r="T509" s="248"/>
      <c r="U509" s="246"/>
      <c r="V509" s="248"/>
      <c r="W509" s="246"/>
      <c r="X509" s="248"/>
      <c r="Y509" s="247"/>
      <c r="Z509" s="246"/>
      <c r="AA509" s="249"/>
      <c r="AC509" s="28"/>
      <c r="AD509" s="27"/>
      <c r="AE509" s="250"/>
      <c r="AF509" s="86"/>
      <c r="AJ509" s="86"/>
      <c r="BB509" s="262"/>
    </row>
    <row r="510" spans="1:55" ht="22.8">
      <c r="A510" s="346" t="str">
        <f>+Raser!C35</f>
        <v xml:space="preserve">Dexter </v>
      </c>
      <c r="B510" s="246"/>
      <c r="C510" s="264"/>
      <c r="D510" s="346"/>
      <c r="E510" s="246"/>
      <c r="F510" s="246"/>
      <c r="G510" s="264" t="s">
        <v>651</v>
      </c>
      <c r="H510" s="279">
        <f>SUM(G516:G530)</f>
        <v>247</v>
      </c>
      <c r="I510" s="247"/>
      <c r="J510" s="246"/>
      <c r="K510" s="247"/>
      <c r="L510" s="246"/>
      <c r="M510" s="246"/>
      <c r="N510" s="246"/>
      <c r="O510" s="248"/>
      <c r="P510" s="248"/>
      <c r="Q510" s="246"/>
      <c r="R510" s="246"/>
      <c r="S510" s="246"/>
      <c r="T510" s="248"/>
      <c r="U510" s="248"/>
      <c r="V510" s="246"/>
      <c r="W510" s="248"/>
      <c r="X510" s="345">
        <f>+Raser!X35</f>
        <v>389.70689517097787</v>
      </c>
      <c r="Y510" s="248" t="s">
        <v>635</v>
      </c>
      <c r="Z510" s="247"/>
      <c r="AA510" s="249"/>
      <c r="AB510" s="249"/>
      <c r="AC510" s="28"/>
      <c r="AE510" s="27"/>
      <c r="AF510" s="250"/>
      <c r="AJ510" s="86"/>
      <c r="BC510" s="262"/>
    </row>
    <row r="511" spans="1:55" ht="14.25" customHeight="1">
      <c r="A511" s="246"/>
      <c r="B511" s="246"/>
      <c r="C511" s="264"/>
      <c r="D511" s="344"/>
      <c r="E511" s="246"/>
      <c r="F511" s="264"/>
      <c r="G511" s="264"/>
      <c r="H511" s="264"/>
      <c r="I511" s="264"/>
      <c r="J511" s="264"/>
      <c r="K511" s="264"/>
      <c r="L511" s="264"/>
      <c r="M511" s="246"/>
      <c r="N511" s="264"/>
      <c r="O511" s="264"/>
      <c r="P511" s="264"/>
      <c r="Q511" s="264"/>
      <c r="R511" s="264"/>
      <c r="S511" s="264"/>
      <c r="T511" s="264"/>
      <c r="U511" s="264"/>
      <c r="V511" s="264"/>
      <c r="W511" s="264"/>
      <c r="X511" s="264"/>
      <c r="Y511" s="247"/>
      <c r="Z511" s="246"/>
      <c r="AA511" s="249"/>
      <c r="AC511" s="28"/>
      <c r="AD511" s="27"/>
      <c r="AE511" s="250"/>
      <c r="AF511" s="86"/>
      <c r="AJ511" s="86"/>
      <c r="BB511" s="262"/>
    </row>
    <row r="512" spans="1:55" ht="19.8">
      <c r="A512" s="246"/>
      <c r="B512" s="246"/>
      <c r="C512" s="246"/>
      <c r="D512" s="246"/>
      <c r="E512" s="246"/>
      <c r="F512" s="246"/>
      <c r="G512" s="246"/>
      <c r="H512" s="247"/>
      <c r="I512" s="246"/>
      <c r="J512" s="247"/>
      <c r="K512" s="246"/>
      <c r="L512" s="246"/>
      <c r="M512" s="246"/>
      <c r="N512" s="248"/>
      <c r="O512" s="248"/>
      <c r="P512" s="246"/>
      <c r="Q512" s="248"/>
      <c r="R512" s="248"/>
      <c r="S512" s="248"/>
      <c r="T512" s="248"/>
      <c r="U512" s="246"/>
      <c r="V512" s="248"/>
      <c r="W512" s="264" t="s">
        <v>488</v>
      </c>
      <c r="X512" s="265" t="s">
        <v>80</v>
      </c>
      <c r="Y512" s="263" t="s">
        <v>4</v>
      </c>
      <c r="Z512" s="246"/>
      <c r="AA512" s="249"/>
      <c r="AC512" s="28"/>
      <c r="AD512" s="27"/>
      <c r="AE512" s="250"/>
      <c r="AF512" s="86"/>
      <c r="AJ512" s="86"/>
      <c r="BB512" s="262"/>
    </row>
    <row r="513" spans="1:54" ht="19.8">
      <c r="A513" s="246"/>
      <c r="B513" s="246"/>
      <c r="C513" s="246"/>
      <c r="D513" s="264"/>
      <c r="E513" s="246"/>
      <c r="F513" s="264" t="s">
        <v>4</v>
      </c>
      <c r="G513" s="246"/>
      <c r="H513" s="247"/>
      <c r="I513" s="247"/>
      <c r="J513" s="247"/>
      <c r="K513" s="264" t="s">
        <v>24</v>
      </c>
      <c r="L513" s="247"/>
      <c r="M513" s="246"/>
      <c r="N513" s="248" t="s">
        <v>402</v>
      </c>
      <c r="O513" s="248" t="s">
        <v>402</v>
      </c>
      <c r="P513" s="265" t="s">
        <v>534</v>
      </c>
      <c r="Q513" s="248" t="s">
        <v>402</v>
      </c>
      <c r="R513" s="248"/>
      <c r="S513" s="248"/>
      <c r="T513" s="265" t="s">
        <v>422</v>
      </c>
      <c r="U513" s="246"/>
      <c r="V513" s="265" t="s">
        <v>581</v>
      </c>
      <c r="W513" s="264" t="s">
        <v>578</v>
      </c>
      <c r="X513" s="265" t="s">
        <v>44</v>
      </c>
      <c r="Y513" s="263" t="s">
        <v>10</v>
      </c>
      <c r="Z513" s="246"/>
      <c r="AA513" s="249"/>
      <c r="AC513" s="28"/>
      <c r="AD513" s="27"/>
      <c r="AE513" s="250"/>
      <c r="AF513" s="86"/>
      <c r="AJ513" s="86"/>
      <c r="BB513" s="262"/>
    </row>
    <row r="514" spans="1:54" ht="19.8">
      <c r="A514" s="264"/>
      <c r="B514" s="264"/>
      <c r="C514" s="246"/>
      <c r="D514" s="246"/>
      <c r="E514" s="264"/>
      <c r="F514" s="264" t="s">
        <v>486</v>
      </c>
      <c r="G514" s="264" t="s">
        <v>4</v>
      </c>
      <c r="H514" s="263" t="s">
        <v>4</v>
      </c>
      <c r="I514" s="263"/>
      <c r="J514" s="263" t="s">
        <v>1</v>
      </c>
      <c r="K514" s="264" t="s">
        <v>492</v>
      </c>
      <c r="L514" s="263" t="s">
        <v>24</v>
      </c>
      <c r="M514" s="246"/>
      <c r="N514" s="265" t="s">
        <v>580</v>
      </c>
      <c r="O514" s="265" t="s">
        <v>498</v>
      </c>
      <c r="P514" s="265" t="s">
        <v>558</v>
      </c>
      <c r="Q514" s="265" t="s">
        <v>500</v>
      </c>
      <c r="R514" s="423" t="s">
        <v>24</v>
      </c>
      <c r="S514" s="423" t="s">
        <v>24</v>
      </c>
      <c r="T514" s="265"/>
      <c r="U514" s="264" t="s">
        <v>413</v>
      </c>
      <c r="V514" s="265" t="s">
        <v>1</v>
      </c>
      <c r="W514" s="264" t="s">
        <v>71</v>
      </c>
      <c r="X514" s="265" t="s">
        <v>538</v>
      </c>
      <c r="Y514" s="263" t="s">
        <v>71</v>
      </c>
      <c r="Z514" s="246"/>
      <c r="AA514" s="249"/>
      <c r="AC514" s="28"/>
      <c r="AD514" s="27"/>
      <c r="AE514" s="250"/>
      <c r="AF514" s="86"/>
      <c r="AJ514" s="86"/>
      <c r="BB514" s="262"/>
    </row>
    <row r="515" spans="1:54" ht="19.8">
      <c r="A515" s="246"/>
      <c r="B515" s="246"/>
      <c r="C515" s="264" t="s">
        <v>0</v>
      </c>
      <c r="D515" s="264"/>
      <c r="E515" s="264" t="s">
        <v>607</v>
      </c>
      <c r="F515" s="50" t="s">
        <v>487</v>
      </c>
      <c r="G515" s="50" t="s">
        <v>10</v>
      </c>
      <c r="H515" s="87" t="s">
        <v>402</v>
      </c>
      <c r="I515" s="87"/>
      <c r="J515" s="87" t="s">
        <v>402</v>
      </c>
      <c r="K515" s="50" t="s">
        <v>414</v>
      </c>
      <c r="L515" s="87" t="s">
        <v>45</v>
      </c>
      <c r="M515" s="246"/>
      <c r="N515" s="75" t="s">
        <v>556</v>
      </c>
      <c r="O515" s="75" t="s">
        <v>439</v>
      </c>
      <c r="P515" s="75" t="s">
        <v>494</v>
      </c>
      <c r="Q515" s="75" t="s">
        <v>481</v>
      </c>
      <c r="R515" s="423" t="s">
        <v>737</v>
      </c>
      <c r="S515" s="423" t="s">
        <v>738</v>
      </c>
      <c r="T515" s="75" t="s">
        <v>1</v>
      </c>
      <c r="U515" s="50" t="s">
        <v>414</v>
      </c>
      <c r="V515" s="75" t="s">
        <v>535</v>
      </c>
      <c r="W515" s="50" t="s">
        <v>497</v>
      </c>
      <c r="X515" s="75" t="s">
        <v>45</v>
      </c>
      <c r="Y515" s="87" t="s">
        <v>561</v>
      </c>
      <c r="Z515" s="246"/>
      <c r="AA515" s="249"/>
      <c r="AC515" s="28"/>
      <c r="AD515" s="27"/>
      <c r="AE515" s="250"/>
      <c r="AF515" s="86"/>
      <c r="AJ515" s="86"/>
      <c r="BB515" s="262"/>
    </row>
    <row r="516" spans="1:54" ht="15.6">
      <c r="A516" s="246"/>
      <c r="B516" s="266">
        <f>+'Ark1'!C1621</f>
        <v>2024</v>
      </c>
      <c r="C516" s="266">
        <f>+'Ark1'!L1621</f>
        <v>1</v>
      </c>
      <c r="D516" s="266" t="s">
        <v>29</v>
      </c>
      <c r="E516" s="266">
        <f>+'Ark1'!AP1621</f>
        <v>28</v>
      </c>
      <c r="F516" s="266" t="str">
        <f>+IF(G516=0,"",'Ark1'!Q1621)</f>
        <v/>
      </c>
      <c r="G516" s="362">
        <f>+'Ark1'!R1621</f>
        <v>0</v>
      </c>
      <c r="H516" s="267" t="str">
        <f>+IF(G516=0,"",'Ark1'!AE1621)</f>
        <v/>
      </c>
      <c r="I516" s="267"/>
      <c r="J516" s="267" t="str">
        <f>+IF(G516=0,"",'Ark1'!AF1621)</f>
        <v/>
      </c>
      <c r="K516" s="268" t="str">
        <f>+IF(G516=0,"",'Ark1'!T1621)</f>
        <v/>
      </c>
      <c r="L516" s="305" t="str">
        <f>+IF(G516=0,"",'Ark1'!U1621)</f>
        <v/>
      </c>
      <c r="M516" s="246"/>
      <c r="N516" s="269" t="str">
        <f>+IF(G516=0,"",'Ark1'!W1621)</f>
        <v/>
      </c>
      <c r="O516" s="269" t="str">
        <f>+IF(G516=0,"",'Ark1'!X1621)</f>
        <v/>
      </c>
      <c r="P516" s="269" t="str">
        <f>+IF(G516=0,"",'Ark1'!AG1621)</f>
        <v/>
      </c>
      <c r="Q516" s="269" t="str">
        <f>+IF(G516=0,"",'Ark1'!AH1621)</f>
        <v/>
      </c>
      <c r="R516" s="374" t="str">
        <f>+IF(G516=0,"",'Ark1'!AR1621)</f>
        <v/>
      </c>
      <c r="S516" s="114" t="str">
        <f>+IF(G516=0,"",'Ark1'!AS1621)</f>
        <v/>
      </c>
      <c r="T516" s="269" t="str">
        <f>+IF(G516=0,"",'Ark1'!Y1621)</f>
        <v/>
      </c>
      <c r="U516" s="268" t="str">
        <f>+IF(G516=0,"",'Ark1'!AA1621)</f>
        <v/>
      </c>
      <c r="V516" s="269" t="str">
        <f>+IF(G516=0,"",'Ark1'!AC1621)</f>
        <v/>
      </c>
      <c r="W516" s="305" t="str">
        <f t="shared" ref="W516:W530" si="77">IF(G516=0,"",1000*L516/P516)</f>
        <v/>
      </c>
      <c r="X516" s="269" t="str">
        <f t="shared" ref="X516:X530" si="78">IF(G516=0,"",L516/C516)</f>
        <v/>
      </c>
      <c r="Y516" s="267" t="str">
        <f t="shared" ref="Y516:Y530" si="79">IF(G516=0,"",G516/F516)</f>
        <v/>
      </c>
      <c r="Z516" s="246"/>
      <c r="AA516" s="27"/>
      <c r="AC516" s="28"/>
      <c r="AD516" s="27"/>
      <c r="AE516" s="86"/>
      <c r="AF516" s="86"/>
      <c r="AJ516" s="86"/>
    </row>
    <row r="517" spans="1:54" ht="15.6">
      <c r="A517" s="246"/>
      <c r="B517" s="306">
        <f>+'Ark1'!C1656</f>
        <v>2024</v>
      </c>
      <c r="C517" s="86">
        <f>+'Ark1'!L1656</f>
        <v>2</v>
      </c>
      <c r="D517" s="86" t="s">
        <v>30</v>
      </c>
      <c r="E517" s="86">
        <f>+'Ark1'!AP1656</f>
        <v>28</v>
      </c>
      <c r="F517" s="86" t="str">
        <f>+IF(G517=0,"",'Ark1'!Q1656)</f>
        <v/>
      </c>
      <c r="G517" s="362">
        <f>+'Ark1'!R1656</f>
        <v>0</v>
      </c>
      <c r="H517" s="28" t="str">
        <f>+IF(G517=0,"",'Ark1'!AE1656)</f>
        <v/>
      </c>
      <c r="I517" s="267"/>
      <c r="J517" s="28" t="str">
        <f>+IF(G517=0,"",'Ark1'!AF1656)</f>
        <v/>
      </c>
      <c r="K517" s="27" t="str">
        <f>+IF(G517=0,"",'Ark1'!T1656)</f>
        <v/>
      </c>
      <c r="L517" s="305" t="str">
        <f>+IF(G517=0,"",'Ark1'!U1656)</f>
        <v/>
      </c>
      <c r="M517" s="246"/>
      <c r="N517" s="33" t="str">
        <f>+IF(G517=0,"",'Ark1'!W1656)</f>
        <v/>
      </c>
      <c r="O517" s="33" t="str">
        <f>+IF(G517=0,"",'Ark1'!X1656)</f>
        <v/>
      </c>
      <c r="P517" s="33" t="str">
        <f>+IF(G517=0,"",'Ark1'!AG1656)</f>
        <v/>
      </c>
      <c r="Q517" s="33" t="str">
        <f>+IF(G517=0,"",'Ark1'!AH1656)</f>
        <v/>
      </c>
      <c r="R517" s="374" t="str">
        <f>+IF(G517=0,"",'Ark1'!AR1656)</f>
        <v/>
      </c>
      <c r="S517" s="114" t="str">
        <f>+IF(G517=0,"",'Ark1'!AS1656)</f>
        <v/>
      </c>
      <c r="T517" s="33" t="str">
        <f>+IF(G517=0,"",'Ark1'!Y1656)</f>
        <v/>
      </c>
      <c r="U517" s="27" t="str">
        <f>+IF(G517=0,"",'Ark1'!AA1656)</f>
        <v/>
      </c>
      <c r="V517" s="33" t="str">
        <f>+IF(G517=0,"",'Ark1'!AC1656)</f>
        <v/>
      </c>
      <c r="W517" s="305" t="str">
        <f t="shared" si="77"/>
        <v/>
      </c>
      <c r="X517" s="33" t="str">
        <f t="shared" si="78"/>
        <v/>
      </c>
      <c r="Y517" s="28" t="str">
        <f t="shared" si="79"/>
        <v/>
      </c>
      <c r="Z517" s="246"/>
      <c r="AA517" s="27"/>
      <c r="AC517" s="28"/>
      <c r="AD517" s="27"/>
      <c r="AE517" s="86"/>
      <c r="AF517" s="86"/>
      <c r="AJ517" s="86"/>
    </row>
    <row r="518" spans="1:54" ht="15.6">
      <c r="A518" s="246"/>
      <c r="B518" s="306">
        <f>+'Ark1'!C1691</f>
        <v>2024</v>
      </c>
      <c r="C518" s="266">
        <f>+'Ark1'!L1691</f>
        <v>3</v>
      </c>
      <c r="D518" s="266" t="s">
        <v>31</v>
      </c>
      <c r="E518" s="266">
        <f>+'Ark1'!AP1691</f>
        <v>28</v>
      </c>
      <c r="F518" s="266">
        <f>+IF(G518=0,"",'Ark1'!Q1691)</f>
        <v>2</v>
      </c>
      <c r="G518" s="362">
        <f>+'Ark1'!R1691</f>
        <v>2</v>
      </c>
      <c r="H518" s="267">
        <f>+IF(G518=0,"",'Ark1'!AE1691)</f>
        <v>0.80971659919028316</v>
      </c>
      <c r="I518" s="267"/>
      <c r="J518" s="267">
        <f>+IF(G518=0,"",'Ark1'!AF1691)</f>
        <v>0.65018998123819649</v>
      </c>
      <c r="K518" s="268">
        <f>+IF(G518=0,"",'Ark1'!T1691)</f>
        <v>5</v>
      </c>
      <c r="L518" s="305">
        <f>+IF(G518=0,"",'Ark1'!U1691)</f>
        <v>158.19999999999999</v>
      </c>
      <c r="M518" s="246"/>
      <c r="N518" s="269">
        <f>+IF(G518=0,"",'Ark1'!W1691)</f>
        <v>0</v>
      </c>
      <c r="O518" s="269">
        <f>+IF(G518=0,"",'Ark1'!X1691)</f>
        <v>0</v>
      </c>
      <c r="P518" s="269">
        <f>+IF(G518=0,"",'Ark1'!AG1691)</f>
        <v>650</v>
      </c>
      <c r="Q518" s="269">
        <f>+IF(G518=0,"",'Ark1'!AH1691)</f>
        <v>100</v>
      </c>
      <c r="R518" s="374">
        <f>+IF(G518=0,"",'Ark1'!AR1691)</f>
        <v>190</v>
      </c>
      <c r="S518" s="114">
        <f>+IF(G518=0,"",'Ark1'!AS1691)</f>
        <v>22.916111384322779</v>
      </c>
      <c r="T518" s="269">
        <f>+IF(G518=0,"",'Ark1'!Y1691)</f>
        <v>19.200000000000088</v>
      </c>
      <c r="U518" s="268">
        <f>+IF(G518=0,"",'Ark1'!AA1691)</f>
        <v>1</v>
      </c>
      <c r="V518" s="269">
        <f>+IF(G518=0,"",'Ark1'!AC1691)</f>
        <v>99.999999999999815</v>
      </c>
      <c r="W518" s="305">
        <f t="shared" si="77"/>
        <v>243.38461538461539</v>
      </c>
      <c r="X518" s="269">
        <f t="shared" si="78"/>
        <v>52.733333333333327</v>
      </c>
      <c r="Y518" s="267">
        <f t="shared" si="79"/>
        <v>1</v>
      </c>
      <c r="Z518" s="246"/>
      <c r="AA518" s="27"/>
      <c r="AC518" s="28"/>
      <c r="AD518" s="27"/>
      <c r="AE518" s="86"/>
      <c r="AF518" s="86"/>
      <c r="AJ518" s="86"/>
    </row>
    <row r="519" spans="1:54" ht="15.6">
      <c r="A519" s="246"/>
      <c r="B519" s="306">
        <f>+'Ark1'!C1726</f>
        <v>2024</v>
      </c>
      <c r="C519" s="266">
        <f>+'Ark1'!L1726</f>
        <v>4</v>
      </c>
      <c r="D519" s="266" t="s">
        <v>32</v>
      </c>
      <c r="E519" s="86">
        <f>+'Ark1'!AP1726</f>
        <v>28</v>
      </c>
      <c r="F519" s="86">
        <f>+IF(G519=0,"",'Ark1'!Q1726)</f>
        <v>18</v>
      </c>
      <c r="G519" s="362">
        <f>+'Ark1'!R1726</f>
        <v>20</v>
      </c>
      <c r="H519" s="28">
        <f>+IF(G519=0,"",'Ark1'!AE1726)</f>
        <v>8.0971659919028323</v>
      </c>
      <c r="I519" s="267"/>
      <c r="J519" s="28">
        <f>+IF(G519=0,"",'Ark1'!AF1726)</f>
        <v>6.5919071485963583</v>
      </c>
      <c r="K519" s="27">
        <f>+IF(G519=0,"",'Ark1'!T1726)</f>
        <v>4.8499999999999996</v>
      </c>
      <c r="L519" s="305">
        <f>+IF(G519=0,"",'Ark1'!U1726)</f>
        <v>160.38999999999999</v>
      </c>
      <c r="M519" s="246"/>
      <c r="N519" s="33">
        <f>+IF(G519=0,"",'Ark1'!W1726)</f>
        <v>10</v>
      </c>
      <c r="O519" s="33">
        <f>+IF(G519=0,"",'Ark1'!X1726)</f>
        <v>0</v>
      </c>
      <c r="P519" s="33">
        <f>+IF(G519=0,"",'Ark1'!AG1726)</f>
        <v>587.6</v>
      </c>
      <c r="Q519" s="33">
        <f>+IF(G519=0,"",'Ark1'!AH1726)</f>
        <v>100</v>
      </c>
      <c r="R519" s="374">
        <f>+IF(G519=0,"",'Ark1'!AR1726)</f>
        <v>183.8</v>
      </c>
      <c r="S519" s="114">
        <f>+IF(G519=0,"",'Ark1'!AS1726)</f>
        <v>25.465220922096407</v>
      </c>
      <c r="T519" s="33">
        <f>+IF(G519=0,"",'Ark1'!Y1726)</f>
        <v>31.67563574736894</v>
      </c>
      <c r="U519" s="27">
        <f>+IF(G519=0,"",'Ark1'!AA1726)</f>
        <v>1.3143439428094923</v>
      </c>
      <c r="V519" s="33">
        <f>+IF(G519=0,"",'Ark1'!AC1726)</f>
        <v>80.714237029163456</v>
      </c>
      <c r="W519" s="305">
        <f t="shared" si="77"/>
        <v>272.9577944179714</v>
      </c>
      <c r="X519" s="33">
        <f t="shared" si="78"/>
        <v>40.097499999999997</v>
      </c>
      <c r="Y519" s="28">
        <f t="shared" si="79"/>
        <v>1.1111111111111112</v>
      </c>
      <c r="Z519" s="246"/>
      <c r="AA519" s="27"/>
      <c r="AC519" s="28"/>
      <c r="AD519" s="27"/>
      <c r="AE519" s="86"/>
      <c r="AF519" s="86"/>
      <c r="AJ519" s="86"/>
    </row>
    <row r="520" spans="1:54" ht="15.6">
      <c r="A520" s="246"/>
      <c r="B520" s="266">
        <f>+'Ark1'!C1761</f>
        <v>2024</v>
      </c>
      <c r="C520" s="266">
        <f>+'Ark1'!L1761</f>
        <v>5</v>
      </c>
      <c r="D520" s="266" t="s">
        <v>400</v>
      </c>
      <c r="E520" s="274">
        <f>+'Ark1'!AP1761</f>
        <v>28</v>
      </c>
      <c r="F520" s="266">
        <f>+IF(G520=0,"",'Ark1'!Q1761)</f>
        <v>51</v>
      </c>
      <c r="G520" s="362">
        <f>+'Ark1'!R1761</f>
        <v>78</v>
      </c>
      <c r="H520" s="267">
        <f>+'Ark1'!AE1761</f>
        <v>31.578947368421055</v>
      </c>
      <c r="I520" s="267"/>
      <c r="J520" s="267">
        <f>+IF(G520=0,"",'Ark1'!AF1761)</f>
        <v>27.593413435752641</v>
      </c>
      <c r="K520" s="268">
        <f>+IF(G520=0,"",'Ark1'!T1761)</f>
        <v>6.0512820512820502</v>
      </c>
      <c r="L520" s="305">
        <f>+IF(G520=0,"",'Ark1'!U1761)</f>
        <v>172.14999999999995</v>
      </c>
      <c r="M520" s="246"/>
      <c r="N520" s="269">
        <f>+IF(G520=0,"",'Ark1'!W1761)</f>
        <v>37.179487179487182</v>
      </c>
      <c r="O520" s="269">
        <f>+IF(G520=0,"",'Ark1'!X1761)</f>
        <v>0</v>
      </c>
      <c r="P520" s="269">
        <f>+IF(G520=0,"",'Ark1'!AG1761)</f>
        <v>512.33333333333348</v>
      </c>
      <c r="Q520" s="269">
        <f>+IF(G520=0,"",'Ark1'!AH1761)</f>
        <v>100</v>
      </c>
      <c r="R520" s="374">
        <f>+IF(G520=0,"",'Ark1'!AR1761)</f>
        <v>181.67948717948721</v>
      </c>
      <c r="S520" s="114">
        <f>+IF(G520=0,"",'Ark1'!AS1761)</f>
        <v>28.315650775811125</v>
      </c>
      <c r="T520" s="269">
        <f>+IF(G520=0,"",'Ark1'!Y1761)</f>
        <v>34.804357043777927</v>
      </c>
      <c r="U520" s="268">
        <f>+IF(G520=0,"",'Ark1'!AA1761)</f>
        <v>1.4754176800836716</v>
      </c>
      <c r="V520" s="269">
        <f>+IF(G520=0,"",'Ark1'!AC1761)</f>
        <v>43.656334937395265</v>
      </c>
      <c r="W520" s="305">
        <f t="shared" si="77"/>
        <v>336.01171112556909</v>
      </c>
      <c r="X520" s="269">
        <f t="shared" si="78"/>
        <v>34.429999999999993</v>
      </c>
      <c r="Y520" s="267">
        <f t="shared" si="79"/>
        <v>1.5294117647058822</v>
      </c>
      <c r="Z520" s="246"/>
      <c r="AA520" s="27"/>
      <c r="AC520" s="28"/>
      <c r="AD520" s="27"/>
      <c r="AE520" s="86"/>
      <c r="AF520" s="86"/>
      <c r="AJ520" s="86"/>
    </row>
    <row r="521" spans="1:54" ht="15.6">
      <c r="A521" s="246"/>
      <c r="B521" s="330">
        <f>+'Ark1'!C1796</f>
        <v>2024</v>
      </c>
      <c r="C521" s="266">
        <f>+'Ark1'!L1796</f>
        <v>6</v>
      </c>
      <c r="D521" s="266" t="s">
        <v>33</v>
      </c>
      <c r="E521" s="275">
        <f>+'Ark1'!AP1796</f>
        <v>28</v>
      </c>
      <c r="F521" s="86">
        <f>+IF(G521=0,"",'Ark1'!Q1796)</f>
        <v>45</v>
      </c>
      <c r="G521" s="362">
        <f>+'Ark1'!R1796</f>
        <v>77</v>
      </c>
      <c r="H521" s="28">
        <f>+IF(G521=0,"",'Ark1'!AE1796)</f>
        <v>31.174089068825921</v>
      </c>
      <c r="I521" s="267"/>
      <c r="J521" s="28">
        <f>+IF(G521=0,"",'Ark1'!AF1796)</f>
        <v>31.333649797483496</v>
      </c>
      <c r="K521" s="27">
        <f>+IF(G521=0,"",'Ark1'!T1796)</f>
        <v>7.2857142857142883</v>
      </c>
      <c r="L521" s="305">
        <f>+IF(G521=0,"",'Ark1'!U1796)</f>
        <v>198.02337662337661</v>
      </c>
      <c r="M521" s="246"/>
      <c r="N521" s="33">
        <f>+IF(G521=0,"",'Ark1'!W1796)</f>
        <v>72.727272727272734</v>
      </c>
      <c r="O521" s="33">
        <f>+IF(G521=0,"",'Ark1'!X1796)</f>
        <v>0</v>
      </c>
      <c r="P521" s="33">
        <f>+IF(G521=0,"",'Ark1'!AG1796)</f>
        <v>485.18181818181824</v>
      </c>
      <c r="Q521" s="33">
        <f>+IF(G521=0,"",'Ark1'!AH1796)</f>
        <v>100</v>
      </c>
      <c r="R521" s="374">
        <f>+IF(G521=0,"",'Ark1'!AR1796)</f>
        <v>183.80519480519484</v>
      </c>
      <c r="S521" s="114">
        <f>+IF(G521=0,"",'Ark1'!AS1796)</f>
        <v>31.529578607668288</v>
      </c>
      <c r="T521" s="33">
        <f>+IF(G521=0,"",'Ark1'!Y1796)</f>
        <v>36.486417668945194</v>
      </c>
      <c r="U521" s="27">
        <f>+IF(G521=0,"",'Ark1'!AA1796)</f>
        <v>1.4220630966433545</v>
      </c>
      <c r="V521" s="33">
        <f>+IF(G521=0,"",'Ark1'!AC1796)</f>
        <v>54.850173959257887</v>
      </c>
      <c r="W521" s="305">
        <f t="shared" si="77"/>
        <v>408.14261623705119</v>
      </c>
      <c r="X521" s="33">
        <f t="shared" si="78"/>
        <v>33.003896103896103</v>
      </c>
      <c r="Y521" s="28">
        <f t="shared" si="79"/>
        <v>1.711111111111111</v>
      </c>
      <c r="Z521" s="246"/>
      <c r="AA521" s="27"/>
      <c r="AC521" s="28"/>
      <c r="AD521" s="27"/>
      <c r="AE521" s="86"/>
      <c r="AF521" s="86"/>
      <c r="AJ521" s="86"/>
    </row>
    <row r="522" spans="1:54" ht="15.6">
      <c r="A522" s="246"/>
      <c r="B522" s="330">
        <f>+'Ark1'!C1831</f>
        <v>2024</v>
      </c>
      <c r="C522" s="266">
        <f>+'Ark1'!L1831</f>
        <v>7</v>
      </c>
      <c r="D522" s="266" t="s">
        <v>34</v>
      </c>
      <c r="E522" s="274">
        <f>+'Ark1'!AP1831</f>
        <v>28</v>
      </c>
      <c r="F522" s="266">
        <f>+IF(G522=0,"",'Ark1'!Q1831)</f>
        <v>29</v>
      </c>
      <c r="G522" s="362">
        <f>+'Ark1'!R1831</f>
        <v>53</v>
      </c>
      <c r="H522" s="267">
        <f>+IF(G522=0,"",'Ark1'!AE1831)</f>
        <v>21.457489878542518</v>
      </c>
      <c r="I522" s="267"/>
      <c r="J522" s="267">
        <f>+IF(G522=0,"",'Ark1'!AF1831)</f>
        <v>24.614951492621657</v>
      </c>
      <c r="K522" s="268">
        <f>+IF(G522=0,"",'Ark1'!T1831)</f>
        <v>8.8301886792452819</v>
      </c>
      <c r="L522" s="305">
        <f>+IF(G522=0,"",'Ark1'!U1831)</f>
        <v>226.00566037735845</v>
      </c>
      <c r="M522" s="246"/>
      <c r="N522" s="269">
        <f>+IF(G522=0,"",'Ark1'!W1831)</f>
        <v>98.113207547169822</v>
      </c>
      <c r="O522" s="269">
        <f>+IF(G522=0,"",'Ark1'!X1831)</f>
        <v>0</v>
      </c>
      <c r="P522" s="269">
        <f>+IF(G522=0,"",'Ark1'!AG1831)</f>
        <v>492.30188679245293</v>
      </c>
      <c r="Q522" s="269">
        <f>+IF(G522=0,"",'Ark1'!AH1831)</f>
        <v>100</v>
      </c>
      <c r="R522" s="374">
        <f>+IF(G522=0,"",'Ark1'!AR1831)</f>
        <v>185.90566037735843</v>
      </c>
      <c r="S522" s="114">
        <f>+IF(G522=0,"",'Ark1'!AS1831)</f>
        <v>34.93669497621682</v>
      </c>
      <c r="T522" s="269">
        <f>+IF(G522=0,"",'Ark1'!Y1831)</f>
        <v>32.268890416543393</v>
      </c>
      <c r="U522" s="268">
        <f>+IF(G522=0,"",'Ark1'!AA1831)</f>
        <v>1.4887737014776461</v>
      </c>
      <c r="V522" s="269">
        <f>+IF(G522=0,"",'Ark1'!AC1831)</f>
        <v>28.747056628893123</v>
      </c>
      <c r="W522" s="305">
        <f t="shared" si="77"/>
        <v>459.0794113138125</v>
      </c>
      <c r="X522" s="269">
        <f t="shared" si="78"/>
        <v>32.286522911051208</v>
      </c>
      <c r="Y522" s="267">
        <f t="shared" si="79"/>
        <v>1.8275862068965518</v>
      </c>
      <c r="Z522" s="246"/>
      <c r="AA522" s="27"/>
      <c r="AC522" s="28"/>
      <c r="AD522" s="27"/>
      <c r="AE522" s="86"/>
      <c r="AF522" s="86"/>
      <c r="AJ522" s="86"/>
    </row>
    <row r="523" spans="1:54" ht="15.6">
      <c r="A523" s="246"/>
      <c r="B523" s="86">
        <f>+'Ark1'!C1866</f>
        <v>2024</v>
      </c>
      <c r="C523" s="86">
        <f>+'Ark1'!L1866</f>
        <v>8</v>
      </c>
      <c r="D523" s="86" t="s">
        <v>35</v>
      </c>
      <c r="E523" s="275">
        <f>+'Ark1'!AP1866</f>
        <v>28</v>
      </c>
      <c r="F523" s="86">
        <f>+IF(G523=0,"",'Ark1'!Q1866)</f>
        <v>12</v>
      </c>
      <c r="G523" s="362">
        <f>+'Ark1'!R1866</f>
        <v>14</v>
      </c>
      <c r="H523" s="28">
        <f>+IF(G523=0,"",'Ark1'!AE1866)</f>
        <v>5.6680161943319849</v>
      </c>
      <c r="I523" s="267"/>
      <c r="J523" s="28">
        <f>+IF(G523=0,"",'Ark1'!AF1866)</f>
        <v>7.4056721061511182</v>
      </c>
      <c r="K523" s="27">
        <f>+IF(G523=0,"",'Ark1'!T1866)</f>
        <v>9.7142857142857117</v>
      </c>
      <c r="L523" s="305">
        <f>+IF(G523=0,"",'Ark1'!U1866)</f>
        <v>257.4142857142856</v>
      </c>
      <c r="M523" s="246"/>
      <c r="N523" s="33">
        <f>+IF(G523=0,"",'Ark1'!W1866)</f>
        <v>100</v>
      </c>
      <c r="O523" s="33">
        <f>+IF(G523=0,"",'Ark1'!X1866)</f>
        <v>0</v>
      </c>
      <c r="P523" s="33">
        <f>+IF(G523=0,"",'Ark1'!AG1866)</f>
        <v>496.14285714285722</v>
      </c>
      <c r="Q523" s="33">
        <f>+IF(G523=0,"",'Ark1'!AH1866)</f>
        <v>100</v>
      </c>
      <c r="R523" s="374">
        <f>+IF(G523=0,"",'Ark1'!AR1866)</f>
        <v>188.42857142857139</v>
      </c>
      <c r="S523" s="114">
        <f>+IF(G523=0,"",'Ark1'!AS1866)</f>
        <v>38.301979019601163</v>
      </c>
      <c r="T523" s="33">
        <f>+IF(G523=0,"",'Ark1'!Y1866)</f>
        <v>36.619547027370601</v>
      </c>
      <c r="U523" s="27">
        <f>+IF(G523=0,"",'Ark1'!AA1866)</f>
        <v>0.95831484749991902</v>
      </c>
      <c r="V523" s="33">
        <f>+IF(G523=0,"",'Ark1'!AC1866)</f>
        <v>5.2338978786209217E-2</v>
      </c>
      <c r="W523" s="305">
        <f t="shared" si="77"/>
        <v>518.83098186006305</v>
      </c>
      <c r="X523" s="33">
        <f t="shared" si="78"/>
        <v>32.1767857142857</v>
      </c>
      <c r="Y523" s="28">
        <f t="shared" si="79"/>
        <v>1.1666666666666667</v>
      </c>
      <c r="Z523" s="246"/>
      <c r="AA523" s="27"/>
      <c r="AC523" s="28"/>
      <c r="AD523" s="27"/>
      <c r="AE523" s="86"/>
      <c r="AF523" s="86"/>
      <c r="AJ523" s="86"/>
    </row>
    <row r="524" spans="1:54" ht="15.6">
      <c r="A524" s="246"/>
      <c r="B524" s="330">
        <f>+'Ark1'!C1901</f>
        <v>2024</v>
      </c>
      <c r="C524" s="266">
        <f>+'Ark1'!L1901</f>
        <v>9</v>
      </c>
      <c r="D524" s="266" t="s">
        <v>36</v>
      </c>
      <c r="E524" s="274">
        <f>+'Ark1'!AP1901</f>
        <v>28</v>
      </c>
      <c r="F524" s="266">
        <f>+IF(G524=0,"",'Ark1'!Q1901)</f>
        <v>1</v>
      </c>
      <c r="G524" s="362">
        <f>+'Ark1'!R1901</f>
        <v>3</v>
      </c>
      <c r="H524" s="267">
        <f>+IF(G524=0,"",'Ark1'!AE1901)</f>
        <v>1.214574898785425</v>
      </c>
      <c r="I524" s="267"/>
      <c r="J524" s="267">
        <f>+IF(G524=0,"",'Ark1'!AF1901)</f>
        <v>1.8102160381565335</v>
      </c>
      <c r="K524" s="268">
        <f>+IF(G524=0,"",'Ark1'!T1901)</f>
        <v>11</v>
      </c>
      <c r="L524" s="305">
        <f>+IF(G524=0,"",'Ark1'!U1901)</f>
        <v>293.63333333333321</v>
      </c>
      <c r="M524" s="246"/>
      <c r="N524" s="269">
        <f>+IF(G524=0,"",'Ark1'!W1901)</f>
        <v>100</v>
      </c>
      <c r="O524" s="269">
        <f>+IF(G524=0,"",'Ark1'!X1901)</f>
        <v>0</v>
      </c>
      <c r="P524" s="269">
        <f>+IF(G524=0,"",'Ark1'!AG1901)</f>
        <v>486.3333333333332</v>
      </c>
      <c r="Q524" s="269">
        <f>+IF(G524=0,"",'Ark1'!AH1901)</f>
        <v>100</v>
      </c>
      <c r="R524" s="374">
        <f>+IF(G524=0,"",'Ark1'!AR1901)</f>
        <v>189.33333333333337</v>
      </c>
      <c r="S524" s="114">
        <f>+IF(G524=0,"",'Ark1'!AS1901)</f>
        <v>43.263296679506389</v>
      </c>
      <c r="T524" s="269">
        <f>+IF(G524=0,"",'Ark1'!Y1901)</f>
        <v>7.6908314822849055</v>
      </c>
      <c r="U524" s="268">
        <f>+IF(G524=0,"",'Ark1'!AA1901)</f>
        <v>0.81649658092772603</v>
      </c>
      <c r="V524" s="269">
        <f>+IF(G524=0,"",'Ark1'!AC1901)</f>
        <v>-67.414730134618011</v>
      </c>
      <c r="W524" s="305">
        <f t="shared" si="77"/>
        <v>603.76970527758726</v>
      </c>
      <c r="X524" s="269">
        <f t="shared" si="78"/>
        <v>32.625925925925912</v>
      </c>
      <c r="Y524" s="267">
        <f t="shared" si="79"/>
        <v>3</v>
      </c>
      <c r="Z524" s="246"/>
      <c r="AA524" s="27"/>
      <c r="AC524" s="28"/>
      <c r="AD524" s="27"/>
      <c r="AE524" s="86"/>
      <c r="AF524" s="86"/>
      <c r="AJ524" s="86"/>
    </row>
    <row r="525" spans="1:54" ht="15.6">
      <c r="A525" s="246"/>
      <c r="B525" s="330">
        <f>+'Ark1'!C1936</f>
        <v>2024</v>
      </c>
      <c r="C525" s="266">
        <f>+'Ark1'!L1936</f>
        <v>10</v>
      </c>
      <c r="D525" s="266" t="s">
        <v>37</v>
      </c>
      <c r="E525" s="275">
        <f>+'Ark1'!AP1936</f>
        <v>28</v>
      </c>
      <c r="F525" s="86" t="str">
        <f>+IF(G525=0,"",'Ark1'!Q1936)</f>
        <v/>
      </c>
      <c r="G525" s="362">
        <f>+'Ark1'!R1936</f>
        <v>0</v>
      </c>
      <c r="H525" s="28" t="str">
        <f>+IF(G525=0,"",'Ark1'!AE1936)</f>
        <v/>
      </c>
      <c r="I525" s="267"/>
      <c r="J525" s="28" t="str">
        <f>+IF(G525=0,"",'Ark1'!AF1936)</f>
        <v/>
      </c>
      <c r="K525" s="27" t="str">
        <f>+IF(G525=0,"",'Ark1'!T1936)</f>
        <v/>
      </c>
      <c r="L525" s="305" t="str">
        <f>+IF(G525=0,"",'Ark1'!U1936)</f>
        <v/>
      </c>
      <c r="M525" s="246"/>
      <c r="N525" s="33" t="str">
        <f>+IF(G525=0,"",'Ark1'!W1936)</f>
        <v/>
      </c>
      <c r="O525" s="33" t="str">
        <f>+IF(G525=0,"",'Ark1'!X1936)</f>
        <v/>
      </c>
      <c r="P525" s="33" t="str">
        <f>+IF(G525=0,"",'Ark1'!AG1936)</f>
        <v/>
      </c>
      <c r="Q525" s="33" t="str">
        <f>+IF(G525=0,"",'Ark1'!AH1936)</f>
        <v/>
      </c>
      <c r="R525" s="374" t="str">
        <f>+IF(G525=0,"",'Ark1'!AR1936)</f>
        <v/>
      </c>
      <c r="S525" s="114" t="str">
        <f>+IF(G525=0,"",'Ark1'!AS1936)</f>
        <v/>
      </c>
      <c r="T525" s="33" t="str">
        <f>+IF(G525=0,"",'Ark1'!Y1936)</f>
        <v/>
      </c>
      <c r="U525" s="27" t="str">
        <f>+IF(G525=0,"",'Ark1'!AA1936)</f>
        <v/>
      </c>
      <c r="V525" s="33" t="str">
        <f>+IF(G525=0,"",'Ark1'!AC1936)</f>
        <v/>
      </c>
      <c r="W525" s="305" t="str">
        <f t="shared" si="77"/>
        <v/>
      </c>
      <c r="X525" s="33" t="str">
        <f t="shared" si="78"/>
        <v/>
      </c>
      <c r="Y525" s="28" t="str">
        <f t="shared" si="79"/>
        <v/>
      </c>
      <c r="Z525" s="246"/>
      <c r="AC525" s="28"/>
      <c r="AD525" s="27"/>
      <c r="AG525" s="27"/>
      <c r="AH525" s="27"/>
      <c r="AI525" s="27"/>
      <c r="AK525" s="27"/>
      <c r="AL525" s="270"/>
      <c r="AM525" s="27"/>
      <c r="AN525" s="27"/>
    </row>
    <row r="526" spans="1:54" ht="15.6">
      <c r="A526" s="246"/>
      <c r="B526" s="330">
        <f>+'Ark1'!C1971</f>
        <v>2024</v>
      </c>
      <c r="C526" s="266">
        <f>+'Ark1'!L1971</f>
        <v>11</v>
      </c>
      <c r="D526" s="266" t="s">
        <v>38</v>
      </c>
      <c r="E526" s="274">
        <f>+'Ark1'!AP1971</f>
        <v>28</v>
      </c>
      <c r="F526" s="266" t="str">
        <f>+IF(G526=0,"",'Ark1'!Q1971)</f>
        <v/>
      </c>
      <c r="G526" s="362">
        <f>+'Ark1'!R1971</f>
        <v>0</v>
      </c>
      <c r="H526" s="267" t="str">
        <f>+IF(G526=0,"",'Ark1'!AE1971)</f>
        <v/>
      </c>
      <c r="I526" s="267"/>
      <c r="J526" s="267" t="str">
        <f>+IF(G526=0,"",'Ark1'!AF1971)</f>
        <v/>
      </c>
      <c r="K526" s="268" t="str">
        <f>+IF(G526=0,"",'Ark1'!T1971)</f>
        <v/>
      </c>
      <c r="L526" s="305" t="str">
        <f>+IF(G526=0,"",'Ark1'!U1971)</f>
        <v/>
      </c>
      <c r="M526" s="246"/>
      <c r="N526" s="269" t="str">
        <f>+IF(G526=0,"",'Ark1'!W1971)</f>
        <v/>
      </c>
      <c r="O526" s="269" t="str">
        <f>+IF(G526=0,"",'Ark1'!X1971)</f>
        <v/>
      </c>
      <c r="P526" s="269" t="str">
        <f>+IF(G526=0,"",'Ark1'!AG1971)</f>
        <v/>
      </c>
      <c r="Q526" s="269" t="str">
        <f>+IF(G526=0,"",'Ark1'!AH1971)</f>
        <v/>
      </c>
      <c r="R526" s="374" t="str">
        <f>+IF(G526=0,"",'Ark1'!AR1971)</f>
        <v/>
      </c>
      <c r="S526" s="114" t="str">
        <f>+IF(G526=0,"",'Ark1'!AS1971)</f>
        <v/>
      </c>
      <c r="T526" s="269" t="str">
        <f>+IF(G526=0,"",'Ark1'!Y1971)</f>
        <v/>
      </c>
      <c r="U526" s="268" t="str">
        <f>+IF(G526=0,"",'Ark1'!AA1971)</f>
        <v/>
      </c>
      <c r="V526" s="269" t="str">
        <f>+IF(G526=0,"",'Ark1'!AC1971)</f>
        <v/>
      </c>
      <c r="W526" s="305" t="str">
        <f t="shared" si="77"/>
        <v/>
      </c>
      <c r="X526" s="269" t="str">
        <f t="shared" si="78"/>
        <v/>
      </c>
      <c r="Y526" s="267" t="str">
        <f t="shared" si="79"/>
        <v/>
      </c>
      <c r="Z526" s="246"/>
      <c r="AC526" s="28"/>
      <c r="AD526" s="27"/>
      <c r="AG526" s="27"/>
      <c r="AH526" s="27"/>
      <c r="AI526" s="27"/>
      <c r="AK526" s="27"/>
      <c r="AL526" s="270"/>
      <c r="AM526" s="27"/>
      <c r="AN526" s="27"/>
    </row>
    <row r="527" spans="1:54" ht="15.6">
      <c r="A527" s="246"/>
      <c r="B527" s="330">
        <f>+'Ark1'!C2006</f>
        <v>2024</v>
      </c>
      <c r="C527" s="266">
        <f>+'Ark1'!L2006</f>
        <v>12</v>
      </c>
      <c r="D527" s="266" t="s">
        <v>39</v>
      </c>
      <c r="E527" s="275">
        <f>+'Ark1'!AP2006</f>
        <v>28</v>
      </c>
      <c r="F527" s="86" t="str">
        <f>+IF(G527=0,"",'Ark1'!Q2006)</f>
        <v/>
      </c>
      <c r="G527" s="362">
        <f>+'Ark1'!R2006</f>
        <v>0</v>
      </c>
      <c r="H527" s="28" t="str">
        <f>+IF(G527=0,"",'Ark1'!AE2006)</f>
        <v/>
      </c>
      <c r="I527" s="267"/>
      <c r="J527" s="28" t="str">
        <f>+IF(G527=0,"",'Ark1'!AF2006)</f>
        <v/>
      </c>
      <c r="K527" s="27" t="str">
        <f>+IF(G527=0,"",'Ark1'!T2006)</f>
        <v/>
      </c>
      <c r="L527" s="305" t="str">
        <f>+IF(G527=0,"",'Ark1'!U2006)</f>
        <v/>
      </c>
      <c r="M527" s="246"/>
      <c r="N527" s="33" t="str">
        <f>+IF(G527=0,"",'Ark1'!W2006)</f>
        <v/>
      </c>
      <c r="O527" s="33" t="str">
        <f>+IF(G527=0,"",'Ark1'!X2006)</f>
        <v/>
      </c>
      <c r="P527" s="33" t="str">
        <f>+IF(G527=0,"",'Ark1'!AG2006)</f>
        <v/>
      </c>
      <c r="Q527" s="33" t="str">
        <f>+IF(G527=0,"",'Ark1'!AH2006)</f>
        <v/>
      </c>
      <c r="R527" s="374" t="str">
        <f>+IF(G527=0,"",'Ark1'!AR2006)</f>
        <v/>
      </c>
      <c r="S527" s="114" t="str">
        <f>+IF(G527=0,"",'Ark1'!AS2006)</f>
        <v/>
      </c>
      <c r="T527" s="33" t="str">
        <f>+IF(G527=0,"",'Ark1'!Y2006)</f>
        <v/>
      </c>
      <c r="U527" s="27" t="str">
        <f>+IF(G527=0,"",'Ark1'!AA2006)</f>
        <v/>
      </c>
      <c r="V527" s="33" t="str">
        <f>+IF(G527=0,"",'Ark1'!AC2006)</f>
        <v/>
      </c>
      <c r="W527" s="305" t="str">
        <f t="shared" si="77"/>
        <v/>
      </c>
      <c r="X527" s="33" t="str">
        <f t="shared" si="78"/>
        <v/>
      </c>
      <c r="Y527" s="28" t="str">
        <f t="shared" si="79"/>
        <v/>
      </c>
      <c r="Z527" s="246"/>
      <c r="AC527" s="28"/>
      <c r="AD527" s="27"/>
      <c r="AG527" s="27"/>
      <c r="AH527" s="27"/>
      <c r="AI527" s="27"/>
      <c r="AK527" s="27"/>
      <c r="AL527" s="270"/>
      <c r="AM527" s="27"/>
      <c r="AN527" s="27"/>
    </row>
    <row r="528" spans="1:54" ht="15.6">
      <c r="A528" s="246"/>
      <c r="B528" s="330">
        <f>+'Ark1'!C2041</f>
        <v>2024</v>
      </c>
      <c r="C528" s="266">
        <f>+'Ark1'!L2041</f>
        <v>13</v>
      </c>
      <c r="D528" s="266" t="s">
        <v>40</v>
      </c>
      <c r="E528" s="274">
        <f>+'Ark1'!AP2041</f>
        <v>28</v>
      </c>
      <c r="F528" s="266" t="str">
        <f>+IF(G528=0,"",'Ark1'!Q2041)</f>
        <v/>
      </c>
      <c r="G528" s="362">
        <f>+'Ark1'!R2041</f>
        <v>0</v>
      </c>
      <c r="H528" s="267" t="str">
        <f>+IF(G528=0,"",'Ark1'!AE2041)</f>
        <v/>
      </c>
      <c r="I528" s="267"/>
      <c r="J528" s="267" t="str">
        <f>+IF(G528=0,"",'Ark1'!AF2041)</f>
        <v/>
      </c>
      <c r="K528" s="268" t="str">
        <f>+IF(G528=0,"",'Ark1'!T2041)</f>
        <v/>
      </c>
      <c r="L528" s="305" t="str">
        <f>+IF(G528=0,"",'Ark1'!U2041)</f>
        <v/>
      </c>
      <c r="M528" s="246"/>
      <c r="N528" s="269" t="str">
        <f>+IF(G528=0,"",'Ark1'!W2041)</f>
        <v/>
      </c>
      <c r="O528" s="269" t="str">
        <f>+IF(G528=0,"",'Ark1'!X2041)</f>
        <v/>
      </c>
      <c r="P528" s="269" t="str">
        <f>+IF(G528=0,"",'Ark1'!AG2041)</f>
        <v/>
      </c>
      <c r="Q528" s="269" t="str">
        <f>+IF(G528=0,"",'Ark1'!AH2041)</f>
        <v/>
      </c>
      <c r="R528" s="374" t="str">
        <f>+IF(G528=0,"",'Ark1'!AR2006)</f>
        <v/>
      </c>
      <c r="S528" s="114" t="str">
        <f>+IF(G528=0,"",'Ark1'!AS2006)</f>
        <v/>
      </c>
      <c r="T528" s="269" t="str">
        <f>+IF(G528=0,"",'Ark1'!Y2041)</f>
        <v/>
      </c>
      <c r="U528" s="268" t="str">
        <f>+IF(G528=0,"",'Ark1'!AA2041)</f>
        <v/>
      </c>
      <c r="V528" s="269" t="str">
        <f>+IF(G528=0,"",'Ark1'!AC2041)</f>
        <v/>
      </c>
      <c r="W528" s="305" t="str">
        <f t="shared" si="77"/>
        <v/>
      </c>
      <c r="X528" s="269" t="str">
        <f t="shared" si="78"/>
        <v/>
      </c>
      <c r="Y528" s="267" t="str">
        <f t="shared" si="79"/>
        <v/>
      </c>
      <c r="Z528" s="246"/>
      <c r="AC528" s="28"/>
      <c r="AD528" s="27"/>
      <c r="AG528" s="27"/>
      <c r="AH528" s="27"/>
      <c r="AI528" s="27"/>
      <c r="AK528" s="27"/>
      <c r="AL528" s="270"/>
      <c r="AM528" s="27"/>
      <c r="AN528" s="27"/>
    </row>
    <row r="529" spans="1:55" ht="15.6">
      <c r="A529" s="246"/>
      <c r="B529" s="330">
        <f>+'Ark1'!C2076</f>
        <v>2024</v>
      </c>
      <c r="C529" s="266">
        <f>+'Ark1'!L2076</f>
        <v>14</v>
      </c>
      <c r="D529" s="266" t="s">
        <v>401</v>
      </c>
      <c r="E529" s="275">
        <f>+'Ark1'!AP2076</f>
        <v>28</v>
      </c>
      <c r="F529" s="86" t="str">
        <f>+IF(G529=0,"",'Ark1'!Q2076)</f>
        <v/>
      </c>
      <c r="G529" s="362">
        <f>+'Ark1'!R2076</f>
        <v>0</v>
      </c>
      <c r="H529" s="28" t="str">
        <f>+IF(G529=0,"",'Ark1'!AE2076)</f>
        <v/>
      </c>
      <c r="I529" s="267"/>
      <c r="J529" s="28" t="str">
        <f>+IF(G529=0,"",'Ark1'!AF2076)</f>
        <v/>
      </c>
      <c r="K529" s="27" t="str">
        <f>+IF(G529=0,"",'Ark1'!T2076)</f>
        <v/>
      </c>
      <c r="L529" s="305" t="str">
        <f>+IF(G529=0,"",'Ark1'!U2076)</f>
        <v/>
      </c>
      <c r="M529" s="246"/>
      <c r="N529" s="33" t="str">
        <f>+IF(G529=0,"",'Ark1'!W2076)</f>
        <v/>
      </c>
      <c r="O529" s="33" t="str">
        <f>+IF(G529=0,"",'Ark1'!X2076)</f>
        <v/>
      </c>
      <c r="P529" s="33" t="str">
        <f>+IF(G529=0,"",'Ark1'!AG2076)</f>
        <v/>
      </c>
      <c r="Q529" s="33" t="str">
        <f>+IF(G529=0,"",'Ark1'!AH2076)</f>
        <v/>
      </c>
      <c r="R529" s="374" t="str">
        <f>+IF(G529=0,"",'Ark1'!AR2007)</f>
        <v/>
      </c>
      <c r="S529" s="114" t="str">
        <f>+IF(G529=0,"",'Ark1'!AS2007)</f>
        <v/>
      </c>
      <c r="T529" s="33" t="str">
        <f>+IF(G529=0,"",'Ark1'!Y2076)</f>
        <v/>
      </c>
      <c r="U529" s="27" t="str">
        <f>+IF(G529=0,"",'Ark1'!AA2076)</f>
        <v/>
      </c>
      <c r="V529" s="33" t="str">
        <f>+IF(G529=0,"",'Ark1'!AC2076)</f>
        <v/>
      </c>
      <c r="W529" s="305" t="str">
        <f t="shared" si="77"/>
        <v/>
      </c>
      <c r="X529" s="33" t="str">
        <f t="shared" si="78"/>
        <v/>
      </c>
      <c r="Y529" s="28" t="str">
        <f t="shared" si="79"/>
        <v/>
      </c>
      <c r="Z529" s="246"/>
      <c r="AC529" s="28"/>
      <c r="AD529" s="27"/>
      <c r="AG529" s="27"/>
      <c r="AH529" s="27"/>
      <c r="AI529" s="27"/>
      <c r="AK529" s="27"/>
      <c r="AL529" s="270"/>
      <c r="AM529" s="27"/>
      <c r="AN529" s="27"/>
    </row>
    <row r="530" spans="1:55" ht="15.6">
      <c r="A530" s="246"/>
      <c r="B530" s="330">
        <f>+'Ark1'!C2111</f>
        <v>2024</v>
      </c>
      <c r="C530" s="266">
        <f>+'Ark1'!L2111</f>
        <v>15</v>
      </c>
      <c r="D530" s="266" t="s">
        <v>41</v>
      </c>
      <c r="E530" s="266">
        <f>+'Ark1'!AP2111</f>
        <v>28</v>
      </c>
      <c r="F530" s="266" t="str">
        <f>+IF(G530=0,"",'Ark1'!Q2111)</f>
        <v/>
      </c>
      <c r="G530" s="362">
        <f>+'Ark1'!R2111</f>
        <v>0</v>
      </c>
      <c r="H530" s="267" t="str">
        <f>+IF(G530=0,"",'Ark1'!AE2111)</f>
        <v/>
      </c>
      <c r="I530" s="267"/>
      <c r="J530" s="267" t="str">
        <f>+IF(G530=0,"",'Ark1'!AF2111)</f>
        <v/>
      </c>
      <c r="K530" s="268" t="str">
        <f>+IF(G530=0,"",'Ark1'!T2111)</f>
        <v/>
      </c>
      <c r="L530" s="377" t="str">
        <f>+IF(G530=0,"",'Ark1'!U2111)</f>
        <v/>
      </c>
      <c r="M530" s="246"/>
      <c r="N530" s="269" t="str">
        <f>+IF(G530=0,"",'Ark1'!W2111)</f>
        <v/>
      </c>
      <c r="O530" s="269" t="str">
        <f>+IF(G530=0,"",'Ark1'!X2111)</f>
        <v/>
      </c>
      <c r="P530" s="269" t="str">
        <f>+IF(G530=0,"",'Ark1'!AG2111)</f>
        <v/>
      </c>
      <c r="Q530" s="269" t="str">
        <f>+IF(G530=0,"",'Ark1'!AH2111)</f>
        <v/>
      </c>
      <c r="R530" s="374" t="str">
        <f>+IF(G530=0,"",'Ark1'!AR2008)</f>
        <v/>
      </c>
      <c r="S530" s="114" t="str">
        <f>+IF(G530=0,"",'Ark1'!AS2008)</f>
        <v/>
      </c>
      <c r="T530" s="269" t="str">
        <f>+IF(G530=0,"",'Ark1'!Y2111)</f>
        <v/>
      </c>
      <c r="U530" s="268" t="str">
        <f>+IF(G530=0,"",'Ark1'!AA2111)</f>
        <v/>
      </c>
      <c r="V530" s="269" t="str">
        <f>+IF(G530=0,"",'Ark1'!AC2111)</f>
        <v/>
      </c>
      <c r="W530" s="305" t="str">
        <f t="shared" si="77"/>
        <v/>
      </c>
      <c r="X530" s="269" t="str">
        <f t="shared" si="78"/>
        <v/>
      </c>
      <c r="Y530" s="267" t="str">
        <f t="shared" si="79"/>
        <v/>
      </c>
      <c r="Z530" s="246"/>
      <c r="AC530" s="28"/>
      <c r="AD530" s="27"/>
      <c r="AG530" s="27"/>
      <c r="AH530" s="27"/>
      <c r="AI530" s="27"/>
      <c r="AK530" s="27"/>
      <c r="AL530" s="270"/>
      <c r="AM530" s="27"/>
      <c r="AN530" s="27"/>
    </row>
    <row r="531" spans="1:55" ht="19.8">
      <c r="A531" s="246"/>
      <c r="B531" s="246"/>
      <c r="C531" s="246"/>
      <c r="D531" s="246"/>
      <c r="E531" s="246"/>
      <c r="F531" s="246"/>
      <c r="G531" s="246"/>
      <c r="H531" s="246"/>
      <c r="I531" s="246"/>
      <c r="J531" s="246"/>
      <c r="K531" s="246"/>
      <c r="L531" s="246"/>
      <c r="M531" s="246"/>
      <c r="N531" s="246"/>
      <c r="O531" s="246"/>
      <c r="P531" s="246"/>
      <c r="Q531" s="246"/>
      <c r="R531" s="246"/>
      <c r="S531" s="246"/>
      <c r="T531" s="246"/>
      <c r="U531" s="246"/>
      <c r="V531" s="246"/>
      <c r="W531" s="246"/>
      <c r="X531" s="246"/>
      <c r="Y531" s="246"/>
      <c r="Z531" s="246"/>
      <c r="AA531" s="249"/>
      <c r="AC531" s="28"/>
      <c r="AD531" s="27"/>
      <c r="AE531" s="250"/>
      <c r="AF531" s="86"/>
      <c r="AJ531" s="86"/>
      <c r="BB531" s="262"/>
    </row>
    <row r="532" spans="1:55" ht="19.8">
      <c r="A532" s="246"/>
      <c r="B532" s="246"/>
      <c r="C532" s="264"/>
      <c r="D532" s="246"/>
      <c r="E532" s="246"/>
      <c r="F532" s="246"/>
      <c r="G532" s="246"/>
      <c r="H532" s="247"/>
      <c r="I532" s="246"/>
      <c r="J532" s="247"/>
      <c r="K532" s="246"/>
      <c r="L532" s="246"/>
      <c r="M532" s="246"/>
      <c r="N532" s="248"/>
      <c r="O532" s="248"/>
      <c r="P532" s="246"/>
      <c r="Q532" s="248"/>
      <c r="R532" s="248"/>
      <c r="S532" s="248"/>
      <c r="T532" s="248"/>
      <c r="U532" s="246"/>
      <c r="V532" s="248"/>
      <c r="W532" s="246"/>
      <c r="X532" s="248"/>
      <c r="Y532" s="247"/>
      <c r="Z532" s="246"/>
      <c r="AA532" s="249"/>
      <c r="AC532" s="28"/>
      <c r="AD532" s="27"/>
      <c r="AE532" s="250"/>
      <c r="AF532" s="86"/>
      <c r="AJ532" s="86"/>
      <c r="BB532" s="262"/>
    </row>
    <row r="533" spans="1:55" ht="22.8">
      <c r="A533" s="346" t="str">
        <f>+Raser!C36</f>
        <v>Piemontese</v>
      </c>
      <c r="B533" s="246"/>
      <c r="C533" s="264"/>
      <c r="D533" s="346"/>
      <c r="E533" s="246"/>
      <c r="F533" s="246"/>
      <c r="G533" s="264" t="s">
        <v>651</v>
      </c>
      <c r="H533" s="279">
        <f>SUM(G539:G553)</f>
        <v>171</v>
      </c>
      <c r="I533" s="247"/>
      <c r="J533" s="246"/>
      <c r="K533" s="247"/>
      <c r="L533" s="246"/>
      <c r="M533" s="246"/>
      <c r="N533" s="246"/>
      <c r="O533" s="248"/>
      <c r="P533" s="248"/>
      <c r="Q533" s="246"/>
      <c r="R533" s="246"/>
      <c r="S533" s="246"/>
      <c r="T533" s="248"/>
      <c r="U533" s="248"/>
      <c r="V533" s="246"/>
      <c r="W533" s="248"/>
      <c r="X533" s="345">
        <f>+Raser!X36</f>
        <v>197.02996653483422</v>
      </c>
      <c r="Y533" s="248" t="s">
        <v>635</v>
      </c>
      <c r="Z533" s="247"/>
      <c r="AA533" s="249"/>
      <c r="AB533" s="249"/>
      <c r="AC533" s="28"/>
      <c r="AE533" s="27"/>
      <c r="AF533" s="250"/>
      <c r="AJ533" s="86"/>
      <c r="BC533" s="262"/>
    </row>
    <row r="534" spans="1:55" ht="14.25" customHeight="1">
      <c r="A534" s="246"/>
      <c r="B534" s="246"/>
      <c r="C534" s="264"/>
      <c r="D534" s="344"/>
      <c r="E534" s="246"/>
      <c r="F534" s="264"/>
      <c r="G534" s="264"/>
      <c r="H534" s="264"/>
      <c r="I534" s="264"/>
      <c r="J534" s="264"/>
      <c r="K534" s="264"/>
      <c r="L534" s="264"/>
      <c r="M534" s="246"/>
      <c r="N534" s="264"/>
      <c r="O534" s="264"/>
      <c r="P534" s="264"/>
      <c r="Q534" s="264"/>
      <c r="R534" s="264"/>
      <c r="S534" s="264"/>
      <c r="T534" s="264"/>
      <c r="U534" s="264"/>
      <c r="V534" s="264"/>
      <c r="W534" s="264"/>
      <c r="X534" s="264"/>
      <c r="Y534" s="247"/>
      <c r="Z534" s="246"/>
      <c r="AA534" s="249"/>
      <c r="AC534" s="28"/>
      <c r="AD534" s="27"/>
      <c r="AE534" s="250"/>
      <c r="AF534" s="86"/>
      <c r="AJ534" s="86"/>
      <c r="BB534" s="262"/>
    </row>
    <row r="535" spans="1:55" ht="19.8">
      <c r="A535" s="246"/>
      <c r="B535" s="246"/>
      <c r="C535" s="246"/>
      <c r="D535" s="246"/>
      <c r="E535" s="246"/>
      <c r="F535" s="246"/>
      <c r="G535" s="246"/>
      <c r="H535" s="247"/>
      <c r="I535" s="246"/>
      <c r="J535" s="247"/>
      <c r="K535" s="246"/>
      <c r="L535" s="246"/>
      <c r="M535" s="246"/>
      <c r="N535" s="248"/>
      <c r="O535" s="248"/>
      <c r="P535" s="246"/>
      <c r="Q535" s="248"/>
      <c r="R535" s="248"/>
      <c r="S535" s="248"/>
      <c r="T535" s="248"/>
      <c r="U535" s="246"/>
      <c r="V535" s="248"/>
      <c r="W535" s="264" t="s">
        <v>488</v>
      </c>
      <c r="X535" s="265" t="s">
        <v>80</v>
      </c>
      <c r="Y535" s="263" t="s">
        <v>4</v>
      </c>
      <c r="Z535" s="246"/>
      <c r="AA535" s="249"/>
      <c r="AC535" s="28"/>
      <c r="AD535" s="27"/>
      <c r="AE535" s="250"/>
      <c r="AF535" s="86"/>
      <c r="AJ535" s="86"/>
      <c r="BB535" s="262"/>
    </row>
    <row r="536" spans="1:55" ht="19.8">
      <c r="A536" s="246"/>
      <c r="B536" s="246"/>
      <c r="C536" s="246"/>
      <c r="D536" s="264"/>
      <c r="E536" s="246"/>
      <c r="F536" s="264" t="s">
        <v>4</v>
      </c>
      <c r="G536" s="246"/>
      <c r="H536" s="247"/>
      <c r="I536" s="247"/>
      <c r="J536" s="247"/>
      <c r="K536" s="264" t="s">
        <v>24</v>
      </c>
      <c r="L536" s="247"/>
      <c r="M536" s="246"/>
      <c r="N536" s="248" t="s">
        <v>402</v>
      </c>
      <c r="O536" s="248" t="s">
        <v>402</v>
      </c>
      <c r="P536" s="265" t="s">
        <v>534</v>
      </c>
      <c r="Q536" s="248" t="s">
        <v>402</v>
      </c>
      <c r="R536" s="248"/>
      <c r="S536" s="248"/>
      <c r="T536" s="265" t="s">
        <v>422</v>
      </c>
      <c r="U536" s="246"/>
      <c r="V536" s="265" t="s">
        <v>581</v>
      </c>
      <c r="W536" s="264" t="s">
        <v>578</v>
      </c>
      <c r="X536" s="265" t="s">
        <v>44</v>
      </c>
      <c r="Y536" s="263" t="s">
        <v>10</v>
      </c>
      <c r="Z536" s="246"/>
      <c r="AA536" s="249"/>
      <c r="AC536" s="28"/>
      <c r="AD536" s="27"/>
      <c r="AE536" s="250"/>
      <c r="AF536" s="86"/>
      <c r="AJ536" s="86"/>
      <c r="BB536" s="262"/>
    </row>
    <row r="537" spans="1:55" ht="19.8">
      <c r="A537" s="264"/>
      <c r="B537" s="264"/>
      <c r="C537" s="246"/>
      <c r="D537" s="246"/>
      <c r="E537" s="264"/>
      <c r="F537" s="264" t="s">
        <v>486</v>
      </c>
      <c r="G537" s="264" t="s">
        <v>4</v>
      </c>
      <c r="H537" s="263" t="s">
        <v>4</v>
      </c>
      <c r="I537" s="263"/>
      <c r="J537" s="263" t="s">
        <v>1</v>
      </c>
      <c r="K537" s="264" t="s">
        <v>492</v>
      </c>
      <c r="L537" s="263" t="s">
        <v>24</v>
      </c>
      <c r="M537" s="246"/>
      <c r="N537" s="265" t="s">
        <v>580</v>
      </c>
      <c r="O537" s="265" t="s">
        <v>498</v>
      </c>
      <c r="P537" s="265" t="s">
        <v>558</v>
      </c>
      <c r="Q537" s="265" t="s">
        <v>500</v>
      </c>
      <c r="R537" s="423" t="s">
        <v>24</v>
      </c>
      <c r="S537" s="423" t="s">
        <v>24</v>
      </c>
      <c r="T537" s="265"/>
      <c r="U537" s="264" t="s">
        <v>413</v>
      </c>
      <c r="V537" s="265" t="s">
        <v>1</v>
      </c>
      <c r="W537" s="264" t="s">
        <v>71</v>
      </c>
      <c r="X537" s="265" t="s">
        <v>538</v>
      </c>
      <c r="Y537" s="263" t="s">
        <v>71</v>
      </c>
      <c r="Z537" s="246"/>
      <c r="AA537" s="249"/>
      <c r="AC537" s="28"/>
      <c r="AD537" s="27"/>
      <c r="AE537" s="250"/>
      <c r="AF537" s="86"/>
      <c r="AJ537" s="86"/>
      <c r="BB537" s="262"/>
    </row>
    <row r="538" spans="1:55" ht="19.8">
      <c r="A538" s="246"/>
      <c r="B538" s="246"/>
      <c r="C538" s="264" t="s">
        <v>0</v>
      </c>
      <c r="D538" s="264"/>
      <c r="E538" s="264" t="s">
        <v>607</v>
      </c>
      <c r="F538" s="50" t="s">
        <v>487</v>
      </c>
      <c r="G538" s="50" t="s">
        <v>10</v>
      </c>
      <c r="H538" s="87" t="s">
        <v>402</v>
      </c>
      <c r="I538" s="87"/>
      <c r="J538" s="87" t="s">
        <v>402</v>
      </c>
      <c r="K538" s="50" t="s">
        <v>414</v>
      </c>
      <c r="L538" s="87" t="s">
        <v>45</v>
      </c>
      <c r="M538" s="246"/>
      <c r="N538" s="75" t="s">
        <v>556</v>
      </c>
      <c r="O538" s="75" t="s">
        <v>439</v>
      </c>
      <c r="P538" s="75" t="s">
        <v>494</v>
      </c>
      <c r="Q538" s="75" t="s">
        <v>481</v>
      </c>
      <c r="R538" s="423" t="s">
        <v>737</v>
      </c>
      <c r="S538" s="423" t="s">
        <v>738</v>
      </c>
      <c r="T538" s="75" t="s">
        <v>1</v>
      </c>
      <c r="U538" s="50" t="s">
        <v>414</v>
      </c>
      <c r="V538" s="75" t="s">
        <v>535</v>
      </c>
      <c r="W538" s="50" t="s">
        <v>497</v>
      </c>
      <c r="X538" s="75" t="s">
        <v>45</v>
      </c>
      <c r="Y538" s="87" t="s">
        <v>561</v>
      </c>
      <c r="Z538" s="246"/>
      <c r="AA538" s="249"/>
      <c r="AC538" s="28"/>
      <c r="AD538" s="27"/>
      <c r="AE538" s="250"/>
      <c r="AF538" s="86"/>
      <c r="AJ538" s="86"/>
      <c r="BB538" s="262"/>
    </row>
    <row r="539" spans="1:55" ht="15.6">
      <c r="A539" s="246"/>
      <c r="B539" s="266">
        <f>+'Ark1'!C1622</f>
        <v>2024</v>
      </c>
      <c r="C539" s="266">
        <f>+'Ark1'!L1622</f>
        <v>1</v>
      </c>
      <c r="D539" s="266" t="s">
        <v>29</v>
      </c>
      <c r="E539" s="266">
        <f>+'Ark1'!AP1622</f>
        <v>29</v>
      </c>
      <c r="F539" s="266" t="str">
        <f>+IF(G539=0,"",'Ark1'!Q1622)</f>
        <v/>
      </c>
      <c r="G539" s="362">
        <f>+'Ark1'!R1622</f>
        <v>0</v>
      </c>
      <c r="H539" s="267" t="str">
        <f>+IF(G539=0,"",'Ark1'!AE1622)</f>
        <v/>
      </c>
      <c r="I539" s="267"/>
      <c r="J539" s="267" t="str">
        <f>+IF(G539=0,"",'Ark1'!AF1622)</f>
        <v/>
      </c>
      <c r="K539" s="268" t="str">
        <f>+IF(G539=0,"",'Ark1'!T1622)</f>
        <v/>
      </c>
      <c r="L539" s="305" t="str">
        <f>+IF(G539=0,"",'Ark1'!U1622)</f>
        <v/>
      </c>
      <c r="M539" s="246"/>
      <c r="N539" s="269" t="str">
        <f>+IF(G539=0,"",'Ark1'!W1622)</f>
        <v/>
      </c>
      <c r="O539" s="269" t="str">
        <f>+IF(G539=0,"",'Ark1'!X1622)</f>
        <v/>
      </c>
      <c r="P539" s="269" t="str">
        <f>+IF(G539=0,"",'Ark1'!AG1622)</f>
        <v/>
      </c>
      <c r="Q539" s="269" t="str">
        <f>+IF(G539=0,"",'Ark1'!AH1622)</f>
        <v/>
      </c>
      <c r="R539" s="374" t="str">
        <f>+IF(G539=0,"",'Ark1'!AR1622)</f>
        <v/>
      </c>
      <c r="S539" s="114" t="str">
        <f>+IF(G539=0,"",'Ark1'!AS1622)</f>
        <v/>
      </c>
      <c r="T539" s="269" t="str">
        <f>+IF(G539=0,"",'Ark1'!Y1622)</f>
        <v/>
      </c>
      <c r="U539" s="268" t="str">
        <f>+IF(G539=0,"",'Ark1'!AA1622)</f>
        <v/>
      </c>
      <c r="V539" s="269" t="str">
        <f>+IF(G539=0,"",'Ark1'!AC1622)</f>
        <v/>
      </c>
      <c r="W539" s="305" t="str">
        <f t="shared" ref="W539:W553" si="80">IF(G539=0,"",1000*L539/P539)</f>
        <v/>
      </c>
      <c r="X539" s="269" t="str">
        <f t="shared" ref="X539:X553" si="81">IF(G539=0,"",L539/C539)</f>
        <v/>
      </c>
      <c r="Y539" s="267" t="str">
        <f t="shared" ref="Y539:Y553" si="82">IF(G539=0,"",G539/F539)</f>
        <v/>
      </c>
      <c r="Z539" s="246"/>
      <c r="AC539" s="28"/>
      <c r="AD539" s="27"/>
      <c r="AG539" s="27"/>
      <c r="AH539" s="27"/>
      <c r="AI539" s="27"/>
      <c r="AK539" s="27"/>
      <c r="AL539" s="270"/>
      <c r="AM539" s="27"/>
      <c r="AN539" s="27"/>
    </row>
    <row r="540" spans="1:55" ht="15.6">
      <c r="A540" s="246"/>
      <c r="B540" s="306">
        <f>+'Ark1'!C1657</f>
        <v>2024</v>
      </c>
      <c r="C540" s="86">
        <f>+'Ark1'!L1657</f>
        <v>2</v>
      </c>
      <c r="D540" s="86" t="s">
        <v>30</v>
      </c>
      <c r="E540" s="86">
        <f>+'Ark1'!AP1657</f>
        <v>29</v>
      </c>
      <c r="F540" s="86">
        <f>+IF(G540=0,"",'Ark1'!Q1657)</f>
        <v>2</v>
      </c>
      <c r="G540" s="362">
        <f>+'Ark1'!R1657</f>
        <v>4</v>
      </c>
      <c r="H540" s="28">
        <f>+IF(G540=0,"",'Ark1'!AE1657)</f>
        <v>2.3391812865497075</v>
      </c>
      <c r="I540" s="267"/>
      <c r="J540" s="28">
        <f>+IF(G540=0,"",'Ark1'!AF1657)</f>
        <v>1.1651322434746805</v>
      </c>
      <c r="K540" s="27">
        <f>+IF(G540=0,"",'Ark1'!T1657)</f>
        <v>3</v>
      </c>
      <c r="L540" s="305">
        <f>+IF(G540=0,"",'Ark1'!U1657)</f>
        <v>45.274999999999999</v>
      </c>
      <c r="M540" s="246"/>
      <c r="N540" s="33">
        <f>+IF(G540=0,"",'Ark1'!W1657)</f>
        <v>0</v>
      </c>
      <c r="O540" s="33">
        <f>+IF(G540=0,"",'Ark1'!X1657)</f>
        <v>0</v>
      </c>
      <c r="P540" s="33">
        <f>+IF(G540=0,"",'Ark1'!AG1657)</f>
        <v>485.75</v>
      </c>
      <c r="Q540" s="33">
        <f>+IF(G540=0,"",'Ark1'!AH1657)</f>
        <v>100</v>
      </c>
      <c r="R540" s="374">
        <f>+IF(G540=0,"",'Ark1'!AR1657)</f>
        <v>140.25</v>
      </c>
      <c r="S540" s="114">
        <f>+IF(G540=0,"",'Ark1'!AS1657)</f>
        <v>16.33535704765066</v>
      </c>
      <c r="T540" s="33">
        <f>+IF(G540=0,"",'Ark1'!Y1657)</f>
        <v>7.418010177938557</v>
      </c>
      <c r="U540" s="27">
        <f>+IF(G540=0,"",'Ark1'!AA1657)</f>
        <v>1.2247448713915889</v>
      </c>
      <c r="V540" s="33">
        <f>+IF(G540=0,"",'Ark1'!AC1657)</f>
        <v>98.512191598717024</v>
      </c>
      <c r="W540" s="305">
        <f t="shared" si="80"/>
        <v>93.206381883685026</v>
      </c>
      <c r="X540" s="33">
        <f t="shared" si="81"/>
        <v>22.637499999999999</v>
      </c>
      <c r="Y540" s="28">
        <f t="shared" si="82"/>
        <v>2</v>
      </c>
      <c r="Z540" s="246"/>
      <c r="AC540" s="28"/>
      <c r="AD540" s="27"/>
      <c r="AG540" s="27"/>
      <c r="AH540" s="27"/>
      <c r="AI540" s="27"/>
      <c r="AK540" s="27"/>
      <c r="AL540" s="270"/>
      <c r="AM540" s="27"/>
      <c r="AN540" s="27"/>
    </row>
    <row r="541" spans="1:55" ht="15.6">
      <c r="A541" s="246"/>
      <c r="B541" s="306">
        <f>+'Ark1'!C1692</f>
        <v>2024</v>
      </c>
      <c r="C541" s="266">
        <f>+'Ark1'!L1692</f>
        <v>3</v>
      </c>
      <c r="D541" s="266" t="s">
        <v>31</v>
      </c>
      <c r="E541" s="266">
        <f>+'Ark1'!AP1692</f>
        <v>29</v>
      </c>
      <c r="F541" s="266">
        <f>+IF(G541=0,"",'Ark1'!Q1692)</f>
        <v>10</v>
      </c>
      <c r="G541" s="362">
        <f>+'Ark1'!R1692</f>
        <v>13</v>
      </c>
      <c r="H541" s="267">
        <f>+IF(G541=0,"",'Ark1'!AE1692)</f>
        <v>7.6023391812865508</v>
      </c>
      <c r="I541" s="267"/>
      <c r="J541" s="267">
        <f>+IF(G541=0,"",'Ark1'!AF1692)</f>
        <v>5.6474493833355854</v>
      </c>
      <c r="K541" s="268">
        <f>+IF(G541=0,"",'Ark1'!T1692)</f>
        <v>4.3846153846153859</v>
      </c>
      <c r="L541" s="305">
        <f>+IF(G541=0,"",'Ark1'!U1692)</f>
        <v>67.523076923076886</v>
      </c>
      <c r="M541" s="246"/>
      <c r="N541" s="269">
        <f>+IF(G541=0,"",'Ark1'!W1692)</f>
        <v>0</v>
      </c>
      <c r="O541" s="269">
        <f>+IF(G541=0,"",'Ark1'!X1692)</f>
        <v>0</v>
      </c>
      <c r="P541" s="269">
        <f>+IF(G541=0,"",'Ark1'!AG1692)</f>
        <v>510.15384615384608</v>
      </c>
      <c r="Q541" s="269">
        <f>+IF(G541=0,"",'Ark1'!AH1692)</f>
        <v>100</v>
      </c>
      <c r="R541" s="374">
        <f>+IF(G541=0,"",'Ark1'!AR1692)</f>
        <v>146.23076923076923</v>
      </c>
      <c r="S541" s="114">
        <f>+IF(G541=0,"",'Ark1'!AS1692)</f>
        <v>21.327303308728862</v>
      </c>
      <c r="T541" s="269">
        <f>+IF(G541=0,"",'Ark1'!Y1692)</f>
        <v>15.037397168708081</v>
      </c>
      <c r="U541" s="268">
        <f>+IF(G541=0,"",'Ark1'!AA1692)</f>
        <v>1.076923076923076</v>
      </c>
      <c r="V541" s="269">
        <f>+IF(G541=0,"",'Ark1'!AC1692)</f>
        <v>73.808658336146621</v>
      </c>
      <c r="W541" s="305">
        <f t="shared" si="80"/>
        <v>132.35826296743059</v>
      </c>
      <c r="X541" s="269">
        <f t="shared" si="81"/>
        <v>22.507692307692295</v>
      </c>
      <c r="Y541" s="267">
        <f t="shared" si="82"/>
        <v>1.3</v>
      </c>
      <c r="Z541" s="246"/>
      <c r="AC541" s="28"/>
      <c r="AD541" s="27"/>
      <c r="AG541" s="27"/>
      <c r="AH541" s="27"/>
      <c r="AI541" s="27"/>
      <c r="AK541" s="27"/>
      <c r="AL541" s="270"/>
      <c r="AM541" s="27"/>
      <c r="AN541" s="27"/>
    </row>
    <row r="542" spans="1:55" ht="15.6">
      <c r="A542" s="246"/>
      <c r="B542" s="306">
        <f>+'Ark1'!C1727</f>
        <v>2024</v>
      </c>
      <c r="C542" s="266">
        <f>+'Ark1'!L1727</f>
        <v>4</v>
      </c>
      <c r="D542" s="266" t="s">
        <v>32</v>
      </c>
      <c r="E542" s="86">
        <f>+'Ark1'!AP1727</f>
        <v>29</v>
      </c>
      <c r="F542" s="86">
        <f>+IF(G542=0,"",'Ark1'!Q1727)</f>
        <v>40</v>
      </c>
      <c r="G542" s="362">
        <f>+'Ark1'!R1727</f>
        <v>94</v>
      </c>
      <c r="H542" s="28">
        <f>+IF(G542=0,"",'Ark1'!AE1727)</f>
        <v>54.970760233918121</v>
      </c>
      <c r="I542" s="267"/>
      <c r="J542" s="28">
        <f>+IF(G542=0,"",'Ark1'!AF1727)</f>
        <v>49.951426016354304</v>
      </c>
      <c r="K542" s="27">
        <f>+IF(G542=0,"",'Ark1'!T1727)</f>
        <v>5.7872340425531918</v>
      </c>
      <c r="L542" s="305">
        <f>+IF(G542=0,"",'Ark1'!U1727)</f>
        <v>82.596808510638255</v>
      </c>
      <c r="M542" s="246"/>
      <c r="N542" s="33">
        <f>+IF(G542=0,"",'Ark1'!W1727)</f>
        <v>30.851063829787243</v>
      </c>
      <c r="O542" s="33">
        <f>+IF(G542=0,"",'Ark1'!X1727)</f>
        <v>0</v>
      </c>
      <c r="P542" s="33">
        <f>+IF(G542=0,"",'Ark1'!AG1727)</f>
        <v>463.85106382978711</v>
      </c>
      <c r="Q542" s="33">
        <f>+IF(G542=0,"",'Ark1'!AH1727)</f>
        <v>100</v>
      </c>
      <c r="R542" s="374">
        <f>+IF(G542=0,"",'Ark1'!AR1727)</f>
        <v>148.42553191489355</v>
      </c>
      <c r="S542" s="114">
        <f>+IF(G542=0,"",'Ark1'!AS1727)</f>
        <v>24.606542718985672</v>
      </c>
      <c r="T542" s="33">
        <f>+IF(G542=0,"",'Ark1'!Y1727)</f>
        <v>22.364349727871996</v>
      </c>
      <c r="U542" s="27">
        <f>+IF(G542=0,"",'Ark1'!AA1727)</f>
        <v>1.4649982966044237</v>
      </c>
      <c r="V542" s="33">
        <f>+IF(G542=0,"",'Ark1'!AC1727)</f>
        <v>68.132420561746599</v>
      </c>
      <c r="W542" s="305">
        <f t="shared" si="80"/>
        <v>178.06751983853945</v>
      </c>
      <c r="X542" s="33">
        <f t="shared" si="81"/>
        <v>20.649202127659564</v>
      </c>
      <c r="Y542" s="28">
        <f t="shared" si="82"/>
        <v>2.35</v>
      </c>
      <c r="Z542" s="246"/>
      <c r="AC542" s="28"/>
      <c r="AD542" s="27"/>
      <c r="AG542" s="27"/>
      <c r="AH542" s="27"/>
      <c r="AI542" s="27"/>
      <c r="AK542" s="27"/>
      <c r="AL542" s="270"/>
      <c r="AM542" s="27"/>
      <c r="AN542" s="27"/>
    </row>
    <row r="543" spans="1:55" ht="15.6">
      <c r="A543" s="246"/>
      <c r="B543" s="266">
        <f>+'Ark1'!C1762</f>
        <v>2024</v>
      </c>
      <c r="C543" s="266">
        <f>+'Ark1'!L1762</f>
        <v>5</v>
      </c>
      <c r="D543" s="266" t="s">
        <v>400</v>
      </c>
      <c r="E543" s="274">
        <f>+'Ark1'!AP1762</f>
        <v>29</v>
      </c>
      <c r="F543" s="266">
        <f>+IF(G543=0,"",'Ark1'!Q1762)</f>
        <v>25</v>
      </c>
      <c r="G543" s="362">
        <f>+'Ark1'!R1762</f>
        <v>47</v>
      </c>
      <c r="H543" s="267">
        <f>+'Ark1'!AE1762</f>
        <v>27.48538011695906</v>
      </c>
      <c r="I543" s="267"/>
      <c r="J543" s="267">
        <f>+IF(G543=0,"",'Ark1'!AF1762)</f>
        <v>31.730070191014793</v>
      </c>
      <c r="K543" s="268">
        <f>+IF(G543=0,"",'Ark1'!T1762)</f>
        <v>7.0851063829787249</v>
      </c>
      <c r="L543" s="305">
        <f>+IF(G543=0,"",'Ark1'!U1762)</f>
        <v>104.93404255319152</v>
      </c>
      <c r="M543" s="246"/>
      <c r="N543" s="269">
        <f>+IF(G543=0,"",'Ark1'!W1762)</f>
        <v>61.702127659574487</v>
      </c>
      <c r="O543" s="269">
        <f>+IF(G543=0,"",'Ark1'!X1762)</f>
        <v>0</v>
      </c>
      <c r="P543" s="269">
        <f>+IF(G543=0,"",'Ark1'!AG1762)</f>
        <v>446.5106382978725</v>
      </c>
      <c r="Q543" s="269">
        <f>+IF(G543=0,"",'Ark1'!AH1762)</f>
        <v>97.872340425531874</v>
      </c>
      <c r="R543" s="374">
        <f>+IF(G543=0,"",'Ark1'!AR1762)</f>
        <v>153.55319148936172</v>
      </c>
      <c r="S543" s="114">
        <f>+IF(G543=0,"",'Ark1'!AS1762)</f>
        <v>28.552484437385303</v>
      </c>
      <c r="T543" s="269">
        <f>+IF(G543=0,"",'Ark1'!Y1762)</f>
        <v>23.258924405673294</v>
      </c>
      <c r="U543" s="268">
        <f>+IF(G543=0,"",'Ark1'!AA1762)</f>
        <v>1.3656856626281897</v>
      </c>
      <c r="V543" s="269">
        <f>+IF(G543=0,"",'Ark1'!AC1762)</f>
        <v>67.911198410498841</v>
      </c>
      <c r="W543" s="305">
        <f t="shared" si="80"/>
        <v>235.00905365481748</v>
      </c>
      <c r="X543" s="269">
        <f t="shared" si="81"/>
        <v>20.986808510638305</v>
      </c>
      <c r="Y543" s="267">
        <f t="shared" si="82"/>
        <v>1.88</v>
      </c>
      <c r="Z543" s="246"/>
      <c r="AC543" s="28"/>
      <c r="AD543" s="27"/>
      <c r="AG543" s="27"/>
      <c r="AH543" s="27"/>
      <c r="AI543" s="27"/>
      <c r="AK543" s="27"/>
      <c r="AL543" s="270"/>
      <c r="AM543" s="27"/>
      <c r="AN543" s="27"/>
    </row>
    <row r="544" spans="1:55" ht="15.6">
      <c r="A544" s="246"/>
      <c r="B544" s="330">
        <f>+'Ark1'!C1797</f>
        <v>2024</v>
      </c>
      <c r="C544" s="266">
        <f>+'Ark1'!L1797</f>
        <v>6</v>
      </c>
      <c r="D544" s="266" t="s">
        <v>33</v>
      </c>
      <c r="E544" s="275">
        <f>+'Ark1'!AP1797</f>
        <v>29</v>
      </c>
      <c r="F544" s="86">
        <f>+IF(G544=0,"",'Ark1'!Q1797)</f>
        <v>7</v>
      </c>
      <c r="G544" s="362">
        <f>+'Ark1'!R1797</f>
        <v>12</v>
      </c>
      <c r="H544" s="28">
        <f>+IF(G544=0,"",'Ark1'!AE1797)</f>
        <v>7.0175438596491215</v>
      </c>
      <c r="I544" s="267"/>
      <c r="J544" s="28">
        <f>+IF(G544=0,"",'Ark1'!AF1797)</f>
        <v>10.089877953845065</v>
      </c>
      <c r="K544" s="27">
        <f>+IF(G544=0,"",'Ark1'!T1797)</f>
        <v>9.0833333333333357</v>
      </c>
      <c r="L544" s="305">
        <f>+IF(G544=0,"",'Ark1'!U1797)</f>
        <v>130.69166666666663</v>
      </c>
      <c r="M544" s="246"/>
      <c r="N544" s="33">
        <f>+IF(G544=0,"",'Ark1'!W1797)</f>
        <v>91.666666666666686</v>
      </c>
      <c r="O544" s="33">
        <f>+IF(G544=0,"",'Ark1'!X1797)</f>
        <v>0</v>
      </c>
      <c r="P544" s="33">
        <f>+IF(G544=0,"",'Ark1'!AG1797)</f>
        <v>424.5</v>
      </c>
      <c r="Q544" s="33">
        <f>+IF(G544=0,"",'Ark1'!AH1797)</f>
        <v>100</v>
      </c>
      <c r="R544" s="374">
        <f>+IF(G544=0,"",'Ark1'!AR1797)</f>
        <v>157.66666666666663</v>
      </c>
      <c r="S544" s="114">
        <f>+IF(G544=0,"",'Ark1'!AS1797)</f>
        <v>32.799322298645365</v>
      </c>
      <c r="T544" s="33">
        <f>+IF(G544=0,"",'Ark1'!Y1797)</f>
        <v>30.044479757334599</v>
      </c>
      <c r="U544" s="27">
        <f>+IF(G544=0,"",'Ark1'!AA1797)</f>
        <v>1.6562172428626452</v>
      </c>
      <c r="V544" s="33">
        <f>+IF(G544=0,"",'Ark1'!AC1797)</f>
        <v>45.368991796851262</v>
      </c>
      <c r="W544" s="305">
        <f t="shared" si="80"/>
        <v>307.87200628190016</v>
      </c>
      <c r="X544" s="33">
        <f t="shared" si="81"/>
        <v>21.781944444444438</v>
      </c>
      <c r="Y544" s="28">
        <f t="shared" si="82"/>
        <v>1.7142857142857142</v>
      </c>
      <c r="Z544" s="246"/>
      <c r="AC544" s="28"/>
      <c r="AD544" s="27"/>
      <c r="AG544" s="27"/>
      <c r="AH544" s="27"/>
      <c r="AI544" s="27"/>
      <c r="AK544" s="27"/>
      <c r="AL544" s="270"/>
      <c r="AM544" s="27"/>
      <c r="AN544" s="27"/>
    </row>
    <row r="545" spans="1:55" ht="15.6">
      <c r="A545" s="246"/>
      <c r="B545" s="330">
        <f>+'Ark1'!C1832</f>
        <v>2024</v>
      </c>
      <c r="C545" s="266">
        <f>+'Ark1'!L1832</f>
        <v>7</v>
      </c>
      <c r="D545" s="266" t="s">
        <v>34</v>
      </c>
      <c r="E545" s="274">
        <f>+'Ark1'!AP1832</f>
        <v>29</v>
      </c>
      <c r="F545" s="266">
        <f>+IF(G545=0,"",'Ark1'!Q1832)</f>
        <v>1</v>
      </c>
      <c r="G545" s="362">
        <f>+'Ark1'!R1832</f>
        <v>1</v>
      </c>
      <c r="H545" s="267">
        <f>+IF(G545=0,"",'Ark1'!AE1832)</f>
        <v>0.58479532163742698</v>
      </c>
      <c r="I545" s="267"/>
      <c r="J545" s="267">
        <f>+IF(G545=0,"",'Ark1'!AF1832)</f>
        <v>1.4160442119755781</v>
      </c>
      <c r="K545" s="268">
        <f>+IF(G545=0,"",'Ark1'!T1832)</f>
        <v>10</v>
      </c>
      <c r="L545" s="305">
        <f>+IF(G545=0,"",'Ark1'!U1832)</f>
        <v>220.1</v>
      </c>
      <c r="M545" s="246"/>
      <c r="N545" s="269">
        <f>+IF(G545=0,"",'Ark1'!W1832)</f>
        <v>100</v>
      </c>
      <c r="O545" s="269">
        <f>+IF(G545=0,"",'Ark1'!X1832)</f>
        <v>0</v>
      </c>
      <c r="P545" s="269">
        <f>+IF(G545=0,"",'Ark1'!AG1832)</f>
        <v>631</v>
      </c>
      <c r="Q545" s="269">
        <f>+IF(G545=0,"",'Ark1'!AH1832)</f>
        <v>100</v>
      </c>
      <c r="R545" s="374">
        <f>+IF(G545=0,"",'Ark1'!AR1832)</f>
        <v>177</v>
      </c>
      <c r="S545" s="114">
        <f>+IF(G545=0,"",'Ark1'!AS1832)</f>
        <v>39.673716145020407</v>
      </c>
      <c r="T545" s="269">
        <f>+IF(G545=0,"",'Ark1'!Y1832)</f>
        <v>0</v>
      </c>
      <c r="U545" s="268">
        <f>+IF(G545=0,"",'Ark1'!AA1832)</f>
        <v>0</v>
      </c>
      <c r="V545" s="269">
        <f>+IF(G545=0,"",'Ark1'!AC1832)</f>
        <v>0</v>
      </c>
      <c r="W545" s="305">
        <f t="shared" si="80"/>
        <v>348.81141045958793</v>
      </c>
      <c r="X545" s="269">
        <f t="shared" si="81"/>
        <v>31.442857142857143</v>
      </c>
      <c r="Y545" s="267">
        <f t="shared" si="82"/>
        <v>1</v>
      </c>
      <c r="Z545" s="246"/>
      <c r="AC545" s="28"/>
      <c r="AD545" s="27"/>
      <c r="AG545" s="27"/>
      <c r="AH545" s="27"/>
      <c r="AI545" s="27"/>
      <c r="AK545" s="27"/>
      <c r="AL545" s="270"/>
      <c r="AM545" s="27"/>
      <c r="AN545" s="27"/>
    </row>
    <row r="546" spans="1:55" ht="15.6">
      <c r="A546" s="246"/>
      <c r="B546" s="86">
        <f>+'Ark1'!C1867</f>
        <v>2024</v>
      </c>
      <c r="C546" s="86">
        <f>+'Ark1'!L1867</f>
        <v>8</v>
      </c>
      <c r="D546" s="86" t="s">
        <v>35</v>
      </c>
      <c r="E546" s="275">
        <f>+'Ark1'!AP1867</f>
        <v>29</v>
      </c>
      <c r="F546" s="86" t="str">
        <f>+IF(G546=0,"",'Ark1'!Q1867)</f>
        <v/>
      </c>
      <c r="G546" s="362">
        <f>+'Ark1'!R1867</f>
        <v>0</v>
      </c>
      <c r="H546" s="28" t="str">
        <f>+IF(G546=0,"",'Ark1'!AE1867)</f>
        <v/>
      </c>
      <c r="I546" s="267"/>
      <c r="J546" s="28" t="str">
        <f>+IF(G546=0,"",'Ark1'!AF1867)</f>
        <v/>
      </c>
      <c r="K546" s="27" t="str">
        <f>+IF(G546=0,"",'Ark1'!T1867)</f>
        <v/>
      </c>
      <c r="L546" s="305" t="str">
        <f>+IF(G546=0,"",'Ark1'!U1867)</f>
        <v/>
      </c>
      <c r="M546" s="246"/>
      <c r="N546" s="33" t="str">
        <f>+IF(G546=0,"",'Ark1'!W1867)</f>
        <v/>
      </c>
      <c r="O546" s="33" t="str">
        <f>+IF(G546=0,"",'Ark1'!X1867)</f>
        <v/>
      </c>
      <c r="P546" s="33" t="str">
        <f>+IF(G546=0,"",'Ark1'!AG1867)</f>
        <v/>
      </c>
      <c r="Q546" s="33" t="str">
        <f>+IF(G546=0,"",'Ark1'!AH1867)</f>
        <v/>
      </c>
      <c r="R546" s="374" t="str">
        <f>+IF(G546=0,"",'Ark1'!AR1867)</f>
        <v/>
      </c>
      <c r="S546" s="114" t="str">
        <f>+IF(G546=0,"",'Ark1'!AS1867)</f>
        <v/>
      </c>
      <c r="T546" s="33" t="str">
        <f>+IF(G546=0,"",'Ark1'!Y1867)</f>
        <v/>
      </c>
      <c r="U546" s="27" t="str">
        <f>+IF(G546=0,"",'Ark1'!AA1867)</f>
        <v/>
      </c>
      <c r="V546" s="33" t="str">
        <f>+IF(G546=0,"",'Ark1'!AC1867)</f>
        <v/>
      </c>
      <c r="W546" s="305" t="str">
        <f t="shared" si="80"/>
        <v/>
      </c>
      <c r="X546" s="33" t="str">
        <f t="shared" si="81"/>
        <v/>
      </c>
      <c r="Y546" s="28" t="str">
        <f t="shared" si="82"/>
        <v/>
      </c>
      <c r="Z546" s="246"/>
      <c r="AC546" s="28"/>
      <c r="AD546" s="27"/>
      <c r="AG546" s="27"/>
      <c r="AH546" s="27"/>
      <c r="AI546" s="27"/>
      <c r="AK546" s="27"/>
      <c r="AL546" s="270"/>
      <c r="AM546" s="27"/>
      <c r="AN546" s="27"/>
    </row>
    <row r="547" spans="1:55" ht="15.6">
      <c r="A547" s="246"/>
      <c r="B547" s="330">
        <f>+'Ark1'!C1902</f>
        <v>2024</v>
      </c>
      <c r="C547" s="266">
        <f>+'Ark1'!L1902</f>
        <v>9</v>
      </c>
      <c r="D547" s="266" t="s">
        <v>36</v>
      </c>
      <c r="E547" s="274">
        <f>+'Ark1'!AP1902</f>
        <v>29</v>
      </c>
      <c r="F547" s="266" t="str">
        <f>+IF(G547=0,"",'Ark1'!Q1902)</f>
        <v/>
      </c>
      <c r="G547" s="362">
        <f>+'Ark1'!R1902</f>
        <v>0</v>
      </c>
      <c r="H547" s="267" t="str">
        <f>+IF(G547=0,"",'Ark1'!AE1902)</f>
        <v/>
      </c>
      <c r="I547" s="267"/>
      <c r="J547" s="267" t="str">
        <f>+IF(G547=0,"",'Ark1'!AF1902)</f>
        <v/>
      </c>
      <c r="K547" s="268" t="str">
        <f>+IF(G547=0,"",'Ark1'!T1902)</f>
        <v/>
      </c>
      <c r="L547" s="305" t="str">
        <f>+IF(G547=0,"",'Ark1'!U1902)</f>
        <v/>
      </c>
      <c r="M547" s="246"/>
      <c r="N547" s="269" t="str">
        <f>+IF(G547=0,"",'Ark1'!W1902)</f>
        <v/>
      </c>
      <c r="O547" s="269" t="str">
        <f>+IF(G547=0,"",'Ark1'!X1902)</f>
        <v/>
      </c>
      <c r="P547" s="269" t="str">
        <f>+IF(G547=0,"",'Ark1'!AG1902)</f>
        <v/>
      </c>
      <c r="Q547" s="269" t="str">
        <f>+IF(G547=0,"",'Ark1'!AH1902)</f>
        <v/>
      </c>
      <c r="R547" s="374" t="str">
        <f>+IF(G547=0,"",'Ark1'!AR2025)</f>
        <v/>
      </c>
      <c r="S547" s="114" t="str">
        <f>+IF(G547=0,"",'Ark1'!AS2025)</f>
        <v/>
      </c>
      <c r="T547" s="269" t="str">
        <f>+IF(G547=0,"",'Ark1'!Y1902)</f>
        <v/>
      </c>
      <c r="U547" s="268" t="str">
        <f>+IF(G547=0,"",'Ark1'!AA1902)</f>
        <v/>
      </c>
      <c r="V547" s="269" t="str">
        <f>+IF(G547=0,"",'Ark1'!AC1902)</f>
        <v/>
      </c>
      <c r="W547" s="305" t="str">
        <f t="shared" si="80"/>
        <v/>
      </c>
      <c r="X547" s="269" t="str">
        <f t="shared" si="81"/>
        <v/>
      </c>
      <c r="Y547" s="267" t="str">
        <f t="shared" si="82"/>
        <v/>
      </c>
      <c r="Z547" s="246"/>
      <c r="AC547" s="28"/>
      <c r="AD547" s="27"/>
      <c r="AG547" s="27"/>
      <c r="AH547" s="27"/>
      <c r="AI547" s="27"/>
      <c r="AK547" s="27"/>
      <c r="AL547" s="270"/>
      <c r="AM547" s="27"/>
      <c r="AN547" s="27"/>
    </row>
    <row r="548" spans="1:55" ht="15.6">
      <c r="A548" s="246"/>
      <c r="B548" s="330">
        <f>+'Ark1'!C1937</f>
        <v>2024</v>
      </c>
      <c r="C548" s="266">
        <f>+'Ark1'!L1937</f>
        <v>10</v>
      </c>
      <c r="D548" s="266" t="s">
        <v>37</v>
      </c>
      <c r="E548" s="275">
        <f>+'Ark1'!AP1937</f>
        <v>29</v>
      </c>
      <c r="F548" s="86" t="str">
        <f>+IF(G548=0,"",'Ark1'!Q1937)</f>
        <v/>
      </c>
      <c r="G548" s="362">
        <f>+'Ark1'!R1937</f>
        <v>0</v>
      </c>
      <c r="H548" s="28" t="str">
        <f>+IF(G548=0,"",'Ark1'!AE1937)</f>
        <v/>
      </c>
      <c r="I548" s="267"/>
      <c r="J548" s="28" t="str">
        <f>+IF(G548=0,"",'Ark1'!AF1937)</f>
        <v/>
      </c>
      <c r="K548" s="27" t="str">
        <f>+IF(G548=0,"",'Ark1'!T1937)</f>
        <v/>
      </c>
      <c r="L548" s="305" t="str">
        <f>+IF(G548=0,"",'Ark1'!U1937)</f>
        <v/>
      </c>
      <c r="M548" s="246"/>
      <c r="N548" s="33" t="str">
        <f>+IF(G548=0,"",'Ark1'!W1937)</f>
        <v/>
      </c>
      <c r="O548" s="33" t="str">
        <f>+IF(G548=0,"",'Ark1'!X1937)</f>
        <v/>
      </c>
      <c r="P548" s="33" t="str">
        <f>+IF(G548=0,"",'Ark1'!AG1937)</f>
        <v/>
      </c>
      <c r="Q548" s="33" t="str">
        <f>+IF(G548=0,"",'Ark1'!AH1937)</f>
        <v/>
      </c>
      <c r="R548" s="374" t="str">
        <f>+IF(G548=0,"",'Ark1'!AR2026)</f>
        <v/>
      </c>
      <c r="S548" s="114" t="str">
        <f>+IF(G548=0,"",'Ark1'!AS2026)</f>
        <v/>
      </c>
      <c r="T548" s="33" t="str">
        <f>+IF(G548=0,"",'Ark1'!Y1937)</f>
        <v/>
      </c>
      <c r="U548" s="27" t="str">
        <f>+IF(G548=0,"",'Ark1'!AA1937)</f>
        <v/>
      </c>
      <c r="V548" s="33" t="str">
        <f>+IF(G548=0,"",'Ark1'!AC1937)</f>
        <v/>
      </c>
      <c r="W548" s="305" t="str">
        <f t="shared" si="80"/>
        <v/>
      </c>
      <c r="X548" s="33" t="str">
        <f t="shared" si="81"/>
        <v/>
      </c>
      <c r="Y548" s="28" t="str">
        <f t="shared" si="82"/>
        <v/>
      </c>
      <c r="Z548" s="246"/>
      <c r="AC548" s="28"/>
      <c r="AD548" s="27"/>
      <c r="AG548" s="27"/>
      <c r="AH548" s="27"/>
      <c r="AI548" s="27"/>
      <c r="AK548" s="27"/>
      <c r="AL548" s="270"/>
      <c r="AM548" s="27"/>
      <c r="AN548" s="27"/>
    </row>
    <row r="549" spans="1:55" ht="15.6">
      <c r="A549" s="246"/>
      <c r="B549" s="330">
        <f>+'Ark1'!C1972</f>
        <v>2024</v>
      </c>
      <c r="C549" s="266">
        <f>+'Ark1'!L1972</f>
        <v>11</v>
      </c>
      <c r="D549" s="266" t="s">
        <v>38</v>
      </c>
      <c r="E549" s="274">
        <f>+'Ark1'!AP1972</f>
        <v>29</v>
      </c>
      <c r="F549" s="266" t="str">
        <f>+IF(G549=0,"",'Ark1'!Q1972)</f>
        <v/>
      </c>
      <c r="G549" s="362">
        <f>+'Ark1'!R1972</f>
        <v>0</v>
      </c>
      <c r="H549" s="267" t="str">
        <f>+IF(G549=0,"",'Ark1'!AE1972)</f>
        <v/>
      </c>
      <c r="I549" s="267"/>
      <c r="J549" s="267" t="str">
        <f>+IF(G549=0,"",'Ark1'!AF1972)</f>
        <v/>
      </c>
      <c r="K549" s="268" t="str">
        <f>+IF(G549=0,"",'Ark1'!T1972)</f>
        <v/>
      </c>
      <c r="L549" s="305" t="str">
        <f>+IF(G549=0,"",'Ark1'!U1972)</f>
        <v/>
      </c>
      <c r="M549" s="246"/>
      <c r="N549" s="269" t="str">
        <f>+IF(G549=0,"",'Ark1'!W1972)</f>
        <v/>
      </c>
      <c r="O549" s="269" t="str">
        <f>+IF(G549=0,"",'Ark1'!X1972)</f>
        <v/>
      </c>
      <c r="P549" s="269" t="str">
        <f>+IF(G549=0,"",'Ark1'!AG1972)</f>
        <v/>
      </c>
      <c r="Q549" s="269" t="str">
        <f>+IF(G549=0,"",'Ark1'!AH1972)</f>
        <v/>
      </c>
      <c r="R549" s="374" t="str">
        <f>+IF(G549=0,"",'Ark1'!AR2027)</f>
        <v/>
      </c>
      <c r="S549" s="114" t="str">
        <f>+IF(G549=0,"",'Ark1'!AS2027)</f>
        <v/>
      </c>
      <c r="T549" s="269" t="str">
        <f>+IF(G549=0,"",'Ark1'!Y1972)</f>
        <v/>
      </c>
      <c r="U549" s="268" t="str">
        <f>+IF(G549=0,"",'Ark1'!AA1972)</f>
        <v/>
      </c>
      <c r="V549" s="269" t="str">
        <f>+IF(G549=0,"",'Ark1'!AC1972)</f>
        <v/>
      </c>
      <c r="W549" s="305" t="str">
        <f t="shared" si="80"/>
        <v/>
      </c>
      <c r="X549" s="269" t="str">
        <f t="shared" si="81"/>
        <v/>
      </c>
      <c r="Y549" s="267" t="str">
        <f t="shared" si="82"/>
        <v/>
      </c>
      <c r="Z549" s="246"/>
      <c r="AC549" s="28"/>
      <c r="AD549" s="27"/>
      <c r="AG549" s="27"/>
      <c r="AH549" s="27"/>
      <c r="AI549" s="27"/>
      <c r="AK549" s="27"/>
      <c r="AL549" s="270"/>
      <c r="AM549" s="27"/>
      <c r="AN549" s="27"/>
    </row>
    <row r="550" spans="1:55" ht="15.6">
      <c r="A550" s="246"/>
      <c r="B550" s="330">
        <f>+'Ark1'!C2007</f>
        <v>2024</v>
      </c>
      <c r="C550" s="266">
        <f>+'Ark1'!L2007</f>
        <v>12</v>
      </c>
      <c r="D550" s="266" t="s">
        <v>39</v>
      </c>
      <c r="E550" s="275">
        <f>+'Ark1'!AP2007</f>
        <v>29</v>
      </c>
      <c r="F550" s="86" t="str">
        <f>+IF(G550=0,"",'Ark1'!Q2007)</f>
        <v/>
      </c>
      <c r="G550" s="362">
        <f>+'Ark1'!R2007</f>
        <v>0</v>
      </c>
      <c r="H550" s="28" t="str">
        <f>+IF(G550=0,"",'Ark1'!AE2007)</f>
        <v/>
      </c>
      <c r="I550" s="267"/>
      <c r="J550" s="28" t="str">
        <f>+IF(G550=0,"",'Ark1'!AF2007)</f>
        <v/>
      </c>
      <c r="K550" s="27" t="str">
        <f>+IF(G550=0,"",'Ark1'!T2007)</f>
        <v/>
      </c>
      <c r="L550" s="305" t="str">
        <f>+IF(G550=0,"",'Ark1'!U2007)</f>
        <v/>
      </c>
      <c r="M550" s="246"/>
      <c r="N550" s="33" t="str">
        <f>+IF(G550=0,"",'Ark1'!W2007)</f>
        <v/>
      </c>
      <c r="O550" s="33" t="str">
        <f>+IF(G550=0,"",'Ark1'!X2007)</f>
        <v/>
      </c>
      <c r="P550" s="33" t="str">
        <f>+IF(G550=0,"",'Ark1'!AG2007)</f>
        <v/>
      </c>
      <c r="Q550" s="33" t="str">
        <f>+IF(G550=0,"",'Ark1'!AH2007)</f>
        <v/>
      </c>
      <c r="R550" s="374" t="str">
        <f>+IF(G550=0,"",'Ark1'!AR2028)</f>
        <v/>
      </c>
      <c r="S550" s="114" t="str">
        <f>+IF(G550=0,"",'Ark1'!AS2028)</f>
        <v/>
      </c>
      <c r="T550" s="33" t="str">
        <f>+IF(G550=0,"",'Ark1'!Y2007)</f>
        <v/>
      </c>
      <c r="U550" s="27" t="str">
        <f>+IF(G550=0,"",'Ark1'!AA2007)</f>
        <v/>
      </c>
      <c r="V550" s="33" t="str">
        <f>+IF(G550=0,"",'Ark1'!AC2007)</f>
        <v/>
      </c>
      <c r="W550" s="305" t="str">
        <f t="shared" si="80"/>
        <v/>
      </c>
      <c r="X550" s="33" t="str">
        <f t="shared" si="81"/>
        <v/>
      </c>
      <c r="Y550" s="28" t="str">
        <f t="shared" si="82"/>
        <v/>
      </c>
      <c r="Z550" s="246"/>
      <c r="AC550" s="28"/>
      <c r="AD550" s="27"/>
      <c r="AG550" s="27"/>
      <c r="AH550" s="27"/>
      <c r="AI550" s="27"/>
      <c r="AK550" s="27"/>
      <c r="AM550" s="27"/>
      <c r="AN550" s="27"/>
    </row>
    <row r="551" spans="1:55" ht="15.6">
      <c r="A551" s="246"/>
      <c r="B551" s="330">
        <f>+'Ark1'!C2042</f>
        <v>2024</v>
      </c>
      <c r="C551" s="266">
        <f>+'Ark1'!L2042</f>
        <v>13</v>
      </c>
      <c r="D551" s="266" t="s">
        <v>40</v>
      </c>
      <c r="E551" s="274">
        <f>+'Ark1'!AP2042</f>
        <v>29</v>
      </c>
      <c r="F551" s="266" t="str">
        <f>+IF(G551=0,"",'Ark1'!Q2042)</f>
        <v/>
      </c>
      <c r="G551" s="362">
        <f>+'Ark1'!R2042</f>
        <v>0</v>
      </c>
      <c r="H551" s="267" t="str">
        <f>+IF(G551=0,"",'Ark1'!AE2042)</f>
        <v/>
      </c>
      <c r="I551" s="267"/>
      <c r="J551" s="267" t="str">
        <f>+IF(G551=0,"",'Ark1'!AF2042)</f>
        <v/>
      </c>
      <c r="K551" s="268" t="str">
        <f>+IF(G551=0,"",'Ark1'!T2042)</f>
        <v/>
      </c>
      <c r="L551" s="305" t="str">
        <f>+IF(G551=0,"",'Ark1'!U2042)</f>
        <v/>
      </c>
      <c r="M551" s="246"/>
      <c r="N551" s="269" t="str">
        <f>+IF(G551=0,"",'Ark1'!W2042)</f>
        <v/>
      </c>
      <c r="O551" s="269" t="str">
        <f>+IF(G551=0,"",'Ark1'!X2042)</f>
        <v/>
      </c>
      <c r="P551" s="269" t="str">
        <f>+IF(G551=0,"",'Ark1'!AG2042)</f>
        <v/>
      </c>
      <c r="Q551" s="269" t="str">
        <f>+IF(G551=0,"",'Ark1'!AH2042)</f>
        <v/>
      </c>
      <c r="R551" s="374" t="str">
        <f>+IF(G551=0,"",'Ark1'!AR2029)</f>
        <v/>
      </c>
      <c r="S551" s="114" t="str">
        <f>+IF(G551=0,"",'Ark1'!AS2029)</f>
        <v/>
      </c>
      <c r="T551" s="269" t="str">
        <f>+IF(G551=0,"",'Ark1'!Y2042)</f>
        <v/>
      </c>
      <c r="U551" s="268" t="str">
        <f>+IF(G551=0,"",'Ark1'!AA2042)</f>
        <v/>
      </c>
      <c r="V551" s="269" t="str">
        <f>+IF(G551=0,"",'Ark1'!AC2042)</f>
        <v/>
      </c>
      <c r="W551" s="305" t="str">
        <f t="shared" si="80"/>
        <v/>
      </c>
      <c r="X551" s="269" t="str">
        <f t="shared" si="81"/>
        <v/>
      </c>
      <c r="Y551" s="267" t="str">
        <f t="shared" si="82"/>
        <v/>
      </c>
      <c r="Z551" s="246"/>
      <c r="AC551" s="28"/>
      <c r="AD551" s="27"/>
      <c r="AG551" s="27"/>
      <c r="AH551" s="27"/>
      <c r="AI551" s="27"/>
      <c r="AK551" s="27"/>
      <c r="AM551" s="27"/>
      <c r="AN551" s="27"/>
    </row>
    <row r="552" spans="1:55" ht="15.6">
      <c r="A552" s="246"/>
      <c r="B552" s="330">
        <f>+'Ark1'!C2077</f>
        <v>2024</v>
      </c>
      <c r="C552" s="266">
        <f>+'Ark1'!L2077</f>
        <v>14</v>
      </c>
      <c r="D552" s="266" t="s">
        <v>401</v>
      </c>
      <c r="E552" s="275">
        <f>+'Ark1'!AP2077</f>
        <v>29</v>
      </c>
      <c r="F552" s="86" t="str">
        <f>+IF(G552=0,"",'Ark1'!Q2077)</f>
        <v/>
      </c>
      <c r="G552" s="362">
        <f>+'Ark1'!R2077</f>
        <v>0</v>
      </c>
      <c r="H552" s="28" t="str">
        <f>+IF(G552=0,"",'Ark1'!AE2077)</f>
        <v/>
      </c>
      <c r="I552" s="267"/>
      <c r="J552" s="28" t="str">
        <f>+IF(G552=0,"",'Ark1'!AF2077)</f>
        <v/>
      </c>
      <c r="K552" s="27" t="str">
        <f>+IF(G552=0,"",'Ark1'!T2077)</f>
        <v/>
      </c>
      <c r="L552" s="305" t="str">
        <f>+IF(G552=0,"",'Ark1'!U2077)</f>
        <v/>
      </c>
      <c r="M552" s="246"/>
      <c r="N552" s="33" t="str">
        <f>+IF(G552=0,"",'Ark1'!W2077)</f>
        <v/>
      </c>
      <c r="O552" s="33" t="str">
        <f>+IF(G552=0,"",'Ark1'!X2077)</f>
        <v/>
      </c>
      <c r="P552" s="33" t="str">
        <f>+IF(G552=0,"",'Ark1'!AG2077)</f>
        <v/>
      </c>
      <c r="Q552" s="33" t="str">
        <f>+IF(G552=0,"",'Ark1'!AH2077)</f>
        <v/>
      </c>
      <c r="R552" s="374" t="str">
        <f>+IF(G552=0,"",'Ark1'!AR2030)</f>
        <v/>
      </c>
      <c r="S552" s="114" t="str">
        <f>+IF(G552=0,"",'Ark1'!AS2030)</f>
        <v/>
      </c>
      <c r="T552" s="33" t="str">
        <f>+IF(G552=0,"",'Ark1'!Y2077)</f>
        <v/>
      </c>
      <c r="U552" s="27" t="str">
        <f>+IF(G552=0,"",'Ark1'!AA2077)</f>
        <v/>
      </c>
      <c r="V552" s="33" t="str">
        <f>+IF(G552=0,"",'Ark1'!AC2077)</f>
        <v/>
      </c>
      <c r="W552" s="305" t="str">
        <f t="shared" si="80"/>
        <v/>
      </c>
      <c r="X552" s="33" t="str">
        <f t="shared" si="81"/>
        <v/>
      </c>
      <c r="Y552" s="28" t="str">
        <f t="shared" si="82"/>
        <v/>
      </c>
      <c r="Z552" s="246"/>
      <c r="AC552" s="28"/>
      <c r="AD552" s="27"/>
      <c r="AG552" s="27"/>
      <c r="AH552" s="27"/>
      <c r="AI552" s="27"/>
      <c r="AK552" s="27"/>
      <c r="AM552" s="27"/>
      <c r="AN552" s="27"/>
    </row>
    <row r="553" spans="1:55" ht="15.6">
      <c r="A553" s="246"/>
      <c r="B553" s="330">
        <f>+'Ark1'!C2112</f>
        <v>2024</v>
      </c>
      <c r="C553" s="266">
        <f>+'Ark1'!L2112</f>
        <v>15</v>
      </c>
      <c r="D553" s="266" t="s">
        <v>41</v>
      </c>
      <c r="E553" s="266">
        <f>+'Ark1'!AP2112</f>
        <v>29</v>
      </c>
      <c r="F553" s="266" t="str">
        <f>+IF(G553=0,"",'Ark1'!Q2112)</f>
        <v/>
      </c>
      <c r="G553" s="362">
        <f>+'Ark1'!R2112</f>
        <v>0</v>
      </c>
      <c r="H553" s="267" t="str">
        <f>+IF(G553=0,"",'Ark1'!AE2112)</f>
        <v/>
      </c>
      <c r="I553" s="267"/>
      <c r="J553" s="267" t="str">
        <f>+IF(G553=0,"",'Ark1'!AF2112)</f>
        <v/>
      </c>
      <c r="K553" s="268" t="str">
        <f>+IF(G553=0,"",'Ark1'!T2112)</f>
        <v/>
      </c>
      <c r="L553" s="377" t="str">
        <f>+IF(G553=0,"",'Ark1'!U2112)</f>
        <v/>
      </c>
      <c r="M553" s="246"/>
      <c r="N553" s="269" t="str">
        <f>+IF(G553=0,"",'Ark1'!W2112)</f>
        <v/>
      </c>
      <c r="O553" s="269" t="str">
        <f>+IF(G553=0,"",'Ark1'!X2112)</f>
        <v/>
      </c>
      <c r="P553" s="269" t="str">
        <f>+IF(G553=0,"",'Ark1'!AG2112)</f>
        <v/>
      </c>
      <c r="Q553" s="269" t="str">
        <f>+IF(G553=0,"",'Ark1'!AH2112)</f>
        <v/>
      </c>
      <c r="R553" s="374" t="str">
        <f>+IF(G553=0,"",'Ark1'!AR2031)</f>
        <v/>
      </c>
      <c r="S553" s="114" t="str">
        <f>+IF(G553=0,"",'Ark1'!AS2031)</f>
        <v/>
      </c>
      <c r="T553" s="269" t="str">
        <f>+IF(G553=0,"",'Ark1'!Y2112)</f>
        <v/>
      </c>
      <c r="U553" s="268" t="str">
        <f>+IF(G553=0,"",'Ark1'!AA2112)</f>
        <v/>
      </c>
      <c r="V553" s="269" t="str">
        <f>+IF(G553=0,"",'Ark1'!AC2112)</f>
        <v/>
      </c>
      <c r="W553" s="305" t="str">
        <f t="shared" si="80"/>
        <v/>
      </c>
      <c r="X553" s="269" t="str">
        <f t="shared" si="81"/>
        <v/>
      </c>
      <c r="Y553" s="267" t="str">
        <f t="shared" si="82"/>
        <v/>
      </c>
      <c r="Z553" s="246"/>
      <c r="AC553" s="28"/>
      <c r="AD553" s="27"/>
      <c r="AG553" s="27"/>
      <c r="AH553" s="27"/>
      <c r="AI553" s="27"/>
      <c r="AK553" s="27"/>
      <c r="AM553" s="27"/>
      <c r="AN553" s="27"/>
    </row>
    <row r="554" spans="1:55" ht="19.8">
      <c r="A554" s="246"/>
      <c r="B554" s="246"/>
      <c r="C554" s="246"/>
      <c r="D554" s="246"/>
      <c r="E554" s="246"/>
      <c r="F554" s="246"/>
      <c r="G554" s="246"/>
      <c r="H554" s="246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  <c r="Z554" s="246"/>
      <c r="AA554" s="249"/>
      <c r="AC554" s="28"/>
      <c r="AD554" s="27"/>
      <c r="AE554" s="250"/>
      <c r="AF554" s="86"/>
      <c r="AJ554" s="86"/>
      <c r="BB554" s="262"/>
    </row>
    <row r="555" spans="1:55" ht="19.8">
      <c r="A555" s="246"/>
      <c r="B555" s="246"/>
      <c r="C555" s="264"/>
      <c r="D555" s="246"/>
      <c r="E555" s="246"/>
      <c r="F555" s="246"/>
      <c r="G555" s="246"/>
      <c r="H555" s="247"/>
      <c r="I555" s="246"/>
      <c r="J555" s="247"/>
      <c r="K555" s="246"/>
      <c r="L555" s="246"/>
      <c r="M555" s="246"/>
      <c r="N555" s="248"/>
      <c r="O555" s="248"/>
      <c r="P555" s="246"/>
      <c r="Q555" s="248"/>
      <c r="R555" s="248"/>
      <c r="S555" s="248"/>
      <c r="T555" s="248"/>
      <c r="U555" s="246"/>
      <c r="V555" s="248"/>
      <c r="W555" s="246"/>
      <c r="X555" s="248"/>
      <c r="Y555" s="247"/>
      <c r="Z555" s="246"/>
      <c r="AA555" s="249"/>
      <c r="AC555" s="28"/>
      <c r="AD555" s="27"/>
      <c r="AE555" s="250"/>
      <c r="AF555" s="86"/>
      <c r="AJ555" s="86"/>
      <c r="BB555" s="262"/>
    </row>
    <row r="556" spans="1:55" ht="22.8">
      <c r="A556" s="346" t="str">
        <f>+Raser!C37</f>
        <v>Galloway</v>
      </c>
      <c r="B556" s="246"/>
      <c r="C556" s="264"/>
      <c r="D556" s="346"/>
      <c r="E556" s="246"/>
      <c r="F556" s="246"/>
      <c r="G556" s="264" t="s">
        <v>651</v>
      </c>
      <c r="H556" s="279">
        <f>SUM(G562:G576)</f>
        <v>7</v>
      </c>
      <c r="I556" s="247"/>
      <c r="J556" s="246"/>
      <c r="K556" s="247"/>
      <c r="L556" s="246"/>
      <c r="M556" s="246"/>
      <c r="N556" s="246"/>
      <c r="O556" s="248"/>
      <c r="P556" s="248"/>
      <c r="Q556" s="246"/>
      <c r="R556" s="246"/>
      <c r="S556" s="246"/>
      <c r="T556" s="248"/>
      <c r="U556" s="248"/>
      <c r="V556" s="246"/>
      <c r="W556" s="248"/>
      <c r="X556" s="345">
        <f>+Raser!X37</f>
        <v>504.74902314397349</v>
      </c>
      <c r="Y556" s="248" t="s">
        <v>635</v>
      </c>
      <c r="Z556" s="247"/>
      <c r="AA556" s="249"/>
      <c r="AB556" s="249"/>
      <c r="AC556" s="28"/>
      <c r="AE556" s="27"/>
      <c r="AF556" s="250"/>
      <c r="AJ556" s="86"/>
      <c r="BC556" s="262"/>
    </row>
    <row r="557" spans="1:55" ht="14.25" customHeight="1">
      <c r="A557" s="246"/>
      <c r="B557" s="246"/>
      <c r="C557" s="264"/>
      <c r="D557" s="344"/>
      <c r="E557" s="246"/>
      <c r="F557" s="264"/>
      <c r="G557" s="264"/>
      <c r="H557" s="264"/>
      <c r="I557" s="264"/>
      <c r="J557" s="264"/>
      <c r="K557" s="264"/>
      <c r="L557" s="264"/>
      <c r="M557" s="246"/>
      <c r="N557" s="264"/>
      <c r="O557" s="264"/>
      <c r="P557" s="264"/>
      <c r="Q557" s="264"/>
      <c r="R557" s="264"/>
      <c r="S557" s="264"/>
      <c r="T557" s="264"/>
      <c r="U557" s="264"/>
      <c r="V557" s="264"/>
      <c r="W557" s="264"/>
      <c r="X557" s="264"/>
      <c r="Y557" s="247"/>
      <c r="Z557" s="246"/>
      <c r="AA557" s="249"/>
      <c r="AC557" s="28"/>
      <c r="AD557" s="27"/>
      <c r="AE557" s="250"/>
      <c r="AF557" s="86"/>
      <c r="AJ557" s="86"/>
      <c r="BB557" s="262"/>
    </row>
    <row r="558" spans="1:55" ht="19.8">
      <c r="A558" s="246"/>
      <c r="B558" s="246"/>
      <c r="C558" s="246"/>
      <c r="D558" s="246"/>
      <c r="E558" s="246"/>
      <c r="F558" s="246"/>
      <c r="G558" s="246"/>
      <c r="H558" s="247"/>
      <c r="I558" s="246"/>
      <c r="J558" s="247"/>
      <c r="K558" s="246"/>
      <c r="L558" s="246"/>
      <c r="M558" s="246"/>
      <c r="N558" s="248"/>
      <c r="O558" s="248"/>
      <c r="P558" s="246"/>
      <c r="Q558" s="248"/>
      <c r="R558" s="248"/>
      <c r="S558" s="248"/>
      <c r="T558" s="248"/>
      <c r="U558" s="246"/>
      <c r="V558" s="248"/>
      <c r="W558" s="264" t="s">
        <v>488</v>
      </c>
      <c r="X558" s="265" t="s">
        <v>80</v>
      </c>
      <c r="Y558" s="263" t="s">
        <v>4</v>
      </c>
      <c r="Z558" s="246"/>
      <c r="AA558" s="249"/>
      <c r="AC558" s="28"/>
      <c r="AD558" s="27"/>
      <c r="AE558" s="250"/>
      <c r="AF558" s="86"/>
      <c r="AJ558" s="86"/>
      <c r="BB558" s="262"/>
    </row>
    <row r="559" spans="1:55" ht="19.8">
      <c r="A559" s="246"/>
      <c r="B559" s="246"/>
      <c r="C559" s="246"/>
      <c r="D559" s="264"/>
      <c r="E559" s="246"/>
      <c r="F559" s="264" t="s">
        <v>4</v>
      </c>
      <c r="G559" s="246"/>
      <c r="H559" s="247"/>
      <c r="I559" s="247"/>
      <c r="J559" s="247"/>
      <c r="K559" s="264" t="s">
        <v>24</v>
      </c>
      <c r="L559" s="247"/>
      <c r="M559" s="246"/>
      <c r="N559" s="248" t="s">
        <v>402</v>
      </c>
      <c r="O559" s="248" t="s">
        <v>402</v>
      </c>
      <c r="P559" s="265" t="s">
        <v>534</v>
      </c>
      <c r="Q559" s="248" t="s">
        <v>402</v>
      </c>
      <c r="R559" s="248"/>
      <c r="S559" s="248"/>
      <c r="T559" s="265" t="s">
        <v>422</v>
      </c>
      <c r="U559" s="246"/>
      <c r="V559" s="265" t="s">
        <v>581</v>
      </c>
      <c r="W559" s="264" t="s">
        <v>578</v>
      </c>
      <c r="X559" s="265" t="s">
        <v>44</v>
      </c>
      <c r="Y559" s="263" t="s">
        <v>10</v>
      </c>
      <c r="Z559" s="246"/>
      <c r="AA559" s="249"/>
      <c r="AC559" s="28"/>
      <c r="AD559" s="27"/>
      <c r="AE559" s="250"/>
      <c r="AF559" s="86"/>
      <c r="AJ559" s="86"/>
      <c r="BB559" s="262"/>
    </row>
    <row r="560" spans="1:55" ht="19.8">
      <c r="A560" s="264"/>
      <c r="B560" s="264"/>
      <c r="C560" s="246"/>
      <c r="D560" s="246"/>
      <c r="E560" s="264"/>
      <c r="F560" s="264" t="s">
        <v>486</v>
      </c>
      <c r="G560" s="264" t="s">
        <v>4</v>
      </c>
      <c r="H560" s="263" t="s">
        <v>4</v>
      </c>
      <c r="I560" s="263"/>
      <c r="J560" s="263" t="s">
        <v>1</v>
      </c>
      <c r="K560" s="264" t="s">
        <v>492</v>
      </c>
      <c r="L560" s="263" t="s">
        <v>24</v>
      </c>
      <c r="M560" s="246"/>
      <c r="N560" s="265" t="s">
        <v>580</v>
      </c>
      <c r="O560" s="265" t="s">
        <v>498</v>
      </c>
      <c r="P560" s="265" t="s">
        <v>558</v>
      </c>
      <c r="Q560" s="265" t="s">
        <v>500</v>
      </c>
      <c r="R560" s="423" t="s">
        <v>24</v>
      </c>
      <c r="S560" s="423" t="s">
        <v>24</v>
      </c>
      <c r="T560" s="265"/>
      <c r="U560" s="264" t="s">
        <v>413</v>
      </c>
      <c r="V560" s="265" t="s">
        <v>1</v>
      </c>
      <c r="W560" s="264" t="s">
        <v>71</v>
      </c>
      <c r="X560" s="265" t="s">
        <v>538</v>
      </c>
      <c r="Y560" s="263" t="s">
        <v>71</v>
      </c>
      <c r="Z560" s="246"/>
      <c r="AA560" s="249"/>
      <c r="AC560" s="28"/>
      <c r="AD560" s="27"/>
      <c r="AE560" s="250"/>
      <c r="AF560" s="86"/>
      <c r="AJ560" s="86"/>
      <c r="BB560" s="262"/>
    </row>
    <row r="561" spans="1:54" ht="19.8">
      <c r="A561" s="246"/>
      <c r="B561" s="246"/>
      <c r="C561" s="264" t="s">
        <v>0</v>
      </c>
      <c r="D561" s="264"/>
      <c r="E561" s="264" t="s">
        <v>607</v>
      </c>
      <c r="F561" s="50" t="s">
        <v>487</v>
      </c>
      <c r="G561" s="50" t="s">
        <v>10</v>
      </c>
      <c r="H561" s="87" t="s">
        <v>402</v>
      </c>
      <c r="I561" s="87"/>
      <c r="J561" s="87" t="s">
        <v>402</v>
      </c>
      <c r="K561" s="50" t="s">
        <v>414</v>
      </c>
      <c r="L561" s="87" t="s">
        <v>45</v>
      </c>
      <c r="M561" s="246"/>
      <c r="N561" s="75" t="s">
        <v>556</v>
      </c>
      <c r="O561" s="75" t="s">
        <v>439</v>
      </c>
      <c r="P561" s="75" t="s">
        <v>494</v>
      </c>
      <c r="Q561" s="75" t="s">
        <v>481</v>
      </c>
      <c r="R561" s="423" t="s">
        <v>737</v>
      </c>
      <c r="S561" s="423" t="s">
        <v>738</v>
      </c>
      <c r="T561" s="75" t="s">
        <v>1</v>
      </c>
      <c r="U561" s="50" t="s">
        <v>414</v>
      </c>
      <c r="V561" s="75" t="s">
        <v>535</v>
      </c>
      <c r="W561" s="50" t="s">
        <v>497</v>
      </c>
      <c r="X561" s="75" t="s">
        <v>45</v>
      </c>
      <c r="Y561" s="87" t="s">
        <v>561</v>
      </c>
      <c r="Z561" s="246"/>
      <c r="AA561" s="249"/>
      <c r="AC561" s="28"/>
      <c r="AD561" s="27"/>
      <c r="AE561" s="250"/>
      <c r="AF561" s="86"/>
      <c r="AJ561" s="86"/>
      <c r="BB561" s="262"/>
    </row>
    <row r="562" spans="1:54" ht="15.6">
      <c r="A562" s="246"/>
      <c r="B562" s="266">
        <f>+'Ark1'!C1623</f>
        <v>2024</v>
      </c>
      <c r="C562" s="266">
        <f>+'Ark1'!L1623</f>
        <v>1</v>
      </c>
      <c r="D562" s="266" t="s">
        <v>29</v>
      </c>
      <c r="E562" s="266">
        <f>+'Ark1'!AP1623</f>
        <v>30</v>
      </c>
      <c r="F562" s="266" t="str">
        <f>+IF(G562=0,"",'Ark1'!Q1623)</f>
        <v/>
      </c>
      <c r="G562" s="362">
        <f>+'Ark1'!R1623</f>
        <v>0</v>
      </c>
      <c r="H562" s="267" t="str">
        <f>+IF(G562=0,"",'Ark1'!AE1623)</f>
        <v/>
      </c>
      <c r="I562" s="267"/>
      <c r="J562" s="267" t="str">
        <f>+IF(G562=0,"",'Ark1'!AF1623)</f>
        <v/>
      </c>
      <c r="K562" s="268" t="str">
        <f>+IF(G562=0,"",'Ark1'!T1623)</f>
        <v/>
      </c>
      <c r="L562" s="305" t="str">
        <f>+IF(G562=0,"",'Ark1'!U1623)</f>
        <v/>
      </c>
      <c r="M562" s="246"/>
      <c r="N562" s="269" t="str">
        <f>+IF(G562=0,"",'Ark1'!W1623)</f>
        <v/>
      </c>
      <c r="O562" s="269" t="str">
        <f>+IF(G562=0,"",'Ark1'!X1623)</f>
        <v/>
      </c>
      <c r="P562" s="269" t="str">
        <f>+IF(G562=0,"",'Ark1'!AG1623)</f>
        <v/>
      </c>
      <c r="Q562" s="269" t="str">
        <f>+IF(G562=0,"",'Ark1'!AH1623)</f>
        <v/>
      </c>
      <c r="R562" s="374" t="str">
        <f>+IF(G562=0,"",'Ark1'!AR1953)</f>
        <v/>
      </c>
      <c r="S562" s="114" t="str">
        <f>+IF(G562=0,"",'Ark1'!AS1953)</f>
        <v/>
      </c>
      <c r="T562" s="269" t="str">
        <f>+IF(G562=0,"",'Ark1'!Y1623)</f>
        <v/>
      </c>
      <c r="U562" s="268" t="str">
        <f>+IF(G562=0,"",'Ark1'!AA1623)</f>
        <v/>
      </c>
      <c r="V562" s="269" t="str">
        <f>+IF(G562=0,"",'Ark1'!AC1623)</f>
        <v/>
      </c>
      <c r="W562" s="305" t="str">
        <f t="shared" ref="W562:W576" si="83">IF(G562=0,"",1000*L562/P562)</f>
        <v/>
      </c>
      <c r="X562" s="269" t="str">
        <f t="shared" ref="X562:X576" si="84">IF(G562=0,"",L562/C562)</f>
        <v/>
      </c>
      <c r="Y562" s="267" t="str">
        <f t="shared" ref="Y562:Y576" si="85">IF(G562=0,"",G562/F562)</f>
        <v/>
      </c>
      <c r="Z562" s="246"/>
      <c r="AC562" s="28"/>
      <c r="AD562" s="27"/>
      <c r="AG562" s="27"/>
      <c r="AH562" s="27"/>
      <c r="AI562" s="27"/>
      <c r="AK562" s="27"/>
      <c r="AM562" s="27"/>
      <c r="AN562" s="27"/>
    </row>
    <row r="563" spans="1:54" ht="15.6">
      <c r="A563" s="246"/>
      <c r="B563" s="306">
        <f>+'Ark1'!C1658</f>
        <v>2024</v>
      </c>
      <c r="C563" s="86">
        <f>+'Ark1'!L1658</f>
        <v>2</v>
      </c>
      <c r="D563" s="86" t="s">
        <v>30</v>
      </c>
      <c r="E563" s="86">
        <f>+'Ark1'!AP1658</f>
        <v>30</v>
      </c>
      <c r="F563" s="86" t="str">
        <f>+IF(G563=0,"",'Ark1'!Q1658)</f>
        <v/>
      </c>
      <c r="G563" s="362">
        <f>+'Ark1'!R1658</f>
        <v>0</v>
      </c>
      <c r="H563" s="28" t="str">
        <f>+IF(G563=0,"",'Ark1'!AE1658)</f>
        <v/>
      </c>
      <c r="I563" s="267"/>
      <c r="J563" s="28" t="str">
        <f>+IF(G563=0,"",'Ark1'!AF1658)</f>
        <v/>
      </c>
      <c r="K563" s="27" t="str">
        <f>+IF(G563=0,"",'Ark1'!T1658)</f>
        <v/>
      </c>
      <c r="L563" s="305" t="str">
        <f>+IF(G563=0,"",'Ark1'!U1658)</f>
        <v/>
      </c>
      <c r="M563" s="246"/>
      <c r="N563" s="33" t="str">
        <f>+IF(G563=0,"",'Ark1'!W1658)</f>
        <v/>
      </c>
      <c r="O563" s="33" t="str">
        <f>+IF(G563=0,"",'Ark1'!X1658)</f>
        <v/>
      </c>
      <c r="P563" s="33" t="str">
        <f>+IF(G563=0,"",'Ark1'!AG1658)</f>
        <v/>
      </c>
      <c r="Q563" s="33" t="str">
        <f>+IF(G563=0,"",'Ark1'!AH1658)</f>
        <v/>
      </c>
      <c r="R563" s="374" t="str">
        <f>+IF(G563=0,"",'Ark1'!AR1988)</f>
        <v/>
      </c>
      <c r="S563" s="114" t="str">
        <f>+IF(G563=0,"",'Ark1'!AS1988)</f>
        <v/>
      </c>
      <c r="T563" s="33" t="str">
        <f>+IF(G563=0,"",'Ark1'!Y1658)</f>
        <v/>
      </c>
      <c r="U563" s="27" t="str">
        <f>+IF(G563=0,"",'Ark1'!AA1658)</f>
        <v/>
      </c>
      <c r="V563" s="33" t="str">
        <f>+IF(G563=0,"",'Ark1'!AC1658)</f>
        <v/>
      </c>
      <c r="W563" s="305" t="str">
        <f t="shared" si="83"/>
        <v/>
      </c>
      <c r="X563" s="33" t="str">
        <f t="shared" si="84"/>
        <v/>
      </c>
      <c r="Y563" s="28" t="str">
        <f t="shared" si="85"/>
        <v/>
      </c>
      <c r="Z563" s="246"/>
      <c r="AC563" s="28"/>
      <c r="AD563" s="27"/>
      <c r="AG563" s="27"/>
      <c r="AH563" s="27"/>
      <c r="AI563" s="27"/>
      <c r="AK563" s="27"/>
      <c r="AM563" s="27"/>
      <c r="AN563" s="27"/>
    </row>
    <row r="564" spans="1:54" ht="15.6">
      <c r="A564" s="246"/>
      <c r="B564" s="306">
        <f>+'Ark1'!C1693</f>
        <v>2024</v>
      </c>
      <c r="C564" s="266">
        <f>+'Ark1'!L1693</f>
        <v>3</v>
      </c>
      <c r="D564" s="266" t="s">
        <v>31</v>
      </c>
      <c r="E564" s="266">
        <f>+'Ark1'!AP1693</f>
        <v>30</v>
      </c>
      <c r="F564" s="266" t="str">
        <f>+IF(G564=0,"",'Ark1'!Q1693)</f>
        <v/>
      </c>
      <c r="G564" s="362">
        <f>+'Ark1'!R1693</f>
        <v>0</v>
      </c>
      <c r="H564" s="267" t="str">
        <f>+IF(G564=0,"",'Ark1'!AE1693)</f>
        <v/>
      </c>
      <c r="I564" s="267"/>
      <c r="J564" s="267" t="str">
        <f>+IF(G564=0,"",'Ark1'!AF1693)</f>
        <v/>
      </c>
      <c r="K564" s="268" t="str">
        <f>+IF(G564=0,"",'Ark1'!T1693)</f>
        <v/>
      </c>
      <c r="L564" s="305" t="str">
        <f>+IF(G564=0,"",'Ark1'!U1693)</f>
        <v/>
      </c>
      <c r="M564" s="246"/>
      <c r="N564" s="269" t="str">
        <f>+IF(G564=0,"",'Ark1'!W1693)</f>
        <v/>
      </c>
      <c r="O564" s="269" t="str">
        <f>+IF(G564=0,"",'Ark1'!X1693)</f>
        <v/>
      </c>
      <c r="P564" s="269" t="str">
        <f>+IF(G564=0,"",'Ark1'!AG1693)</f>
        <v/>
      </c>
      <c r="Q564" s="269" t="str">
        <f>+IF(G564=0,"",'Ark1'!AH1693)</f>
        <v/>
      </c>
      <c r="R564" s="374" t="str">
        <f>+IF(G564=0,"",'Ark1'!AR2023)</f>
        <v/>
      </c>
      <c r="S564" s="114" t="str">
        <f>+IF(G564=0,"",'Ark1'!AS2023)</f>
        <v/>
      </c>
      <c r="T564" s="269" t="str">
        <f>+IF(G564=0,"",'Ark1'!Y1693)</f>
        <v/>
      </c>
      <c r="U564" s="268" t="str">
        <f>+IF(G564=0,"",'Ark1'!AA1693)</f>
        <v/>
      </c>
      <c r="V564" s="269" t="str">
        <f>+IF(G564=0,"",'Ark1'!AC1693)</f>
        <v/>
      </c>
      <c r="W564" s="305" t="str">
        <f t="shared" si="83"/>
        <v/>
      </c>
      <c r="X564" s="269" t="str">
        <f t="shared" si="84"/>
        <v/>
      </c>
      <c r="Y564" s="267" t="str">
        <f t="shared" si="85"/>
        <v/>
      </c>
      <c r="Z564" s="246"/>
      <c r="AC564" s="28"/>
      <c r="AD564" s="27"/>
      <c r="AG564" s="27"/>
      <c r="AH564" s="27"/>
      <c r="AI564" s="27"/>
      <c r="AK564" s="27"/>
      <c r="AM564" s="27"/>
      <c r="AN564" s="27"/>
    </row>
    <row r="565" spans="1:54" ht="15.6">
      <c r="A565" s="246"/>
      <c r="B565" s="306">
        <f>+'Ark1'!C1728</f>
        <v>2024</v>
      </c>
      <c r="C565" s="266">
        <f>+'Ark1'!L1728</f>
        <v>4</v>
      </c>
      <c r="D565" s="266" t="s">
        <v>32</v>
      </c>
      <c r="E565" s="86">
        <f>+'Ark1'!AP1728</f>
        <v>30</v>
      </c>
      <c r="F565" s="86" t="str">
        <f>+IF(G565=0,"",'Ark1'!Q1728)</f>
        <v/>
      </c>
      <c r="G565" s="362">
        <f>+'Ark1'!R1728</f>
        <v>0</v>
      </c>
      <c r="H565" s="28" t="str">
        <f>+IF(G565=0,"",'Ark1'!AE1728)</f>
        <v/>
      </c>
      <c r="I565" s="267"/>
      <c r="J565" s="28" t="str">
        <f>+IF(G565=0,"",'Ark1'!AF1728)</f>
        <v/>
      </c>
      <c r="K565" s="27" t="str">
        <f>+IF(G565=0,"",'Ark1'!T1728)</f>
        <v/>
      </c>
      <c r="L565" s="305" t="str">
        <f>+IF(G565=0,"",'Ark1'!U1728)</f>
        <v/>
      </c>
      <c r="M565" s="246"/>
      <c r="N565" s="33" t="str">
        <f>+IF(G565=0,"",'Ark1'!W1728)</f>
        <v/>
      </c>
      <c r="O565" s="33" t="str">
        <f>+IF(G565=0,"",'Ark1'!X1728)</f>
        <v/>
      </c>
      <c r="P565" s="33" t="str">
        <f>+IF(G565=0,"",'Ark1'!AG1728)</f>
        <v/>
      </c>
      <c r="Q565" s="33" t="str">
        <f>+IF(G565=0,"",'Ark1'!AH1728)</f>
        <v/>
      </c>
      <c r="R565" s="374" t="str">
        <f>+IF(G565=0,"",'Ark1'!AR2058)</f>
        <v/>
      </c>
      <c r="S565" s="114" t="str">
        <f>+IF(G565=0,"",'Ark1'!AS2058)</f>
        <v/>
      </c>
      <c r="T565" s="33" t="str">
        <f>+IF(G565=0,"",'Ark1'!Y1728)</f>
        <v/>
      </c>
      <c r="U565" s="27" t="str">
        <f>+IF(G565=0,"",'Ark1'!AA1728)</f>
        <v/>
      </c>
      <c r="V565" s="33" t="str">
        <f>+IF(G565=0,"",'Ark1'!AC1728)</f>
        <v/>
      </c>
      <c r="W565" s="305" t="str">
        <f t="shared" si="83"/>
        <v/>
      </c>
      <c r="X565" s="33" t="str">
        <f t="shared" si="84"/>
        <v/>
      </c>
      <c r="Y565" s="28" t="str">
        <f t="shared" si="85"/>
        <v/>
      </c>
      <c r="Z565" s="246"/>
      <c r="AC565" s="28"/>
      <c r="AD565" s="27"/>
      <c r="AG565" s="27"/>
      <c r="AH565" s="27"/>
      <c r="AI565" s="27"/>
      <c r="AK565" s="27"/>
      <c r="AM565" s="27"/>
      <c r="AN565" s="27"/>
    </row>
    <row r="566" spans="1:54" ht="15.6">
      <c r="A566" s="246"/>
      <c r="B566" s="266">
        <f>+'Ark1'!C1763</f>
        <v>2024</v>
      </c>
      <c r="C566" s="266">
        <f>+'Ark1'!L1763</f>
        <v>5</v>
      </c>
      <c r="D566" s="266" t="s">
        <v>400</v>
      </c>
      <c r="E566" s="274">
        <f>+'Ark1'!AP1763</f>
        <v>30</v>
      </c>
      <c r="F566" s="266" t="str">
        <f>+IF(G566=0,"",'Ark1'!Q1763)</f>
        <v/>
      </c>
      <c r="G566" s="362">
        <f>+'Ark1'!R1763</f>
        <v>0</v>
      </c>
      <c r="H566" s="267">
        <f>+'Ark1'!AE1763</f>
        <v>0</v>
      </c>
      <c r="I566" s="267"/>
      <c r="J566" s="267" t="str">
        <f>+IF(G566=0,"",'Ark1'!AF1763)</f>
        <v/>
      </c>
      <c r="K566" s="268" t="str">
        <f>+IF(G566=0,"",'Ark1'!T1763)</f>
        <v/>
      </c>
      <c r="L566" s="305" t="str">
        <f>+IF(G566=0,"",'Ark1'!U1763)</f>
        <v/>
      </c>
      <c r="M566" s="246"/>
      <c r="N566" s="269" t="str">
        <f>+IF(G566=0,"",'Ark1'!W1763)</f>
        <v/>
      </c>
      <c r="O566" s="269" t="str">
        <f>+IF(G566=0,"",'Ark1'!X1763)</f>
        <v/>
      </c>
      <c r="P566" s="269" t="str">
        <f>+IF(G566=0,"",'Ark1'!AG1763)</f>
        <v/>
      </c>
      <c r="Q566" s="269" t="str">
        <f>+IF(G566=0,"",'Ark1'!AH1763)</f>
        <v/>
      </c>
      <c r="R566" s="374" t="str">
        <f>+IF(G566=0,"",'Ark1'!AR2093)</f>
        <v/>
      </c>
      <c r="S566" s="114" t="str">
        <f>+IF(G566=0,"",'Ark1'!AS2093)</f>
        <v/>
      </c>
      <c r="T566" s="269" t="str">
        <f>+IF(G566=0,"",'Ark1'!Y1763)</f>
        <v/>
      </c>
      <c r="U566" s="268" t="str">
        <f>+IF(G566=0,"",'Ark1'!AA1763)</f>
        <v/>
      </c>
      <c r="V566" s="269" t="str">
        <f>+IF(G566=0,"",'Ark1'!AC1763)</f>
        <v/>
      </c>
      <c r="W566" s="305" t="str">
        <f t="shared" si="83"/>
        <v/>
      </c>
      <c r="X566" s="269" t="str">
        <f t="shared" si="84"/>
        <v/>
      </c>
      <c r="Y566" s="267" t="str">
        <f t="shared" si="85"/>
        <v/>
      </c>
      <c r="Z566" s="246"/>
      <c r="AC566" s="28"/>
      <c r="AD566" s="27"/>
      <c r="AG566" s="27"/>
      <c r="AH566" s="27"/>
      <c r="AI566" s="27"/>
      <c r="AK566" s="27"/>
      <c r="AM566" s="27"/>
      <c r="AN566" s="27"/>
    </row>
    <row r="567" spans="1:54" ht="15.6">
      <c r="A567" s="246"/>
      <c r="B567" s="330">
        <f>+'Ark1'!C1798</f>
        <v>2024</v>
      </c>
      <c r="C567" s="266">
        <f>+'Ark1'!L1798</f>
        <v>6</v>
      </c>
      <c r="D567" s="266" t="s">
        <v>33</v>
      </c>
      <c r="E567" s="275">
        <f>+'Ark1'!AP1798</f>
        <v>30</v>
      </c>
      <c r="F567" s="86">
        <f>+IF(G567=0,"",'Ark1'!Q1798)</f>
        <v>2</v>
      </c>
      <c r="G567" s="362">
        <f>+'Ark1'!R1798</f>
        <v>2</v>
      </c>
      <c r="H567" s="28">
        <f>+IF(G567=0,"",'Ark1'!AE1798)</f>
        <v>28.571428571428577</v>
      </c>
      <c r="I567" s="267"/>
      <c r="J567" s="28">
        <f>+IF(G567=0,"",'Ark1'!AF1798)</f>
        <v>25.32602870243554</v>
      </c>
      <c r="K567" s="27">
        <f>+IF(G567=0,"",'Ark1'!T1798)</f>
        <v>7.5</v>
      </c>
      <c r="L567" s="305">
        <f>+IF(G567=0,"",'Ark1'!U1798)</f>
        <v>212.65</v>
      </c>
      <c r="M567" s="246"/>
      <c r="N567" s="33">
        <f>+IF(G567=0,"",'Ark1'!W1798)</f>
        <v>100</v>
      </c>
      <c r="O567" s="33">
        <f>+IF(G567=0,"",'Ark1'!X1798)</f>
        <v>0</v>
      </c>
      <c r="P567" s="33">
        <f>+IF(G567=0,"",'Ark1'!AG1798)</f>
        <v>485</v>
      </c>
      <c r="Q567" s="33">
        <f>+IF(G567=0,"",'Ark1'!AH1798)</f>
        <v>100</v>
      </c>
      <c r="R567" s="374">
        <f>+IF(G567=0,"",'Ark1'!AR2128)</f>
        <v>0</v>
      </c>
      <c r="S567" s="114">
        <f>+IF(G567=0,"",'Ark1'!AS2128)</f>
        <v>0</v>
      </c>
      <c r="T567" s="33">
        <f>+IF(G567=0,"",'Ark1'!Y1798)</f>
        <v>18.250000000000199</v>
      </c>
      <c r="U567" s="27">
        <f>+IF(G567=0,"",'Ark1'!AA1798)</f>
        <v>0.5</v>
      </c>
      <c r="V567" s="33">
        <f>+IF(G567=0,"",'Ark1'!AC1798)</f>
        <v>99.999999999998906</v>
      </c>
      <c r="W567" s="305">
        <f t="shared" si="83"/>
        <v>438.45360824742266</v>
      </c>
      <c r="X567" s="33">
        <f t="shared" si="84"/>
        <v>35.44166666666667</v>
      </c>
      <c r="Y567" s="28">
        <f t="shared" si="85"/>
        <v>1</v>
      </c>
      <c r="Z567" s="246"/>
      <c r="AC567" s="28"/>
      <c r="AD567" s="27"/>
      <c r="AG567" s="27"/>
      <c r="AH567" s="27"/>
      <c r="AI567" s="27"/>
      <c r="AK567" s="27"/>
      <c r="AM567" s="27"/>
      <c r="AN567" s="27"/>
    </row>
    <row r="568" spans="1:54" ht="15.6">
      <c r="A568" s="246"/>
      <c r="B568" s="330">
        <f>+'Ark1'!C1833</f>
        <v>2024</v>
      </c>
      <c r="C568" s="266">
        <f>+'Ark1'!L1833</f>
        <v>7</v>
      </c>
      <c r="D568" s="266" t="s">
        <v>34</v>
      </c>
      <c r="E568" s="274">
        <f>+'Ark1'!AP1833</f>
        <v>30</v>
      </c>
      <c r="F568" s="266">
        <f>+IF(G568=0,"",'Ark1'!Q1833)</f>
        <v>3</v>
      </c>
      <c r="G568" s="362">
        <f>+'Ark1'!R1833</f>
        <v>4</v>
      </c>
      <c r="H568" s="267">
        <f>+IF(G568=0,"",'Ark1'!AE1833)</f>
        <v>57.142857142857153</v>
      </c>
      <c r="I568" s="267"/>
      <c r="J568" s="267">
        <f>+IF(G568=0,"",'Ark1'!AF1833)</f>
        <v>59.20919430715179</v>
      </c>
      <c r="K568" s="268">
        <f>+IF(G568=0,"",'Ark1'!T1833)</f>
        <v>8.25</v>
      </c>
      <c r="L568" s="305">
        <f>+IF(G568=0,"",'Ark1'!U1833)</f>
        <v>248.57499999999999</v>
      </c>
      <c r="M568" s="246"/>
      <c r="N568" s="269">
        <f>+IF(G568=0,"",'Ark1'!W1833)</f>
        <v>100</v>
      </c>
      <c r="O568" s="269">
        <f>+IF(G568=0,"",'Ark1'!X1833)</f>
        <v>0</v>
      </c>
      <c r="P568" s="269">
        <f>+IF(G568=0,"",'Ark1'!AG1833)</f>
        <v>498</v>
      </c>
      <c r="Q568" s="269">
        <f>+IF(G568=0,"",'Ark1'!AH1833)</f>
        <v>100</v>
      </c>
      <c r="R568" s="374">
        <f>+IF(G568=0,"",'Ark1'!AR2163)</f>
        <v>0</v>
      </c>
      <c r="S568" s="114">
        <f>+IF(G568=0,"",'Ark1'!AS2163)</f>
        <v>0</v>
      </c>
      <c r="T568" s="269">
        <f>+IF(G568=0,"",'Ark1'!Y1833)</f>
        <v>23.127513376928658</v>
      </c>
      <c r="U568" s="268">
        <f>+IF(G568=0,"",'Ark1'!AA1833)</f>
        <v>1.299038105676658</v>
      </c>
      <c r="V568" s="269">
        <f>+IF(G568=0,"",'Ark1'!AC1833)</f>
        <v>28.562730555233696</v>
      </c>
      <c r="W568" s="305">
        <f t="shared" si="83"/>
        <v>499.14658634538154</v>
      </c>
      <c r="X568" s="269">
        <f t="shared" si="84"/>
        <v>35.510714285714286</v>
      </c>
      <c r="Y568" s="267">
        <f t="shared" si="85"/>
        <v>1.3333333333333333</v>
      </c>
      <c r="Z568" s="246"/>
      <c r="AC568" s="28"/>
      <c r="AD568" s="27"/>
      <c r="AG568" s="27"/>
      <c r="AH568" s="27"/>
      <c r="AI568" s="27"/>
      <c r="AK568" s="27"/>
      <c r="AM568" s="27"/>
      <c r="AN568" s="27"/>
    </row>
    <row r="569" spans="1:54" ht="15.6">
      <c r="A569" s="246"/>
      <c r="B569" s="86">
        <f>+'Ark1'!C1868</f>
        <v>2024</v>
      </c>
      <c r="C569" s="86">
        <f>+'Ark1'!L1868</f>
        <v>8</v>
      </c>
      <c r="D569" s="86" t="s">
        <v>35</v>
      </c>
      <c r="E569" s="275">
        <f>+'Ark1'!AP1868</f>
        <v>30</v>
      </c>
      <c r="F569" s="86" t="str">
        <f>+IF(G569=0,"",'Ark1'!Q1868)</f>
        <v/>
      </c>
      <c r="G569" s="362">
        <f>+'Ark1'!R1868</f>
        <v>0</v>
      </c>
      <c r="H569" s="28" t="str">
        <f>+IF(G569=0,"",'Ark1'!AE1868)</f>
        <v/>
      </c>
      <c r="I569" s="267"/>
      <c r="J569" s="28" t="str">
        <f>+IF(G569=0,"",'Ark1'!AF1868)</f>
        <v/>
      </c>
      <c r="K569" s="27" t="str">
        <f>+IF(G569=0,"",'Ark1'!T1868)</f>
        <v/>
      </c>
      <c r="L569" s="305" t="str">
        <f>+IF(G569=0,"",'Ark1'!U1868)</f>
        <v/>
      </c>
      <c r="M569" s="246"/>
      <c r="N569" s="33" t="str">
        <f>+IF(G569=0,"",'Ark1'!W1868)</f>
        <v/>
      </c>
      <c r="O569" s="33" t="str">
        <f>+IF(G569=0,"",'Ark1'!X1868)</f>
        <v/>
      </c>
      <c r="P569" s="33" t="str">
        <f>+IF(G569=0,"",'Ark1'!AG1868)</f>
        <v/>
      </c>
      <c r="Q569" s="33" t="str">
        <f>+IF(G569=0,"",'Ark1'!AH1868)</f>
        <v/>
      </c>
      <c r="R569" s="374" t="str">
        <f>+IF(G569=0,"",'Ark1'!AR2047)</f>
        <v/>
      </c>
      <c r="S569" s="114" t="str">
        <f>+IF(G569=0,"",'Ark1'!AS2047)</f>
        <v/>
      </c>
      <c r="T569" s="33" t="str">
        <f>+IF(G569=0,"",'Ark1'!Y1868)</f>
        <v/>
      </c>
      <c r="U569" s="27" t="str">
        <f>+IF(G569=0,"",'Ark1'!AA1868)</f>
        <v/>
      </c>
      <c r="V569" s="33" t="str">
        <f>+IF(G569=0,"",'Ark1'!AC1868)</f>
        <v/>
      </c>
      <c r="W569" s="305" t="str">
        <f t="shared" si="83"/>
        <v/>
      </c>
      <c r="X569" s="33" t="str">
        <f t="shared" si="84"/>
        <v/>
      </c>
      <c r="Y569" s="28" t="str">
        <f t="shared" si="85"/>
        <v/>
      </c>
      <c r="Z569" s="246"/>
      <c r="AC569" s="28"/>
      <c r="AD569" s="27"/>
      <c r="AG569" s="27"/>
      <c r="AH569" s="27"/>
      <c r="AI569" s="27"/>
      <c r="AK569" s="27"/>
      <c r="AM569" s="27"/>
      <c r="AN569" s="27"/>
    </row>
    <row r="570" spans="1:54" ht="15.6">
      <c r="A570" s="246"/>
      <c r="B570" s="330">
        <f>+'Ark1'!C1903</f>
        <v>2024</v>
      </c>
      <c r="C570" s="266">
        <f>+'Ark1'!L1903</f>
        <v>9</v>
      </c>
      <c r="D570" s="266" t="s">
        <v>36</v>
      </c>
      <c r="E570" s="274">
        <f>+'Ark1'!AP1903</f>
        <v>30</v>
      </c>
      <c r="F570" s="266">
        <f>+IF(G570=0,"",'Ark1'!Q1903)</f>
        <v>1</v>
      </c>
      <c r="G570" s="362">
        <f>+'Ark1'!R1903</f>
        <v>1</v>
      </c>
      <c r="H570" s="267">
        <f>+IF(G570=0,"",'Ark1'!AE1903)</f>
        <v>14.285714285714288</v>
      </c>
      <c r="I570" s="267"/>
      <c r="J570" s="267">
        <f>+IF(G570=0,"",'Ark1'!AF1903)</f>
        <v>15.464776990412672</v>
      </c>
      <c r="K570" s="268">
        <f>+IF(G570=0,"",'Ark1'!T1903)</f>
        <v>9</v>
      </c>
      <c r="L570" s="305">
        <f>+IF(G570=0,"",'Ark1'!U1903)</f>
        <v>259.7</v>
      </c>
      <c r="M570" s="246"/>
      <c r="N570" s="269">
        <f>+IF(G570=0,"",'Ark1'!W1903)</f>
        <v>100</v>
      </c>
      <c r="O570" s="269">
        <f>+IF(G570=0,"",'Ark1'!X1903)</f>
        <v>0</v>
      </c>
      <c r="P570" s="269">
        <f>+IF(G570=0,"",'Ark1'!AG1903)</f>
        <v>365</v>
      </c>
      <c r="Q570" s="269">
        <f>+IF(G570=0,"",'Ark1'!AH1903)</f>
        <v>100</v>
      </c>
      <c r="R570" s="374">
        <f>+IF(G570=0,"",'Ark1'!AR2048)</f>
        <v>0</v>
      </c>
      <c r="S570" s="114">
        <f>+IF(G570=0,"",'Ark1'!AS2048)</f>
        <v>0</v>
      </c>
      <c r="T570" s="269">
        <f>+IF(G570=0,"",'Ark1'!Y1903)</f>
        <v>0</v>
      </c>
      <c r="U570" s="268">
        <f>+IF(G570=0,"",'Ark1'!AA1903)</f>
        <v>0</v>
      </c>
      <c r="V570" s="269">
        <f>+IF(G570=0,"",'Ark1'!AC1903)</f>
        <v>0</v>
      </c>
      <c r="W570" s="305">
        <f t="shared" si="83"/>
        <v>711.50684931506851</v>
      </c>
      <c r="X570" s="269">
        <f t="shared" si="84"/>
        <v>28.855555555555554</v>
      </c>
      <c r="Y570" s="267">
        <f t="shared" si="85"/>
        <v>1</v>
      </c>
      <c r="Z570" s="246"/>
      <c r="AC570" s="28"/>
      <c r="AD570" s="27"/>
      <c r="AG570" s="27"/>
      <c r="AH570" s="27"/>
      <c r="AI570" s="27"/>
      <c r="AK570" s="27"/>
      <c r="AM570" s="27"/>
      <c r="AN570" s="27"/>
    </row>
    <row r="571" spans="1:54" ht="15.6">
      <c r="A571" s="246"/>
      <c r="B571" s="330">
        <f>+'Ark1'!C1938</f>
        <v>2024</v>
      </c>
      <c r="C571" s="266">
        <f>+'Ark1'!L1938</f>
        <v>10</v>
      </c>
      <c r="D571" s="266" t="s">
        <v>37</v>
      </c>
      <c r="E571" s="275">
        <f>+'Ark1'!AP1938</f>
        <v>30</v>
      </c>
      <c r="F571" s="86" t="str">
        <f>+IF(G571=0,"",'Ark1'!Q1938)</f>
        <v/>
      </c>
      <c r="G571" s="362">
        <f>+'Ark1'!R1938</f>
        <v>0</v>
      </c>
      <c r="H571" s="28" t="str">
        <f>+IF(G571=0,"",'Ark1'!AE1938)</f>
        <v/>
      </c>
      <c r="I571" s="267"/>
      <c r="J571" s="28" t="str">
        <f>+IF(G571=0,"",'Ark1'!AF1938)</f>
        <v/>
      </c>
      <c r="K571" s="27" t="str">
        <f>+IF(G571=0,"",'Ark1'!T1938)</f>
        <v/>
      </c>
      <c r="L571" s="305" t="str">
        <f>+IF(G571=0,"",'Ark1'!U1938)</f>
        <v/>
      </c>
      <c r="M571" s="246"/>
      <c r="N571" s="33" t="str">
        <f>+IF(G571=0,"",'Ark1'!W1938)</f>
        <v/>
      </c>
      <c r="O571" s="33" t="str">
        <f>+IF(G571=0,"",'Ark1'!X1938)</f>
        <v/>
      </c>
      <c r="P571" s="33" t="str">
        <f>+IF(G571=0,"",'Ark1'!AG1938)</f>
        <v/>
      </c>
      <c r="Q571" s="33" t="str">
        <f>+IF(G571=0,"",'Ark1'!AH1938)</f>
        <v/>
      </c>
      <c r="R571" s="374" t="str">
        <f>+IF(G571=0,"",'Ark1'!AR2049)</f>
        <v/>
      </c>
      <c r="S571" s="114" t="str">
        <f>+IF(G571=0,"",'Ark1'!AS2049)</f>
        <v/>
      </c>
      <c r="T571" s="33" t="str">
        <f>+IF(G571=0,"",'Ark1'!Y1938)</f>
        <v/>
      </c>
      <c r="U571" s="27" t="str">
        <f>+IF(G571=0,"",'Ark1'!AA1938)</f>
        <v/>
      </c>
      <c r="V571" s="33" t="str">
        <f>+IF(G571=0,"",'Ark1'!AC1938)</f>
        <v/>
      </c>
      <c r="W571" s="305" t="str">
        <f t="shared" si="83"/>
        <v/>
      </c>
      <c r="X571" s="33" t="str">
        <f t="shared" si="84"/>
        <v/>
      </c>
      <c r="Y571" s="28" t="str">
        <f t="shared" si="85"/>
        <v/>
      </c>
      <c r="Z571" s="246"/>
      <c r="AC571" s="28"/>
      <c r="AD571" s="27"/>
      <c r="AG571" s="27"/>
      <c r="AH571" s="27"/>
      <c r="AI571" s="27"/>
      <c r="AK571" s="27"/>
      <c r="AM571" s="27"/>
      <c r="AN571" s="27"/>
    </row>
    <row r="572" spans="1:54" ht="15.6">
      <c r="A572" s="246"/>
      <c r="B572" s="330">
        <f>+'Ark1'!C1973</f>
        <v>2024</v>
      </c>
      <c r="C572" s="266">
        <f>+'Ark1'!L1973</f>
        <v>11</v>
      </c>
      <c r="D572" s="266" t="s">
        <v>38</v>
      </c>
      <c r="E572" s="274">
        <f>+'Ark1'!AP1973</f>
        <v>30</v>
      </c>
      <c r="F572" s="266" t="str">
        <f>+IF(G572=0,"",'Ark1'!Q1973)</f>
        <v/>
      </c>
      <c r="G572" s="362">
        <f>+'Ark1'!R1973</f>
        <v>0</v>
      </c>
      <c r="H572" s="267" t="str">
        <f>+IF(G572=0,"",'Ark1'!AE1973)</f>
        <v/>
      </c>
      <c r="I572" s="267"/>
      <c r="J572" s="267" t="str">
        <f>+IF(G572=0,"",'Ark1'!AF1973)</f>
        <v/>
      </c>
      <c r="K572" s="268" t="str">
        <f>+IF(G572=0,"",'Ark1'!T1973)</f>
        <v/>
      </c>
      <c r="L572" s="305" t="str">
        <f>+IF(G572=0,"",'Ark1'!U1973)</f>
        <v/>
      </c>
      <c r="M572" s="246"/>
      <c r="N572" s="269" t="str">
        <f>+IF(G572=0,"",'Ark1'!W1973)</f>
        <v/>
      </c>
      <c r="O572" s="269" t="str">
        <f>+IF(G572=0,"",'Ark1'!X1973)</f>
        <v/>
      </c>
      <c r="P572" s="269" t="str">
        <f>+IF(G572=0,"",'Ark1'!AG1973)</f>
        <v/>
      </c>
      <c r="Q572" s="269" t="str">
        <f>+IF(G572=0,"",'Ark1'!AH1973)</f>
        <v/>
      </c>
      <c r="R572" s="374" t="str">
        <f>+IF(G572=0,"",'Ark1'!AR2050)</f>
        <v/>
      </c>
      <c r="S572" s="114" t="str">
        <f>+IF(G572=0,"",'Ark1'!AS2050)</f>
        <v/>
      </c>
      <c r="T572" s="269" t="str">
        <f>+IF(G572=0,"",'Ark1'!Y1973)</f>
        <v/>
      </c>
      <c r="U572" s="268" t="str">
        <f>+IF(G572=0,"",'Ark1'!AA1973)</f>
        <v/>
      </c>
      <c r="V572" s="269" t="str">
        <f>+IF(G572=0,"",'Ark1'!AC1973)</f>
        <v/>
      </c>
      <c r="W572" s="305" t="str">
        <f t="shared" si="83"/>
        <v/>
      </c>
      <c r="X572" s="269" t="str">
        <f t="shared" si="84"/>
        <v/>
      </c>
      <c r="Y572" s="267" t="str">
        <f t="shared" si="85"/>
        <v/>
      </c>
      <c r="Z572" s="246"/>
      <c r="AC572" s="28"/>
      <c r="AD572" s="27"/>
      <c r="AG572" s="27"/>
      <c r="AH572" s="27"/>
      <c r="AI572" s="27"/>
      <c r="AK572" s="27"/>
      <c r="AM572" s="27"/>
      <c r="AN572" s="27"/>
    </row>
    <row r="573" spans="1:54" ht="15.6">
      <c r="A573" s="246"/>
      <c r="B573" s="330">
        <f>+'Ark1'!C2008</f>
        <v>2024</v>
      </c>
      <c r="C573" s="266">
        <f>+'Ark1'!L2008</f>
        <v>12</v>
      </c>
      <c r="D573" s="266" t="s">
        <v>39</v>
      </c>
      <c r="E573" s="275">
        <f>+'Ark1'!AP2008</f>
        <v>30</v>
      </c>
      <c r="F573" s="86" t="str">
        <f>+IF(G573=0,"",'Ark1'!Q2008)</f>
        <v/>
      </c>
      <c r="G573" s="362">
        <f>+'Ark1'!R2008</f>
        <v>0</v>
      </c>
      <c r="H573" s="28" t="str">
        <f>+IF(G573=0,"",'Ark1'!AE2008)</f>
        <v/>
      </c>
      <c r="I573" s="267"/>
      <c r="J573" s="28" t="str">
        <f>+IF(G573=0,"",'Ark1'!AF2008)</f>
        <v/>
      </c>
      <c r="K573" s="27" t="str">
        <f>+IF(G573=0,"",'Ark1'!T2008)</f>
        <v/>
      </c>
      <c r="L573" s="305" t="str">
        <f>+IF(G573=0,"",'Ark1'!U2008)</f>
        <v/>
      </c>
      <c r="M573" s="246"/>
      <c r="N573" s="33" t="str">
        <f>+IF(G573=0,"",'Ark1'!W2008)</f>
        <v/>
      </c>
      <c r="O573" s="33" t="str">
        <f>+IF(G573=0,"",'Ark1'!X2008)</f>
        <v/>
      </c>
      <c r="P573" s="33" t="str">
        <f>+IF(G573=0,"",'Ark1'!AG2008)</f>
        <v/>
      </c>
      <c r="Q573" s="33" t="str">
        <f>+IF(G573=0,"",'Ark1'!AH2008)</f>
        <v/>
      </c>
      <c r="R573" s="374" t="str">
        <f>+IF(G573=0,"",'Ark1'!AR2051)</f>
        <v/>
      </c>
      <c r="S573" s="114" t="str">
        <f>+IF(G573=0,"",'Ark1'!AS2051)</f>
        <v/>
      </c>
      <c r="T573" s="33" t="str">
        <f>+IF(G573=0,"",'Ark1'!Y2008)</f>
        <v/>
      </c>
      <c r="U573" s="27" t="str">
        <f>+IF(G573=0,"",'Ark1'!AA2008)</f>
        <v/>
      </c>
      <c r="V573" s="33" t="str">
        <f>+IF(G573=0,"",'Ark1'!AC2008)</f>
        <v/>
      </c>
      <c r="W573" s="305" t="str">
        <f t="shared" si="83"/>
        <v/>
      </c>
      <c r="X573" s="33" t="str">
        <f t="shared" si="84"/>
        <v/>
      </c>
      <c r="Y573" s="28" t="str">
        <f t="shared" si="85"/>
        <v/>
      </c>
      <c r="Z573" s="246"/>
      <c r="AC573" s="28"/>
      <c r="AD573" s="27"/>
      <c r="AG573" s="27"/>
      <c r="AH573" s="27"/>
      <c r="AI573" s="27"/>
      <c r="AK573" s="27"/>
      <c r="AM573" s="27"/>
      <c r="AN573" s="27"/>
    </row>
    <row r="574" spans="1:54" ht="15.6">
      <c r="A574" s="246"/>
      <c r="B574" s="330">
        <f>+'Ark1'!C2043</f>
        <v>2024</v>
      </c>
      <c r="C574" s="266">
        <f>+'Ark1'!L2043</f>
        <v>13</v>
      </c>
      <c r="D574" s="266" t="s">
        <v>40</v>
      </c>
      <c r="E574" s="274">
        <f>+'Ark1'!AP2043</f>
        <v>30</v>
      </c>
      <c r="F574" s="266" t="str">
        <f>+IF(G574=0,"",'Ark1'!Q2043)</f>
        <v/>
      </c>
      <c r="G574" s="362">
        <f>+'Ark1'!R2043</f>
        <v>0</v>
      </c>
      <c r="H574" s="267" t="str">
        <f>+IF(G574=0,"",'Ark1'!AE2043)</f>
        <v/>
      </c>
      <c r="I574" s="267"/>
      <c r="J574" s="267" t="str">
        <f>+IF(G574=0,"",'Ark1'!AF2043)</f>
        <v/>
      </c>
      <c r="K574" s="268" t="str">
        <f>+IF(G574=0,"",'Ark1'!T2043)</f>
        <v/>
      </c>
      <c r="L574" s="305" t="str">
        <f>+IF(G574=0,"",'Ark1'!U2043)</f>
        <v/>
      </c>
      <c r="M574" s="246"/>
      <c r="N574" s="269" t="str">
        <f>+IF(G574=0,"",'Ark1'!W2043)</f>
        <v/>
      </c>
      <c r="O574" s="269" t="str">
        <f>+IF(G574=0,"",'Ark1'!X2043)</f>
        <v/>
      </c>
      <c r="P574" s="269" t="str">
        <f>+IF(G574=0,"",'Ark1'!AG2043)</f>
        <v/>
      </c>
      <c r="Q574" s="269" t="str">
        <f>+IF(G574=0,"",'Ark1'!AH2043)</f>
        <v/>
      </c>
      <c r="R574" s="374" t="str">
        <f>+IF(G574=0,"",'Ark1'!AR2052)</f>
        <v/>
      </c>
      <c r="S574" s="114" t="str">
        <f>+IF(G574=0,"",'Ark1'!AS2052)</f>
        <v/>
      </c>
      <c r="T574" s="269" t="str">
        <f>+IF(G574=0,"",'Ark1'!Y2043)</f>
        <v/>
      </c>
      <c r="U574" s="268" t="str">
        <f>+IF(G574=0,"",'Ark1'!AA2043)</f>
        <v/>
      </c>
      <c r="V574" s="269" t="str">
        <f>+IF(G574=0,"",'Ark1'!AC2043)</f>
        <v/>
      </c>
      <c r="W574" s="305" t="str">
        <f t="shared" si="83"/>
        <v/>
      </c>
      <c r="X574" s="269" t="str">
        <f t="shared" si="84"/>
        <v/>
      </c>
      <c r="Y574" s="267" t="str">
        <f t="shared" si="85"/>
        <v/>
      </c>
      <c r="Z574" s="246"/>
      <c r="AC574" s="28"/>
      <c r="AD574" s="27"/>
      <c r="AG574" s="27"/>
      <c r="AH574" s="27"/>
      <c r="AI574" s="27"/>
      <c r="AK574" s="27"/>
      <c r="AM574" s="27"/>
      <c r="AN574" s="27"/>
    </row>
    <row r="575" spans="1:54" ht="15.6">
      <c r="A575" s="246"/>
      <c r="B575" s="330">
        <f>+'Ark1'!C2078</f>
        <v>2024</v>
      </c>
      <c r="C575" s="266">
        <f>+'Ark1'!L2078</f>
        <v>14</v>
      </c>
      <c r="D575" s="266" t="s">
        <v>401</v>
      </c>
      <c r="E575" s="275">
        <f>+'Ark1'!AP2078</f>
        <v>30</v>
      </c>
      <c r="F575" s="86" t="str">
        <f>+IF(G575=0,"",'Ark1'!Q2078)</f>
        <v/>
      </c>
      <c r="G575" s="362">
        <f>+'Ark1'!R2078</f>
        <v>0</v>
      </c>
      <c r="H575" s="28" t="str">
        <f>+IF(G575=0,"",'Ark1'!AE2078)</f>
        <v/>
      </c>
      <c r="I575" s="267"/>
      <c r="J575" s="28" t="str">
        <f>+IF(G575=0,"",'Ark1'!AF2078)</f>
        <v/>
      </c>
      <c r="K575" s="27" t="str">
        <f>+IF(G575=0,"",'Ark1'!T2078)</f>
        <v/>
      </c>
      <c r="L575" s="305" t="str">
        <f>+IF(G575=0,"",'Ark1'!U2078)</f>
        <v/>
      </c>
      <c r="M575" s="246"/>
      <c r="N575" s="33" t="str">
        <f>+IF(G575=0,"",'Ark1'!W2078)</f>
        <v/>
      </c>
      <c r="O575" s="33" t="str">
        <f>+IF(G575=0,"",'Ark1'!X2078)</f>
        <v/>
      </c>
      <c r="P575" s="33" t="str">
        <f>+IF(G575=0,"",'Ark1'!AG2078)</f>
        <v/>
      </c>
      <c r="Q575" s="33" t="str">
        <f>+IF(G575=0,"",'Ark1'!AH2078)</f>
        <v/>
      </c>
      <c r="R575" s="374" t="str">
        <f>+IF(G575=0,"",'Ark1'!AR2053)</f>
        <v/>
      </c>
      <c r="S575" s="114" t="str">
        <f>+IF(G575=0,"",'Ark1'!AS2053)</f>
        <v/>
      </c>
      <c r="T575" s="33" t="str">
        <f>+IF(G575=0,"",'Ark1'!Y2078)</f>
        <v/>
      </c>
      <c r="U575" s="27" t="str">
        <f>+IF(G575=0,"",'Ark1'!AA2078)</f>
        <v/>
      </c>
      <c r="V575" s="33" t="str">
        <f>+IF(G575=0,"",'Ark1'!AC2078)</f>
        <v/>
      </c>
      <c r="W575" s="305" t="str">
        <f t="shared" si="83"/>
        <v/>
      </c>
      <c r="X575" s="33" t="str">
        <f t="shared" si="84"/>
        <v/>
      </c>
      <c r="Y575" s="28" t="str">
        <f t="shared" si="85"/>
        <v/>
      </c>
      <c r="Z575" s="246"/>
      <c r="AC575" s="28"/>
      <c r="AD575" s="27"/>
      <c r="AG575" s="27"/>
      <c r="AH575" s="27"/>
      <c r="AI575" s="27"/>
      <c r="AK575" s="27"/>
      <c r="AM575" s="27"/>
      <c r="AN575" s="27"/>
    </row>
    <row r="576" spans="1:54" ht="15.6">
      <c r="A576" s="246"/>
      <c r="B576" s="330">
        <f>+'Ark1'!C2113</f>
        <v>2024</v>
      </c>
      <c r="C576" s="266">
        <f>+'Ark1'!L2113</f>
        <v>15</v>
      </c>
      <c r="D576" s="266" t="s">
        <v>41</v>
      </c>
      <c r="E576" s="266">
        <f>+'Ark1'!AP2113</f>
        <v>30</v>
      </c>
      <c r="F576" s="266" t="str">
        <f>+IF(G576=0,"",'Ark1'!Q2113)</f>
        <v/>
      </c>
      <c r="G576" s="362">
        <f>+'Ark1'!R2113</f>
        <v>0</v>
      </c>
      <c r="H576" s="267" t="str">
        <f>+IF(G576=0,"",'Ark1'!AE2113)</f>
        <v/>
      </c>
      <c r="I576" s="267"/>
      <c r="J576" s="267" t="str">
        <f>+IF(G576=0,"",'Ark1'!AF2113)</f>
        <v/>
      </c>
      <c r="K576" s="268" t="str">
        <f>+IF(G576=0,"",'Ark1'!T2113)</f>
        <v/>
      </c>
      <c r="L576" s="377" t="str">
        <f>+IF(G576=0,"",'Ark1'!U2113)</f>
        <v/>
      </c>
      <c r="M576" s="246"/>
      <c r="N576" s="269" t="str">
        <f>+IF(G576=0,"",'Ark1'!W2113)</f>
        <v/>
      </c>
      <c r="O576" s="269" t="str">
        <f>+IF(G576=0,"",'Ark1'!X2113)</f>
        <v/>
      </c>
      <c r="P576" s="269" t="str">
        <f>+IF(G576=0,"",'Ark1'!AG2113)</f>
        <v/>
      </c>
      <c r="Q576" s="269" t="str">
        <f>+IF(G576=0,"",'Ark1'!AH2113)</f>
        <v/>
      </c>
      <c r="R576" s="374" t="str">
        <f>+IF(G576=0,"",'Ark1'!AR2054)</f>
        <v/>
      </c>
      <c r="S576" s="114" t="str">
        <f>+IF(G576=0,"",'Ark1'!AS2054)</f>
        <v/>
      </c>
      <c r="T576" s="269" t="str">
        <f>+IF(G576=0,"",'Ark1'!Y2113)</f>
        <v/>
      </c>
      <c r="U576" s="268" t="str">
        <f>+IF(G576=0,"",'Ark1'!AA2113)</f>
        <v/>
      </c>
      <c r="V576" s="269" t="str">
        <f>+IF(G576=0,"",'Ark1'!AC2113)</f>
        <v/>
      </c>
      <c r="W576" s="305" t="str">
        <f t="shared" si="83"/>
        <v/>
      </c>
      <c r="X576" s="269" t="str">
        <f t="shared" si="84"/>
        <v/>
      </c>
      <c r="Y576" s="267" t="str">
        <f t="shared" si="85"/>
        <v/>
      </c>
      <c r="Z576" s="246"/>
      <c r="AC576" s="28"/>
      <c r="AD576" s="27"/>
      <c r="AG576" s="27"/>
      <c r="AH576" s="27"/>
      <c r="AI576" s="27"/>
      <c r="AK576" s="27"/>
      <c r="AM576" s="27"/>
      <c r="AN576" s="27"/>
    </row>
    <row r="577" spans="1:55" ht="19.8">
      <c r="A577" s="246"/>
      <c r="B577" s="246"/>
      <c r="C577" s="246"/>
      <c r="D577" s="246"/>
      <c r="E577" s="246"/>
      <c r="F577" s="246"/>
      <c r="G577" s="246"/>
      <c r="H577" s="246"/>
      <c r="I577" s="246"/>
      <c r="J577" s="246"/>
      <c r="K577" s="246"/>
      <c r="L577" s="246"/>
      <c r="M577" s="246"/>
      <c r="N577" s="246"/>
      <c r="O577" s="246"/>
      <c r="P577" s="246"/>
      <c r="Q577" s="246"/>
      <c r="R577" s="246"/>
      <c r="S577" s="246"/>
      <c r="T577" s="246"/>
      <c r="U577" s="246"/>
      <c r="V577" s="246"/>
      <c r="W577" s="246"/>
      <c r="X577" s="246"/>
      <c r="Y577" s="246"/>
      <c r="Z577" s="246"/>
      <c r="AA577" s="249"/>
      <c r="AC577" s="28"/>
      <c r="AD577" s="27"/>
      <c r="AE577" s="250"/>
      <c r="AF577" s="86"/>
      <c r="AJ577" s="86"/>
      <c r="BB577" s="262"/>
    </row>
    <row r="578" spans="1:55" ht="19.8">
      <c r="A578" s="246"/>
      <c r="B578" s="246"/>
      <c r="C578" s="264"/>
      <c r="D578" s="246"/>
      <c r="E578" s="246"/>
      <c r="F578" s="246"/>
      <c r="G578" s="246"/>
      <c r="H578" s="247"/>
      <c r="I578" s="246"/>
      <c r="J578" s="247"/>
      <c r="K578" s="246"/>
      <c r="L578" s="246"/>
      <c r="M578" s="246"/>
      <c r="N578" s="248"/>
      <c r="O578" s="248"/>
      <c r="P578" s="246"/>
      <c r="Q578" s="248"/>
      <c r="R578" s="248"/>
      <c r="S578" s="248"/>
      <c r="T578" s="248"/>
      <c r="U578" s="246"/>
      <c r="V578" s="248"/>
      <c r="W578" s="246"/>
      <c r="X578" s="248"/>
      <c r="Y578" s="247"/>
      <c r="Z578" s="246"/>
      <c r="AA578" s="249"/>
      <c r="AC578" s="28"/>
      <c r="AD578" s="27"/>
      <c r="AE578" s="250"/>
      <c r="AF578" s="86"/>
      <c r="AJ578" s="86"/>
      <c r="BB578" s="262"/>
    </row>
    <row r="579" spans="1:55" ht="22.8">
      <c r="A579" s="346" t="str">
        <f>+Raser!C38</f>
        <v>Salers</v>
      </c>
      <c r="B579" s="246"/>
      <c r="C579" s="264"/>
      <c r="D579" s="346"/>
      <c r="E579" s="246"/>
      <c r="F579" s="246"/>
      <c r="G579" s="264" t="s">
        <v>651</v>
      </c>
      <c r="H579" s="279">
        <f>SUM(G585:G599)</f>
        <v>86</v>
      </c>
      <c r="I579" s="247"/>
      <c r="J579" s="246"/>
      <c r="K579" s="247"/>
      <c r="L579" s="246"/>
      <c r="M579" s="246"/>
      <c r="N579" s="246"/>
      <c r="O579" s="248"/>
      <c r="P579" s="248"/>
      <c r="Q579" s="246"/>
      <c r="R579" s="246"/>
      <c r="S579" s="246"/>
      <c r="T579" s="248"/>
      <c r="U579" s="248"/>
      <c r="V579" s="246"/>
      <c r="W579" s="248"/>
      <c r="X579" s="345">
        <f>+Raser!X38</f>
        <v>316.14015695810753</v>
      </c>
      <c r="Y579" s="248" t="s">
        <v>635</v>
      </c>
      <c r="Z579" s="247"/>
      <c r="AA579" s="249"/>
      <c r="AB579" s="249"/>
      <c r="AC579" s="28"/>
      <c r="AE579" s="27"/>
      <c r="AF579" s="250"/>
      <c r="AJ579" s="86"/>
      <c r="BC579" s="262"/>
    </row>
    <row r="580" spans="1:55" ht="14.25" customHeight="1">
      <c r="A580" s="246"/>
      <c r="B580" s="246"/>
      <c r="C580" s="264"/>
      <c r="D580" s="344"/>
      <c r="E580" s="246"/>
      <c r="F580" s="264"/>
      <c r="G580" s="264"/>
      <c r="H580" s="264"/>
      <c r="I580" s="264"/>
      <c r="J580" s="264"/>
      <c r="K580" s="264"/>
      <c r="L580" s="264"/>
      <c r="M580" s="246"/>
      <c r="N580" s="264"/>
      <c r="O580" s="264"/>
      <c r="P580" s="264"/>
      <c r="Q580" s="264"/>
      <c r="R580" s="264"/>
      <c r="S580" s="264"/>
      <c r="T580" s="264"/>
      <c r="U580" s="264"/>
      <c r="V580" s="264"/>
      <c r="W580" s="264"/>
      <c r="X580" s="264"/>
      <c r="Y580" s="247"/>
      <c r="Z580" s="246"/>
      <c r="AA580" s="249"/>
      <c r="AC580" s="28"/>
      <c r="AD580" s="27"/>
      <c r="AE580" s="250"/>
      <c r="AF580" s="86"/>
      <c r="AJ580" s="86"/>
      <c r="BB580" s="262"/>
    </row>
    <row r="581" spans="1:55" ht="19.8">
      <c r="A581" s="246"/>
      <c r="B581" s="246"/>
      <c r="C581" s="246"/>
      <c r="D581" s="246"/>
      <c r="E581" s="246"/>
      <c r="F581" s="246"/>
      <c r="G581" s="246"/>
      <c r="H581" s="247"/>
      <c r="I581" s="246"/>
      <c r="J581" s="247"/>
      <c r="K581" s="246"/>
      <c r="L581" s="246"/>
      <c r="M581" s="246"/>
      <c r="N581" s="248"/>
      <c r="O581" s="248"/>
      <c r="P581" s="246"/>
      <c r="Q581" s="248"/>
      <c r="R581" s="248"/>
      <c r="S581" s="248"/>
      <c r="T581" s="248"/>
      <c r="U581" s="246"/>
      <c r="V581" s="248"/>
      <c r="W581" s="264" t="s">
        <v>488</v>
      </c>
      <c r="X581" s="265" t="s">
        <v>80</v>
      </c>
      <c r="Y581" s="263" t="s">
        <v>4</v>
      </c>
      <c r="Z581" s="246"/>
      <c r="AA581" s="249"/>
      <c r="AC581" s="28"/>
      <c r="AD581" s="27"/>
      <c r="AE581" s="250"/>
      <c r="AF581" s="86"/>
      <c r="AJ581" s="86"/>
      <c r="BB581" s="262"/>
    </row>
    <row r="582" spans="1:55" ht="19.8">
      <c r="A582" s="246"/>
      <c r="B582" s="246"/>
      <c r="C582" s="246"/>
      <c r="D582" s="264"/>
      <c r="E582" s="246"/>
      <c r="F582" s="264" t="s">
        <v>4</v>
      </c>
      <c r="G582" s="246"/>
      <c r="H582" s="247"/>
      <c r="I582" s="247"/>
      <c r="J582" s="247"/>
      <c r="K582" s="264" t="s">
        <v>24</v>
      </c>
      <c r="L582" s="247"/>
      <c r="M582" s="246"/>
      <c r="N582" s="248" t="s">
        <v>402</v>
      </c>
      <c r="O582" s="248" t="s">
        <v>402</v>
      </c>
      <c r="P582" s="265" t="s">
        <v>534</v>
      </c>
      <c r="Q582" s="248" t="s">
        <v>402</v>
      </c>
      <c r="R582" s="248"/>
      <c r="S582" s="248"/>
      <c r="T582" s="265" t="s">
        <v>422</v>
      </c>
      <c r="U582" s="246"/>
      <c r="V582" s="265" t="s">
        <v>581</v>
      </c>
      <c r="W582" s="264" t="s">
        <v>578</v>
      </c>
      <c r="X582" s="265" t="s">
        <v>44</v>
      </c>
      <c r="Y582" s="263" t="s">
        <v>10</v>
      </c>
      <c r="Z582" s="246"/>
      <c r="AA582" s="249"/>
      <c r="AC582" s="28"/>
      <c r="AD582" s="27"/>
      <c r="AE582" s="250"/>
      <c r="AF582" s="86"/>
      <c r="AJ582" s="86"/>
      <c r="BB582" s="262"/>
    </row>
    <row r="583" spans="1:55" ht="19.8">
      <c r="A583" s="264"/>
      <c r="B583" s="264"/>
      <c r="C583" s="246"/>
      <c r="D583" s="246"/>
      <c r="E583" s="264"/>
      <c r="F583" s="264" t="s">
        <v>486</v>
      </c>
      <c r="G583" s="264" t="s">
        <v>4</v>
      </c>
      <c r="H583" s="263" t="s">
        <v>4</v>
      </c>
      <c r="I583" s="263"/>
      <c r="J583" s="263" t="s">
        <v>1</v>
      </c>
      <c r="K583" s="264" t="s">
        <v>492</v>
      </c>
      <c r="L583" s="263" t="s">
        <v>24</v>
      </c>
      <c r="M583" s="246"/>
      <c r="N583" s="265" t="s">
        <v>580</v>
      </c>
      <c r="O583" s="265" t="s">
        <v>498</v>
      </c>
      <c r="P583" s="265" t="s">
        <v>558</v>
      </c>
      <c r="Q583" s="265" t="s">
        <v>500</v>
      </c>
      <c r="R583" s="423" t="s">
        <v>24</v>
      </c>
      <c r="S583" s="423" t="s">
        <v>24</v>
      </c>
      <c r="T583" s="265"/>
      <c r="U583" s="264" t="s">
        <v>413</v>
      </c>
      <c r="V583" s="265" t="s">
        <v>1</v>
      </c>
      <c r="W583" s="264" t="s">
        <v>71</v>
      </c>
      <c r="X583" s="265" t="s">
        <v>538</v>
      </c>
      <c r="Y583" s="263" t="s">
        <v>71</v>
      </c>
      <c r="Z583" s="246"/>
      <c r="AA583" s="249"/>
      <c r="AC583" s="28"/>
      <c r="AD583" s="27"/>
      <c r="AE583" s="250"/>
      <c r="AF583" s="86"/>
      <c r="AJ583" s="86"/>
      <c r="BB583" s="262"/>
    </row>
    <row r="584" spans="1:55" ht="19.8">
      <c r="A584" s="246"/>
      <c r="B584" s="246"/>
      <c r="C584" s="264" t="s">
        <v>0</v>
      </c>
      <c r="D584" s="264"/>
      <c r="E584" s="264" t="s">
        <v>607</v>
      </c>
      <c r="F584" s="50" t="s">
        <v>487</v>
      </c>
      <c r="G584" s="50" t="s">
        <v>10</v>
      </c>
      <c r="H584" s="87" t="s">
        <v>402</v>
      </c>
      <c r="I584" s="87"/>
      <c r="J584" s="87" t="s">
        <v>402</v>
      </c>
      <c r="K584" s="50" t="s">
        <v>414</v>
      </c>
      <c r="L584" s="87" t="s">
        <v>45</v>
      </c>
      <c r="M584" s="246"/>
      <c r="N584" s="75" t="s">
        <v>556</v>
      </c>
      <c r="O584" s="75" t="s">
        <v>439</v>
      </c>
      <c r="P584" s="75" t="s">
        <v>494</v>
      </c>
      <c r="Q584" s="75" t="s">
        <v>481</v>
      </c>
      <c r="R584" s="423" t="s">
        <v>737</v>
      </c>
      <c r="S584" s="423" t="s">
        <v>738</v>
      </c>
      <c r="T584" s="75" t="s">
        <v>1</v>
      </c>
      <c r="U584" s="50" t="s">
        <v>414</v>
      </c>
      <c r="V584" s="75" t="s">
        <v>535</v>
      </c>
      <c r="W584" s="50" t="s">
        <v>497</v>
      </c>
      <c r="X584" s="75" t="s">
        <v>45</v>
      </c>
      <c r="Y584" s="87" t="s">
        <v>561</v>
      </c>
      <c r="Z584" s="246"/>
      <c r="AA584" s="249"/>
      <c r="AC584" s="28"/>
      <c r="AD584" s="27"/>
      <c r="AE584" s="250"/>
      <c r="AF584" s="86"/>
      <c r="AJ584" s="86"/>
      <c r="BB584" s="262"/>
    </row>
    <row r="585" spans="1:55" ht="15.6">
      <c r="A585" s="246"/>
      <c r="B585" s="266">
        <f>+'Ark1'!C1624</f>
        <v>2024</v>
      </c>
      <c r="C585" s="266">
        <f>+'Ark1'!L1624</f>
        <v>1</v>
      </c>
      <c r="D585" s="266" t="s">
        <v>29</v>
      </c>
      <c r="E585" s="266">
        <f>+'Ark1'!AP1624</f>
        <v>31</v>
      </c>
      <c r="F585" s="266" t="str">
        <f>+IF(G585=0,"",'Ark1'!Q1624)</f>
        <v/>
      </c>
      <c r="G585" s="362">
        <f>+'Ark1'!R1624</f>
        <v>0</v>
      </c>
      <c r="H585" s="267" t="str">
        <f>+IF(G585=0,"",'Ark1'!AE1624)</f>
        <v/>
      </c>
      <c r="I585" s="267"/>
      <c r="J585" s="267" t="str">
        <f>+IF(G585=0,"",'Ark1'!AF1624)</f>
        <v/>
      </c>
      <c r="K585" s="268" t="str">
        <f>+IF(G585=0,"",'Ark1'!T1624)</f>
        <v/>
      </c>
      <c r="L585" s="305" t="str">
        <f>+IF(G585=0,"",'Ark1'!U1624)</f>
        <v/>
      </c>
      <c r="M585" s="246"/>
      <c r="N585" s="269" t="str">
        <f>+IF(G585=0,"",'Ark1'!W1624)</f>
        <v/>
      </c>
      <c r="O585" s="269" t="str">
        <f>+IF(G585=0,"",'Ark1'!X1624)</f>
        <v/>
      </c>
      <c r="P585" s="269" t="str">
        <f>+IF(G585=0,"",'Ark1'!AG1624)</f>
        <v/>
      </c>
      <c r="Q585" s="269" t="str">
        <f>+IF(G585=0,"",'Ark1'!AH1624)</f>
        <v/>
      </c>
      <c r="R585" s="374" t="str">
        <f>+IF(G585=0,"",'Ark1'!AR1624)</f>
        <v/>
      </c>
      <c r="S585" s="114" t="str">
        <f>+IF(G585=0,"",'Ark1'!AS1624)</f>
        <v/>
      </c>
      <c r="T585" s="269" t="str">
        <f>+IF(G585=0,"",'Ark1'!Y1624)</f>
        <v/>
      </c>
      <c r="U585" s="268" t="str">
        <f>+IF(G585=0,"",'Ark1'!AA1624)</f>
        <v/>
      </c>
      <c r="V585" s="269" t="str">
        <f>+IF(G585=0,"",'Ark1'!AC1624)</f>
        <v/>
      </c>
      <c r="W585" s="305" t="str">
        <f t="shared" ref="W585:W599" si="86">IF(G585=0,"",1000*L585/P585)</f>
        <v/>
      </c>
      <c r="X585" s="269" t="str">
        <f t="shared" ref="X585:X599" si="87">IF(G585=0,"",L585/C585)</f>
        <v/>
      </c>
      <c r="Y585" s="267" t="str">
        <f t="shared" ref="Y585:Y599" si="88">IF(G585=0,"",G585/F585)</f>
        <v/>
      </c>
      <c r="Z585" s="246"/>
      <c r="AC585" s="28"/>
      <c r="AD585" s="27"/>
      <c r="AG585" s="27"/>
      <c r="AH585" s="27"/>
      <c r="AI585" s="27"/>
      <c r="AK585" s="27"/>
      <c r="AM585" s="27"/>
      <c r="AN585" s="27"/>
    </row>
    <row r="586" spans="1:55" ht="15.6">
      <c r="A586" s="246"/>
      <c r="B586" s="306">
        <f>+'Ark1'!C1659</f>
        <v>2024</v>
      </c>
      <c r="C586" s="86">
        <f>+'Ark1'!L1659</f>
        <v>2</v>
      </c>
      <c r="D586" s="86" t="s">
        <v>30</v>
      </c>
      <c r="E586" s="86">
        <f>+'Ark1'!AP1659</f>
        <v>31</v>
      </c>
      <c r="F586" s="86" t="str">
        <f>+IF(G586=0,"",'Ark1'!Q1659)</f>
        <v/>
      </c>
      <c r="G586" s="362">
        <f>+'Ark1'!R1659</f>
        <v>0</v>
      </c>
      <c r="H586" s="28" t="str">
        <f>+IF(G586=0,"",'Ark1'!AE1659)</f>
        <v/>
      </c>
      <c r="I586" s="267"/>
      <c r="J586" s="28" t="str">
        <f>+IF(G586=0,"",'Ark1'!AF1659)</f>
        <v/>
      </c>
      <c r="K586" s="27" t="str">
        <f>+IF(G586=0,"",'Ark1'!T1659)</f>
        <v/>
      </c>
      <c r="L586" s="305" t="str">
        <f>+IF(G586=0,"",'Ark1'!U1659)</f>
        <v/>
      </c>
      <c r="M586" s="246"/>
      <c r="N586" s="33" t="str">
        <f>+IF(G586=0,"",'Ark1'!W1659)</f>
        <v/>
      </c>
      <c r="O586" s="33" t="str">
        <f>+IF(G586=0,"",'Ark1'!X1659)</f>
        <v/>
      </c>
      <c r="P586" s="33" t="str">
        <f>+IF(G586=0,"",'Ark1'!AG1659)</f>
        <v/>
      </c>
      <c r="Q586" s="33" t="str">
        <f>+IF(G586=0,"",'Ark1'!AH1659)</f>
        <v/>
      </c>
      <c r="R586" s="374" t="str">
        <f>+IF(G586=0,"",'Ark1'!AR1659)</f>
        <v/>
      </c>
      <c r="S586" s="114" t="str">
        <f>+IF(G586=0,"",'Ark1'!AS1659)</f>
        <v/>
      </c>
      <c r="T586" s="33" t="str">
        <f>+IF(G586=0,"",'Ark1'!Y1659)</f>
        <v/>
      </c>
      <c r="U586" s="27" t="str">
        <f>+IF(G586=0,"",'Ark1'!AA1659)</f>
        <v/>
      </c>
      <c r="V586" s="33" t="str">
        <f>+IF(G586=0,"",'Ark1'!AC1659)</f>
        <v/>
      </c>
      <c r="W586" s="305" t="str">
        <f t="shared" si="86"/>
        <v/>
      </c>
      <c r="X586" s="33" t="str">
        <f t="shared" si="87"/>
        <v/>
      </c>
      <c r="Y586" s="28" t="str">
        <f t="shared" si="88"/>
        <v/>
      </c>
      <c r="Z586" s="246"/>
      <c r="AC586" s="28"/>
      <c r="AD586" s="27"/>
      <c r="AG586" s="27"/>
      <c r="AH586" s="27"/>
      <c r="AI586" s="27"/>
      <c r="AK586" s="27"/>
      <c r="AM586" s="27"/>
      <c r="AN586" s="27"/>
    </row>
    <row r="587" spans="1:55" ht="15.6">
      <c r="A587" s="246"/>
      <c r="B587" s="306">
        <f>+'Ark1'!C1694</f>
        <v>2024</v>
      </c>
      <c r="C587" s="266">
        <f>+'Ark1'!L1694</f>
        <v>3</v>
      </c>
      <c r="D587" s="266" t="s">
        <v>31</v>
      </c>
      <c r="E587" s="266">
        <f>+'Ark1'!AP1694</f>
        <v>31</v>
      </c>
      <c r="F587" s="266">
        <f>+IF(G587=0,"",'Ark1'!Q1694)</f>
        <v>1</v>
      </c>
      <c r="G587" s="362">
        <f>+'Ark1'!R1694</f>
        <v>1</v>
      </c>
      <c r="H587" s="267">
        <f>+IF(G587=0,"",'Ark1'!AE1694)</f>
        <v>1.1627906976744189</v>
      </c>
      <c r="I587" s="267"/>
      <c r="J587" s="267">
        <f>+IF(G587=0,"",'Ark1'!AF1694)</f>
        <v>0.7041662587583738</v>
      </c>
      <c r="K587" s="268">
        <f>+IF(G587=0,"",'Ark1'!T1694)</f>
        <v>3</v>
      </c>
      <c r="L587" s="305">
        <f>+IF(G587=0,"",'Ark1'!U1694)</f>
        <v>100.7</v>
      </c>
      <c r="M587" s="246"/>
      <c r="N587" s="269">
        <f>+IF(G587=0,"",'Ark1'!W1694)</f>
        <v>0</v>
      </c>
      <c r="O587" s="269">
        <f>+IF(G587=0,"",'Ark1'!X1694)</f>
        <v>0</v>
      </c>
      <c r="P587" s="269">
        <f>+IF(G587=0,"",'Ark1'!AG1694)</f>
        <v>560</v>
      </c>
      <c r="Q587" s="269">
        <f>+IF(G587=0,"",'Ark1'!AH1694)</f>
        <v>100</v>
      </c>
      <c r="R587" s="374">
        <f>+IF(G587=0,"",'Ark1'!AR1694)</f>
        <v>169</v>
      </c>
      <c r="S587" s="114">
        <f>+IF(G587=0,"",'Ark1'!AS1694)</f>
        <v>20.92479731433334</v>
      </c>
      <c r="T587" s="269">
        <f>+IF(G587=0,"",'Ark1'!Y1694)</f>
        <v>0</v>
      </c>
      <c r="U587" s="268">
        <f>+IF(G587=0,"",'Ark1'!AA1694)</f>
        <v>0</v>
      </c>
      <c r="V587" s="269">
        <f>+IF(G587=0,"",'Ark1'!AC1694)</f>
        <v>0</v>
      </c>
      <c r="W587" s="305">
        <f t="shared" si="86"/>
        <v>179.82142857142858</v>
      </c>
      <c r="X587" s="269">
        <f t="shared" si="87"/>
        <v>33.56666666666667</v>
      </c>
      <c r="Y587" s="267">
        <f t="shared" si="88"/>
        <v>1</v>
      </c>
      <c r="Z587" s="246"/>
      <c r="AC587" s="28"/>
      <c r="AD587" s="27"/>
      <c r="AG587" s="27"/>
      <c r="AH587" s="27"/>
      <c r="AI587" s="27"/>
      <c r="AK587" s="27"/>
      <c r="AM587" s="27"/>
      <c r="AN587" s="27"/>
    </row>
    <row r="588" spans="1:55" ht="15.6">
      <c r="A588" s="246"/>
      <c r="B588" s="306">
        <f>+'Ark1'!C1729</f>
        <v>2024</v>
      </c>
      <c r="C588" s="266">
        <f>+'Ark1'!L1729</f>
        <v>4</v>
      </c>
      <c r="D588" s="266" t="s">
        <v>32</v>
      </c>
      <c r="E588" s="86">
        <f>+'Ark1'!AP1729</f>
        <v>31</v>
      </c>
      <c r="F588" s="86">
        <f>+IF(G588=0,"",'Ark1'!Q1729)</f>
        <v>11</v>
      </c>
      <c r="G588" s="362">
        <f>+'Ark1'!R1729</f>
        <v>16</v>
      </c>
      <c r="H588" s="28">
        <f>+IF(G588=0,"",'Ark1'!AE1729)</f>
        <v>18.604651162790699</v>
      </c>
      <c r="I588" s="267"/>
      <c r="J588" s="28">
        <f>+IF(G588=0,"",'Ark1'!AF1729)</f>
        <v>12.998056025621304</v>
      </c>
      <c r="K588" s="27">
        <f>+IF(G588=0,"",'Ark1'!T1729)</f>
        <v>5.375</v>
      </c>
      <c r="L588" s="305">
        <f>+IF(G588=0,"",'Ark1'!U1729)</f>
        <v>116.175</v>
      </c>
      <c r="M588" s="246"/>
      <c r="N588" s="33">
        <f>+IF(G588=0,"",'Ark1'!W1729)</f>
        <v>25</v>
      </c>
      <c r="O588" s="33">
        <f>+IF(G588=0,"",'Ark1'!X1729)</f>
        <v>0</v>
      </c>
      <c r="P588" s="33">
        <f>+IF(G588=0,"",'Ark1'!AG1729)</f>
        <v>529.875</v>
      </c>
      <c r="Q588" s="33">
        <f>+IF(G588=0,"",'Ark1'!AH1729)</f>
        <v>100</v>
      </c>
      <c r="R588" s="374">
        <f>+IF(G588=0,"",'Ark1'!AR1729)</f>
        <v>165.75</v>
      </c>
      <c r="S588" s="114">
        <f>+IF(G588=0,"",'Ark1'!AS1729)</f>
        <v>24.841945318902074</v>
      </c>
      <c r="T588" s="33">
        <f>+IF(G588=0,"",'Ark1'!Y1729)</f>
        <v>32.017641621456157</v>
      </c>
      <c r="U588" s="27">
        <f>+IF(G588=0,"",'Ark1'!AA1729)</f>
        <v>1.2686114456365278</v>
      </c>
      <c r="V588" s="33">
        <f>+IF(G588=0,"",'Ark1'!AC1729)</f>
        <v>68.281085839313789</v>
      </c>
      <c r="W588" s="305">
        <f t="shared" si="86"/>
        <v>219.24982307147911</v>
      </c>
      <c r="X588" s="33">
        <f t="shared" si="87"/>
        <v>29.043749999999999</v>
      </c>
      <c r="Y588" s="28">
        <f t="shared" si="88"/>
        <v>1.4545454545454546</v>
      </c>
      <c r="Z588" s="246"/>
      <c r="AC588" s="28"/>
      <c r="AD588" s="27"/>
      <c r="AG588" s="27"/>
      <c r="AH588" s="27"/>
      <c r="AI588" s="27"/>
      <c r="AK588" s="27"/>
      <c r="AM588" s="27"/>
      <c r="AN588" s="27"/>
    </row>
    <row r="589" spans="1:55" ht="15.6">
      <c r="A589" s="246"/>
      <c r="B589" s="266">
        <f>+'Ark1'!C1764</f>
        <v>2024</v>
      </c>
      <c r="C589" s="266">
        <f>+'Ark1'!L1764</f>
        <v>5</v>
      </c>
      <c r="D589" s="266" t="s">
        <v>400</v>
      </c>
      <c r="E589" s="274">
        <f>+'Ark1'!AP1764</f>
        <v>31</v>
      </c>
      <c r="F589" s="266">
        <f>+IF(G589=0,"",'Ark1'!Q1764)</f>
        <v>17</v>
      </c>
      <c r="G589" s="362">
        <f>+'Ark1'!R1764</f>
        <v>27</v>
      </c>
      <c r="H589" s="267">
        <f>+'Ark1'!AE1764</f>
        <v>31.395348837209319</v>
      </c>
      <c r="I589" s="267"/>
      <c r="J589" s="267">
        <f>+IF(G589=0,"",'Ark1'!AF1764)</f>
        <v>27.388361327496757</v>
      </c>
      <c r="K589" s="268">
        <f>+IF(G589=0,"",'Ark1'!T1764)</f>
        <v>7.0740740740740753</v>
      </c>
      <c r="L589" s="305">
        <f>+IF(G589=0,"",'Ark1'!U1764)</f>
        <v>145.06296296296293</v>
      </c>
      <c r="M589" s="246"/>
      <c r="N589" s="269">
        <f>+IF(G589=0,"",'Ark1'!W1764)</f>
        <v>70.370370370370352</v>
      </c>
      <c r="O589" s="269">
        <f>+IF(G589=0,"",'Ark1'!X1764)</f>
        <v>0</v>
      </c>
      <c r="P589" s="269">
        <f>+IF(G589=0,"",'Ark1'!AG1764)</f>
        <v>482</v>
      </c>
      <c r="Q589" s="269">
        <f>+IF(G589=0,"",'Ark1'!AH1764)</f>
        <v>100</v>
      </c>
      <c r="R589" s="374">
        <f>+IF(G589=0,"",'Ark1'!AR1764)</f>
        <v>171.14814814814815</v>
      </c>
      <c r="S589" s="114">
        <f>+IF(G589=0,"",'Ark1'!AS1764)</f>
        <v>28.726786251058154</v>
      </c>
      <c r="T589" s="269">
        <f>+IF(G589=0,"",'Ark1'!Y1764)</f>
        <v>23.18733926805664</v>
      </c>
      <c r="U589" s="268">
        <f>+IF(G589=0,"",'Ark1'!AA1764)</f>
        <v>1.3588100983588238</v>
      </c>
      <c r="V589" s="269">
        <f>+IF(G589=0,"",'Ark1'!AC1764)</f>
        <v>26.340145162336174</v>
      </c>
      <c r="W589" s="305">
        <f t="shared" si="86"/>
        <v>300.96050407253716</v>
      </c>
      <c r="X589" s="269">
        <f t="shared" si="87"/>
        <v>29.012592592592586</v>
      </c>
      <c r="Y589" s="267">
        <f t="shared" si="88"/>
        <v>1.588235294117647</v>
      </c>
      <c r="Z589" s="246"/>
      <c r="AC589" s="28"/>
      <c r="AD589" s="27"/>
      <c r="AG589" s="27"/>
      <c r="AH589" s="27"/>
      <c r="AI589" s="27"/>
      <c r="AK589" s="27"/>
      <c r="AM589" s="27"/>
      <c r="AN589" s="27"/>
    </row>
    <row r="590" spans="1:55" ht="15.6">
      <c r="A590" s="246"/>
      <c r="B590" s="330">
        <f>+'Ark1'!C1799</f>
        <v>2024</v>
      </c>
      <c r="C590" s="266">
        <f>+'Ark1'!L1799</f>
        <v>6</v>
      </c>
      <c r="D590" s="266" t="s">
        <v>33</v>
      </c>
      <c r="E590" s="275">
        <f>+'Ark1'!AP1799</f>
        <v>31</v>
      </c>
      <c r="F590" s="86">
        <f>+IF(G590=0,"",'Ark1'!Q1799)</f>
        <v>16</v>
      </c>
      <c r="G590" s="362">
        <f>+'Ark1'!R1799</f>
        <v>31</v>
      </c>
      <c r="H590" s="28">
        <f>+IF(G590=0,"",'Ark1'!AE1799)</f>
        <v>36.046511627906966</v>
      </c>
      <c r="I590" s="267"/>
      <c r="J590" s="28">
        <f>+IF(G590=0,"",'Ark1'!AF1799)</f>
        <v>41.089185069157935</v>
      </c>
      <c r="K590" s="27">
        <f>+IF(G590=0,"",'Ark1'!T1799)</f>
        <v>9.3870967741935498</v>
      </c>
      <c r="L590" s="305">
        <f>+IF(G590=0,"",'Ark1'!U1799)</f>
        <v>189.54838709677412</v>
      </c>
      <c r="M590" s="246"/>
      <c r="N590" s="33">
        <f>+IF(G590=0,"",'Ark1'!W1799)</f>
        <v>96.774193548387117</v>
      </c>
      <c r="O590" s="33">
        <f>+IF(G590=0,"",'Ark1'!X1799)</f>
        <v>0</v>
      </c>
      <c r="P590" s="33">
        <f>+IF(G590=0,"",'Ark1'!AG1799)</f>
        <v>531.48387096774195</v>
      </c>
      <c r="Q590" s="33">
        <f>+IF(G590=0,"",'Ark1'!AH1799)</f>
        <v>100</v>
      </c>
      <c r="R590" s="374">
        <f>+IF(G590=0,"",'Ark1'!AR1799)</f>
        <v>179.64516129032256</v>
      </c>
      <c r="S590" s="114">
        <f>+IF(G590=0,"",'Ark1'!AS1799)</f>
        <v>32.489914674417783</v>
      </c>
      <c r="T590" s="33">
        <f>+IF(G590=0,"",'Ark1'!Y1799)</f>
        <v>26.835302590812848</v>
      </c>
      <c r="U590" s="27">
        <f>+IF(G590=0,"",'Ark1'!AA1799)</f>
        <v>1.5999479700177148</v>
      </c>
      <c r="V590" s="33">
        <f>+IF(G590=0,"",'Ark1'!AC1799)</f>
        <v>42.248275040681591</v>
      </c>
      <c r="W590" s="305">
        <f t="shared" si="86"/>
        <v>356.63996115562014</v>
      </c>
      <c r="X590" s="33">
        <f t="shared" si="87"/>
        <v>31.591397849462354</v>
      </c>
      <c r="Y590" s="28">
        <f t="shared" si="88"/>
        <v>1.9375</v>
      </c>
      <c r="Z590" s="246"/>
      <c r="AC590" s="28"/>
      <c r="AD590" s="27"/>
      <c r="AG590" s="27"/>
      <c r="AH590" s="27"/>
      <c r="AI590" s="27"/>
      <c r="AK590" s="27"/>
      <c r="AM590" s="27"/>
      <c r="AN590" s="27"/>
    </row>
    <row r="591" spans="1:55" ht="15.6">
      <c r="A591" s="246"/>
      <c r="B591" s="330">
        <f>+'Ark1'!C1834</f>
        <v>2024</v>
      </c>
      <c r="C591" s="266">
        <f>+'Ark1'!L1834</f>
        <v>7</v>
      </c>
      <c r="D591" s="266" t="s">
        <v>34</v>
      </c>
      <c r="E591" s="274">
        <f>+'Ark1'!AP1834</f>
        <v>31</v>
      </c>
      <c r="F591" s="266">
        <f>+IF(G591=0,"",'Ark1'!Q1834)</f>
        <v>5</v>
      </c>
      <c r="G591" s="362">
        <f>+'Ark1'!R1834</f>
        <v>11</v>
      </c>
      <c r="H591" s="267">
        <f>+IF(G591=0,"",'Ark1'!AE1834)</f>
        <v>12.790697674418603</v>
      </c>
      <c r="I591" s="267"/>
      <c r="J591" s="267">
        <f>+IF(G591=0,"",'Ark1'!AF1834)</f>
        <v>17.820231318965639</v>
      </c>
      <c r="K591" s="268">
        <f>+IF(G591=0,"",'Ark1'!T1834)</f>
        <v>11</v>
      </c>
      <c r="L591" s="305">
        <f>+IF(G591=0,"",'Ark1'!U1834)</f>
        <v>231.6727272727272</v>
      </c>
      <c r="M591" s="246"/>
      <c r="N591" s="269">
        <f>+IF(G591=0,"",'Ark1'!W1834)</f>
        <v>100</v>
      </c>
      <c r="O591" s="269">
        <f>+IF(G591=0,"",'Ark1'!X1834)</f>
        <v>0</v>
      </c>
      <c r="P591" s="269">
        <f>+IF(G591=0,"",'Ark1'!AG1834)</f>
        <v>609.72727272727275</v>
      </c>
      <c r="Q591" s="269">
        <f>+IF(G591=0,"",'Ark1'!AH1834)</f>
        <v>100</v>
      </c>
      <c r="R591" s="374">
        <f>+IF(G591=0,"",'Ark1'!AR1834)</f>
        <v>185.18181818181819</v>
      </c>
      <c r="S591" s="114">
        <f>+IF(G591=0,"",'Ark1'!AS1834)</f>
        <v>36.144568629444002</v>
      </c>
      <c r="T591" s="269">
        <f>+IF(G591=0,"",'Ark1'!Y1834)</f>
        <v>37.957394558279645</v>
      </c>
      <c r="U591" s="268">
        <f>+IF(G591=0,"",'Ark1'!AA1834)</f>
        <v>0.85280286542244144</v>
      </c>
      <c r="V591" s="269">
        <f>+IF(G591=0,"",'Ark1'!AC1834)</f>
        <v>51.029016365094641</v>
      </c>
      <c r="W591" s="305">
        <f t="shared" si="86"/>
        <v>379.9612345310868</v>
      </c>
      <c r="X591" s="269">
        <f t="shared" si="87"/>
        <v>33.096103896103884</v>
      </c>
      <c r="Y591" s="267">
        <f t="shared" si="88"/>
        <v>2.2000000000000002</v>
      </c>
      <c r="Z591" s="246"/>
      <c r="AC591" s="28"/>
      <c r="AD591" s="27"/>
      <c r="AG591" s="27"/>
      <c r="AH591" s="27"/>
      <c r="AI591" s="27"/>
      <c r="AK591" s="27"/>
      <c r="AM591" s="27"/>
      <c r="AN591" s="27"/>
    </row>
    <row r="592" spans="1:55" ht="15.6">
      <c r="A592" s="246"/>
      <c r="B592" s="86">
        <f>+'Ark1'!C1869</f>
        <v>2024</v>
      </c>
      <c r="C592" s="86">
        <f>+'Ark1'!L1869</f>
        <v>8</v>
      </c>
      <c r="D592" s="86" t="s">
        <v>35</v>
      </c>
      <c r="E592" s="275">
        <f>+'Ark1'!AP1869</f>
        <v>31</v>
      </c>
      <c r="F592" s="86" t="str">
        <f>+IF(G592=0,"",'Ark1'!Q1869)</f>
        <v/>
      </c>
      <c r="G592" s="362">
        <f>+'Ark1'!R1869</f>
        <v>0</v>
      </c>
      <c r="H592" s="28" t="str">
        <f>+IF(G592=0,"",'Ark1'!AE1869)</f>
        <v/>
      </c>
      <c r="I592" s="267"/>
      <c r="J592" s="28" t="str">
        <f>+IF(G592=0,"",'Ark1'!AF1869)</f>
        <v/>
      </c>
      <c r="K592" s="27" t="str">
        <f>+IF(G592=0,"",'Ark1'!T1869)</f>
        <v/>
      </c>
      <c r="L592" s="305" t="str">
        <f>+IF(G592=0,"",'Ark1'!U1869)</f>
        <v/>
      </c>
      <c r="M592" s="246"/>
      <c r="N592" s="33" t="str">
        <f>+IF(G592=0,"",'Ark1'!W1869)</f>
        <v/>
      </c>
      <c r="O592" s="33" t="str">
        <f>+IF(G592=0,"",'Ark1'!X1869)</f>
        <v/>
      </c>
      <c r="P592" s="33" t="str">
        <f>+IF(G592=0,"",'Ark1'!AG1869)</f>
        <v/>
      </c>
      <c r="Q592" s="33" t="str">
        <f>+IF(G592=0,"",'Ark1'!AH1869)</f>
        <v/>
      </c>
      <c r="R592" s="374" t="str">
        <f>+IF(G592=0,"",'Ark1'!AR1869)</f>
        <v/>
      </c>
      <c r="S592" s="114" t="str">
        <f>+IF(G592=0,"",'Ark1'!AS1869)</f>
        <v/>
      </c>
      <c r="T592" s="33" t="str">
        <f>+IF(G592=0,"",'Ark1'!Y1869)</f>
        <v/>
      </c>
      <c r="U592" s="27" t="str">
        <f>+IF(G592=0,"",'Ark1'!AA1869)</f>
        <v/>
      </c>
      <c r="V592" s="33" t="str">
        <f>+IF(G592=0,"",'Ark1'!AC1869)</f>
        <v/>
      </c>
      <c r="W592" s="305" t="str">
        <f t="shared" si="86"/>
        <v/>
      </c>
      <c r="X592" s="33" t="str">
        <f t="shared" si="87"/>
        <v/>
      </c>
      <c r="Y592" s="28" t="str">
        <f t="shared" si="88"/>
        <v/>
      </c>
      <c r="Z592" s="246"/>
      <c r="AC592" s="28"/>
      <c r="AD592" s="27"/>
      <c r="AG592" s="27"/>
      <c r="AH592" s="27"/>
      <c r="AI592" s="27"/>
      <c r="AK592" s="27"/>
      <c r="AM592" s="27"/>
      <c r="AN592" s="27"/>
    </row>
    <row r="593" spans="1:55" ht="15.6">
      <c r="A593" s="246"/>
      <c r="B593" s="330">
        <f>+'Ark1'!C1904</f>
        <v>2024</v>
      </c>
      <c r="C593" s="266">
        <f>+'Ark1'!L1904</f>
        <v>9</v>
      </c>
      <c r="D593" s="266" t="s">
        <v>36</v>
      </c>
      <c r="E593" s="274">
        <f>+'Ark1'!AP1904</f>
        <v>31</v>
      </c>
      <c r="F593" s="266" t="str">
        <f>+IF(G593=0,"",'Ark1'!Q1904)</f>
        <v/>
      </c>
      <c r="G593" s="362">
        <f>+'Ark1'!R1904</f>
        <v>0</v>
      </c>
      <c r="H593" s="267" t="str">
        <f>+IF(G593=0,"",'Ark1'!AE1904)</f>
        <v/>
      </c>
      <c r="I593" s="267"/>
      <c r="J593" s="267" t="str">
        <f>+IF(G593=0,"",'Ark1'!AF1904)</f>
        <v/>
      </c>
      <c r="K593" s="268" t="str">
        <f>+IF(G593=0,"",'Ark1'!T1904)</f>
        <v/>
      </c>
      <c r="L593" s="305" t="str">
        <f>+IF(G593=0,"",'Ark1'!U1904)</f>
        <v/>
      </c>
      <c r="M593" s="246"/>
      <c r="N593" s="269" t="str">
        <f>+IF(G593=0,"",'Ark1'!W1904)</f>
        <v/>
      </c>
      <c r="O593" s="269" t="str">
        <f>+IF(G593=0,"",'Ark1'!X1904)</f>
        <v/>
      </c>
      <c r="P593" s="269" t="str">
        <f>+IF(G593=0,"",'Ark1'!AG1904)</f>
        <v/>
      </c>
      <c r="Q593" s="269" t="str">
        <f>+IF(G593=0,"",'Ark1'!AH1904)</f>
        <v/>
      </c>
      <c r="R593" s="374" t="str">
        <f>+IF(G593=0,"",'Ark1'!AR1904)</f>
        <v/>
      </c>
      <c r="S593" s="114" t="str">
        <f>+IF(G593=0,"",'Ark1'!AS1904)</f>
        <v/>
      </c>
      <c r="T593" s="269" t="str">
        <f>+IF(G593=0,"",'Ark1'!Y1904)</f>
        <v/>
      </c>
      <c r="U593" s="268" t="str">
        <f>+IF(G593=0,"",'Ark1'!AA1904)</f>
        <v/>
      </c>
      <c r="V593" s="269" t="str">
        <f>+IF(G593=0,"",'Ark1'!AC1904)</f>
        <v/>
      </c>
      <c r="W593" s="305" t="str">
        <f t="shared" si="86"/>
        <v/>
      </c>
      <c r="X593" s="269" t="str">
        <f t="shared" si="87"/>
        <v/>
      </c>
      <c r="Y593" s="267" t="str">
        <f t="shared" si="88"/>
        <v/>
      </c>
      <c r="Z593" s="246"/>
      <c r="AC593" s="28"/>
      <c r="AD593" s="27"/>
      <c r="AG593" s="27"/>
      <c r="AH593" s="27"/>
      <c r="AI593" s="27"/>
      <c r="AK593" s="27"/>
      <c r="AM593" s="27"/>
      <c r="AN593" s="27"/>
    </row>
    <row r="594" spans="1:55" ht="15.6">
      <c r="A594" s="246"/>
      <c r="B594" s="330">
        <f>+'Ark1'!C1939</f>
        <v>2024</v>
      </c>
      <c r="C594" s="266">
        <f>+'Ark1'!L1939</f>
        <v>10</v>
      </c>
      <c r="D594" s="266" t="s">
        <v>37</v>
      </c>
      <c r="E594" s="275">
        <f>+'Ark1'!AP1939</f>
        <v>31</v>
      </c>
      <c r="F594" s="86" t="str">
        <f>+IF(G594=0,"",'Ark1'!Q1939)</f>
        <v/>
      </c>
      <c r="G594" s="362">
        <f>+'Ark1'!R1939</f>
        <v>0</v>
      </c>
      <c r="H594" s="28" t="str">
        <f>+IF(G594=0,"",'Ark1'!AE1939)</f>
        <v/>
      </c>
      <c r="I594" s="267"/>
      <c r="J594" s="28" t="str">
        <f>+IF(G594=0,"",'Ark1'!AF1939)</f>
        <v/>
      </c>
      <c r="K594" s="27" t="str">
        <f>+IF(G594=0,"",'Ark1'!T1939)</f>
        <v/>
      </c>
      <c r="L594" s="305" t="str">
        <f>+IF(G594=0,"",'Ark1'!U1939)</f>
        <v/>
      </c>
      <c r="M594" s="246"/>
      <c r="N594" s="33" t="str">
        <f>+IF(G594=0,"",'Ark1'!W1939)</f>
        <v/>
      </c>
      <c r="O594" s="33" t="str">
        <f>+IF(G594=0,"",'Ark1'!X1939)</f>
        <v/>
      </c>
      <c r="P594" s="33" t="str">
        <f>+IF(G594=0,"",'Ark1'!AG1939)</f>
        <v/>
      </c>
      <c r="Q594" s="33" t="str">
        <f>+IF(G594=0,"",'Ark1'!AH1939)</f>
        <v/>
      </c>
      <c r="R594" s="374" t="str">
        <f>+IF(G594=0,"",'Ark1'!AR2072)</f>
        <v/>
      </c>
      <c r="S594" s="114" t="str">
        <f>+IF(G594=0,"",'Ark1'!AS2072)</f>
        <v/>
      </c>
      <c r="T594" s="33" t="str">
        <f>+IF(G594=0,"",'Ark1'!Y1939)</f>
        <v/>
      </c>
      <c r="U594" s="27" t="str">
        <f>+IF(G594=0,"",'Ark1'!AA1939)</f>
        <v/>
      </c>
      <c r="V594" s="33" t="str">
        <f>+IF(G594=0,"",'Ark1'!AC1939)</f>
        <v/>
      </c>
      <c r="W594" s="305" t="str">
        <f t="shared" si="86"/>
        <v/>
      </c>
      <c r="X594" s="33" t="str">
        <f t="shared" si="87"/>
        <v/>
      </c>
      <c r="Y594" s="28" t="str">
        <f t="shared" si="88"/>
        <v/>
      </c>
      <c r="Z594" s="246"/>
      <c r="AC594" s="28"/>
      <c r="AD594" s="27"/>
      <c r="AG594" s="27"/>
      <c r="AH594" s="27"/>
      <c r="AI594" s="27"/>
      <c r="AK594" s="27"/>
      <c r="AM594" s="27"/>
      <c r="AN594" s="27"/>
    </row>
    <row r="595" spans="1:55" ht="15.6">
      <c r="A595" s="246"/>
      <c r="B595" s="330">
        <f>+'Ark1'!C1974</f>
        <v>2024</v>
      </c>
      <c r="C595" s="266">
        <f>+'Ark1'!L1974</f>
        <v>11</v>
      </c>
      <c r="D595" s="266" t="s">
        <v>38</v>
      </c>
      <c r="E595" s="274">
        <f>+'Ark1'!AP1974</f>
        <v>31</v>
      </c>
      <c r="F595" s="266" t="str">
        <f>+IF(G595=0,"",'Ark1'!Q1974)</f>
        <v/>
      </c>
      <c r="G595" s="362">
        <f>+'Ark1'!R1974</f>
        <v>0</v>
      </c>
      <c r="H595" s="267" t="str">
        <f>+IF(G595=0,"",'Ark1'!AE1974)</f>
        <v/>
      </c>
      <c r="I595" s="267"/>
      <c r="J595" s="267" t="str">
        <f>+IF(G595=0,"",'Ark1'!AF1974)</f>
        <v/>
      </c>
      <c r="K595" s="268" t="str">
        <f>+IF(G595=0,"",'Ark1'!T1974)</f>
        <v/>
      </c>
      <c r="L595" s="305" t="str">
        <f>+IF(G595=0,"",'Ark1'!U1974)</f>
        <v/>
      </c>
      <c r="M595" s="246"/>
      <c r="N595" s="269" t="str">
        <f>+IF(G595=0,"",'Ark1'!W1974)</f>
        <v/>
      </c>
      <c r="O595" s="269" t="str">
        <f>+IF(G595=0,"",'Ark1'!X1974)</f>
        <v/>
      </c>
      <c r="P595" s="269" t="str">
        <f>+IF(G595=0,"",'Ark1'!AG1974)</f>
        <v/>
      </c>
      <c r="Q595" s="269" t="str">
        <f>+IF(G595=0,"",'Ark1'!AH1974)</f>
        <v/>
      </c>
      <c r="R595" s="374" t="str">
        <f>+IF(G595=0,"",'Ark1'!AR2073)</f>
        <v/>
      </c>
      <c r="S595" s="114" t="str">
        <f>+IF(G595=0,"",'Ark1'!AS2073)</f>
        <v/>
      </c>
      <c r="T595" s="269" t="str">
        <f>+IF(G595=0,"",'Ark1'!Y1974)</f>
        <v/>
      </c>
      <c r="U595" s="268" t="str">
        <f>+IF(G595=0,"",'Ark1'!AA1974)</f>
        <v/>
      </c>
      <c r="V595" s="269" t="str">
        <f>+IF(G595=0,"",'Ark1'!AC1974)</f>
        <v/>
      </c>
      <c r="W595" s="305" t="str">
        <f t="shared" si="86"/>
        <v/>
      </c>
      <c r="X595" s="269" t="str">
        <f t="shared" si="87"/>
        <v/>
      </c>
      <c r="Y595" s="267" t="str">
        <f t="shared" si="88"/>
        <v/>
      </c>
      <c r="Z595" s="246"/>
      <c r="AC595" s="28"/>
      <c r="AD595" s="27"/>
      <c r="AG595" s="27"/>
      <c r="AH595" s="27"/>
      <c r="AI595" s="27"/>
      <c r="AK595" s="27"/>
      <c r="AM595" s="27"/>
      <c r="AN595" s="27"/>
    </row>
    <row r="596" spans="1:55" ht="15.6">
      <c r="A596" s="246"/>
      <c r="B596" s="330">
        <f>+'Ark1'!C2009</f>
        <v>2024</v>
      </c>
      <c r="C596" s="266">
        <f>+'Ark1'!L2009</f>
        <v>12</v>
      </c>
      <c r="D596" s="266" t="s">
        <v>39</v>
      </c>
      <c r="E596" s="275">
        <f>+'Ark1'!AP2009</f>
        <v>31</v>
      </c>
      <c r="F596" s="86" t="str">
        <f>+IF(G596=0,"",'Ark1'!Q2009)</f>
        <v/>
      </c>
      <c r="G596" s="362">
        <f>+'Ark1'!R2009</f>
        <v>0</v>
      </c>
      <c r="H596" s="28" t="str">
        <f>+IF(G596=0,"",'Ark1'!AE2009)</f>
        <v/>
      </c>
      <c r="I596" s="267"/>
      <c r="J596" s="28" t="str">
        <f>+IF(G596=0,"",'Ark1'!AF2009)</f>
        <v/>
      </c>
      <c r="K596" s="27" t="str">
        <f>+IF(G596=0,"",'Ark1'!T2009)</f>
        <v/>
      </c>
      <c r="L596" s="305" t="str">
        <f>+IF(G596=0,"",'Ark1'!U2009)</f>
        <v/>
      </c>
      <c r="M596" s="246"/>
      <c r="N596" s="33" t="str">
        <f>+IF(G596=0,"",'Ark1'!W2009)</f>
        <v/>
      </c>
      <c r="O596" s="33" t="str">
        <f>+IF(G596=0,"",'Ark1'!X2009)</f>
        <v/>
      </c>
      <c r="P596" s="33" t="str">
        <f>+IF(G596=0,"",'Ark1'!AG2009)</f>
        <v/>
      </c>
      <c r="Q596" s="33" t="str">
        <f>+IF(G596=0,"",'Ark1'!AH2009)</f>
        <v/>
      </c>
      <c r="R596" s="374" t="str">
        <f>+IF(G596=0,"",'Ark1'!AR2074)</f>
        <v/>
      </c>
      <c r="S596" s="114" t="str">
        <f>+IF(G596=0,"",'Ark1'!AS2074)</f>
        <v/>
      </c>
      <c r="T596" s="33" t="str">
        <f>+IF(G596=0,"",'Ark1'!Y2009)</f>
        <v/>
      </c>
      <c r="U596" s="27" t="str">
        <f>+IF(G596=0,"",'Ark1'!AA2009)</f>
        <v/>
      </c>
      <c r="V596" s="33" t="str">
        <f>+IF(G596=0,"",'Ark1'!AC2009)</f>
        <v/>
      </c>
      <c r="W596" s="305" t="str">
        <f t="shared" si="86"/>
        <v/>
      </c>
      <c r="X596" s="33" t="str">
        <f t="shared" si="87"/>
        <v/>
      </c>
      <c r="Y596" s="28" t="str">
        <f t="shared" si="88"/>
        <v/>
      </c>
      <c r="Z596" s="246"/>
      <c r="AC596" s="28"/>
      <c r="AD596" s="27"/>
      <c r="AG596" s="27"/>
      <c r="AH596" s="27"/>
      <c r="AI596" s="27"/>
      <c r="AK596" s="27"/>
      <c r="AM596" s="27"/>
      <c r="AN596" s="27"/>
    </row>
    <row r="597" spans="1:55" ht="15.6">
      <c r="A597" s="246"/>
      <c r="B597" s="330">
        <f>+'Ark1'!C2044</f>
        <v>2024</v>
      </c>
      <c r="C597" s="266">
        <f>+'Ark1'!L2044</f>
        <v>13</v>
      </c>
      <c r="D597" s="266" t="s">
        <v>40</v>
      </c>
      <c r="E597" s="274">
        <f>+'Ark1'!AP2044</f>
        <v>31</v>
      </c>
      <c r="F597" s="266" t="str">
        <f>+IF(G597=0,"",'Ark1'!Q2044)</f>
        <v/>
      </c>
      <c r="G597" s="362">
        <f>+'Ark1'!R2044</f>
        <v>0</v>
      </c>
      <c r="H597" s="267" t="str">
        <f>+IF(G597=0,"",'Ark1'!AE2044)</f>
        <v/>
      </c>
      <c r="I597" s="267"/>
      <c r="J597" s="267" t="str">
        <f>+IF(G597=0,"",'Ark1'!AF2044)</f>
        <v/>
      </c>
      <c r="K597" s="268" t="str">
        <f>+IF(G597=0,"",'Ark1'!T2044)</f>
        <v/>
      </c>
      <c r="L597" s="305" t="str">
        <f>+IF(G597=0,"",'Ark1'!U2044)</f>
        <v/>
      </c>
      <c r="M597" s="246"/>
      <c r="N597" s="269" t="str">
        <f>+IF(G597=0,"",'Ark1'!W2044)</f>
        <v/>
      </c>
      <c r="O597" s="269" t="str">
        <f>+IF(G597=0,"",'Ark1'!X2044)</f>
        <v/>
      </c>
      <c r="P597" s="269" t="str">
        <f>+IF(G597=0,"",'Ark1'!AG2044)</f>
        <v/>
      </c>
      <c r="Q597" s="269" t="str">
        <f>+IF(G597=0,"",'Ark1'!AH2044)</f>
        <v/>
      </c>
      <c r="R597" s="374" t="str">
        <f>+IF(G597=0,"",'Ark1'!AR2075)</f>
        <v/>
      </c>
      <c r="S597" s="114" t="str">
        <f>+IF(G597=0,"",'Ark1'!AS2075)</f>
        <v/>
      </c>
      <c r="T597" s="269" t="str">
        <f>+IF(G597=0,"",'Ark1'!Y2044)</f>
        <v/>
      </c>
      <c r="U597" s="268" t="str">
        <f>+IF(G597=0,"",'Ark1'!AA2044)</f>
        <v/>
      </c>
      <c r="V597" s="269" t="str">
        <f>+IF(G597=0,"",'Ark1'!AC2044)</f>
        <v/>
      </c>
      <c r="W597" s="305" t="str">
        <f t="shared" si="86"/>
        <v/>
      </c>
      <c r="X597" s="269" t="str">
        <f t="shared" si="87"/>
        <v/>
      </c>
      <c r="Y597" s="267" t="str">
        <f t="shared" si="88"/>
        <v/>
      </c>
      <c r="Z597" s="246"/>
      <c r="AC597" s="28"/>
      <c r="AD597" s="27"/>
      <c r="AG597" s="27"/>
      <c r="AH597" s="27"/>
      <c r="AI597" s="27"/>
      <c r="AK597" s="27"/>
      <c r="AM597" s="27"/>
      <c r="AN597" s="27"/>
    </row>
    <row r="598" spans="1:55" ht="15.6">
      <c r="A598" s="246"/>
      <c r="B598" s="330">
        <f>+'Ark1'!C2079</f>
        <v>2024</v>
      </c>
      <c r="C598" s="266">
        <f>+'Ark1'!L2079</f>
        <v>14</v>
      </c>
      <c r="D598" s="266" t="s">
        <v>401</v>
      </c>
      <c r="E598" s="275">
        <f>+'Ark1'!AP2079</f>
        <v>31</v>
      </c>
      <c r="F598" s="86" t="str">
        <f>+IF(G598=0,"",'Ark1'!Q2079)</f>
        <v/>
      </c>
      <c r="G598" s="362">
        <f>+'Ark1'!R2079</f>
        <v>0</v>
      </c>
      <c r="H598" s="28" t="str">
        <f>+IF(G598=0,"",'Ark1'!AE2079)</f>
        <v/>
      </c>
      <c r="I598" s="267"/>
      <c r="J598" s="28" t="str">
        <f>+IF(G598=0,"",'Ark1'!AF2079)</f>
        <v/>
      </c>
      <c r="K598" s="27" t="str">
        <f>+IF(G598=0,"",'Ark1'!T2079)</f>
        <v/>
      </c>
      <c r="L598" s="305" t="str">
        <f>+IF(G598=0,"",'Ark1'!U2079)</f>
        <v/>
      </c>
      <c r="M598" s="246"/>
      <c r="N598" s="33" t="str">
        <f>+IF(G598=0,"",'Ark1'!W2079)</f>
        <v/>
      </c>
      <c r="O598" s="33" t="str">
        <f>+IF(G598=0,"",'Ark1'!X2079)</f>
        <v/>
      </c>
      <c r="P598" s="33" t="str">
        <f>+IF(G598=0,"",'Ark1'!AG2079)</f>
        <v/>
      </c>
      <c r="Q598" s="33" t="str">
        <f>+IF(G598=0,"",'Ark1'!AH2079)</f>
        <v/>
      </c>
      <c r="R598" s="374" t="str">
        <f>+IF(G598=0,"",'Ark1'!AR2076)</f>
        <v/>
      </c>
      <c r="S598" s="114" t="str">
        <f>+IF(G598=0,"",'Ark1'!AS2076)</f>
        <v/>
      </c>
      <c r="T598" s="33" t="str">
        <f>+IF(G598=0,"",'Ark1'!Y2079)</f>
        <v/>
      </c>
      <c r="U598" s="27" t="str">
        <f>+IF(G598=0,"",'Ark1'!AA2079)</f>
        <v/>
      </c>
      <c r="V598" s="33" t="str">
        <f>+IF(G598=0,"",'Ark1'!AC2079)</f>
        <v/>
      </c>
      <c r="W598" s="305" t="str">
        <f t="shared" si="86"/>
        <v/>
      </c>
      <c r="X598" s="33" t="str">
        <f t="shared" si="87"/>
        <v/>
      </c>
      <c r="Y598" s="28" t="str">
        <f t="shared" si="88"/>
        <v/>
      </c>
      <c r="Z598" s="246"/>
      <c r="AC598" s="28"/>
      <c r="AD598" s="27"/>
      <c r="AG598" s="27"/>
      <c r="AH598" s="27"/>
      <c r="AI598" s="27"/>
      <c r="AK598" s="27"/>
      <c r="AM598" s="27"/>
      <c r="AN598" s="27"/>
    </row>
    <row r="599" spans="1:55" ht="15.6">
      <c r="A599" s="246"/>
      <c r="B599" s="330">
        <f>+'Ark1'!C2114</f>
        <v>2024</v>
      </c>
      <c r="C599" s="266">
        <f>+'Ark1'!L2114</f>
        <v>15</v>
      </c>
      <c r="D599" s="266" t="s">
        <v>41</v>
      </c>
      <c r="E599" s="266">
        <f>+'Ark1'!AP2114</f>
        <v>31</v>
      </c>
      <c r="F599" s="266" t="str">
        <f>+IF(G599=0,"",'Ark1'!Q2114)</f>
        <v/>
      </c>
      <c r="G599" s="362">
        <f>+'Ark1'!R2114</f>
        <v>0</v>
      </c>
      <c r="H599" s="267" t="str">
        <f>+IF(G599=0,"",'Ark1'!AE2114)</f>
        <v/>
      </c>
      <c r="I599" s="267"/>
      <c r="J599" s="267" t="str">
        <f>+IF(G599=0,"",'Ark1'!AF2114)</f>
        <v/>
      </c>
      <c r="K599" s="268" t="str">
        <f>+IF(G599=0,"",'Ark1'!T2114)</f>
        <v/>
      </c>
      <c r="L599" s="377" t="str">
        <f>+IF(G599=0,"",'Ark1'!U2114)</f>
        <v/>
      </c>
      <c r="M599" s="246"/>
      <c r="N599" s="269" t="str">
        <f>+IF(G599=0,"",'Ark1'!W2114)</f>
        <v/>
      </c>
      <c r="O599" s="269" t="str">
        <f>+IF(G599=0,"",'Ark1'!X2114)</f>
        <v/>
      </c>
      <c r="P599" s="269" t="str">
        <f>+IF(G599=0,"",'Ark1'!AG2114)</f>
        <v/>
      </c>
      <c r="Q599" s="269" t="str">
        <f>+IF(G599=0,"",'Ark1'!AH2114)</f>
        <v/>
      </c>
      <c r="R599" s="374" t="str">
        <f>+IF(G599=0,"",'Ark1'!AR2077)</f>
        <v/>
      </c>
      <c r="S599" s="114" t="str">
        <f>+IF(G599=0,"",'Ark1'!AS2077)</f>
        <v/>
      </c>
      <c r="T599" s="269" t="str">
        <f>+IF(G599=0,"",'Ark1'!Y2114)</f>
        <v/>
      </c>
      <c r="U599" s="268" t="str">
        <f>+IF(G599=0,"",'Ark1'!AA2114)</f>
        <v/>
      </c>
      <c r="V599" s="269" t="str">
        <f>+IF(G599=0,"",'Ark1'!AC2114)</f>
        <v/>
      </c>
      <c r="W599" s="305" t="str">
        <f t="shared" si="86"/>
        <v/>
      </c>
      <c r="X599" s="269" t="str">
        <f t="shared" si="87"/>
        <v/>
      </c>
      <c r="Y599" s="267" t="str">
        <f t="shared" si="88"/>
        <v/>
      </c>
      <c r="Z599" s="246"/>
      <c r="AC599" s="28"/>
      <c r="AD599" s="27"/>
      <c r="AG599" s="27"/>
      <c r="AH599" s="27"/>
      <c r="AI599" s="27"/>
      <c r="AK599" s="27"/>
      <c r="AM599" s="27"/>
      <c r="AN599" s="27"/>
    </row>
    <row r="600" spans="1:55" ht="19.8">
      <c r="A600" s="246"/>
      <c r="B600" s="246"/>
      <c r="C600" s="246"/>
      <c r="D600" s="246"/>
      <c r="E600" s="246"/>
      <c r="F600" s="246"/>
      <c r="G600" s="246"/>
      <c r="H600" s="246"/>
      <c r="I600" s="246"/>
      <c r="J600" s="246"/>
      <c r="K600" s="246"/>
      <c r="L600" s="246"/>
      <c r="M600" s="246"/>
      <c r="N600" s="246"/>
      <c r="O600" s="246"/>
      <c r="P600" s="246"/>
      <c r="Q600" s="246"/>
      <c r="R600" s="246"/>
      <c r="S600" s="246"/>
      <c r="T600" s="246"/>
      <c r="U600" s="246"/>
      <c r="V600" s="246"/>
      <c r="W600" s="246"/>
      <c r="X600" s="246"/>
      <c r="Y600" s="246"/>
      <c r="Z600" s="246"/>
      <c r="AA600" s="249"/>
      <c r="AC600" s="28"/>
      <c r="AD600" s="27"/>
      <c r="AE600" s="250"/>
      <c r="AF600" s="86"/>
      <c r="AJ600" s="86"/>
      <c r="BB600" s="262"/>
    </row>
    <row r="601" spans="1:55" ht="19.8">
      <c r="A601" s="246"/>
      <c r="B601" s="246"/>
      <c r="C601" s="264"/>
      <c r="D601" s="246"/>
      <c r="E601" s="246"/>
      <c r="F601" s="246"/>
      <c r="G601" s="246"/>
      <c r="H601" s="247"/>
      <c r="I601" s="246"/>
      <c r="J601" s="247"/>
      <c r="K601" s="246"/>
      <c r="L601" s="246"/>
      <c r="M601" s="246"/>
      <c r="N601" s="248"/>
      <c r="O601" s="248"/>
      <c r="P601" s="246"/>
      <c r="Q601" s="248"/>
      <c r="R601" s="248"/>
      <c r="S601" s="248"/>
      <c r="T601" s="248"/>
      <c r="U601" s="246"/>
      <c r="V601" s="248"/>
      <c r="W601" s="246"/>
      <c r="X601" s="248"/>
      <c r="Y601" s="247"/>
      <c r="Z601" s="246"/>
      <c r="AA601" s="249"/>
      <c r="AC601" s="28"/>
      <c r="AD601" s="27"/>
      <c r="AE601" s="250"/>
      <c r="AF601" s="86"/>
      <c r="AJ601" s="86"/>
      <c r="BB601" s="262"/>
    </row>
    <row r="602" spans="1:55" ht="22.8">
      <c r="A602" s="346" t="str">
        <f>+Raser!C39</f>
        <v>Chianina</v>
      </c>
      <c r="B602" s="246"/>
      <c r="C602" s="264"/>
      <c r="D602" s="346"/>
      <c r="E602" s="246"/>
      <c r="F602" s="246"/>
      <c r="G602" s="264" t="s">
        <v>651</v>
      </c>
      <c r="H602" s="279">
        <f>SUM(G608:G622)</f>
        <v>0</v>
      </c>
      <c r="I602" s="247"/>
      <c r="J602" s="246"/>
      <c r="K602" s="247"/>
      <c r="L602" s="246"/>
      <c r="M602" s="246"/>
      <c r="N602" s="246"/>
      <c r="O602" s="248"/>
      <c r="P602" s="248"/>
      <c r="Q602" s="246"/>
      <c r="R602" s="246"/>
      <c r="S602" s="246"/>
      <c r="T602" s="248"/>
      <c r="U602" s="248"/>
      <c r="V602" s="246"/>
      <c r="W602" s="248"/>
      <c r="X602" s="345" t="str">
        <f>+Raser!X39</f>
        <v/>
      </c>
      <c r="Y602" s="248" t="s">
        <v>635</v>
      </c>
      <c r="Z602" s="247"/>
      <c r="AA602" s="249"/>
      <c r="AB602" s="249"/>
      <c r="AC602" s="28"/>
      <c r="AE602" s="27"/>
      <c r="AF602" s="250"/>
      <c r="AJ602" s="86"/>
      <c r="BC602" s="262"/>
    </row>
    <row r="603" spans="1:55" ht="14.25" customHeight="1">
      <c r="A603" s="246"/>
      <c r="B603" s="246"/>
      <c r="C603" s="264"/>
      <c r="D603" s="344"/>
      <c r="E603" s="246"/>
      <c r="F603" s="264"/>
      <c r="G603" s="264"/>
      <c r="H603" s="264"/>
      <c r="I603" s="264"/>
      <c r="J603" s="264"/>
      <c r="K603" s="264"/>
      <c r="L603" s="264"/>
      <c r="M603" s="246"/>
      <c r="N603" s="264"/>
      <c r="O603" s="264"/>
      <c r="P603" s="264"/>
      <c r="Q603" s="264"/>
      <c r="R603" s="264"/>
      <c r="S603" s="264"/>
      <c r="T603" s="264"/>
      <c r="U603" s="264"/>
      <c r="V603" s="264"/>
      <c r="W603" s="264"/>
      <c r="X603" s="264"/>
      <c r="Y603" s="247"/>
      <c r="Z603" s="246"/>
      <c r="AA603" s="249"/>
      <c r="AC603" s="28"/>
      <c r="AD603" s="27"/>
      <c r="AE603" s="250"/>
      <c r="AF603" s="86"/>
      <c r="AJ603" s="86"/>
      <c r="BB603" s="262"/>
    </row>
    <row r="604" spans="1:55" ht="19.8">
      <c r="A604" s="246"/>
      <c r="B604" s="246"/>
      <c r="C604" s="246"/>
      <c r="D604" s="246"/>
      <c r="E604" s="246"/>
      <c r="F604" s="246"/>
      <c r="G604" s="246"/>
      <c r="H604" s="247"/>
      <c r="I604" s="246"/>
      <c r="J604" s="247"/>
      <c r="K604" s="246"/>
      <c r="L604" s="246"/>
      <c r="M604" s="246"/>
      <c r="N604" s="248"/>
      <c r="O604" s="248"/>
      <c r="P604" s="246"/>
      <c r="Q604" s="248"/>
      <c r="R604" s="248"/>
      <c r="S604" s="248"/>
      <c r="T604" s="248"/>
      <c r="U604" s="246"/>
      <c r="V604" s="248"/>
      <c r="W604" s="264" t="s">
        <v>488</v>
      </c>
      <c r="X604" s="265" t="s">
        <v>80</v>
      </c>
      <c r="Y604" s="263" t="s">
        <v>4</v>
      </c>
      <c r="Z604" s="246"/>
      <c r="AA604" s="249"/>
      <c r="AC604" s="28"/>
      <c r="AD604" s="27"/>
      <c r="AE604" s="250"/>
      <c r="AF604" s="86"/>
      <c r="AJ604" s="86"/>
      <c r="BB604" s="262"/>
    </row>
    <row r="605" spans="1:55" ht="19.8">
      <c r="A605" s="246"/>
      <c r="B605" s="246"/>
      <c r="C605" s="246"/>
      <c r="D605" s="264"/>
      <c r="E605" s="246"/>
      <c r="F605" s="264" t="s">
        <v>4</v>
      </c>
      <c r="G605" s="246"/>
      <c r="H605" s="247"/>
      <c r="I605" s="247"/>
      <c r="J605" s="247"/>
      <c r="K605" s="264" t="s">
        <v>24</v>
      </c>
      <c r="L605" s="247"/>
      <c r="M605" s="246"/>
      <c r="N605" s="248" t="s">
        <v>402</v>
      </c>
      <c r="O605" s="248" t="s">
        <v>402</v>
      </c>
      <c r="P605" s="265" t="s">
        <v>534</v>
      </c>
      <c r="Q605" s="248" t="s">
        <v>402</v>
      </c>
      <c r="R605" s="248"/>
      <c r="S605" s="248"/>
      <c r="T605" s="265" t="s">
        <v>422</v>
      </c>
      <c r="U605" s="246"/>
      <c r="V605" s="265" t="s">
        <v>581</v>
      </c>
      <c r="W605" s="264" t="s">
        <v>578</v>
      </c>
      <c r="X605" s="265" t="s">
        <v>44</v>
      </c>
      <c r="Y605" s="263" t="s">
        <v>10</v>
      </c>
      <c r="Z605" s="246"/>
      <c r="AA605" s="249"/>
      <c r="AC605" s="28"/>
      <c r="AD605" s="27"/>
      <c r="AE605" s="250"/>
      <c r="AF605" s="86"/>
      <c r="AJ605" s="86"/>
      <c r="BB605" s="262"/>
    </row>
    <row r="606" spans="1:55" ht="19.8">
      <c r="A606" s="264"/>
      <c r="B606" s="264"/>
      <c r="C606" s="246"/>
      <c r="D606" s="246"/>
      <c r="E606" s="264"/>
      <c r="F606" s="264" t="s">
        <v>486</v>
      </c>
      <c r="G606" s="264" t="s">
        <v>4</v>
      </c>
      <c r="H606" s="263" t="s">
        <v>4</v>
      </c>
      <c r="I606" s="263"/>
      <c r="J606" s="263" t="s">
        <v>1</v>
      </c>
      <c r="K606" s="264" t="s">
        <v>492</v>
      </c>
      <c r="L606" s="263" t="s">
        <v>24</v>
      </c>
      <c r="M606" s="246"/>
      <c r="N606" s="265" t="s">
        <v>580</v>
      </c>
      <c r="O606" s="265" t="s">
        <v>498</v>
      </c>
      <c r="P606" s="265" t="s">
        <v>558</v>
      </c>
      <c r="Q606" s="265" t="s">
        <v>500</v>
      </c>
      <c r="R606" s="423" t="s">
        <v>24</v>
      </c>
      <c r="S606" s="423" t="s">
        <v>24</v>
      </c>
      <c r="T606" s="265"/>
      <c r="U606" s="264" t="s">
        <v>413</v>
      </c>
      <c r="V606" s="265" t="s">
        <v>1</v>
      </c>
      <c r="W606" s="264" t="s">
        <v>71</v>
      </c>
      <c r="X606" s="265" t="s">
        <v>538</v>
      </c>
      <c r="Y606" s="263" t="s">
        <v>71</v>
      </c>
      <c r="Z606" s="246"/>
      <c r="AA606" s="249"/>
      <c r="AC606" s="28"/>
      <c r="AD606" s="27"/>
      <c r="AE606" s="250"/>
      <c r="AF606" s="86"/>
      <c r="AJ606" s="86"/>
      <c r="BB606" s="262"/>
    </row>
    <row r="607" spans="1:55" ht="19.8">
      <c r="A607" s="246"/>
      <c r="B607" s="246"/>
      <c r="C607" s="264" t="s">
        <v>0</v>
      </c>
      <c r="D607" s="264"/>
      <c r="E607" s="264" t="s">
        <v>607</v>
      </c>
      <c r="F607" s="50" t="s">
        <v>487</v>
      </c>
      <c r="G607" s="50" t="s">
        <v>10</v>
      </c>
      <c r="H607" s="87" t="s">
        <v>402</v>
      </c>
      <c r="I607" s="87"/>
      <c r="J607" s="87" t="s">
        <v>402</v>
      </c>
      <c r="K607" s="50" t="s">
        <v>414</v>
      </c>
      <c r="L607" s="87" t="s">
        <v>45</v>
      </c>
      <c r="M607" s="246"/>
      <c r="N607" s="75" t="s">
        <v>556</v>
      </c>
      <c r="O607" s="75" t="s">
        <v>439</v>
      </c>
      <c r="P607" s="75" t="s">
        <v>494</v>
      </c>
      <c r="Q607" s="75" t="s">
        <v>481</v>
      </c>
      <c r="R607" s="423" t="s">
        <v>737</v>
      </c>
      <c r="S607" s="423" t="s">
        <v>738</v>
      </c>
      <c r="T607" s="75" t="s">
        <v>1</v>
      </c>
      <c r="U607" s="50" t="s">
        <v>414</v>
      </c>
      <c r="V607" s="75" t="s">
        <v>535</v>
      </c>
      <c r="W607" s="50" t="s">
        <v>497</v>
      </c>
      <c r="X607" s="75" t="s">
        <v>45</v>
      </c>
      <c r="Y607" s="87" t="s">
        <v>561</v>
      </c>
      <c r="Z607" s="246"/>
      <c r="AA607" s="249"/>
      <c r="AC607" s="28"/>
      <c r="AD607" s="27"/>
      <c r="AE607" s="250"/>
      <c r="AF607" s="86"/>
      <c r="AJ607" s="86"/>
      <c r="BB607" s="262"/>
    </row>
    <row r="608" spans="1:55" ht="15.6">
      <c r="A608" s="246"/>
      <c r="B608" s="266">
        <f>+'Ark1'!C1625</f>
        <v>2024</v>
      </c>
      <c r="C608" s="266">
        <f>+'Ark1'!L1625</f>
        <v>1</v>
      </c>
      <c r="D608" s="266" t="s">
        <v>29</v>
      </c>
      <c r="E608" s="266">
        <f>+'Ark1'!AP1625</f>
        <v>32</v>
      </c>
      <c r="F608" s="266" t="str">
        <f>+IF(G608=0,"",'Ark1'!Q1625)</f>
        <v/>
      </c>
      <c r="G608" s="362">
        <f>+'Ark1'!R1625</f>
        <v>0</v>
      </c>
      <c r="H608" s="267" t="str">
        <f>+IF(G608=0,"",'Ark1'!AE1625)</f>
        <v/>
      </c>
      <c r="I608" s="267"/>
      <c r="J608" s="267" t="str">
        <f>+IF(G608=0,"",'Ark1'!AF1625)</f>
        <v/>
      </c>
      <c r="K608" s="268" t="str">
        <f>+IF(G608=0,"",'Ark1'!T1625)</f>
        <v/>
      </c>
      <c r="L608" s="305" t="str">
        <f>+IF(G608=0,"",'Ark1'!U1625)</f>
        <v/>
      </c>
      <c r="M608" s="246"/>
      <c r="N608" s="269" t="str">
        <f>+IF(G608=0,"",'Ark1'!W1625)</f>
        <v/>
      </c>
      <c r="O608" s="269" t="str">
        <f>+IF(G608=0,"",'Ark1'!X1625)</f>
        <v/>
      </c>
      <c r="P608" s="269" t="str">
        <f>+IF(G608=0,"",'Ark1'!AG1625)</f>
        <v/>
      </c>
      <c r="Q608" s="269" t="str">
        <f>+IF(G608=0,"",'Ark1'!AH1625)</f>
        <v/>
      </c>
      <c r="R608" s="374" t="str">
        <f>+IF(G608=0,"",'Ark1'!AR1999)</f>
        <v/>
      </c>
      <c r="S608" s="114" t="str">
        <f>+IF(G608=0,"",'Ark1'!AS1999)</f>
        <v/>
      </c>
      <c r="T608" s="269" t="str">
        <f>+IF(G608=0,"",'Ark1'!Y1625)</f>
        <v/>
      </c>
      <c r="U608" s="268" t="str">
        <f>+IF(G608=0,"",'Ark1'!AA1625)</f>
        <v/>
      </c>
      <c r="V608" s="269" t="str">
        <f>+IF(G608=0,"",'Ark1'!AC1625)</f>
        <v/>
      </c>
      <c r="W608" s="305" t="str">
        <f t="shared" ref="W608:W622" si="89">IF(G608=0,"",1000*L608/P608)</f>
        <v/>
      </c>
      <c r="X608" s="269" t="str">
        <f t="shared" ref="X608:X622" si="90">IF(G608=0,"",L608/C608)</f>
        <v/>
      </c>
      <c r="Y608" s="267" t="str">
        <f t="shared" ref="Y608:Y622" si="91">IF(G608=0,"",G608/F608)</f>
        <v/>
      </c>
      <c r="Z608" s="246"/>
      <c r="AC608" s="28"/>
      <c r="AD608" s="27"/>
      <c r="AG608" s="27"/>
      <c r="AH608" s="27"/>
      <c r="AI608" s="27"/>
      <c r="AK608" s="27"/>
    </row>
    <row r="609" spans="1:54" ht="15.6">
      <c r="A609" s="246"/>
      <c r="B609" s="306">
        <f>+'Ark1'!C1660</f>
        <v>2024</v>
      </c>
      <c r="C609" s="86">
        <f>+'Ark1'!L1660</f>
        <v>2</v>
      </c>
      <c r="D609" s="86" t="s">
        <v>30</v>
      </c>
      <c r="E609" s="86">
        <f>+'Ark1'!AP1660</f>
        <v>32</v>
      </c>
      <c r="F609" s="86" t="str">
        <f>+IF(G609=0,"",'Ark1'!Q1660)</f>
        <v/>
      </c>
      <c r="G609" s="362">
        <f>+'Ark1'!R1660</f>
        <v>0</v>
      </c>
      <c r="H609" s="28" t="str">
        <f>+IF(G609=0,"",'Ark1'!AE1660)</f>
        <v/>
      </c>
      <c r="I609" s="267"/>
      <c r="J609" s="28" t="str">
        <f>+IF(G609=0,"",'Ark1'!AF1660)</f>
        <v/>
      </c>
      <c r="K609" s="27" t="str">
        <f>+IF(G609=0,"",'Ark1'!T1660)</f>
        <v/>
      </c>
      <c r="L609" s="305" t="str">
        <f>+IF(G609=0,"",'Ark1'!U1660)</f>
        <v/>
      </c>
      <c r="M609" s="246"/>
      <c r="N609" s="33" t="str">
        <f>+IF(G609=0,"",'Ark1'!W1660)</f>
        <v/>
      </c>
      <c r="O609" s="33" t="str">
        <f>+IF(G609=0,"",'Ark1'!X1660)</f>
        <v/>
      </c>
      <c r="P609" s="33" t="str">
        <f>+IF(G609=0,"",'Ark1'!AG1660)</f>
        <v/>
      </c>
      <c r="Q609" s="33" t="str">
        <f>+IF(G609=0,"",'Ark1'!AH1660)</f>
        <v/>
      </c>
      <c r="R609" s="374" t="str">
        <f>+IF(G609=0,"",'Ark1'!AR2034)</f>
        <v/>
      </c>
      <c r="S609" s="114" t="str">
        <f>+IF(G609=0,"",'Ark1'!AS2034)</f>
        <v/>
      </c>
      <c r="T609" s="33" t="str">
        <f>+IF(G609=0,"",'Ark1'!Y1660)</f>
        <v/>
      </c>
      <c r="U609" s="27" t="str">
        <f>+IF(G609=0,"",'Ark1'!AA1660)</f>
        <v/>
      </c>
      <c r="V609" s="33" t="str">
        <f>+IF(G609=0,"",'Ark1'!AC1660)</f>
        <v/>
      </c>
      <c r="W609" s="305" t="str">
        <f t="shared" si="89"/>
        <v/>
      </c>
      <c r="X609" s="33" t="str">
        <f t="shared" si="90"/>
        <v/>
      </c>
      <c r="Y609" s="28" t="str">
        <f t="shared" si="91"/>
        <v/>
      </c>
      <c r="Z609" s="246"/>
      <c r="AC609" s="28"/>
      <c r="AD609" s="27"/>
      <c r="AG609" s="27"/>
      <c r="AH609" s="27"/>
      <c r="AI609" s="27"/>
      <c r="AK609" s="27"/>
    </row>
    <row r="610" spans="1:54" ht="15.6">
      <c r="A610" s="246"/>
      <c r="B610" s="306">
        <f>+'Ark1'!C1695</f>
        <v>2024</v>
      </c>
      <c r="C610" s="266">
        <f>+'Ark1'!L1695</f>
        <v>3</v>
      </c>
      <c r="D610" s="266" t="s">
        <v>31</v>
      </c>
      <c r="E610" s="266">
        <f>+'Ark1'!AP1695</f>
        <v>32</v>
      </c>
      <c r="F610" s="266" t="str">
        <f>+IF(G610=0,"",'Ark1'!Q1695)</f>
        <v/>
      </c>
      <c r="G610" s="362">
        <f>+'Ark1'!R1695</f>
        <v>0</v>
      </c>
      <c r="H610" s="267" t="str">
        <f>+IF(G610=0,"",'Ark1'!AE1695)</f>
        <v/>
      </c>
      <c r="I610" s="267"/>
      <c r="J610" s="267" t="str">
        <f>+IF(G610=0,"",'Ark1'!AF1695)</f>
        <v/>
      </c>
      <c r="K610" s="268" t="str">
        <f>+IF(G610=0,"",'Ark1'!T1695)</f>
        <v/>
      </c>
      <c r="L610" s="305" t="str">
        <f>+IF(G610=0,"",'Ark1'!U1695)</f>
        <v/>
      </c>
      <c r="M610" s="246"/>
      <c r="N610" s="269" t="str">
        <f>+IF(G610=0,"",'Ark1'!W1695)</f>
        <v/>
      </c>
      <c r="O610" s="269" t="str">
        <f>+IF(G610=0,"",'Ark1'!X1695)</f>
        <v/>
      </c>
      <c r="P610" s="269" t="str">
        <f>+IF(G610=0,"",'Ark1'!AG1695)</f>
        <v/>
      </c>
      <c r="Q610" s="269" t="str">
        <f>+IF(G610=0,"",'Ark1'!AH1695)</f>
        <v/>
      </c>
      <c r="R610" s="374" t="str">
        <f>+IF(G610=0,"",'Ark1'!AR2069)</f>
        <v/>
      </c>
      <c r="S610" s="114" t="str">
        <f>+IF(G610=0,"",'Ark1'!AS2069)</f>
        <v/>
      </c>
      <c r="T610" s="269" t="str">
        <f>+IF(G610=0,"",'Ark1'!Y1695)</f>
        <v/>
      </c>
      <c r="U610" s="268" t="str">
        <f>+IF(G610=0,"",'Ark1'!AA1695)</f>
        <v/>
      </c>
      <c r="V610" s="269" t="str">
        <f>+IF(G610=0,"",'Ark1'!AC1695)</f>
        <v/>
      </c>
      <c r="W610" s="305" t="str">
        <f t="shared" si="89"/>
        <v/>
      </c>
      <c r="X610" s="269" t="str">
        <f t="shared" si="90"/>
        <v/>
      </c>
      <c r="Y610" s="267" t="str">
        <f t="shared" si="91"/>
        <v/>
      </c>
      <c r="Z610" s="246"/>
      <c r="AC610" s="28"/>
      <c r="AD610" s="27"/>
      <c r="AG610" s="27"/>
      <c r="AH610" s="27"/>
      <c r="AI610" s="27"/>
      <c r="AK610" s="27"/>
    </row>
    <row r="611" spans="1:54" ht="15.6">
      <c r="A611" s="246"/>
      <c r="B611" s="306">
        <f>+'Ark1'!C1730</f>
        <v>2024</v>
      </c>
      <c r="C611" s="266">
        <f>+'Ark1'!L1730</f>
        <v>4</v>
      </c>
      <c r="D611" s="266" t="s">
        <v>32</v>
      </c>
      <c r="E611" s="86">
        <f>+'Ark1'!AP1730</f>
        <v>32</v>
      </c>
      <c r="F611" s="86" t="str">
        <f>+IF(G611=0,"",'Ark1'!Q1730)</f>
        <v/>
      </c>
      <c r="G611" s="362">
        <f>+'Ark1'!R1730</f>
        <v>0</v>
      </c>
      <c r="H611" s="28" t="str">
        <f>+IF(G611=0,"",'Ark1'!AE1730)</f>
        <v/>
      </c>
      <c r="I611" s="267"/>
      <c r="J611" s="28" t="str">
        <f>+IF(G611=0,"",'Ark1'!AF1730)</f>
        <v/>
      </c>
      <c r="K611" s="27" t="str">
        <f>+IF(G611=0,"",'Ark1'!T1730)</f>
        <v/>
      </c>
      <c r="L611" s="305" t="str">
        <f>+IF(G611=0,"",'Ark1'!U1730)</f>
        <v/>
      </c>
      <c r="M611" s="246"/>
      <c r="N611" s="33" t="str">
        <f>+IF(G611=0,"",'Ark1'!W1730)</f>
        <v/>
      </c>
      <c r="O611" s="33" t="str">
        <f>+IF(G611=0,"",'Ark1'!X1730)</f>
        <v/>
      </c>
      <c r="P611" s="33" t="str">
        <f>+IF(G611=0,"",'Ark1'!AG1730)</f>
        <v/>
      </c>
      <c r="Q611" s="33" t="str">
        <f>+IF(G611=0,"",'Ark1'!AH1730)</f>
        <v/>
      </c>
      <c r="R611" s="374" t="str">
        <f>+IF(G611=0,"",'Ark1'!AR2104)</f>
        <v/>
      </c>
      <c r="S611" s="114" t="str">
        <f>+IF(G611=0,"",'Ark1'!AS2104)</f>
        <v/>
      </c>
      <c r="T611" s="33" t="str">
        <f>+IF(G611=0,"",'Ark1'!Y1730)</f>
        <v/>
      </c>
      <c r="U611" s="27" t="str">
        <f>+IF(G611=0,"",'Ark1'!AA1730)</f>
        <v/>
      </c>
      <c r="V611" s="33" t="str">
        <f>+IF(G611=0,"",'Ark1'!AC1730)</f>
        <v/>
      </c>
      <c r="W611" s="305" t="str">
        <f t="shared" si="89"/>
        <v/>
      </c>
      <c r="X611" s="33" t="str">
        <f t="shared" si="90"/>
        <v/>
      </c>
      <c r="Y611" s="28" t="str">
        <f t="shared" si="91"/>
        <v/>
      </c>
      <c r="Z611" s="246"/>
      <c r="AC611" s="28"/>
      <c r="AD611" s="27"/>
      <c r="AG611" s="27"/>
      <c r="AH611" s="27"/>
      <c r="AI611" s="27"/>
      <c r="AK611" s="27"/>
    </row>
    <row r="612" spans="1:54" ht="15.6">
      <c r="A612" s="246"/>
      <c r="B612" s="266">
        <f>+'Ark1'!C1765</f>
        <v>2024</v>
      </c>
      <c r="C612" s="266">
        <f>+'Ark1'!L1765</f>
        <v>5</v>
      </c>
      <c r="D612" s="266" t="s">
        <v>400</v>
      </c>
      <c r="E612" s="274">
        <f>+'Ark1'!AP1765</f>
        <v>32</v>
      </c>
      <c r="F612" s="266" t="str">
        <f>+IF(G612=0,"",'Ark1'!Q1765)</f>
        <v/>
      </c>
      <c r="G612" s="362">
        <f>+'Ark1'!R1765</f>
        <v>0</v>
      </c>
      <c r="H612" s="267">
        <f>+'Ark1'!AE1765</f>
        <v>0</v>
      </c>
      <c r="I612" s="267"/>
      <c r="J612" s="267" t="str">
        <f>+IF(G612=0,"",'Ark1'!AF1765)</f>
        <v/>
      </c>
      <c r="K612" s="268" t="str">
        <f>+IF(G612=0,"",'Ark1'!T1765)</f>
        <v/>
      </c>
      <c r="L612" s="305" t="str">
        <f>+IF(G612=0,"",'Ark1'!U1765)</f>
        <v/>
      </c>
      <c r="M612" s="246"/>
      <c r="N612" s="269" t="str">
        <f>+IF(G612=0,"",'Ark1'!W1765)</f>
        <v/>
      </c>
      <c r="O612" s="269" t="str">
        <f>+IF(G612=0,"",'Ark1'!X1765)</f>
        <v/>
      </c>
      <c r="P612" s="269" t="str">
        <f>+IF(G612=0,"",'Ark1'!AG1765)</f>
        <v/>
      </c>
      <c r="Q612" s="269" t="str">
        <f>+IF(G612=0,"",'Ark1'!AH1765)</f>
        <v/>
      </c>
      <c r="R612" s="374" t="str">
        <f>+IF(G612=0,"",'Ark1'!AR2139)</f>
        <v/>
      </c>
      <c r="S612" s="114" t="str">
        <f>+IF(G612=0,"",'Ark1'!AS2139)</f>
        <v/>
      </c>
      <c r="T612" s="269" t="str">
        <f>+IF(G612=0,"",'Ark1'!Y1765)</f>
        <v/>
      </c>
      <c r="U612" s="268" t="str">
        <f>+IF(G612=0,"",'Ark1'!AA1765)</f>
        <v/>
      </c>
      <c r="V612" s="269" t="str">
        <f>+IF(G612=0,"",'Ark1'!AC1765)</f>
        <v/>
      </c>
      <c r="W612" s="305" t="str">
        <f t="shared" si="89"/>
        <v/>
      </c>
      <c r="X612" s="269" t="str">
        <f t="shared" si="90"/>
        <v/>
      </c>
      <c r="Y612" s="267" t="str">
        <f t="shared" si="91"/>
        <v/>
      </c>
      <c r="Z612" s="246"/>
      <c r="AC612" s="28"/>
      <c r="AD612" s="27"/>
      <c r="AG612" s="27"/>
      <c r="AH612" s="27"/>
      <c r="AI612" s="27"/>
      <c r="AK612" s="27"/>
    </row>
    <row r="613" spans="1:54" ht="15.6">
      <c r="A613" s="246"/>
      <c r="B613" s="330">
        <f>+'Ark1'!C1800</f>
        <v>2024</v>
      </c>
      <c r="C613" s="266">
        <f>+'Ark1'!L1800</f>
        <v>6</v>
      </c>
      <c r="D613" s="266" t="s">
        <v>33</v>
      </c>
      <c r="E613" s="275">
        <f>+'Ark1'!AP1800</f>
        <v>32</v>
      </c>
      <c r="F613" s="86" t="str">
        <f>+IF(G613=0,"",'Ark1'!Q1800)</f>
        <v/>
      </c>
      <c r="G613" s="362">
        <f>+'Ark1'!R1800</f>
        <v>0</v>
      </c>
      <c r="H613" s="28" t="str">
        <f>+IF(G613=0,"",'Ark1'!AE1800)</f>
        <v/>
      </c>
      <c r="I613" s="267"/>
      <c r="J613" s="28" t="str">
        <f>+IF(G613=0,"",'Ark1'!AF1800)</f>
        <v/>
      </c>
      <c r="K613" s="27" t="str">
        <f>+IF(G613=0,"",'Ark1'!T1800)</f>
        <v/>
      </c>
      <c r="L613" s="305" t="str">
        <f>+IF(G613=0,"",'Ark1'!U1800)</f>
        <v/>
      </c>
      <c r="M613" s="246"/>
      <c r="N613" s="33" t="str">
        <f>+IF(G613=0,"",'Ark1'!W1800)</f>
        <v/>
      </c>
      <c r="O613" s="33" t="str">
        <f>+IF(G613=0,"",'Ark1'!X1800)</f>
        <v/>
      </c>
      <c r="P613" s="33" t="str">
        <f>+IF(G613=0,"",'Ark1'!AG1800)</f>
        <v/>
      </c>
      <c r="Q613" s="33" t="str">
        <f>+IF(G613=0,"",'Ark1'!AH1800)</f>
        <v/>
      </c>
      <c r="R613" s="374" t="str">
        <f>+IF(G613=0,"",'Ark1'!AR2174)</f>
        <v/>
      </c>
      <c r="S613" s="114" t="str">
        <f>+IF(G613=0,"",'Ark1'!AS2174)</f>
        <v/>
      </c>
      <c r="T613" s="33" t="str">
        <f>+IF(G613=0,"",'Ark1'!Y1800)</f>
        <v/>
      </c>
      <c r="U613" s="27" t="str">
        <f>+IF(G613=0,"",'Ark1'!AA1800)</f>
        <v/>
      </c>
      <c r="V613" s="33" t="str">
        <f>+IF(G613=0,"",'Ark1'!AC1800)</f>
        <v/>
      </c>
      <c r="W613" s="305" t="str">
        <f t="shared" si="89"/>
        <v/>
      </c>
      <c r="X613" s="33" t="str">
        <f t="shared" si="90"/>
        <v/>
      </c>
      <c r="Y613" s="28" t="str">
        <f t="shared" si="91"/>
        <v/>
      </c>
      <c r="Z613" s="246"/>
      <c r="AC613" s="28"/>
      <c r="AD613" s="27"/>
      <c r="AG613" s="27"/>
      <c r="AH613" s="27"/>
      <c r="AI613" s="27"/>
      <c r="AK613" s="27"/>
    </row>
    <row r="614" spans="1:54" ht="15.6">
      <c r="A614" s="246"/>
      <c r="B614" s="330">
        <f>+'Ark1'!C1835</f>
        <v>2024</v>
      </c>
      <c r="C614" s="266">
        <f>+'Ark1'!L1835</f>
        <v>7</v>
      </c>
      <c r="D614" s="266" t="s">
        <v>34</v>
      </c>
      <c r="E614" s="274">
        <f>+'Ark1'!AP1835</f>
        <v>32</v>
      </c>
      <c r="F614" s="266" t="str">
        <f>+IF(G614=0,"",'Ark1'!Q1835)</f>
        <v/>
      </c>
      <c r="G614" s="362">
        <f>+'Ark1'!R1835</f>
        <v>0</v>
      </c>
      <c r="H614" s="267" t="str">
        <f>+IF(G614=0,"",'Ark1'!AE1835)</f>
        <v/>
      </c>
      <c r="I614" s="267"/>
      <c r="J614" s="267" t="str">
        <f>+IF(G614=0,"",'Ark1'!AF1835)</f>
        <v/>
      </c>
      <c r="K614" s="268" t="str">
        <f>+IF(G614=0,"",'Ark1'!T1835)</f>
        <v/>
      </c>
      <c r="L614" s="305" t="str">
        <f>+IF(G614=0,"",'Ark1'!U1835)</f>
        <v/>
      </c>
      <c r="M614" s="246"/>
      <c r="N614" s="269" t="str">
        <f>+IF(G614=0,"",'Ark1'!W1835)</f>
        <v/>
      </c>
      <c r="O614" s="269" t="str">
        <f>+IF(G614=0,"",'Ark1'!X1835)</f>
        <v/>
      </c>
      <c r="P614" s="269" t="str">
        <f>+IF(G614=0,"",'Ark1'!AG1835)</f>
        <v/>
      </c>
      <c r="Q614" s="269" t="str">
        <f>+IF(G614=0,"",'Ark1'!AH1835)</f>
        <v/>
      </c>
      <c r="R614" s="374" t="str">
        <f>+IF(G614=0,"",'Ark1'!AR2209)</f>
        <v/>
      </c>
      <c r="S614" s="114" t="str">
        <f>+IF(G614=0,"",'Ark1'!AS2209)</f>
        <v/>
      </c>
      <c r="T614" s="269" t="str">
        <f>+IF(G614=0,"",'Ark1'!Y1835)</f>
        <v/>
      </c>
      <c r="U614" s="268" t="str">
        <f>+IF(G614=0,"",'Ark1'!AA1835)</f>
        <v/>
      </c>
      <c r="V614" s="269" t="str">
        <f>+IF(G614=0,"",'Ark1'!AC1835)</f>
        <v/>
      </c>
      <c r="W614" s="305" t="str">
        <f t="shared" si="89"/>
        <v/>
      </c>
      <c r="X614" s="269" t="str">
        <f t="shared" si="90"/>
        <v/>
      </c>
      <c r="Y614" s="267" t="str">
        <f t="shared" si="91"/>
        <v/>
      </c>
      <c r="Z614" s="246"/>
      <c r="AC614" s="28"/>
      <c r="AD614" s="27"/>
      <c r="AG614" s="27"/>
      <c r="AH614" s="27"/>
      <c r="AI614" s="27"/>
      <c r="AK614" s="27"/>
    </row>
    <row r="615" spans="1:54" ht="15.6">
      <c r="A615" s="246"/>
      <c r="B615" s="86">
        <f>+'Ark1'!C1870</f>
        <v>2024</v>
      </c>
      <c r="C615" s="86">
        <f>+'Ark1'!L1870</f>
        <v>8</v>
      </c>
      <c r="D615" s="86" t="s">
        <v>35</v>
      </c>
      <c r="E615" s="275">
        <f>+'Ark1'!AP1870</f>
        <v>32</v>
      </c>
      <c r="F615" s="86" t="str">
        <f>+IF(G615=0,"",'Ark1'!Q1870)</f>
        <v/>
      </c>
      <c r="G615" s="362">
        <f>+'Ark1'!R1870</f>
        <v>0</v>
      </c>
      <c r="H615" s="28" t="str">
        <f>+IF(G615=0,"",'Ark1'!AE1870)</f>
        <v/>
      </c>
      <c r="I615" s="267"/>
      <c r="J615" s="28" t="str">
        <f>+IF(G615=0,"",'Ark1'!AF1870)</f>
        <v/>
      </c>
      <c r="K615" s="27" t="str">
        <f>+IF(G615=0,"",'Ark1'!T1870)</f>
        <v/>
      </c>
      <c r="L615" s="305" t="str">
        <f>+IF(G615=0,"",'Ark1'!U1870)</f>
        <v/>
      </c>
      <c r="M615" s="246"/>
      <c r="N615" s="33" t="str">
        <f>+IF(G615=0,"",'Ark1'!W1870)</f>
        <v/>
      </c>
      <c r="O615" s="33" t="str">
        <f>+IF(G615=0,"",'Ark1'!X1870)</f>
        <v/>
      </c>
      <c r="P615" s="33" t="str">
        <f>+IF(G615=0,"",'Ark1'!AG1870)</f>
        <v/>
      </c>
      <c r="Q615" s="33" t="str">
        <f>+IF(G615=0,"",'Ark1'!AH1870)</f>
        <v/>
      </c>
      <c r="R615" s="374" t="str">
        <f>+IF(G615=0,"",'Ark1'!AR2093)</f>
        <v/>
      </c>
      <c r="S615" s="114" t="str">
        <f>+IF(G615=0,"",'Ark1'!AS2093)</f>
        <v/>
      </c>
      <c r="T615" s="33" t="str">
        <f>+IF(G615=0,"",'Ark1'!Y1870)</f>
        <v/>
      </c>
      <c r="U615" s="27" t="str">
        <f>+IF(G615=0,"",'Ark1'!AA1870)</f>
        <v/>
      </c>
      <c r="V615" s="33" t="str">
        <f>+IF(G615=0,"",'Ark1'!AC1870)</f>
        <v/>
      </c>
      <c r="W615" s="305" t="str">
        <f t="shared" si="89"/>
        <v/>
      </c>
      <c r="X615" s="33" t="str">
        <f t="shared" si="90"/>
        <v/>
      </c>
      <c r="Y615" s="28" t="str">
        <f t="shared" si="91"/>
        <v/>
      </c>
      <c r="Z615" s="246"/>
      <c r="AC615" s="28"/>
      <c r="AD615" s="27"/>
      <c r="AG615" s="27"/>
      <c r="AH615" s="27"/>
      <c r="AI615" s="27"/>
      <c r="AK615" s="27"/>
    </row>
    <row r="616" spans="1:54" ht="15.6">
      <c r="A616" s="246"/>
      <c r="B616" s="330">
        <f>+'Ark1'!C1905</f>
        <v>2024</v>
      </c>
      <c r="C616" s="266">
        <f>+'Ark1'!L1905</f>
        <v>9</v>
      </c>
      <c r="D616" s="266" t="s">
        <v>36</v>
      </c>
      <c r="E616" s="274">
        <f>+'Ark1'!AP1905</f>
        <v>32</v>
      </c>
      <c r="F616" s="266" t="str">
        <f>+IF(G616=0,"",'Ark1'!Q1905)</f>
        <v/>
      </c>
      <c r="G616" s="362">
        <f>+'Ark1'!R1905</f>
        <v>0</v>
      </c>
      <c r="H616" s="267" t="str">
        <f>+IF(G616=0,"",'Ark1'!AE1905)</f>
        <v/>
      </c>
      <c r="I616" s="267"/>
      <c r="J616" s="267" t="str">
        <f>+IF(G616=0,"",'Ark1'!AF1905)</f>
        <v/>
      </c>
      <c r="K616" s="268" t="str">
        <f>+IF(G616=0,"",'Ark1'!T1905)</f>
        <v/>
      </c>
      <c r="L616" s="305" t="str">
        <f>+IF(G616=0,"",'Ark1'!U1905)</f>
        <v/>
      </c>
      <c r="M616" s="246"/>
      <c r="N616" s="269" t="str">
        <f>+IF(G616=0,"",'Ark1'!W1905)</f>
        <v/>
      </c>
      <c r="O616" s="269" t="str">
        <f>+IF(G616=0,"",'Ark1'!X1905)</f>
        <v/>
      </c>
      <c r="P616" s="269" t="str">
        <f>+IF(G616=0,"",'Ark1'!AG1905)</f>
        <v/>
      </c>
      <c r="Q616" s="269" t="str">
        <f>+IF(G616=0,"",'Ark1'!AH1905)</f>
        <v/>
      </c>
      <c r="R616" s="374" t="str">
        <f>+IF(G616=0,"",'Ark1'!AR2094)</f>
        <v/>
      </c>
      <c r="S616" s="114" t="str">
        <f>+IF(G616=0,"",'Ark1'!AS2094)</f>
        <v/>
      </c>
      <c r="T616" s="269" t="str">
        <f>+IF(G616=0,"",'Ark1'!Y1905)</f>
        <v/>
      </c>
      <c r="U616" s="268" t="str">
        <f>+IF(G616=0,"",'Ark1'!AA1905)</f>
        <v/>
      </c>
      <c r="V616" s="269" t="str">
        <f>+IF(G616=0,"",'Ark1'!AC1905)</f>
        <v/>
      </c>
      <c r="W616" s="305" t="str">
        <f t="shared" si="89"/>
        <v/>
      </c>
      <c r="X616" s="269" t="str">
        <f t="shared" si="90"/>
        <v/>
      </c>
      <c r="Y616" s="267" t="str">
        <f t="shared" si="91"/>
        <v/>
      </c>
      <c r="Z616" s="246"/>
      <c r="AC616" s="28"/>
      <c r="AD616" s="27"/>
      <c r="AG616" s="27"/>
      <c r="AH616" s="27"/>
      <c r="AI616" s="27"/>
      <c r="AK616" s="27"/>
    </row>
    <row r="617" spans="1:54" ht="15.6">
      <c r="A617" s="246"/>
      <c r="B617" s="330">
        <f>+'Ark1'!C1940</f>
        <v>2024</v>
      </c>
      <c r="C617" s="266">
        <f>+'Ark1'!L1940</f>
        <v>10</v>
      </c>
      <c r="D617" s="266" t="s">
        <v>37</v>
      </c>
      <c r="E617" s="275">
        <f>+'Ark1'!AP1940</f>
        <v>32</v>
      </c>
      <c r="F617" s="86" t="str">
        <f>+IF(G617=0,"",'Ark1'!Q1940)</f>
        <v/>
      </c>
      <c r="G617" s="362">
        <f>+'Ark1'!R1940</f>
        <v>0</v>
      </c>
      <c r="H617" s="28" t="str">
        <f>+IF(G617=0,"",'Ark1'!AE1940)</f>
        <v/>
      </c>
      <c r="I617" s="267"/>
      <c r="J617" s="28" t="str">
        <f>+IF(G617=0,"",'Ark1'!AF1940)</f>
        <v/>
      </c>
      <c r="K617" s="27" t="str">
        <f>+IF(G617=0,"",'Ark1'!T1940)</f>
        <v/>
      </c>
      <c r="L617" s="305" t="str">
        <f>+IF(G617=0,"",'Ark1'!U1940)</f>
        <v/>
      </c>
      <c r="M617" s="246"/>
      <c r="N617" s="33" t="str">
        <f>+IF(G617=0,"",'Ark1'!W1940)</f>
        <v/>
      </c>
      <c r="O617" s="33" t="str">
        <f>+IF(G617=0,"",'Ark1'!X1940)</f>
        <v/>
      </c>
      <c r="P617" s="33" t="str">
        <f>+IF(G617=0,"",'Ark1'!AG1940)</f>
        <v/>
      </c>
      <c r="Q617" s="33" t="str">
        <f>+IF(G617=0,"",'Ark1'!AH1940)</f>
        <v/>
      </c>
      <c r="R617" s="374" t="str">
        <f>+IF(G617=0,"",'Ark1'!AR2095)</f>
        <v/>
      </c>
      <c r="S617" s="114" t="str">
        <f>+IF(G617=0,"",'Ark1'!AS2095)</f>
        <v/>
      </c>
      <c r="T617" s="33" t="str">
        <f>+IF(G617=0,"",'Ark1'!Y1940)</f>
        <v/>
      </c>
      <c r="U617" s="27" t="str">
        <f>+IF(G617=0,"",'Ark1'!AA1940)</f>
        <v/>
      </c>
      <c r="V617" s="33" t="str">
        <f>+IF(G617=0,"",'Ark1'!AC1940)</f>
        <v/>
      </c>
      <c r="W617" s="305" t="str">
        <f t="shared" si="89"/>
        <v/>
      </c>
      <c r="X617" s="33" t="str">
        <f t="shared" si="90"/>
        <v/>
      </c>
      <c r="Y617" s="28" t="str">
        <f t="shared" si="91"/>
        <v/>
      </c>
      <c r="Z617" s="246"/>
      <c r="AC617" s="28"/>
      <c r="AD617" s="27"/>
      <c r="AG617" s="27"/>
      <c r="AH617" s="27"/>
      <c r="AI617" s="27"/>
      <c r="AK617" s="27"/>
    </row>
    <row r="618" spans="1:54" ht="15.6">
      <c r="A618" s="246"/>
      <c r="B618" s="330">
        <f>+'Ark1'!C1975</f>
        <v>2024</v>
      </c>
      <c r="C618" s="266">
        <f>+'Ark1'!L1975</f>
        <v>11</v>
      </c>
      <c r="D618" s="266" t="s">
        <v>38</v>
      </c>
      <c r="E618" s="274">
        <f>+'Ark1'!AP1975</f>
        <v>32</v>
      </c>
      <c r="F618" s="266" t="str">
        <f>+IF(G618=0,"",'Ark1'!Q1975)</f>
        <v/>
      </c>
      <c r="G618" s="362">
        <f>+'Ark1'!R1975</f>
        <v>0</v>
      </c>
      <c r="H618" s="267" t="str">
        <f>+IF(G618=0,"",'Ark1'!AE1975)</f>
        <v/>
      </c>
      <c r="I618" s="267"/>
      <c r="J618" s="267" t="str">
        <f>+IF(G618=0,"",'Ark1'!AF1975)</f>
        <v/>
      </c>
      <c r="K618" s="268" t="str">
        <f>+IF(G618=0,"",'Ark1'!T1975)</f>
        <v/>
      </c>
      <c r="L618" s="305" t="str">
        <f>+IF(G618=0,"",'Ark1'!U1975)</f>
        <v/>
      </c>
      <c r="M618" s="246"/>
      <c r="N618" s="269" t="str">
        <f>+IF(G618=0,"",'Ark1'!W1975)</f>
        <v/>
      </c>
      <c r="O618" s="269" t="str">
        <f>+IF(G618=0,"",'Ark1'!X1975)</f>
        <v/>
      </c>
      <c r="P618" s="269" t="str">
        <f>+IF(G618=0,"",'Ark1'!AG1975)</f>
        <v/>
      </c>
      <c r="Q618" s="269" t="str">
        <f>+IF(G618=0,"",'Ark1'!AH1975)</f>
        <v/>
      </c>
      <c r="R618" s="374" t="str">
        <f>+IF(G618=0,"",'Ark1'!AR2096)</f>
        <v/>
      </c>
      <c r="S618" s="114" t="str">
        <f>+IF(G618=0,"",'Ark1'!AS2096)</f>
        <v/>
      </c>
      <c r="T618" s="269" t="str">
        <f>+IF(G618=0,"",'Ark1'!Y1975)</f>
        <v/>
      </c>
      <c r="U618" s="268" t="str">
        <f>+IF(G618=0,"",'Ark1'!AA1975)</f>
        <v/>
      </c>
      <c r="V618" s="269" t="str">
        <f>+IF(G618=0,"",'Ark1'!AC1975)</f>
        <v/>
      </c>
      <c r="W618" s="305" t="str">
        <f t="shared" si="89"/>
        <v/>
      </c>
      <c r="X618" s="269" t="str">
        <f t="shared" si="90"/>
        <v/>
      </c>
      <c r="Y618" s="267" t="str">
        <f t="shared" si="91"/>
        <v/>
      </c>
      <c r="Z618" s="246"/>
      <c r="AC618" s="28"/>
      <c r="AD618" s="27"/>
      <c r="AG618" s="27"/>
      <c r="AH618" s="27"/>
      <c r="AI618" s="27"/>
      <c r="AK618" s="27"/>
    </row>
    <row r="619" spans="1:54" ht="15.6">
      <c r="A619" s="246"/>
      <c r="B619" s="330">
        <f>+'Ark1'!C2010</f>
        <v>2024</v>
      </c>
      <c r="C619" s="266">
        <f>+'Ark1'!L2010</f>
        <v>12</v>
      </c>
      <c r="D619" s="266" t="s">
        <v>39</v>
      </c>
      <c r="E619" s="275">
        <f>+'Ark1'!AP2010</f>
        <v>32</v>
      </c>
      <c r="F619" s="86" t="str">
        <f>+IF(G619=0,"",'Ark1'!Q2010)</f>
        <v/>
      </c>
      <c r="G619" s="362">
        <f>+'Ark1'!R2010</f>
        <v>0</v>
      </c>
      <c r="H619" s="28" t="str">
        <f>+IF(G619=0,"",'Ark1'!AE2010)</f>
        <v/>
      </c>
      <c r="I619" s="267"/>
      <c r="J619" s="28" t="str">
        <f>+IF(G619=0,"",'Ark1'!AF2010)</f>
        <v/>
      </c>
      <c r="K619" s="27" t="str">
        <f>+IF(G619=0,"",'Ark1'!T2010)</f>
        <v/>
      </c>
      <c r="L619" s="305" t="str">
        <f>+IF(G619=0,"",'Ark1'!U2010)</f>
        <v/>
      </c>
      <c r="M619" s="246"/>
      <c r="N619" s="33" t="str">
        <f>+IF(G619=0,"",'Ark1'!W2010)</f>
        <v/>
      </c>
      <c r="O619" s="33" t="str">
        <f>+IF(G619=0,"",'Ark1'!X2010)</f>
        <v/>
      </c>
      <c r="P619" s="33" t="str">
        <f>+IF(G619=0,"",'Ark1'!AG2010)</f>
        <v/>
      </c>
      <c r="Q619" s="33" t="str">
        <f>+IF(G619=0,"",'Ark1'!AH2010)</f>
        <v/>
      </c>
      <c r="R619" s="374" t="str">
        <f>+IF(G619=0,"",'Ark1'!AR2097)</f>
        <v/>
      </c>
      <c r="S619" s="114" t="str">
        <f>+IF(G619=0,"",'Ark1'!AS2097)</f>
        <v/>
      </c>
      <c r="T619" s="33" t="str">
        <f>+IF(G619=0,"",'Ark1'!Y2010)</f>
        <v/>
      </c>
      <c r="U619" s="27" t="str">
        <f>+IF(G619=0,"",'Ark1'!AA2010)</f>
        <v/>
      </c>
      <c r="V619" s="33" t="str">
        <f>+IF(G619=0,"",'Ark1'!AC2010)</f>
        <v/>
      </c>
      <c r="W619" s="305" t="str">
        <f t="shared" si="89"/>
        <v/>
      </c>
      <c r="X619" s="33" t="str">
        <f t="shared" si="90"/>
        <v/>
      </c>
      <c r="Y619" s="28" t="str">
        <f t="shared" si="91"/>
        <v/>
      </c>
      <c r="Z619" s="246"/>
      <c r="AC619" s="28"/>
      <c r="AD619" s="27"/>
      <c r="AG619" s="27"/>
      <c r="AH619" s="27"/>
      <c r="AI619" s="27"/>
      <c r="AK619" s="27"/>
    </row>
    <row r="620" spans="1:54" ht="15.6">
      <c r="A620" s="246"/>
      <c r="B620" s="330">
        <f>+'Ark1'!C2045</f>
        <v>2024</v>
      </c>
      <c r="C620" s="266">
        <f>+'Ark1'!L2045</f>
        <v>13</v>
      </c>
      <c r="D620" s="266" t="s">
        <v>40</v>
      </c>
      <c r="E620" s="274">
        <f>+'Ark1'!AP2045</f>
        <v>32</v>
      </c>
      <c r="F620" s="266" t="str">
        <f>+IF(G620=0,"",'Ark1'!Q2045)</f>
        <v/>
      </c>
      <c r="G620" s="362">
        <f>+'Ark1'!R2045</f>
        <v>0</v>
      </c>
      <c r="H620" s="267" t="str">
        <f>+IF(G620=0,"",'Ark1'!AE2045)</f>
        <v/>
      </c>
      <c r="I620" s="267"/>
      <c r="J620" s="267" t="str">
        <f>+IF(G620=0,"",'Ark1'!AF2045)</f>
        <v/>
      </c>
      <c r="K620" s="268" t="str">
        <f>+IF(G620=0,"",'Ark1'!T2045)</f>
        <v/>
      </c>
      <c r="L620" s="305" t="str">
        <f>+IF(G620=0,"",'Ark1'!U2045)</f>
        <v/>
      </c>
      <c r="M620" s="246"/>
      <c r="N620" s="269" t="str">
        <f>+IF(G620=0,"",'Ark1'!W2045)</f>
        <v/>
      </c>
      <c r="O620" s="269" t="str">
        <f>+IF(G620=0,"",'Ark1'!X2045)</f>
        <v/>
      </c>
      <c r="P620" s="269" t="str">
        <f>+IF(G620=0,"",'Ark1'!AG2045)</f>
        <v/>
      </c>
      <c r="Q620" s="269" t="str">
        <f>+IF(G620=0,"",'Ark1'!AH2045)</f>
        <v/>
      </c>
      <c r="R620" s="374" t="str">
        <f>+IF(G620=0,"",'Ark1'!AR2098)</f>
        <v/>
      </c>
      <c r="S620" s="114" t="str">
        <f>+IF(G620=0,"",'Ark1'!AS2098)</f>
        <v/>
      </c>
      <c r="T620" s="269" t="str">
        <f>+IF(G620=0,"",'Ark1'!Y2045)</f>
        <v/>
      </c>
      <c r="U620" s="268" t="str">
        <f>+IF(G620=0,"",'Ark1'!AA2045)</f>
        <v/>
      </c>
      <c r="V620" s="269" t="str">
        <f>+IF(G620=0,"",'Ark1'!AC2045)</f>
        <v/>
      </c>
      <c r="W620" s="305" t="str">
        <f t="shared" si="89"/>
        <v/>
      </c>
      <c r="X620" s="269" t="str">
        <f t="shared" si="90"/>
        <v/>
      </c>
      <c r="Y620" s="267" t="str">
        <f t="shared" si="91"/>
        <v/>
      </c>
      <c r="Z620" s="246"/>
      <c r="AC620" s="28"/>
      <c r="AD620" s="27"/>
      <c r="AG620" s="27"/>
      <c r="AH620" s="27"/>
      <c r="AI620" s="27"/>
      <c r="AK620" s="27"/>
    </row>
    <row r="621" spans="1:54" ht="15.6">
      <c r="A621" s="246"/>
      <c r="B621" s="330">
        <f>+'Ark1'!C2080</f>
        <v>2024</v>
      </c>
      <c r="C621" s="266">
        <f>+'Ark1'!L2080</f>
        <v>14</v>
      </c>
      <c r="D621" s="266" t="s">
        <v>401</v>
      </c>
      <c r="E621" s="275">
        <f>+'Ark1'!AP2080</f>
        <v>32</v>
      </c>
      <c r="F621" s="86" t="str">
        <f>+IF(G621=0,"",'Ark1'!Q2080)</f>
        <v/>
      </c>
      <c r="G621" s="362">
        <f>+'Ark1'!R2080</f>
        <v>0</v>
      </c>
      <c r="H621" s="28" t="str">
        <f>+IF(G621=0,"",'Ark1'!AE2080)</f>
        <v/>
      </c>
      <c r="I621" s="267"/>
      <c r="J621" s="28" t="str">
        <f>+IF(G621=0,"",'Ark1'!AF2080)</f>
        <v/>
      </c>
      <c r="K621" s="27" t="str">
        <f>+IF(G621=0,"",'Ark1'!T2080)</f>
        <v/>
      </c>
      <c r="L621" s="305" t="str">
        <f>+IF(G621=0,"",'Ark1'!U2080)</f>
        <v/>
      </c>
      <c r="M621" s="246"/>
      <c r="N621" s="33" t="str">
        <f>+IF(G621=0,"",'Ark1'!W2080)</f>
        <v/>
      </c>
      <c r="O621" s="33" t="str">
        <f>+IF(G621=0,"",'Ark1'!X2080)</f>
        <v/>
      </c>
      <c r="P621" s="33" t="str">
        <f>+IF(G621=0,"",'Ark1'!AG2080)</f>
        <v/>
      </c>
      <c r="Q621" s="33" t="str">
        <f>+IF(G621=0,"",'Ark1'!AH2080)</f>
        <v/>
      </c>
      <c r="R621" s="374" t="str">
        <f>+IF(G621=0,"",'Ark1'!AR2099)</f>
        <v/>
      </c>
      <c r="S621" s="114" t="str">
        <f>+IF(G621=0,"",'Ark1'!AS2099)</f>
        <v/>
      </c>
      <c r="T621" s="33" t="str">
        <f>+IF(G621=0,"",'Ark1'!Y2080)</f>
        <v/>
      </c>
      <c r="U621" s="27" t="str">
        <f>+IF(G621=0,"",'Ark1'!AA2080)</f>
        <v/>
      </c>
      <c r="V621" s="33" t="str">
        <f>+IF(G621=0,"",'Ark1'!AC2080)</f>
        <v/>
      </c>
      <c r="W621" s="305" t="str">
        <f t="shared" si="89"/>
        <v/>
      </c>
      <c r="X621" s="33" t="str">
        <f t="shared" si="90"/>
        <v/>
      </c>
      <c r="Y621" s="28" t="str">
        <f t="shared" si="91"/>
        <v/>
      </c>
      <c r="Z621" s="246"/>
      <c r="AC621" s="28"/>
      <c r="AD621" s="27"/>
      <c r="AG621" s="27"/>
      <c r="AH621" s="27"/>
      <c r="AI621" s="27"/>
      <c r="AK621" s="27"/>
    </row>
    <row r="622" spans="1:54" ht="15.6">
      <c r="A622" s="246"/>
      <c r="B622" s="330">
        <f>+'Ark1'!C2115</f>
        <v>2024</v>
      </c>
      <c r="C622" s="266">
        <f>+'Ark1'!L2115</f>
        <v>15</v>
      </c>
      <c r="D622" s="266" t="s">
        <v>41</v>
      </c>
      <c r="E622" s="266">
        <f>+'Ark1'!AP2115</f>
        <v>32</v>
      </c>
      <c r="F622" s="266" t="str">
        <f>+IF(G622=0,"",'Ark1'!Q2115)</f>
        <v/>
      </c>
      <c r="G622" s="362">
        <f>+'Ark1'!R2115</f>
        <v>0</v>
      </c>
      <c r="H622" s="267" t="str">
        <f>+IF(G622=0,"",'Ark1'!AE2115)</f>
        <v/>
      </c>
      <c r="I622" s="267"/>
      <c r="J622" s="267" t="str">
        <f>+IF(G622=0,"",'Ark1'!AF2115)</f>
        <v/>
      </c>
      <c r="K622" s="268" t="str">
        <f>+IF(G622=0,"",'Ark1'!T2115)</f>
        <v/>
      </c>
      <c r="L622" s="377" t="str">
        <f>+IF(G622=0,"",'Ark1'!U2115)</f>
        <v/>
      </c>
      <c r="M622" s="246"/>
      <c r="N622" s="269" t="str">
        <f>+IF(G622=0,"",'Ark1'!W2115)</f>
        <v/>
      </c>
      <c r="O622" s="269" t="str">
        <f>+IF(G622=0,"",'Ark1'!X2115)</f>
        <v/>
      </c>
      <c r="P622" s="269" t="str">
        <f>+IF(G622=0,"",'Ark1'!AG2115)</f>
        <v/>
      </c>
      <c r="Q622" s="269" t="str">
        <f>+IF(G622=0,"",'Ark1'!AH2115)</f>
        <v/>
      </c>
      <c r="R622" s="374" t="str">
        <f>+IF(G622=0,"",'Ark1'!AR2100)</f>
        <v/>
      </c>
      <c r="S622" s="114" t="str">
        <f>+IF(G622=0,"",'Ark1'!AS2100)</f>
        <v/>
      </c>
      <c r="T622" s="269" t="str">
        <f>+IF(G622=0,"",'Ark1'!Y2115)</f>
        <v/>
      </c>
      <c r="U622" s="268" t="str">
        <f>+IF(G622=0,"",'Ark1'!AA2115)</f>
        <v/>
      </c>
      <c r="V622" s="269" t="str">
        <f>+IF(G622=0,"",'Ark1'!AC2115)</f>
        <v/>
      </c>
      <c r="W622" s="305" t="str">
        <f t="shared" si="89"/>
        <v/>
      </c>
      <c r="X622" s="269" t="str">
        <f t="shared" si="90"/>
        <v/>
      </c>
      <c r="Y622" s="267" t="str">
        <f t="shared" si="91"/>
        <v/>
      </c>
      <c r="Z622" s="246"/>
      <c r="AC622" s="28"/>
      <c r="AD622" s="27"/>
      <c r="AG622" s="27"/>
      <c r="AH622" s="27"/>
      <c r="AI622" s="27"/>
      <c r="AK622" s="27"/>
    </row>
    <row r="623" spans="1:54" ht="19.8">
      <c r="A623" s="246"/>
      <c r="B623" s="246"/>
      <c r="C623" s="246"/>
      <c r="D623" s="246"/>
      <c r="E623" s="246"/>
      <c r="F623" s="246"/>
      <c r="G623" s="246"/>
      <c r="H623" s="246"/>
      <c r="I623" s="246"/>
      <c r="J623" s="246"/>
      <c r="K623" s="246"/>
      <c r="L623" s="246"/>
      <c r="M623" s="246"/>
      <c r="N623" s="246"/>
      <c r="O623" s="246"/>
      <c r="P623" s="246"/>
      <c r="Q623" s="246"/>
      <c r="R623" s="246"/>
      <c r="S623" s="246"/>
      <c r="T623" s="246"/>
      <c r="U623" s="246"/>
      <c r="V623" s="246"/>
      <c r="W623" s="246"/>
      <c r="X623" s="246"/>
      <c r="Y623" s="246"/>
      <c r="Z623" s="246"/>
      <c r="AA623" s="249"/>
      <c r="AC623" s="28"/>
      <c r="AD623" s="27"/>
      <c r="AE623" s="250"/>
      <c r="AF623" s="86"/>
      <c r="AJ623" s="86"/>
      <c r="BB623" s="262"/>
    </row>
    <row r="624" spans="1:54" ht="19.8">
      <c r="A624" s="246"/>
      <c r="B624" s="246"/>
      <c r="C624" s="264"/>
      <c r="D624" s="246"/>
      <c r="E624" s="246"/>
      <c r="F624" s="246"/>
      <c r="G624" s="246"/>
      <c r="H624" s="247"/>
      <c r="I624" s="246"/>
      <c r="J624" s="247"/>
      <c r="K624" s="246"/>
      <c r="L624" s="246"/>
      <c r="M624" s="246"/>
      <c r="N624" s="248"/>
      <c r="O624" s="248"/>
      <c r="P624" s="246"/>
      <c r="Q624" s="248"/>
      <c r="R624" s="248"/>
      <c r="S624" s="248"/>
      <c r="T624" s="248"/>
      <c r="U624" s="246"/>
      <c r="V624" s="248"/>
      <c r="W624" s="246"/>
      <c r="X624" s="248"/>
      <c r="Y624" s="247"/>
      <c r="Z624" s="246"/>
      <c r="AA624" s="249"/>
      <c r="AC624" s="28"/>
      <c r="AD624" s="27"/>
      <c r="AE624" s="250"/>
      <c r="AF624" s="86"/>
      <c r="AJ624" s="86"/>
      <c r="BB624" s="262"/>
    </row>
    <row r="625" spans="1:55" ht="22.8">
      <c r="A625" s="346" t="str">
        <f>+Raser!C40</f>
        <v>Belgisk blå</v>
      </c>
      <c r="B625" s="246"/>
      <c r="C625" s="264"/>
      <c r="D625" s="346"/>
      <c r="E625" s="246"/>
      <c r="F625" s="246"/>
      <c r="G625" s="264" t="s">
        <v>651</v>
      </c>
      <c r="H625" s="279">
        <f>SUM(G631:G645)</f>
        <v>0</v>
      </c>
      <c r="I625" s="247"/>
      <c r="J625" s="246"/>
      <c r="K625" s="247"/>
      <c r="L625" s="246"/>
      <c r="M625" s="246"/>
      <c r="N625" s="246"/>
      <c r="O625" s="248"/>
      <c r="P625" s="248"/>
      <c r="Q625" s="246"/>
      <c r="R625" s="246"/>
      <c r="S625" s="246"/>
      <c r="T625" s="248"/>
      <c r="U625" s="248"/>
      <c r="V625" s="246"/>
      <c r="W625" s="248"/>
      <c r="X625" s="345" t="str">
        <f>+Raser!X40</f>
        <v/>
      </c>
      <c r="Y625" s="248" t="s">
        <v>635</v>
      </c>
      <c r="Z625" s="247"/>
      <c r="AA625" s="249"/>
      <c r="AB625" s="249"/>
      <c r="AC625" s="28"/>
      <c r="AE625" s="27"/>
      <c r="AF625" s="250"/>
      <c r="AJ625" s="86"/>
      <c r="BC625" s="262"/>
    </row>
    <row r="626" spans="1:55" ht="14.25" customHeight="1">
      <c r="A626" s="246"/>
      <c r="B626" s="246"/>
      <c r="C626" s="264"/>
      <c r="D626" s="344"/>
      <c r="E626" s="246"/>
      <c r="F626" s="264"/>
      <c r="G626" s="264"/>
      <c r="H626" s="264"/>
      <c r="I626" s="264"/>
      <c r="J626" s="264"/>
      <c r="K626" s="264"/>
      <c r="L626" s="264"/>
      <c r="M626" s="246"/>
      <c r="N626" s="264"/>
      <c r="O626" s="264"/>
      <c r="P626" s="264"/>
      <c r="Q626" s="264"/>
      <c r="R626" s="264"/>
      <c r="S626" s="264"/>
      <c r="T626" s="264"/>
      <c r="U626" s="264"/>
      <c r="V626" s="264"/>
      <c r="W626" s="264"/>
      <c r="X626" s="264"/>
      <c r="Y626" s="247"/>
      <c r="Z626" s="246"/>
      <c r="AA626" s="249"/>
      <c r="AC626" s="28"/>
      <c r="AD626" s="27"/>
      <c r="AE626" s="250"/>
      <c r="AF626" s="86"/>
      <c r="AJ626" s="86"/>
      <c r="BB626" s="262"/>
    </row>
    <row r="627" spans="1:55" ht="19.8">
      <c r="A627" s="246"/>
      <c r="B627" s="246"/>
      <c r="C627" s="246"/>
      <c r="D627" s="246"/>
      <c r="E627" s="246"/>
      <c r="F627" s="246"/>
      <c r="G627" s="246"/>
      <c r="H627" s="247"/>
      <c r="I627" s="246"/>
      <c r="J627" s="247"/>
      <c r="K627" s="246"/>
      <c r="L627" s="246"/>
      <c r="M627" s="246"/>
      <c r="N627" s="248"/>
      <c r="O627" s="248"/>
      <c r="P627" s="246"/>
      <c r="Q627" s="248"/>
      <c r="R627" s="248"/>
      <c r="S627" s="248"/>
      <c r="T627" s="248"/>
      <c r="U627" s="246"/>
      <c r="V627" s="248"/>
      <c r="W627" s="264" t="s">
        <v>488</v>
      </c>
      <c r="X627" s="265" t="s">
        <v>80</v>
      </c>
      <c r="Y627" s="263" t="s">
        <v>4</v>
      </c>
      <c r="Z627" s="246"/>
      <c r="AA627" s="249"/>
      <c r="AC627" s="28"/>
      <c r="AD627" s="27"/>
      <c r="AE627" s="250"/>
      <c r="AF627" s="86"/>
      <c r="AJ627" s="86"/>
      <c r="BB627" s="262"/>
    </row>
    <row r="628" spans="1:55" ht="19.8">
      <c r="A628" s="246"/>
      <c r="B628" s="246"/>
      <c r="C628" s="246"/>
      <c r="D628" s="264"/>
      <c r="E628" s="246"/>
      <c r="F628" s="264" t="s">
        <v>4</v>
      </c>
      <c r="G628" s="246"/>
      <c r="H628" s="247"/>
      <c r="I628" s="247"/>
      <c r="J628" s="247"/>
      <c r="K628" s="264" t="s">
        <v>24</v>
      </c>
      <c r="L628" s="247"/>
      <c r="M628" s="246"/>
      <c r="N628" s="248" t="s">
        <v>402</v>
      </c>
      <c r="O628" s="248" t="s">
        <v>402</v>
      </c>
      <c r="P628" s="265" t="s">
        <v>534</v>
      </c>
      <c r="Q628" s="248" t="s">
        <v>402</v>
      </c>
      <c r="R628" s="248"/>
      <c r="S628" s="248"/>
      <c r="T628" s="265" t="s">
        <v>422</v>
      </c>
      <c r="U628" s="246"/>
      <c r="V628" s="265" t="s">
        <v>581</v>
      </c>
      <c r="W628" s="264" t="s">
        <v>578</v>
      </c>
      <c r="X628" s="265" t="s">
        <v>44</v>
      </c>
      <c r="Y628" s="263" t="s">
        <v>10</v>
      </c>
      <c r="Z628" s="246"/>
      <c r="AA628" s="249"/>
      <c r="AC628" s="28"/>
      <c r="AD628" s="27"/>
      <c r="AE628" s="250"/>
      <c r="AF628" s="86"/>
      <c r="AJ628" s="86"/>
      <c r="BB628" s="262"/>
    </row>
    <row r="629" spans="1:55" ht="19.8">
      <c r="A629" s="264"/>
      <c r="B629" s="264"/>
      <c r="C629" s="246"/>
      <c r="D629" s="246"/>
      <c r="E629" s="264"/>
      <c r="F629" s="264" t="s">
        <v>486</v>
      </c>
      <c r="G629" s="264" t="s">
        <v>4</v>
      </c>
      <c r="H629" s="263" t="s">
        <v>4</v>
      </c>
      <c r="I629" s="263"/>
      <c r="J629" s="263" t="s">
        <v>1</v>
      </c>
      <c r="K629" s="264" t="s">
        <v>492</v>
      </c>
      <c r="L629" s="263" t="s">
        <v>24</v>
      </c>
      <c r="M629" s="246"/>
      <c r="N629" s="265" t="s">
        <v>580</v>
      </c>
      <c r="O629" s="265" t="s">
        <v>498</v>
      </c>
      <c r="P629" s="265" t="s">
        <v>558</v>
      </c>
      <c r="Q629" s="265" t="s">
        <v>500</v>
      </c>
      <c r="R629" s="423" t="s">
        <v>24</v>
      </c>
      <c r="S629" s="423" t="s">
        <v>24</v>
      </c>
      <c r="T629" s="265"/>
      <c r="U629" s="264" t="s">
        <v>413</v>
      </c>
      <c r="V629" s="265" t="s">
        <v>1</v>
      </c>
      <c r="W629" s="264" t="s">
        <v>71</v>
      </c>
      <c r="X629" s="265" t="s">
        <v>538</v>
      </c>
      <c r="Y629" s="263" t="s">
        <v>71</v>
      </c>
      <c r="Z629" s="246"/>
      <c r="AA629" s="249"/>
      <c r="AC629" s="28"/>
      <c r="AD629" s="27"/>
      <c r="AE629" s="250"/>
      <c r="AF629" s="86"/>
      <c r="AJ629" s="86"/>
      <c r="BB629" s="262"/>
    </row>
    <row r="630" spans="1:55" ht="19.8">
      <c r="A630" s="246"/>
      <c r="B630" s="246"/>
      <c r="C630" s="264" t="s">
        <v>0</v>
      </c>
      <c r="D630" s="264"/>
      <c r="E630" s="264" t="s">
        <v>607</v>
      </c>
      <c r="F630" s="50" t="s">
        <v>487</v>
      </c>
      <c r="G630" s="50" t="s">
        <v>10</v>
      </c>
      <c r="H630" s="87" t="s">
        <v>402</v>
      </c>
      <c r="I630" s="87"/>
      <c r="J630" s="87" t="s">
        <v>402</v>
      </c>
      <c r="K630" s="50" t="s">
        <v>414</v>
      </c>
      <c r="L630" s="87" t="s">
        <v>45</v>
      </c>
      <c r="M630" s="246"/>
      <c r="N630" s="75" t="s">
        <v>556</v>
      </c>
      <c r="O630" s="75" t="s">
        <v>439</v>
      </c>
      <c r="P630" s="75" t="s">
        <v>494</v>
      </c>
      <c r="Q630" s="75" t="s">
        <v>481</v>
      </c>
      <c r="R630" s="423" t="s">
        <v>737</v>
      </c>
      <c r="S630" s="423" t="s">
        <v>738</v>
      </c>
      <c r="T630" s="75" t="s">
        <v>1</v>
      </c>
      <c r="U630" s="50" t="s">
        <v>414</v>
      </c>
      <c r="V630" s="75" t="s">
        <v>535</v>
      </c>
      <c r="W630" s="50" t="s">
        <v>497</v>
      </c>
      <c r="X630" s="75" t="s">
        <v>45</v>
      </c>
      <c r="Y630" s="87" t="s">
        <v>561</v>
      </c>
      <c r="Z630" s="246"/>
      <c r="AA630" s="249"/>
      <c r="AC630" s="28"/>
      <c r="AD630" s="27"/>
      <c r="AE630" s="250"/>
      <c r="AF630" s="86"/>
      <c r="AJ630" s="86"/>
      <c r="BB630" s="262"/>
    </row>
    <row r="631" spans="1:55" ht="15.6">
      <c r="A631" s="246"/>
      <c r="B631" s="266">
        <f>+'Ark1'!C1626</f>
        <v>2024</v>
      </c>
      <c r="C631" s="266">
        <f>+'Ark1'!L1626</f>
        <v>1</v>
      </c>
      <c r="D631" s="266" t="s">
        <v>29</v>
      </c>
      <c r="E631" s="266">
        <f>+'Ark1'!AP1626</f>
        <v>33</v>
      </c>
      <c r="F631" s="266" t="str">
        <f>+IF(G631=0,"",'Ark1'!Q1626)</f>
        <v/>
      </c>
      <c r="G631" s="362">
        <f>+'Ark1'!R1626</f>
        <v>0</v>
      </c>
      <c r="H631" s="267" t="str">
        <f>+IF(G631=0,"",'Ark1'!AE1626)</f>
        <v/>
      </c>
      <c r="I631" s="267"/>
      <c r="J631" s="267" t="str">
        <f>+IF(G631=0,"",'Ark1'!AF1626)</f>
        <v/>
      </c>
      <c r="K631" s="268" t="str">
        <f>+IF(G631=0,"",'Ark1'!T1626)</f>
        <v/>
      </c>
      <c r="L631" s="305" t="str">
        <f>+IF(G631=0,"",'Ark1'!U1626)</f>
        <v/>
      </c>
      <c r="M631" s="246"/>
      <c r="N631" s="269" t="str">
        <f>+IF(G631=0,"",'Ark1'!W1626)</f>
        <v/>
      </c>
      <c r="O631" s="269" t="str">
        <f>+IF(G631=0,"",'Ark1'!X1626)</f>
        <v/>
      </c>
      <c r="P631" s="269" t="str">
        <f>+IF(G631=0,"",'Ark1'!AG1626)</f>
        <v/>
      </c>
      <c r="Q631" s="269" t="str">
        <f>+IF(G631=0,"",'Ark1'!AH1626)</f>
        <v/>
      </c>
      <c r="R631" s="374" t="str">
        <f>+IF(G631=0,"",'Ark1'!AR2022)</f>
        <v/>
      </c>
      <c r="S631" s="114" t="str">
        <f>+IF(G631=0,"",'Ark1'!AS2022)</f>
        <v/>
      </c>
      <c r="T631" s="269" t="str">
        <f>+IF(G631=0,"",'Ark1'!Y1626)</f>
        <v/>
      </c>
      <c r="U631" s="268" t="str">
        <f>+IF(G631=0,"",'Ark1'!AA1626)</f>
        <v/>
      </c>
      <c r="V631" s="269" t="str">
        <f>+IF(G631=0,"",'Ark1'!AC1626)</f>
        <v/>
      </c>
      <c r="W631" s="305" t="str">
        <f t="shared" ref="W631:W645" si="92">IF(G631=0,"",1000*L631/P631)</f>
        <v/>
      </c>
      <c r="X631" s="269" t="str">
        <f t="shared" ref="X631:X645" si="93">IF(G631=0,"",L631/C631)</f>
        <v/>
      </c>
      <c r="Y631" s="267" t="str">
        <f t="shared" ref="Y631:Y645" si="94">IF(G631=0,"",G631/F631)</f>
        <v/>
      </c>
      <c r="Z631" s="246"/>
      <c r="AC631" s="28"/>
      <c r="AD631" s="27"/>
      <c r="AG631" s="27"/>
      <c r="AH631" s="27"/>
      <c r="AI631" s="27"/>
      <c r="AK631" s="27"/>
    </row>
    <row r="632" spans="1:55" ht="15.6">
      <c r="A632" s="246"/>
      <c r="B632" s="306">
        <f>+'Ark1'!C1661</f>
        <v>2024</v>
      </c>
      <c r="C632" s="86">
        <f>+'Ark1'!L1661</f>
        <v>2</v>
      </c>
      <c r="D632" s="86" t="s">
        <v>30</v>
      </c>
      <c r="E632" s="86">
        <f>+'Ark1'!AP1661</f>
        <v>33</v>
      </c>
      <c r="F632" s="86" t="str">
        <f>+IF(G632=0,"",'Ark1'!Q1661)</f>
        <v/>
      </c>
      <c r="G632" s="362">
        <f>+'Ark1'!R1661</f>
        <v>0</v>
      </c>
      <c r="H632" s="28" t="str">
        <f>+IF(G632=0,"",'Ark1'!AE1661)</f>
        <v/>
      </c>
      <c r="I632" s="267"/>
      <c r="J632" s="28" t="str">
        <f>+IF(G632=0,"",'Ark1'!AF1661)</f>
        <v/>
      </c>
      <c r="K632" s="27" t="str">
        <f>+IF(G632=0,"",'Ark1'!T1661)</f>
        <v/>
      </c>
      <c r="L632" s="305" t="str">
        <f>+IF(G632=0,"",'Ark1'!U1661)</f>
        <v/>
      </c>
      <c r="M632" s="246"/>
      <c r="N632" s="33" t="str">
        <f>+IF(G632=0,"",'Ark1'!W1661)</f>
        <v/>
      </c>
      <c r="O632" s="33" t="str">
        <f>+IF(G632=0,"",'Ark1'!X1661)</f>
        <v/>
      </c>
      <c r="P632" s="33" t="str">
        <f>+IF(G632=0,"",'Ark1'!AG1661)</f>
        <v/>
      </c>
      <c r="Q632" s="33" t="str">
        <f>+IF(G632=0,"",'Ark1'!AH1661)</f>
        <v/>
      </c>
      <c r="R632" s="374" t="str">
        <f>+IF(G632=0,"",'Ark1'!AR2057)</f>
        <v/>
      </c>
      <c r="S632" s="114" t="str">
        <f>+IF(G632=0,"",'Ark1'!AS2057)</f>
        <v/>
      </c>
      <c r="T632" s="33" t="str">
        <f>+IF(G632=0,"",'Ark1'!Y1661)</f>
        <v/>
      </c>
      <c r="U632" s="27" t="str">
        <f>+IF(G632=0,"",'Ark1'!AA1661)</f>
        <v/>
      </c>
      <c r="V632" s="33" t="str">
        <f>+IF(G632=0,"",'Ark1'!AC1661)</f>
        <v/>
      </c>
      <c r="W632" s="305" t="str">
        <f t="shared" si="92"/>
        <v/>
      </c>
      <c r="X632" s="33" t="str">
        <f t="shared" si="93"/>
        <v/>
      </c>
      <c r="Y632" s="28" t="str">
        <f t="shared" si="94"/>
        <v/>
      </c>
      <c r="Z632" s="246"/>
      <c r="AC632" s="28"/>
      <c r="AD632" s="27"/>
      <c r="AG632" s="27"/>
      <c r="AH632" s="27"/>
      <c r="AI632" s="27"/>
      <c r="AK632" s="27"/>
    </row>
    <row r="633" spans="1:55" ht="15.6">
      <c r="A633" s="246"/>
      <c r="B633" s="306">
        <f>+'Ark1'!C1696</f>
        <v>2024</v>
      </c>
      <c r="C633" s="266">
        <f>+'Ark1'!L1696</f>
        <v>3</v>
      </c>
      <c r="D633" s="266" t="s">
        <v>31</v>
      </c>
      <c r="E633" s="266">
        <f>+'Ark1'!AP1696</f>
        <v>33</v>
      </c>
      <c r="F633" s="266" t="str">
        <f>+IF(G633=0,"",'Ark1'!Q1696)</f>
        <v/>
      </c>
      <c r="G633" s="362">
        <f>+'Ark1'!R1696</f>
        <v>0</v>
      </c>
      <c r="H633" s="267" t="str">
        <f>+IF(G633=0,"",'Ark1'!AE1696)</f>
        <v/>
      </c>
      <c r="I633" s="267"/>
      <c r="J633" s="267" t="str">
        <f>+IF(G633=0,"",'Ark1'!AF1696)</f>
        <v/>
      </c>
      <c r="K633" s="268" t="str">
        <f>+IF(G633=0,"",'Ark1'!T1696)</f>
        <v/>
      </c>
      <c r="L633" s="305" t="str">
        <f>+IF(G633=0,"",'Ark1'!U1696)</f>
        <v/>
      </c>
      <c r="M633" s="246"/>
      <c r="N633" s="269" t="str">
        <f>+IF(G633=0,"",'Ark1'!W1696)</f>
        <v/>
      </c>
      <c r="O633" s="269" t="str">
        <f>+IF(G633=0,"",'Ark1'!X1696)</f>
        <v/>
      </c>
      <c r="P633" s="269" t="str">
        <f>+IF(G633=0,"",'Ark1'!AG1696)</f>
        <v/>
      </c>
      <c r="Q633" s="269" t="str">
        <f>+IF(G633=0,"",'Ark1'!AH1696)</f>
        <v/>
      </c>
      <c r="R633" s="374" t="str">
        <f>+IF(G633=0,"",'Ark1'!AR2092)</f>
        <v/>
      </c>
      <c r="S633" s="114" t="str">
        <f>+IF(G633=0,"",'Ark1'!AS2092)</f>
        <v/>
      </c>
      <c r="T633" s="269" t="str">
        <f>+IF(G633=0,"",'Ark1'!Y1696)</f>
        <v/>
      </c>
      <c r="U633" s="268" t="str">
        <f>+IF(G633=0,"",'Ark1'!AA1696)</f>
        <v/>
      </c>
      <c r="V633" s="269" t="str">
        <f>+IF(G633=0,"",'Ark1'!AC1696)</f>
        <v/>
      </c>
      <c r="W633" s="305" t="str">
        <f t="shared" si="92"/>
        <v/>
      </c>
      <c r="X633" s="269" t="str">
        <f t="shared" si="93"/>
        <v/>
      </c>
      <c r="Y633" s="267" t="str">
        <f t="shared" si="94"/>
        <v/>
      </c>
      <c r="Z633" s="246"/>
      <c r="AC633" s="28"/>
      <c r="AD633" s="27"/>
      <c r="AG633" s="27"/>
      <c r="AH633" s="27"/>
      <c r="AI633" s="27"/>
      <c r="AK633" s="27"/>
    </row>
    <row r="634" spans="1:55" ht="15.6">
      <c r="A634" s="246"/>
      <c r="B634" s="306">
        <f>+'Ark1'!C1731</f>
        <v>2024</v>
      </c>
      <c r="C634" s="266">
        <f>+'Ark1'!L1731</f>
        <v>4</v>
      </c>
      <c r="D634" s="266" t="s">
        <v>32</v>
      </c>
      <c r="E634" s="86">
        <f>+'Ark1'!AP1731</f>
        <v>33</v>
      </c>
      <c r="F634" s="86" t="str">
        <f>+IF(G634=0,"",'Ark1'!Q1731)</f>
        <v/>
      </c>
      <c r="G634" s="362">
        <f>+'Ark1'!R1731</f>
        <v>0</v>
      </c>
      <c r="H634" s="28" t="str">
        <f>+IF(G634=0,"",'Ark1'!AE1731)</f>
        <v/>
      </c>
      <c r="I634" s="267"/>
      <c r="J634" s="28" t="str">
        <f>+IF(G634=0,"",'Ark1'!AF1731)</f>
        <v/>
      </c>
      <c r="K634" s="27" t="str">
        <f>+IF(G634=0,"",'Ark1'!T1731)</f>
        <v/>
      </c>
      <c r="L634" s="305" t="str">
        <f>+IF(G634=0,"",'Ark1'!U1731)</f>
        <v/>
      </c>
      <c r="M634" s="246"/>
      <c r="N634" s="33" t="str">
        <f>+IF(G634=0,"",'Ark1'!W1731)</f>
        <v/>
      </c>
      <c r="O634" s="33" t="str">
        <f>+IF(G634=0,"",'Ark1'!X1731)</f>
        <v/>
      </c>
      <c r="P634" s="33" t="str">
        <f>+IF(G634=0,"",'Ark1'!AG1731)</f>
        <v/>
      </c>
      <c r="Q634" s="33" t="str">
        <f>+IF(G634=0,"",'Ark1'!AH1731)</f>
        <v/>
      </c>
      <c r="R634" s="374" t="str">
        <f>+IF(G634=0,"",'Ark1'!AR2127)</f>
        <v/>
      </c>
      <c r="S634" s="114" t="str">
        <f>+IF(G634=0,"",'Ark1'!AS2127)</f>
        <v/>
      </c>
      <c r="T634" s="33" t="str">
        <f>+IF(G634=0,"",'Ark1'!Y1731)</f>
        <v/>
      </c>
      <c r="U634" s="27" t="str">
        <f>+IF(G634=0,"",'Ark1'!AA1731)</f>
        <v/>
      </c>
      <c r="V634" s="33" t="str">
        <f>+IF(G634=0,"",'Ark1'!AC1731)</f>
        <v/>
      </c>
      <c r="W634" s="305" t="str">
        <f t="shared" si="92"/>
        <v/>
      </c>
      <c r="X634" s="33" t="str">
        <f t="shared" si="93"/>
        <v/>
      </c>
      <c r="Y634" s="28" t="str">
        <f t="shared" si="94"/>
        <v/>
      </c>
      <c r="Z634" s="246"/>
      <c r="AC634" s="28"/>
      <c r="AD634" s="27"/>
      <c r="AG634" s="27"/>
      <c r="AH634" s="27"/>
      <c r="AI634" s="27"/>
      <c r="AK634" s="27"/>
    </row>
    <row r="635" spans="1:55" ht="15.6">
      <c r="A635" s="246"/>
      <c r="B635" s="266">
        <f>+'Ark1'!C1766</f>
        <v>2024</v>
      </c>
      <c r="C635" s="266">
        <f>+'Ark1'!L1766</f>
        <v>5</v>
      </c>
      <c r="D635" s="266" t="s">
        <v>400</v>
      </c>
      <c r="E635" s="274">
        <f>+'Ark1'!AP1766</f>
        <v>33</v>
      </c>
      <c r="F635" s="266" t="str">
        <f>+IF(G635=0,"",'Ark1'!Q1766)</f>
        <v/>
      </c>
      <c r="G635" s="362">
        <f>+'Ark1'!R1766</f>
        <v>0</v>
      </c>
      <c r="H635" s="267">
        <f>+'Ark1'!AE1766</f>
        <v>0</v>
      </c>
      <c r="I635" s="267"/>
      <c r="J635" s="267" t="str">
        <f>+IF(G635=0,"",'Ark1'!AF1766)</f>
        <v/>
      </c>
      <c r="K635" s="268" t="str">
        <f>+IF(G635=0,"",'Ark1'!T1766)</f>
        <v/>
      </c>
      <c r="L635" s="305" t="str">
        <f>+IF(G635=0,"",'Ark1'!U1766)</f>
        <v/>
      </c>
      <c r="M635" s="246"/>
      <c r="N635" s="269" t="str">
        <f>+IF(G635=0,"",'Ark1'!W1766)</f>
        <v/>
      </c>
      <c r="O635" s="269" t="str">
        <f>+IF(G635=0,"",'Ark1'!X1766)</f>
        <v/>
      </c>
      <c r="P635" s="269" t="str">
        <f>+IF(G635=0,"",'Ark1'!AG1766)</f>
        <v/>
      </c>
      <c r="Q635" s="269" t="str">
        <f>+IF(G635=0,"",'Ark1'!AH1766)</f>
        <v/>
      </c>
      <c r="R635" s="374" t="str">
        <f>+IF(G635=0,"",'Ark1'!AR2162)</f>
        <v/>
      </c>
      <c r="S635" s="114" t="str">
        <f>+IF(G635=0,"",'Ark1'!AS2162)</f>
        <v/>
      </c>
      <c r="T635" s="269" t="str">
        <f>+IF(G635=0,"",'Ark1'!Y1766)</f>
        <v/>
      </c>
      <c r="U635" s="268" t="str">
        <f>+IF(G635=0,"",'Ark1'!AA1766)</f>
        <v/>
      </c>
      <c r="V635" s="269" t="str">
        <f>+IF(G635=0,"",'Ark1'!AC1766)</f>
        <v/>
      </c>
      <c r="W635" s="305" t="str">
        <f t="shared" si="92"/>
        <v/>
      </c>
      <c r="X635" s="269" t="str">
        <f t="shared" si="93"/>
        <v/>
      </c>
      <c r="Y635" s="267" t="str">
        <f t="shared" si="94"/>
        <v/>
      </c>
      <c r="Z635" s="246"/>
      <c r="AC635" s="28"/>
      <c r="AD635" s="27"/>
      <c r="AG635" s="27"/>
      <c r="AH635" s="27"/>
      <c r="AI635" s="27"/>
      <c r="AK635" s="27"/>
    </row>
    <row r="636" spans="1:55" ht="15.6">
      <c r="A636" s="246"/>
      <c r="B636" s="330">
        <f>+'Ark1'!C1801</f>
        <v>2024</v>
      </c>
      <c r="C636" s="266">
        <f>+'Ark1'!L1801</f>
        <v>6</v>
      </c>
      <c r="D636" s="266" t="s">
        <v>33</v>
      </c>
      <c r="E636" s="275">
        <f>+'Ark1'!AP1801</f>
        <v>33</v>
      </c>
      <c r="F636" s="86" t="str">
        <f>+IF(G636=0,"",'Ark1'!Q1801)</f>
        <v/>
      </c>
      <c r="G636" s="362">
        <f>+'Ark1'!R1801</f>
        <v>0</v>
      </c>
      <c r="H636" s="28" t="str">
        <f>+IF(G636=0,"",'Ark1'!AE1801)</f>
        <v/>
      </c>
      <c r="I636" s="267"/>
      <c r="J636" s="28" t="str">
        <f>+IF(G636=0,"",'Ark1'!AF1801)</f>
        <v/>
      </c>
      <c r="K636" s="27" t="str">
        <f>+IF(G636=0,"",'Ark1'!T1801)</f>
        <v/>
      </c>
      <c r="L636" s="305" t="str">
        <f>+IF(G636=0,"",'Ark1'!U1801)</f>
        <v/>
      </c>
      <c r="M636" s="246"/>
      <c r="N636" s="33" t="str">
        <f>+IF(G636=0,"",'Ark1'!W1801)</f>
        <v/>
      </c>
      <c r="O636" s="33" t="str">
        <f>+IF(G636=0,"",'Ark1'!X1801)</f>
        <v/>
      </c>
      <c r="P636" s="33" t="str">
        <f>+IF(G636=0,"",'Ark1'!AG1801)</f>
        <v/>
      </c>
      <c r="Q636" s="33" t="str">
        <f>+IF(G636=0,"",'Ark1'!AH1801)</f>
        <v/>
      </c>
      <c r="R636" s="374" t="str">
        <f>+IF(G636=0,"",'Ark1'!AR2197)</f>
        <v/>
      </c>
      <c r="S636" s="114" t="str">
        <f>+IF(G636=0,"",'Ark1'!AS2197)</f>
        <v/>
      </c>
      <c r="T636" s="33" t="str">
        <f>+IF(G636=0,"",'Ark1'!Y1801)</f>
        <v/>
      </c>
      <c r="U636" s="27" t="str">
        <f>+IF(G636=0,"",'Ark1'!AA1801)</f>
        <v/>
      </c>
      <c r="V636" s="33" t="str">
        <f>+IF(G636=0,"",'Ark1'!AC1801)</f>
        <v/>
      </c>
      <c r="W636" s="305" t="str">
        <f t="shared" si="92"/>
        <v/>
      </c>
      <c r="X636" s="33" t="str">
        <f t="shared" si="93"/>
        <v/>
      </c>
      <c r="Y636" s="28" t="str">
        <f t="shared" si="94"/>
        <v/>
      </c>
      <c r="Z636" s="246"/>
      <c r="AC636" s="28"/>
      <c r="AD636" s="27"/>
      <c r="AG636" s="27"/>
      <c r="AH636" s="27"/>
      <c r="AI636" s="27"/>
      <c r="AK636" s="27"/>
    </row>
    <row r="637" spans="1:55" ht="15.6">
      <c r="A637" s="246"/>
      <c r="B637" s="330">
        <f>+'Ark1'!C1836</f>
        <v>2024</v>
      </c>
      <c r="C637" s="266">
        <f>+'Ark1'!L1836</f>
        <v>7</v>
      </c>
      <c r="D637" s="266" t="s">
        <v>34</v>
      </c>
      <c r="E637" s="274">
        <f>+'Ark1'!AP1836</f>
        <v>33</v>
      </c>
      <c r="F637" s="266" t="str">
        <f>+IF(G637=0,"",'Ark1'!Q1836)</f>
        <v/>
      </c>
      <c r="G637" s="362">
        <f>+'Ark1'!R1836</f>
        <v>0</v>
      </c>
      <c r="H637" s="267" t="str">
        <f>+IF(G637=0,"",'Ark1'!AE1836)</f>
        <v/>
      </c>
      <c r="I637" s="267"/>
      <c r="J637" s="267" t="str">
        <f>+IF(G637=0,"",'Ark1'!AF1836)</f>
        <v/>
      </c>
      <c r="K637" s="268" t="str">
        <f>+IF(G637=0,"",'Ark1'!T1836)</f>
        <v/>
      </c>
      <c r="L637" s="305" t="str">
        <f>+IF(G637=0,"",'Ark1'!U1836)</f>
        <v/>
      </c>
      <c r="M637" s="246"/>
      <c r="N637" s="269" t="str">
        <f>+IF(G637=0,"",'Ark1'!W1836)</f>
        <v/>
      </c>
      <c r="O637" s="269" t="str">
        <f>+IF(G637=0,"",'Ark1'!X1836)</f>
        <v/>
      </c>
      <c r="P637" s="269" t="str">
        <f>+IF(G637=0,"",'Ark1'!AG1836)</f>
        <v/>
      </c>
      <c r="Q637" s="269" t="str">
        <f>+IF(G637=0,"",'Ark1'!AH1836)</f>
        <v/>
      </c>
      <c r="R637" s="374" t="str">
        <f>+IF(G637=0,"",'Ark1'!AR2232)</f>
        <v/>
      </c>
      <c r="S637" s="114" t="str">
        <f>+IF(G637=0,"",'Ark1'!AS2232)</f>
        <v/>
      </c>
      <c r="T637" s="269" t="str">
        <f>+IF(G637=0,"",'Ark1'!Y1836)</f>
        <v/>
      </c>
      <c r="U637" s="268" t="str">
        <f>+IF(G637=0,"",'Ark1'!AA1836)</f>
        <v/>
      </c>
      <c r="V637" s="269" t="str">
        <f>+IF(G637=0,"",'Ark1'!AC1836)</f>
        <v/>
      </c>
      <c r="W637" s="305" t="str">
        <f t="shared" si="92"/>
        <v/>
      </c>
      <c r="X637" s="269" t="str">
        <f t="shared" si="93"/>
        <v/>
      </c>
      <c r="Y637" s="267" t="str">
        <f t="shared" si="94"/>
        <v/>
      </c>
      <c r="Z637" s="246"/>
      <c r="AC637" s="28"/>
      <c r="AD637" s="27"/>
      <c r="AG637" s="27"/>
      <c r="AH637" s="27"/>
      <c r="AI637" s="27"/>
      <c r="AK637" s="27"/>
    </row>
    <row r="638" spans="1:55" ht="15.6">
      <c r="A638" s="246"/>
      <c r="B638" s="86">
        <f>+'Ark1'!C1871</f>
        <v>2024</v>
      </c>
      <c r="C638" s="86">
        <f>+'Ark1'!L1871</f>
        <v>8</v>
      </c>
      <c r="D638" s="86" t="s">
        <v>35</v>
      </c>
      <c r="E638" s="275">
        <f>+'Ark1'!AP1871</f>
        <v>33</v>
      </c>
      <c r="F638" s="86" t="str">
        <f>+IF(G638=0,"",'Ark1'!Q1871)</f>
        <v/>
      </c>
      <c r="G638" s="362">
        <f>+'Ark1'!R1871</f>
        <v>0</v>
      </c>
      <c r="H638" s="28" t="str">
        <f>+IF(G638=0,"",'Ark1'!AE1871)</f>
        <v/>
      </c>
      <c r="I638" s="267"/>
      <c r="J638" s="28" t="str">
        <f>+IF(G638=0,"",'Ark1'!AF1871)</f>
        <v/>
      </c>
      <c r="K638" s="27" t="str">
        <f>+IF(G638=0,"",'Ark1'!T1871)</f>
        <v/>
      </c>
      <c r="L638" s="305" t="str">
        <f>+IF(G638=0,"",'Ark1'!U1871)</f>
        <v/>
      </c>
      <c r="M638" s="246"/>
      <c r="N638" s="33" t="str">
        <f>+IF(G638=0,"",'Ark1'!W1871)</f>
        <v/>
      </c>
      <c r="O638" s="33" t="str">
        <f>+IF(G638=0,"",'Ark1'!X1871)</f>
        <v/>
      </c>
      <c r="P638" s="33" t="str">
        <f>+IF(G638=0,"",'Ark1'!AG1871)</f>
        <v/>
      </c>
      <c r="Q638" s="33" t="str">
        <f>+IF(G638=0,"",'Ark1'!AH1871)</f>
        <v/>
      </c>
      <c r="R638" s="374" t="str">
        <f>+IF(G638=0,"",'Ark1'!AR2116)</f>
        <v/>
      </c>
      <c r="S638" s="114" t="str">
        <f>+IF(G638=0,"",'Ark1'!AS2116)</f>
        <v/>
      </c>
      <c r="T638" s="33" t="str">
        <f>+IF(G638=0,"",'Ark1'!Y1871)</f>
        <v/>
      </c>
      <c r="U638" s="27" t="str">
        <f>+IF(G638=0,"",'Ark1'!AA1871)</f>
        <v/>
      </c>
      <c r="V638" s="33" t="str">
        <f>+IF(G638=0,"",'Ark1'!AC1871)</f>
        <v/>
      </c>
      <c r="W638" s="305" t="str">
        <f t="shared" si="92"/>
        <v/>
      </c>
      <c r="X638" s="33" t="str">
        <f t="shared" si="93"/>
        <v/>
      </c>
      <c r="Y638" s="28" t="str">
        <f t="shared" si="94"/>
        <v/>
      </c>
      <c r="Z638" s="246"/>
      <c r="AC638" s="28"/>
      <c r="AD638" s="27"/>
      <c r="AG638" s="27"/>
      <c r="AH638" s="27"/>
      <c r="AI638" s="27"/>
      <c r="AK638" s="27"/>
    </row>
    <row r="639" spans="1:55" ht="15.6">
      <c r="A639" s="246"/>
      <c r="B639" s="330">
        <f>+'Ark1'!C1906</f>
        <v>2024</v>
      </c>
      <c r="C639" s="266">
        <f>+'Ark1'!L1906</f>
        <v>9</v>
      </c>
      <c r="D639" s="266" t="s">
        <v>36</v>
      </c>
      <c r="E639" s="274">
        <f>+'Ark1'!AP1906</f>
        <v>33</v>
      </c>
      <c r="F639" s="266" t="str">
        <f>+IF(G639=0,"",'Ark1'!Q1906)</f>
        <v/>
      </c>
      <c r="G639" s="362">
        <f>+'Ark1'!R1906</f>
        <v>0</v>
      </c>
      <c r="H639" s="267" t="str">
        <f>+IF(G639=0,"",'Ark1'!AE1906)</f>
        <v/>
      </c>
      <c r="I639" s="267"/>
      <c r="J639" s="267" t="str">
        <f>+IF(G639=0,"",'Ark1'!AF1906)</f>
        <v/>
      </c>
      <c r="K639" s="268" t="str">
        <f>+IF(G639=0,"",'Ark1'!T1906)</f>
        <v/>
      </c>
      <c r="L639" s="305" t="str">
        <f>+IF(G639=0,"",'Ark1'!U1906)</f>
        <v/>
      </c>
      <c r="M639" s="246"/>
      <c r="N639" s="269" t="str">
        <f>+IF(G639=0,"",'Ark1'!W1906)</f>
        <v/>
      </c>
      <c r="O639" s="269" t="str">
        <f>+IF(G639=0,"",'Ark1'!X1906)</f>
        <v/>
      </c>
      <c r="P639" s="269" t="str">
        <f>+IF(G639=0,"",'Ark1'!AG1906)</f>
        <v/>
      </c>
      <c r="Q639" s="269" t="str">
        <f>+IF(G639=0,"",'Ark1'!AH1906)</f>
        <v/>
      </c>
      <c r="R639" s="374" t="str">
        <f>+IF(G639=0,"",'Ark1'!AR2117)</f>
        <v/>
      </c>
      <c r="S639" s="114" t="str">
        <f>+IF(G639=0,"",'Ark1'!AS2117)</f>
        <v/>
      </c>
      <c r="T639" s="269" t="str">
        <f>+IF(G639=0,"",'Ark1'!Y1906)</f>
        <v/>
      </c>
      <c r="U639" s="268" t="str">
        <f>+IF(G639=0,"",'Ark1'!AA1906)</f>
        <v/>
      </c>
      <c r="V639" s="269" t="str">
        <f>+IF(G639=0,"",'Ark1'!AC1906)</f>
        <v/>
      </c>
      <c r="W639" s="305" t="str">
        <f t="shared" si="92"/>
        <v/>
      </c>
      <c r="X639" s="269" t="str">
        <f t="shared" si="93"/>
        <v/>
      </c>
      <c r="Y639" s="267" t="str">
        <f t="shared" si="94"/>
        <v/>
      </c>
      <c r="Z639" s="246"/>
      <c r="AC639" s="28"/>
      <c r="AD639" s="27"/>
      <c r="AG639" s="27"/>
      <c r="AH639" s="27"/>
      <c r="AI639" s="27"/>
      <c r="AK639" s="27"/>
    </row>
    <row r="640" spans="1:55" ht="15.6">
      <c r="A640" s="246"/>
      <c r="B640" s="330">
        <f>+'Ark1'!C1941</f>
        <v>2024</v>
      </c>
      <c r="C640" s="266">
        <f>+'Ark1'!L1941</f>
        <v>10</v>
      </c>
      <c r="D640" s="266" t="s">
        <v>37</v>
      </c>
      <c r="E640" s="275">
        <f>+'Ark1'!AP1941</f>
        <v>33</v>
      </c>
      <c r="F640" s="86" t="str">
        <f>+IF(G640=0,"",'Ark1'!Q1941)</f>
        <v/>
      </c>
      <c r="G640" s="362">
        <f>+'Ark1'!R1941</f>
        <v>0</v>
      </c>
      <c r="H640" s="28" t="str">
        <f>+IF(G640=0,"",'Ark1'!AE1941)</f>
        <v/>
      </c>
      <c r="I640" s="267"/>
      <c r="J640" s="28" t="str">
        <f>+IF(G640=0,"",'Ark1'!AF1941)</f>
        <v/>
      </c>
      <c r="K640" s="27" t="str">
        <f>+IF(G640=0,"",'Ark1'!T1941)</f>
        <v/>
      </c>
      <c r="L640" s="305" t="str">
        <f>+IF(G640=0,"",'Ark1'!U1941)</f>
        <v/>
      </c>
      <c r="M640" s="246"/>
      <c r="N640" s="33" t="str">
        <f>+IF(G640=0,"",'Ark1'!W1941)</f>
        <v/>
      </c>
      <c r="O640" s="33" t="str">
        <f>+IF(G640=0,"",'Ark1'!X1941)</f>
        <v/>
      </c>
      <c r="P640" s="33" t="str">
        <f>+IF(G640=0,"",'Ark1'!AG1941)</f>
        <v/>
      </c>
      <c r="Q640" s="33" t="str">
        <f>+IF(G640=0,"",'Ark1'!AH1941)</f>
        <v/>
      </c>
      <c r="R640" s="374" t="str">
        <f>+IF(G640=0,"",'Ark1'!AR2118)</f>
        <v/>
      </c>
      <c r="S640" s="114" t="str">
        <f>+IF(G640=0,"",'Ark1'!AS2118)</f>
        <v/>
      </c>
      <c r="T640" s="33" t="str">
        <f>+IF(G640=0,"",'Ark1'!Y1941)</f>
        <v/>
      </c>
      <c r="U640" s="27" t="str">
        <f>+IF(G640=0,"",'Ark1'!AA1941)</f>
        <v/>
      </c>
      <c r="V640" s="33" t="str">
        <f>+IF(G640=0,"",'Ark1'!AC1941)</f>
        <v/>
      </c>
      <c r="W640" s="305" t="str">
        <f t="shared" si="92"/>
        <v/>
      </c>
      <c r="X640" s="33" t="str">
        <f t="shared" si="93"/>
        <v/>
      </c>
      <c r="Y640" s="28" t="str">
        <f t="shared" si="94"/>
        <v/>
      </c>
      <c r="Z640" s="246"/>
      <c r="AC640" s="28"/>
      <c r="AD640" s="27"/>
      <c r="AG640" s="27"/>
      <c r="AH640" s="27"/>
      <c r="AI640" s="27"/>
      <c r="AK640" s="27"/>
    </row>
    <row r="641" spans="1:55" ht="15.6">
      <c r="A641" s="246"/>
      <c r="B641" s="330">
        <f>+'Ark1'!C1976</f>
        <v>2024</v>
      </c>
      <c r="C641" s="266">
        <f>+'Ark1'!L1976</f>
        <v>11</v>
      </c>
      <c r="D641" s="266" t="s">
        <v>38</v>
      </c>
      <c r="E641" s="274">
        <f>+'Ark1'!AP1976</f>
        <v>33</v>
      </c>
      <c r="F641" s="266" t="str">
        <f>+IF(G641=0,"",'Ark1'!Q1976)</f>
        <v/>
      </c>
      <c r="G641" s="362">
        <f>+'Ark1'!R1976</f>
        <v>0</v>
      </c>
      <c r="H641" s="267" t="str">
        <f>+IF(G641=0,"",'Ark1'!AE1976)</f>
        <v/>
      </c>
      <c r="I641" s="267"/>
      <c r="J641" s="267" t="str">
        <f>+IF(G641=0,"",'Ark1'!AF1976)</f>
        <v/>
      </c>
      <c r="K641" s="268" t="str">
        <f>+IF(G641=0,"",'Ark1'!T1976)</f>
        <v/>
      </c>
      <c r="L641" s="305" t="str">
        <f>+IF(G641=0,"",'Ark1'!U1976)</f>
        <v/>
      </c>
      <c r="M641" s="246"/>
      <c r="N641" s="269" t="str">
        <f>+IF(G641=0,"",'Ark1'!W1976)</f>
        <v/>
      </c>
      <c r="O641" s="269" t="str">
        <f>+IF(G641=0,"",'Ark1'!X1976)</f>
        <v/>
      </c>
      <c r="P641" s="269" t="str">
        <f>+IF(G641=0,"",'Ark1'!AG1976)</f>
        <v/>
      </c>
      <c r="Q641" s="269" t="str">
        <f>+IF(G641=0,"",'Ark1'!AH1976)</f>
        <v/>
      </c>
      <c r="R641" s="374" t="str">
        <f>+IF(G641=0,"",'Ark1'!AR2119)</f>
        <v/>
      </c>
      <c r="S641" s="114" t="str">
        <f>+IF(G641=0,"",'Ark1'!AS2119)</f>
        <v/>
      </c>
      <c r="T641" s="269" t="str">
        <f>+IF(G641=0,"",'Ark1'!Y1976)</f>
        <v/>
      </c>
      <c r="U641" s="268" t="str">
        <f>+IF(G641=0,"",'Ark1'!AA1976)</f>
        <v/>
      </c>
      <c r="V641" s="269" t="str">
        <f>+IF(G641=0,"",'Ark1'!AC1976)</f>
        <v/>
      </c>
      <c r="W641" s="305" t="str">
        <f t="shared" si="92"/>
        <v/>
      </c>
      <c r="X641" s="269" t="str">
        <f t="shared" si="93"/>
        <v/>
      </c>
      <c r="Y641" s="267" t="str">
        <f t="shared" si="94"/>
        <v/>
      </c>
      <c r="Z641" s="246"/>
      <c r="AC641" s="28"/>
      <c r="AD641" s="27"/>
      <c r="AG641" s="27"/>
      <c r="AH641" s="27"/>
      <c r="AI641" s="27"/>
      <c r="AK641" s="27"/>
    </row>
    <row r="642" spans="1:55" ht="15.6">
      <c r="A642" s="246"/>
      <c r="B642" s="330">
        <f>+'Ark1'!C2011</f>
        <v>2024</v>
      </c>
      <c r="C642" s="266">
        <f>+'Ark1'!L2011</f>
        <v>12</v>
      </c>
      <c r="D642" s="266" t="s">
        <v>39</v>
      </c>
      <c r="E642" s="275">
        <f>+'Ark1'!AP2011</f>
        <v>33</v>
      </c>
      <c r="F642" s="86" t="str">
        <f>+IF(G642=0,"",'Ark1'!Q2011)</f>
        <v/>
      </c>
      <c r="G642" s="362">
        <f>+'Ark1'!R2011</f>
        <v>0</v>
      </c>
      <c r="H642" s="28" t="str">
        <f>+IF(G642=0,"",'Ark1'!AE2011)</f>
        <v/>
      </c>
      <c r="I642" s="267"/>
      <c r="J642" s="28" t="str">
        <f>+IF(G642=0,"",'Ark1'!AF2011)</f>
        <v/>
      </c>
      <c r="K642" s="27" t="str">
        <f>+IF(G642=0,"",'Ark1'!T2011)</f>
        <v/>
      </c>
      <c r="L642" s="305" t="str">
        <f>+IF(G642=0,"",'Ark1'!U2011)</f>
        <v/>
      </c>
      <c r="M642" s="246"/>
      <c r="N642" s="33" t="str">
        <f>+IF(G642=0,"",'Ark1'!W2011)</f>
        <v/>
      </c>
      <c r="O642" s="33" t="str">
        <f>+IF(G642=0,"",'Ark1'!X2011)</f>
        <v/>
      </c>
      <c r="P642" s="33" t="str">
        <f>+IF(G642=0,"",'Ark1'!AG2011)</f>
        <v/>
      </c>
      <c r="Q642" s="33" t="str">
        <f>+IF(G642=0,"",'Ark1'!AH2011)</f>
        <v/>
      </c>
      <c r="R642" s="374" t="str">
        <f>+IF(G642=0,"",'Ark1'!AR2120)</f>
        <v/>
      </c>
      <c r="S642" s="114" t="str">
        <f>+IF(G642=0,"",'Ark1'!AS2120)</f>
        <v/>
      </c>
      <c r="T642" s="33" t="str">
        <f>+IF(G642=0,"",'Ark1'!Y2011)</f>
        <v/>
      </c>
      <c r="U642" s="27" t="str">
        <f>+IF(G642=0,"",'Ark1'!AA2011)</f>
        <v/>
      </c>
      <c r="V642" s="33" t="str">
        <f>+IF(G642=0,"",'Ark1'!AC2011)</f>
        <v/>
      </c>
      <c r="W642" s="305" t="str">
        <f t="shared" si="92"/>
        <v/>
      </c>
      <c r="X642" s="33" t="str">
        <f t="shared" si="93"/>
        <v/>
      </c>
      <c r="Y642" s="28" t="str">
        <f t="shared" si="94"/>
        <v/>
      </c>
      <c r="Z642" s="246"/>
      <c r="AC642" s="28"/>
      <c r="AD642" s="27"/>
      <c r="AG642" s="27"/>
      <c r="AH642" s="27"/>
      <c r="AI642" s="27"/>
      <c r="AK642" s="27"/>
    </row>
    <row r="643" spans="1:55" ht="15.6">
      <c r="A643" s="246"/>
      <c r="B643" s="330">
        <f>+'Ark1'!C2046</f>
        <v>2024</v>
      </c>
      <c r="C643" s="266">
        <f>+'Ark1'!L2046</f>
        <v>13</v>
      </c>
      <c r="D643" s="266" t="s">
        <v>40</v>
      </c>
      <c r="E643" s="274">
        <f>+'Ark1'!AP2046</f>
        <v>33</v>
      </c>
      <c r="F643" s="266" t="str">
        <f>+IF(G643=0,"",'Ark1'!Q2046)</f>
        <v/>
      </c>
      <c r="G643" s="362">
        <f>+'Ark1'!R2046</f>
        <v>0</v>
      </c>
      <c r="H643" s="267" t="str">
        <f>+IF(G643=0,"",'Ark1'!AE2046)</f>
        <v/>
      </c>
      <c r="I643" s="267"/>
      <c r="J643" s="267" t="str">
        <f>+IF(G643=0,"",'Ark1'!AF2046)</f>
        <v/>
      </c>
      <c r="K643" s="268" t="str">
        <f>+IF(G643=0,"",'Ark1'!T2046)</f>
        <v/>
      </c>
      <c r="L643" s="305" t="str">
        <f>+IF(G643=0,"",'Ark1'!U2046)</f>
        <v/>
      </c>
      <c r="M643" s="246"/>
      <c r="N643" s="269" t="str">
        <f>+IF(G643=0,"",'Ark1'!W2046)</f>
        <v/>
      </c>
      <c r="O643" s="269" t="str">
        <f>+IF(G643=0,"",'Ark1'!X2046)</f>
        <v/>
      </c>
      <c r="P643" s="269" t="str">
        <f>+IF(G643=0,"",'Ark1'!AG2046)</f>
        <v/>
      </c>
      <c r="Q643" s="269" t="str">
        <f>+IF(G643=0,"",'Ark1'!AH2046)</f>
        <v/>
      </c>
      <c r="R643" s="374" t="str">
        <f>+IF(G643=0,"",'Ark1'!AR2121)</f>
        <v/>
      </c>
      <c r="S643" s="114" t="str">
        <f>+IF(G643=0,"",'Ark1'!AS2121)</f>
        <v/>
      </c>
      <c r="T643" s="269" t="str">
        <f>+IF(G643=0,"",'Ark1'!Y2046)</f>
        <v/>
      </c>
      <c r="U643" s="268" t="str">
        <f>+IF(G643=0,"",'Ark1'!AA2046)</f>
        <v/>
      </c>
      <c r="V643" s="269" t="str">
        <f>+IF(G643=0,"",'Ark1'!AC2046)</f>
        <v/>
      </c>
      <c r="W643" s="305" t="str">
        <f t="shared" si="92"/>
        <v/>
      </c>
      <c r="X643" s="269" t="str">
        <f t="shared" si="93"/>
        <v/>
      </c>
      <c r="Y643" s="267" t="str">
        <f t="shared" si="94"/>
        <v/>
      </c>
      <c r="Z643" s="246"/>
      <c r="AC643" s="28"/>
      <c r="AD643" s="27"/>
      <c r="AG643" s="27"/>
      <c r="AH643" s="27"/>
      <c r="AI643" s="27"/>
      <c r="AK643" s="27"/>
    </row>
    <row r="644" spans="1:55" ht="15.6">
      <c r="A644" s="246"/>
      <c r="B644" s="330">
        <f>+'Ark1'!C2081</f>
        <v>2024</v>
      </c>
      <c r="C644" s="266">
        <f>+'Ark1'!L2081</f>
        <v>14</v>
      </c>
      <c r="D644" s="266" t="s">
        <v>401</v>
      </c>
      <c r="E644" s="275">
        <f>+'Ark1'!AP2081</f>
        <v>33</v>
      </c>
      <c r="F644" s="86" t="str">
        <f>+IF(G644=0,"",'Ark1'!Q2081)</f>
        <v/>
      </c>
      <c r="G644" s="362">
        <f>+'Ark1'!R2081</f>
        <v>0</v>
      </c>
      <c r="H644" s="28" t="str">
        <f>+IF(G644=0,"",'Ark1'!AE2081)</f>
        <v/>
      </c>
      <c r="I644" s="267"/>
      <c r="J644" s="28" t="str">
        <f>+IF(G644=0,"",'Ark1'!AF2081)</f>
        <v/>
      </c>
      <c r="K644" s="27" t="str">
        <f>+IF(G644=0,"",'Ark1'!T2081)</f>
        <v/>
      </c>
      <c r="L644" s="305" t="str">
        <f>+IF(G644=0,"",'Ark1'!U2081)</f>
        <v/>
      </c>
      <c r="M644" s="246"/>
      <c r="N644" s="33" t="str">
        <f>+IF(G644=0,"",'Ark1'!W2081)</f>
        <v/>
      </c>
      <c r="O644" s="33" t="str">
        <f>+IF(G644=0,"",'Ark1'!X2081)</f>
        <v/>
      </c>
      <c r="P644" s="33" t="str">
        <f>+IF(G644=0,"",'Ark1'!AG2081)</f>
        <v/>
      </c>
      <c r="Q644" s="33" t="str">
        <f>+IF(G644=0,"",'Ark1'!AH2081)</f>
        <v/>
      </c>
      <c r="R644" s="374" t="str">
        <f>+IF(G644=0,"",'Ark1'!AR2122)</f>
        <v/>
      </c>
      <c r="S644" s="114" t="str">
        <f>+IF(G644=0,"",'Ark1'!AS2122)</f>
        <v/>
      </c>
      <c r="T644" s="33" t="str">
        <f>+IF(G644=0,"",'Ark1'!Y2081)</f>
        <v/>
      </c>
      <c r="U644" s="27" t="str">
        <f>+IF(G644=0,"",'Ark1'!AA2081)</f>
        <v/>
      </c>
      <c r="V644" s="33" t="str">
        <f>+IF(G644=0,"",'Ark1'!AC2081)</f>
        <v/>
      </c>
      <c r="W644" s="305" t="str">
        <f t="shared" si="92"/>
        <v/>
      </c>
      <c r="X644" s="33" t="str">
        <f t="shared" si="93"/>
        <v/>
      </c>
      <c r="Y644" s="28" t="str">
        <f t="shared" si="94"/>
        <v/>
      </c>
      <c r="Z644" s="246"/>
      <c r="AC644" s="28"/>
      <c r="AD644" s="27"/>
      <c r="AG644" s="27"/>
      <c r="AH644" s="27"/>
      <c r="AI644" s="27"/>
      <c r="AK644" s="27"/>
    </row>
    <row r="645" spans="1:55" ht="15.6">
      <c r="A645" s="246"/>
      <c r="B645" s="330">
        <f>+'Ark1'!C2116</f>
        <v>2024</v>
      </c>
      <c r="C645" s="266">
        <f>+'Ark1'!L2116</f>
        <v>15</v>
      </c>
      <c r="D645" s="266" t="s">
        <v>41</v>
      </c>
      <c r="E645" s="266">
        <f>+'Ark1'!AP2116</f>
        <v>33</v>
      </c>
      <c r="F645" s="266" t="str">
        <f>+IF(G645=0,"",'Ark1'!Q2116)</f>
        <v/>
      </c>
      <c r="G645" s="362">
        <f>+'Ark1'!R2116</f>
        <v>0</v>
      </c>
      <c r="H645" s="267" t="str">
        <f>+IF(G645=0,"",'Ark1'!AE2116)</f>
        <v/>
      </c>
      <c r="I645" s="267"/>
      <c r="J645" s="267" t="str">
        <f>+IF(G645=0,"",'Ark1'!AF2116)</f>
        <v/>
      </c>
      <c r="K645" s="268" t="str">
        <f>+IF(G645=0,"",'Ark1'!T2116)</f>
        <v/>
      </c>
      <c r="L645" s="377" t="str">
        <f>+IF(G645=0,"",'Ark1'!U2116)</f>
        <v/>
      </c>
      <c r="M645" s="246"/>
      <c r="N645" s="269" t="str">
        <f>+IF(G645=0,"",'Ark1'!W2116)</f>
        <v/>
      </c>
      <c r="O645" s="269" t="str">
        <f>+IF(G645=0,"",'Ark1'!X2116)</f>
        <v/>
      </c>
      <c r="P645" s="269" t="str">
        <f>+IF(G645=0,"",'Ark1'!AG2116)</f>
        <v/>
      </c>
      <c r="Q645" s="269" t="str">
        <f>+IF(G645=0,"",'Ark1'!AH2116)</f>
        <v/>
      </c>
      <c r="R645" s="374" t="str">
        <f>+IF(G645=0,"",'Ark1'!AR2123)</f>
        <v/>
      </c>
      <c r="S645" s="114" t="str">
        <f>+IF(G645=0,"",'Ark1'!AS2123)</f>
        <v/>
      </c>
      <c r="T645" s="269" t="str">
        <f>+IF(G645=0,"",'Ark1'!Y2116)</f>
        <v/>
      </c>
      <c r="U645" s="268" t="str">
        <f>+IF(G645=0,"",'Ark1'!AA2116)</f>
        <v/>
      </c>
      <c r="V645" s="269" t="str">
        <f>+IF(G645=0,"",'Ark1'!AC2116)</f>
        <v/>
      </c>
      <c r="W645" s="305" t="str">
        <f t="shared" si="92"/>
        <v/>
      </c>
      <c r="X645" s="269" t="str">
        <f t="shared" si="93"/>
        <v/>
      </c>
      <c r="Y645" s="267" t="str">
        <f t="shared" si="94"/>
        <v/>
      </c>
      <c r="Z645" s="246"/>
      <c r="AC645" s="28"/>
      <c r="AD645" s="27"/>
      <c r="AG645" s="27"/>
      <c r="AH645" s="27"/>
      <c r="AI645" s="27"/>
      <c r="AK645" s="27"/>
    </row>
    <row r="646" spans="1:55" ht="19.8">
      <c r="A646" s="246"/>
      <c r="B646" s="246"/>
      <c r="C646" s="246"/>
      <c r="D646" s="246"/>
      <c r="E646" s="246"/>
      <c r="F646" s="246"/>
      <c r="G646" s="246"/>
      <c r="H646" s="246"/>
      <c r="I646" s="246"/>
      <c r="J646" s="246"/>
      <c r="K646" s="246"/>
      <c r="L646" s="246"/>
      <c r="M646" s="246"/>
      <c r="N646" s="246"/>
      <c r="O646" s="246"/>
      <c r="P646" s="246"/>
      <c r="Q646" s="246"/>
      <c r="R646" s="246"/>
      <c r="S646" s="246"/>
      <c r="T646" s="246"/>
      <c r="U646" s="246"/>
      <c r="V646" s="246"/>
      <c r="W646" s="246"/>
      <c r="X646" s="246"/>
      <c r="Y646" s="246"/>
      <c r="Z646" s="246"/>
      <c r="AA646" s="249"/>
      <c r="AC646" s="28"/>
      <c r="AD646" s="27"/>
      <c r="AE646" s="250"/>
      <c r="AF646" s="86"/>
      <c r="AJ646" s="86"/>
      <c r="BB646" s="262"/>
    </row>
    <row r="647" spans="1:55" ht="19.8">
      <c r="A647" s="246"/>
      <c r="B647" s="246"/>
      <c r="C647" s="264"/>
      <c r="D647" s="246"/>
      <c r="E647" s="246"/>
      <c r="F647" s="246"/>
      <c r="G647" s="246"/>
      <c r="H647" s="247"/>
      <c r="I647" s="246"/>
      <c r="J647" s="247"/>
      <c r="K647" s="246"/>
      <c r="L647" s="246"/>
      <c r="M647" s="246"/>
      <c r="N647" s="248"/>
      <c r="O647" s="248"/>
      <c r="P647" s="246"/>
      <c r="Q647" s="248"/>
      <c r="R647" s="248"/>
      <c r="S647" s="248"/>
      <c r="T647" s="248"/>
      <c r="U647" s="246"/>
      <c r="V647" s="248"/>
      <c r="W647" s="246"/>
      <c r="X647" s="248"/>
      <c r="Y647" s="247"/>
      <c r="Z647" s="246"/>
      <c r="AA647" s="249"/>
      <c r="AC647" s="28"/>
      <c r="AD647" s="27"/>
      <c r="AE647" s="250"/>
      <c r="AF647" s="86"/>
      <c r="AJ647" s="86"/>
      <c r="BB647" s="262"/>
    </row>
    <row r="648" spans="1:55" ht="22.8">
      <c r="A648" s="346" t="str">
        <f>+Raser!C41</f>
        <v>Mini Hereford</v>
      </c>
      <c r="B648" s="246"/>
      <c r="C648" s="264"/>
      <c r="D648" s="346"/>
      <c r="E648" s="246"/>
      <c r="F648" s="246"/>
      <c r="G648" s="264" t="s">
        <v>651</v>
      </c>
      <c r="H648" s="540">
        <f>SUM(G654:G668)</f>
        <v>11</v>
      </c>
      <c r="I648" s="528"/>
      <c r="J648" s="246"/>
      <c r="K648" s="247"/>
      <c r="L648" s="246"/>
      <c r="M648" s="246"/>
      <c r="N648" s="246"/>
      <c r="O648" s="248"/>
      <c r="P648" s="248"/>
      <c r="Q648" s="246"/>
      <c r="R648" s="246"/>
      <c r="S648" s="246"/>
      <c r="T648" s="248"/>
      <c r="U648" s="248"/>
      <c r="V648" s="246"/>
      <c r="W648" s="248"/>
      <c r="X648" s="345">
        <f>+Raser!X41</f>
        <v>643.58191874880788</v>
      </c>
      <c r="Y648" s="248" t="s">
        <v>635</v>
      </c>
      <c r="Z648" s="247"/>
      <c r="AA648" s="249"/>
      <c r="AB648" s="249"/>
      <c r="AC648" s="28"/>
      <c r="AE648" s="27"/>
      <c r="AF648" s="250"/>
      <c r="AJ648" s="86"/>
      <c r="BC648" s="262"/>
    </row>
    <row r="649" spans="1:55" ht="14.25" customHeight="1">
      <c r="A649" s="246"/>
      <c r="B649" s="246"/>
      <c r="C649" s="264"/>
      <c r="D649" s="344"/>
      <c r="E649" s="246"/>
      <c r="F649" s="264"/>
      <c r="G649" s="264"/>
      <c r="H649" s="264"/>
      <c r="I649" s="264"/>
      <c r="J649" s="264"/>
      <c r="K649" s="264"/>
      <c r="L649" s="264"/>
      <c r="M649" s="246"/>
      <c r="N649" s="264"/>
      <c r="O649" s="264"/>
      <c r="P649" s="264"/>
      <c r="Q649" s="264"/>
      <c r="R649" s="264"/>
      <c r="S649" s="264"/>
      <c r="T649" s="264"/>
      <c r="U649" s="264"/>
      <c r="V649" s="264"/>
      <c r="W649" s="264"/>
      <c r="X649" s="264"/>
      <c r="Y649" s="247"/>
      <c r="Z649" s="246"/>
      <c r="AA649" s="249"/>
      <c r="AC649" s="28"/>
      <c r="AD649" s="27"/>
      <c r="AE649" s="250"/>
      <c r="AF649" s="86"/>
      <c r="AJ649" s="86"/>
      <c r="BB649" s="262"/>
    </row>
    <row r="650" spans="1:55" ht="15" customHeight="1">
      <c r="A650" s="246"/>
      <c r="B650" s="246"/>
      <c r="C650" s="246"/>
      <c r="D650" s="246"/>
      <c r="E650" s="246"/>
      <c r="F650" s="246"/>
      <c r="G650" s="246"/>
      <c r="H650" s="247"/>
      <c r="I650" s="246"/>
      <c r="J650" s="247"/>
      <c r="K650" s="246"/>
      <c r="L650" s="246"/>
      <c r="M650" s="246"/>
      <c r="N650" s="248"/>
      <c r="O650" s="248"/>
      <c r="P650" s="246"/>
      <c r="Q650" s="248"/>
      <c r="R650" s="248"/>
      <c r="S650" s="248"/>
      <c r="T650" s="248"/>
      <c r="U650" s="246"/>
      <c r="V650" s="248"/>
      <c r="W650" s="264" t="s">
        <v>488</v>
      </c>
      <c r="X650" s="265" t="s">
        <v>80</v>
      </c>
      <c r="Y650" s="263" t="s">
        <v>4</v>
      </c>
      <c r="Z650" s="246"/>
      <c r="AA650" s="249"/>
      <c r="AC650" s="28"/>
      <c r="AD650" s="27"/>
      <c r="AE650" s="250"/>
      <c r="AF650" s="86"/>
      <c r="AJ650" s="86"/>
      <c r="BB650" s="262"/>
    </row>
    <row r="651" spans="1:55" ht="15" customHeight="1">
      <c r="A651" s="246"/>
      <c r="B651" s="246"/>
      <c r="C651" s="246"/>
      <c r="D651" s="264"/>
      <c r="E651" s="246"/>
      <c r="F651" s="264" t="s">
        <v>4</v>
      </c>
      <c r="G651" s="246"/>
      <c r="H651" s="247"/>
      <c r="I651" s="247"/>
      <c r="J651" s="247"/>
      <c r="K651" s="264" t="s">
        <v>24</v>
      </c>
      <c r="L651" s="247"/>
      <c r="M651" s="246"/>
      <c r="N651" s="248" t="s">
        <v>402</v>
      </c>
      <c r="O651" s="248" t="s">
        <v>402</v>
      </c>
      <c r="P651" s="265" t="s">
        <v>534</v>
      </c>
      <c r="Q651" s="248" t="s">
        <v>402</v>
      </c>
      <c r="R651" s="248"/>
      <c r="S651" s="248"/>
      <c r="T651" s="265" t="s">
        <v>422</v>
      </c>
      <c r="U651" s="246"/>
      <c r="V651" s="265" t="s">
        <v>581</v>
      </c>
      <c r="W651" s="264" t="s">
        <v>578</v>
      </c>
      <c r="X651" s="265" t="s">
        <v>44</v>
      </c>
      <c r="Y651" s="263" t="s">
        <v>10</v>
      </c>
      <c r="Z651" s="246"/>
      <c r="AA651" s="249"/>
      <c r="AC651" s="28"/>
      <c r="AD651" s="27"/>
      <c r="AE651" s="250"/>
      <c r="AF651" s="86"/>
      <c r="AJ651" s="86"/>
      <c r="BB651" s="262"/>
    </row>
    <row r="652" spans="1:55" ht="15" customHeight="1">
      <c r="A652" s="264"/>
      <c r="B652" s="264"/>
      <c r="C652" s="246"/>
      <c r="D652" s="246"/>
      <c r="E652" s="264"/>
      <c r="F652" s="264" t="s">
        <v>486</v>
      </c>
      <c r="G652" s="264" t="s">
        <v>4</v>
      </c>
      <c r="H652" s="263" t="s">
        <v>4</v>
      </c>
      <c r="I652" s="263"/>
      <c r="J652" s="263" t="s">
        <v>1</v>
      </c>
      <c r="K652" s="264" t="s">
        <v>492</v>
      </c>
      <c r="L652" s="263" t="s">
        <v>24</v>
      </c>
      <c r="M652" s="246"/>
      <c r="N652" s="265" t="s">
        <v>580</v>
      </c>
      <c r="O652" s="265" t="s">
        <v>498</v>
      </c>
      <c r="P652" s="265" t="s">
        <v>558</v>
      </c>
      <c r="Q652" s="265" t="s">
        <v>500</v>
      </c>
      <c r="R652" s="423" t="s">
        <v>24</v>
      </c>
      <c r="S652" s="423" t="s">
        <v>24</v>
      </c>
      <c r="T652" s="265"/>
      <c r="U652" s="264" t="s">
        <v>413</v>
      </c>
      <c r="V652" s="265" t="s">
        <v>1</v>
      </c>
      <c r="W652" s="264" t="s">
        <v>71</v>
      </c>
      <c r="X652" s="265" t="s">
        <v>538</v>
      </c>
      <c r="Y652" s="263" t="s">
        <v>71</v>
      </c>
      <c r="Z652" s="246"/>
      <c r="AA652" s="249"/>
      <c r="AC652" s="28"/>
      <c r="AD652" s="27"/>
      <c r="AE652" s="250"/>
      <c r="AF652" s="86"/>
      <c r="AJ652" s="86"/>
      <c r="BB652" s="262"/>
    </row>
    <row r="653" spans="1:55" ht="15" customHeight="1">
      <c r="A653" s="246"/>
      <c r="B653" s="246"/>
      <c r="C653" s="264" t="s">
        <v>0</v>
      </c>
      <c r="D653" s="264"/>
      <c r="E653" s="264" t="s">
        <v>607</v>
      </c>
      <c r="F653" s="50" t="s">
        <v>487</v>
      </c>
      <c r="G653" s="50" t="s">
        <v>10</v>
      </c>
      <c r="H653" s="87" t="s">
        <v>402</v>
      </c>
      <c r="I653" s="87"/>
      <c r="J653" s="87" t="s">
        <v>402</v>
      </c>
      <c r="K653" s="50" t="s">
        <v>414</v>
      </c>
      <c r="L653" s="87" t="s">
        <v>45</v>
      </c>
      <c r="M653" s="246"/>
      <c r="N653" s="75" t="s">
        <v>556</v>
      </c>
      <c r="O653" s="75" t="s">
        <v>439</v>
      </c>
      <c r="P653" s="75" t="s">
        <v>494</v>
      </c>
      <c r="Q653" s="75" t="s">
        <v>481</v>
      </c>
      <c r="R653" s="423" t="s">
        <v>737</v>
      </c>
      <c r="S653" s="423" t="s">
        <v>738</v>
      </c>
      <c r="T653" s="75" t="s">
        <v>1</v>
      </c>
      <c r="U653" s="50" t="s">
        <v>414</v>
      </c>
      <c r="V653" s="75" t="s">
        <v>535</v>
      </c>
      <c r="W653" s="50" t="s">
        <v>497</v>
      </c>
      <c r="X653" s="75" t="s">
        <v>45</v>
      </c>
      <c r="Y653" s="87" t="s">
        <v>561</v>
      </c>
      <c r="Z653" s="246"/>
      <c r="AA653" s="249"/>
      <c r="AC653" s="28"/>
      <c r="AD653" s="27"/>
      <c r="AE653" s="250"/>
      <c r="AF653" s="86"/>
      <c r="AJ653" s="86"/>
      <c r="BB653" s="262"/>
    </row>
    <row r="654" spans="1:55" ht="15.6">
      <c r="A654" s="246"/>
      <c r="B654" s="266">
        <f>+'Ark1'!C1627</f>
        <v>2024</v>
      </c>
      <c r="C654" s="266">
        <f>+'Ark1'!L1627</f>
        <v>1</v>
      </c>
      <c r="D654" s="266" t="s">
        <v>29</v>
      </c>
      <c r="E654" s="266">
        <f>+'Ark1'!AP1627</f>
        <v>34</v>
      </c>
      <c r="F654" s="266" t="str">
        <f>+IF(G654=0,"",'Ark1'!Q1627)</f>
        <v/>
      </c>
      <c r="G654" s="362">
        <f>+'Ark1'!R1627</f>
        <v>0</v>
      </c>
      <c r="H654" s="267" t="str">
        <f>+IF(G654=0,"",'Ark1'!AE1627)</f>
        <v/>
      </c>
      <c r="I654" s="267"/>
      <c r="J654" s="267" t="str">
        <f>+IF(G654=0,"",'Ark1'!AF1627)</f>
        <v/>
      </c>
      <c r="K654" s="268" t="str">
        <f>+IF(G654=0,"",'Ark1'!T1627)</f>
        <v/>
      </c>
      <c r="L654" s="305" t="str">
        <f>+IF(G654=0,"",'Ark1'!U1627)</f>
        <v/>
      </c>
      <c r="M654" s="246"/>
      <c r="N654" s="269" t="str">
        <f>+IF(G654=0,"",'Ark1'!W1627)</f>
        <v/>
      </c>
      <c r="O654" s="269" t="str">
        <f>+IF(G654=0,"",'Ark1'!X1627)</f>
        <v/>
      </c>
      <c r="P654" s="269" t="str">
        <f>+IF(G654=0,"",'Ark1'!AG1627)</f>
        <v/>
      </c>
      <c r="Q654" s="269" t="str">
        <f>+IF(G654=0,"",'Ark1'!AH1627)</f>
        <v/>
      </c>
      <c r="R654" s="374" t="str">
        <f>+IF(G654=0,"",'Ark1'!AR2045)</f>
        <v/>
      </c>
      <c r="S654" s="114" t="str">
        <f>+IF(G654=0,"",'Ark1'!AS2045)</f>
        <v/>
      </c>
      <c r="T654" s="269" t="str">
        <f>+IF(G654=0,"",'Ark1'!Y1627)</f>
        <v/>
      </c>
      <c r="U654" s="268" t="str">
        <f>+IF(G654=0,"",'Ark1'!AA1627)</f>
        <v/>
      </c>
      <c r="V654" s="269" t="str">
        <f>+IF(G654=0,"",'Ark1'!AC1627)</f>
        <v/>
      </c>
      <c r="W654" s="305" t="str">
        <f t="shared" ref="W654:W668" si="95">IF(G654=0,"",1000*L654/P654)</f>
        <v/>
      </c>
      <c r="X654" s="269" t="str">
        <f t="shared" ref="X654:X668" si="96">IF(G654=0,"",L654/C654)</f>
        <v/>
      </c>
      <c r="Y654" s="267" t="str">
        <f t="shared" ref="Y654:Y668" si="97">IF(G654=0,"",G654/F654)</f>
        <v/>
      </c>
      <c r="Z654" s="246"/>
      <c r="AC654" s="28"/>
      <c r="AD654" s="27"/>
      <c r="AG654" s="27"/>
      <c r="AH654" s="27"/>
      <c r="AI654" s="27"/>
      <c r="AK654" s="27"/>
    </row>
    <row r="655" spans="1:55" ht="15.6">
      <c r="A655" s="246"/>
      <c r="B655" s="306">
        <f>+'Ark1'!C1662</f>
        <v>2024</v>
      </c>
      <c r="C655" s="86">
        <f>+'Ark1'!L1662</f>
        <v>2</v>
      </c>
      <c r="D655" s="86" t="s">
        <v>30</v>
      </c>
      <c r="F655" s="86" t="str">
        <f>+IF(G655=0,"",'Ark1'!Q1662)</f>
        <v/>
      </c>
      <c r="G655" s="362">
        <f>+'Ark1'!R1662</f>
        <v>0</v>
      </c>
      <c r="H655" s="28" t="str">
        <f>+IF(G655=0,"",'Ark1'!AE1662)</f>
        <v/>
      </c>
      <c r="I655" s="267"/>
      <c r="J655" s="28" t="str">
        <f>+IF(G655=0,"",'Ark1'!AF1662)</f>
        <v/>
      </c>
      <c r="K655" s="27" t="str">
        <f>+IF(G655=0,"",'Ark1'!T1662)</f>
        <v/>
      </c>
      <c r="L655" s="305" t="str">
        <f>+IF(G655=0,"",'Ark1'!U1662)</f>
        <v/>
      </c>
      <c r="M655" s="246"/>
      <c r="N655" s="33" t="str">
        <f>+IF(G655=0,"",'Ark1'!W1662)</f>
        <v/>
      </c>
      <c r="O655" s="33" t="str">
        <f>+IF(G655=0,"",'Ark1'!X1662)</f>
        <v/>
      </c>
      <c r="P655" s="33" t="str">
        <f>+IF(G655=0,"",'Ark1'!AG1662)</f>
        <v/>
      </c>
      <c r="Q655" s="33" t="str">
        <f>+IF(G655=0,"",'Ark1'!AH1662)</f>
        <v/>
      </c>
      <c r="R655" s="374" t="str">
        <f>+IF(G655=0,"",'Ark1'!AR2080)</f>
        <v/>
      </c>
      <c r="S655" s="114" t="str">
        <f>+IF(G655=0,"",'Ark1'!AS2080)</f>
        <v/>
      </c>
      <c r="T655" s="33" t="str">
        <f>+IF(G655=0,"",'Ark1'!Y1662)</f>
        <v/>
      </c>
      <c r="U655" s="27" t="str">
        <f>+IF(G655=0,"",'Ark1'!AA1662)</f>
        <v/>
      </c>
      <c r="V655" s="33" t="str">
        <f>+IF(G655=0,"",'Ark1'!AC1662)</f>
        <v/>
      </c>
      <c r="W655" s="305" t="str">
        <f t="shared" si="95"/>
        <v/>
      </c>
      <c r="X655" s="33" t="str">
        <f t="shared" si="96"/>
        <v/>
      </c>
      <c r="Y655" s="28" t="str">
        <f t="shared" si="97"/>
        <v/>
      </c>
      <c r="Z655" s="246"/>
      <c r="AC655" s="28"/>
      <c r="AD655" s="27"/>
      <c r="AG655" s="27"/>
      <c r="AH655" s="27"/>
      <c r="AI655" s="27"/>
      <c r="AK655" s="27"/>
    </row>
    <row r="656" spans="1:55" s="273" customFormat="1" ht="15.6">
      <c r="A656" s="246"/>
      <c r="B656" s="306">
        <f>+'Ark1'!C1697</f>
        <v>2024</v>
      </c>
      <c r="C656" s="266">
        <f>+'Ark1'!L1697</f>
        <v>3</v>
      </c>
      <c r="D656" s="266" t="s">
        <v>31</v>
      </c>
      <c r="E656" s="86"/>
      <c r="F656" s="266" t="str">
        <f>+IF(G656=0,"",'Ark1'!Q1697)</f>
        <v/>
      </c>
      <c r="G656" s="362">
        <f>+'Ark1'!R1697</f>
        <v>0</v>
      </c>
      <c r="H656" s="267" t="str">
        <f>+IF(G656=0,"",'Ark1'!AE1697)</f>
        <v/>
      </c>
      <c r="I656" s="267"/>
      <c r="J656" s="267" t="str">
        <f>+IF(G656=0,"",'Ark1'!AF1697)</f>
        <v/>
      </c>
      <c r="K656" s="268" t="str">
        <f>+IF(G656=0,"",'Ark1'!T1697)</f>
        <v/>
      </c>
      <c r="L656" s="305" t="str">
        <f>+IF(G656=0,"",'Ark1'!U1697)</f>
        <v/>
      </c>
      <c r="M656" s="246"/>
      <c r="N656" s="269" t="str">
        <f>+IF(G656=0,"",'Ark1'!W1697)</f>
        <v/>
      </c>
      <c r="O656" s="269" t="str">
        <f>+IF(G656=0,"",'Ark1'!X1697)</f>
        <v/>
      </c>
      <c r="P656" s="269" t="str">
        <f>+IF(G656=0,"",'Ark1'!AG1697)</f>
        <v/>
      </c>
      <c r="Q656" s="269" t="str">
        <f>+IF(G656=0,"",'Ark1'!AH1697)</f>
        <v/>
      </c>
      <c r="R656" s="374" t="str">
        <f>+IF(G656=0,"",'Ark1'!AR2115)</f>
        <v/>
      </c>
      <c r="S656" s="114" t="str">
        <f>+IF(G656=0,"",'Ark1'!AS2115)</f>
        <v/>
      </c>
      <c r="T656" s="269" t="str">
        <f>+IF(G656=0,"",'Ark1'!Y1697)</f>
        <v/>
      </c>
      <c r="U656" s="268" t="str">
        <f>+IF(G656=0,"",'Ark1'!AA1697)</f>
        <v/>
      </c>
      <c r="V656" s="269" t="str">
        <f>+IF(G656=0,"",'Ark1'!AC1697)</f>
        <v/>
      </c>
      <c r="W656" s="305" t="str">
        <f t="shared" si="95"/>
        <v/>
      </c>
      <c r="X656" s="269" t="str">
        <f t="shared" si="96"/>
        <v/>
      </c>
      <c r="Y656" s="267" t="str">
        <f t="shared" si="97"/>
        <v/>
      </c>
      <c r="Z656" s="246"/>
      <c r="AA656" s="28"/>
      <c r="AB656" s="28"/>
      <c r="AC656" s="28"/>
      <c r="AD656" s="27"/>
      <c r="AE656" s="28"/>
      <c r="AF656" s="28"/>
      <c r="AG656" s="27"/>
      <c r="AH656" s="27"/>
      <c r="AI656" s="27"/>
      <c r="AJ656" s="28"/>
      <c r="AK656" s="27"/>
      <c r="AL656" s="86"/>
    </row>
    <row r="657" spans="1:55" s="273" customFormat="1" ht="15.6">
      <c r="A657" s="246"/>
      <c r="B657" s="306">
        <f>+'Ark1'!C1732</f>
        <v>2024</v>
      </c>
      <c r="C657" s="266">
        <f>+'Ark1'!L1732</f>
        <v>4</v>
      </c>
      <c r="D657" s="266" t="s">
        <v>32</v>
      </c>
      <c r="E657" s="86"/>
      <c r="F657" s="86" t="str">
        <f>+IF(G657=0,"",'Ark1'!Q1732)</f>
        <v/>
      </c>
      <c r="G657" s="362">
        <f>+'Ark1'!R1732</f>
        <v>0</v>
      </c>
      <c r="H657" s="28" t="str">
        <f>+IF(G657=0,"",'Ark1'!AE1732)</f>
        <v/>
      </c>
      <c r="I657" s="267"/>
      <c r="J657" s="28" t="str">
        <f>+IF(G657=0,"",'Ark1'!AF1732)</f>
        <v/>
      </c>
      <c r="K657" s="27" t="str">
        <f>+IF(G657=0,"",'Ark1'!T1732)</f>
        <v/>
      </c>
      <c r="L657" s="305" t="str">
        <f>+IF(G657=0,"",'Ark1'!U1732)</f>
        <v/>
      </c>
      <c r="M657" s="246"/>
      <c r="N657" s="33" t="str">
        <f>+IF(G657=0,"",'Ark1'!W1732)</f>
        <v/>
      </c>
      <c r="O657" s="33" t="str">
        <f>+IF(G657=0,"",'Ark1'!X1732)</f>
        <v/>
      </c>
      <c r="P657" s="33" t="str">
        <f>+IF(G657=0,"",'Ark1'!AG1732)</f>
        <v/>
      </c>
      <c r="Q657" s="33" t="str">
        <f>+IF(G657=0,"",'Ark1'!AH1732)</f>
        <v/>
      </c>
      <c r="R657" s="374" t="str">
        <f>+IF(G657=0,"",'Ark1'!AR2150)</f>
        <v/>
      </c>
      <c r="S657" s="114" t="str">
        <f>+IF(G657=0,"",'Ark1'!AS2150)</f>
        <v/>
      </c>
      <c r="T657" s="33" t="str">
        <f>+IF(G657=0,"",'Ark1'!Y1732)</f>
        <v/>
      </c>
      <c r="U657" s="27" t="str">
        <f>+IF(G657=0,"",'Ark1'!AA1732)</f>
        <v/>
      </c>
      <c r="V657" s="33" t="str">
        <f>+IF(G657=0,"",'Ark1'!AC1732)</f>
        <v/>
      </c>
      <c r="W657" s="305" t="str">
        <f t="shared" si="95"/>
        <v/>
      </c>
      <c r="X657" s="33" t="str">
        <f t="shared" si="96"/>
        <v/>
      </c>
      <c r="Y657" s="28" t="str">
        <f t="shared" si="97"/>
        <v/>
      </c>
      <c r="Z657" s="246"/>
      <c r="AA657" s="28"/>
      <c r="AB657" s="28"/>
      <c r="AC657" s="28"/>
      <c r="AD657" s="27"/>
      <c r="AE657" s="28"/>
      <c r="AF657" s="28"/>
      <c r="AG657" s="27"/>
      <c r="AH657" s="27"/>
      <c r="AI657" s="27"/>
      <c r="AJ657" s="28"/>
      <c r="AK657" s="27"/>
      <c r="AL657" s="86"/>
    </row>
    <row r="658" spans="1:55" s="273" customFormat="1" ht="15.6">
      <c r="A658" s="246"/>
      <c r="B658" s="266">
        <f>+'Ark1'!C1767</f>
        <v>2024</v>
      </c>
      <c r="C658" s="266">
        <f>+'Ark1'!L1767</f>
        <v>5</v>
      </c>
      <c r="D658" s="266" t="s">
        <v>400</v>
      </c>
      <c r="E658" s="86"/>
      <c r="F658" s="266" t="str">
        <f>+IF(G658=0,"",'Ark1'!Q1767)</f>
        <v/>
      </c>
      <c r="G658" s="362">
        <f>+'Ark1'!R1767</f>
        <v>0</v>
      </c>
      <c r="H658" s="267">
        <f>+'Ark1'!AE1767</f>
        <v>0</v>
      </c>
      <c r="I658" s="267"/>
      <c r="J658" s="267" t="str">
        <f>+IF(G658=0,"",'Ark1'!AF1767)</f>
        <v/>
      </c>
      <c r="K658" s="268" t="str">
        <f>+IF(G658=0,"",'Ark1'!T1767)</f>
        <v/>
      </c>
      <c r="L658" s="305" t="str">
        <f>+IF(G658=0,"",'Ark1'!U1767)</f>
        <v/>
      </c>
      <c r="M658" s="246"/>
      <c r="N658" s="269" t="str">
        <f>+IF(G658=0,"",'Ark1'!W1767)</f>
        <v/>
      </c>
      <c r="O658" s="269" t="str">
        <f>+IF(G658=0,"",'Ark1'!X1767)</f>
        <v/>
      </c>
      <c r="P658" s="269" t="str">
        <f>+IF(G658=0,"",'Ark1'!AG1767)</f>
        <v/>
      </c>
      <c r="Q658" s="269" t="str">
        <f>+IF(G658=0,"",'Ark1'!AH1767)</f>
        <v/>
      </c>
      <c r="R658" s="374" t="str">
        <f>+IF(G658=0,"",'Ark1'!AR2185)</f>
        <v/>
      </c>
      <c r="S658" s="114" t="str">
        <f>+IF(G658=0,"",'Ark1'!AS2185)</f>
        <v/>
      </c>
      <c r="T658" s="269" t="str">
        <f>+IF(G658=0,"",'Ark1'!Y1767)</f>
        <v/>
      </c>
      <c r="U658" s="268" t="str">
        <f>+IF(G658=0,"",'Ark1'!AA1767)</f>
        <v/>
      </c>
      <c r="V658" s="269" t="str">
        <f>+IF(G658=0,"",'Ark1'!AC1767)</f>
        <v/>
      </c>
      <c r="W658" s="305" t="str">
        <f t="shared" si="95"/>
        <v/>
      </c>
      <c r="X658" s="269" t="str">
        <f t="shared" si="96"/>
        <v/>
      </c>
      <c r="Y658" s="267" t="str">
        <f t="shared" si="97"/>
        <v/>
      </c>
      <c r="Z658" s="246"/>
      <c r="AA658" s="28"/>
      <c r="AB658" s="28"/>
      <c r="AC658" s="28"/>
      <c r="AD658" s="27"/>
      <c r="AE658" s="28"/>
      <c r="AF658" s="28"/>
      <c r="AG658" s="27"/>
      <c r="AH658" s="27"/>
      <c r="AI658" s="27"/>
      <c r="AJ658" s="28"/>
      <c r="AK658" s="27"/>
      <c r="AL658" s="86"/>
    </row>
    <row r="659" spans="1:55" s="273" customFormat="1" ht="15.6">
      <c r="A659" s="246"/>
      <c r="B659" s="330">
        <f>+'Ark1'!C1802</f>
        <v>2024</v>
      </c>
      <c r="C659" s="266">
        <f>+'Ark1'!L1802</f>
        <v>6</v>
      </c>
      <c r="D659" s="266" t="s">
        <v>33</v>
      </c>
      <c r="E659" s="86"/>
      <c r="F659" s="86" t="str">
        <f>+IF(G659=0,"",'Ark1'!Q1802)</f>
        <v/>
      </c>
      <c r="G659" s="362">
        <f>+'Ark1'!R1802</f>
        <v>0</v>
      </c>
      <c r="H659" s="28" t="str">
        <f>+IF(G659=0,"",'Ark1'!AE1802)</f>
        <v/>
      </c>
      <c r="I659" s="267"/>
      <c r="J659" s="28" t="str">
        <f>+IF(G659=0,"",'Ark1'!AF1802)</f>
        <v/>
      </c>
      <c r="K659" s="27" t="str">
        <f>+IF(G659=0,"",'Ark1'!T1802)</f>
        <v/>
      </c>
      <c r="L659" s="305" t="str">
        <f>+IF(G659=0,"",'Ark1'!U1802)</f>
        <v/>
      </c>
      <c r="M659" s="246"/>
      <c r="N659" s="33" t="str">
        <f>+IF(G659=0,"",'Ark1'!W1802)</f>
        <v/>
      </c>
      <c r="O659" s="33" t="str">
        <f>+IF(G659=0,"",'Ark1'!X1802)</f>
        <v/>
      </c>
      <c r="P659" s="33" t="str">
        <f>+IF(G659=0,"",'Ark1'!AG1802)</f>
        <v/>
      </c>
      <c r="Q659" s="33" t="str">
        <f>+IF(G659=0,"",'Ark1'!AH1802)</f>
        <v/>
      </c>
      <c r="R659" s="374" t="str">
        <f>+IF(G659=0,"",'Ark1'!AR2220)</f>
        <v/>
      </c>
      <c r="S659" s="114" t="str">
        <f>+IF(G659=0,"",'Ark1'!AS2220)</f>
        <v/>
      </c>
      <c r="T659" s="33" t="str">
        <f>+IF(G659=0,"",'Ark1'!Y1802)</f>
        <v/>
      </c>
      <c r="U659" s="27" t="str">
        <f>+IF(G659=0,"",'Ark1'!AA1802)</f>
        <v/>
      </c>
      <c r="V659" s="33" t="str">
        <f>+IF(G659=0,"",'Ark1'!AC1802)</f>
        <v/>
      </c>
      <c r="W659" s="305" t="str">
        <f t="shared" si="95"/>
        <v/>
      </c>
      <c r="X659" s="33" t="str">
        <f t="shared" si="96"/>
        <v/>
      </c>
      <c r="Y659" s="28" t="str">
        <f t="shared" si="97"/>
        <v/>
      </c>
      <c r="Z659" s="246"/>
      <c r="AA659" s="28"/>
      <c r="AB659" s="28"/>
      <c r="AC659" s="28"/>
      <c r="AD659" s="27"/>
      <c r="AE659" s="28"/>
      <c r="AF659" s="28"/>
      <c r="AG659" s="86"/>
      <c r="AH659" s="86"/>
      <c r="AI659" s="86"/>
      <c r="AJ659" s="28"/>
      <c r="AK659" s="86"/>
      <c r="AL659" s="86"/>
    </row>
    <row r="660" spans="1:55" s="273" customFormat="1" ht="15.6">
      <c r="A660" s="246"/>
      <c r="B660" s="330">
        <f>+'Ark1'!C1837</f>
        <v>2024</v>
      </c>
      <c r="C660" s="266">
        <f>+'Ark1'!L1837</f>
        <v>7</v>
      </c>
      <c r="D660" s="266" t="s">
        <v>34</v>
      </c>
      <c r="E660" s="86"/>
      <c r="F660" s="266">
        <f>+IF(G660=0,"",'Ark1'!Q1837)</f>
        <v>1</v>
      </c>
      <c r="G660" s="362">
        <f>+'Ark1'!R1837</f>
        <v>5</v>
      </c>
      <c r="H660" s="267">
        <f>+IF(G660=0,"",'Ark1'!AE1837)</f>
        <v>45.454545454545446</v>
      </c>
      <c r="I660" s="267"/>
      <c r="J660" s="267">
        <f>+IF(G660=0,"",'Ark1'!AF1837)</f>
        <v>43.582372640251315</v>
      </c>
      <c r="K660" s="268">
        <f>+IF(G660=0,"",'Ark1'!T1837)</f>
        <v>8.6</v>
      </c>
      <c r="L660" s="305">
        <f>+IF(G660=0,"",'Ark1'!U1837)</f>
        <v>294.12</v>
      </c>
      <c r="M660" s="246"/>
      <c r="N660" s="269">
        <f>+IF(G660=0,"",'Ark1'!W1837)</f>
        <v>100</v>
      </c>
      <c r="O660" s="269">
        <f>+IF(G660=0,"",'Ark1'!X1837)</f>
        <v>0</v>
      </c>
      <c r="P660" s="269">
        <f>+IF(G660=0,"",'Ark1'!AG1837)</f>
        <v>463.8</v>
      </c>
      <c r="Q660" s="269">
        <f>+IF(G660=0,"",'Ark1'!AH1837)</f>
        <v>100</v>
      </c>
      <c r="R660" s="374">
        <f>+IF(G660=0,"",'Ark1'!AR2255)</f>
        <v>0</v>
      </c>
      <c r="S660" s="114">
        <f>+IF(G660=0,"",'Ark1'!AS2255)</f>
        <v>0</v>
      </c>
      <c r="T660" s="269">
        <f>+IF(G660=0,"",'Ark1'!Y1837)</f>
        <v>7.7043883598902099</v>
      </c>
      <c r="U660" s="268">
        <f>+IF(G660=0,"",'Ark1'!AA1837)</f>
        <v>0.48989794855664487</v>
      </c>
      <c r="V660" s="269">
        <f>+IF(G660=0,"",'Ark1'!AC1837)</f>
        <v>-55.956446455141297</v>
      </c>
      <c r="W660" s="305">
        <f t="shared" si="95"/>
        <v>634.15265200517467</v>
      </c>
      <c r="X660" s="269">
        <f t="shared" si="96"/>
        <v>42.017142857142858</v>
      </c>
      <c r="Y660" s="267">
        <f t="shared" si="97"/>
        <v>5</v>
      </c>
      <c r="Z660" s="246"/>
      <c r="AA660" s="28"/>
      <c r="AB660" s="28"/>
      <c r="AC660" s="28"/>
      <c r="AD660" s="27"/>
      <c r="AE660" s="28"/>
      <c r="AF660" s="28"/>
      <c r="AG660" s="86"/>
      <c r="AH660" s="86"/>
      <c r="AI660" s="86"/>
      <c r="AJ660" s="28"/>
      <c r="AK660" s="86"/>
      <c r="AL660" s="86"/>
    </row>
    <row r="661" spans="1:55" s="273" customFormat="1" ht="15.6">
      <c r="A661" s="246"/>
      <c r="B661" s="86">
        <f>+'Ark1'!C1872</f>
        <v>2024</v>
      </c>
      <c r="C661" s="86">
        <f>+'Ark1'!L1872</f>
        <v>8</v>
      </c>
      <c r="D661" s="86" t="s">
        <v>35</v>
      </c>
      <c r="E661" s="86"/>
      <c r="F661" s="86">
        <f>+IF(G661=0,"",'Ark1'!Q1872)</f>
        <v>1</v>
      </c>
      <c r="G661" s="362">
        <f>+'Ark1'!R1872</f>
        <v>5</v>
      </c>
      <c r="H661" s="28">
        <f>+IF(G661=0,"",'Ark1'!AE1872)</f>
        <v>45.454545454545446</v>
      </c>
      <c r="I661" s="267"/>
      <c r="J661" s="28">
        <f>+IF(G661=0,"",'Ark1'!AF1872)</f>
        <v>45.671694870047119</v>
      </c>
      <c r="K661" s="27">
        <f>+IF(G661=0,"",'Ark1'!T1872)</f>
        <v>9.4</v>
      </c>
      <c r="L661" s="305">
        <f>+IF(G661=0,"",'Ark1'!U1872)</f>
        <v>308.22000000000008</v>
      </c>
      <c r="M661" s="246"/>
      <c r="N661" s="33">
        <f>+IF(G661=0,"",'Ark1'!W1872)</f>
        <v>100</v>
      </c>
      <c r="O661" s="33">
        <f>+IF(G661=0,"",'Ark1'!X1872)</f>
        <v>0</v>
      </c>
      <c r="P661" s="33">
        <f>+IF(G661=0,"",'Ark1'!AG1872)</f>
        <v>473</v>
      </c>
      <c r="Q661" s="33">
        <f>+IF(G661=0,"",'Ark1'!AH1872)</f>
        <v>100</v>
      </c>
      <c r="R661" s="374">
        <f>+IF(G661=0,"",'Ark1'!AR2139)</f>
        <v>0</v>
      </c>
      <c r="S661" s="114">
        <f>+IF(G661=0,"",'Ark1'!AS2139)</f>
        <v>0</v>
      </c>
      <c r="T661" s="33">
        <f>+IF(G661=0,"",'Ark1'!Y1872)</f>
        <v>20.914530833848456</v>
      </c>
      <c r="U661" s="27">
        <f>+IF(G661=0,"",'Ark1'!AA1872)</f>
        <v>1.3564659966250483</v>
      </c>
      <c r="V661" s="33">
        <f>+IF(G661=0,"",'Ark1'!AC1872)</f>
        <v>75.474491640980659</v>
      </c>
      <c r="W661" s="305">
        <f t="shared" si="95"/>
        <v>651.62790697674427</v>
      </c>
      <c r="X661" s="33">
        <f t="shared" si="96"/>
        <v>38.527500000000011</v>
      </c>
      <c r="Y661" s="28">
        <f t="shared" si="97"/>
        <v>5</v>
      </c>
      <c r="Z661" s="246"/>
      <c r="AA661" s="28"/>
      <c r="AB661" s="28"/>
      <c r="AC661" s="28"/>
      <c r="AD661" s="27"/>
      <c r="AE661" s="28"/>
      <c r="AF661" s="28"/>
      <c r="AG661" s="86"/>
      <c r="AH661" s="86"/>
      <c r="AI661" s="86"/>
      <c r="AJ661" s="28"/>
      <c r="AK661" s="86"/>
      <c r="AL661" s="86"/>
    </row>
    <row r="662" spans="1:55" s="273" customFormat="1" ht="15.6">
      <c r="A662" s="246"/>
      <c r="B662" s="330">
        <f>+'Ark1'!C1907</f>
        <v>2024</v>
      </c>
      <c r="C662" s="266">
        <f>+'Ark1'!L1907</f>
        <v>9</v>
      </c>
      <c r="D662" s="266" t="s">
        <v>36</v>
      </c>
      <c r="E662" s="86"/>
      <c r="F662" s="266">
        <f>+IF(G662=0,"",'Ark1'!Q1907)</f>
        <v>1</v>
      </c>
      <c r="G662" s="362">
        <f>+'Ark1'!R1907</f>
        <v>1</v>
      </c>
      <c r="H662" s="267">
        <f>+IF(G662=0,"",'Ark1'!AE1907)</f>
        <v>9.0909090909090917</v>
      </c>
      <c r="I662" s="267"/>
      <c r="J662" s="267">
        <f>+IF(G662=0,"",'Ark1'!AF1907)</f>
        <v>10.745932489701564</v>
      </c>
      <c r="K662" s="268">
        <f>+IF(G662=0,"",'Ark1'!T1907)</f>
        <v>11</v>
      </c>
      <c r="L662" s="305">
        <f>+IF(G662=0,"",'Ark1'!U1907)</f>
        <v>362.6</v>
      </c>
      <c r="M662" s="246"/>
      <c r="N662" s="269">
        <f>+IF(G662=0,"",'Ark1'!W1907)</f>
        <v>100</v>
      </c>
      <c r="O662" s="269">
        <f>+IF(G662=0,"",'Ark1'!X1907)</f>
        <v>100</v>
      </c>
      <c r="P662" s="269">
        <f>+IF(G662=0,"",'Ark1'!AG1907)</f>
        <v>559</v>
      </c>
      <c r="Q662" s="269">
        <f>+IF(G662=0,"",'Ark1'!AH1907)</f>
        <v>100</v>
      </c>
      <c r="R662" s="374">
        <f>+IF(G662=0,"",'Ark1'!AR2140)</f>
        <v>0</v>
      </c>
      <c r="S662" s="114">
        <f>+IF(G662=0,"",'Ark1'!AS2140)</f>
        <v>0</v>
      </c>
      <c r="T662" s="269">
        <f>+IF(G662=0,"",'Ark1'!Y1907)</f>
        <v>0</v>
      </c>
      <c r="U662" s="268">
        <f>+IF(G662=0,"",'Ark1'!AA1907)</f>
        <v>0</v>
      </c>
      <c r="V662" s="269">
        <f>+IF(G662=0,"",'Ark1'!AC1907)</f>
        <v>0</v>
      </c>
      <c r="W662" s="305">
        <f t="shared" si="95"/>
        <v>648.65831842576029</v>
      </c>
      <c r="X662" s="269">
        <f t="shared" si="96"/>
        <v>40.288888888888891</v>
      </c>
      <c r="Y662" s="267">
        <f t="shared" si="97"/>
        <v>1</v>
      </c>
      <c r="Z662" s="246"/>
      <c r="AA662" s="28"/>
      <c r="AB662" s="28"/>
      <c r="AC662" s="28"/>
      <c r="AD662" s="27"/>
      <c r="AE662" s="28"/>
      <c r="AF662" s="28"/>
      <c r="AG662" s="86"/>
      <c r="AH662" s="86"/>
      <c r="AI662" s="86"/>
      <c r="AJ662" s="28"/>
      <c r="AK662" s="86"/>
      <c r="AL662" s="86"/>
    </row>
    <row r="663" spans="1:55" s="273" customFormat="1" ht="15.6">
      <c r="A663" s="246"/>
      <c r="B663" s="330">
        <f>+'Ark1'!C1942</f>
        <v>2024</v>
      </c>
      <c r="C663" s="266">
        <f>+'Ark1'!L1942</f>
        <v>10</v>
      </c>
      <c r="D663" s="266" t="s">
        <v>37</v>
      </c>
      <c r="E663" s="86"/>
      <c r="F663" s="86" t="str">
        <f>+IF(G663=0,"",'Ark1'!Q1942)</f>
        <v/>
      </c>
      <c r="G663" s="362">
        <f>+'Ark1'!R1942</f>
        <v>0</v>
      </c>
      <c r="H663" s="28" t="str">
        <f>+IF(G663=0,"",'Ark1'!AE1942)</f>
        <v/>
      </c>
      <c r="I663" s="267"/>
      <c r="J663" s="28" t="str">
        <f>+IF(G663=0,"",'Ark1'!AF1942)</f>
        <v/>
      </c>
      <c r="K663" s="27" t="str">
        <f>+IF(G663=0,"",'Ark1'!T1942)</f>
        <v/>
      </c>
      <c r="L663" s="305" t="str">
        <f>+IF(G663=0,"",'Ark1'!U1942)</f>
        <v/>
      </c>
      <c r="M663" s="246"/>
      <c r="N663" s="33" t="str">
        <f>+IF(G663=0,"",'Ark1'!W1942)</f>
        <v/>
      </c>
      <c r="O663" s="33" t="str">
        <f>+IF(G663=0,"",'Ark1'!X1942)</f>
        <v/>
      </c>
      <c r="P663" s="33" t="str">
        <f>+IF(G663=0,"",'Ark1'!AG1942)</f>
        <v/>
      </c>
      <c r="Q663" s="33" t="str">
        <f>+IF(G663=0,"",'Ark1'!AH1942)</f>
        <v/>
      </c>
      <c r="R663" s="374" t="str">
        <f>+IF(G663=0,"",'Ark1'!AR2141)</f>
        <v/>
      </c>
      <c r="S663" s="114" t="str">
        <f>+IF(G663=0,"",'Ark1'!AS2141)</f>
        <v/>
      </c>
      <c r="T663" s="33" t="str">
        <f>+IF(G663=0,"",'Ark1'!Y1942)</f>
        <v/>
      </c>
      <c r="U663" s="27" t="str">
        <f>+IF(G663=0,"",'Ark1'!AA1942)</f>
        <v/>
      </c>
      <c r="V663" s="33" t="str">
        <f>+IF(G663=0,"",'Ark1'!AC1942)</f>
        <v/>
      </c>
      <c r="W663" s="305" t="str">
        <f t="shared" si="95"/>
        <v/>
      </c>
      <c r="X663" s="33" t="str">
        <f t="shared" si="96"/>
        <v/>
      </c>
      <c r="Y663" s="28" t="str">
        <f t="shared" si="97"/>
        <v/>
      </c>
      <c r="Z663" s="246"/>
      <c r="AA663" s="28"/>
      <c r="AB663" s="28"/>
      <c r="AC663" s="28"/>
      <c r="AD663" s="27"/>
      <c r="AE663" s="28"/>
      <c r="AF663" s="28"/>
      <c r="AG663" s="86"/>
      <c r="AH663" s="86"/>
      <c r="AI663" s="86"/>
      <c r="AJ663" s="28"/>
      <c r="AK663" s="86"/>
      <c r="AL663" s="86"/>
    </row>
    <row r="664" spans="1:55" ht="15.6">
      <c r="A664" s="246"/>
      <c r="B664" s="330">
        <f>+'Ark1'!C1977</f>
        <v>2024</v>
      </c>
      <c r="C664" s="266">
        <f>+'Ark1'!L1977</f>
        <v>11</v>
      </c>
      <c r="D664" s="266" t="s">
        <v>38</v>
      </c>
      <c r="F664" s="266" t="str">
        <f>+IF(G664=0,"",'Ark1'!Q1977)</f>
        <v/>
      </c>
      <c r="G664" s="362">
        <f>+'Ark1'!R1977</f>
        <v>0</v>
      </c>
      <c r="H664" s="267" t="str">
        <f>+IF(G664=0,"",'Ark1'!AE1977)</f>
        <v/>
      </c>
      <c r="I664" s="267"/>
      <c r="J664" s="267" t="str">
        <f>+IF(G664=0,"",'Ark1'!AF1977)</f>
        <v/>
      </c>
      <c r="K664" s="268" t="str">
        <f>+IF(G664=0,"",'Ark1'!T1977)</f>
        <v/>
      </c>
      <c r="L664" s="305" t="str">
        <f>+IF(G664=0,"",'Ark1'!U1977)</f>
        <v/>
      </c>
      <c r="M664" s="246"/>
      <c r="N664" s="269" t="str">
        <f>+IF(G664=0,"",'Ark1'!W1977)</f>
        <v/>
      </c>
      <c r="O664" s="269" t="str">
        <f>+IF(G664=0,"",'Ark1'!X1977)</f>
        <v/>
      </c>
      <c r="P664" s="269" t="str">
        <f>+IF(G664=0,"",'Ark1'!AG1977)</f>
        <v/>
      </c>
      <c r="Q664" s="269" t="str">
        <f>+IF(G664=0,"",'Ark1'!AH1977)</f>
        <v/>
      </c>
      <c r="R664" s="374" t="str">
        <f>+IF(G664=0,"",'Ark1'!AR2142)</f>
        <v/>
      </c>
      <c r="S664" s="114" t="str">
        <f>+IF(G664=0,"",'Ark1'!AS2142)</f>
        <v/>
      </c>
      <c r="T664" s="269" t="str">
        <f>+IF(G664=0,"",'Ark1'!Y1977)</f>
        <v/>
      </c>
      <c r="U664" s="268" t="str">
        <f>+IF(G664=0,"",'Ark1'!AA1977)</f>
        <v/>
      </c>
      <c r="V664" s="269" t="str">
        <f>+IF(G664=0,"",'Ark1'!AC1977)</f>
        <v/>
      </c>
      <c r="W664" s="305" t="str">
        <f t="shared" si="95"/>
        <v/>
      </c>
      <c r="X664" s="269" t="str">
        <f t="shared" si="96"/>
        <v/>
      </c>
      <c r="Y664" s="267" t="str">
        <f t="shared" si="97"/>
        <v/>
      </c>
      <c r="Z664" s="246"/>
      <c r="AC664" s="28"/>
      <c r="AD664" s="27"/>
    </row>
    <row r="665" spans="1:55" ht="15.6">
      <c r="A665" s="246"/>
      <c r="B665" s="330">
        <f>+'Ark1'!C2012</f>
        <v>2024</v>
      </c>
      <c r="C665" s="266">
        <f>+'Ark1'!L2012</f>
        <v>12</v>
      </c>
      <c r="D665" s="266" t="s">
        <v>39</v>
      </c>
      <c r="F665" s="86" t="str">
        <f>+IF(G665=0,"",'Ark1'!Q2012)</f>
        <v/>
      </c>
      <c r="G665" s="362">
        <f>+'Ark1'!R2012</f>
        <v>0</v>
      </c>
      <c r="H665" s="28" t="str">
        <f>+IF(G665=0,"",'Ark1'!AE2012)</f>
        <v/>
      </c>
      <c r="I665" s="267"/>
      <c r="J665" s="28" t="str">
        <f>+IF(G665=0,"",'Ark1'!AF2012)</f>
        <v/>
      </c>
      <c r="K665" s="27" t="str">
        <f>+IF(G665=0,"",'Ark1'!T2012)</f>
        <v/>
      </c>
      <c r="L665" s="305" t="str">
        <f>+IF(G665=0,"",'Ark1'!U2012)</f>
        <v/>
      </c>
      <c r="M665" s="246"/>
      <c r="N665" s="33" t="str">
        <f>+IF(G665=0,"",'Ark1'!W2012)</f>
        <v/>
      </c>
      <c r="O665" s="33" t="str">
        <f>+IF(G665=0,"",'Ark1'!X2012)</f>
        <v/>
      </c>
      <c r="P665" s="33" t="str">
        <f>+IF(G665=0,"",'Ark1'!AG2012)</f>
        <v/>
      </c>
      <c r="Q665" s="33" t="str">
        <f>+IF(G665=0,"",'Ark1'!AH2012)</f>
        <v/>
      </c>
      <c r="R665" s="374" t="str">
        <f>+IF(G665=0,"",'Ark1'!AR2143)</f>
        <v/>
      </c>
      <c r="S665" s="114" t="str">
        <f>+IF(G665=0,"",'Ark1'!AS2143)</f>
        <v/>
      </c>
      <c r="T665" s="33" t="str">
        <f>+IF(G665=0,"",'Ark1'!Y2012)</f>
        <v/>
      </c>
      <c r="U665" s="27" t="str">
        <f>+IF(G665=0,"",'Ark1'!AA2012)</f>
        <v/>
      </c>
      <c r="V665" s="33" t="str">
        <f>+IF(G665=0,"",'Ark1'!AC2012)</f>
        <v/>
      </c>
      <c r="W665" s="305" t="str">
        <f t="shared" si="95"/>
        <v/>
      </c>
      <c r="X665" s="33" t="str">
        <f t="shared" si="96"/>
        <v/>
      </c>
      <c r="Y665" s="28" t="str">
        <f t="shared" si="97"/>
        <v/>
      </c>
      <c r="Z665" s="246"/>
      <c r="AC665" s="28"/>
      <c r="AD665" s="27"/>
    </row>
    <row r="666" spans="1:55" ht="15.6">
      <c r="A666" s="246"/>
      <c r="B666" s="330">
        <f>+'Ark1'!C2047</f>
        <v>2024</v>
      </c>
      <c r="C666" s="266">
        <f>+'Ark1'!L2047</f>
        <v>13</v>
      </c>
      <c r="D666" s="266" t="s">
        <v>40</v>
      </c>
      <c r="F666" s="266" t="str">
        <f>+IF(G666=0,"",'Ark1'!Q2047)</f>
        <v/>
      </c>
      <c r="G666" s="362">
        <f>+'Ark1'!R2047</f>
        <v>0</v>
      </c>
      <c r="H666" s="267" t="str">
        <f>+IF(G666=0,"",'Ark1'!AE2047)</f>
        <v/>
      </c>
      <c r="I666" s="267"/>
      <c r="J666" s="267" t="str">
        <f>+IF(G666=0,"",'Ark1'!AF2047)</f>
        <v/>
      </c>
      <c r="K666" s="268" t="str">
        <f>+IF(G666=0,"",'Ark1'!T2047)</f>
        <v/>
      </c>
      <c r="L666" s="305" t="str">
        <f>+IF(G666=0,"",'Ark1'!U2047)</f>
        <v/>
      </c>
      <c r="M666" s="246"/>
      <c r="N666" s="269" t="str">
        <f>+IF(G666=0,"",'Ark1'!W2047)</f>
        <v/>
      </c>
      <c r="O666" s="269" t="str">
        <f>+IF(G666=0,"",'Ark1'!X2047)</f>
        <v/>
      </c>
      <c r="P666" s="269" t="str">
        <f>+IF(G666=0,"",'Ark1'!AG2047)</f>
        <v/>
      </c>
      <c r="Q666" s="269" t="str">
        <f>+IF(G666=0,"",'Ark1'!AH2047)</f>
        <v/>
      </c>
      <c r="R666" s="374" t="str">
        <f>+IF(G666=0,"",'Ark1'!AR2144)</f>
        <v/>
      </c>
      <c r="S666" s="114" t="str">
        <f>+IF(G666=0,"",'Ark1'!AS2144)</f>
        <v/>
      </c>
      <c r="T666" s="269" t="str">
        <f>+IF(G666=0,"",'Ark1'!Y2047)</f>
        <v/>
      </c>
      <c r="U666" s="268" t="str">
        <f>+IF(G666=0,"",'Ark1'!AA2047)</f>
        <v/>
      </c>
      <c r="V666" s="269" t="str">
        <f>+IF(G666=0,"",'Ark1'!AC2047)</f>
        <v/>
      </c>
      <c r="W666" s="305" t="str">
        <f t="shared" si="95"/>
        <v/>
      </c>
      <c r="X666" s="269" t="str">
        <f t="shared" si="96"/>
        <v/>
      </c>
      <c r="Y666" s="267" t="str">
        <f t="shared" si="97"/>
        <v/>
      </c>
      <c r="Z666" s="246"/>
      <c r="AC666" s="28"/>
      <c r="AD666" s="27"/>
    </row>
    <row r="667" spans="1:55" ht="15.6">
      <c r="A667" s="246"/>
      <c r="B667" s="330">
        <f>+'Ark1'!C2082</f>
        <v>2024</v>
      </c>
      <c r="C667" s="266">
        <f>+'Ark1'!L2082</f>
        <v>14</v>
      </c>
      <c r="D667" s="266" t="s">
        <v>401</v>
      </c>
      <c r="F667" s="86" t="str">
        <f>+IF(G667=0,"",'Ark1'!Q2082)</f>
        <v/>
      </c>
      <c r="G667" s="362">
        <f>+'Ark1'!R2082</f>
        <v>0</v>
      </c>
      <c r="H667" s="28" t="str">
        <f>+IF(G667=0,"",'Ark1'!AE2082)</f>
        <v/>
      </c>
      <c r="I667" s="267"/>
      <c r="J667" s="28" t="str">
        <f>+IF(G667=0,"",'Ark1'!AF2082)</f>
        <v/>
      </c>
      <c r="K667" s="27" t="str">
        <f>+IF(G667=0,"",'Ark1'!T2082)</f>
        <v/>
      </c>
      <c r="L667" s="305" t="str">
        <f>+IF(G667=0,"",'Ark1'!U2082)</f>
        <v/>
      </c>
      <c r="M667" s="246"/>
      <c r="N667" s="33" t="str">
        <f>+IF(G667=0,"",'Ark1'!W2082)</f>
        <v/>
      </c>
      <c r="O667" s="33" t="str">
        <f>+IF(G667=0,"",'Ark1'!X2082)</f>
        <v/>
      </c>
      <c r="P667" s="33" t="str">
        <f>+IF(G667=0,"",'Ark1'!AG2082)</f>
        <v/>
      </c>
      <c r="Q667" s="33" t="str">
        <f>+IF(G667=0,"",'Ark1'!AH2082)</f>
        <v/>
      </c>
      <c r="R667" s="374" t="str">
        <f>+IF(G667=0,"",'Ark1'!AR2145)</f>
        <v/>
      </c>
      <c r="S667" s="114" t="str">
        <f>+IF(G667=0,"",'Ark1'!AS2145)</f>
        <v/>
      </c>
      <c r="T667" s="33" t="str">
        <f>+IF(G667=0,"",'Ark1'!Y2082)</f>
        <v/>
      </c>
      <c r="U667" s="27" t="str">
        <f>+IF(G667=0,"",'Ark1'!AA2082)</f>
        <v/>
      </c>
      <c r="V667" s="33" t="str">
        <f>+IF(G667=0,"",'Ark1'!AC2082)</f>
        <v/>
      </c>
      <c r="W667" s="305" t="str">
        <f t="shared" si="95"/>
        <v/>
      </c>
      <c r="X667" s="33" t="str">
        <f t="shared" si="96"/>
        <v/>
      </c>
      <c r="Y667" s="28" t="str">
        <f t="shared" si="97"/>
        <v/>
      </c>
      <c r="Z667" s="246"/>
      <c r="AC667" s="28"/>
      <c r="AD667" s="27"/>
    </row>
    <row r="668" spans="1:55" ht="15.6">
      <c r="A668" s="246"/>
      <c r="B668" s="330">
        <f>+'Ark1'!C2117</f>
        <v>2024</v>
      </c>
      <c r="C668" s="266">
        <f>+'Ark1'!L2117</f>
        <v>15</v>
      </c>
      <c r="D668" s="266" t="s">
        <v>41</v>
      </c>
      <c r="F668" s="266" t="str">
        <f>+IF(G668=0,"",'Ark1'!Q2117)</f>
        <v/>
      </c>
      <c r="G668" s="362">
        <f>+'Ark1'!R2117</f>
        <v>0</v>
      </c>
      <c r="H668" s="267" t="str">
        <f>+IF(G668=0,"",'Ark1'!AE2117)</f>
        <v/>
      </c>
      <c r="I668" s="267"/>
      <c r="J668" s="267" t="str">
        <f>+IF(G668=0,"",'Ark1'!AF2117)</f>
        <v/>
      </c>
      <c r="K668" s="268" t="str">
        <f>+IF(G668=0,"",'Ark1'!T2117)</f>
        <v/>
      </c>
      <c r="L668" s="377" t="str">
        <f>+IF(G668=0,"",'Ark1'!U2117)</f>
        <v/>
      </c>
      <c r="M668" s="246"/>
      <c r="N668" s="269" t="str">
        <f>+IF(G668=0,"",'Ark1'!W2117)</f>
        <v/>
      </c>
      <c r="O668" s="269" t="str">
        <f>+IF(G668=0,"",'Ark1'!X2117)</f>
        <v/>
      </c>
      <c r="P668" s="269" t="str">
        <f>+IF(G668=0,"",'Ark1'!AG2117)</f>
        <v/>
      </c>
      <c r="Q668" s="269" t="str">
        <f>+IF(G668=0,"",'Ark1'!AH2117)</f>
        <v/>
      </c>
      <c r="R668" s="374" t="str">
        <f>+IF(G668=0,"",'Ark1'!AR2146)</f>
        <v/>
      </c>
      <c r="S668" s="114" t="str">
        <f>+IF(G668=0,"",'Ark1'!AS2146)</f>
        <v/>
      </c>
      <c r="T668" s="269" t="str">
        <f>+IF(G668=0,"",'Ark1'!Y2117)</f>
        <v/>
      </c>
      <c r="U668" s="268" t="str">
        <f>+IF(G668=0,"",'Ark1'!AA2117)</f>
        <v/>
      </c>
      <c r="V668" s="269" t="str">
        <f>+IF(G668=0,"",'Ark1'!AC2117)</f>
        <v/>
      </c>
      <c r="W668" s="305" t="str">
        <f t="shared" si="95"/>
        <v/>
      </c>
      <c r="X668" s="269" t="str">
        <f t="shared" si="96"/>
        <v/>
      </c>
      <c r="Y668" s="267" t="str">
        <f t="shared" si="97"/>
        <v/>
      </c>
      <c r="Z668" s="246"/>
      <c r="AC668" s="28"/>
      <c r="AD668" s="27"/>
    </row>
    <row r="669" spans="1:55" ht="19.8">
      <c r="A669" s="246"/>
      <c r="B669" s="246"/>
      <c r="C669" s="246"/>
      <c r="D669" s="246"/>
      <c r="E669" s="246"/>
      <c r="F669" s="246"/>
      <c r="G669" s="246"/>
      <c r="H669" s="246"/>
      <c r="I669" s="246"/>
      <c r="J669" s="246"/>
      <c r="K669" s="246"/>
      <c r="L669" s="246"/>
      <c r="M669" s="246"/>
      <c r="N669" s="246"/>
      <c r="O669" s="246"/>
      <c r="P669" s="246"/>
      <c r="Q669" s="246"/>
      <c r="R669" s="246"/>
      <c r="S669" s="246"/>
      <c r="T669" s="246"/>
      <c r="U669" s="246"/>
      <c r="V669" s="246"/>
      <c r="W669" s="246"/>
      <c r="X669" s="246"/>
      <c r="Y669" s="246"/>
      <c r="Z669" s="246"/>
      <c r="AA669" s="249"/>
      <c r="AC669" s="28"/>
      <c r="AD669" s="27"/>
      <c r="AE669" s="250"/>
      <c r="AF669" s="86"/>
      <c r="AJ669" s="86"/>
      <c r="BB669" s="262"/>
    </row>
    <row r="670" spans="1:55" ht="19.8">
      <c r="A670" s="246"/>
      <c r="B670" s="246"/>
      <c r="C670" s="264"/>
      <c r="D670" s="246"/>
      <c r="E670" s="246"/>
      <c r="F670" s="246"/>
      <c r="G670" s="246"/>
      <c r="H670" s="247"/>
      <c r="I670" s="246"/>
      <c r="J670" s="247"/>
      <c r="K670" s="246"/>
      <c r="L670" s="246"/>
      <c r="M670" s="246"/>
      <c r="N670" s="248"/>
      <c r="O670" s="248"/>
      <c r="P670" s="246"/>
      <c r="Q670" s="248"/>
      <c r="R670" s="248"/>
      <c r="S670" s="248"/>
      <c r="T670" s="248"/>
      <c r="U670" s="246"/>
      <c r="V670" s="248"/>
      <c r="W670" s="246"/>
      <c r="X670" s="248"/>
      <c r="Y670" s="247"/>
      <c r="Z670" s="246"/>
      <c r="AA670" s="249"/>
      <c r="AC670" s="28"/>
      <c r="AD670" s="27"/>
      <c r="AE670" s="250"/>
      <c r="AF670" s="86"/>
      <c r="AJ670" s="86"/>
      <c r="BB670" s="262"/>
    </row>
    <row r="671" spans="1:55" ht="22.8">
      <c r="A671" s="346" t="str">
        <f>+Raser!C42</f>
        <v xml:space="preserve">Wagyu </v>
      </c>
      <c r="B671" s="246"/>
      <c r="C671" s="264"/>
      <c r="D671" s="346"/>
      <c r="E671" s="246"/>
      <c r="F671" s="246"/>
      <c r="G671" s="264" t="s">
        <v>651</v>
      </c>
      <c r="H671" s="540">
        <f>SUM(G677:G691)</f>
        <v>30</v>
      </c>
      <c r="I671" s="528"/>
      <c r="J671" s="246"/>
      <c r="K671" s="247"/>
      <c r="L671" s="246"/>
      <c r="M671" s="246"/>
      <c r="N671" s="246"/>
      <c r="O671" s="248"/>
      <c r="P671" s="248"/>
      <c r="Q671" s="246"/>
      <c r="R671" s="246"/>
      <c r="S671" s="246"/>
      <c r="T671" s="248"/>
      <c r="U671" s="248"/>
      <c r="V671" s="246"/>
      <c r="W671" s="248"/>
      <c r="X671" s="345">
        <f>+Raser!X42</f>
        <v>380.66067806432937</v>
      </c>
      <c r="Y671" s="248" t="s">
        <v>635</v>
      </c>
      <c r="Z671" s="247"/>
      <c r="AA671" s="249"/>
      <c r="AB671" s="249"/>
      <c r="AC671" s="28"/>
      <c r="AE671" s="27"/>
      <c r="AF671" s="250"/>
      <c r="AJ671" s="86"/>
      <c r="BC671" s="262"/>
    </row>
    <row r="672" spans="1:55" ht="14.25" customHeight="1">
      <c r="A672" s="246"/>
      <c r="B672" s="246"/>
      <c r="C672" s="264"/>
      <c r="D672" s="344"/>
      <c r="E672" s="246"/>
      <c r="F672" s="264"/>
      <c r="G672" s="264"/>
      <c r="H672" s="264"/>
      <c r="I672" s="264"/>
      <c r="J672" s="264"/>
      <c r="K672" s="264"/>
      <c r="L672" s="264"/>
      <c r="M672" s="246"/>
      <c r="N672" s="264"/>
      <c r="O672" s="264"/>
      <c r="P672" s="264"/>
      <c r="Q672" s="264"/>
      <c r="R672" s="264"/>
      <c r="S672" s="264"/>
      <c r="T672" s="264"/>
      <c r="U672" s="264"/>
      <c r="V672" s="264"/>
      <c r="W672" s="264"/>
      <c r="X672" s="264"/>
      <c r="Y672" s="247"/>
      <c r="Z672" s="246"/>
      <c r="AA672" s="249"/>
      <c r="AC672" s="28"/>
      <c r="AD672" s="27"/>
      <c r="AE672" s="250"/>
      <c r="AF672" s="86"/>
      <c r="AJ672" s="86"/>
      <c r="BB672" s="262"/>
    </row>
    <row r="673" spans="1:54" ht="15" customHeight="1">
      <c r="A673" s="246"/>
      <c r="B673" s="246"/>
      <c r="C673" s="246"/>
      <c r="D673" s="246"/>
      <c r="E673" s="246"/>
      <c r="F673" s="246"/>
      <c r="G673" s="246"/>
      <c r="H673" s="247"/>
      <c r="I673" s="246"/>
      <c r="J673" s="247"/>
      <c r="K673" s="246"/>
      <c r="L673" s="246"/>
      <c r="M673" s="246"/>
      <c r="N673" s="248"/>
      <c r="O673" s="248"/>
      <c r="P673" s="246"/>
      <c r="Q673" s="248"/>
      <c r="R673" s="248"/>
      <c r="S673" s="248"/>
      <c r="T673" s="248"/>
      <c r="U673" s="246"/>
      <c r="V673" s="248"/>
      <c r="W673" s="264" t="s">
        <v>488</v>
      </c>
      <c r="X673" s="265" t="s">
        <v>80</v>
      </c>
      <c r="Y673" s="263" t="s">
        <v>4</v>
      </c>
      <c r="Z673" s="246"/>
      <c r="AA673" s="249"/>
      <c r="AC673" s="28"/>
      <c r="AD673" s="27"/>
      <c r="AE673" s="250"/>
      <c r="AF673" s="86"/>
      <c r="AJ673" s="86"/>
      <c r="BB673" s="262"/>
    </row>
    <row r="674" spans="1:54" ht="15" customHeight="1">
      <c r="A674" s="246"/>
      <c r="B674" s="246"/>
      <c r="C674" s="246"/>
      <c r="D674" s="264"/>
      <c r="E674" s="246"/>
      <c r="F674" s="264" t="s">
        <v>4</v>
      </c>
      <c r="G674" s="246"/>
      <c r="H674" s="247"/>
      <c r="I674" s="247"/>
      <c r="J674" s="247"/>
      <c r="K674" s="264" t="s">
        <v>24</v>
      </c>
      <c r="L674" s="247"/>
      <c r="M674" s="246"/>
      <c r="N674" s="248" t="s">
        <v>402</v>
      </c>
      <c r="O674" s="248" t="s">
        <v>402</v>
      </c>
      <c r="P674" s="265" t="s">
        <v>534</v>
      </c>
      <c r="Q674" s="248" t="s">
        <v>402</v>
      </c>
      <c r="R674" s="248"/>
      <c r="S674" s="248"/>
      <c r="T674" s="265" t="s">
        <v>422</v>
      </c>
      <c r="U674" s="246"/>
      <c r="V674" s="265" t="s">
        <v>581</v>
      </c>
      <c r="W674" s="264" t="s">
        <v>578</v>
      </c>
      <c r="X674" s="265" t="s">
        <v>44</v>
      </c>
      <c r="Y674" s="263" t="s">
        <v>10</v>
      </c>
      <c r="Z674" s="246"/>
      <c r="AA674" s="249"/>
      <c r="AC674" s="28"/>
      <c r="AD674" s="27"/>
      <c r="AE674" s="250"/>
      <c r="AF674" s="86"/>
      <c r="AJ674" s="86"/>
      <c r="BB674" s="262"/>
    </row>
    <row r="675" spans="1:54" ht="15" customHeight="1">
      <c r="A675" s="264"/>
      <c r="B675" s="264"/>
      <c r="C675" s="246"/>
      <c r="D675" s="246"/>
      <c r="E675" s="264"/>
      <c r="F675" s="264" t="s">
        <v>486</v>
      </c>
      <c r="G675" s="264" t="s">
        <v>4</v>
      </c>
      <c r="H675" s="263" t="s">
        <v>4</v>
      </c>
      <c r="I675" s="263"/>
      <c r="J675" s="263" t="s">
        <v>1</v>
      </c>
      <c r="K675" s="264" t="s">
        <v>492</v>
      </c>
      <c r="L675" s="263" t="s">
        <v>24</v>
      </c>
      <c r="M675" s="246"/>
      <c r="N675" s="265" t="s">
        <v>580</v>
      </c>
      <c r="O675" s="265" t="s">
        <v>498</v>
      </c>
      <c r="P675" s="265" t="s">
        <v>558</v>
      </c>
      <c r="Q675" s="265" t="s">
        <v>500</v>
      </c>
      <c r="R675" s="423" t="s">
        <v>24</v>
      </c>
      <c r="S675" s="423" t="s">
        <v>24</v>
      </c>
      <c r="T675" s="265"/>
      <c r="U675" s="264" t="s">
        <v>413</v>
      </c>
      <c r="V675" s="265" t="s">
        <v>1</v>
      </c>
      <c r="W675" s="264" t="s">
        <v>71</v>
      </c>
      <c r="X675" s="265" t="s">
        <v>538</v>
      </c>
      <c r="Y675" s="263" t="s">
        <v>71</v>
      </c>
      <c r="Z675" s="246"/>
      <c r="AA675" s="249"/>
      <c r="AC675" s="28"/>
      <c r="AD675" s="27"/>
      <c r="AE675" s="250"/>
      <c r="AF675" s="86"/>
      <c r="AJ675" s="86"/>
      <c r="BB675" s="262"/>
    </row>
    <row r="676" spans="1:54" ht="15" customHeight="1">
      <c r="A676" s="246"/>
      <c r="B676" s="246"/>
      <c r="C676" s="264" t="s">
        <v>0</v>
      </c>
      <c r="D676" s="264"/>
      <c r="E676" s="264" t="s">
        <v>607</v>
      </c>
      <c r="F676" s="50" t="s">
        <v>487</v>
      </c>
      <c r="G676" s="50" t="s">
        <v>10</v>
      </c>
      <c r="H676" s="87" t="s">
        <v>402</v>
      </c>
      <c r="I676" s="87"/>
      <c r="J676" s="87" t="s">
        <v>402</v>
      </c>
      <c r="K676" s="50" t="s">
        <v>414</v>
      </c>
      <c r="L676" s="87" t="s">
        <v>45</v>
      </c>
      <c r="M676" s="246"/>
      <c r="N676" s="75" t="s">
        <v>556</v>
      </c>
      <c r="O676" s="75" t="s">
        <v>439</v>
      </c>
      <c r="P676" s="75" t="s">
        <v>494</v>
      </c>
      <c r="Q676" s="75" t="s">
        <v>481</v>
      </c>
      <c r="R676" s="423" t="s">
        <v>737</v>
      </c>
      <c r="S676" s="423" t="s">
        <v>738</v>
      </c>
      <c r="T676" s="75" t="s">
        <v>1</v>
      </c>
      <c r="U676" s="50" t="s">
        <v>414</v>
      </c>
      <c r="V676" s="75" t="s">
        <v>535</v>
      </c>
      <c r="W676" s="50" t="s">
        <v>497</v>
      </c>
      <c r="X676" s="75" t="s">
        <v>45</v>
      </c>
      <c r="Y676" s="87" t="s">
        <v>561</v>
      </c>
      <c r="Z676" s="246"/>
      <c r="AA676" s="249"/>
      <c r="AC676" s="28"/>
      <c r="AD676" s="27"/>
      <c r="AE676" s="250"/>
      <c r="AF676" s="86"/>
      <c r="AJ676" s="86"/>
      <c r="BB676" s="262"/>
    </row>
    <row r="677" spans="1:54" ht="15.6">
      <c r="A677" s="246"/>
      <c r="B677" s="266">
        <f>+'Ark1'!C1628</f>
        <v>2024</v>
      </c>
      <c r="C677" s="266">
        <f>+'Ark1'!L1628</f>
        <v>1</v>
      </c>
      <c r="D677" s="266" t="s">
        <v>29</v>
      </c>
      <c r="E677" s="266">
        <f>+'Ark1'!AP1628</f>
        <v>39</v>
      </c>
      <c r="F677" s="266" t="str">
        <f>+IF(G677=0,"",'Ark1'!Q1628)</f>
        <v/>
      </c>
      <c r="G677" s="362">
        <f>+'Ark1'!R1628</f>
        <v>0</v>
      </c>
      <c r="H677" s="267" t="str">
        <f>+IF(G677=0,"",'Ark1'!AE1628)</f>
        <v/>
      </c>
      <c r="I677" s="267"/>
      <c r="J677" s="267" t="str">
        <f>+IF(G677=0,"",'Ark1'!AF1628)</f>
        <v/>
      </c>
      <c r="K677" s="268" t="str">
        <f>+IF(G677=0,"",'Ark1'!T1628)</f>
        <v/>
      </c>
      <c r="L677" s="305" t="str">
        <f>+IF(G677=0,"",'Ark1'!U1628)</f>
        <v/>
      </c>
      <c r="M677" s="246"/>
      <c r="N677" s="269" t="str">
        <f>+IF(G677=0,"",'Ark1'!W1628)</f>
        <v/>
      </c>
      <c r="O677" s="269" t="str">
        <f>+IF(G677=0,"",'Ark1'!X1628)</f>
        <v/>
      </c>
      <c r="P677" s="269" t="str">
        <f>+IF(G677=0,"",'Ark1'!AG1628)</f>
        <v/>
      </c>
      <c r="Q677" s="269" t="str">
        <f>+IF(G677=0,"",'Ark1'!AH1628)</f>
        <v/>
      </c>
      <c r="R677" s="374" t="str">
        <f>+IF(G677=0,"",'Ark1'!AR2068)</f>
        <v/>
      </c>
      <c r="S677" s="114" t="str">
        <f>+IF(G677=0,"",'Ark1'!AS2068)</f>
        <v/>
      </c>
      <c r="T677" s="269" t="str">
        <f>+IF(G677=0,"",'Ark1'!Y1628)</f>
        <v/>
      </c>
      <c r="U677" s="268" t="str">
        <f>+IF(G677=0,"",'Ark1'!AA1628)</f>
        <v/>
      </c>
      <c r="V677" s="269" t="str">
        <f>+IF(G677=0,"",'Ark1'!AC1628)</f>
        <v/>
      </c>
      <c r="W677" s="305" t="str">
        <f t="shared" ref="W677:W691" si="98">IF(G677=0,"",1000*L677/P677)</f>
        <v/>
      </c>
      <c r="X677" s="269" t="str">
        <f t="shared" ref="X677:X691" si="99">IF(G677=0,"",L677/C677)</f>
        <v/>
      </c>
      <c r="Y677" s="267" t="str">
        <f t="shared" ref="Y677:Y691" si="100">IF(G677=0,"",G677/F677)</f>
        <v/>
      </c>
      <c r="Z677" s="246"/>
      <c r="AC677" s="28"/>
      <c r="AD677" s="27"/>
    </row>
    <row r="678" spans="1:54" ht="15.6">
      <c r="A678" s="246"/>
      <c r="B678" s="306">
        <f>+'Ark1'!C1663</f>
        <v>2024</v>
      </c>
      <c r="C678" s="86">
        <f>+'Ark1'!L1663</f>
        <v>2</v>
      </c>
      <c r="D678" s="86" t="s">
        <v>30</v>
      </c>
      <c r="F678" s="86" t="str">
        <f>+IF(G678=0,"",'Ark1'!Q1663)</f>
        <v/>
      </c>
      <c r="G678" s="362">
        <f>+'Ark1'!R1663</f>
        <v>0</v>
      </c>
      <c r="H678" s="28" t="str">
        <f>+IF(G678=0,"",'Ark1'!AE1663)</f>
        <v/>
      </c>
      <c r="I678" s="267"/>
      <c r="J678" s="28" t="str">
        <f>+IF(G678=0,"",'Ark1'!AF1663)</f>
        <v/>
      </c>
      <c r="K678" s="27" t="str">
        <f>+IF(G678=0,"",'Ark1'!T1663)</f>
        <v/>
      </c>
      <c r="L678" s="305" t="str">
        <f>+IF(G678=0,"",'Ark1'!U1663)</f>
        <v/>
      </c>
      <c r="M678" s="246"/>
      <c r="N678" s="33" t="str">
        <f>+IF(G678=0,"",'Ark1'!W1663)</f>
        <v/>
      </c>
      <c r="O678" s="33" t="str">
        <f>+IF(G678=0,"",'Ark1'!X1663)</f>
        <v/>
      </c>
      <c r="P678" s="33" t="str">
        <f>+IF(G678=0,"",'Ark1'!AG1663)</f>
        <v/>
      </c>
      <c r="Q678" s="33" t="str">
        <f>+IF(G678=0,"",'Ark1'!AH1663)</f>
        <v/>
      </c>
      <c r="R678" s="374" t="str">
        <f>+IF(G678=0,"",'Ark1'!AR2103)</f>
        <v/>
      </c>
      <c r="S678" s="114" t="str">
        <f>+IF(G678=0,"",'Ark1'!AS2103)</f>
        <v/>
      </c>
      <c r="T678" s="33" t="str">
        <f>+IF(G678=0,"",'Ark1'!Y1663)</f>
        <v/>
      </c>
      <c r="U678" s="27" t="str">
        <f>+IF(G678=0,"",'Ark1'!AA1663)</f>
        <v/>
      </c>
      <c r="V678" s="33" t="str">
        <f>+IF(G678=0,"",'Ark1'!AC1663)</f>
        <v/>
      </c>
      <c r="W678" s="305" t="str">
        <f t="shared" si="98"/>
        <v/>
      </c>
      <c r="X678" s="33" t="str">
        <f t="shared" si="99"/>
        <v/>
      </c>
      <c r="Y678" s="28" t="str">
        <f t="shared" si="100"/>
        <v/>
      </c>
      <c r="Z678" s="246"/>
      <c r="AC678" s="28"/>
      <c r="AD678" s="27"/>
    </row>
    <row r="679" spans="1:54" ht="15.6">
      <c r="A679" s="246"/>
      <c r="B679" s="306">
        <f>+'Ark1'!C1698</f>
        <v>2024</v>
      </c>
      <c r="C679" s="266">
        <f>+'Ark1'!L1698</f>
        <v>3</v>
      </c>
      <c r="D679" s="266" t="s">
        <v>31</v>
      </c>
      <c r="F679" s="266">
        <f>+IF(G679=0,"",'Ark1'!Q1698)</f>
        <v>1</v>
      </c>
      <c r="G679" s="362">
        <f>+'Ark1'!R1698</f>
        <v>5</v>
      </c>
      <c r="H679" s="267">
        <f>+IF(G679=0,"",'Ark1'!AE1698)</f>
        <v>16.666666666666671</v>
      </c>
      <c r="I679" s="267"/>
      <c r="J679" s="267">
        <f>+IF(G679=0,"",'Ark1'!AF1698)</f>
        <v>14.735928626889756</v>
      </c>
      <c r="K679" s="268">
        <f>+IF(G679=0,"",'Ark1'!T1698)</f>
        <v>6.2</v>
      </c>
      <c r="L679" s="305">
        <f>+IF(G679=0,"",'Ark1'!U1698)</f>
        <v>193.58</v>
      </c>
      <c r="M679" s="246"/>
      <c r="N679" s="269">
        <f>+IF(G679=0,"",'Ark1'!W1698)</f>
        <v>60</v>
      </c>
      <c r="O679" s="269">
        <f>+IF(G679=0,"",'Ark1'!X1698)</f>
        <v>0</v>
      </c>
      <c r="P679" s="269">
        <f>+IF(G679=0,"",'Ark1'!AG1698)</f>
        <v>608.20000000000005</v>
      </c>
      <c r="Q679" s="269">
        <f>+IF(G679=0,"",'Ark1'!AH1698)</f>
        <v>100</v>
      </c>
      <c r="R679" s="374">
        <f>+IF(G679=0,"",'Ark1'!AR2138)</f>
        <v>0</v>
      </c>
      <c r="S679" s="114">
        <f>+IF(G679=0,"",'Ark1'!AS2138)</f>
        <v>0</v>
      </c>
      <c r="T679" s="269">
        <f>+IF(G679=0,"",'Ark1'!Y1698)</f>
        <v>17.056306751462699</v>
      </c>
      <c r="U679" s="268">
        <f>+IF(G679=0,"",'Ark1'!AA1698)</f>
        <v>1.1661903789690584</v>
      </c>
      <c r="V679" s="269">
        <f>+IF(G679=0,"",'Ark1'!AC1698)</f>
        <v>45.367477698338192</v>
      </c>
      <c r="W679" s="305">
        <f t="shared" si="98"/>
        <v>318.28345938835906</v>
      </c>
      <c r="X679" s="269">
        <f t="shared" si="99"/>
        <v>64.526666666666671</v>
      </c>
      <c r="Y679" s="267">
        <f t="shared" si="100"/>
        <v>5</v>
      </c>
      <c r="Z679" s="246"/>
      <c r="AC679" s="28"/>
      <c r="AD679" s="27"/>
    </row>
    <row r="680" spans="1:54" ht="15.6">
      <c r="A680" s="246"/>
      <c r="B680" s="306">
        <f>+'Ark1'!C1733</f>
        <v>2024</v>
      </c>
      <c r="C680" s="266">
        <f>+'Ark1'!L1733</f>
        <v>4</v>
      </c>
      <c r="D680" s="266" t="s">
        <v>32</v>
      </c>
      <c r="F680" s="86">
        <f>+IF(G680=0,"",'Ark1'!Q1733)</f>
        <v>3</v>
      </c>
      <c r="G680" s="362">
        <f>+'Ark1'!R1733</f>
        <v>6</v>
      </c>
      <c r="H680" s="28">
        <f>+IF(G680=0,"",'Ark1'!AE1733)</f>
        <v>20</v>
      </c>
      <c r="I680" s="267"/>
      <c r="J680" s="28">
        <f>+IF(G680=0,"",'Ark1'!AF1733)</f>
        <v>20.547173545666304</v>
      </c>
      <c r="K680" s="27">
        <f>+IF(G680=0,"",'Ark1'!T1733)</f>
        <v>8.3333333333333357</v>
      </c>
      <c r="L680" s="305">
        <f>+IF(G680=0,"",'Ark1'!U1733)</f>
        <v>224.93333333333339</v>
      </c>
      <c r="M680" s="246"/>
      <c r="N680" s="33">
        <f>+IF(G680=0,"",'Ark1'!W1733)</f>
        <v>100</v>
      </c>
      <c r="O680" s="33">
        <f>+IF(G680=0,"",'Ark1'!X1733)</f>
        <v>0</v>
      </c>
      <c r="P680" s="33">
        <f>+IF(G680=0,"",'Ark1'!AG1733)</f>
        <v>583.5</v>
      </c>
      <c r="Q680" s="33">
        <f>+IF(G680=0,"",'Ark1'!AH1733)</f>
        <v>100</v>
      </c>
      <c r="R680" s="374">
        <f>+IF(G680=0,"",'Ark1'!AR2173)</f>
        <v>0</v>
      </c>
      <c r="S680" s="114">
        <f>+IF(G680=0,"",'Ark1'!AS2173)</f>
        <v>0</v>
      </c>
      <c r="T680" s="33">
        <f>+IF(G680=0,"",'Ark1'!Y1733)</f>
        <v>17.020151455129511</v>
      </c>
      <c r="U680" s="27">
        <f>+IF(G680=0,"",'Ark1'!AA1733)</f>
        <v>0.74535599249992179</v>
      </c>
      <c r="V680" s="33">
        <f>+IF(G680=0,"",'Ark1'!AC1733)</f>
        <v>30.129280822903027</v>
      </c>
      <c r="W680" s="305">
        <f t="shared" si="98"/>
        <v>385.48986003998868</v>
      </c>
      <c r="X680" s="33">
        <f t="shared" si="99"/>
        <v>56.233333333333348</v>
      </c>
      <c r="Y680" s="28">
        <f t="shared" si="100"/>
        <v>2</v>
      </c>
      <c r="Z680" s="246"/>
      <c r="AC680" s="28"/>
      <c r="AD680" s="27"/>
    </row>
    <row r="681" spans="1:54" ht="15.6">
      <c r="A681" s="246"/>
      <c r="B681" s="266">
        <f>+'Ark1'!C1768</f>
        <v>2024</v>
      </c>
      <c r="C681" s="266">
        <f>+'Ark1'!L1768</f>
        <v>5</v>
      </c>
      <c r="D681" s="266" t="s">
        <v>400</v>
      </c>
      <c r="F681" s="266">
        <f>+IF(G681=0,"",'Ark1'!Q1768)</f>
        <v>7</v>
      </c>
      <c r="G681" s="362">
        <f>+'Ark1'!R1768</f>
        <v>14</v>
      </c>
      <c r="H681" s="267">
        <f>+'Ark1'!AE1768</f>
        <v>46.666666666666657</v>
      </c>
      <c r="I681" s="267"/>
      <c r="J681" s="267">
        <f>+IF(G681=0,"",'Ark1'!AF1768)</f>
        <v>46.9345188252668</v>
      </c>
      <c r="K681" s="268">
        <f>+IF(G681=0,"",'Ark1'!T1768)</f>
        <v>8.2857142857142883</v>
      </c>
      <c r="L681" s="305">
        <f>+IF(G681=0,"",'Ark1'!U1768)</f>
        <v>220.2</v>
      </c>
      <c r="M681" s="246"/>
      <c r="N681" s="269">
        <f>+IF(G681=0,"",'Ark1'!W1768)</f>
        <v>85.714285714285694</v>
      </c>
      <c r="O681" s="269">
        <f>+IF(G681=0,"",'Ark1'!X1768)</f>
        <v>0</v>
      </c>
      <c r="P681" s="269">
        <f>+IF(G681=0,"",'Ark1'!AG1768)</f>
        <v>567.857142857143</v>
      </c>
      <c r="Q681" s="269">
        <f>+IF(G681=0,"",'Ark1'!AH1768)</f>
        <v>100</v>
      </c>
      <c r="R681" s="374">
        <f>+IF(G681=0,"",'Ark1'!AR2208)</f>
        <v>0</v>
      </c>
      <c r="S681" s="114">
        <f>+IF(G681=0,"",'Ark1'!AS2208)</f>
        <v>0</v>
      </c>
      <c r="T681" s="269">
        <f>+IF(G681=0,"",'Ark1'!Y1768)</f>
        <v>36.259225427074803</v>
      </c>
      <c r="U681" s="268">
        <f>+IF(G681=0,"",'Ark1'!AA1768)</f>
        <v>1.4356965173029823</v>
      </c>
      <c r="V681" s="269">
        <f>+IF(G681=0,"",'Ark1'!AC1768)</f>
        <v>45.046564798100526</v>
      </c>
      <c r="W681" s="305">
        <f t="shared" si="98"/>
        <v>387.7735849056603</v>
      </c>
      <c r="X681" s="269">
        <f t="shared" si="99"/>
        <v>44.04</v>
      </c>
      <c r="Y681" s="267">
        <f t="shared" si="100"/>
        <v>2</v>
      </c>
      <c r="Z681" s="246"/>
      <c r="AC681" s="28"/>
      <c r="AD681" s="27"/>
    </row>
    <row r="682" spans="1:54" ht="15.6">
      <c r="A682" s="246"/>
      <c r="B682" s="330">
        <f>+'Ark1'!C1803</f>
        <v>2024</v>
      </c>
      <c r="C682" s="266">
        <f>+'Ark1'!L1803</f>
        <v>6</v>
      </c>
      <c r="D682" s="266" t="s">
        <v>33</v>
      </c>
      <c r="F682" s="86">
        <f>+IF(G682=0,"",'Ark1'!Q1803)</f>
        <v>4</v>
      </c>
      <c r="G682" s="362">
        <f>+'Ark1'!R1803</f>
        <v>4</v>
      </c>
      <c r="H682" s="28">
        <f>+IF(G682=0,"",'Ark1'!AE1803)</f>
        <v>13.333333333333337</v>
      </c>
      <c r="I682" s="267"/>
      <c r="J682" s="28">
        <f>+IF(G682=0,"",'Ark1'!AF1803)</f>
        <v>13.792000974376929</v>
      </c>
      <c r="K682" s="27">
        <f>+IF(G682=0,"",'Ark1'!T1803)</f>
        <v>9</v>
      </c>
      <c r="L682" s="305">
        <f>+IF(G682=0,"",'Ark1'!U1803)</f>
        <v>226.47499999999999</v>
      </c>
      <c r="M682" s="246"/>
      <c r="N682" s="33">
        <f>+IF(G682=0,"",'Ark1'!W1803)</f>
        <v>100</v>
      </c>
      <c r="O682" s="33">
        <f>+IF(G682=0,"",'Ark1'!X1803)</f>
        <v>0</v>
      </c>
      <c r="P682" s="33">
        <f>+IF(G682=0,"",'Ark1'!AG1803)</f>
        <v>517.25</v>
      </c>
      <c r="Q682" s="33">
        <f>+IF(G682=0,"",'Ark1'!AH1803)</f>
        <v>100</v>
      </c>
      <c r="R682" s="374">
        <f>+IF(G682=0,"",'Ark1'!AR2243)</f>
        <v>0</v>
      </c>
      <c r="S682" s="114">
        <f>+IF(G682=0,"",'Ark1'!AS2243)</f>
        <v>0</v>
      </c>
      <c r="T682" s="33">
        <f>+IF(G682=0,"",'Ark1'!Y1803)</f>
        <v>30.84488409769104</v>
      </c>
      <c r="U682" s="27">
        <f>+IF(G682=0,"",'Ark1'!AA1803)</f>
        <v>0.70710678118654757</v>
      </c>
      <c r="V682" s="33">
        <f>+IF(G682=0,"",'Ark1'!AC1803)</f>
        <v>94.563995220615979</v>
      </c>
      <c r="W682" s="305">
        <f t="shared" si="98"/>
        <v>437.84436926051234</v>
      </c>
      <c r="X682" s="33">
        <f t="shared" si="99"/>
        <v>37.74583333333333</v>
      </c>
      <c r="Y682" s="28">
        <f t="shared" si="100"/>
        <v>1</v>
      </c>
      <c r="Z682" s="246"/>
      <c r="AC682" s="28"/>
      <c r="AD682" s="27"/>
    </row>
    <row r="683" spans="1:54" ht="15.6">
      <c r="A683" s="246"/>
      <c r="B683" s="330">
        <f>+'Ark1'!C1838</f>
        <v>2024</v>
      </c>
      <c r="C683" s="266">
        <f>+'Ark1'!L1838</f>
        <v>7</v>
      </c>
      <c r="D683" s="266" t="s">
        <v>34</v>
      </c>
      <c r="F683" s="266">
        <f>+IF(G683=0,"",'Ark1'!Q1838)</f>
        <v>1</v>
      </c>
      <c r="G683" s="362">
        <f>+'Ark1'!R1838</f>
        <v>1</v>
      </c>
      <c r="H683" s="267">
        <f>+IF(G683=0,"",'Ark1'!AE1838)</f>
        <v>3.3333333333333344</v>
      </c>
      <c r="I683" s="267"/>
      <c r="J683" s="267">
        <f>+IF(G683=0,"",'Ark1'!AF1838)</f>
        <v>3.990378027800193</v>
      </c>
      <c r="K683" s="268">
        <f>+IF(G683=0,"",'Ark1'!T1838)</f>
        <v>14</v>
      </c>
      <c r="L683" s="305">
        <f>+IF(G683=0,"",'Ark1'!U1838)</f>
        <v>262.10000000000002</v>
      </c>
      <c r="M683" s="246"/>
      <c r="N683" s="269">
        <f>+IF(G683=0,"",'Ark1'!W1838)</f>
        <v>100</v>
      </c>
      <c r="O683" s="269">
        <f>+IF(G683=0,"",'Ark1'!X1838)</f>
        <v>0</v>
      </c>
      <c r="P683" s="269">
        <f>+IF(G683=0,"",'Ark1'!AG1838)</f>
        <v>694</v>
      </c>
      <c r="Q683" s="269">
        <f>+IF(G683=0,"",'Ark1'!AH1838)</f>
        <v>100</v>
      </c>
      <c r="R683" s="374">
        <f>+IF(G683=0,"",'Ark1'!AR2278)</f>
        <v>0</v>
      </c>
      <c r="S683" s="114">
        <f>+IF(G683=0,"",'Ark1'!AS2278)</f>
        <v>0</v>
      </c>
      <c r="T683" s="269">
        <f>+IF(G683=0,"",'Ark1'!Y1838)</f>
        <v>0</v>
      </c>
      <c r="U683" s="268">
        <f>+IF(G683=0,"",'Ark1'!AA1838)</f>
        <v>0</v>
      </c>
      <c r="V683" s="269">
        <f>+IF(G683=0,"",'Ark1'!AC1838)</f>
        <v>0</v>
      </c>
      <c r="W683" s="305">
        <f t="shared" si="98"/>
        <v>377.66570605187326</v>
      </c>
      <c r="X683" s="269">
        <f t="shared" si="99"/>
        <v>37.442857142857143</v>
      </c>
      <c r="Y683" s="267">
        <f t="shared" si="100"/>
        <v>1</v>
      </c>
      <c r="Z683" s="246"/>
      <c r="AC683" s="28"/>
      <c r="AD683" s="27"/>
    </row>
    <row r="684" spans="1:54" ht="15.6">
      <c r="A684" s="246"/>
      <c r="B684" s="86">
        <f>+'Ark1'!C1873</f>
        <v>2024</v>
      </c>
      <c r="C684" s="86">
        <f>+'Ark1'!L1873</f>
        <v>8</v>
      </c>
      <c r="D684" s="86" t="s">
        <v>35</v>
      </c>
      <c r="F684" s="86" t="str">
        <f>+IF(G684=0,"",'Ark1'!Q1873)</f>
        <v/>
      </c>
      <c r="G684" s="362">
        <f>+'Ark1'!R1873</f>
        <v>0</v>
      </c>
      <c r="H684" s="28" t="str">
        <f>+IF(G684=0,"",'Ark1'!AE1873)</f>
        <v/>
      </c>
      <c r="I684" s="267"/>
      <c r="J684" s="28" t="str">
        <f>+IF(G684=0,"",'Ark1'!AF1873)</f>
        <v/>
      </c>
      <c r="K684" s="27" t="str">
        <f>+IF(G684=0,"",'Ark1'!T1873)</f>
        <v/>
      </c>
      <c r="L684" s="305" t="str">
        <f>+IF(G684=0,"",'Ark1'!U1873)</f>
        <v/>
      </c>
      <c r="M684" s="246"/>
      <c r="N684" s="33" t="str">
        <f>+IF(G684=0,"",'Ark1'!W1873)</f>
        <v/>
      </c>
      <c r="O684" s="33" t="str">
        <f>+IF(G684=0,"",'Ark1'!X1873)</f>
        <v/>
      </c>
      <c r="P684" s="33" t="str">
        <f>+IF(G684=0,"",'Ark1'!AG1873)</f>
        <v/>
      </c>
      <c r="Q684" s="33" t="str">
        <f>+IF(G684=0,"",'Ark1'!AH1873)</f>
        <v/>
      </c>
      <c r="R684" s="374" t="str">
        <f>+IF(G684=0,"",'Ark1'!AR2162)</f>
        <v/>
      </c>
      <c r="S684" s="114" t="str">
        <f>+IF(G684=0,"",'Ark1'!AS2162)</f>
        <v/>
      </c>
      <c r="T684" s="33" t="str">
        <f>+IF(G684=0,"",'Ark1'!Y1873)</f>
        <v/>
      </c>
      <c r="U684" s="27" t="str">
        <f>+IF(G684=0,"",'Ark1'!AA1873)</f>
        <v/>
      </c>
      <c r="V684" s="33" t="str">
        <f>+IF(G684=0,"",'Ark1'!AC1873)</f>
        <v/>
      </c>
      <c r="W684" s="305" t="str">
        <f t="shared" si="98"/>
        <v/>
      </c>
      <c r="X684" s="33" t="str">
        <f t="shared" si="99"/>
        <v/>
      </c>
      <c r="Y684" s="28" t="str">
        <f t="shared" si="100"/>
        <v/>
      </c>
      <c r="Z684" s="246"/>
      <c r="AC684" s="28"/>
      <c r="AD684" s="27"/>
    </row>
    <row r="685" spans="1:54" ht="15.6">
      <c r="A685" s="246"/>
      <c r="B685" s="330">
        <f>+'Ark1'!C1908</f>
        <v>2024</v>
      </c>
      <c r="C685" s="266">
        <f>+'Ark1'!L1908</f>
        <v>9</v>
      </c>
      <c r="D685" s="266" t="s">
        <v>36</v>
      </c>
      <c r="F685" s="266" t="str">
        <f>+IF(G685=0,"",'Ark1'!Q1908)</f>
        <v/>
      </c>
      <c r="G685" s="362">
        <f>+'Ark1'!R1908</f>
        <v>0</v>
      </c>
      <c r="H685" s="267" t="str">
        <f>+IF(G685=0,"",'Ark1'!AE1908)</f>
        <v/>
      </c>
      <c r="I685" s="267"/>
      <c r="J685" s="267" t="str">
        <f>+IF(G685=0,"",'Ark1'!AF1908)</f>
        <v/>
      </c>
      <c r="K685" s="268" t="str">
        <f>+IF(G685=0,"",'Ark1'!T1908)</f>
        <v/>
      </c>
      <c r="L685" s="305" t="str">
        <f>+IF(G685=0,"",'Ark1'!U1908)</f>
        <v/>
      </c>
      <c r="M685" s="246"/>
      <c r="N685" s="269" t="str">
        <f>+IF(G685=0,"",'Ark1'!W1908)</f>
        <v/>
      </c>
      <c r="O685" s="269" t="str">
        <f>+IF(G685=0,"",'Ark1'!X1908)</f>
        <v/>
      </c>
      <c r="P685" s="269" t="str">
        <f>+IF(G685=0,"",'Ark1'!AG1908)</f>
        <v/>
      </c>
      <c r="Q685" s="269" t="str">
        <f>+IF(G685=0,"",'Ark1'!AH1908)</f>
        <v/>
      </c>
      <c r="R685" s="374" t="str">
        <f>+IF(G685=0,"",'Ark1'!AR2163)</f>
        <v/>
      </c>
      <c r="S685" s="114" t="str">
        <f>+IF(G685=0,"",'Ark1'!AS2163)</f>
        <v/>
      </c>
      <c r="T685" s="269" t="str">
        <f>+IF(G685=0,"",'Ark1'!Y1908)</f>
        <v/>
      </c>
      <c r="U685" s="268" t="str">
        <f>+IF(G685=0,"",'Ark1'!AA1908)</f>
        <v/>
      </c>
      <c r="V685" s="269" t="str">
        <f>+IF(G685=0,"",'Ark1'!AC1908)</f>
        <v/>
      </c>
      <c r="W685" s="305" t="str">
        <f t="shared" si="98"/>
        <v/>
      </c>
      <c r="X685" s="269" t="str">
        <f t="shared" si="99"/>
        <v/>
      </c>
      <c r="Y685" s="267" t="str">
        <f t="shared" si="100"/>
        <v/>
      </c>
      <c r="Z685" s="246"/>
      <c r="AC685" s="28"/>
      <c r="AD685" s="27"/>
    </row>
    <row r="686" spans="1:54" ht="15.6">
      <c r="A686" s="246"/>
      <c r="B686" s="330">
        <f>+'Ark1'!C1943</f>
        <v>2024</v>
      </c>
      <c r="C686" s="266">
        <f>+'Ark1'!L1943</f>
        <v>10</v>
      </c>
      <c r="D686" s="266" t="s">
        <v>37</v>
      </c>
      <c r="F686" s="86" t="str">
        <f>+IF(G686=0,"",'Ark1'!Q1943)</f>
        <v/>
      </c>
      <c r="G686" s="362">
        <f>+'Ark1'!R1943</f>
        <v>0</v>
      </c>
      <c r="H686" s="28" t="str">
        <f>+IF(G686=0,"",'Ark1'!AE1943)</f>
        <v/>
      </c>
      <c r="I686" s="267"/>
      <c r="J686" s="28" t="str">
        <f>+IF(G686=0,"",'Ark1'!AF1943)</f>
        <v/>
      </c>
      <c r="K686" s="27" t="str">
        <f>+IF(G686=0,"",'Ark1'!T1943)</f>
        <v/>
      </c>
      <c r="L686" s="305" t="str">
        <f>+IF(G686=0,"",'Ark1'!U1943)</f>
        <v/>
      </c>
      <c r="M686" s="246"/>
      <c r="N686" s="33" t="str">
        <f>+IF(G686=0,"",'Ark1'!W1943)</f>
        <v/>
      </c>
      <c r="O686" s="33" t="str">
        <f>+IF(G686=0,"",'Ark1'!X1943)</f>
        <v/>
      </c>
      <c r="P686" s="33" t="str">
        <f>+IF(G686=0,"",'Ark1'!AG1943)</f>
        <v/>
      </c>
      <c r="Q686" s="33" t="str">
        <f>+IF(G686=0,"",'Ark1'!AH1943)</f>
        <v/>
      </c>
      <c r="R686" s="374" t="str">
        <f>+IF(G686=0,"",'Ark1'!AR1943)</f>
        <v/>
      </c>
      <c r="S686" s="114" t="str">
        <f>+IF(G686=0,"",'Ark1'!AS1943)</f>
        <v/>
      </c>
      <c r="T686" s="33" t="str">
        <f>+IF(G686=0,"",'Ark1'!Y1943)</f>
        <v/>
      </c>
      <c r="U686" s="27" t="str">
        <f>+IF(G686=0,"",'Ark1'!AA1943)</f>
        <v/>
      </c>
      <c r="V686" s="33" t="str">
        <f>+IF(G686=0,"",'Ark1'!AC1943)</f>
        <v/>
      </c>
      <c r="W686" s="305" t="str">
        <f t="shared" si="98"/>
        <v/>
      </c>
      <c r="X686" s="33" t="str">
        <f t="shared" si="99"/>
        <v/>
      </c>
      <c r="Y686" s="28" t="str">
        <f t="shared" si="100"/>
        <v/>
      </c>
      <c r="Z686" s="246"/>
      <c r="AC686" s="28"/>
      <c r="AD686" s="27"/>
    </row>
    <row r="687" spans="1:54" ht="15.6">
      <c r="A687" s="246"/>
      <c r="B687" s="330">
        <f>+'Ark1'!C1978</f>
        <v>2024</v>
      </c>
      <c r="C687" s="266">
        <f>+'Ark1'!L1978</f>
        <v>11</v>
      </c>
      <c r="D687" s="266" t="s">
        <v>38</v>
      </c>
      <c r="F687" s="266" t="str">
        <f>+IF(G687=0,"",'Ark1'!Q1978)</f>
        <v/>
      </c>
      <c r="G687" s="362">
        <f>+'Ark1'!R1978</f>
        <v>0</v>
      </c>
      <c r="H687" s="267" t="str">
        <f>+IF(G687=0,"",'Ark1'!AE1978)</f>
        <v/>
      </c>
      <c r="I687" s="267"/>
      <c r="J687" s="267" t="str">
        <f>+IF(G687=0,"",'Ark1'!AF1978)</f>
        <v/>
      </c>
      <c r="K687" s="268" t="str">
        <f>+IF(G687=0,"",'Ark1'!T1978)</f>
        <v/>
      </c>
      <c r="L687" s="305" t="str">
        <f>+IF(G687=0,"",'Ark1'!U1978)</f>
        <v/>
      </c>
      <c r="M687" s="246"/>
      <c r="N687" s="269" t="str">
        <f>+IF(G687=0,"",'Ark1'!W1978)</f>
        <v/>
      </c>
      <c r="O687" s="269" t="str">
        <f>+IF(G687=0,"",'Ark1'!X1978)</f>
        <v/>
      </c>
      <c r="P687" s="269" t="str">
        <f>+IF(G687=0,"",'Ark1'!AG1978)</f>
        <v/>
      </c>
      <c r="Q687" s="269" t="str">
        <f>+IF(G687=0,"",'Ark1'!AH1978)</f>
        <v/>
      </c>
      <c r="R687" s="374" t="str">
        <f>+IF(G687=0,"",'Ark1'!AR1978)</f>
        <v/>
      </c>
      <c r="S687" s="114" t="str">
        <f>+IF(G687=0,"",'Ark1'!AS1978)</f>
        <v/>
      </c>
      <c r="T687" s="269" t="str">
        <f>+IF(G687=0,"",'Ark1'!Y1978)</f>
        <v/>
      </c>
      <c r="U687" s="268" t="str">
        <f>+IF(G687=0,"",'Ark1'!AA1978)</f>
        <v/>
      </c>
      <c r="V687" s="269" t="str">
        <f>+IF(G687=0,"",'Ark1'!AC1978)</f>
        <v/>
      </c>
      <c r="W687" s="305" t="str">
        <f t="shared" si="98"/>
        <v/>
      </c>
      <c r="X687" s="269" t="str">
        <f t="shared" si="99"/>
        <v/>
      </c>
      <c r="Y687" s="267" t="str">
        <f t="shared" si="100"/>
        <v/>
      </c>
      <c r="Z687" s="246"/>
      <c r="AC687" s="28"/>
      <c r="AD687" s="27"/>
    </row>
    <row r="688" spans="1:54" ht="15.6">
      <c r="A688" s="246"/>
      <c r="B688" s="330">
        <f>+'Ark1'!C2013</f>
        <v>2024</v>
      </c>
      <c r="C688" s="266">
        <f>+'Ark1'!L2013</f>
        <v>12</v>
      </c>
      <c r="D688" s="266" t="s">
        <v>39</v>
      </c>
      <c r="F688" s="86" t="str">
        <f>+IF(G688=0,"",'Ark1'!Q2013)</f>
        <v/>
      </c>
      <c r="G688" s="362">
        <f>+'Ark1'!R2013</f>
        <v>0</v>
      </c>
      <c r="H688" s="28" t="str">
        <f>+IF(G688=0,"",'Ark1'!AE2013)</f>
        <v/>
      </c>
      <c r="I688" s="267"/>
      <c r="J688" s="28" t="str">
        <f>+IF(G688=0,"",'Ark1'!AF2013)</f>
        <v/>
      </c>
      <c r="K688" s="27" t="str">
        <f>+IF(G688=0,"",'Ark1'!T2013)</f>
        <v/>
      </c>
      <c r="L688" s="305" t="str">
        <f>+IF(G688=0,"",'Ark1'!U2013)</f>
        <v/>
      </c>
      <c r="M688" s="246"/>
      <c r="N688" s="33" t="str">
        <f>+IF(G688=0,"",'Ark1'!W2013)</f>
        <v/>
      </c>
      <c r="O688" s="33" t="str">
        <f>+IF(G688=0,"",'Ark1'!X2013)</f>
        <v/>
      </c>
      <c r="P688" s="33" t="str">
        <f>+IF(G688=0,"",'Ark1'!AG2013)</f>
        <v/>
      </c>
      <c r="Q688" s="33" t="str">
        <f>+IF(G688=0,"",'Ark1'!AH2013)</f>
        <v/>
      </c>
      <c r="R688" s="374" t="str">
        <f>+IF(G688=0,"",'Ark1'!AR2166)</f>
        <v/>
      </c>
      <c r="S688" s="114" t="str">
        <f>+IF(G688=0,"",'Ark1'!AS2166)</f>
        <v/>
      </c>
      <c r="T688" s="33" t="str">
        <f>+IF(G688=0,"",'Ark1'!Y2013)</f>
        <v/>
      </c>
      <c r="U688" s="27" t="str">
        <f>+IF(G688=0,"",'Ark1'!AA2013)</f>
        <v/>
      </c>
      <c r="V688" s="33" t="str">
        <f>+IF(G688=0,"",'Ark1'!AC2013)</f>
        <v/>
      </c>
      <c r="W688" s="305" t="str">
        <f t="shared" si="98"/>
        <v/>
      </c>
      <c r="X688" s="33" t="str">
        <f t="shared" si="99"/>
        <v/>
      </c>
      <c r="Y688" s="28" t="str">
        <f t="shared" si="100"/>
        <v/>
      </c>
      <c r="Z688" s="246"/>
      <c r="AC688" s="28"/>
      <c r="AD688" s="27"/>
    </row>
    <row r="689" spans="1:66" ht="15.6">
      <c r="A689" s="246"/>
      <c r="B689" s="330">
        <f>+'Ark1'!C2048</f>
        <v>2024</v>
      </c>
      <c r="C689" s="266">
        <f>+'Ark1'!L2048</f>
        <v>13</v>
      </c>
      <c r="D689" s="266" t="s">
        <v>40</v>
      </c>
      <c r="F689" s="266" t="str">
        <f>+IF(G689=0,"",'Ark1'!Q2048)</f>
        <v/>
      </c>
      <c r="G689" s="362">
        <f>+'Ark1'!R2048</f>
        <v>0</v>
      </c>
      <c r="H689" s="267" t="str">
        <f>+IF(G689=0,"",'Ark1'!AE2048)</f>
        <v/>
      </c>
      <c r="I689" s="267"/>
      <c r="J689" s="267" t="str">
        <f>+IF(G689=0,"",'Ark1'!AF2048)</f>
        <v/>
      </c>
      <c r="K689" s="268" t="str">
        <f>+IF(G689=0,"",'Ark1'!T2048)</f>
        <v/>
      </c>
      <c r="L689" s="305" t="str">
        <f>+IF(G689=0,"",'Ark1'!U2048)</f>
        <v/>
      </c>
      <c r="M689" s="246"/>
      <c r="N689" s="269" t="str">
        <f>+IF(G689=0,"",'Ark1'!W2048)</f>
        <v/>
      </c>
      <c r="O689" s="269" t="str">
        <f>+IF(G689=0,"",'Ark1'!X2048)</f>
        <v/>
      </c>
      <c r="P689" s="269" t="str">
        <f>+IF(G689=0,"",'Ark1'!AG2048)</f>
        <v/>
      </c>
      <c r="Q689" s="269" t="str">
        <f>+IF(G689=0,"",'Ark1'!AH2048)</f>
        <v/>
      </c>
      <c r="R689" s="374" t="str">
        <f>+IF(G689=0,"",'Ark1'!AR2167)</f>
        <v/>
      </c>
      <c r="S689" s="114" t="str">
        <f>+IF(G689=0,"",'Ark1'!AS2167)</f>
        <v/>
      </c>
      <c r="T689" s="269" t="str">
        <f>+IF(G689=0,"",'Ark1'!Y2048)</f>
        <v/>
      </c>
      <c r="U689" s="268" t="str">
        <f>+IF(G689=0,"",'Ark1'!AA2048)</f>
        <v/>
      </c>
      <c r="V689" s="269" t="str">
        <f>+IF(G689=0,"",'Ark1'!AC2048)</f>
        <v/>
      </c>
      <c r="W689" s="305" t="str">
        <f t="shared" si="98"/>
        <v/>
      </c>
      <c r="X689" s="269" t="str">
        <f t="shared" si="99"/>
        <v/>
      </c>
      <c r="Y689" s="267" t="str">
        <f t="shared" si="100"/>
        <v/>
      </c>
      <c r="Z689" s="246"/>
      <c r="AC689" s="28"/>
      <c r="AD689" s="27"/>
    </row>
    <row r="690" spans="1:66" ht="15.6">
      <c r="A690" s="246"/>
      <c r="B690" s="330">
        <f>+'Ark1'!C2083</f>
        <v>2024</v>
      </c>
      <c r="C690" s="266">
        <f>+'Ark1'!L2083</f>
        <v>14</v>
      </c>
      <c r="D690" s="266" t="s">
        <v>401</v>
      </c>
      <c r="F690" s="86" t="str">
        <f>+IF(G690=0,"",'Ark1'!Q2083)</f>
        <v/>
      </c>
      <c r="G690" s="362">
        <f>+'Ark1'!R2083</f>
        <v>0</v>
      </c>
      <c r="H690" s="28" t="str">
        <f>+IF(G690=0,"",'Ark1'!AE2083)</f>
        <v/>
      </c>
      <c r="I690" s="267"/>
      <c r="J690" s="28" t="str">
        <f>+IF(G690=0,"",'Ark1'!AF2083)</f>
        <v/>
      </c>
      <c r="K690" s="27" t="str">
        <f>+IF(G690=0,"",'Ark1'!T2083)</f>
        <v/>
      </c>
      <c r="L690" s="305" t="str">
        <f>+IF(G690=0,"",'Ark1'!U2083)</f>
        <v/>
      </c>
      <c r="M690" s="246"/>
      <c r="N690" s="33" t="str">
        <f>+IF(G690=0,"",'Ark1'!W2083)</f>
        <v/>
      </c>
      <c r="O690" s="33" t="str">
        <f>+IF(G690=0,"",'Ark1'!X2083)</f>
        <v/>
      </c>
      <c r="P690" s="33" t="str">
        <f>+IF(G690=0,"",'Ark1'!AG2083)</f>
        <v/>
      </c>
      <c r="Q690" s="33" t="str">
        <f>+IF(G690=0,"",'Ark1'!AH2083)</f>
        <v/>
      </c>
      <c r="R690" s="374" t="str">
        <f>+IF(G690=0,"",'Ark1'!AR2168)</f>
        <v/>
      </c>
      <c r="S690" s="114" t="str">
        <f>+IF(G690=0,"",'Ark1'!AS2168)</f>
        <v/>
      </c>
      <c r="T690" s="33" t="str">
        <f>+IF(G690=0,"",'Ark1'!Y2083)</f>
        <v/>
      </c>
      <c r="U690" s="27" t="str">
        <f>+IF(G690=0,"",'Ark1'!AA2083)</f>
        <v/>
      </c>
      <c r="V690" s="33" t="str">
        <f>+IF(G690=0,"",'Ark1'!AC2083)</f>
        <v/>
      </c>
      <c r="W690" s="305" t="str">
        <f t="shared" si="98"/>
        <v/>
      </c>
      <c r="X690" s="33" t="str">
        <f t="shared" si="99"/>
        <v/>
      </c>
      <c r="Y690" s="28" t="str">
        <f t="shared" si="100"/>
        <v/>
      </c>
      <c r="Z690" s="246"/>
      <c r="AC690" s="28"/>
      <c r="AD690" s="27"/>
    </row>
    <row r="691" spans="1:66" ht="15.6">
      <c r="A691" s="246"/>
      <c r="B691" s="330">
        <f>+'Ark1'!C2118</f>
        <v>2024</v>
      </c>
      <c r="C691" s="266">
        <f>+'Ark1'!L2118</f>
        <v>15</v>
      </c>
      <c r="D691" s="266" t="s">
        <v>41</v>
      </c>
      <c r="F691" s="266" t="str">
        <f>+IF(G691=0,"",'Ark1'!Q2118)</f>
        <v/>
      </c>
      <c r="G691" s="362">
        <f>+'Ark1'!R2118</f>
        <v>0</v>
      </c>
      <c r="H691" s="267" t="str">
        <f>+IF(G691=0,"",'Ark1'!AE2118)</f>
        <v/>
      </c>
      <c r="I691" s="267"/>
      <c r="J691" s="267" t="str">
        <f>+IF(G691=0,"",'Ark1'!AF2118)</f>
        <v/>
      </c>
      <c r="K691" s="268" t="str">
        <f>+IF(G691=0,"",'Ark1'!T2118)</f>
        <v/>
      </c>
      <c r="L691" s="377" t="str">
        <f>+IF(G691=0,"",'Ark1'!U2118)</f>
        <v/>
      </c>
      <c r="M691" s="246"/>
      <c r="N691" s="269" t="str">
        <f>+IF(G691=0,"",'Ark1'!W2118)</f>
        <v/>
      </c>
      <c r="O691" s="269" t="str">
        <f>+IF(G691=0,"",'Ark1'!X2118)</f>
        <v/>
      </c>
      <c r="P691" s="269" t="str">
        <f>+IF(G691=0,"",'Ark1'!AG2118)</f>
        <v/>
      </c>
      <c r="Q691" s="269" t="str">
        <f>+IF(G691=0,"",'Ark1'!AH2118)</f>
        <v/>
      </c>
      <c r="R691" s="374" t="str">
        <f>+IF(G691=0,"",'Ark1'!AR2169)</f>
        <v/>
      </c>
      <c r="S691" s="114" t="str">
        <f>+IF(G691=0,"",'Ark1'!AS2169)</f>
        <v/>
      </c>
      <c r="T691" s="269" t="str">
        <f>+IF(G691=0,"",'Ark1'!Y2118)</f>
        <v/>
      </c>
      <c r="U691" s="268" t="str">
        <f>+IF(G691=0,"",'Ark1'!AA2118)</f>
        <v/>
      </c>
      <c r="V691" s="269" t="str">
        <f>+IF(G691=0,"",'Ark1'!AC2118)</f>
        <v/>
      </c>
      <c r="W691" s="305" t="str">
        <f t="shared" si="98"/>
        <v/>
      </c>
      <c r="X691" s="269" t="str">
        <f t="shared" si="99"/>
        <v/>
      </c>
      <c r="Y691" s="267" t="str">
        <f t="shared" si="100"/>
        <v/>
      </c>
      <c r="Z691" s="246"/>
      <c r="AC691" s="28"/>
      <c r="AD691" s="27"/>
    </row>
    <row r="692" spans="1:66" ht="19.8">
      <c r="A692" s="246"/>
      <c r="B692" s="246"/>
      <c r="C692" s="246"/>
      <c r="D692" s="246"/>
      <c r="E692" s="246"/>
      <c r="F692" s="246"/>
      <c r="G692" s="246"/>
      <c r="H692" s="246"/>
      <c r="I692" s="246"/>
      <c r="J692" s="246"/>
      <c r="K692" s="246"/>
      <c r="L692" s="246"/>
      <c r="M692" s="246"/>
      <c r="N692" s="246"/>
      <c r="O692" s="246"/>
      <c r="P692" s="246"/>
      <c r="Q692" s="246"/>
      <c r="R692" s="246"/>
      <c r="S692" s="246"/>
      <c r="T692" s="246"/>
      <c r="U692" s="246"/>
      <c r="V692" s="246"/>
      <c r="W692" s="246"/>
      <c r="X692" s="246"/>
      <c r="Y692" s="246"/>
      <c r="Z692" s="246"/>
      <c r="AA692" s="249"/>
      <c r="AC692" s="28"/>
      <c r="AD692" s="27"/>
      <c r="AE692" s="250"/>
      <c r="AF692" s="86"/>
      <c r="AJ692" s="86"/>
      <c r="BB692" s="262"/>
    </row>
    <row r="693" spans="1:66" ht="19.8">
      <c r="A693" s="246"/>
      <c r="B693" s="246"/>
      <c r="C693" s="264"/>
      <c r="D693" s="246"/>
      <c r="E693" s="246"/>
      <c r="F693" s="246"/>
      <c r="G693" s="246"/>
      <c r="H693" s="247"/>
      <c r="I693" s="246"/>
      <c r="J693" s="247"/>
      <c r="K693" s="246"/>
      <c r="L693" s="246"/>
      <c r="M693" s="246"/>
      <c r="N693" s="248"/>
      <c r="O693" s="248"/>
      <c r="P693" s="246"/>
      <c r="Q693" s="248"/>
      <c r="R693" s="248"/>
      <c r="S693" s="248"/>
      <c r="T693" s="248"/>
      <c r="U693" s="246"/>
      <c r="V693" s="248"/>
      <c r="W693" s="246"/>
      <c r="X693" s="248"/>
      <c r="Y693" s="247"/>
      <c r="Z693" s="246"/>
      <c r="AA693" s="249"/>
      <c r="AC693" s="28"/>
      <c r="AD693" s="27"/>
      <c r="AE693" s="250"/>
      <c r="AF693" s="86"/>
      <c r="AJ693" s="86"/>
      <c r="BB693" s="262"/>
    </row>
    <row r="694" spans="1:66" ht="22.8">
      <c r="A694" s="346" t="str">
        <f>+Raser!C43</f>
        <v>Jak (Bos Grunniens)</v>
      </c>
      <c r="B694" s="246"/>
      <c r="C694" s="264"/>
      <c r="D694" s="346"/>
      <c r="E694" s="246"/>
      <c r="F694" s="246"/>
      <c r="G694" s="264" t="s">
        <v>651</v>
      </c>
      <c r="H694" s="540">
        <f>SUM(G700:G714)</f>
        <v>0</v>
      </c>
      <c r="I694" s="528"/>
      <c r="J694" s="246"/>
      <c r="K694" s="247"/>
      <c r="L694" s="246"/>
      <c r="M694" s="246"/>
      <c r="N694" s="246"/>
      <c r="O694" s="248"/>
      <c r="P694" s="248"/>
      <c r="Q694" s="246"/>
      <c r="R694" s="246"/>
      <c r="S694" s="246"/>
      <c r="T694" s="248"/>
      <c r="U694" s="248"/>
      <c r="V694" s="246"/>
      <c r="W694" s="248"/>
      <c r="X694" s="345" t="str">
        <f>+Raser!X43</f>
        <v/>
      </c>
      <c r="Y694" s="248" t="s">
        <v>635</v>
      </c>
      <c r="Z694" s="247"/>
      <c r="AA694" s="249"/>
      <c r="AB694" s="249"/>
      <c r="AC694" s="28"/>
      <c r="AE694" s="27"/>
      <c r="AF694" s="250"/>
      <c r="AJ694" s="86"/>
      <c r="BC694" s="262"/>
    </row>
    <row r="695" spans="1:66" ht="14.25" customHeight="1">
      <c r="A695" s="246"/>
      <c r="B695" s="246"/>
      <c r="C695" s="264"/>
      <c r="D695" s="344"/>
      <c r="E695" s="246"/>
      <c r="F695" s="264"/>
      <c r="G695" s="264"/>
      <c r="H695" s="264"/>
      <c r="I695" s="264"/>
      <c r="J695" s="264"/>
      <c r="K695" s="264"/>
      <c r="L695" s="264"/>
      <c r="M695" s="246"/>
      <c r="N695" s="264"/>
      <c r="O695" s="264"/>
      <c r="P695" s="264"/>
      <c r="Q695" s="264"/>
      <c r="R695" s="264"/>
      <c r="S695" s="264"/>
      <c r="T695" s="264"/>
      <c r="U695" s="264"/>
      <c r="V695" s="264"/>
      <c r="W695" s="264"/>
      <c r="X695" s="264"/>
      <c r="Y695" s="247"/>
      <c r="Z695" s="246"/>
      <c r="AA695" s="249"/>
      <c r="AC695" s="28"/>
      <c r="AD695" s="27"/>
      <c r="AE695" s="250"/>
      <c r="AF695" s="86"/>
      <c r="AJ695" s="86"/>
      <c r="BB695" s="262"/>
    </row>
    <row r="696" spans="1:66" ht="19.8">
      <c r="A696" s="246"/>
      <c r="B696" s="246"/>
      <c r="C696" s="246"/>
      <c r="D696" s="246"/>
      <c r="E696" s="246"/>
      <c r="F696" s="246"/>
      <c r="G696" s="246"/>
      <c r="H696" s="247"/>
      <c r="I696" s="246"/>
      <c r="J696" s="247"/>
      <c r="K696" s="246"/>
      <c r="L696" s="246"/>
      <c r="M696" s="246"/>
      <c r="N696" s="248"/>
      <c r="O696" s="248"/>
      <c r="P696" s="246"/>
      <c r="Q696" s="248"/>
      <c r="R696" s="248"/>
      <c r="S696" s="248"/>
      <c r="T696" s="248"/>
      <c r="U696" s="246"/>
      <c r="V696" s="248"/>
      <c r="W696" s="264" t="s">
        <v>488</v>
      </c>
      <c r="X696" s="265" t="s">
        <v>80</v>
      </c>
      <c r="Y696" s="263" t="s">
        <v>4</v>
      </c>
      <c r="Z696" s="246"/>
      <c r="AA696" s="249"/>
      <c r="AC696" s="28"/>
      <c r="AD696" s="27"/>
      <c r="AE696" s="250"/>
      <c r="AF696" s="86"/>
      <c r="AJ696" s="86"/>
      <c r="BB696" s="262"/>
    </row>
    <row r="697" spans="1:66" ht="19.8">
      <c r="A697" s="246"/>
      <c r="B697" s="246"/>
      <c r="C697" s="246"/>
      <c r="D697" s="264"/>
      <c r="E697" s="246"/>
      <c r="F697" s="264" t="s">
        <v>4</v>
      </c>
      <c r="G697" s="246"/>
      <c r="H697" s="247"/>
      <c r="I697" s="247"/>
      <c r="J697" s="247"/>
      <c r="K697" s="264" t="s">
        <v>24</v>
      </c>
      <c r="L697" s="247"/>
      <c r="M697" s="246"/>
      <c r="N697" s="248" t="s">
        <v>402</v>
      </c>
      <c r="O697" s="248" t="s">
        <v>402</v>
      </c>
      <c r="P697" s="265" t="s">
        <v>534</v>
      </c>
      <c r="Q697" s="248" t="s">
        <v>402</v>
      </c>
      <c r="R697" s="248"/>
      <c r="S697" s="248"/>
      <c r="T697" s="265" t="s">
        <v>422</v>
      </c>
      <c r="U697" s="246"/>
      <c r="V697" s="265" t="s">
        <v>581</v>
      </c>
      <c r="W697" s="264" t="s">
        <v>578</v>
      </c>
      <c r="X697" s="265" t="s">
        <v>44</v>
      </c>
      <c r="Y697" s="263" t="s">
        <v>10</v>
      </c>
      <c r="Z697" s="246"/>
      <c r="AA697" s="249"/>
      <c r="AC697" s="28"/>
      <c r="AD697" s="27"/>
      <c r="AE697" s="250"/>
      <c r="AF697" s="86"/>
      <c r="AJ697" s="86"/>
      <c r="BB697" s="262"/>
    </row>
    <row r="698" spans="1:66" ht="19.8">
      <c r="A698" s="264"/>
      <c r="B698" s="264"/>
      <c r="C698" s="246"/>
      <c r="D698" s="246"/>
      <c r="E698" s="264"/>
      <c r="F698" s="264" t="s">
        <v>486</v>
      </c>
      <c r="G698" s="264" t="s">
        <v>4</v>
      </c>
      <c r="H698" s="263" t="s">
        <v>4</v>
      </c>
      <c r="I698" s="263"/>
      <c r="J698" s="263" t="s">
        <v>1</v>
      </c>
      <c r="K698" s="264" t="s">
        <v>492</v>
      </c>
      <c r="L698" s="263" t="s">
        <v>24</v>
      </c>
      <c r="M698" s="246"/>
      <c r="N698" s="265" t="s">
        <v>580</v>
      </c>
      <c r="O698" s="265" t="s">
        <v>498</v>
      </c>
      <c r="P698" s="265" t="s">
        <v>558</v>
      </c>
      <c r="Q698" s="265" t="s">
        <v>500</v>
      </c>
      <c r="R698" s="423" t="s">
        <v>24</v>
      </c>
      <c r="S698" s="423" t="s">
        <v>24</v>
      </c>
      <c r="T698" s="265"/>
      <c r="U698" s="264" t="s">
        <v>413</v>
      </c>
      <c r="V698" s="265" t="s">
        <v>1</v>
      </c>
      <c r="W698" s="264" t="s">
        <v>71</v>
      </c>
      <c r="X698" s="265" t="s">
        <v>538</v>
      </c>
      <c r="Y698" s="263" t="s">
        <v>71</v>
      </c>
      <c r="Z698" s="246"/>
      <c r="AA698" s="249"/>
      <c r="AC698" s="28"/>
      <c r="AD698" s="27"/>
      <c r="AE698" s="250"/>
      <c r="AF698" s="86"/>
      <c r="AJ698" s="86"/>
      <c r="BB698" s="262"/>
    </row>
    <row r="699" spans="1:66" ht="19.8">
      <c r="A699" s="246"/>
      <c r="B699" s="246"/>
      <c r="C699" s="264" t="s">
        <v>0</v>
      </c>
      <c r="D699" s="264"/>
      <c r="E699" s="264" t="s">
        <v>607</v>
      </c>
      <c r="F699" s="50" t="s">
        <v>487</v>
      </c>
      <c r="G699" s="50" t="s">
        <v>10</v>
      </c>
      <c r="H699" s="87" t="s">
        <v>402</v>
      </c>
      <c r="I699" s="87"/>
      <c r="J699" s="87" t="s">
        <v>402</v>
      </c>
      <c r="K699" s="50" t="s">
        <v>414</v>
      </c>
      <c r="L699" s="87" t="s">
        <v>45</v>
      </c>
      <c r="M699" s="246"/>
      <c r="N699" s="75" t="s">
        <v>556</v>
      </c>
      <c r="O699" s="75" t="s">
        <v>439</v>
      </c>
      <c r="P699" s="75" t="s">
        <v>494</v>
      </c>
      <c r="Q699" s="75" t="s">
        <v>481</v>
      </c>
      <c r="R699" s="423" t="s">
        <v>737</v>
      </c>
      <c r="S699" s="423" t="s">
        <v>738</v>
      </c>
      <c r="T699" s="75" t="s">
        <v>1</v>
      </c>
      <c r="U699" s="50" t="s">
        <v>414</v>
      </c>
      <c r="V699" s="75" t="s">
        <v>535</v>
      </c>
      <c r="W699" s="50" t="s">
        <v>497</v>
      </c>
      <c r="X699" s="75" t="s">
        <v>45</v>
      </c>
      <c r="Y699" s="87" t="s">
        <v>561</v>
      </c>
      <c r="Z699" s="246"/>
      <c r="AA699" s="249"/>
      <c r="AC699" s="28"/>
      <c r="AD699" s="27"/>
      <c r="AE699" s="250"/>
      <c r="AF699" s="86"/>
      <c r="AJ699" s="86"/>
      <c r="BB699" s="262"/>
    </row>
    <row r="700" spans="1:66" ht="15.6">
      <c r="A700" s="246"/>
      <c r="B700" s="266">
        <f>+'Ark1'!C1629</f>
        <v>2024</v>
      </c>
      <c r="C700" s="266">
        <f>+'Ark1'!L1629</f>
        <v>1</v>
      </c>
      <c r="D700" s="266" t="s">
        <v>29</v>
      </c>
      <c r="E700" s="266">
        <f>+'Ark1'!AP1629</f>
        <v>40</v>
      </c>
      <c r="F700" s="266" t="str">
        <f>+IF(G700=0,"",'Ark1'!Q1629)</f>
        <v/>
      </c>
      <c r="G700" s="362">
        <f>+'Ark1'!R1629</f>
        <v>0</v>
      </c>
      <c r="H700" s="267" t="str">
        <f>+IF(G700=0,"",'Ark1'!AE1629)</f>
        <v/>
      </c>
      <c r="I700" s="267"/>
      <c r="J700" s="267" t="str">
        <f>+IF(G700=0,"",'Ark1'!AF1629)</f>
        <v/>
      </c>
      <c r="K700" s="268" t="str">
        <f>+IF(G700=0,"",'Ark1'!T1629)</f>
        <v/>
      </c>
      <c r="L700" s="305" t="str">
        <f>+IF(G700=0,"",'Ark1'!U1629)</f>
        <v/>
      </c>
      <c r="M700" s="246"/>
      <c r="N700" s="269" t="str">
        <f>+IF(G700=0,"",'Ark1'!W1629)</f>
        <v/>
      </c>
      <c r="O700" s="269" t="str">
        <f>+IF(G700=0,"",'Ark1'!X1629)</f>
        <v/>
      </c>
      <c r="P700" s="269" t="str">
        <f>+IF(G700=0,"",'Ark1'!AG1629)</f>
        <v/>
      </c>
      <c r="Q700" s="269" t="str">
        <f>+IF(G700=0,"",'Ark1'!AH1629)</f>
        <v/>
      </c>
      <c r="R700" s="374" t="str">
        <f>+IF(G700=0,"",'Ark1'!AR2091)</f>
        <v/>
      </c>
      <c r="S700" s="114" t="str">
        <f>+IF(G700=0,"",'Ark1'!AS2091)</f>
        <v/>
      </c>
      <c r="T700" s="269" t="str">
        <f>+IF(G700=0,"",'Ark1'!Y1629)</f>
        <v/>
      </c>
      <c r="U700" s="268" t="str">
        <f>+IF(G700=0,"",'Ark1'!AA1629)</f>
        <v/>
      </c>
      <c r="V700" s="269" t="str">
        <f>+IF(G700=0,"",'Ark1'!AC1629)</f>
        <v/>
      </c>
      <c r="W700" s="305" t="str">
        <f t="shared" ref="W700:W714" si="101">IF(G700=0,"",1000*L700/P700)</f>
        <v/>
      </c>
      <c r="X700" s="269" t="str">
        <f t="shared" ref="X700:X714" si="102">IF(G700=0,"",L700/C700)</f>
        <v/>
      </c>
      <c r="Y700" s="267" t="str">
        <f t="shared" ref="Y700:Y714" si="103">IF(G700=0,"",G700/F700)</f>
        <v/>
      </c>
      <c r="Z700" s="246"/>
      <c r="AC700" s="28"/>
      <c r="AD700" s="27"/>
    </row>
    <row r="701" spans="1:66" ht="15.6">
      <c r="A701" s="246"/>
      <c r="B701" s="306">
        <f>+'Ark1'!C1664</f>
        <v>2024</v>
      </c>
      <c r="C701" s="86">
        <f>+'Ark1'!L1664</f>
        <v>2</v>
      </c>
      <c r="D701" s="86" t="s">
        <v>30</v>
      </c>
      <c r="E701" s="86">
        <f>+'Ark1'!AP1664</f>
        <v>40</v>
      </c>
      <c r="F701" s="86" t="str">
        <f>+IF(G701=0,"",'Ark1'!Q1664)</f>
        <v/>
      </c>
      <c r="G701" s="362">
        <f>+'Ark1'!R1664</f>
        <v>0</v>
      </c>
      <c r="H701" s="28" t="str">
        <f>+IF(G701=0,"",'Ark1'!AE1664)</f>
        <v/>
      </c>
      <c r="I701" s="267"/>
      <c r="J701" s="28" t="str">
        <f>+IF(G701=0,"",'Ark1'!AF1664)</f>
        <v/>
      </c>
      <c r="K701" s="27" t="str">
        <f>+IF(G701=0,"",'Ark1'!T1664)</f>
        <v/>
      </c>
      <c r="L701" s="305" t="str">
        <f>+IF(G701=0,"",'Ark1'!U1664)</f>
        <v/>
      </c>
      <c r="M701" s="246"/>
      <c r="N701" s="33" t="str">
        <f>+IF(G701=0,"",'Ark1'!W1664)</f>
        <v/>
      </c>
      <c r="O701" s="33" t="str">
        <f>+IF(G701=0,"",'Ark1'!X1664)</f>
        <v/>
      </c>
      <c r="P701" s="33" t="str">
        <f>+IF(G701=0,"",'Ark1'!AG1664)</f>
        <v/>
      </c>
      <c r="Q701" s="33" t="str">
        <f>+IF(G701=0,"",'Ark1'!AH1664)</f>
        <v/>
      </c>
      <c r="R701" s="374" t="str">
        <f>+IF(G701=0,"",'Ark1'!AR2126)</f>
        <v/>
      </c>
      <c r="S701" s="114" t="str">
        <f>+IF(G701=0,"",'Ark1'!AS2126)</f>
        <v/>
      </c>
      <c r="T701" s="33" t="str">
        <f>+IF(G701=0,"",'Ark1'!Y1664)</f>
        <v/>
      </c>
      <c r="U701" s="27" t="str">
        <f>+IF(G701=0,"",'Ark1'!AA1664)</f>
        <v/>
      </c>
      <c r="V701" s="33" t="str">
        <f>+IF(G701=0,"",'Ark1'!AC1664)</f>
        <v/>
      </c>
      <c r="W701" s="305" t="str">
        <f t="shared" si="101"/>
        <v/>
      </c>
      <c r="X701" s="33" t="str">
        <f t="shared" si="102"/>
        <v/>
      </c>
      <c r="Y701" s="28" t="str">
        <f t="shared" si="103"/>
        <v/>
      </c>
      <c r="Z701" s="246"/>
      <c r="AC701" s="28"/>
      <c r="AD701" s="27"/>
    </row>
    <row r="702" spans="1:66" s="28" customFormat="1" ht="15.6">
      <c r="A702" s="246"/>
      <c r="B702" s="306">
        <f>+'Ark1'!C1699</f>
        <v>2024</v>
      </c>
      <c r="C702" s="266">
        <f>+'Ark1'!L1699</f>
        <v>3</v>
      </c>
      <c r="D702" s="266" t="s">
        <v>31</v>
      </c>
      <c r="E702" s="266">
        <f>+'Ark1'!AP1699</f>
        <v>40</v>
      </c>
      <c r="F702" s="266" t="str">
        <f>+IF(G702=0,"",'Ark1'!Q1699)</f>
        <v/>
      </c>
      <c r="G702" s="362">
        <f>+'Ark1'!R1699</f>
        <v>0</v>
      </c>
      <c r="H702" s="267" t="str">
        <f>+IF(G702=0,"",'Ark1'!AE1699)</f>
        <v/>
      </c>
      <c r="I702" s="267"/>
      <c r="J702" s="267" t="str">
        <f>+IF(G702=0,"",'Ark1'!AF1699)</f>
        <v/>
      </c>
      <c r="K702" s="268" t="str">
        <f>+IF(G702=0,"",'Ark1'!T1699)</f>
        <v/>
      </c>
      <c r="L702" s="305" t="str">
        <f>+IF(G702=0,"",'Ark1'!U1699)</f>
        <v/>
      </c>
      <c r="M702" s="246"/>
      <c r="N702" s="269" t="str">
        <f>+IF(G702=0,"",'Ark1'!W1699)</f>
        <v/>
      </c>
      <c r="O702" s="269" t="str">
        <f>+IF(G702=0,"",'Ark1'!X1699)</f>
        <v/>
      </c>
      <c r="P702" s="269" t="str">
        <f>+IF(G702=0,"",'Ark1'!AG1699)</f>
        <v/>
      </c>
      <c r="Q702" s="269" t="str">
        <f>+IF(G702=0,"",'Ark1'!AH1699)</f>
        <v/>
      </c>
      <c r="R702" s="374" t="str">
        <f>+IF(G702=0,"",'Ark1'!AR2161)</f>
        <v/>
      </c>
      <c r="S702" s="114" t="str">
        <f>+IF(G702=0,"",'Ark1'!AS2161)</f>
        <v/>
      </c>
      <c r="T702" s="269" t="str">
        <f>+IF(G702=0,"",'Ark1'!Y1699)</f>
        <v/>
      </c>
      <c r="U702" s="268" t="str">
        <f>+IF(G702=0,"",'Ark1'!AA1699)</f>
        <v/>
      </c>
      <c r="V702" s="269" t="str">
        <f>+IF(G702=0,"",'Ark1'!AC1699)</f>
        <v/>
      </c>
      <c r="W702" s="305" t="str">
        <f t="shared" si="101"/>
        <v/>
      </c>
      <c r="X702" s="269" t="str">
        <f t="shared" si="102"/>
        <v/>
      </c>
      <c r="Y702" s="267" t="str">
        <f t="shared" si="103"/>
        <v/>
      </c>
      <c r="Z702" s="246"/>
      <c r="AD702" s="27"/>
      <c r="AG702" s="86"/>
      <c r="AH702" s="86"/>
      <c r="AI702" s="86"/>
      <c r="AK702" s="86"/>
      <c r="AL702" s="86"/>
      <c r="AM702" s="86"/>
      <c r="AN702" s="86"/>
      <c r="AO702" s="86"/>
      <c r="AP702" s="86"/>
      <c r="AQ702" s="86"/>
      <c r="AR702" s="86"/>
      <c r="AS702" s="86"/>
      <c r="AT702" s="86"/>
      <c r="AU702" s="86"/>
      <c r="AV702" s="86"/>
      <c r="AW702" s="86"/>
      <c r="AX702" s="86"/>
      <c r="AY702" s="86"/>
      <c r="AZ702" s="86"/>
      <c r="BA702" s="86"/>
      <c r="BB702" s="86"/>
      <c r="BC702" s="86"/>
      <c r="BD702" s="86"/>
      <c r="BE702" s="86"/>
      <c r="BF702" s="86"/>
      <c r="BG702" s="86"/>
      <c r="BH702" s="86"/>
      <c r="BI702" s="86"/>
      <c r="BJ702" s="86"/>
      <c r="BK702" s="86"/>
      <c r="BL702" s="86"/>
      <c r="BM702" s="86"/>
      <c r="BN702" s="86"/>
    </row>
    <row r="703" spans="1:66" s="28" customFormat="1" ht="15.6">
      <c r="A703" s="246"/>
      <c r="B703" s="306">
        <f>+'Ark1'!C1734</f>
        <v>2024</v>
      </c>
      <c r="C703" s="266">
        <f>+'Ark1'!L1734</f>
        <v>4</v>
      </c>
      <c r="D703" s="266" t="s">
        <v>32</v>
      </c>
      <c r="E703" s="86">
        <f>+'Ark1'!AP1734</f>
        <v>40</v>
      </c>
      <c r="F703" s="86" t="str">
        <f>+IF(G703=0,"",'Ark1'!Q1734)</f>
        <v/>
      </c>
      <c r="G703" s="362">
        <f>+'Ark1'!R1734</f>
        <v>0</v>
      </c>
      <c r="H703" s="28" t="str">
        <f>+IF(G703=0,"",'Ark1'!AE1734)</f>
        <v/>
      </c>
      <c r="I703" s="267"/>
      <c r="J703" s="28" t="str">
        <f>+IF(G703=0,"",'Ark1'!AF1734)</f>
        <v/>
      </c>
      <c r="K703" s="27" t="str">
        <f>+IF(G703=0,"",'Ark1'!T1734)</f>
        <v/>
      </c>
      <c r="L703" s="305" t="str">
        <f>+IF(G703=0,"",'Ark1'!U1734)</f>
        <v/>
      </c>
      <c r="M703" s="246"/>
      <c r="N703" s="33" t="str">
        <f>+IF(G703=0,"",'Ark1'!W1734)</f>
        <v/>
      </c>
      <c r="O703" s="33" t="str">
        <f>+IF(G703=0,"",'Ark1'!X1734)</f>
        <v/>
      </c>
      <c r="P703" s="33" t="str">
        <f>+IF(G703=0,"",'Ark1'!AG1734)</f>
        <v/>
      </c>
      <c r="Q703" s="33" t="str">
        <f>+IF(G703=0,"",'Ark1'!AH1734)</f>
        <v/>
      </c>
      <c r="R703" s="374" t="str">
        <f>+IF(G703=0,"",'Ark1'!AR2196)</f>
        <v/>
      </c>
      <c r="S703" s="114" t="str">
        <f>+IF(G703=0,"",'Ark1'!AS2196)</f>
        <v/>
      </c>
      <c r="T703" s="33" t="str">
        <f>+IF(G703=0,"",'Ark1'!Y1734)</f>
        <v/>
      </c>
      <c r="U703" s="27" t="str">
        <f>+IF(G703=0,"",'Ark1'!AA1734)</f>
        <v/>
      </c>
      <c r="V703" s="33" t="str">
        <f>+IF(G703=0,"",'Ark1'!AC1734)</f>
        <v/>
      </c>
      <c r="W703" s="305" t="str">
        <f t="shared" si="101"/>
        <v/>
      </c>
      <c r="X703" s="33" t="str">
        <f t="shared" si="102"/>
        <v/>
      </c>
      <c r="Y703" s="28" t="str">
        <f t="shared" si="103"/>
        <v/>
      </c>
      <c r="Z703" s="246"/>
      <c r="AD703" s="27"/>
      <c r="AG703" s="86"/>
      <c r="AH703" s="86"/>
      <c r="AI703" s="86"/>
      <c r="AK703" s="86"/>
      <c r="AL703" s="86"/>
      <c r="AM703" s="86"/>
      <c r="AN703" s="86"/>
      <c r="AO703" s="86"/>
      <c r="AP703" s="86"/>
      <c r="AQ703" s="86"/>
      <c r="AR703" s="86"/>
      <c r="AS703" s="86"/>
      <c r="AT703" s="86"/>
      <c r="AU703" s="86"/>
      <c r="AV703" s="86"/>
      <c r="AW703" s="86"/>
      <c r="AX703" s="86"/>
      <c r="AY703" s="86"/>
      <c r="AZ703" s="86"/>
      <c r="BA703" s="86"/>
      <c r="BB703" s="86"/>
      <c r="BC703" s="86"/>
      <c r="BD703" s="86"/>
      <c r="BE703" s="86"/>
      <c r="BF703" s="86"/>
      <c r="BG703" s="86"/>
      <c r="BH703" s="86"/>
      <c r="BI703" s="86"/>
      <c r="BJ703" s="86"/>
      <c r="BK703" s="86"/>
      <c r="BL703" s="86"/>
      <c r="BM703" s="86"/>
      <c r="BN703" s="86"/>
    </row>
    <row r="704" spans="1:66" s="28" customFormat="1" ht="15.6">
      <c r="A704" s="246"/>
      <c r="B704" s="266">
        <f>+'Ark1'!C1769</f>
        <v>2024</v>
      </c>
      <c r="C704" s="266">
        <f>+'Ark1'!L1769</f>
        <v>5</v>
      </c>
      <c r="D704" s="266" t="s">
        <v>400</v>
      </c>
      <c r="E704" s="274">
        <f>+'Ark1'!AP1769</f>
        <v>40</v>
      </c>
      <c r="F704" s="266" t="str">
        <f>+IF(G704=0,"",'Ark1'!Q1769)</f>
        <v/>
      </c>
      <c r="G704" s="362">
        <f>+'Ark1'!R1769</f>
        <v>0</v>
      </c>
      <c r="H704" s="267">
        <f>+'Ark1'!AE1769</f>
        <v>0</v>
      </c>
      <c r="I704" s="267"/>
      <c r="J704" s="267" t="str">
        <f>+IF(G704=0,"",'Ark1'!AF1769)</f>
        <v/>
      </c>
      <c r="K704" s="268" t="str">
        <f>+IF(G704=0,"",'Ark1'!T1769)</f>
        <v/>
      </c>
      <c r="L704" s="305" t="str">
        <f>+IF(G704=0,"",'Ark1'!U1769)</f>
        <v/>
      </c>
      <c r="M704" s="246"/>
      <c r="N704" s="269" t="str">
        <f>+IF(G704=0,"",'Ark1'!W1769)</f>
        <v/>
      </c>
      <c r="O704" s="269" t="str">
        <f>+IF(G704=0,"",'Ark1'!X1769)</f>
        <v/>
      </c>
      <c r="P704" s="269" t="str">
        <f>+IF(G704=0,"",'Ark1'!AG1769)</f>
        <v/>
      </c>
      <c r="Q704" s="269" t="str">
        <f>+IF(G704=0,"",'Ark1'!AH1769)</f>
        <v/>
      </c>
      <c r="R704" s="374" t="str">
        <f>+IF(G704=0,"",'Ark1'!AR2231)</f>
        <v/>
      </c>
      <c r="S704" s="114" t="str">
        <f>+IF(G704=0,"",'Ark1'!AS2231)</f>
        <v/>
      </c>
      <c r="T704" s="269" t="str">
        <f>+IF(G704=0,"",'Ark1'!Y1769)</f>
        <v/>
      </c>
      <c r="U704" s="268" t="str">
        <f>+IF(G704=0,"",'Ark1'!AA1769)</f>
        <v/>
      </c>
      <c r="V704" s="269" t="str">
        <f>+IF(G704=0,"",'Ark1'!AC1769)</f>
        <v/>
      </c>
      <c r="W704" s="305" t="str">
        <f t="shared" si="101"/>
        <v/>
      </c>
      <c r="X704" s="269" t="str">
        <f t="shared" si="102"/>
        <v/>
      </c>
      <c r="Y704" s="267" t="str">
        <f t="shared" si="103"/>
        <v/>
      </c>
      <c r="Z704" s="246"/>
      <c r="AD704" s="27"/>
      <c r="AG704" s="86"/>
      <c r="AH704" s="86"/>
      <c r="AI704" s="86"/>
      <c r="AK704" s="86"/>
      <c r="AL704" s="86"/>
      <c r="AM704" s="86"/>
      <c r="AN704" s="86"/>
      <c r="AO704" s="86"/>
      <c r="AP704" s="86"/>
      <c r="AQ704" s="86"/>
      <c r="AR704" s="86"/>
      <c r="AS704" s="86"/>
      <c r="AT704" s="86"/>
      <c r="AU704" s="86"/>
      <c r="AV704" s="86"/>
      <c r="AW704" s="86"/>
      <c r="AX704" s="86"/>
      <c r="AY704" s="86"/>
      <c r="AZ704" s="86"/>
      <c r="BA704" s="86"/>
      <c r="BB704" s="86"/>
      <c r="BC704" s="86"/>
      <c r="BD704" s="86"/>
      <c r="BE704" s="86"/>
      <c r="BF704" s="86"/>
      <c r="BG704" s="86"/>
      <c r="BH704" s="86"/>
      <c r="BI704" s="86"/>
      <c r="BJ704" s="86"/>
      <c r="BK704" s="86"/>
      <c r="BL704" s="86"/>
      <c r="BM704" s="86"/>
      <c r="BN704" s="86"/>
    </row>
    <row r="705" spans="1:66" s="28" customFormat="1" ht="15.6">
      <c r="A705" s="246"/>
      <c r="B705" s="330">
        <f>+'Ark1'!C1804</f>
        <v>2024</v>
      </c>
      <c r="C705" s="266">
        <f>+'Ark1'!L1804</f>
        <v>6</v>
      </c>
      <c r="D705" s="266" t="s">
        <v>33</v>
      </c>
      <c r="E705" s="275">
        <f>+'Ark1'!AP1804</f>
        <v>40</v>
      </c>
      <c r="F705" s="86" t="str">
        <f>+IF(G705=0,"",'Ark1'!Q1804)</f>
        <v/>
      </c>
      <c r="G705" s="362">
        <f>+'Ark1'!R1804</f>
        <v>0</v>
      </c>
      <c r="H705" s="28" t="str">
        <f>+IF(G705=0,"",'Ark1'!AE1804)</f>
        <v/>
      </c>
      <c r="I705" s="267"/>
      <c r="J705" s="28" t="str">
        <f>+IF(G705=0,"",'Ark1'!AF1804)</f>
        <v/>
      </c>
      <c r="K705" s="27" t="str">
        <f>+IF(G705=0,"",'Ark1'!T1804)</f>
        <v/>
      </c>
      <c r="L705" s="305" t="str">
        <f>+IF(G705=0,"",'Ark1'!U1804)</f>
        <v/>
      </c>
      <c r="M705" s="246"/>
      <c r="N705" s="33" t="str">
        <f>+IF(G705=0,"",'Ark1'!W1804)</f>
        <v/>
      </c>
      <c r="O705" s="33" t="str">
        <f>+IF(G705=0,"",'Ark1'!X1804)</f>
        <v/>
      </c>
      <c r="P705" s="33" t="str">
        <f>+IF(G705=0,"",'Ark1'!AG1804)</f>
        <v/>
      </c>
      <c r="Q705" s="33" t="str">
        <f>+IF(G705=0,"",'Ark1'!AH1804)</f>
        <v/>
      </c>
      <c r="R705" s="374" t="str">
        <f>+IF(G705=0,"",'Ark1'!AR2266)</f>
        <v/>
      </c>
      <c r="S705" s="114" t="str">
        <f>+IF(G705=0,"",'Ark1'!AS2266)</f>
        <v/>
      </c>
      <c r="T705" s="33" t="str">
        <f>+IF(G705=0,"",'Ark1'!Y1804)</f>
        <v/>
      </c>
      <c r="U705" s="27" t="str">
        <f>+IF(G705=0,"",'Ark1'!AA1804)</f>
        <v/>
      </c>
      <c r="V705" s="33" t="str">
        <f>+IF(G705=0,"",'Ark1'!AC1804)</f>
        <v/>
      </c>
      <c r="W705" s="305" t="str">
        <f t="shared" si="101"/>
        <v/>
      </c>
      <c r="X705" s="33" t="str">
        <f t="shared" si="102"/>
        <v/>
      </c>
      <c r="Y705" s="28" t="str">
        <f t="shared" si="103"/>
        <v/>
      </c>
      <c r="Z705" s="246"/>
      <c r="AD705" s="27"/>
      <c r="AG705" s="86"/>
      <c r="AH705" s="86"/>
      <c r="AI705" s="86"/>
      <c r="AK705" s="86"/>
      <c r="AL705" s="86"/>
      <c r="AM705" s="86"/>
      <c r="AN705" s="86"/>
      <c r="AO705" s="86"/>
      <c r="AP705" s="86"/>
      <c r="AQ705" s="86"/>
      <c r="AR705" s="86"/>
      <c r="AS705" s="86"/>
      <c r="AT705" s="86"/>
      <c r="AU705" s="86"/>
      <c r="AV705" s="86"/>
      <c r="AW705" s="86"/>
      <c r="AX705" s="86"/>
      <c r="AY705" s="86"/>
      <c r="AZ705" s="86"/>
      <c r="BA705" s="86"/>
      <c r="BB705" s="86"/>
      <c r="BC705" s="86"/>
      <c r="BD705" s="86"/>
      <c r="BE705" s="86"/>
      <c r="BF705" s="86"/>
      <c r="BG705" s="86"/>
      <c r="BH705" s="86"/>
      <c r="BI705" s="86"/>
      <c r="BJ705" s="86"/>
      <c r="BK705" s="86"/>
      <c r="BL705" s="86"/>
      <c r="BM705" s="86"/>
      <c r="BN705" s="86"/>
    </row>
    <row r="706" spans="1:66" s="28" customFormat="1" ht="15.6">
      <c r="A706" s="246"/>
      <c r="B706" s="330">
        <f>+'Ark1'!C1839</f>
        <v>2024</v>
      </c>
      <c r="C706" s="266">
        <f>+'Ark1'!L1839</f>
        <v>7</v>
      </c>
      <c r="D706" s="266" t="s">
        <v>34</v>
      </c>
      <c r="E706" s="274">
        <f>+'Ark1'!AP1839</f>
        <v>40</v>
      </c>
      <c r="F706" s="266" t="str">
        <f>+IF(G706=0,"",'Ark1'!Q1839)</f>
        <v/>
      </c>
      <c r="G706" s="362">
        <f>+'Ark1'!R1839</f>
        <v>0</v>
      </c>
      <c r="H706" s="267" t="str">
        <f>+IF(G706=0,"",'Ark1'!AE1839)</f>
        <v/>
      </c>
      <c r="I706" s="267"/>
      <c r="J706" s="267" t="str">
        <f>+IF(G706=0,"",'Ark1'!AF1839)</f>
        <v/>
      </c>
      <c r="K706" s="268" t="str">
        <f>+IF(G706=0,"",'Ark1'!T1839)</f>
        <v/>
      </c>
      <c r="L706" s="305" t="str">
        <f>+IF(G706=0,"",'Ark1'!U1839)</f>
        <v/>
      </c>
      <c r="M706" s="246"/>
      <c r="N706" s="269" t="str">
        <f>+IF(G706=0,"",'Ark1'!W1839)</f>
        <v/>
      </c>
      <c r="O706" s="269" t="str">
        <f>+IF(G706=0,"",'Ark1'!X1839)</f>
        <v/>
      </c>
      <c r="P706" s="269" t="str">
        <f>+IF(G706=0,"",'Ark1'!AG1839)</f>
        <v/>
      </c>
      <c r="Q706" s="269" t="str">
        <f>+IF(G706=0,"",'Ark1'!AH1839)</f>
        <v/>
      </c>
      <c r="R706" s="374" t="str">
        <f>+IF(G706=0,"",'Ark1'!AR2301)</f>
        <v/>
      </c>
      <c r="S706" s="114" t="str">
        <f>+IF(G706=0,"",'Ark1'!AS2301)</f>
        <v/>
      </c>
      <c r="T706" s="269" t="str">
        <f>+IF(G706=0,"",'Ark1'!Y1839)</f>
        <v/>
      </c>
      <c r="U706" s="268" t="str">
        <f>+IF(G706=0,"",'Ark1'!AA1839)</f>
        <v/>
      </c>
      <c r="V706" s="269" t="str">
        <f>+IF(G706=0,"",'Ark1'!AC1839)</f>
        <v/>
      </c>
      <c r="W706" s="305" t="str">
        <f t="shared" si="101"/>
        <v/>
      </c>
      <c r="X706" s="269" t="str">
        <f t="shared" si="102"/>
        <v/>
      </c>
      <c r="Y706" s="267" t="str">
        <f t="shared" si="103"/>
        <v/>
      </c>
      <c r="Z706" s="246"/>
      <c r="AD706" s="27"/>
      <c r="AG706" s="86"/>
      <c r="AH706" s="86"/>
      <c r="AI706" s="86"/>
      <c r="AK706" s="86"/>
      <c r="AL706" s="86"/>
      <c r="AM706" s="86"/>
      <c r="AN706" s="86"/>
      <c r="AO706" s="86"/>
      <c r="AP706" s="86"/>
      <c r="AQ706" s="86"/>
      <c r="AR706" s="86"/>
      <c r="AS706" s="86"/>
      <c r="AT706" s="86"/>
      <c r="AU706" s="86"/>
      <c r="AV706" s="86"/>
      <c r="AW706" s="86"/>
      <c r="AX706" s="86"/>
      <c r="AY706" s="86"/>
      <c r="AZ706" s="86"/>
      <c r="BA706" s="86"/>
      <c r="BB706" s="86"/>
      <c r="BC706" s="86"/>
      <c r="BD706" s="86"/>
      <c r="BE706" s="86"/>
      <c r="BF706" s="86"/>
      <c r="BG706" s="86"/>
      <c r="BH706" s="86"/>
      <c r="BI706" s="86"/>
      <c r="BJ706" s="86"/>
      <c r="BK706" s="86"/>
      <c r="BL706" s="86"/>
      <c r="BM706" s="86"/>
      <c r="BN706" s="86"/>
    </row>
    <row r="707" spans="1:66" s="28" customFormat="1" ht="15.6">
      <c r="A707" s="246"/>
      <c r="B707" s="86">
        <f>+'Ark1'!C1874</f>
        <v>2024</v>
      </c>
      <c r="C707" s="86">
        <f>+'Ark1'!L1874</f>
        <v>8</v>
      </c>
      <c r="D707" s="86" t="s">
        <v>35</v>
      </c>
      <c r="E707" s="275">
        <f>+'Ark1'!AP1874</f>
        <v>40</v>
      </c>
      <c r="F707" s="86" t="str">
        <f>+IF(G707=0,"",'Ark1'!Q1874)</f>
        <v/>
      </c>
      <c r="G707" s="362">
        <f>+'Ark1'!R1874</f>
        <v>0</v>
      </c>
      <c r="H707" s="28" t="str">
        <f>+IF(G707=0,"",'Ark1'!AE1874)</f>
        <v/>
      </c>
      <c r="I707" s="267"/>
      <c r="J707" s="28" t="str">
        <f>+IF(G707=0,"",'Ark1'!AF1874)</f>
        <v/>
      </c>
      <c r="K707" s="27" t="str">
        <f>+IF(G707=0,"",'Ark1'!T1874)</f>
        <v/>
      </c>
      <c r="L707" s="305" t="str">
        <f>+IF(G707=0,"",'Ark1'!U1874)</f>
        <v/>
      </c>
      <c r="M707" s="246"/>
      <c r="N707" s="33" t="str">
        <f>+IF(G707=0,"",'Ark1'!W1874)</f>
        <v/>
      </c>
      <c r="O707" s="33" t="str">
        <f>+IF(G707=0,"",'Ark1'!X1874)</f>
        <v/>
      </c>
      <c r="P707" s="33" t="str">
        <f>+IF(G707=0,"",'Ark1'!AG1874)</f>
        <v/>
      </c>
      <c r="Q707" s="33" t="str">
        <f>+IF(G707=0,"",'Ark1'!AH1874)</f>
        <v/>
      </c>
      <c r="R707" s="374" t="str">
        <f>+IF(G707=0,"",'Ark1'!AR2185)</f>
        <v/>
      </c>
      <c r="S707" s="114" t="str">
        <f>+IF(G707=0,"",'Ark1'!AS2185)</f>
        <v/>
      </c>
      <c r="T707" s="33" t="str">
        <f>+IF(G707=0,"",'Ark1'!Y1874)</f>
        <v/>
      </c>
      <c r="U707" s="27" t="str">
        <f>+IF(G707=0,"",'Ark1'!AA1874)</f>
        <v/>
      </c>
      <c r="V707" s="33" t="str">
        <f>+IF(G707=0,"",'Ark1'!AC1874)</f>
        <v/>
      </c>
      <c r="W707" s="305" t="str">
        <f t="shared" si="101"/>
        <v/>
      </c>
      <c r="X707" s="33" t="str">
        <f t="shared" si="102"/>
        <v/>
      </c>
      <c r="Y707" s="28" t="str">
        <f t="shared" si="103"/>
        <v/>
      </c>
      <c r="Z707" s="246"/>
      <c r="AD707" s="27"/>
      <c r="AG707" s="86"/>
      <c r="AH707" s="86"/>
      <c r="AI707" s="86"/>
      <c r="AK707" s="86"/>
      <c r="AL707" s="86"/>
      <c r="AM707" s="86"/>
      <c r="AN707" s="86"/>
      <c r="AO707" s="86"/>
      <c r="AP707" s="86"/>
      <c r="AQ707" s="86"/>
      <c r="AR707" s="86"/>
      <c r="AS707" s="86"/>
      <c r="AT707" s="86"/>
      <c r="AU707" s="86"/>
      <c r="AV707" s="86"/>
      <c r="AW707" s="86"/>
      <c r="AX707" s="86"/>
      <c r="AY707" s="86"/>
      <c r="AZ707" s="86"/>
      <c r="BA707" s="86"/>
      <c r="BB707" s="86"/>
      <c r="BC707" s="86"/>
      <c r="BD707" s="86"/>
      <c r="BE707" s="86"/>
      <c r="BF707" s="86"/>
      <c r="BG707" s="86"/>
      <c r="BH707" s="86"/>
      <c r="BI707" s="86"/>
      <c r="BJ707" s="86"/>
      <c r="BK707" s="86"/>
      <c r="BL707" s="86"/>
      <c r="BM707" s="86"/>
      <c r="BN707" s="86"/>
    </row>
    <row r="708" spans="1:66" s="28" customFormat="1" ht="15.6">
      <c r="A708" s="246"/>
      <c r="B708" s="330">
        <f>+'Ark1'!C1909</f>
        <v>2024</v>
      </c>
      <c r="C708" s="266">
        <f>+'Ark1'!L1909</f>
        <v>9</v>
      </c>
      <c r="D708" s="266" t="s">
        <v>36</v>
      </c>
      <c r="E708" s="274">
        <f>+'Ark1'!AP1909</f>
        <v>40</v>
      </c>
      <c r="F708" s="266" t="str">
        <f>+IF(G708=0,"",'Ark1'!Q1909)</f>
        <v/>
      </c>
      <c r="G708" s="362">
        <f>+'Ark1'!R1909</f>
        <v>0</v>
      </c>
      <c r="H708" s="267" t="str">
        <f>+IF(G708=0,"",'Ark1'!AE1909)</f>
        <v/>
      </c>
      <c r="I708" s="267"/>
      <c r="J708" s="267" t="str">
        <f>+IF(G708=0,"",'Ark1'!AF1909)</f>
        <v/>
      </c>
      <c r="K708" s="268" t="str">
        <f>+IF(G708=0,"",'Ark1'!T1909)</f>
        <v/>
      </c>
      <c r="L708" s="305" t="str">
        <f>+IF(G708=0,"",'Ark1'!U1909)</f>
        <v/>
      </c>
      <c r="M708" s="246"/>
      <c r="N708" s="269" t="str">
        <f>+IF(G708=0,"",'Ark1'!W1909)</f>
        <v/>
      </c>
      <c r="O708" s="269" t="str">
        <f>+IF(G708=0,"",'Ark1'!X1909)</f>
        <v/>
      </c>
      <c r="P708" s="269" t="str">
        <f>+IF(G708=0,"",'Ark1'!AG1909)</f>
        <v/>
      </c>
      <c r="Q708" s="269" t="str">
        <f>+IF(G708=0,"",'Ark1'!AH1909)</f>
        <v/>
      </c>
      <c r="R708" s="374" t="str">
        <f>+IF(G708=0,"",'Ark1'!AR2186)</f>
        <v/>
      </c>
      <c r="S708" s="114" t="str">
        <f>+IF(G708=0,"",'Ark1'!AS2186)</f>
        <v/>
      </c>
      <c r="T708" s="269" t="str">
        <f>+IF(G708=0,"",'Ark1'!Y1909)</f>
        <v/>
      </c>
      <c r="U708" s="268" t="str">
        <f>+IF(G708=0,"",'Ark1'!AA1909)</f>
        <v/>
      </c>
      <c r="V708" s="269" t="str">
        <f>+IF(G708=0,"",'Ark1'!AC1909)</f>
        <v/>
      </c>
      <c r="W708" s="305" t="str">
        <f t="shared" si="101"/>
        <v/>
      </c>
      <c r="X708" s="269" t="str">
        <f t="shared" si="102"/>
        <v/>
      </c>
      <c r="Y708" s="267" t="str">
        <f t="shared" si="103"/>
        <v/>
      </c>
      <c r="Z708" s="246"/>
      <c r="AD708" s="27"/>
      <c r="AG708" s="86"/>
      <c r="AH708" s="86"/>
      <c r="AI708" s="86"/>
      <c r="AK708" s="86"/>
      <c r="AL708" s="86"/>
      <c r="AM708" s="86"/>
      <c r="AN708" s="86"/>
      <c r="AO708" s="86"/>
      <c r="AP708" s="86"/>
      <c r="AQ708" s="86"/>
      <c r="AR708" s="86"/>
      <c r="AS708" s="86"/>
      <c r="AT708" s="86"/>
      <c r="AU708" s="86"/>
      <c r="AV708" s="86"/>
      <c r="AW708" s="86"/>
      <c r="AX708" s="86"/>
      <c r="AY708" s="86"/>
      <c r="AZ708" s="86"/>
      <c r="BA708" s="86"/>
      <c r="BB708" s="86"/>
      <c r="BC708" s="86"/>
      <c r="BD708" s="86"/>
      <c r="BE708" s="86"/>
      <c r="BF708" s="86"/>
      <c r="BG708" s="86"/>
      <c r="BH708" s="86"/>
      <c r="BI708" s="86"/>
      <c r="BJ708" s="86"/>
      <c r="BK708" s="86"/>
      <c r="BL708" s="86"/>
      <c r="BM708" s="86"/>
      <c r="BN708" s="86"/>
    </row>
    <row r="709" spans="1:66" s="28" customFormat="1" ht="15.6">
      <c r="A709" s="246"/>
      <c r="B709" s="330">
        <f>+'Ark1'!C1944</f>
        <v>2024</v>
      </c>
      <c r="C709" s="266">
        <f>+'Ark1'!L1944</f>
        <v>10</v>
      </c>
      <c r="D709" s="266" t="s">
        <v>37</v>
      </c>
      <c r="E709" s="275">
        <f>+'Ark1'!AP1944</f>
        <v>40</v>
      </c>
      <c r="F709" s="86" t="str">
        <f>+IF(G709=0,"",'Ark1'!Q1944)</f>
        <v/>
      </c>
      <c r="G709" s="362">
        <f>+'Ark1'!R1944</f>
        <v>0</v>
      </c>
      <c r="H709" s="28" t="str">
        <f>+IF(G709=0,"",'Ark1'!AE1944)</f>
        <v/>
      </c>
      <c r="I709" s="267"/>
      <c r="J709" s="28" t="str">
        <f>+IF(G709=0,"",'Ark1'!AF1944)</f>
        <v/>
      </c>
      <c r="K709" s="27" t="str">
        <f>+IF(G709=0,"",'Ark1'!T1944)</f>
        <v/>
      </c>
      <c r="L709" s="305" t="str">
        <f>+IF(G709=0,"",'Ark1'!U1944)</f>
        <v/>
      </c>
      <c r="M709" s="246"/>
      <c r="N709" s="33" t="str">
        <f>+IF(G709=0,"",'Ark1'!W1944)</f>
        <v/>
      </c>
      <c r="O709" s="33" t="str">
        <f>+IF(G709=0,"",'Ark1'!X1944)</f>
        <v/>
      </c>
      <c r="P709" s="33" t="str">
        <f>+IF(G709=0,"",'Ark1'!AG1944)</f>
        <v/>
      </c>
      <c r="Q709" s="33" t="str">
        <f>+IF(G709=0,"",'Ark1'!AH1944)</f>
        <v/>
      </c>
      <c r="R709" s="374" t="str">
        <f>+IF(G709=0,"",'Ark1'!AR2187)</f>
        <v/>
      </c>
      <c r="S709" s="114" t="str">
        <f>+IF(G709=0,"",'Ark1'!AS2187)</f>
        <v/>
      </c>
      <c r="T709" s="33" t="str">
        <f>+IF(G709=0,"",'Ark1'!Y1944)</f>
        <v/>
      </c>
      <c r="U709" s="27" t="str">
        <f>+IF(G709=0,"",'Ark1'!AA1944)</f>
        <v/>
      </c>
      <c r="V709" s="33" t="str">
        <f>+IF(G709=0,"",'Ark1'!AC1944)</f>
        <v/>
      </c>
      <c r="W709" s="305" t="str">
        <f t="shared" si="101"/>
        <v/>
      </c>
      <c r="X709" s="33" t="str">
        <f t="shared" si="102"/>
        <v/>
      </c>
      <c r="Y709" s="28" t="str">
        <f t="shared" si="103"/>
        <v/>
      </c>
      <c r="Z709" s="246"/>
      <c r="AD709" s="27"/>
      <c r="AG709" s="86"/>
      <c r="AH709" s="86"/>
      <c r="AI709" s="86"/>
      <c r="AK709" s="86"/>
      <c r="AL709" s="86"/>
      <c r="AM709" s="86"/>
      <c r="AN709" s="86"/>
      <c r="AO709" s="86"/>
      <c r="AP709" s="86"/>
      <c r="AQ709" s="86"/>
      <c r="AR709" s="86"/>
      <c r="AS709" s="86"/>
      <c r="AT709" s="86"/>
      <c r="AU709" s="86"/>
      <c r="AV709" s="86"/>
      <c r="AW709" s="86"/>
      <c r="AX709" s="86"/>
      <c r="AY709" s="86"/>
      <c r="AZ709" s="86"/>
      <c r="BA709" s="86"/>
      <c r="BB709" s="86"/>
      <c r="BC709" s="86"/>
      <c r="BD709" s="86"/>
      <c r="BE709" s="86"/>
      <c r="BF709" s="86"/>
      <c r="BG709" s="86"/>
      <c r="BH709" s="86"/>
      <c r="BI709" s="86"/>
      <c r="BJ709" s="86"/>
      <c r="BK709" s="86"/>
      <c r="BL709" s="86"/>
      <c r="BM709" s="86"/>
      <c r="BN709" s="86"/>
    </row>
    <row r="710" spans="1:66" s="28" customFormat="1" ht="15.6">
      <c r="A710" s="246"/>
      <c r="B710" s="330">
        <f>+'Ark1'!C1979</f>
        <v>2024</v>
      </c>
      <c r="C710" s="266">
        <f>+'Ark1'!L1979</f>
        <v>11</v>
      </c>
      <c r="D710" s="266" t="s">
        <v>38</v>
      </c>
      <c r="E710" s="274">
        <f>+'Ark1'!AP1979</f>
        <v>40</v>
      </c>
      <c r="F710" s="266" t="str">
        <f>+IF(G710=0,"",'Ark1'!Q1979)</f>
        <v/>
      </c>
      <c r="G710" s="362">
        <f>+'Ark1'!R1979</f>
        <v>0</v>
      </c>
      <c r="H710" s="267" t="str">
        <f>+IF(G710=0,"",'Ark1'!AE1979)</f>
        <v/>
      </c>
      <c r="I710" s="267"/>
      <c r="J710" s="267" t="str">
        <f>+IF(G710=0,"",'Ark1'!AF1979)</f>
        <v/>
      </c>
      <c r="K710" s="268" t="str">
        <f>+IF(G710=0,"",'Ark1'!T1979)</f>
        <v/>
      </c>
      <c r="L710" s="305" t="str">
        <f>+IF(G710=0,"",'Ark1'!U1979)</f>
        <v/>
      </c>
      <c r="M710" s="246"/>
      <c r="N710" s="269" t="str">
        <f>+IF(G710=0,"",'Ark1'!W1979)</f>
        <v/>
      </c>
      <c r="O710" s="269" t="str">
        <f>+IF(G710=0,"",'Ark1'!X1979)</f>
        <v/>
      </c>
      <c r="P710" s="269" t="str">
        <f>+IF(G710=0,"",'Ark1'!AG1979)</f>
        <v/>
      </c>
      <c r="Q710" s="269" t="str">
        <f>+IF(G710=0,"",'Ark1'!AH1979)</f>
        <v/>
      </c>
      <c r="R710" s="374" t="str">
        <f>+IF(G710=0,"",'Ark1'!AR2188)</f>
        <v/>
      </c>
      <c r="S710" s="114" t="str">
        <f>+IF(G710=0,"",'Ark1'!AS2188)</f>
        <v/>
      </c>
      <c r="T710" s="269" t="str">
        <f>+IF(G710=0,"",'Ark1'!Y1979)</f>
        <v/>
      </c>
      <c r="U710" s="268" t="str">
        <f>+IF(G710=0,"",'Ark1'!AA1979)</f>
        <v/>
      </c>
      <c r="V710" s="269" t="str">
        <f>+IF(G710=0,"",'Ark1'!AC1979)</f>
        <v/>
      </c>
      <c r="W710" s="305" t="str">
        <f t="shared" si="101"/>
        <v/>
      </c>
      <c r="X710" s="269" t="str">
        <f t="shared" si="102"/>
        <v/>
      </c>
      <c r="Y710" s="267" t="str">
        <f t="shared" si="103"/>
        <v/>
      </c>
      <c r="Z710" s="246"/>
      <c r="AD710" s="27"/>
      <c r="AG710" s="86"/>
      <c r="AH710" s="86"/>
      <c r="AI710" s="86"/>
      <c r="AK710" s="86"/>
      <c r="AL710" s="86"/>
      <c r="AM710" s="86"/>
      <c r="AN710" s="86"/>
      <c r="AO710" s="86"/>
      <c r="AP710" s="86"/>
      <c r="AQ710" s="86"/>
      <c r="AR710" s="86"/>
      <c r="AS710" s="86"/>
      <c r="AT710" s="86"/>
      <c r="AU710" s="86"/>
      <c r="AV710" s="86"/>
      <c r="AW710" s="86"/>
      <c r="AX710" s="86"/>
      <c r="AY710" s="86"/>
      <c r="AZ710" s="86"/>
      <c r="BA710" s="86"/>
      <c r="BB710" s="86"/>
      <c r="BC710" s="86"/>
      <c r="BD710" s="86"/>
      <c r="BE710" s="86"/>
      <c r="BF710" s="86"/>
      <c r="BG710" s="86"/>
      <c r="BH710" s="86"/>
      <c r="BI710" s="86"/>
      <c r="BJ710" s="86"/>
      <c r="BK710" s="86"/>
      <c r="BL710" s="86"/>
      <c r="BM710" s="86"/>
      <c r="BN710" s="86"/>
    </row>
    <row r="711" spans="1:66" s="28" customFormat="1" ht="15.6">
      <c r="A711" s="246"/>
      <c r="B711" s="330">
        <f>+'Ark1'!C2014</f>
        <v>2024</v>
      </c>
      <c r="C711" s="266">
        <f>+'Ark1'!L2014</f>
        <v>12</v>
      </c>
      <c r="D711" s="266" t="s">
        <v>39</v>
      </c>
      <c r="E711" s="275">
        <f>+'Ark1'!AP2014</f>
        <v>40</v>
      </c>
      <c r="F711" s="86" t="str">
        <f>+IF(G711=0,"",'Ark1'!Q2014)</f>
        <v/>
      </c>
      <c r="G711" s="362">
        <f>+'Ark1'!R2014</f>
        <v>0</v>
      </c>
      <c r="H711" s="28" t="str">
        <f>+IF(G711=0,"",'Ark1'!AE2014)</f>
        <v/>
      </c>
      <c r="I711" s="267"/>
      <c r="J711" s="28" t="str">
        <f>+IF(G711=0,"",'Ark1'!AF2014)</f>
        <v/>
      </c>
      <c r="K711" s="27" t="str">
        <f>+IF(G711=0,"",'Ark1'!T2014)</f>
        <v/>
      </c>
      <c r="L711" s="305" t="str">
        <f>+IF(G711=0,"",'Ark1'!U2014)</f>
        <v/>
      </c>
      <c r="M711" s="246"/>
      <c r="N711" s="33" t="str">
        <f>+IF(G711=0,"",'Ark1'!W2014)</f>
        <v/>
      </c>
      <c r="O711" s="33" t="str">
        <f>+IF(G711=0,"",'Ark1'!X2014)</f>
        <v/>
      </c>
      <c r="P711" s="33" t="str">
        <f>+IF(G711=0,"",'Ark1'!AG2014)</f>
        <v/>
      </c>
      <c r="Q711" s="33" t="str">
        <f>+IF(G711=0,"",'Ark1'!AH2014)</f>
        <v/>
      </c>
      <c r="R711" s="374" t="str">
        <f>+IF(G711=0,"",'Ark1'!AR2189)</f>
        <v/>
      </c>
      <c r="S711" s="114" t="str">
        <f>+IF(G711=0,"",'Ark1'!AS2189)</f>
        <v/>
      </c>
      <c r="T711" s="33" t="str">
        <f>+IF(G711=0,"",'Ark1'!Y2014)</f>
        <v/>
      </c>
      <c r="U711" s="27" t="str">
        <f>+IF(G711=0,"",'Ark1'!AA2014)</f>
        <v/>
      </c>
      <c r="V711" s="33" t="str">
        <f>+IF(G711=0,"",'Ark1'!AC2014)</f>
        <v/>
      </c>
      <c r="W711" s="305" t="str">
        <f t="shared" si="101"/>
        <v/>
      </c>
      <c r="X711" s="33" t="str">
        <f t="shared" si="102"/>
        <v/>
      </c>
      <c r="Y711" s="28" t="str">
        <f t="shared" si="103"/>
        <v/>
      </c>
      <c r="Z711" s="246"/>
      <c r="AD711" s="27"/>
      <c r="AG711" s="86"/>
      <c r="AH711" s="86"/>
      <c r="AI711" s="86"/>
      <c r="AK711" s="86"/>
      <c r="AL711" s="86"/>
      <c r="AM711" s="86"/>
      <c r="AN711" s="86"/>
      <c r="AO711" s="86"/>
      <c r="AP711" s="86"/>
      <c r="AQ711" s="86"/>
      <c r="AR711" s="86"/>
      <c r="AS711" s="86"/>
      <c r="AT711" s="86"/>
      <c r="AU711" s="86"/>
      <c r="AV711" s="86"/>
      <c r="AW711" s="86"/>
      <c r="AX711" s="86"/>
      <c r="AY711" s="86"/>
      <c r="AZ711" s="86"/>
      <c r="BA711" s="86"/>
      <c r="BB711" s="86"/>
      <c r="BC711" s="86"/>
      <c r="BD711" s="86"/>
      <c r="BE711" s="86"/>
      <c r="BF711" s="86"/>
      <c r="BG711" s="86"/>
      <c r="BH711" s="86"/>
      <c r="BI711" s="86"/>
      <c r="BJ711" s="86"/>
      <c r="BK711" s="86"/>
      <c r="BL711" s="86"/>
      <c r="BM711" s="86"/>
      <c r="BN711" s="86"/>
    </row>
    <row r="712" spans="1:66" s="28" customFormat="1" ht="15.6">
      <c r="A712" s="246"/>
      <c r="B712" s="330">
        <f>+'Ark1'!C2049</f>
        <v>2024</v>
      </c>
      <c r="C712" s="266">
        <f>+'Ark1'!L2049</f>
        <v>13</v>
      </c>
      <c r="D712" s="266" t="s">
        <v>40</v>
      </c>
      <c r="E712" s="274">
        <f>+'Ark1'!AP2049</f>
        <v>40</v>
      </c>
      <c r="F712" s="266" t="str">
        <f>+IF(G712=0,"",'Ark1'!Q2049)</f>
        <v/>
      </c>
      <c r="G712" s="362">
        <f>+'Ark1'!R2049</f>
        <v>0</v>
      </c>
      <c r="H712" s="267" t="str">
        <f>+IF(G712=0,"",'Ark1'!AE2049)</f>
        <v/>
      </c>
      <c r="I712" s="267"/>
      <c r="J712" s="267" t="str">
        <f>+IF(G712=0,"",'Ark1'!AF2049)</f>
        <v/>
      </c>
      <c r="K712" s="268" t="str">
        <f>+IF(G712=0,"",'Ark1'!T2049)</f>
        <v/>
      </c>
      <c r="L712" s="305" t="str">
        <f>+IF(G712=0,"",'Ark1'!U2049)</f>
        <v/>
      </c>
      <c r="M712" s="246"/>
      <c r="N712" s="269" t="str">
        <f>+IF(G712=0,"",'Ark1'!W2049)</f>
        <v/>
      </c>
      <c r="O712" s="269" t="str">
        <f>+IF(G712=0,"",'Ark1'!X2049)</f>
        <v/>
      </c>
      <c r="P712" s="269" t="str">
        <f>+IF(G712=0,"",'Ark1'!AG2049)</f>
        <v/>
      </c>
      <c r="Q712" s="269" t="str">
        <f>+IF(G712=0,"",'Ark1'!AH2049)</f>
        <v/>
      </c>
      <c r="R712" s="374" t="str">
        <f>+IF(G712=0,"",'Ark1'!AR2190)</f>
        <v/>
      </c>
      <c r="S712" s="114" t="str">
        <f>+IF(G712=0,"",'Ark1'!AS2190)</f>
        <v/>
      </c>
      <c r="T712" s="269" t="str">
        <f>+IF(G712=0,"",'Ark1'!Y2049)</f>
        <v/>
      </c>
      <c r="U712" s="268" t="str">
        <f>+IF(G712=0,"",'Ark1'!AA2049)</f>
        <v/>
      </c>
      <c r="V712" s="269" t="str">
        <f>+IF(G712=0,"",'Ark1'!AC2049)</f>
        <v/>
      </c>
      <c r="W712" s="305" t="str">
        <f t="shared" si="101"/>
        <v/>
      </c>
      <c r="X712" s="269" t="str">
        <f t="shared" si="102"/>
        <v/>
      </c>
      <c r="Y712" s="267" t="str">
        <f t="shared" si="103"/>
        <v/>
      </c>
      <c r="Z712" s="246"/>
      <c r="AD712" s="27"/>
      <c r="AG712" s="86"/>
      <c r="AH712" s="86"/>
      <c r="AI712" s="86"/>
      <c r="AK712" s="86"/>
      <c r="AL712" s="86"/>
      <c r="AM712" s="86"/>
      <c r="AN712" s="86"/>
      <c r="AO712" s="86"/>
      <c r="AP712" s="86"/>
      <c r="AQ712" s="86"/>
      <c r="AR712" s="86"/>
      <c r="AS712" s="86"/>
      <c r="AT712" s="86"/>
      <c r="AU712" s="86"/>
      <c r="AV712" s="86"/>
      <c r="AW712" s="86"/>
      <c r="AX712" s="86"/>
      <c r="AY712" s="86"/>
      <c r="AZ712" s="86"/>
      <c r="BA712" s="86"/>
      <c r="BB712" s="86"/>
      <c r="BC712" s="86"/>
      <c r="BD712" s="86"/>
      <c r="BE712" s="86"/>
      <c r="BF712" s="86"/>
      <c r="BG712" s="86"/>
      <c r="BH712" s="86"/>
      <c r="BI712" s="86"/>
      <c r="BJ712" s="86"/>
      <c r="BK712" s="86"/>
      <c r="BL712" s="86"/>
      <c r="BM712" s="86"/>
      <c r="BN712" s="86"/>
    </row>
    <row r="713" spans="1:66" s="28" customFormat="1" ht="15.6">
      <c r="A713" s="246"/>
      <c r="B713" s="330">
        <f>+'Ark1'!C2084</f>
        <v>2024</v>
      </c>
      <c r="C713" s="266">
        <f>+'Ark1'!L2084</f>
        <v>14</v>
      </c>
      <c r="D713" s="266" t="s">
        <v>401</v>
      </c>
      <c r="E713" s="275">
        <f>+'Ark1'!AP2084</f>
        <v>40</v>
      </c>
      <c r="F713" s="86" t="str">
        <f>+IF(G713=0,"",'Ark1'!Q2084)</f>
        <v/>
      </c>
      <c r="G713" s="362">
        <f>+'Ark1'!R2084</f>
        <v>0</v>
      </c>
      <c r="H713" s="28" t="str">
        <f>+IF(G713=0,"",'Ark1'!AE2084)</f>
        <v/>
      </c>
      <c r="I713" s="267"/>
      <c r="J713" s="28" t="str">
        <f>+IF(G713=0,"",'Ark1'!AF2084)</f>
        <v/>
      </c>
      <c r="K713" s="27" t="str">
        <f>+IF(G713=0,"",'Ark1'!T2084)</f>
        <v/>
      </c>
      <c r="L713" s="305" t="str">
        <f>+IF(G713=0,"",'Ark1'!U2084)</f>
        <v/>
      </c>
      <c r="M713" s="246"/>
      <c r="N713" s="33" t="str">
        <f>+IF(G713=0,"",'Ark1'!W2084)</f>
        <v/>
      </c>
      <c r="O713" s="33" t="str">
        <f>+IF(G713=0,"",'Ark1'!X2084)</f>
        <v/>
      </c>
      <c r="P713" s="33" t="str">
        <f>+IF(G713=0,"",'Ark1'!AG2084)</f>
        <v/>
      </c>
      <c r="Q713" s="33" t="str">
        <f>+IF(G713=0,"",'Ark1'!AH2084)</f>
        <v/>
      </c>
      <c r="R713" s="374" t="str">
        <f>+IF(G713=0,"",'Ark1'!AR2191)</f>
        <v/>
      </c>
      <c r="S713" s="114" t="str">
        <f>+IF(G713=0,"",'Ark1'!AS2191)</f>
        <v/>
      </c>
      <c r="T713" s="33" t="str">
        <f>+IF(G713=0,"",'Ark1'!Y2084)</f>
        <v/>
      </c>
      <c r="U713" s="27" t="str">
        <f>+IF(G713=0,"",'Ark1'!AA2084)</f>
        <v/>
      </c>
      <c r="V713" s="33" t="str">
        <f>+IF(G713=0,"",'Ark1'!AC2084)</f>
        <v/>
      </c>
      <c r="W713" s="305" t="str">
        <f t="shared" si="101"/>
        <v/>
      </c>
      <c r="X713" s="33" t="str">
        <f t="shared" si="102"/>
        <v/>
      </c>
      <c r="Y713" s="28" t="str">
        <f t="shared" si="103"/>
        <v/>
      </c>
      <c r="Z713" s="246"/>
      <c r="AD713" s="27"/>
      <c r="AG713" s="86"/>
      <c r="AH713" s="86"/>
      <c r="AI713" s="86"/>
      <c r="AK713" s="86"/>
      <c r="AL713" s="86"/>
      <c r="AM713" s="86"/>
      <c r="AN713" s="86"/>
      <c r="AO713" s="86"/>
      <c r="AP713" s="86"/>
      <c r="AQ713" s="86"/>
      <c r="AR713" s="86"/>
      <c r="AS713" s="86"/>
      <c r="AT713" s="86"/>
      <c r="AU713" s="86"/>
      <c r="AV713" s="86"/>
      <c r="AW713" s="86"/>
      <c r="AX713" s="86"/>
      <c r="AY713" s="86"/>
      <c r="AZ713" s="86"/>
      <c r="BA713" s="86"/>
      <c r="BB713" s="86"/>
      <c r="BC713" s="86"/>
      <c r="BD713" s="86"/>
      <c r="BE713" s="86"/>
      <c r="BF713" s="86"/>
      <c r="BG713" s="86"/>
      <c r="BH713" s="86"/>
      <c r="BI713" s="86"/>
      <c r="BJ713" s="86"/>
      <c r="BK713" s="86"/>
      <c r="BL713" s="86"/>
      <c r="BM713" s="86"/>
      <c r="BN713" s="86"/>
    </row>
    <row r="714" spans="1:66" s="28" customFormat="1" ht="15.6">
      <c r="A714" s="246"/>
      <c r="B714" s="330">
        <f>+'Ark1'!C2119</f>
        <v>2024</v>
      </c>
      <c r="C714" s="266">
        <f>+'Ark1'!L2119</f>
        <v>15</v>
      </c>
      <c r="D714" s="266" t="s">
        <v>41</v>
      </c>
      <c r="E714" s="266">
        <f>+'Ark1'!AP2119</f>
        <v>40</v>
      </c>
      <c r="F714" s="266" t="str">
        <f>+IF(G714=0,"",'Ark1'!Q2119)</f>
        <v/>
      </c>
      <c r="G714" s="362">
        <f>+'Ark1'!R2119</f>
        <v>0</v>
      </c>
      <c r="H714" s="267" t="str">
        <f>+IF(G714=0,"",'Ark1'!AE2119)</f>
        <v/>
      </c>
      <c r="I714" s="267"/>
      <c r="J714" s="267" t="str">
        <f>+IF(G714=0,"",'Ark1'!AF2119)</f>
        <v/>
      </c>
      <c r="K714" s="268" t="str">
        <f>+IF(G714=0,"",'Ark1'!T2119)</f>
        <v/>
      </c>
      <c r="L714" s="377" t="str">
        <f>+IF(G714=0,"",'Ark1'!U2119)</f>
        <v/>
      </c>
      <c r="M714" s="246"/>
      <c r="N714" s="269" t="str">
        <f>+IF(G714=0,"",'Ark1'!W2119)</f>
        <v/>
      </c>
      <c r="O714" s="269" t="str">
        <f>+IF(G714=0,"",'Ark1'!X2119)</f>
        <v/>
      </c>
      <c r="P714" s="269" t="str">
        <f>+IF(G714=0,"",'Ark1'!AG2119)</f>
        <v/>
      </c>
      <c r="Q714" s="269" t="str">
        <f>+IF(G714=0,"",'Ark1'!AH2119)</f>
        <v/>
      </c>
      <c r="R714" s="374" t="str">
        <f>+IF(G714=0,"",'Ark1'!AR2192)</f>
        <v/>
      </c>
      <c r="S714" s="114" t="str">
        <f>+IF(G714=0,"",'Ark1'!AS2192)</f>
        <v/>
      </c>
      <c r="T714" s="269" t="str">
        <f>+IF(G714=0,"",'Ark1'!Y2119)</f>
        <v/>
      </c>
      <c r="U714" s="268" t="str">
        <f>+IF(G714=0,"",'Ark1'!AA2119)</f>
        <v/>
      </c>
      <c r="V714" s="269" t="str">
        <f>+IF(G714=0,"",'Ark1'!AC2119)</f>
        <v/>
      </c>
      <c r="W714" s="305" t="str">
        <f t="shared" si="101"/>
        <v/>
      </c>
      <c r="X714" s="269" t="str">
        <f t="shared" si="102"/>
        <v/>
      </c>
      <c r="Y714" s="267" t="str">
        <f t="shared" si="103"/>
        <v/>
      </c>
      <c r="Z714" s="246"/>
      <c r="AD714" s="27"/>
      <c r="AG714" s="86"/>
      <c r="AH714" s="86"/>
      <c r="AI714" s="86"/>
      <c r="AK714" s="86"/>
      <c r="AL714" s="86"/>
      <c r="AM714" s="86"/>
      <c r="AN714" s="86"/>
      <c r="AO714" s="86"/>
      <c r="AP714" s="86"/>
      <c r="AQ714" s="86"/>
      <c r="AR714" s="86"/>
      <c r="AS714" s="86"/>
      <c r="AT714" s="86"/>
      <c r="AU714" s="86"/>
      <c r="AV714" s="86"/>
      <c r="AW714" s="86"/>
      <c r="AX714" s="86"/>
      <c r="AY714" s="86"/>
      <c r="AZ714" s="86"/>
      <c r="BA714" s="86"/>
      <c r="BB714" s="86"/>
      <c r="BC714" s="86"/>
      <c r="BD714" s="86"/>
      <c r="BE714" s="86"/>
      <c r="BF714" s="86"/>
      <c r="BG714" s="86"/>
      <c r="BH714" s="86"/>
      <c r="BI714" s="86"/>
      <c r="BJ714" s="86"/>
      <c r="BK714" s="86"/>
      <c r="BL714" s="86"/>
      <c r="BM714" s="86"/>
      <c r="BN714" s="86"/>
    </row>
    <row r="715" spans="1:66" ht="19.8">
      <c r="A715" s="246"/>
      <c r="B715" s="246"/>
      <c r="C715" s="246"/>
      <c r="D715" s="246"/>
      <c r="E715" s="246"/>
      <c r="F715" s="246"/>
      <c r="G715" s="246"/>
      <c r="H715" s="246"/>
      <c r="I715" s="246"/>
      <c r="J715" s="246"/>
      <c r="K715" s="246"/>
      <c r="L715" s="246"/>
      <c r="M715" s="246"/>
      <c r="N715" s="246"/>
      <c r="O715" s="246"/>
      <c r="P715" s="246"/>
      <c r="Q715" s="246"/>
      <c r="R715" s="246"/>
      <c r="S715" s="246"/>
      <c r="T715" s="246"/>
      <c r="U715" s="246"/>
      <c r="V715" s="246"/>
      <c r="W715" s="246"/>
      <c r="X715" s="246"/>
      <c r="Y715" s="246"/>
      <c r="Z715" s="246"/>
      <c r="AA715" s="249"/>
      <c r="AC715" s="28"/>
      <c r="AD715" s="27"/>
      <c r="AE715" s="250"/>
      <c r="AF715" s="86"/>
      <c r="AJ715" s="86"/>
      <c r="BB715" s="262"/>
    </row>
    <row r="716" spans="1:66" ht="19.8">
      <c r="A716" s="246"/>
      <c r="B716" s="246"/>
      <c r="C716" s="264"/>
      <c r="D716" s="246"/>
      <c r="E716" s="246"/>
      <c r="F716" s="246"/>
      <c r="G716" s="246"/>
      <c r="H716" s="247"/>
      <c r="I716" s="246"/>
      <c r="J716" s="247"/>
      <c r="K716" s="246"/>
      <c r="L716" s="246"/>
      <c r="M716" s="246"/>
      <c r="N716" s="248"/>
      <c r="O716" s="248"/>
      <c r="P716" s="246"/>
      <c r="Q716" s="248"/>
      <c r="R716" s="248"/>
      <c r="S716" s="248"/>
      <c r="T716" s="248"/>
      <c r="U716" s="246"/>
      <c r="V716" s="248"/>
      <c r="W716" s="246"/>
      <c r="X716" s="248"/>
      <c r="Y716" s="247"/>
      <c r="Z716" s="246"/>
      <c r="AA716" s="249"/>
      <c r="AC716" s="28"/>
      <c r="AD716" s="27"/>
      <c r="AE716" s="250"/>
      <c r="AF716" s="86"/>
      <c r="AJ716" s="86"/>
      <c r="BB716" s="262"/>
    </row>
    <row r="717" spans="1:66" ht="22.8">
      <c r="A717" s="346" t="s">
        <v>681</v>
      </c>
      <c r="B717" s="246"/>
      <c r="C717" s="264"/>
      <c r="D717" s="346"/>
      <c r="E717" s="246"/>
      <c r="F717" s="246"/>
      <c r="G717" s="264" t="s">
        <v>651</v>
      </c>
      <c r="H717" s="542">
        <f>SUM(G723:G737)</f>
        <v>3155</v>
      </c>
      <c r="I717" s="543"/>
      <c r="J717" s="246"/>
      <c r="K717" s="247"/>
      <c r="L717" s="345" t="str">
        <f>+Raser!M44</f>
        <v/>
      </c>
      <c r="M717" s="246"/>
      <c r="N717" s="248"/>
      <c r="O717" s="248"/>
      <c r="P717" s="246"/>
      <c r="Q717" s="248"/>
      <c r="R717" s="248"/>
      <c r="S717" s="248"/>
      <c r="T717" s="248"/>
      <c r="U717" s="246"/>
      <c r="V717" s="248"/>
      <c r="W717" s="345" t="str">
        <f>+Raser!X44</f>
        <v/>
      </c>
      <c r="X717" s="248" t="s">
        <v>635</v>
      </c>
      <c r="Y717" s="247"/>
      <c r="Z717" s="247"/>
      <c r="AA717" s="249"/>
      <c r="AC717" s="28"/>
      <c r="AD717" s="27"/>
      <c r="AE717" s="250"/>
      <c r="AF717" s="86"/>
      <c r="AJ717" s="86"/>
      <c r="BB717" s="262"/>
    </row>
    <row r="718" spans="1:66" ht="14.25" customHeight="1">
      <c r="A718" s="246"/>
      <c r="B718" s="246"/>
      <c r="C718" s="264"/>
      <c r="D718" s="344"/>
      <c r="E718" s="246"/>
      <c r="F718" s="264"/>
      <c r="G718" s="264"/>
      <c r="H718" s="264"/>
      <c r="I718" s="264"/>
      <c r="J718" s="264"/>
      <c r="K718" s="264"/>
      <c r="L718" s="264"/>
      <c r="M718" s="246"/>
      <c r="N718" s="264"/>
      <c r="O718" s="264"/>
      <c r="P718" s="264"/>
      <c r="Q718" s="264"/>
      <c r="R718" s="264"/>
      <c r="S718" s="264"/>
      <c r="T718" s="264"/>
      <c r="U718" s="264"/>
      <c r="V718" s="264"/>
      <c r="W718" s="264"/>
      <c r="X718" s="264"/>
      <c r="Y718" s="247"/>
      <c r="Z718" s="246"/>
      <c r="AA718" s="249"/>
      <c r="AC718" s="28"/>
      <c r="AD718" s="27"/>
      <c r="AE718" s="250"/>
      <c r="AF718" s="86"/>
      <c r="AJ718" s="86"/>
      <c r="BB718" s="262"/>
    </row>
    <row r="719" spans="1:66" ht="19.8">
      <c r="A719" s="246"/>
      <c r="B719" s="246"/>
      <c r="C719" s="246"/>
      <c r="D719" s="246"/>
      <c r="E719" s="246"/>
      <c r="F719" s="246"/>
      <c r="G719" s="246"/>
      <c r="H719" s="247"/>
      <c r="I719" s="246"/>
      <c r="J719" s="247"/>
      <c r="K719" s="246"/>
      <c r="L719" s="246"/>
      <c r="M719" s="246"/>
      <c r="N719" s="248"/>
      <c r="O719" s="248"/>
      <c r="P719" s="246"/>
      <c r="Q719" s="248"/>
      <c r="R719" s="248"/>
      <c r="S719" s="248"/>
      <c r="T719" s="248"/>
      <c r="U719" s="246"/>
      <c r="V719" s="248"/>
      <c r="W719" s="264" t="s">
        <v>488</v>
      </c>
      <c r="X719" s="265" t="s">
        <v>80</v>
      </c>
      <c r="Y719" s="263" t="s">
        <v>4</v>
      </c>
      <c r="Z719" s="246"/>
      <c r="AA719" s="249"/>
      <c r="AC719" s="28"/>
      <c r="AD719" s="27"/>
      <c r="AE719" s="250"/>
      <c r="AF719" s="86"/>
      <c r="AJ719" s="86"/>
      <c r="BB719" s="262"/>
    </row>
    <row r="720" spans="1:66" ht="19.8">
      <c r="A720" s="246"/>
      <c r="B720" s="246"/>
      <c r="C720" s="246"/>
      <c r="D720" s="264"/>
      <c r="E720" s="246"/>
      <c r="F720" s="264" t="s">
        <v>4</v>
      </c>
      <c r="G720" s="246"/>
      <c r="H720" s="247"/>
      <c r="I720" s="247"/>
      <c r="J720" s="247"/>
      <c r="K720" s="264" t="s">
        <v>24</v>
      </c>
      <c r="L720" s="247"/>
      <c r="M720" s="246"/>
      <c r="N720" s="248" t="s">
        <v>402</v>
      </c>
      <c r="O720" s="248" t="s">
        <v>402</v>
      </c>
      <c r="P720" s="265" t="s">
        <v>534</v>
      </c>
      <c r="Q720" s="248" t="s">
        <v>402</v>
      </c>
      <c r="R720" s="248"/>
      <c r="S720" s="248"/>
      <c r="T720" s="265" t="s">
        <v>422</v>
      </c>
      <c r="U720" s="246"/>
      <c r="V720" s="265" t="s">
        <v>581</v>
      </c>
      <c r="W720" s="264" t="s">
        <v>578</v>
      </c>
      <c r="X720" s="265" t="s">
        <v>44</v>
      </c>
      <c r="Y720" s="263" t="s">
        <v>10</v>
      </c>
      <c r="Z720" s="246"/>
      <c r="AA720" s="249"/>
      <c r="AC720" s="28"/>
      <c r="AD720" s="27"/>
      <c r="AE720" s="250"/>
      <c r="AF720" s="86"/>
      <c r="AJ720" s="86"/>
      <c r="BB720" s="262"/>
    </row>
    <row r="721" spans="1:66" ht="19.8">
      <c r="A721" s="264"/>
      <c r="B721" s="264"/>
      <c r="C721" s="246"/>
      <c r="D721" s="246"/>
      <c r="E721" s="264"/>
      <c r="F721" s="264" t="s">
        <v>486</v>
      </c>
      <c r="G721" s="264" t="s">
        <v>4</v>
      </c>
      <c r="H721" s="263" t="s">
        <v>4</v>
      </c>
      <c r="I721" s="263"/>
      <c r="J721" s="263" t="s">
        <v>1</v>
      </c>
      <c r="K721" s="264" t="s">
        <v>492</v>
      </c>
      <c r="L721" s="263" t="s">
        <v>24</v>
      </c>
      <c r="M721" s="246"/>
      <c r="N721" s="265" t="s">
        <v>580</v>
      </c>
      <c r="O721" s="265" t="s">
        <v>498</v>
      </c>
      <c r="P721" s="265" t="s">
        <v>558</v>
      </c>
      <c r="Q721" s="265" t="s">
        <v>500</v>
      </c>
      <c r="R721" s="423" t="s">
        <v>24</v>
      </c>
      <c r="S721" s="423" t="s">
        <v>24</v>
      </c>
      <c r="T721" s="265"/>
      <c r="U721" s="264" t="s">
        <v>413</v>
      </c>
      <c r="V721" s="265" t="s">
        <v>1</v>
      </c>
      <c r="W721" s="264" t="s">
        <v>71</v>
      </c>
      <c r="X721" s="265" t="s">
        <v>538</v>
      </c>
      <c r="Y721" s="263" t="s">
        <v>71</v>
      </c>
      <c r="Z721" s="246"/>
      <c r="AA721" s="249"/>
      <c r="AC721" s="28"/>
      <c r="AD721" s="27"/>
      <c r="AE721" s="250"/>
      <c r="AF721" s="86"/>
      <c r="AJ721" s="86"/>
      <c r="BB721" s="262"/>
    </row>
    <row r="722" spans="1:66" ht="19.8">
      <c r="A722" s="246"/>
      <c r="B722" s="246"/>
      <c r="C722" s="264" t="s">
        <v>0</v>
      </c>
      <c r="D722" s="264"/>
      <c r="E722" s="264" t="s">
        <v>607</v>
      </c>
      <c r="F722" s="50" t="s">
        <v>487</v>
      </c>
      <c r="G722" s="50" t="s">
        <v>10</v>
      </c>
      <c r="H722" s="87" t="s">
        <v>402</v>
      </c>
      <c r="I722" s="87"/>
      <c r="J722" s="87" t="s">
        <v>402</v>
      </c>
      <c r="K722" s="50" t="s">
        <v>414</v>
      </c>
      <c r="L722" s="87" t="s">
        <v>45</v>
      </c>
      <c r="M722" s="246"/>
      <c r="N722" s="75" t="s">
        <v>556</v>
      </c>
      <c r="O722" s="75" t="s">
        <v>439</v>
      </c>
      <c r="P722" s="75" t="s">
        <v>494</v>
      </c>
      <c r="Q722" s="75" t="s">
        <v>481</v>
      </c>
      <c r="R722" s="423" t="s">
        <v>737</v>
      </c>
      <c r="S722" s="423" t="s">
        <v>738</v>
      </c>
      <c r="T722" s="75" t="s">
        <v>1</v>
      </c>
      <c r="U722" s="50" t="s">
        <v>414</v>
      </c>
      <c r="V722" s="75" t="s">
        <v>535</v>
      </c>
      <c r="W722" s="50" t="s">
        <v>497</v>
      </c>
      <c r="X722" s="75" t="s">
        <v>45</v>
      </c>
      <c r="Y722" s="87" t="s">
        <v>561</v>
      </c>
      <c r="Z722" s="246"/>
      <c r="AA722" s="249"/>
      <c r="AC722" s="28"/>
      <c r="AD722" s="27"/>
      <c r="AE722" s="250"/>
      <c r="AF722" s="86"/>
      <c r="AJ722" s="86"/>
      <c r="BB722" s="262"/>
    </row>
    <row r="723" spans="1:66" s="28" customFormat="1" ht="15.6">
      <c r="A723" s="246"/>
      <c r="B723" s="266">
        <f>+'Ark1'!C1630</f>
        <v>2024</v>
      </c>
      <c r="C723" s="266">
        <f>+'Ark1'!L1630</f>
        <v>1</v>
      </c>
      <c r="D723" s="266" t="s">
        <v>29</v>
      </c>
      <c r="E723" s="266">
        <f>+'Ark1'!AP1630</f>
        <v>98</v>
      </c>
      <c r="F723" s="266">
        <f>+IF(G723=0,"",'Ark1'!Q1630)</f>
        <v>4</v>
      </c>
      <c r="G723" s="362">
        <f>+'Ark1'!R1630</f>
        <v>4</v>
      </c>
      <c r="H723" s="267">
        <f>+IF(G723=0,"",'Ark1'!AE1630)</f>
        <v>0.12678288431061804</v>
      </c>
      <c r="I723" s="267"/>
      <c r="J723" s="267">
        <f>+IF(G723=0,"",'Ark1'!AF1630)</f>
        <v>8.7681713172576198E-2</v>
      </c>
      <c r="K723" s="268">
        <f>+IF(G723=0,"",'Ark1'!T1630)</f>
        <v>4.25</v>
      </c>
      <c r="L723" s="305">
        <f>+IF(G723=0,"",'Ark1'!U1630)</f>
        <v>158.80000000000001</v>
      </c>
      <c r="M723" s="246"/>
      <c r="N723" s="269">
        <f>+IF(G723=0,"",'Ark1'!W1630)</f>
        <v>0</v>
      </c>
      <c r="O723" s="269">
        <f>+IF(G723=0,"",'Ark1'!X1630)</f>
        <v>0</v>
      </c>
      <c r="P723" s="269">
        <f>+IF(G723=0,"",'Ark1'!AG1630)</f>
        <v>608.75</v>
      </c>
      <c r="Q723" s="269">
        <f>+IF(G723=0,"",'Ark1'!AH1630)</f>
        <v>100</v>
      </c>
      <c r="R723" s="374">
        <f>+IF(G723=0,"",'Ark1'!AR1630)</f>
        <v>214.25</v>
      </c>
      <c r="S723" s="114">
        <f>+IF(G723=0,"",'Ark1'!AS1630)</f>
        <v>16.534511247730681</v>
      </c>
      <c r="T723" s="269">
        <f>+IF(G723=0,"",'Ark1'!Y1630)</f>
        <v>20.432939093532312</v>
      </c>
      <c r="U723" s="268">
        <f>+IF(G723=0,"",'Ark1'!AA1630)</f>
        <v>1.0897247358851685</v>
      </c>
      <c r="V723" s="269">
        <f>+IF(G723=0,"",'Ark1'!AC1630)</f>
        <v>-66.468222623128042</v>
      </c>
      <c r="W723" s="305">
        <f t="shared" ref="W723:W737" si="104">IF(G723=0,"",1000*L723/P723)</f>
        <v>260.86242299794662</v>
      </c>
      <c r="X723" s="269">
        <f t="shared" ref="X723:X737" si="105">IF(G723=0,"",L723/C723)</f>
        <v>158.80000000000001</v>
      </c>
      <c r="Y723" s="267">
        <f t="shared" ref="Y723:Y737" si="106">IF(G723=0,"",G723/F723)</f>
        <v>1</v>
      </c>
      <c r="Z723" s="246"/>
      <c r="AD723" s="27"/>
      <c r="AG723" s="86"/>
      <c r="AH723" s="86"/>
      <c r="AI723" s="86"/>
      <c r="AK723" s="86"/>
      <c r="AL723" s="86"/>
      <c r="AM723" s="86"/>
      <c r="AN723" s="86"/>
      <c r="AO723" s="86"/>
      <c r="AP723" s="86"/>
      <c r="AQ723" s="86"/>
      <c r="AR723" s="86"/>
      <c r="AS723" s="86"/>
      <c r="AT723" s="86"/>
      <c r="AU723" s="86"/>
      <c r="AV723" s="86"/>
      <c r="AW723" s="86"/>
      <c r="AX723" s="86"/>
      <c r="AY723" s="86"/>
      <c r="AZ723" s="86"/>
      <c r="BA723" s="86"/>
      <c r="BB723" s="86"/>
      <c r="BC723" s="86"/>
      <c r="BD723" s="86"/>
      <c r="BE723" s="86"/>
      <c r="BF723" s="86"/>
      <c r="BG723" s="86"/>
      <c r="BH723" s="86"/>
      <c r="BI723" s="86"/>
      <c r="BJ723" s="86"/>
      <c r="BK723" s="86"/>
      <c r="BL723" s="86"/>
      <c r="BM723" s="86"/>
      <c r="BN723" s="86"/>
    </row>
    <row r="724" spans="1:66" s="28" customFormat="1" ht="15.6">
      <c r="A724" s="246"/>
      <c r="B724" s="306">
        <f>+'Ark1'!C1665</f>
        <v>2024</v>
      </c>
      <c r="C724" s="86">
        <f>+'Ark1'!L1665</f>
        <v>2</v>
      </c>
      <c r="D724" s="86" t="s">
        <v>30</v>
      </c>
      <c r="E724" s="86">
        <f>+'Ark1'!AP1665</f>
        <v>98</v>
      </c>
      <c r="F724" s="86">
        <f>+IF(G724=0,"",'Ark1'!Q1665)</f>
        <v>9</v>
      </c>
      <c r="G724" s="362">
        <f>+'Ark1'!R1665</f>
        <v>10</v>
      </c>
      <c r="H724" s="28">
        <f>+IF(G724=0,"",'Ark1'!AE1665)</f>
        <v>0.31695721077654515</v>
      </c>
      <c r="I724" s="267"/>
      <c r="J724" s="28">
        <f>+IF(G724=0,"",'Ark1'!AF1665)</f>
        <v>0.22897737060873655</v>
      </c>
      <c r="K724" s="27">
        <f>+IF(G724=0,"",'Ark1'!T1665)</f>
        <v>4.0999999999999996</v>
      </c>
      <c r="L724" s="305">
        <f>+IF(G724=0,"",'Ark1'!U1665)</f>
        <v>165.88</v>
      </c>
      <c r="M724" s="246"/>
      <c r="N724" s="33">
        <f>+IF(G724=0,"",'Ark1'!W1665)</f>
        <v>0</v>
      </c>
      <c r="O724" s="33">
        <f>+IF(G724=0,"",'Ark1'!X1665)</f>
        <v>0</v>
      </c>
      <c r="P724" s="33">
        <f>+IF(G724=0,"",'Ark1'!AG1665)</f>
        <v>617.9</v>
      </c>
      <c r="Q724" s="33">
        <f>+IF(G724=0,"",'Ark1'!AH1665)</f>
        <v>100</v>
      </c>
      <c r="R724" s="374">
        <f>+IF(G724=0,"",'Ark1'!AR1665)</f>
        <v>200.6</v>
      </c>
      <c r="S724" s="114">
        <f>+IF(G724=0,"",'Ark1'!AS1665)</f>
        <v>20.193964300896624</v>
      </c>
      <c r="T724" s="33">
        <f>+IF(G724=0,"",'Ark1'!Y1665)</f>
        <v>33.786056295460071</v>
      </c>
      <c r="U724" s="27">
        <f>+IF(G724=0,"",'Ark1'!AA1665)</f>
        <v>0.830662386291808</v>
      </c>
      <c r="V724" s="33">
        <f>+IF(G724=0,"",'Ark1'!AC1665)</f>
        <v>78.468384515509214</v>
      </c>
      <c r="W724" s="305">
        <f t="shared" si="104"/>
        <v>268.45767923612237</v>
      </c>
      <c r="X724" s="33">
        <f t="shared" si="105"/>
        <v>82.94</v>
      </c>
      <c r="Y724" s="28">
        <f t="shared" si="106"/>
        <v>1.1111111111111112</v>
      </c>
      <c r="Z724" s="246"/>
      <c r="AD724" s="27"/>
      <c r="AG724" s="86"/>
      <c r="AH724" s="86"/>
      <c r="AI724" s="86"/>
      <c r="AK724" s="86"/>
      <c r="AL724" s="86"/>
      <c r="AM724" s="86"/>
      <c r="AN724" s="86"/>
      <c r="AO724" s="86"/>
      <c r="AP724" s="86"/>
      <c r="AQ724" s="86"/>
      <c r="AR724" s="86"/>
      <c r="AS724" s="86"/>
      <c r="AT724" s="86"/>
      <c r="AU724" s="86"/>
      <c r="AV724" s="86"/>
      <c r="AW724" s="86"/>
      <c r="AX724" s="86"/>
      <c r="AY724" s="86"/>
      <c r="AZ724" s="86"/>
      <c r="BA724" s="86"/>
      <c r="BB724" s="86"/>
      <c r="BC724" s="86"/>
      <c r="BD724" s="86"/>
      <c r="BE724" s="86"/>
      <c r="BF724" s="86"/>
      <c r="BG724" s="86"/>
      <c r="BH724" s="86"/>
      <c r="BI724" s="86"/>
      <c r="BJ724" s="86"/>
      <c r="BK724" s="86"/>
      <c r="BL724" s="86"/>
      <c r="BM724" s="86"/>
      <c r="BN724" s="86"/>
    </row>
    <row r="725" spans="1:66" s="28" customFormat="1" ht="15.6">
      <c r="A725" s="246"/>
      <c r="B725" s="306">
        <f>+'Ark1'!C1700</f>
        <v>2024</v>
      </c>
      <c r="C725" s="266">
        <f>+'Ark1'!L1700</f>
        <v>3</v>
      </c>
      <c r="D725" s="266" t="s">
        <v>31</v>
      </c>
      <c r="E725" s="266">
        <f>+'Ark1'!AP1700</f>
        <v>98</v>
      </c>
      <c r="F725" s="266">
        <f>+IF(G725=0,"",'Ark1'!Q1700)</f>
        <v>81</v>
      </c>
      <c r="G725" s="362">
        <f>+'Ark1'!R1700</f>
        <v>142</v>
      </c>
      <c r="H725" s="267">
        <f>+IF(G725=0,"",'Ark1'!AE1700)</f>
        <v>4.5007923930269422</v>
      </c>
      <c r="I725" s="267"/>
      <c r="J725" s="267">
        <f>+IF(G725=0,"",'Ark1'!AF1700)</f>
        <v>2.7601518638437739</v>
      </c>
      <c r="K725" s="268">
        <f>+IF(G725=0,"",'Ark1'!T1700)</f>
        <v>4.7464788732394387</v>
      </c>
      <c r="L725" s="305">
        <f>+IF(G725=0,"",'Ark1'!U1700)</f>
        <v>140.81408450704228</v>
      </c>
      <c r="M725" s="246"/>
      <c r="N725" s="269">
        <f>+IF(G725=0,"",'Ark1'!W1700)</f>
        <v>12.676056338028172</v>
      </c>
      <c r="O725" s="269">
        <f>+IF(G725=0,"",'Ark1'!X1700)</f>
        <v>0</v>
      </c>
      <c r="P725" s="269">
        <f>+IF(G725=0,"",'Ark1'!AG1700)</f>
        <v>529.45070422535218</v>
      </c>
      <c r="Q725" s="269">
        <f>+IF(G725=0,"",'Ark1'!AH1700)</f>
        <v>100</v>
      </c>
      <c r="R725" s="374">
        <f>+IF(G725=0,"",'Ark1'!AR1700)</f>
        <v>182.4366197183098</v>
      </c>
      <c r="S725" s="114">
        <f>+IF(G725=0,"",'Ark1'!AS1700)</f>
        <v>22.35730825645355</v>
      </c>
      <c r="T725" s="269">
        <f>+IF(G725=0,"",'Ark1'!Y1700)</f>
        <v>43.839162811267776</v>
      </c>
      <c r="U725" s="268">
        <f>+IF(G725=0,"",'Ark1'!AA1700)</f>
        <v>1.4507725951344317</v>
      </c>
      <c r="V725" s="269">
        <f>+IF(G725=0,"",'Ark1'!AC1700)</f>
        <v>62.684345939760149</v>
      </c>
      <c r="W725" s="305">
        <f t="shared" si="104"/>
        <v>265.96259743023597</v>
      </c>
      <c r="X725" s="269">
        <f t="shared" si="105"/>
        <v>46.938028169014096</v>
      </c>
      <c r="Y725" s="267">
        <f t="shared" si="106"/>
        <v>1.7530864197530864</v>
      </c>
      <c r="Z725" s="246"/>
      <c r="AD725" s="27"/>
      <c r="AG725" s="86"/>
      <c r="AH725" s="86"/>
      <c r="AI725" s="86"/>
      <c r="AK725" s="86"/>
      <c r="AL725" s="86"/>
      <c r="AM725" s="86"/>
      <c r="AN725" s="86"/>
      <c r="AO725" s="86"/>
      <c r="AP725" s="86"/>
      <c r="AQ725" s="86"/>
      <c r="AR725" s="86"/>
      <c r="AS725" s="86"/>
      <c r="AT725" s="86"/>
      <c r="AU725" s="86"/>
      <c r="AV725" s="86"/>
      <c r="AW725" s="86"/>
      <c r="AX725" s="86"/>
      <c r="AY725" s="86"/>
      <c r="AZ725" s="86"/>
      <c r="BA725" s="86"/>
      <c r="BB725" s="86"/>
      <c r="BC725" s="86"/>
      <c r="BD725" s="86"/>
      <c r="BE725" s="86"/>
      <c r="BF725" s="86"/>
      <c r="BG725" s="86"/>
      <c r="BH725" s="86"/>
      <c r="BI725" s="86"/>
      <c r="BJ725" s="86"/>
      <c r="BK725" s="86"/>
      <c r="BL725" s="86"/>
      <c r="BM725" s="86"/>
      <c r="BN725" s="86"/>
    </row>
    <row r="726" spans="1:66" s="28" customFormat="1" ht="15.6">
      <c r="A726" s="246"/>
      <c r="B726" s="306">
        <f>+'Ark1'!C1735</f>
        <v>2024</v>
      </c>
      <c r="C726" s="266">
        <f>+'Ark1'!L1735</f>
        <v>4</v>
      </c>
      <c r="D726" s="266" t="s">
        <v>32</v>
      </c>
      <c r="E726" s="86">
        <f>+'Ark1'!AP1735</f>
        <v>98</v>
      </c>
      <c r="F726" s="86">
        <f>+IF(G726=0,"",'Ark1'!Q1735)</f>
        <v>181</v>
      </c>
      <c r="G726" s="362">
        <f>+'Ark1'!R1735</f>
        <v>304</v>
      </c>
      <c r="H726" s="28">
        <f>+IF(G726=0,"",'Ark1'!AE1735)</f>
        <v>9.6354992076069692</v>
      </c>
      <c r="I726" s="267"/>
      <c r="J726" s="28">
        <f>+IF(G726=0,"",'Ark1'!AF1735)</f>
        <v>7.1846136262241194</v>
      </c>
      <c r="K726" s="27">
        <f>+IF(G726=0,"",'Ark1'!T1735)</f>
        <v>5.8815789473684204</v>
      </c>
      <c r="L726" s="305">
        <f>+IF(G726=0,"",'Ark1'!U1735)</f>
        <v>171.21085526315781</v>
      </c>
      <c r="M726" s="246"/>
      <c r="N726" s="33">
        <f>+IF(G726=0,"",'Ark1'!W1735)</f>
        <v>35.197368421052623</v>
      </c>
      <c r="O726" s="33">
        <f>+IF(G726=0,"",'Ark1'!X1735)</f>
        <v>0</v>
      </c>
      <c r="P726" s="33">
        <f>+IF(G726=0,"",'Ark1'!AG1735)</f>
        <v>544.45394736842115</v>
      </c>
      <c r="Q726" s="33">
        <f>+IF(G726=0,"",'Ark1'!AH1735)</f>
        <v>100</v>
      </c>
      <c r="R726" s="374">
        <f>+IF(G726=0,"",'Ark1'!AR1735)</f>
        <v>187.24342105263159</v>
      </c>
      <c r="S726" s="114">
        <f>+IF(G726=0,"",'Ark1'!AS1735)</f>
        <v>25.433645486738435</v>
      </c>
      <c r="T726" s="33">
        <f>+IF(G726=0,"",'Ark1'!Y1735)</f>
        <v>44.702255262842698</v>
      </c>
      <c r="U726" s="27">
        <f>+IF(G726=0,"",'Ark1'!AA1735)</f>
        <v>1.6421031545195617</v>
      </c>
      <c r="V726" s="33">
        <f>+IF(G726=0,"",'Ark1'!AC1735)</f>
        <v>49.685965773509359</v>
      </c>
      <c r="W726" s="305">
        <f t="shared" si="104"/>
        <v>314.46342907548586</v>
      </c>
      <c r="X726" s="33">
        <f t="shared" si="105"/>
        <v>42.802713815789453</v>
      </c>
      <c r="Y726" s="28">
        <f t="shared" si="106"/>
        <v>1.6795580110497237</v>
      </c>
      <c r="Z726" s="246"/>
      <c r="AD726" s="27"/>
      <c r="AG726" s="86"/>
      <c r="AH726" s="86"/>
      <c r="AI726" s="86"/>
      <c r="AK726" s="86"/>
      <c r="AL726" s="86"/>
      <c r="AM726" s="86"/>
      <c r="AN726" s="86"/>
      <c r="AO726" s="86"/>
      <c r="AP726" s="86"/>
      <c r="AQ726" s="86"/>
      <c r="AR726" s="86"/>
      <c r="AS726" s="86"/>
      <c r="AT726" s="86"/>
      <c r="AU726" s="86"/>
      <c r="AV726" s="86"/>
      <c r="AW726" s="86"/>
      <c r="AX726" s="86"/>
      <c r="AY726" s="86"/>
      <c r="AZ726" s="86"/>
      <c r="BA726" s="86"/>
      <c r="BB726" s="86"/>
      <c r="BC726" s="86"/>
      <c r="BD726" s="86"/>
      <c r="BE726" s="86"/>
      <c r="BF726" s="86"/>
      <c r="BG726" s="86"/>
      <c r="BH726" s="86"/>
      <c r="BI726" s="86"/>
      <c r="BJ726" s="86"/>
      <c r="BK726" s="86"/>
      <c r="BL726" s="86"/>
      <c r="BM726" s="86"/>
      <c r="BN726" s="86"/>
    </row>
    <row r="727" spans="1:66" s="28" customFormat="1" ht="15.6">
      <c r="A727" s="246"/>
      <c r="B727" s="266">
        <f>+'Ark1'!C1770</f>
        <v>2024</v>
      </c>
      <c r="C727" s="266">
        <f>+'Ark1'!L1770</f>
        <v>5</v>
      </c>
      <c r="D727" s="266" t="s">
        <v>400</v>
      </c>
      <c r="E727" s="274">
        <f>+'Ark1'!AP1770</f>
        <v>98</v>
      </c>
      <c r="F727" s="266">
        <f>+IF(G727=0,"",'Ark1'!Q1770)</f>
        <v>275</v>
      </c>
      <c r="G727" s="362">
        <f>+'Ark1'!R1770</f>
        <v>516</v>
      </c>
      <c r="H727" s="267">
        <f>+'Ark1'!AE1770</f>
        <v>16.354992076069731</v>
      </c>
      <c r="I727" s="267"/>
      <c r="J727" s="267">
        <f>+IF(G727=0,"",'Ark1'!AF1770)</f>
        <v>14.057316674544023</v>
      </c>
      <c r="K727" s="268">
        <f>+IF(G727=0,"",'Ark1'!T1770)</f>
        <v>6.7461240310077519</v>
      </c>
      <c r="L727" s="305">
        <f>+IF(G727=0,"",'Ark1'!U1770)</f>
        <v>197.35775193798432</v>
      </c>
      <c r="M727" s="246"/>
      <c r="N727" s="269">
        <f>+IF(G727=0,"",'Ark1'!W1770)</f>
        <v>55.232558139534881</v>
      </c>
      <c r="O727" s="269">
        <f>+IF(G727=0,"",'Ark1'!X1770)</f>
        <v>0.19379844961240311</v>
      </c>
      <c r="P727" s="269">
        <f>+IF(G727=0,"",'Ark1'!AG1770)</f>
        <v>528.63372093023258</v>
      </c>
      <c r="Q727" s="269">
        <f>+IF(G727=0,"",'Ark1'!AH1770)</f>
        <v>99.806201550387598</v>
      </c>
      <c r="R727" s="374">
        <f>+IF(G727=0,"",'Ark1'!AR1770)</f>
        <v>190.19767441860472</v>
      </c>
      <c r="S727" s="114">
        <f>+IF(G727=0,"",'Ark1'!AS1770)</f>
        <v>28.230314907108593</v>
      </c>
      <c r="T727" s="269">
        <f>+IF(G727=0,"",'Ark1'!Y1770)</f>
        <v>41.203927500395807</v>
      </c>
      <c r="U727" s="268">
        <f>+IF(G727=0,"",'Ark1'!AA1770)</f>
        <v>1.6922888541888044</v>
      </c>
      <c r="V727" s="269">
        <f>+IF(G727=0,"",'Ark1'!AC1770)</f>
        <v>49.493879387661437</v>
      </c>
      <c r="W727" s="305">
        <f t="shared" si="104"/>
        <v>373.33553294840033</v>
      </c>
      <c r="X727" s="269">
        <f t="shared" si="105"/>
        <v>39.471550387596864</v>
      </c>
      <c r="Y727" s="267">
        <f t="shared" si="106"/>
        <v>1.8763636363636365</v>
      </c>
      <c r="Z727" s="246"/>
      <c r="AD727" s="27"/>
      <c r="AG727" s="86"/>
      <c r="AH727" s="86"/>
      <c r="AI727" s="86"/>
      <c r="AK727" s="86"/>
      <c r="AL727" s="86"/>
      <c r="AM727" s="86"/>
      <c r="AN727" s="86"/>
      <c r="AO727" s="86"/>
      <c r="AP727" s="86"/>
      <c r="AQ727" s="86"/>
      <c r="AR727" s="86"/>
      <c r="AS727" s="86"/>
      <c r="AT727" s="86"/>
      <c r="AU727" s="86"/>
      <c r="AV727" s="86"/>
      <c r="AW727" s="86"/>
      <c r="AX727" s="86"/>
      <c r="AY727" s="86"/>
      <c r="AZ727" s="86"/>
      <c r="BA727" s="86"/>
      <c r="BB727" s="86"/>
      <c r="BC727" s="86"/>
      <c r="BD727" s="86"/>
      <c r="BE727" s="86"/>
      <c r="BF727" s="86"/>
      <c r="BG727" s="86"/>
      <c r="BH727" s="86"/>
      <c r="BI727" s="86"/>
      <c r="BJ727" s="86"/>
      <c r="BK727" s="86"/>
      <c r="BL727" s="86"/>
      <c r="BM727" s="86"/>
      <c r="BN727" s="86"/>
    </row>
    <row r="728" spans="1:66" s="28" customFormat="1" ht="15.6">
      <c r="A728" s="246"/>
      <c r="B728" s="330">
        <f>+'Ark1'!C1805</f>
        <v>2024</v>
      </c>
      <c r="C728" s="266">
        <f>+'Ark1'!L1805</f>
        <v>6</v>
      </c>
      <c r="D728" s="266" t="s">
        <v>33</v>
      </c>
      <c r="E728" s="275">
        <f>+'Ark1'!AP1805</f>
        <v>98</v>
      </c>
      <c r="F728" s="86">
        <f>+IF(G728=0,"",'Ark1'!Q1805)</f>
        <v>306</v>
      </c>
      <c r="G728" s="362">
        <f>+'Ark1'!R1805</f>
        <v>711</v>
      </c>
      <c r="H728" s="28">
        <f>+IF(G728=0,"",'Ark1'!AE1805)</f>
        <v>22.53565768621236</v>
      </c>
      <c r="I728" s="267"/>
      <c r="J728" s="28">
        <f>+IF(G728=0,"",'Ark1'!AF1805)</f>
        <v>22.124890121782624</v>
      </c>
      <c r="K728" s="27">
        <f>+IF(G728=0,"",'Ark1'!T1805)</f>
        <v>7.632911392405064</v>
      </c>
      <c r="L728" s="305">
        <f>+IF(G728=0,"",'Ark1'!U1805)</f>
        <v>225.43066104078756</v>
      </c>
      <c r="M728" s="246"/>
      <c r="N728" s="33">
        <f>+IF(G728=0,"",'Ark1'!W1805)</f>
        <v>76.37130801687762</v>
      </c>
      <c r="O728" s="33">
        <f>+IF(G728=0,"",'Ark1'!X1805)</f>
        <v>0</v>
      </c>
      <c r="P728" s="33">
        <f>+IF(G728=0,"",'Ark1'!AG1805)</f>
        <v>521.14345991561197</v>
      </c>
      <c r="Q728" s="33">
        <f>+IF(G728=0,"",'Ark1'!AH1805)</f>
        <v>99.156118143459921</v>
      </c>
      <c r="R728" s="374">
        <f>+IF(G728=0,"",'Ark1'!AR1805)</f>
        <v>192.48804500703235</v>
      </c>
      <c r="S728" s="114">
        <f>+IF(G728=0,"",'Ark1'!AS1805)</f>
        <v>31.36121448424101</v>
      </c>
      <c r="T728" s="33">
        <f>+IF(G728=0,"",'Ark1'!Y1805)</f>
        <v>35.261852933126526</v>
      </c>
      <c r="U728" s="27">
        <f>+IF(G728=0,"",'Ark1'!AA1805)</f>
        <v>1.7402288488697195</v>
      </c>
      <c r="V728" s="33">
        <f>+IF(G728=0,"",'Ark1'!AC1805)</f>
        <v>42.824386244028872</v>
      </c>
      <c r="W728" s="305">
        <f t="shared" si="104"/>
        <v>432.56929882088747</v>
      </c>
      <c r="X728" s="33">
        <f t="shared" si="105"/>
        <v>37.571776840131257</v>
      </c>
      <c r="Y728" s="28">
        <f t="shared" si="106"/>
        <v>2.3235294117647061</v>
      </c>
      <c r="Z728" s="246"/>
      <c r="AD728" s="27"/>
      <c r="AG728" s="86"/>
      <c r="AH728" s="86"/>
      <c r="AI728" s="86"/>
      <c r="AK728" s="86"/>
      <c r="AL728" s="86"/>
      <c r="AM728" s="86"/>
      <c r="AN728" s="86"/>
      <c r="AO728" s="86"/>
      <c r="AP728" s="86"/>
      <c r="AQ728" s="86"/>
      <c r="AR728" s="86"/>
      <c r="AS728" s="86"/>
      <c r="AT728" s="86"/>
      <c r="AU728" s="86"/>
      <c r="AV728" s="86"/>
      <c r="AW728" s="86"/>
      <c r="AX728" s="86"/>
      <c r="AY728" s="86"/>
      <c r="AZ728" s="86"/>
      <c r="BA728" s="86"/>
      <c r="BB728" s="86"/>
      <c r="BC728" s="86"/>
      <c r="BD728" s="86"/>
      <c r="BE728" s="86"/>
      <c r="BF728" s="86"/>
      <c r="BG728" s="86"/>
      <c r="BH728" s="86"/>
      <c r="BI728" s="86"/>
      <c r="BJ728" s="86"/>
      <c r="BK728" s="86"/>
      <c r="BL728" s="86"/>
      <c r="BM728" s="86"/>
      <c r="BN728" s="86"/>
    </row>
    <row r="729" spans="1:66" s="28" customFormat="1" ht="15.6">
      <c r="A729" s="246"/>
      <c r="B729" s="330">
        <f>+'Ark1'!C1840</f>
        <v>2024</v>
      </c>
      <c r="C729" s="266">
        <f>+'Ark1'!L1840</f>
        <v>7</v>
      </c>
      <c r="D729" s="266" t="s">
        <v>34</v>
      </c>
      <c r="E729" s="274">
        <f>+'Ark1'!AP1840</f>
        <v>98</v>
      </c>
      <c r="F729" s="266">
        <f>+IF(G729=0,"",'Ark1'!Q1840)</f>
        <v>219</v>
      </c>
      <c r="G729" s="362">
        <f>+'Ark1'!R1840</f>
        <v>738</v>
      </c>
      <c r="H729" s="267">
        <f>+IF(G729=0,"",'Ark1'!AE1840)</f>
        <v>23.391442155309033</v>
      </c>
      <c r="I729" s="267"/>
      <c r="J729" s="267">
        <f>+IF(G729=0,"",'Ark1'!AF1840)</f>
        <v>25.508932160415569</v>
      </c>
      <c r="K729" s="268">
        <f>+IF(G729=0,"",'Ark1'!T1840)</f>
        <v>8.4078590785907892</v>
      </c>
      <c r="L729" s="305">
        <f>+IF(G729=0,"",'Ark1'!U1840)</f>
        <v>250.40176151761503</v>
      </c>
      <c r="M729" s="246"/>
      <c r="N729" s="269">
        <f>+IF(G729=0,"",'Ark1'!W1840)</f>
        <v>89.295392953929522</v>
      </c>
      <c r="O729" s="269">
        <f>+IF(G729=0,"",'Ark1'!X1840)</f>
        <v>0.40650406504065034</v>
      </c>
      <c r="P729" s="269">
        <f>+IF(G729=0,"",'Ark1'!AG1840)</f>
        <v>509.37262872628719</v>
      </c>
      <c r="Q729" s="269">
        <f>+IF(G729=0,"",'Ark1'!AH1840)</f>
        <v>100</v>
      </c>
      <c r="R729" s="374">
        <f>+IF(G729=0,"",'Ark1'!AR1840)</f>
        <v>193.38075880758811</v>
      </c>
      <c r="S729" s="114">
        <f>+IF(G729=0,"",'Ark1'!AS1840)</f>
        <v>34.430573077613801</v>
      </c>
      <c r="T729" s="269">
        <f>+IF(G729=0,"",'Ark1'!Y1840)</f>
        <v>34.061630093017719</v>
      </c>
      <c r="U729" s="268">
        <f>+IF(G729=0,"",'Ark1'!AA1840)</f>
        <v>1.7108906765104619</v>
      </c>
      <c r="V729" s="269">
        <f>+IF(G729=0,"",'Ark1'!AC1840)</f>
        <v>29.191592329979208</v>
      </c>
      <c r="W729" s="305">
        <f t="shared" si="104"/>
        <v>491.58856875320862</v>
      </c>
      <c r="X729" s="269">
        <f t="shared" si="105"/>
        <v>35.771680216802146</v>
      </c>
      <c r="Y729" s="267">
        <f t="shared" si="106"/>
        <v>3.3698630136986303</v>
      </c>
      <c r="Z729" s="246"/>
      <c r="AD729" s="27"/>
      <c r="AG729" s="86"/>
      <c r="AH729" s="86"/>
      <c r="AI729" s="86"/>
      <c r="AK729" s="86"/>
      <c r="AL729" s="86"/>
      <c r="AM729" s="86"/>
      <c r="AN729" s="86"/>
      <c r="AO729" s="86"/>
      <c r="AP729" s="86"/>
      <c r="AQ729" s="86"/>
      <c r="AR729" s="86"/>
      <c r="AS729" s="86"/>
      <c r="AT729" s="86"/>
      <c r="AU729" s="86"/>
      <c r="AV729" s="86"/>
      <c r="AW729" s="86"/>
      <c r="AX729" s="86"/>
      <c r="AY729" s="86"/>
      <c r="AZ729" s="86"/>
      <c r="BA729" s="86"/>
      <c r="BB729" s="86"/>
      <c r="BC729" s="86"/>
      <c r="BD729" s="86"/>
      <c r="BE729" s="86"/>
      <c r="BF729" s="86"/>
      <c r="BG729" s="86"/>
      <c r="BH729" s="86"/>
      <c r="BI729" s="86"/>
      <c r="BJ729" s="86"/>
      <c r="BK729" s="86"/>
      <c r="BL729" s="86"/>
      <c r="BM729" s="86"/>
      <c r="BN729" s="86"/>
    </row>
    <row r="730" spans="1:66" s="28" customFormat="1" ht="15.6">
      <c r="A730" s="246"/>
      <c r="B730" s="86">
        <f>+'Ark1'!C1875</f>
        <v>2024</v>
      </c>
      <c r="C730" s="86">
        <f>+'Ark1'!L1875</f>
        <v>8</v>
      </c>
      <c r="D730" s="86" t="s">
        <v>35</v>
      </c>
      <c r="E730" s="275">
        <f>+'Ark1'!AP1875</f>
        <v>98</v>
      </c>
      <c r="F730" s="86">
        <f>+IF(G730=0,"",'Ark1'!Q1875)</f>
        <v>130</v>
      </c>
      <c r="G730" s="362">
        <f>+'Ark1'!R1875</f>
        <v>533</v>
      </c>
      <c r="H730" s="28">
        <f>+IF(G730=0,"",'Ark1'!AE1875)</f>
        <v>16.89381933438986</v>
      </c>
      <c r="I730" s="267"/>
      <c r="J730" s="28">
        <f>+IF(G730=0,"",'Ark1'!AF1875)</f>
        <v>20.112503699417388</v>
      </c>
      <c r="K730" s="27">
        <f>+IF(G730=0,"",'Ark1'!T1875)</f>
        <v>9.0619136960600386</v>
      </c>
      <c r="L730" s="305">
        <f>+IF(G730=0,"",'Ark1'!U1875)</f>
        <v>273.36341463414647</v>
      </c>
      <c r="M730" s="246"/>
      <c r="N730" s="33">
        <f>+IF(G730=0,"",'Ark1'!W1875)</f>
        <v>94.559099437148191</v>
      </c>
      <c r="O730" s="33">
        <f>+IF(G730=0,"",'Ark1'!X1875)</f>
        <v>1.5009380863039401</v>
      </c>
      <c r="P730" s="33">
        <f>+IF(G730=0,"",'Ark1'!AG1875)</f>
        <v>495.02626641651034</v>
      </c>
      <c r="Q730" s="33">
        <f>+IF(G730=0,"",'Ark1'!AH1875)</f>
        <v>99.24953095684802</v>
      </c>
      <c r="R730" s="374">
        <f>+IF(G730=0,"",'Ark1'!AR1875)</f>
        <v>193.72232645403381</v>
      </c>
      <c r="S730" s="114">
        <f>+IF(G730=0,"",'Ark1'!AS1875)</f>
        <v>37.429537658041554</v>
      </c>
      <c r="T730" s="33">
        <f>+IF(G730=0,"",'Ark1'!Y1875)</f>
        <v>33.169034831333725</v>
      </c>
      <c r="U730" s="27">
        <f>+IF(G730=0,"",'Ark1'!AA1875)</f>
        <v>1.6096314518976476</v>
      </c>
      <c r="V730" s="33">
        <f>+IF(G730=0,"",'Ark1'!AC1875)</f>
        <v>34.978625253620805</v>
      </c>
      <c r="W730" s="305">
        <f t="shared" si="104"/>
        <v>552.22001978404342</v>
      </c>
      <c r="X730" s="33">
        <f t="shared" si="105"/>
        <v>34.170426829268308</v>
      </c>
      <c r="Y730" s="28">
        <f t="shared" si="106"/>
        <v>4.0999999999999996</v>
      </c>
      <c r="Z730" s="246"/>
      <c r="AD730" s="27"/>
      <c r="AG730" s="86"/>
      <c r="AH730" s="86"/>
      <c r="AI730" s="86"/>
      <c r="AK730" s="86"/>
      <c r="AL730" s="86"/>
      <c r="AM730" s="86"/>
      <c r="AN730" s="86"/>
      <c r="AO730" s="86"/>
      <c r="AP730" s="86"/>
      <c r="AQ730" s="86"/>
      <c r="AR730" s="86"/>
      <c r="AS730" s="86"/>
      <c r="AT730" s="86"/>
      <c r="AU730" s="86"/>
      <c r="AV730" s="86"/>
      <c r="AW730" s="86"/>
      <c r="AX730" s="86"/>
      <c r="AY730" s="86"/>
      <c r="AZ730" s="86"/>
      <c r="BA730" s="86"/>
      <c r="BB730" s="86"/>
      <c r="BC730" s="86"/>
      <c r="BD730" s="86"/>
      <c r="BE730" s="86"/>
      <c r="BF730" s="86"/>
      <c r="BG730" s="86"/>
      <c r="BH730" s="86"/>
      <c r="BI730" s="86"/>
      <c r="BJ730" s="86"/>
      <c r="BK730" s="86"/>
      <c r="BL730" s="86"/>
      <c r="BM730" s="86"/>
      <c r="BN730" s="86"/>
    </row>
    <row r="731" spans="1:66" s="28" customFormat="1" ht="15.6">
      <c r="A731" s="246"/>
      <c r="B731" s="330">
        <f>+'Ark1'!C1910</f>
        <v>2024</v>
      </c>
      <c r="C731" s="266">
        <f>+'Ark1'!L1910</f>
        <v>9</v>
      </c>
      <c r="D731" s="266" t="s">
        <v>36</v>
      </c>
      <c r="E731" s="274">
        <f>+'Ark1'!AP1910</f>
        <v>98</v>
      </c>
      <c r="F731" s="266">
        <f>+IF(G731=0,"",'Ark1'!Q1910)</f>
        <v>48</v>
      </c>
      <c r="G731" s="362">
        <f>+'Ark1'!R1910</f>
        <v>176</v>
      </c>
      <c r="H731" s="267">
        <f>+IF(G731=0,"",'Ark1'!AE1910)</f>
        <v>5.5784469096671954</v>
      </c>
      <c r="I731" s="267"/>
      <c r="J731" s="267">
        <f>+IF(G731=0,"",'Ark1'!AF1910)</f>
        <v>7.080864294327851</v>
      </c>
      <c r="K731" s="268">
        <f>+IF(G731=0,"",'Ark1'!T1910)</f>
        <v>9.7556818181818183</v>
      </c>
      <c r="L731" s="305">
        <f>+IF(G731=0,"",'Ark1'!U1910)</f>
        <v>291.45738636363626</v>
      </c>
      <c r="M731" s="246"/>
      <c r="N731" s="269">
        <f>+IF(G731=0,"",'Ark1'!W1910)</f>
        <v>97.159090909090892</v>
      </c>
      <c r="O731" s="269">
        <f>+IF(G731=0,"",'Ark1'!X1910)</f>
        <v>6.8181818181818192</v>
      </c>
      <c r="P731" s="269">
        <f>+IF(G731=0,"",'Ark1'!AG1910)</f>
        <v>481.52840909090912</v>
      </c>
      <c r="Q731" s="269">
        <f>+IF(G731=0,"",'Ark1'!AH1910)</f>
        <v>98.863636363636346</v>
      </c>
      <c r="R731" s="374">
        <f>+IF(G731=0,"",'Ark1'!AR1910)</f>
        <v>192.46590909090912</v>
      </c>
      <c r="S731" s="114">
        <f>+IF(G731=0,"",'Ark1'!AS1910)</f>
        <v>40.738821412379821</v>
      </c>
      <c r="T731" s="269">
        <f>+IF(G731=0,"",'Ark1'!Y1910)</f>
        <v>33.231501210664625</v>
      </c>
      <c r="U731" s="268">
        <f>+IF(G731=0,"",'Ark1'!AA1910)</f>
        <v>1.5009359166976604</v>
      </c>
      <c r="V731" s="269">
        <f>+IF(G731=0,"",'Ark1'!AC1910)</f>
        <v>34.799068235425885</v>
      </c>
      <c r="W731" s="305">
        <f t="shared" si="104"/>
        <v>605.275578472902</v>
      </c>
      <c r="X731" s="269">
        <f t="shared" si="105"/>
        <v>32.384154040404027</v>
      </c>
      <c r="Y731" s="267">
        <f t="shared" si="106"/>
        <v>3.6666666666666665</v>
      </c>
      <c r="Z731" s="246"/>
      <c r="AD731" s="27"/>
      <c r="AG731" s="86"/>
      <c r="AH731" s="86"/>
      <c r="AI731" s="86"/>
      <c r="AK731" s="86"/>
      <c r="AL731" s="86"/>
      <c r="AM731" s="86"/>
      <c r="AN731" s="86"/>
      <c r="AO731" s="86"/>
      <c r="AP731" s="86"/>
      <c r="AQ731" s="86"/>
      <c r="AR731" s="86"/>
      <c r="AS731" s="86"/>
      <c r="AT731" s="86"/>
      <c r="AU731" s="86"/>
      <c r="AV731" s="86"/>
      <c r="AW731" s="86"/>
      <c r="AX731" s="86"/>
      <c r="AY731" s="86"/>
      <c r="AZ731" s="86"/>
      <c r="BA731" s="86"/>
      <c r="BB731" s="86"/>
      <c r="BC731" s="86"/>
      <c r="BD731" s="86"/>
      <c r="BE731" s="86"/>
      <c r="BF731" s="86"/>
      <c r="BG731" s="86"/>
      <c r="BH731" s="86"/>
      <c r="BI731" s="86"/>
      <c r="BJ731" s="86"/>
      <c r="BK731" s="86"/>
      <c r="BL731" s="86"/>
      <c r="BM731" s="86"/>
      <c r="BN731" s="86"/>
    </row>
    <row r="732" spans="1:66" s="28" customFormat="1" ht="15.6">
      <c r="A732" s="246"/>
      <c r="B732" s="330">
        <f>+'Ark1'!C1945</f>
        <v>2024</v>
      </c>
      <c r="C732" s="266">
        <f>+'Ark1'!L1945</f>
        <v>10</v>
      </c>
      <c r="D732" s="266" t="s">
        <v>37</v>
      </c>
      <c r="E732" s="275">
        <f>+'Ark1'!AP1945</f>
        <v>98</v>
      </c>
      <c r="F732" s="86">
        <f>+IF(G732=0,"",'Ark1'!Q1945)</f>
        <v>8</v>
      </c>
      <c r="G732" s="362">
        <f>+'Ark1'!R1945</f>
        <v>21</v>
      </c>
      <c r="H732" s="28">
        <f>+IF(G732=0,"",'Ark1'!AE1945)</f>
        <v>0.66561014263074481</v>
      </c>
      <c r="I732" s="267"/>
      <c r="J732" s="28">
        <f>+IF(G732=0,"",'Ark1'!AF1945)</f>
        <v>0.85406847566335553</v>
      </c>
      <c r="K732" s="27">
        <f>+IF(G732=0,"",'Ark1'!T1945)</f>
        <v>9.238095238095239</v>
      </c>
      <c r="L732" s="305">
        <f>+IF(G732=0,"",'Ark1'!U1945)</f>
        <v>294.62857142857138</v>
      </c>
      <c r="M732" s="246"/>
      <c r="N732" s="33">
        <f>+IF(G732=0,"",'Ark1'!W1945)</f>
        <v>100</v>
      </c>
      <c r="O732" s="33">
        <f>+IF(G732=0,"",'Ark1'!X1945)</f>
        <v>4.7619047619047636</v>
      </c>
      <c r="P732" s="33">
        <f>+IF(G732=0,"",'Ark1'!AG1945)</f>
        <v>441.76190476190487</v>
      </c>
      <c r="Q732" s="33">
        <f>+IF(G732=0,"",'Ark1'!AH1945)</f>
        <v>100</v>
      </c>
      <c r="R732" s="374">
        <f>+IF(G732=0,"",'Ark1'!AR1945)</f>
        <v>189.19047619047623</v>
      </c>
      <c r="S732" s="114">
        <f>+IF(G732=0,"",'Ark1'!AS1945)</f>
        <v>43.448188825725026</v>
      </c>
      <c r="T732" s="33">
        <f>+IF(G732=0,"",'Ark1'!Y1945)</f>
        <v>24.250402900082609</v>
      </c>
      <c r="U732" s="27">
        <f>+IF(G732=0,"",'Ark1'!AA1945)</f>
        <v>1.1914281907806581</v>
      </c>
      <c r="V732" s="33">
        <f>+IF(G732=0,"",'Ark1'!AC1945)</f>
        <v>-6.1051782971931408</v>
      </c>
      <c r="W732" s="305">
        <f t="shared" si="104"/>
        <v>666.93974345154652</v>
      </c>
      <c r="X732" s="33">
        <f t="shared" si="105"/>
        <v>29.462857142857139</v>
      </c>
      <c r="Y732" s="28">
        <f t="shared" si="106"/>
        <v>2.625</v>
      </c>
      <c r="Z732" s="246"/>
      <c r="AD732" s="27"/>
      <c r="AG732" s="86"/>
      <c r="AH732" s="86"/>
      <c r="AI732" s="86"/>
      <c r="AK732" s="86"/>
      <c r="AL732" s="86"/>
      <c r="AM732" s="86"/>
      <c r="AN732" s="86"/>
      <c r="AO732" s="86"/>
      <c r="AP732" s="86"/>
      <c r="AQ732" s="86"/>
      <c r="AR732" s="86"/>
      <c r="AS732" s="86"/>
      <c r="AT732" s="86"/>
      <c r="AU732" s="86"/>
      <c r="AV732" s="86"/>
      <c r="AW732" s="86"/>
      <c r="AX732" s="86"/>
      <c r="AY732" s="86"/>
      <c r="AZ732" s="86"/>
      <c r="BA732" s="86"/>
      <c r="BB732" s="86"/>
      <c r="BC732" s="86"/>
      <c r="BD732" s="86"/>
      <c r="BE732" s="86"/>
      <c r="BF732" s="86"/>
      <c r="BG732" s="86"/>
      <c r="BH732" s="86"/>
      <c r="BI732" s="86"/>
      <c r="BJ732" s="86"/>
      <c r="BK732" s="86"/>
      <c r="BL732" s="86"/>
      <c r="BM732" s="86"/>
      <c r="BN732" s="86"/>
    </row>
    <row r="733" spans="1:66" s="28" customFormat="1" ht="15.6">
      <c r="A733" s="246"/>
      <c r="B733" s="330">
        <f>+'Ark1'!C1980</f>
        <v>2024</v>
      </c>
      <c r="C733" s="266">
        <f>+'Ark1'!L1980</f>
        <v>11</v>
      </c>
      <c r="D733" s="266" t="s">
        <v>38</v>
      </c>
      <c r="E733" s="274">
        <f>+'Ark1'!AP1980</f>
        <v>98</v>
      </c>
      <c r="F733" s="266" t="str">
        <f>+IF(G733=0,"",'Ark1'!Q1980)</f>
        <v/>
      </c>
      <c r="G733" s="362">
        <f>+'Ark1'!R1980</f>
        <v>0</v>
      </c>
      <c r="H733" s="267" t="str">
        <f>+IF(G733=0,"",'Ark1'!AE1980)</f>
        <v/>
      </c>
      <c r="I733" s="267"/>
      <c r="J733" s="267" t="str">
        <f>+IF(G733=0,"",'Ark1'!AF1980)</f>
        <v/>
      </c>
      <c r="K733" s="268" t="str">
        <f>+IF(G733=0,"",'Ark1'!T1980)</f>
        <v/>
      </c>
      <c r="L733" s="305" t="str">
        <f>+IF(G733=0,"",'Ark1'!U1980)</f>
        <v/>
      </c>
      <c r="M733" s="246"/>
      <c r="N733" s="269" t="str">
        <f>+IF(G733=0,"",'Ark1'!W1980)</f>
        <v/>
      </c>
      <c r="O733" s="269" t="str">
        <f>+IF(G733=0,"",'Ark1'!X1980)</f>
        <v/>
      </c>
      <c r="P733" s="269" t="str">
        <f>+IF(G733=0,"",'Ark1'!AG1980)</f>
        <v/>
      </c>
      <c r="Q733" s="269" t="str">
        <f>+IF(G733=0,"",'Ark1'!AH1980)</f>
        <v/>
      </c>
      <c r="R733" s="374" t="str">
        <f>+IF(G733=0,"",'Ark1'!AR1980)</f>
        <v/>
      </c>
      <c r="S733" s="114" t="str">
        <f>+IF(G733=0,"",'Ark1'!AS1980)</f>
        <v/>
      </c>
      <c r="T733" s="269" t="str">
        <f>+IF(G733=0,"",'Ark1'!Y1980)</f>
        <v/>
      </c>
      <c r="U733" s="268" t="str">
        <f>+IF(G733=0,"",'Ark1'!AA1980)</f>
        <v/>
      </c>
      <c r="V733" s="269" t="str">
        <f>+IF(G733=0,"",'Ark1'!AC1980)</f>
        <v/>
      </c>
      <c r="W733" s="305" t="str">
        <f t="shared" si="104"/>
        <v/>
      </c>
      <c r="X733" s="269" t="str">
        <f t="shared" si="105"/>
        <v/>
      </c>
      <c r="Y733" s="267" t="str">
        <f t="shared" si="106"/>
        <v/>
      </c>
      <c r="Z733" s="246"/>
      <c r="AD733" s="27"/>
      <c r="AG733" s="86"/>
      <c r="AH733" s="86"/>
      <c r="AI733" s="86"/>
      <c r="AK733" s="86"/>
      <c r="AL733" s="86"/>
      <c r="AM733" s="86"/>
      <c r="AN733" s="86"/>
      <c r="AO733" s="86"/>
      <c r="AP733" s="86"/>
      <c r="AQ733" s="86"/>
      <c r="AR733" s="86"/>
      <c r="AS733" s="86"/>
      <c r="AT733" s="86"/>
      <c r="AU733" s="86"/>
      <c r="AV733" s="86"/>
      <c r="AW733" s="86"/>
      <c r="AX733" s="86"/>
      <c r="AY733" s="86"/>
      <c r="AZ733" s="86"/>
      <c r="BA733" s="86"/>
      <c r="BB733" s="86"/>
      <c r="BC733" s="86"/>
      <c r="BD733" s="86"/>
      <c r="BE733" s="86"/>
      <c r="BF733" s="86"/>
      <c r="BG733" s="86"/>
      <c r="BH733" s="86"/>
      <c r="BI733" s="86"/>
      <c r="BJ733" s="86"/>
      <c r="BK733" s="86"/>
      <c r="BL733" s="86"/>
      <c r="BM733" s="86"/>
      <c r="BN733" s="86"/>
    </row>
    <row r="734" spans="1:66" s="28" customFormat="1" ht="15.6">
      <c r="A734" s="246"/>
      <c r="B734" s="330">
        <f>+'Ark1'!C2015</f>
        <v>2024</v>
      </c>
      <c r="C734" s="266">
        <f>+'Ark1'!L2015</f>
        <v>12</v>
      </c>
      <c r="D734" s="266" t="s">
        <v>39</v>
      </c>
      <c r="E734" s="275">
        <f>+'Ark1'!AP2015</f>
        <v>98</v>
      </c>
      <c r="F734" s="86" t="str">
        <f>+IF(G734=0,"",'Ark1'!Q2015)</f>
        <v/>
      </c>
      <c r="G734" s="362">
        <f>+'Ark1'!R2015</f>
        <v>0</v>
      </c>
      <c r="H734" s="28" t="str">
        <f>+IF(G734=0,"",'Ark1'!AE2015)</f>
        <v/>
      </c>
      <c r="I734" s="267"/>
      <c r="J734" s="28" t="str">
        <f>+IF(G734=0,"",'Ark1'!AF2015)</f>
        <v/>
      </c>
      <c r="K734" s="27" t="str">
        <f>+IF(G734=0,"",'Ark1'!T2015)</f>
        <v/>
      </c>
      <c r="L734" s="305" t="str">
        <f>+IF(G734=0,"",'Ark1'!U2015)</f>
        <v/>
      </c>
      <c r="M734" s="246"/>
      <c r="N734" s="33" t="str">
        <f>+IF(G734=0,"",'Ark1'!W2015)</f>
        <v/>
      </c>
      <c r="O734" s="33" t="str">
        <f>+IF(G734=0,"",'Ark1'!X2015)</f>
        <v/>
      </c>
      <c r="P734" s="33" t="str">
        <f>+IF(G734=0,"",'Ark1'!AG2015)</f>
        <v/>
      </c>
      <c r="Q734" s="33" t="str">
        <f>+IF(G734=0,"",'Ark1'!AH2015)</f>
        <v/>
      </c>
      <c r="R734" s="374" t="str">
        <f>+IF(G734=0,"",'Ark1'!AR2015)</f>
        <v/>
      </c>
      <c r="S734" s="114" t="str">
        <f>+IF(G734=0,"",'Ark1'!AS2015)</f>
        <v/>
      </c>
      <c r="T734" s="33" t="str">
        <f>+IF(G734=0,"",'Ark1'!Y2015)</f>
        <v/>
      </c>
      <c r="U734" s="27" t="str">
        <f>+IF(G734=0,"",'Ark1'!AA2015)</f>
        <v/>
      </c>
      <c r="V734" s="33" t="str">
        <f>+IF(G734=0,"",'Ark1'!AC2015)</f>
        <v/>
      </c>
      <c r="W734" s="305" t="str">
        <f t="shared" si="104"/>
        <v/>
      </c>
      <c r="X734" s="33" t="str">
        <f t="shared" si="105"/>
        <v/>
      </c>
      <c r="Y734" s="28" t="str">
        <f t="shared" si="106"/>
        <v/>
      </c>
      <c r="Z734" s="246"/>
      <c r="AD734" s="27"/>
      <c r="AG734" s="86"/>
      <c r="AH734" s="86"/>
      <c r="AI734" s="86"/>
      <c r="AK734" s="86"/>
      <c r="AL734" s="86"/>
      <c r="AM734" s="86"/>
      <c r="AN734" s="86"/>
      <c r="AO734" s="86"/>
      <c r="AP734" s="86"/>
      <c r="AQ734" s="86"/>
      <c r="AR734" s="86"/>
      <c r="AS734" s="86"/>
      <c r="AT734" s="86"/>
      <c r="AU734" s="86"/>
      <c r="AV734" s="86"/>
      <c r="AW734" s="86"/>
      <c r="AX734" s="86"/>
      <c r="AY734" s="86"/>
      <c r="AZ734" s="86"/>
      <c r="BA734" s="86"/>
      <c r="BB734" s="86"/>
      <c r="BC734" s="86"/>
      <c r="BD734" s="86"/>
      <c r="BE734" s="86"/>
      <c r="BF734" s="86"/>
      <c r="BG734" s="86"/>
      <c r="BH734" s="86"/>
      <c r="BI734" s="86"/>
      <c r="BJ734" s="86"/>
      <c r="BK734" s="86"/>
      <c r="BL734" s="86"/>
      <c r="BM734" s="86"/>
      <c r="BN734" s="86"/>
    </row>
    <row r="735" spans="1:66" s="28" customFormat="1" ht="15.6">
      <c r="A735" s="246"/>
      <c r="B735" s="330">
        <f>+'Ark1'!C2050</f>
        <v>2024</v>
      </c>
      <c r="C735" s="266">
        <f>+'Ark1'!L2050</f>
        <v>13</v>
      </c>
      <c r="D735" s="266" t="s">
        <v>40</v>
      </c>
      <c r="E735" s="274">
        <f>+'Ark1'!AP2050</f>
        <v>98</v>
      </c>
      <c r="F735" s="266" t="str">
        <f>+IF(G735=0,"",'Ark1'!Q2050)</f>
        <v/>
      </c>
      <c r="G735" s="362">
        <f>+'Ark1'!R2050</f>
        <v>0</v>
      </c>
      <c r="H735" s="267" t="str">
        <f>+IF(G735=0,"",'Ark1'!AE2050)</f>
        <v/>
      </c>
      <c r="I735" s="267"/>
      <c r="J735" s="267" t="str">
        <f>+IF(G735=0,"",'Ark1'!AF2050)</f>
        <v/>
      </c>
      <c r="K735" s="268" t="str">
        <f>+IF(G735=0,"",'Ark1'!T2050)</f>
        <v/>
      </c>
      <c r="L735" s="305" t="str">
        <f>+IF(G735=0,"",'Ark1'!U2050)</f>
        <v/>
      </c>
      <c r="M735" s="246"/>
      <c r="N735" s="269" t="str">
        <f>+IF(G735=0,"",'Ark1'!W2050)</f>
        <v/>
      </c>
      <c r="O735" s="269" t="str">
        <f>+IF(G735=0,"",'Ark1'!X2050)</f>
        <v/>
      </c>
      <c r="P735" s="269" t="str">
        <f>+IF(G735=0,"",'Ark1'!AG2050)</f>
        <v/>
      </c>
      <c r="Q735" s="269" t="str">
        <f>+IF(G735=0,"",'Ark1'!AH2050)</f>
        <v/>
      </c>
      <c r="R735" s="374" t="str">
        <f>+IF(G735=0,"",'Ark1'!AR2050)</f>
        <v/>
      </c>
      <c r="S735" s="114" t="str">
        <f>+IF(G735=0,"",'Ark1'!AS2050)</f>
        <v/>
      </c>
      <c r="T735" s="269" t="str">
        <f>+IF(G735=0,"",'Ark1'!Y2050)</f>
        <v/>
      </c>
      <c r="U735" s="268" t="str">
        <f>+IF(G735=0,"",'Ark1'!AA2050)</f>
        <v/>
      </c>
      <c r="V735" s="269" t="str">
        <f>+IF(G735=0,"",'Ark1'!AC2050)</f>
        <v/>
      </c>
      <c r="W735" s="305" t="str">
        <f t="shared" si="104"/>
        <v/>
      </c>
      <c r="X735" s="269" t="str">
        <f t="shared" si="105"/>
        <v/>
      </c>
      <c r="Y735" s="267" t="str">
        <f t="shared" si="106"/>
        <v/>
      </c>
      <c r="Z735" s="246"/>
      <c r="AD735" s="27"/>
      <c r="AG735" s="86"/>
      <c r="AH735" s="86"/>
      <c r="AI735" s="86"/>
      <c r="AK735" s="86"/>
      <c r="AL735" s="86"/>
      <c r="AM735" s="86"/>
      <c r="AN735" s="86"/>
      <c r="AO735" s="86"/>
      <c r="AP735" s="86"/>
      <c r="AQ735" s="86"/>
      <c r="AR735" s="86"/>
      <c r="AS735" s="86"/>
      <c r="AT735" s="86"/>
      <c r="AU735" s="86"/>
      <c r="AV735" s="86"/>
      <c r="AW735" s="86"/>
      <c r="AX735" s="86"/>
      <c r="AY735" s="86"/>
      <c r="AZ735" s="86"/>
      <c r="BA735" s="86"/>
      <c r="BB735" s="86"/>
      <c r="BC735" s="86"/>
      <c r="BD735" s="86"/>
      <c r="BE735" s="86"/>
      <c r="BF735" s="86"/>
      <c r="BG735" s="86"/>
      <c r="BH735" s="86"/>
      <c r="BI735" s="86"/>
      <c r="BJ735" s="86"/>
      <c r="BK735" s="86"/>
      <c r="BL735" s="86"/>
      <c r="BM735" s="86"/>
      <c r="BN735" s="86"/>
    </row>
    <row r="736" spans="1:66" s="28" customFormat="1" ht="15.6">
      <c r="A736" s="246"/>
      <c r="B736" s="330">
        <f>+'Ark1'!C2085</f>
        <v>2024</v>
      </c>
      <c r="C736" s="266">
        <f>+'Ark1'!L2085</f>
        <v>14</v>
      </c>
      <c r="D736" s="266" t="s">
        <v>401</v>
      </c>
      <c r="E736" s="275">
        <f>+'Ark1'!AP2085</f>
        <v>98</v>
      </c>
      <c r="F736" s="86" t="str">
        <f>+IF(G736=0,"",'Ark1'!Q2085)</f>
        <v/>
      </c>
      <c r="G736" s="362">
        <f>+'Ark1'!R2085</f>
        <v>0</v>
      </c>
      <c r="H736" s="28" t="str">
        <f>+IF(G736=0,"",'Ark1'!AE2085)</f>
        <v/>
      </c>
      <c r="I736" s="267"/>
      <c r="J736" s="28" t="str">
        <f>+IF(G736=0,"",'Ark1'!AF2085)</f>
        <v/>
      </c>
      <c r="K736" s="27" t="str">
        <f>+IF(G736=0,"",'Ark1'!T2085)</f>
        <v/>
      </c>
      <c r="L736" s="305" t="str">
        <f>+IF(G736=0,"",'Ark1'!U2085)</f>
        <v/>
      </c>
      <c r="M736" s="246"/>
      <c r="N736" s="33" t="str">
        <f>+IF(G736=0,"",'Ark1'!W2085)</f>
        <v/>
      </c>
      <c r="O736" s="33" t="str">
        <f>+IF(G736=0,"",'Ark1'!X2085)</f>
        <v/>
      </c>
      <c r="P736" s="33" t="str">
        <f>+IF(G736=0,"",'Ark1'!AG2085)</f>
        <v/>
      </c>
      <c r="Q736" s="33" t="str">
        <f>+IF(G736=0,"",'Ark1'!AH2085)</f>
        <v/>
      </c>
      <c r="R736" s="374" t="str">
        <f>+IF(G736=0,"",'Ark1'!AR2085)</f>
        <v/>
      </c>
      <c r="S736" s="114" t="str">
        <f>+IF(G736=0,"",'Ark1'!AS2085)</f>
        <v/>
      </c>
      <c r="T736" s="33" t="str">
        <f>+IF(G736=0,"",'Ark1'!Y2085)</f>
        <v/>
      </c>
      <c r="U736" s="27" t="str">
        <f>+IF(G736=0,"",'Ark1'!AA2085)</f>
        <v/>
      </c>
      <c r="V736" s="33" t="str">
        <f>+IF(G736=0,"",'Ark1'!AC2085)</f>
        <v/>
      </c>
      <c r="W736" s="305" t="str">
        <f t="shared" si="104"/>
        <v/>
      </c>
      <c r="X736" s="33" t="str">
        <f t="shared" si="105"/>
        <v/>
      </c>
      <c r="Y736" s="28" t="str">
        <f t="shared" si="106"/>
        <v/>
      </c>
      <c r="Z736" s="246"/>
      <c r="AD736" s="27"/>
      <c r="AG736" s="86"/>
      <c r="AH736" s="86"/>
      <c r="AI736" s="86"/>
      <c r="AK736" s="86"/>
      <c r="AL736" s="86"/>
      <c r="AM736" s="86"/>
      <c r="AN736" s="86"/>
      <c r="AO736" s="86"/>
      <c r="AP736" s="86"/>
      <c r="AQ736" s="86"/>
      <c r="AR736" s="86"/>
      <c r="AS736" s="86"/>
      <c r="AT736" s="86"/>
      <c r="AU736" s="86"/>
      <c r="AV736" s="86"/>
      <c r="AW736" s="86"/>
      <c r="AX736" s="86"/>
      <c r="AY736" s="86"/>
      <c r="AZ736" s="86"/>
      <c r="BA736" s="86"/>
      <c r="BB736" s="86"/>
      <c r="BC736" s="86"/>
      <c r="BD736" s="86"/>
      <c r="BE736" s="86"/>
      <c r="BF736" s="86"/>
      <c r="BG736" s="86"/>
      <c r="BH736" s="86"/>
      <c r="BI736" s="86"/>
      <c r="BJ736" s="86"/>
      <c r="BK736" s="86"/>
      <c r="BL736" s="86"/>
      <c r="BM736" s="86"/>
      <c r="BN736" s="86"/>
    </row>
    <row r="737" spans="1:66" s="28" customFormat="1" ht="15.6">
      <c r="A737" s="246"/>
      <c r="B737" s="330">
        <f>+'Ark1'!C2120</f>
        <v>2024</v>
      </c>
      <c r="C737" s="266">
        <f>+'Ark1'!L2120</f>
        <v>15</v>
      </c>
      <c r="D737" s="266" t="s">
        <v>41</v>
      </c>
      <c r="E737" s="274">
        <f>+E735</f>
        <v>98</v>
      </c>
      <c r="F737" s="266" t="str">
        <f>+IF(G737=0,"",'Ark1'!Q2120)</f>
        <v/>
      </c>
      <c r="G737" s="362">
        <f>+'Ark1'!R2120</f>
        <v>0</v>
      </c>
      <c r="H737" s="267" t="str">
        <f>+IF(G737=0,"",'Ark1'!AE2120)</f>
        <v/>
      </c>
      <c r="I737" s="267"/>
      <c r="J737" s="267" t="str">
        <f>+IF(G737=0,"",'Ark1'!AF2120)</f>
        <v/>
      </c>
      <c r="K737" s="268" t="str">
        <f>+IF(G737=0,"",'Ark1'!T2120)</f>
        <v/>
      </c>
      <c r="L737" s="305" t="str">
        <f>+IF(G737=0,"",'Ark1'!U2120)</f>
        <v/>
      </c>
      <c r="M737" s="246"/>
      <c r="N737" s="269" t="str">
        <f>+IF(G737=0,"",'Ark1'!W2120)</f>
        <v/>
      </c>
      <c r="O737" s="269" t="str">
        <f>+IF(G737=0,"",'Ark1'!X2120)</f>
        <v/>
      </c>
      <c r="P737" s="269" t="str">
        <f>+IF(G737=0,"",'Ark1'!AG2120)</f>
        <v/>
      </c>
      <c r="Q737" s="269" t="str">
        <f>+IF(G737=0,"",'Ark1'!AH2120)</f>
        <v/>
      </c>
      <c r="R737" s="374" t="str">
        <f>+IF(G737=0,"",'Ark1'!AR2215)</f>
        <v/>
      </c>
      <c r="S737" s="114" t="str">
        <f>+IF(G737=0,"",'Ark1'!AS2215)</f>
        <v/>
      </c>
      <c r="T737" s="269" t="str">
        <f>+IF(G737=0,"",'Ark1'!Y2120)</f>
        <v/>
      </c>
      <c r="U737" s="268" t="str">
        <f>+IF(G737=0,"",'Ark1'!AA2120)</f>
        <v/>
      </c>
      <c r="V737" s="269" t="str">
        <f>+IF(G737=0,"",'Ark1'!AC2120)</f>
        <v/>
      </c>
      <c r="W737" s="305" t="str">
        <f t="shared" si="104"/>
        <v/>
      </c>
      <c r="X737" s="269" t="str">
        <f t="shared" si="105"/>
        <v/>
      </c>
      <c r="Y737" s="267" t="str">
        <f t="shared" si="106"/>
        <v/>
      </c>
      <c r="Z737" s="246"/>
      <c r="AD737" s="27"/>
      <c r="AG737" s="86"/>
      <c r="AH737" s="86"/>
      <c r="AI737" s="86"/>
      <c r="AK737" s="86"/>
      <c r="AL737" s="86"/>
      <c r="AM737" s="86"/>
      <c r="AN737" s="86"/>
      <c r="AO737" s="86"/>
      <c r="AP737" s="86"/>
      <c r="AQ737" s="86"/>
      <c r="AR737" s="86"/>
      <c r="AS737" s="86"/>
      <c r="AT737" s="86"/>
      <c r="AU737" s="86"/>
      <c r="AV737" s="86"/>
      <c r="AW737" s="86"/>
      <c r="AX737" s="86"/>
      <c r="AY737" s="86"/>
      <c r="AZ737" s="86"/>
      <c r="BA737" s="86"/>
      <c r="BB737" s="86"/>
      <c r="BC737" s="86"/>
      <c r="BD737" s="86"/>
      <c r="BE737" s="86"/>
      <c r="BF737" s="86"/>
      <c r="BG737" s="86"/>
      <c r="BH737" s="86"/>
      <c r="BI737" s="86"/>
      <c r="BJ737" s="86"/>
      <c r="BK737" s="86"/>
      <c r="BL737" s="86"/>
      <c r="BM737" s="86"/>
      <c r="BN737" s="86"/>
    </row>
    <row r="738" spans="1:66" ht="19.8">
      <c r="A738" s="246"/>
      <c r="B738" s="246"/>
      <c r="C738" s="246"/>
      <c r="D738" s="246"/>
      <c r="E738" s="246"/>
      <c r="F738" s="246"/>
      <c r="G738" s="246"/>
      <c r="H738" s="246"/>
      <c r="I738" s="246"/>
      <c r="J738" s="246"/>
      <c r="K738" s="246"/>
      <c r="L738" s="246"/>
      <c r="M738" s="246"/>
      <c r="N738" s="246"/>
      <c r="O738" s="246"/>
      <c r="P738" s="246"/>
      <c r="Q738" s="246"/>
      <c r="R738" s="246"/>
      <c r="S738" s="246"/>
      <c r="T738" s="246"/>
      <c r="U738" s="246"/>
      <c r="V738" s="246"/>
      <c r="W738" s="246"/>
      <c r="X738" s="246"/>
      <c r="Y738" s="246"/>
      <c r="Z738" s="246"/>
      <c r="AA738" s="249"/>
      <c r="AC738" s="28"/>
      <c r="AD738" s="27"/>
      <c r="AE738" s="250"/>
      <c r="AF738" s="86"/>
      <c r="AJ738" s="86"/>
      <c r="BB738" s="262"/>
    </row>
    <row r="739" spans="1:66" ht="19.8">
      <c r="A739" s="246"/>
      <c r="B739" s="246"/>
      <c r="C739" s="264"/>
      <c r="D739" s="246"/>
      <c r="E739" s="246"/>
      <c r="F739" s="246"/>
      <c r="G739" s="246"/>
      <c r="H739" s="247"/>
      <c r="I739" s="246"/>
      <c r="J739" s="247"/>
      <c r="K739" s="246"/>
      <c r="L739" s="246"/>
      <c r="M739" s="246"/>
      <c r="N739" s="248"/>
      <c r="O739" s="248"/>
      <c r="P739" s="246"/>
      <c r="Q739" s="248"/>
      <c r="R739" s="248"/>
      <c r="S739" s="248"/>
      <c r="T739" s="248"/>
      <c r="U739" s="246"/>
      <c r="V739" s="248"/>
      <c r="W739" s="246"/>
      <c r="X739" s="248"/>
      <c r="Y739" s="247"/>
      <c r="Z739" s="246"/>
      <c r="AA739" s="249"/>
      <c r="AC739" s="28"/>
      <c r="AD739" s="27"/>
      <c r="AE739" s="250"/>
      <c r="AF739" s="86"/>
      <c r="AJ739" s="86"/>
      <c r="BB739" s="262"/>
    </row>
    <row r="740" spans="1:66" ht="22.8">
      <c r="A740" s="346" t="s">
        <v>626</v>
      </c>
      <c r="B740" s="246"/>
      <c r="C740" s="264"/>
      <c r="D740" s="346"/>
      <c r="E740" s="246"/>
      <c r="F740" s="246"/>
      <c r="G740" s="264" t="s">
        <v>651</v>
      </c>
      <c r="H740" s="279">
        <f>SUM(G746:G760)</f>
        <v>95</v>
      </c>
      <c r="I740" s="247"/>
      <c r="J740" s="246"/>
      <c r="K740" s="247"/>
      <c r="L740" s="246"/>
      <c r="M740" s="246"/>
      <c r="N740" s="246"/>
      <c r="O740" s="248"/>
      <c r="P740" s="248"/>
      <c r="Q740" s="246"/>
      <c r="R740" s="246"/>
      <c r="S740" s="246"/>
      <c r="T740" s="248"/>
      <c r="U740" s="248"/>
      <c r="V740" s="246"/>
      <c r="W740" s="248"/>
      <c r="X740" s="345">
        <f>+Raser!X46</f>
        <v>387.76708409200688</v>
      </c>
      <c r="Y740" s="248" t="s">
        <v>635</v>
      </c>
      <c r="Z740" s="247"/>
      <c r="AA740" s="249"/>
      <c r="AB740" s="249"/>
      <c r="AC740" s="28"/>
      <c r="AE740" s="27"/>
      <c r="AF740" s="250"/>
      <c r="AJ740" s="86"/>
      <c r="BC740" s="262"/>
    </row>
    <row r="741" spans="1:66" ht="14.25" customHeight="1">
      <c r="A741" s="246"/>
      <c r="B741" s="246"/>
      <c r="C741" s="264"/>
      <c r="D741" s="344"/>
      <c r="E741" s="246"/>
      <c r="F741" s="264"/>
      <c r="G741" s="264"/>
      <c r="H741" s="264"/>
      <c r="I741" s="264"/>
      <c r="J741" s="264"/>
      <c r="K741" s="264"/>
      <c r="L741" s="264"/>
      <c r="M741" s="246"/>
      <c r="N741" s="264"/>
      <c r="O741" s="264"/>
      <c r="P741" s="264"/>
      <c r="Q741" s="264"/>
      <c r="R741" s="264"/>
      <c r="S741" s="264"/>
      <c r="T741" s="264"/>
      <c r="U741" s="264"/>
      <c r="V741" s="264"/>
      <c r="W741" s="264"/>
      <c r="X741" s="264"/>
      <c r="Y741" s="247"/>
      <c r="Z741" s="246"/>
      <c r="AA741" s="249"/>
      <c r="AC741" s="28"/>
      <c r="AD741" s="27"/>
      <c r="AE741" s="250"/>
      <c r="AF741" s="86"/>
      <c r="AJ741" s="86"/>
      <c r="BB741" s="262"/>
    </row>
    <row r="742" spans="1:66" ht="19.8">
      <c r="A742" s="246"/>
      <c r="B742" s="246"/>
      <c r="C742" s="246"/>
      <c r="D742" s="246"/>
      <c r="E742" s="246"/>
      <c r="F742" s="246"/>
      <c r="G742" s="246"/>
      <c r="H742" s="247"/>
      <c r="I742" s="246"/>
      <c r="J742" s="247"/>
      <c r="K742" s="246"/>
      <c r="L742" s="246"/>
      <c r="M742" s="246"/>
      <c r="N742" s="248"/>
      <c r="O742" s="248"/>
      <c r="P742" s="246"/>
      <c r="Q742" s="248"/>
      <c r="R742" s="248"/>
      <c r="S742" s="248"/>
      <c r="T742" s="248"/>
      <c r="U742" s="246"/>
      <c r="V742" s="248"/>
      <c r="W742" s="264" t="s">
        <v>488</v>
      </c>
      <c r="X742" s="265" t="s">
        <v>80</v>
      </c>
      <c r="Y742" s="263" t="s">
        <v>4</v>
      </c>
      <c r="Z742" s="246"/>
      <c r="AA742" s="249"/>
      <c r="AC742" s="28"/>
      <c r="AD742" s="27"/>
      <c r="AE742" s="250"/>
      <c r="AF742" s="86"/>
      <c r="AJ742" s="86"/>
      <c r="BB742" s="262"/>
    </row>
    <row r="743" spans="1:66" ht="19.8">
      <c r="A743" s="246"/>
      <c r="B743" s="246"/>
      <c r="C743" s="246"/>
      <c r="D743" s="264"/>
      <c r="E743" s="246"/>
      <c r="F743" s="264" t="s">
        <v>4</v>
      </c>
      <c r="G743" s="246"/>
      <c r="H743" s="247"/>
      <c r="I743" s="247"/>
      <c r="J743" s="247"/>
      <c r="K743" s="264" t="s">
        <v>24</v>
      </c>
      <c r="L743" s="247"/>
      <c r="M743" s="246"/>
      <c r="N743" s="248" t="s">
        <v>402</v>
      </c>
      <c r="O743" s="248" t="s">
        <v>402</v>
      </c>
      <c r="P743" s="265" t="s">
        <v>534</v>
      </c>
      <c r="Q743" s="248" t="s">
        <v>402</v>
      </c>
      <c r="R743" s="248"/>
      <c r="S743" s="248"/>
      <c r="T743" s="265" t="s">
        <v>422</v>
      </c>
      <c r="U743" s="246"/>
      <c r="V743" s="265" t="s">
        <v>581</v>
      </c>
      <c r="W743" s="264" t="s">
        <v>578</v>
      </c>
      <c r="X743" s="265" t="s">
        <v>44</v>
      </c>
      <c r="Y743" s="263" t="s">
        <v>10</v>
      </c>
      <c r="Z743" s="246"/>
      <c r="AA743" s="249"/>
      <c r="AC743" s="28"/>
      <c r="AD743" s="27"/>
      <c r="AE743" s="250"/>
      <c r="AF743" s="86"/>
      <c r="AJ743" s="86"/>
      <c r="BB743" s="262"/>
    </row>
    <row r="744" spans="1:66" ht="19.8">
      <c r="A744" s="264"/>
      <c r="B744" s="264"/>
      <c r="C744" s="246"/>
      <c r="D744" s="246"/>
      <c r="E744" s="264"/>
      <c r="F744" s="264" t="s">
        <v>486</v>
      </c>
      <c r="G744" s="264" t="s">
        <v>4</v>
      </c>
      <c r="H744" s="263" t="s">
        <v>4</v>
      </c>
      <c r="I744" s="263"/>
      <c r="J744" s="263" t="s">
        <v>1</v>
      </c>
      <c r="K744" s="264" t="s">
        <v>492</v>
      </c>
      <c r="L744" s="263" t="s">
        <v>24</v>
      </c>
      <c r="M744" s="246"/>
      <c r="N744" s="265" t="s">
        <v>580</v>
      </c>
      <c r="O744" s="265" t="s">
        <v>498</v>
      </c>
      <c r="P744" s="265" t="s">
        <v>558</v>
      </c>
      <c r="Q744" s="265" t="s">
        <v>500</v>
      </c>
      <c r="R744" s="423" t="s">
        <v>24</v>
      </c>
      <c r="S744" s="423" t="s">
        <v>24</v>
      </c>
      <c r="T744" s="265"/>
      <c r="U744" s="264" t="s">
        <v>413</v>
      </c>
      <c r="V744" s="265" t="s">
        <v>1</v>
      </c>
      <c r="W744" s="264" t="s">
        <v>71</v>
      </c>
      <c r="X744" s="265" t="s">
        <v>538</v>
      </c>
      <c r="Y744" s="263" t="s">
        <v>71</v>
      </c>
      <c r="Z744" s="246"/>
      <c r="AA744" s="249"/>
      <c r="AC744" s="28"/>
      <c r="AD744" s="27"/>
      <c r="AE744" s="250"/>
      <c r="AF744" s="86"/>
      <c r="AJ744" s="86"/>
      <c r="BB744" s="262"/>
    </row>
    <row r="745" spans="1:66" ht="19.8">
      <c r="A745" s="246"/>
      <c r="B745" s="246"/>
      <c r="C745" s="264" t="s">
        <v>0</v>
      </c>
      <c r="D745" s="264"/>
      <c r="E745" s="264" t="s">
        <v>607</v>
      </c>
      <c r="F745" s="50" t="s">
        <v>487</v>
      </c>
      <c r="G745" s="50" t="s">
        <v>10</v>
      </c>
      <c r="H745" s="87" t="s">
        <v>402</v>
      </c>
      <c r="I745" s="87"/>
      <c r="J745" s="87" t="s">
        <v>402</v>
      </c>
      <c r="K745" s="50" t="s">
        <v>414</v>
      </c>
      <c r="L745" s="87" t="s">
        <v>45</v>
      </c>
      <c r="M745" s="246"/>
      <c r="N745" s="75" t="s">
        <v>556</v>
      </c>
      <c r="O745" s="75" t="s">
        <v>439</v>
      </c>
      <c r="P745" s="75" t="s">
        <v>494</v>
      </c>
      <c r="Q745" s="75" t="s">
        <v>481</v>
      </c>
      <c r="R745" s="423" t="s">
        <v>737</v>
      </c>
      <c r="S745" s="423" t="s">
        <v>738</v>
      </c>
      <c r="T745" s="75" t="s">
        <v>1</v>
      </c>
      <c r="U745" s="50" t="s">
        <v>414</v>
      </c>
      <c r="V745" s="75" t="s">
        <v>535</v>
      </c>
      <c r="W745" s="50" t="s">
        <v>497</v>
      </c>
      <c r="X745" s="75" t="s">
        <v>45</v>
      </c>
      <c r="Y745" s="87" t="s">
        <v>561</v>
      </c>
      <c r="Z745" s="246"/>
      <c r="AA745" s="249"/>
      <c r="AC745" s="28"/>
      <c r="AD745" s="27"/>
      <c r="AE745" s="250"/>
      <c r="AF745" s="86"/>
      <c r="AJ745" s="86"/>
      <c r="BB745" s="262"/>
    </row>
    <row r="746" spans="1:66" s="28" customFormat="1" ht="15.6">
      <c r="A746" s="246"/>
      <c r="B746" s="266">
        <f>+'Ark1'!C1631</f>
        <v>2024</v>
      </c>
      <c r="C746" s="266">
        <f>+'Ark1'!L1631</f>
        <v>1</v>
      </c>
      <c r="D746" s="266" t="s">
        <v>29</v>
      </c>
      <c r="E746" s="266">
        <f>+'Ark1'!AP1631</f>
        <v>99</v>
      </c>
      <c r="F746" s="266" t="str">
        <f>+IF(G746=0,"",'Ark1'!Q1631)</f>
        <v/>
      </c>
      <c r="G746" s="362">
        <f>+'Ark1'!R1631</f>
        <v>0</v>
      </c>
      <c r="H746" s="267" t="str">
        <f>+IF(G746=0,"",'Ark1'!AE1631)</f>
        <v/>
      </c>
      <c r="I746" s="267"/>
      <c r="J746" s="267" t="str">
        <f>+IF(G746=0,"",'Ark1'!AF1631)</f>
        <v/>
      </c>
      <c r="K746" s="268" t="str">
        <f>+IF(G746=0,"",'Ark1'!T1631)</f>
        <v/>
      </c>
      <c r="L746" s="305" t="str">
        <f>+IF(G746=0,"",'Ark1'!U1631)</f>
        <v/>
      </c>
      <c r="M746" s="246"/>
      <c r="N746" s="269" t="str">
        <f>+IF(G746=0,"",'Ark1'!W1631)</f>
        <v/>
      </c>
      <c r="O746" s="269" t="str">
        <f>+IF(G746=0,"",'Ark1'!X1631)</f>
        <v/>
      </c>
      <c r="P746" s="269" t="str">
        <f>+IF(G746=0,"",'Ark1'!AG1631)</f>
        <v/>
      </c>
      <c r="Q746" s="269" t="str">
        <f>+IF(G746=0,"",'Ark1'!AH1631)</f>
        <v/>
      </c>
      <c r="R746" s="374" t="str">
        <f>+IF(G746=0,"",'Ark1'!AR1631)</f>
        <v/>
      </c>
      <c r="S746" s="114" t="str">
        <f>+IF(G746=0,"",'Ark1'!AS1631)</f>
        <v/>
      </c>
      <c r="T746" s="269" t="str">
        <f>+IF(G746=0,"",'Ark1'!Y1631)</f>
        <v/>
      </c>
      <c r="U746" s="268" t="str">
        <f>+IF(G746=0,"",'Ark1'!AA1631)</f>
        <v/>
      </c>
      <c r="V746" s="269" t="str">
        <f>+IF(G746=0,"",'Ark1'!AC1631)</f>
        <v/>
      </c>
      <c r="W746" s="305" t="str">
        <f t="shared" ref="W746:W760" si="107">IF(G746=0,"",1000*L746/P746)</f>
        <v/>
      </c>
      <c r="X746" s="269" t="str">
        <f t="shared" ref="X746:X760" si="108">IF(G746=0,"",L746/C746)</f>
        <v/>
      </c>
      <c r="Y746" s="267" t="str">
        <f t="shared" ref="Y746:Y760" si="109">IF(G746=0,"",G746/F746)</f>
        <v/>
      </c>
      <c r="Z746" s="246"/>
      <c r="AD746" s="27"/>
      <c r="AG746" s="86"/>
      <c r="AH746" s="86"/>
      <c r="AI746" s="86"/>
      <c r="AK746" s="86"/>
      <c r="AL746" s="86"/>
      <c r="AM746" s="86"/>
      <c r="AN746" s="86"/>
      <c r="AO746" s="86"/>
      <c r="AP746" s="86"/>
      <c r="AQ746" s="86"/>
      <c r="AR746" s="86"/>
      <c r="AS746" s="86"/>
      <c r="AT746" s="86"/>
      <c r="AU746" s="86"/>
      <c r="AV746" s="86"/>
      <c r="AW746" s="86"/>
      <c r="AX746" s="86"/>
      <c r="AY746" s="86"/>
      <c r="AZ746" s="86"/>
      <c r="BA746" s="86"/>
      <c r="BB746" s="86"/>
      <c r="BC746" s="86"/>
      <c r="BD746" s="86"/>
      <c r="BE746" s="86"/>
      <c r="BF746" s="86"/>
      <c r="BG746" s="86"/>
      <c r="BH746" s="86"/>
      <c r="BI746" s="86"/>
      <c r="BJ746" s="86"/>
      <c r="BK746" s="86"/>
      <c r="BL746" s="86"/>
      <c r="BM746" s="86"/>
      <c r="BN746" s="86"/>
    </row>
    <row r="747" spans="1:66" s="28" customFormat="1" ht="15.6">
      <c r="A747" s="246"/>
      <c r="B747" s="306">
        <f>+'Ark1'!C1666</f>
        <v>2024</v>
      </c>
      <c r="C747" s="86">
        <f>+'Ark1'!L1666</f>
        <v>2</v>
      </c>
      <c r="D747" s="86" t="s">
        <v>30</v>
      </c>
      <c r="E747" s="86">
        <f>+'Ark1'!AP1666</f>
        <v>99</v>
      </c>
      <c r="F747" s="86">
        <f>+IF(G747=0,"",'Ark1'!Q1666)</f>
        <v>6</v>
      </c>
      <c r="G747" s="362">
        <f>+'Ark1'!R1666</f>
        <v>6</v>
      </c>
      <c r="H747" s="28">
        <f>+IF(G747=0,"",'Ark1'!AE1666)</f>
        <v>6.25</v>
      </c>
      <c r="I747" s="267"/>
      <c r="J747" s="28">
        <f>+IF(G747=0,"",'Ark1'!AF1666)</f>
        <v>4.4517594296228147</v>
      </c>
      <c r="K747" s="27">
        <f>+IF(G747=0,"",'Ark1'!T1666)</f>
        <v>5.1666666666666679</v>
      </c>
      <c r="L747" s="305">
        <f>+IF(G747=0,"",'Ark1'!U1666)</f>
        <v>154.85</v>
      </c>
      <c r="M747" s="246"/>
      <c r="N747" s="33">
        <f>+IF(G747=0,"",'Ark1'!W1666)</f>
        <v>16.666666666666671</v>
      </c>
      <c r="O747" s="33">
        <f>+IF(G747=0,"",'Ark1'!X1666)</f>
        <v>0</v>
      </c>
      <c r="P747" s="33">
        <f>+IF(G747=0,"",'Ark1'!AG1666)</f>
        <v>579.5</v>
      </c>
      <c r="Q747" s="33">
        <f>+IF(G747=0,"",'Ark1'!AH1666)</f>
        <v>100</v>
      </c>
      <c r="R747" s="374">
        <f>+IF(G747=0,"",'Ark1'!AR1666)</f>
        <v>191</v>
      </c>
      <c r="S747" s="114">
        <f>+IF(G747=0,"",'Ark1'!AS1666)</f>
        <v>20.702974837744751</v>
      </c>
      <c r="T747" s="33">
        <f>+IF(G747=0,"",'Ark1'!Y1666)</f>
        <v>55.425107126644335</v>
      </c>
      <c r="U747" s="27">
        <f>+IF(G747=0,"",'Ark1'!AA1666)</f>
        <v>1.8633899812498245</v>
      </c>
      <c r="V747" s="33">
        <f>+IF(G747=0,"",'Ark1'!AC1666)</f>
        <v>77.662111628429187</v>
      </c>
      <c r="W747" s="305">
        <f t="shared" si="107"/>
        <v>267.21311475409834</v>
      </c>
      <c r="X747" s="33">
        <f t="shared" si="108"/>
        <v>77.424999999999997</v>
      </c>
      <c r="Y747" s="28">
        <f t="shared" si="109"/>
        <v>1</v>
      </c>
      <c r="Z747" s="246"/>
      <c r="AD747" s="27"/>
      <c r="AG747" s="86"/>
      <c r="AH747" s="86"/>
      <c r="AI747" s="86"/>
      <c r="AK747" s="86"/>
      <c r="AL747" s="86"/>
      <c r="AM747" s="86"/>
      <c r="AN747" s="86"/>
      <c r="AO747" s="86"/>
      <c r="AP747" s="86"/>
      <c r="AQ747" s="86"/>
      <c r="AR747" s="86"/>
      <c r="AS747" s="86"/>
      <c r="AT747" s="86"/>
      <c r="AU747" s="86"/>
      <c r="AV747" s="86"/>
      <c r="AW747" s="86"/>
      <c r="AX747" s="86"/>
      <c r="AY747" s="86"/>
      <c r="AZ747" s="86"/>
      <c r="BA747" s="86"/>
      <c r="BB747" s="86"/>
      <c r="BC747" s="86"/>
      <c r="BD747" s="86"/>
      <c r="BE747" s="86"/>
      <c r="BF747" s="86"/>
      <c r="BG747" s="86"/>
      <c r="BH747" s="86"/>
      <c r="BI747" s="86"/>
      <c r="BJ747" s="86"/>
      <c r="BK747" s="86"/>
      <c r="BL747" s="86"/>
      <c r="BM747" s="86"/>
      <c r="BN747" s="86"/>
    </row>
    <row r="748" spans="1:66" s="28" customFormat="1" ht="15.6">
      <c r="A748" s="246"/>
      <c r="B748" s="306">
        <f>+'Ark1'!C1701</f>
        <v>2024</v>
      </c>
      <c r="C748" s="266">
        <f>+'Ark1'!L1701</f>
        <v>3</v>
      </c>
      <c r="D748" s="266" t="s">
        <v>31</v>
      </c>
      <c r="E748" s="266">
        <f>+'Ark1'!AP1701</f>
        <v>99</v>
      </c>
      <c r="F748" s="266">
        <f>+IF(G748=0,"",'Ark1'!Q1701)</f>
        <v>8</v>
      </c>
      <c r="G748" s="362">
        <f>+'Ark1'!R1701</f>
        <v>10</v>
      </c>
      <c r="H748" s="267">
        <f>+IF(G748=0,"",'Ark1'!AE1701)</f>
        <v>10.416666666666664</v>
      </c>
      <c r="I748" s="267"/>
      <c r="J748" s="267">
        <f>+IF(G748=0,"",'Ark1'!AF1701)</f>
        <v>8.9595791168353287</v>
      </c>
      <c r="K748" s="268">
        <f>+IF(G748=0,"",'Ark1'!T1701)</f>
        <v>5.9</v>
      </c>
      <c r="L748" s="305">
        <f>+IF(G748=0,"",'Ark1'!U1701)</f>
        <v>186.99</v>
      </c>
      <c r="M748" s="246"/>
      <c r="N748" s="269">
        <f>+IF(G748=0,"",'Ark1'!W1701)</f>
        <v>40</v>
      </c>
      <c r="O748" s="269">
        <f>+IF(G748=0,"",'Ark1'!X1701)</f>
        <v>0</v>
      </c>
      <c r="P748" s="269">
        <f>+IF(G748=0,"",'Ark1'!AG1701)</f>
        <v>586.1</v>
      </c>
      <c r="Q748" s="269">
        <f>+IF(G748=0,"",'Ark1'!AH1701)</f>
        <v>100</v>
      </c>
      <c r="R748" s="374">
        <f>+IF(G748=0,"",'Ark1'!AR1701)</f>
        <v>199.3</v>
      </c>
      <c r="S748" s="114">
        <f>+IF(G748=0,"",'Ark1'!AS1701)</f>
        <v>22.903768238539655</v>
      </c>
      <c r="T748" s="269">
        <f>+IF(G748=0,"",'Ark1'!Y1701)</f>
        <v>52.899498107259937</v>
      </c>
      <c r="U748" s="268">
        <f>+IF(G748=0,"",'Ark1'!AA1701)</f>
        <v>1.9209372712298536</v>
      </c>
      <c r="V748" s="269">
        <f>+IF(G748=0,"",'Ark1'!AC1701)</f>
        <v>69.023159494473092</v>
      </c>
      <c r="W748" s="305">
        <f t="shared" si="107"/>
        <v>319.04111926292438</v>
      </c>
      <c r="X748" s="269">
        <f t="shared" si="108"/>
        <v>62.330000000000005</v>
      </c>
      <c r="Y748" s="267">
        <f t="shared" si="109"/>
        <v>1.25</v>
      </c>
      <c r="Z748" s="246"/>
      <c r="AD748" s="27"/>
      <c r="AG748" s="86"/>
      <c r="AH748" s="86"/>
      <c r="AI748" s="86"/>
      <c r="AK748" s="86"/>
      <c r="AL748" s="86"/>
      <c r="AM748" s="86"/>
      <c r="AN748" s="86"/>
      <c r="AO748" s="86"/>
      <c r="AP748" s="86"/>
      <c r="AQ748" s="86"/>
      <c r="AR748" s="86"/>
      <c r="AS748" s="86"/>
      <c r="AT748" s="86"/>
      <c r="AU748" s="86"/>
      <c r="AV748" s="86"/>
      <c r="AW748" s="86"/>
      <c r="AX748" s="86"/>
      <c r="AY748" s="86"/>
      <c r="AZ748" s="86"/>
      <c r="BA748" s="86"/>
      <c r="BB748" s="86"/>
      <c r="BC748" s="86"/>
      <c r="BD748" s="86"/>
      <c r="BE748" s="86"/>
      <c r="BF748" s="86"/>
      <c r="BG748" s="86"/>
      <c r="BH748" s="86"/>
      <c r="BI748" s="86"/>
      <c r="BJ748" s="86"/>
      <c r="BK748" s="86"/>
      <c r="BL748" s="86"/>
      <c r="BM748" s="86"/>
      <c r="BN748" s="86"/>
    </row>
    <row r="749" spans="1:66" s="28" customFormat="1" ht="15.6">
      <c r="A749" s="246"/>
      <c r="B749" s="306">
        <f>+'Ark1'!C1736</f>
        <v>2024</v>
      </c>
      <c r="C749" s="266">
        <f>+'Ark1'!L1736</f>
        <v>4</v>
      </c>
      <c r="D749" s="266" t="s">
        <v>32</v>
      </c>
      <c r="E749" s="86">
        <f>+'Ark1'!AP1736</f>
        <v>99</v>
      </c>
      <c r="F749" s="86">
        <f>+IF(G749=0,"",'Ark1'!Q1736)</f>
        <v>19</v>
      </c>
      <c r="G749" s="362">
        <f>+'Ark1'!R1736</f>
        <v>25</v>
      </c>
      <c r="H749" s="28">
        <f>+IF(G749=0,"",'Ark1'!AE1736)</f>
        <v>26.041666666666671</v>
      </c>
      <c r="I749" s="267"/>
      <c r="J749" s="28">
        <f>+IF(G749=0,"",'Ark1'!AF1736)</f>
        <v>22.040785035265252</v>
      </c>
      <c r="K749" s="27">
        <f>+IF(G749=0,"",'Ark1'!T1736)</f>
        <v>6.08</v>
      </c>
      <c r="L749" s="305">
        <f>+IF(G749=0,"",'Ark1'!U1736)</f>
        <v>183.99999999999997</v>
      </c>
      <c r="M749" s="246"/>
      <c r="N749" s="33">
        <f>+IF(G749=0,"",'Ark1'!W1736)</f>
        <v>40</v>
      </c>
      <c r="O749" s="33">
        <f>+IF(G749=0,"",'Ark1'!X1736)</f>
        <v>0</v>
      </c>
      <c r="P749" s="33">
        <f>+IF(G749=0,"",'Ark1'!AG1736)</f>
        <v>539.08000000000004</v>
      </c>
      <c r="Q749" s="33">
        <f>+IF(G749=0,"",'Ark1'!AH1736)</f>
        <v>100</v>
      </c>
      <c r="R749" s="374">
        <f>+IF(G749=0,"",'Ark1'!AR1736)</f>
        <v>190</v>
      </c>
      <c r="S749" s="114">
        <f>+IF(G749=0,"",'Ark1'!AS1736)</f>
        <v>26.256103798977808</v>
      </c>
      <c r="T749" s="33">
        <f>+IF(G749=0,"",'Ark1'!Y1736)</f>
        <v>44.280831067178624</v>
      </c>
      <c r="U749" s="27">
        <f>+IF(G749=0,"",'Ark1'!AA1736)</f>
        <v>1.3833293172632464</v>
      </c>
      <c r="V749" s="33">
        <f>+IF(G749=0,"",'Ark1'!AC1736)</f>
        <v>39.056421534214238</v>
      </c>
      <c r="W749" s="305">
        <f t="shared" si="107"/>
        <v>341.32225272686793</v>
      </c>
      <c r="X749" s="33">
        <f t="shared" si="108"/>
        <v>45.999999999999993</v>
      </c>
      <c r="Y749" s="28">
        <f t="shared" si="109"/>
        <v>1.3157894736842106</v>
      </c>
      <c r="Z749" s="246"/>
      <c r="AD749" s="27"/>
      <c r="AG749" s="86"/>
      <c r="AH749" s="86"/>
      <c r="AI749" s="86"/>
      <c r="AK749" s="86"/>
      <c r="AL749" s="86"/>
      <c r="AM749" s="86"/>
      <c r="AN749" s="86"/>
      <c r="AO749" s="86"/>
      <c r="AP749" s="86"/>
      <c r="AQ749" s="86"/>
      <c r="AR749" s="86"/>
      <c r="AS749" s="86"/>
      <c r="AT749" s="86"/>
      <c r="AU749" s="86"/>
      <c r="AV749" s="86"/>
      <c r="AW749" s="86"/>
      <c r="AX749" s="86"/>
      <c r="AY749" s="86"/>
      <c r="AZ749" s="86"/>
      <c r="BA749" s="86"/>
      <c r="BB749" s="86"/>
      <c r="BC749" s="86"/>
      <c r="BD749" s="86"/>
      <c r="BE749" s="86"/>
      <c r="BF749" s="86"/>
      <c r="BG749" s="86"/>
      <c r="BH749" s="86"/>
      <c r="BI749" s="86"/>
      <c r="BJ749" s="86"/>
      <c r="BK749" s="86"/>
      <c r="BL749" s="86"/>
      <c r="BM749" s="86"/>
      <c r="BN749" s="86"/>
    </row>
    <row r="750" spans="1:66" s="28" customFormat="1" ht="15.6">
      <c r="A750" s="246"/>
      <c r="B750" s="266">
        <f>+'Ark1'!C1771</f>
        <v>2024</v>
      </c>
      <c r="C750" s="266">
        <f>+'Ark1'!L1771</f>
        <v>5</v>
      </c>
      <c r="D750" s="266" t="s">
        <v>400</v>
      </c>
      <c r="E750" s="274">
        <f>+'Ark1'!AP1771</f>
        <v>99</v>
      </c>
      <c r="F750" s="266">
        <f>+IF(G750=0,"",'Ark1'!Q1771)</f>
        <v>15</v>
      </c>
      <c r="G750" s="362">
        <f>+'Ark1'!R1771</f>
        <v>16</v>
      </c>
      <c r="H750" s="267">
        <f>+'Ark1'!AE1771</f>
        <v>16.666666666666671</v>
      </c>
      <c r="I750" s="267"/>
      <c r="J750" s="267">
        <f>+IF(G750=0,"",'Ark1'!AF1771)</f>
        <v>16.271849126034954</v>
      </c>
      <c r="K750" s="268">
        <f>+IF(G750=0,"",'Ark1'!T1771)</f>
        <v>8.125</v>
      </c>
      <c r="L750" s="305">
        <f>+IF(G750=0,"",'Ark1'!U1771)</f>
        <v>212.24999999999997</v>
      </c>
      <c r="M750" s="246"/>
      <c r="N750" s="269">
        <f>+IF(G750=0,"",'Ark1'!W1771)</f>
        <v>81.25</v>
      </c>
      <c r="O750" s="269">
        <f>+IF(G750=0,"",'Ark1'!X1771)</f>
        <v>0</v>
      </c>
      <c r="P750" s="269">
        <f>+IF(G750=0,"",'Ark1'!AG1771)</f>
        <v>533.875</v>
      </c>
      <c r="Q750" s="269">
        <f>+IF(G750=0,"",'Ark1'!AH1771)</f>
        <v>100</v>
      </c>
      <c r="R750" s="374">
        <f>+IF(G750=0,"",'Ark1'!AR1771)</f>
        <v>190.8125</v>
      </c>
      <c r="S750" s="114">
        <f>+IF(G750=0,"",'Ark1'!AS1771)</f>
        <v>30.108636544406007</v>
      </c>
      <c r="T750" s="269">
        <f>+IF(G750=0,"",'Ark1'!Y1771)</f>
        <v>43.481360949262239</v>
      </c>
      <c r="U750" s="268">
        <f>+IF(G750=0,"",'Ark1'!AA1771)</f>
        <v>1.6535945694153691</v>
      </c>
      <c r="V750" s="269">
        <f>+IF(G750=0,"",'Ark1'!AC1771)</f>
        <v>54.024279564143512</v>
      </c>
      <c r="W750" s="305">
        <f t="shared" si="107"/>
        <v>397.56497307422143</v>
      </c>
      <c r="X750" s="269">
        <f t="shared" si="108"/>
        <v>42.449999999999996</v>
      </c>
      <c r="Y750" s="267">
        <f t="shared" si="109"/>
        <v>1.0666666666666667</v>
      </c>
      <c r="Z750" s="246"/>
      <c r="AD750" s="27"/>
      <c r="AG750" s="86"/>
      <c r="AH750" s="86"/>
      <c r="AI750" s="86"/>
      <c r="AK750" s="86"/>
      <c r="AL750" s="86"/>
      <c r="AM750" s="86"/>
      <c r="AN750" s="86"/>
      <c r="AO750" s="86"/>
      <c r="AP750" s="86"/>
      <c r="AQ750" s="86"/>
      <c r="AR750" s="86"/>
      <c r="AS750" s="86"/>
      <c r="AT750" s="86"/>
      <c r="AU750" s="86"/>
      <c r="AV750" s="86"/>
      <c r="AW750" s="86"/>
      <c r="AX750" s="86"/>
      <c r="AY750" s="86"/>
      <c r="AZ750" s="86"/>
      <c r="BA750" s="86"/>
      <c r="BB750" s="86"/>
      <c r="BC750" s="86"/>
      <c r="BD750" s="86"/>
      <c r="BE750" s="86"/>
      <c r="BF750" s="86"/>
      <c r="BG750" s="86"/>
      <c r="BH750" s="86"/>
      <c r="BI750" s="86"/>
      <c r="BJ750" s="86"/>
      <c r="BK750" s="86"/>
      <c r="BL750" s="86"/>
      <c r="BM750" s="86"/>
      <c r="BN750" s="86"/>
    </row>
    <row r="751" spans="1:66" s="28" customFormat="1" ht="15.6">
      <c r="A751" s="246"/>
      <c r="B751" s="330">
        <f>+'Ark1'!C1806</f>
        <v>2024</v>
      </c>
      <c r="C751" s="266">
        <f>+'Ark1'!L1806</f>
        <v>6</v>
      </c>
      <c r="D751" s="266" t="s">
        <v>33</v>
      </c>
      <c r="E751" s="275">
        <f>+'Ark1'!AP1806</f>
        <v>99</v>
      </c>
      <c r="F751" s="86">
        <f>+IF(G751=0,"",'Ark1'!Q1806)</f>
        <v>21</v>
      </c>
      <c r="G751" s="362">
        <f>+'Ark1'!R1806</f>
        <v>24</v>
      </c>
      <c r="H751" s="28">
        <f>+IF(G751=0,"",'Ark1'!AE1806)</f>
        <v>25</v>
      </c>
      <c r="I751" s="267"/>
      <c r="J751" s="28">
        <f>+IF(G751=0,"",'Ark1'!AF1806)</f>
        <v>29.088565624041717</v>
      </c>
      <c r="K751" s="27">
        <f>+IF(G751=0,"",'Ark1'!T1806)</f>
        <v>7.5</v>
      </c>
      <c r="L751" s="305">
        <f>+IF(G751=0,"",'Ark1'!U1806)</f>
        <v>252.95416666666659</v>
      </c>
      <c r="M751" s="246"/>
      <c r="N751" s="33">
        <f>+IF(G751=0,"",'Ark1'!W1806)</f>
        <v>62.5</v>
      </c>
      <c r="O751" s="33">
        <f>+IF(G751=0,"",'Ark1'!X1806)</f>
        <v>4.1666666666666679</v>
      </c>
      <c r="P751" s="33">
        <f>+IF(G751=0,"",'Ark1'!AG1806)</f>
        <v>578.625</v>
      </c>
      <c r="Q751" s="33">
        <f>+IF(G751=0,"",'Ark1'!AH1806)</f>
        <v>100</v>
      </c>
      <c r="R751" s="374">
        <f>+IF(G751=0,"",'Ark1'!AR1806)</f>
        <v>195.29166666666663</v>
      </c>
      <c r="S751" s="114">
        <f>+IF(G751=0,"",'Ark1'!AS1806)</f>
        <v>33.407988510892721</v>
      </c>
      <c r="T751" s="33">
        <f>+IF(G751=0,"",'Ark1'!Y1806)</f>
        <v>57.420539147349025</v>
      </c>
      <c r="U751" s="27">
        <f>+IF(G751=0,"",'Ark1'!AA1806)</f>
        <v>2.3629078131263044</v>
      </c>
      <c r="V751" s="33">
        <f>+IF(G751=0,"",'Ark1'!AC1806)</f>
        <v>39.616970044611698</v>
      </c>
      <c r="W751" s="305">
        <f t="shared" si="107"/>
        <v>437.16425433858996</v>
      </c>
      <c r="X751" s="33">
        <f t="shared" si="108"/>
        <v>42.159027777777766</v>
      </c>
      <c r="Y751" s="28">
        <f t="shared" si="109"/>
        <v>1.1428571428571428</v>
      </c>
      <c r="Z751" s="246"/>
      <c r="AD751" s="27"/>
      <c r="AG751" s="86"/>
      <c r="AH751" s="86"/>
      <c r="AI751" s="86"/>
      <c r="AK751" s="86"/>
      <c r="AL751" s="86"/>
      <c r="AM751" s="86"/>
      <c r="AN751" s="86"/>
      <c r="AO751" s="86"/>
      <c r="AP751" s="86"/>
      <c r="AQ751" s="86"/>
      <c r="AR751" s="86"/>
      <c r="AS751" s="86"/>
      <c r="AT751" s="86"/>
      <c r="AU751" s="86"/>
      <c r="AV751" s="86"/>
      <c r="AW751" s="86"/>
      <c r="AX751" s="86"/>
      <c r="AY751" s="86"/>
      <c r="AZ751" s="86"/>
      <c r="BA751" s="86"/>
      <c r="BB751" s="86"/>
      <c r="BC751" s="86"/>
      <c r="BD751" s="86"/>
      <c r="BE751" s="86"/>
      <c r="BF751" s="86"/>
      <c r="BG751" s="86"/>
      <c r="BH751" s="86"/>
      <c r="BI751" s="86"/>
      <c r="BJ751" s="86"/>
      <c r="BK751" s="86"/>
      <c r="BL751" s="86"/>
      <c r="BM751" s="86"/>
      <c r="BN751" s="86"/>
    </row>
    <row r="752" spans="1:66" s="28" customFormat="1" ht="15.6">
      <c r="A752" s="246"/>
      <c r="B752" s="330">
        <f>+'Ark1'!C1841</f>
        <v>2024</v>
      </c>
      <c r="C752" s="266">
        <f>+'Ark1'!L1841</f>
        <v>7</v>
      </c>
      <c r="D752" s="266" t="s">
        <v>34</v>
      </c>
      <c r="E752" s="274">
        <f>+'Ark1'!AP1841</f>
        <v>99</v>
      </c>
      <c r="F752" s="266">
        <f>+IF(G752=0,"",'Ark1'!Q1841)</f>
        <v>4</v>
      </c>
      <c r="G752" s="362">
        <f>+'Ark1'!R1841</f>
        <v>5</v>
      </c>
      <c r="H752" s="267">
        <f>+IF(G752=0,"",'Ark1'!AE1841)</f>
        <v>5.2083333333333321</v>
      </c>
      <c r="I752" s="267"/>
      <c r="J752" s="267">
        <f>+IF(G752=0,"",'Ark1'!AF1841)</f>
        <v>5.6726272615762019</v>
      </c>
      <c r="K752" s="268">
        <f>+IF(G752=0,"",'Ark1'!T1841)</f>
        <v>9.1999999999999993</v>
      </c>
      <c r="L752" s="305">
        <f>+IF(G752=0,"",'Ark1'!U1841)</f>
        <v>236.78</v>
      </c>
      <c r="M752" s="246"/>
      <c r="N752" s="269">
        <f>+IF(G752=0,"",'Ark1'!W1841)</f>
        <v>80</v>
      </c>
      <c r="O752" s="269">
        <f>+IF(G752=0,"",'Ark1'!X1841)</f>
        <v>0</v>
      </c>
      <c r="P752" s="269">
        <f>+IF(G752=0,"",'Ark1'!AG1841)</f>
        <v>538.4</v>
      </c>
      <c r="Q752" s="269">
        <f>+IF(G752=0,"",'Ark1'!AH1841)</f>
        <v>100</v>
      </c>
      <c r="R752" s="374">
        <f>+IF(G752=0,"",'Ark1'!AR1841)</f>
        <v>188.2</v>
      </c>
      <c r="S752" s="114">
        <f>+IF(G752=0,"",'Ark1'!AS1841)</f>
        <v>35.57444637218186</v>
      </c>
      <c r="T752" s="269">
        <f>+IF(G752=0,"",'Ark1'!Y1841)</f>
        <v>10.044978845173484</v>
      </c>
      <c r="U752" s="268">
        <f>+IF(G752=0,"",'Ark1'!AA1841)</f>
        <v>2.3151673805580475</v>
      </c>
      <c r="V752" s="269">
        <f>+IF(G752=0,"",'Ark1'!AC1841)</f>
        <v>-31.372808893819915</v>
      </c>
      <c r="W752" s="305">
        <f t="shared" si="107"/>
        <v>439.78454680534918</v>
      </c>
      <c r="X752" s="269">
        <f t="shared" si="108"/>
        <v>33.825714285714284</v>
      </c>
      <c r="Y752" s="267">
        <f t="shared" si="109"/>
        <v>1.25</v>
      </c>
      <c r="Z752" s="246"/>
      <c r="AD752" s="27"/>
      <c r="AG752" s="86"/>
      <c r="AH752" s="86"/>
      <c r="AI752" s="86"/>
      <c r="AK752" s="86"/>
      <c r="AL752" s="86"/>
      <c r="AM752" s="86"/>
      <c r="AN752" s="86"/>
      <c r="AO752" s="86"/>
      <c r="AP752" s="86"/>
      <c r="AQ752" s="86"/>
      <c r="AR752" s="86"/>
      <c r="AS752" s="86"/>
      <c r="AT752" s="86"/>
      <c r="AU752" s="86"/>
      <c r="AV752" s="86"/>
      <c r="AW752" s="86"/>
      <c r="AX752" s="86"/>
      <c r="AY752" s="86"/>
      <c r="AZ752" s="86"/>
      <c r="BA752" s="86"/>
      <c r="BB752" s="86"/>
      <c r="BC752" s="86"/>
      <c r="BD752" s="86"/>
      <c r="BE752" s="86"/>
      <c r="BF752" s="86"/>
      <c r="BG752" s="86"/>
      <c r="BH752" s="86"/>
      <c r="BI752" s="86"/>
      <c r="BJ752" s="86"/>
      <c r="BK752" s="86"/>
      <c r="BL752" s="86"/>
      <c r="BM752" s="86"/>
      <c r="BN752" s="86"/>
    </row>
    <row r="753" spans="1:68" s="28" customFormat="1" ht="15.6">
      <c r="A753" s="246"/>
      <c r="B753" s="86">
        <f>+'Ark1'!C1876</f>
        <v>2024</v>
      </c>
      <c r="C753" s="86">
        <f>+'Ark1'!L1876</f>
        <v>8</v>
      </c>
      <c r="D753" s="86" t="s">
        <v>35</v>
      </c>
      <c r="E753" s="275">
        <f>+'Ark1'!AP1876</f>
        <v>99</v>
      </c>
      <c r="F753" s="86">
        <f>+IF(G753=0,"",'Ark1'!Q1876)</f>
        <v>7</v>
      </c>
      <c r="G753" s="362">
        <f>+'Ark1'!R1876</f>
        <v>9</v>
      </c>
      <c r="H753" s="28">
        <f>+IF(G753=0,"",'Ark1'!AE1876)</f>
        <v>9.375</v>
      </c>
      <c r="I753" s="267"/>
      <c r="J753" s="28">
        <f>+IF(G753=0,"",'Ark1'!AF1876)</f>
        <v>12.311695032198712</v>
      </c>
      <c r="K753" s="27">
        <f>+IF(G753=0,"",'Ark1'!T1876)</f>
        <v>8.2222222222222232</v>
      </c>
      <c r="L753" s="305">
        <f>+IF(G753=0,"",'Ark1'!U1876)</f>
        <v>285.5</v>
      </c>
      <c r="M753" s="246"/>
      <c r="N753" s="33">
        <f>+IF(G753=0,"",'Ark1'!W1876)</f>
        <v>88.8888888888889</v>
      </c>
      <c r="O753" s="33">
        <f>+IF(G753=0,"",'Ark1'!X1876)</f>
        <v>0</v>
      </c>
      <c r="P753" s="33">
        <f>+IF(G753=0,"",'Ark1'!AG1876)</f>
        <v>591.1111111111112</v>
      </c>
      <c r="Q753" s="33">
        <f>+IF(G753=0,"",'Ark1'!AH1876)</f>
        <v>100</v>
      </c>
      <c r="R753" s="374">
        <f>+IF(G753=0,"",'Ark1'!AR1876)</f>
        <v>195</v>
      </c>
      <c r="S753" s="114">
        <f>+IF(G753=0,"",'Ark1'!AS1876)</f>
        <v>38.161718874406205</v>
      </c>
      <c r="T753" s="33">
        <f>+IF(G753=0,"",'Ark1'!Y1876)</f>
        <v>47.517295096978494</v>
      </c>
      <c r="U753" s="27">
        <f>+IF(G753=0,"",'Ark1'!AA1876)</f>
        <v>2.0427529234278072</v>
      </c>
      <c r="V753" s="33">
        <f>+IF(G753=0,"",'Ark1'!AC1876)</f>
        <v>35.222277590158136</v>
      </c>
      <c r="W753" s="305">
        <f t="shared" si="107"/>
        <v>482.98872180451121</v>
      </c>
      <c r="X753" s="33">
        <f t="shared" si="108"/>
        <v>35.6875</v>
      </c>
      <c r="Y753" s="28">
        <f t="shared" si="109"/>
        <v>1.2857142857142858</v>
      </c>
      <c r="Z753" s="246"/>
      <c r="AD753" s="27"/>
      <c r="AG753" s="86"/>
      <c r="AH753" s="86"/>
      <c r="AI753" s="86"/>
      <c r="AK753" s="86"/>
      <c r="AL753" s="86"/>
      <c r="AM753" s="86"/>
      <c r="AN753" s="86"/>
      <c r="AO753" s="86"/>
      <c r="AP753" s="86"/>
      <c r="AQ753" s="86"/>
      <c r="AR753" s="86"/>
      <c r="AS753" s="86"/>
      <c r="AT753" s="86"/>
      <c r="AU753" s="86"/>
      <c r="AV753" s="86"/>
      <c r="AW753" s="86"/>
      <c r="AX753" s="86"/>
      <c r="AY753" s="86"/>
      <c r="AZ753" s="86"/>
      <c r="BA753" s="86"/>
      <c r="BB753" s="86"/>
      <c r="BC753" s="86"/>
      <c r="BD753" s="86"/>
      <c r="BE753" s="86"/>
      <c r="BF753" s="86"/>
      <c r="BG753" s="86"/>
      <c r="BH753" s="86"/>
      <c r="BI753" s="86"/>
      <c r="BJ753" s="86"/>
      <c r="BK753" s="86"/>
      <c r="BL753" s="86"/>
      <c r="BM753" s="86"/>
      <c r="BN753" s="86"/>
    </row>
    <row r="754" spans="1:68" s="28" customFormat="1" ht="15.6">
      <c r="A754" s="246"/>
      <c r="B754" s="330">
        <f>+'Ark1'!C1911</f>
        <v>2024</v>
      </c>
      <c r="C754" s="266">
        <f>+'Ark1'!L1911</f>
        <v>9</v>
      </c>
      <c r="D754" s="266" t="s">
        <v>36</v>
      </c>
      <c r="E754" s="274">
        <f>+'Ark1'!AP1911</f>
        <v>99</v>
      </c>
      <c r="F754" s="266" t="str">
        <f>+IF(G754=0,"",'Ark1'!Q1911)</f>
        <v/>
      </c>
      <c r="G754" s="362">
        <f>+'Ark1'!R1911</f>
        <v>0</v>
      </c>
      <c r="H754" s="267" t="str">
        <f>+IF(G754=0,"",'Ark1'!AE1911)</f>
        <v/>
      </c>
      <c r="I754" s="267"/>
      <c r="J754" s="267" t="str">
        <f>+IF(G754=0,"",'Ark1'!AF1911)</f>
        <v/>
      </c>
      <c r="K754" s="268" t="str">
        <f>+IF(G754=0,"",'Ark1'!T1911)</f>
        <v/>
      </c>
      <c r="L754" s="305" t="str">
        <f>+IF(G754=0,"",'Ark1'!U1911)</f>
        <v/>
      </c>
      <c r="M754" s="246"/>
      <c r="N754" s="269" t="str">
        <f>+IF(G754=0,"",'Ark1'!W1911)</f>
        <v/>
      </c>
      <c r="O754" s="269" t="str">
        <f>+IF(G754=0,"",'Ark1'!X1911)</f>
        <v/>
      </c>
      <c r="P754" s="269" t="str">
        <f>+IF(G754=0,"",'Ark1'!AG1911)</f>
        <v/>
      </c>
      <c r="Q754" s="269" t="str">
        <f>+IF(G754=0,"",'Ark1'!AH1911)</f>
        <v/>
      </c>
      <c r="R754" s="374" t="str">
        <f>+IF(G754=0,"",'Ark1'!AR1911)</f>
        <v/>
      </c>
      <c r="S754" s="114" t="str">
        <f>+IF(G754=0,"",'Ark1'!AS1911)</f>
        <v/>
      </c>
      <c r="T754" s="269" t="str">
        <f>+IF(G754=0,"",'Ark1'!Y1911)</f>
        <v/>
      </c>
      <c r="U754" s="268" t="str">
        <f>+IF(G754=0,"",'Ark1'!AA1911)</f>
        <v/>
      </c>
      <c r="V754" s="269" t="str">
        <f>+IF(G754=0,"",'Ark1'!AC1911)</f>
        <v/>
      </c>
      <c r="W754" s="305" t="str">
        <f t="shared" si="107"/>
        <v/>
      </c>
      <c r="X754" s="269" t="str">
        <f t="shared" si="108"/>
        <v/>
      </c>
      <c r="Y754" s="267" t="str">
        <f t="shared" si="109"/>
        <v/>
      </c>
      <c r="Z754" s="246"/>
      <c r="AD754" s="27"/>
      <c r="AG754" s="86"/>
      <c r="AH754" s="86"/>
      <c r="AI754" s="86"/>
      <c r="AK754" s="86"/>
      <c r="AL754" s="86"/>
      <c r="AM754" s="86"/>
      <c r="AN754" s="86"/>
      <c r="AO754" s="86"/>
      <c r="AP754" s="86"/>
      <c r="AQ754" s="86"/>
      <c r="AR754" s="86"/>
      <c r="AS754" s="86"/>
      <c r="AT754" s="86"/>
      <c r="AU754" s="86"/>
      <c r="AV754" s="86"/>
      <c r="AW754" s="86"/>
      <c r="AX754" s="86"/>
      <c r="AY754" s="86"/>
      <c r="AZ754" s="86"/>
      <c r="BA754" s="86"/>
      <c r="BB754" s="86"/>
      <c r="BC754" s="86"/>
      <c r="BD754" s="86"/>
      <c r="BE754" s="86"/>
      <c r="BF754" s="86"/>
      <c r="BG754" s="86"/>
      <c r="BH754" s="86"/>
      <c r="BI754" s="86"/>
      <c r="BJ754" s="86"/>
      <c r="BK754" s="86"/>
      <c r="BL754" s="86"/>
      <c r="BM754" s="86"/>
      <c r="BN754" s="86"/>
    </row>
    <row r="755" spans="1:68" s="28" customFormat="1" ht="15.6">
      <c r="A755" s="246"/>
      <c r="B755" s="330">
        <f>+'Ark1'!C1946</f>
        <v>2024</v>
      </c>
      <c r="C755" s="266">
        <f>+'Ark1'!L1946</f>
        <v>10</v>
      </c>
      <c r="D755" s="266" t="s">
        <v>37</v>
      </c>
      <c r="E755" s="275">
        <f>+'Ark1'!AP1946</f>
        <v>99</v>
      </c>
      <c r="F755" s="86" t="str">
        <f>+IF(G755=0,"",'Ark1'!Q1946)</f>
        <v/>
      </c>
      <c r="G755" s="362">
        <f>+'Ark1'!R1946</f>
        <v>0</v>
      </c>
      <c r="H755" s="28" t="str">
        <f>+IF(G755=0,"",'Ark1'!AE1946)</f>
        <v/>
      </c>
      <c r="I755" s="267"/>
      <c r="J755" s="28" t="str">
        <f>+IF(G755=0,"",'Ark1'!AF1946)</f>
        <v/>
      </c>
      <c r="K755" s="27" t="str">
        <f>+IF(G755=0,"",'Ark1'!T1946)</f>
        <v/>
      </c>
      <c r="L755" s="305" t="str">
        <f>+IF(G755=0,"",'Ark1'!U1946)</f>
        <v/>
      </c>
      <c r="M755" s="246"/>
      <c r="N755" s="33" t="str">
        <f>+IF(G755=0,"",'Ark1'!W1946)</f>
        <v/>
      </c>
      <c r="O755" s="33" t="str">
        <f>+IF(G755=0,"",'Ark1'!X1946)</f>
        <v/>
      </c>
      <c r="P755" s="33" t="str">
        <f>+IF(G755=0,"",'Ark1'!AG1946)</f>
        <v/>
      </c>
      <c r="Q755" s="33" t="str">
        <f>+IF(G755=0,"",'Ark1'!AH1946)</f>
        <v/>
      </c>
      <c r="R755" s="374" t="str">
        <f>+IF(G755=0,"",'Ark1'!AR1946)</f>
        <v/>
      </c>
      <c r="S755" s="114" t="str">
        <f>+IF(G755=0,"",'Ark1'!AS1946)</f>
        <v/>
      </c>
      <c r="T755" s="33" t="str">
        <f>+IF(G755=0,"",'Ark1'!Y1946)</f>
        <v/>
      </c>
      <c r="U755" s="27" t="str">
        <f>+IF(G755=0,"",'Ark1'!AA1946)</f>
        <v/>
      </c>
      <c r="V755" s="33" t="str">
        <f>+IF(G755=0,"",'Ark1'!AC1946)</f>
        <v/>
      </c>
      <c r="W755" s="305" t="str">
        <f t="shared" si="107"/>
        <v/>
      </c>
      <c r="X755" s="33" t="str">
        <f t="shared" si="108"/>
        <v/>
      </c>
      <c r="Y755" s="28" t="str">
        <f t="shared" si="109"/>
        <v/>
      </c>
      <c r="Z755" s="246"/>
      <c r="AD755" s="27"/>
      <c r="AG755" s="86"/>
      <c r="AH755" s="86"/>
      <c r="AI755" s="86"/>
      <c r="AK755" s="86"/>
      <c r="AL755" s="86"/>
      <c r="AM755" s="86"/>
      <c r="AN755" s="86"/>
      <c r="AO755" s="86"/>
      <c r="AP755" s="86"/>
      <c r="AQ755" s="86"/>
      <c r="AR755" s="86"/>
      <c r="AS755" s="86"/>
      <c r="AT755" s="86"/>
      <c r="AU755" s="86"/>
      <c r="AV755" s="86"/>
      <c r="AW755" s="86"/>
      <c r="AX755" s="86"/>
      <c r="AY755" s="86"/>
      <c r="AZ755" s="86"/>
      <c r="BA755" s="86"/>
      <c r="BB755" s="86"/>
      <c r="BC755" s="86"/>
      <c r="BD755" s="86"/>
      <c r="BE755" s="86"/>
      <c r="BF755" s="86"/>
      <c r="BG755" s="86"/>
      <c r="BH755" s="86"/>
      <c r="BI755" s="86"/>
      <c r="BJ755" s="86"/>
      <c r="BK755" s="86"/>
      <c r="BL755" s="86"/>
      <c r="BM755" s="86"/>
      <c r="BN755" s="86"/>
    </row>
    <row r="756" spans="1:68" s="28" customFormat="1" ht="15.6">
      <c r="A756" s="246"/>
      <c r="B756" s="330">
        <f>+'Ark1'!C1981</f>
        <v>2024</v>
      </c>
      <c r="C756" s="266">
        <f>+'Ark1'!L1981</f>
        <v>11</v>
      </c>
      <c r="D756" s="266" t="s">
        <v>38</v>
      </c>
      <c r="E756" s="274">
        <f>+'Ark1'!AP1981</f>
        <v>99</v>
      </c>
      <c r="F756" s="266" t="str">
        <f>+IF(G756=0,"",'Ark1'!Q1981)</f>
        <v/>
      </c>
      <c r="G756" s="362">
        <f>+'Ark1'!R1981</f>
        <v>0</v>
      </c>
      <c r="H756" s="267" t="str">
        <f>+IF(G756=0,"",'Ark1'!AE1981)</f>
        <v/>
      </c>
      <c r="I756" s="267"/>
      <c r="J756" s="267" t="str">
        <f>+IF(G756=0,"",'Ark1'!AF1981)</f>
        <v/>
      </c>
      <c r="K756" s="268" t="str">
        <f>+IF(G756=0,"",'Ark1'!T1981)</f>
        <v/>
      </c>
      <c r="L756" s="305" t="str">
        <f>+IF(G756=0,"",'Ark1'!U1981)</f>
        <v/>
      </c>
      <c r="M756" s="246"/>
      <c r="N756" s="269" t="str">
        <f>+IF(G756=0,"",'Ark1'!W1981)</f>
        <v/>
      </c>
      <c r="O756" s="269" t="str">
        <f>+IF(G756=0,"",'Ark1'!X1981)</f>
        <v/>
      </c>
      <c r="P756" s="269" t="str">
        <f>+IF(G756=0,"",'Ark1'!AG1981)</f>
        <v/>
      </c>
      <c r="Q756" s="269" t="str">
        <f>+IF(G756=0,"",'Ark1'!AH1981)</f>
        <v/>
      </c>
      <c r="R756" s="374" t="str">
        <f>+IF(G756=0,"",'Ark1'!AR1981)</f>
        <v/>
      </c>
      <c r="S756" s="114" t="str">
        <f>+IF(G756=0,"",'Ark1'!AS1981)</f>
        <v/>
      </c>
      <c r="T756" s="269" t="str">
        <f>+IF(G756=0,"",'Ark1'!Y1981)</f>
        <v/>
      </c>
      <c r="U756" s="268" t="str">
        <f>+IF(G756=0,"",'Ark1'!AA1981)</f>
        <v/>
      </c>
      <c r="V756" s="269" t="str">
        <f>+IF(G756=0,"",'Ark1'!AC1981)</f>
        <v/>
      </c>
      <c r="W756" s="305" t="str">
        <f t="shared" si="107"/>
        <v/>
      </c>
      <c r="X756" s="269" t="str">
        <f t="shared" si="108"/>
        <v/>
      </c>
      <c r="Y756" s="267" t="str">
        <f t="shared" si="109"/>
        <v/>
      </c>
      <c r="Z756" s="246"/>
      <c r="AD756" s="27"/>
      <c r="AG756" s="86"/>
      <c r="AH756" s="86"/>
      <c r="AI756" s="86"/>
      <c r="AK756" s="86"/>
      <c r="AL756" s="86"/>
      <c r="AM756" s="86"/>
      <c r="AN756" s="86"/>
      <c r="AO756" s="86"/>
      <c r="AP756" s="86"/>
      <c r="AQ756" s="86"/>
      <c r="AR756" s="86"/>
      <c r="AS756" s="86"/>
      <c r="AT756" s="86"/>
      <c r="AU756" s="86"/>
      <c r="AV756" s="86"/>
      <c r="AW756" s="86"/>
      <c r="AX756" s="86"/>
      <c r="AY756" s="86"/>
      <c r="AZ756" s="86"/>
      <c r="BA756" s="86"/>
      <c r="BB756" s="86"/>
      <c r="BC756" s="86"/>
      <c r="BD756" s="86"/>
      <c r="BE756" s="86"/>
      <c r="BF756" s="86"/>
      <c r="BG756" s="86"/>
      <c r="BH756" s="86"/>
      <c r="BI756" s="86"/>
      <c r="BJ756" s="86"/>
      <c r="BK756" s="86"/>
      <c r="BL756" s="86"/>
      <c r="BM756" s="86"/>
      <c r="BN756" s="86"/>
    </row>
    <row r="757" spans="1:68" s="28" customFormat="1" ht="15.6">
      <c r="A757" s="246"/>
      <c r="B757" s="330">
        <f>+'Ark1'!C2016</f>
        <v>2024</v>
      </c>
      <c r="C757" s="266">
        <f>+'Ark1'!L2016</f>
        <v>12</v>
      </c>
      <c r="D757" s="266" t="s">
        <v>39</v>
      </c>
      <c r="E757" s="275">
        <f>+'Ark1'!AP2016</f>
        <v>99</v>
      </c>
      <c r="F757" s="86" t="str">
        <f>+IF(G757=0,"",'Ark1'!Q2016)</f>
        <v/>
      </c>
      <c r="G757" s="362">
        <f>+'Ark1'!R2016</f>
        <v>0</v>
      </c>
      <c r="H757" s="28" t="str">
        <f>+IF(G757=0,"",'Ark1'!AE2016)</f>
        <v/>
      </c>
      <c r="I757" s="267"/>
      <c r="J757" s="28" t="str">
        <f>+IF(G757=0,"",'Ark1'!AF2016)</f>
        <v/>
      </c>
      <c r="K757" s="27" t="str">
        <f>+IF(G757=0,"",'Ark1'!T2016)</f>
        <v/>
      </c>
      <c r="L757" s="305" t="str">
        <f>+IF(G757=0,"",'Ark1'!U2016)</f>
        <v/>
      </c>
      <c r="M757" s="246"/>
      <c r="N757" s="33" t="str">
        <f>+IF(G757=0,"",'Ark1'!W2016)</f>
        <v/>
      </c>
      <c r="O757" s="33" t="str">
        <f>+IF(G757=0,"",'Ark1'!X2016)</f>
        <v/>
      </c>
      <c r="P757" s="33" t="str">
        <f>+IF(G757=0,"",'Ark1'!AG2016)</f>
        <v/>
      </c>
      <c r="Q757" s="33" t="str">
        <f>+IF(G757=0,"",'Ark1'!AH2016)</f>
        <v/>
      </c>
      <c r="R757" s="374" t="str">
        <f>+IF(G757=0,"",'Ark1'!AR2235)</f>
        <v/>
      </c>
      <c r="S757" s="114" t="str">
        <f>+IF(G757=0,"",'Ark1'!AS2235)</f>
        <v/>
      </c>
      <c r="T757" s="33" t="str">
        <f>+IF(G757=0,"",'Ark1'!Y2016)</f>
        <v/>
      </c>
      <c r="U757" s="27" t="str">
        <f>+IF(G757=0,"",'Ark1'!AA2016)</f>
        <v/>
      </c>
      <c r="V757" s="33" t="str">
        <f>+IF(G757=0,"",'Ark1'!AC2016)</f>
        <v/>
      </c>
      <c r="W757" s="305" t="str">
        <f t="shared" si="107"/>
        <v/>
      </c>
      <c r="X757" s="33" t="str">
        <f t="shared" si="108"/>
        <v/>
      </c>
      <c r="Y757" s="28" t="str">
        <f t="shared" si="109"/>
        <v/>
      </c>
      <c r="Z757" s="246"/>
      <c r="AD757" s="27"/>
      <c r="AG757" s="86"/>
      <c r="AH757" s="86"/>
      <c r="AI757" s="86"/>
      <c r="AK757" s="86"/>
      <c r="AL757" s="86"/>
      <c r="AM757" s="86"/>
      <c r="AN757" s="86"/>
      <c r="AO757" s="86"/>
      <c r="AP757" s="86"/>
      <c r="AQ757" s="86"/>
      <c r="AR757" s="86"/>
      <c r="AS757" s="86"/>
      <c r="AT757" s="86"/>
      <c r="AU757" s="86"/>
      <c r="AV757" s="86"/>
      <c r="AW757" s="86"/>
      <c r="AX757" s="86"/>
      <c r="AY757" s="86"/>
      <c r="AZ757" s="86"/>
      <c r="BA757" s="86"/>
      <c r="BB757" s="86"/>
      <c r="BC757" s="86"/>
      <c r="BD757" s="86"/>
      <c r="BE757" s="86"/>
      <c r="BF757" s="86"/>
      <c r="BG757" s="86"/>
      <c r="BH757" s="86"/>
      <c r="BI757" s="86"/>
      <c r="BJ757" s="86"/>
      <c r="BK757" s="86"/>
      <c r="BL757" s="86"/>
      <c r="BM757" s="86"/>
      <c r="BN757" s="86"/>
    </row>
    <row r="758" spans="1:68" s="28" customFormat="1" ht="15.6">
      <c r="A758" s="246"/>
      <c r="B758" s="330">
        <f>+'Ark1'!C2051</f>
        <v>2024</v>
      </c>
      <c r="C758" s="266">
        <f>+'Ark1'!L2051</f>
        <v>13</v>
      </c>
      <c r="D758" s="266" t="s">
        <v>40</v>
      </c>
      <c r="E758" s="274">
        <f>+'Ark1'!AP2051</f>
        <v>99</v>
      </c>
      <c r="F758" s="266" t="str">
        <f>+IF(G758=0,"",'Ark1'!Q2051)</f>
        <v/>
      </c>
      <c r="G758" s="362">
        <f>+'Ark1'!R2051</f>
        <v>0</v>
      </c>
      <c r="H758" s="267" t="str">
        <f>+IF(G758=0,"",'Ark1'!AE2051)</f>
        <v/>
      </c>
      <c r="I758" s="267"/>
      <c r="J758" s="267" t="str">
        <f>+IF(G758=0,"",'Ark1'!AF2051)</f>
        <v/>
      </c>
      <c r="K758" s="268" t="str">
        <f>+IF(G758=0,"",'Ark1'!T2051)</f>
        <v/>
      </c>
      <c r="L758" s="305" t="str">
        <f>+IF(G758=0,"",'Ark1'!U2051)</f>
        <v/>
      </c>
      <c r="M758" s="246"/>
      <c r="N758" s="269" t="str">
        <f>+IF(G758=0,"",'Ark1'!W2051)</f>
        <v/>
      </c>
      <c r="O758" s="269" t="str">
        <f>+IF(G758=0,"",'Ark1'!X2051)</f>
        <v/>
      </c>
      <c r="P758" s="269" t="str">
        <f>+IF(G758=0,"",'Ark1'!AG2051)</f>
        <v/>
      </c>
      <c r="Q758" s="269" t="str">
        <f>+IF(G758=0,"",'Ark1'!AH2051)</f>
        <v/>
      </c>
      <c r="R758" s="374" t="str">
        <f>+IF(G758=0,"",'Ark1'!AR2236)</f>
        <v/>
      </c>
      <c r="S758" s="114" t="str">
        <f>+IF(G758=0,"",'Ark1'!AS2236)</f>
        <v/>
      </c>
      <c r="T758" s="269" t="str">
        <f>+IF(G758=0,"",'Ark1'!Y2051)</f>
        <v/>
      </c>
      <c r="U758" s="268" t="str">
        <f>+IF(G758=0,"",'Ark1'!AA2051)</f>
        <v/>
      </c>
      <c r="V758" s="269" t="str">
        <f>+IF(G758=0,"",'Ark1'!AC2051)</f>
        <v/>
      </c>
      <c r="W758" s="305" t="str">
        <f t="shared" si="107"/>
        <v/>
      </c>
      <c r="X758" s="269" t="str">
        <f t="shared" si="108"/>
        <v/>
      </c>
      <c r="Y758" s="267" t="str">
        <f t="shared" si="109"/>
        <v/>
      </c>
      <c r="Z758" s="246"/>
      <c r="AD758" s="27"/>
      <c r="AG758" s="86"/>
      <c r="AH758" s="86"/>
      <c r="AI758" s="86"/>
      <c r="AK758" s="86"/>
      <c r="AL758" s="86"/>
      <c r="AM758" s="86"/>
      <c r="AN758" s="86"/>
      <c r="AO758" s="86"/>
      <c r="AP758" s="86"/>
      <c r="AQ758" s="86"/>
      <c r="AR758" s="86"/>
      <c r="AS758" s="86"/>
      <c r="AT758" s="86"/>
      <c r="AU758" s="86"/>
      <c r="AV758" s="86"/>
      <c r="AW758" s="86"/>
      <c r="AX758" s="86"/>
      <c r="AY758" s="86"/>
      <c r="AZ758" s="86"/>
      <c r="BA758" s="86"/>
      <c r="BB758" s="86"/>
      <c r="BC758" s="86"/>
      <c r="BD758" s="86"/>
      <c r="BE758" s="86"/>
      <c r="BF758" s="86"/>
      <c r="BG758" s="86"/>
      <c r="BH758" s="86"/>
      <c r="BI758" s="86"/>
      <c r="BJ758" s="86"/>
      <c r="BK758" s="86"/>
      <c r="BL758" s="86"/>
      <c r="BM758" s="86"/>
      <c r="BN758" s="86"/>
    </row>
    <row r="759" spans="1:68" s="28" customFormat="1" ht="15.6">
      <c r="A759" s="246"/>
      <c r="B759" s="330">
        <f>+'Ark1'!C2086</f>
        <v>2024</v>
      </c>
      <c r="C759" s="266">
        <f>+'Ark1'!L2086</f>
        <v>14</v>
      </c>
      <c r="D759" s="266" t="s">
        <v>401</v>
      </c>
      <c r="E759" s="275">
        <f>+'Ark1'!AP2086</f>
        <v>99</v>
      </c>
      <c r="F759" s="86" t="str">
        <f>+IF(G759=0,"",'Ark1'!Q2086)</f>
        <v/>
      </c>
      <c r="G759" s="362">
        <f>+'Ark1'!R2086</f>
        <v>0</v>
      </c>
      <c r="H759" s="28" t="str">
        <f>+IF(G759=0,"",'Ark1'!AE2086)</f>
        <v/>
      </c>
      <c r="I759" s="267"/>
      <c r="J759" s="28" t="str">
        <f>+IF(G759=0,"",'Ark1'!AF2086)</f>
        <v/>
      </c>
      <c r="K759" s="27" t="str">
        <f>+IF(G759=0,"",'Ark1'!T2086)</f>
        <v/>
      </c>
      <c r="L759" s="305" t="str">
        <f>+IF(G759=0,"",'Ark1'!U2086)</f>
        <v/>
      </c>
      <c r="M759" s="246"/>
      <c r="N759" s="33" t="str">
        <f>+IF(G759=0,"",'Ark1'!W2086)</f>
        <v/>
      </c>
      <c r="O759" s="33" t="str">
        <f>+IF(G759=0,"",'Ark1'!X2086)</f>
        <v/>
      </c>
      <c r="P759" s="33" t="str">
        <f>+IF(G759=0,"",'Ark1'!AG2086)</f>
        <v/>
      </c>
      <c r="Q759" s="33" t="str">
        <f>+IF(G759=0,"",'Ark1'!AH2086)</f>
        <v/>
      </c>
      <c r="R759" s="374" t="str">
        <f>+IF(G759=0,"",'Ark1'!AR2237)</f>
        <v/>
      </c>
      <c r="S759" s="114" t="str">
        <f>+IF(G759=0,"",'Ark1'!AS2237)</f>
        <v/>
      </c>
      <c r="T759" s="33" t="str">
        <f>+IF(G759=0,"",'Ark1'!Y2086)</f>
        <v/>
      </c>
      <c r="U759" s="27" t="str">
        <f>+IF(G759=0,"",'Ark1'!AA2086)</f>
        <v/>
      </c>
      <c r="V759" s="33" t="str">
        <f>+IF(G759=0,"",'Ark1'!AC2086)</f>
        <v/>
      </c>
      <c r="W759" s="305" t="str">
        <f t="shared" si="107"/>
        <v/>
      </c>
      <c r="X759" s="33" t="str">
        <f t="shared" si="108"/>
        <v/>
      </c>
      <c r="Y759" s="28" t="str">
        <f t="shared" si="109"/>
        <v/>
      </c>
      <c r="Z759" s="246"/>
      <c r="AD759" s="27"/>
      <c r="AG759" s="86"/>
      <c r="AH759" s="86"/>
      <c r="AI759" s="86"/>
      <c r="AK759" s="86"/>
      <c r="AL759" s="86"/>
      <c r="AM759" s="86"/>
      <c r="AN759" s="86"/>
      <c r="AO759" s="86"/>
      <c r="AP759" s="86"/>
      <c r="AQ759" s="86"/>
      <c r="AR759" s="86"/>
      <c r="AS759" s="86"/>
      <c r="AT759" s="86"/>
      <c r="AU759" s="86"/>
      <c r="AV759" s="86"/>
      <c r="AW759" s="86"/>
      <c r="AX759" s="86"/>
      <c r="AY759" s="86"/>
      <c r="AZ759" s="86"/>
      <c r="BA759" s="86"/>
      <c r="BB759" s="86"/>
      <c r="BC759" s="86"/>
      <c r="BD759" s="86"/>
      <c r="BE759" s="86"/>
      <c r="BF759" s="86"/>
      <c r="BG759" s="86"/>
      <c r="BH759" s="86"/>
      <c r="BI759" s="86"/>
      <c r="BJ759" s="86"/>
      <c r="BK759" s="86"/>
      <c r="BL759" s="86"/>
      <c r="BM759" s="86"/>
      <c r="BN759" s="86"/>
    </row>
    <row r="760" spans="1:68" s="28" customFormat="1" ht="15.6">
      <c r="A760" s="246"/>
      <c r="B760" s="330">
        <f>+'Ark1'!C2121</f>
        <v>2024</v>
      </c>
      <c r="C760" s="266">
        <f>+'Ark1'!L2121</f>
        <v>15</v>
      </c>
      <c r="D760" s="266" t="s">
        <v>41</v>
      </c>
      <c r="E760" s="266">
        <f>+'Ark1'!AP2121</f>
        <v>99</v>
      </c>
      <c r="F760" s="266" t="str">
        <f>+IF(G760=0,"",'Ark1'!Q2121)</f>
        <v/>
      </c>
      <c r="G760" s="362">
        <f>+'Ark1'!R2121</f>
        <v>0</v>
      </c>
      <c r="H760" s="267" t="str">
        <f>+IF(G760=0,"",'Ark1'!AE2121)</f>
        <v/>
      </c>
      <c r="I760" s="267"/>
      <c r="J760" s="267" t="str">
        <f>+IF(G760=0,"",'Ark1'!AF2121)</f>
        <v/>
      </c>
      <c r="K760" s="268" t="str">
        <f>+IF(G760=0,"",'Ark1'!T2121)</f>
        <v/>
      </c>
      <c r="L760" s="377" t="str">
        <f>+IF(G760=0,"",'Ark1'!U2121)</f>
        <v/>
      </c>
      <c r="M760" s="246"/>
      <c r="N760" s="269" t="str">
        <f>+IF(G760=0,"",'Ark1'!W2121)</f>
        <v/>
      </c>
      <c r="O760" s="269" t="str">
        <f>+IF(G760=0,"",'Ark1'!X2121)</f>
        <v/>
      </c>
      <c r="P760" s="269" t="str">
        <f>+IF(G760=0,"",'Ark1'!AG2121)</f>
        <v/>
      </c>
      <c r="Q760" s="269" t="str">
        <f>+IF(G760=0,"",'Ark1'!AH2121)</f>
        <v/>
      </c>
      <c r="R760" s="374" t="str">
        <f>+IF(G760=0,"",'Ark1'!AR2238)</f>
        <v/>
      </c>
      <c r="S760" s="114" t="str">
        <f>+IF(G760=0,"",'Ark1'!AS2238)</f>
        <v/>
      </c>
      <c r="T760" s="269" t="str">
        <f>+IF(G760=0,"",'Ark1'!Y2121)</f>
        <v/>
      </c>
      <c r="U760" s="268" t="str">
        <f>+IF(G760=0,"",'Ark1'!AA2121)</f>
        <v/>
      </c>
      <c r="V760" s="269" t="str">
        <f>+IF(G760=0,"",'Ark1'!AC2121)</f>
        <v/>
      </c>
      <c r="W760" s="305" t="str">
        <f t="shared" si="107"/>
        <v/>
      </c>
      <c r="X760" s="269" t="str">
        <f t="shared" si="108"/>
        <v/>
      </c>
      <c r="Y760" s="267" t="str">
        <f t="shared" si="109"/>
        <v/>
      </c>
      <c r="Z760" s="246"/>
      <c r="AD760" s="27"/>
      <c r="AG760" s="86"/>
      <c r="AH760" s="86"/>
      <c r="AI760" s="86"/>
      <c r="AK760" s="86"/>
      <c r="AL760" s="86"/>
      <c r="AM760" s="86"/>
      <c r="AN760" s="86"/>
      <c r="AO760" s="86"/>
      <c r="AP760" s="86"/>
      <c r="AQ760" s="86"/>
      <c r="AR760" s="86"/>
      <c r="AS760" s="86"/>
      <c r="AT760" s="86"/>
      <c r="AU760" s="86"/>
      <c r="AV760" s="86"/>
      <c r="AW760" s="86"/>
      <c r="AX760" s="86"/>
      <c r="AY760" s="86"/>
      <c r="AZ760" s="86"/>
      <c r="BA760" s="86"/>
      <c r="BB760" s="86"/>
      <c r="BC760" s="86"/>
      <c r="BD760" s="86"/>
      <c r="BE760" s="86"/>
      <c r="BF760" s="86"/>
      <c r="BG760" s="86"/>
      <c r="BH760" s="86"/>
      <c r="BI760" s="86"/>
      <c r="BJ760" s="86"/>
      <c r="BK760" s="86"/>
      <c r="BL760" s="86"/>
      <c r="BM760" s="86"/>
      <c r="BN760" s="86"/>
    </row>
    <row r="761" spans="1:68" ht="19.8">
      <c r="A761" s="246"/>
      <c r="B761" s="246"/>
      <c r="C761" s="246"/>
      <c r="D761" s="246"/>
      <c r="E761" s="246"/>
      <c r="F761" s="246"/>
      <c r="G761" s="246"/>
      <c r="H761" s="246"/>
      <c r="I761" s="246"/>
      <c r="J761" s="246"/>
      <c r="K761" s="246"/>
      <c r="L761" s="246"/>
      <c r="M761" s="246"/>
      <c r="N761" s="246"/>
      <c r="O761" s="246"/>
      <c r="P761" s="246"/>
      <c r="Q761" s="246"/>
      <c r="R761" s="246"/>
      <c r="S761" s="246"/>
      <c r="T761" s="246"/>
      <c r="U761" s="246"/>
      <c r="V761" s="246"/>
      <c r="W761" s="246"/>
      <c r="X761" s="246"/>
      <c r="Y761" s="246"/>
      <c r="Z761" s="246"/>
      <c r="AA761" s="249"/>
      <c r="AC761" s="28"/>
      <c r="AD761" s="27"/>
      <c r="AE761" s="250"/>
      <c r="AF761" s="86"/>
      <c r="AJ761" s="86"/>
      <c r="BB761" s="262"/>
    </row>
    <row r="762" spans="1:68" s="28" customFormat="1">
      <c r="AC762" s="33"/>
      <c r="AG762" s="86"/>
      <c r="AH762" s="86"/>
      <c r="AI762" s="86"/>
      <c r="AK762" s="86"/>
      <c r="AL762" s="86"/>
      <c r="AM762" s="86"/>
      <c r="AN762" s="86"/>
      <c r="AO762" s="86"/>
      <c r="AP762" s="86"/>
      <c r="AQ762" s="86"/>
      <c r="AR762" s="86"/>
      <c r="AS762" s="86"/>
      <c r="AT762" s="86"/>
      <c r="AU762" s="86"/>
      <c r="AV762" s="86"/>
      <c r="AW762" s="86"/>
      <c r="AX762" s="86"/>
      <c r="AY762" s="86"/>
      <c r="AZ762" s="86"/>
      <c r="BA762" s="86"/>
      <c r="BB762" s="86"/>
      <c r="BC762" s="86"/>
      <c r="BD762" s="86"/>
      <c r="BE762" s="86"/>
      <c r="BF762" s="86"/>
      <c r="BG762" s="86"/>
      <c r="BH762" s="86"/>
      <c r="BI762" s="86"/>
      <c r="BJ762" s="86"/>
      <c r="BK762" s="86"/>
      <c r="BL762" s="86"/>
      <c r="BM762" s="86"/>
      <c r="BN762" s="86"/>
      <c r="BO762" s="86"/>
      <c r="BP762" s="86"/>
    </row>
    <row r="763" spans="1:68" s="28" customFormat="1">
      <c r="AC763" s="33"/>
      <c r="AG763" s="86"/>
      <c r="AH763" s="86"/>
      <c r="AI763" s="86"/>
      <c r="AK763" s="86"/>
      <c r="AL763" s="86"/>
      <c r="AM763" s="86"/>
      <c r="AN763" s="86"/>
      <c r="AO763" s="86"/>
      <c r="AP763" s="86"/>
      <c r="AQ763" s="86"/>
      <c r="AR763" s="86"/>
      <c r="AS763" s="86"/>
      <c r="AT763" s="86"/>
      <c r="AU763" s="86"/>
      <c r="AV763" s="86"/>
      <c r="AW763" s="86"/>
      <c r="AX763" s="86"/>
      <c r="AY763" s="86"/>
      <c r="AZ763" s="86"/>
      <c r="BA763" s="86"/>
      <c r="BB763" s="86"/>
      <c r="BC763" s="86"/>
      <c r="BD763" s="86"/>
      <c r="BE763" s="86"/>
      <c r="BF763" s="86"/>
      <c r="BG763" s="86"/>
      <c r="BH763" s="86"/>
      <c r="BI763" s="86"/>
      <c r="BJ763" s="86"/>
      <c r="BK763" s="86"/>
      <c r="BL763" s="86"/>
      <c r="BM763" s="86"/>
      <c r="BN763" s="86"/>
      <c r="BO763" s="86"/>
      <c r="BP763" s="86"/>
    </row>
    <row r="764" spans="1:68" s="28" customFormat="1">
      <c r="AC764" s="33"/>
      <c r="AG764" s="86"/>
      <c r="AH764" s="86"/>
      <c r="AI764" s="86"/>
      <c r="AK764" s="86"/>
      <c r="AL764" s="86"/>
      <c r="AM764" s="86"/>
      <c r="AN764" s="86"/>
      <c r="AO764" s="86"/>
      <c r="AP764" s="86"/>
      <c r="AQ764" s="86"/>
      <c r="AR764" s="86"/>
      <c r="AS764" s="86"/>
      <c r="AT764" s="86"/>
      <c r="AU764" s="86"/>
      <c r="AV764" s="86"/>
      <c r="AW764" s="86"/>
      <c r="AX764" s="86"/>
      <c r="AY764" s="86"/>
      <c r="AZ764" s="86"/>
      <c r="BA764" s="86"/>
      <c r="BB764" s="86"/>
      <c r="BC764" s="86"/>
      <c r="BD764" s="86"/>
      <c r="BE764" s="86"/>
      <c r="BF764" s="86"/>
      <c r="BG764" s="86"/>
      <c r="BH764" s="86"/>
      <c r="BI764" s="86"/>
      <c r="BJ764" s="86"/>
      <c r="BK764" s="86"/>
      <c r="BL764" s="86"/>
      <c r="BM764" s="86"/>
      <c r="BN764" s="86"/>
      <c r="BO764" s="86"/>
      <c r="BP764" s="86"/>
    </row>
    <row r="765" spans="1:68" s="28" customFormat="1">
      <c r="AC765" s="33"/>
      <c r="AG765" s="86"/>
      <c r="AH765" s="86"/>
      <c r="AI765" s="86"/>
      <c r="AK765" s="86"/>
      <c r="AL765" s="86"/>
      <c r="AM765" s="86"/>
      <c r="AN765" s="86"/>
      <c r="AO765" s="86"/>
      <c r="AP765" s="86"/>
      <c r="AQ765" s="86"/>
      <c r="AR765" s="86"/>
      <c r="AS765" s="86"/>
      <c r="AT765" s="86"/>
      <c r="AU765" s="86"/>
      <c r="AV765" s="86"/>
      <c r="AW765" s="86"/>
      <c r="AX765" s="86"/>
      <c r="AY765" s="86"/>
      <c r="AZ765" s="86"/>
      <c r="BA765" s="86"/>
      <c r="BB765" s="86"/>
      <c r="BC765" s="86"/>
      <c r="BD765" s="86"/>
      <c r="BE765" s="86"/>
      <c r="BF765" s="86"/>
      <c r="BG765" s="86"/>
      <c r="BH765" s="86"/>
      <c r="BI765" s="86"/>
      <c r="BJ765" s="86"/>
      <c r="BK765" s="86"/>
      <c r="BL765" s="86"/>
      <c r="BM765" s="86"/>
      <c r="BN765" s="86"/>
      <c r="BO765" s="86"/>
      <c r="BP765" s="86"/>
    </row>
    <row r="766" spans="1:68" s="28" customFormat="1">
      <c r="AC766" s="33"/>
      <c r="AG766" s="86"/>
      <c r="AH766" s="86"/>
      <c r="AI766" s="86"/>
      <c r="AK766" s="86"/>
      <c r="AL766" s="86"/>
      <c r="AM766" s="86"/>
      <c r="AN766" s="86"/>
      <c r="AO766" s="86"/>
      <c r="AP766" s="86"/>
      <c r="AQ766" s="86"/>
      <c r="AR766" s="86"/>
      <c r="AS766" s="86"/>
      <c r="AT766" s="86"/>
      <c r="AU766" s="86"/>
      <c r="AV766" s="86"/>
      <c r="AW766" s="86"/>
      <c r="AX766" s="86"/>
      <c r="AY766" s="86"/>
      <c r="AZ766" s="86"/>
      <c r="BA766" s="86"/>
      <c r="BB766" s="86"/>
      <c r="BC766" s="86"/>
      <c r="BD766" s="86"/>
      <c r="BE766" s="86"/>
      <c r="BF766" s="86"/>
      <c r="BG766" s="86"/>
      <c r="BH766" s="86"/>
      <c r="BI766" s="86"/>
      <c r="BJ766" s="86"/>
      <c r="BK766" s="86"/>
      <c r="BL766" s="86"/>
      <c r="BM766" s="86"/>
      <c r="BN766" s="86"/>
      <c r="BO766" s="86"/>
      <c r="BP766" s="86"/>
    </row>
    <row r="767" spans="1:68" s="28" customFormat="1">
      <c r="AC767" s="33"/>
      <c r="AG767" s="86"/>
      <c r="AH767" s="86"/>
      <c r="AI767" s="86"/>
      <c r="AK767" s="86"/>
      <c r="AL767" s="86"/>
      <c r="AM767" s="86"/>
      <c r="AN767" s="86"/>
      <c r="AO767" s="86"/>
      <c r="AP767" s="86"/>
      <c r="AQ767" s="86"/>
      <c r="AR767" s="86"/>
      <c r="AS767" s="86"/>
      <c r="AT767" s="86"/>
      <c r="AU767" s="86"/>
      <c r="AV767" s="86"/>
      <c r="AW767" s="86"/>
      <c r="AX767" s="86"/>
      <c r="AY767" s="86"/>
      <c r="AZ767" s="86"/>
      <c r="BA767" s="86"/>
      <c r="BB767" s="86"/>
      <c r="BC767" s="86"/>
      <c r="BD767" s="86"/>
      <c r="BE767" s="86"/>
      <c r="BF767" s="86"/>
      <c r="BG767" s="86"/>
      <c r="BH767" s="86"/>
      <c r="BI767" s="86"/>
      <c r="BJ767" s="86"/>
      <c r="BK767" s="86"/>
      <c r="BL767" s="86"/>
      <c r="BM767" s="86"/>
      <c r="BN767" s="86"/>
      <c r="BO767" s="86"/>
      <c r="BP767" s="86"/>
    </row>
    <row r="768" spans="1:68" s="28" customFormat="1">
      <c r="AC768" s="33"/>
      <c r="AG768" s="86"/>
      <c r="AH768" s="86"/>
      <c r="AI768" s="86"/>
      <c r="AK768" s="86"/>
      <c r="AL768" s="86"/>
      <c r="AM768" s="86"/>
      <c r="AN768" s="86"/>
      <c r="AO768" s="86"/>
      <c r="AP768" s="86"/>
      <c r="AQ768" s="86"/>
      <c r="AR768" s="86"/>
      <c r="AS768" s="86"/>
      <c r="AT768" s="86"/>
      <c r="AU768" s="86"/>
      <c r="AV768" s="86"/>
      <c r="AW768" s="86"/>
      <c r="AX768" s="86"/>
      <c r="AY768" s="86"/>
      <c r="AZ768" s="86"/>
      <c r="BA768" s="86"/>
      <c r="BB768" s="86"/>
      <c r="BC768" s="86"/>
      <c r="BD768" s="86"/>
      <c r="BE768" s="86"/>
      <c r="BF768" s="86"/>
      <c r="BG768" s="86"/>
      <c r="BH768" s="86"/>
      <c r="BI768" s="86"/>
      <c r="BJ768" s="86"/>
      <c r="BK768" s="86"/>
      <c r="BL768" s="86"/>
      <c r="BM768" s="86"/>
      <c r="BN768" s="86"/>
      <c r="BO768" s="86"/>
      <c r="BP768" s="86"/>
    </row>
    <row r="769" spans="29:68" s="28" customFormat="1">
      <c r="AC769" s="33"/>
      <c r="AG769" s="86"/>
      <c r="AH769" s="86"/>
      <c r="AI769" s="86"/>
      <c r="AK769" s="86"/>
      <c r="AL769" s="86"/>
      <c r="AM769" s="86"/>
      <c r="AN769" s="86"/>
      <c r="AO769" s="86"/>
      <c r="AP769" s="86"/>
      <c r="AQ769" s="86"/>
      <c r="AR769" s="86"/>
      <c r="AS769" s="86"/>
      <c r="AT769" s="86"/>
      <c r="AU769" s="86"/>
      <c r="AV769" s="86"/>
      <c r="AW769" s="86"/>
      <c r="AX769" s="86"/>
      <c r="AY769" s="86"/>
      <c r="AZ769" s="86"/>
      <c r="BA769" s="86"/>
      <c r="BB769" s="86"/>
      <c r="BC769" s="86"/>
      <c r="BD769" s="86"/>
      <c r="BE769" s="86"/>
      <c r="BF769" s="86"/>
      <c r="BG769" s="86"/>
      <c r="BH769" s="86"/>
      <c r="BI769" s="86"/>
      <c r="BJ769" s="86"/>
      <c r="BK769" s="86"/>
      <c r="BL769" s="86"/>
      <c r="BM769" s="86"/>
      <c r="BN769" s="86"/>
      <c r="BO769" s="86"/>
      <c r="BP769" s="86"/>
    </row>
    <row r="770" spans="29:68" s="28" customFormat="1">
      <c r="AC770" s="33"/>
      <c r="AG770" s="86"/>
      <c r="AH770" s="86"/>
      <c r="AI770" s="86"/>
      <c r="AK770" s="86"/>
      <c r="AL770" s="86"/>
      <c r="AM770" s="86"/>
      <c r="AN770" s="86"/>
      <c r="AO770" s="86"/>
      <c r="AP770" s="86"/>
      <c r="AQ770" s="86"/>
      <c r="AR770" s="86"/>
      <c r="AS770" s="86"/>
      <c r="AT770" s="86"/>
      <c r="AU770" s="86"/>
      <c r="AV770" s="86"/>
      <c r="AW770" s="86"/>
      <c r="AX770" s="86"/>
      <c r="AY770" s="86"/>
      <c r="AZ770" s="86"/>
      <c r="BA770" s="86"/>
      <c r="BB770" s="86"/>
      <c r="BC770" s="86"/>
      <c r="BD770" s="86"/>
      <c r="BE770" s="86"/>
      <c r="BF770" s="86"/>
      <c r="BG770" s="86"/>
      <c r="BH770" s="86"/>
      <c r="BI770" s="86"/>
      <c r="BJ770" s="86"/>
      <c r="BK770" s="86"/>
      <c r="BL770" s="86"/>
      <c r="BM770" s="86"/>
      <c r="BN770" s="86"/>
      <c r="BO770" s="86"/>
      <c r="BP770" s="86"/>
    </row>
    <row r="771" spans="29:68" s="28" customFormat="1">
      <c r="AC771" s="33"/>
      <c r="AG771" s="86"/>
      <c r="AH771" s="86"/>
      <c r="AI771" s="86"/>
      <c r="AK771" s="86"/>
      <c r="AL771" s="86"/>
      <c r="AM771" s="86"/>
      <c r="AN771" s="86"/>
      <c r="AO771" s="86"/>
      <c r="AP771" s="86"/>
      <c r="AQ771" s="86"/>
      <c r="AR771" s="86"/>
      <c r="AS771" s="86"/>
      <c r="AT771" s="86"/>
      <c r="AU771" s="86"/>
      <c r="AV771" s="86"/>
      <c r="AW771" s="86"/>
      <c r="AX771" s="86"/>
      <c r="AY771" s="86"/>
      <c r="AZ771" s="86"/>
      <c r="BA771" s="86"/>
      <c r="BB771" s="86"/>
      <c r="BC771" s="86"/>
      <c r="BD771" s="86"/>
      <c r="BE771" s="86"/>
      <c r="BF771" s="86"/>
      <c r="BG771" s="86"/>
      <c r="BH771" s="86"/>
      <c r="BI771" s="86"/>
      <c r="BJ771" s="86"/>
      <c r="BK771" s="86"/>
      <c r="BL771" s="86"/>
      <c r="BM771" s="86"/>
      <c r="BN771" s="86"/>
      <c r="BO771" s="86"/>
      <c r="BP771" s="86"/>
    </row>
    <row r="772" spans="29:68" s="28" customFormat="1">
      <c r="AC772" s="33"/>
      <c r="AG772" s="86"/>
      <c r="AH772" s="86"/>
      <c r="AI772" s="86"/>
      <c r="AK772" s="86"/>
      <c r="AL772" s="86"/>
      <c r="AM772" s="86"/>
      <c r="AN772" s="86"/>
      <c r="AO772" s="86"/>
      <c r="AP772" s="86"/>
      <c r="AQ772" s="86"/>
      <c r="AR772" s="86"/>
      <c r="AS772" s="86"/>
      <c r="AT772" s="86"/>
      <c r="AU772" s="86"/>
      <c r="AV772" s="86"/>
      <c r="AW772" s="86"/>
      <c r="AX772" s="86"/>
      <c r="AY772" s="86"/>
      <c r="AZ772" s="86"/>
      <c r="BA772" s="86"/>
      <c r="BB772" s="86"/>
      <c r="BC772" s="86"/>
      <c r="BD772" s="86"/>
      <c r="BE772" s="86"/>
      <c r="BF772" s="86"/>
      <c r="BG772" s="86"/>
      <c r="BH772" s="86"/>
      <c r="BI772" s="86"/>
      <c r="BJ772" s="86"/>
      <c r="BK772" s="86"/>
      <c r="BL772" s="86"/>
      <c r="BM772" s="86"/>
      <c r="BN772" s="86"/>
      <c r="BO772" s="86"/>
      <c r="BP772" s="86"/>
    </row>
    <row r="773" spans="29:68" s="28" customFormat="1">
      <c r="AC773" s="33"/>
      <c r="AG773" s="86"/>
      <c r="AH773" s="86"/>
      <c r="AI773" s="86"/>
      <c r="AK773" s="86"/>
      <c r="AL773" s="86"/>
      <c r="AM773" s="86"/>
      <c r="AN773" s="86"/>
      <c r="AO773" s="86"/>
      <c r="AP773" s="86"/>
      <c r="AQ773" s="86"/>
      <c r="AR773" s="86"/>
      <c r="AS773" s="86"/>
      <c r="AT773" s="86"/>
      <c r="AU773" s="86"/>
      <c r="AV773" s="86"/>
      <c r="AW773" s="86"/>
      <c r="AX773" s="86"/>
      <c r="AY773" s="86"/>
      <c r="AZ773" s="86"/>
      <c r="BA773" s="86"/>
      <c r="BB773" s="86"/>
      <c r="BC773" s="86"/>
      <c r="BD773" s="86"/>
      <c r="BE773" s="86"/>
      <c r="BF773" s="86"/>
      <c r="BG773" s="86"/>
      <c r="BH773" s="86"/>
      <c r="BI773" s="86"/>
      <c r="BJ773" s="86"/>
      <c r="BK773" s="86"/>
      <c r="BL773" s="86"/>
      <c r="BM773" s="86"/>
      <c r="BN773" s="86"/>
      <c r="BO773" s="86"/>
      <c r="BP773" s="86"/>
    </row>
    <row r="774" spans="29:68" s="28" customFormat="1">
      <c r="AC774" s="33"/>
      <c r="AG774" s="86"/>
      <c r="AH774" s="86"/>
      <c r="AI774" s="86"/>
      <c r="AK774" s="86"/>
      <c r="AL774" s="86"/>
      <c r="AM774" s="86"/>
      <c r="AN774" s="86"/>
      <c r="AO774" s="86"/>
      <c r="AP774" s="86"/>
      <c r="AQ774" s="86"/>
      <c r="AR774" s="86"/>
      <c r="AS774" s="86"/>
      <c r="AT774" s="86"/>
      <c r="AU774" s="86"/>
      <c r="AV774" s="86"/>
      <c r="AW774" s="86"/>
      <c r="AX774" s="86"/>
      <c r="AY774" s="86"/>
      <c r="AZ774" s="86"/>
      <c r="BA774" s="86"/>
      <c r="BB774" s="86"/>
      <c r="BC774" s="86"/>
      <c r="BD774" s="86"/>
      <c r="BE774" s="86"/>
      <c r="BF774" s="86"/>
      <c r="BG774" s="86"/>
      <c r="BH774" s="86"/>
      <c r="BI774" s="86"/>
      <c r="BJ774" s="86"/>
      <c r="BK774" s="86"/>
      <c r="BL774" s="86"/>
      <c r="BM774" s="86"/>
      <c r="BN774" s="86"/>
      <c r="BO774" s="86"/>
      <c r="BP774" s="86"/>
    </row>
    <row r="775" spans="29:68" s="28" customFormat="1">
      <c r="AC775" s="33"/>
      <c r="AG775" s="86"/>
      <c r="AH775" s="86"/>
      <c r="AI775" s="86"/>
      <c r="AK775" s="86"/>
      <c r="AL775" s="86"/>
      <c r="AM775" s="86"/>
      <c r="AN775" s="86"/>
      <c r="AO775" s="86"/>
      <c r="AP775" s="86"/>
      <c r="AQ775" s="86"/>
      <c r="AR775" s="86"/>
      <c r="AS775" s="86"/>
      <c r="AT775" s="86"/>
      <c r="AU775" s="86"/>
      <c r="AV775" s="86"/>
      <c r="AW775" s="86"/>
      <c r="AX775" s="86"/>
      <c r="AY775" s="86"/>
      <c r="AZ775" s="86"/>
      <c r="BA775" s="86"/>
      <c r="BB775" s="86"/>
      <c r="BC775" s="86"/>
      <c r="BD775" s="86"/>
      <c r="BE775" s="86"/>
      <c r="BF775" s="86"/>
      <c r="BG775" s="86"/>
      <c r="BH775" s="86"/>
      <c r="BI775" s="86"/>
      <c r="BJ775" s="86"/>
      <c r="BK775" s="86"/>
      <c r="BL775" s="86"/>
      <c r="BM775" s="86"/>
      <c r="BN775" s="86"/>
      <c r="BO775" s="86"/>
      <c r="BP775" s="86"/>
    </row>
    <row r="776" spans="29:68" s="28" customFormat="1">
      <c r="AC776" s="33"/>
      <c r="AG776" s="86"/>
      <c r="AH776" s="86"/>
      <c r="AI776" s="86"/>
      <c r="AK776" s="86"/>
      <c r="AL776" s="86"/>
      <c r="AM776" s="86"/>
      <c r="AN776" s="86"/>
      <c r="AO776" s="86"/>
      <c r="AP776" s="86"/>
      <c r="AQ776" s="86"/>
      <c r="AR776" s="86"/>
      <c r="AS776" s="86"/>
      <c r="AT776" s="86"/>
      <c r="AU776" s="86"/>
      <c r="AV776" s="86"/>
      <c r="AW776" s="86"/>
      <c r="AX776" s="86"/>
      <c r="AY776" s="86"/>
      <c r="AZ776" s="86"/>
      <c r="BA776" s="86"/>
      <c r="BB776" s="86"/>
      <c r="BC776" s="86"/>
      <c r="BD776" s="86"/>
      <c r="BE776" s="86"/>
      <c r="BF776" s="86"/>
      <c r="BG776" s="86"/>
      <c r="BH776" s="86"/>
      <c r="BI776" s="86"/>
      <c r="BJ776" s="86"/>
      <c r="BK776" s="86"/>
      <c r="BL776" s="86"/>
      <c r="BM776" s="86"/>
      <c r="BN776" s="86"/>
      <c r="BO776" s="86"/>
      <c r="BP776" s="86"/>
    </row>
    <row r="777" spans="29:68" s="28" customFormat="1">
      <c r="AC777" s="33"/>
      <c r="AG777" s="86"/>
      <c r="AH777" s="86"/>
      <c r="AI777" s="86"/>
      <c r="AK777" s="86"/>
      <c r="AL777" s="86"/>
      <c r="AM777" s="86"/>
      <c r="AN777" s="86"/>
      <c r="AO777" s="86"/>
      <c r="AP777" s="86"/>
      <c r="AQ777" s="86"/>
      <c r="AR777" s="86"/>
      <c r="AS777" s="86"/>
      <c r="AT777" s="86"/>
      <c r="AU777" s="86"/>
      <c r="AV777" s="86"/>
      <c r="AW777" s="86"/>
      <c r="AX777" s="86"/>
      <c r="AY777" s="86"/>
      <c r="AZ777" s="86"/>
      <c r="BA777" s="86"/>
      <c r="BB777" s="86"/>
      <c r="BC777" s="86"/>
      <c r="BD777" s="86"/>
      <c r="BE777" s="86"/>
      <c r="BF777" s="86"/>
      <c r="BG777" s="86"/>
      <c r="BH777" s="86"/>
      <c r="BI777" s="86"/>
      <c r="BJ777" s="86"/>
      <c r="BK777" s="86"/>
      <c r="BL777" s="86"/>
      <c r="BM777" s="86"/>
      <c r="BN777" s="86"/>
      <c r="BO777" s="86"/>
      <c r="BP777" s="86"/>
    </row>
    <row r="778" spans="29:68" s="28" customFormat="1">
      <c r="AC778" s="33"/>
      <c r="AG778" s="86"/>
      <c r="AH778" s="86"/>
      <c r="AI778" s="86"/>
      <c r="AK778" s="86"/>
      <c r="AL778" s="86"/>
      <c r="AM778" s="86"/>
      <c r="AN778" s="86"/>
      <c r="AO778" s="86"/>
      <c r="AP778" s="86"/>
      <c r="AQ778" s="86"/>
      <c r="AR778" s="86"/>
      <c r="AS778" s="86"/>
      <c r="AT778" s="86"/>
      <c r="AU778" s="86"/>
      <c r="AV778" s="86"/>
      <c r="AW778" s="86"/>
      <c r="AX778" s="86"/>
      <c r="AY778" s="86"/>
      <c r="AZ778" s="86"/>
      <c r="BA778" s="86"/>
      <c r="BB778" s="86"/>
      <c r="BC778" s="86"/>
      <c r="BD778" s="86"/>
      <c r="BE778" s="86"/>
      <c r="BF778" s="86"/>
      <c r="BG778" s="86"/>
      <c r="BH778" s="86"/>
      <c r="BI778" s="86"/>
      <c r="BJ778" s="86"/>
      <c r="BK778" s="86"/>
      <c r="BL778" s="86"/>
      <c r="BM778" s="86"/>
      <c r="BN778" s="86"/>
      <c r="BO778" s="86"/>
      <c r="BP778" s="86"/>
    </row>
    <row r="779" spans="29:68" s="28" customFormat="1">
      <c r="AC779" s="33"/>
      <c r="AG779" s="86"/>
      <c r="AH779" s="86"/>
      <c r="AI779" s="86"/>
      <c r="AK779" s="86"/>
      <c r="AL779" s="86"/>
      <c r="AM779" s="86"/>
      <c r="AN779" s="86"/>
      <c r="AO779" s="86"/>
      <c r="AP779" s="86"/>
      <c r="AQ779" s="86"/>
      <c r="AR779" s="86"/>
      <c r="AS779" s="86"/>
      <c r="AT779" s="86"/>
      <c r="AU779" s="86"/>
      <c r="AV779" s="86"/>
      <c r="AW779" s="86"/>
      <c r="AX779" s="86"/>
      <c r="AY779" s="86"/>
      <c r="AZ779" s="86"/>
      <c r="BA779" s="86"/>
      <c r="BB779" s="86"/>
      <c r="BC779" s="86"/>
      <c r="BD779" s="86"/>
      <c r="BE779" s="86"/>
      <c r="BF779" s="86"/>
      <c r="BG779" s="86"/>
      <c r="BH779" s="86"/>
      <c r="BI779" s="86"/>
      <c r="BJ779" s="86"/>
      <c r="BK779" s="86"/>
      <c r="BL779" s="86"/>
      <c r="BM779" s="86"/>
      <c r="BN779" s="86"/>
      <c r="BO779" s="86"/>
      <c r="BP779" s="86"/>
    </row>
    <row r="780" spans="29:68" s="28" customFormat="1">
      <c r="AC780" s="33"/>
      <c r="AG780" s="86"/>
      <c r="AH780" s="86"/>
      <c r="AI780" s="86"/>
      <c r="AK780" s="86"/>
      <c r="AL780" s="86"/>
      <c r="AM780" s="86"/>
      <c r="AN780" s="86"/>
      <c r="AO780" s="86"/>
      <c r="AP780" s="86"/>
      <c r="AQ780" s="86"/>
      <c r="AR780" s="86"/>
      <c r="AS780" s="86"/>
      <c r="AT780" s="86"/>
      <c r="AU780" s="86"/>
      <c r="AV780" s="86"/>
      <c r="AW780" s="86"/>
      <c r="AX780" s="86"/>
      <c r="AY780" s="86"/>
      <c r="AZ780" s="86"/>
      <c r="BA780" s="86"/>
      <c r="BB780" s="86"/>
      <c r="BC780" s="86"/>
      <c r="BD780" s="86"/>
      <c r="BE780" s="86"/>
      <c r="BF780" s="86"/>
      <c r="BG780" s="86"/>
      <c r="BH780" s="86"/>
      <c r="BI780" s="86"/>
      <c r="BJ780" s="86"/>
      <c r="BK780" s="86"/>
      <c r="BL780" s="86"/>
      <c r="BM780" s="86"/>
      <c r="BN780" s="86"/>
      <c r="BO780" s="86"/>
      <c r="BP780" s="86"/>
    </row>
    <row r="781" spans="29:68" s="28" customFormat="1">
      <c r="AC781" s="33"/>
      <c r="AG781" s="86"/>
      <c r="AH781" s="86"/>
      <c r="AI781" s="86"/>
      <c r="AK781" s="86"/>
      <c r="AL781" s="86"/>
      <c r="AM781" s="86"/>
      <c r="AN781" s="86"/>
      <c r="AO781" s="86"/>
      <c r="AP781" s="86"/>
      <c r="AQ781" s="86"/>
      <c r="AR781" s="86"/>
      <c r="AS781" s="86"/>
      <c r="AT781" s="86"/>
      <c r="AU781" s="86"/>
      <c r="AV781" s="86"/>
      <c r="AW781" s="86"/>
      <c r="AX781" s="86"/>
      <c r="AY781" s="86"/>
      <c r="AZ781" s="86"/>
      <c r="BA781" s="86"/>
      <c r="BB781" s="86"/>
      <c r="BC781" s="86"/>
      <c r="BD781" s="86"/>
      <c r="BE781" s="86"/>
      <c r="BF781" s="86"/>
      <c r="BG781" s="86"/>
      <c r="BH781" s="86"/>
      <c r="BI781" s="86"/>
      <c r="BJ781" s="86"/>
      <c r="BK781" s="86"/>
      <c r="BL781" s="86"/>
      <c r="BM781" s="86"/>
      <c r="BN781" s="86"/>
      <c r="BO781" s="86"/>
      <c r="BP781" s="86"/>
    </row>
    <row r="782" spans="29:68" s="28" customFormat="1">
      <c r="AC782" s="33"/>
      <c r="AG782" s="86"/>
      <c r="AH782" s="86"/>
      <c r="AI782" s="86"/>
      <c r="AK782" s="86"/>
      <c r="AL782" s="86"/>
      <c r="AM782" s="86"/>
      <c r="AN782" s="86"/>
      <c r="AO782" s="86"/>
      <c r="AP782" s="86"/>
      <c r="AQ782" s="86"/>
      <c r="AR782" s="86"/>
      <c r="AS782" s="86"/>
      <c r="AT782" s="86"/>
      <c r="AU782" s="86"/>
      <c r="AV782" s="86"/>
      <c r="AW782" s="86"/>
      <c r="AX782" s="86"/>
      <c r="AY782" s="86"/>
      <c r="AZ782" s="86"/>
      <c r="BA782" s="86"/>
      <c r="BB782" s="86"/>
      <c r="BC782" s="86"/>
      <c r="BD782" s="86"/>
      <c r="BE782" s="86"/>
      <c r="BF782" s="86"/>
      <c r="BG782" s="86"/>
      <c r="BH782" s="86"/>
      <c r="BI782" s="86"/>
      <c r="BJ782" s="86"/>
      <c r="BK782" s="86"/>
      <c r="BL782" s="86"/>
      <c r="BM782" s="86"/>
      <c r="BN782" s="86"/>
      <c r="BO782" s="86"/>
      <c r="BP782" s="86"/>
    </row>
    <row r="783" spans="29:68" s="28" customFormat="1">
      <c r="AC783" s="33"/>
      <c r="AG783" s="86"/>
      <c r="AH783" s="86"/>
      <c r="AI783" s="86"/>
      <c r="AK783" s="86"/>
      <c r="AL783" s="86"/>
      <c r="AM783" s="86"/>
      <c r="AN783" s="86"/>
      <c r="AO783" s="86"/>
      <c r="AP783" s="86"/>
      <c r="AQ783" s="86"/>
      <c r="AR783" s="86"/>
      <c r="AS783" s="86"/>
      <c r="AT783" s="86"/>
      <c r="AU783" s="86"/>
      <c r="AV783" s="86"/>
      <c r="AW783" s="86"/>
      <c r="AX783" s="86"/>
      <c r="AY783" s="86"/>
      <c r="AZ783" s="86"/>
      <c r="BA783" s="86"/>
      <c r="BB783" s="86"/>
      <c r="BC783" s="86"/>
      <c r="BD783" s="86"/>
      <c r="BE783" s="86"/>
      <c r="BF783" s="86"/>
      <c r="BG783" s="86"/>
      <c r="BH783" s="86"/>
      <c r="BI783" s="86"/>
      <c r="BJ783" s="86"/>
      <c r="BK783" s="86"/>
      <c r="BL783" s="86"/>
      <c r="BM783" s="86"/>
      <c r="BN783" s="86"/>
      <c r="BO783" s="86"/>
      <c r="BP783" s="86"/>
    </row>
    <row r="784" spans="29:68" s="28" customFormat="1">
      <c r="AC784" s="33"/>
      <c r="AG784" s="86"/>
      <c r="AH784" s="86"/>
      <c r="AI784" s="86"/>
      <c r="AK784" s="86"/>
      <c r="AL784" s="86"/>
      <c r="AM784" s="86"/>
      <c r="AN784" s="86"/>
      <c r="AO784" s="86"/>
      <c r="AP784" s="86"/>
      <c r="AQ784" s="86"/>
      <c r="AR784" s="86"/>
      <c r="AS784" s="86"/>
      <c r="AT784" s="86"/>
      <c r="AU784" s="86"/>
      <c r="AV784" s="86"/>
      <c r="AW784" s="86"/>
      <c r="AX784" s="86"/>
      <c r="AY784" s="86"/>
      <c r="AZ784" s="86"/>
      <c r="BA784" s="86"/>
      <c r="BB784" s="86"/>
      <c r="BC784" s="86"/>
      <c r="BD784" s="86"/>
      <c r="BE784" s="86"/>
      <c r="BF784" s="86"/>
      <c r="BG784" s="86"/>
      <c r="BH784" s="86"/>
      <c r="BI784" s="86"/>
      <c r="BJ784" s="86"/>
      <c r="BK784" s="86"/>
      <c r="BL784" s="86"/>
      <c r="BM784" s="86"/>
      <c r="BN784" s="86"/>
      <c r="BO784" s="86"/>
      <c r="BP784" s="86"/>
    </row>
    <row r="785" spans="29:68" s="28" customFormat="1">
      <c r="AC785" s="33"/>
      <c r="AG785" s="86"/>
      <c r="AH785" s="86"/>
      <c r="AI785" s="86"/>
      <c r="AK785" s="86"/>
      <c r="AL785" s="86"/>
      <c r="AM785" s="86"/>
      <c r="AN785" s="86"/>
      <c r="AO785" s="86"/>
      <c r="AP785" s="86"/>
      <c r="AQ785" s="86"/>
      <c r="AR785" s="86"/>
      <c r="AS785" s="86"/>
      <c r="AT785" s="86"/>
      <c r="AU785" s="86"/>
      <c r="AV785" s="86"/>
      <c r="AW785" s="86"/>
      <c r="AX785" s="86"/>
      <c r="AY785" s="86"/>
      <c r="AZ785" s="86"/>
      <c r="BA785" s="86"/>
      <c r="BB785" s="86"/>
      <c r="BC785" s="86"/>
      <c r="BD785" s="86"/>
      <c r="BE785" s="86"/>
      <c r="BF785" s="86"/>
      <c r="BG785" s="86"/>
      <c r="BH785" s="86"/>
      <c r="BI785" s="86"/>
      <c r="BJ785" s="86"/>
      <c r="BK785" s="86"/>
      <c r="BL785" s="86"/>
      <c r="BM785" s="86"/>
      <c r="BN785" s="86"/>
      <c r="BO785" s="86"/>
      <c r="BP785" s="86"/>
    </row>
    <row r="786" spans="29:68" s="28" customFormat="1">
      <c r="AC786" s="33"/>
      <c r="AG786" s="86"/>
      <c r="AH786" s="86"/>
      <c r="AI786" s="86"/>
      <c r="AK786" s="86"/>
      <c r="AL786" s="86"/>
      <c r="AM786" s="86"/>
      <c r="AN786" s="86"/>
      <c r="AO786" s="86"/>
      <c r="AP786" s="86"/>
      <c r="AQ786" s="86"/>
      <c r="AR786" s="86"/>
      <c r="AS786" s="86"/>
      <c r="AT786" s="86"/>
      <c r="AU786" s="86"/>
      <c r="AV786" s="86"/>
      <c r="AW786" s="86"/>
      <c r="AX786" s="86"/>
      <c r="AY786" s="86"/>
      <c r="AZ786" s="86"/>
      <c r="BA786" s="86"/>
      <c r="BB786" s="86"/>
      <c r="BC786" s="86"/>
      <c r="BD786" s="86"/>
      <c r="BE786" s="86"/>
      <c r="BF786" s="86"/>
      <c r="BG786" s="86"/>
      <c r="BH786" s="86"/>
      <c r="BI786" s="86"/>
      <c r="BJ786" s="86"/>
      <c r="BK786" s="86"/>
      <c r="BL786" s="86"/>
      <c r="BM786" s="86"/>
      <c r="BN786" s="86"/>
      <c r="BO786" s="86"/>
      <c r="BP786" s="86"/>
    </row>
    <row r="787" spans="29:68" s="28" customFormat="1">
      <c r="AC787" s="33"/>
      <c r="AG787" s="86"/>
      <c r="AH787" s="86"/>
      <c r="AI787" s="86"/>
      <c r="AK787" s="86"/>
      <c r="AL787" s="86"/>
      <c r="AM787" s="86"/>
      <c r="AN787" s="86"/>
      <c r="AO787" s="86"/>
      <c r="AP787" s="86"/>
      <c r="AQ787" s="86"/>
      <c r="AR787" s="86"/>
      <c r="AS787" s="86"/>
      <c r="AT787" s="86"/>
      <c r="AU787" s="86"/>
      <c r="AV787" s="86"/>
      <c r="AW787" s="86"/>
      <c r="AX787" s="86"/>
      <c r="AY787" s="86"/>
      <c r="AZ787" s="86"/>
      <c r="BA787" s="86"/>
      <c r="BB787" s="86"/>
      <c r="BC787" s="86"/>
      <c r="BD787" s="86"/>
      <c r="BE787" s="86"/>
      <c r="BF787" s="86"/>
      <c r="BG787" s="86"/>
      <c r="BH787" s="86"/>
      <c r="BI787" s="86"/>
      <c r="BJ787" s="86"/>
      <c r="BK787" s="86"/>
      <c r="BL787" s="86"/>
      <c r="BM787" s="86"/>
      <c r="BN787" s="86"/>
      <c r="BO787" s="86"/>
      <c r="BP787" s="86"/>
    </row>
    <row r="788" spans="29:68" s="28" customFormat="1">
      <c r="AC788" s="33"/>
      <c r="AG788" s="86"/>
      <c r="AH788" s="86"/>
      <c r="AI788" s="86"/>
      <c r="AK788" s="86"/>
      <c r="AL788" s="86"/>
      <c r="AM788" s="86"/>
      <c r="AN788" s="86"/>
      <c r="AO788" s="86"/>
      <c r="AP788" s="86"/>
      <c r="AQ788" s="86"/>
      <c r="AR788" s="86"/>
      <c r="AS788" s="86"/>
      <c r="AT788" s="86"/>
      <c r="AU788" s="86"/>
      <c r="AV788" s="86"/>
      <c r="AW788" s="86"/>
      <c r="AX788" s="86"/>
      <c r="AY788" s="86"/>
      <c r="AZ788" s="86"/>
      <c r="BA788" s="86"/>
      <c r="BB788" s="86"/>
      <c r="BC788" s="86"/>
      <c r="BD788" s="86"/>
      <c r="BE788" s="86"/>
      <c r="BF788" s="86"/>
      <c r="BG788" s="86"/>
      <c r="BH788" s="86"/>
      <c r="BI788" s="86"/>
      <c r="BJ788" s="86"/>
      <c r="BK788" s="86"/>
      <c r="BL788" s="86"/>
      <c r="BM788" s="86"/>
      <c r="BN788" s="86"/>
      <c r="BO788" s="86"/>
      <c r="BP788" s="86"/>
    </row>
    <row r="789" spans="29:68" s="28" customFormat="1">
      <c r="AC789" s="33"/>
      <c r="AG789" s="86"/>
      <c r="AH789" s="86"/>
      <c r="AI789" s="86"/>
      <c r="AK789" s="86"/>
      <c r="AL789" s="86"/>
      <c r="AM789" s="86"/>
      <c r="AN789" s="86"/>
      <c r="AO789" s="86"/>
      <c r="AP789" s="86"/>
      <c r="AQ789" s="86"/>
      <c r="AR789" s="86"/>
      <c r="AS789" s="86"/>
      <c r="AT789" s="86"/>
      <c r="AU789" s="86"/>
      <c r="AV789" s="86"/>
      <c r="AW789" s="86"/>
      <c r="AX789" s="86"/>
      <c r="AY789" s="86"/>
      <c r="AZ789" s="86"/>
      <c r="BA789" s="86"/>
      <c r="BB789" s="86"/>
      <c r="BC789" s="86"/>
      <c r="BD789" s="86"/>
      <c r="BE789" s="86"/>
      <c r="BF789" s="86"/>
      <c r="BG789" s="86"/>
      <c r="BH789" s="86"/>
      <c r="BI789" s="86"/>
      <c r="BJ789" s="86"/>
      <c r="BK789" s="86"/>
      <c r="BL789" s="86"/>
      <c r="BM789" s="86"/>
      <c r="BN789" s="86"/>
      <c r="BO789" s="86"/>
      <c r="BP789" s="86"/>
    </row>
    <row r="790" spans="29:68" s="28" customFormat="1">
      <c r="AC790" s="33"/>
      <c r="AG790" s="86"/>
      <c r="AH790" s="86"/>
      <c r="AI790" s="86"/>
      <c r="AK790" s="86"/>
      <c r="AL790" s="86"/>
      <c r="AM790" s="86"/>
      <c r="AN790" s="86"/>
      <c r="AO790" s="86"/>
      <c r="AP790" s="86"/>
      <c r="AQ790" s="86"/>
      <c r="AR790" s="86"/>
      <c r="AS790" s="86"/>
      <c r="AT790" s="86"/>
      <c r="AU790" s="86"/>
      <c r="AV790" s="86"/>
      <c r="AW790" s="86"/>
      <c r="AX790" s="86"/>
      <c r="AY790" s="86"/>
      <c r="AZ790" s="86"/>
      <c r="BA790" s="86"/>
      <c r="BB790" s="86"/>
      <c r="BC790" s="86"/>
      <c r="BD790" s="86"/>
      <c r="BE790" s="86"/>
      <c r="BF790" s="86"/>
      <c r="BG790" s="86"/>
      <c r="BH790" s="86"/>
      <c r="BI790" s="86"/>
      <c r="BJ790" s="86"/>
      <c r="BK790" s="86"/>
      <c r="BL790" s="86"/>
      <c r="BM790" s="86"/>
      <c r="BN790" s="86"/>
      <c r="BO790" s="86"/>
      <c r="BP790" s="86"/>
    </row>
    <row r="791" spans="29:68" s="28" customFormat="1">
      <c r="AC791" s="33"/>
      <c r="AG791" s="86"/>
      <c r="AH791" s="86"/>
      <c r="AI791" s="86"/>
      <c r="AK791" s="86"/>
      <c r="AL791" s="86"/>
      <c r="AM791" s="86"/>
      <c r="AN791" s="86"/>
      <c r="AO791" s="86"/>
      <c r="AP791" s="86"/>
      <c r="AQ791" s="86"/>
      <c r="AR791" s="86"/>
      <c r="AS791" s="86"/>
      <c r="AT791" s="86"/>
      <c r="AU791" s="86"/>
      <c r="AV791" s="86"/>
      <c r="AW791" s="86"/>
      <c r="AX791" s="86"/>
      <c r="AY791" s="86"/>
      <c r="AZ791" s="86"/>
      <c r="BA791" s="86"/>
      <c r="BB791" s="86"/>
      <c r="BC791" s="86"/>
      <c r="BD791" s="86"/>
      <c r="BE791" s="86"/>
      <c r="BF791" s="86"/>
      <c r="BG791" s="86"/>
      <c r="BH791" s="86"/>
      <c r="BI791" s="86"/>
      <c r="BJ791" s="86"/>
      <c r="BK791" s="86"/>
      <c r="BL791" s="86"/>
      <c r="BM791" s="86"/>
      <c r="BN791" s="86"/>
      <c r="BO791" s="86"/>
      <c r="BP791" s="86"/>
    </row>
    <row r="792" spans="29:68" s="28" customFormat="1">
      <c r="AC792" s="33"/>
      <c r="AG792" s="86"/>
      <c r="AH792" s="86"/>
      <c r="AI792" s="86"/>
      <c r="AK792" s="86"/>
      <c r="AL792" s="86"/>
      <c r="AM792" s="86"/>
      <c r="AN792" s="86"/>
      <c r="AO792" s="86"/>
      <c r="AP792" s="86"/>
      <c r="AQ792" s="86"/>
      <c r="AR792" s="86"/>
      <c r="AS792" s="86"/>
      <c r="AT792" s="86"/>
      <c r="AU792" s="86"/>
      <c r="AV792" s="86"/>
      <c r="AW792" s="86"/>
      <c r="AX792" s="86"/>
      <c r="AY792" s="86"/>
      <c r="AZ792" s="86"/>
      <c r="BA792" s="86"/>
      <c r="BB792" s="86"/>
      <c r="BC792" s="86"/>
      <c r="BD792" s="86"/>
      <c r="BE792" s="86"/>
      <c r="BF792" s="86"/>
      <c r="BG792" s="86"/>
      <c r="BH792" s="86"/>
      <c r="BI792" s="86"/>
      <c r="BJ792" s="86"/>
      <c r="BK792" s="86"/>
      <c r="BL792" s="86"/>
      <c r="BM792" s="86"/>
      <c r="BN792" s="86"/>
      <c r="BO792" s="86"/>
      <c r="BP792" s="86"/>
    </row>
    <row r="793" spans="29:68" s="28" customFormat="1">
      <c r="AC793" s="33"/>
      <c r="AG793" s="86"/>
      <c r="AH793" s="86"/>
      <c r="AI793" s="86"/>
      <c r="AK793" s="86"/>
      <c r="AL793" s="86"/>
      <c r="AM793" s="86"/>
      <c r="AN793" s="86"/>
      <c r="AO793" s="86"/>
      <c r="AP793" s="86"/>
      <c r="AQ793" s="86"/>
      <c r="AR793" s="86"/>
      <c r="AS793" s="86"/>
      <c r="AT793" s="86"/>
      <c r="AU793" s="86"/>
      <c r="AV793" s="86"/>
      <c r="AW793" s="86"/>
      <c r="AX793" s="86"/>
      <c r="AY793" s="86"/>
      <c r="AZ793" s="86"/>
      <c r="BA793" s="86"/>
      <c r="BB793" s="86"/>
      <c r="BC793" s="86"/>
      <c r="BD793" s="86"/>
      <c r="BE793" s="86"/>
      <c r="BF793" s="86"/>
      <c r="BG793" s="86"/>
      <c r="BH793" s="86"/>
      <c r="BI793" s="86"/>
      <c r="BJ793" s="86"/>
      <c r="BK793" s="86"/>
      <c r="BL793" s="86"/>
      <c r="BM793" s="86"/>
      <c r="BN793" s="86"/>
      <c r="BO793" s="86"/>
      <c r="BP793" s="86"/>
    </row>
    <row r="794" spans="29:68" s="28" customFormat="1">
      <c r="AC794" s="33"/>
      <c r="AG794" s="86"/>
      <c r="AH794" s="86"/>
      <c r="AI794" s="86"/>
      <c r="AK794" s="86"/>
      <c r="AL794" s="86"/>
      <c r="AM794" s="86"/>
      <c r="AN794" s="86"/>
      <c r="AO794" s="86"/>
      <c r="AP794" s="86"/>
      <c r="AQ794" s="86"/>
      <c r="AR794" s="86"/>
      <c r="AS794" s="86"/>
      <c r="AT794" s="86"/>
      <c r="AU794" s="86"/>
      <c r="AV794" s="86"/>
      <c r="AW794" s="86"/>
      <c r="AX794" s="86"/>
      <c r="AY794" s="86"/>
      <c r="AZ794" s="86"/>
      <c r="BA794" s="86"/>
      <c r="BB794" s="86"/>
      <c r="BC794" s="86"/>
      <c r="BD794" s="86"/>
      <c r="BE794" s="86"/>
      <c r="BF794" s="86"/>
      <c r="BG794" s="86"/>
      <c r="BH794" s="86"/>
      <c r="BI794" s="86"/>
      <c r="BJ794" s="86"/>
      <c r="BK794" s="86"/>
      <c r="BL794" s="86"/>
      <c r="BM794" s="86"/>
      <c r="BN794" s="86"/>
      <c r="BO794" s="86"/>
      <c r="BP794" s="86"/>
    </row>
    <row r="795" spans="29:68" s="28" customFormat="1">
      <c r="AC795" s="33"/>
      <c r="AG795" s="86"/>
      <c r="AH795" s="86"/>
      <c r="AI795" s="86"/>
      <c r="AK795" s="86"/>
      <c r="AL795" s="86"/>
      <c r="AM795" s="86"/>
      <c r="AN795" s="86"/>
      <c r="AO795" s="86"/>
      <c r="AP795" s="86"/>
      <c r="AQ795" s="86"/>
      <c r="AR795" s="86"/>
      <c r="AS795" s="86"/>
      <c r="AT795" s="86"/>
      <c r="AU795" s="86"/>
      <c r="AV795" s="86"/>
      <c r="AW795" s="86"/>
      <c r="AX795" s="86"/>
      <c r="AY795" s="86"/>
      <c r="AZ795" s="86"/>
      <c r="BA795" s="86"/>
      <c r="BB795" s="86"/>
      <c r="BC795" s="86"/>
      <c r="BD795" s="86"/>
      <c r="BE795" s="86"/>
      <c r="BF795" s="86"/>
      <c r="BG795" s="86"/>
      <c r="BH795" s="86"/>
      <c r="BI795" s="86"/>
      <c r="BJ795" s="86"/>
      <c r="BK795" s="86"/>
      <c r="BL795" s="86"/>
      <c r="BM795" s="86"/>
      <c r="BN795" s="86"/>
      <c r="BO795" s="86"/>
      <c r="BP795" s="86"/>
    </row>
    <row r="796" spans="29:68" s="28" customFormat="1">
      <c r="AC796" s="33"/>
      <c r="AG796" s="86"/>
      <c r="AH796" s="86"/>
      <c r="AI796" s="86"/>
      <c r="AK796" s="86"/>
      <c r="AL796" s="86"/>
      <c r="AM796" s="86"/>
      <c r="AN796" s="86"/>
      <c r="AO796" s="86"/>
      <c r="AP796" s="86"/>
      <c r="AQ796" s="86"/>
      <c r="AR796" s="86"/>
      <c r="AS796" s="86"/>
      <c r="AT796" s="86"/>
      <c r="AU796" s="86"/>
      <c r="AV796" s="86"/>
      <c r="AW796" s="86"/>
      <c r="AX796" s="86"/>
      <c r="AY796" s="86"/>
      <c r="AZ796" s="86"/>
      <c r="BA796" s="86"/>
      <c r="BB796" s="86"/>
      <c r="BC796" s="86"/>
      <c r="BD796" s="86"/>
      <c r="BE796" s="86"/>
      <c r="BF796" s="86"/>
      <c r="BG796" s="86"/>
      <c r="BH796" s="86"/>
      <c r="BI796" s="86"/>
      <c r="BJ796" s="86"/>
      <c r="BK796" s="86"/>
      <c r="BL796" s="86"/>
      <c r="BM796" s="86"/>
      <c r="BN796" s="86"/>
      <c r="BO796" s="86"/>
      <c r="BP796" s="86"/>
    </row>
    <row r="797" spans="29:68" s="28" customFormat="1">
      <c r="AC797" s="33"/>
      <c r="AG797" s="86"/>
      <c r="AH797" s="86"/>
      <c r="AI797" s="86"/>
      <c r="AK797" s="86"/>
      <c r="AL797" s="86"/>
      <c r="AM797" s="86"/>
      <c r="AN797" s="86"/>
      <c r="AO797" s="86"/>
      <c r="AP797" s="86"/>
      <c r="AQ797" s="86"/>
      <c r="AR797" s="86"/>
      <c r="AS797" s="86"/>
      <c r="AT797" s="86"/>
      <c r="AU797" s="86"/>
      <c r="AV797" s="86"/>
      <c r="AW797" s="86"/>
      <c r="AX797" s="86"/>
      <c r="AY797" s="86"/>
      <c r="AZ797" s="86"/>
      <c r="BA797" s="86"/>
      <c r="BB797" s="86"/>
      <c r="BC797" s="86"/>
      <c r="BD797" s="86"/>
      <c r="BE797" s="86"/>
      <c r="BF797" s="86"/>
      <c r="BG797" s="86"/>
      <c r="BH797" s="86"/>
      <c r="BI797" s="86"/>
      <c r="BJ797" s="86"/>
      <c r="BK797" s="86"/>
      <c r="BL797" s="86"/>
      <c r="BM797" s="86"/>
      <c r="BN797" s="86"/>
      <c r="BO797" s="86"/>
      <c r="BP797" s="86"/>
    </row>
    <row r="798" spans="29:68" s="28" customFormat="1">
      <c r="AC798" s="33"/>
      <c r="AG798" s="86"/>
      <c r="AH798" s="86"/>
      <c r="AI798" s="86"/>
      <c r="AK798" s="86"/>
      <c r="AL798" s="86"/>
      <c r="AM798" s="86"/>
      <c r="AN798" s="86"/>
      <c r="AO798" s="86"/>
      <c r="AP798" s="86"/>
      <c r="AQ798" s="86"/>
      <c r="AR798" s="86"/>
      <c r="AS798" s="86"/>
      <c r="AT798" s="86"/>
      <c r="AU798" s="86"/>
      <c r="AV798" s="86"/>
      <c r="AW798" s="86"/>
      <c r="AX798" s="86"/>
      <c r="AY798" s="86"/>
      <c r="AZ798" s="86"/>
      <c r="BA798" s="86"/>
      <c r="BB798" s="86"/>
      <c r="BC798" s="86"/>
      <c r="BD798" s="86"/>
      <c r="BE798" s="86"/>
      <c r="BF798" s="86"/>
      <c r="BG798" s="86"/>
      <c r="BH798" s="86"/>
      <c r="BI798" s="86"/>
      <c r="BJ798" s="86"/>
      <c r="BK798" s="86"/>
      <c r="BL798" s="86"/>
      <c r="BM798" s="86"/>
      <c r="BN798" s="86"/>
      <c r="BO798" s="86"/>
      <c r="BP798" s="86"/>
    </row>
    <row r="799" spans="29:68" s="28" customFormat="1">
      <c r="AC799" s="33"/>
      <c r="AG799" s="86"/>
      <c r="AH799" s="86"/>
      <c r="AI799" s="86"/>
      <c r="AK799" s="86"/>
      <c r="AL799" s="86"/>
      <c r="AM799" s="86"/>
      <c r="AN799" s="86"/>
      <c r="AO799" s="86"/>
      <c r="AP799" s="86"/>
      <c r="AQ799" s="86"/>
      <c r="AR799" s="86"/>
      <c r="AS799" s="86"/>
      <c r="AT799" s="86"/>
      <c r="AU799" s="86"/>
      <c r="AV799" s="86"/>
      <c r="AW799" s="86"/>
      <c r="AX799" s="86"/>
      <c r="AY799" s="86"/>
      <c r="AZ799" s="86"/>
      <c r="BA799" s="86"/>
      <c r="BB799" s="86"/>
      <c r="BC799" s="86"/>
      <c r="BD799" s="86"/>
      <c r="BE799" s="86"/>
      <c r="BF799" s="86"/>
      <c r="BG799" s="86"/>
      <c r="BH799" s="86"/>
      <c r="BI799" s="86"/>
      <c r="BJ799" s="86"/>
      <c r="BK799" s="86"/>
      <c r="BL799" s="86"/>
      <c r="BM799" s="86"/>
      <c r="BN799" s="86"/>
      <c r="BO799" s="86"/>
      <c r="BP799" s="86"/>
    </row>
    <row r="800" spans="29:68" s="28" customFormat="1">
      <c r="AC800" s="33"/>
      <c r="AG800" s="86"/>
      <c r="AH800" s="86"/>
      <c r="AI800" s="86"/>
      <c r="AK800" s="86"/>
      <c r="AL800" s="86"/>
      <c r="AM800" s="86"/>
      <c r="AN800" s="86"/>
      <c r="AO800" s="86"/>
      <c r="AP800" s="86"/>
      <c r="AQ800" s="86"/>
      <c r="AR800" s="86"/>
      <c r="AS800" s="86"/>
      <c r="AT800" s="86"/>
      <c r="AU800" s="86"/>
      <c r="AV800" s="86"/>
      <c r="AW800" s="86"/>
      <c r="AX800" s="86"/>
      <c r="AY800" s="86"/>
      <c r="AZ800" s="86"/>
      <c r="BA800" s="86"/>
      <c r="BB800" s="86"/>
      <c r="BC800" s="86"/>
      <c r="BD800" s="86"/>
      <c r="BE800" s="86"/>
      <c r="BF800" s="86"/>
      <c r="BG800" s="86"/>
      <c r="BH800" s="86"/>
      <c r="BI800" s="86"/>
      <c r="BJ800" s="86"/>
      <c r="BK800" s="86"/>
      <c r="BL800" s="86"/>
      <c r="BM800" s="86"/>
      <c r="BN800" s="86"/>
      <c r="BO800" s="86"/>
      <c r="BP800" s="86"/>
    </row>
    <row r="801" spans="29:68" s="28" customFormat="1">
      <c r="AC801" s="33"/>
      <c r="AG801" s="86"/>
      <c r="AH801" s="86"/>
      <c r="AI801" s="86"/>
      <c r="AK801" s="86"/>
      <c r="AL801" s="86"/>
      <c r="AM801" s="86"/>
      <c r="AN801" s="86"/>
      <c r="AO801" s="86"/>
      <c r="AP801" s="86"/>
      <c r="AQ801" s="86"/>
      <c r="AR801" s="86"/>
      <c r="AS801" s="86"/>
      <c r="AT801" s="86"/>
      <c r="AU801" s="86"/>
      <c r="AV801" s="86"/>
      <c r="AW801" s="86"/>
      <c r="AX801" s="86"/>
      <c r="AY801" s="86"/>
      <c r="AZ801" s="86"/>
      <c r="BA801" s="86"/>
      <c r="BB801" s="86"/>
      <c r="BC801" s="86"/>
      <c r="BD801" s="86"/>
      <c r="BE801" s="86"/>
      <c r="BF801" s="86"/>
      <c r="BG801" s="86"/>
      <c r="BH801" s="86"/>
      <c r="BI801" s="86"/>
      <c r="BJ801" s="86"/>
      <c r="BK801" s="86"/>
      <c r="BL801" s="86"/>
      <c r="BM801" s="86"/>
      <c r="BN801" s="86"/>
      <c r="BO801" s="86"/>
      <c r="BP801" s="86"/>
    </row>
    <row r="802" spans="29:68" s="28" customFormat="1">
      <c r="AC802" s="33"/>
      <c r="AG802" s="86"/>
      <c r="AH802" s="86"/>
      <c r="AI802" s="86"/>
      <c r="AK802" s="86"/>
      <c r="AL802" s="86"/>
      <c r="AM802" s="86"/>
      <c r="AN802" s="86"/>
      <c r="AO802" s="86"/>
      <c r="AP802" s="86"/>
      <c r="AQ802" s="86"/>
      <c r="AR802" s="86"/>
      <c r="AS802" s="86"/>
      <c r="AT802" s="86"/>
      <c r="AU802" s="86"/>
      <c r="AV802" s="86"/>
      <c r="AW802" s="86"/>
      <c r="AX802" s="86"/>
      <c r="AY802" s="86"/>
      <c r="AZ802" s="86"/>
      <c r="BA802" s="86"/>
      <c r="BB802" s="86"/>
      <c r="BC802" s="86"/>
      <c r="BD802" s="86"/>
      <c r="BE802" s="86"/>
      <c r="BF802" s="86"/>
      <c r="BG802" s="86"/>
      <c r="BH802" s="86"/>
      <c r="BI802" s="86"/>
      <c r="BJ802" s="86"/>
      <c r="BK802" s="86"/>
      <c r="BL802" s="86"/>
      <c r="BM802" s="86"/>
      <c r="BN802" s="86"/>
      <c r="BO802" s="86"/>
      <c r="BP802" s="86"/>
    </row>
    <row r="803" spans="29:68" s="28" customFormat="1">
      <c r="AC803" s="33"/>
      <c r="AG803" s="86"/>
      <c r="AH803" s="86"/>
      <c r="AI803" s="86"/>
      <c r="AK803" s="86"/>
      <c r="AL803" s="86"/>
      <c r="AM803" s="86"/>
      <c r="AN803" s="86"/>
      <c r="AO803" s="86"/>
      <c r="AP803" s="86"/>
      <c r="AQ803" s="86"/>
      <c r="AR803" s="86"/>
      <c r="AS803" s="86"/>
      <c r="AT803" s="86"/>
      <c r="AU803" s="86"/>
      <c r="AV803" s="86"/>
      <c r="AW803" s="86"/>
      <c r="AX803" s="86"/>
      <c r="AY803" s="86"/>
      <c r="AZ803" s="86"/>
      <c r="BA803" s="86"/>
      <c r="BB803" s="86"/>
      <c r="BC803" s="86"/>
      <c r="BD803" s="86"/>
      <c r="BE803" s="86"/>
      <c r="BF803" s="86"/>
      <c r="BG803" s="86"/>
      <c r="BH803" s="86"/>
      <c r="BI803" s="86"/>
      <c r="BJ803" s="86"/>
      <c r="BK803" s="86"/>
      <c r="BL803" s="86"/>
      <c r="BM803" s="86"/>
      <c r="BN803" s="86"/>
      <c r="BO803" s="86"/>
      <c r="BP803" s="86"/>
    </row>
    <row r="804" spans="29:68" s="28" customFormat="1">
      <c r="AC804" s="33"/>
      <c r="AG804" s="86"/>
      <c r="AH804" s="86"/>
      <c r="AI804" s="86"/>
      <c r="AK804" s="86"/>
      <c r="AL804" s="86"/>
      <c r="AM804" s="86"/>
      <c r="AN804" s="86"/>
      <c r="AO804" s="86"/>
      <c r="AP804" s="86"/>
      <c r="AQ804" s="86"/>
      <c r="AR804" s="86"/>
      <c r="AS804" s="86"/>
      <c r="AT804" s="86"/>
      <c r="AU804" s="86"/>
      <c r="AV804" s="86"/>
      <c r="AW804" s="86"/>
      <c r="AX804" s="86"/>
      <c r="AY804" s="86"/>
      <c r="AZ804" s="86"/>
      <c r="BA804" s="86"/>
      <c r="BB804" s="86"/>
      <c r="BC804" s="86"/>
      <c r="BD804" s="86"/>
      <c r="BE804" s="86"/>
      <c r="BF804" s="86"/>
      <c r="BG804" s="86"/>
      <c r="BH804" s="86"/>
      <c r="BI804" s="86"/>
      <c r="BJ804" s="86"/>
      <c r="BK804" s="86"/>
      <c r="BL804" s="86"/>
      <c r="BM804" s="86"/>
      <c r="BN804" s="86"/>
      <c r="BO804" s="86"/>
      <c r="BP804" s="86"/>
    </row>
    <row r="805" spans="29:68" s="28" customFormat="1">
      <c r="AC805" s="33"/>
      <c r="AG805" s="86"/>
      <c r="AH805" s="86"/>
      <c r="AI805" s="86"/>
      <c r="AK805" s="86"/>
      <c r="AL805" s="86"/>
      <c r="AM805" s="86"/>
      <c r="AN805" s="86"/>
      <c r="AO805" s="86"/>
      <c r="AP805" s="86"/>
      <c r="AQ805" s="86"/>
      <c r="AR805" s="86"/>
      <c r="AS805" s="86"/>
      <c r="AT805" s="86"/>
      <c r="AU805" s="86"/>
      <c r="AV805" s="86"/>
      <c r="AW805" s="86"/>
      <c r="AX805" s="86"/>
      <c r="AY805" s="86"/>
      <c r="AZ805" s="86"/>
      <c r="BA805" s="86"/>
      <c r="BB805" s="86"/>
      <c r="BC805" s="86"/>
      <c r="BD805" s="86"/>
      <c r="BE805" s="86"/>
      <c r="BF805" s="86"/>
      <c r="BG805" s="86"/>
      <c r="BH805" s="86"/>
      <c r="BI805" s="86"/>
      <c r="BJ805" s="86"/>
      <c r="BK805" s="86"/>
      <c r="BL805" s="86"/>
      <c r="BM805" s="86"/>
      <c r="BN805" s="86"/>
      <c r="BO805" s="86"/>
      <c r="BP805" s="86"/>
    </row>
    <row r="806" spans="29:68" s="28" customFormat="1">
      <c r="AC806" s="33"/>
      <c r="AG806" s="86"/>
      <c r="AH806" s="86"/>
      <c r="AI806" s="86"/>
      <c r="AK806" s="86"/>
      <c r="AL806" s="86"/>
      <c r="AM806" s="86"/>
      <c r="AN806" s="86"/>
      <c r="AO806" s="86"/>
      <c r="AP806" s="86"/>
      <c r="AQ806" s="86"/>
      <c r="AR806" s="86"/>
      <c r="AS806" s="86"/>
      <c r="AT806" s="86"/>
      <c r="AU806" s="86"/>
      <c r="AV806" s="86"/>
      <c r="AW806" s="86"/>
      <c r="AX806" s="86"/>
      <c r="AY806" s="86"/>
      <c r="AZ806" s="86"/>
      <c r="BA806" s="86"/>
      <c r="BB806" s="86"/>
      <c r="BC806" s="86"/>
      <c r="BD806" s="86"/>
      <c r="BE806" s="86"/>
      <c r="BF806" s="86"/>
      <c r="BG806" s="86"/>
      <c r="BH806" s="86"/>
      <c r="BI806" s="86"/>
      <c r="BJ806" s="86"/>
      <c r="BK806" s="86"/>
      <c r="BL806" s="86"/>
      <c r="BM806" s="86"/>
      <c r="BN806" s="86"/>
      <c r="BO806" s="86"/>
      <c r="BP806" s="86"/>
    </row>
    <row r="807" spans="29:68" s="28" customFormat="1">
      <c r="AC807" s="33"/>
      <c r="AG807" s="86"/>
      <c r="AH807" s="86"/>
      <c r="AI807" s="86"/>
      <c r="AK807" s="86"/>
      <c r="AL807" s="86"/>
      <c r="AM807" s="86"/>
      <c r="AN807" s="86"/>
      <c r="AO807" s="86"/>
      <c r="AP807" s="86"/>
      <c r="AQ807" s="86"/>
      <c r="AR807" s="86"/>
      <c r="AS807" s="86"/>
      <c r="AT807" s="86"/>
      <c r="AU807" s="86"/>
      <c r="AV807" s="86"/>
      <c r="AW807" s="86"/>
      <c r="AX807" s="86"/>
      <c r="AY807" s="86"/>
      <c r="AZ807" s="86"/>
      <c r="BA807" s="86"/>
      <c r="BB807" s="86"/>
      <c r="BC807" s="86"/>
      <c r="BD807" s="86"/>
      <c r="BE807" s="86"/>
      <c r="BF807" s="86"/>
      <c r="BG807" s="86"/>
      <c r="BH807" s="86"/>
      <c r="BI807" s="86"/>
      <c r="BJ807" s="86"/>
      <c r="BK807" s="86"/>
      <c r="BL807" s="86"/>
      <c r="BM807" s="86"/>
      <c r="BN807" s="86"/>
      <c r="BO807" s="86"/>
      <c r="BP807" s="86"/>
    </row>
    <row r="808" spans="29:68" s="28" customFormat="1">
      <c r="AC808" s="33"/>
      <c r="AG808" s="86"/>
      <c r="AH808" s="86"/>
      <c r="AI808" s="86"/>
      <c r="AK808" s="86"/>
      <c r="AL808" s="86"/>
      <c r="AM808" s="86"/>
      <c r="AN808" s="86"/>
      <c r="AO808" s="86"/>
      <c r="AP808" s="86"/>
      <c r="AQ808" s="86"/>
      <c r="AR808" s="86"/>
      <c r="AS808" s="86"/>
      <c r="AT808" s="86"/>
      <c r="AU808" s="86"/>
      <c r="AV808" s="86"/>
      <c r="AW808" s="86"/>
      <c r="AX808" s="86"/>
      <c r="AY808" s="86"/>
      <c r="AZ808" s="86"/>
      <c r="BA808" s="86"/>
      <c r="BB808" s="86"/>
      <c r="BC808" s="86"/>
      <c r="BD808" s="86"/>
      <c r="BE808" s="86"/>
      <c r="BF808" s="86"/>
      <c r="BG808" s="86"/>
      <c r="BH808" s="86"/>
      <c r="BI808" s="86"/>
      <c r="BJ808" s="86"/>
      <c r="BK808" s="86"/>
      <c r="BL808" s="86"/>
      <c r="BM808" s="86"/>
      <c r="BN808" s="86"/>
      <c r="BO808" s="86"/>
      <c r="BP808" s="86"/>
    </row>
    <row r="809" spans="29:68" s="28" customFormat="1">
      <c r="AC809" s="33"/>
      <c r="AG809" s="86"/>
      <c r="AH809" s="86"/>
      <c r="AI809" s="86"/>
      <c r="AK809" s="86"/>
      <c r="AL809" s="86"/>
      <c r="AM809" s="86"/>
      <c r="AN809" s="86"/>
      <c r="AO809" s="86"/>
      <c r="AP809" s="86"/>
      <c r="AQ809" s="86"/>
      <c r="AR809" s="86"/>
      <c r="AS809" s="86"/>
      <c r="AT809" s="86"/>
      <c r="AU809" s="86"/>
      <c r="AV809" s="86"/>
      <c r="AW809" s="86"/>
      <c r="AX809" s="86"/>
      <c r="AY809" s="86"/>
      <c r="AZ809" s="86"/>
      <c r="BA809" s="86"/>
      <c r="BB809" s="86"/>
      <c r="BC809" s="86"/>
      <c r="BD809" s="86"/>
      <c r="BE809" s="86"/>
      <c r="BF809" s="86"/>
      <c r="BG809" s="86"/>
      <c r="BH809" s="86"/>
      <c r="BI809" s="86"/>
      <c r="BJ809" s="86"/>
      <c r="BK809" s="86"/>
      <c r="BL809" s="86"/>
      <c r="BM809" s="86"/>
      <c r="BN809" s="86"/>
      <c r="BO809" s="86"/>
      <c r="BP809" s="86"/>
    </row>
    <row r="810" spans="29:68" s="28" customFormat="1">
      <c r="AC810" s="33"/>
      <c r="AG810" s="86"/>
      <c r="AH810" s="86"/>
      <c r="AI810" s="86"/>
      <c r="AK810" s="86"/>
      <c r="AL810" s="86"/>
      <c r="AM810" s="86"/>
      <c r="AN810" s="86"/>
      <c r="AO810" s="86"/>
      <c r="AP810" s="86"/>
      <c r="AQ810" s="86"/>
      <c r="AR810" s="86"/>
      <c r="AS810" s="86"/>
      <c r="AT810" s="86"/>
      <c r="AU810" s="86"/>
      <c r="AV810" s="86"/>
      <c r="AW810" s="86"/>
      <c r="AX810" s="86"/>
      <c r="AY810" s="86"/>
      <c r="AZ810" s="86"/>
      <c r="BA810" s="86"/>
      <c r="BB810" s="86"/>
      <c r="BC810" s="86"/>
      <c r="BD810" s="86"/>
      <c r="BE810" s="86"/>
      <c r="BF810" s="86"/>
      <c r="BG810" s="86"/>
      <c r="BH810" s="86"/>
      <c r="BI810" s="86"/>
      <c r="BJ810" s="86"/>
      <c r="BK810" s="86"/>
      <c r="BL810" s="86"/>
      <c r="BM810" s="86"/>
      <c r="BN810" s="86"/>
      <c r="BO810" s="86"/>
      <c r="BP810" s="86"/>
    </row>
    <row r="811" spans="29:68" s="28" customFormat="1">
      <c r="AC811" s="33"/>
      <c r="AG811" s="86"/>
      <c r="AH811" s="86"/>
      <c r="AI811" s="86"/>
      <c r="AK811" s="86"/>
      <c r="AL811" s="86"/>
      <c r="AM811" s="86"/>
      <c r="AN811" s="86"/>
      <c r="AO811" s="86"/>
      <c r="AP811" s="86"/>
      <c r="AQ811" s="86"/>
      <c r="AR811" s="86"/>
      <c r="AS811" s="86"/>
      <c r="AT811" s="86"/>
      <c r="AU811" s="86"/>
      <c r="AV811" s="86"/>
      <c r="AW811" s="86"/>
      <c r="AX811" s="86"/>
      <c r="AY811" s="86"/>
      <c r="AZ811" s="86"/>
      <c r="BA811" s="86"/>
      <c r="BB811" s="86"/>
      <c r="BC811" s="86"/>
      <c r="BD811" s="86"/>
      <c r="BE811" s="86"/>
      <c r="BF811" s="86"/>
      <c r="BG811" s="86"/>
      <c r="BH811" s="86"/>
      <c r="BI811" s="86"/>
      <c r="BJ811" s="86"/>
      <c r="BK811" s="86"/>
      <c r="BL811" s="86"/>
      <c r="BM811" s="86"/>
      <c r="BN811" s="86"/>
      <c r="BO811" s="86"/>
      <c r="BP811" s="86"/>
    </row>
    <row r="812" spans="29:68" s="28" customFormat="1">
      <c r="AC812" s="33"/>
      <c r="AG812" s="86"/>
      <c r="AH812" s="86"/>
      <c r="AI812" s="86"/>
      <c r="AK812" s="86"/>
      <c r="AL812" s="86"/>
      <c r="AM812" s="86"/>
      <c r="AN812" s="86"/>
      <c r="AO812" s="86"/>
      <c r="AP812" s="86"/>
      <c r="AQ812" s="86"/>
      <c r="AR812" s="86"/>
      <c r="AS812" s="86"/>
      <c r="AT812" s="86"/>
      <c r="AU812" s="86"/>
      <c r="AV812" s="86"/>
      <c r="AW812" s="86"/>
      <c r="AX812" s="86"/>
      <c r="AY812" s="86"/>
      <c r="AZ812" s="86"/>
      <c r="BA812" s="86"/>
      <c r="BB812" s="86"/>
      <c r="BC812" s="86"/>
      <c r="BD812" s="86"/>
      <c r="BE812" s="86"/>
      <c r="BF812" s="86"/>
      <c r="BG812" s="86"/>
      <c r="BH812" s="86"/>
      <c r="BI812" s="86"/>
      <c r="BJ812" s="86"/>
      <c r="BK812" s="86"/>
      <c r="BL812" s="86"/>
      <c r="BM812" s="86"/>
      <c r="BN812" s="86"/>
      <c r="BO812" s="86"/>
      <c r="BP812" s="86"/>
    </row>
    <row r="813" spans="29:68" s="28" customFormat="1">
      <c r="AC813" s="33"/>
      <c r="AG813" s="86"/>
      <c r="AH813" s="86"/>
      <c r="AI813" s="86"/>
      <c r="AK813" s="86"/>
      <c r="AL813" s="86"/>
      <c r="AM813" s="86"/>
      <c r="AN813" s="86"/>
      <c r="AO813" s="86"/>
      <c r="AP813" s="86"/>
      <c r="AQ813" s="86"/>
      <c r="AR813" s="86"/>
      <c r="AS813" s="86"/>
      <c r="AT813" s="86"/>
      <c r="AU813" s="86"/>
      <c r="AV813" s="86"/>
      <c r="AW813" s="86"/>
      <c r="AX813" s="86"/>
      <c r="AY813" s="86"/>
      <c r="AZ813" s="86"/>
      <c r="BA813" s="86"/>
      <c r="BB813" s="86"/>
      <c r="BC813" s="86"/>
      <c r="BD813" s="86"/>
      <c r="BE813" s="86"/>
      <c r="BF813" s="86"/>
      <c r="BG813" s="86"/>
      <c r="BH813" s="86"/>
      <c r="BI813" s="86"/>
      <c r="BJ813" s="86"/>
      <c r="BK813" s="86"/>
      <c r="BL813" s="86"/>
      <c r="BM813" s="86"/>
      <c r="BN813" s="86"/>
      <c r="BO813" s="86"/>
      <c r="BP813" s="86"/>
    </row>
    <row r="814" spans="29:68" s="28" customFormat="1">
      <c r="AC814" s="33"/>
      <c r="AG814" s="86"/>
      <c r="AH814" s="86"/>
      <c r="AI814" s="86"/>
      <c r="AK814" s="86"/>
      <c r="AL814" s="86"/>
      <c r="AM814" s="86"/>
      <c r="AN814" s="86"/>
      <c r="AO814" s="86"/>
      <c r="AP814" s="86"/>
      <c r="AQ814" s="86"/>
      <c r="AR814" s="86"/>
      <c r="AS814" s="86"/>
      <c r="AT814" s="86"/>
      <c r="AU814" s="86"/>
      <c r="AV814" s="86"/>
      <c r="AW814" s="86"/>
      <c r="AX814" s="86"/>
      <c r="AY814" s="86"/>
      <c r="AZ814" s="86"/>
      <c r="BA814" s="86"/>
      <c r="BB814" s="86"/>
      <c r="BC814" s="86"/>
      <c r="BD814" s="86"/>
      <c r="BE814" s="86"/>
      <c r="BF814" s="86"/>
      <c r="BG814" s="86"/>
      <c r="BH814" s="86"/>
      <c r="BI814" s="86"/>
      <c r="BJ814" s="86"/>
      <c r="BK814" s="86"/>
      <c r="BL814" s="86"/>
      <c r="BM814" s="86"/>
      <c r="BN814" s="86"/>
      <c r="BO814" s="86"/>
      <c r="BP814" s="86"/>
    </row>
    <row r="815" spans="29:68" s="28" customFormat="1">
      <c r="AC815" s="33"/>
      <c r="AG815" s="86"/>
      <c r="AH815" s="86"/>
      <c r="AI815" s="86"/>
      <c r="AK815" s="86"/>
      <c r="AL815" s="86"/>
      <c r="AM815" s="86"/>
      <c r="AN815" s="86"/>
      <c r="AO815" s="86"/>
      <c r="AP815" s="86"/>
      <c r="AQ815" s="86"/>
      <c r="AR815" s="86"/>
      <c r="AS815" s="86"/>
      <c r="AT815" s="86"/>
      <c r="AU815" s="86"/>
      <c r="AV815" s="86"/>
      <c r="AW815" s="86"/>
      <c r="AX815" s="86"/>
      <c r="AY815" s="86"/>
      <c r="AZ815" s="86"/>
      <c r="BA815" s="86"/>
      <c r="BB815" s="86"/>
      <c r="BC815" s="86"/>
      <c r="BD815" s="86"/>
      <c r="BE815" s="86"/>
      <c r="BF815" s="86"/>
      <c r="BG815" s="86"/>
      <c r="BH815" s="86"/>
      <c r="BI815" s="86"/>
      <c r="BJ815" s="86"/>
      <c r="BK815" s="86"/>
      <c r="BL815" s="86"/>
      <c r="BM815" s="86"/>
      <c r="BN815" s="86"/>
      <c r="BO815" s="86"/>
      <c r="BP815" s="86"/>
    </row>
    <row r="816" spans="29:68" s="28" customFormat="1">
      <c r="AC816" s="33"/>
      <c r="AG816" s="86"/>
      <c r="AH816" s="86"/>
      <c r="AI816" s="86"/>
      <c r="AK816" s="86"/>
      <c r="AL816" s="86"/>
      <c r="AM816" s="86"/>
      <c r="AN816" s="86"/>
      <c r="AO816" s="86"/>
      <c r="AP816" s="86"/>
      <c r="AQ816" s="86"/>
      <c r="AR816" s="86"/>
      <c r="AS816" s="86"/>
      <c r="AT816" s="86"/>
      <c r="AU816" s="86"/>
      <c r="AV816" s="86"/>
      <c r="AW816" s="86"/>
      <c r="AX816" s="86"/>
      <c r="AY816" s="86"/>
      <c r="AZ816" s="86"/>
      <c r="BA816" s="86"/>
      <c r="BB816" s="86"/>
      <c r="BC816" s="86"/>
      <c r="BD816" s="86"/>
      <c r="BE816" s="86"/>
      <c r="BF816" s="86"/>
      <c r="BG816" s="86"/>
      <c r="BH816" s="86"/>
      <c r="BI816" s="86"/>
      <c r="BJ816" s="86"/>
      <c r="BK816" s="86"/>
      <c r="BL816" s="86"/>
      <c r="BM816" s="86"/>
      <c r="BN816" s="86"/>
      <c r="BO816" s="86"/>
      <c r="BP816" s="86"/>
    </row>
    <row r="817" spans="29:68" s="28" customFormat="1">
      <c r="AC817" s="33"/>
      <c r="AG817" s="86"/>
      <c r="AH817" s="86"/>
      <c r="AI817" s="86"/>
      <c r="AK817" s="86"/>
      <c r="AL817" s="86"/>
      <c r="AM817" s="86"/>
      <c r="AN817" s="86"/>
      <c r="AO817" s="86"/>
      <c r="AP817" s="86"/>
      <c r="AQ817" s="86"/>
      <c r="AR817" s="86"/>
      <c r="AS817" s="86"/>
      <c r="AT817" s="86"/>
      <c r="AU817" s="86"/>
      <c r="AV817" s="86"/>
      <c r="AW817" s="86"/>
      <c r="AX817" s="86"/>
      <c r="AY817" s="86"/>
      <c r="AZ817" s="86"/>
      <c r="BA817" s="86"/>
      <c r="BB817" s="86"/>
      <c r="BC817" s="86"/>
      <c r="BD817" s="86"/>
      <c r="BE817" s="86"/>
      <c r="BF817" s="86"/>
      <c r="BG817" s="86"/>
      <c r="BH817" s="86"/>
      <c r="BI817" s="86"/>
      <c r="BJ817" s="86"/>
      <c r="BK817" s="86"/>
      <c r="BL817" s="86"/>
      <c r="BM817" s="86"/>
      <c r="BN817" s="86"/>
      <c r="BO817" s="86"/>
      <c r="BP817" s="86"/>
    </row>
    <row r="818" spans="29:68" s="28" customFormat="1">
      <c r="AC818" s="33"/>
      <c r="AG818" s="86"/>
      <c r="AH818" s="86"/>
      <c r="AI818" s="86"/>
      <c r="AK818" s="86"/>
      <c r="AL818" s="86"/>
      <c r="AM818" s="86"/>
      <c r="AN818" s="86"/>
      <c r="AO818" s="86"/>
      <c r="AP818" s="86"/>
      <c r="AQ818" s="86"/>
      <c r="AR818" s="86"/>
      <c r="AS818" s="86"/>
      <c r="AT818" s="86"/>
      <c r="AU818" s="86"/>
      <c r="AV818" s="86"/>
      <c r="AW818" s="86"/>
      <c r="AX818" s="86"/>
      <c r="AY818" s="86"/>
      <c r="AZ818" s="86"/>
      <c r="BA818" s="86"/>
      <c r="BB818" s="86"/>
      <c r="BC818" s="86"/>
      <c r="BD818" s="86"/>
      <c r="BE818" s="86"/>
      <c r="BF818" s="86"/>
      <c r="BG818" s="86"/>
      <c r="BH818" s="86"/>
      <c r="BI818" s="86"/>
      <c r="BJ818" s="86"/>
      <c r="BK818" s="86"/>
      <c r="BL818" s="86"/>
      <c r="BM818" s="86"/>
      <c r="BN818" s="86"/>
      <c r="BO818" s="86"/>
      <c r="BP818" s="86"/>
    </row>
    <row r="819" spans="29:68" s="28" customFormat="1">
      <c r="AC819" s="33"/>
      <c r="AG819" s="86"/>
      <c r="AH819" s="86"/>
      <c r="AI819" s="86"/>
      <c r="AK819" s="86"/>
      <c r="AL819" s="86"/>
      <c r="AM819" s="86"/>
      <c r="AN819" s="86"/>
      <c r="AO819" s="86"/>
      <c r="AP819" s="86"/>
      <c r="AQ819" s="86"/>
      <c r="AR819" s="86"/>
      <c r="AS819" s="86"/>
      <c r="AT819" s="86"/>
      <c r="AU819" s="86"/>
      <c r="AV819" s="86"/>
      <c r="AW819" s="86"/>
      <c r="AX819" s="86"/>
      <c r="AY819" s="86"/>
      <c r="AZ819" s="86"/>
      <c r="BA819" s="86"/>
      <c r="BB819" s="86"/>
      <c r="BC819" s="86"/>
      <c r="BD819" s="86"/>
      <c r="BE819" s="86"/>
      <c r="BF819" s="86"/>
      <c r="BG819" s="86"/>
      <c r="BH819" s="86"/>
      <c r="BI819" s="86"/>
      <c r="BJ819" s="86"/>
      <c r="BK819" s="86"/>
      <c r="BL819" s="86"/>
      <c r="BM819" s="86"/>
      <c r="BN819" s="86"/>
      <c r="BO819" s="86"/>
      <c r="BP819" s="86"/>
    </row>
    <row r="820" spans="29:68" s="28" customFormat="1">
      <c r="AC820" s="33"/>
      <c r="AG820" s="86"/>
      <c r="AH820" s="86"/>
      <c r="AI820" s="86"/>
      <c r="AK820" s="86"/>
      <c r="AL820" s="86"/>
      <c r="AM820" s="86"/>
      <c r="AN820" s="86"/>
      <c r="AO820" s="86"/>
      <c r="AP820" s="86"/>
      <c r="AQ820" s="86"/>
      <c r="AR820" s="86"/>
      <c r="AS820" s="86"/>
      <c r="AT820" s="86"/>
      <c r="AU820" s="86"/>
      <c r="AV820" s="86"/>
      <c r="AW820" s="86"/>
      <c r="AX820" s="86"/>
      <c r="AY820" s="86"/>
      <c r="AZ820" s="86"/>
      <c r="BA820" s="86"/>
      <c r="BB820" s="86"/>
      <c r="BC820" s="86"/>
      <c r="BD820" s="86"/>
      <c r="BE820" s="86"/>
      <c r="BF820" s="86"/>
      <c r="BG820" s="86"/>
      <c r="BH820" s="86"/>
      <c r="BI820" s="86"/>
      <c r="BJ820" s="86"/>
      <c r="BK820" s="86"/>
      <c r="BL820" s="86"/>
      <c r="BM820" s="86"/>
      <c r="BN820" s="86"/>
      <c r="BO820" s="86"/>
      <c r="BP820" s="86"/>
    </row>
    <row r="821" spans="29:68" s="28" customFormat="1">
      <c r="AC821" s="33"/>
      <c r="AG821" s="86"/>
      <c r="AH821" s="86"/>
      <c r="AI821" s="86"/>
      <c r="AK821" s="86"/>
      <c r="AL821" s="86"/>
      <c r="AM821" s="86"/>
      <c r="AN821" s="86"/>
      <c r="AO821" s="86"/>
      <c r="AP821" s="86"/>
      <c r="AQ821" s="86"/>
      <c r="AR821" s="86"/>
      <c r="AS821" s="86"/>
      <c r="AT821" s="86"/>
      <c r="AU821" s="86"/>
      <c r="AV821" s="86"/>
      <c r="AW821" s="86"/>
      <c r="AX821" s="86"/>
      <c r="AY821" s="86"/>
      <c r="AZ821" s="86"/>
      <c r="BA821" s="86"/>
      <c r="BB821" s="86"/>
      <c r="BC821" s="86"/>
      <c r="BD821" s="86"/>
      <c r="BE821" s="86"/>
      <c r="BF821" s="86"/>
      <c r="BG821" s="86"/>
      <c r="BH821" s="86"/>
      <c r="BI821" s="86"/>
      <c r="BJ821" s="86"/>
      <c r="BK821" s="86"/>
      <c r="BL821" s="86"/>
      <c r="BM821" s="86"/>
      <c r="BN821" s="86"/>
      <c r="BO821" s="86"/>
      <c r="BP821" s="86"/>
    </row>
    <row r="822" spans="29:68" s="28" customFormat="1">
      <c r="AC822" s="33"/>
      <c r="AG822" s="86"/>
      <c r="AH822" s="86"/>
      <c r="AI822" s="86"/>
      <c r="AK822" s="86"/>
      <c r="AL822" s="86"/>
      <c r="AM822" s="86"/>
      <c r="AN822" s="86"/>
      <c r="AO822" s="86"/>
      <c r="AP822" s="86"/>
      <c r="AQ822" s="86"/>
      <c r="AR822" s="86"/>
      <c r="AS822" s="86"/>
      <c r="AT822" s="86"/>
      <c r="AU822" s="86"/>
      <c r="AV822" s="86"/>
      <c r="AW822" s="86"/>
      <c r="AX822" s="86"/>
      <c r="AY822" s="86"/>
      <c r="AZ822" s="86"/>
      <c r="BA822" s="86"/>
      <c r="BB822" s="86"/>
      <c r="BC822" s="86"/>
      <c r="BD822" s="86"/>
      <c r="BE822" s="86"/>
      <c r="BF822" s="86"/>
      <c r="BG822" s="86"/>
      <c r="BH822" s="86"/>
      <c r="BI822" s="86"/>
      <c r="BJ822" s="86"/>
      <c r="BK822" s="86"/>
      <c r="BL822" s="86"/>
      <c r="BM822" s="86"/>
      <c r="BN822" s="86"/>
      <c r="BO822" s="86"/>
      <c r="BP822" s="86"/>
    </row>
    <row r="823" spans="29:68" s="28" customFormat="1">
      <c r="AC823" s="33"/>
      <c r="AG823" s="86"/>
      <c r="AH823" s="86"/>
      <c r="AI823" s="86"/>
      <c r="AK823" s="86"/>
      <c r="AL823" s="86"/>
      <c r="AM823" s="86"/>
      <c r="AN823" s="86"/>
      <c r="AO823" s="86"/>
      <c r="AP823" s="86"/>
      <c r="AQ823" s="86"/>
      <c r="AR823" s="86"/>
      <c r="AS823" s="86"/>
      <c r="AT823" s="86"/>
      <c r="AU823" s="86"/>
      <c r="AV823" s="86"/>
      <c r="AW823" s="86"/>
      <c r="AX823" s="86"/>
      <c r="AY823" s="86"/>
      <c r="AZ823" s="86"/>
      <c r="BA823" s="86"/>
      <c r="BB823" s="86"/>
      <c r="BC823" s="86"/>
      <c r="BD823" s="86"/>
      <c r="BE823" s="86"/>
      <c r="BF823" s="86"/>
      <c r="BG823" s="86"/>
      <c r="BH823" s="86"/>
      <c r="BI823" s="86"/>
      <c r="BJ823" s="86"/>
      <c r="BK823" s="86"/>
      <c r="BL823" s="86"/>
      <c r="BM823" s="86"/>
      <c r="BN823" s="86"/>
      <c r="BO823" s="86"/>
      <c r="BP823" s="86"/>
    </row>
    <row r="824" spans="29:68" s="28" customFormat="1">
      <c r="AC824" s="33"/>
      <c r="AG824" s="86"/>
      <c r="AH824" s="86"/>
      <c r="AI824" s="86"/>
      <c r="AK824" s="86"/>
      <c r="AL824" s="86"/>
      <c r="AM824" s="86"/>
      <c r="AN824" s="86"/>
      <c r="AO824" s="86"/>
      <c r="AP824" s="86"/>
      <c r="AQ824" s="86"/>
      <c r="AR824" s="86"/>
      <c r="AS824" s="86"/>
      <c r="AT824" s="86"/>
      <c r="AU824" s="86"/>
      <c r="AV824" s="86"/>
      <c r="AW824" s="86"/>
      <c r="AX824" s="86"/>
      <c r="AY824" s="86"/>
      <c r="AZ824" s="86"/>
      <c r="BA824" s="86"/>
      <c r="BB824" s="86"/>
      <c r="BC824" s="86"/>
      <c r="BD824" s="86"/>
      <c r="BE824" s="86"/>
      <c r="BF824" s="86"/>
      <c r="BG824" s="86"/>
      <c r="BH824" s="86"/>
      <c r="BI824" s="86"/>
      <c r="BJ824" s="86"/>
      <c r="BK824" s="86"/>
      <c r="BL824" s="86"/>
      <c r="BM824" s="86"/>
      <c r="BN824" s="86"/>
      <c r="BO824" s="86"/>
      <c r="BP824" s="86"/>
    </row>
    <row r="825" spans="29:68" s="28" customFormat="1">
      <c r="AC825" s="33"/>
      <c r="AG825" s="86"/>
      <c r="AH825" s="86"/>
      <c r="AI825" s="86"/>
      <c r="AK825" s="86"/>
      <c r="AL825" s="86"/>
      <c r="AM825" s="86"/>
      <c r="AN825" s="86"/>
      <c r="AO825" s="86"/>
      <c r="AP825" s="86"/>
      <c r="AQ825" s="86"/>
      <c r="AR825" s="86"/>
      <c r="AS825" s="86"/>
      <c r="AT825" s="86"/>
      <c r="AU825" s="86"/>
      <c r="AV825" s="86"/>
      <c r="AW825" s="86"/>
      <c r="AX825" s="86"/>
      <c r="AY825" s="86"/>
      <c r="AZ825" s="86"/>
      <c r="BA825" s="86"/>
      <c r="BB825" s="86"/>
      <c r="BC825" s="86"/>
      <c r="BD825" s="86"/>
      <c r="BE825" s="86"/>
      <c r="BF825" s="86"/>
      <c r="BG825" s="86"/>
      <c r="BH825" s="86"/>
      <c r="BI825" s="86"/>
      <c r="BJ825" s="86"/>
      <c r="BK825" s="86"/>
      <c r="BL825" s="86"/>
      <c r="BM825" s="86"/>
      <c r="BN825" s="86"/>
      <c r="BO825" s="86"/>
      <c r="BP825" s="86"/>
    </row>
    <row r="826" spans="29:68" s="28" customFormat="1">
      <c r="AC826" s="33"/>
      <c r="AG826" s="86"/>
      <c r="AH826" s="86"/>
      <c r="AI826" s="86"/>
      <c r="AK826" s="86"/>
      <c r="AL826" s="86"/>
      <c r="AM826" s="86"/>
      <c r="AN826" s="86"/>
      <c r="AO826" s="86"/>
      <c r="AP826" s="86"/>
      <c r="AQ826" s="86"/>
      <c r="AR826" s="86"/>
      <c r="AS826" s="86"/>
      <c r="AT826" s="86"/>
      <c r="AU826" s="86"/>
      <c r="AV826" s="86"/>
      <c r="AW826" s="86"/>
      <c r="AX826" s="86"/>
      <c r="AY826" s="86"/>
      <c r="AZ826" s="86"/>
      <c r="BA826" s="86"/>
      <c r="BB826" s="86"/>
      <c r="BC826" s="86"/>
      <c r="BD826" s="86"/>
      <c r="BE826" s="86"/>
      <c r="BF826" s="86"/>
      <c r="BG826" s="86"/>
      <c r="BH826" s="86"/>
      <c r="BI826" s="86"/>
      <c r="BJ826" s="86"/>
      <c r="BK826" s="86"/>
      <c r="BL826" s="86"/>
      <c r="BM826" s="86"/>
      <c r="BN826" s="86"/>
      <c r="BO826" s="86"/>
      <c r="BP826" s="86"/>
    </row>
    <row r="827" spans="29:68" s="28" customFormat="1">
      <c r="AC827" s="33"/>
      <c r="AG827" s="86"/>
      <c r="AH827" s="86"/>
      <c r="AI827" s="86"/>
      <c r="AK827" s="86"/>
      <c r="AL827" s="86"/>
      <c r="AM827" s="86"/>
      <c r="AN827" s="86"/>
      <c r="AO827" s="86"/>
      <c r="AP827" s="86"/>
      <c r="AQ827" s="86"/>
      <c r="AR827" s="86"/>
      <c r="AS827" s="86"/>
      <c r="AT827" s="86"/>
      <c r="AU827" s="86"/>
      <c r="AV827" s="86"/>
      <c r="AW827" s="86"/>
      <c r="AX827" s="86"/>
      <c r="AY827" s="86"/>
      <c r="AZ827" s="86"/>
      <c r="BA827" s="86"/>
      <c r="BB827" s="86"/>
      <c r="BC827" s="86"/>
      <c r="BD827" s="86"/>
      <c r="BE827" s="86"/>
      <c r="BF827" s="86"/>
      <c r="BG827" s="86"/>
      <c r="BH827" s="86"/>
      <c r="BI827" s="86"/>
      <c r="BJ827" s="86"/>
      <c r="BK827" s="86"/>
      <c r="BL827" s="86"/>
      <c r="BM827" s="86"/>
      <c r="BN827" s="86"/>
      <c r="BO827" s="86"/>
      <c r="BP827" s="86"/>
    </row>
    <row r="828" spans="29:68" s="28" customFormat="1">
      <c r="AC828" s="33"/>
      <c r="AG828" s="86"/>
      <c r="AH828" s="86"/>
      <c r="AI828" s="86"/>
      <c r="AK828" s="86"/>
      <c r="AL828" s="86"/>
      <c r="AM828" s="86"/>
      <c r="AN828" s="86"/>
      <c r="AO828" s="86"/>
      <c r="AP828" s="86"/>
      <c r="AQ828" s="86"/>
      <c r="AR828" s="86"/>
      <c r="AS828" s="86"/>
      <c r="AT828" s="86"/>
      <c r="AU828" s="86"/>
      <c r="AV828" s="86"/>
      <c r="AW828" s="86"/>
      <c r="AX828" s="86"/>
      <c r="AY828" s="86"/>
      <c r="AZ828" s="86"/>
      <c r="BA828" s="86"/>
      <c r="BB828" s="86"/>
      <c r="BC828" s="86"/>
      <c r="BD828" s="86"/>
      <c r="BE828" s="86"/>
      <c r="BF828" s="86"/>
      <c r="BG828" s="86"/>
      <c r="BH828" s="86"/>
      <c r="BI828" s="86"/>
      <c r="BJ828" s="86"/>
      <c r="BK828" s="86"/>
      <c r="BL828" s="86"/>
      <c r="BM828" s="86"/>
      <c r="BN828" s="86"/>
      <c r="BO828" s="86"/>
      <c r="BP828" s="86"/>
    </row>
    <row r="829" spans="29:68" s="28" customFormat="1">
      <c r="AC829" s="33"/>
      <c r="AG829" s="86"/>
      <c r="AH829" s="86"/>
      <c r="AI829" s="86"/>
      <c r="AK829" s="86"/>
      <c r="AL829" s="86"/>
      <c r="AM829" s="86"/>
      <c r="AN829" s="86"/>
      <c r="AO829" s="86"/>
      <c r="AP829" s="86"/>
      <c r="AQ829" s="86"/>
      <c r="AR829" s="86"/>
      <c r="AS829" s="86"/>
      <c r="AT829" s="86"/>
      <c r="AU829" s="86"/>
      <c r="AV829" s="86"/>
      <c r="AW829" s="86"/>
      <c r="AX829" s="86"/>
      <c r="AY829" s="86"/>
      <c r="AZ829" s="86"/>
      <c r="BA829" s="86"/>
      <c r="BB829" s="86"/>
      <c r="BC829" s="86"/>
      <c r="BD829" s="86"/>
      <c r="BE829" s="86"/>
      <c r="BF829" s="86"/>
      <c r="BG829" s="86"/>
      <c r="BH829" s="86"/>
      <c r="BI829" s="86"/>
      <c r="BJ829" s="86"/>
      <c r="BK829" s="86"/>
      <c r="BL829" s="86"/>
      <c r="BM829" s="86"/>
      <c r="BN829" s="86"/>
      <c r="BO829" s="86"/>
      <c r="BP829" s="86"/>
    </row>
    <row r="830" spans="29:68" s="28" customFormat="1">
      <c r="AC830" s="33"/>
      <c r="AG830" s="86"/>
      <c r="AH830" s="86"/>
      <c r="AI830" s="86"/>
      <c r="AK830" s="86"/>
      <c r="AL830" s="86"/>
      <c r="AM830" s="86"/>
      <c r="AN830" s="86"/>
      <c r="AO830" s="86"/>
      <c r="AP830" s="86"/>
      <c r="AQ830" s="86"/>
      <c r="AR830" s="86"/>
      <c r="AS830" s="86"/>
      <c r="AT830" s="86"/>
      <c r="AU830" s="86"/>
      <c r="AV830" s="86"/>
      <c r="AW830" s="86"/>
      <c r="AX830" s="86"/>
      <c r="AY830" s="86"/>
      <c r="AZ830" s="86"/>
      <c r="BA830" s="86"/>
      <c r="BB830" s="86"/>
      <c r="BC830" s="86"/>
      <c r="BD830" s="86"/>
      <c r="BE830" s="86"/>
      <c r="BF830" s="86"/>
      <c r="BG830" s="86"/>
      <c r="BH830" s="86"/>
      <c r="BI830" s="86"/>
      <c r="BJ830" s="86"/>
      <c r="BK830" s="86"/>
      <c r="BL830" s="86"/>
      <c r="BM830" s="86"/>
      <c r="BN830" s="86"/>
      <c r="BO830" s="86"/>
      <c r="BP830" s="86"/>
    </row>
    <row r="831" spans="29:68" s="28" customFormat="1">
      <c r="AC831" s="33"/>
      <c r="AG831" s="86"/>
      <c r="AH831" s="86"/>
      <c r="AI831" s="86"/>
      <c r="AK831" s="86"/>
      <c r="AL831" s="86"/>
      <c r="AM831" s="86"/>
      <c r="AN831" s="86"/>
      <c r="AO831" s="86"/>
      <c r="AP831" s="86"/>
      <c r="AQ831" s="86"/>
      <c r="AR831" s="86"/>
      <c r="AS831" s="86"/>
      <c r="AT831" s="86"/>
      <c r="AU831" s="86"/>
      <c r="AV831" s="86"/>
      <c r="AW831" s="86"/>
      <c r="AX831" s="86"/>
      <c r="AY831" s="86"/>
      <c r="AZ831" s="86"/>
      <c r="BA831" s="86"/>
      <c r="BB831" s="86"/>
      <c r="BC831" s="86"/>
      <c r="BD831" s="86"/>
      <c r="BE831" s="86"/>
      <c r="BF831" s="86"/>
      <c r="BG831" s="86"/>
      <c r="BH831" s="86"/>
      <c r="BI831" s="86"/>
      <c r="BJ831" s="86"/>
      <c r="BK831" s="86"/>
      <c r="BL831" s="86"/>
      <c r="BM831" s="86"/>
      <c r="BN831" s="86"/>
      <c r="BO831" s="86"/>
      <c r="BP831" s="86"/>
    </row>
    <row r="832" spans="29:68" s="28" customFormat="1">
      <c r="AC832" s="33"/>
      <c r="AG832" s="86"/>
      <c r="AH832" s="86"/>
      <c r="AI832" s="86"/>
      <c r="AK832" s="86"/>
      <c r="AL832" s="86"/>
      <c r="AM832" s="86"/>
      <c r="AN832" s="86"/>
      <c r="AO832" s="86"/>
      <c r="AP832" s="86"/>
      <c r="AQ832" s="86"/>
      <c r="AR832" s="86"/>
      <c r="AS832" s="86"/>
      <c r="AT832" s="86"/>
      <c r="AU832" s="86"/>
      <c r="AV832" s="86"/>
      <c r="AW832" s="86"/>
      <c r="AX832" s="86"/>
      <c r="AY832" s="86"/>
      <c r="AZ832" s="86"/>
      <c r="BA832" s="86"/>
      <c r="BB832" s="86"/>
      <c r="BC832" s="86"/>
      <c r="BD832" s="86"/>
      <c r="BE832" s="86"/>
      <c r="BF832" s="86"/>
      <c r="BG832" s="86"/>
      <c r="BH832" s="86"/>
      <c r="BI832" s="86"/>
      <c r="BJ832" s="86"/>
      <c r="BK832" s="86"/>
      <c r="BL832" s="86"/>
      <c r="BM832" s="86"/>
      <c r="BN832" s="86"/>
      <c r="BO832" s="86"/>
      <c r="BP832" s="86"/>
    </row>
    <row r="833" spans="29:68" s="28" customFormat="1">
      <c r="AC833" s="33"/>
      <c r="AG833" s="86"/>
      <c r="AH833" s="86"/>
      <c r="AI833" s="86"/>
      <c r="AK833" s="86"/>
      <c r="AL833" s="86"/>
      <c r="AM833" s="86"/>
      <c r="AN833" s="86"/>
      <c r="AO833" s="86"/>
      <c r="AP833" s="86"/>
      <c r="AQ833" s="86"/>
      <c r="AR833" s="86"/>
      <c r="AS833" s="86"/>
      <c r="AT833" s="86"/>
      <c r="AU833" s="86"/>
      <c r="AV833" s="86"/>
      <c r="AW833" s="86"/>
      <c r="AX833" s="86"/>
      <c r="AY833" s="86"/>
      <c r="AZ833" s="86"/>
      <c r="BA833" s="86"/>
      <c r="BB833" s="86"/>
      <c r="BC833" s="86"/>
      <c r="BD833" s="86"/>
      <c r="BE833" s="86"/>
      <c r="BF833" s="86"/>
      <c r="BG833" s="86"/>
      <c r="BH833" s="86"/>
      <c r="BI833" s="86"/>
      <c r="BJ833" s="86"/>
      <c r="BK833" s="86"/>
      <c r="BL833" s="86"/>
      <c r="BM833" s="86"/>
      <c r="BN833" s="86"/>
      <c r="BO833" s="86"/>
      <c r="BP833" s="86"/>
    </row>
    <row r="834" spans="29:68" s="28" customFormat="1">
      <c r="AC834" s="33"/>
      <c r="AG834" s="86"/>
      <c r="AH834" s="86"/>
      <c r="AI834" s="86"/>
      <c r="AK834" s="86"/>
      <c r="AL834" s="86"/>
      <c r="AM834" s="86"/>
      <c r="AN834" s="86"/>
      <c r="AO834" s="86"/>
      <c r="AP834" s="86"/>
      <c r="AQ834" s="86"/>
      <c r="AR834" s="86"/>
      <c r="AS834" s="86"/>
      <c r="AT834" s="86"/>
      <c r="AU834" s="86"/>
      <c r="AV834" s="86"/>
      <c r="AW834" s="86"/>
      <c r="AX834" s="86"/>
      <c r="AY834" s="86"/>
      <c r="AZ834" s="86"/>
      <c r="BA834" s="86"/>
      <c r="BB834" s="86"/>
      <c r="BC834" s="86"/>
      <c r="BD834" s="86"/>
      <c r="BE834" s="86"/>
      <c r="BF834" s="86"/>
      <c r="BG834" s="86"/>
      <c r="BH834" s="86"/>
      <c r="BI834" s="86"/>
      <c r="BJ834" s="86"/>
      <c r="BK834" s="86"/>
      <c r="BL834" s="86"/>
      <c r="BM834" s="86"/>
      <c r="BN834" s="86"/>
      <c r="BO834" s="86"/>
      <c r="BP834" s="86"/>
    </row>
    <row r="835" spans="29:68" s="28" customFormat="1">
      <c r="AC835" s="33"/>
      <c r="AG835" s="86"/>
      <c r="AH835" s="86"/>
      <c r="AI835" s="86"/>
      <c r="AK835" s="86"/>
      <c r="AL835" s="86"/>
      <c r="AM835" s="86"/>
      <c r="AN835" s="86"/>
      <c r="AO835" s="86"/>
      <c r="AP835" s="86"/>
      <c r="AQ835" s="86"/>
      <c r="AR835" s="86"/>
      <c r="AS835" s="86"/>
      <c r="AT835" s="86"/>
      <c r="AU835" s="86"/>
      <c r="AV835" s="86"/>
      <c r="AW835" s="86"/>
      <c r="AX835" s="86"/>
      <c r="AY835" s="86"/>
      <c r="AZ835" s="86"/>
      <c r="BA835" s="86"/>
      <c r="BB835" s="86"/>
      <c r="BC835" s="86"/>
      <c r="BD835" s="86"/>
      <c r="BE835" s="86"/>
      <c r="BF835" s="86"/>
      <c r="BG835" s="86"/>
      <c r="BH835" s="86"/>
      <c r="BI835" s="86"/>
      <c r="BJ835" s="86"/>
      <c r="BK835" s="86"/>
      <c r="BL835" s="86"/>
      <c r="BM835" s="86"/>
      <c r="BN835" s="86"/>
      <c r="BO835" s="86"/>
      <c r="BP835" s="86"/>
    </row>
    <row r="836" spans="29:68" s="28" customFormat="1">
      <c r="AC836" s="33"/>
      <c r="AG836" s="86"/>
      <c r="AH836" s="86"/>
      <c r="AI836" s="86"/>
      <c r="AK836" s="86"/>
      <c r="AL836" s="86"/>
      <c r="AM836" s="86"/>
      <c r="AN836" s="86"/>
      <c r="AO836" s="86"/>
      <c r="AP836" s="86"/>
      <c r="AQ836" s="86"/>
      <c r="AR836" s="86"/>
      <c r="AS836" s="86"/>
      <c r="AT836" s="86"/>
      <c r="AU836" s="86"/>
      <c r="AV836" s="86"/>
      <c r="AW836" s="86"/>
      <c r="AX836" s="86"/>
      <c r="AY836" s="86"/>
      <c r="AZ836" s="86"/>
      <c r="BA836" s="86"/>
      <c r="BB836" s="86"/>
      <c r="BC836" s="86"/>
      <c r="BD836" s="86"/>
      <c r="BE836" s="86"/>
      <c r="BF836" s="86"/>
      <c r="BG836" s="86"/>
      <c r="BH836" s="86"/>
      <c r="BI836" s="86"/>
      <c r="BJ836" s="86"/>
      <c r="BK836" s="86"/>
      <c r="BL836" s="86"/>
      <c r="BM836" s="86"/>
      <c r="BN836" s="86"/>
      <c r="BO836" s="86"/>
      <c r="BP836" s="86"/>
    </row>
    <row r="837" spans="29:68" s="28" customFormat="1">
      <c r="AC837" s="33"/>
      <c r="AG837" s="86"/>
      <c r="AH837" s="86"/>
      <c r="AI837" s="86"/>
      <c r="AK837" s="86"/>
      <c r="AL837" s="86"/>
      <c r="AM837" s="86"/>
      <c r="AN837" s="86"/>
      <c r="AO837" s="86"/>
      <c r="AP837" s="86"/>
      <c r="AQ837" s="86"/>
      <c r="AR837" s="86"/>
      <c r="AS837" s="86"/>
      <c r="AT837" s="86"/>
      <c r="AU837" s="86"/>
      <c r="AV837" s="86"/>
      <c r="AW837" s="86"/>
      <c r="AX837" s="86"/>
      <c r="AY837" s="86"/>
      <c r="AZ837" s="86"/>
      <c r="BA837" s="86"/>
      <c r="BB837" s="86"/>
      <c r="BC837" s="86"/>
      <c r="BD837" s="86"/>
      <c r="BE837" s="86"/>
      <c r="BF837" s="86"/>
      <c r="BG837" s="86"/>
      <c r="BH837" s="86"/>
      <c r="BI837" s="86"/>
      <c r="BJ837" s="86"/>
      <c r="BK837" s="86"/>
      <c r="BL837" s="86"/>
      <c r="BM837" s="86"/>
      <c r="BN837" s="86"/>
      <c r="BO837" s="86"/>
      <c r="BP837" s="86"/>
    </row>
    <row r="838" spans="29:68" s="28" customFormat="1">
      <c r="AC838" s="33"/>
      <c r="AG838" s="86"/>
      <c r="AH838" s="86"/>
      <c r="AI838" s="86"/>
      <c r="AK838" s="86"/>
      <c r="AL838" s="86"/>
      <c r="AM838" s="86"/>
      <c r="AN838" s="86"/>
      <c r="AO838" s="86"/>
      <c r="AP838" s="86"/>
      <c r="AQ838" s="86"/>
      <c r="AR838" s="86"/>
      <c r="AS838" s="86"/>
      <c r="AT838" s="86"/>
      <c r="AU838" s="86"/>
      <c r="AV838" s="86"/>
      <c r="AW838" s="86"/>
      <c r="AX838" s="86"/>
      <c r="AY838" s="86"/>
      <c r="AZ838" s="86"/>
      <c r="BA838" s="86"/>
      <c r="BB838" s="86"/>
      <c r="BC838" s="86"/>
      <c r="BD838" s="86"/>
      <c r="BE838" s="86"/>
      <c r="BF838" s="86"/>
      <c r="BG838" s="86"/>
      <c r="BH838" s="86"/>
      <c r="BI838" s="86"/>
      <c r="BJ838" s="86"/>
      <c r="BK838" s="86"/>
      <c r="BL838" s="86"/>
      <c r="BM838" s="86"/>
      <c r="BN838" s="86"/>
      <c r="BO838" s="86"/>
      <c r="BP838" s="86"/>
    </row>
    <row r="839" spans="29:68" s="28" customFormat="1">
      <c r="AC839" s="33"/>
      <c r="AG839" s="86"/>
      <c r="AH839" s="86"/>
      <c r="AI839" s="86"/>
      <c r="AK839" s="86"/>
      <c r="AL839" s="86"/>
      <c r="AM839" s="86"/>
      <c r="AN839" s="86"/>
      <c r="AO839" s="86"/>
      <c r="AP839" s="86"/>
      <c r="AQ839" s="86"/>
      <c r="AR839" s="86"/>
      <c r="AS839" s="86"/>
      <c r="AT839" s="86"/>
      <c r="AU839" s="86"/>
      <c r="AV839" s="86"/>
      <c r="AW839" s="86"/>
      <c r="AX839" s="86"/>
      <c r="AY839" s="86"/>
      <c r="AZ839" s="86"/>
      <c r="BA839" s="86"/>
      <c r="BB839" s="86"/>
      <c r="BC839" s="86"/>
      <c r="BD839" s="86"/>
      <c r="BE839" s="86"/>
      <c r="BF839" s="86"/>
      <c r="BG839" s="86"/>
      <c r="BH839" s="86"/>
      <c r="BI839" s="86"/>
      <c r="BJ839" s="86"/>
      <c r="BK839" s="86"/>
      <c r="BL839" s="86"/>
      <c r="BM839" s="86"/>
      <c r="BN839" s="86"/>
      <c r="BO839" s="86"/>
      <c r="BP839" s="86"/>
    </row>
    <row r="840" spans="29:68" s="28" customFormat="1">
      <c r="AC840" s="33"/>
      <c r="AG840" s="86"/>
      <c r="AH840" s="86"/>
      <c r="AI840" s="86"/>
      <c r="AK840" s="86"/>
      <c r="AL840" s="86"/>
      <c r="AM840" s="86"/>
      <c r="AN840" s="86"/>
      <c r="AO840" s="86"/>
      <c r="AP840" s="86"/>
      <c r="AQ840" s="86"/>
      <c r="AR840" s="86"/>
      <c r="AS840" s="86"/>
      <c r="AT840" s="86"/>
      <c r="AU840" s="86"/>
      <c r="AV840" s="86"/>
      <c r="AW840" s="86"/>
      <c r="AX840" s="86"/>
      <c r="AY840" s="86"/>
      <c r="AZ840" s="86"/>
      <c r="BA840" s="86"/>
      <c r="BB840" s="86"/>
      <c r="BC840" s="86"/>
      <c r="BD840" s="86"/>
      <c r="BE840" s="86"/>
      <c r="BF840" s="86"/>
      <c r="BG840" s="86"/>
      <c r="BH840" s="86"/>
      <c r="BI840" s="86"/>
      <c r="BJ840" s="86"/>
      <c r="BK840" s="86"/>
      <c r="BL840" s="86"/>
      <c r="BM840" s="86"/>
      <c r="BN840" s="86"/>
      <c r="BO840" s="86"/>
      <c r="BP840" s="86"/>
    </row>
    <row r="841" spans="29:68" s="28" customFormat="1">
      <c r="AC841" s="33"/>
      <c r="AG841" s="86"/>
      <c r="AH841" s="86"/>
      <c r="AI841" s="86"/>
      <c r="AK841" s="86"/>
      <c r="AL841" s="86"/>
      <c r="AM841" s="86"/>
      <c r="AN841" s="86"/>
      <c r="AO841" s="86"/>
      <c r="AP841" s="86"/>
      <c r="AQ841" s="86"/>
      <c r="AR841" s="86"/>
      <c r="AS841" s="86"/>
      <c r="AT841" s="86"/>
      <c r="AU841" s="86"/>
      <c r="AV841" s="86"/>
      <c r="AW841" s="86"/>
      <c r="AX841" s="86"/>
      <c r="AY841" s="86"/>
      <c r="AZ841" s="86"/>
      <c r="BA841" s="86"/>
      <c r="BB841" s="86"/>
      <c r="BC841" s="86"/>
      <c r="BD841" s="86"/>
      <c r="BE841" s="86"/>
      <c r="BF841" s="86"/>
      <c r="BG841" s="86"/>
      <c r="BH841" s="86"/>
      <c r="BI841" s="86"/>
      <c r="BJ841" s="86"/>
      <c r="BK841" s="86"/>
      <c r="BL841" s="86"/>
      <c r="BM841" s="86"/>
      <c r="BN841" s="86"/>
      <c r="BO841" s="86"/>
      <c r="BP841" s="86"/>
    </row>
    <row r="842" spans="29:68" s="28" customFormat="1">
      <c r="AC842" s="33"/>
      <c r="AG842" s="86"/>
      <c r="AH842" s="86"/>
      <c r="AI842" s="86"/>
      <c r="AK842" s="86"/>
      <c r="AL842" s="86"/>
      <c r="AM842" s="86"/>
      <c r="AN842" s="86"/>
      <c r="AO842" s="86"/>
      <c r="AP842" s="86"/>
      <c r="AQ842" s="86"/>
      <c r="AR842" s="86"/>
      <c r="AS842" s="86"/>
      <c r="AT842" s="86"/>
      <c r="AU842" s="86"/>
      <c r="AV842" s="86"/>
      <c r="AW842" s="86"/>
      <c r="AX842" s="86"/>
      <c r="AY842" s="86"/>
      <c r="AZ842" s="86"/>
      <c r="BA842" s="86"/>
      <c r="BB842" s="86"/>
      <c r="BC842" s="86"/>
      <c r="BD842" s="86"/>
      <c r="BE842" s="86"/>
      <c r="BF842" s="86"/>
      <c r="BG842" s="86"/>
      <c r="BH842" s="86"/>
      <c r="BI842" s="86"/>
      <c r="BJ842" s="86"/>
      <c r="BK842" s="86"/>
      <c r="BL842" s="86"/>
      <c r="BM842" s="86"/>
      <c r="BN842" s="86"/>
      <c r="BO842" s="86"/>
      <c r="BP842" s="86"/>
    </row>
    <row r="843" spans="29:68" s="28" customFormat="1">
      <c r="AC843" s="33"/>
      <c r="AG843" s="86"/>
      <c r="AH843" s="86"/>
      <c r="AI843" s="86"/>
      <c r="AK843" s="86"/>
      <c r="AL843" s="86"/>
      <c r="AM843" s="86"/>
      <c r="AN843" s="86"/>
      <c r="AO843" s="86"/>
      <c r="AP843" s="86"/>
      <c r="AQ843" s="86"/>
      <c r="AR843" s="86"/>
      <c r="AS843" s="86"/>
      <c r="AT843" s="86"/>
      <c r="AU843" s="86"/>
      <c r="AV843" s="86"/>
      <c r="AW843" s="86"/>
      <c r="AX843" s="86"/>
      <c r="AY843" s="86"/>
      <c r="AZ843" s="86"/>
      <c r="BA843" s="86"/>
      <c r="BB843" s="86"/>
      <c r="BC843" s="86"/>
      <c r="BD843" s="86"/>
      <c r="BE843" s="86"/>
      <c r="BF843" s="86"/>
      <c r="BG843" s="86"/>
      <c r="BH843" s="86"/>
      <c r="BI843" s="86"/>
      <c r="BJ843" s="86"/>
      <c r="BK843" s="86"/>
      <c r="BL843" s="86"/>
      <c r="BM843" s="86"/>
      <c r="BN843" s="86"/>
      <c r="BO843" s="86"/>
      <c r="BP843" s="86"/>
    </row>
    <row r="844" spans="29:68" s="28" customFormat="1">
      <c r="AC844" s="33"/>
      <c r="AG844" s="86"/>
      <c r="AH844" s="86"/>
      <c r="AI844" s="86"/>
      <c r="AK844" s="86"/>
      <c r="AL844" s="86"/>
      <c r="AM844" s="86"/>
      <c r="AN844" s="86"/>
      <c r="AO844" s="86"/>
      <c r="AP844" s="86"/>
      <c r="AQ844" s="86"/>
      <c r="AR844" s="86"/>
      <c r="AS844" s="86"/>
      <c r="AT844" s="86"/>
      <c r="AU844" s="86"/>
      <c r="AV844" s="86"/>
      <c r="AW844" s="86"/>
      <c r="AX844" s="86"/>
      <c r="AY844" s="86"/>
      <c r="AZ844" s="86"/>
      <c r="BA844" s="86"/>
      <c r="BB844" s="86"/>
      <c r="BC844" s="86"/>
      <c r="BD844" s="86"/>
      <c r="BE844" s="86"/>
      <c r="BF844" s="86"/>
      <c r="BG844" s="86"/>
      <c r="BH844" s="86"/>
      <c r="BI844" s="86"/>
      <c r="BJ844" s="86"/>
      <c r="BK844" s="86"/>
      <c r="BL844" s="86"/>
      <c r="BM844" s="86"/>
      <c r="BN844" s="86"/>
      <c r="BO844" s="86"/>
      <c r="BP844" s="86"/>
    </row>
    <row r="845" spans="29:68" s="28" customFormat="1">
      <c r="AC845" s="33"/>
      <c r="AG845" s="86"/>
      <c r="AH845" s="86"/>
      <c r="AI845" s="86"/>
      <c r="AK845" s="86"/>
      <c r="AL845" s="86"/>
      <c r="AM845" s="86"/>
      <c r="AN845" s="86"/>
      <c r="AO845" s="86"/>
      <c r="AP845" s="86"/>
      <c r="AQ845" s="86"/>
      <c r="AR845" s="86"/>
      <c r="AS845" s="86"/>
      <c r="AT845" s="86"/>
      <c r="AU845" s="86"/>
      <c r="AV845" s="86"/>
      <c r="AW845" s="86"/>
      <c r="AX845" s="86"/>
      <c r="AY845" s="86"/>
      <c r="AZ845" s="86"/>
      <c r="BA845" s="86"/>
      <c r="BB845" s="86"/>
      <c r="BC845" s="86"/>
      <c r="BD845" s="86"/>
      <c r="BE845" s="86"/>
      <c r="BF845" s="86"/>
      <c r="BG845" s="86"/>
      <c r="BH845" s="86"/>
      <c r="BI845" s="86"/>
      <c r="BJ845" s="86"/>
      <c r="BK845" s="86"/>
      <c r="BL845" s="86"/>
      <c r="BM845" s="86"/>
      <c r="BN845" s="86"/>
      <c r="BO845" s="86"/>
      <c r="BP845" s="86"/>
    </row>
    <row r="846" spans="29:68" s="28" customFormat="1">
      <c r="AC846" s="33"/>
      <c r="AG846" s="86"/>
      <c r="AH846" s="86"/>
      <c r="AI846" s="86"/>
      <c r="AK846" s="86"/>
      <c r="AL846" s="86"/>
      <c r="AM846" s="86"/>
      <c r="AN846" s="86"/>
      <c r="AO846" s="86"/>
      <c r="AP846" s="86"/>
      <c r="AQ846" s="86"/>
      <c r="AR846" s="86"/>
      <c r="AS846" s="86"/>
      <c r="AT846" s="86"/>
      <c r="AU846" s="86"/>
      <c r="AV846" s="86"/>
      <c r="AW846" s="86"/>
      <c r="AX846" s="86"/>
      <c r="AY846" s="86"/>
      <c r="AZ846" s="86"/>
      <c r="BA846" s="86"/>
      <c r="BB846" s="86"/>
      <c r="BC846" s="86"/>
      <c r="BD846" s="86"/>
      <c r="BE846" s="86"/>
      <c r="BF846" s="86"/>
      <c r="BG846" s="86"/>
      <c r="BH846" s="86"/>
      <c r="BI846" s="86"/>
      <c r="BJ846" s="86"/>
      <c r="BK846" s="86"/>
      <c r="BL846" s="86"/>
      <c r="BM846" s="86"/>
      <c r="BN846" s="86"/>
      <c r="BO846" s="86"/>
      <c r="BP846" s="86"/>
    </row>
    <row r="847" spans="29:68" s="28" customFormat="1">
      <c r="AC847" s="33"/>
      <c r="AG847" s="86"/>
      <c r="AH847" s="86"/>
      <c r="AI847" s="86"/>
      <c r="AK847" s="86"/>
      <c r="AL847" s="86"/>
      <c r="AM847" s="86"/>
      <c r="AN847" s="86"/>
      <c r="AO847" s="86"/>
      <c r="AP847" s="86"/>
      <c r="AQ847" s="86"/>
      <c r="AR847" s="86"/>
      <c r="AS847" s="86"/>
      <c r="AT847" s="86"/>
      <c r="AU847" s="86"/>
      <c r="AV847" s="86"/>
      <c r="AW847" s="86"/>
      <c r="AX847" s="86"/>
      <c r="AY847" s="86"/>
      <c r="AZ847" s="86"/>
      <c r="BA847" s="86"/>
      <c r="BB847" s="86"/>
      <c r="BC847" s="86"/>
      <c r="BD847" s="86"/>
      <c r="BE847" s="86"/>
      <c r="BF847" s="86"/>
      <c r="BG847" s="86"/>
      <c r="BH847" s="86"/>
      <c r="BI847" s="86"/>
      <c r="BJ847" s="86"/>
      <c r="BK847" s="86"/>
      <c r="BL847" s="86"/>
      <c r="BM847" s="86"/>
      <c r="BN847" s="86"/>
      <c r="BO847" s="86"/>
      <c r="BP847" s="86"/>
    </row>
    <row r="848" spans="29:68" s="28" customFormat="1">
      <c r="AC848" s="33"/>
      <c r="AG848" s="86"/>
      <c r="AH848" s="86"/>
      <c r="AI848" s="86"/>
      <c r="AK848" s="86"/>
      <c r="AL848" s="86"/>
      <c r="AM848" s="86"/>
      <c r="AN848" s="86"/>
      <c r="AO848" s="86"/>
      <c r="AP848" s="86"/>
      <c r="AQ848" s="86"/>
      <c r="AR848" s="86"/>
      <c r="AS848" s="86"/>
      <c r="AT848" s="86"/>
      <c r="AU848" s="86"/>
      <c r="AV848" s="86"/>
      <c r="AW848" s="86"/>
      <c r="AX848" s="86"/>
      <c r="AY848" s="86"/>
      <c r="AZ848" s="86"/>
      <c r="BA848" s="86"/>
      <c r="BB848" s="86"/>
      <c r="BC848" s="86"/>
      <c r="BD848" s="86"/>
      <c r="BE848" s="86"/>
      <c r="BF848" s="86"/>
      <c r="BG848" s="86"/>
      <c r="BH848" s="86"/>
      <c r="BI848" s="86"/>
      <c r="BJ848" s="86"/>
      <c r="BK848" s="86"/>
      <c r="BL848" s="86"/>
      <c r="BM848" s="86"/>
      <c r="BN848" s="86"/>
      <c r="BO848" s="86"/>
      <c r="BP848" s="86"/>
    </row>
    <row r="849" spans="29:68" s="28" customFormat="1">
      <c r="AC849" s="33"/>
      <c r="AG849" s="86"/>
      <c r="AH849" s="86"/>
      <c r="AI849" s="86"/>
      <c r="AK849" s="86"/>
      <c r="AL849" s="86"/>
      <c r="AM849" s="86"/>
      <c r="AN849" s="86"/>
      <c r="AO849" s="86"/>
      <c r="AP849" s="86"/>
      <c r="AQ849" s="86"/>
      <c r="AR849" s="86"/>
      <c r="AS849" s="86"/>
      <c r="AT849" s="86"/>
      <c r="AU849" s="86"/>
      <c r="AV849" s="86"/>
      <c r="AW849" s="86"/>
      <c r="AX849" s="86"/>
      <c r="AY849" s="86"/>
      <c r="AZ849" s="86"/>
      <c r="BA849" s="86"/>
      <c r="BB849" s="86"/>
      <c r="BC849" s="86"/>
      <c r="BD849" s="86"/>
      <c r="BE849" s="86"/>
      <c r="BF849" s="86"/>
      <c r="BG849" s="86"/>
      <c r="BH849" s="86"/>
      <c r="BI849" s="86"/>
      <c r="BJ849" s="86"/>
      <c r="BK849" s="86"/>
      <c r="BL849" s="86"/>
      <c r="BM849" s="86"/>
      <c r="BN849" s="86"/>
      <c r="BO849" s="86"/>
      <c r="BP849" s="86"/>
    </row>
    <row r="850" spans="29:68" s="28" customFormat="1">
      <c r="AC850" s="33"/>
      <c r="AG850" s="86"/>
      <c r="AH850" s="86"/>
      <c r="AI850" s="86"/>
      <c r="AK850" s="86"/>
      <c r="AL850" s="86"/>
      <c r="AM850" s="86"/>
      <c r="AN850" s="86"/>
      <c r="AO850" s="86"/>
      <c r="AP850" s="86"/>
      <c r="AQ850" s="86"/>
      <c r="AR850" s="86"/>
      <c r="AS850" s="86"/>
      <c r="AT850" s="86"/>
      <c r="AU850" s="86"/>
      <c r="AV850" s="86"/>
      <c r="AW850" s="86"/>
      <c r="AX850" s="86"/>
      <c r="AY850" s="86"/>
      <c r="AZ850" s="86"/>
      <c r="BA850" s="86"/>
      <c r="BB850" s="86"/>
      <c r="BC850" s="86"/>
      <c r="BD850" s="86"/>
      <c r="BE850" s="86"/>
      <c r="BF850" s="86"/>
      <c r="BG850" s="86"/>
      <c r="BH850" s="86"/>
      <c r="BI850" s="86"/>
      <c r="BJ850" s="86"/>
      <c r="BK850" s="86"/>
      <c r="BL850" s="86"/>
      <c r="BM850" s="86"/>
      <c r="BN850" s="86"/>
      <c r="BO850" s="86"/>
      <c r="BP850" s="86"/>
    </row>
    <row r="851" spans="29:68" s="28" customFormat="1">
      <c r="AC851" s="33"/>
      <c r="AG851" s="86"/>
      <c r="AH851" s="86"/>
      <c r="AI851" s="86"/>
      <c r="AK851" s="86"/>
      <c r="AL851" s="86"/>
      <c r="AM851" s="86"/>
      <c r="AN851" s="86"/>
      <c r="AO851" s="86"/>
      <c r="AP851" s="86"/>
      <c r="AQ851" s="86"/>
      <c r="AR851" s="86"/>
      <c r="AS851" s="86"/>
      <c r="AT851" s="86"/>
      <c r="AU851" s="86"/>
      <c r="AV851" s="86"/>
      <c r="AW851" s="86"/>
      <c r="AX851" s="86"/>
      <c r="AY851" s="86"/>
      <c r="AZ851" s="86"/>
      <c r="BA851" s="86"/>
      <c r="BB851" s="86"/>
      <c r="BC851" s="86"/>
      <c r="BD851" s="86"/>
      <c r="BE851" s="86"/>
      <c r="BF851" s="86"/>
      <c r="BG851" s="86"/>
      <c r="BH851" s="86"/>
      <c r="BI851" s="86"/>
      <c r="BJ851" s="86"/>
      <c r="BK851" s="86"/>
      <c r="BL851" s="86"/>
      <c r="BM851" s="86"/>
      <c r="BN851" s="86"/>
      <c r="BO851" s="86"/>
      <c r="BP851" s="86"/>
    </row>
    <row r="852" spans="29:68" s="28" customFormat="1">
      <c r="AC852" s="33"/>
      <c r="AG852" s="86"/>
      <c r="AH852" s="86"/>
      <c r="AI852" s="86"/>
      <c r="AK852" s="86"/>
      <c r="AL852" s="86"/>
      <c r="AM852" s="86"/>
      <c r="AN852" s="86"/>
      <c r="AO852" s="86"/>
      <c r="AP852" s="86"/>
      <c r="AQ852" s="86"/>
      <c r="AR852" s="86"/>
      <c r="AS852" s="86"/>
      <c r="AT852" s="86"/>
      <c r="AU852" s="86"/>
      <c r="AV852" s="86"/>
      <c r="AW852" s="86"/>
      <c r="AX852" s="86"/>
      <c r="AY852" s="86"/>
      <c r="AZ852" s="86"/>
      <c r="BA852" s="86"/>
      <c r="BB852" s="86"/>
      <c r="BC852" s="86"/>
      <c r="BD852" s="86"/>
      <c r="BE852" s="86"/>
      <c r="BF852" s="86"/>
      <c r="BG852" s="86"/>
      <c r="BH852" s="86"/>
      <c r="BI852" s="86"/>
      <c r="BJ852" s="86"/>
      <c r="BK852" s="86"/>
      <c r="BL852" s="86"/>
      <c r="BM852" s="86"/>
      <c r="BN852" s="86"/>
      <c r="BO852" s="86"/>
      <c r="BP852" s="86"/>
    </row>
    <row r="853" spans="29:68" s="28" customFormat="1">
      <c r="AC853" s="33"/>
      <c r="AG853" s="86"/>
      <c r="AH853" s="86"/>
      <c r="AI853" s="86"/>
      <c r="AK853" s="86"/>
      <c r="AL853" s="86"/>
      <c r="AM853" s="86"/>
      <c r="AN853" s="86"/>
      <c r="AO853" s="86"/>
      <c r="AP853" s="86"/>
      <c r="AQ853" s="86"/>
      <c r="AR853" s="86"/>
      <c r="AS853" s="86"/>
      <c r="AT853" s="86"/>
      <c r="AU853" s="86"/>
      <c r="AV853" s="86"/>
      <c r="AW853" s="86"/>
      <c r="AX853" s="86"/>
      <c r="AY853" s="86"/>
      <c r="AZ853" s="86"/>
      <c r="BA853" s="86"/>
      <c r="BB853" s="86"/>
      <c r="BC853" s="86"/>
      <c r="BD853" s="86"/>
      <c r="BE853" s="86"/>
      <c r="BF853" s="86"/>
      <c r="BG853" s="86"/>
      <c r="BH853" s="86"/>
      <c r="BI853" s="86"/>
      <c r="BJ853" s="86"/>
      <c r="BK853" s="86"/>
      <c r="BL853" s="86"/>
      <c r="BM853" s="86"/>
      <c r="BN853" s="86"/>
      <c r="BO853" s="86"/>
      <c r="BP853" s="86"/>
    </row>
    <row r="854" spans="29:68" s="28" customFormat="1">
      <c r="AC854" s="33"/>
      <c r="AG854" s="86"/>
      <c r="AH854" s="86"/>
      <c r="AI854" s="86"/>
      <c r="AK854" s="86"/>
      <c r="AL854" s="86"/>
      <c r="AM854" s="86"/>
      <c r="AN854" s="86"/>
      <c r="AO854" s="86"/>
      <c r="AP854" s="86"/>
      <c r="AQ854" s="86"/>
      <c r="AR854" s="86"/>
      <c r="AS854" s="86"/>
      <c r="AT854" s="86"/>
      <c r="AU854" s="86"/>
      <c r="AV854" s="86"/>
      <c r="AW854" s="86"/>
      <c r="AX854" s="86"/>
      <c r="AY854" s="86"/>
      <c r="AZ854" s="86"/>
      <c r="BA854" s="86"/>
      <c r="BB854" s="86"/>
      <c r="BC854" s="86"/>
      <c r="BD854" s="86"/>
      <c r="BE854" s="86"/>
      <c r="BF854" s="86"/>
      <c r="BG854" s="86"/>
      <c r="BH854" s="86"/>
      <c r="BI854" s="86"/>
      <c r="BJ854" s="86"/>
      <c r="BK854" s="86"/>
      <c r="BL854" s="86"/>
      <c r="BM854" s="86"/>
      <c r="BN854" s="86"/>
      <c r="BO854" s="86"/>
      <c r="BP854" s="86"/>
    </row>
    <row r="855" spans="29:68" s="28" customFormat="1">
      <c r="AC855" s="33"/>
      <c r="AG855" s="86"/>
      <c r="AH855" s="86"/>
      <c r="AI855" s="86"/>
      <c r="AK855" s="86"/>
      <c r="AL855" s="86"/>
      <c r="AM855" s="86"/>
      <c r="AN855" s="86"/>
      <c r="AO855" s="86"/>
      <c r="AP855" s="86"/>
      <c r="AQ855" s="86"/>
      <c r="AR855" s="86"/>
      <c r="AS855" s="86"/>
      <c r="AT855" s="86"/>
      <c r="AU855" s="86"/>
      <c r="AV855" s="86"/>
      <c r="AW855" s="86"/>
      <c r="AX855" s="86"/>
      <c r="AY855" s="86"/>
      <c r="AZ855" s="86"/>
      <c r="BA855" s="86"/>
      <c r="BB855" s="86"/>
      <c r="BC855" s="86"/>
      <c r="BD855" s="86"/>
      <c r="BE855" s="86"/>
      <c r="BF855" s="86"/>
      <c r="BG855" s="86"/>
      <c r="BH855" s="86"/>
      <c r="BI855" s="86"/>
      <c r="BJ855" s="86"/>
      <c r="BK855" s="86"/>
      <c r="BL855" s="86"/>
      <c r="BM855" s="86"/>
      <c r="BN855" s="86"/>
      <c r="BO855" s="86"/>
      <c r="BP855" s="86"/>
    </row>
    <row r="856" spans="29:68" s="28" customFormat="1">
      <c r="AC856" s="33"/>
      <c r="AG856" s="86"/>
      <c r="AH856" s="86"/>
      <c r="AI856" s="86"/>
      <c r="AK856" s="86"/>
      <c r="AL856" s="86"/>
      <c r="AM856" s="86"/>
      <c r="AN856" s="86"/>
      <c r="AO856" s="86"/>
      <c r="AP856" s="86"/>
      <c r="AQ856" s="86"/>
      <c r="AR856" s="86"/>
      <c r="AS856" s="86"/>
      <c r="AT856" s="86"/>
      <c r="AU856" s="86"/>
      <c r="AV856" s="86"/>
      <c r="AW856" s="86"/>
      <c r="AX856" s="86"/>
      <c r="AY856" s="86"/>
      <c r="AZ856" s="86"/>
      <c r="BA856" s="86"/>
      <c r="BB856" s="86"/>
      <c r="BC856" s="86"/>
      <c r="BD856" s="86"/>
      <c r="BE856" s="86"/>
      <c r="BF856" s="86"/>
      <c r="BG856" s="86"/>
      <c r="BH856" s="86"/>
      <c r="BI856" s="86"/>
      <c r="BJ856" s="86"/>
      <c r="BK856" s="86"/>
      <c r="BL856" s="86"/>
      <c r="BM856" s="86"/>
      <c r="BN856" s="86"/>
      <c r="BO856" s="86"/>
      <c r="BP856" s="86"/>
    </row>
    <row r="857" spans="29:68" s="28" customFormat="1">
      <c r="AC857" s="33"/>
      <c r="AG857" s="86"/>
      <c r="AH857" s="86"/>
      <c r="AI857" s="86"/>
      <c r="AK857" s="86"/>
      <c r="AL857" s="86"/>
      <c r="AM857" s="86"/>
      <c r="AN857" s="86"/>
      <c r="AO857" s="86"/>
      <c r="AP857" s="86"/>
      <c r="AQ857" s="86"/>
      <c r="AR857" s="86"/>
      <c r="AS857" s="86"/>
      <c r="AT857" s="86"/>
      <c r="AU857" s="86"/>
      <c r="AV857" s="86"/>
      <c r="AW857" s="86"/>
      <c r="AX857" s="86"/>
      <c r="AY857" s="86"/>
      <c r="AZ857" s="86"/>
      <c r="BA857" s="86"/>
      <c r="BB857" s="86"/>
      <c r="BC857" s="86"/>
      <c r="BD857" s="86"/>
      <c r="BE857" s="86"/>
      <c r="BF857" s="86"/>
      <c r="BG857" s="86"/>
      <c r="BH857" s="86"/>
      <c r="BI857" s="86"/>
      <c r="BJ857" s="86"/>
      <c r="BK857" s="86"/>
      <c r="BL857" s="86"/>
      <c r="BM857" s="86"/>
      <c r="BN857" s="86"/>
      <c r="BO857" s="86"/>
      <c r="BP857" s="86"/>
    </row>
    <row r="858" spans="29:68" s="28" customFormat="1">
      <c r="AC858" s="33"/>
      <c r="AG858" s="86"/>
      <c r="AH858" s="86"/>
      <c r="AI858" s="86"/>
      <c r="AK858" s="86"/>
      <c r="AL858" s="86"/>
      <c r="AM858" s="86"/>
      <c r="AN858" s="86"/>
      <c r="AO858" s="86"/>
      <c r="AP858" s="86"/>
      <c r="AQ858" s="86"/>
      <c r="AR858" s="86"/>
      <c r="AS858" s="86"/>
      <c r="AT858" s="86"/>
      <c r="AU858" s="86"/>
      <c r="AV858" s="86"/>
      <c r="AW858" s="86"/>
      <c r="AX858" s="86"/>
      <c r="AY858" s="86"/>
      <c r="AZ858" s="86"/>
      <c r="BA858" s="86"/>
      <c r="BB858" s="86"/>
      <c r="BC858" s="86"/>
      <c r="BD858" s="86"/>
      <c r="BE858" s="86"/>
      <c r="BF858" s="86"/>
      <c r="BG858" s="86"/>
      <c r="BH858" s="86"/>
      <c r="BI858" s="86"/>
      <c r="BJ858" s="86"/>
      <c r="BK858" s="86"/>
      <c r="BL858" s="86"/>
      <c r="BM858" s="86"/>
      <c r="BN858" s="86"/>
      <c r="BO858" s="86"/>
      <c r="BP858" s="86"/>
    </row>
    <row r="859" spans="29:68" s="28" customFormat="1">
      <c r="AC859" s="33"/>
      <c r="AG859" s="86"/>
      <c r="AH859" s="86"/>
      <c r="AI859" s="86"/>
      <c r="AK859" s="86"/>
      <c r="AL859" s="86"/>
      <c r="AM859" s="86"/>
      <c r="AN859" s="86"/>
      <c r="AO859" s="86"/>
      <c r="AP859" s="86"/>
      <c r="AQ859" s="86"/>
      <c r="AR859" s="86"/>
      <c r="AS859" s="86"/>
      <c r="AT859" s="86"/>
      <c r="AU859" s="86"/>
      <c r="AV859" s="86"/>
      <c r="AW859" s="86"/>
      <c r="AX859" s="86"/>
      <c r="AY859" s="86"/>
      <c r="AZ859" s="86"/>
      <c r="BA859" s="86"/>
      <c r="BB859" s="86"/>
      <c r="BC859" s="86"/>
      <c r="BD859" s="86"/>
      <c r="BE859" s="86"/>
      <c r="BF859" s="86"/>
      <c r="BG859" s="86"/>
      <c r="BH859" s="86"/>
      <c r="BI859" s="86"/>
      <c r="BJ859" s="86"/>
      <c r="BK859" s="86"/>
      <c r="BL859" s="86"/>
      <c r="BM859" s="86"/>
      <c r="BN859" s="86"/>
      <c r="BO859" s="86"/>
      <c r="BP859" s="86"/>
    </row>
    <row r="860" spans="29:68" s="28" customFormat="1">
      <c r="AC860" s="33"/>
      <c r="AG860" s="86"/>
      <c r="AH860" s="86"/>
      <c r="AI860" s="86"/>
      <c r="AK860" s="86"/>
      <c r="AL860" s="86"/>
      <c r="AM860" s="86"/>
      <c r="AN860" s="86"/>
      <c r="AO860" s="86"/>
      <c r="AP860" s="86"/>
      <c r="AQ860" s="86"/>
      <c r="AR860" s="86"/>
      <c r="AS860" s="86"/>
      <c r="AT860" s="86"/>
      <c r="AU860" s="86"/>
      <c r="AV860" s="86"/>
      <c r="AW860" s="86"/>
      <c r="AX860" s="86"/>
      <c r="AY860" s="86"/>
      <c r="AZ860" s="86"/>
      <c r="BA860" s="86"/>
      <c r="BB860" s="86"/>
      <c r="BC860" s="86"/>
      <c r="BD860" s="86"/>
      <c r="BE860" s="86"/>
      <c r="BF860" s="86"/>
      <c r="BG860" s="86"/>
      <c r="BH860" s="86"/>
      <c r="BI860" s="86"/>
      <c r="BJ860" s="86"/>
      <c r="BK860" s="86"/>
      <c r="BL860" s="86"/>
      <c r="BM860" s="86"/>
      <c r="BN860" s="86"/>
      <c r="BO860" s="86"/>
      <c r="BP860" s="86"/>
    </row>
    <row r="861" spans="29:68" s="28" customFormat="1">
      <c r="AC861" s="33"/>
      <c r="AG861" s="86"/>
      <c r="AH861" s="86"/>
      <c r="AI861" s="86"/>
      <c r="AK861" s="86"/>
      <c r="AL861" s="86"/>
      <c r="AM861" s="86"/>
      <c r="AN861" s="86"/>
      <c r="AO861" s="86"/>
      <c r="AP861" s="86"/>
      <c r="AQ861" s="86"/>
      <c r="AR861" s="86"/>
      <c r="AS861" s="86"/>
      <c r="AT861" s="86"/>
      <c r="AU861" s="86"/>
      <c r="AV861" s="86"/>
      <c r="AW861" s="86"/>
      <c r="AX861" s="86"/>
      <c r="AY861" s="86"/>
      <c r="AZ861" s="86"/>
      <c r="BA861" s="86"/>
      <c r="BB861" s="86"/>
      <c r="BC861" s="86"/>
      <c r="BD861" s="86"/>
      <c r="BE861" s="86"/>
      <c r="BF861" s="86"/>
      <c r="BG861" s="86"/>
      <c r="BH861" s="86"/>
      <c r="BI861" s="86"/>
      <c r="BJ861" s="86"/>
      <c r="BK861" s="86"/>
      <c r="BL861" s="86"/>
      <c r="BM861" s="86"/>
      <c r="BN861" s="86"/>
      <c r="BO861" s="86"/>
      <c r="BP861" s="86"/>
    </row>
    <row r="862" spans="29:68" s="28" customFormat="1">
      <c r="AC862" s="33"/>
      <c r="AG862" s="86"/>
      <c r="AH862" s="86"/>
      <c r="AI862" s="86"/>
      <c r="AK862" s="86"/>
      <c r="AL862" s="86"/>
      <c r="AM862" s="86"/>
      <c r="AN862" s="86"/>
      <c r="AO862" s="86"/>
      <c r="AP862" s="86"/>
      <c r="AQ862" s="86"/>
      <c r="AR862" s="86"/>
      <c r="AS862" s="86"/>
      <c r="AT862" s="86"/>
      <c r="AU862" s="86"/>
      <c r="AV862" s="86"/>
      <c r="AW862" s="86"/>
      <c r="AX862" s="86"/>
      <c r="AY862" s="86"/>
      <c r="AZ862" s="86"/>
      <c r="BA862" s="86"/>
      <c r="BB862" s="86"/>
      <c r="BC862" s="86"/>
      <c r="BD862" s="86"/>
      <c r="BE862" s="86"/>
      <c r="BF862" s="86"/>
      <c r="BG862" s="86"/>
      <c r="BH862" s="86"/>
      <c r="BI862" s="86"/>
      <c r="BJ862" s="86"/>
      <c r="BK862" s="86"/>
      <c r="BL862" s="86"/>
      <c r="BM862" s="86"/>
      <c r="BN862" s="86"/>
      <c r="BO862" s="86"/>
      <c r="BP862" s="86"/>
    </row>
    <row r="863" spans="29:68" s="28" customFormat="1">
      <c r="AC863" s="33"/>
      <c r="AG863" s="86"/>
      <c r="AH863" s="86"/>
      <c r="AI863" s="86"/>
      <c r="AK863" s="86"/>
      <c r="AL863" s="86"/>
      <c r="AM863" s="86"/>
      <c r="AN863" s="86"/>
      <c r="AO863" s="86"/>
      <c r="AP863" s="86"/>
      <c r="AQ863" s="86"/>
      <c r="AR863" s="86"/>
      <c r="AS863" s="86"/>
      <c r="AT863" s="86"/>
      <c r="AU863" s="86"/>
      <c r="AV863" s="86"/>
      <c r="AW863" s="86"/>
      <c r="AX863" s="86"/>
      <c r="AY863" s="86"/>
      <c r="AZ863" s="86"/>
      <c r="BA863" s="86"/>
      <c r="BB863" s="86"/>
      <c r="BC863" s="86"/>
      <c r="BD863" s="86"/>
      <c r="BE863" s="86"/>
      <c r="BF863" s="86"/>
      <c r="BG863" s="86"/>
      <c r="BH863" s="86"/>
      <c r="BI863" s="86"/>
      <c r="BJ863" s="86"/>
      <c r="BK863" s="86"/>
      <c r="BL863" s="86"/>
      <c r="BM863" s="86"/>
      <c r="BN863" s="86"/>
      <c r="BO863" s="86"/>
      <c r="BP863" s="86"/>
    </row>
    <row r="864" spans="29:68" s="28" customFormat="1">
      <c r="AC864" s="33"/>
      <c r="AG864" s="86"/>
      <c r="AH864" s="86"/>
      <c r="AI864" s="86"/>
      <c r="AK864" s="86"/>
      <c r="AL864" s="86"/>
      <c r="AM864" s="86"/>
      <c r="AN864" s="86"/>
      <c r="AO864" s="86"/>
      <c r="AP864" s="86"/>
      <c r="AQ864" s="86"/>
      <c r="AR864" s="86"/>
      <c r="AS864" s="86"/>
      <c r="AT864" s="86"/>
      <c r="AU864" s="86"/>
      <c r="AV864" s="86"/>
      <c r="AW864" s="86"/>
      <c r="AX864" s="86"/>
      <c r="AY864" s="86"/>
      <c r="AZ864" s="86"/>
      <c r="BA864" s="86"/>
      <c r="BB864" s="86"/>
      <c r="BC864" s="86"/>
      <c r="BD864" s="86"/>
      <c r="BE864" s="86"/>
      <c r="BF864" s="86"/>
      <c r="BG864" s="86"/>
      <c r="BH864" s="86"/>
      <c r="BI864" s="86"/>
      <c r="BJ864" s="86"/>
      <c r="BK864" s="86"/>
      <c r="BL864" s="86"/>
      <c r="BM864" s="86"/>
      <c r="BN864" s="86"/>
      <c r="BO864" s="86"/>
      <c r="BP864" s="86"/>
    </row>
    <row r="865" spans="29:68" s="28" customFormat="1">
      <c r="AC865" s="33"/>
      <c r="AG865" s="86"/>
      <c r="AH865" s="86"/>
      <c r="AI865" s="86"/>
      <c r="AK865" s="86"/>
      <c r="AL865" s="86"/>
      <c r="AM865" s="86"/>
      <c r="AN865" s="86"/>
      <c r="AO865" s="86"/>
      <c r="AP865" s="86"/>
      <c r="AQ865" s="86"/>
      <c r="AR865" s="86"/>
      <c r="AS865" s="86"/>
      <c r="AT865" s="86"/>
      <c r="AU865" s="86"/>
      <c r="AV865" s="86"/>
      <c r="AW865" s="86"/>
      <c r="AX865" s="86"/>
      <c r="AY865" s="86"/>
      <c r="AZ865" s="86"/>
      <c r="BA865" s="86"/>
      <c r="BB865" s="86"/>
      <c r="BC865" s="86"/>
      <c r="BD865" s="86"/>
      <c r="BE865" s="86"/>
      <c r="BF865" s="86"/>
      <c r="BG865" s="86"/>
      <c r="BH865" s="86"/>
      <c r="BI865" s="86"/>
      <c r="BJ865" s="86"/>
      <c r="BK865" s="86"/>
      <c r="BL865" s="86"/>
      <c r="BM865" s="86"/>
      <c r="BN865" s="86"/>
      <c r="BO865" s="86"/>
      <c r="BP865" s="86"/>
    </row>
    <row r="866" spans="29:68" s="28" customFormat="1">
      <c r="AC866" s="33"/>
      <c r="AG866" s="86"/>
      <c r="AH866" s="86"/>
      <c r="AI866" s="86"/>
      <c r="AK866" s="86"/>
      <c r="AL866" s="86"/>
      <c r="AM866" s="86"/>
      <c r="AN866" s="86"/>
      <c r="AO866" s="86"/>
      <c r="AP866" s="86"/>
      <c r="AQ866" s="86"/>
      <c r="AR866" s="86"/>
      <c r="AS866" s="86"/>
      <c r="AT866" s="86"/>
      <c r="AU866" s="86"/>
      <c r="AV866" s="86"/>
      <c r="AW866" s="86"/>
      <c r="AX866" s="86"/>
      <c r="AY866" s="86"/>
      <c r="AZ866" s="86"/>
      <c r="BA866" s="86"/>
      <c r="BB866" s="86"/>
      <c r="BC866" s="86"/>
      <c r="BD866" s="86"/>
      <c r="BE866" s="86"/>
      <c r="BF866" s="86"/>
      <c r="BG866" s="86"/>
      <c r="BH866" s="86"/>
      <c r="BI866" s="86"/>
      <c r="BJ866" s="86"/>
      <c r="BK866" s="86"/>
      <c r="BL866" s="86"/>
      <c r="BM866" s="86"/>
      <c r="BN866" s="86"/>
      <c r="BO866" s="86"/>
      <c r="BP866" s="86"/>
    </row>
    <row r="867" spans="29:68" s="28" customFormat="1">
      <c r="AC867" s="33"/>
      <c r="AG867" s="86"/>
      <c r="AH867" s="86"/>
      <c r="AI867" s="86"/>
      <c r="AK867" s="86"/>
      <c r="AL867" s="86"/>
      <c r="AM867" s="86"/>
      <c r="AN867" s="86"/>
      <c r="AO867" s="86"/>
      <c r="AP867" s="86"/>
      <c r="AQ867" s="86"/>
      <c r="AR867" s="86"/>
      <c r="AS867" s="86"/>
      <c r="AT867" s="86"/>
      <c r="AU867" s="86"/>
      <c r="AV867" s="86"/>
      <c r="AW867" s="86"/>
      <c r="AX867" s="86"/>
      <c r="AY867" s="86"/>
      <c r="AZ867" s="86"/>
      <c r="BA867" s="86"/>
      <c r="BB867" s="86"/>
      <c r="BC867" s="86"/>
      <c r="BD867" s="86"/>
      <c r="BE867" s="86"/>
      <c r="BF867" s="86"/>
      <c r="BG867" s="86"/>
      <c r="BH867" s="86"/>
      <c r="BI867" s="86"/>
      <c r="BJ867" s="86"/>
      <c r="BK867" s="86"/>
      <c r="BL867" s="86"/>
      <c r="BM867" s="86"/>
      <c r="BN867" s="86"/>
      <c r="BO867" s="86"/>
      <c r="BP867" s="86"/>
    </row>
    <row r="868" spans="29:68" s="28" customFormat="1">
      <c r="AC868" s="33"/>
      <c r="AG868" s="86"/>
      <c r="AH868" s="86"/>
      <c r="AI868" s="86"/>
      <c r="AK868" s="86"/>
      <c r="AL868" s="86"/>
      <c r="AM868" s="86"/>
      <c r="AN868" s="86"/>
      <c r="AO868" s="86"/>
      <c r="AP868" s="86"/>
      <c r="AQ868" s="86"/>
      <c r="AR868" s="86"/>
      <c r="AS868" s="86"/>
      <c r="AT868" s="86"/>
      <c r="AU868" s="86"/>
      <c r="AV868" s="86"/>
      <c r="AW868" s="86"/>
      <c r="AX868" s="86"/>
      <c r="AY868" s="86"/>
      <c r="AZ868" s="86"/>
      <c r="BA868" s="86"/>
      <c r="BB868" s="86"/>
      <c r="BC868" s="86"/>
      <c r="BD868" s="86"/>
      <c r="BE868" s="86"/>
      <c r="BF868" s="86"/>
      <c r="BG868" s="86"/>
      <c r="BH868" s="86"/>
      <c r="BI868" s="86"/>
      <c r="BJ868" s="86"/>
      <c r="BK868" s="86"/>
      <c r="BL868" s="86"/>
      <c r="BM868" s="86"/>
      <c r="BN868" s="86"/>
      <c r="BO868" s="86"/>
      <c r="BP868" s="86"/>
    </row>
    <row r="869" spans="29:68" s="28" customFormat="1">
      <c r="AC869" s="33"/>
      <c r="AG869" s="86"/>
      <c r="AH869" s="86"/>
      <c r="AI869" s="86"/>
      <c r="AK869" s="86"/>
      <c r="AL869" s="86"/>
      <c r="AM869" s="86"/>
      <c r="AN869" s="86"/>
      <c r="AO869" s="86"/>
      <c r="AP869" s="86"/>
      <c r="AQ869" s="86"/>
      <c r="AR869" s="86"/>
      <c r="AS869" s="86"/>
      <c r="AT869" s="86"/>
      <c r="AU869" s="86"/>
      <c r="AV869" s="86"/>
      <c r="AW869" s="86"/>
      <c r="AX869" s="86"/>
      <c r="AY869" s="86"/>
      <c r="AZ869" s="86"/>
      <c r="BA869" s="86"/>
      <c r="BB869" s="86"/>
      <c r="BC869" s="86"/>
      <c r="BD869" s="86"/>
      <c r="BE869" s="86"/>
      <c r="BF869" s="86"/>
      <c r="BG869" s="86"/>
      <c r="BH869" s="86"/>
      <c r="BI869" s="86"/>
      <c r="BJ869" s="86"/>
      <c r="BK869" s="86"/>
      <c r="BL869" s="86"/>
      <c r="BM869" s="86"/>
      <c r="BN869" s="86"/>
      <c r="BO869" s="86"/>
      <c r="BP869" s="86"/>
    </row>
    <row r="870" spans="29:68" s="28" customFormat="1">
      <c r="AC870" s="33"/>
      <c r="AG870" s="86"/>
      <c r="AH870" s="86"/>
      <c r="AI870" s="86"/>
      <c r="AK870" s="86"/>
      <c r="AL870" s="86"/>
      <c r="AM870" s="86"/>
      <c r="AN870" s="86"/>
      <c r="AO870" s="86"/>
      <c r="AP870" s="86"/>
      <c r="AQ870" s="86"/>
      <c r="AR870" s="86"/>
      <c r="AS870" s="86"/>
      <c r="AT870" s="86"/>
      <c r="AU870" s="86"/>
      <c r="AV870" s="86"/>
      <c r="AW870" s="86"/>
      <c r="AX870" s="86"/>
      <c r="AY870" s="86"/>
      <c r="AZ870" s="86"/>
      <c r="BA870" s="86"/>
      <c r="BB870" s="86"/>
      <c r="BC870" s="86"/>
      <c r="BD870" s="86"/>
      <c r="BE870" s="86"/>
      <c r="BF870" s="86"/>
      <c r="BG870" s="86"/>
      <c r="BH870" s="86"/>
      <c r="BI870" s="86"/>
      <c r="BJ870" s="86"/>
      <c r="BK870" s="86"/>
      <c r="BL870" s="86"/>
      <c r="BM870" s="86"/>
      <c r="BN870" s="86"/>
      <c r="BO870" s="86"/>
      <c r="BP870" s="86"/>
    </row>
    <row r="871" spans="29:68" s="28" customFormat="1">
      <c r="AC871" s="33"/>
      <c r="AG871" s="86"/>
      <c r="AH871" s="86"/>
      <c r="AI871" s="86"/>
      <c r="AK871" s="86"/>
      <c r="AL871" s="86"/>
      <c r="AM871" s="86"/>
      <c r="AN871" s="86"/>
      <c r="AO871" s="86"/>
      <c r="AP871" s="86"/>
      <c r="AQ871" s="86"/>
      <c r="AR871" s="86"/>
      <c r="AS871" s="86"/>
      <c r="AT871" s="86"/>
      <c r="AU871" s="86"/>
      <c r="AV871" s="86"/>
      <c r="AW871" s="86"/>
      <c r="AX871" s="86"/>
      <c r="AY871" s="86"/>
      <c r="AZ871" s="86"/>
      <c r="BA871" s="86"/>
      <c r="BB871" s="86"/>
      <c r="BC871" s="86"/>
      <c r="BD871" s="86"/>
      <c r="BE871" s="86"/>
      <c r="BF871" s="86"/>
      <c r="BG871" s="86"/>
      <c r="BH871" s="86"/>
      <c r="BI871" s="86"/>
      <c r="BJ871" s="86"/>
      <c r="BK871" s="86"/>
      <c r="BL871" s="86"/>
      <c r="BM871" s="86"/>
      <c r="BN871" s="86"/>
      <c r="BO871" s="86"/>
      <c r="BP871" s="86"/>
    </row>
    <row r="872" spans="29:68" s="28" customFormat="1">
      <c r="AC872" s="33"/>
      <c r="AG872" s="86"/>
      <c r="AH872" s="86"/>
      <c r="AI872" s="86"/>
      <c r="AK872" s="86"/>
      <c r="AL872" s="86"/>
      <c r="AM872" s="86"/>
      <c r="AN872" s="86"/>
      <c r="AO872" s="86"/>
      <c r="AP872" s="86"/>
      <c r="AQ872" s="86"/>
      <c r="AR872" s="86"/>
      <c r="AS872" s="86"/>
      <c r="AT872" s="86"/>
      <c r="AU872" s="86"/>
      <c r="AV872" s="86"/>
      <c r="AW872" s="86"/>
      <c r="AX872" s="86"/>
      <c r="AY872" s="86"/>
      <c r="AZ872" s="86"/>
      <c r="BA872" s="86"/>
      <c r="BB872" s="86"/>
      <c r="BC872" s="86"/>
      <c r="BD872" s="86"/>
      <c r="BE872" s="86"/>
      <c r="BF872" s="86"/>
      <c r="BG872" s="86"/>
      <c r="BH872" s="86"/>
      <c r="BI872" s="86"/>
      <c r="BJ872" s="86"/>
      <c r="BK872" s="86"/>
      <c r="BL872" s="86"/>
      <c r="BM872" s="86"/>
      <c r="BN872" s="86"/>
      <c r="BO872" s="86"/>
      <c r="BP872" s="86"/>
    </row>
    <row r="873" spans="29:68" s="28" customFormat="1">
      <c r="AC873" s="33"/>
      <c r="AG873" s="86"/>
      <c r="AH873" s="86"/>
      <c r="AI873" s="86"/>
      <c r="AK873" s="86"/>
      <c r="AL873" s="86"/>
      <c r="AM873" s="86"/>
      <c r="AN873" s="86"/>
      <c r="AO873" s="86"/>
      <c r="AP873" s="86"/>
      <c r="AQ873" s="86"/>
      <c r="AR873" s="86"/>
      <c r="AS873" s="86"/>
      <c r="AT873" s="86"/>
      <c r="AU873" s="86"/>
      <c r="AV873" s="86"/>
      <c r="AW873" s="86"/>
      <c r="AX873" s="86"/>
      <c r="AY873" s="86"/>
      <c r="AZ873" s="86"/>
      <c r="BA873" s="86"/>
      <c r="BB873" s="86"/>
      <c r="BC873" s="86"/>
      <c r="BD873" s="86"/>
      <c r="BE873" s="86"/>
      <c r="BF873" s="86"/>
      <c r="BG873" s="86"/>
      <c r="BH873" s="86"/>
      <c r="BI873" s="86"/>
      <c r="BJ873" s="86"/>
      <c r="BK873" s="86"/>
      <c r="BL873" s="86"/>
      <c r="BM873" s="86"/>
      <c r="BN873" s="86"/>
      <c r="BO873" s="86"/>
      <c r="BP873" s="86"/>
    </row>
    <row r="874" spans="29:68" s="28" customFormat="1">
      <c r="AC874" s="33"/>
      <c r="AG874" s="86"/>
      <c r="AH874" s="86"/>
      <c r="AI874" s="86"/>
      <c r="AK874" s="86"/>
      <c r="AL874" s="86"/>
      <c r="AM874" s="86"/>
      <c r="AN874" s="86"/>
      <c r="AO874" s="86"/>
      <c r="AP874" s="86"/>
      <c r="AQ874" s="86"/>
      <c r="AR874" s="86"/>
      <c r="AS874" s="86"/>
      <c r="AT874" s="86"/>
      <c r="AU874" s="86"/>
      <c r="AV874" s="86"/>
      <c r="AW874" s="86"/>
      <c r="AX874" s="86"/>
      <c r="AY874" s="86"/>
      <c r="AZ874" s="86"/>
      <c r="BA874" s="86"/>
      <c r="BB874" s="86"/>
      <c r="BC874" s="86"/>
      <c r="BD874" s="86"/>
      <c r="BE874" s="86"/>
      <c r="BF874" s="86"/>
      <c r="BG874" s="86"/>
      <c r="BH874" s="86"/>
      <c r="BI874" s="86"/>
      <c r="BJ874" s="86"/>
      <c r="BK874" s="86"/>
      <c r="BL874" s="86"/>
      <c r="BM874" s="86"/>
      <c r="BN874" s="86"/>
      <c r="BO874" s="86"/>
      <c r="BP874" s="86"/>
    </row>
    <row r="875" spans="29:68" s="28" customFormat="1">
      <c r="AC875" s="33"/>
      <c r="AG875" s="86"/>
      <c r="AH875" s="86"/>
      <c r="AI875" s="86"/>
      <c r="AK875" s="86"/>
      <c r="AL875" s="86"/>
      <c r="AM875" s="86"/>
      <c r="AN875" s="86"/>
      <c r="AO875" s="86"/>
      <c r="AP875" s="86"/>
      <c r="AQ875" s="86"/>
      <c r="AR875" s="86"/>
      <c r="AS875" s="86"/>
      <c r="AT875" s="86"/>
      <c r="AU875" s="86"/>
      <c r="AV875" s="86"/>
      <c r="AW875" s="86"/>
      <c r="AX875" s="86"/>
      <c r="AY875" s="86"/>
      <c r="AZ875" s="86"/>
      <c r="BA875" s="86"/>
      <c r="BB875" s="86"/>
      <c r="BC875" s="86"/>
      <c r="BD875" s="86"/>
      <c r="BE875" s="86"/>
      <c r="BF875" s="86"/>
      <c r="BG875" s="86"/>
      <c r="BH875" s="86"/>
      <c r="BI875" s="86"/>
      <c r="BJ875" s="86"/>
      <c r="BK875" s="86"/>
      <c r="BL875" s="86"/>
      <c r="BM875" s="86"/>
      <c r="BN875" s="86"/>
      <c r="BO875" s="86"/>
      <c r="BP875" s="86"/>
    </row>
    <row r="876" spans="29:68" s="28" customFormat="1">
      <c r="AC876" s="33"/>
      <c r="AG876" s="86"/>
      <c r="AH876" s="86"/>
      <c r="AI876" s="86"/>
      <c r="AK876" s="86"/>
      <c r="AL876" s="86"/>
      <c r="AM876" s="86"/>
      <c r="AN876" s="86"/>
      <c r="AO876" s="86"/>
      <c r="AP876" s="86"/>
      <c r="AQ876" s="86"/>
      <c r="AR876" s="86"/>
      <c r="AS876" s="86"/>
      <c r="AT876" s="86"/>
      <c r="AU876" s="86"/>
      <c r="AV876" s="86"/>
      <c r="AW876" s="86"/>
      <c r="AX876" s="86"/>
      <c r="AY876" s="86"/>
      <c r="AZ876" s="86"/>
      <c r="BA876" s="86"/>
      <c r="BB876" s="86"/>
      <c r="BC876" s="86"/>
      <c r="BD876" s="86"/>
      <c r="BE876" s="86"/>
      <c r="BF876" s="86"/>
      <c r="BG876" s="86"/>
      <c r="BH876" s="86"/>
      <c r="BI876" s="86"/>
      <c r="BJ876" s="86"/>
      <c r="BK876" s="86"/>
      <c r="BL876" s="86"/>
      <c r="BM876" s="86"/>
      <c r="BN876" s="86"/>
      <c r="BO876" s="86"/>
      <c r="BP876" s="86"/>
    </row>
    <row r="877" spans="29:68" s="28" customFormat="1">
      <c r="AC877" s="33"/>
      <c r="AG877" s="86"/>
      <c r="AH877" s="86"/>
      <c r="AI877" s="86"/>
      <c r="AK877" s="86"/>
      <c r="AL877" s="86"/>
      <c r="AM877" s="86"/>
      <c r="AN877" s="86"/>
      <c r="AO877" s="86"/>
      <c r="AP877" s="86"/>
      <c r="AQ877" s="86"/>
      <c r="AR877" s="86"/>
      <c r="AS877" s="86"/>
      <c r="AT877" s="86"/>
      <c r="AU877" s="86"/>
      <c r="AV877" s="86"/>
      <c r="AW877" s="86"/>
      <c r="AX877" s="86"/>
      <c r="AY877" s="86"/>
      <c r="AZ877" s="86"/>
      <c r="BA877" s="86"/>
      <c r="BB877" s="86"/>
      <c r="BC877" s="86"/>
      <c r="BD877" s="86"/>
      <c r="BE877" s="86"/>
      <c r="BF877" s="86"/>
      <c r="BG877" s="86"/>
      <c r="BH877" s="86"/>
      <c r="BI877" s="86"/>
      <c r="BJ877" s="86"/>
      <c r="BK877" s="86"/>
      <c r="BL877" s="86"/>
      <c r="BM877" s="86"/>
      <c r="BN877" s="86"/>
      <c r="BO877" s="86"/>
      <c r="BP877" s="86"/>
    </row>
    <row r="878" spans="29:68" s="28" customFormat="1">
      <c r="AC878" s="33"/>
      <c r="AG878" s="86"/>
      <c r="AH878" s="86"/>
      <c r="AI878" s="86"/>
      <c r="AK878" s="86"/>
      <c r="AL878" s="86"/>
      <c r="AM878" s="86"/>
      <c r="AN878" s="86"/>
      <c r="AO878" s="86"/>
      <c r="AP878" s="86"/>
      <c r="AQ878" s="86"/>
      <c r="AR878" s="86"/>
      <c r="AS878" s="86"/>
      <c r="AT878" s="86"/>
      <c r="AU878" s="86"/>
      <c r="AV878" s="86"/>
      <c r="AW878" s="86"/>
      <c r="AX878" s="86"/>
      <c r="AY878" s="86"/>
      <c r="AZ878" s="86"/>
      <c r="BA878" s="86"/>
      <c r="BB878" s="86"/>
      <c r="BC878" s="86"/>
      <c r="BD878" s="86"/>
      <c r="BE878" s="86"/>
      <c r="BF878" s="86"/>
      <c r="BG878" s="86"/>
      <c r="BH878" s="86"/>
      <c r="BI878" s="86"/>
      <c r="BJ878" s="86"/>
      <c r="BK878" s="86"/>
      <c r="BL878" s="86"/>
      <c r="BM878" s="86"/>
      <c r="BN878" s="86"/>
      <c r="BO878" s="86"/>
      <c r="BP878" s="86"/>
    </row>
    <row r="879" spans="29:68" s="28" customFormat="1">
      <c r="AC879" s="33"/>
      <c r="AG879" s="86"/>
      <c r="AH879" s="86"/>
      <c r="AI879" s="86"/>
      <c r="AK879" s="86"/>
      <c r="AL879" s="86"/>
      <c r="AM879" s="86"/>
      <c r="AN879" s="86"/>
      <c r="AO879" s="86"/>
      <c r="AP879" s="86"/>
      <c r="AQ879" s="86"/>
      <c r="AR879" s="86"/>
      <c r="AS879" s="86"/>
      <c r="AT879" s="86"/>
      <c r="AU879" s="86"/>
      <c r="AV879" s="86"/>
      <c r="AW879" s="86"/>
      <c r="AX879" s="86"/>
      <c r="AY879" s="86"/>
      <c r="AZ879" s="86"/>
      <c r="BA879" s="86"/>
      <c r="BB879" s="86"/>
      <c r="BC879" s="86"/>
      <c r="BD879" s="86"/>
      <c r="BE879" s="86"/>
      <c r="BF879" s="86"/>
      <c r="BG879" s="86"/>
      <c r="BH879" s="86"/>
      <c r="BI879" s="86"/>
      <c r="BJ879" s="86"/>
      <c r="BK879" s="86"/>
      <c r="BL879" s="86"/>
      <c r="BM879" s="86"/>
      <c r="BN879" s="86"/>
      <c r="BO879" s="86"/>
      <c r="BP879" s="86"/>
    </row>
    <row r="880" spans="29:68" s="28" customFormat="1">
      <c r="AC880" s="33"/>
      <c r="AG880" s="86"/>
      <c r="AH880" s="86"/>
      <c r="AI880" s="86"/>
      <c r="AK880" s="86"/>
      <c r="AL880" s="86"/>
      <c r="AM880" s="86"/>
      <c r="AN880" s="86"/>
      <c r="AO880" s="86"/>
      <c r="AP880" s="86"/>
      <c r="AQ880" s="86"/>
      <c r="AR880" s="86"/>
      <c r="AS880" s="86"/>
      <c r="AT880" s="86"/>
      <c r="AU880" s="86"/>
      <c r="AV880" s="86"/>
      <c r="AW880" s="86"/>
      <c r="AX880" s="86"/>
      <c r="AY880" s="86"/>
      <c r="AZ880" s="86"/>
      <c r="BA880" s="86"/>
      <c r="BB880" s="86"/>
      <c r="BC880" s="86"/>
      <c r="BD880" s="86"/>
      <c r="BE880" s="86"/>
      <c r="BF880" s="86"/>
      <c r="BG880" s="86"/>
      <c r="BH880" s="86"/>
      <c r="BI880" s="86"/>
      <c r="BJ880" s="86"/>
      <c r="BK880" s="86"/>
      <c r="BL880" s="86"/>
      <c r="BM880" s="86"/>
      <c r="BN880" s="86"/>
      <c r="BO880" s="86"/>
      <c r="BP880" s="86"/>
    </row>
    <row r="881" spans="29:68" s="28" customFormat="1">
      <c r="AC881" s="33"/>
      <c r="AG881" s="86"/>
      <c r="AH881" s="86"/>
      <c r="AI881" s="86"/>
      <c r="AK881" s="86"/>
      <c r="AL881" s="86"/>
      <c r="AM881" s="86"/>
      <c r="AN881" s="86"/>
      <c r="AO881" s="86"/>
      <c r="AP881" s="86"/>
      <c r="AQ881" s="86"/>
      <c r="AR881" s="86"/>
      <c r="AS881" s="86"/>
      <c r="AT881" s="86"/>
      <c r="AU881" s="86"/>
      <c r="AV881" s="86"/>
      <c r="AW881" s="86"/>
      <c r="AX881" s="86"/>
      <c r="AY881" s="86"/>
      <c r="AZ881" s="86"/>
      <c r="BA881" s="86"/>
      <c r="BB881" s="86"/>
      <c r="BC881" s="86"/>
      <c r="BD881" s="86"/>
      <c r="BE881" s="86"/>
      <c r="BF881" s="86"/>
      <c r="BG881" s="86"/>
      <c r="BH881" s="86"/>
      <c r="BI881" s="86"/>
      <c r="BJ881" s="86"/>
      <c r="BK881" s="86"/>
      <c r="BL881" s="86"/>
      <c r="BM881" s="86"/>
      <c r="BN881" s="86"/>
      <c r="BO881" s="86"/>
      <c r="BP881" s="86"/>
    </row>
    <row r="882" spans="29:68" s="28" customFormat="1">
      <c r="AC882" s="33"/>
      <c r="AG882" s="86"/>
      <c r="AH882" s="86"/>
      <c r="AI882" s="86"/>
      <c r="AK882" s="86"/>
      <c r="AL882" s="86"/>
      <c r="AM882" s="86"/>
      <c r="AN882" s="86"/>
      <c r="AO882" s="86"/>
      <c r="AP882" s="86"/>
      <c r="AQ882" s="86"/>
      <c r="AR882" s="86"/>
      <c r="AS882" s="86"/>
      <c r="AT882" s="86"/>
      <c r="AU882" s="86"/>
      <c r="AV882" s="86"/>
      <c r="AW882" s="86"/>
      <c r="AX882" s="86"/>
      <c r="AY882" s="86"/>
      <c r="AZ882" s="86"/>
      <c r="BA882" s="86"/>
      <c r="BB882" s="86"/>
      <c r="BC882" s="86"/>
      <c r="BD882" s="86"/>
      <c r="BE882" s="86"/>
      <c r="BF882" s="86"/>
      <c r="BG882" s="86"/>
      <c r="BH882" s="86"/>
      <c r="BI882" s="86"/>
      <c r="BJ882" s="86"/>
      <c r="BK882" s="86"/>
      <c r="BL882" s="86"/>
      <c r="BM882" s="86"/>
      <c r="BN882" s="86"/>
      <c r="BO882" s="86"/>
      <c r="BP882" s="86"/>
    </row>
    <row r="883" spans="29:68" s="28" customFormat="1">
      <c r="AC883" s="33"/>
      <c r="AG883" s="86"/>
      <c r="AH883" s="86"/>
      <c r="AI883" s="86"/>
      <c r="AK883" s="86"/>
      <c r="AL883" s="86"/>
      <c r="AM883" s="86"/>
      <c r="AN883" s="86"/>
      <c r="AO883" s="86"/>
      <c r="AP883" s="86"/>
      <c r="AQ883" s="86"/>
      <c r="AR883" s="86"/>
      <c r="AS883" s="86"/>
      <c r="AT883" s="86"/>
      <c r="AU883" s="86"/>
      <c r="AV883" s="86"/>
      <c r="AW883" s="86"/>
      <c r="AX883" s="86"/>
      <c r="AY883" s="86"/>
      <c r="AZ883" s="86"/>
      <c r="BA883" s="86"/>
      <c r="BB883" s="86"/>
      <c r="BC883" s="86"/>
      <c r="BD883" s="86"/>
      <c r="BE883" s="86"/>
      <c r="BF883" s="86"/>
      <c r="BG883" s="86"/>
      <c r="BH883" s="86"/>
      <c r="BI883" s="86"/>
      <c r="BJ883" s="86"/>
      <c r="BK883" s="86"/>
      <c r="BL883" s="86"/>
      <c r="BM883" s="86"/>
      <c r="BN883" s="86"/>
      <c r="BO883" s="86"/>
      <c r="BP883" s="86"/>
    </row>
    <row r="884" spans="29:68" s="28" customFormat="1">
      <c r="AC884" s="33"/>
      <c r="AG884" s="86"/>
      <c r="AH884" s="86"/>
      <c r="AI884" s="86"/>
      <c r="AK884" s="86"/>
      <c r="AL884" s="86"/>
      <c r="AM884" s="86"/>
      <c r="AN884" s="86"/>
      <c r="AO884" s="86"/>
      <c r="AP884" s="86"/>
      <c r="AQ884" s="86"/>
      <c r="AR884" s="86"/>
      <c r="AS884" s="86"/>
      <c r="AT884" s="86"/>
      <c r="AU884" s="86"/>
      <c r="AV884" s="86"/>
      <c r="AW884" s="86"/>
      <c r="AX884" s="86"/>
      <c r="AY884" s="86"/>
      <c r="AZ884" s="86"/>
      <c r="BA884" s="86"/>
      <c r="BB884" s="86"/>
      <c r="BC884" s="86"/>
      <c r="BD884" s="86"/>
      <c r="BE884" s="86"/>
      <c r="BF884" s="86"/>
      <c r="BG884" s="86"/>
      <c r="BH884" s="86"/>
      <c r="BI884" s="86"/>
      <c r="BJ884" s="86"/>
      <c r="BK884" s="86"/>
      <c r="BL884" s="86"/>
      <c r="BM884" s="86"/>
      <c r="BN884" s="86"/>
      <c r="BO884" s="86"/>
      <c r="BP884" s="86"/>
    </row>
    <row r="885" spans="29:68" s="28" customFormat="1">
      <c r="AC885" s="33"/>
      <c r="AG885" s="86"/>
      <c r="AH885" s="86"/>
      <c r="AI885" s="86"/>
      <c r="AK885" s="86"/>
      <c r="AL885" s="86"/>
      <c r="AM885" s="86"/>
      <c r="AN885" s="86"/>
      <c r="AO885" s="86"/>
      <c r="AP885" s="86"/>
      <c r="AQ885" s="86"/>
      <c r="AR885" s="86"/>
      <c r="AS885" s="86"/>
      <c r="AT885" s="86"/>
      <c r="AU885" s="86"/>
      <c r="AV885" s="86"/>
      <c r="AW885" s="86"/>
      <c r="AX885" s="86"/>
      <c r="AY885" s="86"/>
      <c r="AZ885" s="86"/>
      <c r="BA885" s="86"/>
      <c r="BB885" s="86"/>
      <c r="BC885" s="86"/>
      <c r="BD885" s="86"/>
      <c r="BE885" s="86"/>
      <c r="BF885" s="86"/>
      <c r="BG885" s="86"/>
      <c r="BH885" s="86"/>
      <c r="BI885" s="86"/>
      <c r="BJ885" s="86"/>
      <c r="BK885" s="86"/>
      <c r="BL885" s="86"/>
      <c r="BM885" s="86"/>
      <c r="BN885" s="86"/>
      <c r="BO885" s="86"/>
      <c r="BP885" s="86"/>
    </row>
    <row r="886" spans="29:68" s="28" customFormat="1">
      <c r="AC886" s="33"/>
      <c r="AG886" s="86"/>
      <c r="AH886" s="86"/>
      <c r="AI886" s="86"/>
      <c r="AK886" s="86"/>
      <c r="AL886" s="86"/>
      <c r="AM886" s="86"/>
      <c r="AN886" s="86"/>
      <c r="AO886" s="86"/>
      <c r="AP886" s="86"/>
      <c r="AQ886" s="86"/>
      <c r="AR886" s="86"/>
      <c r="AS886" s="86"/>
      <c r="AT886" s="86"/>
      <c r="AU886" s="86"/>
      <c r="AV886" s="86"/>
      <c r="AW886" s="86"/>
      <c r="AX886" s="86"/>
      <c r="AY886" s="86"/>
      <c r="AZ886" s="86"/>
      <c r="BA886" s="86"/>
      <c r="BB886" s="86"/>
      <c r="BC886" s="86"/>
      <c r="BD886" s="86"/>
      <c r="BE886" s="86"/>
      <c r="BF886" s="86"/>
      <c r="BG886" s="86"/>
      <c r="BH886" s="86"/>
      <c r="BI886" s="86"/>
      <c r="BJ886" s="86"/>
      <c r="BK886" s="86"/>
      <c r="BL886" s="86"/>
      <c r="BM886" s="86"/>
      <c r="BN886" s="86"/>
      <c r="BO886" s="86"/>
      <c r="BP886" s="86"/>
    </row>
    <row r="887" spans="29:68" s="28" customFormat="1">
      <c r="AC887" s="33"/>
      <c r="AG887" s="86"/>
      <c r="AH887" s="86"/>
      <c r="AI887" s="86"/>
      <c r="AK887" s="86"/>
      <c r="AL887" s="86"/>
      <c r="AM887" s="86"/>
      <c r="AN887" s="86"/>
      <c r="AO887" s="86"/>
      <c r="AP887" s="86"/>
      <c r="AQ887" s="86"/>
      <c r="AR887" s="86"/>
      <c r="AS887" s="86"/>
      <c r="AT887" s="86"/>
      <c r="AU887" s="86"/>
      <c r="AV887" s="86"/>
      <c r="AW887" s="86"/>
      <c r="AX887" s="86"/>
      <c r="AY887" s="86"/>
      <c r="AZ887" s="86"/>
      <c r="BA887" s="86"/>
      <c r="BB887" s="86"/>
      <c r="BC887" s="86"/>
      <c r="BD887" s="86"/>
      <c r="BE887" s="86"/>
      <c r="BF887" s="86"/>
      <c r="BG887" s="86"/>
      <c r="BH887" s="86"/>
      <c r="BI887" s="86"/>
      <c r="BJ887" s="86"/>
      <c r="BK887" s="86"/>
      <c r="BL887" s="86"/>
      <c r="BM887" s="86"/>
      <c r="BN887" s="86"/>
      <c r="BO887" s="86"/>
      <c r="BP887" s="86"/>
    </row>
    <row r="888" spans="29:68" s="28" customFormat="1">
      <c r="AC888" s="33"/>
      <c r="AG888" s="86"/>
      <c r="AH888" s="86"/>
      <c r="AI888" s="86"/>
      <c r="AK888" s="86"/>
      <c r="AL888" s="86"/>
      <c r="AM888" s="86"/>
      <c r="AN888" s="86"/>
      <c r="AO888" s="86"/>
      <c r="AP888" s="86"/>
      <c r="AQ888" s="86"/>
      <c r="AR888" s="86"/>
      <c r="AS888" s="86"/>
      <c r="AT888" s="86"/>
      <c r="AU888" s="86"/>
      <c r="AV888" s="86"/>
      <c r="AW888" s="86"/>
      <c r="AX888" s="86"/>
      <c r="AY888" s="86"/>
      <c r="AZ888" s="86"/>
      <c r="BA888" s="86"/>
      <c r="BB888" s="86"/>
      <c r="BC888" s="86"/>
      <c r="BD888" s="86"/>
      <c r="BE888" s="86"/>
      <c r="BF888" s="86"/>
      <c r="BG888" s="86"/>
      <c r="BH888" s="86"/>
      <c r="BI888" s="86"/>
      <c r="BJ888" s="86"/>
      <c r="BK888" s="86"/>
      <c r="BL888" s="86"/>
      <c r="BM888" s="86"/>
      <c r="BN888" s="86"/>
      <c r="BO888" s="86"/>
      <c r="BP888" s="86"/>
    </row>
    <row r="889" spans="29:68" s="28" customFormat="1">
      <c r="AC889" s="33"/>
      <c r="AG889" s="86"/>
      <c r="AH889" s="86"/>
      <c r="AI889" s="86"/>
      <c r="AK889" s="86"/>
      <c r="AL889" s="86"/>
      <c r="AM889" s="86"/>
      <c r="AN889" s="86"/>
      <c r="AO889" s="86"/>
      <c r="AP889" s="86"/>
      <c r="AQ889" s="86"/>
      <c r="AR889" s="86"/>
      <c r="AS889" s="86"/>
      <c r="AT889" s="86"/>
      <c r="AU889" s="86"/>
      <c r="AV889" s="86"/>
      <c r="AW889" s="86"/>
      <c r="AX889" s="86"/>
      <c r="AY889" s="86"/>
      <c r="AZ889" s="86"/>
      <c r="BA889" s="86"/>
      <c r="BB889" s="86"/>
      <c r="BC889" s="86"/>
      <c r="BD889" s="86"/>
      <c r="BE889" s="86"/>
      <c r="BF889" s="86"/>
      <c r="BG889" s="86"/>
      <c r="BH889" s="86"/>
      <c r="BI889" s="86"/>
      <c r="BJ889" s="86"/>
      <c r="BK889" s="86"/>
      <c r="BL889" s="86"/>
      <c r="BM889" s="86"/>
      <c r="BN889" s="86"/>
      <c r="BO889" s="86"/>
      <c r="BP889" s="86"/>
    </row>
    <row r="890" spans="29:68" s="28" customFormat="1">
      <c r="AC890" s="33"/>
      <c r="AG890" s="86"/>
      <c r="AH890" s="86"/>
      <c r="AI890" s="86"/>
      <c r="AK890" s="86"/>
      <c r="AL890" s="86"/>
      <c r="AM890" s="86"/>
      <c r="AN890" s="86"/>
      <c r="AO890" s="86"/>
      <c r="AP890" s="86"/>
      <c r="AQ890" s="86"/>
      <c r="AR890" s="86"/>
      <c r="AS890" s="86"/>
      <c r="AT890" s="86"/>
      <c r="AU890" s="86"/>
      <c r="AV890" s="86"/>
      <c r="AW890" s="86"/>
      <c r="AX890" s="86"/>
      <c r="AY890" s="86"/>
      <c r="AZ890" s="86"/>
      <c r="BA890" s="86"/>
      <c r="BB890" s="86"/>
      <c r="BC890" s="86"/>
      <c r="BD890" s="86"/>
      <c r="BE890" s="86"/>
      <c r="BF890" s="86"/>
      <c r="BG890" s="86"/>
      <c r="BH890" s="86"/>
      <c r="BI890" s="86"/>
      <c r="BJ890" s="86"/>
      <c r="BK890" s="86"/>
      <c r="BL890" s="86"/>
      <c r="BM890" s="86"/>
      <c r="BN890" s="86"/>
      <c r="BO890" s="86"/>
      <c r="BP890" s="86"/>
    </row>
    <row r="891" spans="29:68" s="28" customFormat="1">
      <c r="AC891" s="33"/>
      <c r="AG891" s="86"/>
      <c r="AH891" s="86"/>
      <c r="AI891" s="86"/>
      <c r="AK891" s="86"/>
      <c r="AL891" s="86"/>
      <c r="AM891" s="86"/>
      <c r="AN891" s="86"/>
      <c r="AO891" s="86"/>
      <c r="AP891" s="86"/>
      <c r="AQ891" s="86"/>
      <c r="AR891" s="86"/>
      <c r="AS891" s="86"/>
      <c r="AT891" s="86"/>
      <c r="AU891" s="86"/>
      <c r="AV891" s="86"/>
      <c r="AW891" s="86"/>
      <c r="AX891" s="86"/>
      <c r="AY891" s="86"/>
      <c r="AZ891" s="86"/>
      <c r="BA891" s="86"/>
      <c r="BB891" s="86"/>
      <c r="BC891" s="86"/>
      <c r="BD891" s="86"/>
      <c r="BE891" s="86"/>
      <c r="BF891" s="86"/>
      <c r="BG891" s="86"/>
      <c r="BH891" s="86"/>
      <c r="BI891" s="86"/>
      <c r="BJ891" s="86"/>
      <c r="BK891" s="86"/>
      <c r="BL891" s="86"/>
      <c r="BM891" s="86"/>
      <c r="BN891" s="86"/>
      <c r="BO891" s="86"/>
      <c r="BP891" s="86"/>
    </row>
    <row r="892" spans="29:68" s="28" customFormat="1">
      <c r="AC892" s="33"/>
      <c r="AG892" s="86"/>
      <c r="AH892" s="86"/>
      <c r="AI892" s="86"/>
      <c r="AK892" s="86"/>
      <c r="AL892" s="86"/>
      <c r="AM892" s="86"/>
      <c r="AN892" s="86"/>
      <c r="AO892" s="86"/>
      <c r="AP892" s="86"/>
      <c r="AQ892" s="86"/>
      <c r="AR892" s="86"/>
      <c r="AS892" s="86"/>
      <c r="AT892" s="86"/>
      <c r="AU892" s="86"/>
      <c r="AV892" s="86"/>
      <c r="AW892" s="86"/>
      <c r="AX892" s="86"/>
      <c r="AY892" s="86"/>
      <c r="AZ892" s="86"/>
      <c r="BA892" s="86"/>
      <c r="BB892" s="86"/>
      <c r="BC892" s="86"/>
      <c r="BD892" s="86"/>
      <c r="BE892" s="86"/>
      <c r="BF892" s="86"/>
      <c r="BG892" s="86"/>
      <c r="BH892" s="86"/>
      <c r="BI892" s="86"/>
      <c r="BJ892" s="86"/>
      <c r="BK892" s="86"/>
      <c r="BL892" s="86"/>
      <c r="BM892" s="86"/>
      <c r="BN892" s="86"/>
      <c r="BO892" s="86"/>
      <c r="BP892" s="86"/>
    </row>
    <row r="893" spans="29:68" s="28" customFormat="1">
      <c r="AC893" s="33"/>
      <c r="AG893" s="86"/>
      <c r="AH893" s="86"/>
      <c r="AI893" s="86"/>
      <c r="AK893" s="86"/>
      <c r="AL893" s="86"/>
      <c r="AM893" s="86"/>
      <c r="AN893" s="86"/>
      <c r="AO893" s="86"/>
      <c r="AP893" s="86"/>
      <c r="AQ893" s="86"/>
      <c r="AR893" s="86"/>
      <c r="AS893" s="86"/>
      <c r="AT893" s="86"/>
      <c r="AU893" s="86"/>
      <c r="AV893" s="86"/>
      <c r="AW893" s="86"/>
      <c r="AX893" s="86"/>
      <c r="AY893" s="86"/>
      <c r="AZ893" s="86"/>
      <c r="BA893" s="86"/>
      <c r="BB893" s="86"/>
      <c r="BC893" s="86"/>
      <c r="BD893" s="86"/>
      <c r="BE893" s="86"/>
      <c r="BF893" s="86"/>
      <c r="BG893" s="86"/>
      <c r="BH893" s="86"/>
      <c r="BI893" s="86"/>
      <c r="BJ893" s="86"/>
      <c r="BK893" s="86"/>
      <c r="BL893" s="86"/>
      <c r="BM893" s="86"/>
      <c r="BN893" s="86"/>
      <c r="BO893" s="86"/>
      <c r="BP893" s="86"/>
    </row>
    <row r="894" spans="29:68" s="28" customFormat="1">
      <c r="AC894" s="33"/>
      <c r="AG894" s="86"/>
      <c r="AH894" s="86"/>
      <c r="AI894" s="86"/>
      <c r="AK894" s="86"/>
      <c r="AL894" s="86"/>
      <c r="AM894" s="86"/>
      <c r="AN894" s="86"/>
      <c r="AO894" s="86"/>
      <c r="AP894" s="86"/>
      <c r="AQ894" s="86"/>
      <c r="AR894" s="86"/>
      <c r="AS894" s="86"/>
      <c r="AT894" s="86"/>
      <c r="AU894" s="86"/>
      <c r="AV894" s="86"/>
      <c r="AW894" s="86"/>
      <c r="AX894" s="86"/>
      <c r="AY894" s="86"/>
      <c r="AZ894" s="86"/>
      <c r="BA894" s="86"/>
      <c r="BB894" s="86"/>
      <c r="BC894" s="86"/>
      <c r="BD894" s="86"/>
      <c r="BE894" s="86"/>
      <c r="BF894" s="86"/>
      <c r="BG894" s="86"/>
      <c r="BH894" s="86"/>
      <c r="BI894" s="86"/>
      <c r="BJ894" s="86"/>
      <c r="BK894" s="86"/>
      <c r="BL894" s="86"/>
      <c r="BM894" s="86"/>
      <c r="BN894" s="86"/>
      <c r="BO894" s="86"/>
      <c r="BP894" s="86"/>
    </row>
    <row r="895" spans="29:68" s="28" customFormat="1">
      <c r="AC895" s="33"/>
      <c r="AG895" s="86"/>
      <c r="AH895" s="86"/>
      <c r="AI895" s="86"/>
      <c r="AK895" s="86"/>
      <c r="AL895" s="86"/>
      <c r="AM895" s="86"/>
      <c r="AN895" s="86"/>
      <c r="AO895" s="86"/>
      <c r="AP895" s="86"/>
      <c r="AQ895" s="86"/>
      <c r="AR895" s="86"/>
      <c r="AS895" s="86"/>
      <c r="AT895" s="86"/>
      <c r="AU895" s="86"/>
      <c r="AV895" s="86"/>
      <c r="AW895" s="86"/>
      <c r="AX895" s="86"/>
      <c r="AY895" s="86"/>
      <c r="AZ895" s="86"/>
      <c r="BA895" s="86"/>
      <c r="BB895" s="86"/>
      <c r="BC895" s="86"/>
      <c r="BD895" s="86"/>
      <c r="BE895" s="86"/>
      <c r="BF895" s="86"/>
      <c r="BG895" s="86"/>
      <c r="BH895" s="86"/>
      <c r="BI895" s="86"/>
      <c r="BJ895" s="86"/>
      <c r="BK895" s="86"/>
      <c r="BL895" s="86"/>
      <c r="BM895" s="86"/>
      <c r="BN895" s="86"/>
      <c r="BO895" s="86"/>
      <c r="BP895" s="86"/>
    </row>
    <row r="896" spans="29:68" s="28" customFormat="1">
      <c r="AC896" s="33"/>
      <c r="AG896" s="86"/>
      <c r="AH896" s="86"/>
      <c r="AI896" s="86"/>
      <c r="AK896" s="86"/>
      <c r="AL896" s="86"/>
      <c r="AM896" s="86"/>
      <c r="AN896" s="86"/>
      <c r="AO896" s="86"/>
      <c r="AP896" s="86"/>
      <c r="AQ896" s="86"/>
      <c r="AR896" s="86"/>
      <c r="AS896" s="86"/>
      <c r="AT896" s="86"/>
      <c r="AU896" s="86"/>
      <c r="AV896" s="86"/>
      <c r="AW896" s="86"/>
      <c r="AX896" s="86"/>
      <c r="AY896" s="86"/>
      <c r="AZ896" s="86"/>
      <c r="BA896" s="86"/>
      <c r="BB896" s="86"/>
      <c r="BC896" s="86"/>
      <c r="BD896" s="86"/>
      <c r="BE896" s="86"/>
      <c r="BF896" s="86"/>
      <c r="BG896" s="86"/>
      <c r="BH896" s="86"/>
      <c r="BI896" s="86"/>
      <c r="BJ896" s="86"/>
      <c r="BK896" s="86"/>
      <c r="BL896" s="86"/>
      <c r="BM896" s="86"/>
      <c r="BN896" s="86"/>
      <c r="BO896" s="86"/>
      <c r="BP896" s="86"/>
    </row>
    <row r="897" spans="29:68" s="28" customFormat="1">
      <c r="AC897" s="33"/>
      <c r="AG897" s="86"/>
      <c r="AH897" s="86"/>
      <c r="AI897" s="86"/>
      <c r="AK897" s="86"/>
      <c r="AL897" s="86"/>
      <c r="AM897" s="86"/>
      <c r="AN897" s="86"/>
      <c r="AO897" s="86"/>
      <c r="AP897" s="86"/>
      <c r="AQ897" s="86"/>
      <c r="AR897" s="86"/>
      <c r="AS897" s="86"/>
      <c r="AT897" s="86"/>
      <c r="AU897" s="86"/>
      <c r="AV897" s="86"/>
      <c r="AW897" s="86"/>
      <c r="AX897" s="86"/>
      <c r="AY897" s="86"/>
      <c r="AZ897" s="86"/>
      <c r="BA897" s="86"/>
      <c r="BB897" s="86"/>
      <c r="BC897" s="86"/>
      <c r="BD897" s="86"/>
      <c r="BE897" s="86"/>
      <c r="BF897" s="86"/>
      <c r="BG897" s="86"/>
      <c r="BH897" s="86"/>
      <c r="BI897" s="86"/>
      <c r="BJ897" s="86"/>
      <c r="BK897" s="86"/>
      <c r="BL897" s="86"/>
      <c r="BM897" s="86"/>
      <c r="BN897" s="86"/>
      <c r="BO897" s="86"/>
      <c r="BP897" s="86"/>
    </row>
    <row r="898" spans="29:68" s="28" customFormat="1">
      <c r="AC898" s="33"/>
      <c r="AG898" s="86"/>
      <c r="AH898" s="86"/>
      <c r="AI898" s="86"/>
      <c r="AK898" s="86"/>
      <c r="AL898" s="86"/>
      <c r="AM898" s="86"/>
      <c r="AN898" s="86"/>
      <c r="AO898" s="86"/>
      <c r="AP898" s="86"/>
      <c r="AQ898" s="86"/>
      <c r="AR898" s="86"/>
      <c r="AS898" s="86"/>
      <c r="AT898" s="86"/>
      <c r="AU898" s="86"/>
      <c r="AV898" s="86"/>
      <c r="AW898" s="86"/>
      <c r="AX898" s="86"/>
      <c r="AY898" s="86"/>
      <c r="AZ898" s="86"/>
      <c r="BA898" s="86"/>
      <c r="BB898" s="86"/>
      <c r="BC898" s="86"/>
      <c r="BD898" s="86"/>
      <c r="BE898" s="86"/>
      <c r="BF898" s="86"/>
      <c r="BG898" s="86"/>
      <c r="BH898" s="86"/>
      <c r="BI898" s="86"/>
      <c r="BJ898" s="86"/>
      <c r="BK898" s="86"/>
      <c r="BL898" s="86"/>
      <c r="BM898" s="86"/>
      <c r="BN898" s="86"/>
      <c r="BO898" s="86"/>
      <c r="BP898" s="86"/>
    </row>
    <row r="899" spans="29:68" s="28" customFormat="1">
      <c r="AC899" s="33"/>
      <c r="AG899" s="86"/>
      <c r="AH899" s="86"/>
      <c r="AI899" s="86"/>
      <c r="AK899" s="86"/>
      <c r="AL899" s="86"/>
      <c r="AM899" s="86"/>
      <c r="AN899" s="86"/>
      <c r="AO899" s="86"/>
      <c r="AP899" s="86"/>
      <c r="AQ899" s="86"/>
      <c r="AR899" s="86"/>
      <c r="AS899" s="86"/>
      <c r="AT899" s="86"/>
      <c r="AU899" s="86"/>
      <c r="AV899" s="86"/>
      <c r="AW899" s="86"/>
      <c r="AX899" s="86"/>
      <c r="AY899" s="86"/>
      <c r="AZ899" s="86"/>
      <c r="BA899" s="86"/>
      <c r="BB899" s="86"/>
      <c r="BC899" s="86"/>
      <c r="BD899" s="86"/>
      <c r="BE899" s="86"/>
      <c r="BF899" s="86"/>
      <c r="BG899" s="86"/>
      <c r="BH899" s="86"/>
      <c r="BI899" s="86"/>
      <c r="BJ899" s="86"/>
      <c r="BK899" s="86"/>
      <c r="BL899" s="86"/>
      <c r="BM899" s="86"/>
      <c r="BN899" s="86"/>
      <c r="BO899" s="86"/>
      <c r="BP899" s="86"/>
    </row>
    <row r="900" spans="29:68" s="28" customFormat="1">
      <c r="AC900" s="33"/>
      <c r="AG900" s="86"/>
      <c r="AH900" s="86"/>
      <c r="AI900" s="86"/>
      <c r="AK900" s="86"/>
      <c r="AL900" s="86"/>
      <c r="AM900" s="86"/>
      <c r="AN900" s="86"/>
      <c r="AO900" s="86"/>
      <c r="AP900" s="86"/>
      <c r="AQ900" s="86"/>
      <c r="AR900" s="86"/>
      <c r="AS900" s="86"/>
      <c r="AT900" s="86"/>
      <c r="AU900" s="86"/>
      <c r="AV900" s="86"/>
      <c r="AW900" s="86"/>
      <c r="AX900" s="86"/>
      <c r="AY900" s="86"/>
      <c r="AZ900" s="86"/>
      <c r="BA900" s="86"/>
      <c r="BB900" s="86"/>
      <c r="BC900" s="86"/>
      <c r="BD900" s="86"/>
      <c r="BE900" s="86"/>
      <c r="BF900" s="86"/>
      <c r="BG900" s="86"/>
      <c r="BH900" s="86"/>
      <c r="BI900" s="86"/>
      <c r="BJ900" s="86"/>
      <c r="BK900" s="86"/>
      <c r="BL900" s="86"/>
      <c r="BM900" s="86"/>
      <c r="BN900" s="86"/>
      <c r="BO900" s="86"/>
      <c r="BP900" s="86"/>
    </row>
    <row r="901" spans="29:68" s="28" customFormat="1">
      <c r="AC901" s="33"/>
      <c r="AG901" s="86"/>
      <c r="AH901" s="86"/>
      <c r="AI901" s="86"/>
      <c r="AK901" s="86"/>
      <c r="AL901" s="86"/>
      <c r="AM901" s="86"/>
      <c r="AN901" s="86"/>
      <c r="AO901" s="86"/>
      <c r="AP901" s="86"/>
      <c r="AQ901" s="86"/>
      <c r="AR901" s="86"/>
      <c r="AS901" s="86"/>
      <c r="AT901" s="86"/>
      <c r="AU901" s="86"/>
      <c r="AV901" s="86"/>
      <c r="AW901" s="86"/>
      <c r="AX901" s="86"/>
      <c r="AY901" s="86"/>
      <c r="AZ901" s="86"/>
      <c r="BA901" s="86"/>
      <c r="BB901" s="86"/>
      <c r="BC901" s="86"/>
      <c r="BD901" s="86"/>
      <c r="BE901" s="86"/>
      <c r="BF901" s="86"/>
      <c r="BG901" s="86"/>
      <c r="BH901" s="86"/>
      <c r="BI901" s="86"/>
      <c r="BJ901" s="86"/>
      <c r="BK901" s="86"/>
      <c r="BL901" s="86"/>
      <c r="BM901" s="86"/>
      <c r="BN901" s="86"/>
      <c r="BO901" s="86"/>
      <c r="BP901" s="86"/>
    </row>
    <row r="902" spans="29:68" s="28" customFormat="1">
      <c r="AC902" s="33"/>
      <c r="AG902" s="86"/>
      <c r="AH902" s="86"/>
      <c r="AI902" s="86"/>
      <c r="AK902" s="86"/>
      <c r="AL902" s="86"/>
      <c r="AM902" s="86"/>
      <c r="AN902" s="86"/>
      <c r="AO902" s="86"/>
      <c r="AP902" s="86"/>
      <c r="AQ902" s="86"/>
      <c r="AR902" s="86"/>
      <c r="AS902" s="86"/>
      <c r="AT902" s="86"/>
      <c r="AU902" s="86"/>
      <c r="AV902" s="86"/>
      <c r="AW902" s="86"/>
      <c r="AX902" s="86"/>
      <c r="AY902" s="86"/>
      <c r="AZ902" s="86"/>
      <c r="BA902" s="86"/>
      <c r="BB902" s="86"/>
      <c r="BC902" s="86"/>
      <c r="BD902" s="86"/>
      <c r="BE902" s="86"/>
      <c r="BF902" s="86"/>
      <c r="BG902" s="86"/>
      <c r="BH902" s="86"/>
      <c r="BI902" s="86"/>
      <c r="BJ902" s="86"/>
      <c r="BK902" s="86"/>
      <c r="BL902" s="86"/>
      <c r="BM902" s="86"/>
      <c r="BN902" s="86"/>
      <c r="BO902" s="86"/>
      <c r="BP902" s="86"/>
    </row>
    <row r="903" spans="29:68" s="28" customFormat="1">
      <c r="AC903" s="33"/>
      <c r="AG903" s="86"/>
      <c r="AH903" s="86"/>
      <c r="AI903" s="86"/>
      <c r="AK903" s="86"/>
      <c r="AL903" s="86"/>
      <c r="AM903" s="86"/>
      <c r="AN903" s="86"/>
      <c r="AO903" s="86"/>
      <c r="AP903" s="86"/>
      <c r="AQ903" s="86"/>
      <c r="AR903" s="86"/>
      <c r="AS903" s="86"/>
      <c r="AT903" s="86"/>
      <c r="AU903" s="86"/>
      <c r="AV903" s="86"/>
      <c r="AW903" s="86"/>
      <c r="AX903" s="86"/>
      <c r="AY903" s="86"/>
      <c r="AZ903" s="86"/>
      <c r="BA903" s="86"/>
      <c r="BB903" s="86"/>
      <c r="BC903" s="86"/>
      <c r="BD903" s="86"/>
      <c r="BE903" s="86"/>
      <c r="BF903" s="86"/>
      <c r="BG903" s="86"/>
      <c r="BH903" s="86"/>
      <c r="BI903" s="86"/>
      <c r="BJ903" s="86"/>
      <c r="BK903" s="86"/>
      <c r="BL903" s="86"/>
      <c r="BM903" s="86"/>
      <c r="BN903" s="86"/>
      <c r="BO903" s="86"/>
      <c r="BP903" s="86"/>
    </row>
    <row r="904" spans="29:68" s="28" customFormat="1">
      <c r="AC904" s="33"/>
      <c r="AG904" s="86"/>
      <c r="AH904" s="86"/>
      <c r="AI904" s="86"/>
      <c r="AK904" s="86"/>
      <c r="AL904" s="86"/>
      <c r="AM904" s="86"/>
      <c r="AN904" s="86"/>
      <c r="AO904" s="86"/>
      <c r="AP904" s="86"/>
      <c r="AQ904" s="86"/>
      <c r="AR904" s="86"/>
      <c r="AS904" s="86"/>
      <c r="AT904" s="86"/>
      <c r="AU904" s="86"/>
      <c r="AV904" s="86"/>
      <c r="AW904" s="86"/>
      <c r="AX904" s="86"/>
      <c r="AY904" s="86"/>
      <c r="AZ904" s="86"/>
      <c r="BA904" s="86"/>
      <c r="BB904" s="86"/>
      <c r="BC904" s="86"/>
      <c r="BD904" s="86"/>
      <c r="BE904" s="86"/>
      <c r="BF904" s="86"/>
      <c r="BG904" s="86"/>
      <c r="BH904" s="86"/>
      <c r="BI904" s="86"/>
      <c r="BJ904" s="86"/>
      <c r="BK904" s="86"/>
      <c r="BL904" s="86"/>
      <c r="BM904" s="86"/>
      <c r="BN904" s="86"/>
      <c r="BO904" s="86"/>
      <c r="BP904" s="86"/>
    </row>
    <row r="905" spans="29:68" s="28" customFormat="1">
      <c r="AC905" s="33"/>
      <c r="AG905" s="86"/>
      <c r="AH905" s="86"/>
      <c r="AI905" s="86"/>
      <c r="AK905" s="86"/>
      <c r="AL905" s="86"/>
      <c r="AM905" s="86"/>
      <c r="AN905" s="86"/>
      <c r="AO905" s="86"/>
      <c r="AP905" s="86"/>
      <c r="AQ905" s="86"/>
      <c r="AR905" s="86"/>
      <c r="AS905" s="86"/>
      <c r="AT905" s="86"/>
      <c r="AU905" s="86"/>
      <c r="AV905" s="86"/>
      <c r="AW905" s="86"/>
      <c r="AX905" s="86"/>
      <c r="AY905" s="86"/>
      <c r="AZ905" s="86"/>
      <c r="BA905" s="86"/>
      <c r="BB905" s="86"/>
      <c r="BC905" s="86"/>
      <c r="BD905" s="86"/>
      <c r="BE905" s="86"/>
      <c r="BF905" s="86"/>
      <c r="BG905" s="86"/>
      <c r="BH905" s="86"/>
      <c r="BI905" s="86"/>
      <c r="BJ905" s="86"/>
      <c r="BK905" s="86"/>
      <c r="BL905" s="86"/>
      <c r="BM905" s="86"/>
      <c r="BN905" s="86"/>
      <c r="BO905" s="86"/>
      <c r="BP905" s="86"/>
    </row>
    <row r="906" spans="29:68" s="28" customFormat="1">
      <c r="AC906" s="33"/>
      <c r="AG906" s="86"/>
      <c r="AH906" s="86"/>
      <c r="AI906" s="86"/>
      <c r="AK906" s="86"/>
      <c r="AL906" s="86"/>
      <c r="AM906" s="86"/>
      <c r="AN906" s="86"/>
      <c r="AO906" s="86"/>
      <c r="AP906" s="86"/>
      <c r="AQ906" s="86"/>
      <c r="AR906" s="86"/>
      <c r="AS906" s="86"/>
      <c r="AT906" s="86"/>
      <c r="AU906" s="86"/>
      <c r="AV906" s="86"/>
      <c r="AW906" s="86"/>
      <c r="AX906" s="86"/>
      <c r="AY906" s="86"/>
      <c r="AZ906" s="86"/>
      <c r="BA906" s="86"/>
      <c r="BB906" s="86"/>
      <c r="BC906" s="86"/>
      <c r="BD906" s="86"/>
      <c r="BE906" s="86"/>
      <c r="BF906" s="86"/>
      <c r="BG906" s="86"/>
      <c r="BH906" s="86"/>
      <c r="BI906" s="86"/>
      <c r="BJ906" s="86"/>
      <c r="BK906" s="86"/>
      <c r="BL906" s="86"/>
      <c r="BM906" s="86"/>
      <c r="BN906" s="86"/>
      <c r="BO906" s="86"/>
      <c r="BP906" s="86"/>
    </row>
    <row r="907" spans="29:68" s="28" customFormat="1">
      <c r="AC907" s="33"/>
      <c r="AG907" s="86"/>
      <c r="AH907" s="86"/>
      <c r="AI907" s="86"/>
      <c r="AK907" s="86"/>
      <c r="AL907" s="86"/>
      <c r="AM907" s="86"/>
      <c r="AN907" s="86"/>
      <c r="AO907" s="86"/>
      <c r="AP907" s="86"/>
      <c r="AQ907" s="86"/>
      <c r="AR907" s="86"/>
      <c r="AS907" s="86"/>
      <c r="AT907" s="86"/>
      <c r="AU907" s="86"/>
      <c r="AV907" s="86"/>
      <c r="AW907" s="86"/>
      <c r="AX907" s="86"/>
      <c r="AY907" s="86"/>
      <c r="AZ907" s="86"/>
      <c r="BA907" s="86"/>
      <c r="BB907" s="86"/>
      <c r="BC907" s="86"/>
      <c r="BD907" s="86"/>
      <c r="BE907" s="86"/>
      <c r="BF907" s="86"/>
      <c r="BG907" s="86"/>
      <c r="BH907" s="86"/>
      <c r="BI907" s="86"/>
      <c r="BJ907" s="86"/>
      <c r="BK907" s="86"/>
      <c r="BL907" s="86"/>
      <c r="BM907" s="86"/>
      <c r="BN907" s="86"/>
      <c r="BO907" s="86"/>
      <c r="BP907" s="86"/>
    </row>
    <row r="908" spans="29:68" s="28" customFormat="1">
      <c r="AC908" s="33"/>
      <c r="AG908" s="86"/>
      <c r="AH908" s="86"/>
      <c r="AI908" s="86"/>
      <c r="AK908" s="86"/>
      <c r="AL908" s="86"/>
      <c r="AM908" s="86"/>
      <c r="AN908" s="86"/>
      <c r="AO908" s="86"/>
      <c r="AP908" s="86"/>
      <c r="AQ908" s="86"/>
      <c r="AR908" s="86"/>
      <c r="AS908" s="86"/>
      <c r="AT908" s="86"/>
      <c r="AU908" s="86"/>
      <c r="AV908" s="86"/>
      <c r="AW908" s="86"/>
      <c r="AX908" s="86"/>
      <c r="AY908" s="86"/>
      <c r="AZ908" s="86"/>
      <c r="BA908" s="86"/>
      <c r="BB908" s="86"/>
      <c r="BC908" s="86"/>
      <c r="BD908" s="86"/>
      <c r="BE908" s="86"/>
      <c r="BF908" s="86"/>
      <c r="BG908" s="86"/>
      <c r="BH908" s="86"/>
      <c r="BI908" s="86"/>
      <c r="BJ908" s="86"/>
      <c r="BK908" s="86"/>
      <c r="BL908" s="86"/>
      <c r="BM908" s="86"/>
      <c r="BN908" s="86"/>
      <c r="BO908" s="86"/>
      <c r="BP908" s="86"/>
    </row>
    <row r="909" spans="29:68" s="28" customFormat="1">
      <c r="AC909" s="33"/>
      <c r="AG909" s="86"/>
      <c r="AH909" s="86"/>
      <c r="AI909" s="86"/>
      <c r="AK909" s="86"/>
      <c r="AL909" s="86"/>
      <c r="AM909" s="86"/>
      <c r="AN909" s="86"/>
      <c r="AO909" s="86"/>
      <c r="AP909" s="86"/>
      <c r="AQ909" s="86"/>
      <c r="AR909" s="86"/>
      <c r="AS909" s="86"/>
      <c r="AT909" s="86"/>
      <c r="AU909" s="86"/>
      <c r="AV909" s="86"/>
      <c r="AW909" s="86"/>
      <c r="AX909" s="86"/>
      <c r="AY909" s="86"/>
      <c r="AZ909" s="86"/>
      <c r="BA909" s="86"/>
      <c r="BB909" s="86"/>
      <c r="BC909" s="86"/>
      <c r="BD909" s="86"/>
      <c r="BE909" s="86"/>
      <c r="BF909" s="86"/>
      <c r="BG909" s="86"/>
      <c r="BH909" s="86"/>
      <c r="BI909" s="86"/>
      <c r="BJ909" s="86"/>
      <c r="BK909" s="86"/>
      <c r="BL909" s="86"/>
      <c r="BM909" s="86"/>
      <c r="BN909" s="86"/>
      <c r="BO909" s="86"/>
      <c r="BP909" s="86"/>
    </row>
    <row r="910" spans="29:68" s="28" customFormat="1">
      <c r="AC910" s="33"/>
      <c r="AG910" s="86"/>
      <c r="AH910" s="86"/>
      <c r="AI910" s="86"/>
      <c r="AK910" s="86"/>
      <c r="AL910" s="86"/>
      <c r="AM910" s="86"/>
      <c r="AN910" s="86"/>
      <c r="AO910" s="86"/>
      <c r="AP910" s="86"/>
      <c r="AQ910" s="86"/>
      <c r="AR910" s="86"/>
      <c r="AS910" s="86"/>
      <c r="AT910" s="86"/>
      <c r="AU910" s="86"/>
      <c r="AV910" s="86"/>
      <c r="AW910" s="86"/>
      <c r="AX910" s="86"/>
      <c r="AY910" s="86"/>
      <c r="AZ910" s="86"/>
      <c r="BA910" s="86"/>
      <c r="BB910" s="86"/>
      <c r="BC910" s="86"/>
      <c r="BD910" s="86"/>
      <c r="BE910" s="86"/>
      <c r="BF910" s="86"/>
      <c r="BG910" s="86"/>
      <c r="BH910" s="86"/>
      <c r="BI910" s="86"/>
      <c r="BJ910" s="86"/>
      <c r="BK910" s="86"/>
      <c r="BL910" s="86"/>
      <c r="BM910" s="86"/>
      <c r="BN910" s="86"/>
      <c r="BO910" s="86"/>
      <c r="BP910" s="86"/>
    </row>
    <row r="911" spans="29:68" s="28" customFormat="1">
      <c r="AC911" s="33"/>
      <c r="AG911" s="86"/>
      <c r="AH911" s="86"/>
      <c r="AI911" s="86"/>
      <c r="AK911" s="86"/>
      <c r="AL911" s="86"/>
      <c r="AM911" s="86"/>
      <c r="AN911" s="86"/>
      <c r="AO911" s="86"/>
      <c r="AP911" s="86"/>
      <c r="AQ911" s="86"/>
      <c r="AR911" s="86"/>
      <c r="AS911" s="86"/>
      <c r="AT911" s="86"/>
      <c r="AU911" s="86"/>
      <c r="AV911" s="86"/>
      <c r="AW911" s="86"/>
      <c r="AX911" s="86"/>
      <c r="AY911" s="86"/>
      <c r="AZ911" s="86"/>
      <c r="BA911" s="86"/>
      <c r="BB911" s="86"/>
      <c r="BC911" s="86"/>
      <c r="BD911" s="86"/>
      <c r="BE911" s="86"/>
      <c r="BF911" s="86"/>
      <c r="BG911" s="86"/>
      <c r="BH911" s="86"/>
      <c r="BI911" s="86"/>
      <c r="BJ911" s="86"/>
      <c r="BK911" s="86"/>
      <c r="BL911" s="86"/>
      <c r="BM911" s="86"/>
      <c r="BN911" s="86"/>
      <c r="BO911" s="86"/>
      <c r="BP911" s="86"/>
    </row>
    <row r="912" spans="29:68" s="28" customFormat="1">
      <c r="AC912" s="33"/>
      <c r="AG912" s="86"/>
      <c r="AH912" s="86"/>
      <c r="AI912" s="86"/>
      <c r="AK912" s="86"/>
      <c r="AL912" s="86"/>
      <c r="AM912" s="86"/>
      <c r="AN912" s="86"/>
      <c r="AO912" s="86"/>
      <c r="AP912" s="86"/>
      <c r="AQ912" s="86"/>
      <c r="AR912" s="86"/>
      <c r="AS912" s="86"/>
      <c r="AT912" s="86"/>
      <c r="AU912" s="86"/>
      <c r="AV912" s="86"/>
      <c r="AW912" s="86"/>
      <c r="AX912" s="86"/>
      <c r="AY912" s="86"/>
      <c r="AZ912" s="86"/>
      <c r="BA912" s="86"/>
      <c r="BB912" s="86"/>
      <c r="BC912" s="86"/>
      <c r="BD912" s="86"/>
      <c r="BE912" s="86"/>
      <c r="BF912" s="86"/>
      <c r="BG912" s="86"/>
      <c r="BH912" s="86"/>
      <c r="BI912" s="86"/>
      <c r="BJ912" s="86"/>
      <c r="BK912" s="86"/>
      <c r="BL912" s="86"/>
      <c r="BM912" s="86"/>
      <c r="BN912" s="86"/>
      <c r="BO912" s="86"/>
      <c r="BP912" s="86"/>
    </row>
    <row r="913" spans="29:68" s="28" customFormat="1">
      <c r="AC913" s="33"/>
      <c r="AG913" s="86"/>
      <c r="AH913" s="86"/>
      <c r="AI913" s="86"/>
      <c r="AK913" s="86"/>
      <c r="AL913" s="86"/>
      <c r="AM913" s="86"/>
      <c r="AN913" s="86"/>
      <c r="AO913" s="86"/>
      <c r="AP913" s="86"/>
      <c r="AQ913" s="86"/>
      <c r="AR913" s="86"/>
      <c r="AS913" s="86"/>
      <c r="AT913" s="86"/>
      <c r="AU913" s="86"/>
      <c r="AV913" s="86"/>
      <c r="AW913" s="86"/>
      <c r="AX913" s="86"/>
      <c r="AY913" s="86"/>
      <c r="AZ913" s="86"/>
      <c r="BA913" s="86"/>
      <c r="BB913" s="86"/>
      <c r="BC913" s="86"/>
      <c r="BD913" s="86"/>
      <c r="BE913" s="86"/>
      <c r="BF913" s="86"/>
      <c r="BG913" s="86"/>
      <c r="BH913" s="86"/>
      <c r="BI913" s="86"/>
      <c r="BJ913" s="86"/>
      <c r="BK913" s="86"/>
      <c r="BL913" s="86"/>
      <c r="BM913" s="86"/>
      <c r="BN913" s="86"/>
      <c r="BO913" s="86"/>
      <c r="BP913" s="86"/>
    </row>
    <row r="914" spans="29:68" s="28" customFormat="1">
      <c r="AC914" s="33"/>
      <c r="AG914" s="86"/>
      <c r="AH914" s="86"/>
      <c r="AI914" s="86"/>
      <c r="AK914" s="86"/>
      <c r="AL914" s="86"/>
      <c r="AM914" s="86"/>
      <c r="AN914" s="86"/>
      <c r="AO914" s="86"/>
      <c r="AP914" s="86"/>
      <c r="AQ914" s="86"/>
      <c r="AR914" s="86"/>
      <c r="AS914" s="86"/>
      <c r="AT914" s="86"/>
      <c r="AU914" s="86"/>
      <c r="AV914" s="86"/>
      <c r="AW914" s="86"/>
      <c r="AX914" s="86"/>
      <c r="AY914" s="86"/>
      <c r="AZ914" s="86"/>
      <c r="BA914" s="86"/>
      <c r="BB914" s="86"/>
      <c r="BC914" s="86"/>
      <c r="BD914" s="86"/>
      <c r="BE914" s="86"/>
      <c r="BF914" s="86"/>
      <c r="BG914" s="86"/>
      <c r="BH914" s="86"/>
      <c r="BI914" s="86"/>
      <c r="BJ914" s="86"/>
      <c r="BK914" s="86"/>
      <c r="BL914" s="86"/>
      <c r="BM914" s="86"/>
      <c r="BN914" s="86"/>
      <c r="BO914" s="86"/>
      <c r="BP914" s="86"/>
    </row>
    <row r="915" spans="29:68" s="28" customFormat="1">
      <c r="AC915" s="33"/>
      <c r="AG915" s="86"/>
      <c r="AH915" s="86"/>
      <c r="AI915" s="86"/>
      <c r="AK915" s="86"/>
      <c r="AL915" s="86"/>
      <c r="AM915" s="86"/>
      <c r="AN915" s="86"/>
      <c r="AO915" s="86"/>
      <c r="AP915" s="86"/>
      <c r="AQ915" s="86"/>
      <c r="AR915" s="86"/>
      <c r="AS915" s="86"/>
      <c r="AT915" s="86"/>
      <c r="AU915" s="86"/>
      <c r="AV915" s="86"/>
      <c r="AW915" s="86"/>
      <c r="AX915" s="86"/>
      <c r="AY915" s="86"/>
      <c r="AZ915" s="86"/>
      <c r="BA915" s="86"/>
      <c r="BB915" s="86"/>
      <c r="BC915" s="86"/>
      <c r="BD915" s="86"/>
      <c r="BE915" s="86"/>
      <c r="BF915" s="86"/>
      <c r="BG915" s="86"/>
      <c r="BH915" s="86"/>
      <c r="BI915" s="86"/>
      <c r="BJ915" s="86"/>
      <c r="BK915" s="86"/>
      <c r="BL915" s="86"/>
      <c r="BM915" s="86"/>
      <c r="BN915" s="86"/>
      <c r="BO915" s="86"/>
      <c r="BP915" s="86"/>
    </row>
    <row r="916" spans="29:68" s="28" customFormat="1">
      <c r="AC916" s="33"/>
      <c r="AG916" s="86"/>
      <c r="AH916" s="86"/>
      <c r="AI916" s="86"/>
      <c r="AK916" s="86"/>
      <c r="AL916" s="86"/>
      <c r="AM916" s="86"/>
      <c r="AN916" s="86"/>
      <c r="AO916" s="86"/>
      <c r="AP916" s="86"/>
      <c r="AQ916" s="86"/>
      <c r="AR916" s="86"/>
      <c r="AS916" s="86"/>
      <c r="AT916" s="86"/>
      <c r="AU916" s="86"/>
      <c r="AV916" s="86"/>
      <c r="AW916" s="86"/>
      <c r="AX916" s="86"/>
      <c r="AY916" s="86"/>
      <c r="AZ916" s="86"/>
      <c r="BA916" s="86"/>
      <c r="BB916" s="86"/>
      <c r="BC916" s="86"/>
      <c r="BD916" s="86"/>
      <c r="BE916" s="86"/>
      <c r="BF916" s="86"/>
      <c r="BG916" s="86"/>
      <c r="BH916" s="86"/>
      <c r="BI916" s="86"/>
      <c r="BJ916" s="86"/>
      <c r="BK916" s="86"/>
      <c r="BL916" s="86"/>
      <c r="BM916" s="86"/>
      <c r="BN916" s="86"/>
      <c r="BO916" s="86"/>
      <c r="BP916" s="86"/>
    </row>
    <row r="917" spans="29:68" s="28" customFormat="1">
      <c r="AC917" s="33"/>
      <c r="AG917" s="86"/>
      <c r="AH917" s="86"/>
      <c r="AI917" s="86"/>
      <c r="AK917" s="86"/>
      <c r="AL917" s="86"/>
      <c r="AM917" s="86"/>
      <c r="AN917" s="86"/>
      <c r="AO917" s="86"/>
      <c r="AP917" s="86"/>
      <c r="AQ917" s="86"/>
      <c r="AR917" s="86"/>
      <c r="AS917" s="86"/>
      <c r="AT917" s="86"/>
      <c r="AU917" s="86"/>
      <c r="AV917" s="86"/>
      <c r="AW917" s="86"/>
      <c r="AX917" s="86"/>
      <c r="AY917" s="86"/>
      <c r="AZ917" s="86"/>
      <c r="BA917" s="86"/>
      <c r="BB917" s="86"/>
      <c r="BC917" s="86"/>
      <c r="BD917" s="86"/>
      <c r="BE917" s="86"/>
      <c r="BF917" s="86"/>
      <c r="BG917" s="86"/>
      <c r="BH917" s="86"/>
      <c r="BI917" s="86"/>
      <c r="BJ917" s="86"/>
      <c r="BK917" s="86"/>
      <c r="BL917" s="86"/>
      <c r="BM917" s="86"/>
      <c r="BN917" s="86"/>
      <c r="BO917" s="86"/>
      <c r="BP917" s="86"/>
    </row>
    <row r="918" spans="29:68" s="28" customFormat="1">
      <c r="AC918" s="33"/>
      <c r="AG918" s="86"/>
      <c r="AH918" s="86"/>
      <c r="AI918" s="86"/>
      <c r="AK918" s="86"/>
      <c r="AL918" s="86"/>
      <c r="AM918" s="86"/>
      <c r="AN918" s="86"/>
      <c r="AO918" s="86"/>
      <c r="AP918" s="86"/>
      <c r="AQ918" s="86"/>
      <c r="AR918" s="86"/>
      <c r="AS918" s="86"/>
      <c r="AT918" s="86"/>
      <c r="AU918" s="86"/>
      <c r="AV918" s="86"/>
      <c r="AW918" s="86"/>
      <c r="AX918" s="86"/>
      <c r="AY918" s="86"/>
      <c r="AZ918" s="86"/>
      <c r="BA918" s="86"/>
      <c r="BB918" s="86"/>
      <c r="BC918" s="86"/>
      <c r="BD918" s="86"/>
      <c r="BE918" s="86"/>
      <c r="BF918" s="86"/>
      <c r="BG918" s="86"/>
      <c r="BH918" s="86"/>
      <c r="BI918" s="86"/>
      <c r="BJ918" s="86"/>
      <c r="BK918" s="86"/>
      <c r="BL918" s="86"/>
      <c r="BM918" s="86"/>
      <c r="BN918" s="86"/>
      <c r="BO918" s="86"/>
      <c r="BP918" s="86"/>
    </row>
    <row r="919" spans="29:68" s="28" customFormat="1">
      <c r="AC919" s="33"/>
      <c r="AG919" s="86"/>
      <c r="AH919" s="86"/>
      <c r="AI919" s="86"/>
      <c r="AK919" s="86"/>
      <c r="AL919" s="86"/>
      <c r="AM919" s="86"/>
      <c r="AN919" s="86"/>
      <c r="AO919" s="86"/>
      <c r="AP919" s="86"/>
      <c r="AQ919" s="86"/>
      <c r="AR919" s="86"/>
      <c r="AS919" s="86"/>
      <c r="AT919" s="86"/>
      <c r="AU919" s="86"/>
      <c r="AV919" s="86"/>
      <c r="AW919" s="86"/>
      <c r="AX919" s="86"/>
      <c r="AY919" s="86"/>
      <c r="AZ919" s="86"/>
      <c r="BA919" s="86"/>
      <c r="BB919" s="86"/>
      <c r="BC919" s="86"/>
      <c r="BD919" s="86"/>
      <c r="BE919" s="86"/>
      <c r="BF919" s="86"/>
      <c r="BG919" s="86"/>
      <c r="BH919" s="86"/>
      <c r="BI919" s="86"/>
      <c r="BJ919" s="86"/>
      <c r="BK919" s="86"/>
      <c r="BL919" s="86"/>
      <c r="BM919" s="86"/>
      <c r="BN919" s="86"/>
      <c r="BO919" s="86"/>
      <c r="BP919" s="86"/>
    </row>
    <row r="920" spans="29:68" s="28" customFormat="1">
      <c r="AC920" s="33"/>
      <c r="AG920" s="86"/>
      <c r="AH920" s="86"/>
      <c r="AI920" s="86"/>
      <c r="AK920" s="86"/>
      <c r="AL920" s="86"/>
      <c r="AM920" s="86"/>
      <c r="AN920" s="86"/>
      <c r="AO920" s="86"/>
      <c r="AP920" s="86"/>
      <c r="AQ920" s="86"/>
      <c r="AR920" s="86"/>
      <c r="AS920" s="86"/>
      <c r="AT920" s="86"/>
      <c r="AU920" s="86"/>
      <c r="AV920" s="86"/>
      <c r="AW920" s="86"/>
      <c r="AX920" s="86"/>
      <c r="AY920" s="86"/>
      <c r="AZ920" s="86"/>
      <c r="BA920" s="86"/>
      <c r="BB920" s="86"/>
      <c r="BC920" s="86"/>
      <c r="BD920" s="86"/>
      <c r="BE920" s="86"/>
      <c r="BF920" s="86"/>
      <c r="BG920" s="86"/>
      <c r="BH920" s="86"/>
      <c r="BI920" s="86"/>
      <c r="BJ920" s="86"/>
      <c r="BK920" s="86"/>
      <c r="BL920" s="86"/>
      <c r="BM920" s="86"/>
      <c r="BN920" s="86"/>
      <c r="BO920" s="86"/>
      <c r="BP920" s="86"/>
    </row>
    <row r="921" spans="29:68" s="28" customFormat="1">
      <c r="AC921" s="33"/>
      <c r="AG921" s="86"/>
      <c r="AH921" s="86"/>
      <c r="AI921" s="86"/>
      <c r="AK921" s="86"/>
      <c r="AL921" s="86"/>
      <c r="AM921" s="86"/>
      <c r="AN921" s="86"/>
      <c r="AO921" s="86"/>
      <c r="AP921" s="86"/>
      <c r="AQ921" s="86"/>
      <c r="AR921" s="86"/>
      <c r="AS921" s="86"/>
      <c r="AT921" s="86"/>
      <c r="AU921" s="86"/>
      <c r="AV921" s="86"/>
      <c r="AW921" s="86"/>
      <c r="AX921" s="86"/>
      <c r="AY921" s="86"/>
      <c r="AZ921" s="86"/>
      <c r="BA921" s="86"/>
      <c r="BB921" s="86"/>
      <c r="BC921" s="86"/>
      <c r="BD921" s="86"/>
      <c r="BE921" s="86"/>
      <c r="BF921" s="86"/>
      <c r="BG921" s="86"/>
      <c r="BH921" s="86"/>
      <c r="BI921" s="86"/>
      <c r="BJ921" s="86"/>
      <c r="BK921" s="86"/>
      <c r="BL921" s="86"/>
      <c r="BM921" s="86"/>
      <c r="BN921" s="86"/>
      <c r="BO921" s="86"/>
      <c r="BP921" s="86"/>
    </row>
    <row r="922" spans="29:68" s="28" customFormat="1">
      <c r="AC922" s="33"/>
      <c r="AG922" s="86"/>
      <c r="AH922" s="86"/>
      <c r="AI922" s="86"/>
      <c r="AK922" s="86"/>
      <c r="AL922" s="86"/>
      <c r="AM922" s="86"/>
      <c r="AN922" s="86"/>
      <c r="AO922" s="86"/>
      <c r="AP922" s="86"/>
      <c r="AQ922" s="86"/>
      <c r="AR922" s="86"/>
      <c r="AS922" s="86"/>
      <c r="AT922" s="86"/>
      <c r="AU922" s="86"/>
      <c r="AV922" s="86"/>
      <c r="AW922" s="86"/>
      <c r="AX922" s="86"/>
      <c r="AY922" s="86"/>
      <c r="AZ922" s="86"/>
      <c r="BA922" s="86"/>
      <c r="BB922" s="86"/>
      <c r="BC922" s="86"/>
      <c r="BD922" s="86"/>
      <c r="BE922" s="86"/>
      <c r="BF922" s="86"/>
      <c r="BG922" s="86"/>
      <c r="BH922" s="86"/>
      <c r="BI922" s="86"/>
      <c r="BJ922" s="86"/>
      <c r="BK922" s="86"/>
      <c r="BL922" s="86"/>
      <c r="BM922" s="86"/>
      <c r="BN922" s="86"/>
      <c r="BO922" s="86"/>
      <c r="BP922" s="86"/>
    </row>
    <row r="923" spans="29:68" s="28" customFormat="1">
      <c r="AC923" s="33"/>
      <c r="AG923" s="86"/>
      <c r="AH923" s="86"/>
      <c r="AI923" s="86"/>
      <c r="AK923" s="86"/>
      <c r="AL923" s="86"/>
      <c r="AM923" s="86"/>
      <c r="AN923" s="86"/>
      <c r="AO923" s="86"/>
      <c r="AP923" s="86"/>
      <c r="AQ923" s="86"/>
      <c r="AR923" s="86"/>
      <c r="AS923" s="86"/>
      <c r="AT923" s="86"/>
      <c r="AU923" s="86"/>
      <c r="AV923" s="86"/>
      <c r="AW923" s="86"/>
      <c r="AX923" s="86"/>
      <c r="AY923" s="86"/>
      <c r="AZ923" s="86"/>
      <c r="BA923" s="86"/>
      <c r="BB923" s="86"/>
      <c r="BC923" s="86"/>
      <c r="BD923" s="86"/>
      <c r="BE923" s="86"/>
      <c r="BF923" s="86"/>
      <c r="BG923" s="86"/>
      <c r="BH923" s="86"/>
      <c r="BI923" s="86"/>
      <c r="BJ923" s="86"/>
      <c r="BK923" s="86"/>
      <c r="BL923" s="86"/>
      <c r="BM923" s="86"/>
      <c r="BN923" s="86"/>
      <c r="BO923" s="86"/>
      <c r="BP923" s="86"/>
    </row>
    <row r="924" spans="29:68" s="28" customFormat="1">
      <c r="AC924" s="33"/>
      <c r="AG924" s="86"/>
      <c r="AH924" s="86"/>
      <c r="AI924" s="86"/>
      <c r="AK924" s="86"/>
      <c r="AL924" s="86"/>
      <c r="AM924" s="86"/>
      <c r="AN924" s="86"/>
      <c r="AO924" s="86"/>
      <c r="AP924" s="86"/>
      <c r="AQ924" s="86"/>
      <c r="AR924" s="86"/>
      <c r="AS924" s="86"/>
      <c r="AT924" s="86"/>
      <c r="AU924" s="86"/>
      <c r="AV924" s="86"/>
      <c r="AW924" s="86"/>
      <c r="AX924" s="86"/>
      <c r="AY924" s="86"/>
      <c r="AZ924" s="86"/>
      <c r="BA924" s="86"/>
      <c r="BB924" s="86"/>
      <c r="BC924" s="86"/>
      <c r="BD924" s="86"/>
      <c r="BE924" s="86"/>
      <c r="BF924" s="86"/>
      <c r="BG924" s="86"/>
      <c r="BH924" s="86"/>
      <c r="BI924" s="86"/>
      <c r="BJ924" s="86"/>
      <c r="BK924" s="86"/>
      <c r="BL924" s="86"/>
      <c r="BM924" s="86"/>
      <c r="BN924" s="86"/>
      <c r="BO924" s="86"/>
      <c r="BP924" s="86"/>
    </row>
    <row r="925" spans="29:68" s="28" customFormat="1">
      <c r="AC925" s="33"/>
      <c r="AG925" s="86"/>
      <c r="AH925" s="86"/>
      <c r="AI925" s="86"/>
      <c r="AK925" s="86"/>
      <c r="AL925" s="86"/>
      <c r="AM925" s="86"/>
      <c r="AN925" s="86"/>
      <c r="AO925" s="86"/>
      <c r="AP925" s="86"/>
      <c r="AQ925" s="86"/>
      <c r="AR925" s="86"/>
      <c r="AS925" s="86"/>
      <c r="AT925" s="86"/>
      <c r="AU925" s="86"/>
      <c r="AV925" s="86"/>
      <c r="AW925" s="86"/>
      <c r="AX925" s="86"/>
      <c r="AY925" s="86"/>
      <c r="AZ925" s="86"/>
      <c r="BA925" s="86"/>
      <c r="BB925" s="86"/>
      <c r="BC925" s="86"/>
      <c r="BD925" s="86"/>
      <c r="BE925" s="86"/>
      <c r="BF925" s="86"/>
      <c r="BG925" s="86"/>
      <c r="BH925" s="86"/>
      <c r="BI925" s="86"/>
      <c r="BJ925" s="86"/>
      <c r="BK925" s="86"/>
      <c r="BL925" s="86"/>
      <c r="BM925" s="86"/>
      <c r="BN925" s="86"/>
      <c r="BO925" s="86"/>
      <c r="BP925" s="86"/>
    </row>
    <row r="926" spans="29:68" s="28" customFormat="1">
      <c r="AC926" s="33"/>
      <c r="AG926" s="86"/>
      <c r="AH926" s="86"/>
      <c r="AI926" s="86"/>
      <c r="AK926" s="86"/>
      <c r="AL926" s="86"/>
      <c r="AM926" s="86"/>
      <c r="AN926" s="86"/>
      <c r="AO926" s="86"/>
      <c r="AP926" s="86"/>
      <c r="AQ926" s="86"/>
      <c r="AR926" s="86"/>
      <c r="AS926" s="86"/>
      <c r="AT926" s="86"/>
      <c r="AU926" s="86"/>
      <c r="AV926" s="86"/>
      <c r="AW926" s="86"/>
      <c r="AX926" s="86"/>
      <c r="AY926" s="86"/>
      <c r="AZ926" s="86"/>
      <c r="BA926" s="86"/>
      <c r="BB926" s="86"/>
      <c r="BC926" s="86"/>
      <c r="BD926" s="86"/>
      <c r="BE926" s="86"/>
      <c r="BF926" s="86"/>
      <c r="BG926" s="86"/>
      <c r="BH926" s="86"/>
      <c r="BI926" s="86"/>
      <c r="BJ926" s="86"/>
      <c r="BK926" s="86"/>
      <c r="BL926" s="86"/>
      <c r="BM926" s="86"/>
      <c r="BN926" s="86"/>
      <c r="BO926" s="86"/>
      <c r="BP926" s="86"/>
    </row>
    <row r="927" spans="29:68" s="28" customFormat="1">
      <c r="AC927" s="33"/>
      <c r="AG927" s="86"/>
      <c r="AH927" s="86"/>
      <c r="AI927" s="86"/>
      <c r="AK927" s="86"/>
      <c r="AL927" s="86"/>
      <c r="AM927" s="86"/>
      <c r="AN927" s="86"/>
      <c r="AO927" s="86"/>
      <c r="AP927" s="86"/>
      <c r="AQ927" s="86"/>
      <c r="AR927" s="86"/>
      <c r="AS927" s="86"/>
      <c r="AT927" s="86"/>
      <c r="AU927" s="86"/>
      <c r="AV927" s="86"/>
      <c r="AW927" s="86"/>
      <c r="AX927" s="86"/>
      <c r="AY927" s="86"/>
      <c r="AZ927" s="86"/>
      <c r="BA927" s="86"/>
      <c r="BB927" s="86"/>
      <c r="BC927" s="86"/>
      <c r="BD927" s="86"/>
      <c r="BE927" s="86"/>
      <c r="BF927" s="86"/>
      <c r="BG927" s="86"/>
      <c r="BH927" s="86"/>
      <c r="BI927" s="86"/>
      <c r="BJ927" s="86"/>
      <c r="BK927" s="86"/>
      <c r="BL927" s="86"/>
      <c r="BM927" s="86"/>
      <c r="BN927" s="86"/>
      <c r="BO927" s="86"/>
      <c r="BP927" s="86"/>
    </row>
    <row r="928" spans="29:68" s="28" customFormat="1">
      <c r="AC928" s="33"/>
      <c r="AG928" s="86"/>
      <c r="AH928" s="86"/>
      <c r="AI928" s="86"/>
      <c r="AK928" s="86"/>
      <c r="AL928" s="86"/>
      <c r="AM928" s="86"/>
      <c r="AN928" s="86"/>
      <c r="AO928" s="86"/>
      <c r="AP928" s="86"/>
      <c r="AQ928" s="86"/>
      <c r="AR928" s="86"/>
      <c r="AS928" s="86"/>
      <c r="AT928" s="86"/>
      <c r="AU928" s="86"/>
      <c r="AV928" s="86"/>
      <c r="AW928" s="86"/>
      <c r="AX928" s="86"/>
      <c r="AY928" s="86"/>
      <c r="AZ928" s="86"/>
      <c r="BA928" s="86"/>
      <c r="BB928" s="86"/>
      <c r="BC928" s="86"/>
      <c r="BD928" s="86"/>
      <c r="BE928" s="86"/>
      <c r="BF928" s="86"/>
      <c r="BG928" s="86"/>
      <c r="BH928" s="86"/>
      <c r="BI928" s="86"/>
      <c r="BJ928" s="86"/>
      <c r="BK928" s="86"/>
      <c r="BL928" s="86"/>
      <c r="BM928" s="86"/>
      <c r="BN928" s="86"/>
      <c r="BO928" s="86"/>
      <c r="BP928" s="86"/>
    </row>
    <row r="929" spans="29:68" s="28" customFormat="1">
      <c r="AC929" s="33"/>
      <c r="AG929" s="86"/>
      <c r="AH929" s="86"/>
      <c r="AI929" s="86"/>
      <c r="AK929" s="86"/>
      <c r="AL929" s="86"/>
      <c r="AM929" s="86"/>
      <c r="AN929" s="86"/>
      <c r="AO929" s="86"/>
      <c r="AP929" s="86"/>
      <c r="AQ929" s="86"/>
      <c r="AR929" s="86"/>
      <c r="AS929" s="86"/>
      <c r="AT929" s="86"/>
      <c r="AU929" s="86"/>
      <c r="AV929" s="86"/>
      <c r="AW929" s="86"/>
      <c r="AX929" s="86"/>
      <c r="AY929" s="86"/>
      <c r="AZ929" s="86"/>
      <c r="BA929" s="86"/>
      <c r="BB929" s="86"/>
      <c r="BC929" s="86"/>
      <c r="BD929" s="86"/>
      <c r="BE929" s="86"/>
      <c r="BF929" s="86"/>
      <c r="BG929" s="86"/>
      <c r="BH929" s="86"/>
      <c r="BI929" s="86"/>
      <c r="BJ929" s="86"/>
      <c r="BK929" s="86"/>
      <c r="BL929" s="86"/>
      <c r="BM929" s="86"/>
      <c r="BN929" s="86"/>
      <c r="BO929" s="86"/>
      <c r="BP929" s="86"/>
    </row>
    <row r="930" spans="29:68" s="28" customFormat="1">
      <c r="AC930" s="33"/>
      <c r="AG930" s="86"/>
      <c r="AH930" s="86"/>
      <c r="AI930" s="86"/>
      <c r="AK930" s="86"/>
      <c r="AL930" s="86"/>
      <c r="AM930" s="86"/>
      <c r="AN930" s="86"/>
      <c r="AO930" s="86"/>
      <c r="AP930" s="86"/>
      <c r="AQ930" s="86"/>
      <c r="AR930" s="86"/>
      <c r="AS930" s="86"/>
      <c r="AT930" s="86"/>
      <c r="AU930" s="86"/>
      <c r="AV930" s="86"/>
      <c r="AW930" s="86"/>
      <c r="AX930" s="86"/>
      <c r="AY930" s="86"/>
      <c r="AZ930" s="86"/>
      <c r="BA930" s="86"/>
      <c r="BB930" s="86"/>
      <c r="BC930" s="86"/>
      <c r="BD930" s="86"/>
      <c r="BE930" s="86"/>
      <c r="BF930" s="86"/>
      <c r="BG930" s="86"/>
      <c r="BH930" s="86"/>
      <c r="BI930" s="86"/>
      <c r="BJ930" s="86"/>
      <c r="BK930" s="86"/>
      <c r="BL930" s="86"/>
      <c r="BM930" s="86"/>
      <c r="BN930" s="86"/>
      <c r="BO930" s="86"/>
      <c r="BP930" s="86"/>
    </row>
    <row r="931" spans="29:68" s="28" customFormat="1">
      <c r="AC931" s="33"/>
      <c r="AG931" s="86"/>
      <c r="AH931" s="86"/>
      <c r="AI931" s="86"/>
      <c r="AK931" s="86"/>
      <c r="AL931" s="86"/>
      <c r="AM931" s="86"/>
      <c r="AN931" s="86"/>
      <c r="AO931" s="86"/>
      <c r="AP931" s="86"/>
      <c r="AQ931" s="86"/>
      <c r="AR931" s="86"/>
      <c r="AS931" s="86"/>
      <c r="AT931" s="86"/>
      <c r="AU931" s="86"/>
      <c r="AV931" s="86"/>
      <c r="AW931" s="86"/>
      <c r="AX931" s="86"/>
      <c r="AY931" s="86"/>
      <c r="AZ931" s="86"/>
      <c r="BA931" s="86"/>
      <c r="BB931" s="86"/>
      <c r="BC931" s="86"/>
      <c r="BD931" s="86"/>
      <c r="BE931" s="86"/>
      <c r="BF931" s="86"/>
      <c r="BG931" s="86"/>
      <c r="BH931" s="86"/>
      <c r="BI931" s="86"/>
      <c r="BJ931" s="86"/>
      <c r="BK931" s="86"/>
      <c r="BL931" s="86"/>
      <c r="BM931" s="86"/>
      <c r="BN931" s="86"/>
      <c r="BO931" s="86"/>
      <c r="BP931" s="86"/>
    </row>
    <row r="932" spans="29:68" s="28" customFormat="1">
      <c r="AC932" s="33"/>
      <c r="AG932" s="86"/>
      <c r="AH932" s="86"/>
      <c r="AI932" s="86"/>
      <c r="AK932" s="86"/>
      <c r="AL932" s="86"/>
      <c r="AM932" s="86"/>
      <c r="AN932" s="86"/>
      <c r="AO932" s="86"/>
      <c r="AP932" s="86"/>
      <c r="AQ932" s="86"/>
      <c r="AR932" s="86"/>
      <c r="AS932" s="86"/>
      <c r="AT932" s="86"/>
      <c r="AU932" s="86"/>
      <c r="AV932" s="86"/>
      <c r="AW932" s="86"/>
      <c r="AX932" s="86"/>
      <c r="AY932" s="86"/>
      <c r="AZ932" s="86"/>
      <c r="BA932" s="86"/>
      <c r="BB932" s="86"/>
      <c r="BC932" s="86"/>
      <c r="BD932" s="86"/>
      <c r="BE932" s="86"/>
      <c r="BF932" s="86"/>
      <c r="BG932" s="86"/>
      <c r="BH932" s="86"/>
      <c r="BI932" s="86"/>
      <c r="BJ932" s="86"/>
      <c r="BK932" s="86"/>
      <c r="BL932" s="86"/>
      <c r="BM932" s="86"/>
      <c r="BN932" s="86"/>
      <c r="BO932" s="86"/>
      <c r="BP932" s="86"/>
    </row>
    <row r="933" spans="29:68" s="28" customFormat="1">
      <c r="AC933" s="33"/>
      <c r="AG933" s="86"/>
      <c r="AH933" s="86"/>
      <c r="AI933" s="86"/>
      <c r="AK933" s="86"/>
      <c r="AL933" s="86"/>
      <c r="AM933" s="86"/>
      <c r="AN933" s="86"/>
      <c r="AO933" s="86"/>
      <c r="AP933" s="86"/>
      <c r="AQ933" s="86"/>
      <c r="AR933" s="86"/>
      <c r="AS933" s="86"/>
      <c r="AT933" s="86"/>
      <c r="AU933" s="86"/>
      <c r="AV933" s="86"/>
      <c r="AW933" s="86"/>
      <c r="AX933" s="86"/>
      <c r="AY933" s="86"/>
      <c r="AZ933" s="86"/>
      <c r="BA933" s="86"/>
      <c r="BB933" s="86"/>
      <c r="BC933" s="86"/>
      <c r="BD933" s="86"/>
      <c r="BE933" s="86"/>
      <c r="BF933" s="86"/>
      <c r="BG933" s="86"/>
      <c r="BH933" s="86"/>
      <c r="BI933" s="86"/>
      <c r="BJ933" s="86"/>
      <c r="BK933" s="86"/>
      <c r="BL933" s="86"/>
      <c r="BM933" s="86"/>
      <c r="BN933" s="86"/>
      <c r="BO933" s="86"/>
      <c r="BP933" s="86"/>
    </row>
    <row r="934" spans="29:68" s="28" customFormat="1">
      <c r="AC934" s="33"/>
      <c r="AG934" s="86"/>
      <c r="AH934" s="86"/>
      <c r="AI934" s="86"/>
      <c r="AK934" s="86"/>
      <c r="AL934" s="86"/>
      <c r="AM934" s="86"/>
      <c r="AN934" s="86"/>
      <c r="AO934" s="86"/>
      <c r="AP934" s="86"/>
      <c r="AQ934" s="86"/>
      <c r="AR934" s="86"/>
      <c r="AS934" s="86"/>
      <c r="AT934" s="86"/>
      <c r="AU934" s="86"/>
      <c r="AV934" s="86"/>
      <c r="AW934" s="86"/>
      <c r="AX934" s="86"/>
      <c r="AY934" s="86"/>
      <c r="AZ934" s="86"/>
      <c r="BA934" s="86"/>
      <c r="BB934" s="86"/>
      <c r="BC934" s="86"/>
      <c r="BD934" s="86"/>
      <c r="BE934" s="86"/>
      <c r="BF934" s="86"/>
      <c r="BG934" s="86"/>
      <c r="BH934" s="86"/>
      <c r="BI934" s="86"/>
      <c r="BJ934" s="86"/>
      <c r="BK934" s="86"/>
      <c r="BL934" s="86"/>
      <c r="BM934" s="86"/>
      <c r="BN934" s="86"/>
      <c r="BO934" s="86"/>
      <c r="BP934" s="86"/>
    </row>
    <row r="935" spans="29:68" s="28" customFormat="1">
      <c r="AC935" s="33"/>
      <c r="AG935" s="86"/>
      <c r="AH935" s="86"/>
      <c r="AI935" s="86"/>
      <c r="AK935" s="86"/>
      <c r="AL935" s="86"/>
      <c r="AM935" s="86"/>
      <c r="AN935" s="86"/>
      <c r="AO935" s="86"/>
      <c r="AP935" s="86"/>
      <c r="AQ935" s="86"/>
      <c r="AR935" s="86"/>
      <c r="AS935" s="86"/>
      <c r="AT935" s="86"/>
      <c r="AU935" s="86"/>
      <c r="AV935" s="86"/>
      <c r="AW935" s="86"/>
      <c r="AX935" s="86"/>
      <c r="AY935" s="86"/>
      <c r="AZ935" s="86"/>
      <c r="BA935" s="86"/>
      <c r="BB935" s="86"/>
      <c r="BC935" s="86"/>
      <c r="BD935" s="86"/>
      <c r="BE935" s="86"/>
      <c r="BF935" s="86"/>
      <c r="BG935" s="86"/>
      <c r="BH935" s="86"/>
      <c r="BI935" s="86"/>
      <c r="BJ935" s="86"/>
      <c r="BK935" s="86"/>
      <c r="BL935" s="86"/>
      <c r="BM935" s="86"/>
      <c r="BN935" s="86"/>
      <c r="BO935" s="86"/>
      <c r="BP935" s="86"/>
    </row>
    <row r="936" spans="29:68" s="28" customFormat="1">
      <c r="AC936" s="33"/>
      <c r="AG936" s="86"/>
      <c r="AH936" s="86"/>
      <c r="AI936" s="86"/>
      <c r="AK936" s="86"/>
      <c r="AL936" s="86"/>
      <c r="AM936" s="86"/>
      <c r="AN936" s="86"/>
      <c r="AO936" s="86"/>
      <c r="AP936" s="86"/>
      <c r="AQ936" s="86"/>
      <c r="AR936" s="86"/>
      <c r="AS936" s="86"/>
      <c r="AT936" s="86"/>
      <c r="AU936" s="86"/>
      <c r="AV936" s="86"/>
      <c r="AW936" s="86"/>
      <c r="AX936" s="86"/>
      <c r="AY936" s="86"/>
      <c r="AZ936" s="86"/>
      <c r="BA936" s="86"/>
      <c r="BB936" s="86"/>
      <c r="BC936" s="86"/>
      <c r="BD936" s="86"/>
      <c r="BE936" s="86"/>
      <c r="BF936" s="86"/>
      <c r="BG936" s="86"/>
      <c r="BH936" s="86"/>
      <c r="BI936" s="86"/>
      <c r="BJ936" s="86"/>
      <c r="BK936" s="86"/>
      <c r="BL936" s="86"/>
      <c r="BM936" s="86"/>
      <c r="BN936" s="86"/>
      <c r="BO936" s="86"/>
      <c r="BP936" s="86"/>
    </row>
    <row r="937" spans="29:68" s="28" customFormat="1">
      <c r="AC937" s="33"/>
      <c r="AG937" s="86"/>
      <c r="AH937" s="86"/>
      <c r="AI937" s="86"/>
      <c r="AK937" s="86"/>
      <c r="AL937" s="86"/>
      <c r="AM937" s="86"/>
      <c r="AN937" s="86"/>
      <c r="AO937" s="86"/>
      <c r="AP937" s="86"/>
      <c r="AQ937" s="86"/>
      <c r="AR937" s="86"/>
      <c r="AS937" s="86"/>
      <c r="AT937" s="86"/>
      <c r="AU937" s="86"/>
      <c r="AV937" s="86"/>
      <c r="AW937" s="86"/>
      <c r="AX937" s="86"/>
      <c r="AY937" s="86"/>
      <c r="AZ937" s="86"/>
      <c r="BA937" s="86"/>
      <c r="BB937" s="86"/>
      <c r="BC937" s="86"/>
      <c r="BD937" s="86"/>
      <c r="BE937" s="86"/>
      <c r="BF937" s="86"/>
      <c r="BG937" s="86"/>
      <c r="BH937" s="86"/>
      <c r="BI937" s="86"/>
      <c r="BJ937" s="86"/>
      <c r="BK937" s="86"/>
      <c r="BL937" s="86"/>
      <c r="BM937" s="86"/>
      <c r="BN937" s="86"/>
      <c r="BO937" s="86"/>
      <c r="BP937" s="86"/>
    </row>
    <row r="938" spans="29:68" s="28" customFormat="1">
      <c r="AC938" s="33"/>
      <c r="AG938" s="86"/>
      <c r="AH938" s="86"/>
      <c r="AI938" s="86"/>
      <c r="AK938" s="86"/>
      <c r="AL938" s="86"/>
      <c r="AM938" s="86"/>
      <c r="AN938" s="86"/>
      <c r="AO938" s="86"/>
      <c r="AP938" s="86"/>
      <c r="AQ938" s="86"/>
      <c r="AR938" s="86"/>
      <c r="AS938" s="86"/>
      <c r="AT938" s="86"/>
      <c r="AU938" s="86"/>
      <c r="AV938" s="86"/>
      <c r="AW938" s="86"/>
      <c r="AX938" s="86"/>
      <c r="AY938" s="86"/>
      <c r="AZ938" s="86"/>
      <c r="BA938" s="86"/>
      <c r="BB938" s="86"/>
      <c r="BC938" s="86"/>
      <c r="BD938" s="86"/>
      <c r="BE938" s="86"/>
      <c r="BF938" s="86"/>
      <c r="BG938" s="86"/>
      <c r="BH938" s="86"/>
      <c r="BI938" s="86"/>
      <c r="BJ938" s="86"/>
      <c r="BK938" s="86"/>
      <c r="BL938" s="86"/>
      <c r="BM938" s="86"/>
      <c r="BN938" s="86"/>
      <c r="BO938" s="86"/>
      <c r="BP938" s="86"/>
    </row>
    <row r="939" spans="29:68" s="28" customFormat="1">
      <c r="AC939" s="33"/>
      <c r="AG939" s="86"/>
      <c r="AH939" s="86"/>
      <c r="AI939" s="86"/>
      <c r="AK939" s="86"/>
      <c r="AL939" s="86"/>
      <c r="AM939" s="86"/>
      <c r="AN939" s="86"/>
      <c r="AO939" s="86"/>
      <c r="AP939" s="86"/>
      <c r="AQ939" s="86"/>
      <c r="AR939" s="86"/>
      <c r="AS939" s="86"/>
      <c r="AT939" s="86"/>
      <c r="AU939" s="86"/>
      <c r="AV939" s="86"/>
      <c r="AW939" s="86"/>
      <c r="AX939" s="86"/>
      <c r="AY939" s="86"/>
      <c r="AZ939" s="86"/>
      <c r="BA939" s="86"/>
      <c r="BB939" s="86"/>
      <c r="BC939" s="86"/>
      <c r="BD939" s="86"/>
      <c r="BE939" s="86"/>
      <c r="BF939" s="86"/>
      <c r="BG939" s="86"/>
      <c r="BH939" s="86"/>
      <c r="BI939" s="86"/>
      <c r="BJ939" s="86"/>
      <c r="BK939" s="86"/>
      <c r="BL939" s="86"/>
      <c r="BM939" s="86"/>
      <c r="BN939" s="86"/>
      <c r="BO939" s="86"/>
      <c r="BP939" s="86"/>
    </row>
    <row r="940" spans="29:68" s="28" customFormat="1">
      <c r="AC940" s="33"/>
      <c r="AG940" s="86"/>
      <c r="AH940" s="86"/>
      <c r="AI940" s="86"/>
      <c r="AK940" s="86"/>
      <c r="AL940" s="86"/>
      <c r="AM940" s="86"/>
      <c r="AN940" s="86"/>
      <c r="AO940" s="86"/>
      <c r="AP940" s="86"/>
      <c r="AQ940" s="86"/>
      <c r="AR940" s="86"/>
      <c r="AS940" s="86"/>
      <c r="AT940" s="86"/>
      <c r="AU940" s="86"/>
      <c r="AV940" s="86"/>
      <c r="AW940" s="86"/>
      <c r="AX940" s="86"/>
      <c r="AY940" s="86"/>
      <c r="AZ940" s="86"/>
      <c r="BA940" s="86"/>
      <c r="BB940" s="86"/>
      <c r="BC940" s="86"/>
      <c r="BD940" s="86"/>
      <c r="BE940" s="86"/>
      <c r="BF940" s="86"/>
      <c r="BG940" s="86"/>
      <c r="BH940" s="86"/>
      <c r="BI940" s="86"/>
      <c r="BJ940" s="86"/>
      <c r="BK940" s="86"/>
      <c r="BL940" s="86"/>
      <c r="BM940" s="86"/>
      <c r="BN940" s="86"/>
      <c r="BO940" s="86"/>
      <c r="BP940" s="86"/>
    </row>
    <row r="941" spans="29:68" s="28" customFormat="1">
      <c r="AC941" s="33"/>
      <c r="AG941" s="86"/>
      <c r="AH941" s="86"/>
      <c r="AI941" s="86"/>
      <c r="AK941" s="86"/>
      <c r="AL941" s="86"/>
      <c r="AM941" s="86"/>
      <c r="AN941" s="86"/>
      <c r="AO941" s="86"/>
      <c r="AP941" s="86"/>
      <c r="AQ941" s="86"/>
      <c r="AR941" s="86"/>
      <c r="AS941" s="86"/>
      <c r="AT941" s="86"/>
      <c r="AU941" s="86"/>
      <c r="AV941" s="86"/>
      <c r="AW941" s="86"/>
      <c r="AX941" s="86"/>
      <c r="AY941" s="86"/>
      <c r="AZ941" s="86"/>
      <c r="BA941" s="86"/>
      <c r="BB941" s="86"/>
      <c r="BC941" s="86"/>
      <c r="BD941" s="86"/>
      <c r="BE941" s="86"/>
      <c r="BF941" s="86"/>
      <c r="BG941" s="86"/>
      <c r="BH941" s="86"/>
      <c r="BI941" s="86"/>
      <c r="BJ941" s="86"/>
      <c r="BK941" s="86"/>
      <c r="BL941" s="86"/>
      <c r="BM941" s="86"/>
      <c r="BN941" s="86"/>
      <c r="BO941" s="86"/>
      <c r="BP941" s="86"/>
    </row>
    <row r="942" spans="29:68" s="28" customFormat="1">
      <c r="AC942" s="33"/>
      <c r="AG942" s="86"/>
      <c r="AH942" s="86"/>
      <c r="AI942" s="86"/>
      <c r="AK942" s="86"/>
      <c r="AL942" s="86"/>
      <c r="AM942" s="86"/>
      <c r="AN942" s="86"/>
      <c r="AO942" s="86"/>
      <c r="AP942" s="86"/>
      <c r="AQ942" s="86"/>
      <c r="AR942" s="86"/>
      <c r="AS942" s="86"/>
      <c r="AT942" s="86"/>
      <c r="AU942" s="86"/>
      <c r="AV942" s="86"/>
      <c r="AW942" s="86"/>
      <c r="AX942" s="86"/>
      <c r="AY942" s="86"/>
      <c r="AZ942" s="86"/>
      <c r="BA942" s="86"/>
      <c r="BB942" s="86"/>
      <c r="BC942" s="86"/>
      <c r="BD942" s="86"/>
      <c r="BE942" s="86"/>
      <c r="BF942" s="86"/>
      <c r="BG942" s="86"/>
      <c r="BH942" s="86"/>
      <c r="BI942" s="86"/>
      <c r="BJ942" s="86"/>
      <c r="BK942" s="86"/>
      <c r="BL942" s="86"/>
      <c r="BM942" s="86"/>
      <c r="BN942" s="86"/>
      <c r="BO942" s="86"/>
      <c r="BP942" s="86"/>
    </row>
    <row r="943" spans="29:68" s="28" customFormat="1">
      <c r="AC943" s="33"/>
      <c r="AG943" s="86"/>
      <c r="AH943" s="86"/>
      <c r="AI943" s="86"/>
      <c r="AK943" s="86"/>
      <c r="AL943" s="86"/>
      <c r="AM943" s="86"/>
      <c r="AN943" s="86"/>
      <c r="AO943" s="86"/>
      <c r="AP943" s="86"/>
      <c r="AQ943" s="86"/>
      <c r="AR943" s="86"/>
      <c r="AS943" s="86"/>
      <c r="AT943" s="86"/>
      <c r="AU943" s="86"/>
      <c r="AV943" s="86"/>
      <c r="AW943" s="86"/>
      <c r="AX943" s="86"/>
      <c r="AY943" s="86"/>
      <c r="AZ943" s="86"/>
      <c r="BA943" s="86"/>
      <c r="BB943" s="86"/>
      <c r="BC943" s="86"/>
      <c r="BD943" s="86"/>
      <c r="BE943" s="86"/>
      <c r="BF943" s="86"/>
      <c r="BG943" s="86"/>
      <c r="BH943" s="86"/>
      <c r="BI943" s="86"/>
      <c r="BJ943" s="86"/>
      <c r="BK943" s="86"/>
      <c r="BL943" s="86"/>
      <c r="BM943" s="86"/>
      <c r="BN943" s="86"/>
      <c r="BO943" s="86"/>
      <c r="BP943" s="86"/>
    </row>
    <row r="944" spans="29:68" s="28" customFormat="1">
      <c r="AC944" s="33"/>
      <c r="AG944" s="86"/>
      <c r="AH944" s="86"/>
      <c r="AI944" s="86"/>
      <c r="AK944" s="86"/>
      <c r="AL944" s="86"/>
      <c r="AM944" s="86"/>
      <c r="AN944" s="86"/>
      <c r="AO944" s="86"/>
      <c r="AP944" s="86"/>
      <c r="AQ944" s="86"/>
      <c r="AR944" s="86"/>
      <c r="AS944" s="86"/>
      <c r="AT944" s="86"/>
      <c r="AU944" s="86"/>
      <c r="AV944" s="86"/>
      <c r="AW944" s="86"/>
      <c r="AX944" s="86"/>
      <c r="AY944" s="86"/>
      <c r="AZ944" s="86"/>
      <c r="BA944" s="86"/>
      <c r="BB944" s="86"/>
      <c r="BC944" s="86"/>
      <c r="BD944" s="86"/>
      <c r="BE944" s="86"/>
      <c r="BF944" s="86"/>
      <c r="BG944" s="86"/>
      <c r="BH944" s="86"/>
      <c r="BI944" s="86"/>
      <c r="BJ944" s="86"/>
      <c r="BK944" s="86"/>
      <c r="BL944" s="86"/>
      <c r="BM944" s="86"/>
      <c r="BN944" s="86"/>
      <c r="BO944" s="86"/>
      <c r="BP944" s="86"/>
    </row>
    <row r="945" spans="29:68" s="28" customFormat="1">
      <c r="AC945" s="33"/>
      <c r="AG945" s="86"/>
      <c r="AH945" s="86"/>
      <c r="AI945" s="86"/>
      <c r="AK945" s="86"/>
      <c r="AL945" s="86"/>
      <c r="AM945" s="86"/>
      <c r="AN945" s="86"/>
      <c r="AO945" s="86"/>
      <c r="AP945" s="86"/>
      <c r="AQ945" s="86"/>
      <c r="AR945" s="86"/>
      <c r="AS945" s="86"/>
      <c r="AT945" s="86"/>
      <c r="AU945" s="86"/>
      <c r="AV945" s="86"/>
      <c r="AW945" s="86"/>
      <c r="AX945" s="86"/>
      <c r="AY945" s="86"/>
      <c r="AZ945" s="86"/>
      <c r="BA945" s="86"/>
      <c r="BB945" s="86"/>
      <c r="BC945" s="86"/>
      <c r="BD945" s="86"/>
      <c r="BE945" s="86"/>
      <c r="BF945" s="86"/>
      <c r="BG945" s="86"/>
      <c r="BH945" s="86"/>
      <c r="BI945" s="86"/>
      <c r="BJ945" s="86"/>
      <c r="BK945" s="86"/>
      <c r="BL945" s="86"/>
      <c r="BM945" s="86"/>
      <c r="BN945" s="86"/>
      <c r="BO945" s="86"/>
      <c r="BP945" s="86"/>
    </row>
    <row r="946" spans="29:68" s="28" customFormat="1">
      <c r="AC946" s="33"/>
      <c r="AG946" s="86"/>
      <c r="AH946" s="86"/>
      <c r="AI946" s="86"/>
      <c r="AK946" s="86"/>
      <c r="AL946" s="86"/>
      <c r="AM946" s="86"/>
      <c r="AN946" s="86"/>
      <c r="AO946" s="86"/>
      <c r="AP946" s="86"/>
      <c r="AQ946" s="86"/>
      <c r="AR946" s="86"/>
      <c r="AS946" s="86"/>
      <c r="AT946" s="86"/>
      <c r="AU946" s="86"/>
      <c r="AV946" s="86"/>
      <c r="AW946" s="86"/>
      <c r="AX946" s="86"/>
      <c r="AY946" s="86"/>
      <c r="AZ946" s="86"/>
      <c r="BA946" s="86"/>
      <c r="BB946" s="86"/>
      <c r="BC946" s="86"/>
      <c r="BD946" s="86"/>
      <c r="BE946" s="86"/>
      <c r="BF946" s="86"/>
      <c r="BG946" s="86"/>
      <c r="BH946" s="86"/>
      <c r="BI946" s="86"/>
      <c r="BJ946" s="86"/>
      <c r="BK946" s="86"/>
      <c r="BL946" s="86"/>
      <c r="BM946" s="86"/>
      <c r="BN946" s="86"/>
      <c r="BO946" s="86"/>
      <c r="BP946" s="86"/>
    </row>
    <row r="947" spans="29:68" s="28" customFormat="1">
      <c r="AC947" s="33"/>
      <c r="AG947" s="86"/>
      <c r="AH947" s="86"/>
      <c r="AI947" s="86"/>
      <c r="AK947" s="86"/>
      <c r="AL947" s="86"/>
      <c r="AM947" s="86"/>
      <c r="AN947" s="86"/>
      <c r="AO947" s="86"/>
      <c r="AP947" s="86"/>
      <c r="AQ947" s="86"/>
      <c r="AR947" s="86"/>
      <c r="AS947" s="86"/>
      <c r="AT947" s="86"/>
      <c r="AU947" s="86"/>
      <c r="AV947" s="86"/>
      <c r="AW947" s="86"/>
      <c r="AX947" s="86"/>
      <c r="AY947" s="86"/>
      <c r="AZ947" s="86"/>
      <c r="BA947" s="86"/>
      <c r="BB947" s="86"/>
      <c r="BC947" s="86"/>
      <c r="BD947" s="86"/>
      <c r="BE947" s="86"/>
      <c r="BF947" s="86"/>
      <c r="BG947" s="86"/>
      <c r="BH947" s="86"/>
      <c r="BI947" s="86"/>
      <c r="BJ947" s="86"/>
      <c r="BK947" s="86"/>
      <c r="BL947" s="86"/>
      <c r="BM947" s="86"/>
      <c r="BN947" s="86"/>
      <c r="BO947" s="86"/>
      <c r="BP947" s="86"/>
    </row>
    <row r="948" spans="29:68" s="28" customFormat="1">
      <c r="AC948" s="33"/>
      <c r="AG948" s="86"/>
      <c r="AH948" s="86"/>
      <c r="AI948" s="86"/>
      <c r="AK948" s="86"/>
      <c r="AL948" s="86"/>
      <c r="AM948" s="86"/>
      <c r="AN948" s="86"/>
      <c r="AO948" s="86"/>
      <c r="AP948" s="86"/>
      <c r="AQ948" s="86"/>
      <c r="AR948" s="86"/>
      <c r="AS948" s="86"/>
      <c r="AT948" s="86"/>
      <c r="AU948" s="86"/>
      <c r="AV948" s="86"/>
      <c r="AW948" s="86"/>
      <c r="AX948" s="86"/>
      <c r="AY948" s="86"/>
      <c r="AZ948" s="86"/>
      <c r="BA948" s="86"/>
      <c r="BB948" s="86"/>
      <c r="BC948" s="86"/>
      <c r="BD948" s="86"/>
      <c r="BE948" s="86"/>
      <c r="BF948" s="86"/>
      <c r="BG948" s="86"/>
      <c r="BH948" s="86"/>
      <c r="BI948" s="86"/>
      <c r="BJ948" s="86"/>
      <c r="BK948" s="86"/>
      <c r="BL948" s="86"/>
      <c r="BM948" s="86"/>
      <c r="BN948" s="86"/>
      <c r="BO948" s="86"/>
      <c r="BP948" s="86"/>
    </row>
    <row r="949" spans="29:68" s="28" customFormat="1">
      <c r="AC949" s="33"/>
      <c r="AG949" s="86"/>
      <c r="AH949" s="86"/>
      <c r="AI949" s="86"/>
      <c r="AK949" s="86"/>
      <c r="AL949" s="86"/>
      <c r="AM949" s="86"/>
      <c r="AN949" s="86"/>
      <c r="AO949" s="86"/>
      <c r="AP949" s="86"/>
      <c r="AQ949" s="86"/>
      <c r="AR949" s="86"/>
      <c r="AS949" s="86"/>
      <c r="AT949" s="86"/>
      <c r="AU949" s="86"/>
      <c r="AV949" s="86"/>
      <c r="AW949" s="86"/>
      <c r="AX949" s="86"/>
      <c r="AY949" s="86"/>
      <c r="AZ949" s="86"/>
      <c r="BA949" s="86"/>
      <c r="BB949" s="86"/>
      <c r="BC949" s="86"/>
      <c r="BD949" s="86"/>
      <c r="BE949" s="86"/>
      <c r="BF949" s="86"/>
      <c r="BG949" s="86"/>
      <c r="BH949" s="86"/>
      <c r="BI949" s="86"/>
      <c r="BJ949" s="86"/>
      <c r="BK949" s="86"/>
      <c r="BL949" s="86"/>
      <c r="BM949" s="86"/>
      <c r="BN949" s="86"/>
      <c r="BO949" s="86"/>
      <c r="BP949" s="86"/>
    </row>
    <row r="950" spans="29:68" s="28" customFormat="1">
      <c r="AC950" s="33"/>
      <c r="AG950" s="86"/>
      <c r="AH950" s="86"/>
      <c r="AI950" s="86"/>
      <c r="AK950" s="86"/>
      <c r="AL950" s="86"/>
      <c r="AM950" s="86"/>
      <c r="AN950" s="86"/>
      <c r="AO950" s="86"/>
      <c r="AP950" s="86"/>
      <c r="AQ950" s="86"/>
      <c r="AR950" s="86"/>
      <c r="AS950" s="86"/>
      <c r="AT950" s="86"/>
      <c r="AU950" s="86"/>
      <c r="AV950" s="86"/>
      <c r="AW950" s="86"/>
      <c r="AX950" s="86"/>
      <c r="AY950" s="86"/>
      <c r="AZ950" s="86"/>
      <c r="BA950" s="86"/>
      <c r="BB950" s="86"/>
      <c r="BC950" s="86"/>
      <c r="BD950" s="86"/>
      <c r="BE950" s="86"/>
      <c r="BF950" s="86"/>
      <c r="BG950" s="86"/>
      <c r="BH950" s="86"/>
      <c r="BI950" s="86"/>
      <c r="BJ950" s="86"/>
      <c r="BK950" s="86"/>
      <c r="BL950" s="86"/>
      <c r="BM950" s="86"/>
      <c r="BN950" s="86"/>
      <c r="BO950" s="86"/>
      <c r="BP950" s="86"/>
    </row>
    <row r="951" spans="29:68" s="28" customFormat="1">
      <c r="AC951" s="33"/>
      <c r="AG951" s="86"/>
      <c r="AH951" s="86"/>
      <c r="AI951" s="86"/>
      <c r="AK951" s="86"/>
      <c r="AL951" s="86"/>
      <c r="AM951" s="86"/>
      <c r="AN951" s="86"/>
      <c r="AO951" s="86"/>
      <c r="AP951" s="86"/>
      <c r="AQ951" s="86"/>
      <c r="AR951" s="86"/>
      <c r="AS951" s="86"/>
      <c r="AT951" s="86"/>
      <c r="AU951" s="86"/>
      <c r="AV951" s="86"/>
      <c r="AW951" s="86"/>
      <c r="AX951" s="86"/>
      <c r="AY951" s="86"/>
      <c r="AZ951" s="86"/>
      <c r="BA951" s="86"/>
      <c r="BB951" s="86"/>
      <c r="BC951" s="86"/>
      <c r="BD951" s="86"/>
      <c r="BE951" s="86"/>
      <c r="BF951" s="86"/>
      <c r="BG951" s="86"/>
      <c r="BH951" s="86"/>
      <c r="BI951" s="86"/>
      <c r="BJ951" s="86"/>
      <c r="BK951" s="86"/>
      <c r="BL951" s="86"/>
      <c r="BM951" s="86"/>
      <c r="BN951" s="86"/>
      <c r="BO951" s="86"/>
      <c r="BP951" s="86"/>
    </row>
    <row r="952" spans="29:68" s="28" customFormat="1">
      <c r="AC952" s="33"/>
      <c r="AG952" s="86"/>
      <c r="AH952" s="86"/>
      <c r="AI952" s="86"/>
      <c r="AK952" s="86"/>
      <c r="AL952" s="86"/>
      <c r="AM952" s="86"/>
      <c r="AN952" s="86"/>
      <c r="AO952" s="86"/>
      <c r="AP952" s="86"/>
      <c r="AQ952" s="86"/>
      <c r="AR952" s="86"/>
      <c r="AS952" s="86"/>
      <c r="AT952" s="86"/>
      <c r="AU952" s="86"/>
      <c r="AV952" s="86"/>
      <c r="AW952" s="86"/>
      <c r="AX952" s="86"/>
      <c r="AY952" s="86"/>
      <c r="AZ952" s="86"/>
      <c r="BA952" s="86"/>
      <c r="BB952" s="86"/>
      <c r="BC952" s="86"/>
      <c r="BD952" s="86"/>
      <c r="BE952" s="86"/>
      <c r="BF952" s="86"/>
      <c r="BG952" s="86"/>
      <c r="BH952" s="86"/>
      <c r="BI952" s="86"/>
      <c r="BJ952" s="86"/>
      <c r="BK952" s="86"/>
      <c r="BL952" s="86"/>
      <c r="BM952" s="86"/>
      <c r="BN952" s="86"/>
      <c r="BO952" s="86"/>
      <c r="BP952" s="86"/>
    </row>
    <row r="953" spans="29:68" s="28" customFormat="1">
      <c r="AC953" s="33"/>
      <c r="AG953" s="86"/>
      <c r="AH953" s="86"/>
      <c r="AI953" s="86"/>
      <c r="AK953" s="86"/>
      <c r="AL953" s="86"/>
      <c r="AM953" s="86"/>
      <c r="AN953" s="86"/>
      <c r="AO953" s="86"/>
      <c r="AP953" s="86"/>
      <c r="AQ953" s="86"/>
      <c r="AR953" s="86"/>
      <c r="AS953" s="86"/>
      <c r="AT953" s="86"/>
      <c r="AU953" s="86"/>
      <c r="AV953" s="86"/>
      <c r="AW953" s="86"/>
      <c r="AX953" s="86"/>
      <c r="AY953" s="86"/>
      <c r="AZ953" s="86"/>
      <c r="BA953" s="86"/>
      <c r="BB953" s="86"/>
      <c r="BC953" s="86"/>
      <c r="BD953" s="86"/>
      <c r="BE953" s="86"/>
      <c r="BF953" s="86"/>
      <c r="BG953" s="86"/>
      <c r="BH953" s="86"/>
      <c r="BI953" s="86"/>
      <c r="BJ953" s="86"/>
      <c r="BK953" s="86"/>
      <c r="BL953" s="86"/>
      <c r="BM953" s="86"/>
      <c r="BN953" s="86"/>
      <c r="BO953" s="86"/>
      <c r="BP953" s="86"/>
    </row>
    <row r="954" spans="29:68" s="28" customFormat="1">
      <c r="AC954" s="33"/>
      <c r="AG954" s="86"/>
      <c r="AH954" s="86"/>
      <c r="AI954" s="86"/>
      <c r="AK954" s="86"/>
      <c r="AL954" s="86"/>
      <c r="AM954" s="86"/>
      <c r="AN954" s="86"/>
      <c r="AO954" s="86"/>
      <c r="AP954" s="86"/>
      <c r="AQ954" s="86"/>
      <c r="AR954" s="86"/>
      <c r="AS954" s="86"/>
      <c r="AT954" s="86"/>
      <c r="AU954" s="86"/>
      <c r="AV954" s="86"/>
      <c r="AW954" s="86"/>
      <c r="AX954" s="86"/>
      <c r="AY954" s="86"/>
      <c r="AZ954" s="86"/>
      <c r="BA954" s="86"/>
      <c r="BB954" s="86"/>
      <c r="BC954" s="86"/>
      <c r="BD954" s="86"/>
      <c r="BE954" s="86"/>
      <c r="BF954" s="86"/>
      <c r="BG954" s="86"/>
      <c r="BH954" s="86"/>
      <c r="BI954" s="86"/>
      <c r="BJ954" s="86"/>
      <c r="BK954" s="86"/>
      <c r="BL954" s="86"/>
      <c r="BM954" s="86"/>
      <c r="BN954" s="86"/>
      <c r="BO954" s="86"/>
      <c r="BP954" s="86"/>
    </row>
    <row r="955" spans="29:68" s="28" customFormat="1">
      <c r="AC955" s="33"/>
      <c r="AG955" s="86"/>
      <c r="AH955" s="86"/>
      <c r="AI955" s="86"/>
      <c r="AK955" s="86"/>
      <c r="AL955" s="86"/>
      <c r="AM955" s="86"/>
      <c r="AN955" s="86"/>
      <c r="AO955" s="86"/>
      <c r="AP955" s="86"/>
      <c r="AQ955" s="86"/>
      <c r="AR955" s="86"/>
      <c r="AS955" s="86"/>
      <c r="AT955" s="86"/>
      <c r="AU955" s="86"/>
      <c r="AV955" s="86"/>
      <c r="AW955" s="86"/>
      <c r="AX955" s="86"/>
      <c r="AY955" s="86"/>
      <c r="AZ955" s="86"/>
      <c r="BA955" s="86"/>
      <c r="BB955" s="86"/>
      <c r="BC955" s="86"/>
      <c r="BD955" s="86"/>
      <c r="BE955" s="86"/>
      <c r="BF955" s="86"/>
      <c r="BG955" s="86"/>
      <c r="BH955" s="86"/>
      <c r="BI955" s="86"/>
      <c r="BJ955" s="86"/>
      <c r="BK955" s="86"/>
      <c r="BL955" s="86"/>
      <c r="BM955" s="86"/>
      <c r="BN955" s="86"/>
      <c r="BO955" s="86"/>
      <c r="BP955" s="86"/>
    </row>
    <row r="956" spans="29:68" s="28" customFormat="1">
      <c r="AC956" s="33"/>
      <c r="AG956" s="86"/>
      <c r="AH956" s="86"/>
      <c r="AI956" s="86"/>
      <c r="AK956" s="86"/>
      <c r="AL956" s="86"/>
      <c r="AM956" s="86"/>
      <c r="AN956" s="86"/>
      <c r="AO956" s="86"/>
      <c r="AP956" s="86"/>
      <c r="AQ956" s="86"/>
      <c r="AR956" s="86"/>
      <c r="AS956" s="86"/>
      <c r="AT956" s="86"/>
      <c r="AU956" s="86"/>
      <c r="AV956" s="86"/>
      <c r="AW956" s="86"/>
      <c r="AX956" s="86"/>
      <c r="AY956" s="86"/>
      <c r="AZ956" s="86"/>
      <c r="BA956" s="86"/>
      <c r="BB956" s="86"/>
      <c r="BC956" s="86"/>
      <c r="BD956" s="86"/>
      <c r="BE956" s="86"/>
      <c r="BF956" s="86"/>
      <c r="BG956" s="86"/>
      <c r="BH956" s="86"/>
      <c r="BI956" s="86"/>
      <c r="BJ956" s="86"/>
      <c r="BK956" s="86"/>
      <c r="BL956" s="86"/>
      <c r="BM956" s="86"/>
      <c r="BN956" s="86"/>
      <c r="BO956" s="86"/>
      <c r="BP956" s="86"/>
    </row>
    <row r="957" spans="29:68" s="28" customFormat="1">
      <c r="AC957" s="33"/>
      <c r="AG957" s="86"/>
      <c r="AH957" s="86"/>
      <c r="AI957" s="86"/>
      <c r="AK957" s="86"/>
      <c r="AL957" s="86"/>
      <c r="AM957" s="86"/>
      <c r="AN957" s="86"/>
      <c r="AO957" s="86"/>
      <c r="AP957" s="86"/>
      <c r="AQ957" s="86"/>
      <c r="AR957" s="86"/>
      <c r="AS957" s="86"/>
      <c r="AT957" s="86"/>
      <c r="AU957" s="86"/>
      <c r="AV957" s="86"/>
      <c r="AW957" s="86"/>
      <c r="AX957" s="86"/>
      <c r="AY957" s="86"/>
      <c r="AZ957" s="86"/>
      <c r="BA957" s="86"/>
      <c r="BB957" s="86"/>
      <c r="BC957" s="86"/>
      <c r="BD957" s="86"/>
      <c r="BE957" s="86"/>
      <c r="BF957" s="86"/>
      <c r="BG957" s="86"/>
      <c r="BH957" s="86"/>
      <c r="BI957" s="86"/>
      <c r="BJ957" s="86"/>
      <c r="BK957" s="86"/>
      <c r="BL957" s="86"/>
      <c r="BM957" s="86"/>
      <c r="BN957" s="86"/>
      <c r="BO957" s="86"/>
      <c r="BP957" s="86"/>
    </row>
    <row r="958" spans="29:68" s="28" customFormat="1">
      <c r="AC958" s="33"/>
      <c r="AG958" s="86"/>
      <c r="AH958" s="86"/>
      <c r="AI958" s="86"/>
      <c r="AK958" s="86"/>
      <c r="AL958" s="86"/>
      <c r="AM958" s="86"/>
      <c r="AN958" s="86"/>
      <c r="AO958" s="86"/>
      <c r="AP958" s="86"/>
      <c r="AQ958" s="86"/>
      <c r="AR958" s="86"/>
      <c r="AS958" s="86"/>
      <c r="AT958" s="86"/>
      <c r="AU958" s="86"/>
      <c r="AV958" s="86"/>
      <c r="AW958" s="86"/>
      <c r="AX958" s="86"/>
      <c r="AY958" s="86"/>
      <c r="AZ958" s="86"/>
      <c r="BA958" s="86"/>
      <c r="BB958" s="86"/>
      <c r="BC958" s="86"/>
      <c r="BD958" s="86"/>
      <c r="BE958" s="86"/>
      <c r="BF958" s="86"/>
      <c r="BG958" s="86"/>
      <c r="BH958" s="86"/>
      <c r="BI958" s="86"/>
      <c r="BJ958" s="86"/>
      <c r="BK958" s="86"/>
      <c r="BL958" s="86"/>
      <c r="BM958" s="86"/>
      <c r="BN958" s="86"/>
      <c r="BO958" s="86"/>
      <c r="BP958" s="86"/>
    </row>
    <row r="959" spans="29:68" s="28" customFormat="1">
      <c r="AC959" s="33"/>
      <c r="AG959" s="86"/>
      <c r="AH959" s="86"/>
      <c r="AI959" s="86"/>
      <c r="AK959" s="86"/>
      <c r="AL959" s="86"/>
      <c r="AM959" s="86"/>
      <c r="AN959" s="86"/>
      <c r="AO959" s="86"/>
      <c r="AP959" s="86"/>
      <c r="AQ959" s="86"/>
      <c r="AR959" s="86"/>
      <c r="AS959" s="86"/>
      <c r="AT959" s="86"/>
      <c r="AU959" s="86"/>
      <c r="AV959" s="86"/>
      <c r="AW959" s="86"/>
      <c r="AX959" s="86"/>
      <c r="AY959" s="86"/>
      <c r="AZ959" s="86"/>
      <c r="BA959" s="86"/>
      <c r="BB959" s="86"/>
      <c r="BC959" s="86"/>
      <c r="BD959" s="86"/>
      <c r="BE959" s="86"/>
      <c r="BF959" s="86"/>
      <c r="BG959" s="86"/>
      <c r="BH959" s="86"/>
      <c r="BI959" s="86"/>
      <c r="BJ959" s="86"/>
      <c r="BK959" s="86"/>
      <c r="BL959" s="86"/>
      <c r="BM959" s="86"/>
      <c r="BN959" s="86"/>
      <c r="BO959" s="86"/>
      <c r="BP959" s="86"/>
    </row>
    <row r="960" spans="29:68" s="28" customFormat="1">
      <c r="AC960" s="33"/>
      <c r="AG960" s="86"/>
      <c r="AH960" s="86"/>
      <c r="AI960" s="86"/>
      <c r="AK960" s="86"/>
      <c r="AL960" s="86"/>
      <c r="AM960" s="86"/>
      <c r="AN960" s="86"/>
      <c r="AO960" s="86"/>
      <c r="AP960" s="86"/>
      <c r="AQ960" s="86"/>
      <c r="AR960" s="86"/>
      <c r="AS960" s="86"/>
      <c r="AT960" s="86"/>
      <c r="AU960" s="86"/>
      <c r="AV960" s="86"/>
      <c r="AW960" s="86"/>
      <c r="AX960" s="86"/>
      <c r="AY960" s="86"/>
      <c r="AZ960" s="86"/>
      <c r="BA960" s="86"/>
      <c r="BB960" s="86"/>
      <c r="BC960" s="86"/>
      <c r="BD960" s="86"/>
      <c r="BE960" s="86"/>
      <c r="BF960" s="86"/>
      <c r="BG960" s="86"/>
      <c r="BH960" s="86"/>
      <c r="BI960" s="86"/>
      <c r="BJ960" s="86"/>
      <c r="BK960" s="86"/>
      <c r="BL960" s="86"/>
      <c r="BM960" s="86"/>
      <c r="BN960" s="86"/>
      <c r="BO960" s="86"/>
      <c r="BP960" s="86"/>
    </row>
    <row r="961" spans="29:68" s="28" customFormat="1">
      <c r="AC961" s="33"/>
      <c r="AG961" s="86"/>
      <c r="AH961" s="86"/>
      <c r="AI961" s="86"/>
      <c r="AK961" s="86"/>
      <c r="AL961" s="86"/>
      <c r="AM961" s="86"/>
      <c r="AN961" s="86"/>
      <c r="AO961" s="86"/>
      <c r="AP961" s="86"/>
      <c r="AQ961" s="86"/>
      <c r="AR961" s="86"/>
      <c r="AS961" s="86"/>
      <c r="AT961" s="86"/>
      <c r="AU961" s="86"/>
      <c r="AV961" s="86"/>
      <c r="AW961" s="86"/>
      <c r="AX961" s="86"/>
      <c r="AY961" s="86"/>
      <c r="AZ961" s="86"/>
      <c r="BA961" s="86"/>
      <c r="BB961" s="86"/>
      <c r="BC961" s="86"/>
      <c r="BD961" s="86"/>
      <c r="BE961" s="86"/>
      <c r="BF961" s="86"/>
      <c r="BG961" s="86"/>
      <c r="BH961" s="86"/>
      <c r="BI961" s="86"/>
      <c r="BJ961" s="86"/>
      <c r="BK961" s="86"/>
      <c r="BL961" s="86"/>
      <c r="BM961" s="86"/>
      <c r="BN961" s="86"/>
      <c r="BO961" s="86"/>
      <c r="BP961" s="86"/>
    </row>
    <row r="962" spans="29:68" s="28" customFormat="1">
      <c r="AC962" s="33"/>
      <c r="AG962" s="86"/>
      <c r="AH962" s="86"/>
      <c r="AI962" s="86"/>
      <c r="AK962" s="86"/>
      <c r="AL962" s="86"/>
      <c r="AM962" s="86"/>
      <c r="AN962" s="86"/>
      <c r="AO962" s="86"/>
      <c r="AP962" s="86"/>
      <c r="AQ962" s="86"/>
      <c r="AR962" s="86"/>
      <c r="AS962" s="86"/>
      <c r="AT962" s="86"/>
      <c r="AU962" s="86"/>
      <c r="AV962" s="86"/>
      <c r="AW962" s="86"/>
      <c r="AX962" s="86"/>
      <c r="AY962" s="86"/>
      <c r="AZ962" s="86"/>
      <c r="BA962" s="86"/>
      <c r="BB962" s="86"/>
      <c r="BC962" s="86"/>
      <c r="BD962" s="86"/>
      <c r="BE962" s="86"/>
      <c r="BF962" s="86"/>
      <c r="BG962" s="86"/>
      <c r="BH962" s="86"/>
      <c r="BI962" s="86"/>
      <c r="BJ962" s="86"/>
      <c r="BK962" s="86"/>
      <c r="BL962" s="86"/>
      <c r="BM962" s="86"/>
      <c r="BN962" s="86"/>
      <c r="BO962" s="86"/>
      <c r="BP962" s="86"/>
    </row>
    <row r="963" spans="29:68" s="28" customFormat="1">
      <c r="AC963" s="33"/>
      <c r="AG963" s="86"/>
      <c r="AH963" s="86"/>
      <c r="AI963" s="86"/>
      <c r="AK963" s="86"/>
      <c r="AL963" s="86"/>
      <c r="AM963" s="86"/>
      <c r="AN963" s="86"/>
      <c r="AO963" s="86"/>
      <c r="AP963" s="86"/>
      <c r="AQ963" s="86"/>
      <c r="AR963" s="86"/>
      <c r="AS963" s="86"/>
      <c r="AT963" s="86"/>
      <c r="AU963" s="86"/>
      <c r="AV963" s="86"/>
      <c r="AW963" s="86"/>
      <c r="AX963" s="86"/>
      <c r="AY963" s="86"/>
      <c r="AZ963" s="86"/>
      <c r="BA963" s="86"/>
      <c r="BB963" s="86"/>
      <c r="BC963" s="86"/>
      <c r="BD963" s="86"/>
      <c r="BE963" s="86"/>
      <c r="BF963" s="86"/>
      <c r="BG963" s="86"/>
      <c r="BH963" s="86"/>
      <c r="BI963" s="86"/>
      <c r="BJ963" s="86"/>
      <c r="BK963" s="86"/>
      <c r="BL963" s="86"/>
      <c r="BM963" s="86"/>
      <c r="BN963" s="86"/>
      <c r="BO963" s="86"/>
      <c r="BP963" s="86"/>
    </row>
    <row r="964" spans="29:68" s="28" customFormat="1">
      <c r="AC964" s="33"/>
      <c r="AG964" s="86"/>
      <c r="AH964" s="86"/>
      <c r="AI964" s="86"/>
      <c r="AK964" s="86"/>
      <c r="AL964" s="86"/>
      <c r="AM964" s="86"/>
      <c r="AN964" s="86"/>
      <c r="AO964" s="86"/>
      <c r="AP964" s="86"/>
      <c r="AQ964" s="86"/>
      <c r="AR964" s="86"/>
      <c r="AS964" s="86"/>
      <c r="AT964" s="86"/>
      <c r="AU964" s="86"/>
      <c r="AV964" s="86"/>
      <c r="AW964" s="86"/>
      <c r="AX964" s="86"/>
      <c r="AY964" s="86"/>
      <c r="AZ964" s="86"/>
      <c r="BA964" s="86"/>
      <c r="BB964" s="86"/>
      <c r="BC964" s="86"/>
      <c r="BD964" s="86"/>
      <c r="BE964" s="86"/>
      <c r="BF964" s="86"/>
      <c r="BG964" s="86"/>
      <c r="BH964" s="86"/>
      <c r="BI964" s="86"/>
      <c r="BJ964" s="86"/>
      <c r="BK964" s="86"/>
      <c r="BL964" s="86"/>
      <c r="BM964" s="86"/>
      <c r="BN964" s="86"/>
      <c r="BO964" s="86"/>
      <c r="BP964" s="86"/>
    </row>
    <row r="965" spans="29:68" s="28" customFormat="1">
      <c r="AC965" s="33"/>
      <c r="AG965" s="86"/>
      <c r="AH965" s="86"/>
      <c r="AI965" s="86"/>
      <c r="AK965" s="86"/>
      <c r="AL965" s="86"/>
      <c r="AM965" s="86"/>
      <c r="AN965" s="86"/>
      <c r="AO965" s="86"/>
      <c r="AP965" s="86"/>
      <c r="AQ965" s="86"/>
      <c r="AR965" s="86"/>
      <c r="AS965" s="86"/>
      <c r="AT965" s="86"/>
      <c r="AU965" s="86"/>
      <c r="AV965" s="86"/>
      <c r="AW965" s="86"/>
      <c r="AX965" s="86"/>
      <c r="AY965" s="86"/>
      <c r="AZ965" s="86"/>
      <c r="BA965" s="86"/>
      <c r="BB965" s="86"/>
      <c r="BC965" s="86"/>
      <c r="BD965" s="86"/>
      <c r="BE965" s="86"/>
      <c r="BF965" s="86"/>
      <c r="BG965" s="86"/>
      <c r="BH965" s="86"/>
      <c r="BI965" s="86"/>
      <c r="BJ965" s="86"/>
      <c r="BK965" s="86"/>
      <c r="BL965" s="86"/>
      <c r="BM965" s="86"/>
      <c r="BN965" s="86"/>
      <c r="BO965" s="86"/>
      <c r="BP965" s="86"/>
    </row>
    <row r="966" spans="29:68" s="28" customFormat="1">
      <c r="AC966" s="33"/>
      <c r="AG966" s="86"/>
      <c r="AH966" s="86"/>
      <c r="AI966" s="86"/>
      <c r="AK966" s="86"/>
      <c r="AL966" s="86"/>
      <c r="AM966" s="86"/>
      <c r="AN966" s="86"/>
      <c r="AO966" s="86"/>
      <c r="AP966" s="86"/>
      <c r="AQ966" s="86"/>
      <c r="AR966" s="86"/>
      <c r="AS966" s="86"/>
      <c r="AT966" s="86"/>
      <c r="AU966" s="86"/>
      <c r="AV966" s="86"/>
      <c r="AW966" s="86"/>
      <c r="AX966" s="86"/>
      <c r="AY966" s="86"/>
      <c r="AZ966" s="86"/>
      <c r="BA966" s="86"/>
      <c r="BB966" s="86"/>
      <c r="BC966" s="86"/>
      <c r="BD966" s="86"/>
      <c r="BE966" s="86"/>
      <c r="BF966" s="86"/>
      <c r="BG966" s="86"/>
      <c r="BH966" s="86"/>
      <c r="BI966" s="86"/>
      <c r="BJ966" s="86"/>
      <c r="BK966" s="86"/>
      <c r="BL966" s="86"/>
      <c r="BM966" s="86"/>
      <c r="BN966" s="86"/>
      <c r="BO966" s="86"/>
      <c r="BP966" s="86"/>
    </row>
    <row r="967" spans="29:68" s="28" customFormat="1">
      <c r="AC967" s="33"/>
      <c r="AG967" s="86"/>
      <c r="AH967" s="86"/>
      <c r="AI967" s="86"/>
      <c r="AK967" s="86"/>
      <c r="AL967" s="86"/>
      <c r="AM967" s="86"/>
      <c r="AN967" s="86"/>
      <c r="AO967" s="86"/>
      <c r="AP967" s="86"/>
      <c r="AQ967" s="86"/>
      <c r="AR967" s="86"/>
      <c r="AS967" s="86"/>
      <c r="AT967" s="86"/>
      <c r="AU967" s="86"/>
      <c r="AV967" s="86"/>
      <c r="AW967" s="86"/>
      <c r="AX967" s="86"/>
      <c r="AY967" s="86"/>
      <c r="AZ967" s="86"/>
      <c r="BA967" s="86"/>
      <c r="BB967" s="86"/>
      <c r="BC967" s="86"/>
      <c r="BD967" s="86"/>
      <c r="BE967" s="86"/>
      <c r="BF967" s="86"/>
      <c r="BG967" s="86"/>
      <c r="BH967" s="86"/>
      <c r="BI967" s="86"/>
      <c r="BJ967" s="86"/>
      <c r="BK967" s="86"/>
      <c r="BL967" s="86"/>
      <c r="BM967" s="86"/>
      <c r="BN967" s="86"/>
      <c r="BO967" s="86"/>
      <c r="BP967" s="86"/>
    </row>
    <row r="968" spans="29:68" s="28" customFormat="1">
      <c r="AC968" s="33"/>
      <c r="AG968" s="86"/>
      <c r="AH968" s="86"/>
      <c r="AI968" s="86"/>
      <c r="AK968" s="86"/>
      <c r="AL968" s="86"/>
      <c r="AM968" s="86"/>
      <c r="AN968" s="86"/>
      <c r="AO968" s="86"/>
      <c r="AP968" s="86"/>
      <c r="AQ968" s="86"/>
      <c r="AR968" s="86"/>
      <c r="AS968" s="86"/>
      <c r="AT968" s="86"/>
      <c r="AU968" s="86"/>
      <c r="AV968" s="86"/>
      <c r="AW968" s="86"/>
      <c r="AX968" s="86"/>
      <c r="AY968" s="86"/>
      <c r="AZ968" s="86"/>
      <c r="BA968" s="86"/>
      <c r="BB968" s="86"/>
      <c r="BC968" s="86"/>
      <c r="BD968" s="86"/>
      <c r="BE968" s="86"/>
      <c r="BF968" s="86"/>
      <c r="BG968" s="86"/>
      <c r="BH968" s="86"/>
      <c r="BI968" s="86"/>
      <c r="BJ968" s="86"/>
      <c r="BK968" s="86"/>
      <c r="BL968" s="86"/>
      <c r="BM968" s="86"/>
      <c r="BN968" s="86"/>
      <c r="BO968" s="86"/>
      <c r="BP968" s="86"/>
    </row>
    <row r="969" spans="29:68" s="28" customFormat="1">
      <c r="AC969" s="33"/>
      <c r="AG969" s="86"/>
      <c r="AH969" s="86"/>
      <c r="AI969" s="86"/>
      <c r="AK969" s="86"/>
      <c r="AL969" s="86"/>
      <c r="AM969" s="86"/>
      <c r="AN969" s="86"/>
      <c r="AO969" s="86"/>
      <c r="AP969" s="86"/>
      <c r="AQ969" s="86"/>
      <c r="AR969" s="86"/>
      <c r="AS969" s="86"/>
      <c r="AT969" s="86"/>
      <c r="AU969" s="86"/>
      <c r="AV969" s="86"/>
      <c r="AW969" s="86"/>
      <c r="AX969" s="86"/>
      <c r="AY969" s="86"/>
      <c r="AZ969" s="86"/>
      <c r="BA969" s="86"/>
      <c r="BB969" s="86"/>
      <c r="BC969" s="86"/>
      <c r="BD969" s="86"/>
      <c r="BE969" s="86"/>
      <c r="BF969" s="86"/>
      <c r="BG969" s="86"/>
      <c r="BH969" s="86"/>
      <c r="BI969" s="86"/>
      <c r="BJ969" s="86"/>
      <c r="BK969" s="86"/>
      <c r="BL969" s="86"/>
      <c r="BM969" s="86"/>
      <c r="BN969" s="86"/>
      <c r="BO969" s="86"/>
      <c r="BP969" s="86"/>
    </row>
    <row r="970" spans="29:68" s="28" customFormat="1">
      <c r="AC970" s="33"/>
      <c r="AG970" s="86"/>
      <c r="AH970" s="86"/>
      <c r="AI970" s="86"/>
      <c r="AK970" s="86"/>
      <c r="AL970" s="86"/>
      <c r="AM970" s="86"/>
      <c r="AN970" s="86"/>
      <c r="AO970" s="86"/>
      <c r="AP970" s="86"/>
      <c r="AQ970" s="86"/>
      <c r="AR970" s="86"/>
      <c r="AS970" s="86"/>
      <c r="AT970" s="86"/>
      <c r="AU970" s="86"/>
      <c r="AV970" s="86"/>
      <c r="AW970" s="86"/>
      <c r="AX970" s="86"/>
      <c r="AY970" s="86"/>
      <c r="AZ970" s="86"/>
      <c r="BA970" s="86"/>
      <c r="BB970" s="86"/>
      <c r="BC970" s="86"/>
      <c r="BD970" s="86"/>
      <c r="BE970" s="86"/>
      <c r="BF970" s="86"/>
      <c r="BG970" s="86"/>
      <c r="BH970" s="86"/>
      <c r="BI970" s="86"/>
      <c r="BJ970" s="86"/>
      <c r="BK970" s="86"/>
      <c r="BL970" s="86"/>
      <c r="BM970" s="86"/>
      <c r="BN970" s="86"/>
      <c r="BO970" s="86"/>
      <c r="BP970" s="86"/>
    </row>
    <row r="971" spans="29:68" s="28" customFormat="1">
      <c r="AC971" s="33"/>
      <c r="AG971" s="86"/>
      <c r="AH971" s="86"/>
      <c r="AI971" s="86"/>
      <c r="AK971" s="86"/>
      <c r="AL971" s="86"/>
      <c r="AM971" s="86"/>
      <c r="AN971" s="86"/>
      <c r="AO971" s="86"/>
      <c r="AP971" s="86"/>
      <c r="AQ971" s="86"/>
      <c r="AR971" s="86"/>
      <c r="AS971" s="86"/>
      <c r="AT971" s="86"/>
      <c r="AU971" s="86"/>
      <c r="AV971" s="86"/>
      <c r="AW971" s="86"/>
      <c r="AX971" s="86"/>
      <c r="AY971" s="86"/>
      <c r="AZ971" s="86"/>
      <c r="BA971" s="86"/>
      <c r="BB971" s="86"/>
      <c r="BC971" s="86"/>
      <c r="BD971" s="86"/>
      <c r="BE971" s="86"/>
      <c r="BF971" s="86"/>
      <c r="BG971" s="86"/>
      <c r="BH971" s="86"/>
      <c r="BI971" s="86"/>
      <c r="BJ971" s="86"/>
      <c r="BK971" s="86"/>
      <c r="BL971" s="86"/>
      <c r="BM971" s="86"/>
      <c r="BN971" s="86"/>
      <c r="BO971" s="86"/>
      <c r="BP971" s="86"/>
    </row>
    <row r="972" spans="29:68" s="28" customFormat="1">
      <c r="AC972" s="33"/>
      <c r="AG972" s="86"/>
      <c r="AH972" s="86"/>
      <c r="AI972" s="86"/>
      <c r="AK972" s="86"/>
      <c r="AL972" s="86"/>
      <c r="AM972" s="86"/>
      <c r="AN972" s="86"/>
      <c r="AO972" s="86"/>
      <c r="AP972" s="86"/>
      <c r="AQ972" s="86"/>
      <c r="AR972" s="86"/>
      <c r="AS972" s="86"/>
      <c r="AT972" s="86"/>
      <c r="AU972" s="86"/>
      <c r="AV972" s="86"/>
      <c r="AW972" s="86"/>
      <c r="AX972" s="86"/>
      <c r="AY972" s="86"/>
      <c r="AZ972" s="86"/>
      <c r="BA972" s="86"/>
      <c r="BB972" s="86"/>
      <c r="BC972" s="86"/>
      <c r="BD972" s="86"/>
      <c r="BE972" s="86"/>
      <c r="BF972" s="86"/>
      <c r="BG972" s="86"/>
      <c r="BH972" s="86"/>
      <c r="BI972" s="86"/>
      <c r="BJ972" s="86"/>
      <c r="BK972" s="86"/>
      <c r="BL972" s="86"/>
      <c r="BM972" s="86"/>
      <c r="BN972" s="86"/>
      <c r="BO972" s="86"/>
      <c r="BP972" s="86"/>
    </row>
    <row r="973" spans="29:68" s="28" customFormat="1">
      <c r="AC973" s="33"/>
      <c r="AG973" s="86"/>
      <c r="AH973" s="86"/>
      <c r="AI973" s="86"/>
      <c r="AK973" s="86"/>
      <c r="AL973" s="86"/>
      <c r="AM973" s="86"/>
      <c r="AN973" s="86"/>
      <c r="AO973" s="86"/>
      <c r="AP973" s="86"/>
      <c r="AQ973" s="86"/>
      <c r="AR973" s="86"/>
      <c r="AS973" s="86"/>
      <c r="AT973" s="86"/>
      <c r="AU973" s="86"/>
      <c r="AV973" s="86"/>
      <c r="AW973" s="86"/>
      <c r="AX973" s="86"/>
      <c r="AY973" s="86"/>
      <c r="AZ973" s="86"/>
      <c r="BA973" s="86"/>
      <c r="BB973" s="86"/>
      <c r="BC973" s="86"/>
      <c r="BD973" s="86"/>
      <c r="BE973" s="86"/>
      <c r="BF973" s="86"/>
      <c r="BG973" s="86"/>
      <c r="BH973" s="86"/>
      <c r="BI973" s="86"/>
      <c r="BJ973" s="86"/>
      <c r="BK973" s="86"/>
      <c r="BL973" s="86"/>
      <c r="BM973" s="86"/>
      <c r="BN973" s="86"/>
      <c r="BO973" s="86"/>
      <c r="BP973" s="86"/>
    </row>
    <row r="974" spans="29:68" s="28" customFormat="1">
      <c r="AC974" s="33"/>
      <c r="AG974" s="86"/>
      <c r="AH974" s="86"/>
      <c r="AI974" s="86"/>
      <c r="AK974" s="86"/>
      <c r="AL974" s="86"/>
      <c r="AM974" s="86"/>
      <c r="AN974" s="86"/>
      <c r="AO974" s="86"/>
      <c r="AP974" s="86"/>
      <c r="AQ974" s="86"/>
      <c r="AR974" s="86"/>
      <c r="AS974" s="86"/>
      <c r="AT974" s="86"/>
      <c r="AU974" s="86"/>
      <c r="AV974" s="86"/>
      <c r="AW974" s="86"/>
      <c r="AX974" s="86"/>
      <c r="AY974" s="86"/>
      <c r="AZ974" s="86"/>
      <c r="BA974" s="86"/>
      <c r="BB974" s="86"/>
      <c r="BC974" s="86"/>
      <c r="BD974" s="86"/>
      <c r="BE974" s="86"/>
      <c r="BF974" s="86"/>
      <c r="BG974" s="86"/>
      <c r="BH974" s="86"/>
      <c r="BI974" s="86"/>
      <c r="BJ974" s="86"/>
      <c r="BK974" s="86"/>
      <c r="BL974" s="86"/>
      <c r="BM974" s="86"/>
      <c r="BN974" s="86"/>
      <c r="BO974" s="86"/>
      <c r="BP974" s="86"/>
    </row>
    <row r="975" spans="29:68" s="28" customFormat="1">
      <c r="AC975" s="33"/>
      <c r="AG975" s="86"/>
      <c r="AH975" s="86"/>
      <c r="AI975" s="86"/>
      <c r="AK975" s="86"/>
      <c r="AL975" s="86"/>
      <c r="AM975" s="86"/>
      <c r="AN975" s="86"/>
      <c r="AO975" s="86"/>
      <c r="AP975" s="86"/>
      <c r="AQ975" s="86"/>
      <c r="AR975" s="86"/>
      <c r="AS975" s="86"/>
      <c r="AT975" s="86"/>
      <c r="AU975" s="86"/>
      <c r="AV975" s="86"/>
      <c r="AW975" s="86"/>
      <c r="AX975" s="86"/>
      <c r="AY975" s="86"/>
      <c r="AZ975" s="86"/>
      <c r="BA975" s="86"/>
      <c r="BB975" s="86"/>
      <c r="BC975" s="86"/>
      <c r="BD975" s="86"/>
      <c r="BE975" s="86"/>
      <c r="BF975" s="86"/>
      <c r="BG975" s="86"/>
      <c r="BH975" s="86"/>
      <c r="BI975" s="86"/>
      <c r="BJ975" s="86"/>
      <c r="BK975" s="86"/>
      <c r="BL975" s="86"/>
      <c r="BM975" s="86"/>
      <c r="BN975" s="86"/>
      <c r="BO975" s="86"/>
      <c r="BP975" s="86"/>
    </row>
    <row r="976" spans="29:68" s="28" customFormat="1">
      <c r="AC976" s="33"/>
      <c r="AG976" s="86"/>
      <c r="AH976" s="86"/>
      <c r="AI976" s="86"/>
      <c r="AK976" s="86"/>
      <c r="AL976" s="86"/>
      <c r="AM976" s="86"/>
      <c r="AN976" s="86"/>
      <c r="AO976" s="86"/>
      <c r="AP976" s="86"/>
      <c r="AQ976" s="86"/>
      <c r="AR976" s="86"/>
      <c r="AS976" s="86"/>
      <c r="AT976" s="86"/>
      <c r="AU976" s="86"/>
      <c r="AV976" s="86"/>
      <c r="AW976" s="86"/>
      <c r="AX976" s="86"/>
      <c r="AY976" s="86"/>
      <c r="AZ976" s="86"/>
      <c r="BA976" s="86"/>
      <c r="BB976" s="86"/>
      <c r="BC976" s="86"/>
      <c r="BD976" s="86"/>
      <c r="BE976" s="86"/>
      <c r="BF976" s="86"/>
      <c r="BG976" s="86"/>
      <c r="BH976" s="86"/>
      <c r="BI976" s="86"/>
      <c r="BJ976" s="86"/>
      <c r="BK976" s="86"/>
      <c r="BL976" s="86"/>
      <c r="BM976" s="86"/>
      <c r="BN976" s="86"/>
      <c r="BO976" s="86"/>
      <c r="BP976" s="86"/>
    </row>
    <row r="977" spans="29:68" s="28" customFormat="1">
      <c r="AC977" s="33"/>
      <c r="AG977" s="86"/>
      <c r="AH977" s="86"/>
      <c r="AI977" s="86"/>
      <c r="AK977" s="86"/>
      <c r="AL977" s="86"/>
      <c r="AM977" s="86"/>
      <c r="AN977" s="86"/>
      <c r="AO977" s="86"/>
      <c r="AP977" s="86"/>
      <c r="AQ977" s="86"/>
      <c r="AR977" s="86"/>
      <c r="AS977" s="86"/>
      <c r="AT977" s="86"/>
      <c r="AU977" s="86"/>
      <c r="AV977" s="86"/>
      <c r="AW977" s="86"/>
      <c r="AX977" s="86"/>
      <c r="AY977" s="86"/>
      <c r="AZ977" s="86"/>
      <c r="BA977" s="86"/>
      <c r="BB977" s="86"/>
      <c r="BC977" s="86"/>
      <c r="BD977" s="86"/>
      <c r="BE977" s="86"/>
      <c r="BF977" s="86"/>
      <c r="BG977" s="86"/>
      <c r="BH977" s="86"/>
      <c r="BI977" s="86"/>
      <c r="BJ977" s="86"/>
      <c r="BK977" s="86"/>
      <c r="BL977" s="86"/>
      <c r="BM977" s="86"/>
      <c r="BN977" s="86"/>
      <c r="BO977" s="86"/>
      <c r="BP977" s="86"/>
    </row>
    <row r="978" spans="29:68" s="28" customFormat="1">
      <c r="AC978" s="33"/>
      <c r="AG978" s="86"/>
      <c r="AH978" s="86"/>
      <c r="AI978" s="86"/>
      <c r="AK978" s="86"/>
      <c r="AL978" s="86"/>
      <c r="AM978" s="86"/>
      <c r="AN978" s="86"/>
      <c r="AO978" s="86"/>
      <c r="AP978" s="86"/>
      <c r="AQ978" s="86"/>
      <c r="AR978" s="86"/>
      <c r="AS978" s="86"/>
      <c r="AT978" s="86"/>
      <c r="AU978" s="86"/>
      <c r="AV978" s="86"/>
      <c r="AW978" s="86"/>
      <c r="AX978" s="86"/>
      <c r="AY978" s="86"/>
      <c r="AZ978" s="86"/>
      <c r="BA978" s="86"/>
      <c r="BB978" s="86"/>
      <c r="BC978" s="86"/>
      <c r="BD978" s="86"/>
      <c r="BE978" s="86"/>
      <c r="BF978" s="86"/>
      <c r="BG978" s="86"/>
      <c r="BH978" s="86"/>
      <c r="BI978" s="86"/>
      <c r="BJ978" s="86"/>
      <c r="BK978" s="86"/>
      <c r="BL978" s="86"/>
      <c r="BM978" s="86"/>
      <c r="BN978" s="86"/>
      <c r="BO978" s="86"/>
      <c r="BP978" s="86"/>
    </row>
    <row r="979" spans="29:68" s="28" customFormat="1">
      <c r="AC979" s="33"/>
      <c r="AG979" s="86"/>
      <c r="AH979" s="86"/>
      <c r="AI979" s="86"/>
      <c r="AK979" s="86"/>
      <c r="AL979" s="86"/>
      <c r="AM979" s="86"/>
      <c r="AN979" s="86"/>
      <c r="AO979" s="86"/>
      <c r="AP979" s="86"/>
      <c r="AQ979" s="86"/>
      <c r="AR979" s="86"/>
      <c r="AS979" s="86"/>
      <c r="AT979" s="86"/>
      <c r="AU979" s="86"/>
      <c r="AV979" s="86"/>
      <c r="AW979" s="86"/>
      <c r="AX979" s="86"/>
      <c r="AY979" s="86"/>
      <c r="AZ979" s="86"/>
      <c r="BA979" s="86"/>
      <c r="BB979" s="86"/>
      <c r="BC979" s="86"/>
      <c r="BD979" s="86"/>
      <c r="BE979" s="86"/>
      <c r="BF979" s="86"/>
      <c r="BG979" s="86"/>
      <c r="BH979" s="86"/>
      <c r="BI979" s="86"/>
      <c r="BJ979" s="86"/>
      <c r="BK979" s="86"/>
      <c r="BL979" s="86"/>
      <c r="BM979" s="86"/>
      <c r="BN979" s="86"/>
      <c r="BO979" s="86"/>
      <c r="BP979" s="86"/>
    </row>
    <row r="980" spans="29:68" s="28" customFormat="1">
      <c r="AC980" s="33"/>
      <c r="AG980" s="86"/>
      <c r="AH980" s="86"/>
      <c r="AI980" s="86"/>
      <c r="AK980" s="86"/>
      <c r="AL980" s="86"/>
      <c r="AM980" s="86"/>
      <c r="AN980" s="86"/>
      <c r="AO980" s="86"/>
      <c r="AP980" s="86"/>
      <c r="AQ980" s="86"/>
      <c r="AR980" s="86"/>
      <c r="AS980" s="86"/>
      <c r="AT980" s="86"/>
      <c r="AU980" s="86"/>
      <c r="AV980" s="86"/>
      <c r="AW980" s="86"/>
      <c r="AX980" s="86"/>
      <c r="AY980" s="86"/>
      <c r="AZ980" s="86"/>
      <c r="BA980" s="86"/>
      <c r="BB980" s="86"/>
      <c r="BC980" s="86"/>
      <c r="BD980" s="86"/>
      <c r="BE980" s="86"/>
      <c r="BF980" s="86"/>
      <c r="BG980" s="86"/>
      <c r="BH980" s="86"/>
      <c r="BI980" s="86"/>
      <c r="BJ980" s="86"/>
      <c r="BK980" s="86"/>
      <c r="BL980" s="86"/>
      <c r="BM980" s="86"/>
      <c r="BN980" s="86"/>
      <c r="BO980" s="86"/>
      <c r="BP980" s="86"/>
    </row>
    <row r="981" spans="29:68" s="28" customFormat="1">
      <c r="AC981" s="33"/>
      <c r="AG981" s="86"/>
      <c r="AH981" s="86"/>
      <c r="AI981" s="86"/>
      <c r="AK981" s="86"/>
      <c r="AL981" s="86"/>
      <c r="AM981" s="86"/>
      <c r="AN981" s="86"/>
      <c r="AO981" s="86"/>
      <c r="AP981" s="86"/>
      <c r="AQ981" s="86"/>
      <c r="AR981" s="86"/>
      <c r="AS981" s="86"/>
      <c r="AT981" s="86"/>
      <c r="AU981" s="86"/>
      <c r="AV981" s="86"/>
      <c r="AW981" s="86"/>
      <c r="AX981" s="86"/>
      <c r="AY981" s="86"/>
      <c r="AZ981" s="86"/>
      <c r="BA981" s="86"/>
      <c r="BB981" s="86"/>
      <c r="BC981" s="86"/>
      <c r="BD981" s="86"/>
      <c r="BE981" s="86"/>
      <c r="BF981" s="86"/>
      <c r="BG981" s="86"/>
      <c r="BH981" s="86"/>
      <c r="BI981" s="86"/>
      <c r="BJ981" s="86"/>
      <c r="BK981" s="86"/>
      <c r="BL981" s="86"/>
      <c r="BM981" s="86"/>
      <c r="BN981" s="86"/>
      <c r="BO981" s="86"/>
      <c r="BP981" s="86"/>
    </row>
    <row r="982" spans="29:68" s="28" customFormat="1">
      <c r="AC982" s="33"/>
      <c r="AG982" s="86"/>
      <c r="AH982" s="86"/>
      <c r="AI982" s="86"/>
      <c r="AK982" s="86"/>
      <c r="AL982" s="86"/>
      <c r="AM982" s="86"/>
      <c r="AN982" s="86"/>
      <c r="AO982" s="86"/>
      <c r="AP982" s="86"/>
      <c r="AQ982" s="86"/>
      <c r="AR982" s="86"/>
      <c r="AS982" s="86"/>
      <c r="AT982" s="86"/>
      <c r="AU982" s="86"/>
      <c r="AV982" s="86"/>
      <c r="AW982" s="86"/>
      <c r="AX982" s="86"/>
      <c r="AY982" s="86"/>
      <c r="AZ982" s="86"/>
      <c r="BA982" s="86"/>
      <c r="BB982" s="86"/>
      <c r="BC982" s="86"/>
      <c r="BD982" s="86"/>
      <c r="BE982" s="86"/>
      <c r="BF982" s="86"/>
      <c r="BG982" s="86"/>
      <c r="BH982" s="86"/>
      <c r="BI982" s="86"/>
      <c r="BJ982" s="86"/>
      <c r="BK982" s="86"/>
      <c r="BL982" s="86"/>
      <c r="BM982" s="86"/>
      <c r="BN982" s="86"/>
      <c r="BO982" s="86"/>
      <c r="BP982" s="86"/>
    </row>
    <row r="983" spans="29:68" s="28" customFormat="1">
      <c r="AC983" s="33"/>
      <c r="AG983" s="86"/>
      <c r="AH983" s="86"/>
      <c r="AI983" s="86"/>
      <c r="AK983" s="86"/>
      <c r="AL983" s="86"/>
      <c r="AM983" s="86"/>
      <c r="AN983" s="86"/>
      <c r="AO983" s="86"/>
      <c r="AP983" s="86"/>
      <c r="AQ983" s="86"/>
      <c r="AR983" s="86"/>
      <c r="AS983" s="86"/>
      <c r="AT983" s="86"/>
      <c r="AU983" s="86"/>
      <c r="AV983" s="86"/>
      <c r="AW983" s="86"/>
      <c r="AX983" s="86"/>
      <c r="AY983" s="86"/>
      <c r="AZ983" s="86"/>
      <c r="BA983" s="86"/>
      <c r="BB983" s="86"/>
      <c r="BC983" s="86"/>
      <c r="BD983" s="86"/>
      <c r="BE983" s="86"/>
      <c r="BF983" s="86"/>
      <c r="BG983" s="86"/>
      <c r="BH983" s="86"/>
      <c r="BI983" s="86"/>
      <c r="BJ983" s="86"/>
      <c r="BK983" s="86"/>
      <c r="BL983" s="86"/>
      <c r="BM983" s="86"/>
      <c r="BN983" s="86"/>
      <c r="BO983" s="86"/>
      <c r="BP983" s="86"/>
    </row>
    <row r="984" spans="29:68" s="28" customFormat="1">
      <c r="AC984" s="33"/>
      <c r="AG984" s="86"/>
      <c r="AH984" s="86"/>
      <c r="AI984" s="86"/>
      <c r="AK984" s="86"/>
      <c r="AL984" s="86"/>
      <c r="AM984" s="86"/>
      <c r="AN984" s="86"/>
      <c r="AO984" s="86"/>
      <c r="AP984" s="86"/>
      <c r="AQ984" s="86"/>
      <c r="AR984" s="86"/>
      <c r="AS984" s="86"/>
      <c r="AT984" s="86"/>
      <c r="AU984" s="86"/>
      <c r="AV984" s="86"/>
      <c r="AW984" s="86"/>
      <c r="AX984" s="86"/>
      <c r="AY984" s="86"/>
      <c r="AZ984" s="86"/>
      <c r="BA984" s="86"/>
      <c r="BB984" s="86"/>
      <c r="BC984" s="86"/>
      <c r="BD984" s="86"/>
      <c r="BE984" s="86"/>
      <c r="BF984" s="86"/>
      <c r="BG984" s="86"/>
      <c r="BH984" s="86"/>
      <c r="BI984" s="86"/>
      <c r="BJ984" s="86"/>
      <c r="BK984" s="86"/>
      <c r="BL984" s="86"/>
      <c r="BM984" s="86"/>
      <c r="BN984" s="86"/>
      <c r="BO984" s="86"/>
      <c r="BP984" s="86"/>
    </row>
    <row r="985" spans="29:68" s="28" customFormat="1">
      <c r="AC985" s="33"/>
      <c r="AG985" s="86"/>
      <c r="AH985" s="86"/>
      <c r="AI985" s="86"/>
      <c r="AK985" s="86"/>
      <c r="AL985" s="86"/>
      <c r="AM985" s="86"/>
      <c r="AN985" s="86"/>
      <c r="AO985" s="86"/>
      <c r="AP985" s="86"/>
      <c r="AQ985" s="86"/>
      <c r="AR985" s="86"/>
      <c r="AS985" s="86"/>
      <c r="AT985" s="86"/>
      <c r="AU985" s="86"/>
      <c r="AV985" s="86"/>
      <c r="AW985" s="86"/>
      <c r="AX985" s="86"/>
      <c r="AY985" s="86"/>
      <c r="AZ985" s="86"/>
      <c r="BA985" s="86"/>
      <c r="BB985" s="86"/>
      <c r="BC985" s="86"/>
      <c r="BD985" s="86"/>
      <c r="BE985" s="86"/>
      <c r="BF985" s="86"/>
      <c r="BG985" s="86"/>
      <c r="BH985" s="86"/>
      <c r="BI985" s="86"/>
      <c r="BJ985" s="86"/>
      <c r="BK985" s="86"/>
      <c r="BL985" s="86"/>
      <c r="BM985" s="86"/>
      <c r="BN985" s="86"/>
      <c r="BO985" s="86"/>
      <c r="BP985" s="86"/>
    </row>
    <row r="986" spans="29:68" s="28" customFormat="1">
      <c r="AC986" s="33"/>
      <c r="AG986" s="86"/>
      <c r="AH986" s="86"/>
      <c r="AI986" s="86"/>
      <c r="AK986" s="86"/>
      <c r="AL986" s="86"/>
      <c r="AM986" s="86"/>
      <c r="AN986" s="86"/>
      <c r="AO986" s="86"/>
      <c r="AP986" s="86"/>
      <c r="AQ986" s="86"/>
      <c r="AR986" s="86"/>
      <c r="AS986" s="86"/>
      <c r="AT986" s="86"/>
      <c r="AU986" s="86"/>
      <c r="AV986" s="86"/>
      <c r="AW986" s="86"/>
      <c r="AX986" s="86"/>
      <c r="AY986" s="86"/>
      <c r="AZ986" s="86"/>
      <c r="BA986" s="86"/>
      <c r="BB986" s="86"/>
      <c r="BC986" s="86"/>
      <c r="BD986" s="86"/>
      <c r="BE986" s="86"/>
      <c r="BF986" s="86"/>
      <c r="BG986" s="86"/>
      <c r="BH986" s="86"/>
      <c r="BI986" s="86"/>
      <c r="BJ986" s="86"/>
      <c r="BK986" s="86"/>
      <c r="BL986" s="86"/>
      <c r="BM986" s="86"/>
      <c r="BN986" s="86"/>
      <c r="BO986" s="86"/>
      <c r="BP986" s="86"/>
    </row>
    <row r="987" spans="29:68" s="28" customFormat="1">
      <c r="AC987" s="33"/>
      <c r="AG987" s="86"/>
      <c r="AH987" s="86"/>
      <c r="AI987" s="86"/>
      <c r="AK987" s="86"/>
      <c r="AL987" s="86"/>
      <c r="AM987" s="86"/>
      <c r="AN987" s="86"/>
      <c r="AO987" s="86"/>
      <c r="AP987" s="86"/>
      <c r="AQ987" s="86"/>
      <c r="AR987" s="86"/>
      <c r="AS987" s="86"/>
      <c r="AT987" s="86"/>
      <c r="AU987" s="86"/>
      <c r="AV987" s="86"/>
      <c r="AW987" s="86"/>
      <c r="AX987" s="86"/>
      <c r="AY987" s="86"/>
      <c r="AZ987" s="86"/>
      <c r="BA987" s="86"/>
      <c r="BB987" s="86"/>
      <c r="BC987" s="86"/>
      <c r="BD987" s="86"/>
      <c r="BE987" s="86"/>
      <c r="BF987" s="86"/>
      <c r="BG987" s="86"/>
      <c r="BH987" s="86"/>
      <c r="BI987" s="86"/>
      <c r="BJ987" s="86"/>
      <c r="BK987" s="86"/>
      <c r="BL987" s="86"/>
      <c r="BM987" s="86"/>
      <c r="BN987" s="86"/>
      <c r="BO987" s="86"/>
      <c r="BP987" s="86"/>
    </row>
    <row r="988" spans="29:68" s="28" customFormat="1">
      <c r="AC988" s="33"/>
      <c r="AG988" s="86"/>
      <c r="AH988" s="86"/>
      <c r="AI988" s="86"/>
      <c r="AK988" s="86"/>
      <c r="AL988" s="86"/>
      <c r="AM988" s="86"/>
      <c r="AN988" s="86"/>
      <c r="AO988" s="86"/>
      <c r="AP988" s="86"/>
      <c r="AQ988" s="86"/>
      <c r="AR988" s="86"/>
      <c r="AS988" s="86"/>
      <c r="AT988" s="86"/>
      <c r="AU988" s="86"/>
      <c r="AV988" s="86"/>
      <c r="AW988" s="86"/>
      <c r="AX988" s="86"/>
      <c r="AY988" s="86"/>
      <c r="AZ988" s="86"/>
      <c r="BA988" s="86"/>
      <c r="BB988" s="86"/>
      <c r="BC988" s="86"/>
      <c r="BD988" s="86"/>
      <c r="BE988" s="86"/>
      <c r="BF988" s="86"/>
      <c r="BG988" s="86"/>
      <c r="BH988" s="86"/>
      <c r="BI988" s="86"/>
      <c r="BJ988" s="86"/>
      <c r="BK988" s="86"/>
      <c r="BL988" s="86"/>
      <c r="BM988" s="86"/>
      <c r="BN988" s="86"/>
      <c r="BO988" s="86"/>
      <c r="BP988" s="86"/>
    </row>
    <row r="989" spans="29:68" s="28" customFormat="1">
      <c r="AC989" s="33"/>
      <c r="AG989" s="86"/>
      <c r="AH989" s="86"/>
      <c r="AI989" s="86"/>
      <c r="AK989" s="86"/>
      <c r="AL989" s="86"/>
      <c r="AM989" s="86"/>
      <c r="AN989" s="86"/>
      <c r="AO989" s="86"/>
      <c r="AP989" s="86"/>
      <c r="AQ989" s="86"/>
      <c r="AR989" s="86"/>
      <c r="AS989" s="86"/>
      <c r="AT989" s="86"/>
      <c r="AU989" s="86"/>
      <c r="AV989" s="86"/>
      <c r="AW989" s="86"/>
      <c r="AX989" s="86"/>
      <c r="AY989" s="86"/>
      <c r="AZ989" s="86"/>
      <c r="BA989" s="86"/>
      <c r="BB989" s="86"/>
      <c r="BC989" s="86"/>
      <c r="BD989" s="86"/>
      <c r="BE989" s="86"/>
      <c r="BF989" s="86"/>
      <c r="BG989" s="86"/>
      <c r="BH989" s="86"/>
      <c r="BI989" s="86"/>
      <c r="BJ989" s="86"/>
      <c r="BK989" s="86"/>
      <c r="BL989" s="86"/>
      <c r="BM989" s="86"/>
      <c r="BN989" s="86"/>
      <c r="BO989" s="86"/>
      <c r="BP989" s="86"/>
    </row>
    <row r="990" spans="29:68" s="28" customFormat="1">
      <c r="AC990" s="33"/>
      <c r="AG990" s="86"/>
      <c r="AH990" s="86"/>
      <c r="AI990" s="86"/>
      <c r="AK990" s="86"/>
      <c r="AL990" s="86"/>
      <c r="AM990" s="86"/>
      <c r="AN990" s="86"/>
      <c r="AO990" s="86"/>
      <c r="AP990" s="86"/>
      <c r="AQ990" s="86"/>
      <c r="AR990" s="86"/>
      <c r="AS990" s="86"/>
      <c r="AT990" s="86"/>
      <c r="AU990" s="86"/>
      <c r="AV990" s="86"/>
      <c r="AW990" s="86"/>
      <c r="AX990" s="86"/>
      <c r="AY990" s="86"/>
      <c r="AZ990" s="86"/>
      <c r="BA990" s="86"/>
      <c r="BB990" s="86"/>
      <c r="BC990" s="86"/>
      <c r="BD990" s="86"/>
      <c r="BE990" s="86"/>
      <c r="BF990" s="86"/>
      <c r="BG990" s="86"/>
      <c r="BH990" s="86"/>
      <c r="BI990" s="86"/>
      <c r="BJ990" s="86"/>
      <c r="BK990" s="86"/>
      <c r="BL990" s="86"/>
      <c r="BM990" s="86"/>
      <c r="BN990" s="86"/>
      <c r="BO990" s="86"/>
      <c r="BP990" s="86"/>
    </row>
    <row r="991" spans="29:68" s="28" customFormat="1">
      <c r="AC991" s="33"/>
      <c r="AG991" s="86"/>
      <c r="AH991" s="86"/>
      <c r="AI991" s="86"/>
      <c r="AK991" s="86"/>
      <c r="AL991" s="86"/>
      <c r="AM991" s="86"/>
      <c r="AN991" s="86"/>
      <c r="AO991" s="86"/>
      <c r="AP991" s="86"/>
      <c r="AQ991" s="86"/>
      <c r="AR991" s="86"/>
      <c r="AS991" s="86"/>
      <c r="AT991" s="86"/>
      <c r="AU991" s="86"/>
      <c r="AV991" s="86"/>
      <c r="AW991" s="86"/>
      <c r="AX991" s="86"/>
      <c r="AY991" s="86"/>
      <c r="AZ991" s="86"/>
      <c r="BA991" s="86"/>
      <c r="BB991" s="86"/>
      <c r="BC991" s="86"/>
      <c r="BD991" s="86"/>
      <c r="BE991" s="86"/>
      <c r="BF991" s="86"/>
      <c r="BG991" s="86"/>
      <c r="BH991" s="86"/>
      <c r="BI991" s="86"/>
      <c r="BJ991" s="86"/>
      <c r="BK991" s="86"/>
      <c r="BL991" s="86"/>
      <c r="BM991" s="86"/>
      <c r="BN991" s="86"/>
      <c r="BO991" s="86"/>
      <c r="BP991" s="86"/>
    </row>
    <row r="992" spans="29:68" s="28" customFormat="1">
      <c r="AC992" s="33"/>
      <c r="AG992" s="86"/>
      <c r="AH992" s="86"/>
      <c r="AI992" s="86"/>
      <c r="AK992" s="86"/>
      <c r="AL992" s="86"/>
      <c r="AM992" s="86"/>
      <c r="AN992" s="86"/>
      <c r="AO992" s="86"/>
      <c r="AP992" s="86"/>
      <c r="AQ992" s="86"/>
      <c r="AR992" s="86"/>
      <c r="AS992" s="86"/>
      <c r="AT992" s="86"/>
      <c r="AU992" s="86"/>
      <c r="AV992" s="86"/>
      <c r="AW992" s="86"/>
      <c r="AX992" s="86"/>
      <c r="AY992" s="86"/>
      <c r="AZ992" s="86"/>
      <c r="BA992" s="86"/>
      <c r="BB992" s="86"/>
      <c r="BC992" s="86"/>
      <c r="BD992" s="86"/>
      <c r="BE992" s="86"/>
      <c r="BF992" s="86"/>
      <c r="BG992" s="86"/>
      <c r="BH992" s="86"/>
      <c r="BI992" s="86"/>
      <c r="BJ992" s="86"/>
      <c r="BK992" s="86"/>
      <c r="BL992" s="86"/>
      <c r="BM992" s="86"/>
      <c r="BN992" s="86"/>
      <c r="BO992" s="86"/>
      <c r="BP992" s="86"/>
    </row>
    <row r="993" spans="29:68" s="28" customFormat="1">
      <c r="AC993" s="33"/>
      <c r="AG993" s="86"/>
      <c r="AH993" s="86"/>
      <c r="AI993" s="86"/>
      <c r="AK993" s="86"/>
      <c r="AL993" s="86"/>
      <c r="AM993" s="86"/>
      <c r="AN993" s="86"/>
      <c r="AO993" s="86"/>
      <c r="AP993" s="86"/>
      <c r="AQ993" s="86"/>
      <c r="AR993" s="86"/>
      <c r="AS993" s="86"/>
      <c r="AT993" s="86"/>
      <c r="AU993" s="86"/>
      <c r="AV993" s="86"/>
      <c r="AW993" s="86"/>
      <c r="AX993" s="86"/>
      <c r="AY993" s="86"/>
      <c r="AZ993" s="86"/>
      <c r="BA993" s="86"/>
      <c r="BB993" s="86"/>
      <c r="BC993" s="86"/>
      <c r="BD993" s="86"/>
      <c r="BE993" s="86"/>
      <c r="BF993" s="86"/>
      <c r="BG993" s="86"/>
      <c r="BH993" s="86"/>
      <c r="BI993" s="86"/>
      <c r="BJ993" s="86"/>
      <c r="BK993" s="86"/>
      <c r="BL993" s="86"/>
      <c r="BM993" s="86"/>
      <c r="BN993" s="86"/>
      <c r="BO993" s="86"/>
      <c r="BP993" s="86"/>
    </row>
    <row r="994" spans="29:68" s="28" customFormat="1">
      <c r="AC994" s="33"/>
      <c r="AG994" s="86"/>
      <c r="AH994" s="86"/>
      <c r="AI994" s="86"/>
      <c r="AK994" s="86"/>
      <c r="AL994" s="86"/>
      <c r="AM994" s="86"/>
      <c r="AN994" s="86"/>
      <c r="AO994" s="86"/>
      <c r="AP994" s="86"/>
      <c r="AQ994" s="86"/>
      <c r="AR994" s="86"/>
      <c r="AS994" s="86"/>
      <c r="AT994" s="86"/>
      <c r="AU994" s="86"/>
      <c r="AV994" s="86"/>
      <c r="AW994" s="86"/>
      <c r="AX994" s="86"/>
      <c r="AY994" s="86"/>
      <c r="AZ994" s="86"/>
      <c r="BA994" s="86"/>
      <c r="BB994" s="86"/>
      <c r="BC994" s="86"/>
      <c r="BD994" s="86"/>
      <c r="BE994" s="86"/>
      <c r="BF994" s="86"/>
      <c r="BG994" s="86"/>
      <c r="BH994" s="86"/>
      <c r="BI994" s="86"/>
      <c r="BJ994" s="86"/>
      <c r="BK994" s="86"/>
      <c r="BL994" s="86"/>
      <c r="BM994" s="86"/>
      <c r="BN994" s="86"/>
      <c r="BO994" s="86"/>
      <c r="BP994" s="86"/>
    </row>
    <row r="995" spans="29:68" s="28" customFormat="1">
      <c r="AC995" s="33"/>
      <c r="AG995" s="86"/>
      <c r="AH995" s="86"/>
      <c r="AI995" s="86"/>
      <c r="AK995" s="86"/>
      <c r="AL995" s="86"/>
      <c r="AM995" s="86"/>
      <c r="AN995" s="86"/>
      <c r="AO995" s="86"/>
      <c r="AP995" s="86"/>
      <c r="AQ995" s="86"/>
      <c r="AR995" s="86"/>
      <c r="AS995" s="86"/>
      <c r="AT995" s="86"/>
      <c r="AU995" s="86"/>
      <c r="AV995" s="86"/>
      <c r="AW995" s="86"/>
      <c r="AX995" s="86"/>
      <c r="AY995" s="86"/>
      <c r="AZ995" s="86"/>
      <c r="BA995" s="86"/>
      <c r="BB995" s="86"/>
      <c r="BC995" s="86"/>
      <c r="BD995" s="86"/>
      <c r="BE995" s="86"/>
      <c r="BF995" s="86"/>
      <c r="BG995" s="86"/>
      <c r="BH995" s="86"/>
      <c r="BI995" s="86"/>
      <c r="BJ995" s="86"/>
      <c r="BK995" s="86"/>
      <c r="BL995" s="86"/>
      <c r="BM995" s="86"/>
      <c r="BN995" s="86"/>
      <c r="BO995" s="86"/>
      <c r="BP995" s="86"/>
    </row>
    <row r="996" spans="29:68" s="28" customFormat="1">
      <c r="AC996" s="33"/>
      <c r="AG996" s="86"/>
      <c r="AH996" s="86"/>
      <c r="AI996" s="86"/>
      <c r="AK996" s="86"/>
      <c r="AL996" s="86"/>
      <c r="AM996" s="86"/>
      <c r="AN996" s="86"/>
      <c r="AO996" s="86"/>
      <c r="AP996" s="86"/>
      <c r="AQ996" s="86"/>
      <c r="AR996" s="86"/>
      <c r="AS996" s="86"/>
      <c r="AT996" s="86"/>
      <c r="AU996" s="86"/>
      <c r="AV996" s="86"/>
      <c r="AW996" s="86"/>
      <c r="AX996" s="86"/>
      <c r="AY996" s="86"/>
      <c r="AZ996" s="86"/>
      <c r="BA996" s="86"/>
      <c r="BB996" s="86"/>
      <c r="BC996" s="86"/>
      <c r="BD996" s="86"/>
      <c r="BE996" s="86"/>
      <c r="BF996" s="86"/>
      <c r="BG996" s="86"/>
      <c r="BH996" s="86"/>
      <c r="BI996" s="86"/>
      <c r="BJ996" s="86"/>
      <c r="BK996" s="86"/>
      <c r="BL996" s="86"/>
      <c r="BM996" s="86"/>
      <c r="BN996" s="86"/>
      <c r="BO996" s="86"/>
      <c r="BP996" s="86"/>
    </row>
    <row r="997" spans="29:68" s="28" customFormat="1">
      <c r="AC997" s="33"/>
      <c r="AG997" s="86"/>
      <c r="AH997" s="86"/>
      <c r="AI997" s="86"/>
      <c r="AK997" s="86"/>
      <c r="AL997" s="86"/>
      <c r="AM997" s="86"/>
      <c r="AN997" s="86"/>
      <c r="AO997" s="86"/>
      <c r="AP997" s="86"/>
      <c r="AQ997" s="86"/>
      <c r="AR997" s="86"/>
      <c r="AS997" s="86"/>
      <c r="AT997" s="86"/>
      <c r="AU997" s="86"/>
      <c r="AV997" s="86"/>
      <c r="AW997" s="86"/>
      <c r="AX997" s="86"/>
      <c r="AY997" s="86"/>
      <c r="AZ997" s="86"/>
      <c r="BA997" s="86"/>
      <c r="BB997" s="86"/>
      <c r="BC997" s="86"/>
      <c r="BD997" s="86"/>
      <c r="BE997" s="86"/>
      <c r="BF997" s="86"/>
      <c r="BG997" s="86"/>
      <c r="BH997" s="86"/>
      <c r="BI997" s="86"/>
      <c r="BJ997" s="86"/>
      <c r="BK997" s="86"/>
      <c r="BL997" s="86"/>
      <c r="BM997" s="86"/>
      <c r="BN997" s="86"/>
      <c r="BO997" s="86"/>
      <c r="BP997" s="86"/>
    </row>
    <row r="998" spans="29:68" s="28" customFormat="1">
      <c r="AC998" s="33"/>
      <c r="AG998" s="86"/>
      <c r="AH998" s="86"/>
      <c r="AI998" s="86"/>
      <c r="AK998" s="86"/>
      <c r="AL998" s="86"/>
      <c r="AM998" s="86"/>
      <c r="AN998" s="86"/>
      <c r="AO998" s="86"/>
      <c r="AP998" s="86"/>
      <c r="AQ998" s="86"/>
      <c r="AR998" s="86"/>
      <c r="AS998" s="86"/>
      <c r="AT998" s="86"/>
      <c r="AU998" s="86"/>
      <c r="AV998" s="86"/>
      <c r="AW998" s="86"/>
      <c r="AX998" s="86"/>
      <c r="AY998" s="86"/>
      <c r="AZ998" s="86"/>
      <c r="BA998" s="86"/>
      <c r="BB998" s="86"/>
      <c r="BC998" s="86"/>
      <c r="BD998" s="86"/>
      <c r="BE998" s="86"/>
      <c r="BF998" s="86"/>
      <c r="BG998" s="86"/>
      <c r="BH998" s="86"/>
      <c r="BI998" s="86"/>
      <c r="BJ998" s="86"/>
      <c r="BK998" s="86"/>
      <c r="BL998" s="86"/>
      <c r="BM998" s="86"/>
      <c r="BN998" s="86"/>
      <c r="BO998" s="86"/>
      <c r="BP998" s="86"/>
    </row>
    <row r="999" spans="29:68" s="28" customFormat="1">
      <c r="AC999" s="33"/>
      <c r="AG999" s="86"/>
      <c r="AH999" s="86"/>
      <c r="AI999" s="86"/>
      <c r="AK999" s="86"/>
      <c r="AL999" s="86"/>
      <c r="AM999" s="86"/>
      <c r="AN999" s="86"/>
      <c r="AO999" s="86"/>
      <c r="AP999" s="86"/>
      <c r="AQ999" s="86"/>
      <c r="AR999" s="86"/>
      <c r="AS999" s="86"/>
      <c r="AT999" s="86"/>
      <c r="AU999" s="86"/>
      <c r="AV999" s="86"/>
      <c r="AW999" s="86"/>
      <c r="AX999" s="86"/>
      <c r="AY999" s="86"/>
      <c r="AZ999" s="86"/>
      <c r="BA999" s="86"/>
      <c r="BB999" s="86"/>
      <c r="BC999" s="86"/>
      <c r="BD999" s="86"/>
      <c r="BE999" s="86"/>
      <c r="BF999" s="86"/>
      <c r="BG999" s="86"/>
      <c r="BH999" s="86"/>
      <c r="BI999" s="86"/>
      <c r="BJ999" s="86"/>
      <c r="BK999" s="86"/>
      <c r="BL999" s="86"/>
      <c r="BM999" s="86"/>
      <c r="BN999" s="86"/>
      <c r="BO999" s="86"/>
      <c r="BP999" s="86"/>
    </row>
    <row r="1000" spans="29:68" s="28" customFormat="1">
      <c r="AC1000" s="33"/>
      <c r="AG1000" s="86"/>
      <c r="AH1000" s="86"/>
      <c r="AI1000" s="86"/>
      <c r="AK1000" s="86"/>
      <c r="AL1000" s="86"/>
      <c r="AM1000" s="86"/>
      <c r="AN1000" s="86"/>
      <c r="AO1000" s="86"/>
      <c r="AP1000" s="86"/>
      <c r="AQ1000" s="86"/>
      <c r="AR1000" s="86"/>
      <c r="AS1000" s="86"/>
      <c r="AT1000" s="86"/>
      <c r="AU1000" s="86"/>
      <c r="AV1000" s="86"/>
      <c r="AW1000" s="86"/>
      <c r="AX1000" s="86"/>
      <c r="AY1000" s="86"/>
      <c r="AZ1000" s="86"/>
      <c r="BA1000" s="86"/>
      <c r="BB1000" s="86"/>
      <c r="BC1000" s="86"/>
      <c r="BD1000" s="86"/>
      <c r="BE1000" s="86"/>
      <c r="BF1000" s="86"/>
      <c r="BG1000" s="86"/>
      <c r="BH1000" s="86"/>
      <c r="BI1000" s="86"/>
      <c r="BJ1000" s="86"/>
      <c r="BK1000" s="86"/>
      <c r="BL1000" s="86"/>
      <c r="BM1000" s="86"/>
      <c r="BN1000" s="86"/>
      <c r="BO1000" s="86"/>
      <c r="BP1000" s="86"/>
    </row>
    <row r="1001" spans="29:68" s="28" customFormat="1">
      <c r="AC1001" s="33"/>
      <c r="AG1001" s="86"/>
      <c r="AH1001" s="86"/>
      <c r="AI1001" s="86"/>
      <c r="AK1001" s="86"/>
      <c r="AL1001" s="86"/>
      <c r="AM1001" s="86"/>
      <c r="AN1001" s="86"/>
      <c r="AO1001" s="86"/>
      <c r="AP1001" s="86"/>
      <c r="AQ1001" s="86"/>
      <c r="AR1001" s="86"/>
      <c r="AS1001" s="86"/>
      <c r="AT1001" s="86"/>
      <c r="AU1001" s="86"/>
      <c r="AV1001" s="86"/>
      <c r="AW1001" s="86"/>
      <c r="AX1001" s="86"/>
      <c r="AY1001" s="86"/>
      <c r="AZ1001" s="86"/>
      <c r="BA1001" s="86"/>
      <c r="BB1001" s="86"/>
      <c r="BC1001" s="86"/>
      <c r="BD1001" s="86"/>
      <c r="BE1001" s="86"/>
      <c r="BF1001" s="86"/>
      <c r="BG1001" s="86"/>
      <c r="BH1001" s="86"/>
      <c r="BI1001" s="86"/>
      <c r="BJ1001" s="86"/>
      <c r="BK1001" s="86"/>
      <c r="BL1001" s="86"/>
      <c r="BM1001" s="86"/>
      <c r="BN1001" s="86"/>
      <c r="BO1001" s="86"/>
      <c r="BP1001" s="86"/>
    </row>
    <row r="1002" spans="29:68" s="28" customFormat="1">
      <c r="AC1002" s="33"/>
      <c r="AG1002" s="86"/>
      <c r="AH1002" s="86"/>
      <c r="AI1002" s="86"/>
      <c r="AK1002" s="86"/>
      <c r="AL1002" s="86"/>
      <c r="AM1002" s="86"/>
      <c r="AN1002" s="86"/>
      <c r="AO1002" s="86"/>
      <c r="AP1002" s="86"/>
      <c r="AQ1002" s="86"/>
      <c r="AR1002" s="86"/>
      <c r="AS1002" s="86"/>
      <c r="AT1002" s="86"/>
      <c r="AU1002" s="86"/>
      <c r="AV1002" s="86"/>
      <c r="AW1002" s="86"/>
      <c r="AX1002" s="86"/>
      <c r="AY1002" s="86"/>
      <c r="AZ1002" s="86"/>
      <c r="BA1002" s="86"/>
      <c r="BB1002" s="86"/>
      <c r="BC1002" s="86"/>
      <c r="BD1002" s="86"/>
      <c r="BE1002" s="86"/>
      <c r="BF1002" s="86"/>
      <c r="BG1002" s="86"/>
      <c r="BH1002" s="86"/>
      <c r="BI1002" s="86"/>
      <c r="BJ1002" s="86"/>
      <c r="BK1002" s="86"/>
      <c r="BL1002" s="86"/>
      <c r="BM1002" s="86"/>
      <c r="BN1002" s="86"/>
      <c r="BO1002" s="86"/>
      <c r="BP1002" s="86"/>
    </row>
    <row r="1003" spans="29:68" s="28" customFormat="1">
      <c r="AC1003" s="33"/>
      <c r="AG1003" s="86"/>
      <c r="AH1003" s="86"/>
      <c r="AI1003" s="86"/>
      <c r="AK1003" s="86"/>
      <c r="AL1003" s="86"/>
      <c r="AM1003" s="86"/>
      <c r="AN1003" s="86"/>
      <c r="AO1003" s="86"/>
      <c r="AP1003" s="86"/>
      <c r="AQ1003" s="86"/>
      <c r="AR1003" s="86"/>
      <c r="AS1003" s="86"/>
      <c r="AT1003" s="86"/>
      <c r="AU1003" s="86"/>
      <c r="AV1003" s="86"/>
      <c r="AW1003" s="86"/>
      <c r="AX1003" s="86"/>
      <c r="AY1003" s="86"/>
      <c r="AZ1003" s="86"/>
      <c r="BA1003" s="86"/>
      <c r="BB1003" s="86"/>
      <c r="BC1003" s="86"/>
      <c r="BD1003" s="86"/>
      <c r="BE1003" s="86"/>
      <c r="BF1003" s="86"/>
      <c r="BG1003" s="86"/>
      <c r="BH1003" s="86"/>
      <c r="BI1003" s="86"/>
      <c r="BJ1003" s="86"/>
      <c r="BK1003" s="86"/>
      <c r="BL1003" s="86"/>
      <c r="BM1003" s="86"/>
      <c r="BN1003" s="86"/>
      <c r="BO1003" s="86"/>
      <c r="BP1003" s="86"/>
    </row>
    <row r="1004" spans="29:68" s="28" customFormat="1">
      <c r="AC1004" s="33"/>
      <c r="AG1004" s="86"/>
      <c r="AH1004" s="86"/>
      <c r="AI1004" s="86"/>
      <c r="AK1004" s="86"/>
      <c r="AL1004" s="86"/>
      <c r="AM1004" s="86"/>
      <c r="AN1004" s="86"/>
      <c r="AO1004" s="86"/>
      <c r="AP1004" s="86"/>
      <c r="AQ1004" s="86"/>
      <c r="AR1004" s="86"/>
      <c r="AS1004" s="86"/>
      <c r="AT1004" s="86"/>
      <c r="AU1004" s="86"/>
      <c r="AV1004" s="86"/>
      <c r="AW1004" s="86"/>
      <c r="AX1004" s="86"/>
      <c r="AY1004" s="86"/>
      <c r="AZ1004" s="86"/>
      <c r="BA1004" s="86"/>
      <c r="BB1004" s="86"/>
      <c r="BC1004" s="86"/>
      <c r="BD1004" s="86"/>
      <c r="BE1004" s="86"/>
      <c r="BF1004" s="86"/>
      <c r="BG1004" s="86"/>
      <c r="BH1004" s="86"/>
      <c r="BI1004" s="86"/>
      <c r="BJ1004" s="86"/>
      <c r="BK1004" s="86"/>
      <c r="BL1004" s="86"/>
      <c r="BM1004" s="86"/>
      <c r="BN1004" s="86"/>
      <c r="BO1004" s="86"/>
      <c r="BP1004" s="86"/>
    </row>
    <row r="1005" spans="29:68" s="28" customFormat="1">
      <c r="AC1005" s="33"/>
      <c r="AG1005" s="86"/>
      <c r="AH1005" s="86"/>
      <c r="AI1005" s="86"/>
      <c r="AK1005" s="86"/>
      <c r="AL1005" s="86"/>
      <c r="AM1005" s="86"/>
      <c r="AN1005" s="86"/>
      <c r="AO1005" s="86"/>
      <c r="AP1005" s="86"/>
      <c r="AQ1005" s="86"/>
      <c r="AR1005" s="86"/>
      <c r="AS1005" s="86"/>
      <c r="AT1005" s="86"/>
      <c r="AU1005" s="86"/>
      <c r="AV1005" s="86"/>
      <c r="AW1005" s="86"/>
      <c r="AX1005" s="86"/>
      <c r="AY1005" s="86"/>
      <c r="AZ1005" s="86"/>
      <c r="BA1005" s="86"/>
      <c r="BB1005" s="86"/>
      <c r="BC1005" s="86"/>
      <c r="BD1005" s="86"/>
      <c r="BE1005" s="86"/>
      <c r="BF1005" s="86"/>
      <c r="BG1005" s="86"/>
      <c r="BH1005" s="86"/>
      <c r="BI1005" s="86"/>
      <c r="BJ1005" s="86"/>
      <c r="BK1005" s="86"/>
      <c r="BL1005" s="86"/>
      <c r="BM1005" s="86"/>
      <c r="BN1005" s="86"/>
      <c r="BO1005" s="86"/>
      <c r="BP1005" s="86"/>
    </row>
    <row r="1006" spans="29:68" s="28" customFormat="1">
      <c r="AC1006" s="33"/>
      <c r="AG1006" s="86"/>
      <c r="AH1006" s="86"/>
      <c r="AI1006" s="86"/>
      <c r="AK1006" s="86"/>
      <c r="AL1006" s="86"/>
      <c r="AM1006" s="86"/>
      <c r="AN1006" s="86"/>
      <c r="AO1006" s="86"/>
      <c r="AP1006" s="86"/>
      <c r="AQ1006" s="86"/>
      <c r="AR1006" s="86"/>
      <c r="AS1006" s="86"/>
      <c r="AT1006" s="86"/>
      <c r="AU1006" s="86"/>
      <c r="AV1006" s="86"/>
      <c r="AW1006" s="86"/>
      <c r="AX1006" s="86"/>
      <c r="AY1006" s="86"/>
      <c r="AZ1006" s="86"/>
      <c r="BA1006" s="86"/>
      <c r="BB1006" s="86"/>
      <c r="BC1006" s="86"/>
      <c r="BD1006" s="86"/>
      <c r="BE1006" s="86"/>
      <c r="BF1006" s="86"/>
      <c r="BG1006" s="86"/>
      <c r="BH1006" s="86"/>
      <c r="BI1006" s="86"/>
      <c r="BJ1006" s="86"/>
      <c r="BK1006" s="86"/>
      <c r="BL1006" s="86"/>
      <c r="BM1006" s="86"/>
      <c r="BN1006" s="86"/>
      <c r="BO1006" s="86"/>
      <c r="BP1006" s="86"/>
    </row>
    <row r="1007" spans="29:68" s="28" customFormat="1">
      <c r="AC1007" s="33"/>
      <c r="AG1007" s="86"/>
      <c r="AH1007" s="86"/>
      <c r="AI1007" s="86"/>
      <c r="AK1007" s="86"/>
      <c r="AL1007" s="86"/>
      <c r="AM1007" s="86"/>
      <c r="AN1007" s="86"/>
      <c r="AO1007" s="86"/>
      <c r="AP1007" s="86"/>
      <c r="AQ1007" s="86"/>
      <c r="AR1007" s="86"/>
      <c r="AS1007" s="86"/>
      <c r="AT1007" s="86"/>
      <c r="AU1007" s="86"/>
      <c r="AV1007" s="86"/>
      <c r="AW1007" s="86"/>
      <c r="AX1007" s="86"/>
      <c r="AY1007" s="86"/>
      <c r="AZ1007" s="86"/>
      <c r="BA1007" s="86"/>
      <c r="BB1007" s="86"/>
      <c r="BC1007" s="86"/>
      <c r="BD1007" s="86"/>
      <c r="BE1007" s="86"/>
      <c r="BF1007" s="86"/>
      <c r="BG1007" s="86"/>
      <c r="BH1007" s="86"/>
      <c r="BI1007" s="86"/>
      <c r="BJ1007" s="86"/>
      <c r="BK1007" s="86"/>
      <c r="BL1007" s="86"/>
      <c r="BM1007" s="86"/>
      <c r="BN1007" s="86"/>
      <c r="BO1007" s="86"/>
      <c r="BP1007" s="86"/>
    </row>
    <row r="1008" spans="29:68" s="28" customFormat="1">
      <c r="AC1008" s="33"/>
      <c r="AG1008" s="86"/>
      <c r="AH1008" s="86"/>
      <c r="AI1008" s="86"/>
      <c r="AK1008" s="86"/>
      <c r="AL1008" s="86"/>
      <c r="AM1008" s="86"/>
      <c r="AN1008" s="86"/>
      <c r="AO1008" s="86"/>
      <c r="AP1008" s="86"/>
      <c r="AQ1008" s="86"/>
      <c r="AR1008" s="86"/>
      <c r="AS1008" s="86"/>
      <c r="AT1008" s="86"/>
      <c r="AU1008" s="86"/>
      <c r="AV1008" s="86"/>
      <c r="AW1008" s="86"/>
      <c r="AX1008" s="86"/>
      <c r="AY1008" s="86"/>
      <c r="AZ1008" s="86"/>
      <c r="BA1008" s="86"/>
      <c r="BB1008" s="86"/>
      <c r="BC1008" s="86"/>
      <c r="BD1008" s="86"/>
      <c r="BE1008" s="86"/>
      <c r="BF1008" s="86"/>
      <c r="BG1008" s="86"/>
      <c r="BH1008" s="86"/>
      <c r="BI1008" s="86"/>
      <c r="BJ1008" s="86"/>
      <c r="BK1008" s="86"/>
      <c r="BL1008" s="86"/>
      <c r="BM1008" s="86"/>
      <c r="BN1008" s="86"/>
      <c r="BO1008" s="86"/>
      <c r="BP1008" s="86"/>
    </row>
    <row r="1009" spans="29:68" s="28" customFormat="1">
      <c r="AC1009" s="33"/>
      <c r="AG1009" s="86"/>
      <c r="AH1009" s="86"/>
      <c r="AI1009" s="86"/>
      <c r="AK1009" s="86"/>
      <c r="AL1009" s="86"/>
      <c r="AM1009" s="86"/>
      <c r="AN1009" s="86"/>
      <c r="AO1009" s="86"/>
      <c r="AP1009" s="86"/>
      <c r="AQ1009" s="86"/>
      <c r="AR1009" s="86"/>
      <c r="AS1009" s="86"/>
      <c r="AT1009" s="86"/>
      <c r="AU1009" s="86"/>
      <c r="AV1009" s="86"/>
      <c r="AW1009" s="86"/>
      <c r="AX1009" s="86"/>
      <c r="AY1009" s="86"/>
      <c r="AZ1009" s="86"/>
      <c r="BA1009" s="86"/>
      <c r="BB1009" s="86"/>
      <c r="BC1009" s="86"/>
      <c r="BD1009" s="86"/>
      <c r="BE1009" s="86"/>
      <c r="BF1009" s="86"/>
      <c r="BG1009" s="86"/>
      <c r="BH1009" s="86"/>
      <c r="BI1009" s="86"/>
      <c r="BJ1009" s="86"/>
      <c r="BK1009" s="86"/>
      <c r="BL1009" s="86"/>
      <c r="BM1009" s="86"/>
      <c r="BN1009" s="86"/>
      <c r="BO1009" s="86"/>
      <c r="BP1009" s="86"/>
    </row>
    <row r="1010" spans="29:68" s="28" customFormat="1">
      <c r="AC1010" s="33"/>
      <c r="AG1010" s="86"/>
      <c r="AH1010" s="86"/>
      <c r="AI1010" s="86"/>
      <c r="AK1010" s="86"/>
      <c r="AL1010" s="86"/>
      <c r="AM1010" s="86"/>
      <c r="AN1010" s="86"/>
      <c r="AO1010" s="86"/>
      <c r="AP1010" s="86"/>
      <c r="AQ1010" s="86"/>
      <c r="AR1010" s="86"/>
      <c r="AS1010" s="86"/>
      <c r="AT1010" s="86"/>
      <c r="AU1010" s="86"/>
      <c r="AV1010" s="86"/>
      <c r="AW1010" s="86"/>
      <c r="AX1010" s="86"/>
      <c r="AY1010" s="86"/>
      <c r="AZ1010" s="86"/>
      <c r="BA1010" s="86"/>
      <c r="BB1010" s="86"/>
      <c r="BC1010" s="86"/>
      <c r="BD1010" s="86"/>
      <c r="BE1010" s="86"/>
      <c r="BF1010" s="86"/>
      <c r="BG1010" s="86"/>
      <c r="BH1010" s="86"/>
      <c r="BI1010" s="86"/>
      <c r="BJ1010" s="86"/>
      <c r="BK1010" s="86"/>
      <c r="BL1010" s="86"/>
      <c r="BM1010" s="86"/>
      <c r="BN1010" s="86"/>
      <c r="BO1010" s="86"/>
      <c r="BP1010" s="86"/>
    </row>
    <row r="1011" spans="29:68" s="28" customFormat="1">
      <c r="AC1011" s="33"/>
      <c r="AG1011" s="86"/>
      <c r="AH1011" s="86"/>
      <c r="AI1011" s="86"/>
      <c r="AK1011" s="86"/>
      <c r="AL1011" s="86"/>
      <c r="AM1011" s="86"/>
      <c r="AN1011" s="86"/>
      <c r="AO1011" s="86"/>
      <c r="AP1011" s="86"/>
      <c r="AQ1011" s="86"/>
      <c r="AR1011" s="86"/>
      <c r="AS1011" s="86"/>
      <c r="AT1011" s="86"/>
      <c r="AU1011" s="86"/>
      <c r="AV1011" s="86"/>
      <c r="AW1011" s="86"/>
      <c r="AX1011" s="86"/>
      <c r="AY1011" s="86"/>
      <c r="AZ1011" s="86"/>
      <c r="BA1011" s="86"/>
      <c r="BB1011" s="86"/>
      <c r="BC1011" s="86"/>
      <c r="BD1011" s="86"/>
      <c r="BE1011" s="86"/>
      <c r="BF1011" s="86"/>
      <c r="BG1011" s="86"/>
      <c r="BH1011" s="86"/>
      <c r="BI1011" s="86"/>
      <c r="BJ1011" s="86"/>
      <c r="BK1011" s="86"/>
      <c r="BL1011" s="86"/>
      <c r="BM1011" s="86"/>
      <c r="BN1011" s="86"/>
      <c r="BO1011" s="86"/>
      <c r="BP1011" s="86"/>
    </row>
    <row r="1012" spans="29:68" s="28" customFormat="1">
      <c r="AC1012" s="33"/>
      <c r="AG1012" s="86"/>
      <c r="AH1012" s="86"/>
      <c r="AI1012" s="86"/>
      <c r="AK1012" s="86"/>
      <c r="AL1012" s="86"/>
      <c r="AM1012" s="86"/>
      <c r="AN1012" s="86"/>
      <c r="AO1012" s="86"/>
      <c r="AP1012" s="86"/>
      <c r="AQ1012" s="86"/>
      <c r="AR1012" s="86"/>
      <c r="AS1012" s="86"/>
      <c r="AT1012" s="86"/>
      <c r="AU1012" s="86"/>
      <c r="AV1012" s="86"/>
      <c r="AW1012" s="86"/>
      <c r="AX1012" s="86"/>
      <c r="AY1012" s="86"/>
      <c r="AZ1012" s="86"/>
      <c r="BA1012" s="86"/>
      <c r="BB1012" s="86"/>
      <c r="BC1012" s="86"/>
      <c r="BD1012" s="86"/>
      <c r="BE1012" s="86"/>
      <c r="BF1012" s="86"/>
      <c r="BG1012" s="86"/>
      <c r="BH1012" s="86"/>
      <c r="BI1012" s="86"/>
      <c r="BJ1012" s="86"/>
      <c r="BK1012" s="86"/>
      <c r="BL1012" s="86"/>
      <c r="BM1012" s="86"/>
      <c r="BN1012" s="86"/>
      <c r="BO1012" s="86"/>
      <c r="BP1012" s="86"/>
    </row>
    <row r="1013" spans="29:68" s="28" customFormat="1">
      <c r="AC1013" s="33"/>
      <c r="AG1013" s="86"/>
      <c r="AH1013" s="86"/>
      <c r="AI1013" s="86"/>
      <c r="AK1013" s="86"/>
      <c r="AL1013" s="86"/>
      <c r="AM1013" s="86"/>
      <c r="AN1013" s="86"/>
      <c r="AO1013" s="86"/>
      <c r="AP1013" s="86"/>
      <c r="AQ1013" s="86"/>
      <c r="AR1013" s="86"/>
      <c r="AS1013" s="86"/>
      <c r="AT1013" s="86"/>
      <c r="AU1013" s="86"/>
      <c r="AV1013" s="86"/>
      <c r="AW1013" s="86"/>
      <c r="AX1013" s="86"/>
      <c r="AY1013" s="86"/>
      <c r="AZ1013" s="86"/>
      <c r="BA1013" s="86"/>
      <c r="BB1013" s="86"/>
      <c r="BC1013" s="86"/>
      <c r="BD1013" s="86"/>
      <c r="BE1013" s="86"/>
      <c r="BF1013" s="86"/>
      <c r="BG1013" s="86"/>
      <c r="BH1013" s="86"/>
      <c r="BI1013" s="86"/>
      <c r="BJ1013" s="86"/>
      <c r="BK1013" s="86"/>
      <c r="BL1013" s="86"/>
      <c r="BM1013" s="86"/>
      <c r="BN1013" s="86"/>
      <c r="BO1013" s="86"/>
      <c r="BP1013" s="86"/>
    </row>
    <row r="1014" spans="29:68" s="28" customFormat="1">
      <c r="AC1014" s="33"/>
      <c r="AG1014" s="86"/>
      <c r="AH1014" s="86"/>
      <c r="AI1014" s="86"/>
      <c r="AK1014" s="86"/>
      <c r="AL1014" s="86"/>
      <c r="AM1014" s="86"/>
      <c r="AN1014" s="86"/>
      <c r="AO1014" s="86"/>
      <c r="AP1014" s="86"/>
      <c r="AQ1014" s="86"/>
      <c r="AR1014" s="86"/>
      <c r="AS1014" s="86"/>
      <c r="AT1014" s="86"/>
      <c r="AU1014" s="86"/>
      <c r="AV1014" s="86"/>
      <c r="AW1014" s="86"/>
      <c r="AX1014" s="86"/>
      <c r="AY1014" s="86"/>
      <c r="AZ1014" s="86"/>
      <c r="BA1014" s="86"/>
      <c r="BB1014" s="86"/>
      <c r="BC1014" s="86"/>
      <c r="BD1014" s="86"/>
      <c r="BE1014" s="86"/>
      <c r="BF1014" s="86"/>
      <c r="BG1014" s="86"/>
      <c r="BH1014" s="86"/>
      <c r="BI1014" s="86"/>
      <c r="BJ1014" s="86"/>
      <c r="BK1014" s="86"/>
      <c r="BL1014" s="86"/>
      <c r="BM1014" s="86"/>
      <c r="BN1014" s="86"/>
      <c r="BO1014" s="86"/>
      <c r="BP1014" s="86"/>
    </row>
    <row r="1015" spans="29:68" s="28" customFormat="1">
      <c r="AC1015" s="33"/>
      <c r="AG1015" s="86"/>
      <c r="AH1015" s="86"/>
      <c r="AI1015" s="86"/>
      <c r="AK1015" s="86"/>
      <c r="AL1015" s="86"/>
      <c r="AM1015" s="86"/>
      <c r="AN1015" s="86"/>
      <c r="AO1015" s="86"/>
      <c r="AP1015" s="86"/>
      <c r="AQ1015" s="86"/>
      <c r="AR1015" s="86"/>
      <c r="AS1015" s="86"/>
      <c r="AT1015" s="86"/>
      <c r="AU1015" s="86"/>
      <c r="AV1015" s="86"/>
      <c r="AW1015" s="86"/>
      <c r="AX1015" s="86"/>
      <c r="AY1015" s="86"/>
      <c r="AZ1015" s="86"/>
      <c r="BA1015" s="86"/>
      <c r="BB1015" s="86"/>
      <c r="BC1015" s="86"/>
      <c r="BD1015" s="86"/>
      <c r="BE1015" s="86"/>
      <c r="BF1015" s="86"/>
      <c r="BG1015" s="86"/>
      <c r="BH1015" s="86"/>
      <c r="BI1015" s="86"/>
      <c r="BJ1015" s="86"/>
      <c r="BK1015" s="86"/>
      <c r="BL1015" s="86"/>
      <c r="BM1015" s="86"/>
      <c r="BN1015" s="86"/>
      <c r="BO1015" s="86"/>
      <c r="BP1015" s="86"/>
    </row>
    <row r="1016" spans="29:68" s="28" customFormat="1">
      <c r="AC1016" s="33"/>
      <c r="AG1016" s="86"/>
      <c r="AH1016" s="86"/>
      <c r="AI1016" s="86"/>
      <c r="AK1016" s="86"/>
      <c r="AL1016" s="86"/>
      <c r="AM1016" s="86"/>
      <c r="AN1016" s="86"/>
      <c r="AO1016" s="86"/>
      <c r="AP1016" s="86"/>
      <c r="AQ1016" s="86"/>
      <c r="AR1016" s="86"/>
      <c r="AS1016" s="86"/>
      <c r="AT1016" s="86"/>
      <c r="AU1016" s="86"/>
      <c r="AV1016" s="86"/>
      <c r="AW1016" s="86"/>
      <c r="AX1016" s="86"/>
      <c r="AY1016" s="86"/>
      <c r="AZ1016" s="86"/>
      <c r="BA1016" s="86"/>
      <c r="BB1016" s="86"/>
      <c r="BC1016" s="86"/>
      <c r="BD1016" s="86"/>
      <c r="BE1016" s="86"/>
      <c r="BF1016" s="86"/>
      <c r="BG1016" s="86"/>
      <c r="BH1016" s="86"/>
      <c r="BI1016" s="86"/>
      <c r="BJ1016" s="86"/>
      <c r="BK1016" s="86"/>
      <c r="BL1016" s="86"/>
      <c r="BM1016" s="86"/>
      <c r="BN1016" s="86"/>
      <c r="BO1016" s="86"/>
      <c r="BP1016" s="86"/>
    </row>
    <row r="1017" spans="29:68" s="28" customFormat="1">
      <c r="AC1017" s="33"/>
      <c r="AG1017" s="86"/>
      <c r="AH1017" s="86"/>
      <c r="AI1017" s="86"/>
      <c r="AK1017" s="86"/>
      <c r="AL1017" s="86"/>
      <c r="AM1017" s="86"/>
      <c r="AN1017" s="86"/>
      <c r="AO1017" s="86"/>
      <c r="AP1017" s="86"/>
      <c r="AQ1017" s="86"/>
      <c r="AR1017" s="86"/>
      <c r="AS1017" s="86"/>
      <c r="AT1017" s="86"/>
      <c r="AU1017" s="86"/>
      <c r="AV1017" s="86"/>
      <c r="AW1017" s="86"/>
      <c r="AX1017" s="86"/>
      <c r="AY1017" s="86"/>
      <c r="AZ1017" s="86"/>
      <c r="BA1017" s="86"/>
      <c r="BB1017" s="86"/>
      <c r="BC1017" s="86"/>
      <c r="BD1017" s="86"/>
      <c r="BE1017" s="86"/>
      <c r="BF1017" s="86"/>
      <c r="BG1017" s="86"/>
      <c r="BH1017" s="86"/>
      <c r="BI1017" s="86"/>
      <c r="BJ1017" s="86"/>
      <c r="BK1017" s="86"/>
      <c r="BL1017" s="86"/>
      <c r="BM1017" s="86"/>
      <c r="BN1017" s="86"/>
      <c r="BO1017" s="86"/>
      <c r="BP1017" s="86"/>
    </row>
    <row r="1018" spans="29:68" s="28" customFormat="1">
      <c r="AC1018" s="33"/>
      <c r="AG1018" s="86"/>
      <c r="AH1018" s="86"/>
      <c r="AI1018" s="86"/>
      <c r="AK1018" s="86"/>
      <c r="AL1018" s="86"/>
      <c r="AM1018" s="86"/>
      <c r="AN1018" s="86"/>
      <c r="AO1018" s="86"/>
      <c r="AP1018" s="86"/>
      <c r="AQ1018" s="86"/>
      <c r="AR1018" s="86"/>
      <c r="AS1018" s="86"/>
      <c r="AT1018" s="86"/>
      <c r="AU1018" s="86"/>
      <c r="AV1018" s="86"/>
      <c r="AW1018" s="86"/>
      <c r="AX1018" s="86"/>
      <c r="AY1018" s="86"/>
      <c r="AZ1018" s="86"/>
      <c r="BA1018" s="86"/>
      <c r="BB1018" s="86"/>
      <c r="BC1018" s="86"/>
      <c r="BD1018" s="86"/>
      <c r="BE1018" s="86"/>
      <c r="BF1018" s="86"/>
      <c r="BG1018" s="86"/>
      <c r="BH1018" s="86"/>
      <c r="BI1018" s="86"/>
      <c r="BJ1018" s="86"/>
      <c r="BK1018" s="86"/>
      <c r="BL1018" s="86"/>
      <c r="BM1018" s="86"/>
      <c r="BN1018" s="86"/>
      <c r="BO1018" s="86"/>
      <c r="BP1018" s="86"/>
    </row>
    <row r="1019" spans="29:68" s="28" customFormat="1">
      <c r="AC1019" s="33"/>
      <c r="AG1019" s="86"/>
      <c r="AH1019" s="86"/>
      <c r="AI1019" s="86"/>
      <c r="AK1019" s="86"/>
      <c r="AL1019" s="86"/>
      <c r="AM1019" s="86"/>
      <c r="AN1019" s="86"/>
      <c r="AO1019" s="86"/>
      <c r="AP1019" s="86"/>
      <c r="AQ1019" s="86"/>
      <c r="AR1019" s="86"/>
      <c r="AS1019" s="86"/>
      <c r="AT1019" s="86"/>
      <c r="AU1019" s="86"/>
      <c r="AV1019" s="86"/>
      <c r="AW1019" s="86"/>
      <c r="AX1019" s="86"/>
      <c r="AY1019" s="86"/>
      <c r="AZ1019" s="86"/>
      <c r="BA1019" s="86"/>
      <c r="BB1019" s="86"/>
      <c r="BC1019" s="86"/>
      <c r="BD1019" s="86"/>
      <c r="BE1019" s="86"/>
      <c r="BF1019" s="86"/>
      <c r="BG1019" s="86"/>
      <c r="BH1019" s="86"/>
      <c r="BI1019" s="86"/>
      <c r="BJ1019" s="86"/>
      <c r="BK1019" s="86"/>
      <c r="BL1019" s="86"/>
      <c r="BM1019" s="86"/>
      <c r="BN1019" s="86"/>
      <c r="BO1019" s="86"/>
      <c r="BP1019" s="86"/>
    </row>
    <row r="1020" spans="29:68" s="28" customFormat="1">
      <c r="AC1020" s="33"/>
      <c r="AG1020" s="86"/>
      <c r="AH1020" s="86"/>
      <c r="AI1020" s="86"/>
      <c r="AK1020" s="86"/>
      <c r="AL1020" s="86"/>
      <c r="AM1020" s="86"/>
      <c r="AN1020" s="86"/>
      <c r="AO1020" s="86"/>
      <c r="AP1020" s="86"/>
      <c r="AQ1020" s="86"/>
      <c r="AR1020" s="86"/>
      <c r="AS1020" s="86"/>
      <c r="AT1020" s="86"/>
      <c r="AU1020" s="86"/>
      <c r="AV1020" s="86"/>
      <c r="AW1020" s="86"/>
      <c r="AX1020" s="86"/>
      <c r="AY1020" s="86"/>
      <c r="AZ1020" s="86"/>
      <c r="BA1020" s="86"/>
      <c r="BB1020" s="86"/>
      <c r="BC1020" s="86"/>
      <c r="BD1020" s="86"/>
      <c r="BE1020" s="86"/>
      <c r="BF1020" s="86"/>
      <c r="BG1020" s="86"/>
      <c r="BH1020" s="86"/>
      <c r="BI1020" s="86"/>
      <c r="BJ1020" s="86"/>
      <c r="BK1020" s="86"/>
      <c r="BL1020" s="86"/>
      <c r="BM1020" s="86"/>
      <c r="BN1020" s="86"/>
      <c r="BO1020" s="86"/>
      <c r="BP1020" s="86"/>
    </row>
    <row r="1021" spans="29:68" s="28" customFormat="1">
      <c r="AC1021" s="33"/>
      <c r="AG1021" s="86"/>
      <c r="AH1021" s="86"/>
      <c r="AI1021" s="86"/>
      <c r="AK1021" s="86"/>
      <c r="AL1021" s="86"/>
      <c r="AM1021" s="86"/>
      <c r="AN1021" s="86"/>
      <c r="AO1021" s="86"/>
      <c r="AP1021" s="86"/>
      <c r="AQ1021" s="86"/>
      <c r="AR1021" s="86"/>
      <c r="AS1021" s="86"/>
      <c r="AT1021" s="86"/>
      <c r="AU1021" s="86"/>
      <c r="AV1021" s="86"/>
      <c r="AW1021" s="86"/>
      <c r="AX1021" s="86"/>
      <c r="AY1021" s="86"/>
      <c r="AZ1021" s="86"/>
      <c r="BA1021" s="86"/>
      <c r="BB1021" s="86"/>
      <c r="BC1021" s="86"/>
      <c r="BD1021" s="86"/>
      <c r="BE1021" s="86"/>
      <c r="BF1021" s="86"/>
      <c r="BG1021" s="86"/>
      <c r="BH1021" s="86"/>
      <c r="BI1021" s="86"/>
      <c r="BJ1021" s="86"/>
      <c r="BK1021" s="86"/>
      <c r="BL1021" s="86"/>
      <c r="BM1021" s="86"/>
      <c r="BN1021" s="86"/>
      <c r="BO1021" s="86"/>
      <c r="BP1021" s="86"/>
    </row>
    <row r="1022" spans="29:68" s="28" customFormat="1">
      <c r="AC1022" s="33"/>
      <c r="AG1022" s="86"/>
      <c r="AH1022" s="86"/>
      <c r="AI1022" s="86"/>
      <c r="AK1022" s="86"/>
      <c r="AL1022" s="86"/>
      <c r="AM1022" s="86"/>
      <c r="AN1022" s="86"/>
      <c r="AO1022" s="86"/>
      <c r="AP1022" s="86"/>
      <c r="AQ1022" s="86"/>
      <c r="AR1022" s="86"/>
      <c r="AS1022" s="86"/>
      <c r="AT1022" s="86"/>
      <c r="AU1022" s="86"/>
      <c r="AV1022" s="86"/>
      <c r="AW1022" s="86"/>
      <c r="AX1022" s="86"/>
      <c r="AY1022" s="86"/>
      <c r="AZ1022" s="86"/>
      <c r="BA1022" s="86"/>
      <c r="BB1022" s="86"/>
      <c r="BC1022" s="86"/>
      <c r="BD1022" s="86"/>
      <c r="BE1022" s="86"/>
      <c r="BF1022" s="86"/>
      <c r="BG1022" s="86"/>
      <c r="BH1022" s="86"/>
      <c r="BI1022" s="86"/>
      <c r="BJ1022" s="86"/>
      <c r="BK1022" s="86"/>
      <c r="BL1022" s="86"/>
      <c r="BM1022" s="86"/>
      <c r="BN1022" s="86"/>
      <c r="BO1022" s="86"/>
      <c r="BP1022" s="86"/>
    </row>
    <row r="1023" spans="29:68" s="28" customFormat="1">
      <c r="AC1023" s="33"/>
      <c r="AG1023" s="86"/>
      <c r="AH1023" s="86"/>
      <c r="AI1023" s="86"/>
      <c r="AK1023" s="86"/>
      <c r="AL1023" s="86"/>
      <c r="AM1023" s="86"/>
      <c r="AN1023" s="86"/>
      <c r="AO1023" s="86"/>
      <c r="AP1023" s="86"/>
      <c r="AQ1023" s="86"/>
      <c r="AR1023" s="86"/>
      <c r="AS1023" s="86"/>
      <c r="AT1023" s="86"/>
      <c r="AU1023" s="86"/>
      <c r="AV1023" s="86"/>
      <c r="AW1023" s="86"/>
      <c r="AX1023" s="86"/>
      <c r="AY1023" s="86"/>
      <c r="AZ1023" s="86"/>
      <c r="BA1023" s="86"/>
      <c r="BB1023" s="86"/>
      <c r="BC1023" s="86"/>
      <c r="BD1023" s="86"/>
      <c r="BE1023" s="86"/>
      <c r="BF1023" s="86"/>
      <c r="BG1023" s="86"/>
      <c r="BH1023" s="86"/>
      <c r="BI1023" s="86"/>
      <c r="BJ1023" s="86"/>
      <c r="BK1023" s="86"/>
      <c r="BL1023" s="86"/>
      <c r="BM1023" s="86"/>
      <c r="BN1023" s="86"/>
      <c r="BO1023" s="86"/>
      <c r="BP1023" s="86"/>
    </row>
    <row r="1024" spans="29:68" s="28" customFormat="1">
      <c r="AC1024" s="33"/>
      <c r="AG1024" s="86"/>
      <c r="AH1024" s="86"/>
      <c r="AI1024" s="86"/>
      <c r="AK1024" s="86"/>
      <c r="AL1024" s="86"/>
      <c r="AM1024" s="86"/>
      <c r="AN1024" s="86"/>
      <c r="AO1024" s="86"/>
      <c r="AP1024" s="86"/>
      <c r="AQ1024" s="86"/>
      <c r="AR1024" s="86"/>
      <c r="AS1024" s="86"/>
      <c r="AT1024" s="86"/>
      <c r="AU1024" s="86"/>
      <c r="AV1024" s="86"/>
      <c r="AW1024" s="86"/>
      <c r="AX1024" s="86"/>
      <c r="AY1024" s="86"/>
      <c r="AZ1024" s="86"/>
      <c r="BA1024" s="86"/>
      <c r="BB1024" s="86"/>
      <c r="BC1024" s="86"/>
      <c r="BD1024" s="86"/>
      <c r="BE1024" s="86"/>
      <c r="BF1024" s="86"/>
      <c r="BG1024" s="86"/>
      <c r="BH1024" s="86"/>
      <c r="BI1024" s="86"/>
      <c r="BJ1024" s="86"/>
      <c r="BK1024" s="86"/>
      <c r="BL1024" s="86"/>
      <c r="BM1024" s="86"/>
      <c r="BN1024" s="86"/>
      <c r="BO1024" s="86"/>
      <c r="BP1024" s="86"/>
    </row>
    <row r="1025" spans="29:68" s="28" customFormat="1">
      <c r="AC1025" s="33"/>
      <c r="AG1025" s="86"/>
      <c r="AH1025" s="86"/>
      <c r="AI1025" s="86"/>
      <c r="AK1025" s="86"/>
      <c r="AL1025" s="86"/>
      <c r="AM1025" s="86"/>
      <c r="AN1025" s="86"/>
      <c r="AO1025" s="86"/>
      <c r="AP1025" s="86"/>
      <c r="AQ1025" s="86"/>
      <c r="AR1025" s="86"/>
      <c r="AS1025" s="86"/>
      <c r="AT1025" s="86"/>
      <c r="AU1025" s="86"/>
      <c r="AV1025" s="86"/>
      <c r="AW1025" s="86"/>
      <c r="AX1025" s="86"/>
      <c r="AY1025" s="86"/>
      <c r="AZ1025" s="86"/>
      <c r="BA1025" s="86"/>
      <c r="BB1025" s="86"/>
      <c r="BC1025" s="86"/>
      <c r="BD1025" s="86"/>
      <c r="BE1025" s="86"/>
      <c r="BF1025" s="86"/>
      <c r="BG1025" s="86"/>
      <c r="BH1025" s="86"/>
      <c r="BI1025" s="86"/>
      <c r="BJ1025" s="86"/>
      <c r="BK1025" s="86"/>
      <c r="BL1025" s="86"/>
      <c r="BM1025" s="86"/>
      <c r="BN1025" s="86"/>
      <c r="BO1025" s="86"/>
      <c r="BP1025" s="86"/>
    </row>
    <row r="1026" spans="29:68" s="28" customFormat="1">
      <c r="AC1026" s="33"/>
      <c r="AG1026" s="86"/>
      <c r="AH1026" s="86"/>
      <c r="AI1026" s="86"/>
      <c r="AK1026" s="86"/>
      <c r="AL1026" s="86"/>
      <c r="AM1026" s="86"/>
      <c r="AN1026" s="86"/>
      <c r="AO1026" s="86"/>
      <c r="AP1026" s="86"/>
      <c r="AQ1026" s="86"/>
      <c r="AR1026" s="86"/>
      <c r="AS1026" s="86"/>
      <c r="AT1026" s="86"/>
      <c r="AU1026" s="86"/>
      <c r="AV1026" s="86"/>
      <c r="AW1026" s="86"/>
      <c r="AX1026" s="86"/>
      <c r="AY1026" s="86"/>
      <c r="AZ1026" s="86"/>
      <c r="BA1026" s="86"/>
      <c r="BB1026" s="86"/>
      <c r="BC1026" s="86"/>
      <c r="BD1026" s="86"/>
      <c r="BE1026" s="86"/>
      <c r="BF1026" s="86"/>
      <c r="BG1026" s="86"/>
      <c r="BH1026" s="86"/>
      <c r="BI1026" s="86"/>
      <c r="BJ1026" s="86"/>
      <c r="BK1026" s="86"/>
      <c r="BL1026" s="86"/>
      <c r="BM1026" s="86"/>
      <c r="BN1026" s="86"/>
      <c r="BO1026" s="86"/>
      <c r="BP1026" s="86"/>
    </row>
    <row r="1027" spans="29:68" s="28" customFormat="1">
      <c r="AC1027" s="33"/>
      <c r="AG1027" s="86"/>
      <c r="AH1027" s="86"/>
      <c r="AI1027" s="86"/>
      <c r="AK1027" s="86"/>
      <c r="AL1027" s="86"/>
      <c r="AM1027" s="86"/>
      <c r="AN1027" s="86"/>
      <c r="AO1027" s="86"/>
      <c r="AP1027" s="86"/>
      <c r="AQ1027" s="86"/>
      <c r="AR1027" s="86"/>
      <c r="AS1027" s="86"/>
      <c r="AT1027" s="86"/>
      <c r="AU1027" s="86"/>
      <c r="AV1027" s="86"/>
      <c r="AW1027" s="86"/>
      <c r="AX1027" s="86"/>
      <c r="AY1027" s="86"/>
      <c r="AZ1027" s="86"/>
      <c r="BA1027" s="86"/>
      <c r="BB1027" s="86"/>
      <c r="BC1027" s="86"/>
      <c r="BD1027" s="86"/>
      <c r="BE1027" s="86"/>
      <c r="BF1027" s="86"/>
      <c r="BG1027" s="86"/>
      <c r="BH1027" s="86"/>
      <c r="BI1027" s="86"/>
      <c r="BJ1027" s="86"/>
      <c r="BK1027" s="86"/>
      <c r="BL1027" s="86"/>
      <c r="BM1027" s="86"/>
      <c r="BN1027" s="86"/>
      <c r="BO1027" s="86"/>
      <c r="BP1027" s="86"/>
    </row>
    <row r="1028" spans="29:68" s="28" customFormat="1">
      <c r="AC1028" s="33"/>
      <c r="AG1028" s="86"/>
      <c r="AH1028" s="86"/>
      <c r="AI1028" s="86"/>
      <c r="AK1028" s="86"/>
      <c r="AL1028" s="86"/>
      <c r="AM1028" s="86"/>
      <c r="AN1028" s="86"/>
      <c r="AO1028" s="86"/>
      <c r="AP1028" s="86"/>
      <c r="AQ1028" s="86"/>
      <c r="AR1028" s="86"/>
      <c r="AS1028" s="86"/>
      <c r="AT1028" s="86"/>
      <c r="AU1028" s="86"/>
      <c r="AV1028" s="86"/>
      <c r="AW1028" s="86"/>
      <c r="AX1028" s="86"/>
      <c r="AY1028" s="86"/>
      <c r="AZ1028" s="86"/>
      <c r="BA1028" s="86"/>
      <c r="BB1028" s="86"/>
      <c r="BC1028" s="86"/>
      <c r="BD1028" s="86"/>
      <c r="BE1028" s="86"/>
      <c r="BF1028" s="86"/>
      <c r="BG1028" s="86"/>
      <c r="BH1028" s="86"/>
      <c r="BI1028" s="86"/>
      <c r="BJ1028" s="86"/>
      <c r="BK1028" s="86"/>
      <c r="BL1028" s="86"/>
      <c r="BM1028" s="86"/>
      <c r="BN1028" s="86"/>
      <c r="BO1028" s="86"/>
      <c r="BP1028" s="86"/>
    </row>
    <row r="1029" spans="29:68" s="28" customFormat="1">
      <c r="AC1029" s="33"/>
      <c r="AG1029" s="86"/>
      <c r="AH1029" s="86"/>
      <c r="AI1029" s="86"/>
      <c r="AK1029" s="86"/>
      <c r="AL1029" s="86"/>
      <c r="AM1029" s="86"/>
      <c r="AN1029" s="86"/>
      <c r="AO1029" s="86"/>
      <c r="AP1029" s="86"/>
      <c r="AQ1029" s="86"/>
      <c r="AR1029" s="86"/>
      <c r="AS1029" s="86"/>
      <c r="AT1029" s="86"/>
      <c r="AU1029" s="86"/>
      <c r="AV1029" s="86"/>
      <c r="AW1029" s="86"/>
      <c r="AX1029" s="86"/>
      <c r="AY1029" s="86"/>
      <c r="AZ1029" s="86"/>
      <c r="BA1029" s="86"/>
      <c r="BB1029" s="86"/>
      <c r="BC1029" s="86"/>
      <c r="BD1029" s="86"/>
      <c r="BE1029" s="86"/>
      <c r="BF1029" s="86"/>
      <c r="BG1029" s="86"/>
      <c r="BH1029" s="86"/>
      <c r="BI1029" s="86"/>
      <c r="BJ1029" s="86"/>
      <c r="BK1029" s="86"/>
      <c r="BL1029" s="86"/>
      <c r="BM1029" s="86"/>
      <c r="BN1029" s="86"/>
      <c r="BO1029" s="86"/>
      <c r="BP1029" s="86"/>
    </row>
    <row r="1030" spans="29:68" s="28" customFormat="1">
      <c r="AC1030" s="33"/>
      <c r="AG1030" s="86"/>
      <c r="AH1030" s="86"/>
      <c r="AI1030" s="86"/>
      <c r="AK1030" s="86"/>
      <c r="AL1030" s="86"/>
      <c r="AM1030" s="86"/>
      <c r="AN1030" s="86"/>
      <c r="AO1030" s="86"/>
      <c r="AP1030" s="86"/>
      <c r="AQ1030" s="86"/>
      <c r="AR1030" s="86"/>
      <c r="AS1030" s="86"/>
      <c r="AT1030" s="86"/>
      <c r="AU1030" s="86"/>
      <c r="AV1030" s="86"/>
      <c r="AW1030" s="86"/>
      <c r="AX1030" s="86"/>
      <c r="AY1030" s="86"/>
      <c r="AZ1030" s="86"/>
      <c r="BA1030" s="86"/>
      <c r="BB1030" s="86"/>
      <c r="BC1030" s="86"/>
      <c r="BD1030" s="86"/>
      <c r="BE1030" s="86"/>
      <c r="BF1030" s="86"/>
      <c r="BG1030" s="86"/>
      <c r="BH1030" s="86"/>
      <c r="BI1030" s="86"/>
      <c r="BJ1030" s="86"/>
      <c r="BK1030" s="86"/>
      <c r="BL1030" s="86"/>
      <c r="BM1030" s="86"/>
      <c r="BN1030" s="86"/>
      <c r="BO1030" s="86"/>
      <c r="BP1030" s="86"/>
    </row>
    <row r="1031" spans="29:68" s="28" customFormat="1">
      <c r="AC1031" s="33"/>
      <c r="AG1031" s="86"/>
      <c r="AH1031" s="86"/>
      <c r="AI1031" s="86"/>
      <c r="AK1031" s="86"/>
      <c r="AL1031" s="86"/>
      <c r="AM1031" s="86"/>
      <c r="AN1031" s="86"/>
      <c r="AO1031" s="86"/>
      <c r="AP1031" s="86"/>
      <c r="AQ1031" s="86"/>
      <c r="AR1031" s="86"/>
      <c r="AS1031" s="86"/>
      <c r="AT1031" s="86"/>
      <c r="AU1031" s="86"/>
      <c r="AV1031" s="86"/>
      <c r="AW1031" s="86"/>
      <c r="AX1031" s="86"/>
      <c r="AY1031" s="86"/>
      <c r="AZ1031" s="86"/>
      <c r="BA1031" s="86"/>
      <c r="BB1031" s="86"/>
      <c r="BC1031" s="86"/>
      <c r="BD1031" s="86"/>
      <c r="BE1031" s="86"/>
      <c r="BF1031" s="86"/>
      <c r="BG1031" s="86"/>
      <c r="BH1031" s="86"/>
      <c r="BI1031" s="86"/>
      <c r="BJ1031" s="86"/>
      <c r="BK1031" s="86"/>
      <c r="BL1031" s="86"/>
      <c r="BM1031" s="86"/>
      <c r="BN1031" s="86"/>
      <c r="BO1031" s="86"/>
      <c r="BP1031" s="86"/>
    </row>
    <row r="1032" spans="29:68" s="28" customFormat="1">
      <c r="AC1032" s="33"/>
      <c r="AG1032" s="86"/>
      <c r="AH1032" s="86"/>
      <c r="AI1032" s="86"/>
      <c r="AK1032" s="86"/>
      <c r="AL1032" s="86"/>
      <c r="AM1032" s="86"/>
      <c r="AN1032" s="86"/>
      <c r="AO1032" s="86"/>
      <c r="AP1032" s="86"/>
      <c r="AQ1032" s="86"/>
      <c r="AR1032" s="86"/>
      <c r="AS1032" s="86"/>
      <c r="AT1032" s="86"/>
      <c r="AU1032" s="86"/>
      <c r="AV1032" s="86"/>
      <c r="AW1032" s="86"/>
      <c r="AX1032" s="86"/>
      <c r="AY1032" s="86"/>
      <c r="AZ1032" s="86"/>
      <c r="BA1032" s="86"/>
      <c r="BB1032" s="86"/>
      <c r="BC1032" s="86"/>
      <c r="BD1032" s="86"/>
      <c r="BE1032" s="86"/>
      <c r="BF1032" s="86"/>
      <c r="BG1032" s="86"/>
      <c r="BH1032" s="86"/>
      <c r="BI1032" s="86"/>
      <c r="BJ1032" s="86"/>
      <c r="BK1032" s="86"/>
      <c r="BL1032" s="86"/>
      <c r="BM1032" s="86"/>
      <c r="BN1032" s="86"/>
      <c r="BO1032" s="86"/>
      <c r="BP1032" s="86"/>
    </row>
    <row r="1033" spans="29:68" s="28" customFormat="1">
      <c r="AC1033" s="33"/>
      <c r="AG1033" s="86"/>
      <c r="AH1033" s="86"/>
      <c r="AI1033" s="86"/>
      <c r="AK1033" s="86"/>
      <c r="AL1033" s="86"/>
      <c r="AM1033" s="86"/>
      <c r="AN1033" s="86"/>
      <c r="AO1033" s="86"/>
      <c r="AP1033" s="86"/>
      <c r="AQ1033" s="86"/>
      <c r="AR1033" s="86"/>
      <c r="AS1033" s="86"/>
      <c r="AT1033" s="86"/>
      <c r="AU1033" s="86"/>
      <c r="AV1033" s="86"/>
      <c r="AW1033" s="86"/>
      <c r="AX1033" s="86"/>
      <c r="AY1033" s="86"/>
      <c r="AZ1033" s="86"/>
      <c r="BA1033" s="86"/>
      <c r="BB1033" s="86"/>
      <c r="BC1033" s="86"/>
      <c r="BD1033" s="86"/>
      <c r="BE1033" s="86"/>
      <c r="BF1033" s="86"/>
      <c r="BG1033" s="86"/>
      <c r="BH1033" s="86"/>
      <c r="BI1033" s="86"/>
      <c r="BJ1033" s="86"/>
      <c r="BK1033" s="86"/>
      <c r="BL1033" s="86"/>
      <c r="BM1033" s="86"/>
      <c r="BN1033" s="86"/>
      <c r="BO1033" s="86"/>
      <c r="BP1033" s="86"/>
    </row>
    <row r="1034" spans="29:68" s="28" customFormat="1">
      <c r="AC1034" s="33"/>
      <c r="AG1034" s="86"/>
      <c r="AH1034" s="86"/>
      <c r="AI1034" s="86"/>
      <c r="AK1034" s="86"/>
      <c r="AL1034" s="86"/>
      <c r="AM1034" s="86"/>
      <c r="AN1034" s="86"/>
      <c r="AO1034" s="86"/>
      <c r="AP1034" s="86"/>
      <c r="AQ1034" s="86"/>
      <c r="AR1034" s="86"/>
      <c r="AS1034" s="86"/>
      <c r="AT1034" s="86"/>
      <c r="AU1034" s="86"/>
      <c r="AV1034" s="86"/>
      <c r="AW1034" s="86"/>
      <c r="AX1034" s="86"/>
      <c r="AY1034" s="86"/>
      <c r="AZ1034" s="86"/>
      <c r="BA1034" s="86"/>
      <c r="BB1034" s="86"/>
      <c r="BC1034" s="86"/>
      <c r="BD1034" s="86"/>
      <c r="BE1034" s="86"/>
      <c r="BF1034" s="86"/>
      <c r="BG1034" s="86"/>
      <c r="BH1034" s="86"/>
      <c r="BI1034" s="86"/>
      <c r="BJ1034" s="86"/>
      <c r="BK1034" s="86"/>
      <c r="BL1034" s="86"/>
      <c r="BM1034" s="86"/>
      <c r="BN1034" s="86"/>
      <c r="BO1034" s="86"/>
      <c r="BP1034" s="86"/>
    </row>
    <row r="1035" spans="29:68" s="28" customFormat="1">
      <c r="AC1035" s="33"/>
      <c r="AG1035" s="86"/>
      <c r="AH1035" s="86"/>
      <c r="AI1035" s="86"/>
      <c r="AK1035" s="86"/>
      <c r="AL1035" s="86"/>
      <c r="AM1035" s="86"/>
      <c r="AN1035" s="86"/>
      <c r="AO1035" s="86"/>
      <c r="AP1035" s="86"/>
      <c r="AQ1035" s="86"/>
      <c r="AR1035" s="86"/>
      <c r="AS1035" s="86"/>
      <c r="AT1035" s="86"/>
      <c r="AU1035" s="86"/>
      <c r="AV1035" s="86"/>
      <c r="AW1035" s="86"/>
      <c r="AX1035" s="86"/>
      <c r="AY1035" s="86"/>
      <c r="AZ1035" s="86"/>
      <c r="BA1035" s="86"/>
      <c r="BB1035" s="86"/>
      <c r="BC1035" s="86"/>
      <c r="BD1035" s="86"/>
      <c r="BE1035" s="86"/>
      <c r="BF1035" s="86"/>
      <c r="BG1035" s="86"/>
      <c r="BH1035" s="86"/>
      <c r="BI1035" s="86"/>
      <c r="BJ1035" s="86"/>
      <c r="BK1035" s="86"/>
      <c r="BL1035" s="86"/>
      <c r="BM1035" s="86"/>
      <c r="BN1035" s="86"/>
      <c r="BO1035" s="86"/>
      <c r="BP1035" s="86"/>
    </row>
    <row r="1036" spans="29:68" s="28" customFormat="1">
      <c r="AC1036" s="33"/>
      <c r="AG1036" s="86"/>
      <c r="AH1036" s="86"/>
      <c r="AI1036" s="86"/>
      <c r="AK1036" s="86"/>
      <c r="AL1036" s="86"/>
      <c r="AM1036" s="86"/>
      <c r="AN1036" s="86"/>
      <c r="AO1036" s="86"/>
      <c r="AP1036" s="86"/>
      <c r="AQ1036" s="86"/>
      <c r="AR1036" s="86"/>
      <c r="AS1036" s="86"/>
      <c r="AT1036" s="86"/>
      <c r="AU1036" s="86"/>
      <c r="AV1036" s="86"/>
      <c r="AW1036" s="86"/>
      <c r="AX1036" s="86"/>
      <c r="AY1036" s="86"/>
      <c r="AZ1036" s="86"/>
      <c r="BA1036" s="86"/>
      <c r="BB1036" s="86"/>
      <c r="BC1036" s="86"/>
      <c r="BD1036" s="86"/>
      <c r="BE1036" s="86"/>
      <c r="BF1036" s="86"/>
      <c r="BG1036" s="86"/>
      <c r="BH1036" s="86"/>
      <c r="BI1036" s="86"/>
      <c r="BJ1036" s="86"/>
      <c r="BK1036" s="86"/>
      <c r="BL1036" s="86"/>
      <c r="BM1036" s="86"/>
      <c r="BN1036" s="86"/>
      <c r="BO1036" s="86"/>
      <c r="BP1036" s="86"/>
    </row>
    <row r="1037" spans="29:68" s="28" customFormat="1">
      <c r="AC1037" s="33"/>
      <c r="AG1037" s="86"/>
      <c r="AH1037" s="86"/>
      <c r="AI1037" s="86"/>
      <c r="AK1037" s="86"/>
      <c r="AL1037" s="86"/>
      <c r="AM1037" s="86"/>
      <c r="AN1037" s="86"/>
      <c r="AO1037" s="86"/>
      <c r="AP1037" s="86"/>
      <c r="AQ1037" s="86"/>
      <c r="AR1037" s="86"/>
      <c r="AS1037" s="86"/>
      <c r="AT1037" s="86"/>
      <c r="AU1037" s="86"/>
      <c r="AV1037" s="86"/>
      <c r="AW1037" s="86"/>
      <c r="AX1037" s="86"/>
      <c r="AY1037" s="86"/>
      <c r="AZ1037" s="86"/>
      <c r="BA1037" s="86"/>
      <c r="BB1037" s="86"/>
      <c r="BC1037" s="86"/>
      <c r="BD1037" s="86"/>
      <c r="BE1037" s="86"/>
      <c r="BF1037" s="86"/>
      <c r="BG1037" s="86"/>
      <c r="BH1037" s="86"/>
      <c r="BI1037" s="86"/>
      <c r="BJ1037" s="86"/>
      <c r="BK1037" s="86"/>
      <c r="BL1037" s="86"/>
      <c r="BM1037" s="86"/>
      <c r="BN1037" s="86"/>
      <c r="BO1037" s="86"/>
      <c r="BP1037" s="86"/>
    </row>
    <row r="1038" spans="29:68" s="28" customFormat="1">
      <c r="AC1038" s="33"/>
      <c r="AG1038" s="86"/>
      <c r="AH1038" s="86"/>
      <c r="AI1038" s="86"/>
      <c r="AK1038" s="86"/>
      <c r="AL1038" s="86"/>
      <c r="AM1038" s="86"/>
      <c r="AN1038" s="86"/>
      <c r="AO1038" s="86"/>
      <c r="AP1038" s="86"/>
      <c r="AQ1038" s="86"/>
      <c r="AR1038" s="86"/>
      <c r="AS1038" s="86"/>
      <c r="AT1038" s="86"/>
      <c r="AU1038" s="86"/>
      <c r="AV1038" s="86"/>
      <c r="AW1038" s="86"/>
      <c r="AX1038" s="86"/>
      <c r="AY1038" s="86"/>
      <c r="AZ1038" s="86"/>
      <c r="BA1038" s="86"/>
      <c r="BB1038" s="86"/>
      <c r="BC1038" s="86"/>
      <c r="BD1038" s="86"/>
      <c r="BE1038" s="86"/>
      <c r="BF1038" s="86"/>
      <c r="BG1038" s="86"/>
      <c r="BH1038" s="86"/>
      <c r="BI1038" s="86"/>
      <c r="BJ1038" s="86"/>
      <c r="BK1038" s="86"/>
      <c r="BL1038" s="86"/>
      <c r="BM1038" s="86"/>
      <c r="BN1038" s="86"/>
      <c r="BO1038" s="86"/>
      <c r="BP1038" s="86"/>
    </row>
    <row r="1039" spans="29:68" s="28" customFormat="1">
      <c r="AC1039" s="33"/>
      <c r="AG1039" s="86"/>
      <c r="AH1039" s="86"/>
      <c r="AI1039" s="86"/>
      <c r="AK1039" s="86"/>
      <c r="AL1039" s="86"/>
      <c r="AM1039" s="86"/>
      <c r="AN1039" s="86"/>
      <c r="AO1039" s="86"/>
      <c r="AP1039" s="86"/>
      <c r="AQ1039" s="86"/>
      <c r="AR1039" s="86"/>
      <c r="AS1039" s="86"/>
      <c r="AT1039" s="86"/>
      <c r="AU1039" s="86"/>
      <c r="AV1039" s="86"/>
      <c r="AW1039" s="86"/>
      <c r="AX1039" s="86"/>
      <c r="AY1039" s="86"/>
      <c r="AZ1039" s="86"/>
      <c r="BA1039" s="86"/>
      <c r="BB1039" s="86"/>
      <c r="BC1039" s="86"/>
      <c r="BD1039" s="86"/>
      <c r="BE1039" s="86"/>
      <c r="BF1039" s="86"/>
      <c r="BG1039" s="86"/>
      <c r="BH1039" s="86"/>
      <c r="BI1039" s="86"/>
      <c r="BJ1039" s="86"/>
      <c r="BK1039" s="86"/>
      <c r="BL1039" s="86"/>
      <c r="BM1039" s="86"/>
      <c r="BN1039" s="86"/>
      <c r="BO1039" s="86"/>
      <c r="BP1039" s="86"/>
    </row>
    <row r="1040" spans="29:68" s="28" customFormat="1">
      <c r="AC1040" s="33"/>
      <c r="AG1040" s="86"/>
      <c r="AH1040" s="86"/>
      <c r="AI1040" s="86"/>
      <c r="AK1040" s="86"/>
      <c r="AL1040" s="86"/>
      <c r="AM1040" s="86"/>
      <c r="AN1040" s="86"/>
      <c r="AO1040" s="86"/>
      <c r="AP1040" s="86"/>
      <c r="AQ1040" s="86"/>
      <c r="AR1040" s="86"/>
      <c r="AS1040" s="86"/>
      <c r="AT1040" s="86"/>
      <c r="AU1040" s="86"/>
      <c r="AV1040" s="86"/>
      <c r="AW1040" s="86"/>
      <c r="AX1040" s="86"/>
      <c r="AY1040" s="86"/>
      <c r="AZ1040" s="86"/>
      <c r="BA1040" s="86"/>
      <c r="BB1040" s="86"/>
      <c r="BC1040" s="86"/>
      <c r="BD1040" s="86"/>
      <c r="BE1040" s="86"/>
      <c r="BF1040" s="86"/>
      <c r="BG1040" s="86"/>
      <c r="BH1040" s="86"/>
      <c r="BI1040" s="86"/>
      <c r="BJ1040" s="86"/>
      <c r="BK1040" s="86"/>
      <c r="BL1040" s="86"/>
      <c r="BM1040" s="86"/>
      <c r="BN1040" s="86"/>
      <c r="BO1040" s="86"/>
      <c r="BP1040" s="86"/>
    </row>
    <row r="1041" spans="29:68" s="28" customFormat="1">
      <c r="AC1041" s="33"/>
      <c r="AG1041" s="86"/>
      <c r="AH1041" s="86"/>
      <c r="AI1041" s="86"/>
      <c r="AK1041" s="86"/>
      <c r="AL1041" s="86"/>
      <c r="AM1041" s="86"/>
      <c r="AN1041" s="86"/>
      <c r="AO1041" s="86"/>
      <c r="AP1041" s="86"/>
      <c r="AQ1041" s="86"/>
      <c r="AR1041" s="86"/>
      <c r="AS1041" s="86"/>
      <c r="AT1041" s="86"/>
      <c r="AU1041" s="86"/>
      <c r="AV1041" s="86"/>
      <c r="AW1041" s="86"/>
      <c r="AX1041" s="86"/>
      <c r="AY1041" s="86"/>
      <c r="AZ1041" s="86"/>
      <c r="BA1041" s="86"/>
      <c r="BB1041" s="86"/>
      <c r="BC1041" s="86"/>
      <c r="BD1041" s="86"/>
      <c r="BE1041" s="86"/>
      <c r="BF1041" s="86"/>
      <c r="BG1041" s="86"/>
      <c r="BH1041" s="86"/>
      <c r="BI1041" s="86"/>
      <c r="BJ1041" s="86"/>
      <c r="BK1041" s="86"/>
      <c r="BL1041" s="86"/>
      <c r="BM1041" s="86"/>
      <c r="BN1041" s="86"/>
      <c r="BO1041" s="86"/>
      <c r="BP1041" s="86"/>
    </row>
    <row r="1042" spans="29:68" s="28" customFormat="1">
      <c r="AC1042" s="33"/>
      <c r="AG1042" s="86"/>
      <c r="AH1042" s="86"/>
      <c r="AI1042" s="86"/>
      <c r="AK1042" s="86"/>
      <c r="AL1042" s="86"/>
      <c r="AM1042" s="86"/>
      <c r="AN1042" s="86"/>
      <c r="AO1042" s="86"/>
      <c r="AP1042" s="86"/>
      <c r="AQ1042" s="86"/>
      <c r="AR1042" s="86"/>
      <c r="AS1042" s="86"/>
      <c r="AT1042" s="86"/>
      <c r="AU1042" s="86"/>
      <c r="AV1042" s="86"/>
      <c r="AW1042" s="86"/>
      <c r="AX1042" s="86"/>
      <c r="AY1042" s="86"/>
      <c r="AZ1042" s="86"/>
      <c r="BA1042" s="86"/>
      <c r="BB1042" s="86"/>
      <c r="BC1042" s="86"/>
      <c r="BD1042" s="86"/>
      <c r="BE1042" s="86"/>
      <c r="BF1042" s="86"/>
      <c r="BG1042" s="86"/>
      <c r="BH1042" s="86"/>
      <c r="BI1042" s="86"/>
      <c r="BJ1042" s="86"/>
      <c r="BK1042" s="86"/>
      <c r="BL1042" s="86"/>
      <c r="BM1042" s="86"/>
      <c r="BN1042" s="86"/>
      <c r="BO1042" s="86"/>
      <c r="BP1042" s="86"/>
    </row>
    <row r="1043" spans="29:68" s="28" customFormat="1">
      <c r="AC1043" s="33"/>
      <c r="AG1043" s="86"/>
      <c r="AH1043" s="86"/>
      <c r="AI1043" s="86"/>
      <c r="AK1043" s="86"/>
      <c r="AL1043" s="86"/>
      <c r="AM1043" s="86"/>
      <c r="AN1043" s="86"/>
      <c r="AO1043" s="86"/>
      <c r="AP1043" s="86"/>
      <c r="AQ1043" s="86"/>
      <c r="AR1043" s="86"/>
      <c r="AS1043" s="86"/>
      <c r="AT1043" s="86"/>
      <c r="AU1043" s="86"/>
      <c r="AV1043" s="86"/>
      <c r="AW1043" s="86"/>
      <c r="AX1043" s="86"/>
      <c r="AY1043" s="86"/>
      <c r="AZ1043" s="86"/>
      <c r="BA1043" s="86"/>
      <c r="BB1043" s="86"/>
      <c r="BC1043" s="86"/>
      <c r="BD1043" s="86"/>
      <c r="BE1043" s="86"/>
      <c r="BF1043" s="86"/>
      <c r="BG1043" s="86"/>
      <c r="BH1043" s="86"/>
      <c r="BI1043" s="86"/>
      <c r="BJ1043" s="86"/>
      <c r="BK1043" s="86"/>
      <c r="BL1043" s="86"/>
      <c r="BM1043" s="86"/>
      <c r="BN1043" s="86"/>
      <c r="BO1043" s="86"/>
      <c r="BP1043" s="86"/>
    </row>
    <row r="1044" spans="29:68" s="28" customFormat="1">
      <c r="AC1044" s="33"/>
      <c r="AG1044" s="86"/>
      <c r="AH1044" s="86"/>
      <c r="AI1044" s="86"/>
      <c r="AK1044" s="86"/>
      <c r="AL1044" s="86"/>
      <c r="AM1044" s="86"/>
      <c r="AN1044" s="86"/>
      <c r="AO1044" s="86"/>
      <c r="AP1044" s="86"/>
      <c r="AQ1044" s="86"/>
      <c r="AR1044" s="86"/>
      <c r="AS1044" s="86"/>
      <c r="AT1044" s="86"/>
      <c r="AU1044" s="86"/>
      <c r="AV1044" s="86"/>
      <c r="AW1044" s="86"/>
      <c r="AX1044" s="86"/>
      <c r="AY1044" s="86"/>
      <c r="AZ1044" s="86"/>
      <c r="BA1044" s="86"/>
      <c r="BB1044" s="86"/>
      <c r="BC1044" s="86"/>
      <c r="BD1044" s="86"/>
      <c r="BE1044" s="86"/>
      <c r="BF1044" s="86"/>
      <c r="BG1044" s="86"/>
      <c r="BH1044" s="86"/>
      <c r="BI1044" s="86"/>
      <c r="BJ1044" s="86"/>
      <c r="BK1044" s="86"/>
      <c r="BL1044" s="86"/>
      <c r="BM1044" s="86"/>
      <c r="BN1044" s="86"/>
      <c r="BO1044" s="86"/>
      <c r="BP1044" s="86"/>
    </row>
    <row r="1045" spans="29:68" s="28" customFormat="1">
      <c r="AC1045" s="33"/>
      <c r="AG1045" s="86"/>
      <c r="AH1045" s="86"/>
      <c r="AI1045" s="86"/>
      <c r="AK1045" s="86"/>
      <c r="AL1045" s="86"/>
      <c r="AM1045" s="86"/>
      <c r="AN1045" s="86"/>
      <c r="AO1045" s="86"/>
      <c r="AP1045" s="86"/>
      <c r="AQ1045" s="86"/>
      <c r="AR1045" s="86"/>
      <c r="AS1045" s="86"/>
      <c r="AT1045" s="86"/>
      <c r="AU1045" s="86"/>
      <c r="AV1045" s="86"/>
      <c r="AW1045" s="86"/>
      <c r="AX1045" s="86"/>
      <c r="AY1045" s="86"/>
      <c r="AZ1045" s="86"/>
      <c r="BA1045" s="86"/>
      <c r="BB1045" s="86"/>
      <c r="BC1045" s="86"/>
      <c r="BD1045" s="86"/>
      <c r="BE1045" s="86"/>
      <c r="BF1045" s="86"/>
      <c r="BG1045" s="86"/>
      <c r="BH1045" s="86"/>
      <c r="BI1045" s="86"/>
      <c r="BJ1045" s="86"/>
      <c r="BK1045" s="86"/>
      <c r="BL1045" s="86"/>
      <c r="BM1045" s="86"/>
      <c r="BN1045" s="86"/>
      <c r="BO1045" s="86"/>
      <c r="BP1045" s="86"/>
    </row>
    <row r="1046" spans="29:68" s="28" customFormat="1">
      <c r="AC1046" s="33"/>
      <c r="AG1046" s="86"/>
      <c r="AH1046" s="86"/>
      <c r="AI1046" s="86"/>
      <c r="AK1046" s="86"/>
      <c r="AL1046" s="86"/>
      <c r="AM1046" s="86"/>
      <c r="AN1046" s="86"/>
      <c r="AO1046" s="86"/>
      <c r="AP1046" s="86"/>
      <c r="AQ1046" s="86"/>
      <c r="AR1046" s="86"/>
      <c r="AS1046" s="86"/>
      <c r="AT1046" s="86"/>
      <c r="AU1046" s="86"/>
      <c r="AV1046" s="86"/>
      <c r="AW1046" s="86"/>
      <c r="AX1046" s="86"/>
      <c r="AY1046" s="86"/>
      <c r="AZ1046" s="86"/>
      <c r="BA1046" s="86"/>
      <c r="BB1046" s="86"/>
      <c r="BC1046" s="86"/>
      <c r="BD1046" s="86"/>
      <c r="BE1046" s="86"/>
      <c r="BF1046" s="86"/>
      <c r="BG1046" s="86"/>
      <c r="BH1046" s="86"/>
      <c r="BI1046" s="86"/>
      <c r="BJ1046" s="86"/>
      <c r="BK1046" s="86"/>
      <c r="BL1046" s="86"/>
      <c r="BM1046" s="86"/>
      <c r="BN1046" s="86"/>
      <c r="BO1046" s="86"/>
      <c r="BP1046" s="86"/>
    </row>
    <row r="1047" spans="29:68" s="28" customFormat="1">
      <c r="AC1047" s="33"/>
      <c r="AG1047" s="86"/>
      <c r="AH1047" s="86"/>
      <c r="AI1047" s="86"/>
      <c r="AK1047" s="86"/>
      <c r="AL1047" s="86"/>
      <c r="AM1047" s="86"/>
      <c r="AN1047" s="86"/>
      <c r="AO1047" s="86"/>
      <c r="AP1047" s="86"/>
      <c r="AQ1047" s="86"/>
      <c r="AR1047" s="86"/>
      <c r="AS1047" s="86"/>
      <c r="AT1047" s="86"/>
      <c r="AU1047" s="86"/>
      <c r="AV1047" s="86"/>
      <c r="AW1047" s="86"/>
      <c r="AX1047" s="86"/>
      <c r="AY1047" s="86"/>
      <c r="AZ1047" s="86"/>
      <c r="BA1047" s="86"/>
      <c r="BB1047" s="86"/>
      <c r="BC1047" s="86"/>
      <c r="BD1047" s="86"/>
      <c r="BE1047" s="86"/>
      <c r="BF1047" s="86"/>
      <c r="BG1047" s="86"/>
      <c r="BH1047" s="86"/>
      <c r="BI1047" s="86"/>
      <c r="BJ1047" s="86"/>
      <c r="BK1047" s="86"/>
      <c r="BL1047" s="86"/>
      <c r="BM1047" s="86"/>
      <c r="BN1047" s="86"/>
      <c r="BO1047" s="86"/>
      <c r="BP1047" s="86"/>
    </row>
    <row r="1048" spans="29:68" s="28" customFormat="1">
      <c r="AC1048" s="33"/>
      <c r="AG1048" s="86"/>
      <c r="AH1048" s="86"/>
      <c r="AI1048" s="86"/>
      <c r="AK1048" s="86"/>
      <c r="AL1048" s="86"/>
      <c r="AM1048" s="86"/>
      <c r="AN1048" s="86"/>
      <c r="AO1048" s="86"/>
      <c r="AP1048" s="86"/>
      <c r="AQ1048" s="86"/>
      <c r="AR1048" s="86"/>
      <c r="AS1048" s="86"/>
      <c r="AT1048" s="86"/>
      <c r="AU1048" s="86"/>
      <c r="AV1048" s="86"/>
      <c r="AW1048" s="86"/>
      <c r="AX1048" s="86"/>
      <c r="AY1048" s="86"/>
      <c r="AZ1048" s="86"/>
      <c r="BA1048" s="86"/>
      <c r="BB1048" s="86"/>
      <c r="BC1048" s="86"/>
      <c r="BD1048" s="86"/>
      <c r="BE1048" s="86"/>
      <c r="BF1048" s="86"/>
      <c r="BG1048" s="86"/>
      <c r="BH1048" s="86"/>
      <c r="BI1048" s="86"/>
      <c r="BJ1048" s="86"/>
      <c r="BK1048" s="86"/>
      <c r="BL1048" s="86"/>
      <c r="BM1048" s="86"/>
      <c r="BN1048" s="86"/>
      <c r="BO1048" s="86"/>
      <c r="BP1048" s="86"/>
    </row>
    <row r="1049" spans="29:68" s="28" customFormat="1">
      <c r="AC1049" s="33"/>
      <c r="AG1049" s="86"/>
      <c r="AH1049" s="86"/>
      <c r="AI1049" s="86"/>
      <c r="AK1049" s="86"/>
      <c r="AL1049" s="86"/>
      <c r="AM1049" s="86"/>
      <c r="AN1049" s="86"/>
      <c r="AO1049" s="86"/>
      <c r="AP1049" s="86"/>
      <c r="AQ1049" s="86"/>
      <c r="AR1049" s="86"/>
      <c r="AS1049" s="86"/>
      <c r="AT1049" s="86"/>
      <c r="AU1049" s="86"/>
      <c r="AV1049" s="86"/>
      <c r="AW1049" s="86"/>
      <c r="AX1049" s="86"/>
      <c r="AY1049" s="86"/>
      <c r="AZ1049" s="86"/>
      <c r="BA1049" s="86"/>
      <c r="BB1049" s="86"/>
      <c r="BC1049" s="86"/>
      <c r="BD1049" s="86"/>
      <c r="BE1049" s="86"/>
      <c r="BF1049" s="86"/>
      <c r="BG1049" s="86"/>
      <c r="BH1049" s="86"/>
      <c r="BI1049" s="86"/>
      <c r="BJ1049" s="86"/>
      <c r="BK1049" s="86"/>
      <c r="BL1049" s="86"/>
      <c r="BM1049" s="86"/>
      <c r="BN1049" s="86"/>
      <c r="BO1049" s="86"/>
      <c r="BP1049" s="86"/>
    </row>
    <row r="1050" spans="29:68" s="28" customFormat="1">
      <c r="AC1050" s="33"/>
      <c r="AG1050" s="86"/>
      <c r="AH1050" s="86"/>
      <c r="AI1050" s="86"/>
      <c r="AK1050" s="86"/>
      <c r="AL1050" s="86"/>
      <c r="AM1050" s="86"/>
      <c r="AN1050" s="86"/>
      <c r="AO1050" s="86"/>
      <c r="AP1050" s="86"/>
      <c r="AQ1050" s="86"/>
      <c r="AR1050" s="86"/>
      <c r="AS1050" s="86"/>
      <c r="AT1050" s="86"/>
      <c r="AU1050" s="86"/>
      <c r="AV1050" s="86"/>
      <c r="AW1050" s="86"/>
      <c r="AX1050" s="86"/>
      <c r="AY1050" s="86"/>
      <c r="AZ1050" s="86"/>
      <c r="BA1050" s="86"/>
      <c r="BB1050" s="86"/>
      <c r="BC1050" s="86"/>
      <c r="BD1050" s="86"/>
      <c r="BE1050" s="86"/>
      <c r="BF1050" s="86"/>
      <c r="BG1050" s="86"/>
      <c r="BH1050" s="86"/>
      <c r="BI1050" s="86"/>
      <c r="BJ1050" s="86"/>
      <c r="BK1050" s="86"/>
      <c r="BL1050" s="86"/>
      <c r="BM1050" s="86"/>
      <c r="BN1050" s="86"/>
      <c r="BO1050" s="86"/>
      <c r="BP1050" s="86"/>
    </row>
    <row r="1051" spans="29:68" s="28" customFormat="1">
      <c r="AC1051" s="33"/>
      <c r="AG1051" s="86"/>
      <c r="AH1051" s="86"/>
      <c r="AI1051" s="86"/>
      <c r="AK1051" s="86"/>
      <c r="AL1051" s="86"/>
      <c r="AM1051" s="86"/>
      <c r="AN1051" s="86"/>
      <c r="AO1051" s="86"/>
      <c r="AP1051" s="86"/>
      <c r="AQ1051" s="86"/>
      <c r="AR1051" s="86"/>
      <c r="AS1051" s="86"/>
      <c r="AT1051" s="86"/>
      <c r="AU1051" s="86"/>
      <c r="AV1051" s="86"/>
      <c r="AW1051" s="86"/>
      <c r="AX1051" s="86"/>
      <c r="AY1051" s="86"/>
      <c r="AZ1051" s="86"/>
      <c r="BA1051" s="86"/>
      <c r="BB1051" s="86"/>
      <c r="BC1051" s="86"/>
      <c r="BD1051" s="86"/>
      <c r="BE1051" s="86"/>
      <c r="BF1051" s="86"/>
      <c r="BG1051" s="86"/>
      <c r="BH1051" s="86"/>
      <c r="BI1051" s="86"/>
      <c r="BJ1051" s="86"/>
      <c r="BK1051" s="86"/>
      <c r="BL1051" s="86"/>
      <c r="BM1051" s="86"/>
      <c r="BN1051" s="86"/>
      <c r="BO1051" s="86"/>
      <c r="BP1051" s="86"/>
    </row>
    <row r="1052" spans="29:68" s="28" customFormat="1">
      <c r="AC1052" s="33"/>
      <c r="AG1052" s="86"/>
      <c r="AH1052" s="86"/>
      <c r="AI1052" s="86"/>
      <c r="AK1052" s="86"/>
      <c r="AL1052" s="86"/>
      <c r="AM1052" s="86"/>
      <c r="AN1052" s="86"/>
      <c r="AO1052" s="86"/>
      <c r="AP1052" s="86"/>
      <c r="AQ1052" s="86"/>
      <c r="AR1052" s="86"/>
      <c r="AS1052" s="86"/>
      <c r="AT1052" s="86"/>
      <c r="AU1052" s="86"/>
      <c r="AV1052" s="86"/>
      <c r="AW1052" s="86"/>
      <c r="AX1052" s="86"/>
      <c r="AY1052" s="86"/>
      <c r="AZ1052" s="86"/>
      <c r="BA1052" s="86"/>
      <c r="BB1052" s="86"/>
      <c r="BC1052" s="86"/>
      <c r="BD1052" s="86"/>
      <c r="BE1052" s="86"/>
      <c r="BF1052" s="86"/>
      <c r="BG1052" s="86"/>
      <c r="BH1052" s="86"/>
      <c r="BI1052" s="86"/>
      <c r="BJ1052" s="86"/>
      <c r="BK1052" s="86"/>
      <c r="BL1052" s="86"/>
      <c r="BM1052" s="86"/>
      <c r="BN1052" s="86"/>
      <c r="BO1052" s="86"/>
      <c r="BP1052" s="86"/>
    </row>
    <row r="1053" spans="29:68" s="28" customFormat="1">
      <c r="AC1053" s="33"/>
      <c r="AG1053" s="86"/>
      <c r="AH1053" s="86"/>
      <c r="AI1053" s="86"/>
      <c r="AK1053" s="86"/>
      <c r="AL1053" s="86"/>
      <c r="AM1053" s="86"/>
      <c r="AN1053" s="86"/>
      <c r="AO1053" s="86"/>
      <c r="AP1053" s="86"/>
      <c r="AQ1053" s="86"/>
      <c r="AR1053" s="86"/>
      <c r="AS1053" s="86"/>
      <c r="AT1053" s="86"/>
      <c r="AU1053" s="86"/>
      <c r="AV1053" s="86"/>
      <c r="AW1053" s="86"/>
      <c r="AX1053" s="86"/>
      <c r="AY1053" s="86"/>
      <c r="AZ1053" s="86"/>
      <c r="BA1053" s="86"/>
      <c r="BB1053" s="86"/>
      <c r="BC1053" s="86"/>
      <c r="BD1053" s="86"/>
      <c r="BE1053" s="86"/>
      <c r="BF1053" s="86"/>
      <c r="BG1053" s="86"/>
      <c r="BH1053" s="86"/>
      <c r="BI1053" s="86"/>
      <c r="BJ1053" s="86"/>
      <c r="BK1053" s="86"/>
      <c r="BL1053" s="86"/>
      <c r="BM1053" s="86"/>
      <c r="BN1053" s="86"/>
      <c r="BO1053" s="86"/>
      <c r="BP1053" s="86"/>
    </row>
    <row r="1054" spans="29:68" s="28" customFormat="1">
      <c r="AC1054" s="33"/>
      <c r="AG1054" s="86"/>
      <c r="AH1054" s="86"/>
      <c r="AI1054" s="86"/>
      <c r="AK1054" s="86"/>
      <c r="AL1054" s="86"/>
      <c r="AM1054" s="86"/>
      <c r="AN1054" s="86"/>
      <c r="AO1054" s="86"/>
      <c r="AP1054" s="86"/>
      <c r="AQ1054" s="86"/>
      <c r="AR1054" s="86"/>
      <c r="AS1054" s="86"/>
      <c r="AT1054" s="86"/>
      <c r="AU1054" s="86"/>
      <c r="AV1054" s="86"/>
      <c r="AW1054" s="86"/>
      <c r="AX1054" s="86"/>
      <c r="AY1054" s="86"/>
      <c r="AZ1054" s="86"/>
      <c r="BA1054" s="86"/>
      <c r="BB1054" s="86"/>
      <c r="BC1054" s="86"/>
      <c r="BD1054" s="86"/>
      <c r="BE1054" s="86"/>
      <c r="BF1054" s="86"/>
      <c r="BG1054" s="86"/>
      <c r="BH1054" s="86"/>
      <c r="BI1054" s="86"/>
      <c r="BJ1054" s="86"/>
      <c r="BK1054" s="86"/>
      <c r="BL1054" s="86"/>
      <c r="BM1054" s="86"/>
      <c r="BN1054" s="86"/>
      <c r="BO1054" s="86"/>
      <c r="BP1054" s="86"/>
    </row>
    <row r="1055" spans="29:68" s="28" customFormat="1">
      <c r="AC1055" s="33"/>
      <c r="AG1055" s="86"/>
      <c r="AH1055" s="86"/>
      <c r="AI1055" s="86"/>
      <c r="AK1055" s="86"/>
      <c r="AL1055" s="86"/>
      <c r="AM1055" s="86"/>
      <c r="AN1055" s="86"/>
      <c r="AO1055" s="86"/>
      <c r="AP1055" s="86"/>
      <c r="AQ1055" s="86"/>
      <c r="AR1055" s="86"/>
      <c r="AS1055" s="86"/>
      <c r="AT1055" s="86"/>
      <c r="AU1055" s="86"/>
      <c r="AV1055" s="86"/>
      <c r="AW1055" s="86"/>
      <c r="AX1055" s="86"/>
      <c r="AY1055" s="86"/>
      <c r="AZ1055" s="86"/>
      <c r="BA1055" s="86"/>
      <c r="BB1055" s="86"/>
      <c r="BC1055" s="86"/>
      <c r="BD1055" s="86"/>
      <c r="BE1055" s="86"/>
      <c r="BF1055" s="86"/>
      <c r="BG1055" s="86"/>
      <c r="BH1055" s="86"/>
      <c r="BI1055" s="86"/>
      <c r="BJ1055" s="86"/>
      <c r="BK1055" s="86"/>
      <c r="BL1055" s="86"/>
      <c r="BM1055" s="86"/>
      <c r="BN1055" s="86"/>
      <c r="BO1055" s="86"/>
      <c r="BP1055" s="86"/>
    </row>
    <row r="1056" spans="29:68" s="28" customFormat="1">
      <c r="AC1056" s="33"/>
      <c r="AG1056" s="86"/>
      <c r="AH1056" s="86"/>
      <c r="AI1056" s="86"/>
      <c r="AK1056" s="86"/>
      <c r="AL1056" s="86"/>
      <c r="AM1056" s="86"/>
      <c r="AN1056" s="86"/>
      <c r="AO1056" s="86"/>
      <c r="AP1056" s="86"/>
      <c r="AQ1056" s="86"/>
      <c r="AR1056" s="86"/>
      <c r="AS1056" s="86"/>
      <c r="AT1056" s="86"/>
      <c r="AU1056" s="86"/>
      <c r="AV1056" s="86"/>
      <c r="AW1056" s="86"/>
      <c r="AX1056" s="86"/>
      <c r="AY1056" s="86"/>
      <c r="AZ1056" s="86"/>
      <c r="BA1056" s="86"/>
      <c r="BB1056" s="86"/>
      <c r="BC1056" s="86"/>
      <c r="BD1056" s="86"/>
      <c r="BE1056" s="86"/>
      <c r="BF1056" s="86"/>
      <c r="BG1056" s="86"/>
      <c r="BH1056" s="86"/>
      <c r="BI1056" s="86"/>
      <c r="BJ1056" s="86"/>
      <c r="BK1056" s="86"/>
      <c r="BL1056" s="86"/>
      <c r="BM1056" s="86"/>
      <c r="BN1056" s="86"/>
      <c r="BO1056" s="86"/>
      <c r="BP1056" s="86"/>
    </row>
    <row r="1057" spans="29:68" s="28" customFormat="1">
      <c r="AC1057" s="33"/>
      <c r="AG1057" s="86"/>
      <c r="AH1057" s="86"/>
      <c r="AI1057" s="86"/>
      <c r="AK1057" s="86"/>
      <c r="AL1057" s="86"/>
      <c r="AM1057" s="86"/>
      <c r="AN1057" s="86"/>
      <c r="AO1057" s="86"/>
      <c r="AP1057" s="86"/>
      <c r="AQ1057" s="86"/>
      <c r="AR1057" s="86"/>
      <c r="AS1057" s="86"/>
      <c r="AT1057" s="86"/>
      <c r="AU1057" s="86"/>
      <c r="AV1057" s="86"/>
      <c r="AW1057" s="86"/>
      <c r="AX1057" s="86"/>
      <c r="AY1057" s="86"/>
      <c r="AZ1057" s="86"/>
      <c r="BA1057" s="86"/>
      <c r="BB1057" s="86"/>
      <c r="BC1057" s="86"/>
      <c r="BD1057" s="86"/>
      <c r="BE1057" s="86"/>
      <c r="BF1057" s="86"/>
      <c r="BG1057" s="86"/>
      <c r="BH1057" s="86"/>
      <c r="BI1057" s="86"/>
      <c r="BJ1057" s="86"/>
      <c r="BK1057" s="86"/>
      <c r="BL1057" s="86"/>
      <c r="BM1057" s="86"/>
      <c r="BN1057" s="86"/>
      <c r="BO1057" s="86"/>
      <c r="BP1057" s="86"/>
    </row>
    <row r="1058" spans="29:68" s="28" customFormat="1">
      <c r="AC1058" s="33"/>
      <c r="AG1058" s="86"/>
      <c r="AH1058" s="86"/>
      <c r="AI1058" s="86"/>
      <c r="AK1058" s="86"/>
      <c r="AL1058" s="86"/>
      <c r="AM1058" s="86"/>
      <c r="AN1058" s="86"/>
      <c r="AO1058" s="86"/>
      <c r="AP1058" s="86"/>
      <c r="AQ1058" s="86"/>
      <c r="AR1058" s="86"/>
      <c r="AS1058" s="86"/>
      <c r="AT1058" s="86"/>
      <c r="AU1058" s="86"/>
      <c r="AV1058" s="86"/>
      <c r="AW1058" s="86"/>
      <c r="AX1058" s="86"/>
      <c r="AY1058" s="86"/>
      <c r="AZ1058" s="86"/>
      <c r="BA1058" s="86"/>
      <c r="BB1058" s="86"/>
      <c r="BC1058" s="86"/>
      <c r="BD1058" s="86"/>
      <c r="BE1058" s="86"/>
      <c r="BF1058" s="86"/>
      <c r="BG1058" s="86"/>
      <c r="BH1058" s="86"/>
      <c r="BI1058" s="86"/>
      <c r="BJ1058" s="86"/>
      <c r="BK1058" s="86"/>
      <c r="BL1058" s="86"/>
      <c r="BM1058" s="86"/>
      <c r="BN1058" s="86"/>
      <c r="BO1058" s="86"/>
      <c r="BP1058" s="86"/>
    </row>
    <row r="1059" spans="29:68" s="28" customFormat="1">
      <c r="AC1059" s="33"/>
      <c r="AG1059" s="86"/>
      <c r="AH1059" s="86"/>
      <c r="AI1059" s="86"/>
      <c r="AK1059" s="86"/>
      <c r="AL1059" s="86"/>
      <c r="AM1059" s="86"/>
      <c r="AN1059" s="86"/>
      <c r="AO1059" s="86"/>
      <c r="AP1059" s="86"/>
      <c r="AQ1059" s="86"/>
      <c r="AR1059" s="86"/>
      <c r="AS1059" s="86"/>
      <c r="AT1059" s="86"/>
      <c r="AU1059" s="86"/>
      <c r="AV1059" s="86"/>
      <c r="AW1059" s="86"/>
      <c r="AX1059" s="86"/>
      <c r="AY1059" s="86"/>
      <c r="AZ1059" s="86"/>
      <c r="BA1059" s="86"/>
      <c r="BB1059" s="86"/>
      <c r="BC1059" s="86"/>
      <c r="BD1059" s="86"/>
      <c r="BE1059" s="86"/>
      <c r="BF1059" s="86"/>
      <c r="BG1059" s="86"/>
      <c r="BH1059" s="86"/>
      <c r="BI1059" s="86"/>
      <c r="BJ1059" s="86"/>
      <c r="BK1059" s="86"/>
      <c r="BL1059" s="86"/>
      <c r="BM1059" s="86"/>
      <c r="BN1059" s="86"/>
      <c r="BO1059" s="86"/>
      <c r="BP1059" s="86"/>
    </row>
    <row r="1060" spans="29:68" s="28" customFormat="1">
      <c r="AC1060" s="33"/>
      <c r="AG1060" s="86"/>
      <c r="AH1060" s="86"/>
      <c r="AI1060" s="86"/>
      <c r="AK1060" s="86"/>
      <c r="AL1060" s="86"/>
      <c r="AM1060" s="86"/>
      <c r="AN1060" s="86"/>
      <c r="AO1060" s="86"/>
      <c r="AP1060" s="86"/>
      <c r="AQ1060" s="86"/>
      <c r="AR1060" s="86"/>
      <c r="AS1060" s="86"/>
      <c r="AT1060" s="86"/>
      <c r="AU1060" s="86"/>
      <c r="AV1060" s="86"/>
      <c r="AW1060" s="86"/>
      <c r="AX1060" s="86"/>
      <c r="AY1060" s="86"/>
      <c r="AZ1060" s="86"/>
      <c r="BA1060" s="86"/>
      <c r="BB1060" s="86"/>
      <c r="BC1060" s="86"/>
      <c r="BD1060" s="86"/>
      <c r="BE1060" s="86"/>
      <c r="BF1060" s="86"/>
      <c r="BG1060" s="86"/>
      <c r="BH1060" s="86"/>
      <c r="BI1060" s="86"/>
      <c r="BJ1060" s="86"/>
      <c r="BK1060" s="86"/>
      <c r="BL1060" s="86"/>
      <c r="BM1060" s="86"/>
      <c r="BN1060" s="86"/>
      <c r="BO1060" s="86"/>
      <c r="BP1060" s="86"/>
    </row>
    <row r="1061" spans="29:68" s="28" customFormat="1">
      <c r="AC1061" s="33"/>
      <c r="AG1061" s="86"/>
      <c r="AH1061" s="86"/>
      <c r="AI1061" s="86"/>
      <c r="AK1061" s="86"/>
      <c r="AL1061" s="86"/>
      <c r="AM1061" s="86"/>
      <c r="AN1061" s="86"/>
      <c r="AO1061" s="86"/>
      <c r="AP1061" s="86"/>
      <c r="AQ1061" s="86"/>
      <c r="AR1061" s="86"/>
      <c r="AS1061" s="86"/>
      <c r="AT1061" s="86"/>
      <c r="AU1061" s="86"/>
      <c r="AV1061" s="86"/>
      <c r="AW1061" s="86"/>
      <c r="AX1061" s="86"/>
      <c r="AY1061" s="86"/>
      <c r="AZ1061" s="86"/>
      <c r="BA1061" s="86"/>
      <c r="BB1061" s="86"/>
      <c r="BC1061" s="86"/>
      <c r="BD1061" s="86"/>
      <c r="BE1061" s="86"/>
      <c r="BF1061" s="86"/>
      <c r="BG1061" s="86"/>
      <c r="BH1061" s="86"/>
      <c r="BI1061" s="86"/>
      <c r="BJ1061" s="86"/>
      <c r="BK1061" s="86"/>
      <c r="BL1061" s="86"/>
      <c r="BM1061" s="86"/>
      <c r="BN1061" s="86"/>
      <c r="BO1061" s="86"/>
      <c r="BP1061" s="86"/>
    </row>
    <row r="1062" spans="29:68" s="28" customFormat="1">
      <c r="AC1062" s="33"/>
      <c r="AG1062" s="86"/>
      <c r="AH1062" s="86"/>
      <c r="AI1062" s="86"/>
      <c r="AK1062" s="86"/>
      <c r="AL1062" s="86"/>
      <c r="AM1062" s="86"/>
      <c r="AN1062" s="86"/>
      <c r="AO1062" s="86"/>
      <c r="AP1062" s="86"/>
      <c r="AQ1062" s="86"/>
      <c r="AR1062" s="86"/>
      <c r="AS1062" s="86"/>
      <c r="AT1062" s="86"/>
      <c r="AU1062" s="86"/>
      <c r="AV1062" s="86"/>
      <c r="AW1062" s="86"/>
      <c r="AX1062" s="86"/>
      <c r="AY1062" s="86"/>
      <c r="AZ1062" s="86"/>
      <c r="BA1062" s="86"/>
      <c r="BB1062" s="86"/>
      <c r="BC1062" s="86"/>
      <c r="BD1062" s="86"/>
      <c r="BE1062" s="86"/>
      <c r="BF1062" s="86"/>
      <c r="BG1062" s="86"/>
      <c r="BH1062" s="86"/>
      <c r="BI1062" s="86"/>
      <c r="BJ1062" s="86"/>
      <c r="BK1062" s="86"/>
      <c r="BL1062" s="86"/>
      <c r="BM1062" s="86"/>
      <c r="BN1062" s="86"/>
      <c r="BO1062" s="86"/>
      <c r="BP1062" s="86"/>
    </row>
    <row r="1063" spans="29:68" s="28" customFormat="1">
      <c r="AC1063" s="33"/>
      <c r="AG1063" s="86"/>
      <c r="AH1063" s="86"/>
      <c r="AI1063" s="86"/>
      <c r="AK1063" s="86"/>
      <c r="AL1063" s="86"/>
      <c r="AM1063" s="86"/>
      <c r="AN1063" s="86"/>
      <c r="AO1063" s="86"/>
      <c r="AP1063" s="86"/>
      <c r="AQ1063" s="86"/>
      <c r="AR1063" s="86"/>
      <c r="AS1063" s="86"/>
      <c r="AT1063" s="86"/>
      <c r="AU1063" s="86"/>
      <c r="AV1063" s="86"/>
      <c r="AW1063" s="86"/>
      <c r="AX1063" s="86"/>
      <c r="AY1063" s="86"/>
      <c r="AZ1063" s="86"/>
      <c r="BA1063" s="86"/>
      <c r="BB1063" s="86"/>
      <c r="BC1063" s="86"/>
      <c r="BD1063" s="86"/>
      <c r="BE1063" s="86"/>
      <c r="BF1063" s="86"/>
      <c r="BG1063" s="86"/>
      <c r="BH1063" s="86"/>
      <c r="BI1063" s="86"/>
      <c r="BJ1063" s="86"/>
      <c r="BK1063" s="86"/>
      <c r="BL1063" s="86"/>
      <c r="BM1063" s="86"/>
      <c r="BN1063" s="86"/>
      <c r="BO1063" s="86"/>
      <c r="BP1063" s="86"/>
    </row>
    <row r="1064" spans="29:68" s="28" customFormat="1">
      <c r="AC1064" s="33"/>
      <c r="AG1064" s="86"/>
      <c r="AH1064" s="86"/>
      <c r="AI1064" s="86"/>
      <c r="AK1064" s="86"/>
      <c r="AL1064" s="86"/>
      <c r="AM1064" s="86"/>
      <c r="AN1064" s="86"/>
      <c r="AO1064" s="86"/>
      <c r="AP1064" s="86"/>
      <c r="AQ1064" s="86"/>
      <c r="AR1064" s="86"/>
      <c r="AS1064" s="86"/>
      <c r="AT1064" s="86"/>
      <c r="AU1064" s="86"/>
      <c r="AV1064" s="86"/>
      <c r="AW1064" s="86"/>
      <c r="AX1064" s="86"/>
      <c r="AY1064" s="86"/>
      <c r="AZ1064" s="86"/>
      <c r="BA1064" s="86"/>
      <c r="BB1064" s="86"/>
      <c r="BC1064" s="86"/>
      <c r="BD1064" s="86"/>
      <c r="BE1064" s="86"/>
      <c r="BF1064" s="86"/>
      <c r="BG1064" s="86"/>
      <c r="BH1064" s="86"/>
      <c r="BI1064" s="86"/>
      <c r="BJ1064" s="86"/>
      <c r="BK1064" s="86"/>
      <c r="BL1064" s="86"/>
      <c r="BM1064" s="86"/>
      <c r="BN1064" s="86"/>
      <c r="BO1064" s="86"/>
      <c r="BP1064" s="86"/>
    </row>
    <row r="1065" spans="29:68" s="28" customFormat="1">
      <c r="AC1065" s="33"/>
      <c r="AG1065" s="86"/>
      <c r="AH1065" s="86"/>
      <c r="AI1065" s="86"/>
      <c r="AK1065" s="86"/>
      <c r="AL1065" s="86"/>
      <c r="AM1065" s="86"/>
      <c r="AN1065" s="86"/>
      <c r="AO1065" s="86"/>
      <c r="AP1065" s="86"/>
      <c r="AQ1065" s="86"/>
      <c r="AR1065" s="86"/>
      <c r="AS1065" s="86"/>
      <c r="AT1065" s="86"/>
      <c r="AU1065" s="86"/>
      <c r="AV1065" s="86"/>
      <c r="AW1065" s="86"/>
      <c r="AX1065" s="86"/>
      <c r="AY1065" s="86"/>
      <c r="AZ1065" s="86"/>
      <c r="BA1065" s="86"/>
      <c r="BB1065" s="86"/>
      <c r="BC1065" s="86"/>
      <c r="BD1065" s="86"/>
      <c r="BE1065" s="86"/>
      <c r="BF1065" s="86"/>
      <c r="BG1065" s="86"/>
      <c r="BH1065" s="86"/>
      <c r="BI1065" s="86"/>
      <c r="BJ1065" s="86"/>
      <c r="BK1065" s="86"/>
      <c r="BL1065" s="86"/>
      <c r="BM1065" s="86"/>
      <c r="BN1065" s="86"/>
      <c r="BO1065" s="86"/>
      <c r="BP1065" s="86"/>
    </row>
    <row r="1066" spans="29:68" s="28" customFormat="1">
      <c r="AC1066" s="33"/>
      <c r="AG1066" s="86"/>
      <c r="AH1066" s="86"/>
      <c r="AI1066" s="86"/>
      <c r="AK1066" s="86"/>
      <c r="AL1066" s="86"/>
      <c r="AM1066" s="86"/>
      <c r="AN1066" s="86"/>
      <c r="AO1066" s="86"/>
      <c r="AP1066" s="86"/>
      <c r="AQ1066" s="86"/>
      <c r="AR1066" s="86"/>
      <c r="AS1066" s="86"/>
      <c r="AT1066" s="86"/>
      <c r="AU1066" s="86"/>
      <c r="AV1066" s="86"/>
      <c r="AW1066" s="86"/>
      <c r="AX1066" s="86"/>
      <c r="AY1066" s="86"/>
      <c r="AZ1066" s="86"/>
      <c r="BA1066" s="86"/>
      <c r="BB1066" s="86"/>
      <c r="BC1066" s="86"/>
      <c r="BD1066" s="86"/>
      <c r="BE1066" s="86"/>
      <c r="BF1066" s="86"/>
      <c r="BG1066" s="86"/>
      <c r="BH1066" s="86"/>
      <c r="BI1066" s="86"/>
      <c r="BJ1066" s="86"/>
      <c r="BK1066" s="86"/>
      <c r="BL1066" s="86"/>
      <c r="BM1066" s="86"/>
      <c r="BN1066" s="86"/>
      <c r="BO1066" s="86"/>
      <c r="BP1066" s="86"/>
    </row>
    <row r="1067" spans="29:68" s="28" customFormat="1">
      <c r="AC1067" s="33"/>
      <c r="AG1067" s="86"/>
      <c r="AH1067" s="86"/>
      <c r="AI1067" s="86"/>
      <c r="AK1067" s="86"/>
      <c r="AL1067" s="86"/>
      <c r="AM1067" s="86"/>
      <c r="AN1067" s="86"/>
      <c r="AO1067" s="86"/>
      <c r="AP1067" s="86"/>
      <c r="AQ1067" s="86"/>
      <c r="AR1067" s="86"/>
      <c r="AS1067" s="86"/>
      <c r="AT1067" s="86"/>
      <c r="AU1067" s="86"/>
      <c r="AV1067" s="86"/>
      <c r="AW1067" s="86"/>
      <c r="AX1067" s="86"/>
      <c r="AY1067" s="86"/>
      <c r="AZ1067" s="86"/>
      <c r="BA1067" s="86"/>
      <c r="BB1067" s="86"/>
      <c r="BC1067" s="86"/>
      <c r="BD1067" s="86"/>
      <c r="BE1067" s="86"/>
      <c r="BF1067" s="86"/>
      <c r="BG1067" s="86"/>
      <c r="BH1067" s="86"/>
      <c r="BI1067" s="86"/>
      <c r="BJ1067" s="86"/>
      <c r="BK1067" s="86"/>
      <c r="BL1067" s="86"/>
      <c r="BM1067" s="86"/>
      <c r="BN1067" s="86"/>
      <c r="BO1067" s="86"/>
      <c r="BP1067" s="86"/>
    </row>
    <row r="1068" spans="29:68" s="28" customFormat="1">
      <c r="AC1068" s="33"/>
      <c r="AG1068" s="86"/>
      <c r="AH1068" s="86"/>
      <c r="AI1068" s="86"/>
      <c r="AK1068" s="86"/>
      <c r="AL1068" s="86"/>
      <c r="AM1068" s="86"/>
      <c r="AN1068" s="86"/>
      <c r="AO1068" s="86"/>
      <c r="AP1068" s="86"/>
      <c r="AQ1068" s="86"/>
      <c r="AR1068" s="86"/>
      <c r="AS1068" s="86"/>
      <c r="AT1068" s="86"/>
      <c r="AU1068" s="86"/>
      <c r="AV1068" s="86"/>
      <c r="AW1068" s="86"/>
      <c r="AX1068" s="86"/>
      <c r="AY1068" s="86"/>
      <c r="AZ1068" s="86"/>
      <c r="BA1068" s="86"/>
      <c r="BB1068" s="86"/>
      <c r="BC1068" s="86"/>
      <c r="BD1068" s="86"/>
      <c r="BE1068" s="86"/>
      <c r="BF1068" s="86"/>
      <c r="BG1068" s="86"/>
      <c r="BH1068" s="86"/>
      <c r="BI1068" s="86"/>
      <c r="BJ1068" s="86"/>
      <c r="BK1068" s="86"/>
      <c r="BL1068" s="86"/>
      <c r="BM1068" s="86"/>
      <c r="BN1068" s="86"/>
      <c r="BO1068" s="86"/>
      <c r="BP1068" s="86"/>
    </row>
    <row r="1069" spans="29:68" s="28" customFormat="1">
      <c r="AC1069" s="33"/>
      <c r="AG1069" s="86"/>
      <c r="AH1069" s="86"/>
      <c r="AI1069" s="86"/>
      <c r="AK1069" s="86"/>
      <c r="AL1069" s="86"/>
      <c r="AM1069" s="86"/>
      <c r="AN1069" s="86"/>
      <c r="AO1069" s="86"/>
      <c r="AP1069" s="86"/>
      <c r="AQ1069" s="86"/>
      <c r="AR1069" s="86"/>
      <c r="AS1069" s="86"/>
      <c r="AT1069" s="86"/>
      <c r="AU1069" s="86"/>
      <c r="AV1069" s="86"/>
      <c r="AW1069" s="86"/>
      <c r="AX1069" s="86"/>
      <c r="AY1069" s="86"/>
      <c r="AZ1069" s="86"/>
      <c r="BA1069" s="86"/>
      <c r="BB1069" s="86"/>
      <c r="BC1069" s="86"/>
      <c r="BD1069" s="86"/>
      <c r="BE1069" s="86"/>
      <c r="BF1069" s="86"/>
      <c r="BG1069" s="86"/>
      <c r="BH1069" s="86"/>
      <c r="BI1069" s="86"/>
      <c r="BJ1069" s="86"/>
      <c r="BK1069" s="86"/>
      <c r="BL1069" s="86"/>
      <c r="BM1069" s="86"/>
      <c r="BN1069" s="86"/>
      <c r="BO1069" s="86"/>
      <c r="BP1069" s="86"/>
    </row>
    <row r="1070" spans="29:68" s="28" customFormat="1">
      <c r="AC1070" s="33"/>
      <c r="AG1070" s="86"/>
      <c r="AH1070" s="86"/>
      <c r="AI1070" s="86"/>
      <c r="AK1070" s="86"/>
      <c r="AL1070" s="86"/>
      <c r="AM1070" s="86"/>
      <c r="AN1070" s="86"/>
      <c r="AO1070" s="86"/>
      <c r="AP1070" s="86"/>
      <c r="AQ1070" s="86"/>
      <c r="AR1070" s="86"/>
      <c r="AS1070" s="86"/>
      <c r="AT1070" s="86"/>
      <c r="AU1070" s="86"/>
      <c r="AV1070" s="86"/>
      <c r="AW1070" s="86"/>
      <c r="AX1070" s="86"/>
      <c r="AY1070" s="86"/>
      <c r="AZ1070" s="86"/>
      <c r="BA1070" s="86"/>
      <c r="BB1070" s="86"/>
      <c r="BC1070" s="86"/>
      <c r="BD1070" s="86"/>
      <c r="BE1070" s="86"/>
      <c r="BF1070" s="86"/>
      <c r="BG1070" s="86"/>
      <c r="BH1070" s="86"/>
      <c r="BI1070" s="86"/>
      <c r="BJ1070" s="86"/>
      <c r="BK1070" s="86"/>
      <c r="BL1070" s="86"/>
      <c r="BM1070" s="86"/>
      <c r="BN1070" s="86"/>
      <c r="BO1070" s="86"/>
      <c r="BP1070" s="86"/>
    </row>
    <row r="1071" spans="29:68" s="28" customFormat="1">
      <c r="AC1071" s="33"/>
      <c r="AG1071" s="86"/>
      <c r="AH1071" s="86"/>
      <c r="AI1071" s="86"/>
      <c r="AK1071" s="86"/>
      <c r="AL1071" s="86"/>
      <c r="AM1071" s="86"/>
      <c r="AN1071" s="86"/>
      <c r="AO1071" s="86"/>
      <c r="AP1071" s="86"/>
      <c r="AQ1071" s="86"/>
      <c r="AR1071" s="86"/>
      <c r="AS1071" s="86"/>
      <c r="AT1071" s="86"/>
      <c r="AU1071" s="86"/>
      <c r="AV1071" s="86"/>
      <c r="AW1071" s="86"/>
      <c r="AX1071" s="86"/>
      <c r="AY1071" s="86"/>
      <c r="AZ1071" s="86"/>
      <c r="BA1071" s="86"/>
      <c r="BB1071" s="86"/>
      <c r="BC1071" s="86"/>
      <c r="BD1071" s="86"/>
      <c r="BE1071" s="86"/>
      <c r="BF1071" s="86"/>
      <c r="BG1071" s="86"/>
      <c r="BH1071" s="86"/>
      <c r="BI1071" s="86"/>
      <c r="BJ1071" s="86"/>
      <c r="BK1071" s="86"/>
      <c r="BL1071" s="86"/>
      <c r="BM1071" s="86"/>
      <c r="BN1071" s="86"/>
      <c r="BO1071" s="86"/>
      <c r="BP1071" s="86"/>
    </row>
    <row r="1072" spans="29:68" s="28" customFormat="1">
      <c r="AC1072" s="33"/>
      <c r="AG1072" s="86"/>
      <c r="AH1072" s="86"/>
      <c r="AI1072" s="86"/>
      <c r="AK1072" s="86"/>
      <c r="AL1072" s="86"/>
      <c r="AM1072" s="86"/>
      <c r="AN1072" s="86"/>
      <c r="AO1072" s="86"/>
      <c r="AP1072" s="86"/>
      <c r="AQ1072" s="86"/>
      <c r="AR1072" s="86"/>
      <c r="AS1072" s="86"/>
      <c r="AT1072" s="86"/>
      <c r="AU1072" s="86"/>
      <c r="AV1072" s="86"/>
      <c r="AW1072" s="86"/>
      <c r="AX1072" s="86"/>
      <c r="AY1072" s="86"/>
      <c r="AZ1072" s="86"/>
      <c r="BA1072" s="86"/>
      <c r="BB1072" s="86"/>
      <c r="BC1072" s="86"/>
      <c r="BD1072" s="86"/>
      <c r="BE1072" s="86"/>
      <c r="BF1072" s="86"/>
      <c r="BG1072" s="86"/>
      <c r="BH1072" s="86"/>
      <c r="BI1072" s="86"/>
      <c r="BJ1072" s="86"/>
      <c r="BK1072" s="86"/>
      <c r="BL1072" s="86"/>
      <c r="BM1072" s="86"/>
      <c r="BN1072" s="86"/>
      <c r="BO1072" s="86"/>
      <c r="BP1072" s="86"/>
    </row>
    <row r="1073" spans="29:68" s="28" customFormat="1">
      <c r="AC1073" s="33"/>
      <c r="AG1073" s="86"/>
      <c r="AH1073" s="86"/>
      <c r="AI1073" s="86"/>
      <c r="AK1073" s="86"/>
      <c r="AL1073" s="86"/>
      <c r="AM1073" s="86"/>
      <c r="AN1073" s="86"/>
      <c r="AO1073" s="86"/>
      <c r="AP1073" s="86"/>
      <c r="AQ1073" s="86"/>
      <c r="AR1073" s="86"/>
      <c r="AS1073" s="86"/>
      <c r="AT1073" s="86"/>
      <c r="AU1073" s="86"/>
      <c r="AV1073" s="86"/>
      <c r="AW1073" s="86"/>
      <c r="AX1073" s="86"/>
      <c r="AY1073" s="86"/>
      <c r="AZ1073" s="86"/>
      <c r="BA1073" s="86"/>
      <c r="BB1073" s="86"/>
      <c r="BC1073" s="86"/>
      <c r="BD1073" s="86"/>
      <c r="BE1073" s="86"/>
      <c r="BF1073" s="86"/>
      <c r="BG1073" s="86"/>
      <c r="BH1073" s="86"/>
      <c r="BI1073" s="86"/>
      <c r="BJ1073" s="86"/>
      <c r="BK1073" s="86"/>
      <c r="BL1073" s="86"/>
      <c r="BM1073" s="86"/>
      <c r="BN1073" s="86"/>
      <c r="BO1073" s="86"/>
      <c r="BP1073" s="86"/>
    </row>
    <row r="1074" spans="29:68" s="28" customFormat="1">
      <c r="AC1074" s="33"/>
      <c r="AG1074" s="86"/>
      <c r="AH1074" s="86"/>
      <c r="AI1074" s="86"/>
      <c r="AK1074" s="86"/>
      <c r="AL1074" s="86"/>
      <c r="AM1074" s="86"/>
      <c r="AN1074" s="86"/>
      <c r="AO1074" s="86"/>
      <c r="AP1074" s="86"/>
      <c r="AQ1074" s="86"/>
      <c r="AR1074" s="86"/>
      <c r="AS1074" s="86"/>
      <c r="AT1074" s="86"/>
      <c r="AU1074" s="86"/>
      <c r="AV1074" s="86"/>
      <c r="AW1074" s="86"/>
      <c r="AX1074" s="86"/>
      <c r="AY1074" s="86"/>
      <c r="AZ1074" s="86"/>
      <c r="BA1074" s="86"/>
      <c r="BB1074" s="86"/>
      <c r="BC1074" s="86"/>
      <c r="BD1074" s="86"/>
      <c r="BE1074" s="86"/>
      <c r="BF1074" s="86"/>
      <c r="BG1074" s="86"/>
      <c r="BH1074" s="86"/>
      <c r="BI1074" s="86"/>
      <c r="BJ1074" s="86"/>
      <c r="BK1074" s="86"/>
      <c r="BL1074" s="86"/>
      <c r="BM1074" s="86"/>
      <c r="BN1074" s="86"/>
      <c r="BO1074" s="86"/>
      <c r="BP1074" s="86"/>
    </row>
    <row r="1075" spans="29:68" s="28" customFormat="1">
      <c r="AC1075" s="33"/>
      <c r="AG1075" s="86"/>
      <c r="AH1075" s="86"/>
      <c r="AI1075" s="86"/>
      <c r="AK1075" s="86"/>
      <c r="AL1075" s="86"/>
      <c r="AM1075" s="86"/>
      <c r="AN1075" s="86"/>
      <c r="AO1075" s="86"/>
      <c r="AP1075" s="86"/>
      <c r="AQ1075" s="86"/>
      <c r="AR1075" s="86"/>
      <c r="AS1075" s="86"/>
      <c r="AT1075" s="86"/>
      <c r="AU1075" s="86"/>
      <c r="AV1075" s="86"/>
      <c r="AW1075" s="86"/>
      <c r="AX1075" s="86"/>
      <c r="AY1075" s="86"/>
      <c r="AZ1075" s="86"/>
      <c r="BA1075" s="86"/>
      <c r="BB1075" s="86"/>
      <c r="BC1075" s="86"/>
      <c r="BD1075" s="86"/>
      <c r="BE1075" s="86"/>
      <c r="BF1075" s="86"/>
      <c r="BG1075" s="86"/>
      <c r="BH1075" s="86"/>
      <c r="BI1075" s="86"/>
      <c r="BJ1075" s="86"/>
      <c r="BK1075" s="86"/>
      <c r="BL1075" s="86"/>
      <c r="BM1075" s="86"/>
      <c r="BN1075" s="86"/>
      <c r="BO1075" s="86"/>
      <c r="BP1075" s="86"/>
    </row>
    <row r="1076" spans="29:68" s="28" customFormat="1">
      <c r="AC1076" s="33"/>
      <c r="AG1076" s="86"/>
      <c r="AH1076" s="86"/>
      <c r="AI1076" s="86"/>
      <c r="AK1076" s="86"/>
      <c r="AL1076" s="86"/>
      <c r="AM1076" s="86"/>
      <c r="AN1076" s="86"/>
      <c r="AO1076" s="86"/>
      <c r="AP1076" s="86"/>
      <c r="AQ1076" s="86"/>
      <c r="AR1076" s="86"/>
      <c r="AS1076" s="86"/>
      <c r="AT1076" s="86"/>
      <c r="AU1076" s="86"/>
      <c r="AV1076" s="86"/>
      <c r="AW1076" s="86"/>
      <c r="AX1076" s="86"/>
      <c r="AY1076" s="86"/>
      <c r="AZ1076" s="86"/>
      <c r="BA1076" s="86"/>
      <c r="BB1076" s="86"/>
      <c r="BC1076" s="86"/>
      <c r="BD1076" s="86"/>
      <c r="BE1076" s="86"/>
      <c r="BF1076" s="86"/>
      <c r="BG1076" s="86"/>
      <c r="BH1076" s="86"/>
      <c r="BI1076" s="86"/>
      <c r="BJ1076" s="86"/>
      <c r="BK1076" s="86"/>
      <c r="BL1076" s="86"/>
      <c r="BM1076" s="86"/>
      <c r="BN1076" s="86"/>
      <c r="BO1076" s="86"/>
      <c r="BP1076" s="86"/>
    </row>
    <row r="1077" spans="29:68" s="28" customFormat="1">
      <c r="AC1077" s="33"/>
      <c r="AG1077" s="86"/>
      <c r="AH1077" s="86"/>
      <c r="AI1077" s="86"/>
      <c r="AK1077" s="86"/>
      <c r="AL1077" s="86"/>
      <c r="AM1077" s="86"/>
      <c r="AN1077" s="86"/>
      <c r="AO1077" s="86"/>
      <c r="AP1077" s="86"/>
      <c r="AQ1077" s="86"/>
      <c r="AR1077" s="86"/>
      <c r="AS1077" s="86"/>
      <c r="AT1077" s="86"/>
      <c r="AU1077" s="86"/>
      <c r="AV1077" s="86"/>
      <c r="AW1077" s="86"/>
      <c r="AX1077" s="86"/>
      <c r="AY1077" s="86"/>
      <c r="AZ1077" s="86"/>
      <c r="BA1077" s="86"/>
      <c r="BB1077" s="86"/>
      <c r="BC1077" s="86"/>
      <c r="BD1077" s="86"/>
      <c r="BE1077" s="86"/>
      <c r="BF1077" s="86"/>
      <c r="BG1077" s="86"/>
      <c r="BH1077" s="86"/>
      <c r="BI1077" s="86"/>
      <c r="BJ1077" s="86"/>
      <c r="BK1077" s="86"/>
      <c r="BL1077" s="86"/>
      <c r="BM1077" s="86"/>
      <c r="BN1077" s="86"/>
      <c r="BO1077" s="86"/>
      <c r="BP1077" s="86"/>
    </row>
    <row r="1078" spans="29:68" s="28" customFormat="1">
      <c r="AC1078" s="33"/>
      <c r="AG1078" s="86"/>
      <c r="AH1078" s="86"/>
      <c r="AI1078" s="86"/>
      <c r="AK1078" s="86"/>
      <c r="AL1078" s="86"/>
      <c r="AM1078" s="86"/>
      <c r="AN1078" s="86"/>
      <c r="AO1078" s="86"/>
      <c r="AP1078" s="86"/>
      <c r="AQ1078" s="86"/>
      <c r="AR1078" s="86"/>
      <c r="AS1078" s="86"/>
      <c r="AT1078" s="86"/>
      <c r="AU1078" s="86"/>
      <c r="AV1078" s="86"/>
      <c r="AW1078" s="86"/>
      <c r="AX1078" s="86"/>
      <c r="AY1078" s="86"/>
      <c r="AZ1078" s="86"/>
      <c r="BA1078" s="86"/>
      <c r="BB1078" s="86"/>
      <c r="BC1078" s="86"/>
      <c r="BD1078" s="86"/>
      <c r="BE1078" s="86"/>
      <c r="BF1078" s="86"/>
      <c r="BG1078" s="86"/>
      <c r="BH1078" s="86"/>
      <c r="BI1078" s="86"/>
      <c r="BJ1078" s="86"/>
      <c r="BK1078" s="86"/>
      <c r="BL1078" s="86"/>
      <c r="BM1078" s="86"/>
      <c r="BN1078" s="86"/>
      <c r="BO1078" s="86"/>
      <c r="BP1078" s="86"/>
    </row>
    <row r="1079" spans="29:68" s="28" customFormat="1">
      <c r="AC1079" s="33"/>
      <c r="AG1079" s="86"/>
      <c r="AH1079" s="86"/>
      <c r="AI1079" s="86"/>
      <c r="AK1079" s="86"/>
      <c r="AL1079" s="86"/>
      <c r="AM1079" s="86"/>
      <c r="AN1079" s="86"/>
      <c r="AO1079" s="86"/>
      <c r="AP1079" s="86"/>
      <c r="AQ1079" s="86"/>
      <c r="AR1079" s="86"/>
      <c r="AS1079" s="86"/>
      <c r="AT1079" s="86"/>
      <c r="AU1079" s="86"/>
      <c r="AV1079" s="86"/>
      <c r="AW1079" s="86"/>
      <c r="AX1079" s="86"/>
      <c r="AY1079" s="86"/>
      <c r="AZ1079" s="86"/>
      <c r="BA1079" s="86"/>
      <c r="BB1079" s="86"/>
      <c r="BC1079" s="86"/>
      <c r="BD1079" s="86"/>
      <c r="BE1079" s="86"/>
      <c r="BF1079" s="86"/>
      <c r="BG1079" s="86"/>
      <c r="BH1079" s="86"/>
      <c r="BI1079" s="86"/>
      <c r="BJ1079" s="86"/>
      <c r="BK1079" s="86"/>
      <c r="BL1079" s="86"/>
      <c r="BM1079" s="86"/>
      <c r="BN1079" s="86"/>
      <c r="BO1079" s="86"/>
      <c r="BP1079" s="86"/>
    </row>
    <row r="1080" spans="29:68" s="28" customFormat="1">
      <c r="AC1080" s="33"/>
      <c r="AG1080" s="86"/>
      <c r="AH1080" s="86"/>
      <c r="AI1080" s="86"/>
      <c r="AK1080" s="86"/>
      <c r="AL1080" s="86"/>
      <c r="AM1080" s="86"/>
      <c r="AN1080" s="86"/>
      <c r="AO1080" s="86"/>
      <c r="AP1080" s="86"/>
      <c r="AQ1080" s="86"/>
      <c r="AR1080" s="86"/>
      <c r="AS1080" s="86"/>
      <c r="AT1080" s="86"/>
      <c r="AU1080" s="86"/>
      <c r="AV1080" s="86"/>
      <c r="AW1080" s="86"/>
      <c r="AX1080" s="86"/>
      <c r="AY1080" s="86"/>
      <c r="AZ1080" s="86"/>
      <c r="BA1080" s="86"/>
      <c r="BB1080" s="86"/>
      <c r="BC1080" s="86"/>
      <c r="BD1080" s="86"/>
      <c r="BE1080" s="86"/>
      <c r="BF1080" s="86"/>
      <c r="BG1080" s="86"/>
      <c r="BH1080" s="86"/>
      <c r="BI1080" s="86"/>
      <c r="BJ1080" s="86"/>
      <c r="BK1080" s="86"/>
      <c r="BL1080" s="86"/>
      <c r="BM1080" s="86"/>
      <c r="BN1080" s="86"/>
      <c r="BO1080" s="86"/>
      <c r="BP1080" s="86"/>
    </row>
    <row r="1081" spans="29:68" s="28" customFormat="1">
      <c r="AC1081" s="33"/>
      <c r="AG1081" s="86"/>
      <c r="AH1081" s="86"/>
      <c r="AI1081" s="86"/>
      <c r="AK1081" s="86"/>
      <c r="AL1081" s="86"/>
      <c r="AM1081" s="86"/>
      <c r="AN1081" s="86"/>
      <c r="AO1081" s="86"/>
      <c r="AP1081" s="86"/>
      <c r="AQ1081" s="86"/>
      <c r="AR1081" s="86"/>
      <c r="AS1081" s="86"/>
      <c r="AT1081" s="86"/>
      <c r="AU1081" s="86"/>
      <c r="AV1081" s="86"/>
      <c r="AW1081" s="86"/>
      <c r="AX1081" s="86"/>
      <c r="AY1081" s="86"/>
      <c r="AZ1081" s="86"/>
      <c r="BA1081" s="86"/>
      <c r="BB1081" s="86"/>
      <c r="BC1081" s="86"/>
      <c r="BD1081" s="86"/>
      <c r="BE1081" s="86"/>
      <c r="BF1081" s="86"/>
      <c r="BG1081" s="86"/>
      <c r="BH1081" s="86"/>
      <c r="BI1081" s="86"/>
      <c r="BJ1081" s="86"/>
      <c r="BK1081" s="86"/>
      <c r="BL1081" s="86"/>
      <c r="BM1081" s="86"/>
      <c r="BN1081" s="86"/>
      <c r="BO1081" s="86"/>
      <c r="BP1081" s="86"/>
    </row>
    <row r="1082" spans="29:68" s="28" customFormat="1">
      <c r="AC1082" s="33"/>
      <c r="AG1082" s="86"/>
      <c r="AH1082" s="86"/>
      <c r="AI1082" s="86"/>
      <c r="AK1082" s="86"/>
      <c r="AL1082" s="86"/>
      <c r="AM1082" s="86"/>
      <c r="AN1082" s="86"/>
      <c r="AO1082" s="86"/>
      <c r="AP1082" s="86"/>
      <c r="AQ1082" s="86"/>
      <c r="AR1082" s="86"/>
      <c r="AS1082" s="86"/>
      <c r="AT1082" s="86"/>
      <c r="AU1082" s="86"/>
      <c r="AV1082" s="86"/>
      <c r="AW1082" s="86"/>
      <c r="AX1082" s="86"/>
      <c r="AY1082" s="86"/>
      <c r="AZ1082" s="86"/>
      <c r="BA1082" s="86"/>
      <c r="BB1082" s="86"/>
      <c r="BC1082" s="86"/>
      <c r="BD1082" s="86"/>
      <c r="BE1082" s="86"/>
      <c r="BF1082" s="86"/>
      <c r="BG1082" s="86"/>
      <c r="BH1082" s="86"/>
      <c r="BI1082" s="86"/>
      <c r="BJ1082" s="86"/>
      <c r="BK1082" s="86"/>
      <c r="BL1082" s="86"/>
      <c r="BM1082" s="86"/>
      <c r="BN1082" s="86"/>
      <c r="BO1082" s="86"/>
      <c r="BP1082" s="86"/>
    </row>
    <row r="1083" spans="29:68" s="28" customFormat="1">
      <c r="AC1083" s="33"/>
      <c r="AG1083" s="86"/>
      <c r="AH1083" s="86"/>
      <c r="AI1083" s="86"/>
      <c r="AK1083" s="86"/>
      <c r="AL1083" s="86"/>
      <c r="AM1083" s="86"/>
      <c r="AN1083" s="86"/>
      <c r="AO1083" s="86"/>
      <c r="AP1083" s="86"/>
      <c r="AQ1083" s="86"/>
      <c r="AR1083" s="86"/>
      <c r="AS1083" s="86"/>
      <c r="AT1083" s="86"/>
      <c r="AU1083" s="86"/>
      <c r="AV1083" s="86"/>
      <c r="AW1083" s="86"/>
      <c r="AX1083" s="86"/>
      <c r="AY1083" s="86"/>
      <c r="AZ1083" s="86"/>
      <c r="BA1083" s="86"/>
      <c r="BB1083" s="86"/>
      <c r="BC1083" s="86"/>
      <c r="BD1083" s="86"/>
      <c r="BE1083" s="86"/>
      <c r="BF1083" s="86"/>
      <c r="BG1083" s="86"/>
      <c r="BH1083" s="86"/>
      <c r="BI1083" s="86"/>
      <c r="BJ1083" s="86"/>
      <c r="BK1083" s="86"/>
      <c r="BL1083" s="86"/>
      <c r="BM1083" s="86"/>
      <c r="BN1083" s="86"/>
      <c r="BO1083" s="86"/>
      <c r="BP1083" s="86"/>
    </row>
    <row r="1084" spans="29:68" s="28" customFormat="1">
      <c r="AC1084" s="33"/>
      <c r="AG1084" s="86"/>
      <c r="AH1084" s="86"/>
      <c r="AI1084" s="86"/>
      <c r="AK1084" s="86"/>
      <c r="AL1084" s="86"/>
      <c r="AM1084" s="86"/>
      <c r="AN1084" s="86"/>
      <c r="AO1084" s="86"/>
      <c r="AP1084" s="86"/>
      <c r="AQ1084" s="86"/>
      <c r="AR1084" s="86"/>
      <c r="AS1084" s="86"/>
      <c r="AT1084" s="86"/>
      <c r="AU1084" s="86"/>
      <c r="AV1084" s="86"/>
      <c r="AW1084" s="86"/>
      <c r="AX1084" s="86"/>
      <c r="AY1084" s="86"/>
      <c r="AZ1084" s="86"/>
      <c r="BA1084" s="86"/>
      <c r="BB1084" s="86"/>
      <c r="BC1084" s="86"/>
      <c r="BD1084" s="86"/>
      <c r="BE1084" s="86"/>
      <c r="BF1084" s="86"/>
      <c r="BG1084" s="86"/>
      <c r="BH1084" s="86"/>
      <c r="BI1084" s="86"/>
      <c r="BJ1084" s="86"/>
      <c r="BK1084" s="86"/>
      <c r="BL1084" s="86"/>
      <c r="BM1084" s="86"/>
      <c r="BN1084" s="86"/>
      <c r="BO1084" s="86"/>
      <c r="BP1084" s="86"/>
    </row>
    <row r="1085" spans="29:68" s="28" customFormat="1">
      <c r="AC1085" s="33"/>
      <c r="AG1085" s="86"/>
      <c r="AH1085" s="86"/>
      <c r="AI1085" s="86"/>
      <c r="AK1085" s="86"/>
      <c r="AL1085" s="86"/>
      <c r="AM1085" s="86"/>
      <c r="AN1085" s="86"/>
      <c r="AO1085" s="86"/>
      <c r="AP1085" s="86"/>
      <c r="AQ1085" s="86"/>
      <c r="AR1085" s="86"/>
      <c r="AS1085" s="86"/>
      <c r="AT1085" s="86"/>
      <c r="AU1085" s="86"/>
      <c r="AV1085" s="86"/>
      <c r="AW1085" s="86"/>
      <c r="AX1085" s="86"/>
      <c r="AY1085" s="86"/>
      <c r="AZ1085" s="86"/>
      <c r="BA1085" s="86"/>
      <c r="BB1085" s="86"/>
      <c r="BC1085" s="86"/>
      <c r="BD1085" s="86"/>
      <c r="BE1085" s="86"/>
      <c r="BF1085" s="86"/>
      <c r="BG1085" s="86"/>
      <c r="BH1085" s="86"/>
      <c r="BI1085" s="86"/>
      <c r="BJ1085" s="86"/>
      <c r="BK1085" s="86"/>
      <c r="BL1085" s="86"/>
      <c r="BM1085" s="86"/>
      <c r="BN1085" s="86"/>
      <c r="BO1085" s="86"/>
      <c r="BP1085" s="86"/>
    </row>
    <row r="1086" spans="29:68" s="28" customFormat="1">
      <c r="AC1086" s="33"/>
      <c r="AG1086" s="86"/>
      <c r="AH1086" s="86"/>
      <c r="AI1086" s="86"/>
      <c r="AK1086" s="86"/>
      <c r="AL1086" s="86"/>
      <c r="AM1086" s="86"/>
      <c r="AN1086" s="86"/>
      <c r="AO1086" s="86"/>
      <c r="AP1086" s="86"/>
      <c r="AQ1086" s="86"/>
      <c r="AR1086" s="86"/>
      <c r="AS1086" s="86"/>
      <c r="AT1086" s="86"/>
      <c r="AU1086" s="86"/>
      <c r="AV1086" s="86"/>
      <c r="AW1086" s="86"/>
      <c r="AX1086" s="86"/>
      <c r="AY1086" s="86"/>
      <c r="AZ1086" s="86"/>
      <c r="BA1086" s="86"/>
      <c r="BB1086" s="86"/>
      <c r="BC1086" s="86"/>
      <c r="BD1086" s="86"/>
      <c r="BE1086" s="86"/>
      <c r="BF1086" s="86"/>
      <c r="BG1086" s="86"/>
      <c r="BH1086" s="86"/>
      <c r="BI1086" s="86"/>
      <c r="BJ1086" s="86"/>
      <c r="BK1086" s="86"/>
      <c r="BL1086" s="86"/>
      <c r="BM1086" s="86"/>
      <c r="BN1086" s="86"/>
      <c r="BO1086" s="86"/>
      <c r="BP1086" s="86"/>
    </row>
    <row r="1087" spans="29:68" s="28" customFormat="1">
      <c r="AC1087" s="33"/>
      <c r="AG1087" s="86"/>
      <c r="AH1087" s="86"/>
      <c r="AI1087" s="86"/>
      <c r="AK1087" s="86"/>
      <c r="AL1087" s="86"/>
      <c r="AM1087" s="86"/>
      <c r="AN1087" s="86"/>
      <c r="AO1087" s="86"/>
      <c r="AP1087" s="86"/>
      <c r="AQ1087" s="86"/>
      <c r="AR1087" s="86"/>
      <c r="AS1087" s="86"/>
      <c r="AT1087" s="86"/>
      <c r="AU1087" s="86"/>
      <c r="AV1087" s="86"/>
      <c r="AW1087" s="86"/>
      <c r="AX1087" s="86"/>
      <c r="AY1087" s="86"/>
      <c r="AZ1087" s="86"/>
      <c r="BA1087" s="86"/>
      <c r="BB1087" s="86"/>
      <c r="BC1087" s="86"/>
      <c r="BD1087" s="86"/>
      <c r="BE1087" s="86"/>
      <c r="BF1087" s="86"/>
      <c r="BG1087" s="86"/>
      <c r="BH1087" s="86"/>
      <c r="BI1087" s="86"/>
      <c r="BJ1087" s="86"/>
      <c r="BK1087" s="86"/>
      <c r="BL1087" s="86"/>
      <c r="BM1087" s="86"/>
      <c r="BN1087" s="86"/>
      <c r="BO1087" s="86"/>
      <c r="BP1087" s="86"/>
    </row>
    <row r="1088" spans="29:68" s="28" customFormat="1">
      <c r="AC1088" s="33"/>
      <c r="AG1088" s="86"/>
      <c r="AH1088" s="86"/>
      <c r="AI1088" s="86"/>
      <c r="AK1088" s="86"/>
      <c r="AL1088" s="86"/>
      <c r="AM1088" s="86"/>
      <c r="AN1088" s="86"/>
      <c r="AO1088" s="86"/>
      <c r="AP1088" s="86"/>
      <c r="AQ1088" s="86"/>
      <c r="AR1088" s="86"/>
      <c r="AS1088" s="86"/>
      <c r="AT1088" s="86"/>
      <c r="AU1088" s="86"/>
      <c r="AV1088" s="86"/>
      <c r="AW1088" s="86"/>
      <c r="AX1088" s="86"/>
      <c r="AY1088" s="86"/>
      <c r="AZ1088" s="86"/>
      <c r="BA1088" s="86"/>
      <c r="BB1088" s="86"/>
      <c r="BC1088" s="86"/>
      <c r="BD1088" s="86"/>
      <c r="BE1088" s="86"/>
      <c r="BF1088" s="86"/>
      <c r="BG1088" s="86"/>
      <c r="BH1088" s="86"/>
      <c r="BI1088" s="86"/>
      <c r="BJ1088" s="86"/>
      <c r="BK1088" s="86"/>
      <c r="BL1088" s="86"/>
      <c r="BM1088" s="86"/>
      <c r="BN1088" s="86"/>
      <c r="BO1088" s="86"/>
      <c r="BP1088" s="86"/>
    </row>
    <row r="1089" spans="29:68" s="28" customFormat="1">
      <c r="AC1089" s="33"/>
      <c r="AG1089" s="86"/>
      <c r="AH1089" s="86"/>
      <c r="AI1089" s="86"/>
      <c r="AK1089" s="86"/>
      <c r="AL1089" s="86"/>
      <c r="AM1089" s="86"/>
      <c r="AN1089" s="86"/>
      <c r="AO1089" s="86"/>
      <c r="AP1089" s="86"/>
      <c r="AQ1089" s="86"/>
      <c r="AR1089" s="86"/>
      <c r="AS1089" s="86"/>
      <c r="AT1089" s="86"/>
      <c r="AU1089" s="86"/>
      <c r="AV1089" s="86"/>
      <c r="AW1089" s="86"/>
      <c r="AX1089" s="86"/>
      <c r="AY1089" s="86"/>
      <c r="AZ1089" s="86"/>
      <c r="BA1089" s="86"/>
      <c r="BB1089" s="86"/>
      <c r="BC1089" s="86"/>
      <c r="BD1089" s="86"/>
      <c r="BE1089" s="86"/>
      <c r="BF1089" s="86"/>
      <c r="BG1089" s="86"/>
      <c r="BH1089" s="86"/>
      <c r="BI1089" s="86"/>
      <c r="BJ1089" s="86"/>
      <c r="BK1089" s="86"/>
      <c r="BL1089" s="86"/>
      <c r="BM1089" s="86"/>
      <c r="BN1089" s="86"/>
      <c r="BO1089" s="86"/>
      <c r="BP1089" s="86"/>
    </row>
    <row r="1090" spans="29:68" s="28" customFormat="1">
      <c r="AC1090" s="33"/>
      <c r="AG1090" s="86"/>
      <c r="AH1090" s="86"/>
      <c r="AI1090" s="86"/>
      <c r="AK1090" s="86"/>
      <c r="AL1090" s="86"/>
      <c r="AM1090" s="86"/>
      <c r="AN1090" s="86"/>
      <c r="AO1090" s="86"/>
      <c r="AP1090" s="86"/>
      <c r="AQ1090" s="86"/>
      <c r="AR1090" s="86"/>
      <c r="AS1090" s="86"/>
      <c r="AT1090" s="86"/>
      <c r="AU1090" s="86"/>
      <c r="AV1090" s="86"/>
      <c r="AW1090" s="86"/>
      <c r="AX1090" s="86"/>
      <c r="AY1090" s="86"/>
      <c r="AZ1090" s="86"/>
      <c r="BA1090" s="86"/>
      <c r="BB1090" s="86"/>
      <c r="BC1090" s="86"/>
      <c r="BD1090" s="86"/>
      <c r="BE1090" s="86"/>
      <c r="BF1090" s="86"/>
      <c r="BG1090" s="86"/>
      <c r="BH1090" s="86"/>
      <c r="BI1090" s="86"/>
      <c r="BJ1090" s="86"/>
      <c r="BK1090" s="86"/>
      <c r="BL1090" s="86"/>
      <c r="BM1090" s="86"/>
      <c r="BN1090" s="86"/>
      <c r="BO1090" s="86"/>
      <c r="BP1090" s="86"/>
    </row>
    <row r="1091" spans="29:68" s="28" customFormat="1">
      <c r="AC1091" s="33"/>
      <c r="AG1091" s="86"/>
      <c r="AH1091" s="86"/>
      <c r="AI1091" s="86"/>
      <c r="AK1091" s="86"/>
      <c r="AL1091" s="86"/>
      <c r="AM1091" s="86"/>
      <c r="AN1091" s="86"/>
      <c r="AO1091" s="86"/>
      <c r="AP1091" s="86"/>
      <c r="AQ1091" s="86"/>
      <c r="AR1091" s="86"/>
      <c r="AS1091" s="86"/>
      <c r="AT1091" s="86"/>
      <c r="AU1091" s="86"/>
      <c r="AV1091" s="86"/>
      <c r="AW1091" s="86"/>
      <c r="AX1091" s="86"/>
      <c r="AY1091" s="86"/>
      <c r="AZ1091" s="86"/>
      <c r="BA1091" s="86"/>
      <c r="BB1091" s="86"/>
      <c r="BC1091" s="86"/>
      <c r="BD1091" s="86"/>
      <c r="BE1091" s="86"/>
      <c r="BF1091" s="86"/>
      <c r="BG1091" s="86"/>
      <c r="BH1091" s="86"/>
      <c r="BI1091" s="86"/>
      <c r="BJ1091" s="86"/>
      <c r="BK1091" s="86"/>
      <c r="BL1091" s="86"/>
      <c r="BM1091" s="86"/>
      <c r="BN1091" s="86"/>
      <c r="BO1091" s="86"/>
      <c r="BP1091" s="86"/>
    </row>
    <row r="1092" spans="29:68" s="28" customFormat="1">
      <c r="AC1092" s="33"/>
      <c r="AG1092" s="86"/>
      <c r="AH1092" s="86"/>
      <c r="AI1092" s="86"/>
      <c r="AK1092" s="86"/>
      <c r="AL1092" s="86"/>
      <c r="AM1092" s="86"/>
      <c r="AN1092" s="86"/>
      <c r="AO1092" s="86"/>
      <c r="AP1092" s="86"/>
      <c r="AQ1092" s="86"/>
      <c r="AR1092" s="86"/>
      <c r="AS1092" s="86"/>
      <c r="AT1092" s="86"/>
      <c r="AU1092" s="86"/>
      <c r="AV1092" s="86"/>
      <c r="AW1092" s="86"/>
      <c r="AX1092" s="86"/>
      <c r="AY1092" s="86"/>
      <c r="AZ1092" s="86"/>
      <c r="BA1092" s="86"/>
      <c r="BB1092" s="86"/>
      <c r="BC1092" s="86"/>
      <c r="BD1092" s="86"/>
      <c r="BE1092" s="86"/>
      <c r="BF1092" s="86"/>
      <c r="BG1092" s="86"/>
      <c r="BH1092" s="86"/>
      <c r="BI1092" s="86"/>
      <c r="BJ1092" s="86"/>
      <c r="BK1092" s="86"/>
      <c r="BL1092" s="86"/>
      <c r="BM1092" s="86"/>
      <c r="BN1092" s="86"/>
      <c r="BO1092" s="86"/>
      <c r="BP1092" s="86"/>
    </row>
    <row r="1093" spans="29:68" s="28" customFormat="1">
      <c r="AC1093" s="33"/>
      <c r="AG1093" s="86"/>
      <c r="AH1093" s="86"/>
      <c r="AI1093" s="86"/>
      <c r="AK1093" s="86"/>
      <c r="AL1093" s="86"/>
      <c r="AM1093" s="86"/>
      <c r="AN1093" s="86"/>
      <c r="AO1093" s="86"/>
      <c r="AP1093" s="86"/>
      <c r="AQ1093" s="86"/>
      <c r="AR1093" s="86"/>
      <c r="AS1093" s="86"/>
      <c r="AT1093" s="86"/>
      <c r="AU1093" s="86"/>
      <c r="AV1093" s="86"/>
      <c r="AW1093" s="86"/>
      <c r="AX1093" s="86"/>
      <c r="AY1093" s="86"/>
      <c r="AZ1093" s="86"/>
      <c r="BA1093" s="86"/>
      <c r="BB1093" s="86"/>
      <c r="BC1093" s="86"/>
      <c r="BD1093" s="86"/>
      <c r="BE1093" s="86"/>
      <c r="BF1093" s="86"/>
      <c r="BG1093" s="86"/>
      <c r="BH1093" s="86"/>
      <c r="BI1093" s="86"/>
      <c r="BJ1093" s="86"/>
      <c r="BK1093" s="86"/>
      <c r="BL1093" s="86"/>
      <c r="BM1093" s="86"/>
      <c r="BN1093" s="86"/>
      <c r="BO1093" s="86"/>
      <c r="BP1093" s="86"/>
    </row>
    <row r="1094" spans="29:68" s="28" customFormat="1">
      <c r="AC1094" s="33"/>
      <c r="AG1094" s="86"/>
      <c r="AH1094" s="86"/>
      <c r="AI1094" s="86"/>
      <c r="AK1094" s="86"/>
      <c r="AL1094" s="86"/>
      <c r="AM1094" s="86"/>
      <c r="AN1094" s="86"/>
      <c r="AO1094" s="86"/>
      <c r="AP1094" s="86"/>
      <c r="AQ1094" s="86"/>
      <c r="AR1094" s="86"/>
      <c r="AS1094" s="86"/>
      <c r="AT1094" s="86"/>
      <c r="AU1094" s="86"/>
      <c r="AV1094" s="86"/>
      <c r="AW1094" s="86"/>
      <c r="AX1094" s="86"/>
      <c r="AY1094" s="86"/>
      <c r="AZ1094" s="86"/>
      <c r="BA1094" s="86"/>
      <c r="BB1094" s="86"/>
      <c r="BC1094" s="86"/>
      <c r="BD1094" s="86"/>
      <c r="BE1094" s="86"/>
      <c r="BF1094" s="86"/>
      <c r="BG1094" s="86"/>
      <c r="BH1094" s="86"/>
      <c r="BI1094" s="86"/>
      <c r="BJ1094" s="86"/>
      <c r="BK1094" s="86"/>
      <c r="BL1094" s="86"/>
      <c r="BM1094" s="86"/>
      <c r="BN1094" s="86"/>
      <c r="BO1094" s="86"/>
      <c r="BP1094" s="86"/>
    </row>
    <row r="1095" spans="29:68" s="28" customFormat="1">
      <c r="AC1095" s="33"/>
      <c r="AG1095" s="86"/>
      <c r="AH1095" s="86"/>
      <c r="AI1095" s="86"/>
      <c r="AK1095" s="86"/>
      <c r="AL1095" s="86"/>
      <c r="AM1095" s="86"/>
      <c r="AN1095" s="86"/>
      <c r="AO1095" s="86"/>
      <c r="AP1095" s="86"/>
      <c r="AQ1095" s="86"/>
      <c r="AR1095" s="86"/>
      <c r="AS1095" s="86"/>
      <c r="AT1095" s="86"/>
      <c r="AU1095" s="86"/>
      <c r="AV1095" s="86"/>
      <c r="AW1095" s="86"/>
      <c r="AX1095" s="86"/>
      <c r="AY1095" s="86"/>
      <c r="AZ1095" s="86"/>
      <c r="BA1095" s="86"/>
      <c r="BB1095" s="86"/>
      <c r="BC1095" s="86"/>
      <c r="BD1095" s="86"/>
      <c r="BE1095" s="86"/>
      <c r="BF1095" s="86"/>
      <c r="BG1095" s="86"/>
      <c r="BH1095" s="86"/>
      <c r="BI1095" s="86"/>
      <c r="BJ1095" s="86"/>
      <c r="BK1095" s="86"/>
      <c r="BL1095" s="86"/>
      <c r="BM1095" s="86"/>
      <c r="BN1095" s="86"/>
      <c r="BO1095" s="86"/>
      <c r="BP1095" s="86"/>
    </row>
    <row r="1096" spans="29:68" s="28" customFormat="1">
      <c r="AC1096" s="33"/>
      <c r="AG1096" s="86"/>
      <c r="AH1096" s="86"/>
      <c r="AI1096" s="86"/>
      <c r="AK1096" s="86"/>
      <c r="AL1096" s="86"/>
      <c r="AM1096" s="86"/>
      <c r="AN1096" s="86"/>
      <c r="AO1096" s="86"/>
      <c r="AP1096" s="86"/>
      <c r="AQ1096" s="86"/>
      <c r="AR1096" s="86"/>
      <c r="AS1096" s="86"/>
      <c r="AT1096" s="86"/>
      <c r="AU1096" s="86"/>
      <c r="AV1096" s="86"/>
      <c r="AW1096" s="86"/>
      <c r="AX1096" s="86"/>
      <c r="AY1096" s="86"/>
      <c r="AZ1096" s="86"/>
      <c r="BA1096" s="86"/>
      <c r="BB1096" s="86"/>
      <c r="BC1096" s="86"/>
      <c r="BD1096" s="86"/>
      <c r="BE1096" s="86"/>
      <c r="BF1096" s="86"/>
      <c r="BG1096" s="86"/>
      <c r="BH1096" s="86"/>
      <c r="BI1096" s="86"/>
      <c r="BJ1096" s="86"/>
      <c r="BK1096" s="86"/>
      <c r="BL1096" s="86"/>
      <c r="BM1096" s="86"/>
      <c r="BN1096" s="86"/>
      <c r="BO1096" s="86"/>
      <c r="BP1096" s="86"/>
    </row>
    <row r="1097" spans="29:68" s="28" customFormat="1">
      <c r="AC1097" s="33"/>
      <c r="AG1097" s="86"/>
      <c r="AH1097" s="86"/>
      <c r="AI1097" s="86"/>
      <c r="AK1097" s="86"/>
      <c r="AL1097" s="86"/>
      <c r="AM1097" s="86"/>
      <c r="AN1097" s="86"/>
      <c r="AO1097" s="86"/>
      <c r="AP1097" s="86"/>
      <c r="AQ1097" s="86"/>
      <c r="AR1097" s="86"/>
      <c r="AS1097" s="86"/>
      <c r="AT1097" s="86"/>
      <c r="AU1097" s="86"/>
      <c r="AV1097" s="86"/>
      <c r="AW1097" s="86"/>
      <c r="AX1097" s="86"/>
      <c r="AY1097" s="86"/>
      <c r="AZ1097" s="86"/>
      <c r="BA1097" s="86"/>
      <c r="BB1097" s="86"/>
      <c r="BC1097" s="86"/>
      <c r="BD1097" s="86"/>
      <c r="BE1097" s="86"/>
      <c r="BF1097" s="86"/>
      <c r="BG1097" s="86"/>
      <c r="BH1097" s="86"/>
      <c r="BI1097" s="86"/>
      <c r="BJ1097" s="86"/>
      <c r="BK1097" s="86"/>
      <c r="BL1097" s="86"/>
      <c r="BM1097" s="86"/>
      <c r="BN1097" s="86"/>
      <c r="BO1097" s="86"/>
      <c r="BP1097" s="86"/>
    </row>
    <row r="1098" spans="29:68" s="28" customFormat="1">
      <c r="AC1098" s="33"/>
      <c r="AG1098" s="86"/>
      <c r="AH1098" s="86"/>
      <c r="AI1098" s="86"/>
      <c r="AK1098" s="86"/>
      <c r="AL1098" s="86"/>
      <c r="AM1098" s="86"/>
      <c r="AN1098" s="86"/>
      <c r="AO1098" s="86"/>
      <c r="AP1098" s="86"/>
      <c r="AQ1098" s="86"/>
      <c r="AR1098" s="86"/>
      <c r="AS1098" s="86"/>
      <c r="AT1098" s="86"/>
      <c r="AU1098" s="86"/>
      <c r="AV1098" s="86"/>
      <c r="AW1098" s="86"/>
      <c r="AX1098" s="86"/>
      <c r="AY1098" s="86"/>
      <c r="AZ1098" s="86"/>
      <c r="BA1098" s="86"/>
      <c r="BB1098" s="86"/>
      <c r="BC1098" s="86"/>
      <c r="BD1098" s="86"/>
      <c r="BE1098" s="86"/>
      <c r="BF1098" s="86"/>
      <c r="BG1098" s="86"/>
      <c r="BH1098" s="86"/>
      <c r="BI1098" s="86"/>
      <c r="BJ1098" s="86"/>
      <c r="BK1098" s="86"/>
      <c r="BL1098" s="86"/>
      <c r="BM1098" s="86"/>
      <c r="BN1098" s="86"/>
      <c r="BO1098" s="86"/>
      <c r="BP1098" s="86"/>
    </row>
    <row r="1099" spans="29:68" s="28" customFormat="1">
      <c r="AC1099" s="33"/>
      <c r="AG1099" s="86"/>
      <c r="AH1099" s="86"/>
      <c r="AI1099" s="86"/>
      <c r="AK1099" s="86"/>
      <c r="AL1099" s="86"/>
      <c r="AM1099" s="86"/>
      <c r="AN1099" s="86"/>
      <c r="AO1099" s="86"/>
      <c r="AP1099" s="86"/>
      <c r="AQ1099" s="86"/>
      <c r="AR1099" s="86"/>
      <c r="AS1099" s="86"/>
      <c r="AT1099" s="86"/>
      <c r="AU1099" s="86"/>
      <c r="AV1099" s="86"/>
      <c r="AW1099" s="86"/>
      <c r="AX1099" s="86"/>
      <c r="AY1099" s="86"/>
      <c r="AZ1099" s="86"/>
      <c r="BA1099" s="86"/>
      <c r="BB1099" s="86"/>
      <c r="BC1099" s="86"/>
      <c r="BD1099" s="86"/>
      <c r="BE1099" s="86"/>
      <c r="BF1099" s="86"/>
      <c r="BG1099" s="86"/>
      <c r="BH1099" s="86"/>
      <c r="BI1099" s="86"/>
      <c r="BJ1099" s="86"/>
      <c r="BK1099" s="86"/>
      <c r="BL1099" s="86"/>
      <c r="BM1099" s="86"/>
      <c r="BN1099" s="86"/>
      <c r="BO1099" s="86"/>
      <c r="BP1099" s="86"/>
    </row>
    <row r="1100" spans="29:68" s="28" customFormat="1">
      <c r="AC1100" s="33"/>
      <c r="AG1100" s="86"/>
      <c r="AH1100" s="86"/>
      <c r="AI1100" s="86"/>
      <c r="AK1100" s="86"/>
      <c r="AL1100" s="86"/>
      <c r="AM1100" s="86"/>
      <c r="AN1100" s="86"/>
      <c r="AO1100" s="86"/>
      <c r="AP1100" s="86"/>
      <c r="AQ1100" s="86"/>
      <c r="AR1100" s="86"/>
      <c r="AS1100" s="86"/>
      <c r="AT1100" s="86"/>
      <c r="AU1100" s="86"/>
      <c r="AV1100" s="86"/>
      <c r="AW1100" s="86"/>
      <c r="AX1100" s="86"/>
      <c r="AY1100" s="86"/>
      <c r="AZ1100" s="86"/>
      <c r="BA1100" s="86"/>
      <c r="BB1100" s="86"/>
      <c r="BC1100" s="86"/>
      <c r="BD1100" s="86"/>
      <c r="BE1100" s="86"/>
      <c r="BF1100" s="86"/>
      <c r="BG1100" s="86"/>
      <c r="BH1100" s="86"/>
      <c r="BI1100" s="86"/>
      <c r="BJ1100" s="86"/>
      <c r="BK1100" s="86"/>
      <c r="BL1100" s="86"/>
      <c r="BM1100" s="86"/>
      <c r="BN1100" s="86"/>
      <c r="BO1100" s="86"/>
      <c r="BP1100" s="86"/>
    </row>
    <row r="1101" spans="29:68" s="28" customFormat="1">
      <c r="AC1101" s="33"/>
      <c r="AG1101" s="86"/>
      <c r="AH1101" s="86"/>
      <c r="AI1101" s="86"/>
      <c r="AK1101" s="86"/>
      <c r="AL1101" s="86"/>
      <c r="AM1101" s="86"/>
      <c r="AN1101" s="86"/>
      <c r="AO1101" s="86"/>
      <c r="AP1101" s="86"/>
      <c r="AQ1101" s="86"/>
      <c r="AR1101" s="86"/>
      <c r="AS1101" s="86"/>
      <c r="AT1101" s="86"/>
      <c r="AU1101" s="86"/>
      <c r="AV1101" s="86"/>
      <c r="AW1101" s="86"/>
      <c r="AX1101" s="86"/>
      <c r="AY1101" s="86"/>
      <c r="AZ1101" s="86"/>
      <c r="BA1101" s="86"/>
      <c r="BB1101" s="86"/>
      <c r="BC1101" s="86"/>
      <c r="BD1101" s="86"/>
      <c r="BE1101" s="86"/>
      <c r="BF1101" s="86"/>
      <c r="BG1101" s="86"/>
      <c r="BH1101" s="86"/>
      <c r="BI1101" s="86"/>
      <c r="BJ1101" s="86"/>
      <c r="BK1101" s="86"/>
      <c r="BL1101" s="86"/>
      <c r="BM1101" s="86"/>
      <c r="BN1101" s="86"/>
      <c r="BO1101" s="86"/>
      <c r="BP1101" s="86"/>
    </row>
    <row r="1102" spans="29:68" s="28" customFormat="1">
      <c r="AC1102" s="33"/>
      <c r="AG1102" s="86"/>
      <c r="AH1102" s="86"/>
      <c r="AI1102" s="86"/>
      <c r="AK1102" s="86"/>
      <c r="AL1102" s="86"/>
      <c r="AM1102" s="86"/>
      <c r="AN1102" s="86"/>
      <c r="AO1102" s="86"/>
      <c r="AP1102" s="86"/>
      <c r="AQ1102" s="86"/>
      <c r="AR1102" s="86"/>
      <c r="AS1102" s="86"/>
      <c r="AT1102" s="86"/>
      <c r="AU1102" s="86"/>
      <c r="AV1102" s="86"/>
      <c r="AW1102" s="86"/>
      <c r="AX1102" s="86"/>
      <c r="AY1102" s="86"/>
      <c r="AZ1102" s="86"/>
      <c r="BA1102" s="86"/>
      <c r="BB1102" s="86"/>
      <c r="BC1102" s="86"/>
      <c r="BD1102" s="86"/>
      <c r="BE1102" s="86"/>
      <c r="BF1102" s="86"/>
      <c r="BG1102" s="86"/>
      <c r="BH1102" s="86"/>
      <c r="BI1102" s="86"/>
      <c r="BJ1102" s="86"/>
      <c r="BK1102" s="86"/>
      <c r="BL1102" s="86"/>
      <c r="BM1102" s="86"/>
      <c r="BN1102" s="86"/>
      <c r="BO1102" s="86"/>
      <c r="BP1102" s="86"/>
    </row>
    <row r="1103" spans="29:68" s="28" customFormat="1">
      <c r="AC1103" s="33"/>
      <c r="AG1103" s="86"/>
      <c r="AH1103" s="86"/>
      <c r="AI1103" s="86"/>
      <c r="AK1103" s="86"/>
      <c r="AL1103" s="86"/>
      <c r="AM1103" s="86"/>
      <c r="AN1103" s="86"/>
      <c r="AO1103" s="86"/>
      <c r="AP1103" s="86"/>
      <c r="AQ1103" s="86"/>
      <c r="AR1103" s="86"/>
      <c r="AS1103" s="86"/>
      <c r="AT1103" s="86"/>
      <c r="AU1103" s="86"/>
      <c r="AV1103" s="86"/>
      <c r="AW1103" s="86"/>
      <c r="AX1103" s="86"/>
      <c r="AY1103" s="86"/>
      <c r="AZ1103" s="86"/>
      <c r="BA1103" s="86"/>
      <c r="BB1103" s="86"/>
      <c r="BC1103" s="86"/>
      <c r="BD1103" s="86"/>
      <c r="BE1103" s="86"/>
      <c r="BF1103" s="86"/>
      <c r="BG1103" s="86"/>
      <c r="BH1103" s="86"/>
      <c r="BI1103" s="86"/>
      <c r="BJ1103" s="86"/>
      <c r="BK1103" s="86"/>
      <c r="BL1103" s="86"/>
      <c r="BM1103" s="86"/>
      <c r="BN1103" s="86"/>
      <c r="BO1103" s="86"/>
      <c r="BP1103" s="86"/>
    </row>
    <row r="1104" spans="29:68" s="28" customFormat="1">
      <c r="AC1104" s="33"/>
      <c r="AG1104" s="86"/>
      <c r="AH1104" s="86"/>
      <c r="AI1104" s="86"/>
      <c r="AK1104" s="86"/>
      <c r="AL1104" s="86"/>
      <c r="AM1104" s="86"/>
      <c r="AN1104" s="86"/>
      <c r="AO1104" s="86"/>
      <c r="AP1104" s="86"/>
      <c r="AQ1104" s="86"/>
      <c r="AR1104" s="86"/>
      <c r="AS1104" s="86"/>
      <c r="AT1104" s="86"/>
      <c r="AU1104" s="86"/>
      <c r="AV1104" s="86"/>
      <c r="AW1104" s="86"/>
      <c r="AX1104" s="86"/>
      <c r="AY1104" s="86"/>
      <c r="AZ1104" s="86"/>
      <c r="BA1104" s="86"/>
      <c r="BB1104" s="86"/>
      <c r="BC1104" s="86"/>
      <c r="BD1104" s="86"/>
      <c r="BE1104" s="86"/>
      <c r="BF1104" s="86"/>
      <c r="BG1104" s="86"/>
      <c r="BH1104" s="86"/>
      <c r="BI1104" s="86"/>
      <c r="BJ1104" s="86"/>
      <c r="BK1104" s="86"/>
      <c r="BL1104" s="86"/>
      <c r="BM1104" s="86"/>
      <c r="BN1104" s="86"/>
      <c r="BO1104" s="86"/>
      <c r="BP1104" s="86"/>
    </row>
    <row r="1105" spans="29:68" s="28" customFormat="1">
      <c r="AC1105" s="33"/>
      <c r="AG1105" s="86"/>
      <c r="AH1105" s="86"/>
      <c r="AI1105" s="86"/>
      <c r="AK1105" s="86"/>
      <c r="AL1105" s="86"/>
      <c r="AM1105" s="86"/>
      <c r="AN1105" s="86"/>
      <c r="AO1105" s="86"/>
      <c r="AP1105" s="86"/>
      <c r="AQ1105" s="86"/>
      <c r="AR1105" s="86"/>
      <c r="AS1105" s="86"/>
      <c r="AT1105" s="86"/>
      <c r="AU1105" s="86"/>
      <c r="AV1105" s="86"/>
      <c r="AW1105" s="86"/>
      <c r="AX1105" s="86"/>
      <c r="AY1105" s="86"/>
      <c r="AZ1105" s="86"/>
      <c r="BA1105" s="86"/>
      <c r="BB1105" s="86"/>
      <c r="BC1105" s="86"/>
      <c r="BD1105" s="86"/>
      <c r="BE1105" s="86"/>
      <c r="BF1105" s="86"/>
      <c r="BG1105" s="86"/>
      <c r="BH1105" s="86"/>
      <c r="BI1105" s="86"/>
      <c r="BJ1105" s="86"/>
      <c r="BK1105" s="86"/>
      <c r="BL1105" s="86"/>
      <c r="BM1105" s="86"/>
      <c r="BN1105" s="86"/>
      <c r="BO1105" s="86"/>
      <c r="BP1105" s="86"/>
    </row>
    <row r="1106" spans="29:68" s="28" customFormat="1">
      <c r="AC1106" s="33"/>
      <c r="AG1106" s="86"/>
      <c r="AH1106" s="86"/>
      <c r="AI1106" s="86"/>
      <c r="AK1106" s="86"/>
      <c r="AL1106" s="86"/>
      <c r="AM1106" s="86"/>
      <c r="AN1106" s="86"/>
      <c r="AO1106" s="86"/>
      <c r="AP1106" s="86"/>
      <c r="AQ1106" s="86"/>
      <c r="AR1106" s="86"/>
      <c r="AS1106" s="86"/>
      <c r="AT1106" s="86"/>
      <c r="AU1106" s="86"/>
      <c r="AV1106" s="86"/>
      <c r="AW1106" s="86"/>
      <c r="AX1106" s="86"/>
      <c r="AY1106" s="86"/>
      <c r="AZ1106" s="86"/>
      <c r="BA1106" s="86"/>
      <c r="BB1106" s="86"/>
      <c r="BC1106" s="86"/>
      <c r="BD1106" s="86"/>
      <c r="BE1106" s="86"/>
      <c r="BF1106" s="86"/>
      <c r="BG1106" s="86"/>
      <c r="BH1106" s="86"/>
      <c r="BI1106" s="86"/>
      <c r="BJ1106" s="86"/>
      <c r="BK1106" s="86"/>
      <c r="BL1106" s="86"/>
      <c r="BM1106" s="86"/>
      <c r="BN1106" s="86"/>
      <c r="BO1106" s="86"/>
      <c r="BP1106" s="86"/>
    </row>
    <row r="1107" spans="29:68" s="28" customFormat="1">
      <c r="AC1107" s="33"/>
      <c r="AG1107" s="86"/>
      <c r="AH1107" s="86"/>
      <c r="AI1107" s="86"/>
      <c r="AK1107" s="86"/>
      <c r="AL1107" s="86"/>
      <c r="AM1107" s="86"/>
      <c r="AN1107" s="86"/>
      <c r="AO1107" s="86"/>
      <c r="AP1107" s="86"/>
      <c r="AQ1107" s="86"/>
      <c r="AR1107" s="86"/>
      <c r="AS1107" s="86"/>
      <c r="AT1107" s="86"/>
      <c r="AU1107" s="86"/>
      <c r="AV1107" s="86"/>
      <c r="AW1107" s="86"/>
      <c r="AX1107" s="86"/>
      <c r="AY1107" s="86"/>
      <c r="AZ1107" s="86"/>
      <c r="BA1107" s="86"/>
      <c r="BB1107" s="86"/>
      <c r="BC1107" s="86"/>
      <c r="BD1107" s="86"/>
      <c r="BE1107" s="86"/>
      <c r="BF1107" s="86"/>
      <c r="BG1107" s="86"/>
      <c r="BH1107" s="86"/>
      <c r="BI1107" s="86"/>
      <c r="BJ1107" s="86"/>
      <c r="BK1107" s="86"/>
      <c r="BL1107" s="86"/>
      <c r="BM1107" s="86"/>
      <c r="BN1107" s="86"/>
      <c r="BO1107" s="86"/>
      <c r="BP1107" s="86"/>
    </row>
    <row r="1108" spans="29:68" s="28" customFormat="1">
      <c r="AC1108" s="33"/>
      <c r="AG1108" s="86"/>
      <c r="AH1108" s="86"/>
      <c r="AI1108" s="86"/>
      <c r="AK1108" s="86"/>
      <c r="AL1108" s="86"/>
      <c r="AM1108" s="86"/>
      <c r="AN1108" s="86"/>
      <c r="AO1108" s="86"/>
      <c r="AP1108" s="86"/>
      <c r="AQ1108" s="86"/>
      <c r="AR1108" s="86"/>
      <c r="AS1108" s="86"/>
      <c r="AT1108" s="86"/>
      <c r="AU1108" s="86"/>
      <c r="AV1108" s="86"/>
      <c r="AW1108" s="86"/>
      <c r="AX1108" s="86"/>
      <c r="AY1108" s="86"/>
      <c r="AZ1108" s="86"/>
      <c r="BA1108" s="86"/>
      <c r="BB1108" s="86"/>
      <c r="BC1108" s="86"/>
      <c r="BD1108" s="86"/>
      <c r="BE1108" s="86"/>
      <c r="BF1108" s="86"/>
      <c r="BG1108" s="86"/>
      <c r="BH1108" s="86"/>
      <c r="BI1108" s="86"/>
      <c r="BJ1108" s="86"/>
      <c r="BK1108" s="86"/>
      <c r="BL1108" s="86"/>
      <c r="BM1108" s="86"/>
      <c r="BN1108" s="86"/>
      <c r="BO1108" s="86"/>
      <c r="BP1108" s="86"/>
    </row>
    <row r="1109" spans="29:68" s="28" customFormat="1">
      <c r="AC1109" s="33"/>
      <c r="AG1109" s="86"/>
      <c r="AH1109" s="86"/>
      <c r="AI1109" s="86"/>
      <c r="AK1109" s="86"/>
      <c r="AL1109" s="86"/>
      <c r="AM1109" s="86"/>
      <c r="AN1109" s="86"/>
      <c r="AO1109" s="86"/>
      <c r="AP1109" s="86"/>
      <c r="AQ1109" s="86"/>
      <c r="AR1109" s="86"/>
      <c r="AS1109" s="86"/>
      <c r="AT1109" s="86"/>
      <c r="AU1109" s="86"/>
      <c r="AV1109" s="86"/>
      <c r="AW1109" s="86"/>
      <c r="AX1109" s="86"/>
      <c r="AY1109" s="86"/>
      <c r="AZ1109" s="86"/>
      <c r="BA1109" s="86"/>
      <c r="BB1109" s="86"/>
      <c r="BC1109" s="86"/>
      <c r="BD1109" s="86"/>
      <c r="BE1109" s="86"/>
      <c r="BF1109" s="86"/>
      <c r="BG1109" s="86"/>
      <c r="BH1109" s="86"/>
      <c r="BI1109" s="86"/>
      <c r="BJ1109" s="86"/>
      <c r="BK1109" s="86"/>
      <c r="BL1109" s="86"/>
      <c r="BM1109" s="86"/>
      <c r="BN1109" s="86"/>
      <c r="BO1109" s="86"/>
      <c r="BP1109" s="86"/>
    </row>
    <row r="1110" spans="29:68" s="28" customFormat="1">
      <c r="AC1110" s="33"/>
      <c r="AG1110" s="86"/>
      <c r="AH1110" s="86"/>
      <c r="AI1110" s="86"/>
      <c r="AK1110" s="86"/>
      <c r="AL1110" s="86"/>
      <c r="AM1110" s="86"/>
      <c r="AN1110" s="86"/>
      <c r="AO1110" s="86"/>
      <c r="AP1110" s="86"/>
      <c r="AQ1110" s="86"/>
      <c r="AR1110" s="86"/>
      <c r="AS1110" s="86"/>
      <c r="AT1110" s="86"/>
      <c r="AU1110" s="86"/>
      <c r="AV1110" s="86"/>
      <c r="AW1110" s="86"/>
      <c r="AX1110" s="86"/>
      <c r="AY1110" s="86"/>
      <c r="AZ1110" s="86"/>
      <c r="BA1110" s="86"/>
      <c r="BB1110" s="86"/>
      <c r="BC1110" s="86"/>
      <c r="BD1110" s="86"/>
      <c r="BE1110" s="86"/>
      <c r="BF1110" s="86"/>
      <c r="BG1110" s="86"/>
      <c r="BH1110" s="86"/>
      <c r="BI1110" s="86"/>
      <c r="BJ1110" s="86"/>
      <c r="BK1110" s="86"/>
      <c r="BL1110" s="86"/>
      <c r="BM1110" s="86"/>
      <c r="BN1110" s="86"/>
      <c r="BO1110" s="86"/>
      <c r="BP1110" s="86"/>
    </row>
    <row r="1111" spans="29:68" s="28" customFormat="1">
      <c r="AC1111" s="33"/>
      <c r="AG1111" s="86"/>
      <c r="AH1111" s="86"/>
      <c r="AI1111" s="86"/>
      <c r="AK1111" s="86"/>
      <c r="AL1111" s="86"/>
      <c r="AM1111" s="86"/>
      <c r="AN1111" s="86"/>
      <c r="AO1111" s="86"/>
      <c r="AP1111" s="86"/>
      <c r="AQ1111" s="86"/>
      <c r="AR1111" s="86"/>
      <c r="AS1111" s="86"/>
      <c r="AT1111" s="86"/>
      <c r="AU1111" s="86"/>
      <c r="AV1111" s="86"/>
      <c r="AW1111" s="86"/>
      <c r="AX1111" s="86"/>
      <c r="AY1111" s="86"/>
      <c r="AZ1111" s="86"/>
      <c r="BA1111" s="86"/>
      <c r="BB1111" s="86"/>
      <c r="BC1111" s="86"/>
      <c r="BD1111" s="86"/>
      <c r="BE1111" s="86"/>
      <c r="BF1111" s="86"/>
      <c r="BG1111" s="86"/>
      <c r="BH1111" s="86"/>
      <c r="BI1111" s="86"/>
      <c r="BJ1111" s="86"/>
      <c r="BK1111" s="86"/>
      <c r="BL1111" s="86"/>
      <c r="BM1111" s="86"/>
      <c r="BN1111" s="86"/>
      <c r="BO1111" s="86"/>
      <c r="BP1111" s="86"/>
    </row>
    <row r="1112" spans="29:68" s="28" customFormat="1">
      <c r="AC1112" s="33"/>
      <c r="AG1112" s="86"/>
      <c r="AH1112" s="86"/>
      <c r="AI1112" s="86"/>
      <c r="AK1112" s="86"/>
      <c r="AL1112" s="86"/>
      <c r="AM1112" s="86"/>
      <c r="AN1112" s="86"/>
      <c r="AO1112" s="86"/>
      <c r="AP1112" s="86"/>
      <c r="AQ1112" s="86"/>
      <c r="AR1112" s="86"/>
      <c r="AS1112" s="86"/>
      <c r="AT1112" s="86"/>
      <c r="AU1112" s="86"/>
      <c r="AV1112" s="86"/>
      <c r="AW1112" s="86"/>
      <c r="AX1112" s="86"/>
      <c r="AY1112" s="86"/>
      <c r="AZ1112" s="86"/>
      <c r="BA1112" s="86"/>
      <c r="BB1112" s="86"/>
      <c r="BC1112" s="86"/>
      <c r="BD1112" s="86"/>
      <c r="BE1112" s="86"/>
      <c r="BF1112" s="86"/>
      <c r="BG1112" s="86"/>
      <c r="BH1112" s="86"/>
      <c r="BI1112" s="86"/>
      <c r="BJ1112" s="86"/>
      <c r="BK1112" s="86"/>
      <c r="BL1112" s="86"/>
      <c r="BM1112" s="86"/>
      <c r="BN1112" s="86"/>
      <c r="BO1112" s="86"/>
      <c r="BP1112" s="86"/>
    </row>
    <row r="1113" spans="29:68" s="28" customFormat="1">
      <c r="AC1113" s="33"/>
      <c r="AG1113" s="86"/>
      <c r="AH1113" s="86"/>
      <c r="AI1113" s="86"/>
      <c r="AK1113" s="86"/>
      <c r="AL1113" s="86"/>
      <c r="AM1113" s="86"/>
      <c r="AN1113" s="86"/>
      <c r="AO1113" s="86"/>
      <c r="AP1113" s="86"/>
      <c r="AQ1113" s="86"/>
      <c r="AR1113" s="86"/>
      <c r="AS1113" s="86"/>
      <c r="AT1113" s="86"/>
      <c r="AU1113" s="86"/>
      <c r="AV1113" s="86"/>
      <c r="AW1113" s="86"/>
      <c r="AX1113" s="86"/>
      <c r="AY1113" s="86"/>
      <c r="AZ1113" s="86"/>
      <c r="BA1113" s="86"/>
      <c r="BB1113" s="86"/>
      <c r="BC1113" s="86"/>
      <c r="BD1113" s="86"/>
      <c r="BE1113" s="86"/>
      <c r="BF1113" s="86"/>
      <c r="BG1113" s="86"/>
      <c r="BH1113" s="86"/>
      <c r="BI1113" s="86"/>
      <c r="BJ1113" s="86"/>
      <c r="BK1113" s="86"/>
      <c r="BL1113" s="86"/>
      <c r="BM1113" s="86"/>
      <c r="BN1113" s="86"/>
      <c r="BO1113" s="86"/>
      <c r="BP1113" s="86"/>
    </row>
    <row r="1114" spans="29:68" s="28" customFormat="1">
      <c r="AC1114" s="33"/>
      <c r="AG1114" s="86"/>
      <c r="AH1114" s="86"/>
      <c r="AI1114" s="86"/>
      <c r="AK1114" s="86"/>
      <c r="AL1114" s="86"/>
      <c r="AM1114" s="86"/>
      <c r="AN1114" s="86"/>
      <c r="AO1114" s="86"/>
      <c r="AP1114" s="86"/>
      <c r="AQ1114" s="86"/>
      <c r="AR1114" s="86"/>
      <c r="AS1114" s="86"/>
      <c r="AT1114" s="86"/>
      <c r="AU1114" s="86"/>
      <c r="AV1114" s="86"/>
      <c r="AW1114" s="86"/>
      <c r="AX1114" s="86"/>
      <c r="AY1114" s="86"/>
      <c r="AZ1114" s="86"/>
      <c r="BA1114" s="86"/>
      <c r="BB1114" s="86"/>
      <c r="BC1114" s="86"/>
      <c r="BD1114" s="86"/>
      <c r="BE1114" s="86"/>
      <c r="BF1114" s="86"/>
      <c r="BG1114" s="86"/>
      <c r="BH1114" s="86"/>
      <c r="BI1114" s="86"/>
      <c r="BJ1114" s="86"/>
      <c r="BK1114" s="86"/>
      <c r="BL1114" s="86"/>
      <c r="BM1114" s="86"/>
      <c r="BN1114" s="86"/>
      <c r="BO1114" s="86"/>
      <c r="BP1114" s="86"/>
    </row>
    <row r="1115" spans="29:68" s="28" customFormat="1">
      <c r="AC1115" s="33"/>
      <c r="AG1115" s="86"/>
      <c r="AH1115" s="86"/>
      <c r="AI1115" s="86"/>
      <c r="AK1115" s="86"/>
      <c r="AL1115" s="86"/>
      <c r="AM1115" s="86"/>
      <c r="AN1115" s="86"/>
      <c r="AO1115" s="86"/>
      <c r="AP1115" s="86"/>
      <c r="AQ1115" s="86"/>
      <c r="AR1115" s="86"/>
      <c r="AS1115" s="86"/>
      <c r="AT1115" s="86"/>
      <c r="AU1115" s="86"/>
      <c r="AV1115" s="86"/>
      <c r="AW1115" s="86"/>
      <c r="AX1115" s="86"/>
      <c r="AY1115" s="86"/>
      <c r="AZ1115" s="86"/>
      <c r="BA1115" s="86"/>
      <c r="BB1115" s="86"/>
      <c r="BC1115" s="86"/>
      <c r="BD1115" s="86"/>
      <c r="BE1115" s="86"/>
      <c r="BF1115" s="86"/>
      <c r="BG1115" s="86"/>
      <c r="BH1115" s="86"/>
      <c r="BI1115" s="86"/>
      <c r="BJ1115" s="86"/>
      <c r="BK1115" s="86"/>
      <c r="BL1115" s="86"/>
      <c r="BM1115" s="86"/>
      <c r="BN1115" s="86"/>
      <c r="BO1115" s="86"/>
      <c r="BP1115" s="86"/>
    </row>
    <row r="1116" spans="29:68" s="28" customFormat="1">
      <c r="AC1116" s="33"/>
      <c r="AG1116" s="86"/>
      <c r="AH1116" s="86"/>
      <c r="AI1116" s="86"/>
      <c r="AK1116" s="86"/>
      <c r="AL1116" s="86"/>
      <c r="AM1116" s="86"/>
      <c r="AN1116" s="86"/>
      <c r="AO1116" s="86"/>
      <c r="AP1116" s="86"/>
      <c r="AQ1116" s="86"/>
      <c r="AR1116" s="86"/>
      <c r="AS1116" s="86"/>
      <c r="AT1116" s="86"/>
      <c r="AU1116" s="86"/>
      <c r="AV1116" s="86"/>
      <c r="AW1116" s="86"/>
      <c r="AX1116" s="86"/>
      <c r="AY1116" s="86"/>
      <c r="AZ1116" s="86"/>
      <c r="BA1116" s="86"/>
      <c r="BB1116" s="86"/>
      <c r="BC1116" s="86"/>
      <c r="BD1116" s="86"/>
      <c r="BE1116" s="86"/>
      <c r="BF1116" s="86"/>
      <c r="BG1116" s="86"/>
      <c r="BH1116" s="86"/>
      <c r="BI1116" s="86"/>
      <c r="BJ1116" s="86"/>
      <c r="BK1116" s="86"/>
      <c r="BL1116" s="86"/>
      <c r="BM1116" s="86"/>
      <c r="BN1116" s="86"/>
      <c r="BO1116" s="86"/>
      <c r="BP1116" s="86"/>
    </row>
    <row r="1117" spans="29:68" s="28" customFormat="1">
      <c r="AC1117" s="33"/>
      <c r="AG1117" s="86"/>
      <c r="AH1117" s="86"/>
      <c r="AI1117" s="86"/>
      <c r="AK1117" s="86"/>
      <c r="AL1117" s="86"/>
      <c r="AM1117" s="86"/>
      <c r="AN1117" s="86"/>
      <c r="AO1117" s="86"/>
      <c r="AP1117" s="86"/>
      <c r="AQ1117" s="86"/>
      <c r="AR1117" s="86"/>
      <c r="AS1117" s="86"/>
      <c r="AT1117" s="86"/>
      <c r="AU1117" s="86"/>
      <c r="AV1117" s="86"/>
      <c r="AW1117" s="86"/>
      <c r="AX1117" s="86"/>
      <c r="AY1117" s="86"/>
      <c r="AZ1117" s="86"/>
      <c r="BA1117" s="86"/>
      <c r="BB1117" s="86"/>
      <c r="BC1117" s="86"/>
      <c r="BD1117" s="86"/>
      <c r="BE1117" s="86"/>
      <c r="BF1117" s="86"/>
      <c r="BG1117" s="86"/>
      <c r="BH1117" s="86"/>
      <c r="BI1117" s="86"/>
      <c r="BJ1117" s="86"/>
      <c r="BK1117" s="86"/>
      <c r="BL1117" s="86"/>
      <c r="BM1117" s="86"/>
      <c r="BN1117" s="86"/>
      <c r="BO1117" s="86"/>
      <c r="BP1117" s="86"/>
    </row>
    <row r="1118" spans="29:68" s="28" customFormat="1">
      <c r="AC1118" s="33"/>
      <c r="AG1118" s="86"/>
      <c r="AH1118" s="86"/>
      <c r="AI1118" s="86"/>
      <c r="AK1118" s="86"/>
      <c r="AL1118" s="86"/>
      <c r="AM1118" s="86"/>
      <c r="AN1118" s="86"/>
      <c r="AO1118" s="86"/>
      <c r="AP1118" s="86"/>
      <c r="AQ1118" s="86"/>
      <c r="AR1118" s="86"/>
      <c r="AS1118" s="86"/>
      <c r="AT1118" s="86"/>
      <c r="AU1118" s="86"/>
      <c r="AV1118" s="86"/>
      <c r="AW1118" s="86"/>
      <c r="AX1118" s="86"/>
      <c r="AY1118" s="86"/>
      <c r="AZ1118" s="86"/>
      <c r="BA1118" s="86"/>
      <c r="BB1118" s="86"/>
      <c r="BC1118" s="86"/>
      <c r="BD1118" s="86"/>
      <c r="BE1118" s="86"/>
      <c r="BF1118" s="86"/>
      <c r="BG1118" s="86"/>
      <c r="BH1118" s="86"/>
      <c r="BI1118" s="86"/>
      <c r="BJ1118" s="86"/>
      <c r="BK1118" s="86"/>
      <c r="BL1118" s="86"/>
      <c r="BM1118" s="86"/>
      <c r="BN1118" s="86"/>
      <c r="BO1118" s="86"/>
      <c r="BP1118" s="86"/>
    </row>
    <row r="1119" spans="29:68" s="28" customFormat="1">
      <c r="AC1119" s="33"/>
      <c r="AG1119" s="86"/>
      <c r="AH1119" s="86"/>
      <c r="AI1119" s="86"/>
      <c r="AK1119" s="86"/>
      <c r="AL1119" s="86"/>
      <c r="AM1119" s="86"/>
      <c r="AN1119" s="86"/>
      <c r="AO1119" s="86"/>
      <c r="AP1119" s="86"/>
      <c r="AQ1119" s="86"/>
      <c r="AR1119" s="86"/>
      <c r="AS1119" s="86"/>
      <c r="AT1119" s="86"/>
      <c r="AU1119" s="86"/>
      <c r="AV1119" s="86"/>
      <c r="AW1119" s="86"/>
      <c r="AX1119" s="86"/>
      <c r="AY1119" s="86"/>
      <c r="AZ1119" s="86"/>
      <c r="BA1119" s="86"/>
      <c r="BB1119" s="86"/>
      <c r="BC1119" s="86"/>
      <c r="BD1119" s="86"/>
      <c r="BE1119" s="86"/>
      <c r="BF1119" s="86"/>
      <c r="BG1119" s="86"/>
      <c r="BH1119" s="86"/>
      <c r="BI1119" s="86"/>
      <c r="BJ1119" s="86"/>
      <c r="BK1119" s="86"/>
      <c r="BL1119" s="86"/>
      <c r="BM1119" s="86"/>
      <c r="BN1119" s="86"/>
      <c r="BO1119" s="86"/>
      <c r="BP1119" s="86"/>
    </row>
    <row r="1120" spans="29:68" s="28" customFormat="1">
      <c r="AC1120" s="33"/>
      <c r="AG1120" s="86"/>
      <c r="AH1120" s="86"/>
      <c r="AI1120" s="86"/>
      <c r="AK1120" s="86"/>
      <c r="AL1120" s="86"/>
      <c r="AM1120" s="86"/>
      <c r="AN1120" s="86"/>
      <c r="AO1120" s="86"/>
      <c r="AP1120" s="86"/>
      <c r="AQ1120" s="86"/>
      <c r="AR1120" s="86"/>
      <c r="AS1120" s="86"/>
      <c r="AT1120" s="86"/>
      <c r="AU1120" s="86"/>
      <c r="AV1120" s="86"/>
      <c r="AW1120" s="86"/>
      <c r="AX1120" s="86"/>
      <c r="AY1120" s="86"/>
      <c r="AZ1120" s="86"/>
      <c r="BA1120" s="86"/>
      <c r="BB1120" s="86"/>
      <c r="BC1120" s="86"/>
      <c r="BD1120" s="86"/>
      <c r="BE1120" s="86"/>
      <c r="BF1120" s="86"/>
      <c r="BG1120" s="86"/>
      <c r="BH1120" s="86"/>
      <c r="BI1120" s="86"/>
      <c r="BJ1120" s="86"/>
      <c r="BK1120" s="86"/>
      <c r="BL1120" s="86"/>
      <c r="BM1120" s="86"/>
      <c r="BN1120" s="86"/>
      <c r="BO1120" s="86"/>
      <c r="BP1120" s="86"/>
    </row>
    <row r="1121" spans="29:68" s="28" customFormat="1">
      <c r="AC1121" s="33"/>
      <c r="AG1121" s="86"/>
      <c r="AH1121" s="86"/>
      <c r="AI1121" s="86"/>
      <c r="AK1121" s="86"/>
      <c r="AL1121" s="86"/>
      <c r="AM1121" s="86"/>
      <c r="AN1121" s="86"/>
      <c r="AO1121" s="86"/>
      <c r="AP1121" s="86"/>
      <c r="AQ1121" s="86"/>
      <c r="AR1121" s="86"/>
      <c r="AS1121" s="86"/>
      <c r="AT1121" s="86"/>
      <c r="AU1121" s="86"/>
      <c r="AV1121" s="86"/>
      <c r="AW1121" s="86"/>
      <c r="AX1121" s="86"/>
      <c r="AY1121" s="86"/>
      <c r="AZ1121" s="86"/>
      <c r="BA1121" s="86"/>
      <c r="BB1121" s="86"/>
      <c r="BC1121" s="86"/>
      <c r="BD1121" s="86"/>
      <c r="BE1121" s="86"/>
      <c r="BF1121" s="86"/>
      <c r="BG1121" s="86"/>
      <c r="BH1121" s="86"/>
      <c r="BI1121" s="86"/>
      <c r="BJ1121" s="86"/>
      <c r="BK1121" s="86"/>
      <c r="BL1121" s="86"/>
      <c r="BM1121" s="86"/>
      <c r="BN1121" s="86"/>
      <c r="BO1121" s="86"/>
      <c r="BP1121" s="86"/>
    </row>
    <row r="1122" spans="29:68" s="28" customFormat="1">
      <c r="AC1122" s="33"/>
      <c r="AG1122" s="86"/>
      <c r="AH1122" s="86"/>
      <c r="AI1122" s="86"/>
      <c r="AK1122" s="86"/>
      <c r="AL1122" s="86"/>
      <c r="AM1122" s="86"/>
      <c r="AN1122" s="86"/>
      <c r="AO1122" s="86"/>
      <c r="AP1122" s="86"/>
      <c r="AQ1122" s="86"/>
      <c r="AR1122" s="86"/>
      <c r="AS1122" s="86"/>
      <c r="AT1122" s="86"/>
      <c r="AU1122" s="86"/>
      <c r="AV1122" s="86"/>
      <c r="AW1122" s="86"/>
      <c r="AX1122" s="86"/>
      <c r="AY1122" s="86"/>
      <c r="AZ1122" s="86"/>
      <c r="BA1122" s="86"/>
      <c r="BB1122" s="86"/>
      <c r="BC1122" s="86"/>
      <c r="BD1122" s="86"/>
      <c r="BE1122" s="86"/>
      <c r="BF1122" s="86"/>
      <c r="BG1122" s="86"/>
      <c r="BH1122" s="86"/>
      <c r="BI1122" s="86"/>
      <c r="BJ1122" s="86"/>
      <c r="BK1122" s="86"/>
      <c r="BL1122" s="86"/>
      <c r="BM1122" s="86"/>
      <c r="BN1122" s="86"/>
      <c r="BO1122" s="86"/>
      <c r="BP1122" s="86"/>
    </row>
    <row r="1123" spans="29:68" s="28" customFormat="1">
      <c r="AC1123" s="33"/>
      <c r="AG1123" s="86"/>
      <c r="AH1123" s="86"/>
      <c r="AI1123" s="86"/>
      <c r="AK1123" s="86"/>
      <c r="AL1123" s="86"/>
      <c r="AM1123" s="86"/>
      <c r="AN1123" s="86"/>
      <c r="AO1123" s="86"/>
      <c r="AP1123" s="86"/>
      <c r="AQ1123" s="86"/>
      <c r="AR1123" s="86"/>
      <c r="AS1123" s="86"/>
      <c r="AT1123" s="86"/>
      <c r="AU1123" s="86"/>
      <c r="AV1123" s="86"/>
      <c r="AW1123" s="86"/>
      <c r="AX1123" s="86"/>
      <c r="AY1123" s="86"/>
      <c r="AZ1123" s="86"/>
      <c r="BA1123" s="86"/>
      <c r="BB1123" s="86"/>
      <c r="BC1123" s="86"/>
      <c r="BD1123" s="86"/>
      <c r="BE1123" s="86"/>
      <c r="BF1123" s="86"/>
      <c r="BG1123" s="86"/>
      <c r="BH1123" s="86"/>
      <c r="BI1123" s="86"/>
      <c r="BJ1123" s="86"/>
      <c r="BK1123" s="86"/>
      <c r="BL1123" s="86"/>
      <c r="BM1123" s="86"/>
      <c r="BN1123" s="86"/>
      <c r="BO1123" s="86"/>
      <c r="BP1123" s="86"/>
    </row>
    <row r="1124" spans="29:68" s="28" customFormat="1">
      <c r="AC1124" s="33"/>
      <c r="AG1124" s="86"/>
      <c r="AH1124" s="86"/>
      <c r="AI1124" s="86"/>
      <c r="AK1124" s="86"/>
      <c r="AL1124" s="86"/>
      <c r="AM1124" s="86"/>
      <c r="AN1124" s="86"/>
      <c r="AO1124" s="86"/>
      <c r="AP1124" s="86"/>
      <c r="AQ1124" s="86"/>
      <c r="AR1124" s="86"/>
      <c r="AS1124" s="86"/>
      <c r="AT1124" s="86"/>
      <c r="AU1124" s="86"/>
      <c r="AV1124" s="86"/>
      <c r="AW1124" s="86"/>
      <c r="AX1124" s="86"/>
      <c r="AY1124" s="86"/>
      <c r="AZ1124" s="86"/>
      <c r="BA1124" s="86"/>
      <c r="BB1124" s="86"/>
      <c r="BC1124" s="86"/>
      <c r="BD1124" s="86"/>
      <c r="BE1124" s="86"/>
      <c r="BF1124" s="86"/>
      <c r="BG1124" s="86"/>
      <c r="BH1124" s="86"/>
      <c r="BI1124" s="86"/>
      <c r="BJ1124" s="86"/>
      <c r="BK1124" s="86"/>
      <c r="BL1124" s="86"/>
      <c r="BM1124" s="86"/>
      <c r="BN1124" s="86"/>
      <c r="BO1124" s="86"/>
      <c r="BP1124" s="86"/>
    </row>
    <row r="1125" spans="29:68" s="28" customFormat="1">
      <c r="AC1125" s="33"/>
      <c r="AG1125" s="86"/>
      <c r="AH1125" s="86"/>
      <c r="AI1125" s="86"/>
      <c r="AK1125" s="86"/>
      <c r="AL1125" s="86"/>
      <c r="AM1125" s="86"/>
      <c r="AN1125" s="86"/>
      <c r="AO1125" s="86"/>
      <c r="AP1125" s="86"/>
      <c r="AQ1125" s="86"/>
      <c r="AR1125" s="86"/>
      <c r="AS1125" s="86"/>
      <c r="AT1125" s="86"/>
      <c r="AU1125" s="86"/>
      <c r="AV1125" s="86"/>
      <c r="AW1125" s="86"/>
      <c r="AX1125" s="86"/>
      <c r="AY1125" s="86"/>
      <c r="AZ1125" s="86"/>
      <c r="BA1125" s="86"/>
      <c r="BB1125" s="86"/>
      <c r="BC1125" s="86"/>
      <c r="BD1125" s="86"/>
      <c r="BE1125" s="86"/>
      <c r="BF1125" s="86"/>
      <c r="BG1125" s="86"/>
      <c r="BH1125" s="86"/>
      <c r="BI1125" s="86"/>
      <c r="BJ1125" s="86"/>
      <c r="BK1125" s="86"/>
      <c r="BL1125" s="86"/>
      <c r="BM1125" s="86"/>
      <c r="BN1125" s="86"/>
      <c r="BO1125" s="86"/>
      <c r="BP1125" s="86"/>
    </row>
    <row r="1126" spans="29:68" s="28" customFormat="1">
      <c r="AC1126" s="33"/>
      <c r="AG1126" s="86"/>
      <c r="AH1126" s="86"/>
      <c r="AI1126" s="86"/>
      <c r="AK1126" s="86"/>
      <c r="AL1126" s="86"/>
      <c r="AM1126" s="86"/>
      <c r="AN1126" s="86"/>
      <c r="AO1126" s="86"/>
      <c r="AP1126" s="86"/>
      <c r="AQ1126" s="86"/>
      <c r="AR1126" s="86"/>
      <c r="AS1126" s="86"/>
      <c r="AT1126" s="86"/>
      <c r="AU1126" s="86"/>
      <c r="AV1126" s="86"/>
      <c r="AW1126" s="86"/>
      <c r="AX1126" s="86"/>
      <c r="AY1126" s="86"/>
      <c r="AZ1126" s="86"/>
      <c r="BA1126" s="86"/>
      <c r="BB1126" s="86"/>
      <c r="BC1126" s="86"/>
      <c r="BD1126" s="86"/>
      <c r="BE1126" s="86"/>
      <c r="BF1126" s="86"/>
      <c r="BG1126" s="86"/>
      <c r="BH1126" s="86"/>
      <c r="BI1126" s="86"/>
      <c r="BJ1126" s="86"/>
      <c r="BK1126" s="86"/>
      <c r="BL1126" s="86"/>
      <c r="BM1126" s="86"/>
      <c r="BN1126" s="86"/>
      <c r="BO1126" s="86"/>
      <c r="BP1126" s="86"/>
    </row>
    <row r="1127" spans="29:68" s="28" customFormat="1">
      <c r="AC1127" s="33"/>
      <c r="AG1127" s="86"/>
      <c r="AH1127" s="86"/>
      <c r="AI1127" s="86"/>
      <c r="AK1127" s="86"/>
      <c r="AL1127" s="86"/>
      <c r="AM1127" s="86"/>
      <c r="AN1127" s="86"/>
      <c r="AO1127" s="86"/>
      <c r="AP1127" s="86"/>
      <c r="AQ1127" s="86"/>
      <c r="AR1127" s="86"/>
      <c r="AS1127" s="86"/>
      <c r="AT1127" s="86"/>
      <c r="AU1127" s="86"/>
      <c r="AV1127" s="86"/>
      <c r="AW1127" s="86"/>
      <c r="AX1127" s="86"/>
      <c r="AY1127" s="86"/>
      <c r="AZ1127" s="86"/>
      <c r="BA1127" s="86"/>
      <c r="BB1127" s="86"/>
      <c r="BC1127" s="86"/>
      <c r="BD1127" s="86"/>
      <c r="BE1127" s="86"/>
      <c r="BF1127" s="86"/>
      <c r="BG1127" s="86"/>
      <c r="BH1127" s="86"/>
      <c r="BI1127" s="86"/>
      <c r="BJ1127" s="86"/>
      <c r="BK1127" s="86"/>
      <c r="BL1127" s="86"/>
      <c r="BM1127" s="86"/>
      <c r="BN1127" s="86"/>
      <c r="BO1127" s="86"/>
      <c r="BP1127" s="86"/>
    </row>
    <row r="1128" spans="29:68" s="28" customFormat="1">
      <c r="AC1128" s="33"/>
      <c r="AG1128" s="86"/>
      <c r="AH1128" s="86"/>
      <c r="AI1128" s="86"/>
      <c r="AK1128" s="86"/>
      <c r="AL1128" s="86"/>
      <c r="AM1128" s="86"/>
      <c r="AN1128" s="86"/>
      <c r="AO1128" s="86"/>
      <c r="AP1128" s="86"/>
      <c r="AQ1128" s="86"/>
      <c r="AR1128" s="86"/>
      <c r="AS1128" s="86"/>
      <c r="AT1128" s="86"/>
      <c r="AU1128" s="86"/>
      <c r="AV1128" s="86"/>
      <c r="AW1128" s="86"/>
      <c r="AX1128" s="86"/>
      <c r="AY1128" s="86"/>
      <c r="AZ1128" s="86"/>
      <c r="BA1128" s="86"/>
      <c r="BB1128" s="86"/>
      <c r="BC1128" s="86"/>
      <c r="BD1128" s="86"/>
      <c r="BE1128" s="86"/>
      <c r="BF1128" s="86"/>
      <c r="BG1128" s="86"/>
      <c r="BH1128" s="86"/>
      <c r="BI1128" s="86"/>
      <c r="BJ1128" s="86"/>
      <c r="BK1128" s="86"/>
      <c r="BL1128" s="86"/>
      <c r="BM1128" s="86"/>
      <c r="BN1128" s="86"/>
      <c r="BO1128" s="86"/>
      <c r="BP1128" s="86"/>
    </row>
    <row r="1129" spans="29:68" s="28" customFormat="1">
      <c r="AC1129" s="33"/>
      <c r="AG1129" s="86"/>
      <c r="AH1129" s="86"/>
      <c r="AI1129" s="86"/>
      <c r="AK1129" s="86"/>
      <c r="AL1129" s="86"/>
      <c r="AM1129" s="86"/>
      <c r="AN1129" s="86"/>
      <c r="AO1129" s="86"/>
      <c r="AP1129" s="86"/>
      <c r="AQ1129" s="86"/>
      <c r="AR1129" s="86"/>
      <c r="AS1129" s="86"/>
      <c r="AT1129" s="86"/>
      <c r="AU1129" s="86"/>
      <c r="AV1129" s="86"/>
      <c r="AW1129" s="86"/>
      <c r="AX1129" s="86"/>
      <c r="AY1129" s="86"/>
      <c r="AZ1129" s="86"/>
      <c r="BA1129" s="86"/>
      <c r="BB1129" s="86"/>
      <c r="BC1129" s="86"/>
      <c r="BD1129" s="86"/>
      <c r="BE1129" s="86"/>
      <c r="BF1129" s="86"/>
      <c r="BG1129" s="86"/>
      <c r="BH1129" s="86"/>
      <c r="BI1129" s="86"/>
      <c r="BJ1129" s="86"/>
      <c r="BK1129" s="86"/>
      <c r="BL1129" s="86"/>
      <c r="BM1129" s="86"/>
      <c r="BN1129" s="86"/>
      <c r="BO1129" s="86"/>
      <c r="BP1129" s="86"/>
    </row>
    <row r="1130" spans="29:68" s="28" customFormat="1">
      <c r="AC1130" s="33"/>
      <c r="AG1130" s="86"/>
      <c r="AH1130" s="86"/>
      <c r="AI1130" s="86"/>
      <c r="AK1130" s="86"/>
      <c r="AL1130" s="86"/>
      <c r="AM1130" s="86"/>
      <c r="AN1130" s="86"/>
      <c r="AO1130" s="86"/>
      <c r="AP1130" s="86"/>
      <c r="AQ1130" s="86"/>
      <c r="AR1130" s="86"/>
      <c r="AS1130" s="86"/>
      <c r="AT1130" s="86"/>
      <c r="AU1130" s="86"/>
      <c r="AV1130" s="86"/>
      <c r="AW1130" s="86"/>
      <c r="AX1130" s="86"/>
      <c r="AY1130" s="86"/>
      <c r="AZ1130" s="86"/>
      <c r="BA1130" s="86"/>
      <c r="BB1130" s="86"/>
      <c r="BC1130" s="86"/>
      <c r="BD1130" s="86"/>
      <c r="BE1130" s="86"/>
      <c r="BF1130" s="86"/>
      <c r="BG1130" s="86"/>
      <c r="BH1130" s="86"/>
      <c r="BI1130" s="86"/>
      <c r="BJ1130" s="86"/>
      <c r="BK1130" s="86"/>
      <c r="BL1130" s="86"/>
      <c r="BM1130" s="86"/>
      <c r="BN1130" s="86"/>
      <c r="BO1130" s="86"/>
      <c r="BP1130" s="86"/>
    </row>
    <row r="1131" spans="29:68" s="28" customFormat="1">
      <c r="AC1131" s="33"/>
      <c r="AG1131" s="86"/>
      <c r="AH1131" s="86"/>
      <c r="AI1131" s="86"/>
      <c r="AK1131" s="86"/>
      <c r="AL1131" s="86"/>
      <c r="AM1131" s="86"/>
      <c r="AN1131" s="86"/>
      <c r="AO1131" s="86"/>
      <c r="AP1131" s="86"/>
      <c r="AQ1131" s="86"/>
      <c r="AR1131" s="86"/>
      <c r="AS1131" s="86"/>
      <c r="AT1131" s="86"/>
      <c r="AU1131" s="86"/>
      <c r="AV1131" s="86"/>
      <c r="AW1131" s="86"/>
      <c r="AX1131" s="86"/>
      <c r="AY1131" s="86"/>
      <c r="AZ1131" s="86"/>
      <c r="BA1131" s="86"/>
      <c r="BB1131" s="86"/>
      <c r="BC1131" s="86"/>
      <c r="BD1131" s="86"/>
      <c r="BE1131" s="86"/>
      <c r="BF1131" s="86"/>
      <c r="BG1131" s="86"/>
      <c r="BH1131" s="86"/>
      <c r="BI1131" s="86"/>
      <c r="BJ1131" s="86"/>
      <c r="BK1131" s="86"/>
      <c r="BL1131" s="86"/>
      <c r="BM1131" s="86"/>
      <c r="BN1131" s="86"/>
      <c r="BO1131" s="86"/>
      <c r="BP1131" s="86"/>
    </row>
    <row r="1132" spans="29:68" s="28" customFormat="1">
      <c r="AC1132" s="33"/>
      <c r="AG1132" s="86"/>
      <c r="AH1132" s="86"/>
      <c r="AI1132" s="86"/>
      <c r="AK1132" s="86"/>
      <c r="AL1132" s="86"/>
      <c r="AM1132" s="86"/>
      <c r="AN1132" s="86"/>
      <c r="AO1132" s="86"/>
      <c r="AP1132" s="86"/>
      <c r="AQ1132" s="86"/>
      <c r="AR1132" s="86"/>
      <c r="AS1132" s="86"/>
      <c r="AT1132" s="86"/>
      <c r="AU1132" s="86"/>
      <c r="AV1132" s="86"/>
      <c r="AW1132" s="86"/>
      <c r="AX1132" s="86"/>
      <c r="AY1132" s="86"/>
      <c r="AZ1132" s="86"/>
      <c r="BA1132" s="86"/>
      <c r="BB1132" s="86"/>
      <c r="BC1132" s="86"/>
      <c r="BD1132" s="86"/>
      <c r="BE1132" s="86"/>
      <c r="BF1132" s="86"/>
      <c r="BG1132" s="86"/>
      <c r="BH1132" s="86"/>
      <c r="BI1132" s="86"/>
      <c r="BJ1132" s="86"/>
      <c r="BK1132" s="86"/>
      <c r="BL1132" s="86"/>
      <c r="BM1132" s="86"/>
      <c r="BN1132" s="86"/>
      <c r="BO1132" s="86"/>
      <c r="BP1132" s="86"/>
    </row>
    <row r="1133" spans="29:68" s="28" customFormat="1">
      <c r="AC1133" s="33"/>
      <c r="AG1133" s="86"/>
      <c r="AH1133" s="86"/>
      <c r="AI1133" s="86"/>
      <c r="AK1133" s="86"/>
      <c r="AL1133" s="86"/>
      <c r="AM1133" s="86"/>
      <c r="AN1133" s="86"/>
      <c r="AO1133" s="86"/>
      <c r="AP1133" s="86"/>
      <c r="AQ1133" s="86"/>
      <c r="AR1133" s="86"/>
      <c r="AS1133" s="86"/>
      <c r="AT1133" s="86"/>
      <c r="AU1133" s="86"/>
      <c r="AV1133" s="86"/>
      <c r="AW1133" s="86"/>
      <c r="AX1133" s="86"/>
      <c r="AY1133" s="86"/>
      <c r="AZ1133" s="86"/>
      <c r="BA1133" s="86"/>
      <c r="BB1133" s="86"/>
      <c r="BC1133" s="86"/>
      <c r="BD1133" s="86"/>
      <c r="BE1133" s="86"/>
      <c r="BF1133" s="86"/>
      <c r="BG1133" s="86"/>
      <c r="BH1133" s="86"/>
      <c r="BI1133" s="86"/>
      <c r="BJ1133" s="86"/>
      <c r="BK1133" s="86"/>
      <c r="BL1133" s="86"/>
      <c r="BM1133" s="86"/>
      <c r="BN1133" s="86"/>
      <c r="BO1133" s="86"/>
      <c r="BP1133" s="86"/>
    </row>
    <row r="1134" spans="29:68" s="28" customFormat="1">
      <c r="AC1134" s="33"/>
      <c r="AG1134" s="86"/>
      <c r="AH1134" s="86"/>
      <c r="AI1134" s="86"/>
      <c r="AK1134" s="86"/>
      <c r="AL1134" s="86"/>
      <c r="AM1134" s="86"/>
      <c r="AN1134" s="86"/>
      <c r="AO1134" s="86"/>
      <c r="AP1134" s="86"/>
      <c r="AQ1134" s="86"/>
      <c r="AR1134" s="86"/>
      <c r="AS1134" s="86"/>
      <c r="AT1134" s="86"/>
      <c r="AU1134" s="86"/>
      <c r="AV1134" s="86"/>
      <c r="AW1134" s="86"/>
      <c r="AX1134" s="86"/>
      <c r="AY1134" s="86"/>
      <c r="AZ1134" s="86"/>
      <c r="BA1134" s="86"/>
      <c r="BB1134" s="86"/>
      <c r="BC1134" s="86"/>
      <c r="BD1134" s="86"/>
      <c r="BE1134" s="86"/>
      <c r="BF1134" s="86"/>
      <c r="BG1134" s="86"/>
      <c r="BH1134" s="86"/>
      <c r="BI1134" s="86"/>
      <c r="BJ1134" s="86"/>
      <c r="BK1134" s="86"/>
      <c r="BL1134" s="86"/>
      <c r="BM1134" s="86"/>
      <c r="BN1134" s="86"/>
      <c r="BO1134" s="86"/>
      <c r="BP1134" s="86"/>
    </row>
    <row r="1135" spans="29:68" s="28" customFormat="1">
      <c r="AC1135" s="33"/>
      <c r="AG1135" s="86"/>
      <c r="AH1135" s="86"/>
      <c r="AI1135" s="86"/>
      <c r="AK1135" s="86"/>
      <c r="AL1135" s="86"/>
      <c r="AM1135" s="86"/>
      <c r="AN1135" s="86"/>
      <c r="AO1135" s="86"/>
      <c r="AP1135" s="86"/>
      <c r="AQ1135" s="86"/>
      <c r="AR1135" s="86"/>
      <c r="AS1135" s="86"/>
      <c r="AT1135" s="86"/>
      <c r="AU1135" s="86"/>
      <c r="AV1135" s="86"/>
      <c r="AW1135" s="86"/>
      <c r="AX1135" s="86"/>
      <c r="AY1135" s="86"/>
      <c r="AZ1135" s="86"/>
      <c r="BA1135" s="86"/>
      <c r="BB1135" s="86"/>
      <c r="BC1135" s="86"/>
      <c r="BD1135" s="86"/>
      <c r="BE1135" s="86"/>
      <c r="BF1135" s="86"/>
      <c r="BG1135" s="86"/>
      <c r="BH1135" s="86"/>
      <c r="BI1135" s="86"/>
      <c r="BJ1135" s="86"/>
      <c r="BK1135" s="86"/>
      <c r="BL1135" s="86"/>
      <c r="BM1135" s="86"/>
      <c r="BN1135" s="86"/>
      <c r="BO1135" s="86"/>
      <c r="BP1135" s="86"/>
    </row>
    <row r="1136" spans="29:68" s="28" customFormat="1">
      <c r="AC1136" s="33"/>
      <c r="AG1136" s="86"/>
      <c r="AH1136" s="86"/>
      <c r="AI1136" s="86"/>
      <c r="AK1136" s="86"/>
      <c r="AL1136" s="86"/>
      <c r="AM1136" s="86"/>
      <c r="AN1136" s="86"/>
      <c r="AO1136" s="86"/>
      <c r="AP1136" s="86"/>
      <c r="AQ1136" s="86"/>
      <c r="AR1136" s="86"/>
      <c r="AS1136" s="86"/>
      <c r="AT1136" s="86"/>
      <c r="AU1136" s="86"/>
      <c r="AV1136" s="86"/>
      <c r="AW1136" s="86"/>
      <c r="AX1136" s="86"/>
      <c r="AY1136" s="86"/>
      <c r="AZ1136" s="86"/>
      <c r="BA1136" s="86"/>
      <c r="BB1136" s="86"/>
      <c r="BC1136" s="86"/>
      <c r="BD1136" s="86"/>
      <c r="BE1136" s="86"/>
      <c r="BF1136" s="86"/>
      <c r="BG1136" s="86"/>
      <c r="BH1136" s="86"/>
      <c r="BI1136" s="86"/>
      <c r="BJ1136" s="86"/>
      <c r="BK1136" s="86"/>
      <c r="BL1136" s="86"/>
      <c r="BM1136" s="86"/>
      <c r="BN1136" s="86"/>
      <c r="BO1136" s="86"/>
      <c r="BP1136" s="86"/>
    </row>
    <row r="1137" spans="29:68" s="28" customFormat="1">
      <c r="AC1137" s="33"/>
      <c r="AG1137" s="86"/>
      <c r="AH1137" s="86"/>
      <c r="AI1137" s="86"/>
      <c r="AK1137" s="86"/>
      <c r="AL1137" s="86"/>
      <c r="AM1137" s="86"/>
      <c r="AN1137" s="86"/>
      <c r="AO1137" s="86"/>
      <c r="AP1137" s="86"/>
      <c r="AQ1137" s="86"/>
      <c r="AR1137" s="86"/>
      <c r="AS1137" s="86"/>
      <c r="AT1137" s="86"/>
      <c r="AU1137" s="86"/>
      <c r="AV1137" s="86"/>
      <c r="AW1137" s="86"/>
      <c r="AX1137" s="86"/>
      <c r="AY1137" s="86"/>
      <c r="AZ1137" s="86"/>
      <c r="BA1137" s="86"/>
      <c r="BB1137" s="86"/>
      <c r="BC1137" s="86"/>
      <c r="BD1137" s="86"/>
      <c r="BE1137" s="86"/>
      <c r="BF1137" s="86"/>
      <c r="BG1137" s="86"/>
      <c r="BH1137" s="86"/>
      <c r="BI1137" s="86"/>
      <c r="BJ1137" s="86"/>
      <c r="BK1137" s="86"/>
      <c r="BL1137" s="86"/>
      <c r="BM1137" s="86"/>
      <c r="BN1137" s="86"/>
      <c r="BO1137" s="86"/>
      <c r="BP1137" s="86"/>
    </row>
    <row r="1138" spans="29:68" s="28" customFormat="1">
      <c r="AC1138" s="33"/>
      <c r="AG1138" s="86"/>
      <c r="AH1138" s="86"/>
      <c r="AI1138" s="86"/>
      <c r="AK1138" s="86"/>
      <c r="AL1138" s="86"/>
      <c r="AM1138" s="86"/>
      <c r="AN1138" s="86"/>
      <c r="AO1138" s="86"/>
      <c r="AP1138" s="86"/>
      <c r="AQ1138" s="86"/>
      <c r="AR1138" s="86"/>
      <c r="AS1138" s="86"/>
      <c r="AT1138" s="86"/>
      <c r="AU1138" s="86"/>
      <c r="AV1138" s="86"/>
      <c r="AW1138" s="86"/>
      <c r="AX1138" s="86"/>
      <c r="AY1138" s="86"/>
      <c r="AZ1138" s="86"/>
      <c r="BA1138" s="86"/>
      <c r="BB1138" s="86"/>
      <c r="BC1138" s="86"/>
      <c r="BD1138" s="86"/>
      <c r="BE1138" s="86"/>
      <c r="BF1138" s="86"/>
      <c r="BG1138" s="86"/>
      <c r="BH1138" s="86"/>
      <c r="BI1138" s="86"/>
      <c r="BJ1138" s="86"/>
      <c r="BK1138" s="86"/>
      <c r="BL1138" s="86"/>
      <c r="BM1138" s="86"/>
      <c r="BN1138" s="86"/>
      <c r="BO1138" s="86"/>
      <c r="BP1138" s="86"/>
    </row>
    <row r="1139" spans="29:68" s="28" customFormat="1">
      <c r="AC1139" s="33"/>
      <c r="AG1139" s="86"/>
      <c r="AH1139" s="86"/>
      <c r="AI1139" s="86"/>
      <c r="AK1139" s="86"/>
      <c r="AL1139" s="86"/>
      <c r="AM1139" s="86"/>
      <c r="AN1139" s="86"/>
      <c r="AO1139" s="86"/>
      <c r="AP1139" s="86"/>
      <c r="AQ1139" s="86"/>
      <c r="AR1139" s="86"/>
      <c r="AS1139" s="86"/>
      <c r="AT1139" s="86"/>
      <c r="AU1139" s="86"/>
      <c r="AV1139" s="86"/>
      <c r="AW1139" s="86"/>
      <c r="AX1139" s="86"/>
      <c r="AY1139" s="86"/>
      <c r="AZ1139" s="86"/>
      <c r="BA1139" s="86"/>
      <c r="BB1139" s="86"/>
      <c r="BC1139" s="86"/>
      <c r="BD1139" s="86"/>
      <c r="BE1139" s="86"/>
      <c r="BF1139" s="86"/>
      <c r="BG1139" s="86"/>
      <c r="BH1139" s="86"/>
      <c r="BI1139" s="86"/>
      <c r="BJ1139" s="86"/>
      <c r="BK1139" s="86"/>
      <c r="BL1139" s="86"/>
      <c r="BM1139" s="86"/>
      <c r="BN1139" s="86"/>
      <c r="BO1139" s="86"/>
      <c r="BP1139" s="86"/>
    </row>
    <row r="1140" spans="29:68" s="28" customFormat="1">
      <c r="AC1140" s="33"/>
      <c r="AG1140" s="86"/>
      <c r="AH1140" s="86"/>
      <c r="AI1140" s="86"/>
      <c r="AK1140" s="86"/>
      <c r="AL1140" s="86"/>
      <c r="AM1140" s="86"/>
      <c r="AN1140" s="86"/>
      <c r="AO1140" s="86"/>
      <c r="AP1140" s="86"/>
      <c r="AQ1140" s="86"/>
      <c r="AR1140" s="86"/>
      <c r="AS1140" s="86"/>
      <c r="AT1140" s="86"/>
      <c r="AU1140" s="86"/>
      <c r="AV1140" s="86"/>
      <c r="AW1140" s="86"/>
      <c r="AX1140" s="86"/>
      <c r="AY1140" s="86"/>
      <c r="AZ1140" s="86"/>
      <c r="BA1140" s="86"/>
      <c r="BB1140" s="86"/>
      <c r="BC1140" s="86"/>
      <c r="BD1140" s="86"/>
      <c r="BE1140" s="86"/>
      <c r="BF1140" s="86"/>
      <c r="BG1140" s="86"/>
      <c r="BH1140" s="86"/>
      <c r="BI1140" s="86"/>
      <c r="BJ1140" s="86"/>
      <c r="BK1140" s="86"/>
      <c r="BL1140" s="86"/>
      <c r="BM1140" s="86"/>
      <c r="BN1140" s="86"/>
      <c r="BO1140" s="86"/>
      <c r="BP1140" s="86"/>
    </row>
    <row r="1141" spans="29:68" s="28" customFormat="1">
      <c r="AC1141" s="33"/>
      <c r="AG1141" s="86"/>
      <c r="AH1141" s="86"/>
      <c r="AI1141" s="86"/>
      <c r="AK1141" s="86"/>
      <c r="AL1141" s="86"/>
      <c r="AM1141" s="86"/>
      <c r="AN1141" s="86"/>
      <c r="AO1141" s="86"/>
      <c r="AP1141" s="86"/>
      <c r="AQ1141" s="86"/>
      <c r="AR1141" s="86"/>
      <c r="AS1141" s="86"/>
      <c r="AT1141" s="86"/>
      <c r="AU1141" s="86"/>
      <c r="AV1141" s="86"/>
      <c r="AW1141" s="86"/>
      <c r="AX1141" s="86"/>
      <c r="AY1141" s="86"/>
      <c r="AZ1141" s="86"/>
      <c r="BA1141" s="86"/>
      <c r="BB1141" s="86"/>
      <c r="BC1141" s="86"/>
      <c r="BD1141" s="86"/>
      <c r="BE1141" s="86"/>
      <c r="BF1141" s="86"/>
      <c r="BG1141" s="86"/>
      <c r="BH1141" s="86"/>
      <c r="BI1141" s="86"/>
      <c r="BJ1141" s="86"/>
      <c r="BK1141" s="86"/>
      <c r="BL1141" s="86"/>
      <c r="BM1141" s="86"/>
      <c r="BN1141" s="86"/>
      <c r="BO1141" s="86"/>
      <c r="BP1141" s="86"/>
    </row>
    <row r="1142" spans="29:68" s="28" customFormat="1">
      <c r="AC1142" s="33"/>
      <c r="AG1142" s="86"/>
      <c r="AH1142" s="86"/>
      <c r="AI1142" s="86"/>
      <c r="AK1142" s="86"/>
      <c r="AL1142" s="86"/>
      <c r="AM1142" s="86"/>
      <c r="AN1142" s="86"/>
      <c r="AO1142" s="86"/>
      <c r="AP1142" s="86"/>
      <c r="AQ1142" s="86"/>
      <c r="AR1142" s="86"/>
      <c r="AS1142" s="86"/>
      <c r="AT1142" s="86"/>
      <c r="AU1142" s="86"/>
      <c r="AV1142" s="86"/>
      <c r="AW1142" s="86"/>
      <c r="AX1142" s="86"/>
      <c r="AY1142" s="86"/>
      <c r="AZ1142" s="86"/>
      <c r="BA1142" s="86"/>
      <c r="BB1142" s="86"/>
      <c r="BC1142" s="86"/>
      <c r="BD1142" s="86"/>
      <c r="BE1142" s="86"/>
      <c r="BF1142" s="86"/>
      <c r="BG1142" s="86"/>
      <c r="BH1142" s="86"/>
      <c r="BI1142" s="86"/>
      <c r="BJ1142" s="86"/>
      <c r="BK1142" s="86"/>
      <c r="BL1142" s="86"/>
      <c r="BM1142" s="86"/>
      <c r="BN1142" s="86"/>
      <c r="BO1142" s="86"/>
      <c r="BP1142" s="86"/>
    </row>
    <row r="1143" spans="29:68" s="28" customFormat="1">
      <c r="AC1143" s="33"/>
      <c r="AG1143" s="86"/>
      <c r="AH1143" s="86"/>
      <c r="AI1143" s="86"/>
      <c r="AK1143" s="86"/>
      <c r="AL1143" s="86"/>
      <c r="AM1143" s="86"/>
      <c r="AN1143" s="86"/>
      <c r="AO1143" s="86"/>
      <c r="AP1143" s="86"/>
      <c r="AQ1143" s="86"/>
      <c r="AR1143" s="86"/>
      <c r="AS1143" s="86"/>
      <c r="AT1143" s="86"/>
      <c r="AU1143" s="86"/>
      <c r="AV1143" s="86"/>
      <c r="AW1143" s="86"/>
      <c r="AX1143" s="86"/>
      <c r="AY1143" s="86"/>
      <c r="AZ1143" s="86"/>
      <c r="BA1143" s="86"/>
      <c r="BB1143" s="86"/>
      <c r="BC1143" s="86"/>
      <c r="BD1143" s="86"/>
      <c r="BE1143" s="86"/>
      <c r="BF1143" s="86"/>
      <c r="BG1143" s="86"/>
      <c r="BH1143" s="86"/>
      <c r="BI1143" s="86"/>
      <c r="BJ1143" s="86"/>
      <c r="BK1143" s="86"/>
      <c r="BL1143" s="86"/>
      <c r="BM1143" s="86"/>
      <c r="BN1143" s="86"/>
      <c r="BO1143" s="86"/>
      <c r="BP1143" s="86"/>
    </row>
    <row r="1144" spans="29:68" s="28" customFormat="1">
      <c r="AC1144" s="33"/>
      <c r="AG1144" s="86"/>
      <c r="AH1144" s="86"/>
      <c r="AI1144" s="86"/>
      <c r="AK1144" s="86"/>
      <c r="AL1144" s="86"/>
      <c r="AM1144" s="86"/>
      <c r="AN1144" s="86"/>
      <c r="AO1144" s="86"/>
      <c r="AP1144" s="86"/>
      <c r="AQ1144" s="86"/>
      <c r="AR1144" s="86"/>
      <c r="AS1144" s="86"/>
      <c r="AT1144" s="86"/>
      <c r="AU1144" s="86"/>
      <c r="AV1144" s="86"/>
      <c r="AW1144" s="86"/>
      <c r="AX1144" s="86"/>
      <c r="AY1144" s="86"/>
      <c r="AZ1144" s="86"/>
      <c r="BA1144" s="86"/>
      <c r="BB1144" s="86"/>
      <c r="BC1144" s="86"/>
      <c r="BD1144" s="86"/>
      <c r="BE1144" s="86"/>
      <c r="BF1144" s="86"/>
      <c r="BG1144" s="86"/>
      <c r="BH1144" s="86"/>
      <c r="BI1144" s="86"/>
      <c r="BJ1144" s="86"/>
      <c r="BK1144" s="86"/>
      <c r="BL1144" s="86"/>
      <c r="BM1144" s="86"/>
      <c r="BN1144" s="86"/>
      <c r="BO1144" s="86"/>
      <c r="BP1144" s="86"/>
    </row>
    <row r="1145" spans="29:68" s="28" customFormat="1">
      <c r="AC1145" s="33"/>
      <c r="AG1145" s="86"/>
      <c r="AH1145" s="86"/>
      <c r="AI1145" s="86"/>
      <c r="AK1145" s="86"/>
      <c r="AL1145" s="86"/>
      <c r="AM1145" s="86"/>
      <c r="AN1145" s="86"/>
      <c r="AO1145" s="86"/>
      <c r="AP1145" s="86"/>
      <c r="AQ1145" s="86"/>
      <c r="AR1145" s="86"/>
      <c r="AS1145" s="86"/>
      <c r="AT1145" s="86"/>
      <c r="AU1145" s="86"/>
      <c r="AV1145" s="86"/>
      <c r="AW1145" s="86"/>
      <c r="AX1145" s="86"/>
      <c r="AY1145" s="86"/>
      <c r="AZ1145" s="86"/>
      <c r="BA1145" s="86"/>
      <c r="BB1145" s="86"/>
      <c r="BC1145" s="86"/>
      <c r="BD1145" s="86"/>
      <c r="BE1145" s="86"/>
      <c r="BF1145" s="86"/>
      <c r="BG1145" s="86"/>
      <c r="BH1145" s="86"/>
      <c r="BI1145" s="86"/>
      <c r="BJ1145" s="86"/>
      <c r="BK1145" s="86"/>
      <c r="BL1145" s="86"/>
      <c r="BM1145" s="86"/>
      <c r="BN1145" s="86"/>
      <c r="BO1145" s="86"/>
      <c r="BP1145" s="86"/>
    </row>
    <row r="1146" spans="29:68" s="28" customFormat="1">
      <c r="AC1146" s="33"/>
      <c r="AG1146" s="86"/>
      <c r="AH1146" s="86"/>
      <c r="AI1146" s="86"/>
      <c r="AK1146" s="86"/>
      <c r="AL1146" s="86"/>
      <c r="AM1146" s="86"/>
      <c r="AN1146" s="86"/>
      <c r="AO1146" s="86"/>
      <c r="AP1146" s="86"/>
      <c r="AQ1146" s="86"/>
      <c r="AR1146" s="86"/>
      <c r="AS1146" s="86"/>
      <c r="AT1146" s="86"/>
      <c r="AU1146" s="86"/>
      <c r="AV1146" s="86"/>
      <c r="AW1146" s="86"/>
      <c r="AX1146" s="86"/>
      <c r="AY1146" s="86"/>
      <c r="AZ1146" s="86"/>
      <c r="BA1146" s="86"/>
      <c r="BB1146" s="86"/>
      <c r="BC1146" s="86"/>
      <c r="BD1146" s="86"/>
      <c r="BE1146" s="86"/>
      <c r="BF1146" s="86"/>
      <c r="BG1146" s="86"/>
      <c r="BH1146" s="86"/>
      <c r="BI1146" s="86"/>
      <c r="BJ1146" s="86"/>
      <c r="BK1146" s="86"/>
      <c r="BL1146" s="86"/>
      <c r="BM1146" s="86"/>
      <c r="BN1146" s="86"/>
      <c r="BO1146" s="86"/>
      <c r="BP1146" s="86"/>
    </row>
    <row r="1147" spans="29:68" s="28" customFormat="1">
      <c r="AC1147" s="33"/>
      <c r="AG1147" s="86"/>
      <c r="AH1147" s="86"/>
      <c r="AI1147" s="86"/>
      <c r="AK1147" s="86"/>
      <c r="AL1147" s="86"/>
      <c r="AM1147" s="86"/>
      <c r="AN1147" s="86"/>
      <c r="AO1147" s="86"/>
      <c r="AP1147" s="86"/>
      <c r="AQ1147" s="86"/>
      <c r="AR1147" s="86"/>
      <c r="AS1147" s="86"/>
      <c r="AT1147" s="86"/>
      <c r="AU1147" s="86"/>
      <c r="AV1147" s="86"/>
      <c r="AW1147" s="86"/>
      <c r="AX1147" s="86"/>
      <c r="AY1147" s="86"/>
      <c r="AZ1147" s="86"/>
      <c r="BA1147" s="86"/>
      <c r="BB1147" s="86"/>
      <c r="BC1147" s="86"/>
      <c r="BD1147" s="86"/>
      <c r="BE1147" s="86"/>
      <c r="BF1147" s="86"/>
      <c r="BG1147" s="86"/>
      <c r="BH1147" s="86"/>
      <c r="BI1147" s="86"/>
      <c r="BJ1147" s="86"/>
      <c r="BK1147" s="86"/>
      <c r="BL1147" s="86"/>
      <c r="BM1147" s="86"/>
      <c r="BN1147" s="86"/>
      <c r="BO1147" s="86"/>
      <c r="BP1147" s="86"/>
    </row>
    <row r="1148" spans="29:68" s="28" customFormat="1">
      <c r="AC1148" s="33"/>
      <c r="AG1148" s="86"/>
      <c r="AH1148" s="86"/>
      <c r="AI1148" s="86"/>
      <c r="AK1148" s="86"/>
      <c r="AL1148" s="86"/>
      <c r="AM1148" s="86"/>
      <c r="AN1148" s="86"/>
      <c r="AO1148" s="86"/>
      <c r="AP1148" s="86"/>
      <c r="AQ1148" s="86"/>
      <c r="AR1148" s="86"/>
      <c r="AS1148" s="86"/>
      <c r="AT1148" s="86"/>
      <c r="AU1148" s="86"/>
      <c r="AV1148" s="86"/>
      <c r="AW1148" s="86"/>
      <c r="AX1148" s="86"/>
      <c r="AY1148" s="86"/>
      <c r="AZ1148" s="86"/>
      <c r="BA1148" s="86"/>
      <c r="BB1148" s="86"/>
      <c r="BC1148" s="86"/>
      <c r="BD1148" s="86"/>
      <c r="BE1148" s="86"/>
      <c r="BF1148" s="86"/>
      <c r="BG1148" s="86"/>
      <c r="BH1148" s="86"/>
      <c r="BI1148" s="86"/>
      <c r="BJ1148" s="86"/>
      <c r="BK1148" s="86"/>
      <c r="BL1148" s="86"/>
      <c r="BM1148" s="86"/>
      <c r="BN1148" s="86"/>
      <c r="BO1148" s="86"/>
      <c r="BP1148" s="86"/>
    </row>
    <row r="1149" spans="29:68" s="28" customFormat="1">
      <c r="AC1149" s="33"/>
      <c r="AG1149" s="86"/>
      <c r="AH1149" s="86"/>
      <c r="AI1149" s="86"/>
      <c r="AK1149" s="86"/>
      <c r="AL1149" s="86"/>
      <c r="AM1149" s="86"/>
      <c r="AN1149" s="86"/>
      <c r="AO1149" s="86"/>
      <c r="AP1149" s="86"/>
      <c r="AQ1149" s="86"/>
      <c r="AR1149" s="86"/>
      <c r="AS1149" s="86"/>
      <c r="AT1149" s="86"/>
      <c r="AU1149" s="86"/>
      <c r="AV1149" s="86"/>
      <c r="AW1149" s="86"/>
      <c r="AX1149" s="86"/>
      <c r="AY1149" s="86"/>
      <c r="AZ1149" s="86"/>
      <c r="BA1149" s="86"/>
      <c r="BB1149" s="86"/>
      <c r="BC1149" s="86"/>
      <c r="BD1149" s="86"/>
      <c r="BE1149" s="86"/>
      <c r="BF1149" s="86"/>
      <c r="BG1149" s="86"/>
      <c r="BH1149" s="86"/>
      <c r="BI1149" s="86"/>
      <c r="BJ1149" s="86"/>
      <c r="BK1149" s="86"/>
      <c r="BL1149" s="86"/>
      <c r="BM1149" s="86"/>
      <c r="BN1149" s="86"/>
      <c r="BO1149" s="86"/>
      <c r="BP1149" s="86"/>
    </row>
    <row r="1150" spans="29:68" s="28" customFormat="1">
      <c r="AC1150" s="33"/>
      <c r="AG1150" s="86"/>
      <c r="AH1150" s="86"/>
      <c r="AI1150" s="86"/>
      <c r="AK1150" s="86"/>
      <c r="AL1150" s="86"/>
      <c r="AM1150" s="86"/>
      <c r="AN1150" s="86"/>
      <c r="AO1150" s="86"/>
      <c r="AP1150" s="86"/>
      <c r="AQ1150" s="86"/>
      <c r="AR1150" s="86"/>
      <c r="AS1150" s="86"/>
      <c r="AT1150" s="86"/>
      <c r="AU1150" s="86"/>
      <c r="AV1150" s="86"/>
      <c r="AW1150" s="86"/>
      <c r="AX1150" s="86"/>
      <c r="AY1150" s="86"/>
      <c r="AZ1150" s="86"/>
      <c r="BA1150" s="86"/>
      <c r="BB1150" s="86"/>
      <c r="BC1150" s="86"/>
      <c r="BD1150" s="86"/>
      <c r="BE1150" s="86"/>
      <c r="BF1150" s="86"/>
      <c r="BG1150" s="86"/>
      <c r="BH1150" s="86"/>
      <c r="BI1150" s="86"/>
      <c r="BJ1150" s="86"/>
      <c r="BK1150" s="86"/>
      <c r="BL1150" s="86"/>
      <c r="BM1150" s="86"/>
      <c r="BN1150" s="86"/>
      <c r="BO1150" s="86"/>
      <c r="BP1150" s="86"/>
    </row>
    <row r="1151" spans="29:68" s="28" customFormat="1">
      <c r="AC1151" s="33"/>
      <c r="AG1151" s="86"/>
      <c r="AH1151" s="86"/>
      <c r="AI1151" s="86"/>
      <c r="AK1151" s="86"/>
      <c r="AL1151" s="86"/>
      <c r="AM1151" s="86"/>
      <c r="AN1151" s="86"/>
      <c r="AO1151" s="86"/>
      <c r="AP1151" s="86"/>
      <c r="AQ1151" s="86"/>
      <c r="AR1151" s="86"/>
      <c r="AS1151" s="86"/>
      <c r="AT1151" s="86"/>
      <c r="AU1151" s="86"/>
      <c r="AV1151" s="86"/>
      <c r="AW1151" s="86"/>
      <c r="AX1151" s="86"/>
      <c r="AY1151" s="86"/>
      <c r="AZ1151" s="86"/>
      <c r="BA1151" s="86"/>
      <c r="BB1151" s="86"/>
      <c r="BC1151" s="86"/>
      <c r="BD1151" s="86"/>
      <c r="BE1151" s="86"/>
      <c r="BF1151" s="86"/>
      <c r="BG1151" s="86"/>
      <c r="BH1151" s="86"/>
      <c r="BI1151" s="86"/>
      <c r="BJ1151" s="86"/>
      <c r="BK1151" s="86"/>
      <c r="BL1151" s="86"/>
      <c r="BM1151" s="86"/>
      <c r="BN1151" s="86"/>
      <c r="BO1151" s="86"/>
      <c r="BP1151" s="86"/>
    </row>
    <row r="1152" spans="29:68" s="28" customFormat="1">
      <c r="AC1152" s="33"/>
      <c r="AG1152" s="86"/>
      <c r="AH1152" s="86"/>
      <c r="AI1152" s="86"/>
      <c r="AK1152" s="86"/>
      <c r="AL1152" s="86"/>
      <c r="AM1152" s="86"/>
      <c r="AN1152" s="86"/>
      <c r="AO1152" s="86"/>
      <c r="AP1152" s="86"/>
      <c r="AQ1152" s="86"/>
      <c r="AR1152" s="86"/>
      <c r="AS1152" s="86"/>
      <c r="AT1152" s="86"/>
      <c r="AU1152" s="86"/>
      <c r="AV1152" s="86"/>
      <c r="AW1152" s="86"/>
      <c r="AX1152" s="86"/>
      <c r="AY1152" s="86"/>
      <c r="AZ1152" s="86"/>
      <c r="BA1152" s="86"/>
      <c r="BB1152" s="86"/>
      <c r="BC1152" s="86"/>
      <c r="BD1152" s="86"/>
      <c r="BE1152" s="86"/>
      <c r="BF1152" s="86"/>
      <c r="BG1152" s="86"/>
      <c r="BH1152" s="86"/>
      <c r="BI1152" s="86"/>
      <c r="BJ1152" s="86"/>
      <c r="BK1152" s="86"/>
      <c r="BL1152" s="86"/>
      <c r="BM1152" s="86"/>
      <c r="BN1152" s="86"/>
      <c r="BO1152" s="86"/>
      <c r="BP1152" s="86"/>
    </row>
    <row r="1153" spans="29:68" s="28" customFormat="1">
      <c r="AC1153" s="33"/>
      <c r="AG1153" s="86"/>
      <c r="AH1153" s="86"/>
      <c r="AI1153" s="86"/>
      <c r="AK1153" s="86"/>
      <c r="AL1153" s="86"/>
      <c r="AM1153" s="86"/>
      <c r="AN1153" s="86"/>
      <c r="AO1153" s="86"/>
      <c r="AP1153" s="86"/>
      <c r="AQ1153" s="86"/>
      <c r="AR1153" s="86"/>
      <c r="AS1153" s="86"/>
      <c r="AT1153" s="86"/>
      <c r="AU1153" s="86"/>
      <c r="AV1153" s="86"/>
      <c r="AW1153" s="86"/>
      <c r="AX1153" s="86"/>
      <c r="AY1153" s="86"/>
      <c r="AZ1153" s="86"/>
      <c r="BA1153" s="86"/>
      <c r="BB1153" s="86"/>
      <c r="BC1153" s="86"/>
      <c r="BD1153" s="86"/>
      <c r="BE1153" s="86"/>
      <c r="BF1153" s="86"/>
      <c r="BG1153" s="86"/>
      <c r="BH1153" s="86"/>
      <c r="BI1153" s="86"/>
      <c r="BJ1153" s="86"/>
      <c r="BK1153" s="86"/>
      <c r="BL1153" s="86"/>
      <c r="BM1153" s="86"/>
      <c r="BN1153" s="86"/>
      <c r="BO1153" s="86"/>
      <c r="BP1153" s="86"/>
    </row>
    <row r="1154" spans="29:68" s="28" customFormat="1">
      <c r="AC1154" s="33"/>
      <c r="AG1154" s="86"/>
      <c r="AH1154" s="86"/>
      <c r="AI1154" s="86"/>
      <c r="AK1154" s="86"/>
      <c r="AL1154" s="86"/>
      <c r="AM1154" s="86"/>
      <c r="AN1154" s="86"/>
      <c r="AO1154" s="86"/>
      <c r="AP1154" s="86"/>
      <c r="AQ1154" s="86"/>
      <c r="AR1154" s="86"/>
      <c r="AS1154" s="86"/>
      <c r="AT1154" s="86"/>
      <c r="AU1154" s="86"/>
      <c r="AV1154" s="86"/>
      <c r="AW1154" s="86"/>
      <c r="AX1154" s="86"/>
      <c r="AY1154" s="86"/>
      <c r="AZ1154" s="86"/>
      <c r="BA1154" s="86"/>
      <c r="BB1154" s="86"/>
      <c r="BC1154" s="86"/>
      <c r="BD1154" s="86"/>
      <c r="BE1154" s="86"/>
      <c r="BF1154" s="86"/>
      <c r="BG1154" s="86"/>
      <c r="BH1154" s="86"/>
      <c r="BI1154" s="86"/>
      <c r="BJ1154" s="86"/>
      <c r="BK1154" s="86"/>
      <c r="BL1154" s="86"/>
      <c r="BM1154" s="86"/>
      <c r="BN1154" s="86"/>
      <c r="BO1154" s="86"/>
      <c r="BP1154" s="86"/>
    </row>
    <row r="1155" spans="29:68" s="28" customFormat="1">
      <c r="AC1155" s="33"/>
      <c r="AG1155" s="86"/>
      <c r="AH1155" s="86"/>
      <c r="AI1155" s="86"/>
      <c r="AK1155" s="86"/>
      <c r="AL1155" s="86"/>
      <c r="AM1155" s="86"/>
      <c r="AN1155" s="86"/>
      <c r="AO1155" s="86"/>
      <c r="AP1155" s="86"/>
      <c r="AQ1155" s="86"/>
      <c r="AR1155" s="86"/>
      <c r="AS1155" s="86"/>
      <c r="AT1155" s="86"/>
      <c r="AU1155" s="86"/>
      <c r="AV1155" s="86"/>
      <c r="AW1155" s="86"/>
      <c r="AX1155" s="86"/>
      <c r="AY1155" s="86"/>
      <c r="AZ1155" s="86"/>
      <c r="BA1155" s="86"/>
      <c r="BB1155" s="86"/>
      <c r="BC1155" s="86"/>
      <c r="BD1155" s="86"/>
      <c r="BE1155" s="86"/>
      <c r="BF1155" s="86"/>
      <c r="BG1155" s="86"/>
      <c r="BH1155" s="86"/>
      <c r="BI1155" s="86"/>
      <c r="BJ1155" s="86"/>
      <c r="BK1155" s="86"/>
      <c r="BL1155" s="86"/>
      <c r="BM1155" s="86"/>
      <c r="BN1155" s="86"/>
      <c r="BO1155" s="86"/>
      <c r="BP1155" s="86"/>
    </row>
    <row r="1156" spans="29:68" s="28" customFormat="1">
      <c r="AC1156" s="33"/>
      <c r="AG1156" s="86"/>
      <c r="AH1156" s="86"/>
      <c r="AI1156" s="86"/>
      <c r="AK1156" s="86"/>
      <c r="AL1156" s="86"/>
      <c r="AM1156" s="86"/>
      <c r="AN1156" s="86"/>
      <c r="AO1156" s="86"/>
      <c r="AP1156" s="86"/>
      <c r="AQ1156" s="86"/>
      <c r="AR1156" s="86"/>
      <c r="AS1156" s="86"/>
      <c r="AT1156" s="86"/>
      <c r="AU1156" s="86"/>
      <c r="AV1156" s="86"/>
      <c r="AW1156" s="86"/>
      <c r="AX1156" s="86"/>
      <c r="AY1156" s="86"/>
      <c r="AZ1156" s="86"/>
      <c r="BA1156" s="86"/>
      <c r="BB1156" s="86"/>
      <c r="BC1156" s="86"/>
      <c r="BD1156" s="86"/>
      <c r="BE1156" s="86"/>
      <c r="BF1156" s="86"/>
      <c r="BG1156" s="86"/>
      <c r="BH1156" s="86"/>
      <c r="BI1156" s="86"/>
      <c r="BJ1156" s="86"/>
      <c r="BK1156" s="86"/>
      <c r="BL1156" s="86"/>
      <c r="BM1156" s="86"/>
      <c r="BN1156" s="86"/>
      <c r="BO1156" s="86"/>
      <c r="BP1156" s="86"/>
    </row>
    <row r="1157" spans="29:68" s="28" customFormat="1">
      <c r="AC1157" s="33"/>
      <c r="AG1157" s="86"/>
      <c r="AH1157" s="86"/>
      <c r="AI1157" s="86"/>
      <c r="AK1157" s="86"/>
      <c r="AL1157" s="86"/>
      <c r="AM1157" s="86"/>
      <c r="AN1157" s="86"/>
      <c r="AO1157" s="86"/>
      <c r="AP1157" s="86"/>
      <c r="AQ1157" s="86"/>
      <c r="AR1157" s="86"/>
      <c r="AS1157" s="86"/>
      <c r="AT1157" s="86"/>
      <c r="AU1157" s="86"/>
      <c r="AV1157" s="86"/>
      <c r="AW1157" s="86"/>
      <c r="AX1157" s="86"/>
      <c r="AY1157" s="86"/>
      <c r="AZ1157" s="86"/>
      <c r="BA1157" s="86"/>
      <c r="BB1157" s="86"/>
      <c r="BC1157" s="86"/>
      <c r="BD1157" s="86"/>
      <c r="BE1157" s="86"/>
      <c r="BF1157" s="86"/>
      <c r="BG1157" s="86"/>
      <c r="BH1157" s="86"/>
      <c r="BI1157" s="86"/>
      <c r="BJ1157" s="86"/>
      <c r="BK1157" s="86"/>
      <c r="BL1157" s="86"/>
      <c r="BM1157" s="86"/>
      <c r="BN1157" s="86"/>
      <c r="BO1157" s="86"/>
      <c r="BP1157" s="86"/>
    </row>
    <row r="1158" spans="29:68" s="28" customFormat="1">
      <c r="AC1158" s="33"/>
      <c r="AG1158" s="86"/>
      <c r="AH1158" s="86"/>
      <c r="AI1158" s="86"/>
      <c r="AK1158" s="86"/>
      <c r="AL1158" s="86"/>
      <c r="AM1158" s="86"/>
      <c r="AN1158" s="86"/>
      <c r="AO1158" s="86"/>
      <c r="AP1158" s="86"/>
      <c r="AQ1158" s="86"/>
      <c r="AR1158" s="86"/>
      <c r="AS1158" s="86"/>
      <c r="AT1158" s="86"/>
      <c r="AU1158" s="86"/>
      <c r="AV1158" s="86"/>
      <c r="AW1158" s="86"/>
      <c r="AX1158" s="86"/>
      <c r="AY1158" s="86"/>
      <c r="AZ1158" s="86"/>
      <c r="BA1158" s="86"/>
      <c r="BB1158" s="86"/>
      <c r="BC1158" s="86"/>
      <c r="BD1158" s="86"/>
      <c r="BE1158" s="86"/>
      <c r="BF1158" s="86"/>
      <c r="BG1158" s="86"/>
      <c r="BH1158" s="86"/>
      <c r="BI1158" s="86"/>
      <c r="BJ1158" s="86"/>
      <c r="BK1158" s="86"/>
      <c r="BL1158" s="86"/>
      <c r="BM1158" s="86"/>
      <c r="BN1158" s="86"/>
      <c r="BO1158" s="86"/>
      <c r="BP1158" s="86"/>
    </row>
    <row r="1159" spans="29:68" s="28" customFormat="1">
      <c r="AC1159" s="33"/>
      <c r="AG1159" s="86"/>
      <c r="AH1159" s="86"/>
      <c r="AI1159" s="86"/>
      <c r="AK1159" s="86"/>
      <c r="AL1159" s="86"/>
      <c r="AM1159" s="86"/>
      <c r="AN1159" s="86"/>
      <c r="AO1159" s="86"/>
      <c r="AP1159" s="86"/>
      <c r="AQ1159" s="86"/>
      <c r="AR1159" s="86"/>
      <c r="AS1159" s="86"/>
      <c r="AT1159" s="86"/>
      <c r="AU1159" s="86"/>
      <c r="AV1159" s="86"/>
      <c r="AW1159" s="86"/>
      <c r="AX1159" s="86"/>
      <c r="AY1159" s="86"/>
      <c r="AZ1159" s="86"/>
      <c r="BA1159" s="86"/>
      <c r="BB1159" s="86"/>
      <c r="BC1159" s="86"/>
      <c r="BD1159" s="86"/>
      <c r="BE1159" s="86"/>
      <c r="BF1159" s="86"/>
      <c r="BG1159" s="86"/>
      <c r="BH1159" s="86"/>
      <c r="BI1159" s="86"/>
      <c r="BJ1159" s="86"/>
      <c r="BK1159" s="86"/>
      <c r="BL1159" s="86"/>
      <c r="BM1159" s="86"/>
      <c r="BN1159" s="86"/>
      <c r="BO1159" s="86"/>
      <c r="BP1159" s="86"/>
    </row>
    <row r="1160" spans="29:68" s="28" customFormat="1">
      <c r="AC1160" s="33"/>
      <c r="AG1160" s="86"/>
      <c r="AH1160" s="86"/>
      <c r="AI1160" s="86"/>
      <c r="AK1160" s="86"/>
      <c r="AL1160" s="86"/>
      <c r="AM1160" s="86"/>
      <c r="AN1160" s="86"/>
      <c r="AO1160" s="86"/>
      <c r="AP1160" s="86"/>
      <c r="AQ1160" s="86"/>
      <c r="AR1160" s="86"/>
      <c r="AS1160" s="86"/>
      <c r="AT1160" s="86"/>
      <c r="AU1160" s="86"/>
      <c r="AV1160" s="86"/>
      <c r="AW1160" s="86"/>
      <c r="AX1160" s="86"/>
      <c r="AY1160" s="86"/>
      <c r="AZ1160" s="86"/>
      <c r="BA1160" s="86"/>
      <c r="BB1160" s="86"/>
      <c r="BC1160" s="86"/>
      <c r="BD1160" s="86"/>
      <c r="BE1160" s="86"/>
      <c r="BF1160" s="86"/>
      <c r="BG1160" s="86"/>
      <c r="BH1160" s="86"/>
      <c r="BI1160" s="86"/>
      <c r="BJ1160" s="86"/>
      <c r="BK1160" s="86"/>
      <c r="BL1160" s="86"/>
      <c r="BM1160" s="86"/>
      <c r="BN1160" s="86"/>
      <c r="BO1160" s="86"/>
      <c r="BP1160" s="86"/>
    </row>
    <row r="1161" spans="29:68" s="28" customFormat="1">
      <c r="AC1161" s="33"/>
      <c r="AG1161" s="86"/>
      <c r="AH1161" s="86"/>
      <c r="AI1161" s="86"/>
      <c r="AK1161" s="86"/>
      <c r="AL1161" s="86"/>
      <c r="AM1161" s="86"/>
      <c r="AN1161" s="86"/>
      <c r="AO1161" s="86"/>
      <c r="AP1161" s="86"/>
      <c r="AQ1161" s="86"/>
      <c r="AR1161" s="86"/>
      <c r="AS1161" s="86"/>
      <c r="AT1161" s="86"/>
      <c r="AU1161" s="86"/>
      <c r="AV1161" s="86"/>
      <c r="AW1161" s="86"/>
      <c r="AX1161" s="86"/>
      <c r="AY1161" s="86"/>
      <c r="AZ1161" s="86"/>
      <c r="BA1161" s="86"/>
      <c r="BB1161" s="86"/>
      <c r="BC1161" s="86"/>
      <c r="BD1161" s="86"/>
      <c r="BE1161" s="86"/>
      <c r="BF1161" s="86"/>
      <c r="BG1161" s="86"/>
      <c r="BH1161" s="86"/>
      <c r="BI1161" s="86"/>
      <c r="BJ1161" s="86"/>
      <c r="BK1161" s="86"/>
      <c r="BL1161" s="86"/>
      <c r="BM1161" s="86"/>
      <c r="BN1161" s="86"/>
      <c r="BO1161" s="86"/>
      <c r="BP1161" s="86"/>
    </row>
    <row r="1162" spans="29:68" s="28" customFormat="1">
      <c r="AC1162" s="33"/>
      <c r="AG1162" s="86"/>
      <c r="AH1162" s="86"/>
      <c r="AI1162" s="86"/>
      <c r="AK1162" s="86"/>
      <c r="AL1162" s="86"/>
      <c r="AM1162" s="86"/>
      <c r="AN1162" s="86"/>
      <c r="AO1162" s="86"/>
      <c r="AP1162" s="86"/>
      <c r="AQ1162" s="86"/>
      <c r="AR1162" s="86"/>
      <c r="AS1162" s="86"/>
      <c r="AT1162" s="86"/>
      <c r="AU1162" s="86"/>
      <c r="AV1162" s="86"/>
      <c r="AW1162" s="86"/>
      <c r="AX1162" s="86"/>
      <c r="AY1162" s="86"/>
      <c r="AZ1162" s="86"/>
      <c r="BA1162" s="86"/>
      <c r="BB1162" s="86"/>
      <c r="BC1162" s="86"/>
      <c r="BD1162" s="86"/>
      <c r="BE1162" s="86"/>
      <c r="BF1162" s="86"/>
      <c r="BG1162" s="86"/>
      <c r="BH1162" s="86"/>
      <c r="BI1162" s="86"/>
      <c r="BJ1162" s="86"/>
      <c r="BK1162" s="86"/>
      <c r="BL1162" s="86"/>
      <c r="BM1162" s="86"/>
      <c r="BN1162" s="86"/>
      <c r="BO1162" s="86"/>
      <c r="BP1162" s="86"/>
    </row>
    <row r="1163" spans="29:68" s="28" customFormat="1">
      <c r="AC1163" s="33"/>
      <c r="AG1163" s="86"/>
      <c r="AH1163" s="86"/>
      <c r="AI1163" s="86"/>
      <c r="AK1163" s="86"/>
      <c r="AL1163" s="86"/>
      <c r="AM1163" s="86"/>
      <c r="AN1163" s="86"/>
      <c r="AO1163" s="86"/>
      <c r="AP1163" s="86"/>
      <c r="AQ1163" s="86"/>
      <c r="AR1163" s="86"/>
      <c r="AS1163" s="86"/>
      <c r="AT1163" s="86"/>
      <c r="AU1163" s="86"/>
      <c r="AV1163" s="86"/>
      <c r="AW1163" s="86"/>
      <c r="AX1163" s="86"/>
      <c r="AY1163" s="86"/>
      <c r="AZ1163" s="86"/>
      <c r="BA1163" s="86"/>
      <c r="BB1163" s="86"/>
      <c r="BC1163" s="86"/>
      <c r="BD1163" s="86"/>
      <c r="BE1163" s="86"/>
      <c r="BF1163" s="86"/>
      <c r="BG1163" s="86"/>
      <c r="BH1163" s="86"/>
      <c r="BI1163" s="86"/>
      <c r="BJ1163" s="86"/>
      <c r="BK1163" s="86"/>
      <c r="BL1163" s="86"/>
      <c r="BM1163" s="86"/>
      <c r="BN1163" s="86"/>
      <c r="BO1163" s="86"/>
      <c r="BP1163" s="86"/>
    </row>
    <row r="1164" spans="29:68" s="28" customFormat="1">
      <c r="AC1164" s="33"/>
      <c r="AG1164" s="86"/>
      <c r="AH1164" s="86"/>
      <c r="AI1164" s="86"/>
      <c r="AK1164" s="86"/>
      <c r="AL1164" s="86"/>
      <c r="AM1164" s="86"/>
      <c r="AN1164" s="86"/>
      <c r="AO1164" s="86"/>
      <c r="AP1164" s="86"/>
      <c r="AQ1164" s="86"/>
      <c r="AR1164" s="86"/>
      <c r="AS1164" s="86"/>
      <c r="AT1164" s="86"/>
      <c r="AU1164" s="86"/>
      <c r="AV1164" s="86"/>
      <c r="AW1164" s="86"/>
      <c r="AX1164" s="86"/>
      <c r="AY1164" s="86"/>
      <c r="AZ1164" s="86"/>
      <c r="BA1164" s="86"/>
      <c r="BB1164" s="86"/>
      <c r="BC1164" s="86"/>
      <c r="BD1164" s="86"/>
      <c r="BE1164" s="86"/>
      <c r="BF1164" s="86"/>
      <c r="BG1164" s="86"/>
      <c r="BH1164" s="86"/>
      <c r="BI1164" s="86"/>
      <c r="BJ1164" s="86"/>
      <c r="BK1164" s="86"/>
      <c r="BL1164" s="86"/>
      <c r="BM1164" s="86"/>
      <c r="BN1164" s="86"/>
      <c r="BO1164" s="86"/>
      <c r="BP1164" s="86"/>
    </row>
    <row r="1165" spans="29:68" s="28" customFormat="1">
      <c r="AC1165" s="33"/>
      <c r="AG1165" s="86"/>
      <c r="AH1165" s="86"/>
      <c r="AI1165" s="86"/>
      <c r="AK1165" s="86"/>
      <c r="AL1165" s="86"/>
      <c r="AM1165" s="86"/>
      <c r="AN1165" s="86"/>
      <c r="AO1165" s="86"/>
      <c r="AP1165" s="86"/>
      <c r="AQ1165" s="86"/>
      <c r="AR1165" s="86"/>
      <c r="AS1165" s="86"/>
      <c r="AT1165" s="86"/>
      <c r="AU1165" s="86"/>
      <c r="AV1165" s="86"/>
      <c r="AW1165" s="86"/>
      <c r="AX1165" s="86"/>
      <c r="AY1165" s="86"/>
      <c r="AZ1165" s="86"/>
      <c r="BA1165" s="86"/>
      <c r="BB1165" s="86"/>
      <c r="BC1165" s="86"/>
      <c r="BD1165" s="86"/>
      <c r="BE1165" s="86"/>
      <c r="BF1165" s="86"/>
      <c r="BG1165" s="86"/>
      <c r="BH1165" s="86"/>
      <c r="BI1165" s="86"/>
      <c r="BJ1165" s="86"/>
      <c r="BK1165" s="86"/>
      <c r="BL1165" s="86"/>
      <c r="BM1165" s="86"/>
      <c r="BN1165" s="86"/>
      <c r="BO1165" s="86"/>
      <c r="BP1165" s="86"/>
    </row>
    <row r="1166" spans="29:68" s="28" customFormat="1">
      <c r="AC1166" s="33"/>
      <c r="AG1166" s="86"/>
      <c r="AH1166" s="86"/>
      <c r="AI1166" s="86"/>
      <c r="AK1166" s="86"/>
      <c r="AL1166" s="86"/>
      <c r="AM1166" s="86"/>
      <c r="AN1166" s="86"/>
      <c r="AO1166" s="86"/>
      <c r="AP1166" s="86"/>
      <c r="AQ1166" s="86"/>
      <c r="AR1166" s="86"/>
      <c r="AS1166" s="86"/>
      <c r="AT1166" s="86"/>
      <c r="AU1166" s="86"/>
      <c r="AV1166" s="86"/>
      <c r="AW1166" s="86"/>
      <c r="AX1166" s="86"/>
      <c r="AY1166" s="86"/>
      <c r="AZ1166" s="86"/>
      <c r="BA1166" s="86"/>
      <c r="BB1166" s="86"/>
      <c r="BC1166" s="86"/>
      <c r="BD1166" s="86"/>
      <c r="BE1166" s="86"/>
      <c r="BF1166" s="86"/>
      <c r="BG1166" s="86"/>
      <c r="BH1166" s="86"/>
      <c r="BI1166" s="86"/>
      <c r="BJ1166" s="86"/>
      <c r="BK1166" s="86"/>
      <c r="BL1166" s="86"/>
      <c r="BM1166" s="86"/>
      <c r="BN1166" s="86"/>
      <c r="BO1166" s="86"/>
      <c r="BP1166" s="86"/>
    </row>
    <row r="1167" spans="29:68" s="28" customFormat="1">
      <c r="AC1167" s="33"/>
      <c r="AG1167" s="86"/>
      <c r="AH1167" s="86"/>
      <c r="AI1167" s="86"/>
      <c r="AK1167" s="86"/>
      <c r="AL1167" s="86"/>
      <c r="AM1167" s="86"/>
      <c r="AN1167" s="86"/>
      <c r="AO1167" s="86"/>
      <c r="AP1167" s="86"/>
      <c r="AQ1167" s="86"/>
      <c r="AR1167" s="86"/>
      <c r="AS1167" s="86"/>
      <c r="AT1167" s="86"/>
      <c r="AU1167" s="86"/>
      <c r="AV1167" s="86"/>
      <c r="AW1167" s="86"/>
      <c r="AX1167" s="86"/>
      <c r="AY1167" s="86"/>
      <c r="AZ1167" s="86"/>
      <c r="BA1167" s="86"/>
      <c r="BB1167" s="86"/>
      <c r="BC1167" s="86"/>
      <c r="BD1167" s="86"/>
      <c r="BE1167" s="86"/>
      <c r="BF1167" s="86"/>
      <c r="BG1167" s="86"/>
      <c r="BH1167" s="86"/>
      <c r="BI1167" s="86"/>
      <c r="BJ1167" s="86"/>
      <c r="BK1167" s="86"/>
      <c r="BL1167" s="86"/>
      <c r="BM1167" s="86"/>
      <c r="BN1167" s="86"/>
      <c r="BO1167" s="86"/>
      <c r="BP1167" s="86"/>
    </row>
    <row r="1168" spans="29:68" s="28" customFormat="1">
      <c r="AC1168" s="33"/>
      <c r="AG1168" s="86"/>
      <c r="AH1168" s="86"/>
      <c r="AI1168" s="86"/>
      <c r="AK1168" s="86"/>
      <c r="AL1168" s="86"/>
      <c r="AM1168" s="86"/>
      <c r="AN1168" s="86"/>
      <c r="AO1168" s="86"/>
      <c r="AP1168" s="86"/>
      <c r="AQ1168" s="86"/>
      <c r="AR1168" s="86"/>
      <c r="AS1168" s="86"/>
      <c r="AT1168" s="86"/>
      <c r="AU1168" s="86"/>
      <c r="AV1168" s="86"/>
      <c r="AW1168" s="86"/>
      <c r="AX1168" s="86"/>
      <c r="AY1168" s="86"/>
      <c r="AZ1168" s="86"/>
      <c r="BA1168" s="86"/>
      <c r="BB1168" s="86"/>
      <c r="BC1168" s="86"/>
      <c r="BD1168" s="86"/>
      <c r="BE1168" s="86"/>
      <c r="BF1168" s="86"/>
      <c r="BG1168" s="86"/>
      <c r="BH1168" s="86"/>
      <c r="BI1168" s="86"/>
      <c r="BJ1168" s="86"/>
      <c r="BK1168" s="86"/>
      <c r="BL1168" s="86"/>
      <c r="BM1168" s="86"/>
      <c r="BN1168" s="86"/>
      <c r="BO1168" s="86"/>
      <c r="BP1168" s="86"/>
    </row>
    <row r="1169" spans="29:68" s="28" customFormat="1">
      <c r="AC1169" s="33"/>
      <c r="AG1169" s="86"/>
      <c r="AH1169" s="86"/>
      <c r="AI1169" s="86"/>
      <c r="AK1169" s="86"/>
      <c r="AL1169" s="86"/>
      <c r="AM1169" s="86"/>
      <c r="AN1169" s="86"/>
      <c r="AO1169" s="86"/>
      <c r="AP1169" s="86"/>
      <c r="AQ1169" s="86"/>
      <c r="AR1169" s="86"/>
      <c r="AS1169" s="86"/>
      <c r="AT1169" s="86"/>
      <c r="AU1169" s="86"/>
      <c r="AV1169" s="86"/>
      <c r="AW1169" s="86"/>
      <c r="AX1169" s="86"/>
      <c r="AY1169" s="86"/>
      <c r="AZ1169" s="86"/>
      <c r="BA1169" s="86"/>
      <c r="BB1169" s="86"/>
      <c r="BC1169" s="86"/>
      <c r="BD1169" s="86"/>
      <c r="BE1169" s="86"/>
      <c r="BF1169" s="86"/>
      <c r="BG1169" s="86"/>
      <c r="BH1169" s="86"/>
      <c r="BI1169" s="86"/>
      <c r="BJ1169" s="86"/>
      <c r="BK1169" s="86"/>
      <c r="BL1169" s="86"/>
      <c r="BM1169" s="86"/>
      <c r="BN1169" s="86"/>
      <c r="BO1169" s="86"/>
      <c r="BP1169" s="86"/>
    </row>
    <row r="1170" spans="29:68" s="28" customFormat="1">
      <c r="AC1170" s="33"/>
      <c r="AG1170" s="86"/>
      <c r="AH1170" s="86"/>
      <c r="AI1170" s="86"/>
      <c r="AK1170" s="86"/>
      <c r="AL1170" s="86"/>
      <c r="AM1170" s="86"/>
      <c r="AN1170" s="86"/>
      <c r="AO1170" s="86"/>
      <c r="AP1170" s="86"/>
      <c r="AQ1170" s="86"/>
      <c r="AR1170" s="86"/>
      <c r="AS1170" s="86"/>
      <c r="AT1170" s="86"/>
      <c r="AU1170" s="86"/>
      <c r="AV1170" s="86"/>
      <c r="AW1170" s="86"/>
      <c r="AX1170" s="86"/>
      <c r="AY1170" s="86"/>
      <c r="AZ1170" s="86"/>
      <c r="BA1170" s="86"/>
      <c r="BB1170" s="86"/>
      <c r="BC1170" s="86"/>
      <c r="BD1170" s="86"/>
      <c r="BE1170" s="86"/>
      <c r="BF1170" s="86"/>
      <c r="BG1170" s="86"/>
      <c r="BH1170" s="86"/>
      <c r="BI1170" s="86"/>
      <c r="BJ1170" s="86"/>
      <c r="BK1170" s="86"/>
      <c r="BL1170" s="86"/>
      <c r="BM1170" s="86"/>
      <c r="BN1170" s="86"/>
      <c r="BO1170" s="86"/>
      <c r="BP1170" s="86"/>
    </row>
    <row r="1171" spans="29:68" s="28" customFormat="1">
      <c r="AC1171" s="33"/>
      <c r="AG1171" s="86"/>
      <c r="AH1171" s="86"/>
      <c r="AI1171" s="86"/>
      <c r="AK1171" s="86"/>
      <c r="AL1171" s="86"/>
      <c r="AM1171" s="86"/>
      <c r="AN1171" s="86"/>
      <c r="AO1171" s="86"/>
      <c r="AP1171" s="86"/>
      <c r="AQ1171" s="86"/>
      <c r="AR1171" s="86"/>
      <c r="AS1171" s="86"/>
      <c r="AT1171" s="86"/>
      <c r="AU1171" s="86"/>
      <c r="AV1171" s="86"/>
      <c r="AW1171" s="86"/>
      <c r="AX1171" s="86"/>
      <c r="AY1171" s="86"/>
      <c r="AZ1171" s="86"/>
      <c r="BA1171" s="86"/>
      <c r="BB1171" s="86"/>
      <c r="BC1171" s="86"/>
      <c r="BD1171" s="86"/>
      <c r="BE1171" s="86"/>
      <c r="BF1171" s="86"/>
      <c r="BG1171" s="86"/>
      <c r="BH1171" s="86"/>
      <c r="BI1171" s="86"/>
      <c r="BJ1171" s="86"/>
      <c r="BK1171" s="86"/>
      <c r="BL1171" s="86"/>
      <c r="BM1171" s="86"/>
      <c r="BN1171" s="86"/>
      <c r="BO1171" s="86"/>
      <c r="BP1171" s="86"/>
    </row>
    <row r="1172" spans="29:68" s="28" customFormat="1">
      <c r="AC1172" s="33"/>
      <c r="AG1172" s="86"/>
      <c r="AH1172" s="86"/>
      <c r="AI1172" s="86"/>
      <c r="AK1172" s="86"/>
      <c r="AL1172" s="86"/>
      <c r="AM1172" s="86"/>
      <c r="AN1172" s="86"/>
      <c r="AO1172" s="86"/>
      <c r="AP1172" s="86"/>
      <c r="AQ1172" s="86"/>
      <c r="AR1172" s="86"/>
      <c r="AS1172" s="86"/>
      <c r="AT1172" s="86"/>
      <c r="AU1172" s="86"/>
      <c r="AV1172" s="86"/>
      <c r="AW1172" s="86"/>
      <c r="AX1172" s="86"/>
      <c r="AY1172" s="86"/>
      <c r="AZ1172" s="86"/>
      <c r="BA1172" s="86"/>
      <c r="BB1172" s="86"/>
      <c r="BC1172" s="86"/>
      <c r="BD1172" s="86"/>
      <c r="BE1172" s="86"/>
      <c r="BF1172" s="86"/>
      <c r="BG1172" s="86"/>
      <c r="BH1172" s="86"/>
      <c r="BI1172" s="86"/>
      <c r="BJ1172" s="86"/>
      <c r="BK1172" s="86"/>
      <c r="BL1172" s="86"/>
      <c r="BM1172" s="86"/>
      <c r="BN1172" s="86"/>
      <c r="BO1172" s="86"/>
      <c r="BP1172" s="86"/>
    </row>
    <row r="1173" spans="29:68" s="28" customFormat="1">
      <c r="AC1173" s="33"/>
      <c r="AG1173" s="86"/>
      <c r="AH1173" s="86"/>
      <c r="AI1173" s="86"/>
      <c r="AK1173" s="86"/>
      <c r="AL1173" s="86"/>
      <c r="AM1173" s="86"/>
      <c r="AN1173" s="86"/>
      <c r="AO1173" s="86"/>
      <c r="AP1173" s="86"/>
      <c r="AQ1173" s="86"/>
      <c r="AR1173" s="86"/>
      <c r="AS1173" s="86"/>
      <c r="AT1173" s="86"/>
      <c r="AU1173" s="86"/>
      <c r="AV1173" s="86"/>
      <c r="AW1173" s="86"/>
      <c r="AX1173" s="86"/>
      <c r="AY1173" s="86"/>
      <c r="AZ1173" s="86"/>
      <c r="BA1173" s="86"/>
      <c r="BB1173" s="86"/>
      <c r="BC1173" s="86"/>
      <c r="BD1173" s="86"/>
      <c r="BE1173" s="86"/>
      <c r="BF1173" s="86"/>
      <c r="BG1173" s="86"/>
      <c r="BH1173" s="86"/>
      <c r="BI1173" s="86"/>
      <c r="BJ1173" s="86"/>
      <c r="BK1173" s="86"/>
      <c r="BL1173" s="86"/>
      <c r="BM1173" s="86"/>
      <c r="BN1173" s="86"/>
      <c r="BO1173" s="86"/>
      <c r="BP1173" s="86"/>
    </row>
    <row r="1174" spans="29:68" s="28" customFormat="1">
      <c r="AC1174" s="33"/>
      <c r="AG1174" s="86"/>
      <c r="AH1174" s="86"/>
      <c r="AI1174" s="86"/>
      <c r="AK1174" s="86"/>
      <c r="AL1174" s="86"/>
      <c r="AM1174" s="86"/>
      <c r="AN1174" s="86"/>
      <c r="AO1174" s="86"/>
      <c r="AP1174" s="86"/>
      <c r="AQ1174" s="86"/>
      <c r="AR1174" s="86"/>
      <c r="AS1174" s="86"/>
      <c r="AT1174" s="86"/>
      <c r="AU1174" s="86"/>
      <c r="AV1174" s="86"/>
      <c r="AW1174" s="86"/>
      <c r="AX1174" s="86"/>
      <c r="AY1174" s="86"/>
      <c r="AZ1174" s="86"/>
      <c r="BA1174" s="86"/>
      <c r="BB1174" s="86"/>
      <c r="BC1174" s="86"/>
      <c r="BD1174" s="86"/>
      <c r="BE1174" s="86"/>
      <c r="BF1174" s="86"/>
      <c r="BG1174" s="86"/>
      <c r="BH1174" s="86"/>
      <c r="BI1174" s="86"/>
      <c r="BJ1174" s="86"/>
      <c r="BK1174" s="86"/>
      <c r="BL1174" s="86"/>
      <c r="BM1174" s="86"/>
      <c r="BN1174" s="86"/>
      <c r="BO1174" s="86"/>
      <c r="BP1174" s="86"/>
    </row>
    <row r="1175" spans="29:68" s="28" customFormat="1">
      <c r="AC1175" s="33"/>
      <c r="AG1175" s="86"/>
      <c r="AH1175" s="86"/>
      <c r="AI1175" s="86"/>
      <c r="AK1175" s="86"/>
      <c r="AL1175" s="86"/>
      <c r="AM1175" s="86"/>
      <c r="AN1175" s="86"/>
      <c r="AO1175" s="86"/>
      <c r="AP1175" s="86"/>
      <c r="AQ1175" s="86"/>
      <c r="AR1175" s="86"/>
      <c r="AS1175" s="86"/>
      <c r="AT1175" s="86"/>
      <c r="AU1175" s="86"/>
      <c r="AV1175" s="86"/>
      <c r="AW1175" s="86"/>
      <c r="AX1175" s="86"/>
      <c r="AY1175" s="86"/>
      <c r="AZ1175" s="86"/>
      <c r="BA1175" s="86"/>
      <c r="BB1175" s="86"/>
      <c r="BC1175" s="86"/>
      <c r="BD1175" s="86"/>
      <c r="BE1175" s="86"/>
      <c r="BF1175" s="86"/>
      <c r="BG1175" s="86"/>
      <c r="BH1175" s="86"/>
      <c r="BI1175" s="86"/>
      <c r="BJ1175" s="86"/>
      <c r="BK1175" s="86"/>
      <c r="BL1175" s="86"/>
      <c r="BM1175" s="86"/>
      <c r="BN1175" s="86"/>
      <c r="BO1175" s="86"/>
      <c r="BP1175" s="86"/>
    </row>
    <row r="1176" spans="29:68" s="28" customFormat="1">
      <c r="AC1176" s="33"/>
      <c r="AG1176" s="86"/>
      <c r="AH1176" s="86"/>
      <c r="AI1176" s="86"/>
      <c r="AK1176" s="86"/>
      <c r="AL1176" s="86"/>
      <c r="AM1176" s="86"/>
      <c r="AN1176" s="86"/>
      <c r="AO1176" s="86"/>
      <c r="AP1176" s="86"/>
      <c r="AQ1176" s="86"/>
      <c r="AR1176" s="86"/>
      <c r="AS1176" s="86"/>
      <c r="AT1176" s="86"/>
      <c r="AU1176" s="86"/>
      <c r="AV1176" s="86"/>
      <c r="AW1176" s="86"/>
      <c r="AX1176" s="86"/>
      <c r="AY1176" s="86"/>
      <c r="AZ1176" s="86"/>
      <c r="BA1176" s="86"/>
      <c r="BB1176" s="86"/>
      <c r="BC1176" s="86"/>
      <c r="BD1176" s="86"/>
      <c r="BE1176" s="86"/>
      <c r="BF1176" s="86"/>
      <c r="BG1176" s="86"/>
      <c r="BH1176" s="86"/>
      <c r="BI1176" s="86"/>
      <c r="BJ1176" s="86"/>
      <c r="BK1176" s="86"/>
      <c r="BL1176" s="86"/>
      <c r="BM1176" s="86"/>
      <c r="BN1176" s="86"/>
      <c r="BO1176" s="86"/>
      <c r="BP1176" s="86"/>
    </row>
    <row r="1177" spans="29:68" s="28" customFormat="1">
      <c r="AC1177" s="33"/>
      <c r="AG1177" s="86"/>
      <c r="AH1177" s="86"/>
      <c r="AI1177" s="86"/>
      <c r="AK1177" s="86"/>
      <c r="AL1177" s="86"/>
      <c r="AM1177" s="86"/>
      <c r="AN1177" s="86"/>
      <c r="AO1177" s="86"/>
      <c r="AP1177" s="86"/>
      <c r="AQ1177" s="86"/>
      <c r="AR1177" s="86"/>
      <c r="AS1177" s="86"/>
      <c r="AT1177" s="86"/>
      <c r="AU1177" s="86"/>
      <c r="AV1177" s="86"/>
      <c r="AW1177" s="86"/>
      <c r="AX1177" s="86"/>
      <c r="AY1177" s="86"/>
      <c r="AZ1177" s="86"/>
      <c r="BA1177" s="86"/>
      <c r="BB1177" s="86"/>
      <c r="BC1177" s="86"/>
      <c r="BD1177" s="86"/>
      <c r="BE1177" s="86"/>
      <c r="BF1177" s="86"/>
      <c r="BG1177" s="86"/>
      <c r="BH1177" s="86"/>
      <c r="BI1177" s="86"/>
      <c r="BJ1177" s="86"/>
      <c r="BK1177" s="86"/>
      <c r="BL1177" s="86"/>
      <c r="BM1177" s="86"/>
      <c r="BN1177" s="86"/>
      <c r="BO1177" s="86"/>
      <c r="BP1177" s="86"/>
    </row>
    <row r="1178" spans="29:68" s="28" customFormat="1">
      <c r="AC1178" s="33"/>
      <c r="AG1178" s="86"/>
      <c r="AH1178" s="86"/>
      <c r="AI1178" s="86"/>
      <c r="AK1178" s="86"/>
      <c r="AL1178" s="86"/>
      <c r="AM1178" s="86"/>
      <c r="AN1178" s="86"/>
      <c r="AO1178" s="86"/>
      <c r="AP1178" s="86"/>
      <c r="AQ1178" s="86"/>
      <c r="AR1178" s="86"/>
      <c r="AS1178" s="86"/>
      <c r="AT1178" s="86"/>
      <c r="AU1178" s="86"/>
      <c r="AV1178" s="86"/>
      <c r="AW1178" s="86"/>
      <c r="AX1178" s="86"/>
      <c r="AY1178" s="86"/>
      <c r="AZ1178" s="86"/>
      <c r="BA1178" s="86"/>
      <c r="BB1178" s="86"/>
      <c r="BC1178" s="86"/>
      <c r="BD1178" s="86"/>
      <c r="BE1178" s="86"/>
      <c r="BF1178" s="86"/>
      <c r="BG1178" s="86"/>
      <c r="BH1178" s="86"/>
      <c r="BI1178" s="86"/>
      <c r="BJ1178" s="86"/>
      <c r="BK1178" s="86"/>
      <c r="BL1178" s="86"/>
      <c r="BM1178" s="86"/>
      <c r="BN1178" s="86"/>
      <c r="BO1178" s="86"/>
      <c r="BP1178" s="86"/>
    </row>
    <row r="1179" spans="29:68" s="28" customFormat="1">
      <c r="AC1179" s="33"/>
      <c r="AG1179" s="86"/>
      <c r="AH1179" s="86"/>
      <c r="AI1179" s="86"/>
      <c r="AK1179" s="86"/>
      <c r="AL1179" s="86"/>
      <c r="AM1179" s="86"/>
      <c r="AN1179" s="86"/>
      <c r="AO1179" s="86"/>
      <c r="AP1179" s="86"/>
      <c r="AQ1179" s="86"/>
      <c r="AR1179" s="86"/>
      <c r="AS1179" s="86"/>
      <c r="AT1179" s="86"/>
      <c r="AU1179" s="86"/>
      <c r="AV1179" s="86"/>
      <c r="AW1179" s="86"/>
      <c r="AX1179" s="86"/>
      <c r="AY1179" s="86"/>
      <c r="AZ1179" s="86"/>
      <c r="BA1179" s="86"/>
      <c r="BB1179" s="86"/>
      <c r="BC1179" s="86"/>
      <c r="BD1179" s="86"/>
      <c r="BE1179" s="86"/>
      <c r="BF1179" s="86"/>
      <c r="BG1179" s="86"/>
      <c r="BH1179" s="86"/>
      <c r="BI1179" s="86"/>
      <c r="BJ1179" s="86"/>
      <c r="BK1179" s="86"/>
      <c r="BL1179" s="86"/>
      <c r="BM1179" s="86"/>
      <c r="BN1179" s="86"/>
      <c r="BO1179" s="86"/>
      <c r="BP1179" s="86"/>
    </row>
    <row r="1180" spans="29:68" s="28" customFormat="1">
      <c r="AC1180" s="33"/>
      <c r="AG1180" s="86"/>
      <c r="AH1180" s="86"/>
      <c r="AI1180" s="86"/>
      <c r="AK1180" s="86"/>
      <c r="AL1180" s="86"/>
      <c r="AM1180" s="86"/>
      <c r="AN1180" s="86"/>
      <c r="AO1180" s="86"/>
      <c r="AP1180" s="86"/>
      <c r="AQ1180" s="86"/>
      <c r="AR1180" s="86"/>
      <c r="AS1180" s="86"/>
      <c r="AT1180" s="86"/>
      <c r="AU1180" s="86"/>
      <c r="AV1180" s="86"/>
      <c r="AW1180" s="86"/>
      <c r="AX1180" s="86"/>
      <c r="AY1180" s="86"/>
      <c r="AZ1180" s="86"/>
      <c r="BA1180" s="86"/>
      <c r="BB1180" s="86"/>
      <c r="BC1180" s="86"/>
      <c r="BD1180" s="86"/>
      <c r="BE1180" s="86"/>
      <c r="BF1180" s="86"/>
      <c r="BG1180" s="86"/>
      <c r="BH1180" s="86"/>
      <c r="BI1180" s="86"/>
      <c r="BJ1180" s="86"/>
      <c r="BK1180" s="86"/>
      <c r="BL1180" s="86"/>
      <c r="BM1180" s="86"/>
      <c r="BN1180" s="86"/>
      <c r="BO1180" s="86"/>
      <c r="BP1180" s="86"/>
    </row>
    <row r="1181" spans="29:68" s="28" customFormat="1">
      <c r="AC1181" s="33"/>
      <c r="AG1181" s="86"/>
      <c r="AH1181" s="86"/>
      <c r="AI1181" s="86"/>
      <c r="AK1181" s="86"/>
      <c r="AL1181" s="86"/>
      <c r="AM1181" s="86"/>
      <c r="AN1181" s="86"/>
      <c r="AO1181" s="86"/>
      <c r="AP1181" s="86"/>
      <c r="AQ1181" s="86"/>
      <c r="AR1181" s="86"/>
      <c r="AS1181" s="86"/>
      <c r="AT1181" s="86"/>
      <c r="AU1181" s="86"/>
      <c r="AV1181" s="86"/>
      <c r="AW1181" s="86"/>
      <c r="AX1181" s="86"/>
      <c r="AY1181" s="86"/>
      <c r="AZ1181" s="86"/>
      <c r="BA1181" s="86"/>
      <c r="BB1181" s="86"/>
      <c r="BC1181" s="86"/>
      <c r="BD1181" s="86"/>
      <c r="BE1181" s="86"/>
      <c r="BF1181" s="86"/>
      <c r="BG1181" s="86"/>
      <c r="BH1181" s="86"/>
      <c r="BI1181" s="86"/>
      <c r="BJ1181" s="86"/>
      <c r="BK1181" s="86"/>
      <c r="BL1181" s="86"/>
      <c r="BM1181" s="86"/>
      <c r="BN1181" s="86"/>
      <c r="BO1181" s="86"/>
      <c r="BP1181" s="86"/>
    </row>
    <row r="1182" spans="29:68" s="28" customFormat="1">
      <c r="AC1182" s="33"/>
      <c r="AG1182" s="86"/>
      <c r="AH1182" s="86"/>
      <c r="AI1182" s="86"/>
      <c r="AK1182" s="86"/>
      <c r="AL1182" s="86"/>
      <c r="AM1182" s="86"/>
      <c r="AN1182" s="86"/>
      <c r="AO1182" s="86"/>
      <c r="AP1182" s="86"/>
      <c r="AQ1182" s="86"/>
      <c r="AR1182" s="86"/>
      <c r="AS1182" s="86"/>
      <c r="AT1182" s="86"/>
      <c r="AU1182" s="86"/>
      <c r="AV1182" s="86"/>
      <c r="AW1182" s="86"/>
      <c r="AX1182" s="86"/>
      <c r="AY1182" s="86"/>
      <c r="AZ1182" s="86"/>
      <c r="BA1182" s="86"/>
      <c r="BB1182" s="86"/>
      <c r="BC1182" s="86"/>
      <c r="BD1182" s="86"/>
      <c r="BE1182" s="86"/>
      <c r="BF1182" s="86"/>
      <c r="BG1182" s="86"/>
      <c r="BH1182" s="86"/>
      <c r="BI1182" s="86"/>
      <c r="BJ1182" s="86"/>
      <c r="BK1182" s="86"/>
      <c r="BL1182" s="86"/>
      <c r="BM1182" s="86"/>
      <c r="BN1182" s="86"/>
      <c r="BO1182" s="86"/>
      <c r="BP1182" s="86"/>
    </row>
    <row r="1183" spans="29:68" s="28" customFormat="1">
      <c r="AC1183" s="33"/>
      <c r="AG1183" s="86"/>
      <c r="AH1183" s="86"/>
      <c r="AI1183" s="86"/>
      <c r="AK1183" s="86"/>
      <c r="AL1183" s="86"/>
      <c r="AM1183" s="86"/>
      <c r="AN1183" s="86"/>
      <c r="AO1183" s="86"/>
      <c r="AP1183" s="86"/>
      <c r="AQ1183" s="86"/>
      <c r="AR1183" s="86"/>
      <c r="AS1183" s="86"/>
      <c r="AT1183" s="86"/>
      <c r="AU1183" s="86"/>
      <c r="AV1183" s="86"/>
      <c r="AW1183" s="86"/>
      <c r="AX1183" s="86"/>
      <c r="AY1183" s="86"/>
      <c r="AZ1183" s="86"/>
      <c r="BA1183" s="86"/>
      <c r="BB1183" s="86"/>
      <c r="BC1183" s="86"/>
      <c r="BD1183" s="86"/>
      <c r="BE1183" s="86"/>
      <c r="BF1183" s="86"/>
      <c r="BG1183" s="86"/>
      <c r="BH1183" s="86"/>
      <c r="BI1183" s="86"/>
      <c r="BJ1183" s="86"/>
      <c r="BK1183" s="86"/>
      <c r="BL1183" s="86"/>
      <c r="BM1183" s="86"/>
      <c r="BN1183" s="86"/>
      <c r="BO1183" s="86"/>
      <c r="BP1183" s="86"/>
    </row>
    <row r="1184" spans="29:68" s="28" customFormat="1">
      <c r="AC1184" s="33"/>
      <c r="AG1184" s="86"/>
      <c r="AH1184" s="86"/>
      <c r="AI1184" s="86"/>
      <c r="AK1184" s="86"/>
      <c r="AL1184" s="86"/>
      <c r="AM1184" s="86"/>
      <c r="AN1184" s="86"/>
      <c r="AO1184" s="86"/>
      <c r="AP1184" s="86"/>
      <c r="AQ1184" s="86"/>
      <c r="AR1184" s="86"/>
      <c r="AS1184" s="86"/>
      <c r="AT1184" s="86"/>
      <c r="AU1184" s="86"/>
      <c r="AV1184" s="86"/>
      <c r="AW1184" s="86"/>
      <c r="AX1184" s="86"/>
      <c r="AY1184" s="86"/>
      <c r="AZ1184" s="86"/>
      <c r="BA1184" s="86"/>
      <c r="BB1184" s="86"/>
      <c r="BC1184" s="86"/>
      <c r="BD1184" s="86"/>
      <c r="BE1184" s="86"/>
      <c r="BF1184" s="86"/>
      <c r="BG1184" s="86"/>
      <c r="BH1184" s="86"/>
      <c r="BI1184" s="86"/>
      <c r="BJ1184" s="86"/>
      <c r="BK1184" s="86"/>
      <c r="BL1184" s="86"/>
      <c r="BM1184" s="86"/>
      <c r="BN1184" s="86"/>
      <c r="BO1184" s="86"/>
      <c r="BP1184" s="86"/>
    </row>
    <row r="1185" spans="29:68" s="28" customFormat="1">
      <c r="AC1185" s="33"/>
      <c r="AG1185" s="86"/>
      <c r="AH1185" s="86"/>
      <c r="AI1185" s="86"/>
      <c r="AK1185" s="86"/>
      <c r="AL1185" s="86"/>
      <c r="AM1185" s="86"/>
      <c r="AN1185" s="86"/>
      <c r="AO1185" s="86"/>
      <c r="AP1185" s="86"/>
      <c r="AQ1185" s="86"/>
      <c r="AR1185" s="86"/>
      <c r="AS1185" s="86"/>
      <c r="AT1185" s="86"/>
      <c r="AU1185" s="86"/>
      <c r="AV1185" s="86"/>
      <c r="AW1185" s="86"/>
      <c r="AX1185" s="86"/>
      <c r="AY1185" s="86"/>
      <c r="AZ1185" s="86"/>
      <c r="BA1185" s="86"/>
      <c r="BB1185" s="86"/>
      <c r="BC1185" s="86"/>
      <c r="BD1185" s="86"/>
      <c r="BE1185" s="86"/>
      <c r="BF1185" s="86"/>
      <c r="BG1185" s="86"/>
      <c r="BH1185" s="86"/>
      <c r="BI1185" s="86"/>
      <c r="BJ1185" s="86"/>
      <c r="BK1185" s="86"/>
      <c r="BL1185" s="86"/>
      <c r="BM1185" s="86"/>
      <c r="BN1185" s="86"/>
      <c r="BO1185" s="86"/>
      <c r="BP1185" s="86"/>
    </row>
    <row r="1186" spans="29:68" s="28" customFormat="1">
      <c r="AC1186" s="33"/>
      <c r="AG1186" s="86"/>
      <c r="AH1186" s="86"/>
      <c r="AI1186" s="86"/>
      <c r="AK1186" s="86"/>
      <c r="AL1186" s="86"/>
      <c r="AM1186" s="86"/>
      <c r="AN1186" s="86"/>
      <c r="AO1186" s="86"/>
      <c r="AP1186" s="86"/>
      <c r="AQ1186" s="86"/>
      <c r="AR1186" s="86"/>
      <c r="AS1186" s="86"/>
      <c r="AT1186" s="86"/>
      <c r="AU1186" s="86"/>
      <c r="AV1186" s="86"/>
      <c r="AW1186" s="86"/>
      <c r="AX1186" s="86"/>
      <c r="AY1186" s="86"/>
      <c r="AZ1186" s="86"/>
      <c r="BA1186" s="86"/>
      <c r="BB1186" s="86"/>
      <c r="BC1186" s="86"/>
      <c r="BD1186" s="86"/>
      <c r="BE1186" s="86"/>
      <c r="BF1186" s="86"/>
      <c r="BG1186" s="86"/>
      <c r="BH1186" s="86"/>
      <c r="BI1186" s="86"/>
      <c r="BJ1186" s="86"/>
      <c r="BK1186" s="86"/>
      <c r="BL1186" s="86"/>
      <c r="BM1186" s="86"/>
      <c r="BN1186" s="86"/>
      <c r="BO1186" s="86"/>
      <c r="BP1186" s="86"/>
    </row>
    <row r="1187" spans="29:68" s="28" customFormat="1">
      <c r="AC1187" s="33"/>
      <c r="AG1187" s="86"/>
      <c r="AH1187" s="86"/>
      <c r="AI1187" s="86"/>
      <c r="AK1187" s="86"/>
      <c r="AL1187" s="86"/>
      <c r="AM1187" s="86"/>
      <c r="AN1187" s="86"/>
      <c r="AO1187" s="86"/>
      <c r="AP1187" s="86"/>
      <c r="AQ1187" s="86"/>
      <c r="AR1187" s="86"/>
      <c r="AS1187" s="86"/>
      <c r="AT1187" s="86"/>
      <c r="AU1187" s="86"/>
      <c r="AV1187" s="86"/>
      <c r="AW1187" s="86"/>
      <c r="AX1187" s="86"/>
      <c r="AY1187" s="86"/>
      <c r="AZ1187" s="86"/>
      <c r="BA1187" s="86"/>
      <c r="BB1187" s="86"/>
      <c r="BC1187" s="86"/>
      <c r="BD1187" s="86"/>
      <c r="BE1187" s="86"/>
      <c r="BF1187" s="86"/>
      <c r="BG1187" s="86"/>
      <c r="BH1187" s="86"/>
      <c r="BI1187" s="86"/>
      <c r="BJ1187" s="86"/>
      <c r="BK1187" s="86"/>
      <c r="BL1187" s="86"/>
      <c r="BM1187" s="86"/>
      <c r="BN1187" s="86"/>
      <c r="BO1187" s="86"/>
      <c r="BP1187" s="86"/>
    </row>
    <row r="1188" spans="29:68" s="28" customFormat="1">
      <c r="AC1188" s="33"/>
      <c r="AG1188" s="86"/>
      <c r="AH1188" s="86"/>
      <c r="AI1188" s="86"/>
      <c r="AK1188" s="86"/>
      <c r="AL1188" s="86"/>
      <c r="AM1188" s="86"/>
      <c r="AN1188" s="86"/>
      <c r="AO1188" s="86"/>
      <c r="AP1188" s="86"/>
      <c r="AQ1188" s="86"/>
      <c r="AR1188" s="86"/>
      <c r="AS1188" s="86"/>
      <c r="AT1188" s="86"/>
      <c r="AU1188" s="86"/>
      <c r="AV1188" s="86"/>
      <c r="AW1188" s="86"/>
      <c r="AX1188" s="86"/>
      <c r="AY1188" s="86"/>
      <c r="AZ1188" s="86"/>
      <c r="BA1188" s="86"/>
      <c r="BB1188" s="86"/>
      <c r="BC1188" s="86"/>
      <c r="BD1188" s="86"/>
      <c r="BE1188" s="86"/>
      <c r="BF1188" s="86"/>
      <c r="BG1188" s="86"/>
      <c r="BH1188" s="86"/>
      <c r="BI1188" s="86"/>
      <c r="BJ1188" s="86"/>
      <c r="BK1188" s="86"/>
      <c r="BL1188" s="86"/>
      <c r="BM1188" s="86"/>
      <c r="BN1188" s="86"/>
      <c r="BO1188" s="86"/>
      <c r="BP1188" s="86"/>
    </row>
    <row r="1189" spans="29:68" s="28" customFormat="1">
      <c r="AC1189" s="33"/>
      <c r="AG1189" s="86"/>
      <c r="AH1189" s="86"/>
      <c r="AI1189" s="86"/>
      <c r="AK1189" s="86"/>
      <c r="AL1189" s="86"/>
      <c r="AM1189" s="86"/>
      <c r="AN1189" s="86"/>
      <c r="AO1189" s="86"/>
      <c r="AP1189" s="86"/>
      <c r="AQ1189" s="86"/>
      <c r="AR1189" s="86"/>
      <c r="AS1189" s="86"/>
      <c r="AT1189" s="86"/>
      <c r="AU1189" s="86"/>
      <c r="AV1189" s="86"/>
      <c r="AW1189" s="86"/>
      <c r="AX1189" s="86"/>
      <c r="AY1189" s="86"/>
      <c r="AZ1189" s="86"/>
      <c r="BA1189" s="86"/>
      <c r="BB1189" s="86"/>
      <c r="BC1189" s="86"/>
      <c r="BD1189" s="86"/>
      <c r="BE1189" s="86"/>
      <c r="BF1189" s="86"/>
      <c r="BG1189" s="86"/>
      <c r="BH1189" s="86"/>
      <c r="BI1189" s="86"/>
      <c r="BJ1189" s="86"/>
      <c r="BK1189" s="86"/>
      <c r="BL1189" s="86"/>
      <c r="BM1189" s="86"/>
      <c r="BN1189" s="86"/>
      <c r="BO1189" s="86"/>
      <c r="BP1189" s="86"/>
    </row>
    <row r="1190" spans="29:68" s="28" customFormat="1">
      <c r="AC1190" s="33"/>
      <c r="AG1190" s="86"/>
      <c r="AH1190" s="86"/>
      <c r="AI1190" s="86"/>
      <c r="AK1190" s="86"/>
      <c r="AL1190" s="86"/>
      <c r="AM1190" s="86"/>
      <c r="AN1190" s="86"/>
      <c r="AO1190" s="86"/>
      <c r="AP1190" s="86"/>
      <c r="AQ1190" s="86"/>
      <c r="AR1190" s="86"/>
      <c r="AS1190" s="86"/>
      <c r="AT1190" s="86"/>
      <c r="AU1190" s="86"/>
      <c r="AV1190" s="86"/>
      <c r="AW1190" s="86"/>
      <c r="AX1190" s="86"/>
      <c r="AY1190" s="86"/>
      <c r="AZ1190" s="86"/>
      <c r="BA1190" s="86"/>
      <c r="BB1190" s="86"/>
      <c r="BC1190" s="86"/>
      <c r="BD1190" s="86"/>
      <c r="BE1190" s="86"/>
      <c r="BF1190" s="86"/>
      <c r="BG1190" s="86"/>
      <c r="BH1190" s="86"/>
      <c r="BI1190" s="86"/>
      <c r="BJ1190" s="86"/>
      <c r="BK1190" s="86"/>
      <c r="BL1190" s="86"/>
      <c r="BM1190" s="86"/>
      <c r="BN1190" s="86"/>
      <c r="BO1190" s="86"/>
      <c r="BP1190" s="86"/>
    </row>
    <row r="1191" spans="29:68" s="28" customFormat="1">
      <c r="AC1191" s="33"/>
      <c r="AG1191" s="86"/>
      <c r="AH1191" s="86"/>
      <c r="AI1191" s="86"/>
      <c r="AK1191" s="86"/>
      <c r="AL1191" s="86"/>
      <c r="AM1191" s="86"/>
      <c r="AN1191" s="86"/>
      <c r="AO1191" s="86"/>
      <c r="AP1191" s="86"/>
      <c r="AQ1191" s="86"/>
      <c r="AR1191" s="86"/>
      <c r="AS1191" s="86"/>
      <c r="AT1191" s="86"/>
      <c r="AU1191" s="86"/>
      <c r="AV1191" s="86"/>
      <c r="AW1191" s="86"/>
      <c r="AX1191" s="86"/>
      <c r="AY1191" s="86"/>
      <c r="AZ1191" s="86"/>
      <c r="BA1191" s="86"/>
      <c r="BB1191" s="86"/>
      <c r="BC1191" s="86"/>
      <c r="BD1191" s="86"/>
      <c r="BE1191" s="86"/>
      <c r="BF1191" s="86"/>
      <c r="BG1191" s="86"/>
      <c r="BH1191" s="86"/>
      <c r="BI1191" s="86"/>
      <c r="BJ1191" s="86"/>
      <c r="BK1191" s="86"/>
      <c r="BL1191" s="86"/>
      <c r="BM1191" s="86"/>
      <c r="BN1191" s="86"/>
      <c r="BO1191" s="86"/>
      <c r="BP1191" s="86"/>
    </row>
    <row r="1192" spans="29:68" s="28" customFormat="1">
      <c r="AC1192" s="33"/>
      <c r="AG1192" s="86"/>
      <c r="AH1192" s="86"/>
      <c r="AI1192" s="86"/>
      <c r="AK1192" s="86"/>
      <c r="AL1192" s="86"/>
      <c r="AM1192" s="86"/>
      <c r="AN1192" s="86"/>
      <c r="AO1192" s="86"/>
      <c r="AP1192" s="86"/>
      <c r="AQ1192" s="86"/>
      <c r="AR1192" s="86"/>
      <c r="AS1192" s="86"/>
      <c r="AT1192" s="86"/>
      <c r="AU1192" s="86"/>
      <c r="AV1192" s="86"/>
      <c r="AW1192" s="86"/>
      <c r="AX1192" s="86"/>
      <c r="AY1192" s="86"/>
      <c r="AZ1192" s="86"/>
      <c r="BA1192" s="86"/>
      <c r="BB1192" s="86"/>
      <c r="BC1192" s="86"/>
      <c r="BD1192" s="86"/>
      <c r="BE1192" s="86"/>
      <c r="BF1192" s="86"/>
      <c r="BG1192" s="86"/>
      <c r="BH1192" s="86"/>
      <c r="BI1192" s="86"/>
      <c r="BJ1192" s="86"/>
      <c r="BK1192" s="86"/>
      <c r="BL1192" s="86"/>
      <c r="BM1192" s="86"/>
      <c r="BN1192" s="86"/>
      <c r="BO1192" s="86"/>
      <c r="BP1192" s="86"/>
    </row>
    <row r="1193" spans="29:68" s="28" customFormat="1">
      <c r="AC1193" s="33"/>
      <c r="AG1193" s="86"/>
      <c r="AH1193" s="86"/>
      <c r="AI1193" s="86"/>
      <c r="AK1193" s="86"/>
      <c r="AL1193" s="86"/>
      <c r="AM1193" s="86"/>
      <c r="AN1193" s="86"/>
      <c r="AO1193" s="86"/>
      <c r="AP1193" s="86"/>
      <c r="AQ1193" s="86"/>
      <c r="AR1193" s="86"/>
      <c r="AS1193" s="86"/>
      <c r="AT1193" s="86"/>
      <c r="AU1193" s="86"/>
      <c r="AV1193" s="86"/>
      <c r="AW1193" s="86"/>
      <c r="AX1193" s="86"/>
      <c r="AY1193" s="86"/>
      <c r="AZ1193" s="86"/>
      <c r="BA1193" s="86"/>
      <c r="BB1193" s="86"/>
      <c r="BC1193" s="86"/>
      <c r="BD1193" s="86"/>
      <c r="BE1193" s="86"/>
      <c r="BF1193" s="86"/>
      <c r="BG1193" s="86"/>
      <c r="BH1193" s="86"/>
      <c r="BI1193" s="86"/>
      <c r="BJ1193" s="86"/>
      <c r="BK1193" s="86"/>
      <c r="BL1193" s="86"/>
      <c r="BM1193" s="86"/>
      <c r="BN1193" s="86"/>
      <c r="BO1193" s="86"/>
      <c r="BP1193" s="86"/>
    </row>
    <row r="1194" spans="29:68" s="28" customFormat="1">
      <c r="AC1194" s="33"/>
      <c r="AG1194" s="86"/>
      <c r="AH1194" s="86"/>
      <c r="AI1194" s="86"/>
      <c r="AK1194" s="86"/>
      <c r="AL1194" s="86"/>
      <c r="AM1194" s="86"/>
      <c r="AN1194" s="86"/>
      <c r="AO1194" s="86"/>
      <c r="AP1194" s="86"/>
      <c r="AQ1194" s="86"/>
      <c r="AR1194" s="86"/>
      <c r="AS1194" s="86"/>
      <c r="AT1194" s="86"/>
      <c r="AU1194" s="86"/>
      <c r="AV1194" s="86"/>
      <c r="AW1194" s="86"/>
      <c r="AX1194" s="86"/>
      <c r="AY1194" s="86"/>
      <c r="AZ1194" s="86"/>
      <c r="BA1194" s="86"/>
      <c r="BB1194" s="86"/>
      <c r="BC1194" s="86"/>
      <c r="BD1194" s="86"/>
      <c r="BE1194" s="86"/>
      <c r="BF1194" s="86"/>
      <c r="BG1194" s="86"/>
      <c r="BH1194" s="86"/>
      <c r="BI1194" s="86"/>
      <c r="BJ1194" s="86"/>
      <c r="BK1194" s="86"/>
      <c r="BL1194" s="86"/>
      <c r="BM1194" s="86"/>
      <c r="BN1194" s="86"/>
      <c r="BO1194" s="86"/>
      <c r="BP1194" s="86"/>
    </row>
    <row r="1195" spans="29:68" s="28" customFormat="1">
      <c r="AC1195" s="33"/>
      <c r="AG1195" s="86"/>
      <c r="AH1195" s="86"/>
      <c r="AI1195" s="86"/>
      <c r="AK1195" s="86"/>
      <c r="AL1195" s="86"/>
      <c r="AM1195" s="86"/>
      <c r="AN1195" s="86"/>
      <c r="AO1195" s="86"/>
      <c r="AP1195" s="86"/>
      <c r="AQ1195" s="86"/>
      <c r="AR1195" s="86"/>
      <c r="AS1195" s="86"/>
      <c r="AT1195" s="86"/>
      <c r="AU1195" s="86"/>
      <c r="AV1195" s="86"/>
      <c r="AW1195" s="86"/>
      <c r="AX1195" s="86"/>
      <c r="AY1195" s="86"/>
      <c r="AZ1195" s="86"/>
      <c r="BA1195" s="86"/>
      <c r="BB1195" s="86"/>
      <c r="BC1195" s="86"/>
      <c r="BD1195" s="86"/>
      <c r="BE1195" s="86"/>
      <c r="BF1195" s="86"/>
      <c r="BG1195" s="86"/>
      <c r="BH1195" s="86"/>
      <c r="BI1195" s="86"/>
      <c r="BJ1195" s="86"/>
      <c r="BK1195" s="86"/>
      <c r="BL1195" s="86"/>
      <c r="BM1195" s="86"/>
      <c r="BN1195" s="86"/>
      <c r="BO1195" s="86"/>
      <c r="BP1195" s="86"/>
    </row>
    <row r="1196" spans="29:68" s="28" customFormat="1">
      <c r="AC1196" s="33"/>
      <c r="AG1196" s="86"/>
      <c r="AH1196" s="86"/>
      <c r="AI1196" s="86"/>
      <c r="AK1196" s="86"/>
      <c r="AL1196" s="86"/>
      <c r="AM1196" s="86"/>
      <c r="AN1196" s="86"/>
      <c r="AO1196" s="86"/>
      <c r="AP1196" s="86"/>
      <c r="AQ1196" s="86"/>
      <c r="AR1196" s="86"/>
      <c r="AS1196" s="86"/>
      <c r="AT1196" s="86"/>
      <c r="AU1196" s="86"/>
      <c r="AV1196" s="86"/>
      <c r="AW1196" s="86"/>
      <c r="AX1196" s="86"/>
      <c r="AY1196" s="86"/>
      <c r="AZ1196" s="86"/>
      <c r="BA1196" s="86"/>
      <c r="BB1196" s="86"/>
      <c r="BC1196" s="86"/>
      <c r="BD1196" s="86"/>
      <c r="BE1196" s="86"/>
      <c r="BF1196" s="86"/>
      <c r="BG1196" s="86"/>
      <c r="BH1196" s="86"/>
      <c r="BI1196" s="86"/>
      <c r="BJ1196" s="86"/>
      <c r="BK1196" s="86"/>
      <c r="BL1196" s="86"/>
      <c r="BM1196" s="86"/>
      <c r="BN1196" s="86"/>
      <c r="BO1196" s="86"/>
      <c r="BP1196" s="86"/>
    </row>
    <row r="1197" spans="29:68" s="28" customFormat="1">
      <c r="AC1197" s="33"/>
      <c r="AG1197" s="86"/>
      <c r="AH1197" s="86"/>
      <c r="AI1197" s="86"/>
      <c r="AK1197" s="86"/>
      <c r="AL1197" s="86"/>
      <c r="AM1197" s="86"/>
      <c r="AN1197" s="86"/>
      <c r="AO1197" s="86"/>
      <c r="AP1197" s="86"/>
      <c r="AQ1197" s="86"/>
      <c r="AR1197" s="86"/>
      <c r="AS1197" s="86"/>
      <c r="AT1197" s="86"/>
      <c r="AU1197" s="86"/>
      <c r="AV1197" s="86"/>
      <c r="AW1197" s="86"/>
      <c r="AX1197" s="86"/>
      <c r="AY1197" s="86"/>
      <c r="AZ1197" s="86"/>
      <c r="BA1197" s="86"/>
      <c r="BB1197" s="86"/>
      <c r="BC1197" s="86"/>
      <c r="BD1197" s="86"/>
      <c r="BE1197" s="86"/>
      <c r="BF1197" s="86"/>
      <c r="BG1197" s="86"/>
      <c r="BH1197" s="86"/>
      <c r="BI1197" s="86"/>
      <c r="BJ1197" s="86"/>
      <c r="BK1197" s="86"/>
      <c r="BL1197" s="86"/>
      <c r="BM1197" s="86"/>
      <c r="BN1197" s="86"/>
      <c r="BO1197" s="86"/>
      <c r="BP1197" s="86"/>
    </row>
    <row r="1198" spans="29:68" s="28" customFormat="1">
      <c r="AC1198" s="33"/>
      <c r="AG1198" s="86"/>
      <c r="AH1198" s="86"/>
      <c r="AI1198" s="86"/>
      <c r="AK1198" s="86"/>
      <c r="AL1198" s="86"/>
      <c r="AM1198" s="86"/>
      <c r="AN1198" s="86"/>
      <c r="AO1198" s="86"/>
      <c r="AP1198" s="86"/>
      <c r="AQ1198" s="86"/>
      <c r="AR1198" s="86"/>
      <c r="AS1198" s="86"/>
      <c r="AT1198" s="86"/>
      <c r="AU1198" s="86"/>
      <c r="AV1198" s="86"/>
      <c r="AW1198" s="86"/>
      <c r="AX1198" s="86"/>
      <c r="AY1198" s="86"/>
      <c r="AZ1198" s="86"/>
      <c r="BA1198" s="86"/>
      <c r="BB1198" s="86"/>
      <c r="BC1198" s="86"/>
      <c r="BD1198" s="86"/>
      <c r="BE1198" s="86"/>
      <c r="BF1198" s="86"/>
      <c r="BG1198" s="86"/>
      <c r="BH1198" s="86"/>
      <c r="BI1198" s="86"/>
      <c r="BJ1198" s="86"/>
      <c r="BK1198" s="86"/>
      <c r="BL1198" s="86"/>
      <c r="BM1198" s="86"/>
      <c r="BN1198" s="86"/>
      <c r="BO1198" s="86"/>
      <c r="BP1198" s="86"/>
    </row>
    <row r="1199" spans="29:68" s="28" customFormat="1">
      <c r="AC1199" s="33"/>
      <c r="AG1199" s="86"/>
      <c r="AH1199" s="86"/>
      <c r="AI1199" s="86"/>
      <c r="AK1199" s="86"/>
      <c r="AL1199" s="86"/>
      <c r="AM1199" s="86"/>
      <c r="AN1199" s="86"/>
      <c r="AO1199" s="86"/>
      <c r="AP1199" s="86"/>
      <c r="AQ1199" s="86"/>
      <c r="AR1199" s="86"/>
      <c r="AS1199" s="86"/>
      <c r="AT1199" s="86"/>
      <c r="AU1199" s="86"/>
      <c r="AV1199" s="86"/>
      <c r="AW1199" s="86"/>
      <c r="AX1199" s="86"/>
      <c r="AY1199" s="86"/>
      <c r="AZ1199" s="86"/>
      <c r="BA1199" s="86"/>
      <c r="BB1199" s="86"/>
      <c r="BC1199" s="86"/>
      <c r="BD1199" s="86"/>
      <c r="BE1199" s="86"/>
      <c r="BF1199" s="86"/>
      <c r="BG1199" s="86"/>
      <c r="BH1199" s="86"/>
      <c r="BI1199" s="86"/>
      <c r="BJ1199" s="86"/>
      <c r="BK1199" s="86"/>
      <c r="BL1199" s="86"/>
      <c r="BM1199" s="86"/>
      <c r="BN1199" s="86"/>
      <c r="BO1199" s="86"/>
      <c r="BP1199" s="86"/>
    </row>
    <row r="1200" spans="29:68" s="28" customFormat="1">
      <c r="AC1200" s="33"/>
      <c r="AG1200" s="86"/>
      <c r="AH1200" s="86"/>
      <c r="AI1200" s="86"/>
      <c r="AK1200" s="86"/>
      <c r="AL1200" s="86"/>
      <c r="AM1200" s="86"/>
      <c r="AN1200" s="86"/>
      <c r="AO1200" s="86"/>
      <c r="AP1200" s="86"/>
      <c r="AQ1200" s="86"/>
      <c r="AR1200" s="86"/>
      <c r="AS1200" s="86"/>
      <c r="AT1200" s="86"/>
      <c r="AU1200" s="86"/>
      <c r="AV1200" s="86"/>
      <c r="AW1200" s="86"/>
      <c r="AX1200" s="86"/>
      <c r="AY1200" s="86"/>
      <c r="AZ1200" s="86"/>
      <c r="BA1200" s="86"/>
      <c r="BB1200" s="86"/>
      <c r="BC1200" s="86"/>
      <c r="BD1200" s="86"/>
      <c r="BE1200" s="86"/>
      <c r="BF1200" s="86"/>
      <c r="BG1200" s="86"/>
      <c r="BH1200" s="86"/>
      <c r="BI1200" s="86"/>
      <c r="BJ1200" s="86"/>
      <c r="BK1200" s="86"/>
      <c r="BL1200" s="86"/>
      <c r="BM1200" s="86"/>
      <c r="BN1200" s="86"/>
      <c r="BO1200" s="86"/>
      <c r="BP1200" s="86"/>
    </row>
    <row r="1201" spans="29:68" s="28" customFormat="1">
      <c r="AC1201" s="33"/>
      <c r="AG1201" s="86"/>
      <c r="AH1201" s="86"/>
      <c r="AI1201" s="86"/>
      <c r="AK1201" s="86"/>
      <c r="AL1201" s="86"/>
      <c r="AM1201" s="86"/>
      <c r="AN1201" s="86"/>
      <c r="AO1201" s="86"/>
      <c r="AP1201" s="86"/>
      <c r="AQ1201" s="86"/>
      <c r="AR1201" s="86"/>
      <c r="AS1201" s="86"/>
      <c r="AT1201" s="86"/>
      <c r="AU1201" s="86"/>
      <c r="AV1201" s="86"/>
      <c r="AW1201" s="86"/>
      <c r="AX1201" s="86"/>
      <c r="AY1201" s="86"/>
      <c r="AZ1201" s="86"/>
      <c r="BA1201" s="86"/>
      <c r="BB1201" s="86"/>
      <c r="BC1201" s="86"/>
      <c r="BD1201" s="86"/>
      <c r="BE1201" s="86"/>
      <c r="BF1201" s="86"/>
      <c r="BG1201" s="86"/>
      <c r="BH1201" s="86"/>
      <c r="BI1201" s="86"/>
      <c r="BJ1201" s="86"/>
      <c r="BK1201" s="86"/>
      <c r="BL1201" s="86"/>
      <c r="BM1201" s="86"/>
      <c r="BN1201" s="86"/>
      <c r="BO1201" s="86"/>
      <c r="BP1201" s="86"/>
    </row>
    <row r="1202" spans="29:68" s="28" customFormat="1">
      <c r="AC1202" s="33"/>
      <c r="AG1202" s="86"/>
      <c r="AH1202" s="86"/>
      <c r="AI1202" s="86"/>
      <c r="AK1202" s="86"/>
      <c r="AL1202" s="86"/>
      <c r="AM1202" s="86"/>
      <c r="AN1202" s="86"/>
      <c r="AO1202" s="86"/>
      <c r="AP1202" s="86"/>
      <c r="AQ1202" s="86"/>
      <c r="AR1202" s="86"/>
      <c r="AS1202" s="86"/>
      <c r="AT1202" s="86"/>
      <c r="AU1202" s="86"/>
      <c r="AV1202" s="86"/>
      <c r="AW1202" s="86"/>
      <c r="AX1202" s="86"/>
      <c r="AY1202" s="86"/>
      <c r="AZ1202" s="86"/>
      <c r="BA1202" s="86"/>
      <c r="BB1202" s="86"/>
      <c r="BC1202" s="86"/>
      <c r="BD1202" s="86"/>
      <c r="BE1202" s="86"/>
      <c r="BF1202" s="86"/>
      <c r="BG1202" s="86"/>
      <c r="BH1202" s="86"/>
      <c r="BI1202" s="86"/>
      <c r="BJ1202" s="86"/>
      <c r="BK1202" s="86"/>
      <c r="BL1202" s="86"/>
      <c r="BM1202" s="86"/>
      <c r="BN1202" s="86"/>
      <c r="BO1202" s="86"/>
      <c r="BP1202" s="86"/>
    </row>
    <row r="1203" spans="29:68" s="28" customFormat="1">
      <c r="AC1203" s="33"/>
      <c r="AG1203" s="86"/>
      <c r="AH1203" s="86"/>
      <c r="AI1203" s="86"/>
      <c r="AK1203" s="86"/>
      <c r="AL1203" s="86"/>
      <c r="AM1203" s="86"/>
      <c r="AN1203" s="86"/>
      <c r="AO1203" s="86"/>
      <c r="AP1203" s="86"/>
      <c r="AQ1203" s="86"/>
      <c r="AR1203" s="86"/>
      <c r="AS1203" s="86"/>
      <c r="AT1203" s="86"/>
      <c r="AU1203" s="86"/>
      <c r="AV1203" s="86"/>
      <c r="AW1203" s="86"/>
      <c r="AX1203" s="86"/>
      <c r="AY1203" s="86"/>
      <c r="AZ1203" s="86"/>
      <c r="BA1203" s="86"/>
      <c r="BB1203" s="86"/>
      <c r="BC1203" s="86"/>
      <c r="BD1203" s="86"/>
      <c r="BE1203" s="86"/>
      <c r="BF1203" s="86"/>
      <c r="BG1203" s="86"/>
      <c r="BH1203" s="86"/>
      <c r="BI1203" s="86"/>
      <c r="BJ1203" s="86"/>
      <c r="BK1203" s="86"/>
      <c r="BL1203" s="86"/>
      <c r="BM1203" s="86"/>
      <c r="BN1203" s="86"/>
      <c r="BO1203" s="86"/>
      <c r="BP1203" s="86"/>
    </row>
    <row r="1204" spans="29:68" s="28" customFormat="1">
      <c r="AC1204" s="33"/>
      <c r="AG1204" s="86"/>
      <c r="AH1204" s="86"/>
      <c r="AI1204" s="86"/>
      <c r="AK1204" s="86"/>
      <c r="AL1204" s="86"/>
      <c r="AM1204" s="86"/>
      <c r="AN1204" s="86"/>
      <c r="AO1204" s="86"/>
      <c r="AP1204" s="86"/>
      <c r="AQ1204" s="86"/>
      <c r="AR1204" s="86"/>
      <c r="AS1204" s="86"/>
      <c r="AT1204" s="86"/>
      <c r="AU1204" s="86"/>
      <c r="AV1204" s="86"/>
      <c r="AW1204" s="86"/>
      <c r="AX1204" s="86"/>
      <c r="AY1204" s="86"/>
      <c r="AZ1204" s="86"/>
      <c r="BA1204" s="86"/>
      <c r="BB1204" s="86"/>
      <c r="BC1204" s="86"/>
      <c r="BD1204" s="86"/>
      <c r="BE1204" s="86"/>
      <c r="BF1204" s="86"/>
      <c r="BG1204" s="86"/>
      <c r="BH1204" s="86"/>
      <c r="BI1204" s="86"/>
      <c r="BJ1204" s="86"/>
      <c r="BK1204" s="86"/>
      <c r="BL1204" s="86"/>
      <c r="BM1204" s="86"/>
      <c r="BN1204" s="86"/>
      <c r="BO1204" s="86"/>
      <c r="BP1204" s="86"/>
    </row>
    <row r="1205" spans="29:68" s="28" customFormat="1">
      <c r="AC1205" s="33"/>
      <c r="AG1205" s="86"/>
      <c r="AH1205" s="86"/>
      <c r="AI1205" s="86"/>
      <c r="AK1205" s="86"/>
      <c r="AL1205" s="86"/>
      <c r="AM1205" s="86"/>
      <c r="AN1205" s="86"/>
      <c r="AO1205" s="86"/>
      <c r="AP1205" s="86"/>
      <c r="AQ1205" s="86"/>
      <c r="AR1205" s="86"/>
      <c r="AS1205" s="86"/>
      <c r="AT1205" s="86"/>
      <c r="AU1205" s="86"/>
      <c r="AV1205" s="86"/>
      <c r="AW1205" s="86"/>
      <c r="AX1205" s="86"/>
      <c r="AY1205" s="86"/>
      <c r="AZ1205" s="86"/>
      <c r="BA1205" s="86"/>
      <c r="BB1205" s="86"/>
      <c r="BC1205" s="86"/>
      <c r="BD1205" s="86"/>
      <c r="BE1205" s="86"/>
      <c r="BF1205" s="86"/>
      <c r="BG1205" s="86"/>
      <c r="BH1205" s="86"/>
      <c r="BI1205" s="86"/>
      <c r="BJ1205" s="86"/>
      <c r="BK1205" s="86"/>
      <c r="BL1205" s="86"/>
      <c r="BM1205" s="86"/>
      <c r="BN1205" s="86"/>
      <c r="BO1205" s="86"/>
      <c r="BP1205" s="86"/>
    </row>
    <row r="1206" spans="29:68" s="28" customFormat="1">
      <c r="AC1206" s="33"/>
      <c r="AG1206" s="86"/>
      <c r="AH1206" s="86"/>
      <c r="AI1206" s="86"/>
      <c r="AK1206" s="86"/>
      <c r="AL1206" s="86"/>
      <c r="AM1206" s="86"/>
      <c r="AN1206" s="86"/>
      <c r="AO1206" s="86"/>
      <c r="AP1206" s="86"/>
      <c r="AQ1206" s="86"/>
      <c r="AR1206" s="86"/>
      <c r="AS1206" s="86"/>
      <c r="AT1206" s="86"/>
      <c r="AU1206" s="86"/>
      <c r="AV1206" s="86"/>
      <c r="AW1206" s="86"/>
      <c r="AX1206" s="86"/>
      <c r="AY1206" s="86"/>
      <c r="AZ1206" s="86"/>
      <c r="BA1206" s="86"/>
      <c r="BB1206" s="86"/>
      <c r="BC1206" s="86"/>
      <c r="BD1206" s="86"/>
      <c r="BE1206" s="86"/>
      <c r="BF1206" s="86"/>
      <c r="BG1206" s="86"/>
      <c r="BH1206" s="86"/>
      <c r="BI1206" s="86"/>
      <c r="BJ1206" s="86"/>
      <c r="BK1206" s="86"/>
      <c r="BL1206" s="86"/>
      <c r="BM1206" s="86"/>
      <c r="BN1206" s="86"/>
      <c r="BO1206" s="86"/>
      <c r="BP1206" s="86"/>
    </row>
    <row r="1207" spans="29:68" s="28" customFormat="1">
      <c r="AC1207" s="33"/>
      <c r="AG1207" s="86"/>
      <c r="AH1207" s="86"/>
      <c r="AI1207" s="86"/>
      <c r="AK1207" s="86"/>
      <c r="AL1207" s="86"/>
      <c r="AM1207" s="86"/>
      <c r="AN1207" s="86"/>
      <c r="AO1207" s="86"/>
      <c r="AP1207" s="86"/>
      <c r="AQ1207" s="86"/>
      <c r="AR1207" s="86"/>
      <c r="AS1207" s="86"/>
      <c r="AT1207" s="86"/>
      <c r="AU1207" s="86"/>
      <c r="AV1207" s="86"/>
      <c r="AW1207" s="86"/>
      <c r="AX1207" s="86"/>
      <c r="AY1207" s="86"/>
      <c r="AZ1207" s="86"/>
      <c r="BA1207" s="86"/>
      <c r="BB1207" s="86"/>
      <c r="BC1207" s="86"/>
      <c r="BD1207" s="86"/>
      <c r="BE1207" s="86"/>
      <c r="BF1207" s="86"/>
      <c r="BG1207" s="86"/>
      <c r="BH1207" s="86"/>
      <c r="BI1207" s="86"/>
      <c r="BJ1207" s="86"/>
      <c r="BK1207" s="86"/>
      <c r="BL1207" s="86"/>
      <c r="BM1207" s="86"/>
      <c r="BN1207" s="86"/>
      <c r="BO1207" s="86"/>
      <c r="BP1207" s="86"/>
    </row>
    <row r="1208" spans="29:68" s="28" customFormat="1">
      <c r="AC1208" s="33"/>
      <c r="AG1208" s="86"/>
      <c r="AH1208" s="86"/>
      <c r="AI1208" s="86"/>
      <c r="AK1208" s="86"/>
      <c r="AL1208" s="86"/>
      <c r="AM1208" s="86"/>
      <c r="AN1208" s="86"/>
      <c r="AO1208" s="86"/>
      <c r="AP1208" s="86"/>
      <c r="AQ1208" s="86"/>
      <c r="AR1208" s="86"/>
      <c r="AS1208" s="86"/>
      <c r="AT1208" s="86"/>
      <c r="AU1208" s="86"/>
      <c r="AV1208" s="86"/>
      <c r="AW1208" s="86"/>
      <c r="AX1208" s="86"/>
      <c r="AY1208" s="86"/>
      <c r="AZ1208" s="86"/>
      <c r="BA1208" s="86"/>
      <c r="BB1208" s="86"/>
      <c r="BC1208" s="86"/>
      <c r="BD1208" s="86"/>
      <c r="BE1208" s="86"/>
      <c r="BF1208" s="86"/>
      <c r="BG1208" s="86"/>
      <c r="BH1208" s="86"/>
      <c r="BI1208" s="86"/>
      <c r="BJ1208" s="86"/>
      <c r="BK1208" s="86"/>
      <c r="BL1208" s="86"/>
      <c r="BM1208" s="86"/>
      <c r="BN1208" s="86"/>
      <c r="BO1208" s="86"/>
      <c r="BP1208" s="86"/>
    </row>
    <row r="1209" spans="29:68" s="28" customFormat="1">
      <c r="AC1209" s="33"/>
      <c r="AG1209" s="86"/>
      <c r="AH1209" s="86"/>
      <c r="AI1209" s="86"/>
      <c r="AK1209" s="86"/>
      <c r="AL1209" s="86"/>
      <c r="AM1209" s="86"/>
      <c r="AN1209" s="86"/>
      <c r="AO1209" s="86"/>
      <c r="AP1209" s="86"/>
      <c r="AQ1209" s="86"/>
      <c r="AR1209" s="86"/>
      <c r="AS1209" s="86"/>
      <c r="AT1209" s="86"/>
      <c r="AU1209" s="86"/>
      <c r="AV1209" s="86"/>
      <c r="AW1209" s="86"/>
      <c r="AX1209" s="86"/>
      <c r="AY1209" s="86"/>
      <c r="AZ1209" s="86"/>
      <c r="BA1209" s="86"/>
      <c r="BB1209" s="86"/>
      <c r="BC1209" s="86"/>
      <c r="BD1209" s="86"/>
      <c r="BE1209" s="86"/>
      <c r="BF1209" s="86"/>
      <c r="BG1209" s="86"/>
      <c r="BH1209" s="86"/>
      <c r="BI1209" s="86"/>
      <c r="BJ1209" s="86"/>
      <c r="BK1209" s="86"/>
      <c r="BL1209" s="86"/>
      <c r="BM1209" s="86"/>
      <c r="BN1209" s="86"/>
      <c r="BO1209" s="86"/>
      <c r="BP1209" s="86"/>
    </row>
    <row r="1210" spans="29:68" s="28" customFormat="1">
      <c r="AC1210" s="33"/>
      <c r="AG1210" s="86"/>
      <c r="AH1210" s="86"/>
      <c r="AI1210" s="86"/>
      <c r="AK1210" s="86"/>
      <c r="AL1210" s="86"/>
      <c r="AM1210" s="86"/>
      <c r="AN1210" s="86"/>
      <c r="AO1210" s="86"/>
      <c r="AP1210" s="86"/>
      <c r="AQ1210" s="86"/>
      <c r="AR1210" s="86"/>
      <c r="AS1210" s="86"/>
      <c r="AT1210" s="86"/>
      <c r="AU1210" s="86"/>
      <c r="AV1210" s="86"/>
      <c r="AW1210" s="86"/>
      <c r="AX1210" s="86"/>
      <c r="AY1210" s="86"/>
      <c r="AZ1210" s="86"/>
      <c r="BA1210" s="86"/>
      <c r="BB1210" s="86"/>
      <c r="BC1210" s="86"/>
      <c r="BD1210" s="86"/>
      <c r="BE1210" s="86"/>
      <c r="BF1210" s="86"/>
      <c r="BG1210" s="86"/>
      <c r="BH1210" s="86"/>
      <c r="BI1210" s="86"/>
      <c r="BJ1210" s="86"/>
      <c r="BK1210" s="86"/>
      <c r="BL1210" s="86"/>
      <c r="BM1210" s="86"/>
      <c r="BN1210" s="86"/>
      <c r="BO1210" s="86"/>
      <c r="BP1210" s="86"/>
    </row>
    <row r="1211" spans="29:68" s="28" customFormat="1">
      <c r="AC1211" s="33"/>
      <c r="AG1211" s="86"/>
      <c r="AH1211" s="86"/>
      <c r="AI1211" s="86"/>
      <c r="AK1211" s="86"/>
      <c r="AL1211" s="86"/>
      <c r="AM1211" s="86"/>
      <c r="AN1211" s="86"/>
      <c r="AO1211" s="86"/>
      <c r="AP1211" s="86"/>
      <c r="AQ1211" s="86"/>
      <c r="AR1211" s="86"/>
      <c r="AS1211" s="86"/>
      <c r="AT1211" s="86"/>
      <c r="AU1211" s="86"/>
      <c r="AV1211" s="86"/>
      <c r="AW1211" s="86"/>
      <c r="AX1211" s="86"/>
      <c r="AY1211" s="86"/>
      <c r="AZ1211" s="86"/>
      <c r="BA1211" s="86"/>
      <c r="BB1211" s="86"/>
      <c r="BC1211" s="86"/>
      <c r="BD1211" s="86"/>
      <c r="BE1211" s="86"/>
      <c r="BF1211" s="86"/>
      <c r="BG1211" s="86"/>
      <c r="BH1211" s="86"/>
      <c r="BI1211" s="86"/>
      <c r="BJ1211" s="86"/>
      <c r="BK1211" s="86"/>
      <c r="BL1211" s="86"/>
      <c r="BM1211" s="86"/>
      <c r="BN1211" s="86"/>
      <c r="BO1211" s="86"/>
      <c r="BP1211" s="86"/>
    </row>
    <row r="1212" spans="29:68" s="28" customFormat="1">
      <c r="AC1212" s="33"/>
      <c r="AG1212" s="86"/>
      <c r="AH1212" s="86"/>
      <c r="AI1212" s="86"/>
      <c r="AK1212" s="86"/>
      <c r="AL1212" s="86"/>
      <c r="AM1212" s="86"/>
      <c r="AN1212" s="86"/>
      <c r="AO1212" s="86"/>
      <c r="AP1212" s="86"/>
      <c r="AQ1212" s="86"/>
      <c r="AR1212" s="86"/>
      <c r="AS1212" s="86"/>
      <c r="AT1212" s="86"/>
      <c r="AU1212" s="86"/>
      <c r="AV1212" s="86"/>
      <c r="AW1212" s="86"/>
      <c r="AX1212" s="86"/>
      <c r="AY1212" s="86"/>
      <c r="AZ1212" s="86"/>
      <c r="BA1212" s="86"/>
      <c r="BB1212" s="86"/>
      <c r="BC1212" s="86"/>
      <c r="BD1212" s="86"/>
      <c r="BE1212" s="86"/>
      <c r="BF1212" s="86"/>
      <c r="BG1212" s="86"/>
      <c r="BH1212" s="86"/>
      <c r="BI1212" s="86"/>
      <c r="BJ1212" s="86"/>
      <c r="BK1212" s="86"/>
      <c r="BL1212" s="86"/>
      <c r="BM1212" s="86"/>
      <c r="BN1212" s="86"/>
      <c r="BO1212" s="86"/>
      <c r="BP1212" s="86"/>
    </row>
    <row r="1213" spans="29:68" s="28" customFormat="1">
      <c r="AC1213" s="33"/>
      <c r="AG1213" s="86"/>
      <c r="AH1213" s="86"/>
      <c r="AI1213" s="86"/>
      <c r="AK1213" s="86"/>
      <c r="AL1213" s="86"/>
      <c r="AM1213" s="86"/>
      <c r="AN1213" s="86"/>
      <c r="AO1213" s="86"/>
      <c r="AP1213" s="86"/>
      <c r="AQ1213" s="86"/>
      <c r="AR1213" s="86"/>
      <c r="AS1213" s="86"/>
      <c r="AT1213" s="86"/>
      <c r="AU1213" s="86"/>
      <c r="AV1213" s="86"/>
      <c r="AW1213" s="86"/>
      <c r="AX1213" s="86"/>
      <c r="AY1213" s="86"/>
      <c r="AZ1213" s="86"/>
      <c r="BA1213" s="86"/>
      <c r="BB1213" s="86"/>
      <c r="BC1213" s="86"/>
      <c r="BD1213" s="86"/>
      <c r="BE1213" s="86"/>
      <c r="BF1213" s="86"/>
      <c r="BG1213" s="86"/>
      <c r="BH1213" s="86"/>
      <c r="BI1213" s="86"/>
      <c r="BJ1213" s="86"/>
      <c r="BK1213" s="86"/>
      <c r="BL1213" s="86"/>
      <c r="BM1213" s="86"/>
      <c r="BN1213" s="86"/>
      <c r="BO1213" s="86"/>
      <c r="BP1213" s="86"/>
    </row>
    <row r="1214" spans="29:68" s="28" customFormat="1">
      <c r="AC1214" s="33"/>
      <c r="AG1214" s="86"/>
      <c r="AH1214" s="86"/>
      <c r="AI1214" s="86"/>
      <c r="AK1214" s="86"/>
      <c r="AL1214" s="86"/>
      <c r="AM1214" s="86"/>
      <c r="AN1214" s="86"/>
      <c r="AO1214" s="86"/>
      <c r="AP1214" s="86"/>
      <c r="AQ1214" s="86"/>
      <c r="AR1214" s="86"/>
      <c r="AS1214" s="86"/>
      <c r="AT1214" s="86"/>
      <c r="AU1214" s="86"/>
      <c r="AV1214" s="86"/>
      <c r="AW1214" s="86"/>
      <c r="AX1214" s="86"/>
      <c r="AY1214" s="86"/>
      <c r="AZ1214" s="86"/>
      <c r="BA1214" s="86"/>
      <c r="BB1214" s="86"/>
      <c r="BC1214" s="86"/>
      <c r="BD1214" s="86"/>
      <c r="BE1214" s="86"/>
      <c r="BF1214" s="86"/>
      <c r="BG1214" s="86"/>
      <c r="BH1214" s="86"/>
      <c r="BI1214" s="86"/>
      <c r="BJ1214" s="86"/>
      <c r="BK1214" s="86"/>
      <c r="BL1214" s="86"/>
      <c r="BM1214" s="86"/>
      <c r="BN1214" s="86"/>
      <c r="BO1214" s="86"/>
      <c r="BP1214" s="86"/>
    </row>
    <row r="1215" spans="29:68" s="28" customFormat="1">
      <c r="AC1215" s="33"/>
      <c r="AG1215" s="86"/>
      <c r="AH1215" s="86"/>
      <c r="AI1215" s="86"/>
      <c r="AK1215" s="86"/>
      <c r="AL1215" s="86"/>
      <c r="AM1215" s="86"/>
      <c r="AN1215" s="86"/>
      <c r="AO1215" s="86"/>
      <c r="AP1215" s="86"/>
      <c r="AQ1215" s="86"/>
      <c r="AR1215" s="86"/>
      <c r="AS1215" s="86"/>
      <c r="AT1215" s="86"/>
      <c r="AU1215" s="86"/>
      <c r="AV1215" s="86"/>
      <c r="AW1215" s="86"/>
      <c r="AX1215" s="86"/>
      <c r="AY1215" s="86"/>
      <c r="AZ1215" s="86"/>
      <c r="BA1215" s="86"/>
      <c r="BB1215" s="86"/>
      <c r="BC1215" s="86"/>
      <c r="BD1215" s="86"/>
      <c r="BE1215" s="86"/>
      <c r="BF1215" s="86"/>
      <c r="BG1215" s="86"/>
      <c r="BH1215" s="86"/>
      <c r="BI1215" s="86"/>
      <c r="BJ1215" s="86"/>
      <c r="BK1215" s="86"/>
      <c r="BL1215" s="86"/>
      <c r="BM1215" s="86"/>
      <c r="BN1215" s="86"/>
      <c r="BO1215" s="86"/>
      <c r="BP1215" s="86"/>
    </row>
    <row r="1216" spans="29:68" s="28" customFormat="1">
      <c r="AC1216" s="33"/>
      <c r="AG1216" s="86"/>
      <c r="AH1216" s="86"/>
      <c r="AI1216" s="86"/>
      <c r="AK1216" s="86"/>
      <c r="AL1216" s="86"/>
      <c r="AM1216" s="86"/>
      <c r="AN1216" s="86"/>
      <c r="AO1216" s="86"/>
      <c r="AP1216" s="86"/>
      <c r="AQ1216" s="86"/>
      <c r="AR1216" s="86"/>
      <c r="AS1216" s="86"/>
      <c r="AT1216" s="86"/>
      <c r="AU1216" s="86"/>
      <c r="AV1216" s="86"/>
      <c r="AW1216" s="86"/>
      <c r="AX1216" s="86"/>
      <c r="AY1216" s="86"/>
      <c r="AZ1216" s="86"/>
      <c r="BA1216" s="86"/>
      <c r="BB1216" s="86"/>
      <c r="BC1216" s="86"/>
      <c r="BD1216" s="86"/>
      <c r="BE1216" s="86"/>
      <c r="BF1216" s="86"/>
      <c r="BG1216" s="86"/>
      <c r="BH1216" s="86"/>
      <c r="BI1216" s="86"/>
      <c r="BJ1216" s="86"/>
      <c r="BK1216" s="86"/>
      <c r="BL1216" s="86"/>
      <c r="BM1216" s="86"/>
      <c r="BN1216" s="86"/>
      <c r="BO1216" s="86"/>
      <c r="BP1216" s="86"/>
    </row>
    <row r="1217" spans="29:68" s="28" customFormat="1">
      <c r="AC1217" s="33"/>
      <c r="AG1217" s="86"/>
      <c r="AH1217" s="86"/>
      <c r="AI1217" s="86"/>
      <c r="AK1217" s="86"/>
      <c r="AL1217" s="86"/>
      <c r="AM1217" s="86"/>
      <c r="AN1217" s="86"/>
      <c r="AO1217" s="86"/>
      <c r="AP1217" s="86"/>
      <c r="AQ1217" s="86"/>
      <c r="AR1217" s="86"/>
      <c r="AS1217" s="86"/>
      <c r="AT1217" s="86"/>
      <c r="AU1217" s="86"/>
      <c r="AV1217" s="86"/>
      <c r="AW1217" s="86"/>
      <c r="AX1217" s="86"/>
      <c r="AY1217" s="86"/>
      <c r="AZ1217" s="86"/>
      <c r="BA1217" s="86"/>
      <c r="BB1217" s="86"/>
      <c r="BC1217" s="86"/>
      <c r="BD1217" s="86"/>
      <c r="BE1217" s="86"/>
      <c r="BF1217" s="86"/>
      <c r="BG1217" s="86"/>
      <c r="BH1217" s="86"/>
      <c r="BI1217" s="86"/>
      <c r="BJ1217" s="86"/>
      <c r="BK1217" s="86"/>
      <c r="BL1217" s="86"/>
      <c r="BM1217" s="86"/>
      <c r="BN1217" s="86"/>
      <c r="BO1217" s="86"/>
      <c r="BP1217" s="86"/>
    </row>
    <row r="1218" spans="29:68" s="28" customFormat="1">
      <c r="AC1218" s="33"/>
      <c r="AG1218" s="86"/>
      <c r="AH1218" s="86"/>
      <c r="AI1218" s="86"/>
      <c r="AK1218" s="86"/>
      <c r="AL1218" s="86"/>
      <c r="AM1218" s="86"/>
      <c r="AN1218" s="86"/>
      <c r="AO1218" s="86"/>
      <c r="AP1218" s="86"/>
      <c r="AQ1218" s="86"/>
      <c r="AR1218" s="86"/>
      <c r="AS1218" s="86"/>
      <c r="AT1218" s="86"/>
      <c r="AU1218" s="86"/>
      <c r="AV1218" s="86"/>
      <c r="AW1218" s="86"/>
      <c r="AX1218" s="86"/>
      <c r="AY1218" s="86"/>
      <c r="AZ1218" s="86"/>
      <c r="BA1218" s="86"/>
      <c r="BB1218" s="86"/>
      <c r="BC1218" s="86"/>
      <c r="BD1218" s="86"/>
      <c r="BE1218" s="86"/>
      <c r="BF1218" s="86"/>
      <c r="BG1218" s="86"/>
      <c r="BH1218" s="86"/>
      <c r="BI1218" s="86"/>
      <c r="BJ1218" s="86"/>
      <c r="BK1218" s="86"/>
      <c r="BL1218" s="86"/>
      <c r="BM1218" s="86"/>
      <c r="BN1218" s="86"/>
      <c r="BO1218" s="86"/>
      <c r="BP1218" s="86"/>
    </row>
    <row r="1219" spans="29:68" s="28" customFormat="1">
      <c r="AC1219" s="33"/>
      <c r="AG1219" s="86"/>
      <c r="AH1219" s="86"/>
      <c r="AI1219" s="86"/>
      <c r="AK1219" s="86"/>
      <c r="AL1219" s="86"/>
      <c r="AM1219" s="86"/>
      <c r="AN1219" s="86"/>
      <c r="AO1219" s="86"/>
      <c r="AP1219" s="86"/>
      <c r="AQ1219" s="86"/>
      <c r="AR1219" s="86"/>
      <c r="AS1219" s="86"/>
      <c r="AT1219" s="86"/>
      <c r="AU1219" s="86"/>
      <c r="AV1219" s="86"/>
      <c r="AW1219" s="86"/>
      <c r="AX1219" s="86"/>
      <c r="AY1219" s="86"/>
      <c r="AZ1219" s="86"/>
      <c r="BA1219" s="86"/>
      <c r="BB1219" s="86"/>
      <c r="BC1219" s="86"/>
      <c r="BD1219" s="86"/>
      <c r="BE1219" s="86"/>
      <c r="BF1219" s="86"/>
      <c r="BG1219" s="86"/>
      <c r="BH1219" s="86"/>
      <c r="BI1219" s="86"/>
      <c r="BJ1219" s="86"/>
      <c r="BK1219" s="86"/>
      <c r="BL1219" s="86"/>
      <c r="BM1219" s="86"/>
      <c r="BN1219" s="86"/>
      <c r="BO1219" s="86"/>
      <c r="BP1219" s="86"/>
    </row>
    <row r="1220" spans="29:68" s="28" customFormat="1">
      <c r="AC1220" s="33"/>
      <c r="AG1220" s="86"/>
      <c r="AH1220" s="86"/>
      <c r="AI1220" s="86"/>
      <c r="AK1220" s="86"/>
      <c r="AL1220" s="86"/>
      <c r="AM1220" s="86"/>
      <c r="AN1220" s="86"/>
      <c r="AO1220" s="86"/>
      <c r="AP1220" s="86"/>
      <c r="AQ1220" s="86"/>
      <c r="AR1220" s="86"/>
      <c r="AS1220" s="86"/>
      <c r="AT1220" s="86"/>
      <c r="AU1220" s="86"/>
      <c r="AV1220" s="86"/>
      <c r="AW1220" s="86"/>
      <c r="AX1220" s="86"/>
      <c r="AY1220" s="86"/>
      <c r="AZ1220" s="86"/>
      <c r="BA1220" s="86"/>
      <c r="BB1220" s="86"/>
      <c r="BC1220" s="86"/>
      <c r="BD1220" s="86"/>
      <c r="BE1220" s="86"/>
      <c r="BF1220" s="86"/>
      <c r="BG1220" s="86"/>
      <c r="BH1220" s="86"/>
      <c r="BI1220" s="86"/>
      <c r="BJ1220" s="86"/>
      <c r="BK1220" s="86"/>
      <c r="BL1220" s="86"/>
      <c r="BM1220" s="86"/>
      <c r="BN1220" s="86"/>
      <c r="BO1220" s="86"/>
      <c r="BP1220" s="86"/>
    </row>
    <row r="1221" spans="29:68" s="28" customFormat="1">
      <c r="AC1221" s="33"/>
      <c r="AG1221" s="86"/>
      <c r="AH1221" s="86"/>
      <c r="AI1221" s="86"/>
      <c r="AK1221" s="86"/>
      <c r="AL1221" s="86"/>
      <c r="AM1221" s="86"/>
      <c r="AN1221" s="86"/>
      <c r="AO1221" s="86"/>
      <c r="AP1221" s="86"/>
      <c r="AQ1221" s="86"/>
      <c r="AR1221" s="86"/>
      <c r="AS1221" s="86"/>
      <c r="AT1221" s="86"/>
      <c r="AU1221" s="86"/>
      <c r="AV1221" s="86"/>
      <c r="AW1221" s="86"/>
      <c r="AX1221" s="86"/>
      <c r="AY1221" s="86"/>
      <c r="AZ1221" s="86"/>
      <c r="BA1221" s="86"/>
      <c r="BB1221" s="86"/>
      <c r="BC1221" s="86"/>
      <c r="BD1221" s="86"/>
      <c r="BE1221" s="86"/>
      <c r="BF1221" s="86"/>
      <c r="BG1221" s="86"/>
      <c r="BH1221" s="86"/>
      <c r="BI1221" s="86"/>
      <c r="BJ1221" s="86"/>
      <c r="BK1221" s="86"/>
      <c r="BL1221" s="86"/>
      <c r="BM1221" s="86"/>
      <c r="BN1221" s="86"/>
      <c r="BO1221" s="86"/>
      <c r="BP1221" s="86"/>
    </row>
    <row r="1222" spans="29:68" s="28" customFormat="1">
      <c r="AC1222" s="33"/>
      <c r="AG1222" s="86"/>
      <c r="AH1222" s="86"/>
      <c r="AI1222" s="86"/>
      <c r="AK1222" s="86"/>
      <c r="AL1222" s="86"/>
      <c r="AM1222" s="86"/>
      <c r="AN1222" s="86"/>
      <c r="AO1222" s="86"/>
      <c r="AP1222" s="86"/>
      <c r="AQ1222" s="86"/>
      <c r="AR1222" s="86"/>
      <c r="AS1222" s="86"/>
      <c r="AT1222" s="86"/>
      <c r="AU1222" s="86"/>
      <c r="AV1222" s="86"/>
      <c r="AW1222" s="86"/>
      <c r="AX1222" s="86"/>
      <c r="AY1222" s="86"/>
      <c r="AZ1222" s="86"/>
      <c r="BA1222" s="86"/>
      <c r="BB1222" s="86"/>
      <c r="BC1222" s="86"/>
      <c r="BD1222" s="86"/>
      <c r="BE1222" s="86"/>
      <c r="BF1222" s="86"/>
      <c r="BG1222" s="86"/>
      <c r="BH1222" s="86"/>
      <c r="BI1222" s="86"/>
      <c r="BJ1222" s="86"/>
      <c r="BK1222" s="86"/>
      <c r="BL1222" s="86"/>
      <c r="BM1222" s="86"/>
      <c r="BN1222" s="86"/>
      <c r="BO1222" s="86"/>
      <c r="BP1222" s="86"/>
    </row>
    <row r="1223" spans="29:68" s="28" customFormat="1">
      <c r="AC1223" s="33"/>
      <c r="AG1223" s="86"/>
      <c r="AH1223" s="86"/>
      <c r="AI1223" s="86"/>
      <c r="AK1223" s="86"/>
      <c r="AL1223" s="86"/>
      <c r="AM1223" s="86"/>
      <c r="AN1223" s="86"/>
      <c r="AO1223" s="86"/>
      <c r="AP1223" s="86"/>
      <c r="AQ1223" s="86"/>
      <c r="AR1223" s="86"/>
      <c r="AS1223" s="86"/>
      <c r="AT1223" s="86"/>
      <c r="AU1223" s="86"/>
      <c r="AV1223" s="86"/>
      <c r="AW1223" s="86"/>
      <c r="AX1223" s="86"/>
      <c r="AY1223" s="86"/>
      <c r="AZ1223" s="86"/>
      <c r="BA1223" s="86"/>
      <c r="BB1223" s="86"/>
      <c r="BC1223" s="86"/>
      <c r="BD1223" s="86"/>
      <c r="BE1223" s="86"/>
      <c r="BF1223" s="86"/>
      <c r="BG1223" s="86"/>
      <c r="BH1223" s="86"/>
      <c r="BI1223" s="86"/>
      <c r="BJ1223" s="86"/>
      <c r="BK1223" s="86"/>
      <c r="BL1223" s="86"/>
      <c r="BM1223" s="86"/>
      <c r="BN1223" s="86"/>
      <c r="BO1223" s="86"/>
      <c r="BP1223" s="86"/>
    </row>
    <row r="1224" spans="29:68" s="28" customFormat="1">
      <c r="AC1224" s="33"/>
      <c r="AG1224" s="86"/>
      <c r="AH1224" s="86"/>
      <c r="AI1224" s="86"/>
      <c r="AK1224" s="86"/>
      <c r="AL1224" s="86"/>
      <c r="AM1224" s="86"/>
      <c r="AN1224" s="86"/>
      <c r="AO1224" s="86"/>
      <c r="AP1224" s="86"/>
      <c r="AQ1224" s="86"/>
      <c r="AR1224" s="86"/>
      <c r="AS1224" s="86"/>
      <c r="AT1224" s="86"/>
      <c r="AU1224" s="86"/>
      <c r="AV1224" s="86"/>
      <c r="AW1224" s="86"/>
      <c r="AX1224" s="86"/>
      <c r="AY1224" s="86"/>
      <c r="AZ1224" s="86"/>
      <c r="BA1224" s="86"/>
      <c r="BB1224" s="86"/>
      <c r="BC1224" s="86"/>
      <c r="BD1224" s="86"/>
      <c r="BE1224" s="86"/>
      <c r="BF1224" s="86"/>
      <c r="BG1224" s="86"/>
      <c r="BH1224" s="86"/>
      <c r="BI1224" s="86"/>
      <c r="BJ1224" s="86"/>
      <c r="BK1224" s="86"/>
      <c r="BL1224" s="86"/>
      <c r="BM1224" s="86"/>
      <c r="BN1224" s="86"/>
      <c r="BO1224" s="86"/>
      <c r="BP1224" s="86"/>
    </row>
    <row r="1225" spans="29:68" s="28" customFormat="1">
      <c r="AC1225" s="33"/>
      <c r="AG1225" s="86"/>
      <c r="AH1225" s="86"/>
      <c r="AI1225" s="86"/>
      <c r="AK1225" s="86"/>
      <c r="AL1225" s="86"/>
      <c r="AM1225" s="86"/>
      <c r="AN1225" s="86"/>
      <c r="AO1225" s="86"/>
      <c r="AP1225" s="86"/>
      <c r="AQ1225" s="86"/>
      <c r="AR1225" s="86"/>
      <c r="AS1225" s="86"/>
      <c r="AT1225" s="86"/>
      <c r="AU1225" s="86"/>
      <c r="AV1225" s="86"/>
      <c r="AW1225" s="86"/>
      <c r="AX1225" s="86"/>
      <c r="AY1225" s="86"/>
      <c r="AZ1225" s="86"/>
      <c r="BA1225" s="86"/>
      <c r="BB1225" s="86"/>
      <c r="BC1225" s="86"/>
      <c r="BD1225" s="86"/>
      <c r="BE1225" s="86"/>
      <c r="BF1225" s="86"/>
      <c r="BG1225" s="86"/>
      <c r="BH1225" s="86"/>
      <c r="BI1225" s="86"/>
      <c r="BJ1225" s="86"/>
      <c r="BK1225" s="86"/>
      <c r="BL1225" s="86"/>
      <c r="BM1225" s="86"/>
      <c r="BN1225" s="86"/>
      <c r="BO1225" s="86"/>
      <c r="BP1225" s="86"/>
    </row>
    <row r="1226" spans="29:68" s="28" customFormat="1">
      <c r="AC1226" s="33"/>
      <c r="AG1226" s="86"/>
      <c r="AH1226" s="86"/>
      <c r="AI1226" s="86"/>
      <c r="AK1226" s="86"/>
      <c r="AL1226" s="86"/>
      <c r="AM1226" s="86"/>
      <c r="AN1226" s="86"/>
      <c r="AO1226" s="86"/>
      <c r="AP1226" s="86"/>
      <c r="AQ1226" s="86"/>
      <c r="AR1226" s="86"/>
      <c r="AS1226" s="86"/>
      <c r="AT1226" s="86"/>
      <c r="AU1226" s="86"/>
      <c r="AV1226" s="86"/>
      <c r="AW1226" s="86"/>
      <c r="AX1226" s="86"/>
      <c r="AY1226" s="86"/>
      <c r="AZ1226" s="86"/>
      <c r="BA1226" s="86"/>
      <c r="BB1226" s="86"/>
      <c r="BC1226" s="86"/>
      <c r="BD1226" s="86"/>
      <c r="BE1226" s="86"/>
      <c r="BF1226" s="86"/>
      <c r="BG1226" s="86"/>
      <c r="BH1226" s="86"/>
      <c r="BI1226" s="86"/>
      <c r="BJ1226" s="86"/>
      <c r="BK1226" s="86"/>
      <c r="BL1226" s="86"/>
      <c r="BM1226" s="86"/>
      <c r="BN1226" s="86"/>
      <c r="BO1226" s="86"/>
      <c r="BP1226" s="86"/>
    </row>
    <row r="1227" spans="29:68" s="28" customFormat="1">
      <c r="AC1227" s="33"/>
      <c r="AG1227" s="86"/>
      <c r="AH1227" s="86"/>
      <c r="AI1227" s="86"/>
      <c r="AK1227" s="86"/>
      <c r="AL1227" s="86"/>
      <c r="AM1227" s="86"/>
      <c r="AN1227" s="86"/>
      <c r="AO1227" s="86"/>
      <c r="AP1227" s="86"/>
      <c r="AQ1227" s="86"/>
      <c r="AR1227" s="86"/>
      <c r="AS1227" s="86"/>
      <c r="AT1227" s="86"/>
      <c r="AU1227" s="86"/>
      <c r="AV1227" s="86"/>
      <c r="AW1227" s="86"/>
      <c r="AX1227" s="86"/>
      <c r="AY1227" s="86"/>
      <c r="AZ1227" s="86"/>
      <c r="BA1227" s="86"/>
      <c r="BB1227" s="86"/>
      <c r="BC1227" s="86"/>
      <c r="BD1227" s="86"/>
      <c r="BE1227" s="86"/>
      <c r="BF1227" s="86"/>
      <c r="BG1227" s="86"/>
      <c r="BH1227" s="86"/>
      <c r="BI1227" s="86"/>
      <c r="BJ1227" s="86"/>
      <c r="BK1227" s="86"/>
      <c r="BL1227" s="86"/>
      <c r="BM1227" s="86"/>
      <c r="BN1227" s="86"/>
      <c r="BO1227" s="86"/>
      <c r="BP1227" s="86"/>
    </row>
    <row r="1228" spans="29:68" s="28" customFormat="1">
      <c r="AC1228" s="33"/>
      <c r="AG1228" s="86"/>
      <c r="AH1228" s="86"/>
      <c r="AI1228" s="86"/>
      <c r="AK1228" s="86"/>
      <c r="AL1228" s="86"/>
      <c r="AM1228" s="86"/>
      <c r="AN1228" s="86"/>
      <c r="AO1228" s="86"/>
      <c r="AP1228" s="86"/>
      <c r="AQ1228" s="86"/>
      <c r="AR1228" s="86"/>
      <c r="AS1228" s="86"/>
      <c r="AT1228" s="86"/>
      <c r="AU1228" s="86"/>
      <c r="AV1228" s="86"/>
      <c r="AW1228" s="86"/>
      <c r="AX1228" s="86"/>
      <c r="AY1228" s="86"/>
      <c r="AZ1228" s="86"/>
      <c r="BA1228" s="86"/>
      <c r="BB1228" s="86"/>
      <c r="BC1228" s="86"/>
      <c r="BD1228" s="86"/>
      <c r="BE1228" s="86"/>
      <c r="BF1228" s="86"/>
      <c r="BG1228" s="86"/>
      <c r="BH1228" s="86"/>
      <c r="BI1228" s="86"/>
      <c r="BJ1228" s="86"/>
      <c r="BK1228" s="86"/>
      <c r="BL1228" s="86"/>
      <c r="BM1228" s="86"/>
      <c r="BN1228" s="86"/>
      <c r="BO1228" s="86"/>
      <c r="BP1228" s="86"/>
    </row>
    <row r="1229" spans="29:68" s="28" customFormat="1">
      <c r="AC1229" s="33"/>
      <c r="AG1229" s="86"/>
      <c r="AH1229" s="86"/>
      <c r="AI1229" s="86"/>
      <c r="AK1229" s="86"/>
      <c r="AL1229" s="86"/>
      <c r="AM1229" s="86"/>
      <c r="AN1229" s="86"/>
      <c r="AO1229" s="86"/>
      <c r="AP1229" s="86"/>
      <c r="AQ1229" s="86"/>
      <c r="AR1229" s="86"/>
      <c r="AS1229" s="86"/>
      <c r="AT1229" s="86"/>
      <c r="AU1229" s="86"/>
      <c r="AV1229" s="86"/>
      <c r="AW1229" s="86"/>
      <c r="AX1229" s="86"/>
      <c r="AY1229" s="86"/>
      <c r="AZ1229" s="86"/>
      <c r="BA1229" s="86"/>
      <c r="BB1229" s="86"/>
      <c r="BC1229" s="86"/>
      <c r="BD1229" s="86"/>
      <c r="BE1229" s="86"/>
      <c r="BF1229" s="86"/>
      <c r="BG1229" s="86"/>
      <c r="BH1229" s="86"/>
      <c r="BI1229" s="86"/>
      <c r="BJ1229" s="86"/>
      <c r="BK1229" s="86"/>
      <c r="BL1229" s="86"/>
      <c r="BM1229" s="86"/>
      <c r="BN1229" s="86"/>
      <c r="BO1229" s="86"/>
      <c r="BP1229" s="86"/>
    </row>
    <row r="1230" spans="29:68" s="28" customFormat="1">
      <c r="AC1230" s="33"/>
      <c r="AG1230" s="86"/>
      <c r="AH1230" s="86"/>
      <c r="AI1230" s="86"/>
      <c r="AK1230" s="86"/>
      <c r="AL1230" s="86"/>
      <c r="AM1230" s="86"/>
      <c r="AN1230" s="86"/>
      <c r="AO1230" s="86"/>
      <c r="AP1230" s="86"/>
      <c r="AQ1230" s="86"/>
      <c r="AR1230" s="86"/>
      <c r="AS1230" s="86"/>
      <c r="AT1230" s="86"/>
      <c r="AU1230" s="86"/>
      <c r="AV1230" s="86"/>
      <c r="AW1230" s="86"/>
      <c r="AX1230" s="86"/>
      <c r="AY1230" s="86"/>
      <c r="AZ1230" s="86"/>
      <c r="BA1230" s="86"/>
      <c r="BB1230" s="86"/>
      <c r="BC1230" s="86"/>
      <c r="BD1230" s="86"/>
      <c r="BE1230" s="86"/>
      <c r="BF1230" s="86"/>
      <c r="BG1230" s="86"/>
      <c r="BH1230" s="86"/>
      <c r="BI1230" s="86"/>
      <c r="BJ1230" s="86"/>
      <c r="BK1230" s="86"/>
      <c r="BL1230" s="86"/>
      <c r="BM1230" s="86"/>
      <c r="BN1230" s="86"/>
      <c r="BO1230" s="86"/>
      <c r="BP1230" s="86"/>
    </row>
    <row r="1231" spans="29:68" s="28" customFormat="1">
      <c r="AC1231" s="33"/>
      <c r="AG1231" s="86"/>
      <c r="AH1231" s="86"/>
      <c r="AI1231" s="86"/>
      <c r="AK1231" s="86"/>
      <c r="AL1231" s="86"/>
      <c r="AM1231" s="86"/>
      <c r="AN1231" s="86"/>
      <c r="AO1231" s="86"/>
      <c r="AP1231" s="86"/>
      <c r="AQ1231" s="86"/>
      <c r="AR1231" s="86"/>
      <c r="AS1231" s="86"/>
      <c r="AT1231" s="86"/>
      <c r="AU1231" s="86"/>
      <c r="AV1231" s="86"/>
      <c r="AW1231" s="86"/>
      <c r="AX1231" s="86"/>
      <c r="AY1231" s="86"/>
      <c r="AZ1231" s="86"/>
      <c r="BA1231" s="86"/>
      <c r="BB1231" s="86"/>
      <c r="BC1231" s="86"/>
      <c r="BD1231" s="86"/>
      <c r="BE1231" s="86"/>
      <c r="BF1231" s="86"/>
      <c r="BG1231" s="86"/>
      <c r="BH1231" s="86"/>
      <c r="BI1231" s="86"/>
      <c r="BJ1231" s="86"/>
      <c r="BK1231" s="86"/>
      <c r="BL1231" s="86"/>
      <c r="BM1231" s="86"/>
      <c r="BN1231" s="86"/>
      <c r="BO1231" s="86"/>
      <c r="BP1231" s="86"/>
    </row>
    <row r="1232" spans="29:68" s="28" customFormat="1">
      <c r="AC1232" s="33"/>
      <c r="AG1232" s="86"/>
      <c r="AH1232" s="86"/>
      <c r="AI1232" s="86"/>
      <c r="AK1232" s="86"/>
      <c r="AL1232" s="86"/>
      <c r="AM1232" s="86"/>
      <c r="AN1232" s="86"/>
      <c r="AO1232" s="86"/>
      <c r="AP1232" s="86"/>
      <c r="AQ1232" s="86"/>
      <c r="AR1232" s="86"/>
      <c r="AS1232" s="86"/>
      <c r="AT1232" s="86"/>
      <c r="AU1232" s="86"/>
      <c r="AV1232" s="86"/>
      <c r="AW1232" s="86"/>
      <c r="AX1232" s="86"/>
      <c r="AY1232" s="86"/>
      <c r="AZ1232" s="86"/>
      <c r="BA1232" s="86"/>
      <c r="BB1232" s="86"/>
      <c r="BC1232" s="86"/>
      <c r="BD1232" s="86"/>
      <c r="BE1232" s="86"/>
      <c r="BF1232" s="86"/>
      <c r="BG1232" s="86"/>
      <c r="BH1232" s="86"/>
      <c r="BI1232" s="86"/>
      <c r="BJ1232" s="86"/>
      <c r="BK1232" s="86"/>
      <c r="BL1232" s="86"/>
      <c r="BM1232" s="86"/>
      <c r="BN1232" s="86"/>
      <c r="BO1232" s="86"/>
      <c r="BP1232" s="86"/>
    </row>
    <row r="1233" spans="29:68" s="28" customFormat="1">
      <c r="AC1233" s="33"/>
      <c r="AG1233" s="86"/>
      <c r="AH1233" s="86"/>
      <c r="AI1233" s="86"/>
      <c r="AK1233" s="86"/>
      <c r="AL1233" s="86"/>
      <c r="AM1233" s="86"/>
      <c r="AN1233" s="86"/>
      <c r="AO1233" s="86"/>
      <c r="AP1233" s="86"/>
      <c r="AQ1233" s="86"/>
      <c r="AR1233" s="86"/>
      <c r="AS1233" s="86"/>
      <c r="AT1233" s="86"/>
      <c r="AU1233" s="86"/>
      <c r="AV1233" s="86"/>
      <c r="AW1233" s="86"/>
      <c r="AX1233" s="86"/>
      <c r="AY1233" s="86"/>
      <c r="AZ1233" s="86"/>
      <c r="BA1233" s="86"/>
      <c r="BB1233" s="86"/>
      <c r="BC1233" s="86"/>
      <c r="BD1233" s="86"/>
      <c r="BE1233" s="86"/>
      <c r="BF1233" s="86"/>
      <c r="BG1233" s="86"/>
      <c r="BH1233" s="86"/>
      <c r="BI1233" s="86"/>
      <c r="BJ1233" s="86"/>
      <c r="BK1233" s="86"/>
      <c r="BL1233" s="86"/>
      <c r="BM1233" s="86"/>
      <c r="BN1233" s="86"/>
      <c r="BO1233" s="86"/>
      <c r="BP1233" s="86"/>
    </row>
    <row r="1234" spans="29:68" s="28" customFormat="1">
      <c r="AC1234" s="33"/>
      <c r="AG1234" s="86"/>
      <c r="AH1234" s="86"/>
      <c r="AI1234" s="86"/>
      <c r="AK1234" s="86"/>
      <c r="AL1234" s="86"/>
      <c r="AM1234" s="86"/>
      <c r="AN1234" s="86"/>
      <c r="AO1234" s="86"/>
      <c r="AP1234" s="86"/>
      <c r="AQ1234" s="86"/>
      <c r="AR1234" s="86"/>
      <c r="AS1234" s="86"/>
      <c r="AT1234" s="86"/>
      <c r="AU1234" s="86"/>
      <c r="AV1234" s="86"/>
      <c r="AW1234" s="86"/>
      <c r="AX1234" s="86"/>
      <c r="AY1234" s="86"/>
      <c r="AZ1234" s="86"/>
      <c r="BA1234" s="86"/>
      <c r="BB1234" s="86"/>
      <c r="BC1234" s="86"/>
      <c r="BD1234" s="86"/>
      <c r="BE1234" s="86"/>
      <c r="BF1234" s="86"/>
      <c r="BG1234" s="86"/>
      <c r="BH1234" s="86"/>
      <c r="BI1234" s="86"/>
      <c r="BJ1234" s="86"/>
      <c r="BK1234" s="86"/>
      <c r="BL1234" s="86"/>
      <c r="BM1234" s="86"/>
      <c r="BN1234" s="86"/>
      <c r="BO1234" s="86"/>
      <c r="BP1234" s="86"/>
    </row>
    <row r="1235" spans="29:68" s="28" customFormat="1">
      <c r="AC1235" s="33"/>
      <c r="AG1235" s="86"/>
      <c r="AH1235" s="86"/>
      <c r="AI1235" s="86"/>
      <c r="AK1235" s="86"/>
      <c r="AL1235" s="86"/>
      <c r="AM1235" s="86"/>
      <c r="AN1235" s="86"/>
      <c r="AO1235" s="86"/>
      <c r="AP1235" s="86"/>
      <c r="AQ1235" s="86"/>
      <c r="AR1235" s="86"/>
      <c r="AS1235" s="86"/>
      <c r="AT1235" s="86"/>
      <c r="AU1235" s="86"/>
      <c r="AV1235" s="86"/>
      <c r="AW1235" s="86"/>
      <c r="AX1235" s="86"/>
      <c r="AY1235" s="86"/>
      <c r="AZ1235" s="86"/>
      <c r="BA1235" s="86"/>
      <c r="BB1235" s="86"/>
      <c r="BC1235" s="86"/>
      <c r="BD1235" s="86"/>
      <c r="BE1235" s="86"/>
      <c r="BF1235" s="86"/>
      <c r="BG1235" s="86"/>
      <c r="BH1235" s="86"/>
      <c r="BI1235" s="86"/>
      <c r="BJ1235" s="86"/>
      <c r="BK1235" s="86"/>
      <c r="BL1235" s="86"/>
      <c r="BM1235" s="86"/>
      <c r="BN1235" s="86"/>
      <c r="BO1235" s="86"/>
      <c r="BP1235" s="86"/>
    </row>
    <row r="1236" spans="29:68" s="28" customFormat="1">
      <c r="AC1236" s="33"/>
      <c r="AG1236" s="86"/>
      <c r="AH1236" s="86"/>
      <c r="AI1236" s="86"/>
      <c r="AK1236" s="86"/>
      <c r="AL1236" s="86"/>
      <c r="AM1236" s="86"/>
      <c r="AN1236" s="86"/>
      <c r="AO1236" s="86"/>
      <c r="AP1236" s="86"/>
      <c r="AQ1236" s="86"/>
      <c r="AR1236" s="86"/>
      <c r="AS1236" s="86"/>
      <c r="AT1236" s="86"/>
      <c r="AU1236" s="86"/>
      <c r="AV1236" s="86"/>
      <c r="AW1236" s="86"/>
      <c r="AX1236" s="86"/>
      <c r="AY1236" s="86"/>
      <c r="AZ1236" s="86"/>
      <c r="BA1236" s="86"/>
      <c r="BB1236" s="86"/>
      <c r="BC1236" s="86"/>
      <c r="BD1236" s="86"/>
      <c r="BE1236" s="86"/>
      <c r="BF1236" s="86"/>
      <c r="BG1236" s="86"/>
      <c r="BH1236" s="86"/>
      <c r="BI1236" s="86"/>
      <c r="BJ1236" s="86"/>
      <c r="BK1236" s="86"/>
      <c r="BL1236" s="86"/>
      <c r="BM1236" s="86"/>
      <c r="BN1236" s="86"/>
      <c r="BO1236" s="86"/>
      <c r="BP1236" s="86"/>
    </row>
    <row r="1237" spans="29:68" s="28" customFormat="1">
      <c r="AC1237" s="33"/>
      <c r="AG1237" s="86"/>
      <c r="AH1237" s="86"/>
      <c r="AI1237" s="86"/>
      <c r="AK1237" s="86"/>
      <c r="AL1237" s="86"/>
      <c r="AM1237" s="86"/>
      <c r="AN1237" s="86"/>
      <c r="AO1237" s="86"/>
      <c r="AP1237" s="86"/>
      <c r="AQ1237" s="86"/>
      <c r="AR1237" s="86"/>
      <c r="AS1237" s="86"/>
      <c r="AT1237" s="86"/>
      <c r="AU1237" s="86"/>
      <c r="AV1237" s="86"/>
      <c r="AW1237" s="86"/>
      <c r="AX1237" s="86"/>
      <c r="AY1237" s="86"/>
      <c r="AZ1237" s="86"/>
      <c r="BA1237" s="86"/>
      <c r="BB1237" s="86"/>
      <c r="BC1237" s="86"/>
      <c r="BD1237" s="86"/>
      <c r="BE1237" s="86"/>
      <c r="BF1237" s="86"/>
      <c r="BG1237" s="86"/>
      <c r="BH1237" s="86"/>
      <c r="BI1237" s="86"/>
      <c r="BJ1237" s="86"/>
      <c r="BK1237" s="86"/>
      <c r="BL1237" s="86"/>
      <c r="BM1237" s="86"/>
      <c r="BN1237" s="86"/>
      <c r="BO1237" s="86"/>
      <c r="BP1237" s="86"/>
    </row>
    <row r="1238" spans="29:68" s="28" customFormat="1">
      <c r="AC1238" s="33"/>
      <c r="AG1238" s="86"/>
      <c r="AH1238" s="86"/>
      <c r="AI1238" s="86"/>
      <c r="AK1238" s="86"/>
      <c r="AL1238" s="86"/>
      <c r="AM1238" s="86"/>
      <c r="AN1238" s="86"/>
      <c r="AO1238" s="86"/>
      <c r="AP1238" s="86"/>
      <c r="AQ1238" s="86"/>
      <c r="AR1238" s="86"/>
      <c r="AS1238" s="86"/>
      <c r="AT1238" s="86"/>
      <c r="AU1238" s="86"/>
      <c r="AV1238" s="86"/>
      <c r="AW1238" s="86"/>
      <c r="AX1238" s="86"/>
      <c r="AY1238" s="86"/>
      <c r="AZ1238" s="86"/>
      <c r="BA1238" s="86"/>
      <c r="BB1238" s="86"/>
      <c r="BC1238" s="86"/>
      <c r="BD1238" s="86"/>
      <c r="BE1238" s="86"/>
      <c r="BF1238" s="86"/>
      <c r="BG1238" s="86"/>
      <c r="BH1238" s="86"/>
      <c r="BI1238" s="86"/>
      <c r="BJ1238" s="86"/>
      <c r="BK1238" s="86"/>
      <c r="BL1238" s="86"/>
      <c r="BM1238" s="86"/>
      <c r="BN1238" s="86"/>
      <c r="BO1238" s="86"/>
      <c r="BP1238" s="86"/>
    </row>
    <row r="1239" spans="29:68" s="28" customFormat="1">
      <c r="AC1239" s="33"/>
      <c r="AG1239" s="86"/>
      <c r="AH1239" s="86"/>
      <c r="AI1239" s="86"/>
      <c r="AK1239" s="86"/>
      <c r="AL1239" s="86"/>
      <c r="AM1239" s="86"/>
      <c r="AN1239" s="86"/>
      <c r="AO1239" s="86"/>
      <c r="AP1239" s="86"/>
      <c r="AQ1239" s="86"/>
      <c r="AR1239" s="86"/>
      <c r="AS1239" s="86"/>
      <c r="AT1239" s="86"/>
      <c r="AU1239" s="86"/>
      <c r="AV1239" s="86"/>
      <c r="AW1239" s="86"/>
      <c r="AX1239" s="86"/>
      <c r="AY1239" s="86"/>
      <c r="AZ1239" s="86"/>
      <c r="BA1239" s="86"/>
      <c r="BB1239" s="86"/>
      <c r="BC1239" s="86"/>
      <c r="BD1239" s="86"/>
      <c r="BE1239" s="86"/>
      <c r="BF1239" s="86"/>
      <c r="BG1239" s="86"/>
      <c r="BH1239" s="86"/>
      <c r="BI1239" s="86"/>
      <c r="BJ1239" s="86"/>
      <c r="BK1239" s="86"/>
      <c r="BL1239" s="86"/>
      <c r="BM1239" s="86"/>
      <c r="BN1239" s="86"/>
      <c r="BO1239" s="86"/>
      <c r="BP1239" s="86"/>
    </row>
    <row r="1240" spans="29:68" s="28" customFormat="1">
      <c r="AC1240" s="33"/>
      <c r="AG1240" s="86"/>
      <c r="AH1240" s="86"/>
      <c r="AI1240" s="86"/>
      <c r="AK1240" s="86"/>
      <c r="AL1240" s="86"/>
      <c r="AM1240" s="86"/>
      <c r="AN1240" s="86"/>
      <c r="AO1240" s="86"/>
      <c r="AP1240" s="86"/>
      <c r="AQ1240" s="86"/>
      <c r="AR1240" s="86"/>
      <c r="AS1240" s="86"/>
      <c r="AT1240" s="86"/>
      <c r="AU1240" s="86"/>
      <c r="AV1240" s="86"/>
      <c r="AW1240" s="86"/>
      <c r="AX1240" s="86"/>
      <c r="AY1240" s="86"/>
      <c r="AZ1240" s="86"/>
      <c r="BA1240" s="86"/>
      <c r="BB1240" s="86"/>
      <c r="BC1240" s="86"/>
      <c r="BD1240" s="86"/>
      <c r="BE1240" s="86"/>
      <c r="BF1240" s="86"/>
      <c r="BG1240" s="86"/>
      <c r="BH1240" s="86"/>
      <c r="BI1240" s="86"/>
      <c r="BJ1240" s="86"/>
      <c r="BK1240" s="86"/>
      <c r="BL1240" s="86"/>
      <c r="BM1240" s="86"/>
      <c r="BN1240" s="86"/>
      <c r="BO1240" s="86"/>
      <c r="BP1240" s="86"/>
    </row>
    <row r="1241" spans="29:68" s="28" customFormat="1">
      <c r="AC1241" s="33"/>
      <c r="AG1241" s="86"/>
      <c r="AH1241" s="86"/>
      <c r="AI1241" s="86"/>
      <c r="AK1241" s="86"/>
      <c r="AL1241" s="86"/>
      <c r="AM1241" s="86"/>
      <c r="AN1241" s="86"/>
      <c r="AO1241" s="86"/>
      <c r="AP1241" s="86"/>
      <c r="AQ1241" s="86"/>
      <c r="AR1241" s="86"/>
      <c r="AS1241" s="86"/>
      <c r="AT1241" s="86"/>
      <c r="AU1241" s="86"/>
      <c r="AV1241" s="86"/>
      <c r="AW1241" s="86"/>
      <c r="AX1241" s="86"/>
      <c r="AY1241" s="86"/>
      <c r="AZ1241" s="86"/>
      <c r="BA1241" s="86"/>
      <c r="BB1241" s="86"/>
      <c r="BC1241" s="86"/>
      <c r="BD1241" s="86"/>
      <c r="BE1241" s="86"/>
      <c r="BF1241" s="86"/>
      <c r="BG1241" s="86"/>
      <c r="BH1241" s="86"/>
      <c r="BI1241" s="86"/>
      <c r="BJ1241" s="86"/>
      <c r="BK1241" s="86"/>
      <c r="BL1241" s="86"/>
      <c r="BM1241" s="86"/>
      <c r="BN1241" s="86"/>
      <c r="BO1241" s="86"/>
      <c r="BP1241" s="86"/>
    </row>
    <row r="1242" spans="29:68" s="28" customFormat="1">
      <c r="AC1242" s="33"/>
      <c r="AG1242" s="86"/>
      <c r="AH1242" s="86"/>
      <c r="AI1242" s="86"/>
      <c r="AK1242" s="86"/>
      <c r="AL1242" s="86"/>
      <c r="AM1242" s="86"/>
      <c r="AN1242" s="86"/>
      <c r="AO1242" s="86"/>
      <c r="AP1242" s="86"/>
      <c r="AQ1242" s="86"/>
      <c r="AR1242" s="86"/>
      <c r="AS1242" s="86"/>
      <c r="AT1242" s="86"/>
      <c r="AU1242" s="86"/>
      <c r="AV1242" s="86"/>
      <c r="AW1242" s="86"/>
      <c r="AX1242" s="86"/>
      <c r="AY1242" s="86"/>
      <c r="AZ1242" s="86"/>
      <c r="BA1242" s="86"/>
      <c r="BB1242" s="86"/>
      <c r="BC1242" s="86"/>
      <c r="BD1242" s="86"/>
      <c r="BE1242" s="86"/>
      <c r="BF1242" s="86"/>
      <c r="BG1242" s="86"/>
      <c r="BH1242" s="86"/>
      <c r="BI1242" s="86"/>
      <c r="BJ1242" s="86"/>
      <c r="BK1242" s="86"/>
      <c r="BL1242" s="86"/>
      <c r="BM1242" s="86"/>
      <c r="BN1242" s="86"/>
      <c r="BO1242" s="86"/>
      <c r="BP1242" s="86"/>
    </row>
    <row r="1243" spans="29:68" s="28" customFormat="1">
      <c r="AC1243" s="33"/>
      <c r="AG1243" s="86"/>
      <c r="AH1243" s="86"/>
      <c r="AI1243" s="86"/>
      <c r="AK1243" s="86"/>
      <c r="AL1243" s="86"/>
      <c r="AM1243" s="86"/>
      <c r="AN1243" s="86"/>
      <c r="AO1243" s="86"/>
      <c r="AP1243" s="86"/>
      <c r="AQ1243" s="86"/>
      <c r="AR1243" s="86"/>
      <c r="AS1243" s="86"/>
      <c r="AT1243" s="86"/>
      <c r="AU1243" s="86"/>
      <c r="AV1243" s="86"/>
      <c r="AW1243" s="86"/>
      <c r="AX1243" s="86"/>
      <c r="AY1243" s="86"/>
      <c r="AZ1243" s="86"/>
      <c r="BA1243" s="86"/>
      <c r="BB1243" s="86"/>
      <c r="BC1243" s="86"/>
      <c r="BD1243" s="86"/>
      <c r="BE1243" s="86"/>
      <c r="BF1243" s="86"/>
      <c r="BG1243" s="86"/>
      <c r="BH1243" s="86"/>
      <c r="BI1243" s="86"/>
      <c r="BJ1243" s="86"/>
      <c r="BK1243" s="86"/>
      <c r="BL1243" s="86"/>
      <c r="BM1243" s="86"/>
      <c r="BN1243" s="86"/>
      <c r="BO1243" s="86"/>
      <c r="BP1243" s="86"/>
    </row>
    <row r="1244" spans="29:68" s="28" customFormat="1">
      <c r="AC1244" s="33"/>
      <c r="AG1244" s="86"/>
      <c r="AH1244" s="86"/>
      <c r="AI1244" s="86"/>
      <c r="AK1244" s="86"/>
      <c r="AL1244" s="86"/>
      <c r="AM1244" s="86"/>
      <c r="AN1244" s="86"/>
      <c r="AO1244" s="86"/>
      <c r="AP1244" s="86"/>
      <c r="AQ1244" s="86"/>
      <c r="AR1244" s="86"/>
      <c r="AS1244" s="86"/>
      <c r="AT1244" s="86"/>
      <c r="AU1244" s="86"/>
      <c r="AV1244" s="86"/>
      <c r="AW1244" s="86"/>
      <c r="AX1244" s="86"/>
      <c r="AY1244" s="86"/>
      <c r="AZ1244" s="86"/>
      <c r="BA1244" s="86"/>
      <c r="BB1244" s="86"/>
      <c r="BC1244" s="86"/>
      <c r="BD1244" s="86"/>
      <c r="BE1244" s="86"/>
      <c r="BF1244" s="86"/>
      <c r="BG1244" s="86"/>
      <c r="BH1244" s="86"/>
      <c r="BI1244" s="86"/>
      <c r="BJ1244" s="86"/>
      <c r="BK1244" s="86"/>
      <c r="BL1244" s="86"/>
      <c r="BM1244" s="86"/>
      <c r="BN1244" s="86"/>
      <c r="BO1244" s="86"/>
      <c r="BP1244" s="86"/>
    </row>
    <row r="1245" spans="29:68" s="28" customFormat="1">
      <c r="AC1245" s="33"/>
      <c r="AG1245" s="86"/>
      <c r="AH1245" s="86"/>
      <c r="AI1245" s="86"/>
      <c r="AK1245" s="86"/>
      <c r="AL1245" s="86"/>
      <c r="AM1245" s="86"/>
      <c r="AN1245" s="86"/>
      <c r="AO1245" s="86"/>
      <c r="AP1245" s="86"/>
      <c r="AQ1245" s="86"/>
      <c r="AR1245" s="86"/>
      <c r="AS1245" s="86"/>
      <c r="AT1245" s="86"/>
      <c r="AU1245" s="86"/>
      <c r="AV1245" s="86"/>
      <c r="AW1245" s="86"/>
      <c r="AX1245" s="86"/>
      <c r="AY1245" s="86"/>
      <c r="AZ1245" s="86"/>
      <c r="BA1245" s="86"/>
      <c r="BB1245" s="86"/>
      <c r="BC1245" s="86"/>
      <c r="BD1245" s="86"/>
      <c r="BE1245" s="86"/>
      <c r="BF1245" s="86"/>
      <c r="BG1245" s="86"/>
      <c r="BH1245" s="86"/>
      <c r="BI1245" s="86"/>
      <c r="BJ1245" s="86"/>
      <c r="BK1245" s="86"/>
      <c r="BL1245" s="86"/>
      <c r="BM1245" s="86"/>
      <c r="BN1245" s="86"/>
      <c r="BO1245" s="86"/>
      <c r="BP1245" s="86"/>
    </row>
    <row r="1246" spans="29:68" s="28" customFormat="1">
      <c r="AC1246" s="33"/>
      <c r="AG1246" s="86"/>
      <c r="AH1246" s="86"/>
      <c r="AI1246" s="86"/>
      <c r="AK1246" s="86"/>
      <c r="AL1246" s="86"/>
      <c r="AM1246" s="86"/>
      <c r="AN1246" s="86"/>
      <c r="AO1246" s="86"/>
      <c r="AP1246" s="86"/>
      <c r="AQ1246" s="86"/>
      <c r="AR1246" s="86"/>
      <c r="AS1246" s="86"/>
      <c r="AT1246" s="86"/>
      <c r="AU1246" s="86"/>
      <c r="AV1246" s="86"/>
      <c r="AW1246" s="86"/>
      <c r="AX1246" s="86"/>
      <c r="AY1246" s="86"/>
      <c r="AZ1246" s="86"/>
      <c r="BA1246" s="86"/>
      <c r="BB1246" s="86"/>
      <c r="BC1246" s="86"/>
      <c r="BD1246" s="86"/>
      <c r="BE1246" s="86"/>
      <c r="BF1246" s="86"/>
      <c r="BG1246" s="86"/>
      <c r="BH1246" s="86"/>
      <c r="BI1246" s="86"/>
      <c r="BJ1246" s="86"/>
      <c r="BK1246" s="86"/>
      <c r="BL1246" s="86"/>
      <c r="BM1246" s="86"/>
      <c r="BN1246" s="86"/>
      <c r="BO1246" s="86"/>
      <c r="BP1246" s="86"/>
    </row>
    <row r="1247" spans="29:68" s="28" customFormat="1">
      <c r="AC1247" s="33"/>
      <c r="AG1247" s="86"/>
      <c r="AH1247" s="86"/>
      <c r="AI1247" s="86"/>
      <c r="AK1247" s="86"/>
      <c r="AL1247" s="86"/>
      <c r="AM1247" s="86"/>
      <c r="AN1247" s="86"/>
      <c r="AO1247" s="86"/>
      <c r="AP1247" s="86"/>
      <c r="AQ1247" s="86"/>
      <c r="AR1247" s="86"/>
      <c r="AS1247" s="86"/>
      <c r="AT1247" s="86"/>
      <c r="AU1247" s="86"/>
      <c r="AV1247" s="86"/>
      <c r="AW1247" s="86"/>
      <c r="AX1247" s="86"/>
      <c r="AY1247" s="86"/>
      <c r="AZ1247" s="86"/>
      <c r="BA1247" s="86"/>
      <c r="BB1247" s="86"/>
      <c r="BC1247" s="86"/>
      <c r="BD1247" s="86"/>
      <c r="BE1247" s="86"/>
      <c r="BF1247" s="86"/>
      <c r="BG1247" s="86"/>
      <c r="BH1247" s="86"/>
      <c r="BI1247" s="86"/>
      <c r="BJ1247" s="86"/>
      <c r="BK1247" s="86"/>
      <c r="BL1247" s="86"/>
      <c r="BM1247" s="86"/>
      <c r="BN1247" s="86"/>
      <c r="BO1247" s="86"/>
      <c r="BP1247" s="86"/>
    </row>
    <row r="1248" spans="29:68" s="28" customFormat="1">
      <c r="AC1248" s="33"/>
      <c r="AG1248" s="86"/>
      <c r="AH1248" s="86"/>
      <c r="AI1248" s="86"/>
      <c r="AK1248" s="86"/>
      <c r="AL1248" s="86"/>
      <c r="AM1248" s="86"/>
      <c r="AN1248" s="86"/>
      <c r="AO1248" s="86"/>
      <c r="AP1248" s="86"/>
      <c r="AQ1248" s="86"/>
      <c r="AR1248" s="86"/>
      <c r="AS1248" s="86"/>
      <c r="AT1248" s="86"/>
      <c r="AU1248" s="86"/>
      <c r="AV1248" s="86"/>
      <c r="AW1248" s="86"/>
      <c r="AX1248" s="86"/>
      <c r="AY1248" s="86"/>
      <c r="AZ1248" s="86"/>
      <c r="BA1248" s="86"/>
      <c r="BB1248" s="86"/>
      <c r="BC1248" s="86"/>
      <c r="BD1248" s="86"/>
      <c r="BE1248" s="86"/>
      <c r="BF1248" s="86"/>
      <c r="BG1248" s="86"/>
      <c r="BH1248" s="86"/>
      <c r="BI1248" s="86"/>
      <c r="BJ1248" s="86"/>
      <c r="BK1248" s="86"/>
      <c r="BL1248" s="86"/>
      <c r="BM1248" s="86"/>
      <c r="BN1248" s="86"/>
      <c r="BO1248" s="86"/>
      <c r="BP1248" s="86"/>
    </row>
    <row r="1249" spans="29:68" s="28" customFormat="1">
      <c r="AC1249" s="33"/>
      <c r="AG1249" s="86"/>
      <c r="AH1249" s="86"/>
      <c r="AI1249" s="86"/>
      <c r="AK1249" s="86"/>
      <c r="AL1249" s="86"/>
      <c r="AM1249" s="86"/>
      <c r="AN1249" s="86"/>
      <c r="AO1249" s="86"/>
      <c r="AP1249" s="86"/>
      <c r="AQ1249" s="86"/>
      <c r="AR1249" s="86"/>
      <c r="AS1249" s="86"/>
      <c r="AT1249" s="86"/>
      <c r="AU1249" s="86"/>
      <c r="AV1249" s="86"/>
      <c r="AW1249" s="86"/>
      <c r="AX1249" s="86"/>
      <c r="AY1249" s="86"/>
      <c r="AZ1249" s="86"/>
      <c r="BA1249" s="86"/>
      <c r="BB1249" s="86"/>
      <c r="BC1249" s="86"/>
      <c r="BD1249" s="86"/>
      <c r="BE1249" s="86"/>
      <c r="BF1249" s="86"/>
      <c r="BG1249" s="86"/>
      <c r="BH1249" s="86"/>
      <c r="BI1249" s="86"/>
      <c r="BJ1249" s="86"/>
      <c r="BK1249" s="86"/>
      <c r="BL1249" s="86"/>
      <c r="BM1249" s="86"/>
      <c r="BN1249" s="86"/>
      <c r="BO1249" s="86"/>
      <c r="BP1249" s="86"/>
    </row>
    <row r="1250" spans="29:68" s="28" customFormat="1">
      <c r="AC1250" s="33"/>
      <c r="AG1250" s="86"/>
      <c r="AH1250" s="86"/>
      <c r="AI1250" s="86"/>
      <c r="AK1250" s="86"/>
      <c r="AL1250" s="86"/>
      <c r="AM1250" s="86"/>
      <c r="AN1250" s="86"/>
      <c r="AO1250" s="86"/>
      <c r="AP1250" s="86"/>
      <c r="AQ1250" s="86"/>
      <c r="AR1250" s="86"/>
      <c r="AS1250" s="86"/>
      <c r="AT1250" s="86"/>
      <c r="AU1250" s="86"/>
      <c r="AV1250" s="86"/>
      <c r="AW1250" s="86"/>
      <c r="AX1250" s="86"/>
      <c r="AY1250" s="86"/>
      <c r="AZ1250" s="86"/>
      <c r="BA1250" s="86"/>
      <c r="BB1250" s="86"/>
      <c r="BC1250" s="86"/>
      <c r="BD1250" s="86"/>
      <c r="BE1250" s="86"/>
      <c r="BF1250" s="86"/>
      <c r="BG1250" s="86"/>
      <c r="BH1250" s="86"/>
      <c r="BI1250" s="86"/>
      <c r="BJ1250" s="86"/>
      <c r="BK1250" s="86"/>
      <c r="BL1250" s="86"/>
      <c r="BM1250" s="86"/>
      <c r="BN1250" s="86"/>
      <c r="BO1250" s="86"/>
      <c r="BP1250" s="86"/>
    </row>
    <row r="1251" spans="29:68" s="28" customFormat="1">
      <c r="AC1251" s="33"/>
      <c r="AG1251" s="86"/>
      <c r="AH1251" s="86"/>
      <c r="AI1251" s="86"/>
      <c r="AK1251" s="86"/>
      <c r="AL1251" s="86"/>
      <c r="AM1251" s="86"/>
      <c r="AN1251" s="86"/>
      <c r="AO1251" s="86"/>
      <c r="AP1251" s="86"/>
      <c r="AQ1251" s="86"/>
      <c r="AR1251" s="86"/>
      <c r="AS1251" s="86"/>
      <c r="AT1251" s="86"/>
      <c r="AU1251" s="86"/>
      <c r="AV1251" s="86"/>
      <c r="AW1251" s="86"/>
      <c r="AX1251" s="86"/>
      <c r="AY1251" s="86"/>
      <c r="AZ1251" s="86"/>
      <c r="BA1251" s="86"/>
      <c r="BB1251" s="86"/>
      <c r="BC1251" s="86"/>
      <c r="BD1251" s="86"/>
      <c r="BE1251" s="86"/>
      <c r="BF1251" s="86"/>
      <c r="BG1251" s="86"/>
      <c r="BH1251" s="86"/>
      <c r="BI1251" s="86"/>
      <c r="BJ1251" s="86"/>
      <c r="BK1251" s="86"/>
      <c r="BL1251" s="86"/>
      <c r="BM1251" s="86"/>
      <c r="BN1251" s="86"/>
      <c r="BO1251" s="86"/>
      <c r="BP1251" s="86"/>
    </row>
    <row r="1252" spans="29:68" s="28" customFormat="1">
      <c r="AC1252" s="33"/>
      <c r="AG1252" s="86"/>
      <c r="AH1252" s="86"/>
      <c r="AI1252" s="86"/>
      <c r="AK1252" s="86"/>
      <c r="AL1252" s="86"/>
      <c r="AM1252" s="86"/>
      <c r="AN1252" s="86"/>
      <c r="AO1252" s="86"/>
      <c r="AP1252" s="86"/>
      <c r="AQ1252" s="86"/>
      <c r="AR1252" s="86"/>
      <c r="AS1252" s="86"/>
      <c r="AT1252" s="86"/>
      <c r="AU1252" s="86"/>
      <c r="AV1252" s="86"/>
      <c r="AW1252" s="86"/>
      <c r="AX1252" s="86"/>
      <c r="AY1252" s="86"/>
      <c r="AZ1252" s="86"/>
      <c r="BA1252" s="86"/>
      <c r="BB1252" s="86"/>
      <c r="BC1252" s="86"/>
      <c r="BD1252" s="86"/>
      <c r="BE1252" s="86"/>
      <c r="BF1252" s="86"/>
      <c r="BG1252" s="86"/>
      <c r="BH1252" s="86"/>
      <c r="BI1252" s="86"/>
      <c r="BJ1252" s="86"/>
      <c r="BK1252" s="86"/>
      <c r="BL1252" s="86"/>
      <c r="BM1252" s="86"/>
      <c r="BN1252" s="86"/>
      <c r="BO1252" s="86"/>
      <c r="BP1252" s="86"/>
    </row>
    <row r="1253" spans="29:68" s="28" customFormat="1">
      <c r="AC1253" s="33"/>
      <c r="AG1253" s="86"/>
      <c r="AH1253" s="86"/>
      <c r="AI1253" s="86"/>
      <c r="AK1253" s="86"/>
      <c r="AL1253" s="86"/>
      <c r="AM1253" s="86"/>
      <c r="AN1253" s="86"/>
      <c r="AO1253" s="86"/>
      <c r="AP1253" s="86"/>
      <c r="AQ1253" s="86"/>
      <c r="AR1253" s="86"/>
      <c r="AS1253" s="86"/>
      <c r="AT1253" s="86"/>
      <c r="AU1253" s="86"/>
      <c r="AV1253" s="86"/>
      <c r="AW1253" s="86"/>
      <c r="AX1253" s="86"/>
      <c r="AY1253" s="86"/>
      <c r="AZ1253" s="86"/>
      <c r="BA1253" s="86"/>
      <c r="BB1253" s="86"/>
      <c r="BC1253" s="86"/>
      <c r="BD1253" s="86"/>
      <c r="BE1253" s="86"/>
      <c r="BF1253" s="86"/>
      <c r="BG1253" s="86"/>
      <c r="BH1253" s="86"/>
      <c r="BI1253" s="86"/>
      <c r="BJ1253" s="86"/>
      <c r="BK1253" s="86"/>
      <c r="BL1253" s="86"/>
      <c r="BM1253" s="86"/>
      <c r="BN1253" s="86"/>
      <c r="BO1253" s="86"/>
      <c r="BP1253" s="86"/>
    </row>
    <row r="1254" spans="29:68" s="28" customFormat="1">
      <c r="AC1254" s="33"/>
      <c r="AG1254" s="86"/>
      <c r="AH1254" s="86"/>
      <c r="AI1254" s="86"/>
      <c r="AK1254" s="86"/>
      <c r="AL1254" s="86"/>
      <c r="AM1254" s="86"/>
      <c r="AN1254" s="86"/>
      <c r="AO1254" s="86"/>
      <c r="AP1254" s="86"/>
      <c r="AQ1254" s="86"/>
      <c r="AR1254" s="86"/>
      <c r="AS1254" s="86"/>
      <c r="AT1254" s="86"/>
      <c r="AU1254" s="86"/>
      <c r="AV1254" s="86"/>
      <c r="AW1254" s="86"/>
      <c r="AX1254" s="86"/>
      <c r="AY1254" s="86"/>
      <c r="AZ1254" s="86"/>
      <c r="BA1254" s="86"/>
      <c r="BB1254" s="86"/>
      <c r="BC1254" s="86"/>
      <c r="BD1254" s="86"/>
      <c r="BE1254" s="86"/>
      <c r="BF1254" s="86"/>
      <c r="BG1254" s="86"/>
      <c r="BH1254" s="86"/>
      <c r="BI1254" s="86"/>
      <c r="BJ1254" s="86"/>
      <c r="BK1254" s="86"/>
      <c r="BL1254" s="86"/>
      <c r="BM1254" s="86"/>
      <c r="BN1254" s="86"/>
      <c r="BO1254" s="86"/>
      <c r="BP1254" s="86"/>
    </row>
    <row r="1255" spans="29:68" s="28" customFormat="1">
      <c r="AC1255" s="33"/>
      <c r="AG1255" s="86"/>
      <c r="AH1255" s="86"/>
      <c r="AI1255" s="86"/>
      <c r="AK1255" s="86"/>
      <c r="AL1255" s="86"/>
      <c r="AM1255" s="86"/>
      <c r="AN1255" s="86"/>
      <c r="AO1255" s="86"/>
      <c r="AP1255" s="86"/>
      <c r="AQ1255" s="86"/>
      <c r="AR1255" s="86"/>
      <c r="AS1255" s="86"/>
      <c r="AT1255" s="86"/>
      <c r="AU1255" s="86"/>
      <c r="AV1255" s="86"/>
      <c r="AW1255" s="86"/>
      <c r="AX1255" s="86"/>
      <c r="AY1255" s="86"/>
      <c r="AZ1255" s="86"/>
      <c r="BA1255" s="86"/>
      <c r="BB1255" s="86"/>
      <c r="BC1255" s="86"/>
      <c r="BD1255" s="86"/>
      <c r="BE1255" s="86"/>
      <c r="BF1255" s="86"/>
      <c r="BG1255" s="86"/>
      <c r="BH1255" s="86"/>
      <c r="BI1255" s="86"/>
      <c r="BJ1255" s="86"/>
      <c r="BK1255" s="86"/>
      <c r="BL1255" s="86"/>
      <c r="BM1255" s="86"/>
      <c r="BN1255" s="86"/>
      <c r="BO1255" s="86"/>
      <c r="BP1255" s="86"/>
    </row>
    <row r="1256" spans="29:68" s="28" customFormat="1">
      <c r="AC1256" s="33"/>
      <c r="AG1256" s="86"/>
      <c r="AH1256" s="86"/>
      <c r="AI1256" s="86"/>
      <c r="AK1256" s="86"/>
      <c r="AL1256" s="86"/>
      <c r="AM1256" s="86"/>
      <c r="AN1256" s="86"/>
      <c r="AO1256" s="86"/>
      <c r="AP1256" s="86"/>
      <c r="AQ1256" s="86"/>
      <c r="AR1256" s="86"/>
      <c r="AS1256" s="86"/>
      <c r="AT1256" s="86"/>
      <c r="AU1256" s="86"/>
      <c r="AV1256" s="86"/>
      <c r="AW1256" s="86"/>
      <c r="AX1256" s="86"/>
      <c r="AY1256" s="86"/>
      <c r="AZ1256" s="86"/>
      <c r="BA1256" s="86"/>
      <c r="BB1256" s="86"/>
      <c r="BC1256" s="86"/>
      <c r="BD1256" s="86"/>
      <c r="BE1256" s="86"/>
      <c r="BF1256" s="86"/>
      <c r="BG1256" s="86"/>
      <c r="BH1256" s="86"/>
      <c r="BI1256" s="86"/>
      <c r="BJ1256" s="86"/>
      <c r="BK1256" s="86"/>
      <c r="BL1256" s="86"/>
      <c r="BM1256" s="86"/>
      <c r="BN1256" s="86"/>
      <c r="BO1256" s="86"/>
      <c r="BP1256" s="86"/>
    </row>
    <row r="1257" spans="29:68" s="28" customFormat="1">
      <c r="AC1257" s="33"/>
      <c r="AG1257" s="86"/>
      <c r="AH1257" s="86"/>
      <c r="AI1257" s="86"/>
      <c r="AK1257" s="86"/>
      <c r="AL1257" s="86"/>
      <c r="AM1257" s="86"/>
      <c r="AN1257" s="86"/>
      <c r="AO1257" s="86"/>
      <c r="AP1257" s="86"/>
      <c r="AQ1257" s="86"/>
      <c r="AR1257" s="86"/>
      <c r="AS1257" s="86"/>
      <c r="AT1257" s="86"/>
      <c r="AU1257" s="86"/>
      <c r="AV1257" s="86"/>
      <c r="AW1257" s="86"/>
      <c r="AX1257" s="86"/>
      <c r="AY1257" s="86"/>
      <c r="AZ1257" s="86"/>
      <c r="BA1257" s="86"/>
      <c r="BB1257" s="86"/>
      <c r="BC1257" s="86"/>
      <c r="BD1257" s="86"/>
      <c r="BE1257" s="86"/>
      <c r="BF1257" s="86"/>
      <c r="BG1257" s="86"/>
      <c r="BH1257" s="86"/>
      <c r="BI1257" s="86"/>
      <c r="BJ1257" s="86"/>
      <c r="BK1257" s="86"/>
      <c r="BL1257" s="86"/>
      <c r="BM1257" s="86"/>
      <c r="BN1257" s="86"/>
      <c r="BO1257" s="86"/>
      <c r="BP1257" s="86"/>
    </row>
    <row r="1258" spans="29:68" s="28" customFormat="1">
      <c r="AC1258" s="33"/>
      <c r="AG1258" s="86"/>
      <c r="AH1258" s="86"/>
      <c r="AI1258" s="86"/>
      <c r="AK1258" s="86"/>
      <c r="AL1258" s="86"/>
      <c r="AM1258" s="86"/>
      <c r="AN1258" s="86"/>
      <c r="AO1258" s="86"/>
      <c r="AP1258" s="86"/>
      <c r="AQ1258" s="86"/>
      <c r="AR1258" s="86"/>
      <c r="AS1258" s="86"/>
      <c r="AT1258" s="86"/>
      <c r="AU1258" s="86"/>
      <c r="AV1258" s="86"/>
      <c r="AW1258" s="86"/>
      <c r="AX1258" s="86"/>
      <c r="AY1258" s="86"/>
      <c r="AZ1258" s="86"/>
      <c r="BA1258" s="86"/>
      <c r="BB1258" s="86"/>
      <c r="BC1258" s="86"/>
      <c r="BD1258" s="86"/>
      <c r="BE1258" s="86"/>
      <c r="BF1258" s="86"/>
      <c r="BG1258" s="86"/>
      <c r="BH1258" s="86"/>
      <c r="BI1258" s="86"/>
      <c r="BJ1258" s="86"/>
      <c r="BK1258" s="86"/>
      <c r="BL1258" s="86"/>
      <c r="BM1258" s="86"/>
      <c r="BN1258" s="86"/>
      <c r="BO1258" s="86"/>
      <c r="BP1258" s="86"/>
    </row>
    <row r="1259" spans="29:68" s="28" customFormat="1">
      <c r="AC1259" s="33"/>
      <c r="AG1259" s="86"/>
      <c r="AH1259" s="86"/>
      <c r="AI1259" s="86"/>
      <c r="AK1259" s="86"/>
      <c r="AL1259" s="86"/>
      <c r="AM1259" s="86"/>
      <c r="AN1259" s="86"/>
      <c r="AO1259" s="86"/>
      <c r="AP1259" s="86"/>
      <c r="AQ1259" s="86"/>
      <c r="AR1259" s="86"/>
      <c r="AS1259" s="86"/>
      <c r="AT1259" s="86"/>
      <c r="AU1259" s="86"/>
      <c r="AV1259" s="86"/>
      <c r="AW1259" s="86"/>
      <c r="AX1259" s="86"/>
      <c r="AY1259" s="86"/>
      <c r="AZ1259" s="86"/>
      <c r="BA1259" s="86"/>
      <c r="BB1259" s="86"/>
      <c r="BC1259" s="86"/>
      <c r="BD1259" s="86"/>
      <c r="BE1259" s="86"/>
      <c r="BF1259" s="86"/>
      <c r="BG1259" s="86"/>
      <c r="BH1259" s="86"/>
      <c r="BI1259" s="86"/>
      <c r="BJ1259" s="86"/>
      <c r="BK1259" s="86"/>
      <c r="BL1259" s="86"/>
      <c r="BM1259" s="86"/>
      <c r="BN1259" s="86"/>
      <c r="BO1259" s="86"/>
      <c r="BP1259" s="86"/>
    </row>
    <row r="1260" spans="29:68" s="28" customFormat="1">
      <c r="AC1260" s="33"/>
      <c r="AG1260" s="86"/>
      <c r="AH1260" s="86"/>
      <c r="AI1260" s="86"/>
      <c r="AK1260" s="86"/>
      <c r="AL1260" s="86"/>
      <c r="AM1260" s="86"/>
      <c r="AN1260" s="86"/>
      <c r="AO1260" s="86"/>
      <c r="AP1260" s="86"/>
      <c r="AQ1260" s="86"/>
      <c r="AR1260" s="86"/>
      <c r="AS1260" s="86"/>
      <c r="AT1260" s="86"/>
      <c r="AU1260" s="86"/>
      <c r="AV1260" s="86"/>
      <c r="AW1260" s="86"/>
      <c r="AX1260" s="86"/>
      <c r="AY1260" s="86"/>
      <c r="AZ1260" s="86"/>
      <c r="BA1260" s="86"/>
      <c r="BB1260" s="86"/>
      <c r="BC1260" s="86"/>
      <c r="BD1260" s="86"/>
      <c r="BE1260" s="86"/>
      <c r="BF1260" s="86"/>
      <c r="BG1260" s="86"/>
      <c r="BH1260" s="86"/>
      <c r="BI1260" s="86"/>
      <c r="BJ1260" s="86"/>
      <c r="BK1260" s="86"/>
      <c r="BL1260" s="86"/>
      <c r="BM1260" s="86"/>
      <c r="BN1260" s="86"/>
      <c r="BO1260" s="86"/>
      <c r="BP1260" s="86"/>
    </row>
    <row r="1261" spans="29:68" s="28" customFormat="1">
      <c r="AC1261" s="33"/>
      <c r="AG1261" s="86"/>
      <c r="AH1261" s="86"/>
      <c r="AI1261" s="86"/>
      <c r="AK1261" s="86"/>
      <c r="AL1261" s="86"/>
      <c r="AM1261" s="86"/>
      <c r="AN1261" s="86"/>
      <c r="AO1261" s="86"/>
      <c r="AP1261" s="86"/>
      <c r="AQ1261" s="86"/>
      <c r="AR1261" s="86"/>
      <c r="AS1261" s="86"/>
      <c r="AT1261" s="86"/>
      <c r="AU1261" s="86"/>
      <c r="AV1261" s="86"/>
      <c r="AW1261" s="86"/>
      <c r="AX1261" s="86"/>
      <c r="AY1261" s="86"/>
      <c r="AZ1261" s="86"/>
      <c r="BA1261" s="86"/>
      <c r="BB1261" s="86"/>
      <c r="BC1261" s="86"/>
      <c r="BD1261" s="86"/>
      <c r="BE1261" s="86"/>
      <c r="BF1261" s="86"/>
      <c r="BG1261" s="86"/>
      <c r="BH1261" s="86"/>
      <c r="BI1261" s="86"/>
      <c r="BJ1261" s="86"/>
      <c r="BK1261" s="86"/>
      <c r="BL1261" s="86"/>
      <c r="BM1261" s="86"/>
      <c r="BN1261" s="86"/>
      <c r="BO1261" s="86"/>
      <c r="BP1261" s="86"/>
    </row>
    <row r="1262" spans="29:68" s="28" customFormat="1">
      <c r="AC1262" s="33"/>
      <c r="AG1262" s="86"/>
      <c r="AH1262" s="86"/>
      <c r="AI1262" s="86"/>
      <c r="AK1262" s="86"/>
      <c r="AL1262" s="86"/>
      <c r="AM1262" s="86"/>
      <c r="AN1262" s="86"/>
      <c r="AO1262" s="86"/>
      <c r="AP1262" s="86"/>
      <c r="AQ1262" s="86"/>
      <c r="AR1262" s="86"/>
      <c r="AS1262" s="86"/>
      <c r="AT1262" s="86"/>
      <c r="AU1262" s="86"/>
      <c r="AV1262" s="86"/>
      <c r="AW1262" s="86"/>
      <c r="AX1262" s="86"/>
      <c r="AY1262" s="86"/>
      <c r="AZ1262" s="86"/>
      <c r="BA1262" s="86"/>
      <c r="BB1262" s="86"/>
      <c r="BC1262" s="86"/>
      <c r="BD1262" s="86"/>
      <c r="BE1262" s="86"/>
      <c r="BF1262" s="86"/>
      <c r="BG1262" s="86"/>
      <c r="BH1262" s="86"/>
      <c r="BI1262" s="86"/>
      <c r="BJ1262" s="86"/>
      <c r="BK1262" s="86"/>
      <c r="BL1262" s="86"/>
      <c r="BM1262" s="86"/>
      <c r="BN1262" s="86"/>
      <c r="BO1262" s="86"/>
      <c r="BP1262" s="86"/>
    </row>
    <row r="1263" spans="29:68" s="28" customFormat="1">
      <c r="AC1263" s="33"/>
      <c r="AG1263" s="86"/>
      <c r="AH1263" s="86"/>
      <c r="AI1263" s="86"/>
      <c r="AK1263" s="86"/>
      <c r="AL1263" s="86"/>
      <c r="AM1263" s="86"/>
      <c r="AN1263" s="86"/>
      <c r="AO1263" s="86"/>
      <c r="AP1263" s="86"/>
      <c r="AQ1263" s="86"/>
      <c r="AR1263" s="86"/>
      <c r="AS1263" s="86"/>
      <c r="AT1263" s="86"/>
      <c r="AU1263" s="86"/>
      <c r="AV1263" s="86"/>
      <c r="AW1263" s="86"/>
      <c r="AX1263" s="86"/>
      <c r="AY1263" s="86"/>
      <c r="AZ1263" s="86"/>
      <c r="BA1263" s="86"/>
      <c r="BB1263" s="86"/>
      <c r="BC1263" s="86"/>
      <c r="BD1263" s="86"/>
      <c r="BE1263" s="86"/>
      <c r="BF1263" s="86"/>
      <c r="BG1263" s="86"/>
      <c r="BH1263" s="86"/>
      <c r="BI1263" s="86"/>
      <c r="BJ1263" s="86"/>
      <c r="BK1263" s="86"/>
      <c r="BL1263" s="86"/>
      <c r="BM1263" s="86"/>
      <c r="BN1263" s="86"/>
      <c r="BO1263" s="86"/>
      <c r="BP1263" s="86"/>
    </row>
    <row r="1264" spans="29:68" s="28" customFormat="1">
      <c r="AC1264" s="33"/>
      <c r="AG1264" s="86"/>
      <c r="AH1264" s="86"/>
      <c r="AI1264" s="86"/>
      <c r="AK1264" s="86"/>
      <c r="AL1264" s="86"/>
      <c r="AM1264" s="86"/>
      <c r="AN1264" s="86"/>
      <c r="AO1264" s="86"/>
      <c r="AP1264" s="86"/>
      <c r="AQ1264" s="86"/>
      <c r="AR1264" s="86"/>
      <c r="AS1264" s="86"/>
      <c r="AT1264" s="86"/>
      <c r="AU1264" s="86"/>
      <c r="AV1264" s="86"/>
      <c r="AW1264" s="86"/>
      <c r="AX1264" s="86"/>
      <c r="AY1264" s="86"/>
      <c r="AZ1264" s="86"/>
      <c r="BA1264" s="86"/>
      <c r="BB1264" s="86"/>
      <c r="BC1264" s="86"/>
      <c r="BD1264" s="86"/>
      <c r="BE1264" s="86"/>
      <c r="BF1264" s="86"/>
      <c r="BG1264" s="86"/>
      <c r="BH1264" s="86"/>
      <c r="BI1264" s="86"/>
      <c r="BJ1264" s="86"/>
      <c r="BK1264" s="86"/>
      <c r="BL1264" s="86"/>
      <c r="BM1264" s="86"/>
      <c r="BN1264" s="86"/>
      <c r="BO1264" s="86"/>
      <c r="BP1264" s="86"/>
    </row>
    <row r="1265" spans="29:68" s="28" customFormat="1">
      <c r="AC1265" s="33"/>
      <c r="AG1265" s="86"/>
      <c r="AH1265" s="86"/>
      <c r="AI1265" s="86"/>
      <c r="AK1265" s="86"/>
      <c r="AL1265" s="86"/>
      <c r="AM1265" s="86"/>
      <c r="AN1265" s="86"/>
      <c r="AO1265" s="86"/>
      <c r="AP1265" s="86"/>
      <c r="AQ1265" s="86"/>
      <c r="AR1265" s="86"/>
      <c r="AS1265" s="86"/>
      <c r="AT1265" s="86"/>
      <c r="AU1265" s="86"/>
      <c r="AV1265" s="86"/>
      <c r="AW1265" s="86"/>
      <c r="AX1265" s="86"/>
      <c r="AY1265" s="86"/>
      <c r="AZ1265" s="86"/>
      <c r="BA1265" s="86"/>
      <c r="BB1265" s="86"/>
      <c r="BC1265" s="86"/>
      <c r="BD1265" s="86"/>
      <c r="BE1265" s="86"/>
      <c r="BF1265" s="86"/>
      <c r="BG1265" s="86"/>
      <c r="BH1265" s="86"/>
      <c r="BI1265" s="86"/>
      <c r="BJ1265" s="86"/>
      <c r="BK1265" s="86"/>
      <c r="BL1265" s="86"/>
      <c r="BM1265" s="86"/>
      <c r="BN1265" s="86"/>
      <c r="BO1265" s="86"/>
      <c r="BP1265" s="86"/>
    </row>
    <row r="1266" spans="29:68" s="28" customFormat="1">
      <c r="AC1266" s="33"/>
      <c r="AG1266" s="86"/>
      <c r="AH1266" s="86"/>
      <c r="AI1266" s="86"/>
      <c r="AK1266" s="86"/>
      <c r="AL1266" s="86"/>
      <c r="AM1266" s="86"/>
      <c r="AN1266" s="86"/>
      <c r="AO1266" s="86"/>
      <c r="AP1266" s="86"/>
      <c r="AQ1266" s="86"/>
      <c r="AR1266" s="86"/>
      <c r="AS1266" s="86"/>
      <c r="AT1266" s="86"/>
      <c r="AU1266" s="86"/>
      <c r="AV1266" s="86"/>
      <c r="AW1266" s="86"/>
      <c r="AX1266" s="86"/>
      <c r="AY1266" s="86"/>
      <c r="AZ1266" s="86"/>
      <c r="BA1266" s="86"/>
      <c r="BB1266" s="86"/>
      <c r="BC1266" s="86"/>
      <c r="BD1266" s="86"/>
      <c r="BE1266" s="86"/>
      <c r="BF1266" s="86"/>
      <c r="BG1266" s="86"/>
      <c r="BH1266" s="86"/>
      <c r="BI1266" s="86"/>
      <c r="BJ1266" s="86"/>
      <c r="BK1266" s="86"/>
      <c r="BL1266" s="86"/>
      <c r="BM1266" s="86"/>
      <c r="BN1266" s="86"/>
      <c r="BO1266" s="86"/>
      <c r="BP1266" s="86"/>
    </row>
    <row r="1267" spans="29:68" s="28" customFormat="1">
      <c r="AC1267" s="33"/>
      <c r="AG1267" s="86"/>
      <c r="AH1267" s="86"/>
      <c r="AI1267" s="86"/>
      <c r="AK1267" s="86"/>
      <c r="AL1267" s="86"/>
      <c r="AM1267" s="86"/>
      <c r="AN1267" s="86"/>
      <c r="AO1267" s="86"/>
      <c r="AP1267" s="86"/>
      <c r="AQ1267" s="86"/>
      <c r="AR1267" s="86"/>
      <c r="AS1267" s="86"/>
      <c r="AT1267" s="86"/>
      <c r="AU1267" s="86"/>
      <c r="AV1267" s="86"/>
      <c r="AW1267" s="86"/>
      <c r="AX1267" s="86"/>
      <c r="AY1267" s="86"/>
      <c r="AZ1267" s="86"/>
      <c r="BA1267" s="86"/>
      <c r="BB1267" s="86"/>
      <c r="BC1267" s="86"/>
      <c r="BD1267" s="86"/>
      <c r="BE1267" s="86"/>
      <c r="BF1267" s="86"/>
      <c r="BG1267" s="86"/>
      <c r="BH1267" s="86"/>
      <c r="BI1267" s="86"/>
      <c r="BJ1267" s="86"/>
      <c r="BK1267" s="86"/>
      <c r="BL1267" s="86"/>
      <c r="BM1267" s="86"/>
      <c r="BN1267" s="86"/>
      <c r="BO1267" s="86"/>
      <c r="BP1267" s="86"/>
    </row>
    <row r="1268" spans="29:68" s="28" customFormat="1">
      <c r="AC1268" s="33"/>
      <c r="AG1268" s="86"/>
      <c r="AH1268" s="86"/>
      <c r="AI1268" s="86"/>
      <c r="AK1268" s="86"/>
      <c r="AL1268" s="86"/>
      <c r="AM1268" s="86"/>
      <c r="AN1268" s="86"/>
      <c r="AO1268" s="86"/>
      <c r="AP1268" s="86"/>
      <c r="AQ1268" s="86"/>
      <c r="AR1268" s="86"/>
      <c r="AS1268" s="86"/>
      <c r="AT1268" s="86"/>
      <c r="AU1268" s="86"/>
      <c r="AV1268" s="86"/>
      <c r="AW1268" s="86"/>
      <c r="AX1268" s="86"/>
      <c r="AY1268" s="86"/>
      <c r="AZ1268" s="86"/>
      <c r="BA1268" s="86"/>
      <c r="BB1268" s="86"/>
      <c r="BC1268" s="86"/>
      <c r="BD1268" s="86"/>
      <c r="BE1268" s="86"/>
      <c r="BF1268" s="86"/>
      <c r="BG1268" s="86"/>
      <c r="BH1268" s="86"/>
      <c r="BI1268" s="86"/>
      <c r="BJ1268" s="86"/>
      <c r="BK1268" s="86"/>
      <c r="BL1268" s="86"/>
      <c r="BM1268" s="86"/>
      <c r="BN1268" s="86"/>
      <c r="BO1268" s="86"/>
      <c r="BP1268" s="86"/>
    </row>
    <row r="1269" spans="29:68" s="28" customFormat="1">
      <c r="AC1269" s="33"/>
      <c r="AG1269" s="86"/>
      <c r="AH1269" s="86"/>
      <c r="AI1269" s="86"/>
      <c r="AK1269" s="86"/>
      <c r="AL1269" s="86"/>
      <c r="AM1269" s="86"/>
      <c r="AN1269" s="86"/>
      <c r="AO1269" s="86"/>
      <c r="AP1269" s="86"/>
      <c r="AQ1269" s="86"/>
      <c r="AR1269" s="86"/>
      <c r="AS1269" s="86"/>
      <c r="AT1269" s="86"/>
      <c r="AU1269" s="86"/>
      <c r="AV1269" s="86"/>
      <c r="AW1269" s="86"/>
      <c r="AX1269" s="86"/>
      <c r="AY1269" s="86"/>
      <c r="AZ1269" s="86"/>
      <c r="BA1269" s="86"/>
      <c r="BB1269" s="86"/>
      <c r="BC1269" s="86"/>
      <c r="BD1269" s="86"/>
      <c r="BE1269" s="86"/>
      <c r="BF1269" s="86"/>
      <c r="BG1269" s="86"/>
      <c r="BH1269" s="86"/>
      <c r="BI1269" s="86"/>
      <c r="BJ1269" s="86"/>
      <c r="BK1269" s="86"/>
      <c r="BL1269" s="86"/>
      <c r="BM1269" s="86"/>
      <c r="BN1269" s="86"/>
      <c r="BO1269" s="86"/>
      <c r="BP1269" s="86"/>
    </row>
    <row r="1270" spans="29:68" s="28" customFormat="1">
      <c r="AC1270" s="33"/>
      <c r="AG1270" s="86"/>
      <c r="AH1270" s="86"/>
      <c r="AI1270" s="86"/>
      <c r="AK1270" s="86"/>
      <c r="AL1270" s="86"/>
      <c r="AM1270" s="86"/>
      <c r="AN1270" s="86"/>
      <c r="AO1270" s="86"/>
      <c r="AP1270" s="86"/>
      <c r="AQ1270" s="86"/>
      <c r="AR1270" s="86"/>
      <c r="AS1270" s="86"/>
      <c r="AT1270" s="86"/>
      <c r="AU1270" s="86"/>
      <c r="AV1270" s="86"/>
      <c r="AW1270" s="86"/>
      <c r="AX1270" s="86"/>
      <c r="AY1270" s="86"/>
      <c r="AZ1270" s="86"/>
      <c r="BA1270" s="86"/>
      <c r="BB1270" s="86"/>
      <c r="BC1270" s="86"/>
      <c r="BD1270" s="86"/>
      <c r="BE1270" s="86"/>
      <c r="BF1270" s="86"/>
      <c r="BG1270" s="86"/>
      <c r="BH1270" s="86"/>
      <c r="BI1270" s="86"/>
      <c r="BJ1270" s="86"/>
      <c r="BK1270" s="86"/>
      <c r="BL1270" s="86"/>
      <c r="BM1270" s="86"/>
      <c r="BN1270" s="86"/>
      <c r="BO1270" s="86"/>
      <c r="BP1270" s="86"/>
    </row>
    <row r="1271" spans="29:68" s="28" customFormat="1">
      <c r="AC1271" s="33"/>
      <c r="AG1271" s="86"/>
      <c r="AH1271" s="86"/>
      <c r="AI1271" s="86"/>
      <c r="AK1271" s="86"/>
      <c r="AL1271" s="86"/>
      <c r="AM1271" s="86"/>
      <c r="AN1271" s="86"/>
      <c r="AO1271" s="86"/>
      <c r="AP1271" s="86"/>
      <c r="AQ1271" s="86"/>
      <c r="AR1271" s="86"/>
      <c r="AS1271" s="86"/>
      <c r="AT1271" s="86"/>
      <c r="AU1271" s="86"/>
      <c r="AV1271" s="86"/>
      <c r="AW1271" s="86"/>
      <c r="AX1271" s="86"/>
      <c r="AY1271" s="86"/>
      <c r="AZ1271" s="86"/>
      <c r="BA1271" s="86"/>
      <c r="BB1271" s="86"/>
      <c r="BC1271" s="86"/>
      <c r="BD1271" s="86"/>
      <c r="BE1271" s="86"/>
      <c r="BF1271" s="86"/>
      <c r="BG1271" s="86"/>
      <c r="BH1271" s="86"/>
      <c r="BI1271" s="86"/>
      <c r="BJ1271" s="86"/>
      <c r="BK1271" s="86"/>
      <c r="BL1271" s="86"/>
      <c r="BM1271" s="86"/>
      <c r="BN1271" s="86"/>
      <c r="BO1271" s="86"/>
      <c r="BP1271" s="86"/>
    </row>
    <row r="1272" spans="29:68" s="28" customFormat="1">
      <c r="AC1272" s="33"/>
      <c r="AG1272" s="86"/>
      <c r="AH1272" s="86"/>
      <c r="AI1272" s="86"/>
      <c r="AK1272" s="86"/>
      <c r="AL1272" s="86"/>
      <c r="AM1272" s="86"/>
      <c r="AN1272" s="86"/>
      <c r="AO1272" s="86"/>
      <c r="AP1272" s="86"/>
      <c r="AQ1272" s="86"/>
      <c r="AR1272" s="86"/>
      <c r="AS1272" s="86"/>
      <c r="AT1272" s="86"/>
      <c r="AU1272" s="86"/>
      <c r="AV1272" s="86"/>
      <c r="AW1272" s="86"/>
      <c r="AX1272" s="86"/>
      <c r="AY1272" s="86"/>
      <c r="AZ1272" s="86"/>
      <c r="BA1272" s="86"/>
      <c r="BB1272" s="86"/>
      <c r="BC1272" s="86"/>
      <c r="BD1272" s="86"/>
      <c r="BE1272" s="86"/>
      <c r="BF1272" s="86"/>
      <c r="BG1272" s="86"/>
      <c r="BH1272" s="86"/>
      <c r="BI1272" s="86"/>
      <c r="BJ1272" s="86"/>
      <c r="BK1272" s="86"/>
      <c r="BL1272" s="86"/>
      <c r="BM1272" s="86"/>
      <c r="BN1272" s="86"/>
      <c r="BO1272" s="86"/>
      <c r="BP1272" s="86"/>
    </row>
    <row r="1273" spans="29:68" s="28" customFormat="1">
      <c r="AC1273" s="33"/>
      <c r="AG1273" s="86"/>
      <c r="AH1273" s="86"/>
      <c r="AI1273" s="86"/>
      <c r="AK1273" s="86"/>
      <c r="AL1273" s="86"/>
      <c r="AM1273" s="86"/>
      <c r="AN1273" s="86"/>
      <c r="AO1273" s="86"/>
      <c r="AP1273" s="86"/>
      <c r="AQ1273" s="86"/>
      <c r="AR1273" s="86"/>
      <c r="AS1273" s="86"/>
      <c r="AT1273" s="86"/>
      <c r="AU1273" s="86"/>
      <c r="AV1273" s="86"/>
      <c r="AW1273" s="86"/>
      <c r="AX1273" s="86"/>
      <c r="AY1273" s="86"/>
      <c r="AZ1273" s="86"/>
      <c r="BA1273" s="86"/>
      <c r="BB1273" s="86"/>
      <c r="BC1273" s="86"/>
      <c r="BD1273" s="86"/>
      <c r="BE1273" s="86"/>
      <c r="BF1273" s="86"/>
      <c r="BG1273" s="86"/>
      <c r="BH1273" s="86"/>
      <c r="BI1273" s="86"/>
      <c r="BJ1273" s="86"/>
      <c r="BK1273" s="86"/>
      <c r="BL1273" s="86"/>
      <c r="BM1273" s="86"/>
      <c r="BN1273" s="86"/>
      <c r="BO1273" s="86"/>
      <c r="BP1273" s="86"/>
    </row>
    <row r="1274" spans="29:68" s="28" customFormat="1">
      <c r="AC1274" s="33"/>
      <c r="AG1274" s="86"/>
      <c r="AH1274" s="86"/>
      <c r="AI1274" s="86"/>
      <c r="AK1274" s="86"/>
      <c r="AL1274" s="86"/>
      <c r="AM1274" s="86"/>
      <c r="AN1274" s="86"/>
      <c r="AO1274" s="86"/>
      <c r="AP1274" s="86"/>
      <c r="AQ1274" s="86"/>
      <c r="AR1274" s="86"/>
      <c r="AS1274" s="86"/>
      <c r="AT1274" s="86"/>
      <c r="AU1274" s="86"/>
      <c r="AV1274" s="86"/>
      <c r="AW1274" s="86"/>
      <c r="AX1274" s="86"/>
      <c r="AY1274" s="86"/>
      <c r="AZ1274" s="86"/>
      <c r="BA1274" s="86"/>
      <c r="BB1274" s="86"/>
      <c r="BC1274" s="86"/>
      <c r="BD1274" s="86"/>
      <c r="BE1274" s="86"/>
      <c r="BF1274" s="86"/>
      <c r="BG1274" s="86"/>
      <c r="BH1274" s="86"/>
      <c r="BI1274" s="86"/>
      <c r="BJ1274" s="86"/>
      <c r="BK1274" s="86"/>
      <c r="BL1274" s="86"/>
      <c r="BM1274" s="86"/>
      <c r="BN1274" s="86"/>
      <c r="BO1274" s="86"/>
      <c r="BP1274" s="86"/>
    </row>
    <row r="1275" spans="29:68" s="28" customFormat="1">
      <c r="AC1275" s="33"/>
      <c r="AG1275" s="86"/>
      <c r="AH1275" s="86"/>
      <c r="AI1275" s="86"/>
      <c r="AK1275" s="86"/>
      <c r="AL1275" s="86"/>
      <c r="AM1275" s="86"/>
      <c r="AN1275" s="86"/>
      <c r="AO1275" s="86"/>
      <c r="AP1275" s="86"/>
      <c r="AQ1275" s="86"/>
      <c r="AR1275" s="86"/>
      <c r="AS1275" s="86"/>
      <c r="AT1275" s="86"/>
      <c r="AU1275" s="86"/>
      <c r="AV1275" s="86"/>
      <c r="AW1275" s="86"/>
      <c r="AX1275" s="86"/>
      <c r="AY1275" s="86"/>
      <c r="AZ1275" s="86"/>
      <c r="BA1275" s="86"/>
      <c r="BB1275" s="86"/>
      <c r="BC1275" s="86"/>
      <c r="BD1275" s="86"/>
      <c r="BE1275" s="86"/>
      <c r="BF1275" s="86"/>
      <c r="BG1275" s="86"/>
      <c r="BH1275" s="86"/>
      <c r="BI1275" s="86"/>
      <c r="BJ1275" s="86"/>
      <c r="BK1275" s="86"/>
      <c r="BL1275" s="86"/>
      <c r="BM1275" s="86"/>
      <c r="BN1275" s="86"/>
      <c r="BO1275" s="86"/>
      <c r="BP1275" s="86"/>
    </row>
    <row r="1276" spans="29:68" s="28" customFormat="1">
      <c r="AC1276" s="33"/>
      <c r="AG1276" s="86"/>
      <c r="AH1276" s="86"/>
      <c r="AI1276" s="86"/>
      <c r="AK1276" s="86"/>
      <c r="AL1276" s="86"/>
      <c r="AM1276" s="86"/>
      <c r="AN1276" s="86"/>
      <c r="AO1276" s="86"/>
      <c r="AP1276" s="86"/>
      <c r="AQ1276" s="86"/>
      <c r="AR1276" s="86"/>
      <c r="AS1276" s="86"/>
      <c r="AT1276" s="86"/>
      <c r="AU1276" s="86"/>
      <c r="AV1276" s="86"/>
      <c r="AW1276" s="86"/>
      <c r="AX1276" s="86"/>
      <c r="AY1276" s="86"/>
      <c r="AZ1276" s="86"/>
      <c r="BA1276" s="86"/>
      <c r="BB1276" s="86"/>
      <c r="BC1276" s="86"/>
      <c r="BD1276" s="86"/>
      <c r="BE1276" s="86"/>
      <c r="BF1276" s="86"/>
      <c r="BG1276" s="86"/>
      <c r="BH1276" s="86"/>
      <c r="BI1276" s="86"/>
      <c r="BJ1276" s="86"/>
      <c r="BK1276" s="86"/>
      <c r="BL1276" s="86"/>
      <c r="BM1276" s="86"/>
      <c r="BN1276" s="86"/>
      <c r="BO1276" s="86"/>
      <c r="BP1276" s="86"/>
    </row>
    <row r="1277" spans="29:68" s="28" customFormat="1">
      <c r="AC1277" s="33"/>
      <c r="AG1277" s="86"/>
      <c r="AH1277" s="86"/>
      <c r="AI1277" s="86"/>
      <c r="AK1277" s="86"/>
      <c r="AL1277" s="86"/>
      <c r="AM1277" s="86"/>
      <c r="AN1277" s="86"/>
      <c r="AO1277" s="86"/>
      <c r="AP1277" s="86"/>
      <c r="AQ1277" s="86"/>
      <c r="AR1277" s="86"/>
      <c r="AS1277" s="86"/>
      <c r="AT1277" s="86"/>
      <c r="AU1277" s="86"/>
      <c r="AV1277" s="86"/>
      <c r="AW1277" s="86"/>
      <c r="AX1277" s="86"/>
      <c r="AY1277" s="86"/>
      <c r="AZ1277" s="86"/>
      <c r="BA1277" s="86"/>
      <c r="BB1277" s="86"/>
      <c r="BC1277" s="86"/>
      <c r="BD1277" s="86"/>
      <c r="BE1277" s="86"/>
      <c r="BF1277" s="86"/>
      <c r="BG1277" s="86"/>
      <c r="BH1277" s="86"/>
      <c r="BI1277" s="86"/>
      <c r="BJ1277" s="86"/>
      <c r="BK1277" s="86"/>
      <c r="BL1277" s="86"/>
      <c r="BM1277" s="86"/>
      <c r="BN1277" s="86"/>
      <c r="BO1277" s="86"/>
      <c r="BP1277" s="86"/>
    </row>
    <row r="1278" spans="29:68" s="28" customFormat="1">
      <c r="AC1278" s="33"/>
      <c r="AG1278" s="86"/>
      <c r="AH1278" s="86"/>
      <c r="AI1278" s="86"/>
      <c r="AK1278" s="86"/>
      <c r="AL1278" s="86"/>
      <c r="AM1278" s="86"/>
      <c r="AN1278" s="86"/>
      <c r="AO1278" s="86"/>
      <c r="AP1278" s="86"/>
      <c r="AQ1278" s="86"/>
      <c r="AR1278" s="86"/>
      <c r="AS1278" s="86"/>
      <c r="AT1278" s="86"/>
      <c r="AU1278" s="86"/>
      <c r="AV1278" s="86"/>
      <c r="AW1278" s="86"/>
      <c r="AX1278" s="86"/>
      <c r="AY1278" s="86"/>
      <c r="AZ1278" s="86"/>
      <c r="BA1278" s="86"/>
      <c r="BB1278" s="86"/>
      <c r="BC1278" s="86"/>
      <c r="BD1278" s="86"/>
      <c r="BE1278" s="86"/>
      <c r="BF1278" s="86"/>
      <c r="BG1278" s="86"/>
      <c r="BH1278" s="86"/>
      <c r="BI1278" s="86"/>
      <c r="BJ1278" s="86"/>
      <c r="BK1278" s="86"/>
      <c r="BL1278" s="86"/>
      <c r="BM1278" s="86"/>
      <c r="BN1278" s="86"/>
      <c r="BO1278" s="86"/>
      <c r="BP1278" s="86"/>
    </row>
    <row r="1279" spans="29:68" s="28" customFormat="1">
      <c r="AC1279" s="33"/>
      <c r="AG1279" s="86"/>
      <c r="AH1279" s="86"/>
      <c r="AI1279" s="86"/>
      <c r="AK1279" s="86"/>
      <c r="AL1279" s="86"/>
      <c r="AM1279" s="86"/>
      <c r="AN1279" s="86"/>
      <c r="AO1279" s="86"/>
      <c r="AP1279" s="86"/>
      <c r="AQ1279" s="86"/>
      <c r="AR1279" s="86"/>
      <c r="AS1279" s="86"/>
      <c r="AT1279" s="86"/>
      <c r="AU1279" s="86"/>
      <c r="AV1279" s="86"/>
      <c r="AW1279" s="86"/>
      <c r="AX1279" s="86"/>
      <c r="AY1279" s="86"/>
      <c r="AZ1279" s="86"/>
      <c r="BA1279" s="86"/>
      <c r="BB1279" s="86"/>
      <c r="BC1279" s="86"/>
      <c r="BD1279" s="86"/>
      <c r="BE1279" s="86"/>
      <c r="BF1279" s="86"/>
      <c r="BG1279" s="86"/>
      <c r="BH1279" s="86"/>
      <c r="BI1279" s="86"/>
      <c r="BJ1279" s="86"/>
      <c r="BK1279" s="86"/>
      <c r="BL1279" s="86"/>
      <c r="BM1279" s="86"/>
      <c r="BN1279" s="86"/>
      <c r="BO1279" s="86"/>
      <c r="BP1279" s="86"/>
    </row>
    <row r="1280" spans="29:68" s="28" customFormat="1">
      <c r="AC1280" s="33"/>
      <c r="AG1280" s="86"/>
      <c r="AH1280" s="86"/>
      <c r="AI1280" s="86"/>
      <c r="AK1280" s="86"/>
      <c r="AL1280" s="86"/>
      <c r="AM1280" s="86"/>
      <c r="AN1280" s="86"/>
      <c r="AO1280" s="86"/>
      <c r="AP1280" s="86"/>
      <c r="AQ1280" s="86"/>
      <c r="AR1280" s="86"/>
      <c r="AS1280" s="86"/>
      <c r="AT1280" s="86"/>
      <c r="AU1280" s="86"/>
      <c r="AV1280" s="86"/>
      <c r="AW1280" s="86"/>
      <c r="AX1280" s="86"/>
      <c r="AY1280" s="86"/>
      <c r="AZ1280" s="86"/>
      <c r="BA1280" s="86"/>
      <c r="BB1280" s="86"/>
      <c r="BC1280" s="86"/>
      <c r="BD1280" s="86"/>
      <c r="BE1280" s="86"/>
      <c r="BF1280" s="86"/>
      <c r="BG1280" s="86"/>
      <c r="BH1280" s="86"/>
      <c r="BI1280" s="86"/>
      <c r="BJ1280" s="86"/>
      <c r="BK1280" s="86"/>
      <c r="BL1280" s="86"/>
      <c r="BM1280" s="86"/>
      <c r="BN1280" s="86"/>
      <c r="BO1280" s="86"/>
      <c r="BP1280" s="86"/>
    </row>
    <row r="1281" spans="29:68" s="28" customFormat="1">
      <c r="AC1281" s="33"/>
      <c r="AG1281" s="86"/>
      <c r="AH1281" s="86"/>
      <c r="AI1281" s="86"/>
      <c r="AK1281" s="86"/>
      <c r="AL1281" s="86"/>
      <c r="AM1281" s="86"/>
      <c r="AN1281" s="86"/>
      <c r="AO1281" s="86"/>
      <c r="AP1281" s="86"/>
      <c r="AQ1281" s="86"/>
      <c r="AR1281" s="86"/>
      <c r="AS1281" s="86"/>
      <c r="AT1281" s="86"/>
      <c r="AU1281" s="86"/>
      <c r="AV1281" s="86"/>
      <c r="AW1281" s="86"/>
      <c r="AX1281" s="86"/>
      <c r="AY1281" s="86"/>
      <c r="AZ1281" s="86"/>
      <c r="BA1281" s="86"/>
      <c r="BB1281" s="86"/>
      <c r="BC1281" s="86"/>
      <c r="BD1281" s="86"/>
      <c r="BE1281" s="86"/>
      <c r="BF1281" s="86"/>
      <c r="BG1281" s="86"/>
      <c r="BH1281" s="86"/>
      <c r="BI1281" s="86"/>
      <c r="BJ1281" s="86"/>
      <c r="BK1281" s="86"/>
      <c r="BL1281" s="86"/>
      <c r="BM1281" s="86"/>
      <c r="BN1281" s="86"/>
      <c r="BO1281" s="86"/>
      <c r="BP1281" s="86"/>
    </row>
    <row r="1282" spans="29:68" s="28" customFormat="1">
      <c r="AC1282" s="33"/>
      <c r="AG1282" s="86"/>
      <c r="AH1282" s="86"/>
      <c r="AI1282" s="86"/>
      <c r="AK1282" s="86"/>
      <c r="AL1282" s="86"/>
      <c r="AM1282" s="86"/>
      <c r="AN1282" s="86"/>
      <c r="AO1282" s="86"/>
      <c r="AP1282" s="86"/>
      <c r="AQ1282" s="86"/>
      <c r="AR1282" s="86"/>
      <c r="AS1282" s="86"/>
      <c r="AT1282" s="86"/>
      <c r="AU1282" s="86"/>
      <c r="AV1282" s="86"/>
      <c r="AW1282" s="86"/>
      <c r="AX1282" s="86"/>
      <c r="AY1282" s="86"/>
      <c r="AZ1282" s="86"/>
      <c r="BA1282" s="86"/>
      <c r="BB1282" s="86"/>
      <c r="BC1282" s="86"/>
      <c r="BD1282" s="86"/>
      <c r="BE1282" s="86"/>
      <c r="BF1282" s="86"/>
      <c r="BG1282" s="86"/>
      <c r="BH1282" s="86"/>
      <c r="BI1282" s="86"/>
      <c r="BJ1282" s="86"/>
      <c r="BK1282" s="86"/>
      <c r="BL1282" s="86"/>
      <c r="BM1282" s="86"/>
      <c r="BN1282" s="86"/>
      <c r="BO1282" s="86"/>
      <c r="BP1282" s="86"/>
    </row>
    <row r="1283" spans="29:68" s="28" customFormat="1">
      <c r="AC1283" s="33"/>
      <c r="AG1283" s="86"/>
      <c r="AH1283" s="86"/>
      <c r="AI1283" s="86"/>
      <c r="AK1283" s="86"/>
      <c r="AL1283" s="86"/>
      <c r="AM1283" s="86"/>
      <c r="AN1283" s="86"/>
      <c r="AO1283" s="86"/>
      <c r="AP1283" s="86"/>
      <c r="AQ1283" s="86"/>
      <c r="AR1283" s="86"/>
      <c r="AS1283" s="86"/>
      <c r="AT1283" s="86"/>
      <c r="AU1283" s="86"/>
      <c r="AV1283" s="86"/>
      <c r="AW1283" s="86"/>
      <c r="AX1283" s="86"/>
      <c r="AY1283" s="86"/>
      <c r="AZ1283" s="86"/>
      <c r="BA1283" s="86"/>
      <c r="BB1283" s="86"/>
      <c r="BC1283" s="86"/>
      <c r="BD1283" s="86"/>
      <c r="BE1283" s="86"/>
      <c r="BF1283" s="86"/>
      <c r="BG1283" s="86"/>
      <c r="BH1283" s="86"/>
      <c r="BI1283" s="86"/>
      <c r="BJ1283" s="86"/>
      <c r="BK1283" s="86"/>
      <c r="BL1283" s="86"/>
      <c r="BM1283" s="86"/>
      <c r="BN1283" s="86"/>
      <c r="BO1283" s="86"/>
      <c r="BP1283" s="86"/>
    </row>
    <row r="1284" spans="29:68" s="28" customFormat="1">
      <c r="AC1284" s="33"/>
      <c r="AG1284" s="86"/>
      <c r="AH1284" s="86"/>
      <c r="AI1284" s="86"/>
      <c r="AK1284" s="86"/>
      <c r="AL1284" s="86"/>
      <c r="AM1284" s="86"/>
      <c r="AN1284" s="86"/>
      <c r="AO1284" s="86"/>
      <c r="AP1284" s="86"/>
      <c r="AQ1284" s="86"/>
      <c r="AR1284" s="86"/>
      <c r="AS1284" s="86"/>
      <c r="AT1284" s="86"/>
      <c r="AU1284" s="86"/>
      <c r="AV1284" s="86"/>
      <c r="AW1284" s="86"/>
      <c r="AX1284" s="86"/>
      <c r="AY1284" s="86"/>
      <c r="AZ1284" s="86"/>
      <c r="BA1284" s="86"/>
      <c r="BB1284" s="86"/>
      <c r="BC1284" s="86"/>
      <c r="BD1284" s="86"/>
      <c r="BE1284" s="86"/>
      <c r="BF1284" s="86"/>
      <c r="BG1284" s="86"/>
      <c r="BH1284" s="86"/>
      <c r="BI1284" s="86"/>
      <c r="BJ1284" s="86"/>
      <c r="BK1284" s="86"/>
      <c r="BL1284" s="86"/>
      <c r="BM1284" s="86"/>
      <c r="BN1284" s="86"/>
      <c r="BO1284" s="86"/>
      <c r="BP1284" s="86"/>
    </row>
    <row r="1285" spans="29:68" s="28" customFormat="1">
      <c r="AC1285" s="33"/>
      <c r="AG1285" s="86"/>
      <c r="AH1285" s="86"/>
      <c r="AI1285" s="86"/>
      <c r="AK1285" s="86"/>
      <c r="AL1285" s="86"/>
      <c r="AM1285" s="86"/>
      <c r="AN1285" s="86"/>
      <c r="AO1285" s="86"/>
      <c r="AP1285" s="86"/>
      <c r="AQ1285" s="86"/>
      <c r="AR1285" s="86"/>
      <c r="AS1285" s="86"/>
      <c r="AT1285" s="86"/>
      <c r="AU1285" s="86"/>
      <c r="AV1285" s="86"/>
      <c r="AW1285" s="86"/>
      <c r="AX1285" s="86"/>
      <c r="AY1285" s="86"/>
      <c r="AZ1285" s="86"/>
      <c r="BA1285" s="86"/>
      <c r="BB1285" s="86"/>
      <c r="BC1285" s="86"/>
      <c r="BD1285" s="86"/>
      <c r="BE1285" s="86"/>
      <c r="BF1285" s="86"/>
      <c r="BG1285" s="86"/>
      <c r="BH1285" s="86"/>
      <c r="BI1285" s="86"/>
      <c r="BJ1285" s="86"/>
      <c r="BK1285" s="86"/>
      <c r="BL1285" s="86"/>
      <c r="BM1285" s="86"/>
      <c r="BN1285" s="86"/>
      <c r="BO1285" s="86"/>
      <c r="BP1285" s="86"/>
    </row>
    <row r="1286" spans="29:68" s="28" customFormat="1">
      <c r="AC1286" s="33"/>
      <c r="AG1286" s="86"/>
      <c r="AH1286" s="86"/>
      <c r="AI1286" s="86"/>
      <c r="AK1286" s="86"/>
      <c r="AL1286" s="86"/>
      <c r="AM1286" s="86"/>
      <c r="AN1286" s="86"/>
      <c r="AO1286" s="86"/>
      <c r="AP1286" s="86"/>
      <c r="AQ1286" s="86"/>
      <c r="AR1286" s="86"/>
      <c r="AS1286" s="86"/>
      <c r="AT1286" s="86"/>
      <c r="AU1286" s="86"/>
      <c r="AV1286" s="86"/>
      <c r="AW1286" s="86"/>
      <c r="AX1286" s="86"/>
      <c r="AY1286" s="86"/>
      <c r="AZ1286" s="86"/>
      <c r="BA1286" s="86"/>
      <c r="BB1286" s="86"/>
      <c r="BC1286" s="86"/>
      <c r="BD1286" s="86"/>
      <c r="BE1286" s="86"/>
      <c r="BF1286" s="86"/>
      <c r="BG1286" s="86"/>
      <c r="BH1286" s="86"/>
      <c r="BI1286" s="86"/>
      <c r="BJ1286" s="86"/>
      <c r="BK1286" s="86"/>
      <c r="BL1286" s="86"/>
      <c r="BM1286" s="86"/>
      <c r="BN1286" s="86"/>
      <c r="BO1286" s="86"/>
      <c r="BP1286" s="86"/>
    </row>
    <row r="1287" spans="29:68" s="28" customFormat="1">
      <c r="AC1287" s="33"/>
      <c r="AG1287" s="86"/>
      <c r="AH1287" s="86"/>
      <c r="AI1287" s="86"/>
      <c r="AK1287" s="86"/>
      <c r="AL1287" s="86"/>
      <c r="AM1287" s="86"/>
      <c r="AN1287" s="86"/>
      <c r="AO1287" s="86"/>
      <c r="AP1287" s="86"/>
      <c r="AQ1287" s="86"/>
      <c r="AR1287" s="86"/>
      <c r="AS1287" s="86"/>
      <c r="AT1287" s="86"/>
      <c r="AU1287" s="86"/>
      <c r="AV1287" s="86"/>
      <c r="AW1287" s="86"/>
      <c r="AX1287" s="86"/>
      <c r="AY1287" s="86"/>
      <c r="AZ1287" s="86"/>
      <c r="BA1287" s="86"/>
      <c r="BB1287" s="86"/>
      <c r="BC1287" s="86"/>
      <c r="BD1287" s="86"/>
      <c r="BE1287" s="86"/>
      <c r="BF1287" s="86"/>
      <c r="BG1287" s="86"/>
      <c r="BH1287" s="86"/>
      <c r="BI1287" s="86"/>
      <c r="BJ1287" s="86"/>
      <c r="BK1287" s="86"/>
      <c r="BL1287" s="86"/>
      <c r="BM1287" s="86"/>
      <c r="BN1287" s="86"/>
      <c r="BO1287" s="86"/>
      <c r="BP1287" s="86"/>
    </row>
    <row r="1288" spans="29:68" s="28" customFormat="1">
      <c r="AC1288" s="33"/>
      <c r="AG1288" s="86"/>
      <c r="AH1288" s="86"/>
      <c r="AI1288" s="86"/>
      <c r="AK1288" s="86"/>
      <c r="AL1288" s="86"/>
      <c r="AM1288" s="86"/>
      <c r="AN1288" s="86"/>
      <c r="AO1288" s="86"/>
      <c r="AP1288" s="86"/>
      <c r="AQ1288" s="86"/>
      <c r="AR1288" s="86"/>
      <c r="AS1288" s="86"/>
      <c r="AT1288" s="86"/>
      <c r="AU1288" s="86"/>
      <c r="AV1288" s="86"/>
      <c r="AW1288" s="86"/>
      <c r="AX1288" s="86"/>
      <c r="AY1288" s="86"/>
      <c r="AZ1288" s="86"/>
      <c r="BA1288" s="86"/>
      <c r="BB1288" s="86"/>
      <c r="BC1288" s="86"/>
      <c r="BD1288" s="86"/>
      <c r="BE1288" s="86"/>
      <c r="BF1288" s="86"/>
      <c r="BG1288" s="86"/>
      <c r="BH1288" s="86"/>
      <c r="BI1288" s="86"/>
      <c r="BJ1288" s="86"/>
      <c r="BK1288" s="86"/>
      <c r="BL1288" s="86"/>
      <c r="BM1288" s="86"/>
      <c r="BN1288" s="86"/>
      <c r="BO1288" s="86"/>
      <c r="BP1288" s="86"/>
    </row>
    <row r="1289" spans="29:68" s="28" customFormat="1">
      <c r="AC1289" s="33"/>
      <c r="AG1289" s="86"/>
      <c r="AH1289" s="86"/>
      <c r="AI1289" s="86"/>
      <c r="AK1289" s="86"/>
      <c r="AL1289" s="86"/>
      <c r="AM1289" s="86"/>
      <c r="AN1289" s="86"/>
      <c r="AO1289" s="86"/>
      <c r="AP1289" s="86"/>
      <c r="AQ1289" s="86"/>
      <c r="AR1289" s="86"/>
      <c r="AS1289" s="86"/>
      <c r="AT1289" s="86"/>
      <c r="AU1289" s="86"/>
      <c r="AV1289" s="86"/>
      <c r="AW1289" s="86"/>
      <c r="AX1289" s="86"/>
      <c r="AY1289" s="86"/>
      <c r="AZ1289" s="86"/>
      <c r="BA1289" s="86"/>
      <c r="BB1289" s="86"/>
      <c r="BC1289" s="86"/>
      <c r="BD1289" s="86"/>
      <c r="BE1289" s="86"/>
      <c r="BF1289" s="86"/>
      <c r="BG1289" s="86"/>
      <c r="BH1289" s="86"/>
      <c r="BI1289" s="86"/>
      <c r="BJ1289" s="86"/>
      <c r="BK1289" s="86"/>
      <c r="BL1289" s="86"/>
      <c r="BM1289" s="86"/>
      <c r="BN1289" s="86"/>
      <c r="BO1289" s="86"/>
      <c r="BP1289" s="86"/>
    </row>
    <row r="1290" spans="29:68" s="28" customFormat="1">
      <c r="AC1290" s="33"/>
      <c r="AG1290" s="86"/>
      <c r="AH1290" s="86"/>
      <c r="AI1290" s="86"/>
      <c r="AK1290" s="86"/>
      <c r="AL1290" s="86"/>
      <c r="AM1290" s="86"/>
      <c r="AN1290" s="86"/>
      <c r="AO1290" s="86"/>
      <c r="AP1290" s="86"/>
      <c r="AQ1290" s="86"/>
      <c r="AR1290" s="86"/>
      <c r="AS1290" s="86"/>
      <c r="AT1290" s="86"/>
      <c r="AU1290" s="86"/>
      <c r="AV1290" s="86"/>
      <c r="AW1290" s="86"/>
      <c r="AX1290" s="86"/>
      <c r="AY1290" s="86"/>
      <c r="AZ1290" s="86"/>
      <c r="BA1290" s="86"/>
      <c r="BB1290" s="86"/>
      <c r="BC1290" s="86"/>
      <c r="BD1290" s="86"/>
      <c r="BE1290" s="86"/>
      <c r="BF1290" s="86"/>
      <c r="BG1290" s="86"/>
      <c r="BH1290" s="86"/>
      <c r="BI1290" s="86"/>
      <c r="BJ1290" s="86"/>
      <c r="BK1290" s="86"/>
      <c r="BL1290" s="86"/>
      <c r="BM1290" s="86"/>
      <c r="BN1290" s="86"/>
      <c r="BO1290" s="86"/>
      <c r="BP1290" s="86"/>
    </row>
    <row r="1291" spans="29:68" s="28" customFormat="1">
      <c r="AC1291" s="33"/>
      <c r="AG1291" s="86"/>
      <c r="AH1291" s="86"/>
      <c r="AI1291" s="86"/>
      <c r="AK1291" s="86"/>
      <c r="AL1291" s="86"/>
      <c r="AM1291" s="86"/>
      <c r="AN1291" s="86"/>
      <c r="AO1291" s="86"/>
      <c r="AP1291" s="86"/>
      <c r="AQ1291" s="86"/>
      <c r="AR1291" s="86"/>
      <c r="AS1291" s="86"/>
      <c r="AT1291" s="86"/>
      <c r="AU1291" s="86"/>
      <c r="AV1291" s="86"/>
      <c r="AW1291" s="86"/>
      <c r="AX1291" s="86"/>
      <c r="AY1291" s="86"/>
      <c r="AZ1291" s="86"/>
      <c r="BA1291" s="86"/>
      <c r="BB1291" s="86"/>
      <c r="BC1291" s="86"/>
      <c r="BD1291" s="86"/>
      <c r="BE1291" s="86"/>
      <c r="BF1291" s="86"/>
      <c r="BG1291" s="86"/>
      <c r="BH1291" s="86"/>
      <c r="BI1291" s="86"/>
      <c r="BJ1291" s="86"/>
      <c r="BK1291" s="86"/>
      <c r="BL1291" s="86"/>
      <c r="BM1291" s="86"/>
      <c r="BN1291" s="86"/>
      <c r="BO1291" s="86"/>
      <c r="BP1291" s="86"/>
    </row>
    <row r="1292" spans="29:68" s="28" customFormat="1">
      <c r="AC1292" s="33"/>
      <c r="AG1292" s="86"/>
      <c r="AH1292" s="86"/>
      <c r="AI1292" s="86"/>
      <c r="AK1292" s="86"/>
      <c r="AL1292" s="86"/>
      <c r="AM1292" s="86"/>
      <c r="AN1292" s="86"/>
      <c r="AO1292" s="86"/>
      <c r="AP1292" s="86"/>
      <c r="AQ1292" s="86"/>
      <c r="AR1292" s="86"/>
      <c r="AS1292" s="86"/>
      <c r="AT1292" s="86"/>
      <c r="AU1292" s="86"/>
      <c r="AV1292" s="86"/>
      <c r="AW1292" s="86"/>
      <c r="AX1292" s="86"/>
      <c r="AY1292" s="86"/>
      <c r="AZ1292" s="86"/>
      <c r="BA1292" s="86"/>
      <c r="BB1292" s="86"/>
      <c r="BC1292" s="86"/>
      <c r="BD1292" s="86"/>
      <c r="BE1292" s="86"/>
      <c r="BF1292" s="86"/>
      <c r="BG1292" s="86"/>
      <c r="BH1292" s="86"/>
      <c r="BI1292" s="86"/>
      <c r="BJ1292" s="86"/>
      <c r="BK1292" s="86"/>
      <c r="BL1292" s="86"/>
      <c r="BM1292" s="86"/>
      <c r="BN1292" s="86"/>
      <c r="BO1292" s="86"/>
      <c r="BP1292" s="86"/>
    </row>
    <row r="1293" spans="29:68" s="28" customFormat="1">
      <c r="AC1293" s="33"/>
      <c r="AG1293" s="86"/>
      <c r="AH1293" s="86"/>
      <c r="AI1293" s="86"/>
      <c r="AK1293" s="86"/>
      <c r="AL1293" s="86"/>
      <c r="AM1293" s="86"/>
      <c r="AN1293" s="86"/>
      <c r="AO1293" s="86"/>
      <c r="AP1293" s="86"/>
      <c r="AQ1293" s="86"/>
      <c r="AR1293" s="86"/>
      <c r="AS1293" s="86"/>
      <c r="AT1293" s="86"/>
      <c r="AU1293" s="86"/>
      <c r="AV1293" s="86"/>
      <c r="AW1293" s="86"/>
      <c r="AX1293" s="86"/>
      <c r="AY1293" s="86"/>
      <c r="AZ1293" s="86"/>
      <c r="BA1293" s="86"/>
      <c r="BB1293" s="86"/>
      <c r="BC1293" s="86"/>
      <c r="BD1293" s="86"/>
      <c r="BE1293" s="86"/>
      <c r="BF1293" s="86"/>
      <c r="BG1293" s="86"/>
      <c r="BH1293" s="86"/>
      <c r="BI1293" s="86"/>
      <c r="BJ1293" s="86"/>
      <c r="BK1293" s="86"/>
      <c r="BL1293" s="86"/>
      <c r="BM1293" s="86"/>
      <c r="BN1293" s="86"/>
      <c r="BO1293" s="86"/>
      <c r="BP1293" s="86"/>
    </row>
    <row r="1294" spans="29:68" s="28" customFormat="1">
      <c r="AC1294" s="33"/>
      <c r="AG1294" s="86"/>
      <c r="AH1294" s="86"/>
      <c r="AI1294" s="86"/>
      <c r="AK1294" s="86"/>
      <c r="AL1294" s="86"/>
      <c r="AM1294" s="86"/>
      <c r="AN1294" s="86"/>
      <c r="AO1294" s="86"/>
      <c r="AP1294" s="86"/>
      <c r="AQ1294" s="86"/>
      <c r="AR1294" s="86"/>
      <c r="AS1294" s="86"/>
      <c r="AT1294" s="86"/>
      <c r="AU1294" s="86"/>
      <c r="AV1294" s="86"/>
      <c r="AW1294" s="86"/>
      <c r="AX1294" s="86"/>
      <c r="AY1294" s="86"/>
      <c r="AZ1294" s="86"/>
      <c r="BA1294" s="86"/>
      <c r="BB1294" s="86"/>
      <c r="BC1294" s="86"/>
      <c r="BD1294" s="86"/>
      <c r="BE1294" s="86"/>
      <c r="BF1294" s="86"/>
      <c r="BG1294" s="86"/>
      <c r="BH1294" s="86"/>
      <c r="BI1294" s="86"/>
      <c r="BJ1294" s="86"/>
      <c r="BK1294" s="86"/>
      <c r="BL1294" s="86"/>
      <c r="BM1294" s="86"/>
      <c r="BN1294" s="86"/>
      <c r="BO1294" s="86"/>
      <c r="BP1294" s="86"/>
    </row>
    <row r="1295" spans="29:68" s="28" customFormat="1">
      <c r="AC1295" s="33"/>
      <c r="AG1295" s="86"/>
      <c r="AH1295" s="86"/>
      <c r="AI1295" s="86"/>
      <c r="AK1295" s="86"/>
      <c r="AL1295" s="86"/>
      <c r="AM1295" s="86"/>
      <c r="AN1295" s="86"/>
      <c r="AO1295" s="86"/>
      <c r="AP1295" s="86"/>
      <c r="AQ1295" s="86"/>
      <c r="AR1295" s="86"/>
      <c r="AS1295" s="86"/>
      <c r="AT1295" s="86"/>
      <c r="AU1295" s="86"/>
      <c r="AV1295" s="86"/>
      <c r="AW1295" s="86"/>
      <c r="AX1295" s="86"/>
      <c r="AY1295" s="86"/>
      <c r="AZ1295" s="86"/>
      <c r="BA1295" s="86"/>
      <c r="BB1295" s="86"/>
      <c r="BC1295" s="86"/>
      <c r="BD1295" s="86"/>
      <c r="BE1295" s="86"/>
      <c r="BF1295" s="86"/>
      <c r="BG1295" s="86"/>
      <c r="BH1295" s="86"/>
      <c r="BI1295" s="86"/>
      <c r="BJ1295" s="86"/>
      <c r="BK1295" s="86"/>
      <c r="BL1295" s="86"/>
      <c r="BM1295" s="86"/>
      <c r="BN1295" s="86"/>
      <c r="BO1295" s="86"/>
      <c r="BP1295" s="86"/>
    </row>
    <row r="1296" spans="29:68" s="28" customFormat="1">
      <c r="AC1296" s="33"/>
      <c r="AG1296" s="86"/>
      <c r="AH1296" s="86"/>
      <c r="AI1296" s="86"/>
      <c r="AK1296" s="86"/>
      <c r="AL1296" s="86"/>
      <c r="AM1296" s="86"/>
      <c r="AN1296" s="86"/>
      <c r="AO1296" s="86"/>
      <c r="AP1296" s="86"/>
      <c r="AQ1296" s="86"/>
      <c r="AR1296" s="86"/>
      <c r="AS1296" s="86"/>
      <c r="AT1296" s="86"/>
      <c r="AU1296" s="86"/>
      <c r="AV1296" s="86"/>
      <c r="AW1296" s="86"/>
      <c r="AX1296" s="86"/>
      <c r="AY1296" s="86"/>
      <c r="AZ1296" s="86"/>
      <c r="BA1296" s="86"/>
      <c r="BB1296" s="86"/>
      <c r="BC1296" s="86"/>
      <c r="BD1296" s="86"/>
      <c r="BE1296" s="86"/>
      <c r="BF1296" s="86"/>
      <c r="BG1296" s="86"/>
      <c r="BH1296" s="86"/>
      <c r="BI1296" s="86"/>
      <c r="BJ1296" s="86"/>
      <c r="BK1296" s="86"/>
      <c r="BL1296" s="86"/>
      <c r="BM1296" s="86"/>
      <c r="BN1296" s="86"/>
      <c r="BO1296" s="86"/>
      <c r="BP1296" s="86"/>
    </row>
    <row r="1297" spans="29:68" s="28" customFormat="1">
      <c r="AC1297" s="33"/>
      <c r="AG1297" s="86"/>
      <c r="AH1297" s="86"/>
      <c r="AI1297" s="86"/>
      <c r="AK1297" s="86"/>
      <c r="AL1297" s="86"/>
      <c r="AM1297" s="86"/>
      <c r="AN1297" s="86"/>
      <c r="AO1297" s="86"/>
      <c r="AP1297" s="86"/>
      <c r="AQ1297" s="86"/>
      <c r="AR1297" s="86"/>
      <c r="AS1297" s="86"/>
      <c r="AT1297" s="86"/>
      <c r="AU1297" s="86"/>
      <c r="AV1297" s="86"/>
      <c r="AW1297" s="86"/>
      <c r="AX1297" s="86"/>
      <c r="AY1297" s="86"/>
      <c r="AZ1297" s="86"/>
      <c r="BA1297" s="86"/>
      <c r="BB1297" s="86"/>
      <c r="BC1297" s="86"/>
      <c r="BD1297" s="86"/>
      <c r="BE1297" s="86"/>
      <c r="BF1297" s="86"/>
      <c r="BG1297" s="86"/>
      <c r="BH1297" s="86"/>
      <c r="BI1297" s="86"/>
      <c r="BJ1297" s="86"/>
      <c r="BK1297" s="86"/>
      <c r="BL1297" s="86"/>
      <c r="BM1297" s="86"/>
      <c r="BN1297" s="86"/>
      <c r="BO1297" s="86"/>
      <c r="BP1297" s="86"/>
    </row>
  </sheetData>
  <mergeCells count="4">
    <mergeCell ref="H648:I648"/>
    <mergeCell ref="H717:I717"/>
    <mergeCell ref="H694:I694"/>
    <mergeCell ref="H671:I671"/>
  </mergeCells>
  <conditionalFormatting sqref="I240:I254 I263:I277">
    <cfRule type="cellIs" dxfId="119" priority="17" operator="lessThan">
      <formula>0</formula>
    </cfRule>
    <cfRule type="cellIs" dxfId="118" priority="18" operator="greaterThan">
      <formula>0</formula>
    </cfRule>
  </conditionalFormatting>
  <conditionalFormatting sqref="I181:I190 I217:I231 I194:I208">
    <cfRule type="cellIs" dxfId="117" priority="15" operator="lessThan">
      <formula>0</formula>
    </cfRule>
    <cfRule type="cellIs" dxfId="116" priority="16" operator="greaterThan">
      <formula>0</formula>
    </cfRule>
  </conditionalFormatting>
  <conditionalFormatting sqref="I139:I153 I158:I172 I176:I180">
    <cfRule type="cellIs" dxfId="115" priority="13" operator="lessThan">
      <formula>0</formula>
    </cfRule>
    <cfRule type="cellIs" dxfId="114" priority="14" operator="greaterThan">
      <formula>0</formula>
    </cfRule>
  </conditionalFormatting>
  <conditionalFormatting sqref="I286:I300 I309:I323 I332:I346">
    <cfRule type="cellIs" dxfId="113" priority="11" operator="lessThan">
      <formula>0</formula>
    </cfRule>
    <cfRule type="cellIs" dxfId="112" priority="12" operator="greaterThan">
      <formula>0</formula>
    </cfRule>
  </conditionalFormatting>
  <conditionalFormatting sqref="I102:I116 I120:I134">
    <cfRule type="cellIs" dxfId="111" priority="5" operator="lessThan">
      <formula>0</formula>
    </cfRule>
    <cfRule type="cellIs" dxfId="110" priority="6" operator="greaterThan">
      <formula>0</formula>
    </cfRule>
  </conditionalFormatting>
  <conditionalFormatting sqref="I12:I26">
    <cfRule type="cellIs" dxfId="109" priority="1" operator="lessThan">
      <formula>0</formula>
    </cfRule>
    <cfRule type="cellIs" dxfId="10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F4856-5695-4B8D-8E81-2554D5A0D071}">
  <dimension ref="A1"/>
  <sheetViews>
    <sheetView topLeftCell="A65" workbookViewId="0">
      <selection activeCell="E96" sqref="E9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A78"/>
  <sheetViews>
    <sheetView topLeftCell="A30" zoomScaleNormal="100" workbookViewId="0">
      <selection activeCell="A28" sqref="A28"/>
    </sheetView>
  </sheetViews>
  <sheetFormatPr baseColWidth="10" defaultRowHeight="15"/>
  <cols>
    <col min="1" max="1" width="1.453125" customWidth="1"/>
    <col min="2" max="2" width="5.453125" customWidth="1"/>
    <col min="3" max="3" width="3.81640625" customWidth="1"/>
    <col min="4" max="4" width="0.81640625" customWidth="1"/>
    <col min="5" max="5" width="3.81640625" customWidth="1"/>
    <col min="6" max="6" width="7.08984375" style="450" customWidth="1"/>
    <col min="7" max="7" width="6" style="450" customWidth="1"/>
    <col min="8" max="8" width="6.36328125" style="67" customWidth="1"/>
    <col min="9" max="9" width="5.36328125" style="67" customWidth="1"/>
    <col min="10" max="10" width="4.36328125" style="67" customWidth="1"/>
    <col min="11" max="11" width="5.1796875" style="67" customWidth="1"/>
    <col min="12" max="12" width="5.81640625" customWidth="1"/>
    <col min="13" max="13" width="4.90625" style="67" customWidth="1"/>
    <col min="14" max="14" width="5.453125" style="11" customWidth="1"/>
    <col min="15" max="15" width="5.1796875" style="67" customWidth="1"/>
    <col min="16" max="16" width="4.81640625" style="11" customWidth="1"/>
    <col min="17" max="18" width="5.90625" style="11" customWidth="1"/>
    <col min="19" max="19" width="4.453125" style="11" customWidth="1"/>
    <col min="20" max="21" width="7.6328125" style="11" customWidth="1"/>
    <col min="22" max="22" width="7.1796875" style="11" customWidth="1"/>
    <col min="23" max="23" width="6" customWidth="1"/>
    <col min="24" max="24" width="5.81640625" style="11" customWidth="1"/>
    <col min="25" max="25" width="4.36328125" style="67" customWidth="1"/>
    <col min="26" max="26" width="2.7265625" style="11" customWidth="1"/>
    <col min="27" max="27" width="6.08984375" style="11" customWidth="1"/>
    <col min="28" max="28" width="9.08984375" style="67" customWidth="1"/>
    <col min="29" max="30" width="8.81640625" style="67" customWidth="1"/>
    <col min="31" max="31" width="8.1796875" customWidth="1"/>
    <col min="32" max="32" width="8.453125" customWidth="1"/>
    <col min="36" max="36" width="10.08984375" customWidth="1"/>
    <col min="37" max="38" width="11.54296875" style="67"/>
    <col min="40" max="40" width="14" customWidth="1"/>
    <col min="41" max="41" width="12.54296875" customWidth="1"/>
    <col min="42" max="42" width="10.90625" customWidth="1"/>
  </cols>
  <sheetData>
    <row r="1" spans="1:53">
      <c r="A1" s="43"/>
      <c r="B1" s="43"/>
      <c r="C1" s="43"/>
      <c r="D1" s="43"/>
      <c r="E1" s="43"/>
      <c r="F1" s="454"/>
      <c r="G1" s="454"/>
      <c r="H1" s="64"/>
      <c r="I1" s="64"/>
      <c r="J1" s="64"/>
      <c r="K1" s="64"/>
      <c r="L1" s="43"/>
      <c r="M1" s="64"/>
      <c r="N1" s="73"/>
      <c r="O1" s="64"/>
      <c r="P1" s="73"/>
      <c r="Q1" s="73"/>
      <c r="R1" s="73"/>
      <c r="S1" s="73"/>
      <c r="T1" s="73"/>
      <c r="U1" s="73"/>
      <c r="V1" s="73"/>
      <c r="W1" s="43"/>
      <c r="X1" s="73"/>
      <c r="Y1" s="64"/>
      <c r="Z1" s="73"/>
      <c r="AA1" s="73"/>
      <c r="AB1" s="43"/>
    </row>
    <row r="2" spans="1:53" s="200" customFormat="1" ht="31.8">
      <c r="A2" s="199"/>
      <c r="B2" s="199"/>
      <c r="C2" s="152" t="s">
        <v>434</v>
      </c>
      <c r="D2" s="152"/>
      <c r="E2" s="199"/>
      <c r="F2" s="455"/>
      <c r="G2" s="455"/>
      <c r="H2" s="202"/>
      <c r="I2" s="202"/>
      <c r="J2" s="202"/>
      <c r="K2" s="202"/>
      <c r="L2" s="199"/>
      <c r="M2" s="202"/>
      <c r="N2" s="203"/>
      <c r="O2" s="202"/>
      <c r="P2" s="203"/>
      <c r="Q2" s="185" t="str">
        <f>+År!B2</f>
        <v>KVIGE</v>
      </c>
      <c r="R2" s="203"/>
      <c r="S2" s="203"/>
      <c r="T2" s="203"/>
      <c r="U2" s="203"/>
      <c r="V2" s="203"/>
      <c r="W2" s="199"/>
      <c r="X2" s="203"/>
      <c r="Y2" s="202"/>
      <c r="Z2" s="203"/>
      <c r="AA2" s="203"/>
      <c r="AB2" s="199"/>
      <c r="AC2" s="209"/>
      <c r="AD2" s="209"/>
      <c r="AK2" s="209"/>
      <c r="AL2" s="209"/>
    </row>
    <row r="3" spans="1:53">
      <c r="A3" s="43"/>
      <c r="B3" s="43"/>
      <c r="C3" s="43"/>
      <c r="D3" s="43"/>
      <c r="E3" s="43"/>
      <c r="F3" s="454"/>
      <c r="G3" s="454"/>
      <c r="H3" s="64"/>
      <c r="I3" s="64"/>
      <c r="J3" s="64"/>
      <c r="K3" s="64"/>
      <c r="L3" s="43"/>
      <c r="M3" s="64"/>
      <c r="N3" s="73"/>
      <c r="O3" s="64"/>
      <c r="P3" s="73"/>
      <c r="Q3" s="73"/>
      <c r="R3" s="73"/>
      <c r="S3" s="73"/>
      <c r="T3" s="73"/>
      <c r="U3" s="73"/>
      <c r="V3" s="73"/>
      <c r="W3" s="43"/>
      <c r="X3" s="73"/>
      <c r="Y3" s="64"/>
      <c r="Z3" s="73"/>
      <c r="AA3" s="73"/>
      <c r="AB3" s="43"/>
      <c r="AC3" s="4"/>
      <c r="AD3" s="4"/>
      <c r="AE3" s="4"/>
      <c r="AF3" s="4"/>
      <c r="AG3" s="4"/>
    </row>
    <row r="4" spans="1:53" s="182" customFormat="1" ht="19.8">
      <c r="A4" s="180"/>
      <c r="B4" s="180"/>
      <c r="C4" s="180"/>
      <c r="D4" s="180"/>
      <c r="E4" s="180"/>
      <c r="F4" s="456" t="s">
        <v>7</v>
      </c>
      <c r="G4" s="456"/>
      <c r="H4" s="64"/>
      <c r="I4" s="201">
        <f>+År!P2</f>
        <v>49</v>
      </c>
      <c r="J4" s="64"/>
      <c r="K4" s="181"/>
      <c r="L4" s="154" t="s">
        <v>421</v>
      </c>
      <c r="M4" s="64"/>
      <c r="N4" s="186"/>
      <c r="O4" s="64"/>
      <c r="P4" s="186"/>
      <c r="Q4" s="186"/>
      <c r="R4" s="536">
        <f>SUM(G10:G24)</f>
        <v>36870</v>
      </c>
      <c r="S4" s="537"/>
      <c r="T4" s="528"/>
      <c r="U4" s="73"/>
      <c r="V4" s="186"/>
      <c r="W4" s="64"/>
      <c r="X4" s="180"/>
      <c r="Y4" s="180"/>
      <c r="Z4" s="186"/>
      <c r="AA4" s="64"/>
      <c r="AB4" s="186"/>
      <c r="AC4" s="4"/>
      <c r="AD4" s="4"/>
      <c r="AE4" s="4"/>
      <c r="AF4" s="4"/>
      <c r="AG4" s="4"/>
      <c r="AH4"/>
      <c r="AI4"/>
      <c r="AJ4"/>
      <c r="AK4" s="177"/>
      <c r="AL4" s="177"/>
      <c r="AM4" s="177"/>
      <c r="AN4" s="177"/>
      <c r="AY4" s="177"/>
      <c r="AZ4" s="179"/>
      <c r="BA4" s="179"/>
    </row>
    <row r="5" spans="1:53" ht="19.8">
      <c r="A5" s="43"/>
      <c r="B5" s="43"/>
      <c r="C5" s="43"/>
      <c r="D5" s="43"/>
      <c r="E5" s="43"/>
      <c r="F5" s="457"/>
      <c r="G5" s="457"/>
      <c r="H5" s="176"/>
      <c r="I5" s="65"/>
      <c r="J5" s="176"/>
      <c r="K5" s="65"/>
      <c r="L5" s="49"/>
      <c r="M5" s="176"/>
      <c r="N5" s="74"/>
      <c r="O5" s="176"/>
      <c r="P5" s="73"/>
      <c r="Q5" s="73"/>
      <c r="R5" s="73"/>
      <c r="S5" s="73"/>
      <c r="T5" s="73"/>
      <c r="U5" s="73"/>
      <c r="V5" s="73"/>
      <c r="W5" s="43"/>
      <c r="X5" s="73"/>
      <c r="Y5" s="176"/>
      <c r="Z5" s="73"/>
      <c r="AA5" s="73"/>
      <c r="AB5" s="43"/>
      <c r="AC5" s="4"/>
      <c r="AD5" s="4"/>
      <c r="AE5" s="4"/>
      <c r="AF5" s="4"/>
      <c r="AG5" s="4"/>
      <c r="AK5"/>
      <c r="AL5"/>
      <c r="AR5" s="2"/>
      <c r="AS5" s="5"/>
      <c r="AT5" s="5"/>
    </row>
    <row r="6" spans="1:53" ht="19.8">
      <c r="A6" s="43"/>
      <c r="B6" s="43"/>
      <c r="C6" s="43"/>
      <c r="D6" s="43"/>
      <c r="E6" s="43"/>
      <c r="F6" s="457"/>
      <c r="G6" s="457"/>
      <c r="H6" s="176"/>
      <c r="I6" s="65"/>
      <c r="J6" s="176"/>
      <c r="K6" s="65"/>
      <c r="L6" s="49"/>
      <c r="M6" s="176"/>
      <c r="N6" s="74"/>
      <c r="O6" s="176"/>
      <c r="P6" s="73"/>
      <c r="Q6" s="73"/>
      <c r="R6" s="73"/>
      <c r="S6" s="73"/>
      <c r="T6" s="73"/>
      <c r="U6" s="73"/>
      <c r="V6" s="73"/>
      <c r="W6" s="43"/>
      <c r="X6" s="73"/>
      <c r="Y6" s="176"/>
      <c r="Z6" s="73"/>
      <c r="AA6" s="74" t="s">
        <v>4</v>
      </c>
      <c r="AB6" s="43"/>
      <c r="AC6" s="4"/>
      <c r="AD6" s="4"/>
      <c r="AE6" s="4"/>
      <c r="AF6" s="4"/>
      <c r="AG6" s="4"/>
      <c r="AK6"/>
      <c r="AL6"/>
      <c r="AR6" s="2"/>
      <c r="AS6" s="5"/>
      <c r="AT6" s="5"/>
    </row>
    <row r="7" spans="1:53" ht="19.8">
      <c r="A7" s="43"/>
      <c r="B7" s="43"/>
      <c r="C7" s="43"/>
      <c r="D7" s="43"/>
      <c r="E7" s="43"/>
      <c r="F7" s="457" t="s">
        <v>4</v>
      </c>
      <c r="G7" s="454"/>
      <c r="H7" s="176"/>
      <c r="I7" s="64"/>
      <c r="J7" s="64"/>
      <c r="K7" s="64"/>
      <c r="L7" s="49" t="s">
        <v>24</v>
      </c>
      <c r="M7" s="64"/>
      <c r="N7" s="73"/>
      <c r="O7" s="64"/>
      <c r="P7" s="74" t="s">
        <v>647</v>
      </c>
      <c r="Q7" s="74" t="s">
        <v>534</v>
      </c>
      <c r="R7" s="173" t="s">
        <v>402</v>
      </c>
      <c r="S7" s="173" t="s">
        <v>402</v>
      </c>
      <c r="T7" s="173"/>
      <c r="U7" s="173"/>
      <c r="V7" s="74" t="s">
        <v>422</v>
      </c>
      <c r="W7" s="43"/>
      <c r="X7" s="74" t="s">
        <v>495</v>
      </c>
      <c r="Y7" s="176"/>
      <c r="Z7" s="73"/>
      <c r="AA7" s="74" t="s">
        <v>10</v>
      </c>
      <c r="AB7" s="43"/>
      <c r="AC7" s="4"/>
      <c r="AD7" s="4"/>
      <c r="AE7" s="4"/>
      <c r="AF7" s="4"/>
      <c r="AG7" s="4"/>
      <c r="AK7"/>
      <c r="AL7"/>
    </row>
    <row r="8" spans="1:53" ht="15.6">
      <c r="A8" s="43"/>
      <c r="B8" s="43"/>
      <c r="C8" s="49" t="s">
        <v>413</v>
      </c>
      <c r="D8" s="49"/>
      <c r="E8" s="43"/>
      <c r="F8" s="457" t="s">
        <v>486</v>
      </c>
      <c r="G8" s="457" t="s">
        <v>4</v>
      </c>
      <c r="H8" s="64"/>
      <c r="I8" s="65" t="s">
        <v>4</v>
      </c>
      <c r="J8" s="65"/>
      <c r="K8" s="65" t="s">
        <v>1</v>
      </c>
      <c r="L8" s="50" t="s">
        <v>0</v>
      </c>
      <c r="M8" s="65"/>
      <c r="N8" s="74" t="s">
        <v>24</v>
      </c>
      <c r="O8" s="65"/>
      <c r="P8" s="373">
        <v>350</v>
      </c>
      <c r="Q8" s="74" t="s">
        <v>558</v>
      </c>
      <c r="R8" s="74" t="s">
        <v>500</v>
      </c>
      <c r="S8" s="74" t="s">
        <v>566</v>
      </c>
      <c r="T8" s="423" t="s">
        <v>24</v>
      </c>
      <c r="U8" s="423" t="s">
        <v>24</v>
      </c>
      <c r="V8" s="74" t="s">
        <v>415</v>
      </c>
      <c r="W8" s="49" t="s">
        <v>545</v>
      </c>
      <c r="X8" s="74" t="s">
        <v>496</v>
      </c>
      <c r="Y8" s="64"/>
      <c r="Z8" s="73"/>
      <c r="AA8" s="74" t="s">
        <v>71</v>
      </c>
      <c r="AB8" s="43"/>
      <c r="AC8" s="4"/>
      <c r="AD8" s="56"/>
      <c r="AE8" s="56"/>
      <c r="AF8" s="1"/>
      <c r="AG8" s="5"/>
      <c r="AK8"/>
      <c r="AL8"/>
    </row>
    <row r="9" spans="1:53" ht="15.6">
      <c r="A9" s="43"/>
      <c r="B9" s="49" t="s">
        <v>89</v>
      </c>
      <c r="C9" s="49" t="s">
        <v>414</v>
      </c>
      <c r="D9" s="49"/>
      <c r="E9" s="46"/>
      <c r="F9" s="458" t="s">
        <v>487</v>
      </c>
      <c r="G9" s="458" t="s">
        <v>10</v>
      </c>
      <c r="H9" s="195" t="s">
        <v>536</v>
      </c>
      <c r="I9" s="87" t="s">
        <v>402</v>
      </c>
      <c r="J9" s="195" t="s">
        <v>536</v>
      </c>
      <c r="K9" s="87" t="s">
        <v>402</v>
      </c>
      <c r="L9" s="50"/>
      <c r="M9" s="195" t="s">
        <v>536</v>
      </c>
      <c r="N9" s="75" t="s">
        <v>45</v>
      </c>
      <c r="O9" s="195" t="s">
        <v>536</v>
      </c>
      <c r="P9" s="75" t="s">
        <v>573</v>
      </c>
      <c r="Q9" s="75" t="s">
        <v>10</v>
      </c>
      <c r="R9" s="75" t="s">
        <v>481</v>
      </c>
      <c r="S9" s="75" t="s">
        <v>532</v>
      </c>
      <c r="T9" s="423" t="s">
        <v>737</v>
      </c>
      <c r="U9" s="423" t="s">
        <v>738</v>
      </c>
      <c r="V9" s="75" t="s">
        <v>45</v>
      </c>
      <c r="W9" s="50" t="s">
        <v>546</v>
      </c>
      <c r="X9" s="75" t="s">
        <v>497</v>
      </c>
      <c r="Y9" s="195" t="s">
        <v>536</v>
      </c>
      <c r="Z9" s="73"/>
      <c r="AA9" s="75" t="s">
        <v>561</v>
      </c>
      <c r="AB9" s="43"/>
      <c r="AC9" s="4"/>
      <c r="AD9" s="56"/>
      <c r="AE9" s="56"/>
      <c r="AF9" s="1"/>
      <c r="AG9" s="5"/>
      <c r="AK9"/>
      <c r="AL9"/>
    </row>
    <row r="10" spans="1:53" ht="15.6">
      <c r="A10" s="43"/>
      <c r="B10" s="51">
        <f>+'Ark1'!C448</f>
        <v>2024</v>
      </c>
      <c r="C10" s="380">
        <f>+'Ark1'!M448</f>
        <v>1</v>
      </c>
      <c r="D10" s="49"/>
      <c r="E10" s="380" t="s">
        <v>92</v>
      </c>
      <c r="F10" s="459">
        <f>+'Ark1'!Q448</f>
        <v>5</v>
      </c>
      <c r="G10" s="460">
        <f>+'Ark1'!R448</f>
        <v>5</v>
      </c>
      <c r="H10" s="244">
        <f t="shared" ref="H10:H23" si="0">+G11-G27</f>
        <v>-51</v>
      </c>
      <c r="I10" s="69">
        <f>+'Ark1'!AE448</f>
        <v>1.3561160835367509E-2</v>
      </c>
      <c r="J10" s="69">
        <f t="shared" ref="J10:J24" si="1">+I10-I26</f>
        <v>-2.0683163586203545E-3</v>
      </c>
      <c r="K10" s="69">
        <f>+'Ark1'!AF448</f>
        <v>6.672817204213778E-3</v>
      </c>
      <c r="L10" s="53">
        <f>+'Ark1'!S448</f>
        <v>4.2</v>
      </c>
      <c r="M10" s="57">
        <f t="shared" ref="M10:M24" si="2">+IF(G10=0,"",IF(G26=0,"",L10-L26))</f>
        <v>0.80000000000000027</v>
      </c>
      <c r="N10" s="307">
        <f>+'Ark1'!U448</f>
        <v>111.12</v>
      </c>
      <c r="O10" s="408">
        <f t="shared" ref="O10:O24" si="3">+IF(G10=0,"",IF(G26=0,"",N10-N26))</f>
        <v>1.2533333333333019</v>
      </c>
      <c r="P10" s="76">
        <f>+'Ark1'!X448</f>
        <v>0</v>
      </c>
      <c r="Q10" s="76">
        <f>+'Ark1'!AG448</f>
        <v>475.6666666666668</v>
      </c>
      <c r="R10" s="76">
        <f>+'Ark1'!AH448</f>
        <v>60</v>
      </c>
      <c r="S10" s="76">
        <f>+'Ark1'!AI448</f>
        <v>60</v>
      </c>
      <c r="T10" s="374">
        <f>+IF(G10=0,"",'Ark1'!AR448)</f>
        <v>160.33333333333337</v>
      </c>
      <c r="U10" s="114">
        <f>+IF(G10=0,"",'Ark1'!AS448)</f>
        <v>18.526749445366072</v>
      </c>
      <c r="V10" s="76">
        <f>+'Ark1'!Y448</f>
        <v>46.791853991907608</v>
      </c>
      <c r="W10" s="53">
        <f>+'Ark1'!Z448</f>
        <v>1.1661903789690597</v>
      </c>
      <c r="X10" s="76">
        <f>IF(G10=0,"",1000*N10/Q10)</f>
        <v>233.60896986685347</v>
      </c>
      <c r="Y10" s="244">
        <f t="shared" ref="Y10:Y24" si="4">+IF(G10=0,"",IF(G26=0,"",X10-X26))</f>
        <v>0.14813972094037808</v>
      </c>
      <c r="Z10" s="73"/>
      <c r="AA10" s="76">
        <f t="shared" ref="AA10:AA56" si="5">+G10/F10</f>
        <v>1</v>
      </c>
      <c r="AB10" s="43"/>
      <c r="AC10" s="4"/>
      <c r="AD10" s="56"/>
      <c r="AE10" s="56"/>
      <c r="AF10" s="1"/>
      <c r="AG10" s="5"/>
      <c r="AK10"/>
      <c r="AL10"/>
    </row>
    <row r="11" spans="1:53" ht="15.6">
      <c r="A11" s="43"/>
      <c r="B11" s="51">
        <f>+'Ark1'!C449</f>
        <v>2024</v>
      </c>
      <c r="C11" s="380">
        <f>+'Ark1'!M449</f>
        <v>2</v>
      </c>
      <c r="D11" s="49"/>
      <c r="E11" s="380" t="s">
        <v>93</v>
      </c>
      <c r="F11" s="459">
        <f>+'Ark1'!Q449</f>
        <v>50</v>
      </c>
      <c r="G11" s="460">
        <f>+'Ark1'!R449</f>
        <v>94</v>
      </c>
      <c r="H11" s="244">
        <f t="shared" si="0"/>
        <v>22</v>
      </c>
      <c r="I11" s="69">
        <f>+'Ark1'!AE449</f>
        <v>0.2549498237049091</v>
      </c>
      <c r="J11" s="69">
        <f t="shared" si="1"/>
        <v>-0.12276254181646418</v>
      </c>
      <c r="K11" s="69">
        <f>+'Ark1'!AF449</f>
        <v>0.11798371916672948</v>
      </c>
      <c r="L11" s="53">
        <f>+'Ark1'!S449</f>
        <v>3.7234042553191498</v>
      </c>
      <c r="M11" s="57">
        <f t="shared" si="2"/>
        <v>0.33054711246200519</v>
      </c>
      <c r="N11" s="307">
        <f>+'Ark1'!U449</f>
        <v>104.50744680851064</v>
      </c>
      <c r="O11" s="408">
        <f t="shared" si="3"/>
        <v>1.8053778429934368</v>
      </c>
      <c r="P11" s="76">
        <f>+'Ark1'!X449</f>
        <v>0</v>
      </c>
      <c r="Q11" s="76">
        <f>+'Ark1'!AG449</f>
        <v>489.24444444444441</v>
      </c>
      <c r="R11" s="76">
        <f>+'Ark1'!AH449</f>
        <v>95.744680851063833</v>
      </c>
      <c r="S11" s="76">
        <f>+'Ark1'!AI449</f>
        <v>68.085106382978736</v>
      </c>
      <c r="T11" s="374">
        <f>+IF(G11=0,"",'Ark1'!AR449)</f>
        <v>164.21111111111111</v>
      </c>
      <c r="U11" s="114">
        <f>+IF(G11=0,"",'Ark1'!AS449)</f>
        <v>22.223827407424395</v>
      </c>
      <c r="V11" s="76">
        <f>+'Ark1'!Y449</f>
        <v>40.473306778249693</v>
      </c>
      <c r="W11" s="53">
        <f>+'Ark1'!Z449</f>
        <v>1.2997893063235129</v>
      </c>
      <c r="X11" s="76">
        <f t="shared" ref="X11:X40" si="6">IF(G11=0,"",1000*N11/Q11)</f>
        <v>213.60987946870361</v>
      </c>
      <c r="Y11" s="244">
        <f t="shared" si="4"/>
        <v>-13.647753490576918</v>
      </c>
      <c r="Z11" s="73"/>
      <c r="AA11" s="76">
        <f t="shared" si="5"/>
        <v>1.88</v>
      </c>
      <c r="AB11" s="43"/>
      <c r="AC11" s="4"/>
      <c r="AD11" s="56"/>
      <c r="AE11" s="56"/>
      <c r="AF11" s="1"/>
      <c r="AG11" s="5"/>
      <c r="AK11"/>
      <c r="AL11"/>
    </row>
    <row r="12" spans="1:53" ht="15.6">
      <c r="A12" s="43"/>
      <c r="B12" s="51">
        <f>+'Ark1'!C450</f>
        <v>2024</v>
      </c>
      <c r="C12" s="380">
        <f>+'Ark1'!M450</f>
        <v>3</v>
      </c>
      <c r="D12" s="49"/>
      <c r="E12" s="380" t="s">
        <v>94</v>
      </c>
      <c r="F12" s="459">
        <f>+'Ark1'!Q450</f>
        <v>396</v>
      </c>
      <c r="G12" s="460">
        <f>+'Ark1'!R450</f>
        <v>666</v>
      </c>
      <c r="H12" s="244">
        <f t="shared" si="0"/>
        <v>-76</v>
      </c>
      <c r="I12" s="69">
        <f>+'Ark1'!AE450</f>
        <v>1.8063466232709515</v>
      </c>
      <c r="J12" s="69">
        <f t="shared" si="1"/>
        <v>0.12878273778292182</v>
      </c>
      <c r="K12" s="69">
        <f>+'Ark1'!AF450</f>
        <v>1.1578719011979159</v>
      </c>
      <c r="L12" s="53">
        <f>+'Ark1'!S450</f>
        <v>4.3972809667673713</v>
      </c>
      <c r="M12" s="57">
        <f t="shared" si="2"/>
        <v>0.46581679231254247</v>
      </c>
      <c r="N12" s="307">
        <f>+'Ark1'!U450</f>
        <v>144.75690690690695</v>
      </c>
      <c r="O12" s="408">
        <f t="shared" si="3"/>
        <v>10.980819950385182</v>
      </c>
      <c r="P12" s="76">
        <f>+'Ark1'!X450</f>
        <v>0</v>
      </c>
      <c r="Q12" s="76">
        <f>+'Ark1'!AG450</f>
        <v>495.85400313971752</v>
      </c>
      <c r="R12" s="76">
        <f>+'Ark1'!AH450</f>
        <v>95.49549549549549</v>
      </c>
      <c r="S12" s="76">
        <f>+'Ark1'!AI450</f>
        <v>69.069069069069045</v>
      </c>
      <c r="T12" s="374">
        <f>+IF(G12=0,"",'Ark1'!AR450)</f>
        <v>177.09890109890108</v>
      </c>
      <c r="U12" s="114">
        <f>+IF(G12=0,"",'Ark1'!AS450)</f>
        <v>25.198605788511927</v>
      </c>
      <c r="V12" s="76">
        <f>+'Ark1'!Y450</f>
        <v>46.161862260633605</v>
      </c>
      <c r="W12" s="53">
        <f>+'Ark1'!Z450</f>
        <v>1.4872686870076497</v>
      </c>
      <c r="X12" s="76">
        <f t="shared" si="6"/>
        <v>291.93453312933843</v>
      </c>
      <c r="Y12" s="244">
        <f t="shared" si="4"/>
        <v>13.454739793378053</v>
      </c>
      <c r="Z12" s="73"/>
      <c r="AA12" s="76">
        <f t="shared" si="5"/>
        <v>1.6818181818181819</v>
      </c>
      <c r="AB12" s="43"/>
      <c r="AC12" s="4"/>
      <c r="AD12" s="56"/>
      <c r="AE12" s="56"/>
      <c r="AF12" s="1"/>
      <c r="AG12" s="5"/>
      <c r="AK12"/>
      <c r="AL12"/>
    </row>
    <row r="13" spans="1:53" ht="15.6">
      <c r="A13" s="43"/>
      <c r="B13" s="51">
        <f>+'Ark1'!C451</f>
        <v>2024</v>
      </c>
      <c r="C13" s="380">
        <f>+'Ark1'!M451</f>
        <v>4</v>
      </c>
      <c r="D13" s="49"/>
      <c r="E13" s="380" t="s">
        <v>95</v>
      </c>
      <c r="F13" s="459">
        <f>+'Ark1'!Q451</f>
        <v>957</v>
      </c>
      <c r="G13" s="460">
        <f>+'Ark1'!R451</f>
        <v>1751</v>
      </c>
      <c r="H13" s="244">
        <f t="shared" si="0"/>
        <v>86</v>
      </c>
      <c r="I13" s="69">
        <f>+'Ark1'!AE451</f>
        <v>4.7491185245457004</v>
      </c>
      <c r="J13" s="69">
        <f t="shared" si="1"/>
        <v>-1.0057281023604148E-2</v>
      </c>
      <c r="K13" s="69">
        <f>+'Ark1'!AF451</f>
        <v>3.4398348667501684</v>
      </c>
      <c r="L13" s="53">
        <f>+'Ark1'!S451</f>
        <v>4.6531428571428561</v>
      </c>
      <c r="M13" s="57">
        <f t="shared" si="2"/>
        <v>0.40547162426614403</v>
      </c>
      <c r="N13" s="307">
        <f>+'Ark1'!U451</f>
        <v>163.57030268418043</v>
      </c>
      <c r="O13" s="408">
        <f t="shared" si="3"/>
        <v>9.1181406699494403</v>
      </c>
      <c r="P13" s="76">
        <f>+'Ark1'!X451</f>
        <v>0</v>
      </c>
      <c r="Q13" s="76">
        <f>+'Ark1'!AG451</f>
        <v>513.03573520796715</v>
      </c>
      <c r="R13" s="76">
        <f>+'Ark1'!AH451</f>
        <v>96.916047972587123</v>
      </c>
      <c r="S13" s="76">
        <f>+'Ark1'!AI451</f>
        <v>70.302684180468319</v>
      </c>
      <c r="T13" s="374">
        <f>+IF(G13=0,"",'Ark1'!AR451)</f>
        <v>181.85998828353837</v>
      </c>
      <c r="U13" s="114">
        <f>+IF(G13=0,"",'Ark1'!AS451)</f>
        <v>26.429486086519638</v>
      </c>
      <c r="V13" s="76">
        <f>+'Ark1'!Y451</f>
        <v>49.804784389748811</v>
      </c>
      <c r="W13" s="53">
        <f>+'Ark1'!Z451</f>
        <v>1.5690477667212201</v>
      </c>
      <c r="X13" s="76">
        <f t="shared" si="6"/>
        <v>318.82828321476404</v>
      </c>
      <c r="Y13" s="244">
        <f t="shared" si="4"/>
        <v>7.0420141833891421</v>
      </c>
      <c r="Z13" s="73"/>
      <c r="AA13" s="76">
        <f t="shared" si="5"/>
        <v>1.8296760710553814</v>
      </c>
      <c r="AB13" s="43"/>
      <c r="AC13" s="4"/>
      <c r="AD13" s="56"/>
      <c r="AE13" s="56"/>
      <c r="AF13" s="1"/>
      <c r="AG13" s="5"/>
      <c r="AI13" s="2"/>
      <c r="AJ13" s="2"/>
      <c r="AK13" s="2"/>
      <c r="AL13"/>
    </row>
    <row r="14" spans="1:53" ht="15.6">
      <c r="A14" s="43"/>
      <c r="B14" s="51">
        <f>+'Ark1'!C452</f>
        <v>2024</v>
      </c>
      <c r="C14" s="380">
        <f>+'Ark1'!M452</f>
        <v>5</v>
      </c>
      <c r="D14" s="49"/>
      <c r="E14" s="380" t="s">
        <v>96</v>
      </c>
      <c r="F14" s="459">
        <f>+'Ark1'!Q452</f>
        <v>1560</v>
      </c>
      <c r="G14" s="460">
        <f>+'Ark1'!R452</f>
        <v>2654</v>
      </c>
      <c r="H14" s="244">
        <f t="shared" si="0"/>
        <v>-6</v>
      </c>
      <c r="I14" s="69">
        <f>+'Ark1'!AE452</f>
        <v>7.1982641714130766</v>
      </c>
      <c r="J14" s="69">
        <f t="shared" si="1"/>
        <v>0.50884793238627157</v>
      </c>
      <c r="K14" s="69">
        <f>+'Ark1'!AF452</f>
        <v>5.7481696321890636</v>
      </c>
      <c r="L14" s="53">
        <f>+'Ark1'!S452</f>
        <v>4.9225245653817069</v>
      </c>
      <c r="M14" s="57">
        <f t="shared" si="2"/>
        <v>0.25663853883994303</v>
      </c>
      <c r="N14" s="307">
        <f>+'Ark1'!U452</f>
        <v>180.33568198945019</v>
      </c>
      <c r="O14" s="408">
        <f t="shared" si="3"/>
        <v>3.1071773165529635</v>
      </c>
      <c r="P14" s="76">
        <f>+'Ark1'!X452</f>
        <v>0.18839487565938204</v>
      </c>
      <c r="Q14" s="76">
        <f>+'Ark1'!AG452</f>
        <v>516.02955082742312</v>
      </c>
      <c r="R14" s="76">
        <f>+'Ark1'!AH452</f>
        <v>95.139412207987931</v>
      </c>
      <c r="S14" s="76">
        <f>+'Ark1'!AI452</f>
        <v>65.862848530519983</v>
      </c>
      <c r="T14" s="374">
        <f>+IF(G14=0,"",'Ark1'!AR452)</f>
        <v>185.83884948778564</v>
      </c>
      <c r="U14" s="114">
        <f>+IF(G14=0,"",'Ark1'!AS452)</f>
        <v>27.64448993930662</v>
      </c>
      <c r="V14" s="76">
        <f>+'Ark1'!Y452</f>
        <v>47.980375803959035</v>
      </c>
      <c r="W14" s="53">
        <f>+'Ark1'!Z452</f>
        <v>1.6085757777702931</v>
      </c>
      <c r="X14" s="76">
        <f t="shared" si="6"/>
        <v>349.46774210952162</v>
      </c>
      <c r="Y14" s="244">
        <f t="shared" si="4"/>
        <v>5.9377785320246517</v>
      </c>
      <c r="Z14" s="73"/>
      <c r="AA14" s="76">
        <f t="shared" si="5"/>
        <v>1.7012820512820512</v>
      </c>
      <c r="AB14" s="43"/>
      <c r="AC14" s="4"/>
      <c r="AD14" s="56"/>
      <c r="AE14" s="56"/>
      <c r="AF14" s="13"/>
      <c r="AG14" s="5"/>
      <c r="AI14" s="2"/>
      <c r="AJ14" s="2"/>
      <c r="AK14" s="4"/>
      <c r="AL14" s="4"/>
      <c r="AM14" s="4"/>
    </row>
    <row r="15" spans="1:53" ht="15.6">
      <c r="A15" s="43"/>
      <c r="B15" s="51">
        <f>+'Ark1'!C453</f>
        <v>2024</v>
      </c>
      <c r="C15" s="380">
        <f>+'Ark1'!M453</f>
        <v>6</v>
      </c>
      <c r="D15" s="49"/>
      <c r="E15" s="380" t="s">
        <v>97</v>
      </c>
      <c r="F15" s="459">
        <f>+'Ark1'!Q453</f>
        <v>2351</v>
      </c>
      <c r="G15" s="460">
        <f>+'Ark1'!R453</f>
        <v>4353</v>
      </c>
      <c r="H15" s="244">
        <f t="shared" si="0"/>
        <v>24</v>
      </c>
      <c r="I15" s="69">
        <f>+'Ark1'!AE453</f>
        <v>11.806346623270953</v>
      </c>
      <c r="J15" s="69">
        <f t="shared" si="1"/>
        <v>0.45153144183877281</v>
      </c>
      <c r="K15" s="69">
        <f>+'Ark1'!AF453</f>
        <v>10.316006055161251</v>
      </c>
      <c r="L15" s="53">
        <f>+'Ark1'!S453</f>
        <v>5.2023014959723826</v>
      </c>
      <c r="M15" s="57">
        <f t="shared" si="2"/>
        <v>0.21195444931644136</v>
      </c>
      <c r="N15" s="307">
        <f>+'Ark1'!U453</f>
        <v>197.32219159200548</v>
      </c>
      <c r="O15" s="408">
        <f t="shared" si="3"/>
        <v>3.9587596121937736</v>
      </c>
      <c r="P15" s="76">
        <f>+'Ark1'!X453</f>
        <v>0.25269928784746154</v>
      </c>
      <c r="Q15" s="76">
        <f>+'Ark1'!AG453</f>
        <v>521.90558351306004</v>
      </c>
      <c r="R15" s="76">
        <f>+'Ark1'!AH453</f>
        <v>95.313576843556177</v>
      </c>
      <c r="S15" s="76">
        <f>+'Ark1'!AI453</f>
        <v>62.853204686423155</v>
      </c>
      <c r="T15" s="374">
        <f>+IF(G15=0,"",'Ark1'!AR453)</f>
        <v>189.34507548526244</v>
      </c>
      <c r="U15" s="114">
        <f>+IF(G15=0,"",'Ark1'!AS453)</f>
        <v>28.853679117451019</v>
      </c>
      <c r="V15" s="76">
        <f>+'Ark1'!Y453</f>
        <v>46.132366951668381</v>
      </c>
      <c r="W15" s="53">
        <f>+'Ark1'!Z453</f>
        <v>1.6659083129879644</v>
      </c>
      <c r="X15" s="76">
        <f t="shared" si="6"/>
        <v>378.08024636139527</v>
      </c>
      <c r="Y15" s="244">
        <f t="shared" si="4"/>
        <v>6.9561892278504729</v>
      </c>
      <c r="Z15" s="73"/>
      <c r="AA15" s="76">
        <f t="shared" si="5"/>
        <v>1.8515525308379412</v>
      </c>
      <c r="AB15" s="43"/>
      <c r="AC15" s="4"/>
      <c r="AD15" s="56"/>
      <c r="AE15" s="56"/>
      <c r="AF15" s="1"/>
      <c r="AG15" s="5"/>
      <c r="AK15"/>
      <c r="AL15"/>
    </row>
    <row r="16" spans="1:53" ht="15.6">
      <c r="A16" s="43"/>
      <c r="B16" s="51">
        <f>+'Ark1'!C454</f>
        <v>2024</v>
      </c>
      <c r="C16" s="380">
        <f>+'Ark1'!M454</f>
        <v>7</v>
      </c>
      <c r="D16" s="49"/>
      <c r="E16" s="380" t="s">
        <v>98</v>
      </c>
      <c r="F16" s="459">
        <f>+'Ark1'!Q454</f>
        <v>3084</v>
      </c>
      <c r="G16" s="460">
        <f>+'Ark1'!R454</f>
        <v>6623</v>
      </c>
      <c r="H16" s="244">
        <f t="shared" si="0"/>
        <v>-467</v>
      </c>
      <c r="I16" s="69">
        <f>+'Ark1'!AE454</f>
        <v>17.963113642527805</v>
      </c>
      <c r="J16" s="69">
        <f t="shared" si="1"/>
        <v>0.77329364200683059</v>
      </c>
      <c r="K16" s="69">
        <f>+'Ark1'!AF454</f>
        <v>17.283599403111936</v>
      </c>
      <c r="L16" s="53">
        <f>+'Ark1'!S454</f>
        <v>5.5831445400996804</v>
      </c>
      <c r="M16" s="57">
        <f t="shared" si="2"/>
        <v>9.7785717462751442E-2</v>
      </c>
      <c r="N16" s="307">
        <f>+'Ark1'!U454</f>
        <v>217.28635059640641</v>
      </c>
      <c r="O16" s="408">
        <f t="shared" si="3"/>
        <v>0.86021027211484125</v>
      </c>
      <c r="P16" s="76">
        <f>+'Ark1'!X454</f>
        <v>0.18118677336554431</v>
      </c>
      <c r="Q16" s="76">
        <f>+'Ark1'!AG454</f>
        <v>528.62958320275777</v>
      </c>
      <c r="R16" s="76">
        <f>+'Ark1'!AH454</f>
        <v>95.983693190397105</v>
      </c>
      <c r="S16" s="76">
        <f>+'Ark1'!AI454</f>
        <v>62.781216971161115</v>
      </c>
      <c r="T16" s="374">
        <f>+IF(G16=0,"",'Ark1'!AR454)</f>
        <v>192.68865559385776</v>
      </c>
      <c r="U16" s="114">
        <f>+IF(G16=0,"",'Ark1'!AS454)</f>
        <v>30.257070746226553</v>
      </c>
      <c r="V16" s="76">
        <f>+'Ark1'!Y454</f>
        <v>42.792599711623431</v>
      </c>
      <c r="W16" s="53">
        <f>+'Ark1'!Z454</f>
        <v>1.6765984381866055</v>
      </c>
      <c r="X16" s="76">
        <f t="shared" si="6"/>
        <v>411.03706167928453</v>
      </c>
      <c r="Y16" s="244">
        <f t="shared" si="4"/>
        <v>3.729327302537115</v>
      </c>
      <c r="Z16" s="73"/>
      <c r="AA16" s="76">
        <f t="shared" si="5"/>
        <v>2.1475356679636834</v>
      </c>
      <c r="AB16" s="43"/>
      <c r="AC16" s="4"/>
      <c r="AD16" s="56"/>
      <c r="AE16" s="56"/>
      <c r="AF16" s="1"/>
      <c r="AG16" s="5"/>
      <c r="AK16"/>
      <c r="AL16"/>
    </row>
    <row r="17" spans="1:39" ht="15.6">
      <c r="A17" s="43"/>
      <c r="B17" s="51">
        <f>+'Ark1'!C455</f>
        <v>2024</v>
      </c>
      <c r="C17" s="380">
        <f>+'Ark1'!M455</f>
        <v>8</v>
      </c>
      <c r="D17" s="49"/>
      <c r="E17" s="380" t="s">
        <v>99</v>
      </c>
      <c r="F17" s="459">
        <f>+'Ark1'!Q455</f>
        <v>3199</v>
      </c>
      <c r="G17" s="460">
        <f>+'Ark1'!R455</f>
        <v>7383</v>
      </c>
      <c r="H17" s="244">
        <f t="shared" si="0"/>
        <v>-370</v>
      </c>
      <c r="I17" s="69">
        <f>+'Ark1'!AE455</f>
        <v>20.024410089503665</v>
      </c>
      <c r="J17" s="69">
        <f t="shared" si="1"/>
        <v>-0.42415590596378649</v>
      </c>
      <c r="K17" s="69">
        <f>+'Ark1'!AF455</f>
        <v>20.78187546589475</v>
      </c>
      <c r="L17" s="53">
        <f>+'Ark1'!S455</f>
        <v>5.9884792626728114</v>
      </c>
      <c r="M17" s="57">
        <f t="shared" si="2"/>
        <v>9.2468048195940789E-2</v>
      </c>
      <c r="N17" s="307">
        <f>+'Ark1'!U455</f>
        <v>234.37154273330671</v>
      </c>
      <c r="O17" s="408">
        <f t="shared" si="3"/>
        <v>-0.61021522847607912</v>
      </c>
      <c r="P17" s="76">
        <f>+'Ark1'!X455</f>
        <v>0.24380333197887041</v>
      </c>
      <c r="Q17" s="76">
        <f>+'Ark1'!AG455</f>
        <v>535.94564606741562</v>
      </c>
      <c r="R17" s="76">
        <f>+'Ark1'!AH455</f>
        <v>96.072057429229318</v>
      </c>
      <c r="S17" s="76">
        <f>+'Ark1'!AI455</f>
        <v>64.066097792225378</v>
      </c>
      <c r="T17" s="374">
        <f>+IF(G17=0,"",'Ark1'!AR455)</f>
        <v>194.73483146067412</v>
      </c>
      <c r="U17" s="114">
        <f>+IF(G17=0,"",'Ark1'!AS455)</f>
        <v>31.723673328775774</v>
      </c>
      <c r="V17" s="76">
        <f>+'Ark1'!Y455</f>
        <v>39.582127506960063</v>
      </c>
      <c r="W17" s="53">
        <f>+'Ark1'!Z455</f>
        <v>1.6386530164251301</v>
      </c>
      <c r="X17" s="76">
        <f t="shared" si="6"/>
        <v>437.30468649767806</v>
      </c>
      <c r="Y17" s="244">
        <f t="shared" si="4"/>
        <v>3.9691344309131864</v>
      </c>
      <c r="Z17" s="73"/>
      <c r="AA17" s="76">
        <f t="shared" si="5"/>
        <v>2.307908721475461</v>
      </c>
      <c r="AB17" s="43"/>
      <c r="AC17" s="4"/>
      <c r="AD17" s="56"/>
      <c r="AE17" s="56"/>
      <c r="AF17" s="1"/>
      <c r="AG17" s="5"/>
      <c r="AI17" s="2"/>
      <c r="AJ17" s="2"/>
      <c r="AK17" s="2"/>
      <c r="AL17"/>
    </row>
    <row r="18" spans="1:39" ht="15.6">
      <c r="A18" s="43"/>
      <c r="B18" s="51">
        <f>+'Ark1'!C456</f>
        <v>2024</v>
      </c>
      <c r="C18" s="380">
        <f>+'Ark1'!M456</f>
        <v>9</v>
      </c>
      <c r="D18" s="49"/>
      <c r="E18" s="380" t="s">
        <v>100</v>
      </c>
      <c r="F18" s="459">
        <f>+'Ark1'!Q456</f>
        <v>2704</v>
      </c>
      <c r="G18" s="460">
        <f>+'Ark1'!R456</f>
        <v>6493</v>
      </c>
      <c r="H18" s="244">
        <f t="shared" si="0"/>
        <v>-349</v>
      </c>
      <c r="I18" s="69">
        <f>+'Ark1'!AE456</f>
        <v>17.610523460808245</v>
      </c>
      <c r="J18" s="69">
        <f t="shared" si="1"/>
        <v>-0.26699353624820787</v>
      </c>
      <c r="K18" s="69">
        <f>+'Ark1'!AF456</f>
        <v>19.284519785893796</v>
      </c>
      <c r="L18" s="53">
        <f>+'Ark1'!S456</f>
        <v>6.3598397287717683</v>
      </c>
      <c r="M18" s="57">
        <f t="shared" si="2"/>
        <v>6.483900001502807E-2</v>
      </c>
      <c r="N18" s="307">
        <f>+'Ark1'!U456</f>
        <v>247.295626058832</v>
      </c>
      <c r="O18" s="408">
        <f t="shared" si="3"/>
        <v>-2.0652656794739528</v>
      </c>
      <c r="P18" s="76">
        <f>+'Ark1'!X456</f>
        <v>0.67765285692283994</v>
      </c>
      <c r="Q18" s="76">
        <f>+'Ark1'!AG456</f>
        <v>539.2780109783663</v>
      </c>
      <c r="R18" s="76">
        <f>+'Ark1'!AH456</f>
        <v>95.087016787309409</v>
      </c>
      <c r="S18" s="76">
        <f>+'Ark1'!AI456</f>
        <v>66.964423225011558</v>
      </c>
      <c r="T18" s="374">
        <f>+IF(G18=0,"",'Ark1'!AR456)</f>
        <v>195.62286083306424</v>
      </c>
      <c r="U18" s="114">
        <f>+IF(G18=0,"",'Ark1'!AS456)</f>
        <v>33.03849580841861</v>
      </c>
      <c r="V18" s="76">
        <f>+'Ark1'!Y456</f>
        <v>38.083339545384526</v>
      </c>
      <c r="W18" s="53">
        <f>+'Ark1'!Z456</f>
        <v>1.5179496893776787</v>
      </c>
      <c r="X18" s="76">
        <f t="shared" si="6"/>
        <v>458.56797611715064</v>
      </c>
      <c r="Y18" s="244">
        <f t="shared" si="4"/>
        <v>4.0109853880558717</v>
      </c>
      <c r="Z18" s="73"/>
      <c r="AA18" s="76">
        <f t="shared" si="5"/>
        <v>2.4012573964497039</v>
      </c>
      <c r="AB18" s="43"/>
      <c r="AC18" s="4"/>
      <c r="AD18" s="56"/>
      <c r="AE18" s="56"/>
      <c r="AF18" s="1"/>
      <c r="AG18" s="5"/>
      <c r="AI18" s="2"/>
      <c r="AJ18" s="2"/>
      <c r="AK18" s="2"/>
      <c r="AL18"/>
    </row>
    <row r="19" spans="1:39" ht="15.6">
      <c r="A19" s="43"/>
      <c r="B19" s="51">
        <f>+'Ark1'!C457</f>
        <v>2024</v>
      </c>
      <c r="C19" s="380">
        <f>+'Ark1'!M457</f>
        <v>10</v>
      </c>
      <c r="D19" s="49"/>
      <c r="E19" s="380" t="s">
        <v>101</v>
      </c>
      <c r="F19" s="459">
        <f>+'Ark1'!Q457</f>
        <v>1741</v>
      </c>
      <c r="G19" s="460">
        <f>+'Ark1'!R457</f>
        <v>3907</v>
      </c>
      <c r="H19" s="244">
        <f t="shared" si="0"/>
        <v>-274</v>
      </c>
      <c r="I19" s="69">
        <f>+'Ark1'!AE457</f>
        <v>10.596691076756173</v>
      </c>
      <c r="J19" s="69">
        <f t="shared" si="1"/>
        <v>-0.48981807951254908</v>
      </c>
      <c r="K19" s="69">
        <f>+'Ark1'!AF457</f>
        <v>12.18454740074014</v>
      </c>
      <c r="L19" s="53">
        <f>+'Ark1'!S457</f>
        <v>6.7130056323604723</v>
      </c>
      <c r="M19" s="57">
        <f t="shared" si="2"/>
        <v>9.3264151749425928E-2</v>
      </c>
      <c r="N19" s="307">
        <f>+'Ark1'!U457</f>
        <v>259.6683388789354</v>
      </c>
      <c r="O19" s="408">
        <f t="shared" si="3"/>
        <v>-2.1153782263273797</v>
      </c>
      <c r="P19" s="76">
        <f>+'Ark1'!X457</f>
        <v>1.2541592014333249</v>
      </c>
      <c r="Q19" s="76">
        <f>+'Ark1'!AG457</f>
        <v>549.88063806380626</v>
      </c>
      <c r="R19" s="76">
        <f>+'Ark1'!AH457</f>
        <v>92.705400563091871</v>
      </c>
      <c r="S19" s="76">
        <f>+'Ark1'!AI457</f>
        <v>67.187100076785271</v>
      </c>
      <c r="T19" s="374">
        <f>+IF(G19=0,"",'Ark1'!AR457)</f>
        <v>196.33030803080311</v>
      </c>
      <c r="U19" s="114">
        <f>+IF(G19=0,"",'Ark1'!AS457)</f>
        <v>34.375118963788559</v>
      </c>
      <c r="V19" s="76">
        <f>+'Ark1'!Y457</f>
        <v>37.917277011420438</v>
      </c>
      <c r="W19" s="53">
        <f>+'Ark1'!Z457</f>
        <v>1.3751436036657516</v>
      </c>
      <c r="X19" s="76">
        <f t="shared" si="6"/>
        <v>472.22673595720312</v>
      </c>
      <c r="Y19" s="244">
        <f t="shared" si="4"/>
        <v>6.6204415489488042</v>
      </c>
      <c r="Z19" s="73"/>
      <c r="AA19" s="76">
        <f t="shared" si="5"/>
        <v>2.2441125789775991</v>
      </c>
      <c r="AB19" s="43"/>
      <c r="AC19" s="4"/>
      <c r="AD19" s="56"/>
      <c r="AE19" s="56"/>
      <c r="AF19" s="1"/>
      <c r="AG19" s="5"/>
      <c r="AI19" s="2"/>
      <c r="AJ19" s="2"/>
      <c r="AK19" s="2"/>
      <c r="AL19"/>
    </row>
    <row r="20" spans="1:39" ht="15.6">
      <c r="A20" s="43"/>
      <c r="B20" s="51">
        <f>+'Ark1'!C458</f>
        <v>2024</v>
      </c>
      <c r="C20" s="380">
        <f>+'Ark1'!M458</f>
        <v>11</v>
      </c>
      <c r="D20" s="49"/>
      <c r="E20" s="380" t="s">
        <v>102</v>
      </c>
      <c r="F20" s="459">
        <f>+'Ark1'!Q458</f>
        <v>930</v>
      </c>
      <c r="G20" s="460">
        <f>+'Ark1'!R458</f>
        <v>1948</v>
      </c>
      <c r="H20" s="244">
        <f t="shared" si="0"/>
        <v>-98</v>
      </c>
      <c r="I20" s="69">
        <f>+'Ark1'!AE458</f>
        <v>5.2834282614591812</v>
      </c>
      <c r="J20" s="69">
        <f t="shared" si="1"/>
        <v>-0.50468812604765834</v>
      </c>
      <c r="K20" s="69">
        <f>+'Ark1'!AF458</f>
        <v>6.2748970334223131</v>
      </c>
      <c r="L20" s="53">
        <f>+'Ark1'!S458</f>
        <v>7.0605749486652956</v>
      </c>
      <c r="M20" s="57">
        <f t="shared" si="2"/>
        <v>4.5723463516779361E-2</v>
      </c>
      <c r="N20" s="307">
        <f>+'Ark1'!U458</f>
        <v>268.2073408624226</v>
      </c>
      <c r="O20" s="408">
        <f t="shared" si="3"/>
        <v>-1.7600758792513034</v>
      </c>
      <c r="P20" s="76">
        <f>+'Ark1'!X458</f>
        <v>2.3613963039014374</v>
      </c>
      <c r="Q20" s="76">
        <f>+'Ark1'!AG458</f>
        <v>558.66629150253243</v>
      </c>
      <c r="R20" s="76">
        <f>+'Ark1'!AH458</f>
        <v>90.96509240246408</v>
      </c>
      <c r="S20" s="76">
        <f>+'Ark1'!AI458</f>
        <v>70.533880903490768</v>
      </c>
      <c r="T20" s="374">
        <f>+IF(G20=0,"",'Ark1'!AR458)</f>
        <v>196.18232976927405</v>
      </c>
      <c r="U20" s="114">
        <f>+IF(G20=0,"",'Ark1'!AS458)</f>
        <v>35.633169889650155</v>
      </c>
      <c r="V20" s="76">
        <f>+'Ark1'!Y458</f>
        <v>37.574793072600499</v>
      </c>
      <c r="W20" s="53">
        <f>+'Ark1'!Z458</f>
        <v>1.2257613307105295</v>
      </c>
      <c r="X20" s="76">
        <f t="shared" si="6"/>
        <v>480.08506140773096</v>
      </c>
      <c r="Y20" s="244">
        <f t="shared" si="4"/>
        <v>2.1255685731033509</v>
      </c>
      <c r="Z20" s="73"/>
      <c r="AA20" s="76">
        <f t="shared" si="5"/>
        <v>2.0946236559139786</v>
      </c>
      <c r="AB20" s="43"/>
      <c r="AC20" s="4"/>
      <c r="AD20" s="56"/>
      <c r="AE20" s="56"/>
      <c r="AF20" s="1"/>
      <c r="AG20" s="5"/>
      <c r="AI20" s="2"/>
      <c r="AJ20" s="2"/>
      <c r="AK20" s="2"/>
      <c r="AL20"/>
    </row>
    <row r="21" spans="1:39" ht="15.6">
      <c r="A21" s="43"/>
      <c r="B21" s="51">
        <f>+'Ark1'!C459</f>
        <v>2024</v>
      </c>
      <c r="C21" s="380">
        <f>+'Ark1'!M459</f>
        <v>12</v>
      </c>
      <c r="D21" s="49"/>
      <c r="E21" s="380" t="s">
        <v>103</v>
      </c>
      <c r="F21" s="459">
        <f>+'Ark1'!Q459</f>
        <v>388</v>
      </c>
      <c r="G21" s="460">
        <f>+'Ark1'!R459</f>
        <v>692</v>
      </c>
      <c r="H21" s="244">
        <f t="shared" si="0"/>
        <v>-8</v>
      </c>
      <c r="I21" s="69">
        <f>+'Ark1'!AE459</f>
        <v>1.8768646596148637</v>
      </c>
      <c r="J21" s="69">
        <f t="shared" si="1"/>
        <v>-0.18101650426020455</v>
      </c>
      <c r="K21" s="69">
        <f>+'Ark1'!AF459</f>
        <v>2.3252558096415785</v>
      </c>
      <c r="L21" s="53">
        <f>+'Ark1'!S459</f>
        <v>7.5838150289017348</v>
      </c>
      <c r="M21" s="57">
        <f t="shared" si="2"/>
        <v>0.13641325450376396</v>
      </c>
      <c r="N21" s="307">
        <f>+'Ark1'!U459</f>
        <v>279.78063583815003</v>
      </c>
      <c r="O21" s="408">
        <f t="shared" si="3"/>
        <v>0.87190166093478183</v>
      </c>
      <c r="P21" s="76">
        <f>+'Ark1'!X459</f>
        <v>4.9132947976878594</v>
      </c>
      <c r="Q21" s="76">
        <f>+'Ark1'!AG459</f>
        <v>570.72312703583043</v>
      </c>
      <c r="R21" s="76">
        <f>+'Ark1'!AH459</f>
        <v>88.583815028901725</v>
      </c>
      <c r="S21" s="76">
        <f>+'Ark1'!AI459</f>
        <v>74.27745664739885</v>
      </c>
      <c r="T21" s="374">
        <f>+IF(G21=0,"",'Ark1'!AR459)</f>
        <v>195.91368078175904</v>
      </c>
      <c r="U21" s="114">
        <f>+IF(G21=0,"",'Ark1'!AS459)</f>
        <v>37.389251348143134</v>
      </c>
      <c r="V21" s="76">
        <f>+'Ark1'!Y459</f>
        <v>40.422696518359452</v>
      </c>
      <c r="W21" s="53">
        <f>+'Ark1'!Z459</f>
        <v>1.1417831153720512</v>
      </c>
      <c r="X21" s="76">
        <f t="shared" si="6"/>
        <v>490.22130449005829</v>
      </c>
      <c r="Y21" s="244">
        <f t="shared" si="4"/>
        <v>2.1864781829210642</v>
      </c>
      <c r="Z21" s="73"/>
      <c r="AA21" s="76">
        <f t="shared" si="5"/>
        <v>1.7835051546391754</v>
      </c>
      <c r="AB21" s="43"/>
      <c r="AC21" s="4"/>
      <c r="AD21" s="56"/>
      <c r="AE21" s="56"/>
      <c r="AF21" s="13"/>
      <c r="AG21" s="5"/>
      <c r="AI21" s="2"/>
      <c r="AJ21" s="2"/>
      <c r="AK21" s="4"/>
      <c r="AL21" s="4"/>
      <c r="AM21" s="4"/>
    </row>
    <row r="22" spans="1:39" ht="15.6">
      <c r="A22" s="43"/>
      <c r="B22" s="51">
        <f>+'Ark1'!C460</f>
        <v>2024</v>
      </c>
      <c r="C22" s="380">
        <f>+'Ark1'!M460</f>
        <v>13</v>
      </c>
      <c r="D22" s="49"/>
      <c r="E22" s="380" t="s">
        <v>104</v>
      </c>
      <c r="F22" s="459">
        <f>+'Ark1'!Q460</f>
        <v>120</v>
      </c>
      <c r="G22" s="460">
        <f>+'Ark1'!R460</f>
        <v>183</v>
      </c>
      <c r="H22" s="244">
        <f t="shared" si="0"/>
        <v>38</v>
      </c>
      <c r="I22" s="69">
        <f>+'Ark1'!AE460</f>
        <v>0.49633848657445079</v>
      </c>
      <c r="J22" s="69">
        <f t="shared" si="1"/>
        <v>-1.199870767496225E-3</v>
      </c>
      <c r="K22" s="69">
        <f>+'Ark1'!AF460</f>
        <v>0.64924974102899724</v>
      </c>
      <c r="L22" s="53">
        <f>+'Ark1'!S460</f>
        <v>7.8907103825136611</v>
      </c>
      <c r="M22" s="57">
        <f t="shared" si="2"/>
        <v>4.2542843246646811E-2</v>
      </c>
      <c r="N22" s="307">
        <f>+'Ark1'!U460</f>
        <v>295.40218579234983</v>
      </c>
      <c r="O22" s="408">
        <f t="shared" si="3"/>
        <v>-2.6972906474407523</v>
      </c>
      <c r="P22" s="76">
        <f>+'Ark1'!X460</f>
        <v>8.7431693989071064</v>
      </c>
      <c r="Q22" s="76">
        <f>+'Ark1'!AG460</f>
        <v>603.00657894736844</v>
      </c>
      <c r="R22" s="76">
        <f>+'Ark1'!AH460</f>
        <v>83.060109289617486</v>
      </c>
      <c r="S22" s="76">
        <f>+'Ark1'!AI460</f>
        <v>73.224043715847003</v>
      </c>
      <c r="T22" s="374">
        <f>+IF(G22=0,"",'Ark1'!AR460)</f>
        <v>196.68421052631575</v>
      </c>
      <c r="U22" s="114">
        <f>+IF(G22=0,"",'Ark1'!AS460)</f>
        <v>38.783797389470095</v>
      </c>
      <c r="V22" s="76">
        <f>+'Ark1'!Y460</f>
        <v>42.841305787301131</v>
      </c>
      <c r="W22" s="53">
        <f>+'Ark1'!Z460</f>
        <v>0.97457909550198818</v>
      </c>
      <c r="X22" s="76">
        <f t="shared" si="6"/>
        <v>489.88219383611909</v>
      </c>
      <c r="Y22" s="244">
        <f t="shared" si="4"/>
        <v>-4.5842714447149433</v>
      </c>
      <c r="Z22" s="73"/>
      <c r="AA22" s="76">
        <f t="shared" si="5"/>
        <v>1.5249999999999999</v>
      </c>
      <c r="AB22" s="43"/>
      <c r="AC22" s="4"/>
      <c r="AD22" s="56"/>
      <c r="AE22" s="56"/>
      <c r="AF22" s="13"/>
      <c r="AG22" s="5"/>
      <c r="AI22" s="1"/>
      <c r="AJ22" s="1"/>
      <c r="AK22" s="11"/>
      <c r="AL22" s="11"/>
      <c r="AM22" s="11"/>
    </row>
    <row r="23" spans="1:39" ht="15.6">
      <c r="A23" s="43"/>
      <c r="B23" s="51">
        <f>+'Ark1'!C461</f>
        <v>2024</v>
      </c>
      <c r="C23" s="380">
        <f>+'Ark1'!M461</f>
        <v>14</v>
      </c>
      <c r="D23" s="49"/>
      <c r="E23" s="380" t="s">
        <v>105</v>
      </c>
      <c r="F23" s="459">
        <f>+'Ark1'!Q461</f>
        <v>63</v>
      </c>
      <c r="G23" s="460">
        <f>+'Ark1'!R461</f>
        <v>95</v>
      </c>
      <c r="H23" s="244">
        <f t="shared" si="0"/>
        <v>11</v>
      </c>
      <c r="I23" s="69">
        <f>+'Ark1'!AE461</f>
        <v>0.2576620558719826</v>
      </c>
      <c r="J23" s="69">
        <f t="shared" si="1"/>
        <v>0.10918202252909795</v>
      </c>
      <c r="K23" s="69">
        <f>+'Ark1'!AF461</f>
        <v>0.34185457454827306</v>
      </c>
      <c r="L23" s="53">
        <f>+'Ark1'!S461</f>
        <v>7.8421052631578947</v>
      </c>
      <c r="M23" s="57">
        <f t="shared" si="2"/>
        <v>-0.24561403508772006</v>
      </c>
      <c r="N23" s="307">
        <f>+'Ark1'!U461</f>
        <v>299.61999999999995</v>
      </c>
      <c r="O23" s="408">
        <f t="shared" si="3"/>
        <v>0.97438596491213048</v>
      </c>
      <c r="P23" s="76">
        <f>+'Ark1'!X461</f>
        <v>15.789473684210527</v>
      </c>
      <c r="Q23" s="76">
        <f>+'Ark1'!AG461</f>
        <v>598.94117647058818</v>
      </c>
      <c r="R23" s="76">
        <f>+'Ark1'!AH461</f>
        <v>89.473684210526301</v>
      </c>
      <c r="S23" s="76">
        <f>+'Ark1'!AI461</f>
        <v>81.052631578947356</v>
      </c>
      <c r="T23" s="374">
        <f>+IF(G23=0,"",'Ark1'!AR461)</f>
        <v>197.94117647058823</v>
      </c>
      <c r="U23" s="114">
        <f>+IF(G23=0,"",'Ark1'!AS461)</f>
        <v>38.5234174324154</v>
      </c>
      <c r="V23" s="76">
        <f>+'Ark1'!Y461</f>
        <v>42.839464343794162</v>
      </c>
      <c r="W23" s="53">
        <f>+'Ark1'!Z461</f>
        <v>1.1636221983524608</v>
      </c>
      <c r="X23" s="76">
        <f t="shared" si="6"/>
        <v>500.24945983107438</v>
      </c>
      <c r="Y23" s="244">
        <f t="shared" si="4"/>
        <v>0.23820016857030168</v>
      </c>
      <c r="Z23" s="73"/>
      <c r="AA23" s="76">
        <f t="shared" si="5"/>
        <v>1.5079365079365079</v>
      </c>
      <c r="AB23" s="43"/>
      <c r="AC23" s="4"/>
      <c r="AD23" s="56"/>
      <c r="AE23" s="56"/>
      <c r="AF23" s="13"/>
      <c r="AG23" s="5"/>
      <c r="AI23" s="1"/>
      <c r="AJ23" s="1"/>
      <c r="AK23" s="11"/>
      <c r="AL23" s="11"/>
      <c r="AM23" s="11"/>
    </row>
    <row r="24" spans="1:39" ht="15.6">
      <c r="A24" s="43"/>
      <c r="B24" s="51">
        <f>+'Ark1'!C462</f>
        <v>2024</v>
      </c>
      <c r="C24" s="380">
        <f>+'Ark1'!M462</f>
        <v>15</v>
      </c>
      <c r="D24" s="49"/>
      <c r="E24" s="380" t="s">
        <v>106</v>
      </c>
      <c r="F24" s="459">
        <f>+'Ark1'!Q462</f>
        <v>15</v>
      </c>
      <c r="G24" s="460">
        <f>+'Ark1'!R462</f>
        <v>23</v>
      </c>
      <c r="H24" s="244">
        <f>+G26-G42</f>
        <v>4</v>
      </c>
      <c r="I24" s="69">
        <f>+'Ark1'!AE462</f>
        <v>6.2381339842690543E-2</v>
      </c>
      <c r="J24" s="69">
        <f t="shared" si="1"/>
        <v>3.1122385454714817E-2</v>
      </c>
      <c r="K24" s="69">
        <f>+'Ark1'!AF462</f>
        <v>8.7661794048877514E-2</v>
      </c>
      <c r="L24" s="53">
        <f>+'Ark1'!S462</f>
        <v>8.0434782608695645</v>
      </c>
      <c r="M24" s="57">
        <f t="shared" si="2"/>
        <v>-0.37318840579709978</v>
      </c>
      <c r="N24" s="307">
        <f>+'Ark1'!U462</f>
        <v>317.3478260869565</v>
      </c>
      <c r="O24" s="408">
        <f t="shared" si="3"/>
        <v>-4.4605072463768352</v>
      </c>
      <c r="P24" s="76">
        <f>+'Ark1'!X462</f>
        <v>30.434782608695649</v>
      </c>
      <c r="Q24" s="76">
        <f>+'Ark1'!AG462</f>
        <v>616.78260869565213</v>
      </c>
      <c r="R24" s="76">
        <f>+'Ark1'!AH462</f>
        <v>100</v>
      </c>
      <c r="S24" s="76">
        <f>+'Ark1'!AI462</f>
        <v>95.652173913043484</v>
      </c>
      <c r="T24" s="374">
        <f>+IF(G24=0,"",'Ark1'!AR462)</f>
        <v>200.78260869565219</v>
      </c>
      <c r="U24" s="114">
        <f>+IF(G24=0,"",'Ark1'!AS462)</f>
        <v>39.287266260118592</v>
      </c>
      <c r="V24" s="76">
        <f>+'Ark1'!Y462</f>
        <v>40.830762801180697</v>
      </c>
      <c r="W24" s="53">
        <f>+'Ark1'!Z462</f>
        <v>1.0416650913661742</v>
      </c>
      <c r="X24" s="76">
        <f t="shared" si="6"/>
        <v>514.52135908642322</v>
      </c>
      <c r="Y24" s="244">
        <f t="shared" si="4"/>
        <v>-35.151259961195706</v>
      </c>
      <c r="Z24" s="73"/>
      <c r="AA24" s="76">
        <f t="shared" si="5"/>
        <v>1.5333333333333334</v>
      </c>
      <c r="AB24" s="43"/>
      <c r="AC24" s="4"/>
      <c r="AD24" s="56"/>
      <c r="AE24" s="3" t="s">
        <v>92</v>
      </c>
      <c r="AF24" s="13"/>
      <c r="AG24" s="5"/>
      <c r="AI24" s="1"/>
      <c r="AJ24" s="1"/>
      <c r="AK24" s="11"/>
      <c r="AL24" s="11"/>
      <c r="AM24" s="11"/>
    </row>
    <row r="25" spans="1:39" ht="15.6">
      <c r="A25" s="43"/>
      <c r="B25" s="43"/>
      <c r="C25" s="43"/>
      <c r="D25" s="43"/>
      <c r="E25" s="43"/>
      <c r="F25" s="454"/>
      <c r="G25" s="454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73"/>
      <c r="AA25" s="43"/>
      <c r="AB25" s="43"/>
      <c r="AC25" s="4"/>
      <c r="AD25" s="56"/>
      <c r="AE25" s="3"/>
      <c r="AF25" s="13"/>
      <c r="AG25" s="5"/>
      <c r="AI25" s="1"/>
      <c r="AJ25" s="1"/>
      <c r="AK25" s="11"/>
      <c r="AL25" s="11"/>
      <c r="AM25" s="11"/>
    </row>
    <row r="26" spans="1:39" ht="15.6">
      <c r="A26" s="43"/>
      <c r="B26">
        <f>+'Ark1'!C463</f>
        <v>2023</v>
      </c>
      <c r="C26">
        <f>+'Ark1'!M463</f>
        <v>1</v>
      </c>
      <c r="D26" s="49"/>
      <c r="E26" s="3" t="s">
        <v>92</v>
      </c>
      <c r="F26" s="450">
        <f>+'Ark1'!Q463</f>
        <v>4</v>
      </c>
      <c r="G26" s="450">
        <f>+'Ark1'!R463</f>
        <v>6</v>
      </c>
      <c r="H26" s="70"/>
      <c r="I26" s="70">
        <f>+'Ark1'!AE463</f>
        <v>1.5629477193987863E-2</v>
      </c>
      <c r="J26" s="70"/>
      <c r="K26" s="70">
        <f>+'Ark1'!AF463</f>
        <v>7.5960224175307105E-3</v>
      </c>
      <c r="L26" s="1">
        <f>+'Ark1'!S463</f>
        <v>3.4</v>
      </c>
      <c r="M26" s="70"/>
      <c r="N26" s="11">
        <f>+'Ark1'!U463</f>
        <v>109.8666666666667</v>
      </c>
      <c r="O26" s="70"/>
      <c r="P26" s="11">
        <f>+'Ark1'!X463</f>
        <v>0</v>
      </c>
      <c r="Q26" s="11">
        <f>+'Ark1'!AG463</f>
        <v>470.6</v>
      </c>
      <c r="R26" s="11">
        <f>+'Ark1'!AH463</f>
        <v>83.333333333333314</v>
      </c>
      <c r="S26" s="11">
        <f>+'Ark1'!AI463</f>
        <v>66.666666666666686</v>
      </c>
      <c r="T26" s="374">
        <f>+IF(G26=0,"",'Ark1'!AR463)</f>
        <v>163</v>
      </c>
      <c r="U26" s="114">
        <f>+IF(G26=0,"",'Ark1'!AS463)</f>
        <v>20.691155529267196</v>
      </c>
      <c r="V26" s="11">
        <f>+'Ark1'!Y463</f>
        <v>50.630019641403315</v>
      </c>
      <c r="W26" s="1">
        <f>+'Ark1'!Z463</f>
        <v>0</v>
      </c>
      <c r="X26" s="11">
        <f>IF(G26=0,"",1000*N26/Q26)</f>
        <v>233.46083014591309</v>
      </c>
      <c r="Y26" s="70"/>
      <c r="Z26" s="73"/>
      <c r="AA26" s="11">
        <f t="shared" si="5"/>
        <v>1.5</v>
      </c>
      <c r="AB26" s="43"/>
      <c r="AC26" s="4"/>
      <c r="AD26" s="56"/>
      <c r="AE26" s="56"/>
      <c r="AF26" s="56"/>
      <c r="AG26" s="5"/>
      <c r="AI26" s="1"/>
      <c r="AJ26" s="1"/>
      <c r="AK26" s="11"/>
      <c r="AL26" s="11"/>
      <c r="AM26" s="11"/>
    </row>
    <row r="27" spans="1:39" ht="15.6">
      <c r="A27" s="43"/>
      <c r="B27">
        <f>+'Ark1'!C464</f>
        <v>2023</v>
      </c>
      <c r="C27">
        <f>+'Ark1'!M464</f>
        <v>2</v>
      </c>
      <c r="D27" s="49"/>
      <c r="E27" s="3" t="s">
        <v>93</v>
      </c>
      <c r="F27" s="450">
        <f>+'Ark1'!Q464</f>
        <v>84</v>
      </c>
      <c r="G27" s="450">
        <f>+'Ark1'!R464</f>
        <v>145</v>
      </c>
      <c r="H27" s="70"/>
      <c r="I27" s="70">
        <f>+'Ark1'!AE464</f>
        <v>0.37771236552137327</v>
      </c>
      <c r="J27" s="70"/>
      <c r="K27" s="70">
        <f>+'Ark1'!AF464</f>
        <v>0.17159958531156524</v>
      </c>
      <c r="L27" s="1">
        <f>+'Ark1'!S464</f>
        <v>3.3928571428571446</v>
      </c>
      <c r="M27" s="70"/>
      <c r="N27" s="11">
        <f>+'Ark1'!U464</f>
        <v>102.7020689655172</v>
      </c>
      <c r="O27" s="70"/>
      <c r="P27" s="11">
        <f>+'Ark1'!X464</f>
        <v>0</v>
      </c>
      <c r="Q27" s="11">
        <f>+'Ark1'!AG464</f>
        <v>451.91911764705878</v>
      </c>
      <c r="R27" s="11">
        <f>+'Ark1'!AH464</f>
        <v>93.793103448275872</v>
      </c>
      <c r="S27" s="11">
        <f>+'Ark1'!AI464</f>
        <v>47.586206896551715</v>
      </c>
      <c r="T27" s="374">
        <f>+IF(G27=0,"",'Ark1'!AR464)</f>
        <v>168.20588235294119</v>
      </c>
      <c r="U27" s="114">
        <f>+IF(G27=0,"",'Ark1'!AS464)</f>
        <v>21.29603077192867</v>
      </c>
      <c r="V27" s="11">
        <f>+'Ark1'!Y464</f>
        <v>44.669034972501471</v>
      </c>
      <c r="W27" s="1">
        <f>+'Ark1'!Z464</f>
        <v>1.2200493466099092</v>
      </c>
      <c r="X27" s="11">
        <f t="shared" si="6"/>
        <v>227.25763295928053</v>
      </c>
      <c r="Y27" s="70"/>
      <c r="Z27" s="73"/>
      <c r="AA27" s="11">
        <f t="shared" si="5"/>
        <v>1.7261904761904763</v>
      </c>
      <c r="AB27" s="43"/>
      <c r="AC27" s="4"/>
      <c r="AD27" s="56"/>
      <c r="AE27" s="56"/>
      <c r="AF27" s="56"/>
      <c r="AG27" s="5"/>
      <c r="AI27" s="1"/>
      <c r="AJ27" s="1"/>
      <c r="AK27" s="11"/>
      <c r="AL27" s="11"/>
      <c r="AM27" s="11"/>
    </row>
    <row r="28" spans="1:39" ht="15.6">
      <c r="A28" s="43"/>
      <c r="B28">
        <f>+'Ark1'!C465</f>
        <v>2023</v>
      </c>
      <c r="C28">
        <f>+'Ark1'!M465</f>
        <v>3</v>
      </c>
      <c r="D28" s="49"/>
      <c r="E28" s="3" t="s">
        <v>94</v>
      </c>
      <c r="F28" s="450">
        <f>+'Ark1'!Q465</f>
        <v>389</v>
      </c>
      <c r="G28" s="450">
        <f>+'Ark1'!R465</f>
        <v>644</v>
      </c>
      <c r="H28" s="70"/>
      <c r="I28" s="70">
        <f>+'Ark1'!AE465</f>
        <v>1.6775638854880297</v>
      </c>
      <c r="J28" s="70"/>
      <c r="K28" s="70">
        <f>+'Ark1'!AF465</f>
        <v>0.9927351397309202</v>
      </c>
      <c r="L28" s="1">
        <f>+'Ark1'!S465</f>
        <v>3.9314641744548289</v>
      </c>
      <c r="M28" s="70"/>
      <c r="N28" s="11">
        <f>+'Ark1'!U465</f>
        <v>133.77608695652177</v>
      </c>
      <c r="O28" s="70"/>
      <c r="P28" s="11">
        <f>+'Ark1'!X465</f>
        <v>0</v>
      </c>
      <c r="Q28" s="11">
        <f>+'Ark1'!AG465</f>
        <v>480.37987012987026</v>
      </c>
      <c r="R28" s="11">
        <f>+'Ark1'!AH465</f>
        <v>95.186335403726687</v>
      </c>
      <c r="S28" s="11">
        <f>+'Ark1'!AI465</f>
        <v>55.12422360248447</v>
      </c>
      <c r="T28" s="374">
        <f>+IF(G28=0,"",'Ark1'!AR465)</f>
        <v>175.59577922077921</v>
      </c>
      <c r="U28" s="114">
        <f>+IF(G28=0,"",'Ark1'!AS465)</f>
        <v>23.739427368796967</v>
      </c>
      <c r="V28" s="11">
        <f>+'Ark1'!Y465</f>
        <v>46.916554239486871</v>
      </c>
      <c r="W28" s="1">
        <f>+'Ark1'!Z465</f>
        <v>1.5046881203053837</v>
      </c>
      <c r="X28" s="11">
        <f t="shared" si="6"/>
        <v>278.47979333596038</v>
      </c>
      <c r="Y28" s="70"/>
      <c r="Z28" s="73"/>
      <c r="AA28" s="11">
        <f t="shared" si="5"/>
        <v>1.6555269922879177</v>
      </c>
      <c r="AB28" s="43"/>
      <c r="AC28" s="4"/>
      <c r="AD28" s="56"/>
      <c r="AE28" s="56"/>
      <c r="AF28" s="56"/>
      <c r="AG28" s="5"/>
      <c r="AI28" s="1"/>
      <c r="AJ28" s="1"/>
      <c r="AK28" s="11"/>
      <c r="AL28" s="11"/>
      <c r="AM28" s="11"/>
    </row>
    <row r="29" spans="1:39" ht="15.6">
      <c r="A29" s="43"/>
      <c r="B29">
        <f>+'Ark1'!C466</f>
        <v>2023</v>
      </c>
      <c r="C29">
        <f>+'Ark1'!M466</f>
        <v>4</v>
      </c>
      <c r="D29" s="49"/>
      <c r="E29" s="3" t="s">
        <v>95</v>
      </c>
      <c r="F29" s="450">
        <f>+'Ark1'!Q466</f>
        <v>1058</v>
      </c>
      <c r="G29" s="450">
        <f>+'Ark1'!R466</f>
        <v>1827</v>
      </c>
      <c r="H29" s="70"/>
      <c r="I29" s="70">
        <f>+'Ark1'!AE466</f>
        <v>4.7591758055693045</v>
      </c>
      <c r="J29" s="70"/>
      <c r="K29" s="70">
        <f>+'Ark1'!AF466</f>
        <v>3.2516334184932139</v>
      </c>
      <c r="L29" s="1">
        <f>+'Ark1'!S466</f>
        <v>4.2476712328767121</v>
      </c>
      <c r="M29" s="70"/>
      <c r="N29" s="11">
        <f>+'Ark1'!U466</f>
        <v>154.45216201423099</v>
      </c>
      <c r="O29" s="70"/>
      <c r="P29" s="11">
        <f>+'Ark1'!X466</f>
        <v>5.4734537493158174E-2</v>
      </c>
      <c r="Q29" s="11">
        <f>+'Ark1'!AG466</f>
        <v>495.37833238797487</v>
      </c>
      <c r="R29" s="11">
        <f>+'Ark1'!AH466</f>
        <v>95.894909688013115</v>
      </c>
      <c r="S29" s="11">
        <f>+'Ark1'!AI466</f>
        <v>58.018609742747671</v>
      </c>
      <c r="T29" s="374">
        <f>+IF(G29=0,"",'Ark1'!AR466)</f>
        <v>181.19171866137273</v>
      </c>
      <c r="U29" s="114">
        <f>+IF(G29=0,"",'Ark1'!AS466)</f>
        <v>25.189884012016353</v>
      </c>
      <c r="V29" s="11">
        <f>+'Ark1'!Y466</f>
        <v>48.17373502241503</v>
      </c>
      <c r="W29" s="1">
        <f>+'Ark1'!Z466</f>
        <v>1.520875928896622</v>
      </c>
      <c r="X29" s="11">
        <f t="shared" si="6"/>
        <v>311.7862690313749</v>
      </c>
      <c r="Y29" s="70"/>
      <c r="Z29" s="73"/>
      <c r="AA29" s="11">
        <f t="shared" si="5"/>
        <v>1.7268431001890359</v>
      </c>
      <c r="AB29" s="43"/>
      <c r="AC29" s="4"/>
      <c r="AD29" s="56"/>
      <c r="AE29" s="56"/>
      <c r="AF29" s="56"/>
      <c r="AG29" s="5"/>
      <c r="AI29" s="1"/>
      <c r="AJ29" s="1"/>
      <c r="AK29" s="11"/>
      <c r="AL29" s="11"/>
      <c r="AM29" s="11"/>
    </row>
    <row r="30" spans="1:39" ht="15.6">
      <c r="A30" s="43"/>
      <c r="B30">
        <f>+'Ark1'!C467</f>
        <v>2023</v>
      </c>
      <c r="C30">
        <f>+'Ark1'!M467</f>
        <v>5</v>
      </c>
      <c r="D30" s="49"/>
      <c r="E30" s="3" t="s">
        <v>96</v>
      </c>
      <c r="F30" s="450">
        <f>+'Ark1'!Q467</f>
        <v>1521</v>
      </c>
      <c r="G30" s="450">
        <f>+'Ark1'!R467</f>
        <v>2568</v>
      </c>
      <c r="H30" s="70"/>
      <c r="I30" s="70">
        <f>+'Ark1'!AE467</f>
        <v>6.689416239026805</v>
      </c>
      <c r="J30" s="70"/>
      <c r="K30" s="70">
        <f>+'Ark1'!AF467</f>
        <v>5.24442201384913</v>
      </c>
      <c r="L30" s="1">
        <f>+'Ark1'!S467</f>
        <v>4.6658860265417639</v>
      </c>
      <c r="M30" s="70"/>
      <c r="N30" s="11">
        <f>+'Ark1'!U467</f>
        <v>177.22850467289723</v>
      </c>
      <c r="O30" s="70"/>
      <c r="P30" s="11">
        <f>+'Ark1'!X467</f>
        <v>3.8940809968847342E-2</v>
      </c>
      <c r="Q30" s="11">
        <f>+'Ark1'!AG467</f>
        <v>515.90406504065027</v>
      </c>
      <c r="R30" s="11">
        <f>+'Ark1'!AH467</f>
        <v>95.366043613707163</v>
      </c>
      <c r="S30" s="11">
        <f>+'Ark1'!AI467</f>
        <v>59.501557632398786</v>
      </c>
      <c r="T30" s="374">
        <f>+IF(G30=0,"",'Ark1'!AR467)</f>
        <v>186.61056910569104</v>
      </c>
      <c r="U30" s="114">
        <f>+IF(G30=0,"",'Ark1'!AS467)</f>
        <v>26.896665423416504</v>
      </c>
      <c r="V30" s="11">
        <f>+'Ark1'!Y467</f>
        <v>44.801366529776089</v>
      </c>
      <c r="W30" s="1">
        <f>+'Ark1'!Z467</f>
        <v>1.581308200416822</v>
      </c>
      <c r="X30" s="11">
        <f t="shared" si="6"/>
        <v>343.52996357749697</v>
      </c>
      <c r="Y30" s="70"/>
      <c r="Z30" s="73"/>
      <c r="AA30" s="11">
        <f t="shared" si="5"/>
        <v>1.6883629191321499</v>
      </c>
      <c r="AB30" s="43"/>
      <c r="AC30" s="4"/>
      <c r="AD30" s="56"/>
      <c r="AE30" s="56"/>
      <c r="AF30" s="56"/>
      <c r="AG30" s="5"/>
      <c r="AI30" s="1"/>
      <c r="AJ30" s="1"/>
      <c r="AK30" s="11"/>
      <c r="AL30" s="11"/>
      <c r="AM30" s="11"/>
    </row>
    <row r="31" spans="1:39" ht="15.6">
      <c r="A31" s="43"/>
      <c r="B31">
        <f>+'Ark1'!C468</f>
        <v>2023</v>
      </c>
      <c r="C31">
        <f>+'Ark1'!M468</f>
        <v>6</v>
      </c>
      <c r="D31" s="49"/>
      <c r="E31" s="3" t="s">
        <v>97</v>
      </c>
      <c r="F31" s="450">
        <f>+'Ark1'!Q468</f>
        <v>2440</v>
      </c>
      <c r="G31" s="450">
        <f>+'Ark1'!R468</f>
        <v>4359</v>
      </c>
      <c r="H31" s="70"/>
      <c r="I31" s="70">
        <f>+'Ark1'!AE468</f>
        <v>11.35481518143218</v>
      </c>
      <c r="J31" s="70"/>
      <c r="K31" s="70">
        <f>+'Ark1'!AF468</f>
        <v>9.7124826005628133</v>
      </c>
      <c r="L31" s="1">
        <f>+'Ark1'!S468</f>
        <v>4.9903470466559412</v>
      </c>
      <c r="M31" s="70"/>
      <c r="N31" s="11">
        <f>+'Ark1'!U468</f>
        <v>193.36343197981171</v>
      </c>
      <c r="O31" s="70"/>
      <c r="P31" s="11">
        <f>+'Ark1'!X468</f>
        <v>9.1764166093140628E-2</v>
      </c>
      <c r="Q31" s="11">
        <f>+'Ark1'!AG468</f>
        <v>521.02101241642788</v>
      </c>
      <c r="R31" s="11">
        <f>+'Ark1'!AH468</f>
        <v>95.916494608855231</v>
      </c>
      <c r="S31" s="11">
        <f>+'Ark1'!AI468</f>
        <v>58.660243175040151</v>
      </c>
      <c r="T31" s="374">
        <f>+IF(G31=0,"",'Ark1'!AR468)</f>
        <v>189.53319006685763</v>
      </c>
      <c r="U31" s="114">
        <f>+IF(G31=0,"",'Ark1'!AS468)</f>
        <v>28.180179383941287</v>
      </c>
      <c r="V31" s="11">
        <f>+'Ark1'!Y468</f>
        <v>43.083287540570069</v>
      </c>
      <c r="W31" s="1">
        <f>+'Ark1'!Z468</f>
        <v>1.6461712560559956</v>
      </c>
      <c r="X31" s="11">
        <f t="shared" si="6"/>
        <v>371.1240571335448</v>
      </c>
      <c r="Y31" s="70"/>
      <c r="Z31" s="73"/>
      <c r="AA31" s="11">
        <f t="shared" si="5"/>
        <v>1.7864754098360656</v>
      </c>
      <c r="AB31" s="43"/>
      <c r="AC31" s="4"/>
      <c r="AD31" s="56"/>
      <c r="AE31" s="56"/>
      <c r="AF31" s="56"/>
      <c r="AG31" s="5"/>
      <c r="AI31" s="1"/>
      <c r="AJ31" s="1"/>
      <c r="AK31" s="11"/>
      <c r="AL31" s="11"/>
      <c r="AM31" s="11"/>
    </row>
    <row r="32" spans="1:39" ht="15.6">
      <c r="A32" s="43"/>
      <c r="B32">
        <f>+'Ark1'!C469</f>
        <v>2023</v>
      </c>
      <c r="C32">
        <f>+'Ark1'!M469</f>
        <v>7</v>
      </c>
      <c r="D32" s="49"/>
      <c r="E32" s="3" t="s">
        <v>98</v>
      </c>
      <c r="F32" s="450">
        <f>+'Ark1'!Q469</f>
        <v>3180</v>
      </c>
      <c r="G32" s="450">
        <f>+'Ark1'!R469</f>
        <v>6599</v>
      </c>
      <c r="H32" s="70"/>
      <c r="I32" s="70">
        <f>+'Ark1'!AE469</f>
        <v>17.189820000520974</v>
      </c>
      <c r="J32" s="70"/>
      <c r="K32" s="70">
        <f>+'Ark1'!AF469</f>
        <v>16.457235425106091</v>
      </c>
      <c r="L32" s="1">
        <f>+'Ark1'!S469</f>
        <v>5.485358822636929</v>
      </c>
      <c r="M32" s="70"/>
      <c r="N32" s="11">
        <f>+'Ark1'!U469</f>
        <v>216.42614032429157</v>
      </c>
      <c r="O32" s="70"/>
      <c r="P32" s="11">
        <f>+'Ark1'!X469</f>
        <v>0.30307622367025305</v>
      </c>
      <c r="Q32" s="11">
        <f>+'Ark1'!AG469</f>
        <v>531.35779671717182</v>
      </c>
      <c r="R32" s="11">
        <f>+'Ark1'!AH469</f>
        <v>95.393241400212176</v>
      </c>
      <c r="S32" s="11">
        <f>+'Ark1'!AI469</f>
        <v>60.281860888013327</v>
      </c>
      <c r="T32" s="374">
        <f>+IF(G32=0,"",'Ark1'!AR469)</f>
        <v>193.11994949494951</v>
      </c>
      <c r="U32" s="114">
        <f>+IF(G32=0,"",'Ark1'!AS469)</f>
        <v>29.974247285691561</v>
      </c>
      <c r="V32" s="11">
        <f>+'Ark1'!Y469</f>
        <v>41.477181381562254</v>
      </c>
      <c r="W32" s="1">
        <f>+'Ark1'!Z469</f>
        <v>1.682190743372288</v>
      </c>
      <c r="X32" s="11">
        <f t="shared" si="6"/>
        <v>407.30773437674742</v>
      </c>
      <c r="Y32" s="70"/>
      <c r="Z32" s="73"/>
      <c r="AA32" s="11">
        <f t="shared" si="5"/>
        <v>2.0751572327044023</v>
      </c>
      <c r="AB32" s="43"/>
      <c r="AC32" s="4"/>
      <c r="AD32" s="56"/>
      <c r="AE32" s="56"/>
      <c r="AF32" s="56"/>
      <c r="AG32" s="5"/>
      <c r="AI32" s="13"/>
      <c r="AJ32" s="13"/>
      <c r="AK32" s="11"/>
      <c r="AL32" s="11"/>
      <c r="AM32" s="11"/>
    </row>
    <row r="33" spans="1:39" ht="16.5" customHeight="1">
      <c r="A33" s="43"/>
      <c r="B33">
        <f>+'Ark1'!C470</f>
        <v>2023</v>
      </c>
      <c r="C33">
        <f>+'Ark1'!M470</f>
        <v>8</v>
      </c>
      <c r="D33" s="49"/>
      <c r="E33" s="3" t="s">
        <v>99</v>
      </c>
      <c r="F33" s="450">
        <f>+'Ark1'!Q470</f>
        <v>3351</v>
      </c>
      <c r="G33" s="450">
        <f>+'Ark1'!R470</f>
        <v>7850</v>
      </c>
      <c r="H33" s="70"/>
      <c r="I33" s="70">
        <f>+'Ark1'!AE470</f>
        <v>20.448565995467451</v>
      </c>
      <c r="J33" s="70"/>
      <c r="K33" s="70">
        <f>+'Ark1'!AF470</f>
        <v>21.255574339092156</v>
      </c>
      <c r="L33" s="1">
        <f>+'Ark1'!S470</f>
        <v>5.8960112144768706</v>
      </c>
      <c r="M33" s="70"/>
      <c r="N33" s="11">
        <f>+'Ark1'!U470</f>
        <v>234.98175796178279</v>
      </c>
      <c r="O33" s="70"/>
      <c r="P33" s="11">
        <f>+'Ark1'!X470</f>
        <v>0.48407643312101933</v>
      </c>
      <c r="Q33" s="11">
        <f>+'Ark1'!AG470</f>
        <v>542.26281882724152</v>
      </c>
      <c r="R33" s="11">
        <f>+'Ark1'!AH470</f>
        <v>96.420382165605105</v>
      </c>
      <c r="S33" s="11">
        <f>+'Ark1'!AI470</f>
        <v>62.229299363057322</v>
      </c>
      <c r="T33" s="374">
        <f>+IF(G33=0,"",'Ark1'!AR470)</f>
        <v>195.51262161451484</v>
      </c>
      <c r="U33" s="114">
        <f>+IF(G33=0,"",'Ark1'!AS470)</f>
        <v>31.39484105300393</v>
      </c>
      <c r="V33" s="11">
        <f>+'Ark1'!Y470</f>
        <v>39.923865071659954</v>
      </c>
      <c r="W33" s="1">
        <f>+'Ark1'!Z470</f>
        <v>1.6466470973531591</v>
      </c>
      <c r="X33" s="11">
        <f t="shared" si="6"/>
        <v>433.33555206676488</v>
      </c>
      <c r="Y33" s="70"/>
      <c r="Z33" s="73"/>
      <c r="AA33" s="11">
        <f t="shared" si="5"/>
        <v>2.3425843031930769</v>
      </c>
      <c r="AB33" s="43"/>
      <c r="AC33" s="4"/>
      <c r="AD33" s="56"/>
      <c r="AE33" s="56"/>
      <c r="AF33" s="56"/>
      <c r="AG33" s="5"/>
      <c r="AI33" s="13"/>
      <c r="AJ33" s="13"/>
      <c r="AK33" s="11"/>
      <c r="AL33" s="11"/>
      <c r="AM33" s="11"/>
    </row>
    <row r="34" spans="1:39" ht="16.5" customHeight="1">
      <c r="A34" s="43"/>
      <c r="B34">
        <f>+'Ark1'!C471</f>
        <v>2023</v>
      </c>
      <c r="C34">
        <f>+'Ark1'!M471</f>
        <v>9</v>
      </c>
      <c r="D34" s="49"/>
      <c r="E34" s="3" t="s">
        <v>100</v>
      </c>
      <c r="F34" s="450">
        <f>+'Ark1'!Q471</f>
        <v>2925</v>
      </c>
      <c r="G34" s="450">
        <f>+'Ark1'!R471</f>
        <v>6863</v>
      </c>
      <c r="H34" s="70"/>
      <c r="I34" s="70">
        <f>+'Ark1'!AE471</f>
        <v>17.877516997056453</v>
      </c>
      <c r="J34" s="70"/>
      <c r="K34" s="70">
        <f>+'Ark1'!AF471</f>
        <v>19.720202957145776</v>
      </c>
      <c r="L34" s="1">
        <f>+'Ark1'!S471</f>
        <v>6.2950007287567402</v>
      </c>
      <c r="M34" s="70"/>
      <c r="N34" s="11">
        <f>+'Ark1'!U471</f>
        <v>249.36089173830595</v>
      </c>
      <c r="O34" s="70"/>
      <c r="P34" s="11">
        <f>+'Ark1'!X471</f>
        <v>0.6119772694157074</v>
      </c>
      <c r="Q34" s="11">
        <f>+'Ark1'!AG471</f>
        <v>548.58003908011426</v>
      </c>
      <c r="R34" s="11">
        <f>+'Ark1'!AH471</f>
        <v>96.77983389188401</v>
      </c>
      <c r="S34" s="11">
        <f>+'Ark1'!AI471</f>
        <v>65.583564039050003</v>
      </c>
      <c r="T34" s="374">
        <f>+IF(G34=0,"",'Ark1'!AR471)</f>
        <v>196.53629941379828</v>
      </c>
      <c r="U34" s="114">
        <f>+IF(G34=0,"",'Ark1'!AS471)</f>
        <v>32.837908471671817</v>
      </c>
      <c r="V34" s="11">
        <f>+'Ark1'!Y471</f>
        <v>38.374016939416649</v>
      </c>
      <c r="W34" s="1">
        <f>+'Ark1'!Z471</f>
        <v>1.5312407725305772</v>
      </c>
      <c r="X34" s="11">
        <f t="shared" si="6"/>
        <v>454.55699072909476</v>
      </c>
      <c r="Y34" s="70"/>
      <c r="Z34" s="73"/>
      <c r="AA34" s="11">
        <f t="shared" si="5"/>
        <v>2.3463247863247862</v>
      </c>
      <c r="AB34" s="43"/>
      <c r="AC34" s="4"/>
      <c r="AD34" s="55"/>
      <c r="AE34" s="55"/>
      <c r="AF34" s="55"/>
      <c r="AG34" s="5"/>
      <c r="AI34" s="13"/>
      <c r="AJ34" s="13"/>
      <c r="AK34" s="11"/>
      <c r="AL34" s="11"/>
      <c r="AM34" s="11"/>
    </row>
    <row r="35" spans="1:39" ht="15.6">
      <c r="A35" s="43"/>
      <c r="B35">
        <f>+'Ark1'!C472</f>
        <v>2023</v>
      </c>
      <c r="C35">
        <f>+'Ark1'!M472</f>
        <v>10</v>
      </c>
      <c r="D35" s="49"/>
      <c r="E35" s="3" t="s">
        <v>101</v>
      </c>
      <c r="F35" s="450">
        <f>+'Ark1'!Q472</f>
        <v>1950</v>
      </c>
      <c r="G35" s="450">
        <f>+'Ark1'!R472</f>
        <v>4256</v>
      </c>
      <c r="H35" s="70"/>
      <c r="I35" s="70">
        <f>+'Ark1'!AE472</f>
        <v>11.086509156268722</v>
      </c>
      <c r="J35" s="70"/>
      <c r="K35" s="70">
        <f>+'Ark1'!AF472</f>
        <v>12.838470525675753</v>
      </c>
      <c r="L35" s="1">
        <f>+'Ark1'!S472</f>
        <v>6.6197414806110464</v>
      </c>
      <c r="M35" s="70"/>
      <c r="N35" s="11">
        <f>+'Ark1'!U472</f>
        <v>261.78371710526278</v>
      </c>
      <c r="O35" s="70"/>
      <c r="P35" s="11">
        <f>+'Ark1'!X472</f>
        <v>1.6212406015037597</v>
      </c>
      <c r="Q35" s="11">
        <f>+'Ark1'!AG472</f>
        <v>562.24265060240953</v>
      </c>
      <c r="R35" s="11">
        <f>+'Ark1'!AH472</f>
        <v>97.086466165413526</v>
      </c>
      <c r="S35" s="11">
        <f>+'Ark1'!AI472</f>
        <v>68.820488721804495</v>
      </c>
      <c r="T35" s="374">
        <f>+IF(G35=0,"",'Ark1'!AR472)</f>
        <v>197.20216867469875</v>
      </c>
      <c r="U35" s="114">
        <f>+IF(G35=0,"",'Ark1'!AS472)</f>
        <v>34.116617215560908</v>
      </c>
      <c r="V35" s="11">
        <f>+'Ark1'!Y472</f>
        <v>38.432433209042244</v>
      </c>
      <c r="W35" s="1">
        <f>+'Ark1'!Z472</f>
        <v>1.3818541349137501</v>
      </c>
      <c r="X35" s="11">
        <f t="shared" si="6"/>
        <v>465.60629440825431</v>
      </c>
      <c r="Y35" s="70"/>
      <c r="Z35" s="73"/>
      <c r="AA35" s="11">
        <f t="shared" si="5"/>
        <v>2.1825641025641027</v>
      </c>
      <c r="AB35" s="43"/>
      <c r="AC35"/>
      <c r="AD35"/>
      <c r="AI35" s="13"/>
      <c r="AJ35" s="13"/>
      <c r="AK35" s="11"/>
      <c r="AL35" s="11"/>
      <c r="AM35" s="11"/>
    </row>
    <row r="36" spans="1:39" ht="17.25" customHeight="1">
      <c r="A36" s="43"/>
      <c r="B36">
        <f>+'Ark1'!C473</f>
        <v>2023</v>
      </c>
      <c r="C36">
        <f>+'Ark1'!M473</f>
        <v>11</v>
      </c>
      <c r="D36" s="49"/>
      <c r="E36" s="3" t="s">
        <v>102</v>
      </c>
      <c r="F36" s="450">
        <f>+'Ark1'!Q473</f>
        <v>1092</v>
      </c>
      <c r="G36" s="450">
        <f>+'Ark1'!R473</f>
        <v>2222</v>
      </c>
      <c r="H36" s="70"/>
      <c r="I36" s="70">
        <f>+'Ark1'!AE473</f>
        <v>5.7881163875068395</v>
      </c>
      <c r="J36" s="70"/>
      <c r="K36" s="70">
        <f>+'Ark1'!AF473</f>
        <v>6.9123296983469977</v>
      </c>
      <c r="L36" s="1">
        <f>+'Ark1'!S473</f>
        <v>7.0148514851485162</v>
      </c>
      <c r="M36" s="70"/>
      <c r="N36" s="11">
        <f>+'Ark1'!U473</f>
        <v>269.9674167416739</v>
      </c>
      <c r="O36" s="70"/>
      <c r="P36" s="11">
        <f>+'Ark1'!X473</f>
        <v>2.9702970297029703</v>
      </c>
      <c r="Q36" s="11">
        <f>+'Ark1'!AG473</f>
        <v>564.83325635103915</v>
      </c>
      <c r="R36" s="11">
        <f>+'Ark1'!AH473</f>
        <v>96.939693969396956</v>
      </c>
      <c r="S36" s="11">
        <f>+'Ark1'!AI473</f>
        <v>73.537353735373557</v>
      </c>
      <c r="T36" s="374">
        <f>+IF(G36=0,"",'Ark1'!AR473)</f>
        <v>196.46096997690529</v>
      </c>
      <c r="U36" s="114">
        <f>+IF(G36=0,"",'Ark1'!AS473)</f>
        <v>35.542394959946776</v>
      </c>
      <c r="V36" s="11">
        <f>+'Ark1'!Y473</f>
        <v>39.18404771583743</v>
      </c>
      <c r="W36" s="1">
        <f>+'Ark1'!Z473</f>
        <v>1.2519130097830116</v>
      </c>
      <c r="X36" s="11">
        <f t="shared" si="6"/>
        <v>477.95949283462761</v>
      </c>
      <c r="Y36" s="70"/>
      <c r="Z36" s="73"/>
      <c r="AA36" s="11">
        <f t="shared" si="5"/>
        <v>2.0347985347985347</v>
      </c>
      <c r="AB36" s="43"/>
      <c r="AC36" s="2"/>
      <c r="AD36" s="55"/>
      <c r="AE36" s="55"/>
      <c r="AF36" s="55"/>
      <c r="AG36" s="5"/>
      <c r="AI36" s="13"/>
      <c r="AJ36" s="13"/>
      <c r="AK36" s="11"/>
      <c r="AL36" s="11"/>
      <c r="AM36" s="11"/>
    </row>
    <row r="37" spans="1:39" ht="15.6">
      <c r="A37" s="43"/>
      <c r="B37">
        <f>+'Ark1'!C474</f>
        <v>2023</v>
      </c>
      <c r="C37">
        <f>+'Ark1'!M474</f>
        <v>12</v>
      </c>
      <c r="D37" s="49"/>
      <c r="E37" s="3" t="s">
        <v>103</v>
      </c>
      <c r="F37" s="450">
        <f>+'Ark1'!Q474</f>
        <v>445</v>
      </c>
      <c r="G37" s="450">
        <f>+'Ark1'!R474</f>
        <v>790</v>
      </c>
      <c r="H37" s="70"/>
      <c r="I37" s="70">
        <f>+'Ark1'!AE474</f>
        <v>2.0578811638750683</v>
      </c>
      <c r="J37" s="70"/>
      <c r="K37" s="70">
        <f>+'Ark1'!AF474</f>
        <v>2.5389739499873167</v>
      </c>
      <c r="L37" s="1">
        <f>+'Ark1'!S474</f>
        <v>7.4474017743979708</v>
      </c>
      <c r="M37" s="70"/>
      <c r="N37" s="11">
        <f>+'Ark1'!U474</f>
        <v>278.90873417721525</v>
      </c>
      <c r="O37" s="70"/>
      <c r="P37" s="11">
        <f>+'Ark1'!X474</f>
        <v>5.0632911392405058</v>
      </c>
      <c r="Q37" s="11">
        <f>+'Ark1'!AG474</f>
        <v>571.49350649350652</v>
      </c>
      <c r="R37" s="11">
        <f>+'Ark1'!AH474</f>
        <v>97.341772151898752</v>
      </c>
      <c r="S37" s="11">
        <f>+'Ark1'!AI474</f>
        <v>80.886075949367054</v>
      </c>
      <c r="T37" s="374">
        <f>+IF(G37=0,"",'Ark1'!AR474)</f>
        <v>195.94025974025976</v>
      </c>
      <c r="U37" s="114">
        <f>+IF(G37=0,"",'Ark1'!AS474)</f>
        <v>37.010749275533321</v>
      </c>
      <c r="V37" s="11">
        <f>+'Ark1'!Y474</f>
        <v>40.202163959234127</v>
      </c>
      <c r="W37" s="1">
        <f>+'Ark1'!Z474</f>
        <v>1.1304773162663089</v>
      </c>
      <c r="X37" s="11">
        <f t="shared" si="6"/>
        <v>488.03482630713722</v>
      </c>
      <c r="Y37" s="70"/>
      <c r="Z37" s="73"/>
      <c r="AA37" s="11">
        <f t="shared" si="5"/>
        <v>1.7752808988764044</v>
      </c>
      <c r="AB37" s="43"/>
      <c r="AC37" s="2"/>
      <c r="AD37" s="55"/>
      <c r="AE37" s="55"/>
      <c r="AF37" s="55"/>
      <c r="AI37" s="13"/>
      <c r="AJ37" s="13"/>
      <c r="AK37" s="11"/>
      <c r="AL37" s="11"/>
      <c r="AM37" s="11"/>
    </row>
    <row r="38" spans="1:39" ht="15.6">
      <c r="A38" s="43"/>
      <c r="B38">
        <f>+'Ark1'!C475</f>
        <v>2023</v>
      </c>
      <c r="C38">
        <f>+'Ark1'!M475</f>
        <v>13</v>
      </c>
      <c r="D38" s="49"/>
      <c r="E38" s="3" t="s">
        <v>104</v>
      </c>
      <c r="F38" s="450">
        <f>+'Ark1'!Q475</f>
        <v>130</v>
      </c>
      <c r="G38" s="450">
        <f>+'Ark1'!R475</f>
        <v>191</v>
      </c>
      <c r="H38" s="70"/>
      <c r="I38" s="70">
        <f>+'Ark1'!AE475</f>
        <v>0.49753835734194701</v>
      </c>
      <c r="J38" s="70"/>
      <c r="K38" s="70">
        <f>+'Ark1'!AF475</f>
        <v>0.65609030398505197</v>
      </c>
      <c r="L38" s="1">
        <f>+'Ark1'!S475</f>
        <v>7.8481675392670143</v>
      </c>
      <c r="M38" s="70"/>
      <c r="N38" s="11">
        <f>+'Ark1'!U475</f>
        <v>298.09947643979058</v>
      </c>
      <c r="O38" s="70"/>
      <c r="P38" s="11">
        <f>+'Ark1'!X475</f>
        <v>10.471204188481677</v>
      </c>
      <c r="Q38" s="11">
        <f>+'Ark1'!AG475</f>
        <v>602.87096774193549</v>
      </c>
      <c r="R38" s="11">
        <f>+'Ark1'!AH475</f>
        <v>97.382198952879548</v>
      </c>
      <c r="S38" s="11">
        <f>+'Ark1'!AI475</f>
        <v>80.6282722513089</v>
      </c>
      <c r="T38" s="374">
        <f>+IF(G38=0,"",'Ark1'!AR475)</f>
        <v>197.80107526881719</v>
      </c>
      <c r="U38" s="114">
        <f>+IF(G38=0,"",'Ark1'!AS475)</f>
        <v>38.583593344422461</v>
      </c>
      <c r="V38" s="11">
        <f>+'Ark1'!Y475</f>
        <v>39.410352238977424</v>
      </c>
      <c r="W38" s="1">
        <f>+'Ark1'!Z475</f>
        <v>1.2503336908292664</v>
      </c>
      <c r="X38" s="11">
        <f t="shared" si="6"/>
        <v>494.46646528083403</v>
      </c>
      <c r="Y38" s="70"/>
      <c r="Z38" s="73"/>
      <c r="AA38" s="11">
        <f t="shared" si="5"/>
        <v>1.4692307692307693</v>
      </c>
      <c r="AB38" s="43"/>
      <c r="AC38" s="14"/>
      <c r="AD38" s="13"/>
      <c r="AE38" s="13"/>
      <c r="AF38" s="13"/>
      <c r="AI38" s="13"/>
      <c r="AJ38" s="13"/>
      <c r="AK38" s="11"/>
      <c r="AL38" s="11"/>
      <c r="AM38" s="11"/>
    </row>
    <row r="39" spans="1:39" ht="21">
      <c r="A39" s="43"/>
      <c r="B39">
        <f>+'Ark1'!C476</f>
        <v>2023</v>
      </c>
      <c r="C39">
        <f>+'Ark1'!M476</f>
        <v>14</v>
      </c>
      <c r="D39" s="49"/>
      <c r="E39" s="3" t="s">
        <v>105</v>
      </c>
      <c r="F39" s="450">
        <f>+'Ark1'!Q476</f>
        <v>44</v>
      </c>
      <c r="G39" s="450">
        <f>+'Ark1'!R476</f>
        <v>57</v>
      </c>
      <c r="H39" s="70"/>
      <c r="I39" s="70">
        <f>+'Ark1'!AE476</f>
        <v>0.14848003334288465</v>
      </c>
      <c r="J39" s="70"/>
      <c r="K39" s="70">
        <f>+'Ark1'!AF476</f>
        <v>0.19615529491678063</v>
      </c>
      <c r="L39" s="1">
        <f>+'Ark1'!S476</f>
        <v>8.0877192982456148</v>
      </c>
      <c r="M39" s="70"/>
      <c r="N39" s="11">
        <f>+'Ark1'!U476</f>
        <v>298.64561403508782</v>
      </c>
      <c r="O39" s="70"/>
      <c r="P39" s="11">
        <f>+'Ark1'!X476</f>
        <v>12.280701754385968</v>
      </c>
      <c r="Q39" s="11">
        <f>+'Ark1'!AG476</f>
        <v>597.27777777777771</v>
      </c>
      <c r="R39" s="11">
        <f>+'Ark1'!AH476</f>
        <v>94.736842105263179</v>
      </c>
      <c r="S39" s="11">
        <f>+'Ark1'!AI476</f>
        <v>89.473684210526301</v>
      </c>
      <c r="T39" s="374">
        <f>+IF(G39=0,"",'Ark1'!AR476)</f>
        <v>195.88888888888889</v>
      </c>
      <c r="U39" s="114">
        <f>+IF(G39=0,"",'Ark1'!AS476)</f>
        <v>39.677380632328749</v>
      </c>
      <c r="V39" s="11">
        <f>+'Ark1'!Y476</f>
        <v>42.106681847444328</v>
      </c>
      <c r="W39" s="1">
        <f>+'Ark1'!Z476</f>
        <v>1.1739975455664251</v>
      </c>
      <c r="X39" s="11">
        <f t="shared" si="6"/>
        <v>500.01125966250407</v>
      </c>
      <c r="Y39" s="70"/>
      <c r="Z39" s="73"/>
      <c r="AA39" s="11">
        <f t="shared" si="5"/>
        <v>1.2954545454545454</v>
      </c>
      <c r="AB39" s="43"/>
      <c r="AC39" s="2"/>
      <c r="AD39" s="5"/>
      <c r="AE39" s="13"/>
      <c r="AF39" s="5"/>
      <c r="AI39" s="54"/>
      <c r="AJ39" s="54"/>
      <c r="AK39" s="11"/>
      <c r="AL39" s="11"/>
      <c r="AM39" s="11"/>
    </row>
    <row r="40" spans="1:39" ht="15.6">
      <c r="A40" s="43"/>
      <c r="B40">
        <f>+'Ark1'!C477</f>
        <v>2023</v>
      </c>
      <c r="C40">
        <f>+'Ark1'!M477</f>
        <v>15</v>
      </c>
      <c r="D40" s="49"/>
      <c r="E40" s="3" t="s">
        <v>106</v>
      </c>
      <c r="F40" s="450">
        <f>+'Ark1'!Q477</f>
        <v>8</v>
      </c>
      <c r="G40" s="450">
        <f>+'Ark1'!R477</f>
        <v>12</v>
      </c>
      <c r="H40" s="70"/>
      <c r="I40" s="70">
        <f>+'Ark1'!AE477</f>
        <v>3.1258954387975726E-2</v>
      </c>
      <c r="J40" s="70"/>
      <c r="K40" s="70">
        <f>+'Ark1'!AF477</f>
        <v>4.4498725378911322E-2</v>
      </c>
      <c r="L40" s="1">
        <f>+'Ark1'!S477</f>
        <v>8.4166666666666643</v>
      </c>
      <c r="M40" s="70"/>
      <c r="N40" s="11">
        <f>+'Ark1'!U477</f>
        <v>321.80833333333334</v>
      </c>
      <c r="O40" s="70"/>
      <c r="P40" s="11">
        <f>+'Ark1'!X477</f>
        <v>33.333333333333343</v>
      </c>
      <c r="Q40" s="11">
        <f>+'Ark1'!AG477</f>
        <v>585.4545454545455</v>
      </c>
      <c r="R40" s="11">
        <f>+'Ark1'!AH477</f>
        <v>91.666666666666686</v>
      </c>
      <c r="S40" s="11">
        <f>+'Ark1'!AI477</f>
        <v>91.666666666666686</v>
      </c>
      <c r="T40" s="374">
        <f>+IF(G40=0,"",'Ark1'!AR477)</f>
        <v>200.18181818181819</v>
      </c>
      <c r="U40" s="114">
        <f>+IF(G40=0,"",'Ark1'!AS477)</f>
        <v>40.101867968671776</v>
      </c>
      <c r="V40" s="11">
        <f>+'Ark1'!Y477</f>
        <v>55.334565121831808</v>
      </c>
      <c r="W40" s="1">
        <f>+'Ark1'!Z477</f>
        <v>0.75920279826202886</v>
      </c>
      <c r="X40" s="11">
        <f t="shared" si="6"/>
        <v>549.67261904761892</v>
      </c>
      <c r="Y40" s="70"/>
      <c r="Z40" s="73"/>
      <c r="AA40" s="11">
        <f t="shared" si="5"/>
        <v>1.5</v>
      </c>
      <c r="AB40" s="43"/>
      <c r="AC40" s="4"/>
      <c r="AD40" s="4"/>
      <c r="AE40" s="13"/>
      <c r="AF40" s="4"/>
      <c r="AG40" s="4"/>
      <c r="AK40"/>
      <c r="AL40"/>
    </row>
    <row r="41" spans="1:39">
      <c r="A41" s="43"/>
      <c r="B41" s="43"/>
      <c r="C41" s="43"/>
      <c r="D41" s="43"/>
      <c r="E41" s="43"/>
      <c r="F41" s="454"/>
      <c r="G41" s="454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73"/>
      <c r="AA41" s="43"/>
      <c r="AB41" s="43"/>
      <c r="AC41" s="4"/>
      <c r="AD41" s="4"/>
      <c r="AE41" s="13"/>
      <c r="AF41" s="4"/>
      <c r="AG41" s="4"/>
      <c r="AK41"/>
      <c r="AL41"/>
    </row>
    <row r="42" spans="1:39" ht="15.6">
      <c r="A42" s="43"/>
      <c r="B42" s="51">
        <f>+'Ark1'!C478</f>
        <v>2022</v>
      </c>
      <c r="C42" s="51">
        <f>+'Ark1'!M478</f>
        <v>1</v>
      </c>
      <c r="D42" s="49"/>
      <c r="E42" s="52" t="s">
        <v>92</v>
      </c>
      <c r="F42" s="459">
        <f>+'Ark1'!Q478</f>
        <v>2</v>
      </c>
      <c r="G42" s="459">
        <f>+'Ark1'!R478</f>
        <v>2</v>
      </c>
      <c r="H42" s="69"/>
      <c r="I42" s="69">
        <f>+'Ark1'!AE478</f>
        <v>5.9387712682246038E-3</v>
      </c>
      <c r="J42" s="69"/>
      <c r="K42" s="69">
        <f>+'Ark1'!AF478</f>
        <v>2.694605022931828E-3</v>
      </c>
      <c r="L42" s="53">
        <f>+'Ark1'!S478</f>
        <v>2.5</v>
      </c>
      <c r="M42" s="69"/>
      <c r="N42" s="76">
        <f>+'Ark1'!U478</f>
        <v>104.45</v>
      </c>
      <c r="O42" s="69"/>
      <c r="P42" s="76">
        <f>+'Ark1'!X478</f>
        <v>0</v>
      </c>
      <c r="Q42" s="76">
        <f>+'Ark1'!AG478</f>
        <v>580.5</v>
      </c>
      <c r="R42" s="76">
        <f>+'Ark1'!AH478</f>
        <v>100</v>
      </c>
      <c r="S42" s="76">
        <f>+'Ark1'!AI478</f>
        <v>50</v>
      </c>
      <c r="T42" s="374">
        <f>+IF(G42=0,"",'Ark1'!AR478)</f>
        <v>181.5</v>
      </c>
      <c r="U42" s="114">
        <f>+IF(G42=0,"",'Ark1'!AS478)</f>
        <v>17.918266878497249</v>
      </c>
      <c r="V42" s="76">
        <f>+'Ark1'!Y478</f>
        <v>12.750000000000078</v>
      </c>
      <c r="W42" s="53">
        <f>+'Ark1'!Z478</f>
        <v>1.5</v>
      </c>
      <c r="X42" s="76">
        <f t="shared" ref="X42:X43" si="7">1000*N42/Q42</f>
        <v>179.93109388458225</v>
      </c>
      <c r="Y42" s="69"/>
      <c r="Z42" s="73"/>
      <c r="AA42" s="76">
        <f t="shared" si="5"/>
        <v>1</v>
      </c>
      <c r="AB42" s="43"/>
      <c r="AC42" s="4"/>
      <c r="AD42" s="16"/>
      <c r="AE42" s="13"/>
      <c r="AF42" s="1"/>
      <c r="AG42" s="19"/>
      <c r="AI42" s="1"/>
      <c r="AJ42" s="5"/>
      <c r="AK42"/>
      <c r="AL42"/>
    </row>
    <row r="43" spans="1:39" ht="15.6">
      <c r="A43" s="43"/>
      <c r="B43" s="51">
        <f>+'Ark1'!C479</f>
        <v>2022</v>
      </c>
      <c r="C43" s="51">
        <f>+'Ark1'!M479</f>
        <v>2</v>
      </c>
      <c r="D43" s="49"/>
      <c r="E43" s="52" t="s">
        <v>93</v>
      </c>
      <c r="F43" s="459">
        <f>+'Ark1'!Q479</f>
        <v>65</v>
      </c>
      <c r="G43" s="459">
        <f>+'Ark1'!R479</f>
        <v>98</v>
      </c>
      <c r="H43" s="69"/>
      <c r="I43" s="69">
        <f>+'Ark1'!AE479</f>
        <v>0.2909997921430057</v>
      </c>
      <c r="J43" s="69"/>
      <c r="K43" s="69">
        <f>+'Ark1'!AF479</f>
        <v>0.1311649623560775</v>
      </c>
      <c r="L43" s="53">
        <f>+'Ark1'!S479</f>
        <v>3.4526315789473676</v>
      </c>
      <c r="M43" s="69"/>
      <c r="N43" s="76">
        <f>+'Ark1'!U479</f>
        <v>103.76122448979592</v>
      </c>
      <c r="O43" s="69"/>
      <c r="P43" s="76">
        <f>+'Ark1'!X479</f>
        <v>0</v>
      </c>
      <c r="Q43" s="76">
        <f>+'Ark1'!AG479</f>
        <v>451.88888888888886</v>
      </c>
      <c r="R43" s="76">
        <f>+'Ark1'!AH479</f>
        <v>86.734693877551024</v>
      </c>
      <c r="S43" s="76">
        <f>+'Ark1'!AI479</f>
        <v>41.836734693877553</v>
      </c>
      <c r="T43" s="374">
        <f>+IF(G43=0,"",'Ark1'!AR479)</f>
        <v>166.8111111111111</v>
      </c>
      <c r="U43" s="114">
        <f>+IF(G43=0,"",'Ark1'!AS479)</f>
        <v>21.186199271139188</v>
      </c>
      <c r="V43" s="76">
        <f>+'Ark1'!Y479</f>
        <v>40.646707406509805</v>
      </c>
      <c r="W43" s="53">
        <f>+'Ark1'!Z479</f>
        <v>1.0389105736565585</v>
      </c>
      <c r="X43" s="76">
        <f t="shared" si="7"/>
        <v>229.61667578268091</v>
      </c>
      <c r="Y43" s="69"/>
      <c r="Z43" s="73"/>
      <c r="AA43" s="76">
        <f t="shared" si="5"/>
        <v>1.5076923076923077</v>
      </c>
      <c r="AB43" s="43"/>
      <c r="AC43" s="4"/>
      <c r="AD43" s="16"/>
      <c r="AE43" s="13"/>
      <c r="AF43" s="1"/>
      <c r="AG43" s="19"/>
      <c r="AK43"/>
      <c r="AL43"/>
    </row>
    <row r="44" spans="1:39" ht="15.6">
      <c r="A44" s="43"/>
      <c r="B44" s="51">
        <f>+'Ark1'!C480</f>
        <v>2022</v>
      </c>
      <c r="C44" s="51">
        <f>+'Ark1'!M480</f>
        <v>3</v>
      </c>
      <c r="D44" s="49"/>
      <c r="E44" s="52" t="s">
        <v>94</v>
      </c>
      <c r="F44" s="459">
        <f>+'Ark1'!Q480</f>
        <v>363</v>
      </c>
      <c r="G44" s="459">
        <f>+'Ark1'!R480</f>
        <v>512</v>
      </c>
      <c r="H44" s="69"/>
      <c r="I44" s="69">
        <f>+'Ark1'!AE480</f>
        <v>1.5203254446654988</v>
      </c>
      <c r="J44" s="69"/>
      <c r="K44" s="69">
        <f>+'Ark1'!AF480</f>
        <v>0.90157562765590238</v>
      </c>
      <c r="L44" s="53">
        <f>+'Ark1'!S480</f>
        <v>3.9625984251968505</v>
      </c>
      <c r="M44" s="69"/>
      <c r="N44" s="76">
        <f>+'Ark1'!U480</f>
        <v>136.51347656250016</v>
      </c>
      <c r="O44" s="69"/>
      <c r="P44" s="76">
        <f>+'Ark1'!X480</f>
        <v>0</v>
      </c>
      <c r="Q44" s="76">
        <f>+'Ark1'!AG480</f>
        <v>469.21237113402066</v>
      </c>
      <c r="R44" s="76">
        <f>+'Ark1'!AH480</f>
        <v>88.0859375</v>
      </c>
      <c r="S44" s="76">
        <f>+'Ark1'!AI480</f>
        <v>49.21875</v>
      </c>
      <c r="T44" s="374">
        <f>+IF(G44=0,"",'Ark1'!AR480)</f>
        <v>176.48865979381441</v>
      </c>
      <c r="U44" s="114">
        <f>+IF(G44=0,"",'Ark1'!AS480)</f>
        <v>23.857206776404421</v>
      </c>
      <c r="V44" s="76">
        <f>+'Ark1'!Y480</f>
        <v>47.045011774207723</v>
      </c>
      <c r="W44" s="53">
        <f>+'Ark1'!Z480</f>
        <v>1.4680720675864112</v>
      </c>
      <c r="X44" s="76">
        <f t="shared" ref="X44:X56" si="8">1000*N44/Q44</f>
        <v>290.94176744011708</v>
      </c>
      <c r="Y44" s="69"/>
      <c r="Z44" s="73"/>
      <c r="AA44" s="76">
        <f t="shared" si="5"/>
        <v>1.4104683195592287</v>
      </c>
      <c r="AB44" s="43"/>
      <c r="AC44" s="4"/>
      <c r="AD44" s="16"/>
      <c r="AE44" s="13"/>
      <c r="AF44" s="1"/>
      <c r="AG44" s="19"/>
      <c r="AK44"/>
      <c r="AL44"/>
    </row>
    <row r="45" spans="1:39" ht="15.6">
      <c r="A45" s="43"/>
      <c r="B45" s="51">
        <f>+'Ark1'!C481</f>
        <v>2022</v>
      </c>
      <c r="C45" s="51">
        <f>+'Ark1'!M481</f>
        <v>4</v>
      </c>
      <c r="D45" s="49"/>
      <c r="E45" s="52" t="s">
        <v>95</v>
      </c>
      <c r="F45" s="459">
        <f>+'Ark1'!Q481</f>
        <v>931</v>
      </c>
      <c r="G45" s="459">
        <f>+'Ark1'!R481</f>
        <v>1535</v>
      </c>
      <c r="H45" s="69"/>
      <c r="I45" s="69">
        <f>+'Ark1'!AE481</f>
        <v>4.558006948362384</v>
      </c>
      <c r="J45" s="69"/>
      <c r="K45" s="69">
        <f>+'Ark1'!AF481</f>
        <v>3.1721737795487193</v>
      </c>
      <c r="L45" s="53">
        <f>+'Ark1'!S481</f>
        <v>4.4262402088772852</v>
      </c>
      <c r="M45" s="69"/>
      <c r="N45" s="76">
        <f>+'Ark1'!U481</f>
        <v>160.21084690553712</v>
      </c>
      <c r="O45" s="69"/>
      <c r="P45" s="76">
        <f>+'Ark1'!X481</f>
        <v>0</v>
      </c>
      <c r="Q45" s="76">
        <f>+'Ark1'!AG481</f>
        <v>492.63722826086962</v>
      </c>
      <c r="R45" s="76">
        <f>+'Ark1'!AH481</f>
        <v>89.771986970684068</v>
      </c>
      <c r="S45" s="76">
        <f>+'Ark1'!AI481</f>
        <v>56.872964169381113</v>
      </c>
      <c r="T45" s="374">
        <f>+IF(G45=0,"",'Ark1'!AR481)</f>
        <v>182.47894021739128</v>
      </c>
      <c r="U45" s="114">
        <f>+IF(G45=0,"",'Ark1'!AS481)</f>
        <v>25.749359903745944</v>
      </c>
      <c r="V45" s="76">
        <f>+'Ark1'!Y481</f>
        <v>47.329660297832802</v>
      </c>
      <c r="W45" s="53">
        <f>+'Ark1'!Z481</f>
        <v>1.5525308405027285</v>
      </c>
      <c r="X45" s="76">
        <f t="shared" si="8"/>
        <v>325.21059659076263</v>
      </c>
      <c r="Y45" s="69"/>
      <c r="Z45" s="73"/>
      <c r="AA45" s="76">
        <f t="shared" si="5"/>
        <v>1.6487647690655209</v>
      </c>
      <c r="AB45" s="43"/>
      <c r="AC45" s="4"/>
      <c r="AD45" s="16"/>
      <c r="AE45" s="13"/>
      <c r="AF45" s="1"/>
      <c r="AG45" s="19"/>
      <c r="AK45"/>
      <c r="AL45"/>
    </row>
    <row r="46" spans="1:39" ht="15.6">
      <c r="A46" s="43"/>
      <c r="B46" s="51">
        <f>+'Ark1'!C482</f>
        <v>2022</v>
      </c>
      <c r="C46" s="51">
        <f>+'Ark1'!M482</f>
        <v>5</v>
      </c>
      <c r="D46" s="49"/>
      <c r="E46" s="52" t="s">
        <v>96</v>
      </c>
      <c r="F46" s="459">
        <f>+'Ark1'!Q482</f>
        <v>1455</v>
      </c>
      <c r="G46" s="459">
        <f>+'Ark1'!R482</f>
        <v>2392</v>
      </c>
      <c r="H46" s="69"/>
      <c r="I46" s="69">
        <f>+'Ark1'!AE482</f>
        <v>7.1027704367966287</v>
      </c>
      <c r="J46" s="69"/>
      <c r="K46" s="69">
        <f>+'Ark1'!AF482</f>
        <v>5.6145315247871892</v>
      </c>
      <c r="L46" s="53">
        <f>+'Ark1'!S482</f>
        <v>4.8265605362379569</v>
      </c>
      <c r="M46" s="69"/>
      <c r="N46" s="76">
        <f>+'Ark1'!U482</f>
        <v>181.96827341137129</v>
      </c>
      <c r="O46" s="69"/>
      <c r="P46" s="76">
        <f>+'Ark1'!X482</f>
        <v>0.12541806020066887</v>
      </c>
      <c r="Q46" s="76">
        <f>+'Ark1'!AG482</f>
        <v>509.72949389179757</v>
      </c>
      <c r="R46" s="76">
        <f>+'Ark1'!AH482</f>
        <v>92.224080267558534</v>
      </c>
      <c r="S46" s="76">
        <f>+'Ark1'!AI482</f>
        <v>58.486622073578602</v>
      </c>
      <c r="T46" s="374">
        <f>+IF(G46=0,"",'Ark1'!AR482)</f>
        <v>187.15445026178003</v>
      </c>
      <c r="U46" s="114">
        <f>+IF(G46=0,"",'Ark1'!AS482)</f>
        <v>27.440092973394488</v>
      </c>
      <c r="V46" s="76">
        <f>+'Ark1'!Y482</f>
        <v>46.357699790181584</v>
      </c>
      <c r="W46" s="53">
        <f>+'Ark1'!Z482</f>
        <v>1.6458772895443123</v>
      </c>
      <c r="X46" s="76">
        <f t="shared" si="8"/>
        <v>356.98988501143793</v>
      </c>
      <c r="Y46" s="69"/>
      <c r="Z46" s="73"/>
      <c r="AA46" s="76">
        <f t="shared" si="5"/>
        <v>1.6439862542955326</v>
      </c>
      <c r="AB46" s="43"/>
      <c r="AC46" s="4"/>
      <c r="AD46" s="16"/>
      <c r="AE46" s="13"/>
      <c r="AF46" s="13"/>
      <c r="AG46" s="19"/>
      <c r="AK46"/>
      <c r="AL46"/>
    </row>
    <row r="47" spans="1:39" ht="15.6">
      <c r="A47" s="43"/>
      <c r="B47" s="51">
        <f>+'Ark1'!C483</f>
        <v>2022</v>
      </c>
      <c r="C47" s="51">
        <f>+'Ark1'!M483</f>
        <v>6</v>
      </c>
      <c r="D47" s="49"/>
      <c r="E47" s="52" t="s">
        <v>97</v>
      </c>
      <c r="F47" s="459">
        <f>+'Ark1'!Q483</f>
        <v>2200</v>
      </c>
      <c r="G47" s="459">
        <f>+'Ark1'!R483</f>
        <v>3856</v>
      </c>
      <c r="H47" s="69"/>
      <c r="I47" s="69">
        <f>+'Ark1'!AE483</f>
        <v>11.44995100513704</v>
      </c>
      <c r="J47" s="69"/>
      <c r="K47" s="69">
        <f>+'Ark1'!AF483</f>
        <v>9.9780966018790007</v>
      </c>
      <c r="L47" s="53">
        <f>+'Ark1'!S483</f>
        <v>5.1512626920072897</v>
      </c>
      <c r="M47" s="69"/>
      <c r="N47" s="76">
        <f>+'Ark1'!U483</f>
        <v>200.61065871369289</v>
      </c>
      <c r="O47" s="69"/>
      <c r="P47" s="76">
        <f>+'Ark1'!X483</f>
        <v>0.1296680497925311</v>
      </c>
      <c r="Q47" s="76">
        <f>+'Ark1'!AG483</f>
        <v>519.41876367614907</v>
      </c>
      <c r="R47" s="76">
        <f>+'Ark1'!AH483</f>
        <v>90.689834024896243</v>
      </c>
      <c r="S47" s="76">
        <f>+'Ark1'!AI483</f>
        <v>57.598547717842301</v>
      </c>
      <c r="T47" s="374">
        <f>+IF(G47=0,"",'Ark1'!AR483)</f>
        <v>190.73960612691471</v>
      </c>
      <c r="U47" s="114">
        <f>+IF(G47=0,"",'Ark1'!AS483)</f>
        <v>28.808270255325823</v>
      </c>
      <c r="V47" s="76">
        <f>+'Ark1'!Y483</f>
        <v>43.199845755758787</v>
      </c>
      <c r="W47" s="53">
        <f>+'Ark1'!Z483</f>
        <v>1.651502189799658</v>
      </c>
      <c r="X47" s="76">
        <f t="shared" si="8"/>
        <v>386.22143199811524</v>
      </c>
      <c r="Y47" s="69"/>
      <c r="Z47" s="73"/>
      <c r="AA47" s="76">
        <f t="shared" si="5"/>
        <v>1.7527272727272727</v>
      </c>
      <c r="AB47" s="43"/>
      <c r="AC47" s="4"/>
      <c r="AD47" s="16"/>
      <c r="AE47" s="13"/>
      <c r="AF47" s="13"/>
      <c r="AG47" s="19"/>
      <c r="AK47"/>
      <c r="AL47"/>
    </row>
    <row r="48" spans="1:39" ht="15.6">
      <c r="A48" s="43"/>
      <c r="B48" s="51">
        <f>+'Ark1'!C484</f>
        <v>2022</v>
      </c>
      <c r="C48" s="51">
        <f>+'Ark1'!M484</f>
        <v>7</v>
      </c>
      <c r="D48" s="49"/>
      <c r="E48" s="52" t="s">
        <v>98</v>
      </c>
      <c r="F48" s="459">
        <f>+'Ark1'!Q484</f>
        <v>3019</v>
      </c>
      <c r="G48" s="459">
        <f>+'Ark1'!R484</f>
        <v>6024</v>
      </c>
      <c r="H48" s="69"/>
      <c r="I48" s="69">
        <f>+'Ark1'!AE484</f>
        <v>17.887579059892506</v>
      </c>
      <c r="J48" s="69"/>
      <c r="K48" s="69">
        <f>+'Ark1'!AF484</f>
        <v>17.204389416903592</v>
      </c>
      <c r="L48" s="53">
        <f>+'Ark1'!S484</f>
        <v>5.6161784287616499</v>
      </c>
      <c r="M48" s="69"/>
      <c r="N48" s="76">
        <f>+'Ark1'!U484</f>
        <v>221.41020086321441</v>
      </c>
      <c r="O48" s="69"/>
      <c r="P48" s="76">
        <f>+'Ark1'!X484</f>
        <v>0.3320053120849934</v>
      </c>
      <c r="Q48" s="76">
        <f>+'Ark1'!AG484</f>
        <v>532.21571007456203</v>
      </c>
      <c r="R48" s="76">
        <f>+'Ark1'!AH484</f>
        <v>91.401062416998684</v>
      </c>
      <c r="S48" s="76">
        <f>+'Ark1'!AI484</f>
        <v>59.528552456839293</v>
      </c>
      <c r="T48" s="374">
        <f>+IF(G48=0,"",'Ark1'!AR484)</f>
        <v>193.68805271371596</v>
      </c>
      <c r="U48" s="114">
        <f>+IF(G48=0,"",'Ark1'!AS484)</f>
        <v>30.419961500294846</v>
      </c>
      <c r="V48" s="76">
        <f>+'Ark1'!Y484</f>
        <v>41.141377225721556</v>
      </c>
      <c r="W48" s="53">
        <f>+'Ark1'!Z484</f>
        <v>1.6680063056221306</v>
      </c>
      <c r="X48" s="76">
        <f t="shared" si="8"/>
        <v>416.01590609227867</v>
      </c>
      <c r="Y48" s="69"/>
      <c r="Z48" s="73"/>
      <c r="AA48" s="76">
        <f t="shared" si="5"/>
        <v>1.9953627028817489</v>
      </c>
      <c r="AB48" s="43"/>
      <c r="AC48" s="4"/>
      <c r="AD48" s="16"/>
      <c r="AE48" s="13"/>
      <c r="AF48" s="13"/>
      <c r="AG48" s="19"/>
      <c r="AK48"/>
      <c r="AL48"/>
    </row>
    <row r="49" spans="1:38" ht="15.6">
      <c r="A49" s="43"/>
      <c r="B49" s="51">
        <f>+'Ark1'!C485</f>
        <v>2022</v>
      </c>
      <c r="C49" s="51">
        <f>+'Ark1'!M485</f>
        <v>8</v>
      </c>
      <c r="D49" s="49"/>
      <c r="E49" s="52" t="s">
        <v>99</v>
      </c>
      <c r="F49" s="459">
        <f>+'Ark1'!Q485</f>
        <v>3212</v>
      </c>
      <c r="G49" s="459">
        <f>+'Ark1'!R485</f>
        <v>6904</v>
      </c>
      <c r="H49" s="69"/>
      <c r="I49" s="69">
        <f>+'Ark1'!AE485</f>
        <v>20.500638417911329</v>
      </c>
      <c r="J49" s="69"/>
      <c r="K49" s="69">
        <f>+'Ark1'!AF485</f>
        <v>21.217282285430425</v>
      </c>
      <c r="L49" s="53">
        <f>+'Ark1'!S485</f>
        <v>6.0010152284263949</v>
      </c>
      <c r="M49" s="69"/>
      <c r="N49" s="76">
        <f>+'Ark1'!U485</f>
        <v>238.24966396292055</v>
      </c>
      <c r="O49" s="69"/>
      <c r="P49" s="76">
        <f>+'Ark1'!X485</f>
        <v>0.37659327925840097</v>
      </c>
      <c r="Q49" s="76">
        <f>+'Ark1'!AG485</f>
        <v>540.73048160335043</v>
      </c>
      <c r="R49" s="76">
        <f>+'Ark1'!AH485</f>
        <v>91.164542294322118</v>
      </c>
      <c r="S49" s="76">
        <f>+'Ark1'!AI485</f>
        <v>62.268250289687153</v>
      </c>
      <c r="T49" s="374">
        <f>+IF(G49=0,"",'Ark1'!AR485)</f>
        <v>195.67304816033499</v>
      </c>
      <c r="U49" s="114">
        <f>+IF(G49=0,"",'Ark1'!AS485)</f>
        <v>31.816069242097239</v>
      </c>
      <c r="V49" s="76">
        <f>+'Ark1'!Y485</f>
        <v>38.351236645048758</v>
      </c>
      <c r="W49" s="53">
        <f>+'Ark1'!Z485</f>
        <v>1.6193751584314537</v>
      </c>
      <c r="X49" s="76">
        <f t="shared" si="8"/>
        <v>440.6070529933379</v>
      </c>
      <c r="Y49" s="69"/>
      <c r="Z49" s="73"/>
      <c r="AA49" s="76">
        <f t="shared" si="5"/>
        <v>2.1494396014943962</v>
      </c>
      <c r="AB49" s="43"/>
      <c r="AC49" s="4"/>
      <c r="AD49" s="16"/>
      <c r="AE49" s="13"/>
      <c r="AF49" s="13"/>
      <c r="AG49" s="19"/>
      <c r="AK49"/>
      <c r="AL49"/>
    </row>
    <row r="50" spans="1:38" ht="15.6">
      <c r="A50" s="43"/>
      <c r="B50" s="51">
        <f>+'Ark1'!C486</f>
        <v>2022</v>
      </c>
      <c r="C50" s="51">
        <f>+'Ark1'!M486</f>
        <v>9</v>
      </c>
      <c r="D50" s="49"/>
      <c r="E50" s="52" t="s">
        <v>100</v>
      </c>
      <c r="F50" s="459">
        <f>+'Ark1'!Q486</f>
        <v>2715</v>
      </c>
      <c r="G50" s="459">
        <f>+'Ark1'!R486</f>
        <v>6019</v>
      </c>
      <c r="H50" s="69"/>
      <c r="I50" s="69">
        <f>+'Ark1'!AE486</f>
        <v>17.872732131721946</v>
      </c>
      <c r="J50" s="69"/>
      <c r="K50" s="69">
        <f>+'Ark1'!AF486</f>
        <v>19.692841934738912</v>
      </c>
      <c r="L50" s="53">
        <f>+'Ark1'!S486</f>
        <v>6.3997008475984716</v>
      </c>
      <c r="M50" s="69"/>
      <c r="N50" s="76">
        <f>+'Ark1'!U486</f>
        <v>253.64562551918905</v>
      </c>
      <c r="O50" s="69"/>
      <c r="P50" s="76">
        <f>+'Ark1'!X486</f>
        <v>0.56487788669214156</v>
      </c>
      <c r="Q50" s="76">
        <f>+'Ark1'!AG486</f>
        <v>552.11646174863392</v>
      </c>
      <c r="R50" s="76">
        <f>+'Ark1'!AH486</f>
        <v>92.45721880711082</v>
      </c>
      <c r="S50" s="76">
        <f>+'Ark1'!AI486</f>
        <v>64.894500747632492</v>
      </c>
      <c r="T50" s="374">
        <f>+IF(G50=0,"",'Ark1'!AR486)</f>
        <v>196.89378415300544</v>
      </c>
      <c r="U50" s="114">
        <f>+IF(G50=0,"",'Ark1'!AS486)</f>
        <v>33.256985166393036</v>
      </c>
      <c r="V50" s="76">
        <f>+'Ark1'!Y486</f>
        <v>37.644518926446096</v>
      </c>
      <c r="W50" s="53">
        <f>+'Ark1'!Z486</f>
        <v>1.5602113207141612</v>
      </c>
      <c r="X50" s="76">
        <f t="shared" si="8"/>
        <v>459.40601864297997</v>
      </c>
      <c r="Y50" s="69"/>
      <c r="Z50" s="73"/>
      <c r="AA50" s="76">
        <f t="shared" si="5"/>
        <v>2.2169429097605895</v>
      </c>
      <c r="AB50" s="43"/>
      <c r="AC50" s="4"/>
      <c r="AD50" s="16"/>
      <c r="AE50" s="13"/>
      <c r="AF50" s="5"/>
      <c r="AG50" s="19"/>
      <c r="AK50"/>
      <c r="AL50"/>
    </row>
    <row r="51" spans="1:38" ht="15.6">
      <c r="A51" s="43"/>
      <c r="B51" s="51">
        <f>+'Ark1'!C487</f>
        <v>2022</v>
      </c>
      <c r="C51" s="51">
        <f>+'Ark1'!M487</f>
        <v>10</v>
      </c>
      <c r="D51" s="49"/>
      <c r="E51" s="52" t="s">
        <v>101</v>
      </c>
      <c r="F51" s="459">
        <f>+'Ark1'!Q487</f>
        <v>1803</v>
      </c>
      <c r="G51" s="459">
        <f>+'Ark1'!R487</f>
        <v>3507</v>
      </c>
      <c r="H51" s="69"/>
      <c r="I51" s="69">
        <f>+'Ark1'!AE487</f>
        <v>10.413635418831841</v>
      </c>
      <c r="J51" s="69"/>
      <c r="K51" s="69">
        <f>+'Ark1'!AF487</f>
        <v>11.940599110431805</v>
      </c>
      <c r="L51" s="53">
        <f>+'Ark1'!S487</f>
        <v>6.7097234103222121</v>
      </c>
      <c r="M51" s="69"/>
      <c r="N51" s="76">
        <f>+'Ark1'!U487</f>
        <v>263.95729968634168</v>
      </c>
      <c r="O51" s="69"/>
      <c r="P51" s="76">
        <f>+'Ark1'!X487</f>
        <v>1.5112631879098943</v>
      </c>
      <c r="Q51" s="76">
        <f>+'Ark1'!AG487</f>
        <v>560.44117647058818</v>
      </c>
      <c r="R51" s="76">
        <f>+'Ark1'!AH487</f>
        <v>91.930424864556571</v>
      </c>
      <c r="S51" s="76">
        <f>+'Ark1'!AI487</f>
        <v>67.493584260051307</v>
      </c>
      <c r="T51" s="374">
        <f>+IF(G51=0,"",'Ark1'!AR487)</f>
        <v>197.16264705882352</v>
      </c>
      <c r="U51" s="114">
        <f>+IF(G51=0,"",'Ark1'!AS487)</f>
        <v>34.486434004568999</v>
      </c>
      <c r="V51" s="76">
        <f>+'Ark1'!Y487</f>
        <v>37.878031811406281</v>
      </c>
      <c r="W51" s="53">
        <f>+'Ark1'!Z487</f>
        <v>1.4219047326162324</v>
      </c>
      <c r="X51" s="76">
        <f t="shared" si="8"/>
        <v>470.98127469617515</v>
      </c>
      <c r="Y51" s="69"/>
      <c r="Z51" s="73"/>
      <c r="AA51" s="76">
        <f t="shared" si="5"/>
        <v>1.9450915141430949</v>
      </c>
      <c r="AB51" s="43"/>
      <c r="AC51" s="4"/>
      <c r="AD51" s="16"/>
      <c r="AE51" s="13"/>
      <c r="AF51" s="5"/>
      <c r="AG51" s="19"/>
      <c r="AK51"/>
      <c r="AL51"/>
    </row>
    <row r="52" spans="1:38" ht="15.6">
      <c r="A52" s="43"/>
      <c r="B52" s="51">
        <f>+'Ark1'!C488</f>
        <v>2022</v>
      </c>
      <c r="C52" s="51">
        <f>+'Ark1'!M488</f>
        <v>11</v>
      </c>
      <c r="D52" s="49"/>
      <c r="E52" s="52" t="s">
        <v>102</v>
      </c>
      <c r="F52" s="459">
        <f>+'Ark1'!Q488</f>
        <v>1021</v>
      </c>
      <c r="G52" s="459">
        <f>+'Ark1'!R488</f>
        <v>1846</v>
      </c>
      <c r="H52" s="69"/>
      <c r="I52" s="69">
        <f>+'Ark1'!AE488</f>
        <v>5.4814858805713085</v>
      </c>
      <c r="J52" s="69"/>
      <c r="K52" s="69">
        <f>+'Ark1'!AF488</f>
        <v>6.5072936398819756</v>
      </c>
      <c r="L52" s="53">
        <f>+'Ark1'!S488</f>
        <v>7.0200650759219094</v>
      </c>
      <c r="M52" s="69"/>
      <c r="N52" s="76">
        <f>+'Ark1'!U488</f>
        <v>273.28263271939358</v>
      </c>
      <c r="O52" s="69"/>
      <c r="P52" s="76">
        <f>+'Ark1'!X488</f>
        <v>3.52112676056338</v>
      </c>
      <c r="Q52" s="76">
        <f>+'Ark1'!AG488</f>
        <v>574.55674157303372</v>
      </c>
      <c r="R52" s="76">
        <f>+'Ark1'!AH488</f>
        <v>92.199349945828786</v>
      </c>
      <c r="S52" s="76">
        <f>+'Ark1'!AI488</f>
        <v>72.318526543878662</v>
      </c>
      <c r="T52" s="374">
        <f>+IF(G52=0,"",'Ark1'!AR488)</f>
        <v>197.29157303370789</v>
      </c>
      <c r="U52" s="114">
        <f>+IF(G52=0,"",'Ark1'!AS488)</f>
        <v>35.596453384746944</v>
      </c>
      <c r="V52" s="76">
        <f>+'Ark1'!Y488</f>
        <v>38.874887357605218</v>
      </c>
      <c r="W52" s="53">
        <f>+'Ark1'!Z488</f>
        <v>1.287849493918948</v>
      </c>
      <c r="X52" s="76">
        <f t="shared" si="8"/>
        <v>475.64080785336284</v>
      </c>
      <c r="Y52" s="69"/>
      <c r="Z52" s="73"/>
      <c r="AA52" s="76">
        <f t="shared" si="5"/>
        <v>1.8080313418217433</v>
      </c>
      <c r="AB52" s="43"/>
      <c r="AC52" s="4"/>
      <c r="AD52" s="16"/>
      <c r="AE52" s="13"/>
      <c r="AF52" s="5"/>
      <c r="AG52" s="19"/>
      <c r="AK52"/>
      <c r="AL52"/>
    </row>
    <row r="53" spans="1:38" ht="15.6">
      <c r="A53" s="43"/>
      <c r="B53" s="51">
        <f>+'Ark1'!C489</f>
        <v>2022</v>
      </c>
      <c r="C53" s="51">
        <f>+'Ark1'!M489</f>
        <v>12</v>
      </c>
      <c r="D53" s="49"/>
      <c r="E53" s="52" t="s">
        <v>103</v>
      </c>
      <c r="F53" s="459">
        <f>+'Ark1'!Q489</f>
        <v>421</v>
      </c>
      <c r="G53" s="459">
        <f>+'Ark1'!R489</f>
        <v>747</v>
      </c>
      <c r="H53" s="69"/>
      <c r="I53" s="69">
        <f>+'Ark1'!AE489</f>
        <v>2.2181310686818905</v>
      </c>
      <c r="J53" s="69"/>
      <c r="K53" s="69">
        <f>+'Ark1'!AF489</f>
        <v>2.7354211300738247</v>
      </c>
      <c r="L53" s="53">
        <f>+'Ark1'!S489</f>
        <v>7.4551539491298513</v>
      </c>
      <c r="M53" s="69"/>
      <c r="N53" s="76">
        <f>+'Ark1'!U489</f>
        <v>283.88792503346741</v>
      </c>
      <c r="O53" s="69"/>
      <c r="P53" s="76">
        <f>+'Ark1'!X489</f>
        <v>5.4886211512717527</v>
      </c>
      <c r="Q53" s="76">
        <f>+'Ark1'!AG489</f>
        <v>587.04999999999995</v>
      </c>
      <c r="R53" s="76">
        <f>+'Ark1'!AH489</f>
        <v>91.834002677376176</v>
      </c>
      <c r="S53" s="76">
        <f>+'Ark1'!AI489</f>
        <v>77.777777777777771</v>
      </c>
      <c r="T53" s="374">
        <f>+IF(G53=0,"",'Ark1'!AR489)</f>
        <v>197.00555555555556</v>
      </c>
      <c r="U53" s="114">
        <f>+IF(G53=0,"",'Ark1'!AS489)</f>
        <v>37.10452575429187</v>
      </c>
      <c r="V53" s="76">
        <f>+'Ark1'!Y489</f>
        <v>38.712087321629745</v>
      </c>
      <c r="W53" s="53">
        <f>+'Ark1'!Z489</f>
        <v>1.1783679733925789</v>
      </c>
      <c r="X53" s="76">
        <f t="shared" si="8"/>
        <v>483.58389410351322</v>
      </c>
      <c r="Y53" s="69"/>
      <c r="Z53" s="73"/>
      <c r="AA53" s="76">
        <f t="shared" si="5"/>
        <v>1.7743467933491686</v>
      </c>
      <c r="AB53" s="43"/>
      <c r="AC53" s="4"/>
      <c r="AD53" s="16"/>
      <c r="AE53" s="13"/>
      <c r="AF53" s="5"/>
      <c r="AG53" s="19"/>
      <c r="AK53"/>
      <c r="AL53"/>
    </row>
    <row r="54" spans="1:38" ht="15.6">
      <c r="A54" s="43"/>
      <c r="B54" s="51">
        <f>+'Ark1'!C490</f>
        <v>2022</v>
      </c>
      <c r="C54" s="51">
        <f>+'Ark1'!M490</f>
        <v>13</v>
      </c>
      <c r="D54" s="49"/>
      <c r="E54" s="52" t="s">
        <v>104</v>
      </c>
      <c r="F54" s="459">
        <f>+'Ark1'!Q490</f>
        <v>127</v>
      </c>
      <c r="G54" s="459">
        <f>+'Ark1'!R490</f>
        <v>168</v>
      </c>
      <c r="H54" s="69"/>
      <c r="I54" s="69">
        <f>+'Ark1'!AE490</f>
        <v>0.49885678653086657</v>
      </c>
      <c r="J54" s="69"/>
      <c r="K54" s="69">
        <f>+'Ark1'!AF490</f>
        <v>0.64306548937477004</v>
      </c>
      <c r="L54" s="53">
        <f>+'Ark1'!S490</f>
        <v>7.7321428571428559</v>
      </c>
      <c r="M54" s="69"/>
      <c r="N54" s="76">
        <f>+'Ark1'!U490</f>
        <v>296.74898809523802</v>
      </c>
      <c r="O54" s="69"/>
      <c r="P54" s="76">
        <f>+'Ark1'!X490</f>
        <v>11.90476190476191</v>
      </c>
      <c r="Q54" s="76">
        <f>+'Ark1'!AG490</f>
        <v>615.80864197530866</v>
      </c>
      <c r="R54" s="76">
        <f>+'Ark1'!AH490</f>
        <v>94.047619047619023</v>
      </c>
      <c r="S54" s="76">
        <f>+'Ark1'!AI490</f>
        <v>77.976190476190496</v>
      </c>
      <c r="T54" s="374">
        <f>+IF(G54=0,"",'Ark1'!AR490)</f>
        <v>197.72222222222223</v>
      </c>
      <c r="U54" s="114">
        <f>+IF(G54=0,"",'Ark1'!AS490)</f>
        <v>38.497058305135504</v>
      </c>
      <c r="V54" s="76">
        <f>+'Ark1'!Y490</f>
        <v>42.370664234427032</v>
      </c>
      <c r="W54" s="53">
        <f>+'Ark1'!Z490</f>
        <v>1.162270019676779</v>
      </c>
      <c r="X54" s="76">
        <f t="shared" si="8"/>
        <v>481.88506602207832</v>
      </c>
      <c r="Y54" s="69"/>
      <c r="Z54" s="73"/>
      <c r="AA54" s="76">
        <f t="shared" si="5"/>
        <v>1.3228346456692914</v>
      </c>
      <c r="AB54" s="43"/>
      <c r="AC54" s="4"/>
      <c r="AD54" s="16"/>
      <c r="AE54" s="13"/>
      <c r="AF54" s="5"/>
      <c r="AG54" s="19"/>
      <c r="AK54"/>
      <c r="AL54"/>
    </row>
    <row r="55" spans="1:38" ht="15.6">
      <c r="A55" s="43"/>
      <c r="B55" s="51">
        <f>+'Ark1'!C491</f>
        <v>2022</v>
      </c>
      <c r="C55" s="51">
        <f>+'Ark1'!M491</f>
        <v>14</v>
      </c>
      <c r="D55" s="49"/>
      <c r="E55" s="52" t="s">
        <v>105</v>
      </c>
      <c r="F55" s="459">
        <f>+'Ark1'!Q491</f>
        <v>38</v>
      </c>
      <c r="G55" s="459">
        <f>+'Ark1'!R491</f>
        <v>61</v>
      </c>
      <c r="H55" s="69"/>
      <c r="I55" s="69">
        <f>+'Ark1'!AE491</f>
        <v>0.18113252368085037</v>
      </c>
      <c r="J55" s="69"/>
      <c r="K55" s="69">
        <f>+'Ark1'!AF491</f>
        <v>0.23446881809065495</v>
      </c>
      <c r="L55" s="53">
        <f>+'Ark1'!S491</f>
        <v>8.1475409836065591</v>
      </c>
      <c r="M55" s="69"/>
      <c r="N55" s="76">
        <f>+'Ark1'!U491</f>
        <v>297.98786885245897</v>
      </c>
      <c r="O55" s="69"/>
      <c r="P55" s="76">
        <f>+'Ark1'!X491</f>
        <v>14.754098360655737</v>
      </c>
      <c r="Q55" s="76">
        <f>+'Ark1'!AG491</f>
        <v>596.65</v>
      </c>
      <c r="R55" s="76">
        <f>+'Ark1'!AH491</f>
        <v>95.081967213114751</v>
      </c>
      <c r="S55" s="76">
        <f>+'Ark1'!AI491</f>
        <v>93.442622950819683</v>
      </c>
      <c r="T55" s="374">
        <f>+IF(G55=0,"",'Ark1'!AR491)</f>
        <v>195.65</v>
      </c>
      <c r="U55" s="114">
        <f>+IF(G55=0,"",'Ark1'!AS491)</f>
        <v>39.568335770997194</v>
      </c>
      <c r="V55" s="76">
        <f>+'Ark1'!Y491</f>
        <v>47.130317871528995</v>
      </c>
      <c r="W55" s="53">
        <f>+'Ark1'!Z491</f>
        <v>1.2523560167071641</v>
      </c>
      <c r="X55" s="76">
        <f t="shared" si="8"/>
        <v>499.43495994713646</v>
      </c>
      <c r="Y55" s="69"/>
      <c r="Z55" s="73"/>
      <c r="AA55" s="76">
        <f t="shared" si="5"/>
        <v>1.6052631578947369</v>
      </c>
      <c r="AB55" s="43"/>
      <c r="AC55" s="4"/>
      <c r="AD55" s="16"/>
      <c r="AE55" s="13"/>
      <c r="AF55" s="5"/>
      <c r="AG55" s="19"/>
      <c r="AK55"/>
      <c r="AL55"/>
    </row>
    <row r="56" spans="1:38" ht="15.6">
      <c r="A56" s="43"/>
      <c r="B56" s="51">
        <f>+'Ark1'!C492</f>
        <v>2022</v>
      </c>
      <c r="C56" s="51">
        <f>+'Ark1'!M492</f>
        <v>15</v>
      </c>
      <c r="D56" s="49"/>
      <c r="E56" s="52" t="s">
        <v>106</v>
      </c>
      <c r="F56" s="459">
        <f>+'Ark1'!Q492</f>
        <v>5</v>
      </c>
      <c r="G56" s="459">
        <f>+'Ark1'!R492</f>
        <v>6</v>
      </c>
      <c r="H56" s="69"/>
      <c r="I56" s="69">
        <f>+'Ark1'!AE492</f>
        <v>1.7816313804673811E-2</v>
      </c>
      <c r="J56" s="69"/>
      <c r="K56" s="69">
        <f>+'Ark1'!AF492</f>
        <v>2.4401073824222796E-2</v>
      </c>
      <c r="L56" s="53">
        <f>+'Ark1'!S492</f>
        <v>9</v>
      </c>
      <c r="M56" s="69"/>
      <c r="N56" s="76">
        <f>+'Ark1'!U492</f>
        <v>315.28333333333336</v>
      </c>
      <c r="O56" s="69"/>
      <c r="P56" s="76">
        <f>+'Ark1'!X492</f>
        <v>16.666666666666671</v>
      </c>
      <c r="Q56" s="76">
        <f>+'Ark1'!AG492</f>
        <v>638.16666666666652</v>
      </c>
      <c r="R56" s="76">
        <f>+'Ark1'!AH492</f>
        <v>100</v>
      </c>
      <c r="S56" s="76">
        <f>+'Ark1'!AI492</f>
        <v>100</v>
      </c>
      <c r="T56" s="374">
        <f>+IF(G56=0,"",'Ark1'!AR492)</f>
        <v>196.16666666666663</v>
      </c>
      <c r="U56" s="114">
        <f>+IF(G56=0,"",'Ark1'!AS492)</f>
        <v>41.602169330691041</v>
      </c>
      <c r="V56" s="76">
        <f>+'Ark1'!Y492</f>
        <v>39.991391434768339</v>
      </c>
      <c r="W56" s="53">
        <f>+'Ark1'!Z492</f>
        <v>1</v>
      </c>
      <c r="X56" s="76">
        <f t="shared" si="8"/>
        <v>494.04544267432766</v>
      </c>
      <c r="Y56" s="69"/>
      <c r="Z56" s="73"/>
      <c r="AA56" s="76">
        <f t="shared" si="5"/>
        <v>1.2</v>
      </c>
      <c r="AB56" s="43"/>
      <c r="AC56" s="4"/>
      <c r="AD56" s="16"/>
      <c r="AE56" s="13"/>
      <c r="AF56" s="5"/>
      <c r="AG56" s="19"/>
      <c r="AK56"/>
      <c r="AL56"/>
    </row>
    <row r="57" spans="1:38" ht="15.6">
      <c r="A57" s="43"/>
      <c r="B57" s="43"/>
      <c r="C57" s="43"/>
      <c r="D57" s="43"/>
      <c r="E57" s="43"/>
      <c r="F57" s="454"/>
      <c r="G57" s="454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73"/>
      <c r="AA57" s="43"/>
      <c r="AB57" s="43"/>
      <c r="AC57" s="4"/>
      <c r="AD57" s="16"/>
      <c r="AE57" s="13"/>
      <c r="AF57" s="5"/>
      <c r="AG57" s="19"/>
      <c r="AK57"/>
      <c r="AL57"/>
    </row>
    <row r="58" spans="1:38">
      <c r="A58" s="43"/>
      <c r="B58" s="43"/>
      <c r="C58" s="43"/>
      <c r="D58" s="43"/>
      <c r="E58" s="43"/>
      <c r="F58" s="454"/>
      <c r="G58" s="454"/>
      <c r="H58" s="43"/>
      <c r="I58" s="64"/>
      <c r="J58" s="43"/>
      <c r="K58" s="64"/>
      <c r="L58" s="43"/>
      <c r="M58" s="43"/>
      <c r="N58" s="73"/>
      <c r="O58" s="43"/>
      <c r="P58" s="73"/>
      <c r="Q58" s="73"/>
      <c r="R58" s="73"/>
      <c r="S58" s="73"/>
      <c r="T58" s="73"/>
      <c r="U58" s="73"/>
      <c r="V58" s="73"/>
      <c r="W58" s="43"/>
      <c r="X58" s="73"/>
      <c r="Y58" s="43"/>
      <c r="Z58" s="73"/>
      <c r="AA58" s="73"/>
      <c r="AB58" s="43"/>
      <c r="AE58" s="1"/>
      <c r="AF58" s="1"/>
      <c r="AG58" s="1"/>
      <c r="AH58" s="1"/>
      <c r="AI58" s="1"/>
      <c r="AJ58" s="1"/>
    </row>
    <row r="59" spans="1:38">
      <c r="A59" s="43"/>
      <c r="B59" s="43"/>
      <c r="C59" s="43"/>
      <c r="D59" s="43"/>
      <c r="E59" s="43"/>
      <c r="F59" s="454"/>
      <c r="G59" s="454"/>
      <c r="H59" s="43"/>
      <c r="I59" s="64"/>
      <c r="J59" s="43"/>
      <c r="K59" s="64"/>
      <c r="L59" s="43"/>
      <c r="M59" s="43"/>
      <c r="N59" s="73"/>
      <c r="O59" s="43"/>
      <c r="P59" s="73"/>
      <c r="Q59" s="73"/>
      <c r="R59" s="73"/>
      <c r="S59" s="73"/>
      <c r="T59" s="73"/>
      <c r="U59" s="73"/>
      <c r="V59" s="73"/>
      <c r="W59" s="43"/>
      <c r="X59" s="73"/>
      <c r="Y59" s="43"/>
      <c r="Z59" s="73"/>
      <c r="AA59" s="73"/>
      <c r="AB59" s="43"/>
      <c r="AE59" s="1"/>
      <c r="AF59" s="1"/>
      <c r="AG59" s="1"/>
      <c r="AH59" s="1"/>
      <c r="AI59" s="1"/>
      <c r="AJ59" s="1"/>
    </row>
    <row r="60" spans="1:38">
      <c r="Q60" s="16"/>
      <c r="V60" s="204"/>
      <c r="W60" s="58"/>
      <c r="AE60" s="1"/>
      <c r="AF60" s="1"/>
      <c r="AG60" s="1"/>
      <c r="AH60" s="1"/>
      <c r="AI60" s="1"/>
      <c r="AJ60" s="1"/>
    </row>
    <row r="61" spans="1:38">
      <c r="Q61" s="16"/>
      <c r="V61" s="204"/>
      <c r="W61" s="58"/>
      <c r="AE61" s="1"/>
      <c r="AF61" s="1"/>
      <c r="AG61" s="1"/>
      <c r="AH61" s="1"/>
      <c r="AI61" s="1"/>
      <c r="AJ61" s="1"/>
    </row>
    <row r="62" spans="1:38">
      <c r="Q62" s="16"/>
      <c r="V62" s="204"/>
      <c r="W62" s="58"/>
      <c r="AE62" s="1"/>
      <c r="AF62" s="1"/>
      <c r="AG62" s="1"/>
      <c r="AH62" s="1"/>
      <c r="AI62" s="1"/>
      <c r="AJ62" s="1"/>
    </row>
    <row r="63" spans="1:38">
      <c r="Q63" s="16"/>
      <c r="V63" s="204"/>
      <c r="W63" s="58"/>
      <c r="AE63" s="1"/>
      <c r="AF63" s="1"/>
      <c r="AG63" s="1"/>
      <c r="AH63" s="1"/>
      <c r="AI63" s="1"/>
      <c r="AJ63" s="1"/>
    </row>
    <row r="64" spans="1:38">
      <c r="Q64" s="16"/>
      <c r="V64" s="204"/>
      <c r="W64" s="58"/>
      <c r="AE64" s="1"/>
      <c r="AF64" s="1"/>
      <c r="AG64" s="1"/>
      <c r="AH64" s="1"/>
      <c r="AI64" s="1"/>
      <c r="AJ64" s="1"/>
    </row>
    <row r="65" spans="16:36">
      <c r="Q65" s="16"/>
      <c r="V65" s="204"/>
      <c r="W65" s="58"/>
      <c r="AE65" s="1"/>
      <c r="AF65" s="1"/>
      <c r="AG65" s="1"/>
      <c r="AH65" s="1"/>
      <c r="AI65" s="1"/>
      <c r="AJ65" s="1"/>
    </row>
    <row r="66" spans="16:36">
      <c r="Q66" s="16"/>
      <c r="V66" s="204"/>
      <c r="W66" s="58"/>
      <c r="AE66" s="1"/>
      <c r="AF66" s="1"/>
      <c r="AG66" s="1"/>
      <c r="AH66" s="1"/>
      <c r="AI66" s="1"/>
      <c r="AJ66" s="1"/>
    </row>
    <row r="67" spans="16:36">
      <c r="Q67" s="16"/>
      <c r="V67" s="204"/>
      <c r="W67" s="58"/>
      <c r="AE67" s="1"/>
      <c r="AF67" s="1"/>
      <c r="AG67" s="1"/>
      <c r="AH67" s="1"/>
      <c r="AI67" s="1"/>
      <c r="AJ67" s="1"/>
    </row>
    <row r="68" spans="16:36">
      <c r="Q68" s="16"/>
      <c r="V68" s="204"/>
      <c r="W68" s="58"/>
      <c r="AE68" s="1"/>
      <c r="AF68" s="1"/>
      <c r="AG68" s="1"/>
      <c r="AH68" s="1"/>
      <c r="AI68" s="1"/>
      <c r="AJ68" s="1"/>
    </row>
    <row r="69" spans="16:36">
      <c r="Q69" s="16"/>
      <c r="V69" s="204"/>
      <c r="W69" s="58"/>
      <c r="AE69" s="1"/>
      <c r="AF69" s="1"/>
      <c r="AG69" s="1"/>
      <c r="AH69" s="1"/>
      <c r="AI69" s="1"/>
      <c r="AJ69" s="1"/>
    </row>
    <row r="70" spans="16:36">
      <c r="Q70" s="16"/>
      <c r="V70" s="204"/>
      <c r="W70" s="58"/>
      <c r="AE70" s="1"/>
      <c r="AF70" s="1"/>
      <c r="AG70" s="1"/>
      <c r="AH70" s="1"/>
      <c r="AI70" s="1"/>
      <c r="AJ70" s="1"/>
    </row>
    <row r="71" spans="16:36">
      <c r="Q71" s="16"/>
      <c r="V71" s="204"/>
      <c r="W71" s="58"/>
      <c r="AE71" s="1"/>
      <c r="AF71" s="1"/>
      <c r="AG71" s="1"/>
      <c r="AH71" s="1"/>
      <c r="AI71" s="1"/>
      <c r="AJ71" s="1"/>
    </row>
    <row r="72" spans="16:36">
      <c r="Q72" s="16"/>
      <c r="V72" s="204"/>
      <c r="W72" s="58"/>
      <c r="AE72" s="1"/>
      <c r="AF72" s="1"/>
      <c r="AG72" s="1"/>
      <c r="AH72" s="1"/>
      <c r="AI72" s="1"/>
      <c r="AJ72" s="1"/>
    </row>
    <row r="73" spans="16:36">
      <c r="Q73" s="16"/>
      <c r="V73" s="204"/>
      <c r="W73" s="58"/>
      <c r="AE73" s="1"/>
      <c r="AF73" s="1"/>
      <c r="AG73" s="1"/>
      <c r="AH73" s="1"/>
      <c r="AI73" s="1"/>
      <c r="AJ73" s="1"/>
    </row>
    <row r="74" spans="16:36">
      <c r="Q74" s="16"/>
      <c r="V74" s="204"/>
      <c r="W74" s="58"/>
      <c r="AE74" s="1"/>
      <c r="AF74" s="1"/>
      <c r="AG74" s="1"/>
      <c r="AH74" s="1"/>
      <c r="AI74" s="1"/>
      <c r="AJ74" s="1"/>
    </row>
    <row r="75" spans="16:36">
      <c r="Q75" s="16"/>
      <c r="V75" s="204"/>
      <c r="W75" s="58"/>
      <c r="AE75" s="1"/>
      <c r="AF75" s="1"/>
      <c r="AG75" s="1"/>
      <c r="AH75" s="1"/>
      <c r="AI75" s="1"/>
      <c r="AJ75" s="1"/>
    </row>
    <row r="76" spans="16:36">
      <c r="Q76" s="16"/>
      <c r="V76" s="204"/>
      <c r="W76" s="58"/>
      <c r="AE76" s="1"/>
      <c r="AF76" s="1"/>
      <c r="AG76" s="1"/>
      <c r="AH76" s="1"/>
      <c r="AI76" s="1"/>
      <c r="AJ76" s="1"/>
    </row>
    <row r="77" spans="16:36">
      <c r="P77" s="79"/>
      <c r="Q77" s="79"/>
      <c r="R77" s="79"/>
      <c r="S77" s="79"/>
      <c r="T77" s="79"/>
      <c r="U77" s="79"/>
    </row>
    <row r="78" spans="16:36">
      <c r="P78" s="79"/>
      <c r="Q78" s="79"/>
      <c r="R78" s="79"/>
      <c r="S78" s="79"/>
      <c r="T78" s="79"/>
      <c r="U78" s="79"/>
    </row>
  </sheetData>
  <mergeCells count="1">
    <mergeCell ref="R4:T4"/>
  </mergeCells>
  <conditionalFormatting sqref="AD36:AF37">
    <cfRule type="cellIs" dxfId="107" priority="19" stopIfTrue="1" operator="lessThan">
      <formula>0</formula>
    </cfRule>
  </conditionalFormatting>
  <conditionalFormatting sqref="J10:J24">
    <cfRule type="cellIs" dxfId="106" priority="16" operator="lessThan">
      <formula>0</formula>
    </cfRule>
    <cfRule type="cellIs" dxfId="105" priority="17" operator="greaterThan">
      <formula>0</formula>
    </cfRule>
  </conditionalFormatting>
  <conditionalFormatting sqref="H10:H24">
    <cfRule type="cellIs" dxfId="104" priority="14" operator="lessThan">
      <formula>0</formula>
    </cfRule>
    <cfRule type="cellIs" dxfId="103" priority="15" operator="greaterThan">
      <formula>0</formula>
    </cfRule>
  </conditionalFormatting>
  <conditionalFormatting sqref="O10:O24">
    <cfRule type="cellIs" dxfId="102" priority="12" operator="lessThan">
      <formula>0</formula>
    </cfRule>
    <cfRule type="cellIs" dxfId="101" priority="13" operator="greaterThan">
      <formula>0</formula>
    </cfRule>
  </conditionalFormatting>
  <conditionalFormatting sqref="Y10:Y24">
    <cfRule type="cellIs" dxfId="100" priority="6" operator="lessThan">
      <formula>0</formula>
    </cfRule>
    <cfRule type="cellIs" dxfId="99" priority="7" operator="greaterThan">
      <formula>0</formula>
    </cfRule>
  </conditionalFormatting>
  <conditionalFormatting sqref="M10:M24">
    <cfRule type="cellIs" dxfId="98" priority="4" operator="lessThan">
      <formula>0</formula>
    </cfRule>
    <cfRule type="cellIs" dxfId="97" priority="5" operator="greaterThan">
      <formula>0</formula>
    </cfRule>
  </conditionalFormatting>
  <conditionalFormatting sqref="T10:T24 T26:T40 T42:T56">
    <cfRule type="top10" dxfId="96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938C-FEEF-4991-90E6-2BCDDEFC5935}">
  <dimension ref="B1:CB221"/>
  <sheetViews>
    <sheetView zoomScale="89" zoomScaleNormal="89" workbookViewId="0"/>
  </sheetViews>
  <sheetFormatPr baseColWidth="10" defaultRowHeight="15"/>
  <cols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7" customWidth="1"/>
    <col min="40" max="40" width="5" style="67" customWidth="1"/>
    <col min="41" max="41" width="5.54296875" style="67" customWidth="1"/>
    <col min="42" max="42" width="6.6328125" customWidth="1"/>
    <col min="43" max="43" width="5" style="67" customWidth="1"/>
    <col min="44" max="44" width="6.36328125" customWidth="1"/>
    <col min="45" max="45" width="5" style="11" customWidth="1"/>
    <col min="46" max="46" width="4.36328125" style="11" customWidth="1"/>
    <col min="47" max="47" width="4.90625" style="11" customWidth="1"/>
    <col min="48" max="48" width="3.453125" style="11" customWidth="1"/>
    <col min="49" max="49" width="6.08984375" style="11" customWidth="1"/>
    <col min="50" max="50" width="7.6328125" style="11" customWidth="1"/>
    <col min="51" max="51" width="5.6328125" style="11" customWidth="1"/>
    <col min="52" max="52" width="5.54296875" style="11" customWidth="1"/>
    <col min="53" max="53" width="4.54296875" style="11" bestFit="1" customWidth="1"/>
    <col min="54" max="54" width="6.08984375" style="11" customWidth="1"/>
    <col min="55" max="55" width="6.90625" style="67" customWidth="1"/>
    <col min="56" max="56" width="4.81640625" style="11" customWidth="1"/>
    <col min="57" max="57" width="6" style="11" customWidth="1"/>
    <col min="58" max="58" width="4.36328125" style="67" customWidth="1"/>
    <col min="59" max="59" width="7.453125" style="11" customWidth="1"/>
    <col min="60" max="60" width="4.36328125" style="67" customWidth="1"/>
    <col min="61" max="61" width="6.81640625" style="11" customWidth="1"/>
    <col min="62" max="62" width="8.54296875" style="67" customWidth="1"/>
    <col min="63" max="63" width="8.08984375" style="67" customWidth="1"/>
    <col min="64" max="66" width="10.1796875" style="67" customWidth="1"/>
    <col min="67" max="69" width="10.90625" style="67"/>
    <col min="70" max="70" width="10.08984375" style="67" customWidth="1"/>
    <col min="74" max="74" width="14" customWidth="1"/>
    <col min="75" max="75" width="12.54296875" customWidth="1"/>
    <col min="76" max="76" width="10.90625" customWidth="1"/>
  </cols>
  <sheetData>
    <row r="1" spans="38:80">
      <c r="AL1"/>
      <c r="AM1"/>
      <c r="AN1"/>
      <c r="AO1"/>
      <c r="AQ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38:80" s="200" customFormat="1" ht="31.8">
      <c r="BN2" s="209"/>
      <c r="BO2" s="209"/>
      <c r="BP2" s="209"/>
      <c r="BQ2" s="209"/>
      <c r="BR2" s="209"/>
    </row>
    <row r="3" spans="38:80">
      <c r="AL3"/>
      <c r="AM3"/>
      <c r="AN3"/>
      <c r="AO3"/>
      <c r="AQ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38:80">
      <c r="AL4"/>
      <c r="AM4"/>
      <c r="AN4"/>
      <c r="AO4"/>
      <c r="AQ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38:80" s="182" customFormat="1" ht="19.8">
      <c r="BN5" s="210"/>
      <c r="BO5" s="210"/>
      <c r="BP5" s="210"/>
      <c r="BQ5" s="210"/>
      <c r="BR5" s="210"/>
      <c r="BS5" s="210"/>
      <c r="BT5" s="210"/>
      <c r="BU5" s="210"/>
      <c r="BV5" s="210"/>
      <c r="BZ5" s="177"/>
      <c r="CA5" s="179"/>
      <c r="CB5" s="179"/>
    </row>
    <row r="6" spans="38:80" ht="15.6">
      <c r="AL6"/>
      <c r="AM6"/>
      <c r="AN6"/>
      <c r="AO6"/>
      <c r="AQ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V6" s="2"/>
      <c r="BW6" s="5"/>
      <c r="BX6" s="5"/>
    </row>
    <row r="7" spans="38:80" ht="15.6">
      <c r="AL7"/>
      <c r="AM7"/>
      <c r="AN7"/>
      <c r="AO7"/>
      <c r="AQ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V7" s="2"/>
      <c r="BW7" s="5"/>
      <c r="BX7" s="5"/>
    </row>
    <row r="8" spans="38:80" ht="15.6">
      <c r="AL8"/>
      <c r="AM8"/>
      <c r="AN8"/>
      <c r="AO8"/>
      <c r="AQ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V8" s="2"/>
      <c r="BW8" s="5"/>
      <c r="BX8" s="5"/>
    </row>
    <row r="9" spans="38:80">
      <c r="AT9" s="79"/>
      <c r="AX9" s="16"/>
      <c r="BB9" s="204"/>
      <c r="BP9"/>
      <c r="BQ9"/>
      <c r="BR9"/>
    </row>
    <row r="10" spans="38:80">
      <c r="AT10" s="79"/>
      <c r="AX10" s="16"/>
      <c r="BB10" s="204"/>
      <c r="BP10"/>
      <c r="BQ10"/>
      <c r="BR10"/>
    </row>
    <row r="11" spans="38:80">
      <c r="AT11" s="79"/>
      <c r="AX11" s="16"/>
      <c r="BB11" s="204"/>
      <c r="BP11"/>
      <c r="BQ11"/>
      <c r="BR11"/>
    </row>
    <row r="12" spans="38:80">
      <c r="AT12" s="79"/>
      <c r="AX12" s="16"/>
      <c r="BB12" s="204"/>
      <c r="BP12"/>
      <c r="BQ12"/>
      <c r="BR12"/>
    </row>
    <row r="13" spans="38:80">
      <c r="AT13" s="79"/>
      <c r="AX13" s="16"/>
      <c r="BB13" s="204"/>
      <c r="BP13"/>
      <c r="BQ13"/>
      <c r="BR13"/>
    </row>
    <row r="14" spans="38:80">
      <c r="AT14" s="79"/>
      <c r="AX14" s="16"/>
      <c r="BB14" s="204"/>
      <c r="BP14"/>
      <c r="BQ14"/>
      <c r="BR14"/>
    </row>
    <row r="15" spans="38:80" ht="15.6">
      <c r="AT15" s="79"/>
      <c r="AX15" s="16"/>
      <c r="BB15" s="204"/>
      <c r="BP15"/>
      <c r="BQ15" s="2"/>
      <c r="BR15" s="2"/>
      <c r="BS15" s="2"/>
    </row>
    <row r="16" spans="38:80" ht="15.6">
      <c r="AT16" s="79"/>
      <c r="AX16" s="16"/>
      <c r="BB16" s="204"/>
      <c r="BP16"/>
      <c r="BQ16" s="2"/>
      <c r="BR16" s="2"/>
      <c r="BS16" s="4"/>
      <c r="BT16" s="4"/>
      <c r="BU16" s="4"/>
    </row>
    <row r="17" spans="46:73">
      <c r="AT17" s="79"/>
      <c r="AX17" s="16"/>
      <c r="BB17" s="204"/>
      <c r="BP17"/>
      <c r="BQ17"/>
      <c r="BR17"/>
    </row>
    <row r="18" spans="46:73">
      <c r="AT18" s="79"/>
      <c r="AX18" s="16"/>
      <c r="BB18" s="204"/>
      <c r="BP18"/>
      <c r="BQ18"/>
      <c r="BR18"/>
    </row>
    <row r="19" spans="46:73" ht="15.6">
      <c r="AT19" s="79"/>
      <c r="AX19" s="16"/>
      <c r="BB19" s="204"/>
      <c r="BP19"/>
      <c r="BQ19" s="2"/>
      <c r="BR19" s="2"/>
      <c r="BS19" s="2"/>
    </row>
    <row r="20" spans="46:73" ht="15.6">
      <c r="AT20" s="79"/>
      <c r="AX20" s="16"/>
      <c r="BB20" s="204"/>
      <c r="BP20"/>
      <c r="BQ20" s="2"/>
      <c r="BR20" s="2"/>
      <c r="BS20" s="2"/>
    </row>
    <row r="21" spans="46:73" ht="15.6">
      <c r="AT21" s="79"/>
      <c r="AX21" s="16"/>
      <c r="BB21" s="204"/>
      <c r="BP21"/>
      <c r="BQ21" s="2"/>
      <c r="BR21" s="2"/>
      <c r="BS21" s="2"/>
    </row>
    <row r="22" spans="46:73" ht="15.6">
      <c r="AT22" s="79"/>
      <c r="AX22" s="16"/>
      <c r="BB22" s="204"/>
      <c r="BP22"/>
      <c r="BQ22" s="2"/>
      <c r="BR22" s="2"/>
      <c r="BS22" s="2"/>
    </row>
    <row r="23" spans="46:73" ht="15.6">
      <c r="AT23" s="79"/>
      <c r="AX23" s="16"/>
      <c r="BB23" s="204"/>
      <c r="BP23"/>
      <c r="BQ23" s="2"/>
      <c r="BR23" s="2"/>
      <c r="BS23" s="4"/>
      <c r="BT23" s="4"/>
      <c r="BU23" s="4"/>
    </row>
    <row r="24" spans="46:73">
      <c r="AT24" s="79"/>
      <c r="AX24" s="16"/>
      <c r="BB24" s="204"/>
      <c r="BP24"/>
      <c r="BQ24" s="1"/>
      <c r="BR24" s="1"/>
      <c r="BS24" s="11"/>
      <c r="BT24" s="11"/>
      <c r="BU24" s="11"/>
    </row>
    <row r="25" spans="46:73">
      <c r="AT25" s="79"/>
      <c r="AX25" s="16"/>
      <c r="BB25" s="204"/>
      <c r="BP25"/>
      <c r="BQ25" s="1"/>
      <c r="BR25" s="1"/>
      <c r="BS25" s="11"/>
      <c r="BT25" s="11"/>
      <c r="BU25" s="11"/>
    </row>
    <row r="26" spans="46:73">
      <c r="AT26" s="79"/>
      <c r="AX26" s="16"/>
      <c r="BB26" s="204"/>
      <c r="BP26"/>
      <c r="BQ26" s="1"/>
      <c r="BR26" s="1"/>
      <c r="BS26" s="11"/>
      <c r="BT26" s="11"/>
      <c r="BU26" s="11"/>
    </row>
    <row r="27" spans="46:73">
      <c r="AT27" s="79"/>
      <c r="AX27" s="16"/>
      <c r="BB27" s="204"/>
      <c r="BP27"/>
      <c r="BQ27" s="1"/>
      <c r="BR27" s="1"/>
      <c r="BS27" s="11"/>
      <c r="BT27" s="11"/>
      <c r="BU27" s="11"/>
    </row>
    <row r="28" spans="46:73">
      <c r="AT28" s="79"/>
      <c r="AX28" s="16"/>
      <c r="BB28" s="204"/>
      <c r="BP28"/>
      <c r="BQ28" s="1"/>
      <c r="BR28" s="1"/>
      <c r="BS28" s="11"/>
      <c r="BT28" s="11"/>
      <c r="BU28" s="11"/>
    </row>
    <row r="29" spans="46:73">
      <c r="AT29" s="79"/>
      <c r="AX29" s="16"/>
      <c r="BB29" s="204"/>
      <c r="BP29"/>
      <c r="BQ29" s="1"/>
      <c r="BR29" s="1"/>
      <c r="BS29" s="11"/>
      <c r="BT29" s="11"/>
      <c r="BU29" s="11"/>
    </row>
    <row r="30" spans="46:73">
      <c r="AT30" s="79"/>
      <c r="AX30" s="16"/>
      <c r="BB30" s="204"/>
      <c r="BP30"/>
      <c r="BQ30" s="1"/>
      <c r="BR30" s="1"/>
      <c r="BS30" s="11"/>
      <c r="BT30" s="11"/>
      <c r="BU30" s="11"/>
    </row>
    <row r="31" spans="46:73">
      <c r="AT31" s="79"/>
      <c r="AX31" s="16"/>
      <c r="BB31" s="204"/>
      <c r="BP31"/>
      <c r="BQ31" s="1"/>
      <c r="BR31" s="1"/>
      <c r="BS31" s="11"/>
      <c r="BT31" s="11"/>
      <c r="BU31" s="11"/>
    </row>
    <row r="32" spans="46:73">
      <c r="AT32" s="79"/>
      <c r="AX32" s="16"/>
      <c r="BB32" s="204"/>
      <c r="BP32"/>
      <c r="BQ32" s="1"/>
      <c r="BR32" s="1"/>
      <c r="BS32" s="11"/>
      <c r="BT32" s="11"/>
      <c r="BU32" s="11"/>
    </row>
    <row r="33" spans="46:73">
      <c r="AT33" s="79"/>
      <c r="AX33" s="16"/>
      <c r="BB33" s="204"/>
      <c r="BP33"/>
      <c r="BQ33" s="13"/>
      <c r="BR33" s="13"/>
      <c r="BS33" s="11"/>
      <c r="BT33" s="11"/>
      <c r="BU33" s="11"/>
    </row>
    <row r="34" spans="46:73" ht="16.5" customHeight="1">
      <c r="AT34" s="79"/>
      <c r="AX34" s="16"/>
      <c r="BB34" s="204"/>
      <c r="BP34"/>
      <c r="BQ34" s="13"/>
      <c r="BR34" s="13"/>
      <c r="BS34" s="11"/>
      <c r="BT34" s="11"/>
      <c r="BU34" s="11"/>
    </row>
    <row r="35" spans="46:73" ht="16.5" customHeight="1">
      <c r="AT35" s="79"/>
      <c r="AX35" s="16"/>
      <c r="BB35" s="204"/>
      <c r="BP35"/>
      <c r="BQ35" s="13"/>
      <c r="BR35" s="13"/>
      <c r="BS35" s="11"/>
      <c r="BT35" s="11"/>
      <c r="BU35" s="11"/>
    </row>
    <row r="36" spans="46:73">
      <c r="AT36" s="79"/>
      <c r="AX36" s="16"/>
      <c r="BB36" s="204"/>
      <c r="BP36"/>
      <c r="BQ36" s="13"/>
      <c r="BR36" s="13"/>
      <c r="BS36" s="11"/>
      <c r="BT36" s="11"/>
      <c r="BU36" s="11"/>
    </row>
    <row r="37" spans="46:73">
      <c r="AT37" s="79"/>
      <c r="AX37" s="16"/>
      <c r="BB37" s="204"/>
      <c r="BP37"/>
      <c r="BQ37"/>
      <c r="BR37"/>
    </row>
    <row r="38" spans="46:73">
      <c r="AT38" s="79"/>
      <c r="AX38" s="16"/>
      <c r="BB38" s="204"/>
      <c r="BP38"/>
      <c r="BQ38"/>
      <c r="BR38"/>
    </row>
    <row r="39" spans="46:73">
      <c r="AT39" s="79"/>
      <c r="AX39" s="16"/>
      <c r="BB39" s="204"/>
      <c r="BP39"/>
      <c r="BQ39"/>
      <c r="BR39"/>
    </row>
    <row r="40" spans="46:73">
      <c r="AT40" s="79"/>
      <c r="AX40" s="16"/>
      <c r="BB40" s="204"/>
      <c r="BP40"/>
      <c r="BQ40"/>
      <c r="BR40"/>
    </row>
    <row r="41" spans="46:73">
      <c r="AT41" s="79"/>
      <c r="AX41" s="16"/>
      <c r="BB41" s="204"/>
      <c r="BP41"/>
      <c r="BQ41"/>
      <c r="BR41"/>
    </row>
    <row r="42" spans="46:73">
      <c r="AT42" s="79"/>
      <c r="AX42" s="16"/>
      <c r="BB42" s="204"/>
      <c r="BP42"/>
      <c r="BQ42"/>
      <c r="BR42"/>
    </row>
    <row r="43" spans="46:73">
      <c r="AT43" s="79"/>
      <c r="AX43" s="16"/>
      <c r="BB43" s="204"/>
      <c r="BP43"/>
      <c r="BQ43"/>
      <c r="BR43"/>
    </row>
    <row r="44" spans="46:73">
      <c r="AT44" s="79"/>
      <c r="AX44" s="16"/>
      <c r="BB44" s="204"/>
      <c r="BP44"/>
      <c r="BQ44"/>
      <c r="BR44"/>
    </row>
    <row r="45" spans="46:73">
      <c r="AT45" s="79"/>
      <c r="AX45" s="16"/>
      <c r="BB45" s="204"/>
      <c r="BP45"/>
      <c r="BQ45"/>
      <c r="BR45"/>
    </row>
    <row r="46" spans="46:73">
      <c r="AT46" s="79"/>
      <c r="AX46" s="16"/>
      <c r="BB46" s="204"/>
      <c r="BP46"/>
      <c r="BQ46"/>
      <c r="BR46"/>
    </row>
    <row r="47" spans="46:73">
      <c r="AT47" s="79"/>
      <c r="AX47" s="16"/>
      <c r="BB47" s="204"/>
      <c r="BP47"/>
      <c r="BQ47"/>
      <c r="BR47"/>
    </row>
    <row r="48" spans="46:73">
      <c r="AT48" s="79"/>
      <c r="AX48" s="16"/>
      <c r="BB48" s="204"/>
      <c r="BP48"/>
      <c r="BQ48"/>
      <c r="BR48"/>
    </row>
    <row r="49" spans="29:70">
      <c r="AT49" s="79"/>
      <c r="AX49" s="16"/>
      <c r="BB49" s="204"/>
      <c r="BP49"/>
      <c r="BQ49"/>
      <c r="BR49"/>
    </row>
    <row r="50" spans="29:70">
      <c r="AT50" s="79"/>
      <c r="AX50" s="16"/>
      <c r="BB50" s="204"/>
      <c r="BP50"/>
      <c r="BQ50"/>
      <c r="BR50"/>
    </row>
    <row r="51" spans="29:70">
      <c r="AT51" s="79"/>
      <c r="AX51" s="16"/>
      <c r="BB51" s="204"/>
      <c r="BP51"/>
      <c r="BQ51"/>
      <c r="BR51"/>
    </row>
    <row r="52" spans="29:70">
      <c r="AT52" s="79"/>
      <c r="AX52" s="16"/>
      <c r="BB52" s="204"/>
      <c r="BP52"/>
      <c r="BQ52"/>
      <c r="BR52"/>
    </row>
    <row r="53" spans="29:70">
      <c r="AT53" s="79"/>
      <c r="AX53" s="16"/>
      <c r="BB53" s="204"/>
      <c r="BP53"/>
      <c r="BQ53"/>
      <c r="BR53"/>
    </row>
    <row r="54" spans="29:70">
      <c r="AT54" s="79"/>
      <c r="AX54" s="16"/>
      <c r="BB54" s="204"/>
      <c r="BP54"/>
      <c r="BQ54"/>
      <c r="BR54"/>
    </row>
    <row r="55" spans="29:70">
      <c r="AC55">
        <v>8</v>
      </c>
      <c r="AD55" s="3" t="s">
        <v>35</v>
      </c>
      <c r="AT55" s="79"/>
      <c r="AX55" s="16"/>
      <c r="BB55" s="204"/>
      <c r="BP55"/>
      <c r="BQ55"/>
      <c r="BR55"/>
    </row>
    <row r="56" spans="29:70">
      <c r="AC56">
        <v>7</v>
      </c>
      <c r="AD56" s="3" t="s">
        <v>34</v>
      </c>
      <c r="AT56" s="79"/>
      <c r="AX56" s="16"/>
      <c r="BB56" s="204"/>
      <c r="BP56"/>
      <c r="BQ56"/>
      <c r="BR56"/>
    </row>
    <row r="57" spans="29:70">
      <c r="AC57">
        <v>6</v>
      </c>
      <c r="AD57" s="3" t="s">
        <v>33</v>
      </c>
      <c r="AT57" s="79"/>
      <c r="AX57" s="16"/>
      <c r="BB57" s="204"/>
      <c r="BP57"/>
      <c r="BQ57"/>
      <c r="BR57"/>
    </row>
    <row r="58" spans="29:70">
      <c r="AC58">
        <v>5</v>
      </c>
      <c r="AD58" s="3" t="s">
        <v>400</v>
      </c>
      <c r="AT58" s="79"/>
      <c r="AX58" s="16"/>
      <c r="BB58" s="204"/>
      <c r="BP58"/>
      <c r="BQ58"/>
      <c r="BR58"/>
    </row>
    <row r="59" spans="29:70">
      <c r="AC59">
        <v>4</v>
      </c>
      <c r="AD59" s="3" t="s">
        <v>32</v>
      </c>
      <c r="AT59" s="79"/>
      <c r="AX59" s="16"/>
      <c r="BB59" s="204"/>
      <c r="BP59"/>
      <c r="BQ59"/>
      <c r="BR59"/>
    </row>
    <row r="60" spans="29:70">
      <c r="AC60">
        <v>3</v>
      </c>
      <c r="AD60" s="3" t="s">
        <v>31</v>
      </c>
      <c r="AT60" s="79"/>
      <c r="AX60" s="16"/>
      <c r="BB60" s="204"/>
      <c r="BP60"/>
      <c r="BQ60"/>
      <c r="BR60"/>
    </row>
    <row r="61" spans="29:70">
      <c r="AC61">
        <v>2</v>
      </c>
      <c r="AD61" s="3" t="s">
        <v>30</v>
      </c>
      <c r="AT61" s="79"/>
      <c r="AX61" s="16"/>
      <c r="BB61" s="204"/>
      <c r="BP61"/>
      <c r="BQ61"/>
      <c r="BR61"/>
    </row>
    <row r="62" spans="29:70">
      <c r="AC62">
        <v>1</v>
      </c>
      <c r="AD62" s="3" t="s">
        <v>29</v>
      </c>
      <c r="AT62" s="79"/>
      <c r="AX62" s="16"/>
      <c r="BB62" s="204"/>
      <c r="BP62"/>
      <c r="BQ62"/>
      <c r="BR62"/>
    </row>
    <row r="63" spans="29:70">
      <c r="AT63" s="79"/>
      <c r="AX63" s="16"/>
      <c r="BB63" s="204"/>
      <c r="BP63"/>
      <c r="BQ63"/>
      <c r="BR63"/>
    </row>
    <row r="64" spans="29:70">
      <c r="AT64" s="79"/>
      <c r="AX64" s="16"/>
      <c r="BB64" s="204"/>
      <c r="BP64"/>
      <c r="BQ64"/>
      <c r="BR64"/>
    </row>
    <row r="65" spans="46:70">
      <c r="AT65" s="79"/>
      <c r="AX65" s="16"/>
      <c r="BB65" s="204"/>
      <c r="BP65"/>
      <c r="BQ65"/>
      <c r="BR65"/>
    </row>
    <row r="66" spans="46:70">
      <c r="AT66" s="79"/>
      <c r="AX66" s="16"/>
      <c r="BB66" s="204"/>
      <c r="BP66"/>
      <c r="BQ66"/>
      <c r="BR66"/>
    </row>
    <row r="67" spans="46:70">
      <c r="AT67" s="79"/>
      <c r="AX67" s="16"/>
      <c r="BB67" s="204"/>
      <c r="BP67"/>
      <c r="BQ67"/>
      <c r="BR67"/>
    </row>
    <row r="68" spans="46:70">
      <c r="AT68" s="79"/>
      <c r="AX68" s="16"/>
      <c r="BB68" s="204"/>
      <c r="BP68"/>
      <c r="BQ68"/>
      <c r="BR68"/>
    </row>
    <row r="69" spans="46:70">
      <c r="AT69" s="79"/>
      <c r="AX69" s="16"/>
      <c r="BB69" s="204"/>
      <c r="BP69"/>
      <c r="BQ69"/>
      <c r="BR69"/>
    </row>
    <row r="70" spans="46:70">
      <c r="AT70" s="79"/>
      <c r="AX70" s="16"/>
      <c r="BB70" s="204"/>
      <c r="BP70"/>
      <c r="BQ70"/>
      <c r="BR70"/>
    </row>
    <row r="71" spans="46:70">
      <c r="AT71" s="79"/>
      <c r="AX71" s="16"/>
      <c r="BB71" s="204"/>
      <c r="BP71"/>
      <c r="BQ71"/>
      <c r="BR71"/>
    </row>
    <row r="72" spans="46:70">
      <c r="AT72" s="79"/>
      <c r="AX72" s="16"/>
      <c r="BB72" s="204"/>
      <c r="BP72"/>
      <c r="BQ72"/>
      <c r="BR72"/>
    </row>
    <row r="73" spans="46:70">
      <c r="AT73" s="79"/>
      <c r="AX73" s="16"/>
      <c r="BB73" s="204"/>
      <c r="BP73"/>
      <c r="BQ73"/>
      <c r="BR73"/>
    </row>
    <row r="74" spans="46:70">
      <c r="AT74" s="79"/>
      <c r="AX74" s="16"/>
      <c r="BB74" s="204"/>
      <c r="BP74"/>
      <c r="BQ74"/>
      <c r="BR74"/>
    </row>
    <row r="75" spans="46:70">
      <c r="AT75" s="79"/>
      <c r="AX75" s="16"/>
      <c r="BB75" s="204"/>
      <c r="BP75"/>
      <c r="BQ75"/>
      <c r="BR75"/>
    </row>
    <row r="76" spans="46:70">
      <c r="AT76" s="79"/>
      <c r="AX76" s="16"/>
      <c r="BB76" s="204"/>
      <c r="BP76"/>
      <c r="BQ76"/>
      <c r="BR76"/>
    </row>
    <row r="77" spans="46:70">
      <c r="AT77" s="79"/>
      <c r="AX77" s="16"/>
      <c r="BB77" s="204"/>
      <c r="BP77"/>
      <c r="BQ77"/>
      <c r="BR77"/>
    </row>
    <row r="78" spans="46:70">
      <c r="AT78" s="79"/>
      <c r="AX78" s="16"/>
      <c r="BB78" s="204"/>
      <c r="BP78"/>
      <c r="BQ78"/>
      <c r="BR78"/>
    </row>
    <row r="79" spans="46:70">
      <c r="AT79" s="79"/>
      <c r="AX79" s="16"/>
      <c r="BB79" s="204"/>
      <c r="BP79"/>
      <c r="BQ79"/>
      <c r="BR79"/>
    </row>
    <row r="80" spans="46:70">
      <c r="AT80" s="79"/>
      <c r="AX80" s="16"/>
      <c r="BB80" s="204"/>
      <c r="BP80"/>
      <c r="BQ80"/>
      <c r="BR80"/>
    </row>
    <row r="81" spans="46:70">
      <c r="AT81" s="79"/>
      <c r="AX81" s="16"/>
      <c r="BB81" s="204"/>
      <c r="BP81"/>
      <c r="BQ81"/>
      <c r="BR81"/>
    </row>
    <row r="82" spans="46:70">
      <c r="AT82" s="79"/>
      <c r="AX82" s="16"/>
      <c r="BB82" s="204"/>
      <c r="BP82"/>
      <c r="BQ82"/>
      <c r="BR82"/>
    </row>
    <row r="83" spans="46:70">
      <c r="AT83" s="79"/>
      <c r="AX83" s="16"/>
      <c r="BB83" s="204"/>
      <c r="BP83"/>
      <c r="BQ83"/>
      <c r="BR83"/>
    </row>
    <row r="84" spans="46:70">
      <c r="AT84" s="79"/>
      <c r="AX84" s="16"/>
      <c r="BB84" s="204"/>
      <c r="BP84"/>
      <c r="BQ84"/>
      <c r="BR84"/>
    </row>
    <row r="85" spans="46:70">
      <c r="AT85" s="79"/>
      <c r="AX85" s="16"/>
      <c r="BB85" s="204"/>
      <c r="BP85"/>
      <c r="BQ85"/>
      <c r="BR85"/>
    </row>
    <row r="86" spans="46:70">
      <c r="AT86" s="79"/>
      <c r="AX86" s="16"/>
      <c r="BB86" s="204"/>
      <c r="BP86"/>
      <c r="BQ86"/>
      <c r="BR86"/>
    </row>
    <row r="87" spans="46:70">
      <c r="AT87" s="79"/>
      <c r="AX87" s="16"/>
      <c r="BB87" s="204"/>
      <c r="BP87"/>
      <c r="BQ87"/>
      <c r="BR87"/>
    </row>
    <row r="88" spans="46:70">
      <c r="AT88" s="79"/>
      <c r="AX88" s="16"/>
      <c r="BB88" s="204"/>
      <c r="BP88"/>
      <c r="BQ88"/>
      <c r="BR88"/>
    </row>
    <row r="89" spans="46:70">
      <c r="AT89" s="79"/>
      <c r="AX89" s="16"/>
      <c r="BB89" s="204"/>
      <c r="BP89"/>
      <c r="BQ89"/>
      <c r="BR89"/>
    </row>
    <row r="90" spans="46:70">
      <c r="AT90" s="79"/>
      <c r="AX90" s="16"/>
      <c r="BB90" s="204"/>
      <c r="BP90"/>
      <c r="BQ90"/>
      <c r="BR90"/>
    </row>
    <row r="91" spans="46:70">
      <c r="AT91" s="79"/>
      <c r="AX91" s="16"/>
      <c r="BB91" s="204"/>
      <c r="BP91"/>
      <c r="BQ91"/>
      <c r="BR91"/>
    </row>
    <row r="92" spans="46:70">
      <c r="AT92" s="79"/>
      <c r="AX92" s="16"/>
      <c r="BB92" s="204"/>
      <c r="BP92"/>
      <c r="BQ92"/>
      <c r="BR92"/>
    </row>
    <row r="93" spans="46:70">
      <c r="AT93" s="79"/>
      <c r="AX93" s="16"/>
      <c r="BB93" s="204"/>
      <c r="BP93"/>
      <c r="BQ93"/>
      <c r="BR93"/>
    </row>
    <row r="94" spans="46:70">
      <c r="AT94" s="79"/>
      <c r="AX94" s="16"/>
      <c r="BB94" s="204"/>
      <c r="BP94"/>
      <c r="BQ94"/>
      <c r="BR94"/>
    </row>
    <row r="95" spans="46:70">
      <c r="AT95" s="79"/>
      <c r="AX95" s="16"/>
      <c r="BB95" s="204"/>
      <c r="BP95"/>
      <c r="BQ95"/>
      <c r="BR95"/>
    </row>
    <row r="96" spans="46:70">
      <c r="AT96" s="79"/>
      <c r="AX96" s="16"/>
      <c r="BB96" s="204"/>
      <c r="BP96"/>
      <c r="BQ96"/>
      <c r="BR96"/>
    </row>
    <row r="97" spans="2:70">
      <c r="AT97" s="79"/>
      <c r="AX97" s="16"/>
      <c r="BB97" s="204"/>
      <c r="BP97"/>
      <c r="BQ97"/>
      <c r="BR97"/>
    </row>
    <row r="98" spans="2:70">
      <c r="AT98" s="79"/>
      <c r="AX98" s="16"/>
      <c r="BB98" s="204"/>
      <c r="BP98"/>
      <c r="BQ98"/>
      <c r="BR98"/>
    </row>
    <row r="99" spans="2:70">
      <c r="AT99" s="79"/>
      <c r="AX99" s="16"/>
      <c r="BB99" s="204"/>
      <c r="BP99"/>
      <c r="BQ99"/>
      <c r="BR99"/>
    </row>
    <row r="100" spans="2:70">
      <c r="AT100" s="79"/>
      <c r="AX100" s="16"/>
      <c r="BB100" s="204"/>
      <c r="BP100"/>
      <c r="BQ100"/>
      <c r="BR100"/>
    </row>
    <row r="101" spans="2:70">
      <c r="AT101" s="79"/>
      <c r="AX101" s="16"/>
      <c r="BB101" s="204"/>
      <c r="BP101"/>
      <c r="BQ101"/>
      <c r="BR101"/>
    </row>
    <row r="102" spans="2:70">
      <c r="AT102" s="79"/>
      <c r="AX102" s="16"/>
      <c r="BB102" s="204"/>
      <c r="BP102"/>
      <c r="BQ102"/>
      <c r="BR102"/>
    </row>
    <row r="103" spans="2:70">
      <c r="AT103" s="79"/>
      <c r="AX103" s="16"/>
      <c r="BB103" s="204"/>
      <c r="BP103"/>
      <c r="BQ103"/>
      <c r="BR103"/>
    </row>
    <row r="104" spans="2:70">
      <c r="AT104" s="79"/>
      <c r="AX104" s="16"/>
      <c r="BB104" s="204"/>
      <c r="BP104"/>
      <c r="BQ104"/>
      <c r="BR104"/>
    </row>
    <row r="105" spans="2:70">
      <c r="AT105" s="79"/>
      <c r="AX105" s="16"/>
      <c r="BB105" s="204"/>
      <c r="BP105"/>
      <c r="BQ105"/>
      <c r="BR105"/>
    </row>
    <row r="106" spans="2:70">
      <c r="AT106" s="79"/>
      <c r="AX106" s="16"/>
      <c r="BB106" s="204"/>
      <c r="BP106"/>
      <c r="BQ106"/>
      <c r="BR106"/>
    </row>
    <row r="107" spans="2:70">
      <c r="AT107" s="79"/>
      <c r="AX107" s="16"/>
      <c r="BB107" s="204"/>
      <c r="BP107"/>
      <c r="BQ107"/>
      <c r="BR107"/>
    </row>
    <row r="108" spans="2:70" ht="24.6">
      <c r="B108" s="453"/>
      <c r="AT108" s="79"/>
      <c r="AX108" s="16"/>
      <c r="BB108" s="204"/>
      <c r="BP108"/>
      <c r="BQ108"/>
      <c r="BR108"/>
    </row>
    <row r="109" spans="2:70">
      <c r="AT109" s="79"/>
      <c r="AX109" s="16"/>
      <c r="BB109" s="204"/>
      <c r="BP109"/>
      <c r="BQ109"/>
      <c r="BR109"/>
    </row>
    <row r="110" spans="2:70">
      <c r="AT110" s="79"/>
      <c r="AX110" s="16"/>
      <c r="BB110" s="204"/>
      <c r="BP110"/>
      <c r="BQ110"/>
      <c r="BR110"/>
    </row>
    <row r="111" spans="2:70">
      <c r="AT111" s="79"/>
      <c r="AX111" s="16"/>
      <c r="BB111" s="204"/>
      <c r="BP111"/>
      <c r="BQ111"/>
      <c r="BR111"/>
    </row>
    <row r="112" spans="2:70">
      <c r="AT112" s="79"/>
      <c r="AX112" s="16"/>
      <c r="BB112" s="204"/>
      <c r="BP112"/>
      <c r="BQ112"/>
      <c r="BR112"/>
    </row>
    <row r="113" spans="46:70">
      <c r="AT113" s="79"/>
      <c r="AX113" s="16"/>
      <c r="BB113" s="204"/>
      <c r="BP113"/>
      <c r="BQ113"/>
      <c r="BR113"/>
    </row>
    <row r="114" spans="46:70">
      <c r="AT114" s="79"/>
      <c r="AX114" s="16"/>
      <c r="BB114" s="204"/>
      <c r="BP114"/>
      <c r="BQ114"/>
      <c r="BR114"/>
    </row>
    <row r="115" spans="46:70">
      <c r="AT115" s="79"/>
      <c r="AX115" s="16"/>
      <c r="BB115" s="204"/>
      <c r="BP115"/>
      <c r="BQ115"/>
      <c r="BR115"/>
    </row>
    <row r="116" spans="46:70">
      <c r="AT116" s="79"/>
      <c r="AX116" s="16"/>
      <c r="BB116" s="204"/>
      <c r="BP116"/>
      <c r="BQ116"/>
      <c r="BR116"/>
    </row>
    <row r="117" spans="46:70">
      <c r="AT117" s="79"/>
      <c r="AX117" s="16"/>
      <c r="BB117" s="204"/>
      <c r="BP117"/>
      <c r="BQ117"/>
      <c r="BR117"/>
    </row>
    <row r="118" spans="46:70">
      <c r="AT118" s="79"/>
      <c r="AX118" s="16"/>
      <c r="BB118" s="204"/>
      <c r="BP118"/>
      <c r="BQ118"/>
      <c r="BR118"/>
    </row>
    <row r="119" spans="46:70">
      <c r="AT119" s="79"/>
      <c r="AX119" s="16"/>
      <c r="BB119" s="204"/>
      <c r="BP119"/>
      <c r="BQ119"/>
      <c r="BR119"/>
    </row>
    <row r="120" spans="46:70">
      <c r="AT120" s="79"/>
      <c r="AX120" s="16"/>
      <c r="BB120" s="204"/>
      <c r="BP120"/>
      <c r="BQ120"/>
      <c r="BR120"/>
    </row>
    <row r="121" spans="46:70">
      <c r="AT121" s="79"/>
      <c r="AX121" s="16"/>
      <c r="BB121" s="204"/>
      <c r="BP121"/>
      <c r="BQ121"/>
      <c r="BR121"/>
    </row>
    <row r="122" spans="46:70">
      <c r="AT122" s="79"/>
      <c r="AX122" s="16"/>
      <c r="BB122" s="204"/>
      <c r="BP122"/>
      <c r="BQ122"/>
      <c r="BR122"/>
    </row>
    <row r="123" spans="46:70">
      <c r="AT123" s="79"/>
      <c r="AX123" s="16"/>
      <c r="BB123" s="204"/>
      <c r="BP123"/>
      <c r="BQ123"/>
      <c r="BR123"/>
    </row>
    <row r="124" spans="46:70">
      <c r="AT124" s="79"/>
      <c r="AX124" s="16"/>
      <c r="BB124" s="204"/>
      <c r="BP124"/>
      <c r="BQ124"/>
      <c r="BR124"/>
    </row>
    <row r="125" spans="46:70">
      <c r="AT125" s="79"/>
      <c r="AX125" s="16"/>
      <c r="BB125" s="204"/>
      <c r="BP125"/>
      <c r="BQ125"/>
      <c r="BR125"/>
    </row>
    <row r="126" spans="46:70">
      <c r="AT126" s="79"/>
      <c r="AX126" s="16"/>
      <c r="BB126" s="204"/>
      <c r="BP126"/>
      <c r="BQ126"/>
      <c r="BR126"/>
    </row>
    <row r="127" spans="46:70">
      <c r="AT127" s="79"/>
      <c r="AX127" s="16"/>
      <c r="BB127" s="204"/>
      <c r="BP127"/>
      <c r="BQ127"/>
      <c r="BR127"/>
    </row>
    <row r="128" spans="46:70">
      <c r="AT128" s="79"/>
      <c r="AX128" s="16"/>
      <c r="BB128" s="204"/>
      <c r="BP128"/>
      <c r="BQ128"/>
      <c r="BR128"/>
    </row>
    <row r="129" spans="46:70">
      <c r="AT129" s="79"/>
      <c r="AX129" s="16"/>
      <c r="BB129" s="204"/>
      <c r="BP129"/>
      <c r="BQ129"/>
      <c r="BR129"/>
    </row>
    <row r="130" spans="46:70">
      <c r="AT130" s="79"/>
      <c r="AX130" s="16"/>
      <c r="BB130" s="204"/>
      <c r="BP130"/>
      <c r="BQ130"/>
      <c r="BR130"/>
    </row>
    <row r="131" spans="46:70">
      <c r="AT131" s="79"/>
      <c r="AX131" s="16"/>
      <c r="BB131" s="204"/>
      <c r="BP131"/>
      <c r="BQ131"/>
      <c r="BR131"/>
    </row>
    <row r="132" spans="46:70">
      <c r="AT132" s="79"/>
      <c r="AX132" s="16"/>
      <c r="BB132" s="204"/>
      <c r="BP132"/>
      <c r="BQ132"/>
      <c r="BR132"/>
    </row>
    <row r="133" spans="46:70">
      <c r="AT133" s="79"/>
      <c r="AX133" s="16"/>
      <c r="BB133" s="204"/>
      <c r="BP133"/>
      <c r="BQ133"/>
      <c r="BR133"/>
    </row>
    <row r="134" spans="46:70">
      <c r="AT134" s="79"/>
      <c r="AX134" s="16"/>
      <c r="BB134" s="204"/>
      <c r="BP134"/>
      <c r="BQ134"/>
      <c r="BR134"/>
    </row>
    <row r="135" spans="46:70">
      <c r="AT135" s="79"/>
      <c r="AX135" s="16"/>
      <c r="BB135" s="204"/>
      <c r="BP135"/>
      <c r="BQ135"/>
      <c r="BR135"/>
    </row>
    <row r="136" spans="46:70">
      <c r="AT136" s="79"/>
      <c r="AX136" s="16"/>
      <c r="BB136" s="204"/>
      <c r="BP136"/>
      <c r="BQ136"/>
      <c r="BR136"/>
    </row>
    <row r="137" spans="46:70">
      <c r="AT137" s="79"/>
      <c r="AX137" s="16"/>
      <c r="BB137" s="204"/>
      <c r="BP137"/>
      <c r="BQ137"/>
      <c r="BR137"/>
    </row>
    <row r="138" spans="46:70">
      <c r="AT138" s="79"/>
      <c r="AX138" s="16"/>
      <c r="BB138" s="204"/>
      <c r="BP138"/>
      <c r="BQ138"/>
      <c r="BR138"/>
    </row>
    <row r="139" spans="46:70">
      <c r="AT139" s="79"/>
      <c r="AX139" s="16"/>
      <c r="BB139" s="204"/>
      <c r="BP139"/>
      <c r="BQ139"/>
      <c r="BR139"/>
    </row>
    <row r="140" spans="46:70">
      <c r="AT140" s="79"/>
      <c r="AX140" s="16"/>
      <c r="BB140" s="204"/>
      <c r="BP140"/>
      <c r="BQ140"/>
      <c r="BR140"/>
    </row>
    <row r="141" spans="46:70">
      <c r="AT141" s="79"/>
      <c r="AX141" s="16"/>
      <c r="BB141" s="204"/>
      <c r="BP141"/>
      <c r="BQ141"/>
      <c r="BR141"/>
    </row>
    <row r="142" spans="46:70">
      <c r="AT142" s="79"/>
      <c r="AX142" s="16"/>
      <c r="BB142" s="204"/>
      <c r="BP142"/>
      <c r="BQ142"/>
      <c r="BR142"/>
    </row>
    <row r="143" spans="46:70">
      <c r="AT143" s="79"/>
      <c r="AX143" s="16"/>
      <c r="BB143" s="204"/>
      <c r="BP143"/>
      <c r="BQ143"/>
      <c r="BR143"/>
    </row>
    <row r="144" spans="46:70">
      <c r="AT144" s="79"/>
      <c r="AX144" s="16"/>
      <c r="BB144" s="204"/>
      <c r="BP144"/>
      <c r="BQ144"/>
      <c r="BR144"/>
    </row>
    <row r="145" spans="46:70">
      <c r="AT145" s="79"/>
      <c r="AX145" s="16"/>
      <c r="BB145" s="204"/>
      <c r="BP145"/>
      <c r="BQ145"/>
      <c r="BR145"/>
    </row>
    <row r="146" spans="46:70">
      <c r="AT146" s="79"/>
      <c r="AX146" s="16"/>
      <c r="BB146" s="204"/>
      <c r="BP146"/>
      <c r="BQ146"/>
      <c r="BR146"/>
    </row>
    <row r="147" spans="46:70">
      <c r="AT147" s="79"/>
      <c r="AX147" s="16"/>
      <c r="BB147" s="204"/>
      <c r="BP147"/>
      <c r="BQ147"/>
      <c r="BR147"/>
    </row>
    <row r="148" spans="46:70">
      <c r="AT148" s="79"/>
      <c r="AX148" s="16"/>
      <c r="BB148" s="204"/>
      <c r="BP148"/>
      <c r="BQ148"/>
      <c r="BR148"/>
    </row>
    <row r="149" spans="46:70">
      <c r="AT149" s="79"/>
      <c r="AX149" s="16"/>
      <c r="BB149" s="204"/>
      <c r="BP149"/>
      <c r="BQ149"/>
      <c r="BR149"/>
    </row>
    <row r="150" spans="46:70">
      <c r="AT150" s="79"/>
      <c r="AX150" s="16"/>
      <c r="BB150" s="204"/>
      <c r="BP150"/>
      <c r="BQ150"/>
      <c r="BR150"/>
    </row>
    <row r="151" spans="46:70">
      <c r="AT151" s="79"/>
      <c r="AX151" s="16"/>
      <c r="BB151" s="204"/>
      <c r="BP151"/>
      <c r="BQ151"/>
      <c r="BR151"/>
    </row>
    <row r="152" spans="46:70">
      <c r="AT152" s="79"/>
      <c r="AX152" s="16"/>
      <c r="BB152" s="204"/>
      <c r="BP152"/>
      <c r="BQ152"/>
      <c r="BR152"/>
    </row>
    <row r="153" spans="46:70">
      <c r="AT153" s="79"/>
      <c r="AX153" s="16"/>
      <c r="BB153" s="204"/>
      <c r="BP153"/>
      <c r="BQ153"/>
      <c r="BR153"/>
    </row>
    <row r="154" spans="46:70">
      <c r="AT154" s="79"/>
      <c r="AX154" s="16"/>
      <c r="BB154" s="204"/>
      <c r="BP154"/>
      <c r="BQ154"/>
      <c r="BR154"/>
    </row>
    <row r="155" spans="46:70">
      <c r="AT155" s="79"/>
      <c r="AX155" s="16"/>
      <c r="BB155" s="204"/>
      <c r="BP155"/>
      <c r="BQ155"/>
      <c r="BR155"/>
    </row>
    <row r="156" spans="46:70">
      <c r="AT156" s="79"/>
      <c r="AX156" s="16"/>
      <c r="BB156" s="204"/>
      <c r="BP156"/>
      <c r="BQ156"/>
      <c r="BR156"/>
    </row>
    <row r="157" spans="46:70">
      <c r="AT157" s="79"/>
      <c r="AX157" s="16"/>
      <c r="BB157" s="204"/>
      <c r="BP157"/>
      <c r="BQ157"/>
      <c r="BR157"/>
    </row>
    <row r="158" spans="46:70">
      <c r="AT158" s="79"/>
      <c r="AX158" s="16"/>
      <c r="BB158" s="204"/>
      <c r="BP158"/>
      <c r="BQ158"/>
      <c r="BR158"/>
    </row>
    <row r="159" spans="46:70">
      <c r="AT159" s="79"/>
      <c r="AX159" s="16"/>
      <c r="BB159" s="204"/>
      <c r="BP159"/>
      <c r="BQ159"/>
      <c r="BR159"/>
    </row>
    <row r="160" spans="46:70">
      <c r="AT160" s="79"/>
      <c r="AX160" s="16"/>
      <c r="BB160" s="204"/>
      <c r="BP160"/>
      <c r="BQ160"/>
      <c r="BR160"/>
    </row>
    <row r="161" spans="46:70">
      <c r="AT161" s="79"/>
      <c r="AX161" s="16"/>
      <c r="BB161" s="204"/>
      <c r="BP161"/>
      <c r="BQ161"/>
      <c r="BR161"/>
    </row>
    <row r="162" spans="46:70">
      <c r="AT162" s="79"/>
      <c r="AX162" s="16"/>
      <c r="BB162" s="204"/>
      <c r="BP162"/>
      <c r="BQ162"/>
      <c r="BR162"/>
    </row>
    <row r="163" spans="46:70">
      <c r="AT163" s="79"/>
      <c r="AX163" s="16"/>
      <c r="BB163" s="204"/>
      <c r="BP163"/>
      <c r="BQ163"/>
      <c r="BR163"/>
    </row>
    <row r="164" spans="46:70">
      <c r="AT164" s="79"/>
      <c r="AX164" s="16"/>
      <c r="BB164" s="204"/>
      <c r="BP164"/>
      <c r="BQ164"/>
      <c r="BR164"/>
    </row>
    <row r="165" spans="46:70">
      <c r="AT165" s="79"/>
      <c r="AX165" s="16"/>
      <c r="BB165" s="204"/>
      <c r="BP165"/>
      <c r="BQ165"/>
      <c r="BR165"/>
    </row>
    <row r="166" spans="46:70">
      <c r="AT166" s="79"/>
      <c r="AX166" s="16"/>
      <c r="BB166" s="204"/>
      <c r="BP166"/>
      <c r="BQ166"/>
      <c r="BR166"/>
    </row>
    <row r="167" spans="46:70">
      <c r="AT167" s="79"/>
      <c r="AX167" s="16"/>
      <c r="BB167" s="204"/>
      <c r="BP167"/>
      <c r="BQ167"/>
      <c r="BR167"/>
    </row>
    <row r="168" spans="46:70">
      <c r="AT168" s="79"/>
      <c r="AX168" s="16"/>
      <c r="BB168" s="204"/>
      <c r="BP168"/>
      <c r="BQ168"/>
      <c r="BR168"/>
    </row>
    <row r="169" spans="46:70">
      <c r="AT169" s="79"/>
      <c r="AX169" s="16"/>
      <c r="BB169" s="204"/>
      <c r="BP169"/>
      <c r="BQ169"/>
      <c r="BR169"/>
    </row>
    <row r="170" spans="46:70">
      <c r="AT170" s="79"/>
      <c r="AX170" s="16"/>
      <c r="BB170" s="204"/>
      <c r="BP170"/>
      <c r="BQ170"/>
      <c r="BR170"/>
    </row>
    <row r="171" spans="46:70">
      <c r="AT171" s="79"/>
      <c r="AX171" s="16"/>
      <c r="BB171" s="204"/>
      <c r="BP171"/>
      <c r="BQ171"/>
      <c r="BR171"/>
    </row>
    <row r="172" spans="46:70">
      <c r="AT172" s="79"/>
      <c r="AX172" s="16"/>
      <c r="BB172" s="204"/>
      <c r="BP172"/>
      <c r="BQ172"/>
      <c r="BR172"/>
    </row>
    <row r="173" spans="46:70">
      <c r="AT173" s="79"/>
      <c r="AX173" s="16"/>
      <c r="BB173" s="204"/>
      <c r="BP173"/>
      <c r="BQ173"/>
      <c r="BR173"/>
    </row>
    <row r="174" spans="46:70">
      <c r="AT174" s="79"/>
      <c r="AX174" s="16"/>
      <c r="BB174" s="204"/>
      <c r="BP174"/>
      <c r="BQ174"/>
      <c r="BR174"/>
    </row>
    <row r="175" spans="46:70">
      <c r="AT175" s="79"/>
      <c r="AX175" s="16"/>
      <c r="BB175" s="204"/>
      <c r="BP175"/>
      <c r="BQ175"/>
      <c r="BR175"/>
    </row>
    <row r="176" spans="46:70">
      <c r="AT176" s="79"/>
      <c r="AX176" s="16"/>
      <c r="BB176" s="204"/>
      <c r="BP176"/>
      <c r="BQ176"/>
      <c r="BR176"/>
    </row>
    <row r="177" spans="46:70">
      <c r="AT177" s="79"/>
      <c r="AX177" s="16"/>
      <c r="BB177" s="204"/>
      <c r="BP177"/>
      <c r="BQ177"/>
      <c r="BR177"/>
    </row>
    <row r="178" spans="46:70">
      <c r="AT178" s="79"/>
      <c r="AX178" s="16"/>
      <c r="BB178" s="204"/>
      <c r="BP178"/>
      <c r="BQ178"/>
      <c r="BR178"/>
    </row>
    <row r="179" spans="46:70">
      <c r="AT179" s="79"/>
      <c r="AX179" s="16"/>
      <c r="BB179" s="204"/>
      <c r="BP179"/>
      <c r="BQ179"/>
      <c r="BR179"/>
    </row>
    <row r="180" spans="46:70">
      <c r="AT180" s="79"/>
      <c r="AX180" s="16"/>
      <c r="BB180" s="204"/>
      <c r="BP180"/>
      <c r="BQ180"/>
      <c r="BR180"/>
    </row>
    <row r="181" spans="46:70">
      <c r="AT181" s="79"/>
      <c r="AX181" s="16"/>
      <c r="BB181" s="204"/>
      <c r="BP181"/>
      <c r="BQ181"/>
      <c r="BR181"/>
    </row>
    <row r="182" spans="46:70">
      <c r="AT182" s="79"/>
      <c r="AX182" s="16"/>
      <c r="BB182" s="204"/>
      <c r="BP182"/>
      <c r="BQ182"/>
      <c r="BR182"/>
    </row>
    <row r="183" spans="46:70">
      <c r="AT183" s="79"/>
      <c r="AX183" s="16"/>
      <c r="BB183" s="204"/>
      <c r="BP183"/>
      <c r="BQ183"/>
      <c r="BR183"/>
    </row>
    <row r="184" spans="46:70">
      <c r="AT184" s="79"/>
      <c r="AX184" s="16"/>
      <c r="BB184" s="204"/>
      <c r="BP184"/>
      <c r="BQ184"/>
      <c r="BR184"/>
    </row>
    <row r="185" spans="46:70">
      <c r="AT185" s="79"/>
      <c r="AX185" s="16"/>
      <c r="BB185" s="204"/>
      <c r="BP185"/>
      <c r="BQ185"/>
      <c r="BR185"/>
    </row>
    <row r="186" spans="46:70">
      <c r="AT186" s="79"/>
      <c r="AX186" s="16"/>
      <c r="BB186" s="204"/>
      <c r="BP186"/>
      <c r="BQ186"/>
      <c r="BR186"/>
    </row>
    <row r="187" spans="46:70">
      <c r="AT187" s="79"/>
      <c r="AX187" s="16"/>
      <c r="BB187" s="204"/>
      <c r="BP187"/>
      <c r="BQ187"/>
      <c r="BR187"/>
    </row>
    <row r="188" spans="46:70">
      <c r="AT188" s="79"/>
      <c r="AX188" s="16"/>
      <c r="BB188" s="204"/>
      <c r="BP188"/>
      <c r="BQ188"/>
      <c r="BR188"/>
    </row>
    <row r="189" spans="46:70">
      <c r="AT189" s="79"/>
      <c r="AX189" s="16"/>
      <c r="BB189" s="204"/>
      <c r="BP189"/>
      <c r="BQ189"/>
      <c r="BR189"/>
    </row>
    <row r="190" spans="46:70">
      <c r="AT190" s="79"/>
      <c r="AX190" s="16"/>
      <c r="BB190" s="204"/>
      <c r="BP190"/>
      <c r="BQ190"/>
      <c r="BR190"/>
    </row>
    <row r="191" spans="46:70">
      <c r="AT191" s="79"/>
      <c r="AX191" s="16"/>
      <c r="BB191" s="204"/>
      <c r="BP191"/>
      <c r="BQ191"/>
      <c r="BR191"/>
    </row>
    <row r="192" spans="46:70">
      <c r="AT192" s="79"/>
      <c r="AX192" s="16"/>
      <c r="BB192" s="204"/>
      <c r="BP192"/>
      <c r="BQ192"/>
      <c r="BR192"/>
    </row>
    <row r="193" spans="46:70">
      <c r="AT193" s="79"/>
      <c r="AX193" s="16"/>
      <c r="BB193" s="204"/>
      <c r="BP193"/>
      <c r="BQ193"/>
      <c r="BR193"/>
    </row>
    <row r="194" spans="46:70">
      <c r="AT194" s="79"/>
      <c r="AX194" s="16"/>
      <c r="BB194" s="204"/>
    </row>
    <row r="195" spans="46:70">
      <c r="AT195" s="79"/>
      <c r="AX195" s="16"/>
      <c r="BB195" s="204"/>
    </row>
    <row r="196" spans="46:70">
      <c r="AT196" s="79"/>
      <c r="AX196" s="16"/>
      <c r="BB196" s="204"/>
    </row>
    <row r="197" spans="46:70">
      <c r="AT197" s="79"/>
      <c r="AX197" s="16"/>
      <c r="BB197" s="204"/>
    </row>
    <row r="198" spans="46:70">
      <c r="AT198" s="79"/>
      <c r="AX198" s="16"/>
      <c r="BB198" s="204"/>
    </row>
    <row r="199" spans="46:70">
      <c r="AT199" s="79"/>
      <c r="AX199" s="16"/>
      <c r="BB199" s="204"/>
    </row>
    <row r="200" spans="46:70">
      <c r="AT200" s="79"/>
      <c r="AX200" s="16"/>
      <c r="BB200" s="204"/>
    </row>
    <row r="201" spans="46:70">
      <c r="AT201" s="79"/>
      <c r="AX201" s="16"/>
      <c r="BB201" s="204"/>
    </row>
    <row r="202" spans="46:70">
      <c r="AT202" s="79"/>
      <c r="AX202" s="16"/>
      <c r="BB202" s="204"/>
    </row>
    <row r="203" spans="46:70">
      <c r="AT203" s="79"/>
      <c r="AX203" s="16"/>
      <c r="BB203" s="204"/>
    </row>
    <row r="204" spans="46:70">
      <c r="AT204" s="79"/>
      <c r="AX204" s="16"/>
      <c r="BB204" s="204"/>
    </row>
    <row r="205" spans="46:70">
      <c r="AT205" s="79"/>
      <c r="AX205" s="16"/>
      <c r="BB205" s="204"/>
    </row>
    <row r="206" spans="46:70">
      <c r="AT206" s="79"/>
      <c r="AX206" s="16"/>
      <c r="BB206" s="204"/>
    </row>
    <row r="207" spans="46:70">
      <c r="AT207" s="79"/>
      <c r="AX207" s="16"/>
      <c r="BB207" s="204"/>
    </row>
    <row r="208" spans="46:70">
      <c r="AT208" s="79"/>
      <c r="AX208" s="16"/>
      <c r="BB208" s="204"/>
    </row>
    <row r="209" spans="46:54">
      <c r="AT209" s="79"/>
      <c r="AX209" s="16"/>
      <c r="BB209" s="204"/>
    </row>
    <row r="210" spans="46:54">
      <c r="AT210" s="79"/>
      <c r="AX210" s="16"/>
      <c r="BB210" s="204"/>
    </row>
    <row r="211" spans="46:54">
      <c r="AT211" s="79"/>
      <c r="AX211" s="16"/>
      <c r="BB211" s="204"/>
    </row>
    <row r="212" spans="46:54">
      <c r="AT212" s="79"/>
      <c r="AX212" s="16"/>
      <c r="BB212" s="204"/>
    </row>
    <row r="213" spans="46:54">
      <c r="AT213" s="79"/>
      <c r="AX213" s="16"/>
      <c r="BB213" s="204"/>
    </row>
    <row r="214" spans="46:54">
      <c r="AT214" s="79"/>
      <c r="AX214" s="16"/>
      <c r="BB214" s="204"/>
    </row>
    <row r="215" spans="46:54">
      <c r="AT215" s="79"/>
      <c r="AX215" s="16"/>
      <c r="BB215" s="204"/>
    </row>
    <row r="216" spans="46:54">
      <c r="AT216" s="79"/>
      <c r="AX216" s="16"/>
      <c r="BB216" s="204"/>
    </row>
    <row r="217" spans="46:54">
      <c r="AT217" s="79"/>
      <c r="AX217" s="16"/>
      <c r="BB217" s="204"/>
    </row>
    <row r="218" spans="46:54">
      <c r="AT218" s="79"/>
      <c r="AX218" s="16"/>
      <c r="BB218" s="204"/>
    </row>
    <row r="219" spans="46:54">
      <c r="AT219" s="79"/>
      <c r="AX219" s="16"/>
      <c r="BB219" s="204"/>
    </row>
    <row r="220" spans="46:54">
      <c r="AT220" s="79"/>
      <c r="AX220" s="16"/>
      <c r="BB220" s="204"/>
    </row>
    <row r="221" spans="46:54">
      <c r="AT221" s="79"/>
      <c r="AX221" s="16"/>
      <c r="BB221" s="20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L498"/>
  <sheetViews>
    <sheetView zoomScaleNormal="100" workbookViewId="0">
      <pane ySplit="10" topLeftCell="A84" activePane="bottomLeft" state="frozen"/>
      <selection pane="bottomLeft" activeCell="Y84" sqref="Y84"/>
    </sheetView>
  </sheetViews>
  <sheetFormatPr baseColWidth="10" defaultColWidth="11.54296875" defaultRowHeight="15"/>
  <cols>
    <col min="1" max="1" width="3.36328125" style="86" customWidth="1"/>
    <col min="2" max="2" width="5.36328125" style="86" customWidth="1"/>
    <col min="3" max="3" width="3.453125" style="86" customWidth="1"/>
    <col min="4" max="4" width="3.54296875" style="86" customWidth="1"/>
    <col min="5" max="5" width="3.1796875" style="86" customWidth="1"/>
    <col min="6" max="7" width="6.6328125" style="86" customWidth="1"/>
    <col min="8" max="8" width="7" style="86" customWidth="1"/>
    <col min="9" max="10" width="6.36328125" style="28" customWidth="1"/>
    <col min="11" max="11" width="6.36328125" style="86" customWidth="1"/>
    <col min="12" max="12" width="6.54296875" style="86" customWidth="1"/>
    <col min="13" max="14" width="6.54296875" style="33" customWidth="1"/>
    <col min="15" max="15" width="7.36328125" style="86" customWidth="1"/>
    <col min="16" max="16" width="5.81640625" style="33" customWidth="1"/>
    <col min="17" max="18" width="6.36328125" style="33" customWidth="1"/>
    <col min="19" max="19" width="7.1796875" style="33" customWidth="1"/>
    <col min="20" max="20" width="5" style="33" customWidth="1"/>
    <col min="21" max="21" width="7.81640625" style="27" customWidth="1"/>
    <col min="22" max="22" width="8.453125" style="28" customWidth="1"/>
    <col min="23" max="23" width="5.90625" style="28" customWidth="1"/>
    <col min="24" max="24" width="9.453125" style="28" customWidth="1"/>
    <col min="25" max="25" width="8.90625" style="28" customWidth="1"/>
    <col min="26" max="26" width="11.54296875" style="28"/>
    <col min="27" max="27" width="9.81640625" style="33" customWidth="1"/>
    <col min="28" max="28" width="9.1796875" style="28" customWidth="1"/>
    <col min="29" max="29" width="6.81640625" style="28" customWidth="1"/>
    <col min="30" max="30" width="9.90625" style="28" customWidth="1"/>
    <col min="31" max="31" width="10" style="86" customWidth="1"/>
    <col min="32" max="32" width="13.08984375" style="86" customWidth="1"/>
    <col min="33" max="33" width="9.36328125" style="86" customWidth="1"/>
    <col min="34" max="34" width="9.81640625" style="28" customWidth="1"/>
    <col min="35" max="35" width="9.81640625" style="86" customWidth="1"/>
    <col min="36" max="36" width="11.54296875" style="86"/>
    <col min="37" max="37" width="14" style="86" customWidth="1"/>
    <col min="38" max="38" width="12.54296875" style="86" customWidth="1"/>
    <col min="39" max="39" width="10.90625" style="86" customWidth="1"/>
    <col min="40" max="16384" width="11.54296875" style="86"/>
  </cols>
  <sheetData>
    <row r="1" spans="1:50" ht="15.6">
      <c r="A1" s="246"/>
      <c r="B1" s="246"/>
      <c r="C1" s="246"/>
      <c r="D1" s="246"/>
      <c r="E1" s="246"/>
      <c r="F1" s="246"/>
      <c r="G1" s="246"/>
      <c r="H1" s="246"/>
      <c r="I1" s="247"/>
      <c r="J1" s="247"/>
      <c r="K1" s="246"/>
      <c r="L1" s="246"/>
      <c r="M1" s="248"/>
      <c r="N1" s="248"/>
      <c r="O1" s="246"/>
      <c r="P1" s="248"/>
      <c r="Q1" s="248"/>
      <c r="R1" s="248"/>
      <c r="S1" s="248"/>
      <c r="T1" s="248"/>
      <c r="U1" s="246"/>
      <c r="V1" s="246"/>
      <c r="W1" s="247"/>
      <c r="X1" s="246"/>
      <c r="Y1" s="249"/>
      <c r="AA1" s="28"/>
      <c r="AB1" s="27"/>
      <c r="AC1" s="250"/>
      <c r="AD1" s="86"/>
      <c r="AH1" s="86"/>
    </row>
    <row r="2" spans="1:50" s="255" customFormat="1" ht="31.8">
      <c r="A2" s="251"/>
      <c r="B2" s="251"/>
      <c r="C2" s="251"/>
      <c r="D2" s="252" t="s">
        <v>603</v>
      </c>
      <c r="E2" s="251"/>
      <c r="F2" s="251"/>
      <c r="G2" s="251"/>
      <c r="H2" s="251"/>
      <c r="I2" s="253"/>
      <c r="J2" s="253"/>
      <c r="K2" s="251"/>
      <c r="L2" s="251"/>
      <c r="M2" s="254"/>
      <c r="N2" s="254"/>
      <c r="O2" s="251"/>
      <c r="P2" s="465" t="str">
        <f>+År!B2</f>
        <v>KVIGE</v>
      </c>
      <c r="Q2" s="254"/>
      <c r="R2" s="254"/>
      <c r="S2" s="254"/>
      <c r="T2" s="254"/>
      <c r="U2" s="251"/>
      <c r="V2" s="251"/>
      <c r="W2" s="253"/>
      <c r="X2" s="251"/>
      <c r="Y2" s="249"/>
      <c r="Z2" s="28"/>
      <c r="AA2" s="28"/>
      <c r="AB2" s="27"/>
      <c r="AC2" s="250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</row>
    <row r="3" spans="1:50" ht="15.6">
      <c r="A3" s="246"/>
      <c r="B3" s="246"/>
      <c r="C3" s="246"/>
      <c r="D3" s="246"/>
      <c r="E3" s="246"/>
      <c r="F3" s="246"/>
      <c r="G3" s="246"/>
      <c r="H3" s="246"/>
      <c r="I3" s="247"/>
      <c r="J3" s="247"/>
      <c r="K3" s="246"/>
      <c r="L3" s="246"/>
      <c r="M3" s="248"/>
      <c r="N3" s="248"/>
      <c r="O3" s="246"/>
      <c r="P3" s="248"/>
      <c r="Q3" s="248"/>
      <c r="R3" s="248"/>
      <c r="S3" s="248"/>
      <c r="T3" s="248"/>
      <c r="U3" s="246"/>
      <c r="V3" s="246"/>
      <c r="W3" s="247"/>
      <c r="X3" s="246"/>
      <c r="Y3" s="249"/>
      <c r="AA3" s="28"/>
      <c r="AB3" s="27"/>
      <c r="AC3" s="250"/>
      <c r="AD3" s="86"/>
      <c r="AH3" s="86"/>
    </row>
    <row r="4" spans="1:50" ht="15.6">
      <c r="A4" s="246"/>
      <c r="B4" s="246"/>
      <c r="C4" s="246"/>
      <c r="D4" s="246"/>
      <c r="E4" s="246"/>
      <c r="F4" s="246"/>
      <c r="G4" s="246"/>
      <c r="H4" s="246"/>
      <c r="I4" s="247"/>
      <c r="J4" s="247"/>
      <c r="K4" s="246"/>
      <c r="L4" s="246"/>
      <c r="M4" s="248"/>
      <c r="N4" s="248"/>
      <c r="O4" s="246"/>
      <c r="P4" s="248"/>
      <c r="Q4" s="248"/>
      <c r="R4" s="248"/>
      <c r="S4" s="248"/>
      <c r="T4" s="248"/>
      <c r="U4" s="246"/>
      <c r="V4" s="246"/>
      <c r="W4" s="247"/>
      <c r="X4" s="246"/>
      <c r="Y4" s="249"/>
      <c r="AA4" s="28"/>
      <c r="AB4" s="27"/>
      <c r="AC4" s="250"/>
      <c r="AD4" s="86"/>
      <c r="AH4" s="86"/>
    </row>
    <row r="5" spans="1:50" s="262" customFormat="1" ht="19.8">
      <c r="A5" s="256"/>
      <c r="B5" s="256"/>
      <c r="C5" s="256"/>
      <c r="D5" s="256"/>
      <c r="E5" s="256"/>
      <c r="F5" s="257" t="s">
        <v>7</v>
      </c>
      <c r="G5" s="257"/>
      <c r="H5" s="258">
        <f>+År!P2</f>
        <v>49</v>
      </c>
      <c r="I5" s="259"/>
      <c r="J5" s="259"/>
      <c r="K5" s="257" t="s">
        <v>421</v>
      </c>
      <c r="L5" s="256"/>
      <c r="M5" s="260"/>
      <c r="N5" s="260"/>
      <c r="O5" s="260"/>
      <c r="P5" s="541">
        <f>+H12+H27+H42+H57+H72+H87+H102+H117+H132+H147+H162+H177+H192+H207+H222</f>
        <v>36870</v>
      </c>
      <c r="Q5" s="544"/>
      <c r="R5" s="256"/>
      <c r="S5" s="256"/>
      <c r="T5" s="256"/>
      <c r="U5" s="256"/>
      <c r="V5" s="256"/>
      <c r="W5" s="260"/>
      <c r="X5" s="256"/>
      <c r="Y5" s="249"/>
      <c r="Z5" s="249"/>
      <c r="AA5" s="28"/>
      <c r="AB5" s="28"/>
      <c r="AC5" s="27"/>
      <c r="AD5" s="249"/>
      <c r="AE5" s="28"/>
      <c r="AF5" s="28"/>
      <c r="AG5" s="27"/>
      <c r="AH5" s="250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261"/>
      <c r="AX5" s="261"/>
    </row>
    <row r="6" spans="1:50" ht="15.6">
      <c r="A6" s="246"/>
      <c r="B6" s="246"/>
      <c r="C6" s="246"/>
      <c r="D6" s="246"/>
      <c r="E6" s="246"/>
      <c r="F6" s="246"/>
      <c r="G6" s="246"/>
      <c r="H6" s="246"/>
      <c r="I6" s="247" t="s">
        <v>468</v>
      </c>
      <c r="J6" s="247"/>
      <c r="K6" s="246"/>
      <c r="L6" s="246"/>
      <c r="M6" s="248"/>
      <c r="N6" s="248"/>
      <c r="O6" s="246"/>
      <c r="P6" s="248"/>
      <c r="Q6" s="248"/>
      <c r="R6" s="248"/>
      <c r="S6" s="248"/>
      <c r="T6" s="248"/>
      <c r="U6" s="246"/>
      <c r="V6" s="246"/>
      <c r="W6" s="247"/>
      <c r="X6" s="246"/>
      <c r="Y6" s="249"/>
      <c r="AA6" s="28"/>
      <c r="AB6" s="27"/>
      <c r="AC6" s="250"/>
      <c r="AD6" s="86"/>
      <c r="AH6" s="86"/>
    </row>
    <row r="7" spans="1:50" ht="15.6">
      <c r="A7" s="246"/>
      <c r="B7" s="246"/>
      <c r="C7" s="246"/>
      <c r="D7" s="246"/>
      <c r="E7" s="246"/>
      <c r="F7" s="246"/>
      <c r="G7" s="246"/>
      <c r="H7" s="246"/>
      <c r="I7" s="247"/>
      <c r="J7" s="247"/>
      <c r="K7" s="246"/>
      <c r="L7" s="246"/>
      <c r="M7" s="248"/>
      <c r="N7" s="248"/>
      <c r="O7" s="246"/>
      <c r="P7" s="248"/>
      <c r="Q7" s="248"/>
      <c r="R7" s="248"/>
      <c r="S7" s="248"/>
      <c r="T7" s="248"/>
      <c r="U7" s="246"/>
      <c r="V7" s="246"/>
      <c r="W7" s="263" t="s">
        <v>4</v>
      </c>
      <c r="X7" s="246"/>
      <c r="Y7" s="249"/>
      <c r="AA7" s="28"/>
      <c r="AB7" s="27"/>
      <c r="AC7" s="250"/>
      <c r="AD7" s="86"/>
      <c r="AH7" s="86"/>
    </row>
    <row r="8" spans="1:50" ht="15.6">
      <c r="A8" s="246"/>
      <c r="B8" s="246"/>
      <c r="C8" s="246"/>
      <c r="D8" s="246"/>
      <c r="E8" s="246"/>
      <c r="F8" s="246"/>
      <c r="G8" s="264" t="s">
        <v>4</v>
      </c>
      <c r="H8" s="246"/>
      <c r="I8" s="247"/>
      <c r="J8" s="247"/>
      <c r="K8" s="264" t="s">
        <v>24</v>
      </c>
      <c r="L8" s="247"/>
      <c r="M8" s="248" t="s">
        <v>402</v>
      </c>
      <c r="N8" s="248" t="s">
        <v>402</v>
      </c>
      <c r="O8" s="265" t="s">
        <v>534</v>
      </c>
      <c r="P8" s="248" t="s">
        <v>402</v>
      </c>
      <c r="Q8" s="248" t="s">
        <v>402</v>
      </c>
      <c r="R8" s="248"/>
      <c r="S8" s="248"/>
      <c r="T8" s="265" t="s">
        <v>422</v>
      </c>
      <c r="U8" s="246"/>
      <c r="V8" s="264" t="s">
        <v>488</v>
      </c>
      <c r="W8" s="263" t="s">
        <v>10</v>
      </c>
      <c r="X8" s="246"/>
      <c r="Y8" s="249"/>
      <c r="AA8" s="28"/>
      <c r="AB8" s="27"/>
      <c r="AC8" s="250"/>
      <c r="AD8" s="86"/>
      <c r="AH8" s="86"/>
    </row>
    <row r="9" spans="1:50" ht="15.6">
      <c r="A9" s="246"/>
      <c r="B9" s="246"/>
      <c r="C9" s="246"/>
      <c r="D9" s="246"/>
      <c r="E9" s="264"/>
      <c r="F9" s="264"/>
      <c r="G9" s="264" t="s">
        <v>486</v>
      </c>
      <c r="H9" s="264" t="s">
        <v>4</v>
      </c>
      <c r="I9" s="263" t="s">
        <v>4</v>
      </c>
      <c r="J9" s="263" t="s">
        <v>1</v>
      </c>
      <c r="K9" s="264" t="s">
        <v>545</v>
      </c>
      <c r="L9" s="263" t="s">
        <v>24</v>
      </c>
      <c r="M9" s="265" t="s">
        <v>580</v>
      </c>
      <c r="N9" s="265" t="s">
        <v>498</v>
      </c>
      <c r="O9" s="265" t="s">
        <v>558</v>
      </c>
      <c r="P9" s="265" t="s">
        <v>500</v>
      </c>
      <c r="Q9" s="265" t="s">
        <v>566</v>
      </c>
      <c r="R9" s="423" t="s">
        <v>24</v>
      </c>
      <c r="S9" s="423" t="s">
        <v>24</v>
      </c>
      <c r="T9" s="265"/>
      <c r="U9" s="264" t="s">
        <v>413</v>
      </c>
      <c r="V9" s="264" t="s">
        <v>496</v>
      </c>
      <c r="W9" s="263" t="s">
        <v>71</v>
      </c>
      <c r="X9" s="246"/>
      <c r="Y9" s="249"/>
      <c r="AA9" s="28"/>
      <c r="AB9" s="27"/>
      <c r="AC9" s="250"/>
      <c r="AD9" s="86"/>
      <c r="AH9" s="86"/>
    </row>
    <row r="10" spans="1:50" ht="15.6">
      <c r="A10" s="246"/>
      <c r="B10" s="246"/>
      <c r="C10" s="264" t="s">
        <v>0</v>
      </c>
      <c r="D10" s="264"/>
      <c r="E10" s="264" t="s">
        <v>86</v>
      </c>
      <c r="F10" s="264"/>
      <c r="G10" s="50" t="s">
        <v>487</v>
      </c>
      <c r="H10" s="50" t="s">
        <v>10</v>
      </c>
      <c r="I10" s="87" t="s">
        <v>402</v>
      </c>
      <c r="J10" s="87" t="s">
        <v>402</v>
      </c>
      <c r="K10" s="50" t="s">
        <v>546</v>
      </c>
      <c r="L10" s="87" t="s">
        <v>45</v>
      </c>
      <c r="M10" s="75" t="s">
        <v>556</v>
      </c>
      <c r="N10" s="75" t="s">
        <v>439</v>
      </c>
      <c r="O10" s="75" t="s">
        <v>494</v>
      </c>
      <c r="P10" s="75" t="s">
        <v>481</v>
      </c>
      <c r="Q10" s="75" t="s">
        <v>532</v>
      </c>
      <c r="R10" s="423" t="s">
        <v>737</v>
      </c>
      <c r="S10" s="423" t="s">
        <v>738</v>
      </c>
      <c r="T10" s="75" t="s">
        <v>1</v>
      </c>
      <c r="U10" s="50" t="s">
        <v>414</v>
      </c>
      <c r="V10" s="50" t="s">
        <v>497</v>
      </c>
      <c r="W10" s="87" t="s">
        <v>561</v>
      </c>
      <c r="X10" s="246"/>
      <c r="Y10" s="249"/>
      <c r="AA10" s="28"/>
      <c r="AB10" s="27"/>
      <c r="AC10" s="250"/>
      <c r="AD10" s="86"/>
      <c r="AH10" s="86"/>
    </row>
    <row r="11" spans="1:50" ht="15.6">
      <c r="A11" s="246"/>
      <c r="B11" s="246"/>
      <c r="C11" s="246"/>
      <c r="D11" s="246"/>
      <c r="E11" s="246"/>
      <c r="F11" s="246"/>
      <c r="G11" s="246"/>
      <c r="H11" s="246"/>
      <c r="I11" s="247"/>
      <c r="J11" s="247"/>
      <c r="K11" s="246"/>
      <c r="L11" s="246"/>
      <c r="M11" s="248"/>
      <c r="N11" s="248"/>
      <c r="O11" s="246"/>
      <c r="P11" s="248"/>
      <c r="Q11" s="248"/>
      <c r="R11" s="248"/>
      <c r="S11" s="248"/>
      <c r="T11" s="248"/>
      <c r="U11" s="246"/>
      <c r="V11" s="246"/>
      <c r="W11" s="247"/>
      <c r="X11" s="246"/>
      <c r="Y11" s="249"/>
      <c r="AA11" s="28"/>
      <c r="AB11" s="27"/>
      <c r="AC11" s="250"/>
      <c r="AD11" s="86"/>
      <c r="AH11" s="86"/>
    </row>
    <row r="12" spans="1:50" ht="22.8">
      <c r="A12" s="264" t="s">
        <v>639</v>
      </c>
      <c r="B12" s="246"/>
      <c r="C12" s="246"/>
      <c r="D12" s="346" t="str">
        <f>+D14</f>
        <v>1-</v>
      </c>
      <c r="E12" s="246"/>
      <c r="F12" s="246"/>
      <c r="G12" s="246"/>
      <c r="H12" s="213">
        <f>SUM(H14:H25)</f>
        <v>5</v>
      </c>
      <c r="I12" s="247"/>
      <c r="J12" s="247"/>
      <c r="K12" s="246"/>
      <c r="L12" s="272">
        <f>+Fettgruppe!N10</f>
        <v>111.12</v>
      </c>
      <c r="M12" s="248"/>
      <c r="N12" s="248"/>
      <c r="O12" s="246"/>
      <c r="P12" s="248"/>
      <c r="Q12" s="248"/>
      <c r="R12" s="248"/>
      <c r="S12" s="248"/>
      <c r="T12" s="248"/>
      <c r="U12" s="246"/>
      <c r="V12" s="272">
        <f>+Fettgruppe!X10</f>
        <v>233.60896986685347</v>
      </c>
      <c r="W12" s="263"/>
      <c r="X12" s="246"/>
      <c r="Y12" s="249"/>
      <c r="AA12" s="28"/>
      <c r="AB12" s="27"/>
      <c r="AC12" s="250"/>
      <c r="AD12" s="86"/>
      <c r="AH12" s="86"/>
    </row>
    <row r="13" spans="1:50" ht="16.5" customHeight="1">
      <c r="A13" s="246"/>
      <c r="B13" s="246"/>
      <c r="C13" s="246"/>
      <c r="D13" s="346"/>
      <c r="E13" s="246"/>
      <c r="F13" s="246"/>
      <c r="G13" s="246"/>
      <c r="H13" s="246"/>
      <c r="I13" s="246"/>
      <c r="J13" s="246"/>
      <c r="K13" s="246"/>
      <c r="L13" s="246"/>
      <c r="M13" s="248"/>
      <c r="N13" s="248"/>
      <c r="O13" s="246"/>
      <c r="P13" s="248"/>
      <c r="Q13" s="248"/>
      <c r="R13" s="248"/>
      <c r="S13" s="248"/>
      <c r="T13" s="248"/>
      <c r="U13" s="246"/>
      <c r="V13" s="246"/>
      <c r="W13" s="263" t="s">
        <v>4</v>
      </c>
      <c r="X13" s="246"/>
      <c r="Y13" s="249"/>
      <c r="AA13" s="28"/>
      <c r="AB13" s="27"/>
      <c r="AC13" s="250"/>
      <c r="AD13" s="86"/>
      <c r="AH13" s="86"/>
    </row>
    <row r="14" spans="1:50" ht="15.6">
      <c r="A14" s="246"/>
      <c r="B14" s="246">
        <f>+'Ark1'!C939</f>
        <v>2024</v>
      </c>
      <c r="C14" s="266">
        <f>+'Ark1'!M939</f>
        <v>1</v>
      </c>
      <c r="D14" s="266" t="s">
        <v>92</v>
      </c>
      <c r="E14" s="266">
        <f>+'Ark1'!D939</f>
        <v>1</v>
      </c>
      <c r="F14" s="266" t="s">
        <v>592</v>
      </c>
      <c r="G14" s="266" t="str">
        <f>+IF(H14=0,"",'Ark1'!Q939)</f>
        <v/>
      </c>
      <c r="H14" s="362">
        <f>+'Ark1'!R939</f>
        <v>0</v>
      </c>
      <c r="I14" s="268" t="str">
        <f>+IF(H14=0,"",'Ark1'!AE939)</f>
        <v/>
      </c>
      <c r="J14" s="267" t="str">
        <f>+IF(H14=0,"",'Ark1'!AF939)</f>
        <v/>
      </c>
      <c r="K14" s="268" t="str">
        <f>+IF(H14=0,"",'Ark1'!S939)</f>
        <v/>
      </c>
      <c r="L14" s="305" t="str">
        <f>+IF(H14=0,"",'Ark1'!U939)</f>
        <v/>
      </c>
      <c r="M14" s="269" t="str">
        <f>+IF(H14=0,"",'Ark1'!W939)</f>
        <v/>
      </c>
      <c r="N14" s="269" t="str">
        <f>+IF(H14=0,"",'Ark1'!X939)</f>
        <v/>
      </c>
      <c r="O14" s="269" t="str">
        <f>+IF(H14=0,"",'Ark1'!AG939)</f>
        <v/>
      </c>
      <c r="P14" s="269" t="str">
        <f>+IF(H14=0,"",'Ark1'!AH939)</f>
        <v/>
      </c>
      <c r="Q14" s="269" t="str">
        <f>+IF(H14=0,"",'Ark1'!AI939)</f>
        <v/>
      </c>
      <c r="R14" s="374" t="str">
        <f>+IF(H14=0,"",'Ark1'!AR939)</f>
        <v/>
      </c>
      <c r="S14" s="114" t="str">
        <f>+IF(H14=0,"",'Ark1'!AS939)</f>
        <v/>
      </c>
      <c r="T14" s="269" t="str">
        <f>+IF(H14=0,"",'Ark1'!Y939)</f>
        <v/>
      </c>
      <c r="U14" s="268" t="str">
        <f>+IF(H14=0,"",'Ark1'!Z939)</f>
        <v/>
      </c>
      <c r="V14" s="305" t="str">
        <f t="shared" ref="V14:V25" si="0">+IF(H14=0,"",1000*L14/O14)</f>
        <v/>
      </c>
      <c r="W14" s="267" t="str">
        <f t="shared" ref="W14:W25" si="1">+IF(H14=0,"",H14/G14)</f>
        <v/>
      </c>
      <c r="X14" s="246"/>
      <c r="Y14" s="249"/>
      <c r="AA14" s="28"/>
      <c r="AB14" s="27"/>
      <c r="AC14" s="250"/>
      <c r="AD14" s="86"/>
      <c r="AH14" s="86"/>
    </row>
    <row r="15" spans="1:50" ht="15.6">
      <c r="A15" s="246"/>
      <c r="B15" s="246">
        <f>+'Ark1'!C940</f>
        <v>2024</v>
      </c>
      <c r="C15" s="266">
        <f>+'Ark1'!M940</f>
        <v>1</v>
      </c>
      <c r="D15" s="266" t="s">
        <v>92</v>
      </c>
      <c r="E15" s="266">
        <f>+'Ark1'!D940</f>
        <v>2</v>
      </c>
      <c r="F15" s="266" t="s">
        <v>593</v>
      </c>
      <c r="G15" s="266" t="str">
        <f>+IF(H15=0,"",'Ark1'!Q940)</f>
        <v/>
      </c>
      <c r="H15" s="362">
        <f>+'Ark1'!R940</f>
        <v>0</v>
      </c>
      <c r="I15" s="268" t="str">
        <f>+IF(H15=0,"",'Ark1'!AE940)</f>
        <v/>
      </c>
      <c r="J15" s="267" t="str">
        <f>+IF(H15=0,"",'Ark1'!AF940)</f>
        <v/>
      </c>
      <c r="K15" s="268" t="str">
        <f>+IF(H15=0,"",'Ark1'!S940)</f>
        <v/>
      </c>
      <c r="L15" s="305" t="str">
        <f>+IF(H15=0,"",'Ark1'!U940)</f>
        <v/>
      </c>
      <c r="M15" s="269" t="str">
        <f>+IF(H15=0,"",'Ark1'!W940)</f>
        <v/>
      </c>
      <c r="N15" s="269" t="str">
        <f>+IF(H15=0,"",'Ark1'!X940)</f>
        <v/>
      </c>
      <c r="O15" s="269" t="str">
        <f>+IF(H15=0,"",'Ark1'!AG940)</f>
        <v/>
      </c>
      <c r="P15" s="269" t="str">
        <f>+IF(H15=0,"",'Ark1'!AH940)</f>
        <v/>
      </c>
      <c r="Q15" s="269" t="str">
        <f>+IF(H15=0,"",'Ark1'!AI940)</f>
        <v/>
      </c>
      <c r="R15" s="374" t="str">
        <f>+IF(H15=0,"",'Ark1'!AR940)</f>
        <v/>
      </c>
      <c r="S15" s="114" t="str">
        <f>+IF(H15=0,"",'Ark1'!AS940)</f>
        <v/>
      </c>
      <c r="T15" s="269" t="str">
        <f>+IF(H15=0,"",'Ark1'!Y940)</f>
        <v/>
      </c>
      <c r="U15" s="268" t="str">
        <f>+IF(H15=0,"",'Ark1'!Z940)</f>
        <v/>
      </c>
      <c r="V15" s="305" t="str">
        <f t="shared" si="0"/>
        <v/>
      </c>
      <c r="W15" s="267" t="str">
        <f t="shared" si="1"/>
        <v/>
      </c>
      <c r="X15" s="246"/>
      <c r="Y15" s="249"/>
      <c r="AA15" s="28"/>
      <c r="AB15" s="27"/>
      <c r="AC15" s="250"/>
      <c r="AD15" s="86"/>
      <c r="AH15" s="86"/>
    </row>
    <row r="16" spans="1:50" ht="15.6">
      <c r="A16" s="246"/>
      <c r="B16" s="246">
        <f>+'Ark1'!C941</f>
        <v>2024</v>
      </c>
      <c r="C16" s="266">
        <f>+'Ark1'!M941</f>
        <v>1</v>
      </c>
      <c r="D16" s="266" t="s">
        <v>92</v>
      </c>
      <c r="E16" s="266">
        <f>+'Ark1'!D941</f>
        <v>3</v>
      </c>
      <c r="F16" s="266" t="s">
        <v>594</v>
      </c>
      <c r="G16" s="266">
        <f>+IF(H16=0,"",'Ark1'!Q941)</f>
        <v>1</v>
      </c>
      <c r="H16" s="362">
        <f>+'Ark1'!R941</f>
        <v>1</v>
      </c>
      <c r="I16" s="268">
        <f>+IF(H16=0,"",'Ark1'!AE941)</f>
        <v>5.3821313240043057E-2</v>
      </c>
      <c r="J16" s="267">
        <f>+IF(H16=0,"",'Ark1'!AF941)</f>
        <v>1.9277406107948997E-2</v>
      </c>
      <c r="K16" s="268">
        <f>+IF(H16=0,"",'Ark1'!S941)</f>
        <v>3</v>
      </c>
      <c r="L16" s="305">
        <f>+IF(H16=0,"",'Ark1'!U941)</f>
        <v>77.400000000000006</v>
      </c>
      <c r="M16" s="269">
        <f>+IF(H16=0,"",'Ark1'!W941)</f>
        <v>0</v>
      </c>
      <c r="N16" s="269">
        <f>+IF(H16=0,"",'Ark1'!X941)</f>
        <v>0</v>
      </c>
      <c r="O16" s="269">
        <f>+IF(H16=0,"",'Ark1'!AG941)</f>
        <v>464</v>
      </c>
      <c r="P16" s="269">
        <f>+IF(H16=0,"",'Ark1'!AH941)</f>
        <v>100</v>
      </c>
      <c r="Q16" s="269">
        <f>+IF(H16=0,"",'Ark1'!AI941)</f>
        <v>100</v>
      </c>
      <c r="R16" s="374">
        <f>+IF(H16=0,"",'Ark1'!AR941)</f>
        <v>169</v>
      </c>
      <c r="S16" s="114">
        <f>+IF(H16=0,"",'Ark1'!AS941)</f>
        <v>15.95256824954126</v>
      </c>
      <c r="T16" s="269">
        <f>+IF(H16=0,"",'Ark1'!Y941)</f>
        <v>0</v>
      </c>
      <c r="U16" s="268">
        <f>+IF(H16=0,"",'Ark1'!Z941)</f>
        <v>0</v>
      </c>
      <c r="V16" s="305">
        <f t="shared" si="0"/>
        <v>166.81034482758622</v>
      </c>
      <c r="W16" s="267">
        <f t="shared" si="1"/>
        <v>1</v>
      </c>
      <c r="X16" s="246"/>
      <c r="Y16" s="249"/>
      <c r="AA16" s="28"/>
      <c r="AB16" s="27"/>
      <c r="AC16" s="250"/>
      <c r="AD16" s="86"/>
      <c r="AH16" s="86"/>
    </row>
    <row r="17" spans="1:35" ht="15.6">
      <c r="A17" s="246"/>
      <c r="B17" s="246">
        <f>+'Ark1'!C942</f>
        <v>2024</v>
      </c>
      <c r="C17" s="266">
        <f>+'Ark1'!M942</f>
        <v>1</v>
      </c>
      <c r="D17" s="266" t="s">
        <v>92</v>
      </c>
      <c r="E17" s="266">
        <f>+'Ark1'!D942</f>
        <v>4</v>
      </c>
      <c r="F17" s="266" t="s">
        <v>595</v>
      </c>
      <c r="G17" s="266" t="str">
        <f>+IF(H17=0,"",'Ark1'!Q942)</f>
        <v/>
      </c>
      <c r="H17" s="362">
        <f>+'Ark1'!R942</f>
        <v>0</v>
      </c>
      <c r="I17" s="268" t="str">
        <f>+IF(H17=0,"",'Ark1'!AE942)</f>
        <v/>
      </c>
      <c r="J17" s="267" t="str">
        <f>+IF(H17=0,"",'Ark1'!AF942)</f>
        <v/>
      </c>
      <c r="K17" s="268" t="str">
        <f>+IF(H17=0,"",'Ark1'!S942)</f>
        <v/>
      </c>
      <c r="L17" s="305" t="str">
        <f>+IF(H17=0,"",'Ark1'!U942)</f>
        <v/>
      </c>
      <c r="M17" s="269" t="str">
        <f>+IF(H17=0,"",'Ark1'!W942)</f>
        <v/>
      </c>
      <c r="N17" s="269" t="str">
        <f>+IF(H17=0,"",'Ark1'!X942)</f>
        <v/>
      </c>
      <c r="O17" s="269" t="str">
        <f>+IF(H17=0,"",'Ark1'!AG942)</f>
        <v/>
      </c>
      <c r="P17" s="269" t="str">
        <f>+IF(H17=0,"",'Ark1'!AH942)</f>
        <v/>
      </c>
      <c r="Q17" s="269" t="str">
        <f>+IF(H17=0,"",'Ark1'!AI942)</f>
        <v/>
      </c>
      <c r="R17" s="374" t="str">
        <f>+IF(H17=0,"",'Ark1'!AR942)</f>
        <v/>
      </c>
      <c r="S17" s="114" t="str">
        <f>+IF(H17=0,"",'Ark1'!AS942)</f>
        <v/>
      </c>
      <c r="T17" s="269" t="str">
        <f>+IF(H17=0,"",'Ark1'!Y942)</f>
        <v/>
      </c>
      <c r="U17" s="268" t="str">
        <f>+IF(H17=0,"",'Ark1'!Z942)</f>
        <v/>
      </c>
      <c r="V17" s="305" t="str">
        <f t="shared" si="0"/>
        <v/>
      </c>
      <c r="W17" s="267" t="str">
        <f t="shared" si="1"/>
        <v/>
      </c>
      <c r="X17" s="246"/>
      <c r="Y17" s="249"/>
      <c r="AA17" s="28"/>
      <c r="AB17" s="27"/>
      <c r="AC17" s="250"/>
      <c r="AD17" s="86"/>
      <c r="AH17" s="86"/>
    </row>
    <row r="18" spans="1:35" ht="15.6">
      <c r="A18" s="246"/>
      <c r="B18" s="246">
        <f>+'Ark1'!C943</f>
        <v>2024</v>
      </c>
      <c r="C18" s="266">
        <f>+'Ark1'!M943</f>
        <v>1</v>
      </c>
      <c r="D18" s="266" t="s">
        <v>92</v>
      </c>
      <c r="E18" s="266">
        <f>+'Ark1'!D943</f>
        <v>5</v>
      </c>
      <c r="F18" s="266" t="s">
        <v>442</v>
      </c>
      <c r="G18" s="266">
        <f>+IF(H18=0,"",'Ark1'!Q943)</f>
        <v>1</v>
      </c>
      <c r="H18" s="362">
        <f>+'Ark1'!R943</f>
        <v>1</v>
      </c>
      <c r="I18" s="268">
        <f>+IF(H18=0,"",'Ark1'!AE943)</f>
        <v>2.7693159789531983E-2</v>
      </c>
      <c r="J18" s="267">
        <f>+IF(H18=0,"",'Ark1'!AF943)</f>
        <v>6.3758837800529811E-3</v>
      </c>
      <c r="K18" s="268">
        <f>+IF(H18=0,"",'Ark1'!S943)</f>
        <v>4</v>
      </c>
      <c r="L18" s="305">
        <f>+IF(H18=0,"",'Ark1'!U943)</f>
        <v>52.9</v>
      </c>
      <c r="M18" s="269">
        <f>+IF(H18=0,"",'Ark1'!W943)</f>
        <v>0</v>
      </c>
      <c r="N18" s="269">
        <f>+IF(H18=0,"",'Ark1'!X943)</f>
        <v>0</v>
      </c>
      <c r="O18" s="269">
        <f>+IF(H18=0,"",'Ark1'!AG943)</f>
        <v>319</v>
      </c>
      <c r="P18" s="269">
        <f>+IF(H18=0,"",'Ark1'!AH943)</f>
        <v>100</v>
      </c>
      <c r="Q18" s="269">
        <f>+IF(H18=0,"",'Ark1'!AI943)</f>
        <v>100</v>
      </c>
      <c r="R18" s="374">
        <f>+IF(H18=0,"",'Ark1'!AR943)</f>
        <v>139</v>
      </c>
      <c r="S18" s="114">
        <f>+IF(H18=0,"",'Ark1'!AS943)</f>
        <v>19.734742716669796</v>
      </c>
      <c r="T18" s="269">
        <f>+IF(H18=0,"",'Ark1'!Y943)</f>
        <v>0</v>
      </c>
      <c r="U18" s="268">
        <f>+IF(H18=0,"",'Ark1'!Z943)</f>
        <v>0</v>
      </c>
      <c r="V18" s="305">
        <f t="shared" si="0"/>
        <v>165.83072100313478</v>
      </c>
      <c r="W18" s="267">
        <f t="shared" si="1"/>
        <v>1</v>
      </c>
      <c r="X18" s="246"/>
      <c r="Y18" s="249"/>
      <c r="AA18" s="28"/>
      <c r="AB18" s="27"/>
      <c r="AC18" s="250"/>
      <c r="AD18" s="86"/>
      <c r="AH18" s="86"/>
    </row>
    <row r="19" spans="1:35" ht="15.6">
      <c r="A19" s="246"/>
      <c r="B19" s="246">
        <f>+'Ark1'!C944</f>
        <v>2024</v>
      </c>
      <c r="C19" s="266">
        <f>+'Ark1'!M944</f>
        <v>1</v>
      </c>
      <c r="D19" s="266" t="s">
        <v>92</v>
      </c>
      <c r="E19" s="266">
        <f>+'Ark1'!D944</f>
        <v>6</v>
      </c>
      <c r="F19" s="266" t="s">
        <v>596</v>
      </c>
      <c r="G19" s="266">
        <f>+IF(H19=0,"",'Ark1'!Q944)</f>
        <v>1</v>
      </c>
      <c r="H19" s="362">
        <f>+'Ark1'!R944</f>
        <v>1</v>
      </c>
      <c r="I19" s="268">
        <f>+IF(H19=0,"",'Ark1'!AE944)</f>
        <v>2.7525461051472608E-2</v>
      </c>
      <c r="J19" s="267">
        <f>+IF(H19=0,"",'Ark1'!AF944)</f>
        <v>1.2085673630687278E-2</v>
      </c>
      <c r="K19" s="268">
        <f>+IF(H19=0,"",'Ark1'!S944)</f>
        <v>3</v>
      </c>
      <c r="L19" s="305">
        <f>+IF(H19=0,"",'Ark1'!U944)</f>
        <v>102.5</v>
      </c>
      <c r="M19" s="269">
        <f>+IF(H19=0,"",'Ark1'!W944)</f>
        <v>0</v>
      </c>
      <c r="N19" s="269">
        <f>+IF(H19=0,"",'Ark1'!X944)</f>
        <v>0</v>
      </c>
      <c r="O19" s="269">
        <f>+IF(H19=0,"",'Ark1'!AG944)</f>
        <v>644</v>
      </c>
      <c r="P19" s="269">
        <f>+IF(H19=0,"",'Ark1'!AH944)</f>
        <v>100</v>
      </c>
      <c r="Q19" s="269">
        <f>+IF(H19=0,"",'Ark1'!AI944)</f>
        <v>100</v>
      </c>
      <c r="R19" s="374">
        <f>+IF(H19=0,"",'Ark1'!AR944)</f>
        <v>173</v>
      </c>
      <c r="S19" s="114">
        <f>+IF(H19=0,"",'Ark1'!AS944)</f>
        <v>19.892937369887157</v>
      </c>
      <c r="T19" s="269">
        <f>+IF(H19=0,"",'Ark1'!Y944)</f>
        <v>0</v>
      </c>
      <c r="U19" s="268">
        <f>+IF(H19=0,"",'Ark1'!Z944)</f>
        <v>0</v>
      </c>
      <c r="V19" s="305">
        <f t="shared" si="0"/>
        <v>159.1614906832298</v>
      </c>
      <c r="W19" s="267">
        <f t="shared" si="1"/>
        <v>1</v>
      </c>
      <c r="X19" s="246"/>
      <c r="Y19" s="249"/>
      <c r="AA19" s="28"/>
      <c r="AB19" s="27"/>
      <c r="AC19" s="250"/>
      <c r="AD19" s="86"/>
      <c r="AE19" s="213"/>
      <c r="AF19" s="213"/>
      <c r="AG19" s="213"/>
      <c r="AH19" s="86"/>
    </row>
    <row r="20" spans="1:35" ht="15.6">
      <c r="A20" s="246"/>
      <c r="B20" s="246">
        <f>+'Ark1'!C945</f>
        <v>2024</v>
      </c>
      <c r="C20" s="266">
        <f>+'Ark1'!M945</f>
        <v>1</v>
      </c>
      <c r="D20" s="266" t="s">
        <v>92</v>
      </c>
      <c r="E20" s="266">
        <f>+'Ark1'!D945</f>
        <v>7</v>
      </c>
      <c r="F20" s="266" t="s">
        <v>597</v>
      </c>
      <c r="G20" s="266" t="str">
        <f>+IF(H20=0,"",'Ark1'!Q945)</f>
        <v/>
      </c>
      <c r="H20" s="362">
        <f>+'Ark1'!R945</f>
        <v>0</v>
      </c>
      <c r="I20" s="268" t="str">
        <f>+IF(H20=0,"",'Ark1'!AE945)</f>
        <v/>
      </c>
      <c r="J20" s="267" t="str">
        <f>+IF(H20=0,"",'Ark1'!AF945)</f>
        <v/>
      </c>
      <c r="K20" s="268" t="str">
        <f>+IF(H20=0,"",'Ark1'!S945)</f>
        <v/>
      </c>
      <c r="L20" s="305" t="str">
        <f>+IF(H20=0,"",'Ark1'!U945)</f>
        <v/>
      </c>
      <c r="M20" s="269" t="str">
        <f>+IF(H20=0,"",'Ark1'!W945)</f>
        <v/>
      </c>
      <c r="N20" s="269" t="str">
        <f>+IF(H20=0,"",'Ark1'!X945)</f>
        <v/>
      </c>
      <c r="O20" s="269" t="str">
        <f>+IF(H20=0,"",'Ark1'!AG945)</f>
        <v/>
      </c>
      <c r="P20" s="269" t="str">
        <f>+IF(H20=0,"",'Ark1'!AH945)</f>
        <v/>
      </c>
      <c r="Q20" s="269" t="str">
        <f>+IF(H20=0,"",'Ark1'!AI945)</f>
        <v/>
      </c>
      <c r="R20" s="374" t="str">
        <f>+IF(H20=0,"",'Ark1'!AR945)</f>
        <v/>
      </c>
      <c r="S20" s="114" t="str">
        <f>+IF(H20=0,"",'Ark1'!AS945)</f>
        <v/>
      </c>
      <c r="T20" s="269" t="str">
        <f>+IF(H20=0,"",'Ark1'!Y945)</f>
        <v/>
      </c>
      <c r="U20" s="268" t="str">
        <f>+IF(H20=0,"",'Ark1'!Z945)</f>
        <v/>
      </c>
      <c r="V20" s="305" t="str">
        <f t="shared" si="0"/>
        <v/>
      </c>
      <c r="W20" s="267" t="str">
        <f t="shared" si="1"/>
        <v/>
      </c>
      <c r="X20" s="246"/>
      <c r="Y20" s="249"/>
      <c r="AA20" s="28"/>
      <c r="AB20" s="27"/>
      <c r="AC20" s="250"/>
      <c r="AD20" s="86"/>
      <c r="AE20" s="213"/>
      <c r="AF20" s="213"/>
      <c r="AG20" s="213"/>
      <c r="AH20" s="86"/>
    </row>
    <row r="21" spans="1:35" ht="15.6">
      <c r="A21" s="246"/>
      <c r="B21" s="246">
        <f>+'Ark1'!C946</f>
        <v>2024</v>
      </c>
      <c r="C21" s="266">
        <f>+'Ark1'!M946</f>
        <v>1</v>
      </c>
      <c r="D21" s="266" t="s">
        <v>92</v>
      </c>
      <c r="E21" s="266">
        <f>+'Ark1'!D946</f>
        <v>8</v>
      </c>
      <c r="F21" s="266" t="s">
        <v>598</v>
      </c>
      <c r="G21" s="266" t="str">
        <f>+IF(H21=0,"",'Ark1'!Q946)</f>
        <v/>
      </c>
      <c r="H21" s="362">
        <f>+'Ark1'!R946</f>
        <v>0</v>
      </c>
      <c r="I21" s="268" t="str">
        <f>+IF(H21=0,"",'Ark1'!AE946)</f>
        <v/>
      </c>
      <c r="J21" s="267" t="str">
        <f>+IF(H21=0,"",'Ark1'!AF946)</f>
        <v/>
      </c>
      <c r="K21" s="268" t="str">
        <f>+IF(H21=0,"",'Ark1'!S946)</f>
        <v/>
      </c>
      <c r="L21" s="305" t="str">
        <f>+IF(H21=0,"",'Ark1'!U946)</f>
        <v/>
      </c>
      <c r="M21" s="269" t="str">
        <f>+IF(H21=0,"",'Ark1'!W946)</f>
        <v/>
      </c>
      <c r="N21" s="269" t="str">
        <f>+IF(H21=0,"",'Ark1'!X946)</f>
        <v/>
      </c>
      <c r="O21" s="269" t="str">
        <f>+IF(H21=0,"",'Ark1'!AG946)</f>
        <v/>
      </c>
      <c r="P21" s="269" t="str">
        <f>+IF(H21=0,"",'Ark1'!AH946)</f>
        <v/>
      </c>
      <c r="Q21" s="269" t="str">
        <f>+IF(H21=0,"",'Ark1'!AI946)</f>
        <v/>
      </c>
      <c r="R21" s="374" t="str">
        <f>+IF(H21=0,"",'Ark1'!AR946)</f>
        <v/>
      </c>
      <c r="S21" s="114" t="str">
        <f>+IF(H21=0,"",'Ark1'!AS946)</f>
        <v/>
      </c>
      <c r="T21" s="269" t="str">
        <f>+IF(H21=0,"",'Ark1'!Y946)</f>
        <v/>
      </c>
      <c r="U21" s="268" t="str">
        <f>+IF(H21=0,"",'Ark1'!Z946)</f>
        <v/>
      </c>
      <c r="V21" s="305" t="str">
        <f t="shared" si="0"/>
        <v/>
      </c>
      <c r="W21" s="267" t="str">
        <f t="shared" si="1"/>
        <v/>
      </c>
      <c r="X21" s="246"/>
      <c r="Y21" s="249"/>
      <c r="AA21" s="28"/>
      <c r="AB21" s="27"/>
      <c r="AC21" s="250"/>
      <c r="AD21" s="86"/>
      <c r="AE21" s="213"/>
      <c r="AF21" s="213"/>
      <c r="AG21" s="213"/>
      <c r="AH21" s="86"/>
    </row>
    <row r="22" spans="1:35" ht="15.6">
      <c r="A22" s="246"/>
      <c r="B22" s="246">
        <f>+'Ark1'!C947</f>
        <v>2024</v>
      </c>
      <c r="C22" s="266">
        <f>+'Ark1'!M947</f>
        <v>1</v>
      </c>
      <c r="D22" s="266" t="s">
        <v>92</v>
      </c>
      <c r="E22" s="266">
        <f>+'Ark1'!D947</f>
        <v>9</v>
      </c>
      <c r="F22" s="266" t="s">
        <v>599</v>
      </c>
      <c r="G22" s="266">
        <f>+IF(H22=0,"",'Ark1'!Q947)</f>
        <v>1</v>
      </c>
      <c r="H22" s="362">
        <f>+'Ark1'!R947</f>
        <v>1</v>
      </c>
      <c r="I22" s="268">
        <f>+IF(H22=0,"",'Ark1'!AE947)</f>
        <v>3.2829940906106365E-2</v>
      </c>
      <c r="J22" s="267">
        <f>+IF(H22=0,"",'Ark1'!AF947)</f>
        <v>1.9468877567672963E-2</v>
      </c>
      <c r="K22" s="268">
        <f>+IF(H22=0,"",'Ark1'!S947)</f>
        <v>5</v>
      </c>
      <c r="L22" s="305">
        <f>+IF(H22=0,"",'Ark1'!U947)</f>
        <v>136</v>
      </c>
      <c r="M22" s="269">
        <f>+IF(H22=0,"",'Ark1'!W947)</f>
        <v>0</v>
      </c>
      <c r="N22" s="269">
        <f>+IF(H22=0,"",'Ark1'!X947)</f>
        <v>0</v>
      </c>
      <c r="O22" s="269">
        <f>+IF(H22=0,"",'Ark1'!AG947)</f>
        <v>0</v>
      </c>
      <c r="P22" s="269">
        <f>+IF(H22=0,"",'Ark1'!AH947)</f>
        <v>0</v>
      </c>
      <c r="Q22" s="269">
        <f>+IF(H22=0,"",'Ark1'!AI947)</f>
        <v>0</v>
      </c>
      <c r="R22" s="374">
        <f>+IF(H22=0,"",'Ark1'!AR947)</f>
        <v>0</v>
      </c>
      <c r="S22" s="114">
        <f>+IF(H22=0,"",'Ark1'!AS947)</f>
        <v>0</v>
      </c>
      <c r="T22" s="269">
        <f>+IF(H22=0,"",'Ark1'!Y947)</f>
        <v>0</v>
      </c>
      <c r="U22" s="268">
        <f>+IF(H22=0,"",'Ark1'!Z947)</f>
        <v>0</v>
      </c>
      <c r="V22" s="305" t="e">
        <f t="shared" si="0"/>
        <v>#DIV/0!</v>
      </c>
      <c r="W22" s="267">
        <f t="shared" si="1"/>
        <v>1</v>
      </c>
      <c r="X22" s="246"/>
      <c r="Y22" s="249"/>
      <c r="AA22" s="28"/>
      <c r="AB22" s="27"/>
      <c r="AC22" s="250"/>
      <c r="AD22" s="86"/>
      <c r="AE22" s="213"/>
      <c r="AF22" s="213"/>
      <c r="AG22" s="213"/>
      <c r="AH22" s="86"/>
    </row>
    <row r="23" spans="1:35" ht="15.6">
      <c r="A23" s="246"/>
      <c r="B23" s="246">
        <f>+'Ark1'!C948</f>
        <v>2024</v>
      </c>
      <c r="C23" s="266">
        <f>+'Ark1'!M948</f>
        <v>1</v>
      </c>
      <c r="D23" s="266" t="s">
        <v>92</v>
      </c>
      <c r="E23" s="266">
        <f>+'Ark1'!D948</f>
        <v>10</v>
      </c>
      <c r="F23" s="266" t="s">
        <v>600</v>
      </c>
      <c r="G23" s="266" t="str">
        <f>+IF(H23=0,"",'Ark1'!Q948)</f>
        <v/>
      </c>
      <c r="H23" s="362">
        <f>+'Ark1'!R948</f>
        <v>0</v>
      </c>
      <c r="I23" s="268" t="str">
        <f>+IF(H23=0,"",'Ark1'!AE948)</f>
        <v/>
      </c>
      <c r="J23" s="267" t="str">
        <f>+IF(H23=0,"",'Ark1'!AF948)</f>
        <v/>
      </c>
      <c r="K23" s="268" t="str">
        <f>+IF(H23=0,"",'Ark1'!S948)</f>
        <v/>
      </c>
      <c r="L23" s="305" t="str">
        <f>+IF(H23=0,"",'Ark1'!U948)</f>
        <v/>
      </c>
      <c r="M23" s="269" t="str">
        <f>+IF(H23=0,"",'Ark1'!W948)</f>
        <v/>
      </c>
      <c r="N23" s="269" t="str">
        <f>+IF(H23=0,"",'Ark1'!X948)</f>
        <v/>
      </c>
      <c r="O23" s="269" t="str">
        <f>+IF(H23=0,"",'Ark1'!AG948)</f>
        <v/>
      </c>
      <c r="P23" s="269" t="str">
        <f>+IF(H23=0,"",'Ark1'!AH948)</f>
        <v/>
      </c>
      <c r="Q23" s="269" t="str">
        <f>+IF(H23=0,"",'Ark1'!AI948)</f>
        <v/>
      </c>
      <c r="R23" s="374" t="str">
        <f>+IF(H23=0,"",'Ark1'!AR948)</f>
        <v/>
      </c>
      <c r="S23" s="114" t="str">
        <f>+IF(H23=0,"",'Ark1'!AS948)</f>
        <v/>
      </c>
      <c r="T23" s="269" t="str">
        <f>+IF(H23=0,"",'Ark1'!Y948)</f>
        <v/>
      </c>
      <c r="U23" s="268" t="str">
        <f>+IF(H23=0,"",'Ark1'!Z948)</f>
        <v/>
      </c>
      <c r="V23" s="305" t="str">
        <f t="shared" si="0"/>
        <v/>
      </c>
      <c r="W23" s="267" t="str">
        <f t="shared" si="1"/>
        <v/>
      </c>
      <c r="X23" s="246"/>
      <c r="Y23" s="249"/>
      <c r="AA23" s="28"/>
      <c r="AB23" s="27"/>
      <c r="AC23" s="250"/>
      <c r="AD23" s="86"/>
      <c r="AE23" s="213"/>
      <c r="AF23" s="213"/>
      <c r="AG23" s="213"/>
      <c r="AH23" s="86"/>
    </row>
    <row r="24" spans="1:35" ht="15.6">
      <c r="A24" s="246"/>
      <c r="B24" s="246">
        <f>+'Ark1'!C949</f>
        <v>2024</v>
      </c>
      <c r="C24" s="266">
        <f>+'Ark1'!M949</f>
        <v>1</v>
      </c>
      <c r="D24" s="266" t="s">
        <v>92</v>
      </c>
      <c r="E24" s="266">
        <f>+'Ark1'!D949</f>
        <v>11</v>
      </c>
      <c r="F24" s="266" t="s">
        <v>601</v>
      </c>
      <c r="G24" s="266">
        <f>+IF(H24=0,"",'Ark1'!Q949)</f>
        <v>1</v>
      </c>
      <c r="H24" s="362">
        <f>+'Ark1'!R949</f>
        <v>1</v>
      </c>
      <c r="I24" s="268">
        <f>+IF(H24=0,"",'Ark1'!AE949)</f>
        <v>2.2815423226100844E-2</v>
      </c>
      <c r="J24" s="267">
        <f>+IF(H24=0,"",'Ark1'!AF949)</f>
        <v>1.9579274101557124E-2</v>
      </c>
      <c r="K24" s="268">
        <f>+IF(H24=0,"",'Ark1'!S949)</f>
        <v>6</v>
      </c>
      <c r="L24" s="305">
        <f>+IF(H24=0,"",'Ark1'!U949)</f>
        <v>186.8</v>
      </c>
      <c r="M24" s="269">
        <f>+IF(H24=0,"",'Ark1'!W949)</f>
        <v>0</v>
      </c>
      <c r="N24" s="269">
        <f>+IF(H24=0,"",'Ark1'!X949)</f>
        <v>0</v>
      </c>
      <c r="O24" s="269">
        <f>+IF(H24=0,"",'Ark1'!AG949)</f>
        <v>0</v>
      </c>
      <c r="P24" s="269">
        <f>+IF(H24=0,"",'Ark1'!AH949)</f>
        <v>0</v>
      </c>
      <c r="Q24" s="269">
        <f>+IF(H24=0,"",'Ark1'!AI949)</f>
        <v>0</v>
      </c>
      <c r="R24" s="374">
        <f>+IF(H24=0,"",'Ark1'!AR949)</f>
        <v>0</v>
      </c>
      <c r="S24" s="114">
        <f>+IF(H24=0,"",'Ark1'!AS949)</f>
        <v>0</v>
      </c>
      <c r="T24" s="269">
        <f>+IF(H24=0,"",'Ark1'!Y949)</f>
        <v>0</v>
      </c>
      <c r="U24" s="268">
        <f>+IF(H24=0,"",'Ark1'!Z949)</f>
        <v>0</v>
      </c>
      <c r="V24" s="305" t="e">
        <f t="shared" si="0"/>
        <v>#DIV/0!</v>
      </c>
      <c r="W24" s="267">
        <f t="shared" si="1"/>
        <v>1</v>
      </c>
      <c r="X24" s="246"/>
      <c r="Y24" s="249"/>
      <c r="AA24" s="28"/>
      <c r="AB24" s="27"/>
      <c r="AC24" s="250"/>
      <c r="AD24" s="86"/>
      <c r="AE24" s="213"/>
      <c r="AF24" s="213"/>
      <c r="AG24" s="213"/>
      <c r="AH24" s="86"/>
    </row>
    <row r="25" spans="1:35" ht="15.6">
      <c r="A25" s="246"/>
      <c r="B25" s="246">
        <f>+'Ark1'!C950</f>
        <v>2024</v>
      </c>
      <c r="C25" s="266">
        <f>+'Ark1'!M950</f>
        <v>1</v>
      </c>
      <c r="D25" s="266" t="s">
        <v>92</v>
      </c>
      <c r="E25" s="266">
        <f>+'Ark1'!D950</f>
        <v>12</v>
      </c>
      <c r="F25" s="266" t="s">
        <v>602</v>
      </c>
      <c r="G25" s="266" t="str">
        <f>+IF(H25=0,"",'Ark1'!Q950)</f>
        <v/>
      </c>
      <c r="H25" s="362">
        <f>+'Ark1'!R950</f>
        <v>0</v>
      </c>
      <c r="I25" s="268" t="str">
        <f>+IF(H25=0,"",'Ark1'!AE950)</f>
        <v/>
      </c>
      <c r="J25" s="267" t="str">
        <f>+IF(H25=0,"",'Ark1'!AF950)</f>
        <v/>
      </c>
      <c r="K25" s="268" t="str">
        <f>+IF(H25=0,"",'Ark1'!S950)</f>
        <v/>
      </c>
      <c r="L25" s="305" t="str">
        <f>+IF(H25=0,"",'Ark1'!U950)</f>
        <v/>
      </c>
      <c r="M25" s="269" t="str">
        <f>+IF(H25=0,"",'Ark1'!W950)</f>
        <v/>
      </c>
      <c r="N25" s="269" t="str">
        <f>+IF(H25=0,"",'Ark1'!X950)</f>
        <v/>
      </c>
      <c r="O25" s="269" t="str">
        <f>+IF(H25=0,"",'Ark1'!AG950)</f>
        <v/>
      </c>
      <c r="P25" s="269" t="str">
        <f>+IF(H25=0,"",'Ark1'!AH950)</f>
        <v/>
      </c>
      <c r="Q25" s="269" t="str">
        <f>+IF(H25=0,"",'Ark1'!AI950)</f>
        <v/>
      </c>
      <c r="R25" s="374" t="str">
        <f>+IF(H25=0,"",'Ark1'!AR950)</f>
        <v/>
      </c>
      <c r="S25" s="114" t="str">
        <f>+IF(H25=0,"",'Ark1'!AS950)</f>
        <v/>
      </c>
      <c r="T25" s="269" t="str">
        <f>+IF(H25=0,"",'Ark1'!Y950)</f>
        <v/>
      </c>
      <c r="U25" s="268" t="str">
        <f>+IF(H25=0,"",'Ark1'!Z950)</f>
        <v/>
      </c>
      <c r="V25" s="305" t="str">
        <f t="shared" si="0"/>
        <v/>
      </c>
      <c r="W25" s="267" t="str">
        <f t="shared" si="1"/>
        <v/>
      </c>
      <c r="X25" s="246"/>
      <c r="Y25" s="249"/>
      <c r="AA25" s="28"/>
      <c r="AB25" s="27"/>
      <c r="AC25" s="250"/>
      <c r="AD25" s="86"/>
      <c r="AE25" s="213"/>
      <c r="AF25" s="213"/>
      <c r="AG25" s="249"/>
      <c r="AH25" s="249"/>
      <c r="AI25" s="249"/>
    </row>
    <row r="26" spans="1:35" ht="15.6">
      <c r="A26" s="246"/>
      <c r="B26" s="246"/>
      <c r="C26" s="246"/>
      <c r="D26" s="246"/>
      <c r="E26" s="246"/>
      <c r="F26" s="246"/>
      <c r="G26" s="246"/>
      <c r="H26" s="246"/>
      <c r="I26" s="247"/>
      <c r="J26" s="247"/>
      <c r="K26" s="246"/>
      <c r="L26" s="246"/>
      <c r="M26" s="248"/>
      <c r="N26" s="248"/>
      <c r="O26" s="246"/>
      <c r="P26" s="248"/>
      <c r="Q26" s="248"/>
      <c r="R26" s="248"/>
      <c r="S26" s="248"/>
      <c r="T26" s="248"/>
      <c r="U26" s="246"/>
      <c r="V26" s="246"/>
      <c r="W26" s="247"/>
      <c r="X26" s="246"/>
      <c r="Y26" s="249"/>
      <c r="AA26" s="28"/>
      <c r="AB26" s="27"/>
      <c r="AC26" s="250"/>
      <c r="AD26" s="86"/>
      <c r="AH26" s="86"/>
    </row>
    <row r="27" spans="1:35" ht="22.8">
      <c r="A27" s="264" t="s">
        <v>639</v>
      </c>
      <c r="B27" s="246"/>
      <c r="C27" s="246"/>
      <c r="D27" s="346" t="str">
        <f>+D29</f>
        <v>1</v>
      </c>
      <c r="E27" s="246"/>
      <c r="F27" s="246"/>
      <c r="G27" s="246"/>
      <c r="H27" s="213">
        <f>SUM(H29:H40)</f>
        <v>94</v>
      </c>
      <c r="I27" s="247"/>
      <c r="J27" s="247"/>
      <c r="K27" s="246"/>
      <c r="L27" s="272">
        <f>+Fettgruppe!N11</f>
        <v>104.50744680851064</v>
      </c>
      <c r="M27" s="248"/>
      <c r="N27" s="248"/>
      <c r="O27" s="246"/>
      <c r="P27" s="248"/>
      <c r="Q27" s="248"/>
      <c r="R27" s="248"/>
      <c r="S27" s="248"/>
      <c r="T27" s="248"/>
      <c r="U27" s="246"/>
      <c r="V27" s="272">
        <f>+Fettgruppe!X11</f>
        <v>213.60987946870361</v>
      </c>
      <c r="W27" s="263"/>
      <c r="X27" s="246"/>
      <c r="Y27" s="249"/>
      <c r="AA27" s="28"/>
      <c r="AB27" s="27"/>
      <c r="AC27" s="250"/>
      <c r="AD27" s="86"/>
      <c r="AH27" s="86"/>
    </row>
    <row r="28" spans="1:35" ht="16.5" customHeight="1">
      <c r="A28" s="246"/>
      <c r="B28" s="246"/>
      <c r="C28" s="246"/>
      <c r="D28" s="346"/>
      <c r="E28" s="246"/>
      <c r="F28" s="246"/>
      <c r="G28" s="246"/>
      <c r="H28" s="246"/>
      <c r="I28" s="246"/>
      <c r="J28" s="246"/>
      <c r="K28" s="246"/>
      <c r="L28" s="246"/>
      <c r="M28" s="248"/>
      <c r="N28" s="248"/>
      <c r="O28" s="246"/>
      <c r="P28" s="248"/>
      <c r="Q28" s="248"/>
      <c r="R28" s="248"/>
      <c r="S28" s="248"/>
      <c r="T28" s="248"/>
      <c r="U28" s="246"/>
      <c r="V28" s="246"/>
      <c r="W28" s="246"/>
      <c r="X28" s="246"/>
      <c r="Y28" s="249"/>
      <c r="AA28" s="28"/>
      <c r="AB28" s="27"/>
      <c r="AC28" s="250"/>
      <c r="AD28" s="86"/>
      <c r="AH28" s="86"/>
    </row>
    <row r="29" spans="1:35" ht="15.6">
      <c r="A29" s="246"/>
      <c r="B29" s="246">
        <f>+'Ark1'!C951</f>
        <v>2024</v>
      </c>
      <c r="C29" s="86">
        <f>+'Ark1'!M951</f>
        <v>2</v>
      </c>
      <c r="D29" s="363" t="s">
        <v>93</v>
      </c>
      <c r="E29" s="86">
        <f>+'Ark1'!D951</f>
        <v>1</v>
      </c>
      <c r="F29" s="86" t="s">
        <v>592</v>
      </c>
      <c r="G29" s="86">
        <f>+IF(H29=0,"",'Ark1'!Q951)</f>
        <v>2</v>
      </c>
      <c r="H29" s="362">
        <f>+'Ark1'!R951</f>
        <v>2</v>
      </c>
      <c r="I29" s="28">
        <f>+IF(H29=0,"",'Ark1'!AE951)</f>
        <v>6.2189054726368154E-2</v>
      </c>
      <c r="J29" s="28">
        <f>+IF(H29=0,"",'Ark1'!AF951)</f>
        <v>2.226999638352832E-2</v>
      </c>
      <c r="K29" s="27">
        <f>+IF(H29=0,"",'Ark1'!S951)</f>
        <v>3.5</v>
      </c>
      <c r="L29" s="305">
        <f>+IF(H29=0,"",'Ark1'!U951)</f>
        <v>81.099999999999994</v>
      </c>
      <c r="M29" s="33">
        <f>+IF(H29=0,"",'Ark1'!W951)</f>
        <v>0</v>
      </c>
      <c r="N29" s="33">
        <f>+IF(H29=0,"",'Ark1'!X951)</f>
        <v>0</v>
      </c>
      <c r="O29" s="33">
        <f>+IF(H29=0,"",'Ark1'!AG951)</f>
        <v>611.5</v>
      </c>
      <c r="P29" s="33">
        <f>+IF(H29=0,"",'Ark1'!AH951)</f>
        <v>100</v>
      </c>
      <c r="Q29" s="33">
        <f>+IF(H29=0,"",'Ark1'!AI951)</f>
        <v>100</v>
      </c>
      <c r="R29" s="374">
        <f>+IF(H29=0,"",'Ark1'!AR951)</f>
        <v>154.5</v>
      </c>
      <c r="S29" s="114">
        <f>+IF(H29=0,"",'Ark1'!AS951)</f>
        <v>22.031115202256736</v>
      </c>
      <c r="T29" s="33">
        <f>+IF(H29=0,"",'Ark1'!Y951)</f>
        <v>0.20000000000218277</v>
      </c>
      <c r="U29" s="27">
        <f>+IF(H29=0,"",'Ark1'!Z951)</f>
        <v>0.5</v>
      </c>
      <c r="V29" s="305">
        <f t="shared" ref="V29:V40" si="2">+IF(H29=0,"",1000*L29/O29)</f>
        <v>132.62469337694193</v>
      </c>
      <c r="W29" s="28">
        <f t="shared" ref="W29:W40" si="3">+IF(H29=0,"",H29/G29)</f>
        <v>1</v>
      </c>
      <c r="X29" s="246"/>
      <c r="Y29" s="249"/>
      <c r="AA29" s="28"/>
      <c r="AB29" s="27"/>
      <c r="AC29" s="250"/>
      <c r="AD29" s="86"/>
      <c r="AH29" s="86"/>
    </row>
    <row r="30" spans="1:35" ht="15.6">
      <c r="A30" s="246"/>
      <c r="B30" s="246">
        <f>+'Ark1'!C952</f>
        <v>2024</v>
      </c>
      <c r="C30" s="86">
        <f>+'Ark1'!M952</f>
        <v>2</v>
      </c>
      <c r="D30" s="363" t="s">
        <v>93</v>
      </c>
      <c r="E30" s="86">
        <f>+'Ark1'!D952</f>
        <v>2</v>
      </c>
      <c r="F30" s="86" t="s">
        <v>593</v>
      </c>
      <c r="G30" s="86">
        <f>+IF(H30=0,"",'Ark1'!Q952)</f>
        <v>2</v>
      </c>
      <c r="H30" s="362">
        <f>+'Ark1'!R952</f>
        <v>9</v>
      </c>
      <c r="I30" s="28">
        <f>+IF(H30=0,"",'Ark1'!AE952)</f>
        <v>0.37974683544303806</v>
      </c>
      <c r="J30" s="28">
        <f>+IF(H30=0,"",'Ark1'!AF952)</f>
        <v>0.10249489437746288</v>
      </c>
      <c r="K30" s="27">
        <f>+IF(H30=0,"",'Ark1'!S952)</f>
        <v>2.8888888888888888</v>
      </c>
      <c r="L30" s="305">
        <f>+IF(H30=0,"",'Ark1'!U952)</f>
        <v>61.044444444444437</v>
      </c>
      <c r="M30" s="33">
        <f>+IF(H30=0,"",'Ark1'!W952)</f>
        <v>0</v>
      </c>
      <c r="N30" s="33">
        <f>+IF(H30=0,"",'Ark1'!X952)</f>
        <v>0</v>
      </c>
      <c r="O30" s="33">
        <f>+IF(H30=0,"",'Ark1'!AG952)</f>
        <v>348.77777777777783</v>
      </c>
      <c r="P30" s="33">
        <f>+IF(H30=0,"",'Ark1'!AH952)</f>
        <v>100</v>
      </c>
      <c r="Q30" s="33">
        <f>+IF(H30=0,"",'Ark1'!AI952)</f>
        <v>0</v>
      </c>
      <c r="R30" s="374">
        <f>+IF(H30=0,"",'Ark1'!AR952)</f>
        <v>148.44444444444443</v>
      </c>
      <c r="S30" s="114">
        <f>+IF(H30=0,"",'Ark1'!AS952)</f>
        <v>18.195474276819184</v>
      </c>
      <c r="T30" s="33">
        <f>+IF(H30=0,"",'Ark1'!Y952)</f>
        <v>16.846042140588075</v>
      </c>
      <c r="U30" s="27">
        <f>+IF(H30=0,"",'Ark1'!Z952)</f>
        <v>0.31426968052735393</v>
      </c>
      <c r="V30" s="305">
        <f t="shared" si="2"/>
        <v>175.0238929595412</v>
      </c>
      <c r="W30" s="28">
        <f t="shared" si="3"/>
        <v>4.5</v>
      </c>
      <c r="X30" s="246"/>
      <c r="Y30" s="249"/>
      <c r="AA30" s="28"/>
      <c r="AB30" s="27"/>
      <c r="AC30" s="250"/>
      <c r="AD30" s="86"/>
      <c r="AH30" s="86"/>
    </row>
    <row r="31" spans="1:35" ht="15.6">
      <c r="A31" s="246"/>
      <c r="B31" s="246">
        <f>+'Ark1'!C953</f>
        <v>2024</v>
      </c>
      <c r="C31" s="86">
        <f>+'Ark1'!M953</f>
        <v>2</v>
      </c>
      <c r="D31" s="363" t="s">
        <v>93</v>
      </c>
      <c r="E31" s="86">
        <f>+'Ark1'!D953</f>
        <v>3</v>
      </c>
      <c r="F31" s="86" t="s">
        <v>594</v>
      </c>
      <c r="G31" s="86">
        <f>+IF(H31=0,"",'Ark1'!Q953)</f>
        <v>1</v>
      </c>
      <c r="H31" s="362">
        <f>+'Ark1'!R953</f>
        <v>1</v>
      </c>
      <c r="I31" s="28">
        <f>+IF(H31=0,"",'Ark1'!AE953)</f>
        <v>5.3821313240043057E-2</v>
      </c>
      <c r="J31" s="28">
        <f>+IF(H31=0,"",'Ark1'!AF953)</f>
        <v>2.5329615002305073E-2</v>
      </c>
      <c r="K31" s="27">
        <f>+IF(H31=0,"",'Ark1'!S953)</f>
        <v>5</v>
      </c>
      <c r="L31" s="305">
        <f>+IF(H31=0,"",'Ark1'!U953)</f>
        <v>101.7</v>
      </c>
      <c r="M31" s="33">
        <f>+IF(H31=0,"",'Ark1'!W953)</f>
        <v>0</v>
      </c>
      <c r="N31" s="33">
        <f>+IF(H31=0,"",'Ark1'!X953)</f>
        <v>0</v>
      </c>
      <c r="O31" s="33">
        <f>+IF(H31=0,"",'Ark1'!AG953)</f>
        <v>311</v>
      </c>
      <c r="P31" s="33">
        <f>+IF(H31=0,"",'Ark1'!AH953)</f>
        <v>100</v>
      </c>
      <c r="Q31" s="33">
        <f>+IF(H31=0,"",'Ark1'!AI953)</f>
        <v>100</v>
      </c>
      <c r="R31" s="374">
        <f>+IF(H31=0,"",'Ark1'!AR953)</f>
        <v>159</v>
      </c>
      <c r="S31" s="114">
        <f>+IF(H31=0,"",'Ark1'!AS953)</f>
        <v>25.375160553865129</v>
      </c>
      <c r="T31" s="33">
        <f>+IF(H31=0,"",'Ark1'!Y953)</f>
        <v>0</v>
      </c>
      <c r="U31" s="27">
        <f>+IF(H31=0,"",'Ark1'!Z953)</f>
        <v>0</v>
      </c>
      <c r="V31" s="305">
        <f t="shared" si="2"/>
        <v>327.00964630225081</v>
      </c>
      <c r="W31" s="28">
        <f t="shared" si="3"/>
        <v>1</v>
      </c>
      <c r="X31" s="246"/>
      <c r="Y31" s="249"/>
      <c r="AA31" s="28"/>
      <c r="AB31" s="27"/>
      <c r="AC31" s="250"/>
      <c r="AD31" s="86"/>
      <c r="AE31" s="213"/>
      <c r="AF31" s="213"/>
      <c r="AG31" s="213"/>
      <c r="AH31" s="86"/>
    </row>
    <row r="32" spans="1:35" ht="15.6">
      <c r="A32" s="246"/>
      <c r="B32" s="246">
        <f>+'Ark1'!C954</f>
        <v>2024</v>
      </c>
      <c r="C32" s="86">
        <f>+'Ark1'!M954</f>
        <v>2</v>
      </c>
      <c r="D32" s="363" t="s">
        <v>93</v>
      </c>
      <c r="E32" s="86">
        <f>+'Ark1'!D954</f>
        <v>4</v>
      </c>
      <c r="F32" s="86" t="s">
        <v>595</v>
      </c>
      <c r="G32" s="86">
        <f>+IF(H32=0,"",'Ark1'!Q954)</f>
        <v>2</v>
      </c>
      <c r="H32" s="362">
        <f>+'Ark1'!R954</f>
        <v>2</v>
      </c>
      <c r="I32" s="28">
        <f>+IF(H32=0,"",'Ark1'!AE954)</f>
        <v>5.8616647127784305E-2</v>
      </c>
      <c r="J32" s="28">
        <f>+IF(H32=0,"",'Ark1'!AF954)</f>
        <v>3.2291493228107405E-2</v>
      </c>
      <c r="K32" s="27">
        <f>+IF(H32=0,"",'Ark1'!S954)</f>
        <v>3.5</v>
      </c>
      <c r="L32" s="305">
        <f>+IF(H32=0,"",'Ark1'!U954)</f>
        <v>126.45</v>
      </c>
      <c r="M32" s="33">
        <f>+IF(H32=0,"",'Ark1'!W954)</f>
        <v>0</v>
      </c>
      <c r="N32" s="33">
        <f>+IF(H32=0,"",'Ark1'!X954)</f>
        <v>0</v>
      </c>
      <c r="O32" s="33">
        <f>+IF(H32=0,"",'Ark1'!AG954)</f>
        <v>513</v>
      </c>
      <c r="P32" s="33">
        <f>+IF(H32=0,"",'Ark1'!AH954)</f>
        <v>100</v>
      </c>
      <c r="Q32" s="33">
        <f>+IF(H32=0,"",'Ark1'!AI954)</f>
        <v>50</v>
      </c>
      <c r="R32" s="374">
        <f>+IF(H32=0,"",'Ark1'!AR954)</f>
        <v>176.5</v>
      </c>
      <c r="S32" s="114">
        <f>+IF(H32=0,"",'Ark1'!AS954)</f>
        <v>22.583527424086014</v>
      </c>
      <c r="T32" s="33">
        <f>+IF(H32=0,"",'Ark1'!Y954)</f>
        <v>36.65</v>
      </c>
      <c r="U32" s="27">
        <f>+IF(H32=0,"",'Ark1'!Z954)</f>
        <v>1.5</v>
      </c>
      <c r="V32" s="305">
        <f t="shared" si="2"/>
        <v>246.49122807017545</v>
      </c>
      <c r="W32" s="28">
        <f t="shared" si="3"/>
        <v>1</v>
      </c>
      <c r="X32" s="246"/>
      <c r="Y32" s="249"/>
      <c r="AA32" s="28"/>
      <c r="AB32" s="27"/>
      <c r="AC32" s="250"/>
      <c r="AD32" s="86"/>
      <c r="AE32" s="213"/>
      <c r="AF32" s="213"/>
      <c r="AG32" s="213"/>
      <c r="AH32" s="86"/>
    </row>
    <row r="33" spans="1:35" ht="15.6">
      <c r="A33" s="246"/>
      <c r="B33" s="246">
        <f>+'Ark1'!C955</f>
        <v>2024</v>
      </c>
      <c r="C33" s="86">
        <f>+'Ark1'!M955</f>
        <v>2</v>
      </c>
      <c r="D33" s="363" t="s">
        <v>93</v>
      </c>
      <c r="E33" s="86">
        <f>+'Ark1'!D955</f>
        <v>5</v>
      </c>
      <c r="F33" s="86" t="s">
        <v>442</v>
      </c>
      <c r="G33" s="86">
        <f>+IF(H33=0,"",'Ark1'!Q955)</f>
        <v>4</v>
      </c>
      <c r="H33" s="362">
        <f>+'Ark1'!R955</f>
        <v>5</v>
      </c>
      <c r="I33" s="28">
        <f>+IF(H33=0,"",'Ark1'!AE955)</f>
        <v>0.13846579894765992</v>
      </c>
      <c r="J33" s="28">
        <f>+IF(H33=0,"",'Ark1'!AF955)</f>
        <v>6.0408184320653202E-2</v>
      </c>
      <c r="K33" s="27">
        <f>+IF(H33=0,"",'Ark1'!S955)</f>
        <v>3.8</v>
      </c>
      <c r="L33" s="305">
        <f>+IF(H33=0,"",'Ark1'!U955)</f>
        <v>100.24</v>
      </c>
      <c r="M33" s="33">
        <f>+IF(H33=0,"",'Ark1'!W955)</f>
        <v>0</v>
      </c>
      <c r="N33" s="33">
        <f>+IF(H33=0,"",'Ark1'!X955)</f>
        <v>0</v>
      </c>
      <c r="O33" s="33">
        <f>+IF(H33=0,"",'Ark1'!AG955)</f>
        <v>484</v>
      </c>
      <c r="P33" s="33">
        <f>+IF(H33=0,"",'Ark1'!AH955)</f>
        <v>100</v>
      </c>
      <c r="Q33" s="33">
        <f>+IF(H33=0,"",'Ark1'!AI955)</f>
        <v>100</v>
      </c>
      <c r="R33" s="374">
        <f>+IF(H33=0,"",'Ark1'!AR955)</f>
        <v>154.80000000000001</v>
      </c>
      <c r="S33" s="114">
        <f>+IF(H33=0,"",'Ark1'!AS955)</f>
        <v>22.582743608642716</v>
      </c>
      <c r="T33" s="33">
        <f>+IF(H33=0,"",'Ark1'!Y955)</f>
        <v>74.68184786144495</v>
      </c>
      <c r="U33" s="27">
        <f>+IF(H33=0,"",'Ark1'!Z955)</f>
        <v>1.9390719429665313</v>
      </c>
      <c r="V33" s="305">
        <f t="shared" si="2"/>
        <v>207.10743801652893</v>
      </c>
      <c r="W33" s="28">
        <f t="shared" si="3"/>
        <v>1.25</v>
      </c>
      <c r="X33" s="246"/>
      <c r="Y33" s="249"/>
      <c r="AA33" s="28"/>
      <c r="AB33" s="27"/>
      <c r="AC33" s="250"/>
      <c r="AD33" s="86"/>
      <c r="AE33" s="213"/>
      <c r="AF33" s="213"/>
      <c r="AG33" s="213"/>
      <c r="AH33" s="86"/>
    </row>
    <row r="34" spans="1:35" ht="15.6">
      <c r="A34" s="246"/>
      <c r="B34" s="246">
        <f>+'Ark1'!C956</f>
        <v>2024</v>
      </c>
      <c r="C34" s="86">
        <f>+'Ark1'!M956</f>
        <v>2</v>
      </c>
      <c r="D34" s="363" t="s">
        <v>93</v>
      </c>
      <c r="E34" s="86">
        <f>+'Ark1'!D956</f>
        <v>6</v>
      </c>
      <c r="F34" s="86" t="s">
        <v>596</v>
      </c>
      <c r="G34" s="86">
        <f>+IF(H34=0,"",'Ark1'!Q956)</f>
        <v>3</v>
      </c>
      <c r="H34" s="362">
        <f>+'Ark1'!R956</f>
        <v>6</v>
      </c>
      <c r="I34" s="28">
        <f>+IF(H34=0,"",'Ark1'!AE956)</f>
        <v>0.16515276630883571</v>
      </c>
      <c r="J34" s="28">
        <f>+IF(H34=0,"",'Ark1'!AF956)</f>
        <v>9.5117199198784641E-2</v>
      </c>
      <c r="K34" s="27">
        <f>+IF(H34=0,"",'Ark1'!S956)</f>
        <v>4.3333333333333321</v>
      </c>
      <c r="L34" s="305">
        <f>+IF(H34=0,"",'Ark1'!U956)</f>
        <v>134.45000000000002</v>
      </c>
      <c r="M34" s="33">
        <f>+IF(H34=0,"",'Ark1'!W956)</f>
        <v>0</v>
      </c>
      <c r="N34" s="33">
        <f>+IF(H34=0,"",'Ark1'!X956)</f>
        <v>0</v>
      </c>
      <c r="O34" s="33">
        <f>+IF(H34=0,"",'Ark1'!AG956)</f>
        <v>560.33333333333348</v>
      </c>
      <c r="P34" s="33">
        <f>+IF(H34=0,"",'Ark1'!AH956)</f>
        <v>100</v>
      </c>
      <c r="Q34" s="33">
        <f>+IF(H34=0,"",'Ark1'!AI956)</f>
        <v>100</v>
      </c>
      <c r="R34" s="374">
        <f>+IF(H34=0,"",'Ark1'!AR956)</f>
        <v>179.5</v>
      </c>
      <c r="S34" s="114">
        <f>+IF(H34=0,"",'Ark1'!AS956)</f>
        <v>23.479507833057234</v>
      </c>
      <c r="T34" s="33">
        <f>+IF(H34=0,"",'Ark1'!Y956)</f>
        <v>15.413927684618949</v>
      </c>
      <c r="U34" s="27">
        <f>+IF(H34=0,"",'Ark1'!Z956)</f>
        <v>1.2472191289246479</v>
      </c>
      <c r="V34" s="305">
        <f t="shared" si="2"/>
        <v>239.94646044021414</v>
      </c>
      <c r="W34" s="28">
        <f t="shared" si="3"/>
        <v>2</v>
      </c>
      <c r="X34" s="246"/>
      <c r="Y34" s="249"/>
      <c r="AA34" s="28"/>
      <c r="AB34" s="27"/>
      <c r="AC34" s="250"/>
      <c r="AD34" s="86"/>
      <c r="AE34" s="213"/>
      <c r="AF34" s="213"/>
      <c r="AG34" s="213"/>
      <c r="AH34" s="86"/>
    </row>
    <row r="35" spans="1:35" ht="15.6">
      <c r="A35" s="246"/>
      <c r="B35" s="246">
        <f>+'Ark1'!C957</f>
        <v>2024</v>
      </c>
      <c r="C35" s="86">
        <f>+'Ark1'!M957</f>
        <v>2</v>
      </c>
      <c r="D35" s="363" t="s">
        <v>93</v>
      </c>
      <c r="E35" s="86">
        <f>+'Ark1'!D957</f>
        <v>7</v>
      </c>
      <c r="F35" s="86" t="s">
        <v>597</v>
      </c>
      <c r="G35" s="86">
        <f>+IF(H35=0,"",'Ark1'!Q957)</f>
        <v>5</v>
      </c>
      <c r="H35" s="362">
        <f>+'Ark1'!R957</f>
        <v>7</v>
      </c>
      <c r="I35" s="28">
        <f>+IF(H35=0,"",'Ark1'!AE957)</f>
        <v>0.26850786344457234</v>
      </c>
      <c r="J35" s="28">
        <f>+IF(H35=0,"",'Ark1'!AF957)</f>
        <v>0.11049079197362383</v>
      </c>
      <c r="K35" s="27">
        <f>+IF(H35=0,"",'Ark1'!S957)</f>
        <v>3.4285714285714279</v>
      </c>
      <c r="L35" s="305">
        <f>+IF(H35=0,"",'Ark1'!U957)</f>
        <v>97.142857142857125</v>
      </c>
      <c r="M35" s="33">
        <f>+IF(H35=0,"",'Ark1'!W957)</f>
        <v>0</v>
      </c>
      <c r="N35" s="33">
        <f>+IF(H35=0,"",'Ark1'!X957)</f>
        <v>0</v>
      </c>
      <c r="O35" s="33">
        <f>+IF(H35=0,"",'Ark1'!AG957)</f>
        <v>499.4285714285715</v>
      </c>
      <c r="P35" s="33">
        <f>+IF(H35=0,"",'Ark1'!AH957)</f>
        <v>100</v>
      </c>
      <c r="Q35" s="33">
        <f>+IF(H35=0,"",'Ark1'!AI957)</f>
        <v>71.428571428571445</v>
      </c>
      <c r="R35" s="374">
        <f>+IF(H35=0,"",'Ark1'!AR957)</f>
        <v>163.85714285714289</v>
      </c>
      <c r="S35" s="114">
        <f>+IF(H35=0,"",'Ark1'!AS957)</f>
        <v>21.276259047613664</v>
      </c>
      <c r="T35" s="33">
        <f>+IF(H35=0,"",'Ark1'!Y957)</f>
        <v>38.468274763307313</v>
      </c>
      <c r="U35" s="27">
        <f>+IF(H35=0,"",'Ark1'!Z957)</f>
        <v>1.3997084244475311</v>
      </c>
      <c r="V35" s="305">
        <f t="shared" si="2"/>
        <v>194.50800915331803</v>
      </c>
      <c r="W35" s="28">
        <f t="shared" si="3"/>
        <v>1.4</v>
      </c>
      <c r="X35" s="246"/>
      <c r="Y35" s="249"/>
      <c r="AA35" s="28"/>
      <c r="AB35" s="27"/>
      <c r="AC35" s="250"/>
      <c r="AD35" s="86"/>
      <c r="AE35" s="213"/>
      <c r="AF35" s="213"/>
      <c r="AG35" s="213"/>
      <c r="AH35" s="86"/>
    </row>
    <row r="36" spans="1:35" ht="15.6">
      <c r="A36" s="246"/>
      <c r="B36" s="246">
        <f>+'Ark1'!C958</f>
        <v>2024</v>
      </c>
      <c r="C36" s="86">
        <f>+'Ark1'!M958</f>
        <v>2</v>
      </c>
      <c r="D36" s="363" t="s">
        <v>93</v>
      </c>
      <c r="E36" s="86">
        <f>+'Ark1'!D958</f>
        <v>8</v>
      </c>
      <c r="F36" s="86" t="s">
        <v>598</v>
      </c>
      <c r="G36" s="86">
        <f>+IF(H36=0,"",'Ark1'!Q958)</f>
        <v>4</v>
      </c>
      <c r="H36" s="362">
        <f>+'Ark1'!R958</f>
        <v>11</v>
      </c>
      <c r="I36" s="28">
        <f>+IF(H36=0,"",'Ark1'!AE958)</f>
        <v>0.34656584751102715</v>
      </c>
      <c r="J36" s="28">
        <f>+IF(H36=0,"",'Ark1'!AF958)</f>
        <v>0.12457376212627368</v>
      </c>
      <c r="K36" s="27">
        <f>+IF(H36=0,"",'Ark1'!S958)</f>
        <v>3.0909090909090904</v>
      </c>
      <c r="L36" s="305">
        <f>+IF(H36=0,"",'Ark1'!U958)</f>
        <v>84.354545454545473</v>
      </c>
      <c r="M36" s="33">
        <f>+IF(H36=0,"",'Ark1'!W958)</f>
        <v>0</v>
      </c>
      <c r="N36" s="33">
        <f>+IF(H36=0,"",'Ark1'!X958)</f>
        <v>0</v>
      </c>
      <c r="O36" s="33">
        <f>+IF(H36=0,"",'Ark1'!AG958)</f>
        <v>457</v>
      </c>
      <c r="P36" s="33">
        <f>+IF(H36=0,"",'Ark1'!AH958)</f>
        <v>90.909090909090892</v>
      </c>
      <c r="Q36" s="33">
        <f>+IF(H36=0,"",'Ark1'!AI958)</f>
        <v>72.727272727272734</v>
      </c>
      <c r="R36" s="374">
        <f>+IF(H36=0,"",'Ark1'!AR958)</f>
        <v>156</v>
      </c>
      <c r="S36" s="114">
        <f>+IF(H36=0,"",'Ark1'!AS958)</f>
        <v>20.819391190360697</v>
      </c>
      <c r="T36" s="33">
        <f>+IF(H36=0,"",'Ark1'!Y958)</f>
        <v>23.809675788574356</v>
      </c>
      <c r="U36" s="27">
        <f>+IF(H36=0,"",'Ark1'!Z958)</f>
        <v>0.66804265712268573</v>
      </c>
      <c r="V36" s="305">
        <f t="shared" si="2"/>
        <v>184.58325044758308</v>
      </c>
      <c r="W36" s="28">
        <f t="shared" si="3"/>
        <v>2.75</v>
      </c>
      <c r="X36" s="246"/>
      <c r="Y36" s="249"/>
      <c r="AA36" s="28"/>
      <c r="AB36" s="27"/>
      <c r="AC36" s="250"/>
      <c r="AD36" s="86"/>
      <c r="AE36" s="213"/>
      <c r="AF36" s="213"/>
      <c r="AG36" s="249"/>
      <c r="AH36" s="249"/>
      <c r="AI36" s="249"/>
    </row>
    <row r="37" spans="1:35" ht="15.6">
      <c r="A37" s="246"/>
      <c r="B37" s="246">
        <f>+'Ark1'!C959</f>
        <v>2024</v>
      </c>
      <c r="C37" s="86">
        <f>+'Ark1'!M959</f>
        <v>2</v>
      </c>
      <c r="D37" s="363" t="s">
        <v>93</v>
      </c>
      <c r="E37" s="86">
        <f>+'Ark1'!D959</f>
        <v>9</v>
      </c>
      <c r="F37" s="86" t="s">
        <v>599</v>
      </c>
      <c r="G37" s="86">
        <f>+IF(H37=0,"",'Ark1'!Q959)</f>
        <v>7</v>
      </c>
      <c r="H37" s="362">
        <f>+'Ark1'!R959</f>
        <v>14</v>
      </c>
      <c r="I37" s="28">
        <f>+IF(H37=0,"",'Ark1'!AE959)</f>
        <v>0.45961917268548913</v>
      </c>
      <c r="J37" s="28">
        <f>+IF(H37=0,"",'Ark1'!AF959)</f>
        <v>0.25949437034500578</v>
      </c>
      <c r="K37" s="27">
        <f>+IF(H37=0,"",'Ark1'!S959)</f>
        <v>4.1428571428571441</v>
      </c>
      <c r="L37" s="305">
        <f>+IF(H37=0,"",'Ark1'!U959)</f>
        <v>129.4785714285714</v>
      </c>
      <c r="M37" s="33">
        <f>+IF(H37=0,"",'Ark1'!W959)</f>
        <v>0</v>
      </c>
      <c r="N37" s="33">
        <f>+IF(H37=0,"",'Ark1'!X959)</f>
        <v>0</v>
      </c>
      <c r="O37" s="33">
        <f>+IF(H37=0,"",'Ark1'!AG959)</f>
        <v>481.7272727272728</v>
      </c>
      <c r="P37" s="33">
        <f>+IF(H37=0,"",'Ark1'!AH959)</f>
        <v>78.571428571428555</v>
      </c>
      <c r="Q37" s="33">
        <f>+IF(H37=0,"",'Ark1'!AI959)</f>
        <v>50</v>
      </c>
      <c r="R37" s="374">
        <f>+IF(H37=0,"",'Ark1'!AR959)</f>
        <v>173.45454545454547</v>
      </c>
      <c r="S37" s="114">
        <f>+IF(H37=0,"",'Ark1'!AS959)</f>
        <v>23.790382499565961</v>
      </c>
      <c r="T37" s="33">
        <f>+IF(H37=0,"",'Ark1'!Y959)</f>
        <v>38.011110754834903</v>
      </c>
      <c r="U37" s="27">
        <f>+IF(H37=0,"",'Ark1'!Z959)</f>
        <v>1.6842608746502277</v>
      </c>
      <c r="V37" s="305">
        <f t="shared" si="2"/>
        <v>268.77982368640977</v>
      </c>
      <c r="W37" s="28">
        <f t="shared" si="3"/>
        <v>2</v>
      </c>
      <c r="X37" s="246"/>
      <c r="Y37" s="249"/>
      <c r="AA37" s="28"/>
      <c r="AB37" s="27"/>
      <c r="AC37" s="250"/>
      <c r="AD37" s="86"/>
      <c r="AE37" s="27"/>
      <c r="AF37" s="27"/>
      <c r="AG37" s="33"/>
      <c r="AH37" s="33"/>
      <c r="AI37" s="33"/>
    </row>
    <row r="38" spans="1:35" ht="15.6">
      <c r="A38" s="246"/>
      <c r="B38" s="246">
        <f>+'Ark1'!C960</f>
        <v>2024</v>
      </c>
      <c r="C38" s="86">
        <f>+'Ark1'!M960</f>
        <v>2</v>
      </c>
      <c r="D38" s="363" t="s">
        <v>93</v>
      </c>
      <c r="E38" s="86">
        <f>+'Ark1'!D960</f>
        <v>10</v>
      </c>
      <c r="F38" s="86" t="s">
        <v>600</v>
      </c>
      <c r="G38" s="86">
        <f>+IF(H38=0,"",'Ark1'!Q960)</f>
        <v>12</v>
      </c>
      <c r="H38" s="362">
        <f>+'Ark1'!R960</f>
        <v>15</v>
      </c>
      <c r="I38" s="28">
        <f>+IF(H38=0,"",'Ark1'!AE960)</f>
        <v>0.33274179236912155</v>
      </c>
      <c r="J38" s="28">
        <f>+IF(H38=0,"",'Ark1'!AF960)</f>
        <v>0.16958990249998571</v>
      </c>
      <c r="K38" s="27">
        <f>+IF(H38=0,"",'Ark1'!S960)</f>
        <v>3.6</v>
      </c>
      <c r="L38" s="305">
        <f>+IF(H38=0,"",'Ark1'!U960)</f>
        <v>107.64</v>
      </c>
      <c r="M38" s="33">
        <f>+IF(H38=0,"",'Ark1'!W960)</f>
        <v>0</v>
      </c>
      <c r="N38" s="33">
        <f>+IF(H38=0,"",'Ark1'!X960)</f>
        <v>0</v>
      </c>
      <c r="O38" s="33">
        <f>+IF(H38=0,"",'Ark1'!AG960)</f>
        <v>457.86666666666679</v>
      </c>
      <c r="P38" s="33">
        <f>+IF(H38=0,"",'Ark1'!AH960)</f>
        <v>100</v>
      </c>
      <c r="Q38" s="33">
        <f>+IF(H38=0,"",'Ark1'!AI960)</f>
        <v>53.33333333333335</v>
      </c>
      <c r="R38" s="374">
        <f>+IF(H38=0,"",'Ark1'!AR960)</f>
        <v>167.13333333333333</v>
      </c>
      <c r="S38" s="114">
        <f>+IF(H38=0,"",'Ark1'!AS960)</f>
        <v>22.132343404013401</v>
      </c>
      <c r="T38" s="33">
        <f>+IF(H38=0,"",'Ark1'!Y960)</f>
        <v>39.428564941338351</v>
      </c>
      <c r="U38" s="27">
        <f>+IF(H38=0,"",'Ark1'!Z960)</f>
        <v>1.254325848148452</v>
      </c>
      <c r="V38" s="305">
        <f t="shared" si="2"/>
        <v>235.09027373325563</v>
      </c>
      <c r="W38" s="28">
        <f t="shared" si="3"/>
        <v>1.25</v>
      </c>
      <c r="X38" s="246"/>
      <c r="Y38" s="249"/>
      <c r="AA38" s="28"/>
      <c r="AB38" s="27"/>
      <c r="AC38" s="250"/>
      <c r="AD38" s="86"/>
      <c r="AE38" s="27"/>
      <c r="AF38" s="27"/>
      <c r="AG38" s="33"/>
      <c r="AH38" s="33"/>
      <c r="AI38" s="33"/>
    </row>
    <row r="39" spans="1:35" ht="15.6">
      <c r="A39" s="246"/>
      <c r="B39" s="246">
        <f>+'Ark1'!C961</f>
        <v>2024</v>
      </c>
      <c r="C39" s="86">
        <f>+'Ark1'!M961</f>
        <v>2</v>
      </c>
      <c r="D39" s="363" t="s">
        <v>93</v>
      </c>
      <c r="E39" s="86">
        <f>+'Ark1'!D961</f>
        <v>11</v>
      </c>
      <c r="F39" s="86" t="s">
        <v>601</v>
      </c>
      <c r="G39" s="86">
        <f>+IF(H39=0,"",'Ark1'!Q961)</f>
        <v>9</v>
      </c>
      <c r="H39" s="362">
        <f>+'Ark1'!R961</f>
        <v>18</v>
      </c>
      <c r="I39" s="28">
        <f>+IF(H39=0,"",'Ark1'!AE961)</f>
        <v>0.41067761806981512</v>
      </c>
      <c r="J39" s="28">
        <f>+IF(H39=0,"",'Ark1'!AF961)</f>
        <v>0.20685062869070112</v>
      </c>
      <c r="K39" s="27">
        <f>+IF(H39=0,"",'Ark1'!S961)</f>
        <v>4.2222222222222223</v>
      </c>
      <c r="L39" s="305">
        <f>+IF(H39=0,"",'Ark1'!U961)</f>
        <v>109.63888888888889</v>
      </c>
      <c r="M39" s="33">
        <f>+IF(H39=0,"",'Ark1'!W961)</f>
        <v>0</v>
      </c>
      <c r="N39" s="33">
        <f>+IF(H39=0,"",'Ark1'!X961)</f>
        <v>0</v>
      </c>
      <c r="O39" s="33">
        <f>+IF(H39=0,"",'Ark1'!AG961)</f>
        <v>551.61111111111109</v>
      </c>
      <c r="P39" s="33">
        <f>+IF(H39=0,"",'Ark1'!AH961)</f>
        <v>100</v>
      </c>
      <c r="Q39" s="33">
        <f>+IF(H39=0,"",'Ark1'!AI961)</f>
        <v>94.444444444444443</v>
      </c>
      <c r="R39" s="374">
        <f>+IF(H39=0,"",'Ark1'!AR961)</f>
        <v>164.5</v>
      </c>
      <c r="S39" s="114">
        <f>+IF(H39=0,"",'Ark1'!AS961)</f>
        <v>23.978428401945379</v>
      </c>
      <c r="T39" s="33">
        <f>+IF(H39=0,"",'Ark1'!Y961)</f>
        <v>31.425363763277581</v>
      </c>
      <c r="U39" s="27">
        <f>+IF(H39=0,"",'Ark1'!Z961)</f>
        <v>0.91624569458170158</v>
      </c>
      <c r="V39" s="305">
        <f t="shared" si="2"/>
        <v>198.76120455232149</v>
      </c>
      <c r="W39" s="28">
        <f t="shared" si="3"/>
        <v>2</v>
      </c>
      <c r="X39" s="246"/>
      <c r="Y39" s="249"/>
      <c r="AA39" s="28"/>
      <c r="AB39" s="27"/>
      <c r="AC39" s="250"/>
      <c r="AD39" s="86"/>
      <c r="AE39" s="27"/>
      <c r="AF39" s="27"/>
      <c r="AG39" s="33"/>
      <c r="AH39" s="33"/>
      <c r="AI39" s="33"/>
    </row>
    <row r="40" spans="1:35" ht="15.6">
      <c r="A40" s="246"/>
      <c r="B40" s="246">
        <f>+'Ark1'!C962</f>
        <v>2024</v>
      </c>
      <c r="C40" s="86">
        <f>+'Ark1'!M962</f>
        <v>2</v>
      </c>
      <c r="D40" s="363" t="s">
        <v>93</v>
      </c>
      <c r="E40" s="86">
        <f>+'Ark1'!D962</f>
        <v>12</v>
      </c>
      <c r="F40" s="86" t="s">
        <v>602</v>
      </c>
      <c r="G40" s="86">
        <f>+IF(H40=0,"",'Ark1'!Q962)</f>
        <v>3</v>
      </c>
      <c r="H40" s="362">
        <f>+'Ark1'!R962</f>
        <v>4</v>
      </c>
      <c r="I40" s="28">
        <f>+IF(H40=0,"",'Ark1'!AE962)</f>
        <v>0.38022813688212925</v>
      </c>
      <c r="J40" s="28">
        <f>+IF(H40=0,"",'Ark1'!AF962)</f>
        <v>0.18802178818145096</v>
      </c>
      <c r="K40" s="27">
        <f>+IF(H40=0,"",'Ark1'!S962)</f>
        <v>3.5</v>
      </c>
      <c r="L40" s="305">
        <f>+IF(H40=0,"",'Ark1'!U962)</f>
        <v>110.22499999999999</v>
      </c>
      <c r="M40" s="33">
        <f>+IF(H40=0,"",'Ark1'!W962)</f>
        <v>0</v>
      </c>
      <c r="N40" s="33">
        <f>+IF(H40=0,"",'Ark1'!X962)</f>
        <v>0</v>
      </c>
      <c r="O40" s="33">
        <f>+IF(H40=0,"",'Ark1'!AG962)</f>
        <v>597.25</v>
      </c>
      <c r="P40" s="33">
        <f>+IF(H40=0,"",'Ark1'!AH962)</f>
        <v>100</v>
      </c>
      <c r="Q40" s="33">
        <f>+IF(H40=0,"",'Ark1'!AI962)</f>
        <v>100</v>
      </c>
      <c r="R40" s="374">
        <f>+IF(H40=0,"",'Ark1'!AR962)</f>
        <v>172</v>
      </c>
      <c r="S40" s="114">
        <f>+IF(H40=0,"",'Ark1'!AS962)</f>
        <v>21.392798075342224</v>
      </c>
      <c r="T40" s="33">
        <f>+IF(H40=0,"",'Ark1'!Y962)</f>
        <v>25.702565533424913</v>
      </c>
      <c r="U40" s="27">
        <f>+IF(H40=0,"",'Ark1'!Z962)</f>
        <v>1.1180339887498949</v>
      </c>
      <c r="V40" s="305">
        <f t="shared" si="2"/>
        <v>184.55420678107996</v>
      </c>
      <c r="W40" s="28">
        <f t="shared" si="3"/>
        <v>1.3333333333333333</v>
      </c>
      <c r="X40" s="246"/>
      <c r="Y40" s="249"/>
      <c r="AA40" s="28"/>
      <c r="AB40" s="27"/>
      <c r="AC40" s="250"/>
      <c r="AD40" s="86"/>
      <c r="AE40" s="27"/>
      <c r="AF40" s="27"/>
      <c r="AG40" s="33"/>
      <c r="AH40" s="33"/>
      <c r="AI40" s="33"/>
    </row>
    <row r="41" spans="1:35" ht="15.6">
      <c r="A41" s="246"/>
      <c r="B41" s="246"/>
      <c r="C41" s="246"/>
      <c r="D41" s="246"/>
      <c r="E41" s="246"/>
      <c r="F41" s="246"/>
      <c r="G41" s="246"/>
      <c r="H41" s="246"/>
      <c r="I41" s="247"/>
      <c r="J41" s="247"/>
      <c r="K41" s="246"/>
      <c r="L41" s="246"/>
      <c r="M41" s="248"/>
      <c r="N41" s="248"/>
      <c r="O41" s="246"/>
      <c r="P41" s="248"/>
      <c r="Q41" s="248"/>
      <c r="R41" s="248"/>
      <c r="S41" s="248"/>
      <c r="T41" s="248"/>
      <c r="U41" s="246"/>
      <c r="V41" s="246"/>
      <c r="W41" s="247"/>
      <c r="X41" s="246"/>
      <c r="Y41" s="249"/>
      <c r="AA41" s="28"/>
      <c r="AB41" s="27"/>
      <c r="AC41" s="250"/>
      <c r="AD41" s="86"/>
      <c r="AH41" s="86"/>
    </row>
    <row r="42" spans="1:35" ht="22.8">
      <c r="A42" s="264" t="s">
        <v>639</v>
      </c>
      <c r="B42" s="246"/>
      <c r="C42" s="246"/>
      <c r="D42" s="346" t="str">
        <f>+D44</f>
        <v>1+</v>
      </c>
      <c r="E42" s="246"/>
      <c r="F42" s="246"/>
      <c r="G42" s="246"/>
      <c r="H42" s="213">
        <f>SUM(H44:H55)</f>
        <v>666</v>
      </c>
      <c r="I42" s="247"/>
      <c r="J42" s="247"/>
      <c r="K42" s="246"/>
      <c r="L42" s="272">
        <f>+Fettgruppe!N12</f>
        <v>144.75690690690695</v>
      </c>
      <c r="M42" s="248"/>
      <c r="N42" s="248"/>
      <c r="O42" s="246"/>
      <c r="P42" s="248"/>
      <c r="Q42" s="248"/>
      <c r="R42" s="248"/>
      <c r="S42" s="248"/>
      <c r="T42" s="248"/>
      <c r="U42" s="246"/>
      <c r="V42" s="272">
        <f>+Fettgruppe!X12</f>
        <v>291.93453312933843</v>
      </c>
      <c r="W42" s="263" t="s">
        <v>793</v>
      </c>
      <c r="X42" s="246"/>
      <c r="Y42" s="249"/>
      <c r="AA42" s="28"/>
      <c r="AB42" s="27"/>
      <c r="AC42" s="250"/>
      <c r="AD42" s="86"/>
      <c r="AH42" s="86"/>
    </row>
    <row r="43" spans="1:35" ht="16.5" customHeight="1">
      <c r="A43" s="246"/>
      <c r="B43" s="246"/>
      <c r="C43" s="246"/>
      <c r="D43" s="346"/>
      <c r="E43" s="246"/>
      <c r="F43" s="246"/>
      <c r="G43" s="246"/>
      <c r="H43" s="246"/>
      <c r="I43" s="246"/>
      <c r="J43" s="246"/>
      <c r="K43" s="246"/>
      <c r="L43" s="246"/>
      <c r="M43" s="248"/>
      <c r="N43" s="248"/>
      <c r="O43" s="246"/>
      <c r="P43" s="248"/>
      <c r="Q43" s="248"/>
      <c r="R43" s="248"/>
      <c r="S43" s="248"/>
      <c r="T43" s="248"/>
      <c r="U43" s="246"/>
      <c r="V43" s="246"/>
      <c r="W43" s="246"/>
      <c r="X43" s="246"/>
      <c r="Y43" s="249"/>
      <c r="AA43" s="28"/>
      <c r="AB43" s="27"/>
      <c r="AC43" s="250"/>
      <c r="AD43" s="86"/>
      <c r="AH43" s="86"/>
    </row>
    <row r="44" spans="1:35" ht="15.6">
      <c r="A44" s="246"/>
      <c r="B44" s="246">
        <f>+'Ark1'!C963</f>
        <v>2024</v>
      </c>
      <c r="C44" s="266">
        <f>+'Ark1'!M963</f>
        <v>3</v>
      </c>
      <c r="D44" s="266" t="s">
        <v>94</v>
      </c>
      <c r="E44" s="266">
        <f>+'Ark1'!D963</f>
        <v>1</v>
      </c>
      <c r="F44" s="266" t="s">
        <v>592</v>
      </c>
      <c r="G44" s="266">
        <f>+IF(H44=0,"",'Ark1'!Q963)</f>
        <v>18</v>
      </c>
      <c r="H44" s="362">
        <f>+'Ark1'!R963</f>
        <v>23</v>
      </c>
      <c r="I44" s="267">
        <f>+IF(H44=0,"",'Ark1'!AE963)</f>
        <v>0.71517412935323377</v>
      </c>
      <c r="J44" s="267">
        <f>+IF(H44=0,"",'Ark1'!AF963)</f>
        <v>0.40786221490079649</v>
      </c>
      <c r="K44" s="268">
        <f>+IF(H44=0,"",'Ark1'!S963)</f>
        <v>3.7391304347826089</v>
      </c>
      <c r="L44" s="305">
        <f>+IF(H44=0,"",'Ark1'!U963)</f>
        <v>129.15652173913043</v>
      </c>
      <c r="M44" s="269">
        <f>+IF(H44=0,"",'Ark1'!W963)</f>
        <v>0</v>
      </c>
      <c r="N44" s="269">
        <f>+IF(H44=0,"",'Ark1'!X963)</f>
        <v>0</v>
      </c>
      <c r="O44" s="269">
        <f>+IF(H44=0,"",'Ark1'!AG963)</f>
        <v>533.09523809523807</v>
      </c>
      <c r="P44" s="269">
        <f>+IF(H44=0,"",'Ark1'!AH963)</f>
        <v>91.304347826086953</v>
      </c>
      <c r="Q44" s="269">
        <f>+IF(H44=0,"",'Ark1'!AI963)</f>
        <v>56.521739130434781</v>
      </c>
      <c r="R44" s="374">
        <f>+IF(H44=0,"",'Ark1'!AR963)</f>
        <v>172.95238095238091</v>
      </c>
      <c r="S44" s="114">
        <f>+IF(H44=0,"",'Ark1'!AS963)</f>
        <v>23.190932527931778</v>
      </c>
      <c r="T44" s="269">
        <f>+IF(H44=0,"",'Ark1'!Y963)</f>
        <v>37.575973198504734</v>
      </c>
      <c r="U44" s="268">
        <f>+IF(H44=0,"",'Ark1'!Z963)</f>
        <v>1.0720720005163431</v>
      </c>
      <c r="V44" s="305">
        <f t="shared" ref="V44:V55" si="4">+IF(H44=0,"",1000*L44/O44)</f>
        <v>242.27663747402761</v>
      </c>
      <c r="W44" s="267">
        <f t="shared" ref="W44:W55" si="5">+IF(H44=0,"",H44/G44)</f>
        <v>1.2777777777777777</v>
      </c>
      <c r="X44" s="246"/>
      <c r="Y44" s="249"/>
      <c r="AA44" s="28"/>
      <c r="AB44" s="27"/>
      <c r="AC44" s="250"/>
      <c r="AD44" s="86"/>
      <c r="AE44" s="27"/>
      <c r="AF44" s="27"/>
      <c r="AG44" s="33"/>
      <c r="AH44" s="33"/>
      <c r="AI44" s="33"/>
    </row>
    <row r="45" spans="1:35" ht="15.6">
      <c r="A45" s="246"/>
      <c r="B45" s="246">
        <f>+'Ark1'!C964</f>
        <v>2024</v>
      </c>
      <c r="C45" s="266">
        <f>+'Ark1'!M964</f>
        <v>3</v>
      </c>
      <c r="D45" s="266" t="s">
        <v>94</v>
      </c>
      <c r="E45" s="266">
        <f>+'Ark1'!D964</f>
        <v>2</v>
      </c>
      <c r="F45" s="266" t="s">
        <v>593</v>
      </c>
      <c r="G45" s="266">
        <f>+IF(H45=0,"",'Ark1'!Q964)</f>
        <v>14</v>
      </c>
      <c r="H45" s="362">
        <f>+'Ark1'!R964</f>
        <v>19</v>
      </c>
      <c r="I45" s="267">
        <f>+IF(H45=0,"",'Ark1'!AE964)</f>
        <v>0.80168776371308015</v>
      </c>
      <c r="J45" s="267">
        <f>+IF(H45=0,"",'Ark1'!AF964)</f>
        <v>0.33658771102260376</v>
      </c>
      <c r="K45" s="268">
        <f>+IF(H45=0,"",'Ark1'!S964)</f>
        <v>3.9473684210526319</v>
      </c>
      <c r="L45" s="305">
        <f>+IF(H45=0,"",'Ark1'!U964)</f>
        <v>94.957894736842107</v>
      </c>
      <c r="M45" s="269">
        <f>+IF(H45=0,"",'Ark1'!W964)</f>
        <v>0</v>
      </c>
      <c r="N45" s="269">
        <f>+IF(H45=0,"",'Ark1'!X964)</f>
        <v>0</v>
      </c>
      <c r="O45" s="269">
        <f>+IF(H45=0,"",'Ark1'!AG964)</f>
        <v>394.61111111111114</v>
      </c>
      <c r="P45" s="269">
        <f>+IF(H45=0,"",'Ark1'!AH964)</f>
        <v>94.736842105263179</v>
      </c>
      <c r="Q45" s="269">
        <f>+IF(H45=0,"",'Ark1'!AI964)</f>
        <v>47.368421052631589</v>
      </c>
      <c r="R45" s="374">
        <f>+IF(H45=0,"",'Ark1'!AR964)</f>
        <v>156.94444444444443</v>
      </c>
      <c r="S45" s="114">
        <f>+IF(H45=0,"",'Ark1'!AS964)</f>
        <v>23.56500151400915</v>
      </c>
      <c r="T45" s="269">
        <f>+IF(H45=0,"",'Ark1'!Y964)</f>
        <v>34.116400065988891</v>
      </c>
      <c r="U45" s="268">
        <f>+IF(H45=0,"",'Ark1'!Z964)</f>
        <v>1.4680342822085644</v>
      </c>
      <c r="V45" s="305">
        <f t="shared" si="4"/>
        <v>240.63664722837643</v>
      </c>
      <c r="W45" s="267">
        <f t="shared" si="5"/>
        <v>1.3571428571428572</v>
      </c>
      <c r="X45" s="246"/>
      <c r="Y45" s="249"/>
      <c r="AA45" s="28"/>
      <c r="AB45" s="27"/>
      <c r="AC45" s="250"/>
      <c r="AD45" s="86"/>
      <c r="AE45" s="27"/>
      <c r="AF45" s="27"/>
      <c r="AG45" s="33"/>
      <c r="AH45" s="33"/>
      <c r="AI45" s="33"/>
    </row>
    <row r="46" spans="1:35" ht="15.6">
      <c r="A46" s="246"/>
      <c r="B46" s="246">
        <f>+'Ark1'!C965</f>
        <v>2024</v>
      </c>
      <c r="C46" s="266">
        <f>+'Ark1'!M965</f>
        <v>3</v>
      </c>
      <c r="D46" s="266" t="s">
        <v>94</v>
      </c>
      <c r="E46" s="266">
        <f>+'Ark1'!D965</f>
        <v>3</v>
      </c>
      <c r="F46" s="266" t="s">
        <v>594</v>
      </c>
      <c r="G46" s="266">
        <f>+IF(H46=0,"",'Ark1'!Q965)</f>
        <v>21</v>
      </c>
      <c r="H46" s="362">
        <f>+'Ark1'!R965</f>
        <v>37</v>
      </c>
      <c r="I46" s="267">
        <f>+IF(H46=0,"",'Ark1'!AE965)</f>
        <v>1.9913885898815928</v>
      </c>
      <c r="J46" s="267">
        <f>+IF(H46=0,"",'Ark1'!AF965)</f>
        <v>1.250690213329156</v>
      </c>
      <c r="K46" s="268">
        <f>+IF(H46=0,"",'Ark1'!S965)</f>
        <v>5.1351351351351342</v>
      </c>
      <c r="L46" s="305">
        <f>+IF(H46=0,"",'Ark1'!U965)</f>
        <v>135.71891891891889</v>
      </c>
      <c r="M46" s="269">
        <f>+IF(H46=0,"",'Ark1'!W965)</f>
        <v>0</v>
      </c>
      <c r="N46" s="269">
        <f>+IF(H46=0,"",'Ark1'!X965)</f>
        <v>0</v>
      </c>
      <c r="O46" s="269">
        <f>+IF(H46=0,"",'Ark1'!AG965)</f>
        <v>445.34285714285721</v>
      </c>
      <c r="P46" s="269">
        <f>+IF(H46=0,"",'Ark1'!AH965)</f>
        <v>94.594594594594625</v>
      </c>
      <c r="Q46" s="269">
        <f>+IF(H46=0,"",'Ark1'!AI965)</f>
        <v>83.783783783783804</v>
      </c>
      <c r="R46" s="374">
        <f>+IF(H46=0,"",'Ark1'!AR965)</f>
        <v>170.2</v>
      </c>
      <c r="S46" s="114">
        <f>+IF(H46=0,"",'Ark1'!AS965)</f>
        <v>26.346926790363081</v>
      </c>
      <c r="T46" s="269">
        <f>+IF(H46=0,"",'Ark1'!Y965)</f>
        <v>34.375925248189326</v>
      </c>
      <c r="U46" s="268">
        <f>+IF(H46=0,"",'Ark1'!Z965)</f>
        <v>1.4362519195228576</v>
      </c>
      <c r="V46" s="305">
        <f t="shared" si="4"/>
        <v>304.75153410933211</v>
      </c>
      <c r="W46" s="267">
        <f t="shared" si="5"/>
        <v>1.7619047619047619</v>
      </c>
      <c r="X46" s="246"/>
      <c r="Y46" s="249"/>
      <c r="AA46" s="28"/>
      <c r="AB46" s="27"/>
      <c r="AC46" s="250"/>
      <c r="AD46" s="86"/>
      <c r="AE46" s="27"/>
      <c r="AF46" s="27"/>
      <c r="AG46" s="33"/>
      <c r="AH46" s="33"/>
      <c r="AI46" s="33"/>
    </row>
    <row r="47" spans="1:35" ht="15.6">
      <c r="A47" s="246"/>
      <c r="B47" s="246">
        <f>+'Ark1'!C966</f>
        <v>2024</v>
      </c>
      <c r="C47" s="266">
        <f>+'Ark1'!M966</f>
        <v>3</v>
      </c>
      <c r="D47" s="266" t="s">
        <v>94</v>
      </c>
      <c r="E47" s="266">
        <f>+'Ark1'!D966</f>
        <v>4</v>
      </c>
      <c r="F47" s="266" t="s">
        <v>595</v>
      </c>
      <c r="G47" s="266">
        <f>+IF(H47=0,"",'Ark1'!Q966)</f>
        <v>21</v>
      </c>
      <c r="H47" s="362">
        <f>+'Ark1'!R966</f>
        <v>27</v>
      </c>
      <c r="I47" s="267">
        <f>+IF(H47=0,"",'Ark1'!AE966)</f>
        <v>0.79132473622508781</v>
      </c>
      <c r="J47" s="267">
        <f>+IF(H47=0,"",'Ark1'!AF966)</f>
        <v>0.45402171459274143</v>
      </c>
      <c r="K47" s="268">
        <f>+IF(H47=0,"",'Ark1'!S966)</f>
        <v>4.4074074074074074</v>
      </c>
      <c r="L47" s="305">
        <f>+IF(H47=0,"",'Ark1'!U966)</f>
        <v>131.69629629629631</v>
      </c>
      <c r="M47" s="269">
        <f>+IF(H47=0,"",'Ark1'!W966)</f>
        <v>0</v>
      </c>
      <c r="N47" s="269">
        <f>+IF(H47=0,"",'Ark1'!X966)</f>
        <v>0</v>
      </c>
      <c r="O47" s="269">
        <f>+IF(H47=0,"",'Ark1'!AG966)</f>
        <v>443</v>
      </c>
      <c r="P47" s="269">
        <f>+IF(H47=0,"",'Ark1'!AH966)</f>
        <v>88.8888888888889</v>
      </c>
      <c r="Q47" s="269">
        <f>+IF(H47=0,"",'Ark1'!AI966)</f>
        <v>66.666666666666686</v>
      </c>
      <c r="R47" s="374">
        <f>+IF(H47=0,"",'Ark1'!AR966)</f>
        <v>168.70833333333337</v>
      </c>
      <c r="S47" s="114">
        <f>+IF(H47=0,"",'Ark1'!AS966)</f>
        <v>25.141649759161592</v>
      </c>
      <c r="T47" s="269">
        <f>+IF(H47=0,"",'Ark1'!Y966)</f>
        <v>63.55320594810761</v>
      </c>
      <c r="U47" s="268">
        <f>+IF(H47=0,"",'Ark1'!Z966)</f>
        <v>1.9485846574764305</v>
      </c>
      <c r="V47" s="305">
        <f t="shared" si="4"/>
        <v>297.28283588328742</v>
      </c>
      <c r="W47" s="267">
        <f t="shared" si="5"/>
        <v>1.2857142857142858</v>
      </c>
      <c r="X47" s="246"/>
      <c r="Y47" s="249"/>
      <c r="AA47" s="28"/>
      <c r="AB47" s="27"/>
      <c r="AC47" s="250"/>
      <c r="AD47" s="86"/>
      <c r="AE47" s="27"/>
      <c r="AF47" s="27"/>
      <c r="AG47" s="33"/>
      <c r="AH47" s="33"/>
      <c r="AI47" s="33"/>
    </row>
    <row r="48" spans="1:35" ht="15.6">
      <c r="A48" s="246"/>
      <c r="B48" s="246">
        <f>+'Ark1'!C967</f>
        <v>2024</v>
      </c>
      <c r="C48" s="266">
        <f>+'Ark1'!M967</f>
        <v>3</v>
      </c>
      <c r="D48" s="266" t="s">
        <v>94</v>
      </c>
      <c r="E48" s="266">
        <f>+'Ark1'!D967</f>
        <v>5</v>
      </c>
      <c r="F48" s="266" t="s">
        <v>442</v>
      </c>
      <c r="G48" s="266">
        <f>+IF(H48=0,"",'Ark1'!Q967)</f>
        <v>27</v>
      </c>
      <c r="H48" s="362">
        <f>+'Ark1'!R967</f>
        <v>44</v>
      </c>
      <c r="I48" s="267">
        <f>+IF(H48=0,"",'Ark1'!AE967)</f>
        <v>1.2184990307394072</v>
      </c>
      <c r="J48" s="267">
        <f>+IF(H48=0,"",'Ark1'!AF967)</f>
        <v>0.69200636527739501</v>
      </c>
      <c r="K48" s="268">
        <f>+IF(H48=0,"",'Ark1'!S967)</f>
        <v>4.7045454545454541</v>
      </c>
      <c r="L48" s="305">
        <f>+IF(H48=0,"",'Ark1'!U967)</f>
        <v>130.48863636363637</v>
      </c>
      <c r="M48" s="269">
        <f>+IF(H48=0,"",'Ark1'!W967)</f>
        <v>0</v>
      </c>
      <c r="N48" s="269">
        <f>+IF(H48=0,"",'Ark1'!X967)</f>
        <v>0</v>
      </c>
      <c r="O48" s="269">
        <f>+IF(H48=0,"",'Ark1'!AG967)</f>
        <v>455.04878048780489</v>
      </c>
      <c r="P48" s="269">
        <f>+IF(H48=0,"",'Ark1'!AH967)</f>
        <v>93.181818181818173</v>
      </c>
      <c r="Q48" s="269">
        <f>+IF(H48=0,"",'Ark1'!AI967)</f>
        <v>84.090909090909108</v>
      </c>
      <c r="R48" s="374">
        <f>+IF(H48=0,"",'Ark1'!AR967)</f>
        <v>168.70731707317077</v>
      </c>
      <c r="S48" s="114">
        <f>+IF(H48=0,"",'Ark1'!AS967)</f>
        <v>25.507454368303311</v>
      </c>
      <c r="T48" s="269">
        <f>+IF(H48=0,"",'Ark1'!Y967)</f>
        <v>46.741038109941883</v>
      </c>
      <c r="U48" s="268">
        <f>+IF(H48=0,"",'Ark1'!Z967)</f>
        <v>1.4706143653487995</v>
      </c>
      <c r="V48" s="305">
        <f t="shared" si="4"/>
        <v>286.75746855920517</v>
      </c>
      <c r="W48" s="267">
        <f t="shared" si="5"/>
        <v>1.6296296296296295</v>
      </c>
      <c r="X48" s="246"/>
      <c r="Y48" s="249"/>
      <c r="AA48" s="28"/>
      <c r="AB48" s="27"/>
      <c r="AC48" s="250"/>
      <c r="AD48" s="86"/>
      <c r="AE48" s="27"/>
      <c r="AF48" s="27"/>
      <c r="AG48" s="33"/>
      <c r="AH48" s="33"/>
      <c r="AI48" s="33"/>
    </row>
    <row r="49" spans="1:35" ht="15.6">
      <c r="A49" s="246"/>
      <c r="B49" s="246">
        <f>+'Ark1'!C968</f>
        <v>2024</v>
      </c>
      <c r="C49" s="266">
        <f>+'Ark1'!M968</f>
        <v>3</v>
      </c>
      <c r="D49" s="266" t="s">
        <v>94</v>
      </c>
      <c r="E49" s="266">
        <f>+'Ark1'!D968</f>
        <v>6</v>
      </c>
      <c r="F49" s="266" t="s">
        <v>596</v>
      </c>
      <c r="G49" s="266">
        <f>+IF(H49=0,"",'Ark1'!Q968)</f>
        <v>25</v>
      </c>
      <c r="H49" s="362">
        <f>+'Ark1'!R968</f>
        <v>39</v>
      </c>
      <c r="I49" s="267">
        <f>+IF(H49=0,"",'Ark1'!AE968)</f>
        <v>1.0734929810074318</v>
      </c>
      <c r="J49" s="267">
        <f>+IF(H49=0,"",'Ark1'!AF968)</f>
        <v>0.65420635680492978</v>
      </c>
      <c r="K49" s="268">
        <f>+IF(H49=0,"",'Ark1'!S968)</f>
        <v>4.4871794871794881</v>
      </c>
      <c r="L49" s="305">
        <f>+IF(H49=0,"",'Ark1'!U968)</f>
        <v>142.26666666666662</v>
      </c>
      <c r="M49" s="269">
        <f>+IF(H49=0,"",'Ark1'!W968)</f>
        <v>0</v>
      </c>
      <c r="N49" s="269">
        <f>+IF(H49=0,"",'Ark1'!X968)</f>
        <v>0</v>
      </c>
      <c r="O49" s="269">
        <f>+IF(H49=0,"",'Ark1'!AG968)</f>
        <v>504.43243243243251</v>
      </c>
      <c r="P49" s="269">
        <f>+IF(H49=0,"",'Ark1'!AH968)</f>
        <v>94.871794871794876</v>
      </c>
      <c r="Q49" s="269">
        <f>+IF(H49=0,"",'Ark1'!AI968)</f>
        <v>71.79487179487181</v>
      </c>
      <c r="R49" s="374">
        <f>+IF(H49=0,"",'Ark1'!AR968)</f>
        <v>176.64864864864859</v>
      </c>
      <c r="S49" s="114">
        <f>+IF(H49=0,"",'Ark1'!AS968)</f>
        <v>25.200864662150799</v>
      </c>
      <c r="T49" s="269">
        <f>+IF(H49=0,"",'Ark1'!Y968)</f>
        <v>47.982669592224568</v>
      </c>
      <c r="U49" s="268">
        <f>+IF(H49=0,"",'Ark1'!Z968)</f>
        <v>1.6151811023613971</v>
      </c>
      <c r="V49" s="305">
        <f t="shared" si="4"/>
        <v>282.0331475925131</v>
      </c>
      <c r="W49" s="267">
        <f t="shared" si="5"/>
        <v>1.56</v>
      </c>
      <c r="X49" s="246"/>
      <c r="Y49" s="249"/>
      <c r="AA49" s="28"/>
      <c r="AB49" s="27"/>
      <c r="AC49" s="250"/>
      <c r="AD49" s="86"/>
      <c r="AE49" s="27"/>
      <c r="AF49" s="27"/>
      <c r="AG49" s="33"/>
      <c r="AH49" s="33"/>
      <c r="AI49" s="33"/>
    </row>
    <row r="50" spans="1:35" ht="15.6">
      <c r="A50" s="246"/>
      <c r="B50" s="246">
        <f>+'Ark1'!C969</f>
        <v>2024</v>
      </c>
      <c r="C50" s="266">
        <f>+'Ark1'!M969</f>
        <v>3</v>
      </c>
      <c r="D50" s="266" t="s">
        <v>94</v>
      </c>
      <c r="E50" s="266">
        <f>+'Ark1'!D969</f>
        <v>7</v>
      </c>
      <c r="F50" s="266" t="s">
        <v>597</v>
      </c>
      <c r="G50" s="266">
        <f>+IF(H50=0,"",'Ark1'!Q969)</f>
        <v>15</v>
      </c>
      <c r="H50" s="362">
        <f>+'Ark1'!R969</f>
        <v>21</v>
      </c>
      <c r="I50" s="267">
        <f>+IF(H50=0,"",'Ark1'!AE969)</f>
        <v>0.80552359033371701</v>
      </c>
      <c r="J50" s="267">
        <f>+IF(H50=0,"",'Ark1'!AF969)</f>
        <v>0.4151204049032563</v>
      </c>
      <c r="K50" s="268">
        <f>+IF(H50=0,"",'Ark1'!S969)</f>
        <v>4</v>
      </c>
      <c r="L50" s="305">
        <f>+IF(H50=0,"",'Ark1'!U969)</f>
        <v>121.65714285714289</v>
      </c>
      <c r="M50" s="269">
        <f>+IF(H50=0,"",'Ark1'!W969)</f>
        <v>0</v>
      </c>
      <c r="N50" s="269">
        <f>+IF(H50=0,"",'Ark1'!X969)</f>
        <v>0</v>
      </c>
      <c r="O50" s="269">
        <f>+IF(H50=0,"",'Ark1'!AG969)</f>
        <v>444.85</v>
      </c>
      <c r="P50" s="269">
        <f>+IF(H50=0,"",'Ark1'!AH969)</f>
        <v>95.238095238095283</v>
      </c>
      <c r="Q50" s="269">
        <f>+IF(H50=0,"",'Ark1'!AI969)</f>
        <v>76.190476190476218</v>
      </c>
      <c r="R50" s="374">
        <f>+IF(H50=0,"",'Ark1'!AR969)</f>
        <v>169.95</v>
      </c>
      <c r="S50" s="114">
        <f>+IF(H50=0,"",'Ark1'!AS969)</f>
        <v>23.588818376198887</v>
      </c>
      <c r="T50" s="269">
        <f>+IF(H50=0,"",'Ark1'!Y969)</f>
        <v>39.714272010960251</v>
      </c>
      <c r="U50" s="268">
        <f>+IF(H50=0,"",'Ark1'!Z969)</f>
        <v>1.309307341415954</v>
      </c>
      <c r="V50" s="305">
        <f t="shared" si="4"/>
        <v>273.47902182115968</v>
      </c>
      <c r="W50" s="267">
        <f t="shared" si="5"/>
        <v>1.4</v>
      </c>
      <c r="X50" s="246"/>
      <c r="Y50" s="249"/>
      <c r="AA50" s="28"/>
      <c r="AB50" s="27"/>
      <c r="AC50" s="250"/>
      <c r="AD50" s="86"/>
      <c r="AE50" s="27"/>
      <c r="AF50" s="27"/>
      <c r="AG50" s="33"/>
      <c r="AH50" s="33"/>
      <c r="AI50" s="33"/>
    </row>
    <row r="51" spans="1:35" ht="15.6">
      <c r="A51" s="246"/>
      <c r="B51" s="246">
        <f>+'Ark1'!C970</f>
        <v>2024</v>
      </c>
      <c r="C51" s="266">
        <f>+'Ark1'!M970</f>
        <v>3</v>
      </c>
      <c r="D51" s="266" t="s">
        <v>94</v>
      </c>
      <c r="E51" s="266">
        <f>+'Ark1'!D970</f>
        <v>8</v>
      </c>
      <c r="F51" s="266" t="s">
        <v>598</v>
      </c>
      <c r="G51" s="266">
        <f>+IF(H51=0,"",'Ark1'!Q970)</f>
        <v>40</v>
      </c>
      <c r="H51" s="362">
        <f>+'Ark1'!R970</f>
        <v>53</v>
      </c>
      <c r="I51" s="267">
        <f>+IF(H51=0,"",'Ark1'!AE970)</f>
        <v>1.6698172652804029</v>
      </c>
      <c r="J51" s="267">
        <f>+IF(H51=0,"",'Ark1'!AF970)</f>
        <v>1.0623071533317878</v>
      </c>
      <c r="K51" s="268">
        <f>+IF(H51=0,"",'Ark1'!S970)</f>
        <v>4.5961538461538449</v>
      </c>
      <c r="L51" s="305">
        <f>+IF(H51=0,"",'Ark1'!U970)</f>
        <v>149.29622641509437</v>
      </c>
      <c r="M51" s="269">
        <f>+IF(H51=0,"",'Ark1'!W970)</f>
        <v>0</v>
      </c>
      <c r="N51" s="269">
        <f>+IF(H51=0,"",'Ark1'!X970)</f>
        <v>0</v>
      </c>
      <c r="O51" s="269">
        <f>+IF(H51=0,"",'Ark1'!AG970)</f>
        <v>486.25</v>
      </c>
      <c r="P51" s="269">
        <f>+IF(H51=0,"",'Ark1'!AH970)</f>
        <v>98.113207547169822</v>
      </c>
      <c r="Q51" s="269">
        <f>+IF(H51=0,"",'Ark1'!AI970)</f>
        <v>77.358490566037744</v>
      </c>
      <c r="R51" s="374">
        <f>+IF(H51=0,"",'Ark1'!AR970)</f>
        <v>177.05769230769235</v>
      </c>
      <c r="S51" s="114">
        <f>+IF(H51=0,"",'Ark1'!AS970)</f>
        <v>25.960787813004526</v>
      </c>
      <c r="T51" s="269">
        <f>+IF(H51=0,"",'Ark1'!Y970)</f>
        <v>46.84180910361686</v>
      </c>
      <c r="U51" s="268">
        <f>+IF(H51=0,"",'Ark1'!Z970)</f>
        <v>1.23925267035249</v>
      </c>
      <c r="V51" s="305">
        <f t="shared" si="4"/>
        <v>307.03594121356167</v>
      </c>
      <c r="W51" s="267">
        <f t="shared" si="5"/>
        <v>1.325</v>
      </c>
      <c r="X51" s="246"/>
      <c r="Y51" s="249"/>
      <c r="AA51" s="28"/>
      <c r="AB51" s="27"/>
      <c r="AC51" s="250"/>
      <c r="AD51" s="86"/>
      <c r="AE51" s="27"/>
      <c r="AF51" s="27"/>
      <c r="AG51" s="33"/>
      <c r="AH51" s="33"/>
      <c r="AI51" s="33"/>
    </row>
    <row r="52" spans="1:35" ht="15.6">
      <c r="A52" s="246"/>
      <c r="B52" s="246">
        <f>+'Ark1'!C971</f>
        <v>2024</v>
      </c>
      <c r="C52" s="266">
        <f>+'Ark1'!M971</f>
        <v>3</v>
      </c>
      <c r="D52" s="266" t="s">
        <v>94</v>
      </c>
      <c r="E52" s="266">
        <f>+'Ark1'!D971</f>
        <v>9</v>
      </c>
      <c r="F52" s="266" t="s">
        <v>599</v>
      </c>
      <c r="G52" s="266">
        <f>+IF(H52=0,"",'Ark1'!Q971)</f>
        <v>37</v>
      </c>
      <c r="H52" s="362">
        <f>+'Ark1'!R971</f>
        <v>60</v>
      </c>
      <c r="I52" s="267">
        <f>+IF(H52=0,"",'Ark1'!AE971)</f>
        <v>1.9697964543663824</v>
      </c>
      <c r="J52" s="267">
        <f>+IF(H52=0,"",'Ark1'!AF971)</f>
        <v>1.417119556659302</v>
      </c>
      <c r="K52" s="268">
        <f>+IF(H52=0,"",'Ark1'!S971)</f>
        <v>4.8</v>
      </c>
      <c r="L52" s="305">
        <f>+IF(H52=0,"",'Ark1'!U971)</f>
        <v>164.98833333333343</v>
      </c>
      <c r="M52" s="269">
        <f>+IF(H52=0,"",'Ark1'!W971)</f>
        <v>0</v>
      </c>
      <c r="N52" s="269">
        <f>+IF(H52=0,"",'Ark1'!X971)</f>
        <v>0</v>
      </c>
      <c r="O52" s="269">
        <f>+IF(H52=0,"",'Ark1'!AG971)</f>
        <v>515.125</v>
      </c>
      <c r="P52" s="269">
        <f>+IF(H52=0,"",'Ark1'!AH971)</f>
        <v>93.333333333333314</v>
      </c>
      <c r="Q52" s="269">
        <f>+IF(H52=0,"",'Ark1'!AI971)</f>
        <v>68.333333333333314</v>
      </c>
      <c r="R52" s="374">
        <f>+IF(H52=0,"",'Ark1'!AR971)</f>
        <v>182.48214285714289</v>
      </c>
      <c r="S52" s="114">
        <f>+IF(H52=0,"",'Ark1'!AS971)</f>
        <v>26.542683607658088</v>
      </c>
      <c r="T52" s="269">
        <f>+IF(H52=0,"",'Ark1'!Y971)</f>
        <v>46.397360167961487</v>
      </c>
      <c r="U52" s="268">
        <f>+IF(H52=0,"",'Ark1'!Z971)</f>
        <v>1.860107523773828</v>
      </c>
      <c r="V52" s="305">
        <f t="shared" si="4"/>
        <v>320.28795599773537</v>
      </c>
      <c r="W52" s="267">
        <f t="shared" si="5"/>
        <v>1.6216216216216217</v>
      </c>
      <c r="X52" s="246"/>
      <c r="Y52" s="249"/>
      <c r="AA52" s="28"/>
      <c r="AB52" s="27"/>
      <c r="AC52" s="250"/>
      <c r="AD52" s="86"/>
      <c r="AE52" s="27"/>
      <c r="AF52" s="27"/>
      <c r="AG52" s="33"/>
      <c r="AH52" s="33"/>
      <c r="AI52" s="33"/>
    </row>
    <row r="53" spans="1:35" ht="15.6">
      <c r="A53" s="246"/>
      <c r="B53" s="246">
        <f>+'Ark1'!C972</f>
        <v>2024</v>
      </c>
      <c r="C53" s="266">
        <f>+'Ark1'!M972</f>
        <v>3</v>
      </c>
      <c r="D53" s="266" t="s">
        <v>94</v>
      </c>
      <c r="E53" s="266">
        <f>+'Ark1'!D972</f>
        <v>10</v>
      </c>
      <c r="F53" s="266" t="s">
        <v>600</v>
      </c>
      <c r="G53" s="266">
        <f>+IF(H53=0,"",'Ark1'!Q972)</f>
        <v>113</v>
      </c>
      <c r="H53" s="362">
        <f>+'Ark1'!R972</f>
        <v>193</v>
      </c>
      <c r="I53" s="267">
        <f>+IF(H53=0,"",'Ark1'!AE972)</f>
        <v>4.2812777284826975</v>
      </c>
      <c r="J53" s="267">
        <f>+IF(H53=0,"",'Ark1'!AF972)</f>
        <v>3.0815134402045898</v>
      </c>
      <c r="K53" s="268">
        <f>+IF(H53=0,"",'Ark1'!S972)</f>
        <v>4.371727748691101</v>
      </c>
      <c r="L53" s="305">
        <f>+IF(H53=0,"",'Ark1'!U972)</f>
        <v>152.00984455958556</v>
      </c>
      <c r="M53" s="269">
        <f>+IF(H53=0,"",'Ark1'!W972)</f>
        <v>0</v>
      </c>
      <c r="N53" s="269">
        <f>+IF(H53=0,"",'Ark1'!X972)</f>
        <v>0</v>
      </c>
      <c r="O53" s="269">
        <f>+IF(H53=0,"",'Ark1'!AG972)</f>
        <v>491.34594594594608</v>
      </c>
      <c r="P53" s="269">
        <f>+IF(H53=0,"",'Ark1'!AH972)</f>
        <v>95.854922279792731</v>
      </c>
      <c r="Q53" s="269">
        <f>+IF(H53=0,"",'Ark1'!AI972)</f>
        <v>62.176165803108816</v>
      </c>
      <c r="R53" s="374">
        <f>+IF(H53=0,"",'Ark1'!AR972)</f>
        <v>180.372972972973</v>
      </c>
      <c r="S53" s="114">
        <f>+IF(H53=0,"",'Ark1'!AS972)</f>
        <v>25.324696436206978</v>
      </c>
      <c r="T53" s="269">
        <f>+IF(H53=0,"",'Ark1'!Y972)</f>
        <v>42.965692501112741</v>
      </c>
      <c r="U53" s="268">
        <f>+IF(H53=0,"",'Ark1'!Z972)</f>
        <v>1.3927706066782295</v>
      </c>
      <c r="V53" s="305">
        <f t="shared" si="4"/>
        <v>309.37437423429651</v>
      </c>
      <c r="W53" s="267">
        <f t="shared" si="5"/>
        <v>1.7079646017699115</v>
      </c>
      <c r="X53" s="246"/>
      <c r="Y53" s="249"/>
      <c r="AA53" s="28"/>
      <c r="AB53" s="27"/>
      <c r="AC53" s="250"/>
      <c r="AD53" s="86"/>
      <c r="AE53" s="27"/>
      <c r="AF53" s="27"/>
      <c r="AG53" s="33"/>
      <c r="AH53" s="33"/>
      <c r="AI53" s="33"/>
    </row>
    <row r="54" spans="1:35" ht="15.6">
      <c r="A54" s="246"/>
      <c r="B54" s="246">
        <f>+'Ark1'!C973</f>
        <v>2024</v>
      </c>
      <c r="C54" s="266">
        <f>+'Ark1'!M973</f>
        <v>3</v>
      </c>
      <c r="D54" s="266" t="s">
        <v>94</v>
      </c>
      <c r="E54" s="266">
        <f>+'Ark1'!D973</f>
        <v>11</v>
      </c>
      <c r="F54" s="266" t="s">
        <v>601</v>
      </c>
      <c r="G54" s="266">
        <f>+IF(H54=0,"",'Ark1'!Q973)</f>
        <v>73</v>
      </c>
      <c r="H54" s="362">
        <f>+'Ark1'!R973</f>
        <v>134</v>
      </c>
      <c r="I54" s="267">
        <f>+IF(H54=0,"",'Ark1'!AE973)</f>
        <v>3.0572667122975146</v>
      </c>
      <c r="J54" s="267">
        <f>+IF(H54=0,"",'Ark1'!AF973)</f>
        <v>2.0377119039785465</v>
      </c>
      <c r="K54" s="268">
        <f>+IF(H54=0,"",'Ark1'!S973)</f>
        <v>4.0751879699248121</v>
      </c>
      <c r="L54" s="305">
        <f>+IF(H54=0,"",'Ark1'!U973)</f>
        <v>145.08358208955227</v>
      </c>
      <c r="M54" s="269">
        <f>+IF(H54=0,"",'Ark1'!W973)</f>
        <v>0</v>
      </c>
      <c r="N54" s="269">
        <f>+IF(H54=0,"",'Ark1'!X973)</f>
        <v>0</v>
      </c>
      <c r="O54" s="269">
        <f>+IF(H54=0,"",'Ark1'!AG973)</f>
        <v>539.7348484848485</v>
      </c>
      <c r="P54" s="269">
        <f>+IF(H54=0,"",'Ark1'!AH973)</f>
        <v>97.761194029850756</v>
      </c>
      <c r="Q54" s="269">
        <f>+IF(H54=0,"",'Ark1'!AI973)</f>
        <v>70.149253731343279</v>
      </c>
      <c r="R54" s="374">
        <f>+IF(H54=0,"",'Ark1'!AR973)</f>
        <v>180.03030303030303</v>
      </c>
      <c r="S54" s="114">
        <f>+IF(H54=0,"",'Ark1'!AS973)</f>
        <v>24.461798474843128</v>
      </c>
      <c r="T54" s="269">
        <f>+IF(H54=0,"",'Ark1'!Y973)</f>
        <v>41.176377436710247</v>
      </c>
      <c r="U54" s="268">
        <f>+IF(H54=0,"",'Ark1'!Z973)</f>
        <v>1.2418118783146552</v>
      </c>
      <c r="V54" s="305">
        <f t="shared" si="4"/>
        <v>268.8052892949807</v>
      </c>
      <c r="W54" s="267">
        <f t="shared" si="5"/>
        <v>1.8356164383561644</v>
      </c>
      <c r="X54" s="246"/>
      <c r="Y54" s="249"/>
      <c r="AA54" s="28"/>
      <c r="AB54" s="27"/>
      <c r="AC54" s="250"/>
      <c r="AD54" s="86"/>
      <c r="AE54" s="27"/>
      <c r="AF54" s="27"/>
      <c r="AG54" s="33"/>
      <c r="AH54" s="33"/>
      <c r="AI54" s="33"/>
    </row>
    <row r="55" spans="1:35" ht="16.5" customHeight="1">
      <c r="A55" s="246"/>
      <c r="B55" s="246">
        <f>+'Ark1'!C974</f>
        <v>2024</v>
      </c>
      <c r="C55" s="266">
        <f>+'Ark1'!M974</f>
        <v>3</v>
      </c>
      <c r="D55" s="266" t="s">
        <v>94</v>
      </c>
      <c r="E55" s="266">
        <f>+'Ark1'!D974</f>
        <v>12</v>
      </c>
      <c r="F55" s="266" t="s">
        <v>602</v>
      </c>
      <c r="G55" s="266">
        <f>+IF(H55=0,"",'Ark1'!Q974)</f>
        <v>11</v>
      </c>
      <c r="H55" s="362">
        <f>+'Ark1'!R974</f>
        <v>16</v>
      </c>
      <c r="I55" s="267">
        <f>+IF(H55=0,"",'Ark1'!AE974)</f>
        <v>1.5209125475285172</v>
      </c>
      <c r="J55" s="267">
        <f>+IF(H55=0,"",'Ark1'!AF974)</f>
        <v>1.1173415450537987</v>
      </c>
      <c r="K55" s="268">
        <f>+IF(H55=0,"",'Ark1'!S974)</f>
        <v>4.4375</v>
      </c>
      <c r="L55" s="305">
        <f>+IF(H55=0,"",'Ark1'!U974)</f>
        <v>163.75624999999999</v>
      </c>
      <c r="M55" s="269">
        <f>+IF(H55=0,"",'Ark1'!W974)</f>
        <v>0</v>
      </c>
      <c r="N55" s="269">
        <f>+IF(H55=0,"",'Ark1'!X974)</f>
        <v>0</v>
      </c>
      <c r="O55" s="269">
        <f>+IF(H55=0,"",'Ark1'!AG974)</f>
        <v>553</v>
      </c>
      <c r="P55" s="269">
        <f>+IF(H55=0,"",'Ark1'!AH974)</f>
        <v>100</v>
      </c>
      <c r="Q55" s="269">
        <f>+IF(H55=0,"",'Ark1'!AI974)</f>
        <v>75</v>
      </c>
      <c r="R55" s="374">
        <f>+IF(H55=0,"",'Ark1'!AR974)</f>
        <v>183.625</v>
      </c>
      <c r="S55" s="114">
        <f>+IF(H55=0,"",'Ark1'!AS974)</f>
        <v>25.899923015882525</v>
      </c>
      <c r="T55" s="269">
        <f>+IF(H55=0,"",'Ark1'!Y974)</f>
        <v>50.931559086066656</v>
      </c>
      <c r="U55" s="268">
        <f>+IF(H55=0,"",'Ark1'!Z974)</f>
        <v>1.9029171684547912</v>
      </c>
      <c r="V55" s="305">
        <f t="shared" si="4"/>
        <v>296.12341772151899</v>
      </c>
      <c r="W55" s="267">
        <f t="shared" si="5"/>
        <v>1.4545454545454546</v>
      </c>
      <c r="X55" s="246"/>
      <c r="Y55" s="249"/>
      <c r="AA55" s="28"/>
      <c r="AB55" s="27"/>
      <c r="AC55" s="250"/>
      <c r="AD55" s="86"/>
      <c r="AE55" s="27"/>
      <c r="AF55" s="27"/>
      <c r="AG55" s="33"/>
      <c r="AH55" s="33"/>
      <c r="AI55" s="33"/>
    </row>
    <row r="56" spans="1:35" ht="15.6">
      <c r="A56" s="246"/>
      <c r="B56" s="246"/>
      <c r="C56" s="246"/>
      <c r="D56" s="246"/>
      <c r="E56" s="246"/>
      <c r="F56" s="246"/>
      <c r="G56" s="246"/>
      <c r="H56" s="246"/>
      <c r="I56" s="247"/>
      <c r="J56" s="247"/>
      <c r="K56" s="246"/>
      <c r="L56" s="246"/>
      <c r="M56" s="248"/>
      <c r="N56" s="248"/>
      <c r="O56" s="246"/>
      <c r="P56" s="248"/>
      <c r="Q56" s="248"/>
      <c r="R56" s="248"/>
      <c r="S56" s="248"/>
      <c r="T56" s="248"/>
      <c r="U56" s="246"/>
      <c r="V56" s="246"/>
      <c r="W56" s="247"/>
      <c r="X56" s="246"/>
      <c r="Y56" s="249"/>
      <c r="AA56" s="28"/>
      <c r="AB56" s="27"/>
      <c r="AC56" s="250"/>
      <c r="AD56" s="86"/>
      <c r="AH56" s="86"/>
    </row>
    <row r="57" spans="1:35" ht="22.8">
      <c r="A57" s="264" t="s">
        <v>639</v>
      </c>
      <c r="B57" s="246"/>
      <c r="C57" s="246"/>
      <c r="D57" s="346" t="str">
        <f>+D59</f>
        <v>2-</v>
      </c>
      <c r="E57" s="246"/>
      <c r="F57" s="246"/>
      <c r="G57" s="246"/>
      <c r="H57" s="272">
        <f>SUM(H59:H70)</f>
        <v>1751</v>
      </c>
      <c r="I57" s="247"/>
      <c r="J57" s="247"/>
      <c r="K57" s="246"/>
      <c r="L57" s="272">
        <f>+Fettgruppe!N13</f>
        <v>163.57030268418043</v>
      </c>
      <c r="M57" s="248"/>
      <c r="N57" s="248"/>
      <c r="O57" s="246"/>
      <c r="P57" s="248"/>
      <c r="Q57" s="248"/>
      <c r="R57" s="248"/>
      <c r="S57" s="248"/>
      <c r="T57" s="248"/>
      <c r="U57" s="246"/>
      <c r="V57" s="272">
        <f>+Fettgruppe!X13</f>
        <v>318.82828321476404</v>
      </c>
      <c r="W57" s="263" t="str">
        <f>+W42</f>
        <v>gr/dag</v>
      </c>
      <c r="X57" s="246"/>
      <c r="Y57" s="249"/>
      <c r="AA57" s="28"/>
      <c r="AB57" s="27"/>
      <c r="AC57" s="250"/>
      <c r="AD57" s="86"/>
      <c r="AH57" s="86"/>
    </row>
    <row r="58" spans="1:35" ht="16.5" customHeight="1">
      <c r="A58" s="246"/>
      <c r="B58" s="246"/>
      <c r="C58" s="246"/>
      <c r="D58" s="346"/>
      <c r="E58" s="246"/>
      <c r="F58" s="246"/>
      <c r="G58" s="246"/>
      <c r="H58" s="246"/>
      <c r="I58" s="246"/>
      <c r="J58" s="246"/>
      <c r="K58" s="246"/>
      <c r="L58" s="246"/>
      <c r="M58" s="248"/>
      <c r="N58" s="248"/>
      <c r="O58" s="246"/>
      <c r="P58" s="248"/>
      <c r="Q58" s="248"/>
      <c r="R58" s="248"/>
      <c r="S58" s="248"/>
      <c r="T58" s="248"/>
      <c r="U58" s="246"/>
      <c r="V58" s="246"/>
      <c r="W58" s="246"/>
      <c r="X58" s="246"/>
      <c r="Y58" s="249"/>
      <c r="AA58" s="28"/>
      <c r="AB58" s="27"/>
      <c r="AC58" s="250"/>
      <c r="AD58" s="86"/>
      <c r="AH58" s="86"/>
    </row>
    <row r="59" spans="1:35" ht="16.5" customHeight="1">
      <c r="A59" s="246"/>
      <c r="B59" s="246">
        <f>+'Ark1'!C975</f>
        <v>2024</v>
      </c>
      <c r="C59" s="86">
        <f>+'Ark1'!M975</f>
        <v>4</v>
      </c>
      <c r="D59" s="363" t="s">
        <v>95</v>
      </c>
      <c r="E59" s="86">
        <f>+'Ark1'!D975</f>
        <v>1</v>
      </c>
      <c r="F59" s="86" t="s">
        <v>592</v>
      </c>
      <c r="G59" s="86">
        <f>+IF(H59=0,"",'Ark1'!Q975)</f>
        <v>80</v>
      </c>
      <c r="H59" s="362">
        <f>+'Ark1'!R975</f>
        <v>112</v>
      </c>
      <c r="I59" s="28">
        <f>+IF(H59=0,"",'Ark1'!AE975)</f>
        <v>3.4825870646766157</v>
      </c>
      <c r="J59" s="28">
        <f>+IF(H59=0,"",'Ark1'!AF975)</f>
        <v>2.2748210917460678</v>
      </c>
      <c r="K59" s="27">
        <f>+IF(H59=0,"",'Ark1'!S975)</f>
        <v>4.2321428571428559</v>
      </c>
      <c r="L59" s="305">
        <f>+IF(H59=0,"",'Ark1'!U975)</f>
        <v>147.93125000000003</v>
      </c>
      <c r="M59" s="33">
        <f>+IF(H59=0,"",'Ark1'!W975)</f>
        <v>0</v>
      </c>
      <c r="N59" s="33">
        <f>+IF(H59=0,"",'Ark1'!X975)</f>
        <v>0</v>
      </c>
      <c r="O59" s="33">
        <f>+IF(H59=0,"",'Ark1'!AG975)</f>
        <v>508.58715596330279</v>
      </c>
      <c r="P59" s="33">
        <f>+IF(H59=0,"",'Ark1'!AH975)</f>
        <v>97.321428571428555</v>
      </c>
      <c r="Q59" s="33">
        <f>+IF(H59=0,"",'Ark1'!AI975)</f>
        <v>63.392857142857153</v>
      </c>
      <c r="R59" s="374">
        <f>+IF(H59=0,"",'Ark1'!AR975)</f>
        <v>178.57798165137621</v>
      </c>
      <c r="S59" s="114">
        <f>+IF(H59=0,"",'Ark1'!AS975)</f>
        <v>25.157015326005357</v>
      </c>
      <c r="T59" s="33">
        <f>+IF(H59=0,"",'Ark1'!Y975)</f>
        <v>46.973949907007615</v>
      </c>
      <c r="U59" s="27">
        <f>+IF(H59=0,"",'Ark1'!Z975)</f>
        <v>1.5922925008186375</v>
      </c>
      <c r="V59" s="305">
        <f t="shared" ref="V59:V70" si="6">+IF(H59=0,"",1000*L59/O59)</f>
        <v>290.86705840969768</v>
      </c>
      <c r="W59" s="28">
        <f t="shared" ref="W59:W70" si="7">+IF(H59=0,"",H59/G59)</f>
        <v>1.4</v>
      </c>
      <c r="X59" s="246"/>
      <c r="Y59" s="249"/>
      <c r="AA59" s="28"/>
      <c r="AB59" s="27"/>
      <c r="AC59" s="250"/>
      <c r="AD59" s="86"/>
      <c r="AE59" s="27"/>
      <c r="AF59" s="27"/>
      <c r="AG59" s="33"/>
      <c r="AH59" s="33"/>
      <c r="AI59" s="33"/>
    </row>
    <row r="60" spans="1:35" ht="15.6">
      <c r="A60" s="246"/>
      <c r="B60" s="246">
        <f>+'Ark1'!C976</f>
        <v>2024</v>
      </c>
      <c r="C60" s="86">
        <f>+'Ark1'!M976</f>
        <v>4</v>
      </c>
      <c r="D60" s="363" t="s">
        <v>95</v>
      </c>
      <c r="E60" s="86">
        <f>+'Ark1'!D976</f>
        <v>2</v>
      </c>
      <c r="F60" s="86" t="s">
        <v>593</v>
      </c>
      <c r="G60" s="86">
        <f>+IF(H60=0,"",'Ark1'!Q976)</f>
        <v>65</v>
      </c>
      <c r="H60" s="362">
        <f>+'Ark1'!R976</f>
        <v>111</v>
      </c>
      <c r="I60" s="28">
        <f>+IF(H60=0,"",'Ark1'!AE976)</f>
        <v>4.6835443037974684</v>
      </c>
      <c r="J60" s="28">
        <f>+IF(H60=0,"",'Ark1'!AF976)</f>
        <v>2.9583041292532619</v>
      </c>
      <c r="K60" s="27">
        <f>+IF(H60=0,"",'Ark1'!S976)</f>
        <v>4.8108108108108087</v>
      </c>
      <c r="L60" s="305">
        <f>+IF(H60=0,"",'Ark1'!U976)</f>
        <v>142.8585585585586</v>
      </c>
      <c r="M60" s="33">
        <f>+IF(H60=0,"",'Ark1'!W976)</f>
        <v>0</v>
      </c>
      <c r="N60" s="33">
        <f>+IF(H60=0,"",'Ark1'!X976)</f>
        <v>0</v>
      </c>
      <c r="O60" s="33">
        <f>+IF(H60=0,"",'Ark1'!AG976)</f>
        <v>451.05660377358487</v>
      </c>
      <c r="P60" s="33">
        <f>+IF(H60=0,"",'Ark1'!AH976)</f>
        <v>95.49549549549549</v>
      </c>
      <c r="Q60" s="33">
        <f>+IF(H60=0,"",'Ark1'!AI976)</f>
        <v>63.963963963963984</v>
      </c>
      <c r="R60" s="374">
        <f>+IF(H60=0,"",'Ark1'!AR976)</f>
        <v>173.32075471698118</v>
      </c>
      <c r="S60" s="114">
        <f>+IF(H60=0,"",'Ark1'!AS976)</f>
        <v>26.474362301985529</v>
      </c>
      <c r="T60" s="33">
        <f>+IF(H60=0,"",'Ark1'!Y976)</f>
        <v>47.948693428766475</v>
      </c>
      <c r="U60" s="27">
        <f>+IF(H60=0,"",'Ark1'!Z976)</f>
        <v>1.6247717151555841</v>
      </c>
      <c r="V60" s="305">
        <f t="shared" si="6"/>
        <v>316.71980271076745</v>
      </c>
      <c r="W60" s="28">
        <f t="shared" si="7"/>
        <v>1.7076923076923076</v>
      </c>
      <c r="X60" s="246"/>
      <c r="Y60" s="86"/>
      <c r="AA60" s="28"/>
      <c r="AB60" s="27"/>
      <c r="AC60" s="86"/>
      <c r="AD60" s="86"/>
      <c r="AE60" s="27"/>
      <c r="AF60" s="27"/>
      <c r="AG60" s="33"/>
      <c r="AH60" s="33"/>
      <c r="AI60" s="33"/>
    </row>
    <row r="61" spans="1:35" ht="17.25" customHeight="1">
      <c r="A61" s="246"/>
      <c r="B61" s="246">
        <f>+'Ark1'!C977</f>
        <v>2024</v>
      </c>
      <c r="C61" s="86">
        <f>+'Ark1'!M977</f>
        <v>4</v>
      </c>
      <c r="D61" s="363" t="s">
        <v>95</v>
      </c>
      <c r="E61" s="86">
        <f>+'Ark1'!D977</f>
        <v>3</v>
      </c>
      <c r="F61" s="86" t="s">
        <v>594</v>
      </c>
      <c r="G61" s="86">
        <f>+IF(H61=0,"",'Ark1'!Q977)</f>
        <v>57</v>
      </c>
      <c r="H61" s="362">
        <f>+'Ark1'!R977</f>
        <v>87</v>
      </c>
      <c r="I61" s="28">
        <f>+IF(H61=0,"",'Ark1'!AE977)</f>
        <v>4.6824542518837458</v>
      </c>
      <c r="J61" s="28">
        <f>+IF(H61=0,"",'Ark1'!AF977)</f>
        <v>3.1884431203196568</v>
      </c>
      <c r="K61" s="27">
        <f>+IF(H61=0,"",'Ark1'!S977)</f>
        <v>4.7241379310344804</v>
      </c>
      <c r="L61" s="305">
        <f>+IF(H61=0,"",'Ark1'!U977)</f>
        <v>147.14712643678163</v>
      </c>
      <c r="M61" s="33">
        <f>+IF(H61=0,"",'Ark1'!W977)</f>
        <v>0</v>
      </c>
      <c r="N61" s="33">
        <f>+IF(H61=0,"",'Ark1'!X977)</f>
        <v>0</v>
      </c>
      <c r="O61" s="33">
        <f>+IF(H61=0,"",'Ark1'!AG977)</f>
        <v>490.4939759036144</v>
      </c>
      <c r="P61" s="33">
        <f>+IF(H61=0,"",'Ark1'!AH977)</f>
        <v>94.252873563218387</v>
      </c>
      <c r="Q61" s="33">
        <f>+IF(H61=0,"",'Ark1'!AI977)</f>
        <v>74.71264367816093</v>
      </c>
      <c r="R61" s="374">
        <f>+IF(H61=0,"",'Ark1'!AR977)</f>
        <v>175.34939759036138</v>
      </c>
      <c r="S61" s="114">
        <f>+IF(H61=0,"",'Ark1'!AS977)</f>
        <v>26.264588619559781</v>
      </c>
      <c r="T61" s="33">
        <f>+IF(H61=0,"",'Ark1'!Y977)</f>
        <v>45.106731253620197</v>
      </c>
      <c r="U61" s="27">
        <f>+IF(H61=0,"",'Ark1'!Z977)</f>
        <v>1.2837593426887077</v>
      </c>
      <c r="V61" s="305">
        <f t="shared" si="6"/>
        <v>299.99782599918638</v>
      </c>
      <c r="W61" s="28">
        <f t="shared" si="7"/>
        <v>1.5263157894736843</v>
      </c>
      <c r="X61" s="246"/>
      <c r="Y61" s="213"/>
      <c r="AA61" s="28"/>
      <c r="AB61" s="27"/>
      <c r="AC61" s="250"/>
      <c r="AD61" s="86"/>
      <c r="AE61" s="27"/>
      <c r="AF61" s="27"/>
      <c r="AG61" s="33"/>
      <c r="AH61" s="33"/>
      <c r="AI61" s="33"/>
    </row>
    <row r="62" spans="1:35" ht="15.6">
      <c r="A62" s="246"/>
      <c r="B62" s="246">
        <f>+'Ark1'!C978</f>
        <v>2024</v>
      </c>
      <c r="C62" s="86">
        <f>+'Ark1'!M978</f>
        <v>4</v>
      </c>
      <c r="D62" s="363" t="s">
        <v>95</v>
      </c>
      <c r="E62" s="86">
        <f>+'Ark1'!D978</f>
        <v>4</v>
      </c>
      <c r="F62" s="86" t="s">
        <v>595</v>
      </c>
      <c r="G62" s="86">
        <f>+IF(H62=0,"",'Ark1'!Q978)</f>
        <v>69</v>
      </c>
      <c r="H62" s="362">
        <f>+'Ark1'!R978</f>
        <v>98</v>
      </c>
      <c r="I62" s="28">
        <f>+IF(H62=0,"",'Ark1'!AE978)</f>
        <v>2.8722157092614302</v>
      </c>
      <c r="J62" s="28">
        <f>+IF(H62=0,"",'Ark1'!AF978)</f>
        <v>1.9127698108119433</v>
      </c>
      <c r="K62" s="27">
        <f>+IF(H62=0,"",'Ark1'!S978)</f>
        <v>4.8659793814432994</v>
      </c>
      <c r="L62" s="305">
        <f>+IF(H62=0,"",'Ark1'!U978)</f>
        <v>152.86122448979589</v>
      </c>
      <c r="M62" s="33">
        <f>+IF(H62=0,"",'Ark1'!W978)</f>
        <v>0</v>
      </c>
      <c r="N62" s="33">
        <f>+IF(H62=0,"",'Ark1'!X978)</f>
        <v>0</v>
      </c>
      <c r="O62" s="33">
        <f>+IF(H62=0,"",'Ark1'!AG978)</f>
        <v>492.12765957446805</v>
      </c>
      <c r="P62" s="33">
        <f>+IF(H62=0,"",'Ark1'!AH978)</f>
        <v>95.91836734693878</v>
      </c>
      <c r="Q62" s="33">
        <f>+IF(H62=0,"",'Ark1'!AI978)</f>
        <v>74.489795918367335</v>
      </c>
      <c r="R62" s="374">
        <f>+IF(H62=0,"",'Ark1'!AR978)</f>
        <v>174.74468085106378</v>
      </c>
      <c r="S62" s="114">
        <f>+IF(H62=0,"",'Ark1'!AS978)</f>
        <v>26.808625283737086</v>
      </c>
      <c r="T62" s="33">
        <f>+IF(H62=0,"",'Ark1'!Y978)</f>
        <v>62.840045779762669</v>
      </c>
      <c r="U62" s="27">
        <f>+IF(H62=0,"",'Ark1'!Z978)</f>
        <v>1.7773517809500288</v>
      </c>
      <c r="V62" s="305">
        <f t="shared" si="6"/>
        <v>310.61295075747546</v>
      </c>
      <c r="W62" s="28">
        <f t="shared" si="7"/>
        <v>1.4202898550724639</v>
      </c>
      <c r="X62" s="246"/>
      <c r="Y62" s="213"/>
      <c r="AA62" s="28"/>
      <c r="AB62" s="27"/>
      <c r="AC62" s="86"/>
      <c r="AD62" s="86"/>
      <c r="AE62" s="27"/>
      <c r="AF62" s="27"/>
      <c r="AG62" s="33"/>
      <c r="AH62" s="33"/>
      <c r="AI62" s="33"/>
    </row>
    <row r="63" spans="1:35" ht="15.6">
      <c r="A63" s="246"/>
      <c r="B63" s="246">
        <f>+'Ark1'!C979</f>
        <v>2024</v>
      </c>
      <c r="C63" s="86">
        <f>+'Ark1'!M979</f>
        <v>4</v>
      </c>
      <c r="D63" s="363" t="s">
        <v>95</v>
      </c>
      <c r="E63" s="86">
        <f>+'Ark1'!D979</f>
        <v>5</v>
      </c>
      <c r="F63" s="86" t="s">
        <v>442</v>
      </c>
      <c r="G63" s="86">
        <f>+IF(H63=0,"",'Ark1'!Q979)</f>
        <v>59</v>
      </c>
      <c r="H63" s="362">
        <f>+'Ark1'!R979</f>
        <v>110</v>
      </c>
      <c r="I63" s="28">
        <f>+IF(H63=0,"",'Ark1'!AE979)</f>
        <v>3.0462475768485175</v>
      </c>
      <c r="J63" s="28">
        <f>+IF(H63=0,"",'Ark1'!AF979)</f>
        <v>2.0209984730421242</v>
      </c>
      <c r="K63" s="27">
        <f>+IF(H63=0,"",'Ark1'!S979)</f>
        <v>5.0090909090909088</v>
      </c>
      <c r="L63" s="305">
        <f>+IF(H63=0,"",'Ark1'!U979)</f>
        <v>152.43636363636364</v>
      </c>
      <c r="M63" s="33">
        <f>+IF(H63=0,"",'Ark1'!W979)</f>
        <v>0</v>
      </c>
      <c r="N63" s="33">
        <f>+IF(H63=0,"",'Ark1'!X979)</f>
        <v>0</v>
      </c>
      <c r="O63" s="33">
        <f>+IF(H63=0,"",'Ark1'!AG979)</f>
        <v>465.3653846153847</v>
      </c>
      <c r="P63" s="33">
        <f>+IF(H63=0,"",'Ark1'!AH979)</f>
        <v>93.636363636363654</v>
      </c>
      <c r="Q63" s="33">
        <f>+IF(H63=0,"",'Ark1'!AI979)</f>
        <v>72.727272727272734</v>
      </c>
      <c r="R63" s="374">
        <f>+IF(H63=0,"",'Ark1'!AR979)</f>
        <v>175.99038461538464</v>
      </c>
      <c r="S63" s="114">
        <f>+IF(H63=0,"",'Ark1'!AS979)</f>
        <v>26.916921307122575</v>
      </c>
      <c r="T63" s="33">
        <f>+IF(H63=0,"",'Ark1'!Y979)</f>
        <v>47.875198983251721</v>
      </c>
      <c r="U63" s="27">
        <f>+IF(H63=0,"",'Ark1'!Z979)</f>
        <v>1.4739893582041823</v>
      </c>
      <c r="V63" s="305">
        <f t="shared" si="6"/>
        <v>327.56274677015199</v>
      </c>
      <c r="W63" s="28">
        <f t="shared" si="7"/>
        <v>1.8644067796610169</v>
      </c>
      <c r="X63" s="246"/>
      <c r="Y63" s="270"/>
      <c r="AA63" s="28"/>
      <c r="AB63" s="27"/>
      <c r="AC63" s="86"/>
      <c r="AD63" s="86"/>
      <c r="AE63" s="27"/>
      <c r="AF63" s="27"/>
      <c r="AG63" s="33"/>
      <c r="AH63" s="33"/>
      <c r="AI63" s="33"/>
    </row>
    <row r="64" spans="1:35" ht="16.5" customHeight="1">
      <c r="A64" s="246"/>
      <c r="B64" s="246">
        <f>+'Ark1'!C980</f>
        <v>2024</v>
      </c>
      <c r="C64" s="86">
        <f>+'Ark1'!M980</f>
        <v>4</v>
      </c>
      <c r="D64" s="363" t="s">
        <v>95</v>
      </c>
      <c r="E64" s="86">
        <f>+'Ark1'!D980</f>
        <v>6</v>
      </c>
      <c r="F64" s="86" t="s">
        <v>596</v>
      </c>
      <c r="G64" s="86">
        <f>+IF(H64=0,"",'Ark1'!Q980)</f>
        <v>58</v>
      </c>
      <c r="H64" s="362">
        <f>+'Ark1'!R980</f>
        <v>98</v>
      </c>
      <c r="I64" s="28">
        <f>+IF(H64=0,"",'Ark1'!AE980)</f>
        <v>2.6974951830443161</v>
      </c>
      <c r="J64" s="28">
        <f>+IF(H64=0,"",'Ark1'!AF980)</f>
        <v>1.8361262833806311</v>
      </c>
      <c r="K64" s="27">
        <f>+IF(H64=0,"",'Ark1'!S980)</f>
        <v>4.8163265306122449</v>
      </c>
      <c r="L64" s="305">
        <f>+IF(H64=0,"",'Ark1'!U980)</f>
        <v>158.9020408163266</v>
      </c>
      <c r="M64" s="33">
        <f>+IF(H64=0,"",'Ark1'!W980)</f>
        <v>0</v>
      </c>
      <c r="N64" s="33">
        <f>+IF(H64=0,"",'Ark1'!X980)</f>
        <v>0</v>
      </c>
      <c r="O64" s="33">
        <f>+IF(H64=0,"",'Ark1'!AG980)</f>
        <v>480.7684210526316</v>
      </c>
      <c r="P64" s="33">
        <f>+IF(H64=0,"",'Ark1'!AH980)</f>
        <v>96.938775510204081</v>
      </c>
      <c r="Q64" s="33">
        <f>+IF(H64=0,"",'Ark1'!AI980)</f>
        <v>75.510204081632665</v>
      </c>
      <c r="R64" s="374">
        <f>+IF(H64=0,"",'Ark1'!AR980)</f>
        <v>179.82105263157891</v>
      </c>
      <c r="S64" s="114">
        <f>+IF(H64=0,"",'Ark1'!AS980)</f>
        <v>26.722902647247377</v>
      </c>
      <c r="T64" s="33">
        <f>+IF(H64=0,"",'Ark1'!Y980)</f>
        <v>42.064622247378558</v>
      </c>
      <c r="U64" s="27">
        <f>+IF(H64=0,"",'Ark1'!Z980)</f>
        <v>1.554105417428238</v>
      </c>
      <c r="V64" s="305">
        <f t="shared" si="6"/>
        <v>330.51680155783561</v>
      </c>
      <c r="W64" s="28">
        <f t="shared" si="7"/>
        <v>1.6896551724137931</v>
      </c>
      <c r="X64" s="246"/>
      <c r="Y64" s="213"/>
      <c r="AA64" s="28"/>
      <c r="AB64" s="27"/>
      <c r="AC64" s="86"/>
      <c r="AD64" s="86"/>
      <c r="AE64" s="271"/>
      <c r="AF64" s="271"/>
      <c r="AG64" s="33"/>
      <c r="AH64" s="33"/>
      <c r="AI64" s="33"/>
    </row>
    <row r="65" spans="1:34" ht="15.6">
      <c r="A65" s="246"/>
      <c r="B65" s="246">
        <f>+'Ark1'!C981</f>
        <v>2024</v>
      </c>
      <c r="C65" s="86">
        <f>+'Ark1'!M981</f>
        <v>4</v>
      </c>
      <c r="D65" s="363" t="s">
        <v>95</v>
      </c>
      <c r="E65" s="86">
        <f>+'Ark1'!D981</f>
        <v>7</v>
      </c>
      <c r="F65" s="86" t="s">
        <v>597</v>
      </c>
      <c r="G65" s="86">
        <f>+IF(H65=0,"",'Ark1'!Q981)</f>
        <v>41</v>
      </c>
      <c r="H65" s="362">
        <f>+'Ark1'!R981</f>
        <v>66</v>
      </c>
      <c r="I65" s="28">
        <f>+IF(H65=0,"",'Ark1'!AE981)</f>
        <v>2.5316455696202529</v>
      </c>
      <c r="J65" s="28">
        <f>+IF(H65=0,"",'Ark1'!AF981)</f>
        <v>1.6216798532552288</v>
      </c>
      <c r="K65" s="27">
        <f>+IF(H65=0,"",'Ark1'!S981)</f>
        <v>4.6666666666666679</v>
      </c>
      <c r="L65" s="305">
        <f>+IF(H65=0,"",'Ark1'!U981)</f>
        <v>151.21818181818182</v>
      </c>
      <c r="M65" s="33">
        <f>+IF(H65=0,"",'Ark1'!W981)</f>
        <v>0</v>
      </c>
      <c r="N65" s="33">
        <f>+IF(H65=0,"",'Ark1'!X981)</f>
        <v>0</v>
      </c>
      <c r="O65" s="33">
        <f>+IF(H65=0,"",'Ark1'!AG981)</f>
        <v>485.4262295081968</v>
      </c>
      <c r="P65" s="33">
        <f>+IF(H65=0,"",'Ark1'!AH981)</f>
        <v>92.424242424242422</v>
      </c>
      <c r="Q65" s="33">
        <f>+IF(H65=0,"",'Ark1'!AI981)</f>
        <v>71.212121212121218</v>
      </c>
      <c r="R65" s="374">
        <f>+IF(H65=0,"",'Ark1'!AR981)</f>
        <v>176.80327868852461</v>
      </c>
      <c r="S65" s="114">
        <f>+IF(H65=0,"",'Ark1'!AS981)</f>
        <v>26.852849625436168</v>
      </c>
      <c r="T65" s="33">
        <f>+IF(H65=0,"",'Ark1'!Y981)</f>
        <v>50.985282811424014</v>
      </c>
      <c r="U65" s="27">
        <f>+IF(H65=0,"",'Ark1'!Z981)</f>
        <v>1.6907353011591884</v>
      </c>
      <c r="V65" s="305">
        <f t="shared" si="6"/>
        <v>311.51629769035458</v>
      </c>
      <c r="W65" s="28">
        <f t="shared" si="7"/>
        <v>1.6097560975609757</v>
      </c>
      <c r="X65" s="246"/>
      <c r="Y65" s="249"/>
      <c r="AA65" s="28"/>
      <c r="AB65" s="27"/>
      <c r="AC65" s="249"/>
      <c r="AD65" s="86"/>
      <c r="AH65" s="86"/>
    </row>
    <row r="66" spans="1:34" ht="15.6">
      <c r="A66" s="246"/>
      <c r="B66" s="246">
        <f>+'Ark1'!C982</f>
        <v>2024</v>
      </c>
      <c r="C66" s="86">
        <f>+'Ark1'!M982</f>
        <v>4</v>
      </c>
      <c r="D66" s="363" t="s">
        <v>95</v>
      </c>
      <c r="E66" s="86">
        <f>+'Ark1'!D982</f>
        <v>8</v>
      </c>
      <c r="F66" s="86" t="s">
        <v>598</v>
      </c>
      <c r="G66" s="86">
        <f>+IF(H66=0,"",'Ark1'!Q982)</f>
        <v>64</v>
      </c>
      <c r="H66" s="362">
        <f>+'Ark1'!R982</f>
        <v>109</v>
      </c>
      <c r="I66" s="28">
        <f>+IF(H66=0,"",'Ark1'!AE982)</f>
        <v>3.4341524889729058</v>
      </c>
      <c r="J66" s="28">
        <f>+IF(H66=0,"",'Ark1'!AF982)</f>
        <v>2.4897970745908049</v>
      </c>
      <c r="K66" s="27">
        <f>+IF(H66=0,"",'Ark1'!S982)</f>
        <v>4.9541284403669721</v>
      </c>
      <c r="L66" s="305">
        <f>+IF(H66=0,"",'Ark1'!U982)</f>
        <v>170.14220183486236</v>
      </c>
      <c r="M66" s="33">
        <f>+IF(H66=0,"",'Ark1'!W982)</f>
        <v>0</v>
      </c>
      <c r="N66" s="33">
        <f>+IF(H66=0,"",'Ark1'!X982)</f>
        <v>0</v>
      </c>
      <c r="O66" s="33">
        <f>+IF(H66=0,"",'Ark1'!AG982)</f>
        <v>508.85185185185185</v>
      </c>
      <c r="P66" s="33">
        <f>+IF(H66=0,"",'Ark1'!AH982)</f>
        <v>99.082568807339442</v>
      </c>
      <c r="Q66" s="33">
        <f>+IF(H66=0,"",'Ark1'!AI982)</f>
        <v>80.733944954128447</v>
      </c>
      <c r="R66" s="374">
        <f>+IF(H66=0,"",'Ark1'!AR982)</f>
        <v>182.88888888888889</v>
      </c>
      <c r="S66" s="114">
        <f>+IF(H66=0,"",'Ark1'!AS982)</f>
        <v>27.133982581013555</v>
      </c>
      <c r="T66" s="33">
        <f>+IF(H66=0,"",'Ark1'!Y982)</f>
        <v>49.813100766725618</v>
      </c>
      <c r="U66" s="27">
        <f>+IF(H66=0,"",'Ark1'!Z982)</f>
        <v>1.6444810179401468</v>
      </c>
      <c r="V66" s="305">
        <f t="shared" si="6"/>
        <v>334.36490643724312</v>
      </c>
      <c r="W66" s="28">
        <f t="shared" si="7"/>
        <v>1.703125</v>
      </c>
      <c r="X66" s="246"/>
      <c r="Y66" s="249"/>
      <c r="AA66" s="28"/>
      <c r="AB66" s="27"/>
      <c r="AC66" s="272"/>
      <c r="AD66" s="86"/>
      <c r="AE66" s="27"/>
      <c r="AF66" s="250"/>
      <c r="AH66" s="86"/>
    </row>
    <row r="67" spans="1:34" ht="15.6">
      <c r="A67" s="246"/>
      <c r="B67" s="246">
        <f>+'Ark1'!C983</f>
        <v>2024</v>
      </c>
      <c r="C67" s="86">
        <f>+'Ark1'!M983</f>
        <v>4</v>
      </c>
      <c r="D67" s="363" t="s">
        <v>95</v>
      </c>
      <c r="E67" s="86">
        <f>+'Ark1'!D983</f>
        <v>9</v>
      </c>
      <c r="F67" s="86" t="s">
        <v>599</v>
      </c>
      <c r="G67" s="86">
        <f>+IF(H67=0,"",'Ark1'!Q983)</f>
        <v>89</v>
      </c>
      <c r="H67" s="362">
        <f>+'Ark1'!R983</f>
        <v>161</v>
      </c>
      <c r="I67" s="28">
        <f>+IF(H67=0,"",'Ark1'!AE983)</f>
        <v>5.2856204858831246</v>
      </c>
      <c r="J67" s="28">
        <f>+IF(H67=0,"",'Ark1'!AF983)</f>
        <v>3.9754016458072927</v>
      </c>
      <c r="K67" s="27">
        <f>+IF(H67=0,"",'Ark1'!S983)</f>
        <v>4.8074534161490687</v>
      </c>
      <c r="L67" s="305">
        <f>+IF(H67=0,"",'Ark1'!U983)</f>
        <v>172.48571428571424</v>
      </c>
      <c r="M67" s="33">
        <f>+IF(H67=0,"",'Ark1'!W983)</f>
        <v>0</v>
      </c>
      <c r="N67" s="33">
        <f>+IF(H67=0,"",'Ark1'!X983)</f>
        <v>0</v>
      </c>
      <c r="O67" s="33">
        <f>+IF(H67=0,"",'Ark1'!AG983)</f>
        <v>510.68354430379759</v>
      </c>
      <c r="P67" s="33">
        <f>+IF(H67=0,"",'Ark1'!AH983)</f>
        <v>96.273291925465841</v>
      </c>
      <c r="Q67" s="33">
        <f>+IF(H67=0,"",'Ark1'!AI983)</f>
        <v>71.428571428571445</v>
      </c>
      <c r="R67" s="374">
        <f>+IF(H67=0,"",'Ark1'!AR983)</f>
        <v>184.23417721518987</v>
      </c>
      <c r="S67" s="114">
        <f>+IF(H67=0,"",'Ark1'!AS983)</f>
        <v>26.887906889636621</v>
      </c>
      <c r="T67" s="33">
        <f>+IF(H67=0,"",'Ark1'!Y983)</f>
        <v>46.855574129171266</v>
      </c>
      <c r="U67" s="27">
        <f>+IF(H67=0,"",'Ark1'!Z983)</f>
        <v>1.6286088563053296</v>
      </c>
      <c r="V67" s="305">
        <f t="shared" si="6"/>
        <v>337.75459618707669</v>
      </c>
      <c r="W67" s="28">
        <f t="shared" si="7"/>
        <v>1.8089887640449438</v>
      </c>
      <c r="X67" s="246"/>
      <c r="Y67" s="249"/>
      <c r="AA67" s="28"/>
      <c r="AB67" s="27"/>
      <c r="AC67" s="272"/>
      <c r="AD67" s="86"/>
      <c r="AH67" s="86"/>
    </row>
    <row r="68" spans="1:34" ht="15.6">
      <c r="A68" s="246"/>
      <c r="B68" s="246">
        <f>+'Ark1'!C984</f>
        <v>2024</v>
      </c>
      <c r="C68" s="86">
        <f>+'Ark1'!M984</f>
        <v>4</v>
      </c>
      <c r="D68" s="363" t="s">
        <v>95</v>
      </c>
      <c r="E68" s="86">
        <f>+'Ark1'!D984</f>
        <v>10</v>
      </c>
      <c r="F68" s="86" t="s">
        <v>600</v>
      </c>
      <c r="G68" s="86">
        <f>+IF(H68=0,"",'Ark1'!Q984)</f>
        <v>246</v>
      </c>
      <c r="H68" s="362">
        <f>+'Ark1'!R984</f>
        <v>431</v>
      </c>
      <c r="I68" s="28">
        <f>+IF(H68=0,"",'Ark1'!AE984)</f>
        <v>9.5607808340727551</v>
      </c>
      <c r="J68" s="28">
        <f>+IF(H68=0,"",'Ark1'!AF984)</f>
        <v>7.7883947400871278</v>
      </c>
      <c r="K68" s="27">
        <f>+IF(H68=0,"",'Ark1'!S984)</f>
        <v>4.533642691415313</v>
      </c>
      <c r="L68" s="305">
        <f>+IF(H68=0,"",'Ark1'!U984)</f>
        <v>172.04245939675161</v>
      </c>
      <c r="M68" s="33">
        <f>+IF(H68=0,"",'Ark1'!W984)</f>
        <v>0</v>
      </c>
      <c r="N68" s="33">
        <f>+IF(H68=0,"",'Ark1'!X984)</f>
        <v>0</v>
      </c>
      <c r="O68" s="33">
        <f>+IF(H68=0,"",'Ark1'!AG984)</f>
        <v>528.85813953488389</v>
      </c>
      <c r="P68" s="33">
        <f>+IF(H68=0,"",'Ark1'!AH984)</f>
        <v>98.839907192575396</v>
      </c>
      <c r="Q68" s="33">
        <f>+IF(H68=0,"",'Ark1'!AI984)</f>
        <v>65.429234338747108</v>
      </c>
      <c r="R68" s="374">
        <f>+IF(H68=0,"",'Ark1'!AR984)</f>
        <v>185.5651162790698</v>
      </c>
      <c r="S68" s="114">
        <f>+IF(H68=0,"",'Ark1'!AS984)</f>
        <v>26.342870927348844</v>
      </c>
      <c r="T68" s="33">
        <f>+IF(H68=0,"",'Ark1'!Y984)</f>
        <v>47.531320068507775</v>
      </c>
      <c r="U68" s="27">
        <f>+IF(H68=0,"",'Ark1'!Z984)</f>
        <v>1.5226535186180121</v>
      </c>
      <c r="V68" s="305">
        <f t="shared" si="6"/>
        <v>325.30927773572358</v>
      </c>
      <c r="W68" s="28">
        <f t="shared" si="7"/>
        <v>1.7520325203252032</v>
      </c>
      <c r="X68" s="246"/>
      <c r="Y68" s="249"/>
      <c r="AA68" s="28"/>
      <c r="AB68" s="27"/>
      <c r="AC68" s="272"/>
      <c r="AD68" s="86"/>
      <c r="AH68" s="86"/>
    </row>
    <row r="69" spans="1:34" ht="15.6">
      <c r="A69" s="246"/>
      <c r="B69" s="246">
        <f>+'Ark1'!C985</f>
        <v>2024</v>
      </c>
      <c r="C69" s="86">
        <f>+'Ark1'!M985</f>
        <v>4</v>
      </c>
      <c r="D69" s="363" t="s">
        <v>95</v>
      </c>
      <c r="E69" s="86">
        <f>+'Ark1'!D985</f>
        <v>11</v>
      </c>
      <c r="F69" s="86" t="s">
        <v>601</v>
      </c>
      <c r="G69" s="86">
        <f>+IF(H69=0,"",'Ark1'!Q985)</f>
        <v>193</v>
      </c>
      <c r="H69" s="362">
        <f>+'Ark1'!R985</f>
        <v>299</v>
      </c>
      <c r="I69" s="28">
        <f>+IF(H69=0,"",'Ark1'!AE985)</f>
        <v>6.8218115446041496</v>
      </c>
      <c r="J69" s="28">
        <f>+IF(H69=0,"",'Ark1'!AF985)</f>
        <v>5.4597455679619378</v>
      </c>
      <c r="K69" s="27">
        <f>+IF(H69=0,"",'Ark1'!S985)</f>
        <v>4.4515050167224075</v>
      </c>
      <c r="L69" s="305">
        <f>+IF(H69=0,"",'Ark1'!U985)</f>
        <v>174.21337792642137</v>
      </c>
      <c r="M69" s="33">
        <f>+IF(H69=0,"",'Ark1'!W985)</f>
        <v>0</v>
      </c>
      <c r="N69" s="33">
        <f>+IF(H69=0,"",'Ark1'!X985)</f>
        <v>0</v>
      </c>
      <c r="O69" s="33">
        <f>+IF(H69=0,"",'Ark1'!AG985)</f>
        <v>551.64505119453918</v>
      </c>
      <c r="P69" s="33">
        <f>+IF(H69=0,"",'Ark1'!AH985)</f>
        <v>97.658862876254148</v>
      </c>
      <c r="Q69" s="33">
        <f>+IF(H69=0,"",'Ark1'!AI985)</f>
        <v>70.234113712374608</v>
      </c>
      <c r="R69" s="374">
        <f>+IF(H69=0,"",'Ark1'!AR985)</f>
        <v>186.92491467576795</v>
      </c>
      <c r="S69" s="114">
        <f>+IF(H69=0,"",'Ark1'!AS985)</f>
        <v>26.060756651675678</v>
      </c>
      <c r="T69" s="33">
        <f>+IF(H69=0,"",'Ark1'!Y985)</f>
        <v>49.226644173825079</v>
      </c>
      <c r="U69" s="27">
        <f>+IF(H69=0,"",'Ark1'!Z985)</f>
        <v>1.494747574065769</v>
      </c>
      <c r="V69" s="305">
        <f t="shared" si="6"/>
        <v>315.80701675683946</v>
      </c>
      <c r="W69" s="28">
        <f t="shared" si="7"/>
        <v>1.5492227979274611</v>
      </c>
      <c r="X69" s="246"/>
      <c r="Y69" s="249"/>
      <c r="AA69" s="28"/>
      <c r="AB69" s="27"/>
      <c r="AC69" s="272"/>
      <c r="AD69" s="86"/>
      <c r="AH69" s="86"/>
    </row>
    <row r="70" spans="1:34" ht="15.6">
      <c r="A70" s="246"/>
      <c r="B70" s="246">
        <f>+'Ark1'!C986</f>
        <v>2024</v>
      </c>
      <c r="C70" s="86">
        <f>+'Ark1'!M986</f>
        <v>4</v>
      </c>
      <c r="D70" s="363" t="s">
        <v>95</v>
      </c>
      <c r="E70" s="86">
        <f>+'Ark1'!D986</f>
        <v>12</v>
      </c>
      <c r="F70" s="86" t="s">
        <v>602</v>
      </c>
      <c r="G70" s="86">
        <f>+IF(H70=0,"",'Ark1'!Q986)</f>
        <v>38</v>
      </c>
      <c r="H70" s="362">
        <f>+'Ark1'!R986</f>
        <v>69</v>
      </c>
      <c r="I70" s="28">
        <f>+IF(H70=0,"",'Ark1'!AE986)</f>
        <v>6.5589353612167294</v>
      </c>
      <c r="J70" s="28">
        <f>+IF(H70=0,"",'Ark1'!AF986)</f>
        <v>4.8304840079132045</v>
      </c>
      <c r="K70" s="27">
        <f>+IF(H70=0,"",'Ark1'!S986)</f>
        <v>4.6666666666666679</v>
      </c>
      <c r="L70" s="305">
        <f>+IF(H70=0,"",'Ark1'!U986)</f>
        <v>164.16231884057973</v>
      </c>
      <c r="M70" s="33">
        <f>+IF(H70=0,"",'Ark1'!W986)</f>
        <v>0</v>
      </c>
      <c r="N70" s="33">
        <f>+IF(H70=0,"",'Ark1'!X986)</f>
        <v>0</v>
      </c>
      <c r="O70" s="33">
        <f>+IF(H70=0,"",'Ark1'!AG986)</f>
        <v>563.12121212121201</v>
      </c>
      <c r="P70" s="33">
        <f>+IF(H70=0,"",'Ark1'!AH986)</f>
        <v>95.652173913043484</v>
      </c>
      <c r="Q70" s="33">
        <f>+IF(H70=0,"",'Ark1'!AI986)</f>
        <v>79.710144927536234</v>
      </c>
      <c r="R70" s="374">
        <f>+IF(H70=0,"",'Ark1'!AR986)</f>
        <v>182.18181818181819</v>
      </c>
      <c r="S70" s="114">
        <f>+IF(H70=0,"",'Ark1'!AS986)</f>
        <v>26.49559156750551</v>
      </c>
      <c r="T70" s="33">
        <f>+IF(H70=0,"",'Ark1'!Y986)</f>
        <v>45.020372526768945</v>
      </c>
      <c r="U70" s="27">
        <f>+IF(H70=0,"",'Ark1'!Z986)</f>
        <v>1.4711394249796539</v>
      </c>
      <c r="V70" s="305">
        <f t="shared" si="6"/>
        <v>291.52217197110974</v>
      </c>
      <c r="W70" s="28">
        <f t="shared" si="7"/>
        <v>1.8157894736842106</v>
      </c>
      <c r="X70" s="246"/>
      <c r="Y70" s="249"/>
      <c r="AA70" s="28"/>
      <c r="AB70" s="27"/>
      <c r="AC70" s="272"/>
      <c r="AD70" s="86"/>
      <c r="AH70" s="86"/>
    </row>
    <row r="71" spans="1:34" ht="15.6">
      <c r="A71" s="246"/>
      <c r="B71" s="246"/>
      <c r="C71" s="246"/>
      <c r="D71" s="246"/>
      <c r="E71" s="246"/>
      <c r="F71" s="246"/>
      <c r="G71" s="246"/>
      <c r="H71" s="246"/>
      <c r="I71" s="247"/>
      <c r="J71" s="247"/>
      <c r="K71" s="246"/>
      <c r="L71" s="246"/>
      <c r="M71" s="248"/>
      <c r="N71" s="248"/>
      <c r="O71" s="246"/>
      <c r="P71" s="248"/>
      <c r="Q71" s="248"/>
      <c r="R71" s="248"/>
      <c r="S71" s="248"/>
      <c r="T71" s="248"/>
      <c r="U71" s="246"/>
      <c r="V71" s="246"/>
      <c r="W71" s="247"/>
      <c r="X71" s="246"/>
      <c r="Y71" s="249"/>
      <c r="AA71" s="28"/>
      <c r="AB71" s="27"/>
      <c r="AC71" s="250"/>
      <c r="AD71" s="86"/>
      <c r="AH71" s="86"/>
    </row>
    <row r="72" spans="1:34" ht="22.8">
      <c r="A72" s="264" t="s">
        <v>639</v>
      </c>
      <c r="B72" s="246"/>
      <c r="C72" s="246"/>
      <c r="D72" s="346" t="str">
        <f>+D74</f>
        <v>2</v>
      </c>
      <c r="E72" s="246"/>
      <c r="F72" s="246"/>
      <c r="G72" s="246"/>
      <c r="H72" s="213">
        <f>SUM(H74:H85)</f>
        <v>2654</v>
      </c>
      <c r="I72" s="247"/>
      <c r="J72" s="247"/>
      <c r="K72" s="246"/>
      <c r="L72" s="272">
        <f>+Fettgruppe!N14</f>
        <v>180.33568198945019</v>
      </c>
      <c r="M72" s="248"/>
      <c r="N72" s="248"/>
      <c r="O72" s="246"/>
      <c r="P72" s="248"/>
      <c r="Q72" s="248"/>
      <c r="R72" s="248"/>
      <c r="S72" s="248"/>
      <c r="T72" s="248"/>
      <c r="U72" s="246"/>
      <c r="V72" s="272">
        <f>+Fettgruppe!X14</f>
        <v>349.46774210952162</v>
      </c>
      <c r="W72" s="263"/>
      <c r="X72" s="246"/>
      <c r="Y72" s="249"/>
      <c r="AA72" s="28"/>
      <c r="AB72" s="27"/>
      <c r="AC72" s="250"/>
      <c r="AD72" s="86"/>
      <c r="AH72" s="86"/>
    </row>
    <row r="73" spans="1:34" ht="16.5" customHeight="1">
      <c r="A73" s="246"/>
      <c r="B73" s="246"/>
      <c r="C73" s="246"/>
      <c r="D73" s="346"/>
      <c r="E73" s="246"/>
      <c r="F73" s="246"/>
      <c r="G73" s="246"/>
      <c r="H73" s="246"/>
      <c r="I73" s="246"/>
      <c r="J73" s="246"/>
      <c r="K73" s="246"/>
      <c r="L73" s="246"/>
      <c r="M73" s="248"/>
      <c r="N73" s="248"/>
      <c r="O73" s="246"/>
      <c r="P73" s="248"/>
      <c r="Q73" s="248"/>
      <c r="R73" s="248"/>
      <c r="S73" s="248"/>
      <c r="T73" s="248"/>
      <c r="U73" s="246"/>
      <c r="V73" s="246"/>
      <c r="W73" s="246"/>
      <c r="X73" s="246"/>
      <c r="Y73" s="249"/>
      <c r="AA73" s="28"/>
      <c r="AB73" s="27"/>
      <c r="AC73" s="250"/>
      <c r="AD73" s="86"/>
      <c r="AH73" s="86"/>
    </row>
    <row r="74" spans="1:34" ht="15.6">
      <c r="A74" s="246"/>
      <c r="B74" s="246">
        <f>+'Ark1'!C987</f>
        <v>2024</v>
      </c>
      <c r="C74" s="266">
        <f>+'Ark1'!M987</f>
        <v>5</v>
      </c>
      <c r="D74" s="364" t="s">
        <v>96</v>
      </c>
      <c r="E74" s="266">
        <f>+'Ark1'!D987</f>
        <v>1</v>
      </c>
      <c r="F74" s="266" t="s">
        <v>592</v>
      </c>
      <c r="G74" s="266">
        <f>+IF(H74=0,"",'Ark1'!Q987)</f>
        <v>147</v>
      </c>
      <c r="H74" s="362">
        <f>+'Ark1'!R987</f>
        <v>190</v>
      </c>
      <c r="I74" s="267">
        <f>+IF(H74=0,"",'Ark1'!AE987)</f>
        <v>5.9079601990049753</v>
      </c>
      <c r="J74" s="267">
        <f>+IF(H74=0,"",'Ark1'!AF987)</f>
        <v>4.4549054541170783</v>
      </c>
      <c r="K74" s="268">
        <f>+IF(H74=0,"",'Ark1'!S987)</f>
        <v>4.4526315789473685</v>
      </c>
      <c r="L74" s="305">
        <f>+IF(H74=0,"",'Ark1'!U987)</f>
        <v>170.77157894736851</v>
      </c>
      <c r="M74" s="269">
        <f>+IF(H74=0,"",'Ark1'!W987)</f>
        <v>0</v>
      </c>
      <c r="N74" s="269">
        <f>+IF(H74=0,"",'Ark1'!X987)</f>
        <v>0</v>
      </c>
      <c r="O74" s="269">
        <f>+IF(H74=0,"",'Ark1'!AG987)</f>
        <v>521.79558011049721</v>
      </c>
      <c r="P74" s="269">
        <f>+IF(H74=0,"",'Ark1'!AH987)</f>
        <v>95.263157894736821</v>
      </c>
      <c r="Q74" s="269">
        <f>+IF(H74=0,"",'Ark1'!AI987)</f>
        <v>51.578947368421055</v>
      </c>
      <c r="R74" s="374">
        <f>+IF(H74=0,"",'Ark1'!AR987)</f>
        <v>185.66298342541435</v>
      </c>
      <c r="S74" s="114">
        <f>+IF(H74=0,"",'Ark1'!AS987)</f>
        <v>26.329921107972361</v>
      </c>
      <c r="T74" s="269">
        <f>+IF(H74=0,"",'Ark1'!Y987)</f>
        <v>42.609006122767568</v>
      </c>
      <c r="U74" s="268">
        <f>+IF(H74=0,"",'Ark1'!Z987)</f>
        <v>1.5945197003462339</v>
      </c>
      <c r="V74" s="269">
        <f t="shared" ref="V74:V85" si="8">+IF(H74=0,"",1000*L74/O74)</f>
        <v>327.27678320158509</v>
      </c>
      <c r="W74" s="267">
        <f t="shared" ref="W74:W85" si="9">+IF(H74=0,"",H74/G74)</f>
        <v>1.2925170068027212</v>
      </c>
      <c r="X74" s="246"/>
      <c r="Y74" s="249"/>
      <c r="AA74" s="28"/>
      <c r="AB74" s="27"/>
      <c r="AC74" s="272"/>
      <c r="AD74" s="86"/>
      <c r="AH74" s="86"/>
    </row>
    <row r="75" spans="1:34" ht="15.6">
      <c r="A75" s="246"/>
      <c r="B75" s="246">
        <f>+'Ark1'!C988</f>
        <v>2024</v>
      </c>
      <c r="C75" s="266">
        <f>+'Ark1'!M988</f>
        <v>5</v>
      </c>
      <c r="D75" s="364" t="s">
        <v>96</v>
      </c>
      <c r="E75" s="266">
        <f>+'Ark1'!D988</f>
        <v>2</v>
      </c>
      <c r="F75" s="266" t="s">
        <v>593</v>
      </c>
      <c r="G75" s="266">
        <f>+IF(H75=0,"",'Ark1'!Q988)</f>
        <v>101</v>
      </c>
      <c r="H75" s="362">
        <f>+'Ark1'!R988</f>
        <v>145</v>
      </c>
      <c r="I75" s="267">
        <f>+IF(H75=0,"",'Ark1'!AE988)</f>
        <v>6.1181434599156113</v>
      </c>
      <c r="J75" s="267">
        <f>+IF(H75=0,"",'Ark1'!AF988)</f>
        <v>4.5181704568074705</v>
      </c>
      <c r="K75" s="268">
        <f>+IF(H75=0,"",'Ark1'!S988)</f>
        <v>4.820689655172413</v>
      </c>
      <c r="L75" s="305">
        <f>+IF(H75=0,"",'Ark1'!U988)</f>
        <v>167.02482758620701</v>
      </c>
      <c r="M75" s="269">
        <f>+IF(H75=0,"",'Ark1'!W988)</f>
        <v>0</v>
      </c>
      <c r="N75" s="269">
        <f>+IF(H75=0,"",'Ark1'!X988)</f>
        <v>0</v>
      </c>
      <c r="O75" s="269">
        <f>+IF(H75=0,"",'Ark1'!AG988)</f>
        <v>507.72592592592594</v>
      </c>
      <c r="P75" s="269">
        <f>+IF(H75=0,"",'Ark1'!AH988)</f>
        <v>92.413793103448256</v>
      </c>
      <c r="Q75" s="269">
        <f>+IF(H75=0,"",'Ark1'!AI988)</f>
        <v>66.206896551724142</v>
      </c>
      <c r="R75" s="374">
        <f>+IF(H75=0,"",'Ark1'!AR988)</f>
        <v>181.75555555555556</v>
      </c>
      <c r="S75" s="114">
        <f>+IF(H75=0,"",'Ark1'!AS988)</f>
        <v>27.282188029925113</v>
      </c>
      <c r="T75" s="269">
        <f>+IF(H75=0,"",'Ark1'!Y988)</f>
        <v>48.283975397047151</v>
      </c>
      <c r="U75" s="268">
        <f>+IF(H75=0,"",'Ark1'!Z988)</f>
        <v>1.6965236891431899</v>
      </c>
      <c r="V75" s="269">
        <f t="shared" si="8"/>
        <v>328.96651334400224</v>
      </c>
      <c r="W75" s="267">
        <f t="shared" si="9"/>
        <v>1.4356435643564356</v>
      </c>
      <c r="X75" s="246"/>
      <c r="Y75" s="249"/>
      <c r="AA75" s="28"/>
      <c r="AB75" s="27"/>
      <c r="AC75" s="272"/>
      <c r="AD75" s="86"/>
      <c r="AH75" s="86"/>
    </row>
    <row r="76" spans="1:34" ht="15.6">
      <c r="A76" s="246"/>
      <c r="B76" s="246">
        <f>+'Ark1'!C989</f>
        <v>2024</v>
      </c>
      <c r="C76" s="266">
        <f>+'Ark1'!M989</f>
        <v>5</v>
      </c>
      <c r="D76" s="364" t="s">
        <v>96</v>
      </c>
      <c r="E76" s="266">
        <f>+'Ark1'!D989</f>
        <v>3</v>
      </c>
      <c r="F76" s="266" t="s">
        <v>594</v>
      </c>
      <c r="G76" s="266">
        <f>+IF(H76=0,"",'Ark1'!Q989)</f>
        <v>74</v>
      </c>
      <c r="H76" s="362">
        <f>+'Ark1'!R989</f>
        <v>116</v>
      </c>
      <c r="I76" s="267">
        <f>+IF(H76=0,"",'Ark1'!AE989)</f>
        <v>6.2432723358449937</v>
      </c>
      <c r="J76" s="267">
        <f>+IF(H76=0,"",'Ark1'!AF989)</f>
        <v>4.4635912313206525</v>
      </c>
      <c r="K76" s="268">
        <f>+IF(H76=0,"",'Ark1'!S989)</f>
        <v>4.6896551724137936</v>
      </c>
      <c r="L76" s="305">
        <f>+IF(H76=0,"",'Ark1'!U989)</f>
        <v>154.49655172413787</v>
      </c>
      <c r="M76" s="269">
        <f>+IF(H76=0,"",'Ark1'!W989)</f>
        <v>0</v>
      </c>
      <c r="N76" s="269">
        <f>+IF(H76=0,"",'Ark1'!X989)</f>
        <v>0</v>
      </c>
      <c r="O76" s="269">
        <f>+IF(H76=0,"",'Ark1'!AG989)</f>
        <v>489.85849056603757</v>
      </c>
      <c r="P76" s="269">
        <f>+IF(H76=0,"",'Ark1'!AH989)</f>
        <v>90.517241379310377</v>
      </c>
      <c r="Q76" s="269">
        <f>+IF(H76=0,"",'Ark1'!AI989)</f>
        <v>61.206896551724142</v>
      </c>
      <c r="R76" s="374">
        <f>+IF(H76=0,"",'Ark1'!AR989)</f>
        <v>177.87735849056605</v>
      </c>
      <c r="S76" s="114">
        <f>+IF(H76=0,"",'Ark1'!AS989)</f>
        <v>26.373507659757248</v>
      </c>
      <c r="T76" s="269">
        <f>+IF(H76=0,"",'Ark1'!Y989)</f>
        <v>44.60187086503371</v>
      </c>
      <c r="U76" s="268">
        <f>+IF(H76=0,"",'Ark1'!Z989)</f>
        <v>1.4348722945905663</v>
      </c>
      <c r="V76" s="269">
        <f t="shared" si="8"/>
        <v>315.39016818023345</v>
      </c>
      <c r="W76" s="267">
        <f t="shared" si="9"/>
        <v>1.5675675675675675</v>
      </c>
      <c r="X76" s="246"/>
      <c r="Y76" s="249"/>
      <c r="AA76" s="28"/>
      <c r="AB76" s="27"/>
      <c r="AC76" s="272"/>
      <c r="AD76" s="86"/>
      <c r="AH76" s="86"/>
    </row>
    <row r="77" spans="1:34" ht="15.6">
      <c r="A77" s="246"/>
      <c r="B77" s="246">
        <f>+'Ark1'!C990</f>
        <v>2024</v>
      </c>
      <c r="C77" s="266">
        <f>+'Ark1'!M990</f>
        <v>5</v>
      </c>
      <c r="D77" s="364" t="s">
        <v>96</v>
      </c>
      <c r="E77" s="266">
        <f>+'Ark1'!D990</f>
        <v>4</v>
      </c>
      <c r="F77" s="266" t="s">
        <v>595</v>
      </c>
      <c r="G77" s="266">
        <f>+IF(H77=0,"",'Ark1'!Q990)</f>
        <v>111</v>
      </c>
      <c r="H77" s="362">
        <f>+'Ark1'!R990</f>
        <v>152</v>
      </c>
      <c r="I77" s="267">
        <f>+IF(H77=0,"",'Ark1'!AE990)</f>
        <v>4.4548651817116074</v>
      </c>
      <c r="J77" s="267">
        <f>+IF(H77=0,"",'Ark1'!AF990)</f>
        <v>3.281717166867729</v>
      </c>
      <c r="K77" s="268">
        <f>+IF(H77=0,"",'Ark1'!S990)</f>
        <v>5.0986842105263159</v>
      </c>
      <c r="L77" s="305">
        <f>+IF(H77=0,"",'Ark1'!U990)</f>
        <v>169.09013157894748</v>
      </c>
      <c r="M77" s="269">
        <f>+IF(H77=0,"",'Ark1'!W990)</f>
        <v>0</v>
      </c>
      <c r="N77" s="269">
        <f>+IF(H77=0,"",'Ark1'!X990)</f>
        <v>0</v>
      </c>
      <c r="O77" s="269">
        <f>+IF(H77=0,"",'Ark1'!AG990)</f>
        <v>471.58620689655191</v>
      </c>
      <c r="P77" s="269">
        <f>+IF(H77=0,"",'Ark1'!AH990)</f>
        <v>95.394736842105274</v>
      </c>
      <c r="Q77" s="269">
        <f>+IF(H77=0,"",'Ark1'!AI990)</f>
        <v>67.763157894736821</v>
      </c>
      <c r="R77" s="374">
        <f>+IF(H77=0,"",'Ark1'!AR990)</f>
        <v>180.55172413793099</v>
      </c>
      <c r="S77" s="114">
        <f>+IF(H77=0,"",'Ark1'!AS990)</f>
        <v>27.976874122120478</v>
      </c>
      <c r="T77" s="269">
        <f>+IF(H77=0,"",'Ark1'!Y990)</f>
        <v>51.142294732530118</v>
      </c>
      <c r="U77" s="268">
        <f>+IF(H77=0,"",'Ark1'!Z990)</f>
        <v>1.80918660271264</v>
      </c>
      <c r="V77" s="269">
        <f t="shared" si="8"/>
        <v>358.55614330136552</v>
      </c>
      <c r="W77" s="267">
        <f t="shared" si="9"/>
        <v>1.3693693693693694</v>
      </c>
      <c r="X77" s="246"/>
      <c r="Y77" s="249"/>
      <c r="AA77" s="28"/>
      <c r="AB77" s="27"/>
      <c r="AC77" s="272"/>
      <c r="AD77" s="86"/>
      <c r="AH77" s="86"/>
    </row>
    <row r="78" spans="1:34" ht="15.6">
      <c r="A78" s="246"/>
      <c r="B78" s="246">
        <f>+'Ark1'!C991</f>
        <v>2024</v>
      </c>
      <c r="C78" s="266">
        <f>+'Ark1'!M991</f>
        <v>5</v>
      </c>
      <c r="D78" s="364" t="s">
        <v>96</v>
      </c>
      <c r="E78" s="266">
        <f>+'Ark1'!D991</f>
        <v>5</v>
      </c>
      <c r="F78" s="266" t="s">
        <v>442</v>
      </c>
      <c r="G78" s="266">
        <f>+IF(H78=0,"",'Ark1'!Q991)</f>
        <v>112</v>
      </c>
      <c r="H78" s="362">
        <f>+'Ark1'!R991</f>
        <v>189</v>
      </c>
      <c r="I78" s="267">
        <f>+IF(H78=0,"",'Ark1'!AE991)</f>
        <v>5.2340072002215452</v>
      </c>
      <c r="J78" s="267">
        <f>+IF(H78=0,"",'Ark1'!AF991)</f>
        <v>3.8187686975202406</v>
      </c>
      <c r="K78" s="268">
        <f>+IF(H78=0,"",'Ark1'!S991)</f>
        <v>5.0265957446808516</v>
      </c>
      <c r="L78" s="305">
        <f>+IF(H78=0,"",'Ark1'!U991)</f>
        <v>167.63968253968261</v>
      </c>
      <c r="M78" s="269">
        <f>+IF(H78=0,"",'Ark1'!W991)</f>
        <v>0</v>
      </c>
      <c r="N78" s="269">
        <f>+IF(H78=0,"",'Ark1'!X991)</f>
        <v>0</v>
      </c>
      <c r="O78" s="269">
        <f>+IF(H78=0,"",'Ark1'!AG991)</f>
        <v>473.84615384615392</v>
      </c>
      <c r="P78" s="269">
        <f>+IF(H78=0,"",'Ark1'!AH991)</f>
        <v>88.8888888888889</v>
      </c>
      <c r="Q78" s="269">
        <f>+IF(H78=0,"",'Ark1'!AI991)</f>
        <v>68.253968253968253</v>
      </c>
      <c r="R78" s="374">
        <f>+IF(H78=0,"",'Ark1'!AR991)</f>
        <v>181.71005917159763</v>
      </c>
      <c r="S78" s="114">
        <f>+IF(H78=0,"",'Ark1'!AS991)</f>
        <v>27.566165661557221</v>
      </c>
      <c r="T78" s="269">
        <f>+IF(H78=0,"",'Ark1'!Y991)</f>
        <v>40.471023822129347</v>
      </c>
      <c r="U78" s="268">
        <f>+IF(H78=0,"",'Ark1'!Z991)</f>
        <v>1.4935493687558044</v>
      </c>
      <c r="V78" s="269">
        <f t="shared" si="8"/>
        <v>353.78504432075869</v>
      </c>
      <c r="W78" s="267">
        <f t="shared" si="9"/>
        <v>1.6875</v>
      </c>
      <c r="X78" s="246"/>
      <c r="Y78" s="249"/>
      <c r="AA78" s="28"/>
      <c r="AB78" s="27"/>
      <c r="AC78" s="272"/>
      <c r="AD78" s="86"/>
      <c r="AH78" s="86"/>
    </row>
    <row r="79" spans="1:34" ht="15.6">
      <c r="A79" s="246"/>
      <c r="B79" s="246">
        <f>+'Ark1'!C992</f>
        <v>2024</v>
      </c>
      <c r="C79" s="266">
        <f>+'Ark1'!M992</f>
        <v>5</v>
      </c>
      <c r="D79" s="364" t="s">
        <v>96</v>
      </c>
      <c r="E79" s="266">
        <f>+'Ark1'!D992</f>
        <v>6</v>
      </c>
      <c r="F79" s="266" t="s">
        <v>596</v>
      </c>
      <c r="G79" s="266">
        <f>+IF(H79=0,"",'Ark1'!Q992)</f>
        <v>118</v>
      </c>
      <c r="H79" s="362">
        <f>+'Ark1'!R992</f>
        <v>185</v>
      </c>
      <c r="I79" s="267">
        <f>+IF(H79=0,"",'Ark1'!AE992)</f>
        <v>5.0922102945224337</v>
      </c>
      <c r="J79" s="267">
        <f>+IF(H79=0,"",'Ark1'!AF992)</f>
        <v>3.9741585895063793</v>
      </c>
      <c r="K79" s="268">
        <f>+IF(H79=0,"",'Ark1'!S992)</f>
        <v>5.4378378378378391</v>
      </c>
      <c r="L79" s="305">
        <f>+IF(H79=0,"",'Ark1'!U992)</f>
        <v>182.19081081081072</v>
      </c>
      <c r="M79" s="269">
        <f>+IF(H79=0,"",'Ark1'!W992)</f>
        <v>0</v>
      </c>
      <c r="N79" s="269">
        <f>+IF(H79=0,"",'Ark1'!X992)</f>
        <v>0.54054054054054068</v>
      </c>
      <c r="O79" s="269">
        <f>+IF(H79=0,"",'Ark1'!AG992)</f>
        <v>458.24719101123594</v>
      </c>
      <c r="P79" s="269">
        <f>+IF(H79=0,"",'Ark1'!AH992)</f>
        <v>95.135135135135116</v>
      </c>
      <c r="Q79" s="269">
        <f>+IF(H79=0,"",'Ark1'!AI992)</f>
        <v>70.810810810810807</v>
      </c>
      <c r="R79" s="374">
        <f>+IF(H79=0,"",'Ark1'!AR992)</f>
        <v>183.76404494382024</v>
      </c>
      <c r="S79" s="114">
        <f>+IF(H79=0,"",'Ark1'!AS992)</f>
        <v>28.919358780076877</v>
      </c>
      <c r="T79" s="269">
        <f>+IF(H79=0,"",'Ark1'!Y992)</f>
        <v>44.076844100151611</v>
      </c>
      <c r="U79" s="268">
        <f>+IF(H79=0,"",'Ark1'!Z992)</f>
        <v>1.6432254622082076</v>
      </c>
      <c r="V79" s="269">
        <f t="shared" si="8"/>
        <v>397.58194787569033</v>
      </c>
      <c r="W79" s="267">
        <f t="shared" si="9"/>
        <v>1.5677966101694916</v>
      </c>
      <c r="X79" s="246"/>
      <c r="Y79" s="249"/>
      <c r="AA79" s="28"/>
      <c r="AB79" s="27"/>
      <c r="AC79" s="272"/>
      <c r="AD79" s="86"/>
      <c r="AH79" s="86"/>
    </row>
    <row r="80" spans="1:34" ht="15.6">
      <c r="A80" s="246"/>
      <c r="B80" s="246">
        <f>+'Ark1'!C993</f>
        <v>2024</v>
      </c>
      <c r="C80" s="266">
        <f>+'Ark1'!M993</f>
        <v>5</v>
      </c>
      <c r="D80" s="364" t="s">
        <v>96</v>
      </c>
      <c r="E80" s="266">
        <f>+'Ark1'!D993</f>
        <v>7</v>
      </c>
      <c r="F80" s="266" t="s">
        <v>597</v>
      </c>
      <c r="G80" s="266">
        <f>+IF(H80=0,"",'Ark1'!Q993)</f>
        <v>73</v>
      </c>
      <c r="H80" s="362">
        <f>+'Ark1'!R993</f>
        <v>108</v>
      </c>
      <c r="I80" s="267">
        <f>+IF(H80=0,"",'Ark1'!AE993)</f>
        <v>4.1426927502876882</v>
      </c>
      <c r="J80" s="267">
        <f>+IF(H80=0,"",'Ark1'!AF993)</f>
        <v>3.2242188016656153</v>
      </c>
      <c r="K80" s="268">
        <f>+IF(H80=0,"",'Ark1'!S993)</f>
        <v>5.2429906542056068</v>
      </c>
      <c r="L80" s="305">
        <f>+IF(H80=0,"",'Ark1'!U993)</f>
        <v>183.73148148148152</v>
      </c>
      <c r="M80" s="269">
        <f>+IF(H80=0,"",'Ark1'!W993)</f>
        <v>0</v>
      </c>
      <c r="N80" s="269">
        <f>+IF(H80=0,"",'Ark1'!X993)</f>
        <v>0</v>
      </c>
      <c r="O80" s="269">
        <f>+IF(H80=0,"",'Ark1'!AG993)</f>
        <v>495.0594059405941</v>
      </c>
      <c r="P80" s="269">
        <f>+IF(H80=0,"",'Ark1'!AH993)</f>
        <v>92.592592592592609</v>
      </c>
      <c r="Q80" s="269">
        <f>+IF(H80=0,"",'Ark1'!AI993)</f>
        <v>72.222222222222229</v>
      </c>
      <c r="R80" s="374">
        <f>+IF(H80=0,"",'Ark1'!AR993)</f>
        <v>185.34653465346537</v>
      </c>
      <c r="S80" s="114">
        <f>+IF(H80=0,"",'Ark1'!AS993)</f>
        <v>28.629411926050658</v>
      </c>
      <c r="T80" s="269">
        <f>+IF(H80=0,"",'Ark1'!Y993)</f>
        <v>40.954563007539278</v>
      </c>
      <c r="U80" s="268">
        <f>+IF(H80=0,"",'Ark1'!Z993)</f>
        <v>1.5640441761976671</v>
      </c>
      <c r="V80" s="269">
        <f t="shared" si="8"/>
        <v>371.13016998919284</v>
      </c>
      <c r="W80" s="267">
        <f t="shared" si="9"/>
        <v>1.4794520547945205</v>
      </c>
      <c r="X80" s="246"/>
      <c r="Y80" s="249"/>
      <c r="AA80" s="28"/>
      <c r="AB80" s="27"/>
      <c r="AC80" s="272"/>
      <c r="AD80" s="86"/>
      <c r="AH80" s="86"/>
    </row>
    <row r="81" spans="1:34" ht="15.6">
      <c r="A81" s="246"/>
      <c r="B81" s="246">
        <f>+'Ark1'!C994</f>
        <v>2024</v>
      </c>
      <c r="C81" s="266">
        <f>+'Ark1'!M994</f>
        <v>5</v>
      </c>
      <c r="D81" s="364" t="s">
        <v>96</v>
      </c>
      <c r="E81" s="266">
        <f>+'Ark1'!D994</f>
        <v>8</v>
      </c>
      <c r="F81" s="266" t="s">
        <v>598</v>
      </c>
      <c r="G81" s="266">
        <f>+IF(H81=0,"",'Ark1'!Q994)</f>
        <v>128</v>
      </c>
      <c r="H81" s="362">
        <f>+'Ark1'!R994</f>
        <v>205</v>
      </c>
      <c r="I81" s="267">
        <f>+IF(H81=0,"",'Ark1'!AE994)</f>
        <v>6.4587271581600492</v>
      </c>
      <c r="J81" s="267">
        <f>+IF(H81=0,"",'Ark1'!AF994)</f>
        <v>5.3903425328709451</v>
      </c>
      <c r="K81" s="268">
        <f>+IF(H81=0,"",'Ark1'!S994)</f>
        <v>5.5931372549019587</v>
      </c>
      <c r="L81" s="305">
        <f>+IF(H81=0,"",'Ark1'!U994)</f>
        <v>195.85609756097548</v>
      </c>
      <c r="M81" s="269">
        <f>+IF(H81=0,"",'Ark1'!W994)</f>
        <v>0</v>
      </c>
      <c r="N81" s="269">
        <f>+IF(H81=0,"",'Ark1'!X994)</f>
        <v>0.97560975609756095</v>
      </c>
      <c r="O81" s="269">
        <f>+IF(H81=0,"",'Ark1'!AG994)</f>
        <v>495.86294416243663</v>
      </c>
      <c r="P81" s="269">
        <f>+IF(H81=0,"",'Ark1'!AH994)</f>
        <v>95.609756097560975</v>
      </c>
      <c r="Q81" s="269">
        <f>+IF(H81=0,"",'Ark1'!AI994)</f>
        <v>77.560975609756113</v>
      </c>
      <c r="R81" s="374">
        <f>+IF(H81=0,"",'Ark1'!AR994)</f>
        <v>187.253807106599</v>
      </c>
      <c r="S81" s="114">
        <f>+IF(H81=0,"",'Ark1'!AS994)</f>
        <v>29.381287437011359</v>
      </c>
      <c r="T81" s="269">
        <f>+IF(H81=0,"",'Ark1'!Y994)</f>
        <v>49.050059291282359</v>
      </c>
      <c r="U81" s="268">
        <f>+IF(H81=0,"",'Ark1'!Z994)</f>
        <v>1.6259289394436778</v>
      </c>
      <c r="V81" s="269">
        <f t="shared" si="8"/>
        <v>394.98030628563407</v>
      </c>
      <c r="W81" s="267">
        <f t="shared" si="9"/>
        <v>1.6015625</v>
      </c>
      <c r="X81" s="246"/>
      <c r="Y81" s="249"/>
      <c r="AA81" s="28"/>
      <c r="AB81" s="27"/>
      <c r="AC81" s="272"/>
      <c r="AD81" s="86"/>
      <c r="AH81" s="86"/>
    </row>
    <row r="82" spans="1:34" ht="15.6">
      <c r="A82" s="246"/>
      <c r="B82" s="246">
        <f>+'Ark1'!C995</f>
        <v>2024</v>
      </c>
      <c r="C82" s="266">
        <f>+'Ark1'!M995</f>
        <v>5</v>
      </c>
      <c r="D82" s="364" t="s">
        <v>96</v>
      </c>
      <c r="E82" s="266">
        <f>+'Ark1'!D995</f>
        <v>9</v>
      </c>
      <c r="F82" s="266" t="s">
        <v>599</v>
      </c>
      <c r="G82" s="266">
        <f>+IF(H82=0,"",'Ark1'!Q995)</f>
        <v>140</v>
      </c>
      <c r="H82" s="362">
        <f>+'Ark1'!R995</f>
        <v>198</v>
      </c>
      <c r="I82" s="267">
        <f>+IF(H82=0,"",'Ark1'!AE995)</f>
        <v>6.5003282994090608</v>
      </c>
      <c r="J82" s="267">
        <f>+IF(H82=0,"",'Ark1'!AF995)</f>
        <v>5.3010747393031412</v>
      </c>
      <c r="K82" s="268">
        <f>+IF(H82=0,"",'Ark1'!S995)</f>
        <v>4.9438775510204076</v>
      </c>
      <c r="L82" s="305">
        <f>+IF(H82=0,"",'Ark1'!U995)</f>
        <v>187.02373737373736</v>
      </c>
      <c r="M82" s="269">
        <f>+IF(H82=0,"",'Ark1'!W995)</f>
        <v>0</v>
      </c>
      <c r="N82" s="269">
        <f>+IF(H82=0,"",'Ark1'!X995)</f>
        <v>0.50505050505050508</v>
      </c>
      <c r="O82" s="269">
        <f>+IF(H82=0,"",'Ark1'!AG995)</f>
        <v>530.3650793650794</v>
      </c>
      <c r="P82" s="269">
        <f>+IF(H82=0,"",'Ark1'!AH995)</f>
        <v>95.454545454545439</v>
      </c>
      <c r="Q82" s="269">
        <f>+IF(H82=0,"",'Ark1'!AI995)</f>
        <v>69.191919191919197</v>
      </c>
      <c r="R82" s="374">
        <f>+IF(H82=0,"",'Ark1'!AR995)</f>
        <v>187.23280423280423</v>
      </c>
      <c r="S82" s="114">
        <f>+IF(H82=0,"",'Ark1'!AS995)</f>
        <v>28.0185813829879</v>
      </c>
      <c r="T82" s="269">
        <f>+IF(H82=0,"",'Ark1'!Y995)</f>
        <v>51.077254739155762</v>
      </c>
      <c r="U82" s="268">
        <f>+IF(H82=0,"",'Ark1'!Z995)</f>
        <v>1.565890850109241</v>
      </c>
      <c r="V82" s="269">
        <f t="shared" si="8"/>
        <v>352.63207298193674</v>
      </c>
      <c r="W82" s="267">
        <f t="shared" si="9"/>
        <v>1.4142857142857144</v>
      </c>
      <c r="X82" s="246"/>
      <c r="Y82" s="249"/>
      <c r="AA82" s="28"/>
      <c r="AB82" s="27"/>
      <c r="AC82" s="272"/>
      <c r="AD82" s="86"/>
      <c r="AH82" s="86"/>
    </row>
    <row r="83" spans="1:34" ht="15.6">
      <c r="A83" s="246"/>
      <c r="B83" s="246">
        <f>+'Ark1'!C996</f>
        <v>2024</v>
      </c>
      <c r="C83" s="266">
        <f>+'Ark1'!M996</f>
        <v>5</v>
      </c>
      <c r="D83" s="364" t="s">
        <v>96</v>
      </c>
      <c r="E83" s="266">
        <f>+'Ark1'!D996</f>
        <v>10</v>
      </c>
      <c r="F83" s="266" t="s">
        <v>600</v>
      </c>
      <c r="G83" s="266">
        <f>+IF(H83=0,"",'Ark1'!Q996)</f>
        <v>385</v>
      </c>
      <c r="H83" s="362">
        <f>+'Ark1'!R996</f>
        <v>598</v>
      </c>
      <c r="I83" s="267">
        <f>+IF(H83=0,"",'Ark1'!AE996)</f>
        <v>13.26530612244898</v>
      </c>
      <c r="J83" s="267">
        <f>+IF(H83=0,"",'Ark1'!AF996)</f>
        <v>11.57706845377829</v>
      </c>
      <c r="K83" s="268">
        <f>+IF(H83=0,"",'Ark1'!S996)</f>
        <v>4.7319932998324949</v>
      </c>
      <c r="L83" s="305">
        <f>+IF(H83=0,"",'Ark1'!U996)</f>
        <v>184.31571906354512</v>
      </c>
      <c r="M83" s="269">
        <f>+IF(H83=0,"",'Ark1'!W996)</f>
        <v>0</v>
      </c>
      <c r="N83" s="269">
        <f>+IF(H83=0,"",'Ark1'!X996)</f>
        <v>0</v>
      </c>
      <c r="O83" s="269">
        <f>+IF(H83=0,"",'Ark1'!AG996)</f>
        <v>540.65470085470088</v>
      </c>
      <c r="P83" s="269">
        <f>+IF(H83=0,"",'Ark1'!AH996)</f>
        <v>96.98996655518394</v>
      </c>
      <c r="Q83" s="269">
        <f>+IF(H83=0,"",'Ark1'!AI996)</f>
        <v>62.876254180601997</v>
      </c>
      <c r="R83" s="374">
        <f>+IF(H83=0,"",'Ark1'!AR996)</f>
        <v>187.98632478632476</v>
      </c>
      <c r="S83" s="114">
        <f>+IF(H83=0,"",'Ark1'!AS996)</f>
        <v>27.300244280211857</v>
      </c>
      <c r="T83" s="269">
        <f>+IF(H83=0,"",'Ark1'!Y996)</f>
        <v>47.273318859457937</v>
      </c>
      <c r="U83" s="268">
        <f>+IF(H83=0,"",'Ark1'!Z996)</f>
        <v>1.5260980297128828</v>
      </c>
      <c r="V83" s="269">
        <f t="shared" si="8"/>
        <v>340.91208080160453</v>
      </c>
      <c r="W83" s="267">
        <f t="shared" si="9"/>
        <v>1.5532467532467533</v>
      </c>
      <c r="X83" s="246"/>
      <c r="Y83" s="249"/>
      <c r="AA83" s="28"/>
      <c r="AB83" s="27"/>
      <c r="AC83" s="272"/>
      <c r="AD83" s="86"/>
      <c r="AH83" s="86"/>
    </row>
    <row r="84" spans="1:34" ht="15.6">
      <c r="A84" s="246"/>
      <c r="B84" s="246">
        <f>+'Ark1'!C997</f>
        <v>2024</v>
      </c>
      <c r="C84" s="266">
        <f>+'Ark1'!M997</f>
        <v>5</v>
      </c>
      <c r="D84" s="364" t="s">
        <v>96</v>
      </c>
      <c r="E84" s="266">
        <f>+'Ark1'!D997</f>
        <v>11</v>
      </c>
      <c r="F84" s="266" t="s">
        <v>601</v>
      </c>
      <c r="G84" s="266">
        <f>+IF(H84=0,"",'Ark1'!Q997)</f>
        <v>319</v>
      </c>
      <c r="H84" s="362">
        <f>+'Ark1'!R997</f>
        <v>468</v>
      </c>
      <c r="I84" s="267">
        <f>+IF(H84=0,"",'Ark1'!AE997)</f>
        <v>10.677618069815196</v>
      </c>
      <c r="J84" s="267">
        <f>+IF(H84=0,"",'Ark1'!AF997)</f>
        <v>9.1083244302488886</v>
      </c>
      <c r="K84" s="268">
        <f>+IF(H84=0,"",'Ark1'!S997)</f>
        <v>4.7081545064377677</v>
      </c>
      <c r="L84" s="305">
        <f>+IF(H84=0,"",'Ark1'!U997)</f>
        <v>185.68333333333317</v>
      </c>
      <c r="M84" s="269">
        <f>+IF(H84=0,"",'Ark1'!W997)</f>
        <v>0</v>
      </c>
      <c r="N84" s="269">
        <f>+IF(H84=0,"",'Ark1'!X997)</f>
        <v>0.21367521367521369</v>
      </c>
      <c r="O84" s="269">
        <f>+IF(H84=0,"",'Ark1'!AG997)</f>
        <v>545.47045951859957</v>
      </c>
      <c r="P84" s="269">
        <f>+IF(H84=0,"",'Ark1'!AH997)</f>
        <v>97.435897435897445</v>
      </c>
      <c r="Q84" s="269">
        <f>+IF(H84=0,"",'Ark1'!AI997)</f>
        <v>64.102564102564102</v>
      </c>
      <c r="R84" s="374">
        <f>+IF(H84=0,"",'Ark1'!AR997)</f>
        <v>188.86214442013127</v>
      </c>
      <c r="S84" s="114">
        <f>+IF(H84=0,"",'Ark1'!AS997)</f>
        <v>27.126875527683485</v>
      </c>
      <c r="T84" s="269">
        <f>+IF(H84=0,"",'Ark1'!Y997)</f>
        <v>48.608288440638333</v>
      </c>
      <c r="U84" s="268">
        <f>+IF(H84=0,"",'Ark1'!Z997)</f>
        <v>1.5233058230996224</v>
      </c>
      <c r="V84" s="269">
        <f t="shared" si="8"/>
        <v>340.40951272999541</v>
      </c>
      <c r="W84" s="267">
        <f t="shared" si="9"/>
        <v>1.4670846394984327</v>
      </c>
      <c r="X84" s="246"/>
      <c r="Y84" s="249"/>
      <c r="AA84" s="28"/>
      <c r="AB84" s="27"/>
      <c r="AC84" s="272"/>
      <c r="AD84" s="86"/>
      <c r="AH84" s="86"/>
    </row>
    <row r="85" spans="1:34" ht="15.6">
      <c r="A85" s="246"/>
      <c r="B85" s="246">
        <f>+'Ark1'!C998</f>
        <v>2024</v>
      </c>
      <c r="C85" s="266">
        <f>+'Ark1'!M998</f>
        <v>5</v>
      </c>
      <c r="D85" s="364" t="s">
        <v>96</v>
      </c>
      <c r="E85" s="266">
        <f>+'Ark1'!D998</f>
        <v>12</v>
      </c>
      <c r="F85" s="266" t="s">
        <v>602</v>
      </c>
      <c r="G85" s="266">
        <f>+IF(H85=0,"",'Ark1'!Q998)</f>
        <v>71</v>
      </c>
      <c r="H85" s="362">
        <f>+'Ark1'!R998</f>
        <v>100</v>
      </c>
      <c r="I85" s="267">
        <f>+IF(H85=0,"",'Ark1'!AE998)</f>
        <v>9.5057034220532319</v>
      </c>
      <c r="J85" s="267">
        <f>+IF(H85=0,"",'Ark1'!AF998)</f>
        <v>8.0123124632986489</v>
      </c>
      <c r="K85" s="268">
        <f>+IF(H85=0,"",'Ark1'!S998)</f>
        <v>5.2</v>
      </c>
      <c r="L85" s="305">
        <f>+IF(H85=0,"",'Ark1'!U998)</f>
        <v>187.88400000000004</v>
      </c>
      <c r="M85" s="269">
        <f>+IF(H85=0,"",'Ark1'!W998)</f>
        <v>0</v>
      </c>
      <c r="N85" s="269">
        <f>+IF(H85=0,"",'Ark1'!X998)</f>
        <v>0</v>
      </c>
      <c r="O85" s="269">
        <f>+IF(H85=0,"",'Ark1'!AG998)</f>
        <v>539.51578947368409</v>
      </c>
      <c r="P85" s="269">
        <f>+IF(H85=0,"",'Ark1'!AH998)</f>
        <v>95</v>
      </c>
      <c r="Q85" s="269">
        <f>+IF(H85=0,"",'Ark1'!AI998)</f>
        <v>70</v>
      </c>
      <c r="R85" s="374">
        <f>+IF(H85=0,"",'Ark1'!AR998)</f>
        <v>187.21052631578945</v>
      </c>
      <c r="S85" s="114">
        <f>+IF(H85=0,"",'Ark1'!AS998)</f>
        <v>28.542282221015313</v>
      </c>
      <c r="T85" s="269">
        <f>+IF(H85=0,"",'Ark1'!Y998)</f>
        <v>48.740335903643249</v>
      </c>
      <c r="U85" s="268">
        <f>+IF(H85=0,"",'Ark1'!Z998)</f>
        <v>1.6552945357246829</v>
      </c>
      <c r="V85" s="269">
        <f t="shared" si="8"/>
        <v>348.24560034338793</v>
      </c>
      <c r="W85" s="267">
        <f t="shared" si="9"/>
        <v>1.408450704225352</v>
      </c>
      <c r="X85" s="246"/>
      <c r="Y85" s="249"/>
      <c r="AA85" s="28"/>
      <c r="AB85" s="27"/>
      <c r="AC85" s="272"/>
      <c r="AD85" s="86"/>
      <c r="AH85" s="86"/>
    </row>
    <row r="86" spans="1:34" ht="15.6">
      <c r="A86" s="246"/>
      <c r="B86" s="246"/>
      <c r="C86" s="246"/>
      <c r="D86" s="246"/>
      <c r="E86" s="246"/>
      <c r="F86" s="246"/>
      <c r="G86" s="246"/>
      <c r="H86" s="246"/>
      <c r="I86" s="247"/>
      <c r="J86" s="247"/>
      <c r="K86" s="246"/>
      <c r="L86" s="246"/>
      <c r="M86" s="248"/>
      <c r="N86" s="248"/>
      <c r="O86" s="246"/>
      <c r="P86" s="248"/>
      <c r="Q86" s="248"/>
      <c r="R86" s="248"/>
      <c r="S86" s="248"/>
      <c r="T86" s="248"/>
      <c r="U86" s="246"/>
      <c r="V86" s="246"/>
      <c r="W86" s="247"/>
      <c r="X86" s="246"/>
      <c r="Y86" s="249"/>
      <c r="AA86" s="28"/>
      <c r="AB86" s="27"/>
      <c r="AC86" s="250"/>
      <c r="AD86" s="86"/>
      <c r="AH86" s="86"/>
    </row>
    <row r="87" spans="1:34" ht="22.8">
      <c r="A87" s="264" t="s">
        <v>639</v>
      </c>
      <c r="B87" s="246"/>
      <c r="C87" s="246"/>
      <c r="D87" s="346" t="str">
        <f>+D89</f>
        <v>2+</v>
      </c>
      <c r="E87" s="246"/>
      <c r="F87" s="246"/>
      <c r="G87" s="246"/>
      <c r="H87" s="213">
        <f>SUM(H89:H100)</f>
        <v>4353</v>
      </c>
      <c r="I87" s="247"/>
      <c r="J87" s="247"/>
      <c r="K87" s="246"/>
      <c r="L87" s="272">
        <f>+Fettgruppe!N15</f>
        <v>197.32219159200548</v>
      </c>
      <c r="M87" s="248"/>
      <c r="N87" s="248"/>
      <c r="O87" s="246"/>
      <c r="P87" s="248"/>
      <c r="Q87" s="248"/>
      <c r="R87" s="248"/>
      <c r="S87" s="248"/>
      <c r="T87" s="248"/>
      <c r="U87" s="246"/>
      <c r="V87" s="272">
        <f>+Fettgruppe!X15</f>
        <v>378.08024636139527</v>
      </c>
      <c r="W87" s="263"/>
      <c r="X87" s="246"/>
      <c r="Y87" s="249"/>
      <c r="AA87" s="28"/>
      <c r="AB87" s="27"/>
      <c r="AC87" s="250"/>
      <c r="AD87" s="86"/>
      <c r="AH87" s="86"/>
    </row>
    <row r="88" spans="1:34" ht="16.5" customHeight="1">
      <c r="A88" s="246"/>
      <c r="B88" s="246"/>
      <c r="C88" s="246"/>
      <c r="D88" s="346"/>
      <c r="E88" s="246"/>
      <c r="F88" s="246"/>
      <c r="G88" s="246"/>
      <c r="H88" s="246"/>
      <c r="I88" s="246"/>
      <c r="J88" s="246"/>
      <c r="K88" s="246"/>
      <c r="L88" s="246"/>
      <c r="M88" s="248"/>
      <c r="N88" s="248"/>
      <c r="O88" s="246"/>
      <c r="P88" s="248"/>
      <c r="Q88" s="248"/>
      <c r="R88" s="248"/>
      <c r="S88" s="248"/>
      <c r="T88" s="248"/>
      <c r="U88" s="246"/>
      <c r="V88" s="246"/>
      <c r="W88" s="246"/>
      <c r="X88" s="246"/>
      <c r="Y88" s="249"/>
      <c r="AA88" s="28"/>
      <c r="AB88" s="27"/>
      <c r="AC88" s="250"/>
      <c r="AD88" s="86"/>
      <c r="AH88" s="86"/>
    </row>
    <row r="89" spans="1:34" ht="15.6">
      <c r="A89" s="246"/>
      <c r="B89" s="246">
        <f>+'Ark1'!C999</f>
        <v>2024</v>
      </c>
      <c r="C89" s="86">
        <f>+'Ark1'!M999</f>
        <v>6</v>
      </c>
      <c r="D89" s="363" t="s">
        <v>97</v>
      </c>
      <c r="E89" s="86">
        <f>+'Ark1'!D999</f>
        <v>1</v>
      </c>
      <c r="F89" s="86" t="s">
        <v>592</v>
      </c>
      <c r="G89" s="86">
        <f>+IF(H89=0,"",'Ark1'!Q999)</f>
        <v>272</v>
      </c>
      <c r="H89" s="362">
        <f>+'Ark1'!R999</f>
        <v>384</v>
      </c>
      <c r="I89" s="28">
        <f>+IF(H89=0,"",'Ark1'!AE999)</f>
        <v>11.940298507462691</v>
      </c>
      <c r="J89" s="28">
        <f>+IF(H89=0,"",'Ark1'!AF999)</f>
        <v>9.9863908628758615</v>
      </c>
      <c r="K89" s="27">
        <f>+IF(H89=0,"",'Ark1'!S999)</f>
        <v>4.8172323759791116</v>
      </c>
      <c r="L89" s="305">
        <f>+IF(H89=0,"",'Ark1'!U999)</f>
        <v>189.41223958333345</v>
      </c>
      <c r="M89" s="33">
        <f>+IF(H89=0,"",'Ark1'!W999)</f>
        <v>0</v>
      </c>
      <c r="N89" s="33">
        <f>+IF(H89=0,"",'Ark1'!X999)</f>
        <v>0</v>
      </c>
      <c r="O89" s="33">
        <f>+IF(H89=0,"",'Ark1'!AG999)</f>
        <v>522.10136986301359</v>
      </c>
      <c r="P89" s="33">
        <f>+IF(H89=0,"",'Ark1'!AH999)</f>
        <v>94.53125</v>
      </c>
      <c r="Q89" s="33">
        <f>+IF(H89=0,"",'Ark1'!AI999)</f>
        <v>50.520833333333343</v>
      </c>
      <c r="R89" s="374">
        <f>+IF(H89=0,"",'Ark1'!AR999)</f>
        <v>189.10684931506847</v>
      </c>
      <c r="S89" s="114">
        <f>+IF(H89=0,"",'Ark1'!AS999)</f>
        <v>27.798888961867281</v>
      </c>
      <c r="T89" s="33">
        <f>+IF(H89=0,"",'Ark1'!Y999)</f>
        <v>42.700868223814645</v>
      </c>
      <c r="U89" s="27">
        <f>+IF(H89=0,"",'Ark1'!Z999)</f>
        <v>1.6088949838792987</v>
      </c>
      <c r="V89" s="305">
        <f t="shared" ref="V89:V100" si="10">+IF(H89=0,"",1000*L89/O89)</f>
        <v>362.7882448058516</v>
      </c>
      <c r="W89" s="28">
        <f t="shared" ref="W89:W100" si="11">+IF(H89=0,"",H89/G89)</f>
        <v>1.411764705882353</v>
      </c>
      <c r="X89" s="246"/>
      <c r="Y89" s="249"/>
      <c r="AA89" s="28"/>
      <c r="AB89" s="27"/>
      <c r="AC89" s="272"/>
      <c r="AD89" s="86"/>
      <c r="AH89" s="86"/>
    </row>
    <row r="90" spans="1:34" ht="15.6">
      <c r="A90" s="246"/>
      <c r="B90" s="246">
        <f>+'Ark1'!C1000</f>
        <v>2024</v>
      </c>
      <c r="C90" s="86">
        <f>+'Ark1'!M1000</f>
        <v>6</v>
      </c>
      <c r="D90" s="363" t="s">
        <v>97</v>
      </c>
      <c r="E90" s="86">
        <f>+'Ark1'!D1000</f>
        <v>2</v>
      </c>
      <c r="F90" s="86" t="s">
        <v>593</v>
      </c>
      <c r="G90" s="86">
        <f>+IF(H90=0,"",'Ark1'!Q1000)</f>
        <v>172</v>
      </c>
      <c r="H90" s="362">
        <f>+'Ark1'!R1000</f>
        <v>233</v>
      </c>
      <c r="I90" s="28">
        <f>+IF(H90=0,"",'Ark1'!AE1000)</f>
        <v>9.8312236286919852</v>
      </c>
      <c r="J90" s="28">
        <f>+IF(H90=0,"",'Ark1'!AF1000)</f>
        <v>8.2631518168777749</v>
      </c>
      <c r="K90" s="27">
        <f>+IF(H90=0,"",'Ark1'!S1000)</f>
        <v>5.0689655172413772</v>
      </c>
      <c r="L90" s="305">
        <f>+IF(H90=0,"",'Ark1'!U1000)</f>
        <v>190.0974248927038</v>
      </c>
      <c r="M90" s="33">
        <f>+IF(H90=0,"",'Ark1'!W1000)</f>
        <v>0</v>
      </c>
      <c r="N90" s="33">
        <f>+IF(H90=0,"",'Ark1'!X1000)</f>
        <v>0.42918454935622319</v>
      </c>
      <c r="O90" s="33">
        <f>+IF(H90=0,"",'Ark1'!AG1000)</f>
        <v>500.51162790697663</v>
      </c>
      <c r="P90" s="33">
        <f>+IF(H90=0,"",'Ark1'!AH1000)</f>
        <v>92.274678111588003</v>
      </c>
      <c r="Q90" s="33">
        <f>+IF(H90=0,"",'Ark1'!AI1000)</f>
        <v>54.935622317596568</v>
      </c>
      <c r="R90" s="374">
        <f>+IF(H90=0,"",'Ark1'!AR1000)</f>
        <v>187.08837209302325</v>
      </c>
      <c r="S90" s="114">
        <f>+IF(H90=0,"",'Ark1'!AS1000)</f>
        <v>28.464298731578975</v>
      </c>
      <c r="T90" s="33">
        <f>+IF(H90=0,"",'Ark1'!Y1000)</f>
        <v>51.783067578016791</v>
      </c>
      <c r="U90" s="27">
        <f>+IF(H90=0,"",'Ark1'!Z1000)</f>
        <v>1.6640636701528455</v>
      </c>
      <c r="V90" s="305">
        <f t="shared" si="10"/>
        <v>379.80621087195732</v>
      </c>
      <c r="W90" s="28">
        <f t="shared" si="11"/>
        <v>1.3546511627906976</v>
      </c>
      <c r="X90" s="246"/>
      <c r="Y90" s="249"/>
      <c r="AA90" s="28"/>
      <c r="AB90" s="27"/>
      <c r="AC90" s="272"/>
      <c r="AD90" s="86"/>
      <c r="AH90" s="86"/>
    </row>
    <row r="91" spans="1:34" ht="15.6">
      <c r="A91" s="246"/>
      <c r="B91" s="246">
        <f>+'Ark1'!C1001</f>
        <v>2024</v>
      </c>
      <c r="C91" s="86">
        <f>+'Ark1'!M1001</f>
        <v>6</v>
      </c>
      <c r="D91" s="363" t="s">
        <v>97</v>
      </c>
      <c r="E91" s="86">
        <f>+'Ark1'!D1001</f>
        <v>3</v>
      </c>
      <c r="F91" s="86" t="s">
        <v>594</v>
      </c>
      <c r="G91" s="86">
        <f>+IF(H91=0,"",'Ark1'!Q1001)</f>
        <v>159</v>
      </c>
      <c r="H91" s="362">
        <f>+'Ark1'!R1001</f>
        <v>220</v>
      </c>
      <c r="I91" s="28">
        <f>+IF(H91=0,"",'Ark1'!AE1001)</f>
        <v>11.840688912809471</v>
      </c>
      <c r="J91" s="28">
        <f>+IF(H91=0,"",'Ark1'!AF1001)</f>
        <v>9.7698093404761028</v>
      </c>
      <c r="K91" s="27">
        <f>+IF(H91=0,"",'Ark1'!S1001)</f>
        <v>4.8636363636363633</v>
      </c>
      <c r="L91" s="305">
        <f>+IF(H91=0,"",'Ark1'!U1001)</f>
        <v>178.30181818181825</v>
      </c>
      <c r="M91" s="33">
        <f>+IF(H91=0,"",'Ark1'!W1001)</f>
        <v>0</v>
      </c>
      <c r="N91" s="33">
        <f>+IF(H91=0,"",'Ark1'!X1001)</f>
        <v>0</v>
      </c>
      <c r="O91" s="33">
        <f>+IF(H91=0,"",'Ark1'!AG1001)</f>
        <v>481.19211822660088</v>
      </c>
      <c r="P91" s="33">
        <f>+IF(H91=0,"",'Ark1'!AH1001)</f>
        <v>91.818181818181827</v>
      </c>
      <c r="Q91" s="33">
        <f>+IF(H91=0,"",'Ark1'!AI1001)</f>
        <v>49.545454545454554</v>
      </c>
      <c r="R91" s="374">
        <f>+IF(H91=0,"",'Ark1'!AR1001)</f>
        <v>184.44827586206901</v>
      </c>
      <c r="S91" s="114">
        <f>+IF(H91=0,"",'Ark1'!AS1001)</f>
        <v>27.873835981010433</v>
      </c>
      <c r="T91" s="33">
        <f>+IF(H91=0,"",'Ark1'!Y1001)</f>
        <v>45.544160351781194</v>
      </c>
      <c r="U91" s="27">
        <f>+IF(H91=0,"",'Ark1'!Z1001)</f>
        <v>1.5549175524899472</v>
      </c>
      <c r="V91" s="305">
        <f t="shared" si="10"/>
        <v>370.54185101563348</v>
      </c>
      <c r="W91" s="28">
        <f t="shared" si="11"/>
        <v>1.3836477987421383</v>
      </c>
      <c r="X91" s="246"/>
      <c r="Y91" s="249"/>
      <c r="AA91" s="28"/>
      <c r="AB91" s="27"/>
      <c r="AC91" s="272"/>
      <c r="AD91" s="86"/>
      <c r="AH91" s="86"/>
    </row>
    <row r="92" spans="1:34" ht="15.6">
      <c r="A92" s="246"/>
      <c r="B92" s="246">
        <f>+'Ark1'!C1002</f>
        <v>2024</v>
      </c>
      <c r="C92" s="86">
        <f>+'Ark1'!M1002</f>
        <v>6</v>
      </c>
      <c r="D92" s="363" t="s">
        <v>97</v>
      </c>
      <c r="E92" s="86">
        <f>+'Ark1'!D1002</f>
        <v>4</v>
      </c>
      <c r="F92" s="86" t="s">
        <v>595</v>
      </c>
      <c r="G92" s="86">
        <f>+IF(H92=0,"",'Ark1'!Q1002)</f>
        <v>217</v>
      </c>
      <c r="H92" s="362">
        <f>+'Ark1'!R1002</f>
        <v>318</v>
      </c>
      <c r="I92" s="28">
        <f>+IF(H92=0,"",'Ark1'!AE1002)</f>
        <v>9.3200468933177021</v>
      </c>
      <c r="J92" s="28">
        <f>+IF(H92=0,"",'Ark1'!AF1002)</f>
        <v>7.4988661587193937</v>
      </c>
      <c r="K92" s="27">
        <f>+IF(H92=0,"",'Ark1'!S1002)</f>
        <v>5.1324921135646706</v>
      </c>
      <c r="L92" s="305">
        <f>+IF(H92=0,"",'Ark1'!U1002)</f>
        <v>184.68396226415101</v>
      </c>
      <c r="M92" s="33">
        <f>+IF(H92=0,"",'Ark1'!W1002)</f>
        <v>0</v>
      </c>
      <c r="N92" s="33">
        <f>+IF(H92=0,"",'Ark1'!X1002)</f>
        <v>0.31446540880503127</v>
      </c>
      <c r="O92" s="33">
        <f>+IF(H92=0,"",'Ark1'!AG1002)</f>
        <v>488.62706270627069</v>
      </c>
      <c r="P92" s="33">
        <f>+IF(H92=0,"",'Ark1'!AH1002)</f>
        <v>94.654088050314485</v>
      </c>
      <c r="Q92" s="33">
        <f>+IF(H92=0,"",'Ark1'!AI1002)</f>
        <v>59.119496855345922</v>
      </c>
      <c r="R92" s="374">
        <f>+IF(H92=0,"",'Ark1'!AR1002)</f>
        <v>185.47524752475249</v>
      </c>
      <c r="S92" s="114">
        <f>+IF(H92=0,"",'Ark1'!AS1002)</f>
        <v>28.64951133386521</v>
      </c>
      <c r="T92" s="33">
        <f>+IF(H92=0,"",'Ark1'!Y1002)</f>
        <v>46.8853367875722</v>
      </c>
      <c r="U92" s="27">
        <f>+IF(H92=0,"",'Ark1'!Z1002)</f>
        <v>1.7120483666815196</v>
      </c>
      <c r="V92" s="305">
        <f t="shared" si="10"/>
        <v>377.96507062313577</v>
      </c>
      <c r="W92" s="28">
        <f t="shared" si="11"/>
        <v>1.4654377880184333</v>
      </c>
      <c r="X92" s="246"/>
      <c r="Y92" s="249"/>
      <c r="AA92" s="28"/>
      <c r="AB92" s="27"/>
      <c r="AC92" s="272"/>
      <c r="AD92" s="86"/>
      <c r="AH92" s="86"/>
    </row>
    <row r="93" spans="1:34" ht="15.6">
      <c r="A93" s="246"/>
      <c r="B93" s="246">
        <f>+'Ark1'!C1003</f>
        <v>2024</v>
      </c>
      <c r="C93" s="86">
        <f>+'Ark1'!M1003</f>
        <v>6</v>
      </c>
      <c r="D93" s="363" t="s">
        <v>97</v>
      </c>
      <c r="E93" s="86">
        <f>+'Ark1'!D1003</f>
        <v>5</v>
      </c>
      <c r="F93" s="86" t="s">
        <v>442</v>
      </c>
      <c r="G93" s="86">
        <f>+IF(H93=0,"",'Ark1'!Q1003)</f>
        <v>230</v>
      </c>
      <c r="H93" s="362">
        <f>+'Ark1'!R1003</f>
        <v>369</v>
      </c>
      <c r="I93" s="28">
        <f>+IF(H93=0,"",'Ark1'!AE1003)</f>
        <v>10.218775962337302</v>
      </c>
      <c r="J93" s="28">
        <f>+IF(H93=0,"",'Ark1'!AF1003)</f>
        <v>8.7451091607950904</v>
      </c>
      <c r="K93" s="27">
        <f>+IF(H93=0,"",'Ark1'!S1003)</f>
        <v>5.6097560975609762</v>
      </c>
      <c r="L93" s="305">
        <f>+IF(H93=0,"",'Ark1'!U1003)</f>
        <v>196.63197831978323</v>
      </c>
      <c r="M93" s="33">
        <f>+IF(H93=0,"",'Ark1'!W1003)</f>
        <v>0</v>
      </c>
      <c r="N93" s="33">
        <f>+IF(H93=0,"",'Ark1'!X1003)</f>
        <v>0.54200542005420072</v>
      </c>
      <c r="O93" s="33">
        <f>+IF(H93=0,"",'Ark1'!AG1003)</f>
        <v>491.00890207715122</v>
      </c>
      <c r="P93" s="33">
        <f>+IF(H93=0,"",'Ark1'!AH1003)</f>
        <v>90.785907859078591</v>
      </c>
      <c r="Q93" s="33">
        <f>+IF(H93=0,"",'Ark1'!AI1003)</f>
        <v>65.582655826558252</v>
      </c>
      <c r="R93" s="374">
        <f>+IF(H93=0,"",'Ark1'!AR1003)</f>
        <v>187.69139465875372</v>
      </c>
      <c r="S93" s="114">
        <f>+IF(H93=0,"",'Ark1'!AS1003)</f>
        <v>29.827956030439207</v>
      </c>
      <c r="T93" s="33">
        <f>+IF(H93=0,"",'Ark1'!Y1003)</f>
        <v>44.549289491406867</v>
      </c>
      <c r="U93" s="27">
        <f>+IF(H93=0,"",'Ark1'!Z1003)</f>
        <v>1.6995176089447355</v>
      </c>
      <c r="V93" s="305">
        <f t="shared" si="10"/>
        <v>400.46520030076124</v>
      </c>
      <c r="W93" s="28">
        <f t="shared" si="11"/>
        <v>1.6043478260869566</v>
      </c>
      <c r="X93" s="246"/>
      <c r="Y93" s="249"/>
      <c r="AA93" s="28"/>
      <c r="AB93" s="27"/>
      <c r="AC93" s="272"/>
      <c r="AD93" s="86"/>
      <c r="AH93" s="86"/>
    </row>
    <row r="94" spans="1:34" ht="15.6">
      <c r="A94" s="246"/>
      <c r="B94" s="246">
        <f>+'Ark1'!C1004</f>
        <v>2024</v>
      </c>
      <c r="C94" s="86">
        <f>+'Ark1'!M1004</f>
        <v>6</v>
      </c>
      <c r="D94" s="363" t="s">
        <v>97</v>
      </c>
      <c r="E94" s="86">
        <f>+'Ark1'!D1004</f>
        <v>6</v>
      </c>
      <c r="F94" s="86" t="s">
        <v>596</v>
      </c>
      <c r="G94" s="86">
        <f>+IF(H94=0,"",'Ark1'!Q1004)</f>
        <v>206</v>
      </c>
      <c r="H94" s="362">
        <f>+'Ark1'!R1004</f>
        <v>330</v>
      </c>
      <c r="I94" s="28">
        <f>+IF(H94=0,"",'Ark1'!AE1004)</f>
        <v>9.0834021469859607</v>
      </c>
      <c r="J94" s="28">
        <f>+IF(H94=0,"",'Ark1'!AF1004)</f>
        <v>7.99642405551345</v>
      </c>
      <c r="K94" s="27">
        <f>+IF(H94=0,"",'Ark1'!S1004)</f>
        <v>5.8480243161094245</v>
      </c>
      <c r="L94" s="305">
        <f>+IF(H94=0,"",'Ark1'!U1004)</f>
        <v>205.51090909090919</v>
      </c>
      <c r="M94" s="33">
        <f>+IF(H94=0,"",'Ark1'!W1004)</f>
        <v>0</v>
      </c>
      <c r="N94" s="33">
        <f>+IF(H94=0,"",'Ark1'!X1004)</f>
        <v>0.60606060606060608</v>
      </c>
      <c r="O94" s="33">
        <f>+IF(H94=0,"",'Ark1'!AG1004)</f>
        <v>490.51746031746018</v>
      </c>
      <c r="P94" s="33">
        <f>+IF(H94=0,"",'Ark1'!AH1004)</f>
        <v>95.454545454545439</v>
      </c>
      <c r="Q94" s="33">
        <f>+IF(H94=0,"",'Ark1'!AI1004)</f>
        <v>69.696969696969703</v>
      </c>
      <c r="R94" s="374">
        <f>+IF(H94=0,"",'Ark1'!AR1004)</f>
        <v>188.39365079365081</v>
      </c>
      <c r="S94" s="114">
        <f>+IF(H94=0,"",'Ark1'!AS1004)</f>
        <v>30.557935131151559</v>
      </c>
      <c r="T94" s="33">
        <f>+IF(H94=0,"",'Ark1'!Y1004)</f>
        <v>47.332356180500639</v>
      </c>
      <c r="U94" s="27">
        <f>+IF(H94=0,"",'Ark1'!Z1004)</f>
        <v>1.735722561446422</v>
      </c>
      <c r="V94" s="305">
        <f t="shared" si="10"/>
        <v>418.96757142529378</v>
      </c>
      <c r="W94" s="28">
        <f t="shared" si="11"/>
        <v>1.6019417475728155</v>
      </c>
      <c r="X94" s="246"/>
      <c r="Y94" s="249"/>
      <c r="AA94" s="28"/>
      <c r="AB94" s="27"/>
      <c r="AC94" s="272"/>
      <c r="AD94" s="86"/>
      <c r="AH94" s="86"/>
    </row>
    <row r="95" spans="1:34" ht="15.6">
      <c r="A95" s="246"/>
      <c r="B95" s="246">
        <f>+'Ark1'!C1005</f>
        <v>2024</v>
      </c>
      <c r="C95" s="86">
        <f>+'Ark1'!M1005</f>
        <v>6</v>
      </c>
      <c r="D95" s="363" t="s">
        <v>97</v>
      </c>
      <c r="E95" s="86">
        <f>+'Ark1'!D1005</f>
        <v>7</v>
      </c>
      <c r="F95" s="86" t="s">
        <v>597</v>
      </c>
      <c r="G95" s="86">
        <f>+IF(H95=0,"",'Ark1'!Q1005)</f>
        <v>156</v>
      </c>
      <c r="H95" s="362">
        <f>+'Ark1'!R1005</f>
        <v>268</v>
      </c>
      <c r="I95" s="28">
        <f>+IF(H95=0,"",'Ark1'!AE1005)</f>
        <v>10.280015343306482</v>
      </c>
      <c r="J95" s="28">
        <f>+IF(H95=0,"",'Ark1'!AF1005)</f>
        <v>9.1183825967903367</v>
      </c>
      <c r="K95" s="27">
        <f>+IF(H95=0,"",'Ark1'!S1005)</f>
        <v>5.9402985074626837</v>
      </c>
      <c r="L95" s="305">
        <f>+IF(H95=0,"",'Ark1'!U1005)</f>
        <v>209.39477611940296</v>
      </c>
      <c r="M95" s="33">
        <f>+IF(H95=0,"",'Ark1'!W1005)</f>
        <v>0</v>
      </c>
      <c r="N95" s="33">
        <f>+IF(H95=0,"",'Ark1'!X1005)</f>
        <v>0.37313432835820903</v>
      </c>
      <c r="O95" s="33">
        <f>+IF(H95=0,"",'Ark1'!AG1005)</f>
        <v>504.3774319066149</v>
      </c>
      <c r="P95" s="33">
        <f>+IF(H95=0,"",'Ark1'!AH1005)</f>
        <v>94.776119402985088</v>
      </c>
      <c r="Q95" s="33">
        <f>+IF(H95=0,"",'Ark1'!AI1005)</f>
        <v>73.50746268656718</v>
      </c>
      <c r="R95" s="374">
        <f>+IF(H95=0,"",'Ark1'!AR1005)</f>
        <v>189.74708171206225</v>
      </c>
      <c r="S95" s="114">
        <f>+IF(H95=0,"",'Ark1'!AS1005)</f>
        <v>30.63708403089796</v>
      </c>
      <c r="T95" s="33">
        <f>+IF(H95=0,"",'Ark1'!Y1005)</f>
        <v>41.074600527966155</v>
      </c>
      <c r="U95" s="27">
        <f>+IF(H95=0,"",'Ark1'!Z1005)</f>
        <v>1.6961818141679845</v>
      </c>
      <c r="V95" s="305">
        <f t="shared" si="10"/>
        <v>415.15492738813151</v>
      </c>
      <c r="W95" s="28">
        <f t="shared" si="11"/>
        <v>1.7179487179487178</v>
      </c>
      <c r="X95" s="246"/>
      <c r="Y95" s="249"/>
      <c r="AA95" s="28"/>
      <c r="AB95" s="27"/>
      <c r="AC95" s="272"/>
      <c r="AD95" s="86"/>
      <c r="AH95" s="86"/>
    </row>
    <row r="96" spans="1:34" ht="15.6">
      <c r="A96" s="246"/>
      <c r="B96" s="246">
        <f>+'Ark1'!C1006</f>
        <v>2024</v>
      </c>
      <c r="C96" s="86">
        <f>+'Ark1'!M1006</f>
        <v>6</v>
      </c>
      <c r="D96" s="363" t="s">
        <v>97</v>
      </c>
      <c r="E96" s="86">
        <f>+'Ark1'!D1006</f>
        <v>8</v>
      </c>
      <c r="F96" s="86" t="s">
        <v>598</v>
      </c>
      <c r="G96" s="86">
        <f>+IF(H96=0,"",'Ark1'!Q1006)</f>
        <v>193</v>
      </c>
      <c r="H96" s="362">
        <f>+'Ark1'!R1006</f>
        <v>310</v>
      </c>
      <c r="I96" s="28">
        <f>+IF(H96=0,"",'Ark1'!AE1006)</f>
        <v>9.7668557025834897</v>
      </c>
      <c r="J96" s="28">
        <f>+IF(H96=0,"",'Ark1'!AF1006)</f>
        <v>8.6845861886242002</v>
      </c>
      <c r="K96" s="27">
        <f>+IF(H96=0,"",'Ark1'!S1006)</f>
        <v>5.661290322580645</v>
      </c>
      <c r="L96" s="305">
        <f>+IF(H96=0,"",'Ark1'!U1006)</f>
        <v>208.67096774193553</v>
      </c>
      <c r="M96" s="33">
        <f>+IF(H96=0,"",'Ark1'!W1006)</f>
        <v>0</v>
      </c>
      <c r="N96" s="33">
        <f>+IF(H96=0,"",'Ark1'!X1006)</f>
        <v>0.64516129032258052</v>
      </c>
      <c r="O96" s="33">
        <f>+IF(H96=0,"",'Ark1'!AG1006)</f>
        <v>507.30921052631561</v>
      </c>
      <c r="P96" s="33">
        <f>+IF(H96=0,"",'Ark1'!AH1006)</f>
        <v>96.774193548387117</v>
      </c>
      <c r="Q96" s="33">
        <f>+IF(H96=0,"",'Ark1'!AI1006)</f>
        <v>73.548387096774206</v>
      </c>
      <c r="R96" s="374">
        <f>+IF(H96=0,"",'Ark1'!AR1006)</f>
        <v>190.23684210526312</v>
      </c>
      <c r="S96" s="114">
        <f>+IF(H96=0,"",'Ark1'!AS1006)</f>
        <v>30.120947884954035</v>
      </c>
      <c r="T96" s="33">
        <f>+IF(H96=0,"",'Ark1'!Y1006)</f>
        <v>44.124569949825393</v>
      </c>
      <c r="U96" s="27">
        <f>+IF(H96=0,"",'Ark1'!Z1006)</f>
        <v>1.7537383884341577</v>
      </c>
      <c r="V96" s="305">
        <f t="shared" si="10"/>
        <v>411.32895561948629</v>
      </c>
      <c r="W96" s="28">
        <f t="shared" si="11"/>
        <v>1.6062176165803108</v>
      </c>
      <c r="X96" s="246"/>
      <c r="Y96" s="249"/>
      <c r="AA96" s="28"/>
      <c r="AB96" s="27"/>
      <c r="AC96" s="272"/>
      <c r="AD96" s="86"/>
      <c r="AH96" s="86"/>
    </row>
    <row r="97" spans="1:34" ht="15.6">
      <c r="A97" s="246"/>
      <c r="B97" s="246">
        <f>+'Ark1'!C1007</f>
        <v>2024</v>
      </c>
      <c r="C97" s="86">
        <f>+'Ark1'!M1007</f>
        <v>6</v>
      </c>
      <c r="D97" s="363" t="s">
        <v>97</v>
      </c>
      <c r="E97" s="86">
        <f>+'Ark1'!D1007</f>
        <v>9</v>
      </c>
      <c r="F97" s="86" t="s">
        <v>599</v>
      </c>
      <c r="G97" s="86">
        <f>+IF(H97=0,"",'Ark1'!Q1007)</f>
        <v>211</v>
      </c>
      <c r="H97" s="362">
        <f>+'Ark1'!R1007</f>
        <v>356</v>
      </c>
      <c r="I97" s="28">
        <f>+IF(H97=0,"",'Ark1'!AE1007)</f>
        <v>11.687458962573873</v>
      </c>
      <c r="J97" s="28">
        <f>+IF(H97=0,"",'Ark1'!AF1007)</f>
        <v>10.490418162859452</v>
      </c>
      <c r="K97" s="27">
        <f>+IF(H97=0,"",'Ark1'!S1007)</f>
        <v>5.3785310734463287</v>
      </c>
      <c r="L97" s="305">
        <f>+IF(H97=0,"",'Ark1'!U1007)</f>
        <v>205.84522471910111</v>
      </c>
      <c r="M97" s="33">
        <f>+IF(H97=0,"",'Ark1'!W1007)</f>
        <v>0</v>
      </c>
      <c r="N97" s="33">
        <f>+IF(H97=0,"",'Ark1'!X1007)</f>
        <v>0.5617977528089888</v>
      </c>
      <c r="O97" s="33">
        <f>+IF(H97=0,"",'Ark1'!AG1007)</f>
        <v>541.61449275362315</v>
      </c>
      <c r="P97" s="33">
        <f>+IF(H97=0,"",'Ark1'!AH1007)</f>
        <v>96.067415730337061</v>
      </c>
      <c r="Q97" s="33">
        <f>+IF(H97=0,"",'Ark1'!AI1007)</f>
        <v>68.258426966292149</v>
      </c>
      <c r="R97" s="374">
        <f>+IF(H97=0,"",'Ark1'!AR1007)</f>
        <v>191.05797101449275</v>
      </c>
      <c r="S97" s="114">
        <f>+IF(H97=0,"",'Ark1'!AS1007)</f>
        <v>29.386542378926759</v>
      </c>
      <c r="T97" s="33">
        <f>+IF(H97=0,"",'Ark1'!Y1007)</f>
        <v>45.140123345241939</v>
      </c>
      <c r="U97" s="27">
        <f>+IF(H97=0,"",'Ark1'!Z1007)</f>
        <v>1.6704803547386589</v>
      </c>
      <c r="V97" s="305">
        <f t="shared" si="10"/>
        <v>380.05856097491602</v>
      </c>
      <c r="W97" s="28">
        <f t="shared" si="11"/>
        <v>1.6872037914691944</v>
      </c>
      <c r="X97" s="246"/>
      <c r="Y97" s="249"/>
      <c r="AA97" s="28"/>
      <c r="AB97" s="27"/>
      <c r="AC97" s="272"/>
      <c r="AD97" s="86"/>
      <c r="AH97" s="86"/>
    </row>
    <row r="98" spans="1:34" ht="15.6">
      <c r="A98" s="246"/>
      <c r="B98" s="246">
        <f>+'Ark1'!C1008</f>
        <v>2024</v>
      </c>
      <c r="C98" s="86">
        <f>+'Ark1'!M1008</f>
        <v>6</v>
      </c>
      <c r="D98" s="363" t="s">
        <v>97</v>
      </c>
      <c r="E98" s="86">
        <f>+'Ark1'!D1008</f>
        <v>10</v>
      </c>
      <c r="F98" s="86" t="s">
        <v>600</v>
      </c>
      <c r="G98" s="86">
        <f>+IF(H98=0,"",'Ark1'!Q1008)</f>
        <v>488</v>
      </c>
      <c r="H98" s="362">
        <f>+'Ark1'!R1008</f>
        <v>724</v>
      </c>
      <c r="I98" s="28">
        <f>+IF(H98=0,"",'Ark1'!AE1008)</f>
        <v>16.060337178349599</v>
      </c>
      <c r="J98" s="28">
        <f>+IF(H98=0,"",'Ark1'!AF1008)</f>
        <v>15.074195844931872</v>
      </c>
      <c r="K98" s="27">
        <f>+IF(H98=0,"",'Ark1'!S1008)</f>
        <v>4.8881215469613268</v>
      </c>
      <c r="L98" s="305">
        <f>+IF(H98=0,"",'Ark1'!U1008)</f>
        <v>198.22596685082911</v>
      </c>
      <c r="M98" s="33">
        <f>+IF(H98=0,"",'Ark1'!W1008)</f>
        <v>0</v>
      </c>
      <c r="N98" s="33">
        <f>+IF(H98=0,"",'Ark1'!X1008)</f>
        <v>0</v>
      </c>
      <c r="O98" s="33">
        <f>+IF(H98=0,"",'Ark1'!AG1008)</f>
        <v>550.64598025387875</v>
      </c>
      <c r="P98" s="33">
        <f>+IF(H98=0,"",'Ark1'!AH1008)</f>
        <v>97.65193370165747</v>
      </c>
      <c r="Q98" s="33">
        <f>+IF(H98=0,"",'Ark1'!AI1008)</f>
        <v>61.464088397790057</v>
      </c>
      <c r="R98" s="374">
        <f>+IF(H98=0,"",'Ark1'!AR1008)</f>
        <v>191.21720733427364</v>
      </c>
      <c r="S98" s="114">
        <f>+IF(H98=0,"",'Ark1'!AS1008)</f>
        <v>28.111707855889694</v>
      </c>
      <c r="T98" s="33">
        <f>+IF(H98=0,"",'Ark1'!Y1008)</f>
        <v>45.08169674015312</v>
      </c>
      <c r="U98" s="27">
        <f>+IF(H98=0,"",'Ark1'!Z1008)</f>
        <v>1.4791076549188689</v>
      </c>
      <c r="V98" s="305">
        <f t="shared" si="10"/>
        <v>359.98803942859223</v>
      </c>
      <c r="W98" s="28">
        <f t="shared" si="11"/>
        <v>1.4836065573770492</v>
      </c>
      <c r="X98" s="246"/>
      <c r="Y98" s="249"/>
      <c r="AA98" s="28"/>
      <c r="AB98" s="27"/>
      <c r="AC98" s="272"/>
      <c r="AD98" s="86"/>
      <c r="AH98" s="86"/>
    </row>
    <row r="99" spans="1:34" ht="15.6">
      <c r="A99" s="246"/>
      <c r="B99" s="246">
        <f>+'Ark1'!C1009</f>
        <v>2024</v>
      </c>
      <c r="C99" s="86">
        <f>+'Ark1'!M1009</f>
        <v>6</v>
      </c>
      <c r="D99" s="363" t="s">
        <v>97</v>
      </c>
      <c r="E99" s="86">
        <f>+'Ark1'!D1009</f>
        <v>11</v>
      </c>
      <c r="F99" s="86" t="s">
        <v>601</v>
      </c>
      <c r="G99" s="86">
        <f>+IF(H99=0,"",'Ark1'!Q1009)</f>
        <v>431</v>
      </c>
      <c r="H99" s="362">
        <f>+'Ark1'!R1009</f>
        <v>689</v>
      </c>
      <c r="I99" s="28">
        <f>+IF(H99=0,"",'Ark1'!AE1009)</f>
        <v>15.719826602783485</v>
      </c>
      <c r="J99" s="28">
        <f>+IF(H99=0,"",'Ark1'!AF1009)</f>
        <v>14.298288983168019</v>
      </c>
      <c r="K99" s="27">
        <f>+IF(H99=0,"",'Ark1'!S1009)</f>
        <v>4.8544395924308592</v>
      </c>
      <c r="L99" s="305">
        <f>+IF(H99=0,"",'Ark1'!U1009)</f>
        <v>197.99085631349789</v>
      </c>
      <c r="M99" s="33">
        <f>+IF(H99=0,"",'Ark1'!W1009)</f>
        <v>0</v>
      </c>
      <c r="N99" s="33">
        <f>+IF(H99=0,"",'Ark1'!X1009)</f>
        <v>0</v>
      </c>
      <c r="O99" s="33">
        <f>+IF(H99=0,"",'Ark1'!AG1009)</f>
        <v>553.86904761904759</v>
      </c>
      <c r="P99" s="33">
        <f>+IF(H99=0,"",'Ark1'!AH1009)</f>
        <v>96.952104499274299</v>
      </c>
      <c r="Q99" s="33">
        <f>+IF(H99=0,"",'Ark1'!AI1009)</f>
        <v>61.973875181422351</v>
      </c>
      <c r="R99" s="374">
        <f>+IF(H99=0,"",'Ark1'!AR1009)</f>
        <v>191.38690476190476</v>
      </c>
      <c r="S99" s="114">
        <f>+IF(H99=0,"",'Ark1'!AS1009)</f>
        <v>27.992174249350544</v>
      </c>
      <c r="T99" s="33">
        <f>+IF(H99=0,"",'Ark1'!Y1009)</f>
        <v>44.18099356233391</v>
      </c>
      <c r="U99" s="27">
        <f>+IF(H99=0,"",'Ark1'!Z1009)</f>
        <v>1.5029302736472903</v>
      </c>
      <c r="V99" s="305">
        <f t="shared" si="10"/>
        <v>357.46871424683121</v>
      </c>
      <c r="W99" s="28">
        <f t="shared" si="11"/>
        <v>1.5986078886310904</v>
      </c>
      <c r="X99" s="246"/>
      <c r="Y99" s="249"/>
      <c r="AA99" s="28"/>
      <c r="AB99" s="27"/>
      <c r="AC99" s="272"/>
      <c r="AD99" s="86"/>
      <c r="AH99" s="86"/>
    </row>
    <row r="100" spans="1:34" ht="15.6">
      <c r="A100" s="246"/>
      <c r="B100" s="246">
        <f>+'Ark1'!C1010</f>
        <v>2024</v>
      </c>
      <c r="C100" s="86">
        <f>+'Ark1'!M1010</f>
        <v>6</v>
      </c>
      <c r="D100" s="363" t="s">
        <v>97</v>
      </c>
      <c r="E100" s="86">
        <f>+'Ark1'!D1010</f>
        <v>12</v>
      </c>
      <c r="F100" s="86" t="s">
        <v>602</v>
      </c>
      <c r="G100" s="86">
        <f>+IF(H100=0,"",'Ark1'!Q1010)</f>
        <v>99</v>
      </c>
      <c r="H100" s="362">
        <f>+'Ark1'!R1010</f>
        <v>152</v>
      </c>
      <c r="I100" s="28">
        <f>+IF(H100=0,"",'Ark1'!AE1010)</f>
        <v>14.448669201520921</v>
      </c>
      <c r="J100" s="28">
        <f>+IF(H100=0,"",'Ark1'!AF1010)</f>
        <v>12.608760732146351</v>
      </c>
      <c r="K100" s="27">
        <f>+IF(H100=0,"",'Ark1'!S1010)</f>
        <v>5.0460526315789487</v>
      </c>
      <c r="L100" s="305">
        <f>+IF(H100=0,"",'Ark1'!U1010)</f>
        <v>194.51842105263168</v>
      </c>
      <c r="M100" s="33">
        <f>+IF(H100=0,"",'Ark1'!W1010)</f>
        <v>0</v>
      </c>
      <c r="N100" s="33">
        <f>+IF(H100=0,"",'Ark1'!X1010)</f>
        <v>0</v>
      </c>
      <c r="O100" s="33">
        <f>+IF(H100=0,"",'Ark1'!AG1010)</f>
        <v>545.29729729729718</v>
      </c>
      <c r="P100" s="33">
        <f>+IF(H100=0,"",'Ark1'!AH1010)</f>
        <v>96.710526315789508</v>
      </c>
      <c r="Q100" s="33">
        <f>+IF(H100=0,"",'Ark1'!AI1010)</f>
        <v>69.078947368421041</v>
      </c>
      <c r="R100" s="374">
        <f>+IF(H100=0,"",'Ark1'!AR1010)</f>
        <v>188.87837837837836</v>
      </c>
      <c r="S100" s="114">
        <f>+IF(H100=0,"",'Ark1'!AS1010)</f>
        <v>28.460979951277821</v>
      </c>
      <c r="T100" s="33">
        <f>+IF(H100=0,"",'Ark1'!Y1010)</f>
        <v>52.490364305035357</v>
      </c>
      <c r="U100" s="27">
        <f>+IF(H100=0,"",'Ark1'!Z1010)</f>
        <v>1.6113855422123429</v>
      </c>
      <c r="V100" s="305">
        <f t="shared" si="10"/>
        <v>356.71994344505225</v>
      </c>
      <c r="W100" s="28">
        <f t="shared" si="11"/>
        <v>1.5353535353535352</v>
      </c>
      <c r="X100" s="246"/>
      <c r="Y100" s="249"/>
      <c r="AA100" s="28"/>
      <c r="AB100" s="27"/>
      <c r="AC100" s="272"/>
      <c r="AD100" s="86"/>
      <c r="AH100" s="86"/>
    </row>
    <row r="101" spans="1:34" ht="15.6">
      <c r="A101" s="246"/>
      <c r="B101" s="246"/>
      <c r="C101" s="246"/>
      <c r="D101" s="246"/>
      <c r="E101" s="246"/>
      <c r="F101" s="246"/>
      <c r="G101" s="246"/>
      <c r="H101" s="246"/>
      <c r="I101" s="247"/>
      <c r="J101" s="247"/>
      <c r="K101" s="246"/>
      <c r="L101" s="246"/>
      <c r="M101" s="248"/>
      <c r="N101" s="248"/>
      <c r="O101" s="246"/>
      <c r="P101" s="248"/>
      <c r="Q101" s="248"/>
      <c r="R101" s="248"/>
      <c r="S101" s="248"/>
      <c r="T101" s="248"/>
      <c r="U101" s="246"/>
      <c r="V101" s="246"/>
      <c r="W101" s="247"/>
      <c r="X101" s="246"/>
      <c r="Y101" s="249"/>
      <c r="AA101" s="28"/>
      <c r="AB101" s="27"/>
      <c r="AC101" s="250"/>
      <c r="AD101" s="86"/>
      <c r="AH101" s="86"/>
    </row>
    <row r="102" spans="1:34" ht="22.8">
      <c r="A102" s="264" t="s">
        <v>639</v>
      </c>
      <c r="B102" s="246"/>
      <c r="C102" s="246"/>
      <c r="D102" s="346" t="str">
        <f>+D104</f>
        <v>3-</v>
      </c>
      <c r="E102" s="246"/>
      <c r="F102" s="246"/>
      <c r="G102" s="246"/>
      <c r="H102" s="213">
        <f>SUM(H104:H115)</f>
        <v>6623</v>
      </c>
      <c r="I102" s="247"/>
      <c r="J102" s="247"/>
      <c r="K102" s="246"/>
      <c r="L102" s="272">
        <f>+Fettgruppe!N16</f>
        <v>217.28635059640641</v>
      </c>
      <c r="M102" s="248"/>
      <c r="N102" s="248"/>
      <c r="O102" s="246"/>
      <c r="P102" s="248"/>
      <c r="Q102" s="248"/>
      <c r="R102" s="248"/>
      <c r="S102" s="248"/>
      <c r="T102" s="248"/>
      <c r="U102" s="246"/>
      <c r="V102" s="272">
        <f>+Fettgruppe!X16</f>
        <v>411.03706167928453</v>
      </c>
      <c r="W102" s="263"/>
      <c r="X102" s="246"/>
      <c r="Y102" s="249"/>
      <c r="AA102" s="28"/>
      <c r="AB102" s="27"/>
      <c r="AC102" s="250"/>
      <c r="AD102" s="86"/>
      <c r="AH102" s="86"/>
    </row>
    <row r="103" spans="1:34" ht="16.5" customHeight="1">
      <c r="A103" s="246"/>
      <c r="B103" s="246"/>
      <c r="C103" s="246"/>
      <c r="D103" s="346"/>
      <c r="E103" s="246"/>
      <c r="F103" s="246"/>
      <c r="G103" s="246"/>
      <c r="H103" s="246"/>
      <c r="I103" s="246"/>
      <c r="J103" s="246"/>
      <c r="K103" s="246"/>
      <c r="L103" s="246"/>
      <c r="M103" s="248"/>
      <c r="N103" s="248"/>
      <c r="O103" s="246"/>
      <c r="P103" s="248"/>
      <c r="Q103" s="248"/>
      <c r="R103" s="248"/>
      <c r="S103" s="248"/>
      <c r="T103" s="248"/>
      <c r="U103" s="246"/>
      <c r="V103" s="246"/>
      <c r="W103" s="246"/>
      <c r="X103" s="246"/>
      <c r="Y103" s="249"/>
      <c r="AA103" s="28"/>
      <c r="AB103" s="27"/>
      <c r="AC103" s="250"/>
      <c r="AD103" s="86"/>
      <c r="AH103" s="86"/>
    </row>
    <row r="104" spans="1:34" ht="15.6">
      <c r="A104" s="246"/>
      <c r="B104" s="246">
        <f>+'Ark1'!C1011</f>
        <v>2024</v>
      </c>
      <c r="C104" s="266">
        <f>+'Ark1'!M1011</f>
        <v>7</v>
      </c>
      <c r="D104" s="266" t="s">
        <v>98</v>
      </c>
      <c r="E104" s="266">
        <f>+'Ark1'!D1011</f>
        <v>1</v>
      </c>
      <c r="F104" s="266" t="s">
        <v>592</v>
      </c>
      <c r="G104" s="266">
        <f>+IF(H104=0,"",'Ark1'!Q1011)</f>
        <v>386</v>
      </c>
      <c r="H104" s="362">
        <f>+'Ark1'!R1011</f>
        <v>594</v>
      </c>
      <c r="I104" s="267">
        <f>+IF(H104=0,"",'Ark1'!AE1011)</f>
        <v>18.470149253731343</v>
      </c>
      <c r="J104" s="267">
        <f>+IF(H104=0,"",'Ark1'!AF1011)</f>
        <v>17.189663756006514</v>
      </c>
      <c r="K104" s="268">
        <f>+IF(H104=0,"",'Ark1'!S1011)</f>
        <v>5.2340067340067344</v>
      </c>
      <c r="L104" s="305">
        <f>+IF(H104=0,"",'Ark1'!U1011)</f>
        <v>210.77138047138047</v>
      </c>
      <c r="M104" s="269">
        <f>+IF(H104=0,"",'Ark1'!W1011)</f>
        <v>100</v>
      </c>
      <c r="N104" s="269">
        <f>+IF(H104=0,"",'Ark1'!X1011)</f>
        <v>0</v>
      </c>
      <c r="O104" s="269">
        <f>+IF(H104=0,"",'Ark1'!AG1011)</f>
        <v>542.62847222222229</v>
      </c>
      <c r="P104" s="269">
        <f>+IF(H104=0,"",'Ark1'!AH1011)</f>
        <v>96.969696969696983</v>
      </c>
      <c r="Q104" s="269">
        <f>+IF(H104=0,"",'Ark1'!AI1011)</f>
        <v>54.882154882154865</v>
      </c>
      <c r="R104" s="374">
        <f>+IF(H104=0,"",'Ark1'!AR1011)</f>
        <v>192.54861111111111</v>
      </c>
      <c r="S104" s="114">
        <f>+IF(H104=0,"",'Ark1'!AS1011)</f>
        <v>29.301472714712396</v>
      </c>
      <c r="T104" s="269">
        <f>+IF(H104=0,"",'Ark1'!Y1011)</f>
        <v>43.423538075990969</v>
      </c>
      <c r="U104" s="268">
        <f>+IF(H104=0,"",'Ark1'!Z1011)</f>
        <v>1.6598208211140775</v>
      </c>
      <c r="V104" s="305">
        <f t="shared" ref="V104:V115" si="12">+IF(H104=0,"",1000*L104/O104)</f>
        <v>388.42668835310099</v>
      </c>
      <c r="W104" s="267">
        <f t="shared" ref="W104:W115" si="13">+IF(H104=0,"",H104/G104)</f>
        <v>1.5388601036269429</v>
      </c>
      <c r="X104" s="246"/>
      <c r="Y104" s="249"/>
      <c r="AA104" s="28"/>
      <c r="AB104" s="27"/>
      <c r="AC104" s="272"/>
      <c r="AD104" s="86"/>
      <c r="AH104" s="86"/>
    </row>
    <row r="105" spans="1:34" ht="15.6">
      <c r="A105" s="246"/>
      <c r="B105" s="246">
        <f>+'Ark1'!C1012</f>
        <v>2024</v>
      </c>
      <c r="C105" s="266">
        <f>+'Ark1'!M1012</f>
        <v>7</v>
      </c>
      <c r="D105" s="266" t="s">
        <v>98</v>
      </c>
      <c r="E105" s="266">
        <f>+'Ark1'!D1012</f>
        <v>2</v>
      </c>
      <c r="F105" s="266" t="s">
        <v>593</v>
      </c>
      <c r="G105" s="266">
        <f>+IF(H105=0,"",'Ark1'!Q1012)</f>
        <v>262</v>
      </c>
      <c r="H105" s="362">
        <f>+'Ark1'!R1012</f>
        <v>387</v>
      </c>
      <c r="I105" s="267">
        <f>+IF(H105=0,"",'Ark1'!AE1012)</f>
        <v>16.329113924050631</v>
      </c>
      <c r="J105" s="267">
        <f>+IF(H105=0,"",'Ark1'!AF1012)</f>
        <v>15.072793948510403</v>
      </c>
      <c r="K105" s="268">
        <f>+IF(H105=0,"",'Ark1'!S1012)</f>
        <v>5.4341085271317837</v>
      </c>
      <c r="L105" s="305">
        <f>+IF(H105=0,"",'Ark1'!U1012)</f>
        <v>208.77054263565901</v>
      </c>
      <c r="M105" s="269">
        <f>+IF(H105=0,"",'Ark1'!W1012)</f>
        <v>100</v>
      </c>
      <c r="N105" s="269">
        <f>+IF(H105=0,"",'Ark1'!X1012)</f>
        <v>0</v>
      </c>
      <c r="O105" s="269">
        <f>+IF(H105=0,"",'Ark1'!AG1012)</f>
        <v>517.25136612021856</v>
      </c>
      <c r="P105" s="269">
        <f>+IF(H105=0,"",'Ark1'!AH1012)</f>
        <v>94.315245478036175</v>
      </c>
      <c r="Q105" s="269">
        <f>+IF(H105=0,"",'Ark1'!AI1012)</f>
        <v>54.780361757105936</v>
      </c>
      <c r="R105" s="374">
        <f>+IF(H105=0,"",'Ark1'!AR1012)</f>
        <v>191.11202185792351</v>
      </c>
      <c r="S105" s="114">
        <f>+IF(H105=0,"",'Ark1'!AS1012)</f>
        <v>29.803146472507201</v>
      </c>
      <c r="T105" s="269">
        <f>+IF(H105=0,"",'Ark1'!Y1012)</f>
        <v>44.258331503316512</v>
      </c>
      <c r="U105" s="268">
        <f>+IF(H105=0,"",'Ark1'!Z1012)</f>
        <v>1.7261252686297799</v>
      </c>
      <c r="V105" s="305">
        <f t="shared" si="12"/>
        <v>403.6152561598783</v>
      </c>
      <c r="W105" s="267">
        <f t="shared" si="13"/>
        <v>1.4770992366412214</v>
      </c>
      <c r="X105" s="246"/>
      <c r="Y105" s="249"/>
      <c r="AA105" s="28"/>
      <c r="AB105" s="27"/>
      <c r="AC105" s="272"/>
      <c r="AD105" s="86"/>
      <c r="AH105" s="86"/>
    </row>
    <row r="106" spans="1:34" ht="15.6">
      <c r="A106" s="246"/>
      <c r="B106" s="246">
        <f>+'Ark1'!C1013</f>
        <v>2024</v>
      </c>
      <c r="C106" s="266">
        <f>+'Ark1'!M1013</f>
        <v>7</v>
      </c>
      <c r="D106" s="266" t="s">
        <v>98</v>
      </c>
      <c r="E106" s="266">
        <f>+'Ark1'!D1013</f>
        <v>3</v>
      </c>
      <c r="F106" s="266" t="s">
        <v>594</v>
      </c>
      <c r="G106" s="266">
        <f>+IF(H106=0,"",'Ark1'!Q1013)</f>
        <v>228</v>
      </c>
      <c r="H106" s="362">
        <f>+'Ark1'!R1013</f>
        <v>325</v>
      </c>
      <c r="I106" s="267">
        <f>+IF(H106=0,"",'Ark1'!AE1013)</f>
        <v>17.491926803013996</v>
      </c>
      <c r="J106" s="267">
        <f>+IF(H106=0,"",'Ark1'!AF1013)</f>
        <v>16.470227241764313</v>
      </c>
      <c r="K106" s="268">
        <f>+IF(H106=0,"",'Ark1'!S1013)</f>
        <v>5.2153846153846164</v>
      </c>
      <c r="L106" s="305">
        <f>+IF(H106=0,"",'Ark1'!U1013)</f>
        <v>203.47384615384604</v>
      </c>
      <c r="M106" s="269">
        <f>+IF(H106=0,"",'Ark1'!W1013)</f>
        <v>100</v>
      </c>
      <c r="N106" s="269">
        <f>+IF(H106=0,"",'Ark1'!X1013)</f>
        <v>0</v>
      </c>
      <c r="O106" s="269">
        <f>+IF(H106=0,"",'Ark1'!AG1013)</f>
        <v>510.95205479452051</v>
      </c>
      <c r="P106" s="269">
        <f>+IF(H106=0,"",'Ark1'!AH1013)</f>
        <v>89.230769230769212</v>
      </c>
      <c r="Q106" s="269">
        <f>+IF(H106=0,"",'Ark1'!AI1013)</f>
        <v>48.923076923076913</v>
      </c>
      <c r="R106" s="374">
        <f>+IF(H106=0,"",'Ark1'!AR1013)</f>
        <v>190.60616438356163</v>
      </c>
      <c r="S106" s="114">
        <f>+IF(H106=0,"",'Ark1'!AS1013)</f>
        <v>29.260645851610253</v>
      </c>
      <c r="T106" s="269">
        <f>+IF(H106=0,"",'Ark1'!Y1013)</f>
        <v>40.413823518209263</v>
      </c>
      <c r="U106" s="268">
        <f>+IF(H106=0,"",'Ark1'!Z1013)</f>
        <v>1.6888075692384723</v>
      </c>
      <c r="V106" s="305">
        <f t="shared" si="12"/>
        <v>398.22492980417331</v>
      </c>
      <c r="W106" s="267">
        <f t="shared" si="13"/>
        <v>1.4254385964912282</v>
      </c>
      <c r="X106" s="246"/>
      <c r="Y106" s="249"/>
      <c r="AA106" s="28"/>
      <c r="AB106" s="27"/>
      <c r="AC106" s="272"/>
      <c r="AD106" s="86"/>
      <c r="AH106" s="86"/>
    </row>
    <row r="107" spans="1:34" ht="15.6">
      <c r="A107" s="246"/>
      <c r="B107" s="246">
        <f>+'Ark1'!C1014</f>
        <v>2024</v>
      </c>
      <c r="C107" s="266">
        <f>+'Ark1'!M1014</f>
        <v>7</v>
      </c>
      <c r="D107" s="266" t="s">
        <v>98</v>
      </c>
      <c r="E107" s="266">
        <f>+'Ark1'!D1014</f>
        <v>4</v>
      </c>
      <c r="F107" s="266" t="s">
        <v>595</v>
      </c>
      <c r="G107" s="266">
        <f>+IF(H107=0,"",'Ark1'!Q1014)</f>
        <v>345</v>
      </c>
      <c r="H107" s="362">
        <f>+'Ark1'!R1014</f>
        <v>552</v>
      </c>
      <c r="I107" s="267">
        <f>+IF(H107=0,"",'Ark1'!AE1014)</f>
        <v>16.178194607268459</v>
      </c>
      <c r="J107" s="267">
        <f>+IF(H107=0,"",'Ark1'!AF1014)</f>
        <v>14.755539733986534</v>
      </c>
      <c r="K107" s="268">
        <f>+IF(H107=0,"",'Ark1'!S1014)</f>
        <v>5.6630434782608692</v>
      </c>
      <c r="L107" s="305">
        <f>+IF(H107=0,"",'Ark1'!U1014)</f>
        <v>209.35181159420296</v>
      </c>
      <c r="M107" s="269">
        <f>+IF(H107=0,"",'Ark1'!W1014)</f>
        <v>100</v>
      </c>
      <c r="N107" s="269">
        <f>+IF(H107=0,"",'Ark1'!X1014)</f>
        <v>0.18115942028985504</v>
      </c>
      <c r="O107" s="269">
        <f>+IF(H107=0,"",'Ark1'!AG1014)</f>
        <v>500.98084291187752</v>
      </c>
      <c r="P107" s="269">
        <f>+IF(H107=0,"",'Ark1'!AH1014)</f>
        <v>93.659420289855078</v>
      </c>
      <c r="Q107" s="269">
        <f>+IF(H107=0,"",'Ark1'!AI1014)</f>
        <v>59.239130434782609</v>
      </c>
      <c r="R107" s="374">
        <f>+IF(H107=0,"",'Ark1'!AR1014)</f>
        <v>190.21839080459768</v>
      </c>
      <c r="S107" s="114">
        <f>+IF(H107=0,"",'Ark1'!AS1014)</f>
        <v>30.344602322491713</v>
      </c>
      <c r="T107" s="269">
        <f>+IF(H107=0,"",'Ark1'!Y1014)</f>
        <v>41.194695868917989</v>
      </c>
      <c r="U107" s="268">
        <f>+IF(H107=0,"",'Ark1'!Z1014)</f>
        <v>1.8234215364415649</v>
      </c>
      <c r="V107" s="305">
        <f t="shared" si="12"/>
        <v>417.88386633184683</v>
      </c>
      <c r="W107" s="267">
        <f t="shared" si="13"/>
        <v>1.6</v>
      </c>
      <c r="X107" s="246"/>
      <c r="Y107" s="27"/>
      <c r="AA107" s="28"/>
      <c r="AB107" s="27"/>
      <c r="AC107" s="86"/>
      <c r="AD107" s="86"/>
      <c r="AH107" s="86"/>
    </row>
    <row r="108" spans="1:34" ht="15.6">
      <c r="A108" s="246"/>
      <c r="B108" s="246">
        <f>+'Ark1'!C1015</f>
        <v>2024</v>
      </c>
      <c r="C108" s="266">
        <f>+'Ark1'!M1015</f>
        <v>7</v>
      </c>
      <c r="D108" s="266" t="s">
        <v>98</v>
      </c>
      <c r="E108" s="266">
        <f>+'Ark1'!D1015</f>
        <v>5</v>
      </c>
      <c r="F108" s="266" t="s">
        <v>442</v>
      </c>
      <c r="G108" s="266">
        <f>+IF(H108=0,"",'Ark1'!Q1015)</f>
        <v>396</v>
      </c>
      <c r="H108" s="362">
        <f>+'Ark1'!R1015</f>
        <v>661</v>
      </c>
      <c r="I108" s="267">
        <f>+IF(H108=0,"",'Ark1'!AE1015)</f>
        <v>18.305178620880643</v>
      </c>
      <c r="J108" s="267">
        <f>+IF(H108=0,"",'Ark1'!AF1015)</f>
        <v>17.379128490208799</v>
      </c>
      <c r="K108" s="268">
        <f>+IF(H108=0,"",'Ark1'!S1015)</f>
        <v>5.86232980332829</v>
      </c>
      <c r="L108" s="305">
        <f>+IF(H108=0,"",'Ark1'!U1015)</f>
        <v>218.14326777609679</v>
      </c>
      <c r="M108" s="269">
        <f>+IF(H108=0,"",'Ark1'!W1015)</f>
        <v>100</v>
      </c>
      <c r="N108" s="269">
        <f>+IF(H108=0,"",'Ark1'!X1015)</f>
        <v>0.30257186081694409</v>
      </c>
      <c r="O108" s="269">
        <f>+IF(H108=0,"",'Ark1'!AG1015)</f>
        <v>503.49447077409184</v>
      </c>
      <c r="P108" s="269">
        <f>+IF(H108=0,"",'Ark1'!AH1015)</f>
        <v>95.763993948562785</v>
      </c>
      <c r="Q108" s="269">
        <f>+IF(H108=0,"",'Ark1'!AI1015)</f>
        <v>66.263237518910742</v>
      </c>
      <c r="R108" s="374">
        <f>+IF(H108=0,"",'Ark1'!AR1015)</f>
        <v>191.87993680884671</v>
      </c>
      <c r="S108" s="114">
        <f>+IF(H108=0,"",'Ark1'!AS1015)</f>
        <v>30.907222637662965</v>
      </c>
      <c r="T108" s="269">
        <f>+IF(H108=0,"",'Ark1'!Y1015)</f>
        <v>41.132810291952943</v>
      </c>
      <c r="U108" s="268">
        <f>+IF(H108=0,"",'Ark1'!Z1015)</f>
        <v>1.7629881163784089</v>
      </c>
      <c r="V108" s="305">
        <f t="shared" si="12"/>
        <v>433.25851710092252</v>
      </c>
      <c r="W108" s="267">
        <f t="shared" si="13"/>
        <v>1.6691919191919191</v>
      </c>
      <c r="X108" s="246"/>
      <c r="Y108" s="250"/>
      <c r="AA108" s="28"/>
      <c r="AB108" s="27"/>
      <c r="AC108" s="272"/>
      <c r="AD108" s="86"/>
      <c r="AH108" s="86"/>
    </row>
    <row r="109" spans="1:34" ht="15.6">
      <c r="A109" s="246"/>
      <c r="B109" s="246">
        <f>+'Ark1'!C1016</f>
        <v>2024</v>
      </c>
      <c r="C109" s="266">
        <f>+'Ark1'!M1016</f>
        <v>7</v>
      </c>
      <c r="D109" s="266" t="s">
        <v>98</v>
      </c>
      <c r="E109" s="266">
        <f>+'Ark1'!D1016</f>
        <v>6</v>
      </c>
      <c r="F109" s="266" t="s">
        <v>596</v>
      </c>
      <c r="G109" s="266">
        <f>+IF(H109=0,"",'Ark1'!Q1016)</f>
        <v>371</v>
      </c>
      <c r="H109" s="362">
        <f>+'Ark1'!R1016</f>
        <v>710</v>
      </c>
      <c r="I109" s="267">
        <f>+IF(H109=0,"",'Ark1'!AE1016)</f>
        <v>19.543077346545555</v>
      </c>
      <c r="J109" s="267">
        <f>+IF(H109=0,"",'Ark1'!AF1016)</f>
        <v>18.797349311104831</v>
      </c>
      <c r="K109" s="268">
        <f>+IF(H109=0,"",'Ark1'!S1016)</f>
        <v>6.025352112676055</v>
      </c>
      <c r="L109" s="305">
        <f>+IF(H109=0,"",'Ark1'!U1016)</f>
        <v>224.53873239436649</v>
      </c>
      <c r="M109" s="269">
        <f>+IF(H109=0,"",'Ark1'!W1016)</f>
        <v>100</v>
      </c>
      <c r="N109" s="269">
        <f>+IF(H109=0,"",'Ark1'!X1016)</f>
        <v>0.56338028169014076</v>
      </c>
      <c r="O109" s="269">
        <f>+IF(H109=0,"",'Ark1'!AG1016)</f>
        <v>500.49271137026238</v>
      </c>
      <c r="P109" s="269">
        <f>+IF(H109=0,"",'Ark1'!AH1016)</f>
        <v>96.338028169014095</v>
      </c>
      <c r="Q109" s="269">
        <f>+IF(H109=0,"",'Ark1'!AI1016)</f>
        <v>68.732394366197198</v>
      </c>
      <c r="R109" s="374">
        <f>+IF(H109=0,"",'Ark1'!AR1016)</f>
        <v>192.37317784256561</v>
      </c>
      <c r="S109" s="114">
        <f>+IF(H109=0,"",'Ark1'!AS1016)</f>
        <v>31.441887985643319</v>
      </c>
      <c r="T109" s="269">
        <f>+IF(H109=0,"",'Ark1'!Y1016)</f>
        <v>40.270642941231152</v>
      </c>
      <c r="U109" s="268">
        <f>+IF(H109=0,"",'Ark1'!Z1016)</f>
        <v>1.6330838631820699</v>
      </c>
      <c r="V109" s="305">
        <f t="shared" si="12"/>
        <v>448.63536929362732</v>
      </c>
      <c r="W109" s="267">
        <f t="shared" si="13"/>
        <v>1.9137466307277629</v>
      </c>
      <c r="X109" s="246"/>
      <c r="Y109" s="27"/>
      <c r="AA109" s="28"/>
      <c r="AB109" s="27"/>
      <c r="AC109" s="86"/>
      <c r="AD109" s="86"/>
      <c r="AH109" s="86"/>
    </row>
    <row r="110" spans="1:34" ht="15.6">
      <c r="A110" s="246"/>
      <c r="B110" s="246">
        <f>+'Ark1'!C1017</f>
        <v>2024</v>
      </c>
      <c r="C110" s="266">
        <f>+'Ark1'!M1017</f>
        <v>7</v>
      </c>
      <c r="D110" s="266" t="s">
        <v>98</v>
      </c>
      <c r="E110" s="266">
        <f>+'Ark1'!D1017</f>
        <v>7</v>
      </c>
      <c r="F110" s="266" t="s">
        <v>597</v>
      </c>
      <c r="G110" s="266">
        <f>+IF(H110=0,"",'Ark1'!Q1017)</f>
        <v>233</v>
      </c>
      <c r="H110" s="362">
        <f>+'Ark1'!R1017</f>
        <v>415</v>
      </c>
      <c r="I110" s="267">
        <f>+IF(H110=0,"",'Ark1'!AE1017)</f>
        <v>15.9186804756425</v>
      </c>
      <c r="J110" s="267">
        <f>+IF(H110=0,"",'Ark1'!AF1017)</f>
        <v>15.208651299022373</v>
      </c>
      <c r="K110" s="268">
        <f>+IF(H110=0,"",'Ark1'!S1017)</f>
        <v>5.934939759036145</v>
      </c>
      <c r="L110" s="305">
        <f>+IF(H110=0,"",'Ark1'!U1017)</f>
        <v>225.54096385542181</v>
      </c>
      <c r="M110" s="269">
        <f>+IF(H110=0,"",'Ark1'!W1017)</f>
        <v>100</v>
      </c>
      <c r="N110" s="269">
        <f>+IF(H110=0,"",'Ark1'!X1017)</f>
        <v>0.48192771084337344</v>
      </c>
      <c r="O110" s="269">
        <f>+IF(H110=0,"",'Ark1'!AG1017)</f>
        <v>529.48148148148141</v>
      </c>
      <c r="P110" s="269">
        <f>+IF(H110=0,"",'Ark1'!AH1017)</f>
        <v>97.108433734939766</v>
      </c>
      <c r="Q110" s="269">
        <f>+IF(H110=0,"",'Ark1'!AI1017)</f>
        <v>68.915662650602414</v>
      </c>
      <c r="R110" s="374">
        <f>+IF(H110=0,"",'Ark1'!AR1017)</f>
        <v>193.02716049382721</v>
      </c>
      <c r="S110" s="114">
        <f>+IF(H110=0,"",'Ark1'!AS1017)</f>
        <v>31.26721215176492</v>
      </c>
      <c r="T110" s="269">
        <f>+IF(H110=0,"",'Ark1'!Y1017)</f>
        <v>39.878505356048819</v>
      </c>
      <c r="U110" s="268">
        <f>+IF(H110=0,"",'Ark1'!Z1017)</f>
        <v>1.5976212539490753</v>
      </c>
      <c r="V110" s="305">
        <f t="shared" si="12"/>
        <v>425.96572636376538</v>
      </c>
      <c r="W110" s="267">
        <f t="shared" si="13"/>
        <v>1.7811158798283262</v>
      </c>
      <c r="X110" s="246"/>
      <c r="Y110" s="27"/>
      <c r="AA110" s="28"/>
      <c r="AB110" s="27"/>
      <c r="AC110" s="86"/>
      <c r="AD110" s="86"/>
      <c r="AH110" s="86"/>
    </row>
    <row r="111" spans="1:34" ht="15.6">
      <c r="A111" s="246"/>
      <c r="B111" s="246">
        <f>+'Ark1'!C1018</f>
        <v>2024</v>
      </c>
      <c r="C111" s="266">
        <f>+'Ark1'!M1018</f>
        <v>7</v>
      </c>
      <c r="D111" s="266" t="s">
        <v>98</v>
      </c>
      <c r="E111" s="266">
        <f>+'Ark1'!D1018</f>
        <v>8</v>
      </c>
      <c r="F111" s="266" t="s">
        <v>598</v>
      </c>
      <c r="G111" s="266">
        <f>+IF(H111=0,"",'Ark1'!Q1018)</f>
        <v>277</v>
      </c>
      <c r="H111" s="362">
        <f>+'Ark1'!R1018</f>
        <v>508</v>
      </c>
      <c r="I111" s="267">
        <f>+IF(H111=0,"",'Ark1'!AE1018)</f>
        <v>16.005040957781979</v>
      </c>
      <c r="J111" s="267">
        <f>+IF(H111=0,"",'Ark1'!AF1018)</f>
        <v>15.359076250446559</v>
      </c>
      <c r="K111" s="268">
        <f>+IF(H111=0,"",'Ark1'!S1018)</f>
        <v>6.0767716535433092</v>
      </c>
      <c r="L111" s="305">
        <f>+IF(H111=0,"",'Ark1'!U1018)</f>
        <v>225.203937007874</v>
      </c>
      <c r="M111" s="269">
        <f>+IF(H111=0,"",'Ark1'!W1018)</f>
        <v>100</v>
      </c>
      <c r="N111" s="269">
        <f>+IF(H111=0,"",'Ark1'!X1018)</f>
        <v>0.59055118110236227</v>
      </c>
      <c r="O111" s="269">
        <f>+IF(H111=0,"",'Ark1'!AG1018)</f>
        <v>510.71399594320491</v>
      </c>
      <c r="P111" s="269">
        <f>+IF(H111=0,"",'Ark1'!AH1018)</f>
        <v>96.850393700787421</v>
      </c>
      <c r="Q111" s="269">
        <f>+IF(H111=0,"",'Ark1'!AI1018)</f>
        <v>72.834645669291305</v>
      </c>
      <c r="R111" s="374">
        <f>+IF(H111=0,"",'Ark1'!AR1018)</f>
        <v>192.30020283975659</v>
      </c>
      <c r="S111" s="114">
        <f>+IF(H111=0,"",'Ark1'!AS1018)</f>
        <v>31.565689530203361</v>
      </c>
      <c r="T111" s="269">
        <f>+IF(H111=0,"",'Ark1'!Y1018)</f>
        <v>40.415930342439005</v>
      </c>
      <c r="U111" s="268">
        <f>+IF(H111=0,"",'Ark1'!Z1018)</f>
        <v>1.6929717532512785</v>
      </c>
      <c r="V111" s="305">
        <f t="shared" si="12"/>
        <v>440.95900797071226</v>
      </c>
      <c r="W111" s="267">
        <f t="shared" si="13"/>
        <v>1.8339350180505416</v>
      </c>
      <c r="X111" s="246"/>
      <c r="Y111" s="27"/>
      <c r="AA111" s="28"/>
      <c r="AB111" s="27"/>
      <c r="AC111" s="86"/>
      <c r="AD111" s="86"/>
      <c r="AH111" s="86"/>
    </row>
    <row r="112" spans="1:34" ht="15.6">
      <c r="A112" s="246"/>
      <c r="B112" s="246">
        <f>+'Ark1'!C1019</f>
        <v>2024</v>
      </c>
      <c r="C112" s="266">
        <f>+'Ark1'!M1019</f>
        <v>7</v>
      </c>
      <c r="D112" s="266" t="s">
        <v>98</v>
      </c>
      <c r="E112" s="266">
        <f>+'Ark1'!D1019</f>
        <v>9</v>
      </c>
      <c r="F112" s="266" t="s">
        <v>599</v>
      </c>
      <c r="G112" s="266">
        <f>+IF(H112=0,"",'Ark1'!Q1019)</f>
        <v>308</v>
      </c>
      <c r="H112" s="362">
        <f>+'Ark1'!R1019</f>
        <v>563</v>
      </c>
      <c r="I112" s="267">
        <f>+IF(H112=0,"",'Ark1'!AE1019)</f>
        <v>18.483256730137889</v>
      </c>
      <c r="J112" s="267">
        <f>+IF(H112=0,"",'Ark1'!AF1019)</f>
        <v>18.06167854936248</v>
      </c>
      <c r="K112" s="268">
        <f>+IF(H112=0,"",'Ark1'!S1019)</f>
        <v>5.7655417406749523</v>
      </c>
      <c r="L112" s="305">
        <f>+IF(H112=0,"",'Ark1'!U1019)</f>
        <v>224.10301953818819</v>
      </c>
      <c r="M112" s="269">
        <f>+IF(H112=0,"",'Ark1'!W1019)</f>
        <v>100</v>
      </c>
      <c r="N112" s="269">
        <f>+IF(H112=0,"",'Ark1'!X1019)</f>
        <v>0</v>
      </c>
      <c r="O112" s="269">
        <f>+IF(H112=0,"",'Ark1'!AG1019)</f>
        <v>532.83029197080305</v>
      </c>
      <c r="P112" s="269">
        <f>+IF(H112=0,"",'Ark1'!AH1019)</f>
        <v>96.092362344582583</v>
      </c>
      <c r="Q112" s="269">
        <f>+IF(H112=0,"",'Ark1'!AI1019)</f>
        <v>70.337477797513301</v>
      </c>
      <c r="R112" s="374">
        <f>+IF(H112=0,"",'Ark1'!AR1019)</f>
        <v>193.60036496350361</v>
      </c>
      <c r="S112" s="114">
        <f>+IF(H112=0,"",'Ark1'!AS1019)</f>
        <v>30.796849364074291</v>
      </c>
      <c r="T112" s="269">
        <f>+IF(H112=0,"",'Ark1'!Y1019)</f>
        <v>43.30999385992812</v>
      </c>
      <c r="U112" s="268">
        <f>+IF(H112=0,"",'Ark1'!Z1019)</f>
        <v>1.667286065360762</v>
      </c>
      <c r="V112" s="305">
        <f t="shared" si="12"/>
        <v>420.5898630674476</v>
      </c>
      <c r="W112" s="267">
        <f t="shared" si="13"/>
        <v>1.8279220779220779</v>
      </c>
      <c r="X112" s="246"/>
      <c r="Y112" s="27"/>
      <c r="AA112" s="28"/>
      <c r="AB112" s="27"/>
      <c r="AC112" s="86"/>
      <c r="AD112" s="86"/>
      <c r="AH112" s="86"/>
    </row>
    <row r="113" spans="1:34" ht="15.6">
      <c r="A113" s="246"/>
      <c r="B113" s="246">
        <f>+'Ark1'!C1020</f>
        <v>2024</v>
      </c>
      <c r="C113" s="266">
        <f>+'Ark1'!M1020</f>
        <v>7</v>
      </c>
      <c r="D113" s="266" t="s">
        <v>98</v>
      </c>
      <c r="E113" s="266">
        <f>+'Ark1'!D1020</f>
        <v>10</v>
      </c>
      <c r="F113" s="266" t="s">
        <v>600</v>
      </c>
      <c r="G113" s="266">
        <f>+IF(H113=0,"",'Ark1'!Q1020)</f>
        <v>559</v>
      </c>
      <c r="H113" s="362">
        <f>+'Ark1'!R1020</f>
        <v>859</v>
      </c>
      <c r="I113" s="267">
        <f>+IF(H113=0,"",'Ark1'!AE1020)</f>
        <v>19.0550133096717</v>
      </c>
      <c r="J113" s="267">
        <f>+IF(H113=0,"",'Ark1'!AF1020)</f>
        <v>19.612211985487505</v>
      </c>
      <c r="K113" s="268">
        <f>+IF(H113=0,"",'Ark1'!S1020)</f>
        <v>5.1911421911421938</v>
      </c>
      <c r="L113" s="305">
        <f>+IF(H113=0,"",'Ark1'!U1020)</f>
        <v>217.36938300349263</v>
      </c>
      <c r="M113" s="269">
        <f>+IF(H113=0,"",'Ark1'!W1020)</f>
        <v>100</v>
      </c>
      <c r="N113" s="269">
        <f>+IF(H113=0,"",'Ark1'!X1020)</f>
        <v>0</v>
      </c>
      <c r="O113" s="269">
        <f>+IF(H113=0,"",'Ark1'!AG1020)</f>
        <v>561.43601895734594</v>
      </c>
      <c r="P113" s="269">
        <f>+IF(H113=0,"",'Ark1'!AH1020)</f>
        <v>98.253783469150221</v>
      </c>
      <c r="Q113" s="269">
        <f>+IF(H113=0,"",'Ark1'!AI1020)</f>
        <v>59.371362048894056</v>
      </c>
      <c r="R113" s="374">
        <f>+IF(H113=0,"",'Ark1'!AR1020)</f>
        <v>194.56516587677723</v>
      </c>
      <c r="S113" s="114">
        <f>+IF(H113=0,"",'Ark1'!AS1020)</f>
        <v>29.331309104579219</v>
      </c>
      <c r="T113" s="269">
        <f>+IF(H113=0,"",'Ark1'!Y1020)</f>
        <v>43.454468226133265</v>
      </c>
      <c r="U113" s="268">
        <f>+IF(H113=0,"",'Ark1'!Z1020)</f>
        <v>1.465833118986311</v>
      </c>
      <c r="V113" s="305">
        <f t="shared" si="12"/>
        <v>387.16679312305911</v>
      </c>
      <c r="W113" s="267">
        <f t="shared" si="13"/>
        <v>1.5366726296958855</v>
      </c>
      <c r="X113" s="246"/>
      <c r="Y113" s="27"/>
      <c r="AA113" s="28"/>
      <c r="AB113" s="27"/>
      <c r="AC113" s="86"/>
      <c r="AD113" s="86"/>
      <c r="AH113" s="86"/>
    </row>
    <row r="114" spans="1:34" ht="15.6">
      <c r="A114" s="246"/>
      <c r="B114" s="246">
        <f>+'Ark1'!C1021</f>
        <v>2024</v>
      </c>
      <c r="C114" s="266">
        <f>+'Ark1'!M1021</f>
        <v>7</v>
      </c>
      <c r="D114" s="266" t="s">
        <v>98</v>
      </c>
      <c r="E114" s="266">
        <f>+'Ark1'!D1021</f>
        <v>11</v>
      </c>
      <c r="F114" s="266" t="s">
        <v>601</v>
      </c>
      <c r="G114" s="266">
        <f>+IF(H114=0,"",'Ark1'!Q1021)</f>
        <v>513</v>
      </c>
      <c r="H114" s="362">
        <f>+'Ark1'!R1021</f>
        <v>838</v>
      </c>
      <c r="I114" s="267">
        <f>+IF(H114=0,"",'Ark1'!AE1021)</f>
        <v>19.119324663472504</v>
      </c>
      <c r="J114" s="267">
        <f>+IF(H114=0,"",'Ark1'!AF1021)</f>
        <v>19.179670340785233</v>
      </c>
      <c r="K114" s="268">
        <f>+IF(H114=0,"",'Ark1'!S1021)</f>
        <v>5.3261648745519699</v>
      </c>
      <c r="L114" s="305">
        <f>+IF(H114=0,"",'Ark1'!U1021)</f>
        <v>218.36217183770873</v>
      </c>
      <c r="M114" s="269">
        <f>+IF(H114=0,"",'Ark1'!W1021)</f>
        <v>100</v>
      </c>
      <c r="N114" s="269">
        <f>+IF(H114=0,"",'Ark1'!X1021)</f>
        <v>0</v>
      </c>
      <c r="O114" s="269">
        <f>+IF(H114=0,"",'Ark1'!AG1021)</f>
        <v>558.47095179233634</v>
      </c>
      <c r="P114" s="269">
        <f>+IF(H114=0,"",'Ark1'!AH1021)</f>
        <v>96.181384248209994</v>
      </c>
      <c r="Q114" s="269">
        <f>+IF(H114=0,"",'Ark1'!AI1021)</f>
        <v>62.410501193317401</v>
      </c>
      <c r="R114" s="374">
        <f>+IF(H114=0,"",'Ark1'!AR1021)</f>
        <v>194.23485784919652</v>
      </c>
      <c r="S114" s="114">
        <f>+IF(H114=0,"",'Ark1'!AS1021)</f>
        <v>29.623715320747799</v>
      </c>
      <c r="T114" s="269">
        <f>+IF(H114=0,"",'Ark1'!Y1021)</f>
        <v>42.718887558467344</v>
      </c>
      <c r="U114" s="268">
        <f>+IF(H114=0,"",'Ark1'!Z1021)</f>
        <v>1.5454872936754196</v>
      </c>
      <c r="V114" s="305">
        <f t="shared" si="12"/>
        <v>391.00005315747421</v>
      </c>
      <c r="W114" s="267">
        <f t="shared" si="13"/>
        <v>1.6335282651072125</v>
      </c>
      <c r="X114" s="246"/>
      <c r="Y114" s="213"/>
      <c r="AA114" s="28"/>
      <c r="AB114" s="27"/>
      <c r="AC114" s="86"/>
      <c r="AD114" s="86"/>
      <c r="AH114" s="86"/>
    </row>
    <row r="115" spans="1:34" ht="15.6">
      <c r="A115" s="246"/>
      <c r="B115" s="246">
        <f>+'Ark1'!C1022</f>
        <v>2024</v>
      </c>
      <c r="C115" s="266">
        <f>+'Ark1'!M1022</f>
        <v>7</v>
      </c>
      <c r="D115" s="266" t="s">
        <v>98</v>
      </c>
      <c r="E115" s="266">
        <f>+'Ark1'!D1022</f>
        <v>12</v>
      </c>
      <c r="F115" s="266" t="s">
        <v>602</v>
      </c>
      <c r="G115" s="266">
        <f>+IF(H115=0,"",'Ark1'!Q1022)</f>
        <v>132</v>
      </c>
      <c r="H115" s="362">
        <f>+'Ark1'!R1022</f>
        <v>211</v>
      </c>
      <c r="I115" s="267">
        <f>+IF(H115=0,"",'Ark1'!AE1022)</f>
        <v>20.057034220532319</v>
      </c>
      <c r="J115" s="267">
        <f>+IF(H115=0,"",'Ark1'!AF1022)</f>
        <v>18.7244796350953</v>
      </c>
      <c r="K115" s="268">
        <f>+IF(H115=0,"",'Ark1'!S1022)</f>
        <v>5.080568720379147</v>
      </c>
      <c r="L115" s="305">
        <f>+IF(H115=0,"",'Ark1'!U1022)</f>
        <v>208.09383886255935</v>
      </c>
      <c r="M115" s="269">
        <f>+IF(H115=0,"",'Ark1'!W1022)</f>
        <v>100</v>
      </c>
      <c r="N115" s="269">
        <f>+IF(H115=0,"",'Ark1'!X1022)</f>
        <v>0</v>
      </c>
      <c r="O115" s="269">
        <f>+IF(H115=0,"",'Ark1'!AG1022)</f>
        <v>553.93269230769215</v>
      </c>
      <c r="P115" s="269">
        <f>+IF(H115=0,"",'Ark1'!AH1022)</f>
        <v>97.630331753554529</v>
      </c>
      <c r="Q115" s="269">
        <f>+IF(H115=0,"",'Ark1'!AI1022)</f>
        <v>58.293838862559248</v>
      </c>
      <c r="R115" s="374">
        <f>+IF(H115=0,"",'Ark1'!AR1022)</f>
        <v>192.70673076923072</v>
      </c>
      <c r="S115" s="114">
        <f>+IF(H115=0,"",'Ark1'!AS1022)</f>
        <v>28.724219379256297</v>
      </c>
      <c r="T115" s="269">
        <f>+IF(H115=0,"",'Ark1'!Y1022)</f>
        <v>49.765422339397006</v>
      </c>
      <c r="U115" s="268">
        <f>+IF(H115=0,"",'Ark1'!Z1022)</f>
        <v>1.4500046277970828</v>
      </c>
      <c r="V115" s="305">
        <f t="shared" si="12"/>
        <v>375.66628897752395</v>
      </c>
      <c r="W115" s="267">
        <f t="shared" si="13"/>
        <v>1.5984848484848484</v>
      </c>
      <c r="X115" s="246"/>
      <c r="Y115" s="249"/>
      <c r="AA115" s="28"/>
      <c r="AB115" s="27"/>
      <c r="AC115" s="249"/>
      <c r="AD115" s="86"/>
      <c r="AH115" s="86"/>
    </row>
    <row r="116" spans="1:34" ht="15.6">
      <c r="A116" s="246"/>
      <c r="B116" s="246"/>
      <c r="C116" s="246"/>
      <c r="D116" s="246"/>
      <c r="E116" s="246"/>
      <c r="F116" s="246"/>
      <c r="G116" s="246"/>
      <c r="H116" s="246"/>
      <c r="I116" s="247"/>
      <c r="J116" s="247"/>
      <c r="K116" s="246"/>
      <c r="L116" s="246"/>
      <c r="M116" s="248"/>
      <c r="N116" s="248"/>
      <c r="O116" s="246"/>
      <c r="P116" s="248"/>
      <c r="Q116" s="248"/>
      <c r="R116" s="248"/>
      <c r="S116" s="248"/>
      <c r="T116" s="248"/>
      <c r="U116" s="246"/>
      <c r="V116" s="246"/>
      <c r="W116" s="247"/>
      <c r="X116" s="246"/>
      <c r="Y116" s="249"/>
      <c r="AA116" s="28"/>
      <c r="AB116" s="27"/>
      <c r="AC116" s="250"/>
      <c r="AD116" s="86"/>
      <c r="AH116" s="86"/>
    </row>
    <row r="117" spans="1:34" ht="22.8">
      <c r="A117" s="264" t="s">
        <v>639</v>
      </c>
      <c r="B117" s="246"/>
      <c r="C117" s="246"/>
      <c r="D117" s="346" t="str">
        <f>+D119</f>
        <v>3</v>
      </c>
      <c r="E117" s="246"/>
      <c r="F117" s="246"/>
      <c r="G117" s="246"/>
      <c r="H117" s="213">
        <f>SUM(H119:H130)</f>
        <v>7383</v>
      </c>
      <c r="I117" s="247"/>
      <c r="J117" s="247"/>
      <c r="K117" s="246"/>
      <c r="L117" s="272">
        <f>+Fettgruppe!N17</f>
        <v>234.37154273330671</v>
      </c>
      <c r="M117" s="248"/>
      <c r="N117" s="248"/>
      <c r="O117" s="246"/>
      <c r="P117" s="248"/>
      <c r="Q117" s="248"/>
      <c r="R117" s="248"/>
      <c r="S117" s="248"/>
      <c r="T117" s="248"/>
      <c r="U117" s="246"/>
      <c r="V117" s="272">
        <f>+Fettgruppe!X17</f>
        <v>437.30468649767806</v>
      </c>
      <c r="W117" s="263"/>
      <c r="X117" s="246"/>
      <c r="Y117" s="249"/>
      <c r="AA117" s="28"/>
      <c r="AB117" s="27"/>
      <c r="AC117" s="250"/>
      <c r="AD117" s="86"/>
      <c r="AH117" s="86"/>
    </row>
    <row r="118" spans="1:34" ht="16.5" customHeight="1">
      <c r="A118" s="246"/>
      <c r="B118" s="246"/>
      <c r="C118" s="246"/>
      <c r="D118" s="346"/>
      <c r="E118" s="246"/>
      <c r="F118" s="246"/>
      <c r="G118" s="246"/>
      <c r="H118" s="246"/>
      <c r="I118" s="246"/>
      <c r="J118" s="246"/>
      <c r="K118" s="246"/>
      <c r="L118" s="246"/>
      <c r="M118" s="248"/>
      <c r="N118" s="248"/>
      <c r="O118" s="246"/>
      <c r="P118" s="248"/>
      <c r="Q118" s="248"/>
      <c r="R118" s="248"/>
      <c r="S118" s="248"/>
      <c r="T118" s="248"/>
      <c r="U118" s="246"/>
      <c r="V118" s="246"/>
      <c r="W118" s="246"/>
      <c r="X118" s="246"/>
      <c r="Y118" s="249"/>
      <c r="AA118" s="28"/>
      <c r="AB118" s="27"/>
      <c r="AC118" s="250"/>
      <c r="AD118" s="86"/>
      <c r="AH118" s="86"/>
    </row>
    <row r="119" spans="1:34" ht="15.6">
      <c r="A119" s="246"/>
      <c r="B119" s="246">
        <f>+'Ark1'!C1023</f>
        <v>2024</v>
      </c>
      <c r="C119" s="86">
        <f>+'Ark1'!M1023</f>
        <v>8</v>
      </c>
      <c r="D119" s="363" t="s">
        <v>99</v>
      </c>
      <c r="E119" s="86">
        <f>+'Ark1'!D1023</f>
        <v>1</v>
      </c>
      <c r="F119" s="86" t="s">
        <v>592</v>
      </c>
      <c r="G119" s="86">
        <f>+IF(H119=0,"",'Ark1'!Q1023)</f>
        <v>448</v>
      </c>
      <c r="H119" s="362">
        <f>+'Ark1'!R1023</f>
        <v>705</v>
      </c>
      <c r="I119" s="28">
        <f>+IF(H119=0,"",'Ark1'!AE1023)</f>
        <v>21.921641791044777</v>
      </c>
      <c r="J119" s="28">
        <f>+IF(H119=0,"",'Ark1'!AF1023)</f>
        <v>22.638687020326671</v>
      </c>
      <c r="K119" s="27">
        <f>+IF(H119=0,"",'Ark1'!S1023)</f>
        <v>5.6936170212765935</v>
      </c>
      <c r="L119" s="305">
        <f>+IF(H119=0,"",'Ark1'!U1023)</f>
        <v>233.87985815602872</v>
      </c>
      <c r="M119" s="33">
        <f>+IF(H119=0,"",'Ark1'!W1023)</f>
        <v>100</v>
      </c>
      <c r="N119" s="33">
        <f>+IF(H119=0,"",'Ark1'!X1023)</f>
        <v>0.28368794326241126</v>
      </c>
      <c r="O119" s="33">
        <f>+IF(H119=0,"",'Ark1'!AG1023)</f>
        <v>554.27876106194685</v>
      </c>
      <c r="P119" s="33">
        <f>+IF(H119=0,"",'Ark1'!AH1023)</f>
        <v>96.02836879432617</v>
      </c>
      <c r="Q119" s="33">
        <f>+IF(H119=0,"",'Ark1'!AI1023)</f>
        <v>54.751773049645422</v>
      </c>
      <c r="R119" s="374">
        <f>+IF(H119=0,"",'Ark1'!AR1023)</f>
        <v>196.10766961651919</v>
      </c>
      <c r="S119" s="114">
        <f>+IF(H119=0,"",'Ark1'!AS1023)</f>
        <v>30.982525518764746</v>
      </c>
      <c r="T119" s="33">
        <f>+IF(H119=0,"",'Ark1'!Y1023)</f>
        <v>40.974277590865277</v>
      </c>
      <c r="U119" s="27">
        <f>+IF(H119=0,"",'Ark1'!Z1023)</f>
        <v>1.6690003278795527</v>
      </c>
      <c r="V119" s="305">
        <f t="shared" ref="V119:V130" si="14">+IF(H119=0,"",1000*L119/O119)</f>
        <v>421.95349088955987</v>
      </c>
      <c r="W119" s="28">
        <f t="shared" ref="W119:W130" si="15">+IF(H119=0,"",H119/G119)</f>
        <v>1.5736607142857142</v>
      </c>
      <c r="X119" s="246"/>
      <c r="Y119" s="249"/>
      <c r="AA119" s="28"/>
      <c r="AB119" s="27"/>
      <c r="AC119" s="250"/>
      <c r="AD119" s="86"/>
      <c r="AH119" s="86"/>
    </row>
    <row r="120" spans="1:34" ht="15.6">
      <c r="A120" s="246"/>
      <c r="B120" s="246">
        <f>+'Ark1'!C1024</f>
        <v>2024</v>
      </c>
      <c r="C120" s="86">
        <f>+'Ark1'!M1024</f>
        <v>8</v>
      </c>
      <c r="D120" s="363" t="s">
        <v>99</v>
      </c>
      <c r="E120" s="86">
        <f>+'Ark1'!D1024</f>
        <v>2</v>
      </c>
      <c r="F120" s="86" t="s">
        <v>593</v>
      </c>
      <c r="G120" s="86">
        <f>+IF(H120=0,"",'Ark1'!Q1024)</f>
        <v>325</v>
      </c>
      <c r="H120" s="362">
        <f>+'Ark1'!R1024</f>
        <v>484</v>
      </c>
      <c r="I120" s="28">
        <f>+IF(H120=0,"",'Ark1'!AE1024)</f>
        <v>20.421940928270043</v>
      </c>
      <c r="J120" s="28">
        <f>+IF(H120=0,"",'Ark1'!AF1024)</f>
        <v>21.071674228168124</v>
      </c>
      <c r="K120" s="27">
        <f>+IF(H120=0,"",'Ark1'!S1024)</f>
        <v>5.7334710743801649</v>
      </c>
      <c r="L120" s="305">
        <f>+IF(H120=0,"",'Ark1'!U1024)</f>
        <v>233.36735537190089</v>
      </c>
      <c r="M120" s="33">
        <f>+IF(H120=0,"",'Ark1'!W1024)</f>
        <v>100</v>
      </c>
      <c r="N120" s="33">
        <f>+IF(H120=0,"",'Ark1'!X1024)</f>
        <v>0.41322314049586795</v>
      </c>
      <c r="O120" s="33">
        <f>+IF(H120=0,"",'Ark1'!AG1024)</f>
        <v>554.2004310344829</v>
      </c>
      <c r="P120" s="33">
        <f>+IF(H120=0,"",'Ark1'!AH1024)</f>
        <v>95.661157024793411</v>
      </c>
      <c r="Q120" s="33">
        <f>+IF(H120=0,"",'Ark1'!AI1024)</f>
        <v>53.512396694214878</v>
      </c>
      <c r="R120" s="374">
        <f>+IF(H120=0,"",'Ark1'!AR1024)</f>
        <v>196.05387931034488</v>
      </c>
      <c r="S120" s="114">
        <f>+IF(H120=0,"",'Ark1'!AS1024)</f>
        <v>31.048511708662502</v>
      </c>
      <c r="T120" s="33">
        <f>+IF(H120=0,"",'Ark1'!Y1024)</f>
        <v>40.337890648019346</v>
      </c>
      <c r="U120" s="27">
        <f>+IF(H120=0,"",'Ark1'!Z1024)</f>
        <v>1.738372094351353</v>
      </c>
      <c r="V120" s="305">
        <f t="shared" si="14"/>
        <v>421.08836858226937</v>
      </c>
      <c r="W120" s="28">
        <f t="shared" si="15"/>
        <v>1.4892307692307691</v>
      </c>
      <c r="X120" s="246"/>
      <c r="Y120" s="249"/>
      <c r="AA120" s="28"/>
      <c r="AB120" s="27"/>
      <c r="AC120" s="250"/>
      <c r="AD120" s="86"/>
      <c r="AH120" s="86"/>
    </row>
    <row r="121" spans="1:34" ht="15.6">
      <c r="A121" s="246"/>
      <c r="B121" s="246">
        <f>+'Ark1'!C1025</f>
        <v>2024</v>
      </c>
      <c r="C121" s="86">
        <f>+'Ark1'!M1025</f>
        <v>8</v>
      </c>
      <c r="D121" s="363" t="s">
        <v>99</v>
      </c>
      <c r="E121" s="86">
        <f>+'Ark1'!D1025</f>
        <v>3</v>
      </c>
      <c r="F121" s="86" t="s">
        <v>594</v>
      </c>
      <c r="G121" s="86">
        <f>+IF(H121=0,"",'Ark1'!Q1025)</f>
        <v>251</v>
      </c>
      <c r="H121" s="362">
        <f>+'Ark1'!R1025</f>
        <v>379</v>
      </c>
      <c r="I121" s="28">
        <f>+IF(H121=0,"",'Ark1'!AE1025)</f>
        <v>20.39827771797632</v>
      </c>
      <c r="J121" s="28">
        <f>+IF(H121=0,"",'Ark1'!AF1025)</f>
        <v>21.3397647807768</v>
      </c>
      <c r="K121" s="27">
        <f>+IF(H121=0,"",'Ark1'!S1025)</f>
        <v>5.674603174603174</v>
      </c>
      <c r="L121" s="305">
        <f>+IF(H121=0,"",'Ark1'!U1025)</f>
        <v>226.06992084432721</v>
      </c>
      <c r="M121" s="33">
        <f>+IF(H121=0,"",'Ark1'!W1025)</f>
        <v>100</v>
      </c>
      <c r="N121" s="33">
        <f>+IF(H121=0,"",'Ark1'!X1025)</f>
        <v>0.79155672823219003</v>
      </c>
      <c r="O121" s="33">
        <f>+IF(H121=0,"",'Ark1'!AG1025)</f>
        <v>529.64722222222224</v>
      </c>
      <c r="P121" s="33">
        <f>+IF(H121=0,"",'Ark1'!AH1025)</f>
        <v>94.986807387862797</v>
      </c>
      <c r="Q121" s="33">
        <f>+IF(H121=0,"",'Ark1'!AI1025)</f>
        <v>52.506596306068602</v>
      </c>
      <c r="R121" s="374">
        <f>+IF(H121=0,"",'Ark1'!AR1025)</f>
        <v>194.04444444444445</v>
      </c>
      <c r="S121" s="114">
        <f>+IF(H121=0,"",'Ark1'!AS1025)</f>
        <v>30.806613332052201</v>
      </c>
      <c r="T121" s="33">
        <f>+IF(H121=0,"",'Ark1'!Y1025)</f>
        <v>40.002880407425344</v>
      </c>
      <c r="U121" s="27">
        <f>+IF(H121=0,"",'Ark1'!Z1025)</f>
        <v>1.6603199848054964</v>
      </c>
      <c r="V121" s="305">
        <f t="shared" si="14"/>
        <v>426.83112713366756</v>
      </c>
      <c r="W121" s="28">
        <f t="shared" si="15"/>
        <v>1.5099601593625498</v>
      </c>
      <c r="X121" s="246"/>
      <c r="Y121" s="249"/>
      <c r="AA121" s="28"/>
      <c r="AB121" s="27"/>
      <c r="AC121" s="250"/>
      <c r="AD121" s="86"/>
      <c r="AH121" s="86"/>
    </row>
    <row r="122" spans="1:34" ht="15.6">
      <c r="A122" s="246"/>
      <c r="B122" s="246">
        <f>+'Ark1'!C1026</f>
        <v>2024</v>
      </c>
      <c r="C122" s="86">
        <f>+'Ark1'!M1026</f>
        <v>8</v>
      </c>
      <c r="D122" s="363" t="s">
        <v>99</v>
      </c>
      <c r="E122" s="86">
        <f>+'Ark1'!D1026</f>
        <v>4</v>
      </c>
      <c r="F122" s="86" t="s">
        <v>595</v>
      </c>
      <c r="G122" s="86">
        <f>+IF(H122=0,"",'Ark1'!Q1026)</f>
        <v>418</v>
      </c>
      <c r="H122" s="362">
        <f>+'Ark1'!R1026</f>
        <v>725</v>
      </c>
      <c r="I122" s="28">
        <f>+IF(H122=0,"",'Ark1'!AE1026)</f>
        <v>21.248534583821801</v>
      </c>
      <c r="J122" s="28">
        <f>+IF(H122=0,"",'Ark1'!AF1026)</f>
        <v>21.39400167318199</v>
      </c>
      <c r="K122" s="27">
        <f>+IF(H122=0,"",'Ark1'!S1026)</f>
        <v>6.1393103448275852</v>
      </c>
      <c r="L122" s="305">
        <f>+IF(H122=0,"",'Ark1'!U1026)</f>
        <v>231.10786206896543</v>
      </c>
      <c r="M122" s="33">
        <f>+IF(H122=0,"",'Ark1'!W1026)</f>
        <v>100</v>
      </c>
      <c r="N122" s="33">
        <f>+IF(H122=0,"",'Ark1'!X1026)</f>
        <v>0</v>
      </c>
      <c r="O122" s="33">
        <f>+IF(H122=0,"",'Ark1'!AG1026)</f>
        <v>505.01566951566946</v>
      </c>
      <c r="P122" s="33">
        <f>+IF(H122=0,"",'Ark1'!AH1026)</f>
        <v>96.413793103448256</v>
      </c>
      <c r="Q122" s="33">
        <f>+IF(H122=0,"",'Ark1'!AI1026)</f>
        <v>64.13793103448279</v>
      </c>
      <c r="R122" s="374">
        <f>+IF(H122=0,"",'Ark1'!AR1026)</f>
        <v>193.36324786324781</v>
      </c>
      <c r="S122" s="114">
        <f>+IF(H122=0,"",'Ark1'!AS1026)</f>
        <v>31.996728599642207</v>
      </c>
      <c r="T122" s="33">
        <f>+IF(H122=0,"",'Ark1'!Y1026)</f>
        <v>37.524457958569947</v>
      </c>
      <c r="U122" s="27">
        <f>+IF(H122=0,"",'Ark1'!Z1026)</f>
        <v>1.7604582691672057</v>
      </c>
      <c r="V122" s="305">
        <f t="shared" si="14"/>
        <v>457.6251312966333</v>
      </c>
      <c r="W122" s="28">
        <f t="shared" si="15"/>
        <v>1.7344497607655502</v>
      </c>
      <c r="X122" s="246"/>
      <c r="Y122" s="249"/>
      <c r="AA122" s="28"/>
      <c r="AB122" s="27"/>
      <c r="AC122" s="250"/>
      <c r="AD122" s="86"/>
      <c r="AH122" s="86"/>
    </row>
    <row r="123" spans="1:34" ht="15.6">
      <c r="A123" s="246"/>
      <c r="B123" s="246">
        <f>+'Ark1'!C1027</f>
        <v>2024</v>
      </c>
      <c r="C123" s="86">
        <f>+'Ark1'!M1027</f>
        <v>8</v>
      </c>
      <c r="D123" s="363" t="s">
        <v>99</v>
      </c>
      <c r="E123" s="86">
        <f>+'Ark1'!D1027</f>
        <v>5</v>
      </c>
      <c r="F123" s="86" t="s">
        <v>442</v>
      </c>
      <c r="G123" s="86">
        <f>+IF(H123=0,"",'Ark1'!Q1027)</f>
        <v>418</v>
      </c>
      <c r="H123" s="362">
        <f>+'Ark1'!R1027</f>
        <v>788</v>
      </c>
      <c r="I123" s="28">
        <f>+IF(H123=0,"",'Ark1'!AE1027)</f>
        <v>21.822209914151198</v>
      </c>
      <c r="J123" s="28">
        <f>+IF(H123=0,"",'Ark1'!AF1027)</f>
        <v>22.344326891681952</v>
      </c>
      <c r="K123" s="27">
        <f>+IF(H123=0,"",'Ark1'!S1027)</f>
        <v>6.2576142131979671</v>
      </c>
      <c r="L123" s="305">
        <f>+IF(H123=0,"",'Ark1'!U1027)</f>
        <v>235.2644670050764</v>
      </c>
      <c r="M123" s="33">
        <f>+IF(H123=0,"",'Ark1'!W1027)</f>
        <v>100</v>
      </c>
      <c r="N123" s="33">
        <f>+IF(H123=0,"",'Ark1'!X1027)</f>
        <v>0.12690355329949238</v>
      </c>
      <c r="O123" s="33">
        <f>+IF(H123=0,"",'Ark1'!AG1027)</f>
        <v>510.98416886543549</v>
      </c>
      <c r="P123" s="33">
        <f>+IF(H123=0,"",'Ark1'!AH1027)</f>
        <v>96.065989847715755</v>
      </c>
      <c r="Q123" s="33">
        <f>+IF(H123=0,"",'Ark1'!AI1027)</f>
        <v>63.324873096446694</v>
      </c>
      <c r="R123" s="374">
        <f>+IF(H123=0,"",'Ark1'!AR1027)</f>
        <v>193.51978891820576</v>
      </c>
      <c r="S123" s="114">
        <f>+IF(H123=0,"",'Ark1'!AS1027)</f>
        <v>32.488443936762167</v>
      </c>
      <c r="T123" s="33">
        <f>+IF(H123=0,"",'Ark1'!Y1027)</f>
        <v>39.840120600813563</v>
      </c>
      <c r="U123" s="27">
        <f>+IF(H123=0,"",'Ark1'!Z1027)</f>
        <v>1.7381594774171449</v>
      </c>
      <c r="V123" s="305">
        <f t="shared" si="14"/>
        <v>460.41439508281877</v>
      </c>
      <c r="W123" s="28">
        <f t="shared" si="15"/>
        <v>1.8851674641148326</v>
      </c>
      <c r="X123" s="246"/>
      <c r="Y123" s="249"/>
      <c r="AA123" s="28"/>
      <c r="AB123" s="27"/>
      <c r="AC123" s="250"/>
      <c r="AD123" s="86"/>
      <c r="AH123" s="86"/>
    </row>
    <row r="124" spans="1:34" ht="15.6">
      <c r="A124" s="246"/>
      <c r="B124" s="246">
        <f>+'Ark1'!C1028</f>
        <v>2024</v>
      </c>
      <c r="C124" s="86">
        <f>+'Ark1'!M1028</f>
        <v>8</v>
      </c>
      <c r="D124" s="363" t="s">
        <v>99</v>
      </c>
      <c r="E124" s="86">
        <f>+'Ark1'!D1028</f>
        <v>6</v>
      </c>
      <c r="F124" s="86" t="s">
        <v>596</v>
      </c>
      <c r="G124" s="86">
        <f>+IF(H124=0,"",'Ark1'!Q1028)</f>
        <v>426</v>
      </c>
      <c r="H124" s="362">
        <f>+'Ark1'!R1028</f>
        <v>769</v>
      </c>
      <c r="I124" s="28">
        <f>+IF(H124=0,"",'Ark1'!AE1028)</f>
        <v>21.167079548582436</v>
      </c>
      <c r="J124" s="28">
        <f>+IF(H124=0,"",'Ark1'!AF1028)</f>
        <v>21.495508374133784</v>
      </c>
      <c r="K124" s="27">
        <f>+IF(H124=0,"",'Ark1'!S1028)</f>
        <v>6.252604166666667</v>
      </c>
      <c r="L124" s="305">
        <f>+IF(H124=0,"",'Ark1'!U1028)</f>
        <v>237.0687906371912</v>
      </c>
      <c r="M124" s="33">
        <f>+IF(H124=0,"",'Ark1'!W1028)</f>
        <v>100</v>
      </c>
      <c r="N124" s="33">
        <f>+IF(H124=0,"",'Ark1'!X1028)</f>
        <v>0.13003901170351101</v>
      </c>
      <c r="O124" s="33">
        <f>+IF(H124=0,"",'Ark1'!AG1028)</f>
        <v>513.47994652406419</v>
      </c>
      <c r="P124" s="33">
        <f>+IF(H124=0,"",'Ark1'!AH1028)</f>
        <v>96.879063719115763</v>
      </c>
      <c r="Q124" s="33">
        <f>+IF(H124=0,"",'Ark1'!AI1028)</f>
        <v>65.669700910273093</v>
      </c>
      <c r="R124" s="374">
        <f>+IF(H124=0,"",'Ark1'!AR1028)</f>
        <v>194.15374331550805</v>
      </c>
      <c r="S124" s="114">
        <f>+IF(H124=0,"",'Ark1'!AS1028)</f>
        <v>32.449507897450196</v>
      </c>
      <c r="T124" s="33">
        <f>+IF(H124=0,"",'Ark1'!Y1028)</f>
        <v>35.814793620800202</v>
      </c>
      <c r="U124" s="27">
        <f>+IF(H124=0,"",'Ark1'!Z1028)</f>
        <v>1.6239029437972596</v>
      </c>
      <c r="V124" s="305">
        <f t="shared" si="14"/>
        <v>461.69045596034977</v>
      </c>
      <c r="W124" s="28">
        <f t="shared" si="15"/>
        <v>1.8051643192488263</v>
      </c>
      <c r="X124" s="246"/>
      <c r="Y124" s="249"/>
      <c r="AA124" s="28"/>
      <c r="AB124" s="27"/>
      <c r="AC124" s="250"/>
      <c r="AD124" s="86"/>
      <c r="AH124" s="86"/>
    </row>
    <row r="125" spans="1:34" ht="15.6">
      <c r="A125" s="246"/>
      <c r="B125" s="246">
        <f>+'Ark1'!C1029</f>
        <v>2024</v>
      </c>
      <c r="C125" s="86">
        <f>+'Ark1'!M1029</f>
        <v>8</v>
      </c>
      <c r="D125" s="363" t="s">
        <v>99</v>
      </c>
      <c r="E125" s="86">
        <f>+'Ark1'!D1029</f>
        <v>7</v>
      </c>
      <c r="F125" s="86" t="s">
        <v>597</v>
      </c>
      <c r="G125" s="86">
        <f>+IF(H125=0,"",'Ark1'!Q1029)</f>
        <v>312</v>
      </c>
      <c r="H125" s="362">
        <f>+'Ark1'!R1029</f>
        <v>567</v>
      </c>
      <c r="I125" s="28">
        <f>+IF(H125=0,"",'Ark1'!AE1029)</f>
        <v>21.749136939010352</v>
      </c>
      <c r="J125" s="28">
        <f>+IF(H125=0,"",'Ark1'!AF1029)</f>
        <v>21.94516114513306</v>
      </c>
      <c r="K125" s="27">
        <f>+IF(H125=0,"",'Ark1'!S1029)</f>
        <v>6.1940035273368599</v>
      </c>
      <c r="L125" s="305">
        <f>+IF(H125=0,"",'Ark1'!U1029)</f>
        <v>238.1982363315696</v>
      </c>
      <c r="M125" s="33">
        <f>+IF(H125=0,"",'Ark1'!W1029)</f>
        <v>100</v>
      </c>
      <c r="N125" s="33">
        <f>+IF(H125=0,"",'Ark1'!X1029)</f>
        <v>0.17636684303350969</v>
      </c>
      <c r="O125" s="33">
        <f>+IF(H125=0,"",'Ark1'!AG1029)</f>
        <v>524.31021897810228</v>
      </c>
      <c r="P125" s="33">
        <f>+IF(H125=0,"",'Ark1'!AH1029)</f>
        <v>95.94356261022925</v>
      </c>
      <c r="Q125" s="33">
        <f>+IF(H125=0,"",'Ark1'!AI1029)</f>
        <v>72.134038800705454</v>
      </c>
      <c r="R125" s="374">
        <f>+IF(H125=0,"",'Ark1'!AR1029)</f>
        <v>194.65328467153284</v>
      </c>
      <c r="S125" s="114">
        <f>+IF(H125=0,"",'Ark1'!AS1029)</f>
        <v>32.333048290602392</v>
      </c>
      <c r="T125" s="33">
        <f>+IF(H125=0,"",'Ark1'!Y1029)</f>
        <v>37.989981001593847</v>
      </c>
      <c r="U125" s="27">
        <f>+IF(H125=0,"",'Ark1'!Z1029)</f>
        <v>1.6061278224344848</v>
      </c>
      <c r="V125" s="305">
        <f t="shared" si="14"/>
        <v>454.30782714063008</v>
      </c>
      <c r="W125" s="28">
        <f t="shared" si="15"/>
        <v>1.8173076923076923</v>
      </c>
      <c r="X125" s="246"/>
      <c r="Y125" s="249"/>
      <c r="AA125" s="28"/>
      <c r="AB125" s="27"/>
      <c r="AC125" s="250"/>
      <c r="AD125" s="86"/>
      <c r="AH125" s="86"/>
    </row>
    <row r="126" spans="1:34" ht="15.6">
      <c r="A126" s="246"/>
      <c r="B126" s="246">
        <f>+'Ark1'!C1030</f>
        <v>2024</v>
      </c>
      <c r="C126" s="86">
        <f>+'Ark1'!M1030</f>
        <v>8</v>
      </c>
      <c r="D126" s="363" t="s">
        <v>99</v>
      </c>
      <c r="E126" s="86">
        <f>+'Ark1'!D1030</f>
        <v>8</v>
      </c>
      <c r="F126" s="86" t="s">
        <v>598</v>
      </c>
      <c r="G126" s="86">
        <f>+IF(H126=0,"",'Ark1'!Q1030)</f>
        <v>342</v>
      </c>
      <c r="H126" s="362">
        <f>+'Ark1'!R1030</f>
        <v>657</v>
      </c>
      <c r="I126" s="28">
        <f>+IF(H126=0,"",'Ark1'!AE1030)</f>
        <v>20.699432892249526</v>
      </c>
      <c r="J126" s="28">
        <f>+IF(H126=0,"",'Ark1'!AF1030)</f>
        <v>21.263408058347625</v>
      </c>
      <c r="K126" s="27">
        <f>+IF(H126=0,"",'Ark1'!S1030)</f>
        <v>6.3470948012232409</v>
      </c>
      <c r="L126" s="305">
        <f>+IF(H126=0,"",'Ark1'!U1030)</f>
        <v>241.06940639269408</v>
      </c>
      <c r="M126" s="33">
        <f>+IF(H126=0,"",'Ark1'!W1030)</f>
        <v>100</v>
      </c>
      <c r="N126" s="33">
        <f>+IF(H126=0,"",'Ark1'!X1030)</f>
        <v>0.15220700152206998</v>
      </c>
      <c r="O126" s="33">
        <f>+IF(H126=0,"",'Ark1'!AG1030)</f>
        <v>531.70236220472452</v>
      </c>
      <c r="P126" s="33">
        <f>+IF(H126=0,"",'Ark1'!AH1030)</f>
        <v>96.347031963470315</v>
      </c>
      <c r="Q126" s="33">
        <f>+IF(H126=0,"",'Ark1'!AI1030)</f>
        <v>74.277016742770215</v>
      </c>
      <c r="R126" s="374">
        <f>+IF(H126=0,"",'Ark1'!AR1030)</f>
        <v>194.6645669291338</v>
      </c>
      <c r="S126" s="114">
        <f>+IF(H126=0,"",'Ark1'!AS1030)</f>
        <v>32.630822701706023</v>
      </c>
      <c r="T126" s="33">
        <f>+IF(H126=0,"",'Ark1'!Y1030)</f>
        <v>37.818861212659655</v>
      </c>
      <c r="U126" s="27">
        <f>+IF(H126=0,"",'Ark1'!Z1030)</f>
        <v>1.5005593289363162</v>
      </c>
      <c r="V126" s="305">
        <f t="shared" si="14"/>
        <v>453.39164075384281</v>
      </c>
      <c r="W126" s="28">
        <f t="shared" si="15"/>
        <v>1.9210526315789473</v>
      </c>
      <c r="X126" s="246"/>
      <c r="Y126" s="249"/>
      <c r="AA126" s="28"/>
      <c r="AB126" s="27"/>
      <c r="AC126" s="250"/>
      <c r="AD126" s="86"/>
      <c r="AH126" s="86"/>
    </row>
    <row r="127" spans="1:34" ht="15.6">
      <c r="A127" s="246"/>
      <c r="B127" s="246">
        <f>+'Ark1'!C1031</f>
        <v>2024</v>
      </c>
      <c r="C127" s="86">
        <f>+'Ark1'!M1031</f>
        <v>8</v>
      </c>
      <c r="D127" s="363" t="s">
        <v>99</v>
      </c>
      <c r="E127" s="86">
        <f>+'Ark1'!D1031</f>
        <v>9</v>
      </c>
      <c r="F127" s="86" t="s">
        <v>599</v>
      </c>
      <c r="G127" s="86">
        <f>+IF(H127=0,"",'Ark1'!Q1031)</f>
        <v>328</v>
      </c>
      <c r="H127" s="362">
        <f>+'Ark1'!R1031</f>
        <v>612</v>
      </c>
      <c r="I127" s="28">
        <f>+IF(H127=0,"",'Ark1'!AE1031)</f>
        <v>20.091923834537095</v>
      </c>
      <c r="J127" s="28">
        <f>+IF(H127=0,"",'Ark1'!AF1031)</f>
        <v>20.798501698086962</v>
      </c>
      <c r="K127" s="27">
        <f>+IF(H127=0,"",'Ark1'!S1031)</f>
        <v>6.1699346405228752</v>
      </c>
      <c r="L127" s="305">
        <f>+IF(H127=0,"",'Ark1'!U1031)</f>
        <v>237.39885620915041</v>
      </c>
      <c r="M127" s="33">
        <f>+IF(H127=0,"",'Ark1'!W1031)</f>
        <v>100</v>
      </c>
      <c r="N127" s="33">
        <f>+IF(H127=0,"",'Ark1'!X1031)</f>
        <v>0.32679738562091498</v>
      </c>
      <c r="O127" s="33">
        <f>+IF(H127=0,"",'Ark1'!AG1031)</f>
        <v>531.86734693877554</v>
      </c>
      <c r="P127" s="33">
        <f>+IF(H127=0,"",'Ark1'!AH1031)</f>
        <v>95.42483660130722</v>
      </c>
      <c r="Q127" s="33">
        <f>+IF(H127=0,"",'Ark1'!AI1031)</f>
        <v>71.241830065359494</v>
      </c>
      <c r="R127" s="374">
        <f>+IF(H127=0,"",'Ark1'!AR1031)</f>
        <v>194.88605442176876</v>
      </c>
      <c r="S127" s="114">
        <f>+IF(H127=0,"",'Ark1'!AS1031)</f>
        <v>32.090609448188914</v>
      </c>
      <c r="T127" s="33">
        <f>+IF(H127=0,"",'Ark1'!Y1031)</f>
        <v>40.349194118495475</v>
      </c>
      <c r="U127" s="27">
        <f>+IF(H127=0,"",'Ark1'!Z1031)</f>
        <v>1.6371537938592529</v>
      </c>
      <c r="V127" s="305">
        <f t="shared" si="14"/>
        <v>446.34974787515563</v>
      </c>
      <c r="W127" s="28">
        <f t="shared" si="15"/>
        <v>1.8658536585365855</v>
      </c>
      <c r="X127" s="246"/>
      <c r="Y127" s="249"/>
      <c r="AA127" s="28"/>
      <c r="AB127" s="27"/>
      <c r="AC127" s="250"/>
      <c r="AD127" s="86"/>
      <c r="AH127" s="86"/>
    </row>
    <row r="128" spans="1:34" ht="15.6">
      <c r="A128" s="246"/>
      <c r="B128" s="246">
        <f>+'Ark1'!C1032</f>
        <v>2024</v>
      </c>
      <c r="C128" s="86">
        <f>+'Ark1'!M1032</f>
        <v>8</v>
      </c>
      <c r="D128" s="363" t="s">
        <v>99</v>
      </c>
      <c r="E128" s="86">
        <f>+'Ark1'!D1032</f>
        <v>10</v>
      </c>
      <c r="F128" s="86" t="s">
        <v>600</v>
      </c>
      <c r="G128" s="86">
        <f>+IF(H128=0,"",'Ark1'!Q1032)</f>
        <v>439</v>
      </c>
      <c r="H128" s="362">
        <f>+'Ark1'!R1032</f>
        <v>736</v>
      </c>
      <c r="I128" s="28">
        <f>+IF(H128=0,"",'Ark1'!AE1032)</f>
        <v>16.326530612244898</v>
      </c>
      <c r="J128" s="28">
        <f>+IF(H128=0,"",'Ark1'!AF1032)</f>
        <v>17.710695969818772</v>
      </c>
      <c r="K128" s="27">
        <f>+IF(H128=0,"",'Ark1'!S1032)</f>
        <v>5.5842391304347823</v>
      </c>
      <c r="L128" s="305">
        <f>+IF(H128=0,"",'Ark1'!U1032)</f>
        <v>229.09877717391328</v>
      </c>
      <c r="M128" s="33">
        <f>+IF(H128=0,"",'Ark1'!W1032)</f>
        <v>100</v>
      </c>
      <c r="N128" s="33">
        <f>+IF(H128=0,"",'Ark1'!X1032)</f>
        <v>0.1358695652173913</v>
      </c>
      <c r="O128" s="33">
        <f>+IF(H128=0,"",'Ark1'!AG1032)</f>
        <v>565.55555555555554</v>
      </c>
      <c r="P128" s="33">
        <f>+IF(H128=0,"",'Ark1'!AH1032)</f>
        <v>96.195652173913047</v>
      </c>
      <c r="Q128" s="33">
        <f>+IF(H128=0,"",'Ark1'!AI1032)</f>
        <v>62.228260869565212</v>
      </c>
      <c r="R128" s="374">
        <f>+IF(H128=0,"",'Ark1'!AR1032)</f>
        <v>195.12095639943743</v>
      </c>
      <c r="S128" s="114">
        <f>+IF(H128=0,"",'Ark1'!AS1032)</f>
        <v>30.756812293665138</v>
      </c>
      <c r="T128" s="33">
        <f>+IF(H128=0,"",'Ark1'!Y1032)</f>
        <v>39.970977054067269</v>
      </c>
      <c r="U128" s="27">
        <f>+IF(H128=0,"",'Ark1'!Z1032)</f>
        <v>1.3776048320369016</v>
      </c>
      <c r="V128" s="305">
        <f t="shared" si="14"/>
        <v>405.08624647646752</v>
      </c>
      <c r="W128" s="28">
        <f t="shared" si="15"/>
        <v>1.6765375854214124</v>
      </c>
      <c r="X128" s="246"/>
      <c r="Y128" s="249"/>
      <c r="AA128" s="28"/>
      <c r="AB128" s="27"/>
      <c r="AC128" s="250"/>
      <c r="AD128" s="86"/>
      <c r="AH128" s="86"/>
    </row>
    <row r="129" spans="1:34" ht="15.6">
      <c r="A129" s="246"/>
      <c r="B129" s="246">
        <f>+'Ark1'!C1033</f>
        <v>2024</v>
      </c>
      <c r="C129" s="86">
        <f>+'Ark1'!M1033</f>
        <v>8</v>
      </c>
      <c r="D129" s="363" t="s">
        <v>99</v>
      </c>
      <c r="E129" s="86">
        <f>+'Ark1'!D1033</f>
        <v>11</v>
      </c>
      <c r="F129" s="86" t="s">
        <v>601</v>
      </c>
      <c r="G129" s="86">
        <f>+IF(H129=0,"",'Ark1'!Q1033)</f>
        <v>497</v>
      </c>
      <c r="H129" s="362">
        <f>+'Ark1'!R1033</f>
        <v>796</v>
      </c>
      <c r="I129" s="28">
        <f>+IF(H129=0,"",'Ark1'!AE1033)</f>
        <v>18.161076887976265</v>
      </c>
      <c r="J129" s="28">
        <f>+IF(H129=0,"",'Ark1'!AF1033)</f>
        <v>19.401446497484837</v>
      </c>
      <c r="K129" s="27">
        <f>+IF(H129=0,"",'Ark1'!S1033)</f>
        <v>5.7361809045226124</v>
      </c>
      <c r="L129" s="305">
        <f>+IF(H129=0,"",'Ark1'!U1033)</f>
        <v>232.54195979899495</v>
      </c>
      <c r="M129" s="33">
        <f>+IF(H129=0,"",'Ark1'!W1033)</f>
        <v>100</v>
      </c>
      <c r="N129" s="33">
        <f>+IF(H129=0,"",'Ark1'!X1033)</f>
        <v>0.37688442211055279</v>
      </c>
      <c r="O129" s="33">
        <f>+IF(H129=0,"",'Ark1'!AG1033)</f>
        <v>567.58409387222957</v>
      </c>
      <c r="P129" s="33">
        <f>+IF(H129=0,"",'Ark1'!AH1033)</f>
        <v>95.728643216080386</v>
      </c>
      <c r="Q129" s="33">
        <f>+IF(H129=0,"",'Ark1'!AI1033)</f>
        <v>65.326633165829151</v>
      </c>
      <c r="R129" s="374">
        <f>+IF(H129=0,"",'Ark1'!AR1033)</f>
        <v>195.38722294654497</v>
      </c>
      <c r="S129" s="114">
        <f>+IF(H129=0,"",'Ark1'!AS1033)</f>
        <v>31.041501534113593</v>
      </c>
      <c r="T129" s="33">
        <f>+IF(H129=0,"",'Ark1'!Y1033)</f>
        <v>41.648840050668369</v>
      </c>
      <c r="U129" s="27">
        <f>+IF(H129=0,"",'Ark1'!Z1033)</f>
        <v>1.4778932062509105</v>
      </c>
      <c r="V129" s="305">
        <f t="shared" si="14"/>
        <v>409.70485661873232</v>
      </c>
      <c r="W129" s="28">
        <f t="shared" si="15"/>
        <v>1.6016096579476862</v>
      </c>
      <c r="X129" s="246"/>
      <c r="Y129" s="249"/>
      <c r="AA129" s="28"/>
      <c r="AB129" s="27"/>
      <c r="AC129" s="250"/>
      <c r="AD129" s="86"/>
      <c r="AH129" s="86"/>
    </row>
    <row r="130" spans="1:34" ht="19.5" customHeight="1">
      <c r="A130" s="246"/>
      <c r="B130" s="246">
        <f>+'Ark1'!C1034</f>
        <v>2024</v>
      </c>
      <c r="C130" s="86">
        <f>+'Ark1'!M1034</f>
        <v>8</v>
      </c>
      <c r="D130" s="363" t="s">
        <v>99</v>
      </c>
      <c r="E130" s="86">
        <f>+'Ark1'!D1034</f>
        <v>12</v>
      </c>
      <c r="F130" s="86" t="s">
        <v>602</v>
      </c>
      <c r="G130" s="86">
        <f>+IF(H130=0,"",'Ark1'!Q1034)</f>
        <v>104</v>
      </c>
      <c r="H130" s="362">
        <f>+'Ark1'!R1034</f>
        <v>165</v>
      </c>
      <c r="I130" s="28">
        <f>+IF(H130=0,"",'Ark1'!AE1034)</f>
        <v>15.684410646387835</v>
      </c>
      <c r="J130" s="28">
        <f>+IF(H130=0,"",'Ark1'!AF1034)</f>
        <v>16.69671006647928</v>
      </c>
      <c r="K130" s="27">
        <f>+IF(H130=0,"",'Ark1'!S1034)</f>
        <v>5.7575757575757587</v>
      </c>
      <c r="L130" s="305">
        <f>+IF(H130=0,"",'Ark1'!U1034)</f>
        <v>237.28969696969705</v>
      </c>
      <c r="M130" s="33">
        <f>+IF(H130=0,"",'Ark1'!W1034)</f>
        <v>100</v>
      </c>
      <c r="N130" s="33">
        <f>+IF(H130=0,"",'Ark1'!X1034)</f>
        <v>0.60606060606060608</v>
      </c>
      <c r="O130" s="33">
        <f>+IF(H130=0,"",'Ark1'!AG1034)</f>
        <v>566.72049689440996</v>
      </c>
      <c r="P130" s="33">
        <f>+IF(H130=0,"",'Ark1'!AH1034)</f>
        <v>97.575757575757578</v>
      </c>
      <c r="Q130" s="33">
        <f>+IF(H130=0,"",'Ark1'!AI1034)</f>
        <v>64.242424242424235</v>
      </c>
      <c r="R130" s="374">
        <f>+IF(H130=0,"",'Ark1'!AR1034)</f>
        <v>196.28571428571425</v>
      </c>
      <c r="S130" s="114">
        <f>+IF(H130=0,"",'Ark1'!AS1034)</f>
        <v>31.205274699786113</v>
      </c>
      <c r="T130" s="33">
        <f>+IF(H130=0,"",'Ark1'!Y1034)</f>
        <v>43.482274513620595</v>
      </c>
      <c r="U130" s="27">
        <f>+IF(H130=0,"",'Ark1'!Z1034)</f>
        <v>1.5614737217304437</v>
      </c>
      <c r="V130" s="305">
        <f t="shared" si="14"/>
        <v>418.70674921769825</v>
      </c>
      <c r="W130" s="28">
        <f t="shared" si="15"/>
        <v>1.5865384615384615</v>
      </c>
      <c r="X130" s="246"/>
      <c r="Y130" s="249"/>
      <c r="AA130" s="28"/>
      <c r="AB130" s="27"/>
      <c r="AC130" s="250"/>
      <c r="AD130" s="86"/>
      <c r="AH130" s="86"/>
    </row>
    <row r="131" spans="1:34" ht="15.6">
      <c r="A131" s="246"/>
      <c r="B131" s="246"/>
      <c r="C131" s="246"/>
      <c r="D131" s="246"/>
      <c r="E131" s="246"/>
      <c r="F131" s="246"/>
      <c r="G131" s="246"/>
      <c r="H131" s="246"/>
      <c r="I131" s="247"/>
      <c r="J131" s="247"/>
      <c r="K131" s="246"/>
      <c r="L131" s="246"/>
      <c r="M131" s="248"/>
      <c r="N131" s="248"/>
      <c r="O131" s="246"/>
      <c r="P131" s="248"/>
      <c r="Q131" s="248"/>
      <c r="R131" s="248"/>
      <c r="S131" s="248"/>
      <c r="T131" s="248"/>
      <c r="U131" s="246"/>
      <c r="V131" s="246"/>
      <c r="W131" s="247"/>
      <c r="X131" s="246"/>
      <c r="Y131" s="249"/>
      <c r="AA131" s="28"/>
      <c r="AB131" s="27"/>
      <c r="AC131" s="250"/>
      <c r="AD131" s="86"/>
      <c r="AH131" s="86"/>
    </row>
    <row r="132" spans="1:34" ht="22.8">
      <c r="A132" s="264" t="s">
        <v>639</v>
      </c>
      <c r="B132" s="246"/>
      <c r="C132" s="246"/>
      <c r="D132" s="346" t="str">
        <f>+D134</f>
        <v>3+</v>
      </c>
      <c r="E132" s="246"/>
      <c r="F132" s="246"/>
      <c r="G132" s="246"/>
      <c r="H132" s="213">
        <f>SUM(H134:H145)</f>
        <v>6493</v>
      </c>
      <c r="I132" s="247"/>
      <c r="J132" s="247"/>
      <c r="K132" s="246"/>
      <c r="L132" s="272">
        <f>+Fettgruppe!N18</f>
        <v>247.295626058832</v>
      </c>
      <c r="M132" s="248"/>
      <c r="N132" s="248"/>
      <c r="O132" s="246"/>
      <c r="P132" s="248"/>
      <c r="Q132" s="248"/>
      <c r="R132" s="248"/>
      <c r="S132" s="248"/>
      <c r="T132" s="248"/>
      <c r="U132" s="246"/>
      <c r="V132" s="272">
        <f>+Fettgruppe!X18</f>
        <v>458.56797611715064</v>
      </c>
      <c r="W132" s="263"/>
      <c r="X132" s="246"/>
      <c r="Y132" s="249"/>
      <c r="AA132" s="28"/>
      <c r="AB132" s="27"/>
      <c r="AC132" s="250"/>
      <c r="AD132" s="86"/>
      <c r="AH132" s="86"/>
    </row>
    <row r="133" spans="1:34" ht="16.5" customHeight="1">
      <c r="A133" s="246"/>
      <c r="B133" s="246"/>
      <c r="C133" s="246"/>
      <c r="D133" s="346"/>
      <c r="E133" s="246"/>
      <c r="F133" s="246"/>
      <c r="G133" s="246"/>
      <c r="H133" s="246"/>
      <c r="I133" s="246"/>
      <c r="J133" s="246"/>
      <c r="K133" s="246"/>
      <c r="L133" s="246"/>
      <c r="M133" s="248"/>
      <c r="N133" s="248"/>
      <c r="O133" s="246"/>
      <c r="P133" s="248"/>
      <c r="Q133" s="248"/>
      <c r="R133" s="248"/>
      <c r="S133" s="248"/>
      <c r="T133" s="248"/>
      <c r="U133" s="246"/>
      <c r="V133" s="246"/>
      <c r="W133" s="246"/>
      <c r="X133" s="246"/>
      <c r="Y133" s="249"/>
      <c r="AA133" s="28"/>
      <c r="AB133" s="27"/>
      <c r="AC133" s="250"/>
      <c r="AD133" s="86"/>
      <c r="AH133" s="86"/>
    </row>
    <row r="134" spans="1:34" ht="15" customHeight="1">
      <c r="A134" s="246"/>
      <c r="B134" s="246">
        <f>+'Ark1'!C1035</f>
        <v>2024</v>
      </c>
      <c r="C134" s="266">
        <f>+'Ark1'!M1035</f>
        <v>9</v>
      </c>
      <c r="D134" s="266" t="s">
        <v>100</v>
      </c>
      <c r="E134" s="266">
        <f>+'Ark1'!D1035</f>
        <v>1</v>
      </c>
      <c r="F134" s="266" t="s">
        <v>592</v>
      </c>
      <c r="G134" s="266">
        <f>+IF(H134=0,"",'Ark1'!Q1035)</f>
        <v>358</v>
      </c>
      <c r="H134" s="362">
        <f>+'Ark1'!R1035</f>
        <v>558</v>
      </c>
      <c r="I134" s="267">
        <f>+IF(H134=0,"",'Ark1'!AE1035)</f>
        <v>17.350746268656717</v>
      </c>
      <c r="J134" s="267">
        <f>+IF(H134=0,"",'Ark1'!AF1035)</f>
        <v>18.758860973437727</v>
      </c>
      <c r="K134" s="268">
        <f>+IF(H134=0,"",'Ark1'!S1035)</f>
        <v>6.1146953405017923</v>
      </c>
      <c r="L134" s="305">
        <f>+IF(H134=0,"",'Ark1'!U1035)</f>
        <v>244.85161290322591</v>
      </c>
      <c r="M134" s="269">
        <f>+IF(H134=0,"",'Ark1'!W1035)</f>
        <v>100</v>
      </c>
      <c r="N134" s="269">
        <f>+IF(H134=0,"",'Ark1'!X1035)</f>
        <v>0.53763440860215062</v>
      </c>
      <c r="O134" s="269">
        <f>+IF(H134=0,"",'Ark1'!AG1035)</f>
        <v>563.87150837988816</v>
      </c>
      <c r="P134" s="269">
        <f>+IF(H134=0,"",'Ark1'!AH1035)</f>
        <v>95.878136200716867</v>
      </c>
      <c r="Q134" s="269">
        <f>+IF(H134=0,"",'Ark1'!AI1035)</f>
        <v>62.007168458781358</v>
      </c>
      <c r="R134" s="374">
        <f>+IF(H134=0,"",'Ark1'!AR1035)</f>
        <v>196.38733705772816</v>
      </c>
      <c r="S134" s="114">
        <f>+IF(H134=0,"",'Ark1'!AS1035)</f>
        <v>32.315590623635202</v>
      </c>
      <c r="T134" s="269">
        <f>+IF(H134=0,"",'Ark1'!Y1035)</f>
        <v>38.366180726824446</v>
      </c>
      <c r="U134" s="268">
        <f>+IF(H134=0,"",'Ark1'!Z1035)</f>
        <v>1.5627034624277463</v>
      </c>
      <c r="V134" s="305">
        <f t="shared" ref="V134:V145" si="16">+IF(H134=0,"",1000*L134/O134)</f>
        <v>434.23299326956936</v>
      </c>
      <c r="W134" s="267">
        <f t="shared" ref="W134:W145" si="17">+IF(H134=0,"",H134/G134)</f>
        <v>1.558659217877095</v>
      </c>
      <c r="X134" s="246"/>
      <c r="Y134" s="249"/>
      <c r="AA134" s="28"/>
      <c r="AB134" s="27"/>
      <c r="AC134" s="250"/>
      <c r="AD134" s="86"/>
      <c r="AH134" s="86"/>
    </row>
    <row r="135" spans="1:34" ht="15" customHeight="1">
      <c r="A135" s="246"/>
      <c r="B135" s="246">
        <f>+'Ark1'!C1036</f>
        <v>2024</v>
      </c>
      <c r="C135" s="266">
        <f>+'Ark1'!M1036</f>
        <v>9</v>
      </c>
      <c r="D135" s="266" t="s">
        <v>100</v>
      </c>
      <c r="E135" s="266">
        <f>+'Ark1'!D1036</f>
        <v>2</v>
      </c>
      <c r="F135" s="266" t="s">
        <v>593</v>
      </c>
      <c r="G135" s="266">
        <f>+IF(H135=0,"",'Ark1'!Q1036)</f>
        <v>266</v>
      </c>
      <c r="H135" s="362">
        <f>+'Ark1'!R1036</f>
        <v>423</v>
      </c>
      <c r="I135" s="267">
        <f>+IF(H135=0,"",'Ark1'!AE1036)</f>
        <v>17.84810126582278</v>
      </c>
      <c r="J135" s="267">
        <f>+IF(H135=0,"",'Ark1'!AF1036)</f>
        <v>19.423491404439368</v>
      </c>
      <c r="K135" s="268">
        <f>+IF(H135=0,"",'Ark1'!S1036)</f>
        <v>6.0378250591016549</v>
      </c>
      <c r="L135" s="305">
        <f>+IF(H135=0,"",'Ark1'!U1036)</f>
        <v>246.13498817966897</v>
      </c>
      <c r="M135" s="269">
        <f>+IF(H135=0,"",'Ark1'!W1036)</f>
        <v>100</v>
      </c>
      <c r="N135" s="269">
        <f>+IF(H135=0,"",'Ark1'!X1036)</f>
        <v>1.6548463356973997</v>
      </c>
      <c r="O135" s="269">
        <f>+IF(H135=0,"",'Ark1'!AG1036)</f>
        <v>560.6231884057969</v>
      </c>
      <c r="P135" s="269">
        <f>+IF(H135=0,"",'Ark1'!AH1036)</f>
        <v>97.872340425531874</v>
      </c>
      <c r="Q135" s="269">
        <f>+IF(H135=0,"",'Ark1'!AI1036)</f>
        <v>58.392434988179687</v>
      </c>
      <c r="R135" s="374">
        <f>+IF(H135=0,"",'Ark1'!AR1036)</f>
        <v>196.85265700483089</v>
      </c>
      <c r="S135" s="114">
        <f>+IF(H135=0,"",'Ark1'!AS1036)</f>
        <v>32.210775690904342</v>
      </c>
      <c r="T135" s="269">
        <f>+IF(H135=0,"",'Ark1'!Y1036)</f>
        <v>41.68337770350319</v>
      </c>
      <c r="U135" s="268">
        <f>+IF(H135=0,"",'Ark1'!Z1036)</f>
        <v>1.6033319318894901</v>
      </c>
      <c r="V135" s="305">
        <f t="shared" si="16"/>
        <v>439.03818691407503</v>
      </c>
      <c r="W135" s="267">
        <f t="shared" si="17"/>
        <v>1.5902255639097744</v>
      </c>
      <c r="X135" s="246"/>
      <c r="Y135" s="249"/>
      <c r="AA135" s="28"/>
      <c r="AB135" s="27"/>
      <c r="AC135" s="250"/>
      <c r="AD135" s="86"/>
      <c r="AH135" s="86"/>
    </row>
    <row r="136" spans="1:34" ht="15" customHeight="1">
      <c r="A136" s="246"/>
      <c r="B136" s="246">
        <f>+'Ark1'!C1037</f>
        <v>2024</v>
      </c>
      <c r="C136" s="266">
        <f>+'Ark1'!M1037</f>
        <v>9</v>
      </c>
      <c r="D136" s="266" t="s">
        <v>100</v>
      </c>
      <c r="E136" s="266">
        <f>+'Ark1'!D1037</f>
        <v>3</v>
      </c>
      <c r="F136" s="266" t="s">
        <v>594</v>
      </c>
      <c r="G136" s="266">
        <f>+IF(H136=0,"",'Ark1'!Q1037)</f>
        <v>240</v>
      </c>
      <c r="H136" s="362">
        <f>+'Ark1'!R1037</f>
        <v>351</v>
      </c>
      <c r="I136" s="267">
        <f>+IF(H136=0,"",'Ark1'!AE1037)</f>
        <v>18.891280947255112</v>
      </c>
      <c r="J136" s="267">
        <f>+IF(H136=0,"",'Ark1'!AF1037)</f>
        <v>20.902337024350551</v>
      </c>
      <c r="K136" s="268">
        <f>+IF(H136=0,"",'Ark1'!S1037)</f>
        <v>5.9116809116809108</v>
      </c>
      <c r="L136" s="305">
        <f>+IF(H136=0,"",'Ark1'!U1037)</f>
        <v>239.10028490028483</v>
      </c>
      <c r="M136" s="269">
        <f>+IF(H136=0,"",'Ark1'!W1037)</f>
        <v>100</v>
      </c>
      <c r="N136" s="269">
        <f>+IF(H136=0,"",'Ark1'!X1037)</f>
        <v>0.56980056980056992</v>
      </c>
      <c r="O136" s="269">
        <f>+IF(H136=0,"",'Ark1'!AG1037)</f>
        <v>540.21021021021022</v>
      </c>
      <c r="P136" s="269">
        <f>+IF(H136=0,"",'Ark1'!AH1037)</f>
        <v>94.586894586894559</v>
      </c>
      <c r="Q136" s="269">
        <f>+IF(H136=0,"",'Ark1'!AI1037)</f>
        <v>54.700854700854705</v>
      </c>
      <c r="R136" s="374">
        <f>+IF(H136=0,"",'Ark1'!AR1037)</f>
        <v>195.7627627627628</v>
      </c>
      <c r="S136" s="114">
        <f>+IF(H136=0,"",'Ark1'!AS1037)</f>
        <v>31.880591993786304</v>
      </c>
      <c r="T136" s="269">
        <f>+IF(H136=0,"",'Ark1'!Y1037)</f>
        <v>38.528523861108525</v>
      </c>
      <c r="U136" s="268">
        <f>+IF(H136=0,"",'Ark1'!Z1037)</f>
        <v>1.5746044664670464</v>
      </c>
      <c r="V136" s="305">
        <f t="shared" si="16"/>
        <v>442.60600851517512</v>
      </c>
      <c r="W136" s="267">
        <f t="shared" si="17"/>
        <v>1.4624999999999999</v>
      </c>
      <c r="X136" s="246"/>
      <c r="Y136" s="249"/>
      <c r="AA136" s="28"/>
      <c r="AB136" s="27"/>
      <c r="AC136" s="250"/>
      <c r="AD136" s="86"/>
      <c r="AH136" s="86"/>
    </row>
    <row r="137" spans="1:34" ht="15" customHeight="1">
      <c r="A137" s="246"/>
      <c r="B137" s="246">
        <f>+'Ark1'!C1038</f>
        <v>2024</v>
      </c>
      <c r="C137" s="266">
        <f>+'Ark1'!M1038</f>
        <v>9</v>
      </c>
      <c r="D137" s="266" t="s">
        <v>100</v>
      </c>
      <c r="E137" s="266">
        <f>+'Ark1'!D1038</f>
        <v>4</v>
      </c>
      <c r="F137" s="266" t="s">
        <v>595</v>
      </c>
      <c r="G137" s="266">
        <f>+IF(H137=0,"",'Ark1'!Q1038)</f>
        <v>376</v>
      </c>
      <c r="H137" s="362">
        <f>+'Ark1'!R1038</f>
        <v>725</v>
      </c>
      <c r="I137" s="267">
        <f>+IF(H137=0,"",'Ark1'!AE1038)</f>
        <v>21.248534583821801</v>
      </c>
      <c r="J137" s="267">
        <f>+IF(H137=0,"",'Ark1'!AF1038)</f>
        <v>23.047622355264146</v>
      </c>
      <c r="K137" s="268">
        <f>+IF(H137=0,"",'Ark1'!S1038)</f>
        <v>6.5787292817679548</v>
      </c>
      <c r="L137" s="305">
        <f>+IF(H137=0,"",'Ark1'!U1038)</f>
        <v>248.9710344827588</v>
      </c>
      <c r="M137" s="269">
        <f>+IF(H137=0,"",'Ark1'!W1038)</f>
        <v>100</v>
      </c>
      <c r="N137" s="269">
        <f>+IF(H137=0,"",'Ark1'!X1038)</f>
        <v>0.55172413793103436</v>
      </c>
      <c r="O137" s="269">
        <f>+IF(H137=0,"",'Ark1'!AG1038)</f>
        <v>522.33238636363637</v>
      </c>
      <c r="P137" s="269">
        <f>+IF(H137=0,"",'Ark1'!AH1038)</f>
        <v>96.275862068965509</v>
      </c>
      <c r="Q137" s="269">
        <f>+IF(H137=0,"",'Ark1'!AI1038)</f>
        <v>68.13793103448279</v>
      </c>
      <c r="R137" s="374">
        <f>+IF(H137=0,"",'Ark1'!AR1038)</f>
        <v>195.04403409090912</v>
      </c>
      <c r="S137" s="114">
        <f>+IF(H137=0,"",'Ark1'!AS1038)</f>
        <v>33.611135441190278</v>
      </c>
      <c r="T137" s="269">
        <f>+IF(H137=0,"",'Ark1'!Y1038)</f>
        <v>36.216466282124706</v>
      </c>
      <c r="U137" s="268">
        <f>+IF(H137=0,"",'Ark1'!Z1038)</f>
        <v>1.6065524244111338</v>
      </c>
      <c r="V137" s="305">
        <f t="shared" si="16"/>
        <v>476.65249366603626</v>
      </c>
      <c r="W137" s="267">
        <f t="shared" si="17"/>
        <v>1.928191489361702</v>
      </c>
      <c r="X137" s="246"/>
      <c r="Y137" s="249"/>
      <c r="AA137" s="28"/>
      <c r="AB137" s="27"/>
      <c r="AC137" s="250"/>
      <c r="AD137" s="86"/>
      <c r="AH137" s="86"/>
    </row>
    <row r="138" spans="1:34" ht="15" customHeight="1">
      <c r="A138" s="246"/>
      <c r="B138" s="246">
        <f>+'Ark1'!C1039</f>
        <v>2024</v>
      </c>
      <c r="C138" s="266">
        <f>+'Ark1'!M1039</f>
        <v>9</v>
      </c>
      <c r="D138" s="266" t="s">
        <v>100</v>
      </c>
      <c r="E138" s="266">
        <f>+'Ark1'!D1039</f>
        <v>5</v>
      </c>
      <c r="F138" s="266" t="s">
        <v>442</v>
      </c>
      <c r="G138" s="266">
        <f>+IF(H138=0,"",'Ark1'!Q1039)</f>
        <v>384</v>
      </c>
      <c r="H138" s="362">
        <f>+'Ark1'!R1039</f>
        <v>704</v>
      </c>
      <c r="I138" s="267">
        <f>+IF(H138=0,"",'Ark1'!AE1039)</f>
        <v>19.495984491830516</v>
      </c>
      <c r="J138" s="267">
        <f>+IF(H138=0,"",'Ark1'!AF1039)</f>
        <v>21.32089509694535</v>
      </c>
      <c r="K138" s="268">
        <f>+IF(H138=0,"",'Ark1'!S1039)</f>
        <v>6.5391180654338541</v>
      </c>
      <c r="L138" s="305">
        <f>+IF(H138=0,"",'Ark1'!U1039)</f>
        <v>251.274289772727</v>
      </c>
      <c r="M138" s="269">
        <f>+IF(H138=0,"",'Ark1'!W1039)</f>
        <v>100</v>
      </c>
      <c r="N138" s="269">
        <f>+IF(H138=0,"",'Ark1'!X1039)</f>
        <v>0.4261363636363637</v>
      </c>
      <c r="O138" s="269">
        <f>+IF(H138=0,"",'Ark1'!AG1039)</f>
        <v>517.16442451420005</v>
      </c>
      <c r="P138" s="269">
        <f>+IF(H138=0,"",'Ark1'!AH1039)</f>
        <v>94.602272727272734</v>
      </c>
      <c r="Q138" s="269">
        <f>+IF(H138=0,"",'Ark1'!AI1039)</f>
        <v>66.335227272727266</v>
      </c>
      <c r="R138" s="374">
        <f>+IF(H138=0,"",'Ark1'!AR1039)</f>
        <v>195.75485799701048</v>
      </c>
      <c r="S138" s="114">
        <f>+IF(H138=0,"",'Ark1'!AS1039)</f>
        <v>33.596945186699273</v>
      </c>
      <c r="T138" s="269">
        <f>+IF(H138=0,"",'Ark1'!Y1039)</f>
        <v>36.082952579094957</v>
      </c>
      <c r="U138" s="268">
        <f>+IF(H138=0,"",'Ark1'!Z1039)</f>
        <v>1.5584785468084108</v>
      </c>
      <c r="V138" s="305">
        <f t="shared" si="16"/>
        <v>485.86924750046808</v>
      </c>
      <c r="W138" s="267">
        <f t="shared" si="17"/>
        <v>1.8333333333333333</v>
      </c>
      <c r="X138" s="246"/>
      <c r="Y138" s="249"/>
      <c r="AA138" s="28"/>
      <c r="AB138" s="27"/>
      <c r="AC138" s="250"/>
      <c r="AD138" s="86"/>
      <c r="AH138" s="86"/>
    </row>
    <row r="139" spans="1:34" ht="15" customHeight="1">
      <c r="A139" s="246"/>
      <c r="B139" s="246">
        <f>+'Ark1'!C1040</f>
        <v>2024</v>
      </c>
      <c r="C139" s="266">
        <f>+'Ark1'!M1040</f>
        <v>9</v>
      </c>
      <c r="D139" s="266" t="s">
        <v>100</v>
      </c>
      <c r="E139" s="266">
        <f>+'Ark1'!D1040</f>
        <v>6</v>
      </c>
      <c r="F139" s="266" t="s">
        <v>596</v>
      </c>
      <c r="G139" s="266">
        <f>+IF(H139=0,"",'Ark1'!Q1040)</f>
        <v>409</v>
      </c>
      <c r="H139" s="362">
        <f>+'Ark1'!R1040</f>
        <v>740</v>
      </c>
      <c r="I139" s="267">
        <f>+IF(H139=0,"",'Ark1'!AE1040)</f>
        <v>20.368841178089735</v>
      </c>
      <c r="J139" s="267">
        <f>+IF(H139=0,"",'Ark1'!AF1040)</f>
        <v>21.749802738224549</v>
      </c>
      <c r="K139" s="268">
        <f>+IF(H139=0,"",'Ark1'!S1040)</f>
        <v>6.5723951285520998</v>
      </c>
      <c r="L139" s="305">
        <f>+IF(H139=0,"",'Ark1'!U1040)</f>
        <v>249.27378378378393</v>
      </c>
      <c r="M139" s="269">
        <f>+IF(H139=0,"",'Ark1'!W1040)</f>
        <v>100</v>
      </c>
      <c r="N139" s="269">
        <f>+IF(H139=0,"",'Ark1'!X1040)</f>
        <v>0.40540540540540554</v>
      </c>
      <c r="O139" s="269">
        <f>+IF(H139=0,"",'Ark1'!AG1040)</f>
        <v>522.2811188811188</v>
      </c>
      <c r="P139" s="269">
        <f>+IF(H139=0,"",'Ark1'!AH1040)</f>
        <v>96.351351351351354</v>
      </c>
      <c r="Q139" s="269">
        <f>+IF(H139=0,"",'Ark1'!AI1040)</f>
        <v>68.648648648648646</v>
      </c>
      <c r="R139" s="374">
        <f>+IF(H139=0,"",'Ark1'!AR1040)</f>
        <v>194.95524475524476</v>
      </c>
      <c r="S139" s="114">
        <f>+IF(H139=0,"",'Ark1'!AS1040)</f>
        <v>33.635608158114202</v>
      </c>
      <c r="T139" s="269">
        <f>+IF(H139=0,"",'Ark1'!Y1040)</f>
        <v>36.974377384618172</v>
      </c>
      <c r="U139" s="268">
        <f>+IF(H139=0,"",'Ark1'!Z1040)</f>
        <v>1.518213959076919</v>
      </c>
      <c r="V139" s="305">
        <f t="shared" si="16"/>
        <v>477.27894953928717</v>
      </c>
      <c r="W139" s="267">
        <f t="shared" si="17"/>
        <v>1.8092909535452322</v>
      </c>
      <c r="X139" s="246"/>
      <c r="Y139" s="249"/>
      <c r="AA139" s="28"/>
      <c r="AB139" s="27"/>
      <c r="AC139" s="250"/>
      <c r="AD139" s="86"/>
      <c r="AH139" s="86"/>
    </row>
    <row r="140" spans="1:34" ht="15" customHeight="1">
      <c r="A140" s="246"/>
      <c r="B140" s="246">
        <f>+'Ark1'!C1041</f>
        <v>2024</v>
      </c>
      <c r="C140" s="266">
        <f>+'Ark1'!M1041</f>
        <v>9</v>
      </c>
      <c r="D140" s="266" t="s">
        <v>100</v>
      </c>
      <c r="E140" s="266">
        <f>+'Ark1'!D1041</f>
        <v>7</v>
      </c>
      <c r="F140" s="266" t="s">
        <v>597</v>
      </c>
      <c r="G140" s="266">
        <f>+IF(H140=0,"",'Ark1'!Q1041)</f>
        <v>287</v>
      </c>
      <c r="H140" s="362">
        <f>+'Ark1'!R1041</f>
        <v>556</v>
      </c>
      <c r="I140" s="267">
        <f>+IF(H140=0,"",'Ark1'!AE1041)</f>
        <v>21.327196010740312</v>
      </c>
      <c r="J140" s="267">
        <f>+IF(H140=0,"",'Ark1'!AF1041)</f>
        <v>22.581896831172841</v>
      </c>
      <c r="K140" s="268">
        <f>+IF(H140=0,"",'Ark1'!S1041)</f>
        <v>6.6133093525179856</v>
      </c>
      <c r="L140" s="305">
        <f>+IF(H140=0,"",'Ark1'!U1041)</f>
        <v>249.95881294964033</v>
      </c>
      <c r="M140" s="269">
        <f>+IF(H140=0,"",'Ark1'!W1041)</f>
        <v>100</v>
      </c>
      <c r="N140" s="269">
        <f>+IF(H140=0,"",'Ark1'!X1041)</f>
        <v>0.53956834532374109</v>
      </c>
      <c r="O140" s="269">
        <f>+IF(H140=0,"",'Ark1'!AG1041)</f>
        <v>522.9212007504691</v>
      </c>
      <c r="P140" s="269">
        <f>+IF(H140=0,"",'Ark1'!AH1041)</f>
        <v>95.683453237410021</v>
      </c>
      <c r="Q140" s="269">
        <f>+IF(H140=0,"",'Ark1'!AI1041)</f>
        <v>70.323741007194243</v>
      </c>
      <c r="R140" s="374">
        <f>+IF(H140=0,"",'Ark1'!AR1041)</f>
        <v>195.11257035647276</v>
      </c>
      <c r="S140" s="114">
        <f>+IF(H140=0,"",'Ark1'!AS1041)</f>
        <v>33.725352665574263</v>
      </c>
      <c r="T140" s="269">
        <f>+IF(H140=0,"",'Ark1'!Y1041)</f>
        <v>37.455019229702323</v>
      </c>
      <c r="U140" s="268">
        <f>+IF(H140=0,"",'Ark1'!Z1041)</f>
        <v>1.4641160509931723</v>
      </c>
      <c r="V140" s="305">
        <f t="shared" si="16"/>
        <v>478.00474065865478</v>
      </c>
      <c r="W140" s="267">
        <f t="shared" si="17"/>
        <v>1.9372822299651569</v>
      </c>
      <c r="X140" s="246"/>
      <c r="Y140" s="249"/>
      <c r="AA140" s="28"/>
      <c r="AB140" s="27"/>
      <c r="AC140" s="250"/>
      <c r="AD140" s="86"/>
      <c r="AH140" s="86"/>
    </row>
    <row r="141" spans="1:34" ht="15" customHeight="1">
      <c r="A141" s="246"/>
      <c r="B141" s="246">
        <f>+'Ark1'!C1042</f>
        <v>2024</v>
      </c>
      <c r="C141" s="266">
        <f>+'Ark1'!M1042</f>
        <v>9</v>
      </c>
      <c r="D141" s="266" t="s">
        <v>100</v>
      </c>
      <c r="E141" s="266">
        <f>+'Ark1'!D1042</f>
        <v>8</v>
      </c>
      <c r="F141" s="266" t="s">
        <v>598</v>
      </c>
      <c r="G141" s="266">
        <f>+IF(H141=0,"",'Ark1'!Q1042)</f>
        <v>310</v>
      </c>
      <c r="H141" s="362">
        <f>+'Ark1'!R1042</f>
        <v>594</v>
      </c>
      <c r="I141" s="267">
        <f>+IF(H141=0,"",'Ark1'!AE1042)</f>
        <v>18.714555765595463</v>
      </c>
      <c r="J141" s="267">
        <f>+IF(H141=0,"",'Ark1'!AF1042)</f>
        <v>19.762159300024088</v>
      </c>
      <c r="K141" s="268">
        <f>+IF(H141=0,"",'Ark1'!S1042)</f>
        <v>6.6178451178451185</v>
      </c>
      <c r="L141" s="305">
        <f>+IF(H141=0,"",'Ark1'!U1042)</f>
        <v>247.81212121212127</v>
      </c>
      <c r="M141" s="269">
        <f>+IF(H141=0,"",'Ark1'!W1042)</f>
        <v>100</v>
      </c>
      <c r="N141" s="269">
        <f>+IF(H141=0,"",'Ark1'!X1042)</f>
        <v>0.84175084175084181</v>
      </c>
      <c r="O141" s="269">
        <f>+IF(H141=0,"",'Ark1'!AG1042)</f>
        <v>525.3768115942031</v>
      </c>
      <c r="P141" s="269">
        <f>+IF(H141=0,"",'Ark1'!AH1042)</f>
        <v>92.929292929292941</v>
      </c>
      <c r="Q141" s="269">
        <f>+IF(H141=0,"",'Ark1'!AI1042)</f>
        <v>73.905723905723903</v>
      </c>
      <c r="R141" s="374">
        <f>+IF(H141=0,"",'Ark1'!AR1042)</f>
        <v>194.77173913043475</v>
      </c>
      <c r="S141" s="114">
        <f>+IF(H141=0,"",'Ark1'!AS1042)</f>
        <v>33.548144342490197</v>
      </c>
      <c r="T141" s="269">
        <f>+IF(H141=0,"",'Ark1'!Y1042)</f>
        <v>39.01596221576041</v>
      </c>
      <c r="U141" s="268">
        <f>+IF(H141=0,"",'Ark1'!Z1042)</f>
        <v>1.4438134840362595</v>
      </c>
      <c r="V141" s="305">
        <f t="shared" si="16"/>
        <v>471.68454287154452</v>
      </c>
      <c r="W141" s="267">
        <f t="shared" si="17"/>
        <v>1.9161290322580644</v>
      </c>
      <c r="X141" s="246"/>
      <c r="Y141" s="249"/>
      <c r="AA141" s="28"/>
      <c r="AB141" s="27"/>
      <c r="AC141" s="250"/>
      <c r="AD141" s="86"/>
      <c r="AH141" s="86"/>
    </row>
    <row r="142" spans="1:34" ht="15" customHeight="1">
      <c r="A142" s="246"/>
      <c r="B142" s="246">
        <f>+'Ark1'!C1043</f>
        <v>2024</v>
      </c>
      <c r="C142" s="266">
        <f>+'Ark1'!M1043</f>
        <v>9</v>
      </c>
      <c r="D142" s="266" t="s">
        <v>100</v>
      </c>
      <c r="E142" s="266">
        <f>+'Ark1'!D1043</f>
        <v>9</v>
      </c>
      <c r="F142" s="266" t="s">
        <v>599</v>
      </c>
      <c r="G142" s="266">
        <f>+IF(H142=0,"",'Ark1'!Q1043)</f>
        <v>250</v>
      </c>
      <c r="H142" s="362">
        <f>+'Ark1'!R1043</f>
        <v>513</v>
      </c>
      <c r="I142" s="267">
        <f>+IF(H142=0,"",'Ark1'!AE1043)</f>
        <v>16.841759684832571</v>
      </c>
      <c r="J142" s="267">
        <f>+IF(H142=0,"",'Ark1'!AF1043)</f>
        <v>18.3308214663844</v>
      </c>
      <c r="K142" s="268">
        <f>+IF(H142=0,"",'Ark1'!S1043)</f>
        <v>6.5165692007797267</v>
      </c>
      <c r="L142" s="305">
        <f>+IF(H142=0,"",'Ark1'!U1043)</f>
        <v>249.61033138401544</v>
      </c>
      <c r="M142" s="269">
        <f>+IF(H142=0,"",'Ark1'!W1043)</f>
        <v>100</v>
      </c>
      <c r="N142" s="269">
        <f>+IF(H142=0,"",'Ark1'!X1043)</f>
        <v>1.5594541910331381</v>
      </c>
      <c r="O142" s="269">
        <f>+IF(H142=0,"",'Ark1'!AG1043)</f>
        <v>533.04602510460256</v>
      </c>
      <c r="P142" s="269">
        <f>+IF(H142=0,"",'Ark1'!AH1043)</f>
        <v>92.592592592592609</v>
      </c>
      <c r="Q142" s="269">
        <f>+IF(H142=0,"",'Ark1'!AI1043)</f>
        <v>74.853801169590639</v>
      </c>
      <c r="R142" s="374">
        <f>+IF(H142=0,"",'Ark1'!AR1043)</f>
        <v>195.09623430962341</v>
      </c>
      <c r="S142" s="114">
        <f>+IF(H142=0,"",'Ark1'!AS1043)</f>
        <v>33.46803971499908</v>
      </c>
      <c r="T142" s="269">
        <f>+IF(H142=0,"",'Ark1'!Y1043)</f>
        <v>38.637226018351924</v>
      </c>
      <c r="U142" s="268">
        <f>+IF(H142=0,"",'Ark1'!Z1043)</f>
        <v>1.3906602704835265</v>
      </c>
      <c r="V142" s="305">
        <f t="shared" si="16"/>
        <v>468.2716306439637</v>
      </c>
      <c r="W142" s="267">
        <f t="shared" si="17"/>
        <v>2.052</v>
      </c>
      <c r="X142" s="246"/>
      <c r="Y142" s="249"/>
      <c r="AA142" s="28"/>
      <c r="AB142" s="27"/>
      <c r="AC142" s="250"/>
      <c r="AD142" s="86"/>
      <c r="AH142" s="86"/>
    </row>
    <row r="143" spans="1:34" ht="15" customHeight="1">
      <c r="A143" s="246"/>
      <c r="B143" s="246">
        <f>+'Ark1'!C1044</f>
        <v>2024</v>
      </c>
      <c r="C143" s="266">
        <f>+'Ark1'!M1044</f>
        <v>9</v>
      </c>
      <c r="D143" s="266" t="s">
        <v>100</v>
      </c>
      <c r="E143" s="266">
        <f>+'Ark1'!D1044</f>
        <v>10</v>
      </c>
      <c r="F143" s="266" t="s">
        <v>600</v>
      </c>
      <c r="G143" s="266">
        <f>+IF(H143=0,"",'Ark1'!Q1044)</f>
        <v>340</v>
      </c>
      <c r="H143" s="362">
        <f>+'Ark1'!R1044</f>
        <v>551</v>
      </c>
      <c r="I143" s="267">
        <f>+IF(H143=0,"",'Ark1'!AE1044)</f>
        <v>12.22271517302573</v>
      </c>
      <c r="J143" s="267">
        <f>+IF(H143=0,"",'Ark1'!AF1044)</f>
        <v>13.905584240680252</v>
      </c>
      <c r="K143" s="268">
        <f>+IF(H143=0,"",'Ark1'!S1044)</f>
        <v>5.950909090909092</v>
      </c>
      <c r="L143" s="305">
        <f>+IF(H143=0,"",'Ark1'!U1044)</f>
        <v>240.27168784029004</v>
      </c>
      <c r="M143" s="269">
        <f>+IF(H143=0,"",'Ark1'!W1044)</f>
        <v>100</v>
      </c>
      <c r="N143" s="269">
        <f>+IF(H143=0,"",'Ark1'!X1044)</f>
        <v>0.3629764065335751</v>
      </c>
      <c r="O143" s="269">
        <f>+IF(H143=0,"",'Ark1'!AG1044)</f>
        <v>569.85106382978711</v>
      </c>
      <c r="P143" s="269">
        <f>+IF(H143=0,"",'Ark1'!AH1044)</f>
        <v>93.647912885662478</v>
      </c>
      <c r="Q143" s="269">
        <f>+IF(H143=0,"",'Ark1'!AI1044)</f>
        <v>63.339382940108877</v>
      </c>
      <c r="R143" s="374">
        <f>+IF(H143=0,"",'Ark1'!AR1044)</f>
        <v>195.74274661508704</v>
      </c>
      <c r="S143" s="114">
        <f>+IF(H143=0,"",'Ark1'!AS1044)</f>
        <v>31.996949973523705</v>
      </c>
      <c r="T143" s="269">
        <f>+IF(H143=0,"",'Ark1'!Y1044)</f>
        <v>39.740852874208379</v>
      </c>
      <c r="U143" s="268">
        <f>+IF(H143=0,"",'Ark1'!Z1044)</f>
        <v>1.3160059096937851</v>
      </c>
      <c r="V143" s="305">
        <f t="shared" si="16"/>
        <v>421.63944772779877</v>
      </c>
      <c r="W143" s="267">
        <f t="shared" si="17"/>
        <v>1.6205882352941177</v>
      </c>
      <c r="X143" s="246"/>
      <c r="Y143" s="249"/>
      <c r="AA143" s="28"/>
      <c r="AB143" s="27"/>
      <c r="AC143" s="250"/>
      <c r="AD143" s="86"/>
      <c r="AH143" s="86"/>
    </row>
    <row r="144" spans="1:34" ht="15" customHeight="1">
      <c r="A144" s="246"/>
      <c r="B144" s="246">
        <f>+'Ark1'!C1045</f>
        <v>2024</v>
      </c>
      <c r="C144" s="266">
        <f>+'Ark1'!M1045</f>
        <v>9</v>
      </c>
      <c r="D144" s="266" t="s">
        <v>100</v>
      </c>
      <c r="E144" s="266">
        <f>+'Ark1'!D1045</f>
        <v>11</v>
      </c>
      <c r="F144" s="266" t="s">
        <v>601</v>
      </c>
      <c r="G144" s="266">
        <f>+IF(H144=0,"",'Ark1'!Q1045)</f>
        <v>373</v>
      </c>
      <c r="H144" s="362">
        <f>+'Ark1'!R1045</f>
        <v>617</v>
      </c>
      <c r="I144" s="267">
        <f>+IF(H144=0,"",'Ark1'!AE1045)</f>
        <v>14.077116130504219</v>
      </c>
      <c r="J144" s="267">
        <f>+IF(H144=0,"",'Ark1'!AF1045)</f>
        <v>15.852357180043697</v>
      </c>
      <c r="K144" s="268">
        <f>+IF(H144=0,"",'Ark1'!S1045)</f>
        <v>6.1053484602917356</v>
      </c>
      <c r="L144" s="305">
        <f>+IF(H144=0,"",'Ark1'!U1045)</f>
        <v>245.12576985413284</v>
      </c>
      <c r="M144" s="269">
        <f>+IF(H144=0,"",'Ark1'!W1045)</f>
        <v>100</v>
      </c>
      <c r="N144" s="269">
        <f>+IF(H144=0,"",'Ark1'!X1045)</f>
        <v>0.32414910858995144</v>
      </c>
      <c r="O144" s="269">
        <f>+IF(H144=0,"",'Ark1'!AG1045)</f>
        <v>565.38991596638652</v>
      </c>
      <c r="P144" s="269">
        <f>+IF(H144=0,"",'Ark1'!AH1045)</f>
        <v>96.272285251215607</v>
      </c>
      <c r="Q144" s="269">
        <f>+IF(H144=0,"",'Ark1'!AI1045)</f>
        <v>68.071312803889811</v>
      </c>
      <c r="R144" s="374">
        <f>+IF(H144=0,"",'Ark1'!AR1045)</f>
        <v>196.37815126050421</v>
      </c>
      <c r="S144" s="114">
        <f>+IF(H144=0,"",'Ark1'!AS1045)</f>
        <v>32.386688001615113</v>
      </c>
      <c r="T144" s="269">
        <f>+IF(H144=0,"",'Ark1'!Y1045)</f>
        <v>35.919724568294157</v>
      </c>
      <c r="U144" s="268">
        <f>+IF(H144=0,"",'Ark1'!Z1045)</f>
        <v>1.3806678381217283</v>
      </c>
      <c r="V144" s="305">
        <f t="shared" si="16"/>
        <v>433.55171879065847</v>
      </c>
      <c r="W144" s="267">
        <f t="shared" si="17"/>
        <v>1.6541554959785523</v>
      </c>
      <c r="X144" s="246"/>
      <c r="Y144" s="249"/>
      <c r="AA144" s="28"/>
      <c r="AB144" s="27"/>
      <c r="AC144" s="250"/>
      <c r="AD144" s="86"/>
      <c r="AH144" s="86"/>
    </row>
    <row r="145" spans="1:34" ht="15" customHeight="1">
      <c r="A145" s="246"/>
      <c r="B145" s="246">
        <f>+'Ark1'!C1046</f>
        <v>2024</v>
      </c>
      <c r="C145" s="266">
        <f>+'Ark1'!M1046</f>
        <v>9</v>
      </c>
      <c r="D145" s="266" t="s">
        <v>100</v>
      </c>
      <c r="E145" s="266">
        <f>+'Ark1'!D1046</f>
        <v>12</v>
      </c>
      <c r="F145" s="266" t="s">
        <v>602</v>
      </c>
      <c r="G145" s="266">
        <f>+IF(H145=0,"",'Ark1'!Q1046)</f>
        <v>92</v>
      </c>
      <c r="H145" s="362">
        <f>+'Ark1'!R1046</f>
        <v>161</v>
      </c>
      <c r="I145" s="267">
        <f>+IF(H145=0,"",'Ark1'!AE1046)</f>
        <v>15.304182509505701</v>
      </c>
      <c r="J145" s="267">
        <f>+IF(H145=0,"",'Ark1'!AF1046)</f>
        <v>17.612554004557037</v>
      </c>
      <c r="K145" s="268">
        <f>+IF(H145=0,"",'Ark1'!S1046)</f>
        <v>6.3354037267080727</v>
      </c>
      <c r="L145" s="305">
        <f>+IF(H145=0,"",'Ark1'!U1046)</f>
        <v>256.52422360248443</v>
      </c>
      <c r="M145" s="269">
        <f>+IF(H145=0,"",'Ark1'!W1046)</f>
        <v>100</v>
      </c>
      <c r="N145" s="269">
        <f>+IF(H145=0,"",'Ark1'!X1046)</f>
        <v>1.2422360248447204</v>
      </c>
      <c r="O145" s="269">
        <f>+IF(H145=0,"",'Ark1'!AG1046)</f>
        <v>570.23129251700675</v>
      </c>
      <c r="P145" s="269">
        <f>+IF(H145=0,"",'Ark1'!AH1046)</f>
        <v>91.304347826086953</v>
      </c>
      <c r="Q145" s="269">
        <f>+IF(H145=0,"",'Ark1'!AI1046)</f>
        <v>68.944099378882001</v>
      </c>
      <c r="R145" s="374">
        <f>+IF(H145=0,"",'Ark1'!AR1046)</f>
        <v>197.74829931972781</v>
      </c>
      <c r="S145" s="114">
        <f>+IF(H145=0,"",'Ark1'!AS1046)</f>
        <v>32.945598367946488</v>
      </c>
      <c r="T145" s="269">
        <f>+IF(H145=0,"",'Ark1'!Y1046)</f>
        <v>39.404832721236026</v>
      </c>
      <c r="U145" s="268">
        <f>+IF(H145=0,"",'Ark1'!Z1046)</f>
        <v>1.4529648394171075</v>
      </c>
      <c r="V145" s="305">
        <f t="shared" si="16"/>
        <v>449.85995501962697</v>
      </c>
      <c r="W145" s="267">
        <f t="shared" si="17"/>
        <v>1.75</v>
      </c>
      <c r="X145" s="246"/>
      <c r="Y145" s="249"/>
      <c r="AA145" s="28"/>
      <c r="AB145" s="27"/>
      <c r="AC145" s="250"/>
      <c r="AD145" s="86"/>
      <c r="AH145" s="86"/>
    </row>
    <row r="146" spans="1:34" ht="15.6">
      <c r="A146" s="246"/>
      <c r="B146" s="246"/>
      <c r="C146" s="246"/>
      <c r="D146" s="246"/>
      <c r="E146" s="246"/>
      <c r="F146" s="246"/>
      <c r="G146" s="246"/>
      <c r="H146" s="246"/>
      <c r="I146" s="247"/>
      <c r="J146" s="247"/>
      <c r="K146" s="246"/>
      <c r="L146" s="246"/>
      <c r="M146" s="248"/>
      <c r="N146" s="248"/>
      <c r="O146" s="246"/>
      <c r="P146" s="248"/>
      <c r="Q146" s="248"/>
      <c r="R146" s="248"/>
      <c r="S146" s="248"/>
      <c r="T146" s="248"/>
      <c r="U146" s="246"/>
      <c r="V146" s="246"/>
      <c r="W146" s="247"/>
      <c r="X146" s="246"/>
      <c r="Y146" s="249"/>
      <c r="AA146" s="28"/>
      <c r="AB146" s="27"/>
      <c r="AC146" s="250"/>
      <c r="AD146" s="86"/>
      <c r="AH146" s="86"/>
    </row>
    <row r="147" spans="1:34" ht="22.8">
      <c r="A147" s="264" t="s">
        <v>639</v>
      </c>
      <c r="B147" s="246"/>
      <c r="C147" s="246"/>
      <c r="D147" s="346" t="str">
        <f>+D149</f>
        <v>4-</v>
      </c>
      <c r="E147" s="246"/>
      <c r="F147" s="246"/>
      <c r="G147" s="246"/>
      <c r="H147" s="213">
        <f>SUM(H149:H160)</f>
        <v>3907</v>
      </c>
      <c r="I147" s="247"/>
      <c r="J147" s="247"/>
      <c r="K147" s="246"/>
      <c r="L147" s="272">
        <f>+Fettgruppe!N19</f>
        <v>259.6683388789354</v>
      </c>
      <c r="M147" s="248"/>
      <c r="N147" s="248"/>
      <c r="O147" s="246"/>
      <c r="P147" s="248"/>
      <c r="Q147" s="248"/>
      <c r="R147" s="248"/>
      <c r="S147" s="248"/>
      <c r="T147" s="248"/>
      <c r="U147" s="246"/>
      <c r="V147" s="272">
        <f>+Fettgruppe!X19</f>
        <v>472.22673595720312</v>
      </c>
      <c r="W147" s="263"/>
      <c r="X147" s="246"/>
      <c r="Y147" s="249"/>
      <c r="AA147" s="28"/>
      <c r="AB147" s="27"/>
      <c r="AC147" s="250"/>
      <c r="AD147" s="86"/>
      <c r="AH147" s="86"/>
    </row>
    <row r="148" spans="1:34" ht="16.5" customHeight="1">
      <c r="A148" s="246"/>
      <c r="B148" s="246"/>
      <c r="C148" s="246"/>
      <c r="D148" s="346"/>
      <c r="E148" s="246"/>
      <c r="F148" s="246"/>
      <c r="G148" s="246"/>
      <c r="H148" s="246"/>
      <c r="I148" s="246"/>
      <c r="J148" s="246"/>
      <c r="K148" s="246"/>
      <c r="L148" s="246"/>
      <c r="M148" s="248"/>
      <c r="N148" s="248"/>
      <c r="O148" s="246"/>
      <c r="P148" s="248"/>
      <c r="Q148" s="248"/>
      <c r="R148" s="248"/>
      <c r="S148" s="248"/>
      <c r="T148" s="248"/>
      <c r="U148" s="246"/>
      <c r="V148" s="246"/>
      <c r="W148" s="246"/>
      <c r="X148" s="246"/>
      <c r="Y148" s="249"/>
      <c r="AA148" s="28"/>
      <c r="AB148" s="27"/>
      <c r="AC148" s="250"/>
      <c r="AD148" s="86"/>
      <c r="AH148" s="86"/>
    </row>
    <row r="149" spans="1:34" ht="15.6">
      <c r="A149" s="246"/>
      <c r="B149" s="246">
        <f>+'Ark1'!C1047</f>
        <v>2024</v>
      </c>
      <c r="C149" s="86">
        <f>+'Ark1'!M1047</f>
        <v>10</v>
      </c>
      <c r="D149" s="363" t="s">
        <v>101</v>
      </c>
      <c r="E149" s="86">
        <f>+'Ark1'!D1047</f>
        <v>1</v>
      </c>
      <c r="F149" s="86" t="s">
        <v>592</v>
      </c>
      <c r="G149" s="86">
        <f>+IF(H149=0,"",'Ark1'!Q1047)</f>
        <v>239</v>
      </c>
      <c r="H149" s="362">
        <f>+'Ark1'!R1047</f>
        <v>343</v>
      </c>
      <c r="I149" s="28">
        <f>+IF(H149=0,"",'Ark1'!AE1047)</f>
        <v>10.665422885572143</v>
      </c>
      <c r="J149" s="28">
        <f>+IF(H149=0,"",'Ark1'!AF1047)</f>
        <v>12.606726417625302</v>
      </c>
      <c r="K149" s="27">
        <f>+IF(H149=0,"",'Ark1'!S1047)</f>
        <v>6.4723032069970836</v>
      </c>
      <c r="L149" s="305">
        <f>+IF(H149=0,"",'Ark1'!U1047)</f>
        <v>267.69416909620975</v>
      </c>
      <c r="M149" s="33">
        <f>+IF(H149=0,"",'Ark1'!W1047)</f>
        <v>100</v>
      </c>
      <c r="N149" s="33">
        <f>+IF(H149=0,"",'Ark1'!X1047)</f>
        <v>3.2069970845481057</v>
      </c>
      <c r="O149" s="33">
        <f>+IF(H149=0,"",'Ark1'!AG1047)</f>
        <v>592.44272445820411</v>
      </c>
      <c r="P149" s="33">
        <f>+IF(H149=0,"",'Ark1'!AH1047)</f>
        <v>93.877551020408163</v>
      </c>
      <c r="Q149" s="33">
        <f>+IF(H149=0,"",'Ark1'!AI1047)</f>
        <v>59.475218658892146</v>
      </c>
      <c r="R149" s="374">
        <f>+IF(H149=0,"",'Ark1'!AR1047)</f>
        <v>199.24458204334368</v>
      </c>
      <c r="S149" s="114">
        <f>+IF(H149=0,"",'Ark1'!AS1047)</f>
        <v>33.79603593052078</v>
      </c>
      <c r="T149" s="33">
        <f>+IF(H149=0,"",'Ark1'!Y1047)</f>
        <v>40.879462589758845</v>
      </c>
      <c r="U149" s="27">
        <f>+IF(H149=0,"",'Ark1'!Z1047)</f>
        <v>1.5190595529992317</v>
      </c>
      <c r="V149" s="305">
        <f t="shared" ref="V149:V160" si="18">+IF(H149=0,"",1000*L149/O149)</f>
        <v>451.84818387468465</v>
      </c>
      <c r="W149" s="28">
        <f t="shared" ref="W149:W160" si="19">+IF(H149=0,"",H149/G149)</f>
        <v>1.4351464435146444</v>
      </c>
      <c r="X149" s="246"/>
      <c r="Y149" s="249"/>
      <c r="AA149" s="28"/>
      <c r="AB149" s="27"/>
      <c r="AC149" s="250"/>
      <c r="AD149" s="86"/>
      <c r="AH149" s="86"/>
    </row>
    <row r="150" spans="1:34" ht="15.6">
      <c r="A150" s="246"/>
      <c r="B150" s="246">
        <f>+'Ark1'!C1048</f>
        <v>2024</v>
      </c>
      <c r="C150" s="86">
        <f>+'Ark1'!M1048</f>
        <v>10</v>
      </c>
      <c r="D150" s="363" t="s">
        <v>101</v>
      </c>
      <c r="E150" s="86">
        <f>+'Ark1'!D1048</f>
        <v>2</v>
      </c>
      <c r="F150" s="86" t="s">
        <v>593</v>
      </c>
      <c r="G150" s="86">
        <f>+IF(H150=0,"",'Ark1'!Q1048)</f>
        <v>191</v>
      </c>
      <c r="H150" s="362">
        <f>+'Ark1'!R1048</f>
        <v>306</v>
      </c>
      <c r="I150" s="28">
        <f>+IF(H150=0,"",'Ark1'!AE1048)</f>
        <v>12.911392405063291</v>
      </c>
      <c r="J150" s="28">
        <f>+IF(H150=0,"",'Ark1'!AF1048)</f>
        <v>15.046414665538116</v>
      </c>
      <c r="K150" s="27">
        <f>+IF(H150=0,"",'Ark1'!S1048)</f>
        <v>6.3594771241830079</v>
      </c>
      <c r="L150" s="305">
        <f>+IF(H150=0,"",'Ark1'!U1048)</f>
        <v>263.57124183006528</v>
      </c>
      <c r="M150" s="33">
        <f>+IF(H150=0,"",'Ark1'!W1048)</f>
        <v>100</v>
      </c>
      <c r="N150" s="33">
        <f>+IF(H150=0,"",'Ark1'!X1048)</f>
        <v>1.9607843137254899</v>
      </c>
      <c r="O150" s="33">
        <f>+IF(H150=0,"",'Ark1'!AG1048)</f>
        <v>580.06802721088411</v>
      </c>
      <c r="P150" s="33">
        <f>+IF(H150=0,"",'Ark1'!AH1048)</f>
        <v>95.751633986928127</v>
      </c>
      <c r="Q150" s="33">
        <f>+IF(H150=0,"",'Ark1'!AI1048)</f>
        <v>60.457516339869287</v>
      </c>
      <c r="R150" s="374">
        <f>+IF(H150=0,"",'Ark1'!AR1048)</f>
        <v>198.92517006802723</v>
      </c>
      <c r="S150" s="114">
        <f>+IF(H150=0,"",'Ark1'!AS1048)</f>
        <v>33.494737390589449</v>
      </c>
      <c r="T150" s="33">
        <f>+IF(H150=0,"",'Ark1'!Y1048)</f>
        <v>37.964382470499906</v>
      </c>
      <c r="U150" s="27">
        <f>+IF(H150=0,"",'Ark1'!Z1048)</f>
        <v>1.4534807403431911</v>
      </c>
      <c r="V150" s="305">
        <f t="shared" si="18"/>
        <v>454.37988212759012</v>
      </c>
      <c r="W150" s="28">
        <f t="shared" si="19"/>
        <v>1.6020942408376964</v>
      </c>
      <c r="X150" s="246"/>
      <c r="Y150" s="27"/>
      <c r="AA150" s="28"/>
      <c r="AB150" s="27"/>
      <c r="AC150" s="86"/>
      <c r="AD150" s="86"/>
      <c r="AH150" s="86"/>
    </row>
    <row r="151" spans="1:34" ht="15.6">
      <c r="A151" s="246"/>
      <c r="B151" s="246">
        <f>+'Ark1'!C1049</f>
        <v>2024</v>
      </c>
      <c r="C151" s="86">
        <f>+'Ark1'!M1049</f>
        <v>10</v>
      </c>
      <c r="D151" s="363" t="s">
        <v>101</v>
      </c>
      <c r="E151" s="86">
        <f>+'Ark1'!D1049</f>
        <v>3</v>
      </c>
      <c r="F151" s="86" t="s">
        <v>594</v>
      </c>
      <c r="G151" s="86">
        <f>+IF(H151=0,"",'Ark1'!Q1049)</f>
        <v>142</v>
      </c>
      <c r="H151" s="362">
        <f>+'Ark1'!R1049</f>
        <v>184</v>
      </c>
      <c r="I151" s="28">
        <f>+IF(H151=0,"",'Ark1'!AE1049)</f>
        <v>9.9031216361679224</v>
      </c>
      <c r="J151" s="28">
        <f>+IF(H151=0,"",'Ark1'!AF1049)</f>
        <v>11.949052854214248</v>
      </c>
      <c r="K151" s="27">
        <f>+IF(H151=0,"",'Ark1'!S1049)</f>
        <v>6.1793478260869552</v>
      </c>
      <c r="L151" s="305">
        <f>+IF(H151=0,"",'Ark1'!U1049)</f>
        <v>260.74021739130444</v>
      </c>
      <c r="M151" s="33">
        <f>+IF(H151=0,"",'Ark1'!W1049)</f>
        <v>100</v>
      </c>
      <c r="N151" s="33">
        <f>+IF(H151=0,"",'Ark1'!X1049)</f>
        <v>2.1739130434782608</v>
      </c>
      <c r="O151" s="33">
        <f>+IF(H151=0,"",'Ark1'!AG1049)</f>
        <v>570.03726708074555</v>
      </c>
      <c r="P151" s="33">
        <f>+IF(H151=0,"",'Ark1'!AH1049)</f>
        <v>86.956521739130437</v>
      </c>
      <c r="Q151" s="33">
        <f>+IF(H151=0,"",'Ark1'!AI1049)</f>
        <v>47.826086956521742</v>
      </c>
      <c r="R151" s="374">
        <f>+IF(H151=0,"",'Ark1'!AR1049)</f>
        <v>199.03726708074535</v>
      </c>
      <c r="S151" s="114">
        <f>+IF(H151=0,"",'Ark1'!AS1049)</f>
        <v>33.216665813177457</v>
      </c>
      <c r="T151" s="33">
        <f>+IF(H151=0,"",'Ark1'!Y1049)</f>
        <v>38.31597197838407</v>
      </c>
      <c r="U151" s="27">
        <f>+IF(H151=0,"",'Ark1'!Z1049)</f>
        <v>1.3654938622024899</v>
      </c>
      <c r="V151" s="305">
        <f t="shared" si="18"/>
        <v>457.40907208856345</v>
      </c>
      <c r="W151" s="28">
        <f t="shared" si="19"/>
        <v>1.295774647887324</v>
      </c>
      <c r="X151" s="246"/>
      <c r="Y151" s="250"/>
      <c r="AA151" s="28"/>
      <c r="AB151" s="27"/>
      <c r="AC151" s="250"/>
      <c r="AD151" s="86"/>
      <c r="AH151" s="86"/>
    </row>
    <row r="152" spans="1:34" ht="15.6">
      <c r="A152" s="246"/>
      <c r="B152" s="246">
        <f>+'Ark1'!C1050</f>
        <v>2024</v>
      </c>
      <c r="C152" s="86">
        <f>+'Ark1'!M1050</f>
        <v>10</v>
      </c>
      <c r="D152" s="363" t="s">
        <v>101</v>
      </c>
      <c r="E152" s="86">
        <f>+'Ark1'!D1050</f>
        <v>4</v>
      </c>
      <c r="F152" s="86" t="s">
        <v>595</v>
      </c>
      <c r="G152" s="86">
        <f>+IF(H152=0,"",'Ark1'!Q1050)</f>
        <v>249</v>
      </c>
      <c r="H152" s="362">
        <f>+'Ark1'!R1050</f>
        <v>461</v>
      </c>
      <c r="I152" s="28">
        <f>+IF(H152=0,"",'Ark1'!AE1050)</f>
        <v>13.511137162954277</v>
      </c>
      <c r="J152" s="28">
        <f>+IF(H152=0,"",'Ark1'!AF1050)</f>
        <v>15.146357458275148</v>
      </c>
      <c r="K152" s="27">
        <f>+IF(H152=0,"",'Ark1'!S1050)</f>
        <v>6.7830802603036879</v>
      </c>
      <c r="L152" s="305">
        <f>+IF(H152=0,"",'Ark1'!U1050)</f>
        <v>257.31670281995662</v>
      </c>
      <c r="M152" s="33">
        <f>+IF(H152=0,"",'Ark1'!W1050)</f>
        <v>100</v>
      </c>
      <c r="N152" s="33">
        <f>+IF(H152=0,"",'Ark1'!X1050)</f>
        <v>1.0845986984815617</v>
      </c>
      <c r="O152" s="33">
        <f>+IF(H152=0,"",'Ark1'!AG1050)</f>
        <v>527.27616926503356</v>
      </c>
      <c r="P152" s="33">
        <f>+IF(H152=0,"",'Ark1'!AH1050)</f>
        <v>96.529284164859007</v>
      </c>
      <c r="Q152" s="33">
        <f>+IF(H152=0,"",'Ark1'!AI1050)</f>
        <v>71.800433839479396</v>
      </c>
      <c r="R152" s="374">
        <f>+IF(H152=0,"",'Ark1'!AR1050)</f>
        <v>195.43207126948775</v>
      </c>
      <c r="S152" s="114">
        <f>+IF(H152=0,"",'Ark1'!AS1050)</f>
        <v>34.496342239725806</v>
      </c>
      <c r="T152" s="33">
        <f>+IF(H152=0,"",'Ark1'!Y1050)</f>
        <v>36.947623753891449</v>
      </c>
      <c r="U152" s="27">
        <f>+IF(H152=0,"",'Ark1'!Z1050)</f>
        <v>1.409841475089127</v>
      </c>
      <c r="V152" s="305">
        <f t="shared" si="18"/>
        <v>488.01125068600862</v>
      </c>
      <c r="W152" s="28">
        <f t="shared" si="19"/>
        <v>1.8514056224899598</v>
      </c>
      <c r="X152" s="246"/>
      <c r="Y152" s="27"/>
      <c r="AA152" s="28"/>
      <c r="AB152" s="27"/>
      <c r="AC152" s="86"/>
      <c r="AD152" s="86"/>
      <c r="AH152" s="86"/>
    </row>
    <row r="153" spans="1:34" ht="15.6">
      <c r="A153" s="246"/>
      <c r="B153" s="246">
        <f>+'Ark1'!C1051</f>
        <v>2024</v>
      </c>
      <c r="C153" s="86">
        <f>+'Ark1'!M1051</f>
        <v>10</v>
      </c>
      <c r="D153" s="363" t="s">
        <v>101</v>
      </c>
      <c r="E153" s="86">
        <f>+'Ark1'!D1051</f>
        <v>5</v>
      </c>
      <c r="F153" s="86" t="s">
        <v>442</v>
      </c>
      <c r="G153" s="86">
        <f>+IF(H153=0,"",'Ark1'!Q1051)</f>
        <v>239</v>
      </c>
      <c r="H153" s="362">
        <f>+'Ark1'!R1051</f>
        <v>432</v>
      </c>
      <c r="I153" s="28">
        <f>+IF(H153=0,"",'Ark1'!AE1051)</f>
        <v>11.963445029077816</v>
      </c>
      <c r="J153" s="28">
        <f>+IF(H153=0,"",'Ark1'!AF1051)</f>
        <v>13.614151039021973</v>
      </c>
      <c r="K153" s="27">
        <f>+IF(H153=0,"",'Ark1'!S1051)</f>
        <v>6.870069605568446</v>
      </c>
      <c r="L153" s="305">
        <f>+IF(H153=0,"",'Ark1'!U1051)</f>
        <v>261.47013888888887</v>
      </c>
      <c r="M153" s="33">
        <f>+IF(H153=0,"",'Ark1'!W1051)</f>
        <v>100</v>
      </c>
      <c r="N153" s="33">
        <f>+IF(H153=0,"",'Ark1'!X1051)</f>
        <v>1.3888888888888891</v>
      </c>
      <c r="O153" s="33">
        <f>+IF(H153=0,"",'Ark1'!AG1051)</f>
        <v>527.16296296296309</v>
      </c>
      <c r="P153" s="33">
        <f>+IF(H153=0,"",'Ark1'!AH1051)</f>
        <v>93.75</v>
      </c>
      <c r="Q153" s="33">
        <f>+IF(H153=0,"",'Ark1'!AI1051)</f>
        <v>66.666666666666686</v>
      </c>
      <c r="R153" s="374">
        <f>+IF(H153=0,"",'Ark1'!AR1051)</f>
        <v>195.84444444444443</v>
      </c>
      <c r="S153" s="114">
        <f>+IF(H153=0,"",'Ark1'!AS1051)</f>
        <v>34.864903326579224</v>
      </c>
      <c r="T153" s="33">
        <f>+IF(H153=0,"",'Ark1'!Y1051)</f>
        <v>37.991821268715626</v>
      </c>
      <c r="U153" s="27">
        <f>+IF(H153=0,"",'Ark1'!Z1051)</f>
        <v>1.3329218475520848</v>
      </c>
      <c r="V153" s="305">
        <f t="shared" si="18"/>
        <v>495.99489580845039</v>
      </c>
      <c r="W153" s="28">
        <f t="shared" si="19"/>
        <v>1.8075313807531381</v>
      </c>
      <c r="X153" s="246"/>
      <c r="Y153" s="27"/>
      <c r="AA153" s="28"/>
      <c r="AB153" s="27"/>
      <c r="AC153" s="86"/>
      <c r="AD153" s="86"/>
      <c r="AH153" s="86"/>
    </row>
    <row r="154" spans="1:34" ht="15.6">
      <c r="A154" s="246"/>
      <c r="B154" s="246">
        <f>+'Ark1'!C1052</f>
        <v>2024</v>
      </c>
      <c r="C154" s="86">
        <f>+'Ark1'!M1052</f>
        <v>10</v>
      </c>
      <c r="D154" s="363" t="s">
        <v>101</v>
      </c>
      <c r="E154" s="86">
        <f>+'Ark1'!D1052</f>
        <v>6</v>
      </c>
      <c r="F154" s="86" t="s">
        <v>596</v>
      </c>
      <c r="G154" s="86">
        <f>+IF(H154=0,"",'Ark1'!Q1052)</f>
        <v>251</v>
      </c>
      <c r="H154" s="362">
        <f>+'Ark1'!R1052</f>
        <v>447</v>
      </c>
      <c r="I154" s="28">
        <f>+IF(H154=0,"",'Ark1'!AE1052)</f>
        <v>12.303881090008257</v>
      </c>
      <c r="J154" s="28">
        <f>+IF(H154=0,"",'Ark1'!AF1052)</f>
        <v>13.56290846629145</v>
      </c>
      <c r="K154" s="27">
        <f>+IF(H154=0,"",'Ark1'!S1052)</f>
        <v>6.914988814317673</v>
      </c>
      <c r="L154" s="305">
        <f>+IF(H154=0,"",'Ark1'!U1052)</f>
        <v>257.33467561521235</v>
      </c>
      <c r="M154" s="33">
        <f>+IF(H154=0,"",'Ark1'!W1052)</f>
        <v>100</v>
      </c>
      <c r="N154" s="33">
        <f>+IF(H154=0,"",'Ark1'!X1052)</f>
        <v>0.89485458612975344</v>
      </c>
      <c r="O154" s="33">
        <f>+IF(H154=0,"",'Ark1'!AG1052)</f>
        <v>524.30548926014308</v>
      </c>
      <c r="P154" s="33">
        <f>+IF(H154=0,"",'Ark1'!AH1052)</f>
        <v>93.288590604026851</v>
      </c>
      <c r="Q154" s="33">
        <f>+IF(H154=0,"",'Ark1'!AI1052)</f>
        <v>71.588366890380271</v>
      </c>
      <c r="R154" s="374">
        <f>+IF(H154=0,"",'Ark1'!AR1052)</f>
        <v>194.68973747016713</v>
      </c>
      <c r="S154" s="114">
        <f>+IF(H154=0,"",'Ark1'!AS1052)</f>
        <v>35.037226052994519</v>
      </c>
      <c r="T154" s="33">
        <f>+IF(H154=0,"",'Ark1'!Y1052)</f>
        <v>38.541188419152725</v>
      </c>
      <c r="U154" s="27">
        <f>+IF(H154=0,"",'Ark1'!Z1052)</f>
        <v>1.3266917147231865</v>
      </c>
      <c r="V154" s="305">
        <f t="shared" si="18"/>
        <v>490.81056919381479</v>
      </c>
      <c r="W154" s="28">
        <f t="shared" si="19"/>
        <v>1.7808764940239044</v>
      </c>
      <c r="X154" s="246"/>
      <c r="Y154" s="213"/>
      <c r="AA154" s="28"/>
      <c r="AB154" s="27"/>
      <c r="AC154" s="213"/>
      <c r="AD154" s="86"/>
      <c r="AH154" s="86"/>
    </row>
    <row r="155" spans="1:34" ht="15.6">
      <c r="A155" s="246"/>
      <c r="B155" s="246">
        <f>+'Ark1'!C1053</f>
        <v>2024</v>
      </c>
      <c r="C155" s="86">
        <f>+'Ark1'!M1053</f>
        <v>10</v>
      </c>
      <c r="D155" s="363" t="s">
        <v>101</v>
      </c>
      <c r="E155" s="86">
        <f>+'Ark1'!D1053</f>
        <v>7</v>
      </c>
      <c r="F155" s="86" t="s">
        <v>597</v>
      </c>
      <c r="G155" s="86">
        <f>+IF(H155=0,"",'Ark1'!Q1053)</f>
        <v>180</v>
      </c>
      <c r="H155" s="362">
        <f>+'Ark1'!R1053</f>
        <v>325</v>
      </c>
      <c r="I155" s="28">
        <f>+IF(H155=0,"",'Ark1'!AE1053)</f>
        <v>12.466436517069431</v>
      </c>
      <c r="J155" s="28">
        <f>+IF(H155=0,"",'Ark1'!AF1053)</f>
        <v>13.623725882744248</v>
      </c>
      <c r="K155" s="27">
        <f>+IF(H155=0,"",'Ark1'!S1053)</f>
        <v>7.0461538461538451</v>
      </c>
      <c r="L155" s="305">
        <f>+IF(H155=0,"",'Ark1'!U1053)</f>
        <v>257.9855384615384</v>
      </c>
      <c r="M155" s="33">
        <f>+IF(H155=0,"",'Ark1'!W1053)</f>
        <v>100</v>
      </c>
      <c r="N155" s="33">
        <f>+IF(H155=0,"",'Ark1'!X1053)</f>
        <v>0.6153846153846152</v>
      </c>
      <c r="O155" s="33">
        <f>+IF(H155=0,"",'Ark1'!AG1053)</f>
        <v>524.68211920529802</v>
      </c>
      <c r="P155" s="33">
        <f>+IF(H155=0,"",'Ark1'!AH1053)</f>
        <v>92.307692307692321</v>
      </c>
      <c r="Q155" s="33">
        <f>+IF(H155=0,"",'Ark1'!AI1053)</f>
        <v>73.230769230769255</v>
      </c>
      <c r="R155" s="374">
        <f>+IF(H155=0,"",'Ark1'!AR1053)</f>
        <v>194.5827814569536</v>
      </c>
      <c r="S155" s="114">
        <f>+IF(H155=0,"",'Ark1'!AS1053)</f>
        <v>35.140344484088374</v>
      </c>
      <c r="T155" s="33">
        <f>+IF(H155=0,"",'Ark1'!Y1053)</f>
        <v>36.123721676856398</v>
      </c>
      <c r="U155" s="27">
        <f>+IF(H155=0,"",'Ark1'!Z1053)</f>
        <v>1.3703539041011303</v>
      </c>
      <c r="V155" s="305">
        <f t="shared" si="18"/>
        <v>491.69874294990723</v>
      </c>
      <c r="W155" s="28">
        <f t="shared" si="19"/>
        <v>1.8055555555555556</v>
      </c>
      <c r="X155" s="246"/>
      <c r="Y155" s="249"/>
      <c r="AA155" s="28"/>
      <c r="AB155" s="27"/>
      <c r="AC155" s="249"/>
      <c r="AD155" s="86"/>
      <c r="AH155" s="86"/>
    </row>
    <row r="156" spans="1:34" ht="15.6">
      <c r="A156" s="246"/>
      <c r="B156" s="246">
        <f>+'Ark1'!C1054</f>
        <v>2024</v>
      </c>
      <c r="C156" s="86">
        <f>+'Ark1'!M1054</f>
        <v>10</v>
      </c>
      <c r="D156" s="363" t="s">
        <v>101</v>
      </c>
      <c r="E156" s="86">
        <f>+'Ark1'!D1054</f>
        <v>8</v>
      </c>
      <c r="F156" s="86" t="s">
        <v>598</v>
      </c>
      <c r="G156" s="86">
        <f>+IF(H156=0,"",'Ark1'!Q1054)</f>
        <v>199</v>
      </c>
      <c r="H156" s="362">
        <f>+'Ark1'!R1054</f>
        <v>416</v>
      </c>
      <c r="I156" s="28">
        <f>+IF(H156=0,"",'Ark1'!AE1054)</f>
        <v>13.106490233144296</v>
      </c>
      <c r="J156" s="28">
        <f>+IF(H156=0,"",'Ark1'!AF1054)</f>
        <v>14.549608590823595</v>
      </c>
      <c r="K156" s="27">
        <f>+IF(H156=0,"",'Ark1'!S1054)</f>
        <v>7.108173076923074</v>
      </c>
      <c r="L156" s="305">
        <f>+IF(H156=0,"",'Ark1'!U1054)</f>
        <v>260.51490384615391</v>
      </c>
      <c r="M156" s="33">
        <f>+IF(H156=0,"",'Ark1'!W1054)</f>
        <v>100</v>
      </c>
      <c r="N156" s="33">
        <f>+IF(H156=0,"",'Ark1'!X1054)</f>
        <v>0.96153846153846112</v>
      </c>
      <c r="O156" s="33">
        <f>+IF(H156=0,"",'Ark1'!AG1054)</f>
        <v>531.95978552278814</v>
      </c>
      <c r="P156" s="33">
        <f>+IF(H156=0,"",'Ark1'!AH1054)</f>
        <v>89.423076923076891</v>
      </c>
      <c r="Q156" s="33">
        <f>+IF(H156=0,"",'Ark1'!AI1054)</f>
        <v>75</v>
      </c>
      <c r="R156" s="374">
        <f>+IF(H156=0,"",'Ark1'!AR1054)</f>
        <v>194.39678284182312</v>
      </c>
      <c r="S156" s="114">
        <f>+IF(H156=0,"",'Ark1'!AS1054)</f>
        <v>35.479844052359347</v>
      </c>
      <c r="T156" s="33">
        <f>+IF(H156=0,"",'Ark1'!Y1054)</f>
        <v>37.799799284550147</v>
      </c>
      <c r="U156" s="27">
        <f>+IF(H156=0,"",'Ark1'!Z1054)</f>
        <v>1.3535318930224705</v>
      </c>
      <c r="V156" s="305">
        <f t="shared" si="18"/>
        <v>489.72668787384106</v>
      </c>
      <c r="W156" s="28">
        <f t="shared" si="19"/>
        <v>2.0904522613065328</v>
      </c>
      <c r="X156" s="246"/>
      <c r="Y156" s="249"/>
      <c r="AA156" s="28"/>
      <c r="AB156" s="27"/>
      <c r="AC156" s="250"/>
      <c r="AD156" s="86"/>
      <c r="AH156" s="86"/>
    </row>
    <row r="157" spans="1:34" ht="15.6">
      <c r="A157" s="246"/>
      <c r="B157" s="246">
        <f>+'Ark1'!C1055</f>
        <v>2024</v>
      </c>
      <c r="C157" s="86">
        <f>+'Ark1'!M1055</f>
        <v>10</v>
      </c>
      <c r="D157" s="363" t="s">
        <v>101</v>
      </c>
      <c r="E157" s="86">
        <f>+'Ark1'!D1055</f>
        <v>9</v>
      </c>
      <c r="F157" s="86" t="s">
        <v>599</v>
      </c>
      <c r="G157" s="86">
        <f>+IF(H157=0,"",'Ark1'!Q1055)</f>
        <v>179</v>
      </c>
      <c r="H157" s="362">
        <f>+'Ark1'!R1055</f>
        <v>329</v>
      </c>
      <c r="I157" s="28">
        <f>+IF(H157=0,"",'Ark1'!AE1055)</f>
        <v>10.801050558108997</v>
      </c>
      <c r="J157" s="28">
        <f>+IF(H157=0,"",'Ark1'!AF1055)</f>
        <v>11.997352232650783</v>
      </c>
      <c r="K157" s="27">
        <f>+IF(H157=0,"",'Ark1'!S1055)</f>
        <v>6.7537993920972648</v>
      </c>
      <c r="L157" s="305">
        <f>+IF(H157=0,"",'Ark1'!U1055)</f>
        <v>254.73434650455903</v>
      </c>
      <c r="M157" s="33">
        <f>+IF(H157=0,"",'Ark1'!W1055)</f>
        <v>100</v>
      </c>
      <c r="N157" s="33">
        <f>+IF(H157=0,"",'Ark1'!X1055)</f>
        <v>0.30395136778115506</v>
      </c>
      <c r="O157" s="33">
        <f>+IF(H157=0,"",'Ark1'!AG1055)</f>
        <v>549.66996699669971</v>
      </c>
      <c r="P157" s="33">
        <f>+IF(H157=0,"",'Ark1'!AH1055)</f>
        <v>91.79331306990882</v>
      </c>
      <c r="Q157" s="33">
        <f>+IF(H157=0,"",'Ark1'!AI1055)</f>
        <v>72.03647416413375</v>
      </c>
      <c r="R157" s="374">
        <f>+IF(H157=0,"",'Ark1'!AR1055)</f>
        <v>195.00660066006597</v>
      </c>
      <c r="S157" s="114">
        <f>+IF(H157=0,"",'Ark1'!AS1055)</f>
        <v>34.2788664858072</v>
      </c>
      <c r="T157" s="33">
        <f>+IF(H157=0,"",'Ark1'!Y1055)</f>
        <v>36.558982691733974</v>
      </c>
      <c r="U157" s="27">
        <f>+IF(H157=0,"",'Ark1'!Z1055)</f>
        <v>1.1525810216328389</v>
      </c>
      <c r="V157" s="305">
        <f t="shared" si="18"/>
        <v>463.43144395605754</v>
      </c>
      <c r="W157" s="28">
        <f t="shared" si="19"/>
        <v>1.8379888268156424</v>
      </c>
      <c r="X157" s="246"/>
      <c r="Y157" s="249"/>
      <c r="AA157" s="28"/>
      <c r="AB157" s="27"/>
      <c r="AC157" s="250"/>
      <c r="AD157" s="86"/>
      <c r="AH157" s="86"/>
    </row>
    <row r="158" spans="1:34" ht="15.6">
      <c r="A158" s="246"/>
      <c r="B158" s="246">
        <f>+'Ark1'!C1056</f>
        <v>2024</v>
      </c>
      <c r="C158" s="86">
        <f>+'Ark1'!M1056</f>
        <v>10</v>
      </c>
      <c r="D158" s="363" t="s">
        <v>101</v>
      </c>
      <c r="E158" s="86">
        <f>+'Ark1'!D1056</f>
        <v>10</v>
      </c>
      <c r="F158" s="86" t="s">
        <v>600</v>
      </c>
      <c r="G158" s="86">
        <f>+IF(H158=0,"",'Ark1'!Q1056)</f>
        <v>181</v>
      </c>
      <c r="H158" s="362">
        <f>+'Ark1'!R1056</f>
        <v>243</v>
      </c>
      <c r="I158" s="28">
        <f>+IF(H158=0,"",'Ark1'!AE1056)</f>
        <v>5.3904170363797679</v>
      </c>
      <c r="J158" s="28">
        <f>+IF(H158=0,"",'Ark1'!AF1056)</f>
        <v>6.5526971264668372</v>
      </c>
      <c r="K158" s="27">
        <f>+IF(H158=0,"",'Ark1'!S1056)</f>
        <v>6.3004115226337429</v>
      </c>
      <c r="L158" s="305">
        <f>+IF(H158=0,"",'Ark1'!U1056)</f>
        <v>256.73127572016449</v>
      </c>
      <c r="M158" s="33">
        <f>+IF(H158=0,"",'Ark1'!W1056)</f>
        <v>100</v>
      </c>
      <c r="N158" s="33">
        <f>+IF(H158=0,"",'Ark1'!X1056)</f>
        <v>0.41152263374485593</v>
      </c>
      <c r="O158" s="33">
        <f>+IF(H158=0,"",'Ark1'!AG1056)</f>
        <v>585.86403508771957</v>
      </c>
      <c r="P158" s="33">
        <f>+IF(H158=0,"",'Ark1'!AH1056)</f>
        <v>93.827160493827179</v>
      </c>
      <c r="Q158" s="33">
        <f>+IF(H158=0,"",'Ark1'!AI1056)</f>
        <v>62.139917695473237</v>
      </c>
      <c r="R158" s="374">
        <f>+IF(H158=0,"",'Ark1'!AR1056)</f>
        <v>197.85087719298247</v>
      </c>
      <c r="S158" s="114">
        <f>+IF(H158=0,"",'Ark1'!AS1056)</f>
        <v>33.221131614813125</v>
      </c>
      <c r="T158" s="33">
        <f>+IF(H158=0,"",'Ark1'!Y1056)</f>
        <v>39.222063912415216</v>
      </c>
      <c r="U158" s="27">
        <f>+IF(H158=0,"",'Ark1'!Z1056)</f>
        <v>1.2223399923861484</v>
      </c>
      <c r="V158" s="305">
        <f t="shared" si="18"/>
        <v>438.20965334000226</v>
      </c>
      <c r="W158" s="28">
        <f t="shared" si="19"/>
        <v>1.3425414364640884</v>
      </c>
      <c r="X158" s="246"/>
      <c r="Y158" s="249"/>
      <c r="AA158" s="28"/>
      <c r="AB158" s="27"/>
      <c r="AC158" s="250"/>
      <c r="AD158" s="86"/>
      <c r="AH158" s="86"/>
    </row>
    <row r="159" spans="1:34" ht="15.6">
      <c r="A159" s="246"/>
      <c r="B159" s="246">
        <f>+'Ark1'!C1057</f>
        <v>2024</v>
      </c>
      <c r="C159" s="86">
        <f>+'Ark1'!M1057</f>
        <v>10</v>
      </c>
      <c r="D159" s="363" t="s">
        <v>101</v>
      </c>
      <c r="E159" s="86">
        <f>+'Ark1'!D1057</f>
        <v>11</v>
      </c>
      <c r="F159" s="86" t="s">
        <v>601</v>
      </c>
      <c r="G159" s="86">
        <f>+IF(H159=0,"",'Ark1'!Q1057)</f>
        <v>221</v>
      </c>
      <c r="H159" s="362">
        <f>+'Ark1'!R1057</f>
        <v>329</v>
      </c>
      <c r="I159" s="28">
        <f>+IF(H159=0,"",'Ark1'!AE1057)</f>
        <v>7.5062742413871772</v>
      </c>
      <c r="J159" s="28">
        <f>+IF(H159=0,"",'Ark1'!AF1057)</f>
        <v>8.8999120714505136</v>
      </c>
      <c r="K159" s="27">
        <f>+IF(H159=0,"",'Ark1'!S1057)</f>
        <v>6.4468085106382995</v>
      </c>
      <c r="L159" s="305">
        <f>+IF(H159=0,"",'Ark1'!U1057)</f>
        <v>258.08936170212746</v>
      </c>
      <c r="M159" s="33">
        <f>+IF(H159=0,"",'Ark1'!W1057)</f>
        <v>100</v>
      </c>
      <c r="N159" s="33">
        <f>+IF(H159=0,"",'Ark1'!X1057)</f>
        <v>1.2158054711246202</v>
      </c>
      <c r="O159" s="33">
        <f>+IF(H159=0,"",'Ark1'!AG1057)</f>
        <v>585.44444444444434</v>
      </c>
      <c r="P159" s="33">
        <f>+IF(H159=0,"",'Ark1'!AH1057)</f>
        <v>89.969604863221889</v>
      </c>
      <c r="Q159" s="33">
        <f>+IF(H159=0,"",'Ark1'!AI1057)</f>
        <v>64.437689969604875</v>
      </c>
      <c r="R159" s="374">
        <f>+IF(H159=0,"",'Ark1'!AR1057)</f>
        <v>197.55555555555557</v>
      </c>
      <c r="S159" s="114">
        <f>+IF(H159=0,"",'Ark1'!AS1057)</f>
        <v>33.52552673956675</v>
      </c>
      <c r="T159" s="33">
        <f>+IF(H159=0,"",'Ark1'!Y1057)</f>
        <v>36.538784522268074</v>
      </c>
      <c r="U159" s="27">
        <f>+IF(H159=0,"",'Ark1'!Z1057)</f>
        <v>1.2393241968313142</v>
      </c>
      <c r="V159" s="305">
        <f t="shared" si="18"/>
        <v>440.84347225643342</v>
      </c>
      <c r="W159" s="28">
        <f t="shared" si="19"/>
        <v>1.4886877828054299</v>
      </c>
      <c r="X159" s="246"/>
      <c r="Y159" s="249"/>
      <c r="AA159" s="28"/>
      <c r="AB159" s="27"/>
      <c r="AC159" s="250"/>
      <c r="AD159" s="86"/>
      <c r="AH159" s="86"/>
    </row>
    <row r="160" spans="1:34" ht="15.6">
      <c r="A160" s="246"/>
      <c r="B160" s="246">
        <f>+'Ark1'!C1058</f>
        <v>2024</v>
      </c>
      <c r="C160" s="86">
        <f>+'Ark1'!M1058</f>
        <v>10</v>
      </c>
      <c r="D160" s="363" t="s">
        <v>101</v>
      </c>
      <c r="E160" s="86">
        <f>+'Ark1'!D1058</f>
        <v>12</v>
      </c>
      <c r="F160" s="86" t="s">
        <v>602</v>
      </c>
      <c r="G160" s="86">
        <f>+IF(H160=0,"",'Ark1'!Q1058)</f>
        <v>47</v>
      </c>
      <c r="H160" s="362">
        <f>+'Ark1'!R1058</f>
        <v>92</v>
      </c>
      <c r="I160" s="28">
        <f>+IF(H160=0,"",'Ark1'!AE1058)</f>
        <v>8.7452471482889749</v>
      </c>
      <c r="J160" s="28">
        <f>+IF(H160=0,"",'Ark1'!AF1058)</f>
        <v>10.296719618958422</v>
      </c>
      <c r="K160" s="27">
        <f>+IF(H160=0,"",'Ark1'!S1058)</f>
        <v>6.7173913043478253</v>
      </c>
      <c r="L160" s="305">
        <f>+IF(H160=0,"",'Ark1'!U1058)</f>
        <v>262.44782608695647</v>
      </c>
      <c r="M160" s="33">
        <f>+IF(H160=0,"",'Ark1'!W1058)</f>
        <v>100</v>
      </c>
      <c r="N160" s="33">
        <f>+IF(H160=0,"",'Ark1'!X1058)</f>
        <v>1.0869565217391304</v>
      </c>
      <c r="O160" s="33">
        <f>+IF(H160=0,"",'Ark1'!AG1058)</f>
        <v>547.31707317073187</v>
      </c>
      <c r="P160" s="33">
        <f>+IF(H160=0,"",'Ark1'!AH1058)</f>
        <v>89.130434782608717</v>
      </c>
      <c r="Q160" s="33">
        <f>+IF(H160=0,"",'Ark1'!AI1058)</f>
        <v>64.130434782608702</v>
      </c>
      <c r="R160" s="374">
        <f>+IF(H160=0,"",'Ark1'!AR1058)</f>
        <v>197.39024390243901</v>
      </c>
      <c r="S160" s="114">
        <f>+IF(H160=0,"",'Ark1'!AS1058)</f>
        <v>34.41919351417485</v>
      </c>
      <c r="T160" s="33">
        <f>+IF(H160=0,"",'Ark1'!Y1058)</f>
        <v>32.714933029126314</v>
      </c>
      <c r="U160" s="27">
        <f>+IF(H160=0,"",'Ark1'!Z1058)</f>
        <v>1.271135122264669</v>
      </c>
      <c r="V160" s="305">
        <f t="shared" si="18"/>
        <v>479.51697279702375</v>
      </c>
      <c r="W160" s="28">
        <f t="shared" si="19"/>
        <v>1.9574468085106382</v>
      </c>
      <c r="X160" s="246"/>
      <c r="Y160" s="249"/>
      <c r="AA160" s="28"/>
      <c r="AB160" s="27"/>
      <c r="AC160" s="250"/>
      <c r="AD160" s="86"/>
      <c r="AH160" s="86"/>
    </row>
    <row r="161" spans="1:34" ht="15.6">
      <c r="A161" s="246"/>
      <c r="B161" s="246"/>
      <c r="C161" s="246"/>
      <c r="D161" s="246"/>
      <c r="E161" s="246"/>
      <c r="F161" s="246"/>
      <c r="G161" s="246"/>
      <c r="H161" s="246"/>
      <c r="I161" s="247"/>
      <c r="J161" s="247"/>
      <c r="K161" s="246"/>
      <c r="L161" s="246"/>
      <c r="M161" s="248"/>
      <c r="N161" s="248"/>
      <c r="O161" s="246"/>
      <c r="P161" s="248"/>
      <c r="Q161" s="248"/>
      <c r="R161" s="248"/>
      <c r="S161" s="248"/>
      <c r="T161" s="248"/>
      <c r="U161" s="246"/>
      <c r="V161" s="246"/>
      <c r="W161" s="247"/>
      <c r="X161" s="246"/>
      <c r="Y161" s="249"/>
      <c r="AA161" s="28"/>
      <c r="AB161" s="27"/>
      <c r="AC161" s="250"/>
      <c r="AD161" s="86"/>
      <c r="AH161" s="86"/>
    </row>
    <row r="162" spans="1:34" ht="22.8">
      <c r="A162" s="264" t="s">
        <v>639</v>
      </c>
      <c r="B162" s="246"/>
      <c r="C162" s="246"/>
      <c r="D162" s="346" t="str">
        <f>+D164</f>
        <v>4</v>
      </c>
      <c r="E162" s="246"/>
      <c r="F162" s="246"/>
      <c r="G162" s="246"/>
      <c r="H162" s="213">
        <f>SUM(H164:H175)</f>
        <v>1948</v>
      </c>
      <c r="I162" s="247"/>
      <c r="J162" s="247"/>
      <c r="K162" s="246"/>
      <c r="L162" s="272">
        <f>+Fettgruppe!N20</f>
        <v>268.2073408624226</v>
      </c>
      <c r="M162" s="248"/>
      <c r="N162" s="248"/>
      <c r="O162" s="246"/>
      <c r="P162" s="248"/>
      <c r="Q162" s="248"/>
      <c r="R162" s="248"/>
      <c r="S162" s="248"/>
      <c r="T162" s="248"/>
      <c r="U162" s="246"/>
      <c r="V162" s="272">
        <f>+Fettgruppe!X20</f>
        <v>480.08506140773096</v>
      </c>
      <c r="W162" s="263"/>
      <c r="X162" s="246"/>
      <c r="Y162" s="249"/>
      <c r="AA162" s="28"/>
      <c r="AB162" s="27"/>
      <c r="AC162" s="250"/>
      <c r="AD162" s="86"/>
      <c r="AH162" s="86"/>
    </row>
    <row r="163" spans="1:34" ht="16.5" customHeight="1">
      <c r="A163" s="246"/>
      <c r="B163" s="246"/>
      <c r="C163" s="246"/>
      <c r="D163" s="346"/>
      <c r="E163" s="246"/>
      <c r="F163" s="246"/>
      <c r="G163" s="246"/>
      <c r="H163" s="246"/>
      <c r="I163" s="246"/>
      <c r="J163" s="246"/>
      <c r="K163" s="246"/>
      <c r="L163" s="246"/>
      <c r="M163" s="248"/>
      <c r="N163" s="248"/>
      <c r="O163" s="246"/>
      <c r="P163" s="248"/>
      <c r="Q163" s="248"/>
      <c r="R163" s="248"/>
      <c r="S163" s="248"/>
      <c r="T163" s="248"/>
      <c r="U163" s="246"/>
      <c r="V163" s="246"/>
      <c r="W163" s="246"/>
      <c r="X163" s="246"/>
      <c r="Y163" s="249"/>
      <c r="AA163" s="28"/>
      <c r="AB163" s="27"/>
      <c r="AC163" s="250"/>
      <c r="AD163" s="86"/>
      <c r="AH163" s="86"/>
    </row>
    <row r="164" spans="1:34" ht="15.6">
      <c r="A164" s="246"/>
      <c r="B164" s="246">
        <f>+'Ark1'!C1059</f>
        <v>2024</v>
      </c>
      <c r="C164" s="266">
        <f>+'Ark1'!M1059</f>
        <v>11</v>
      </c>
      <c r="D164" s="364" t="s">
        <v>102</v>
      </c>
      <c r="E164" s="266">
        <f>+'Ark1'!D1059</f>
        <v>1</v>
      </c>
      <c r="F164" s="266" t="s">
        <v>592</v>
      </c>
      <c r="G164" s="266">
        <f>+IF(H164=0,"",'Ark1'!Q1059)</f>
        <v>127</v>
      </c>
      <c r="H164" s="362">
        <f>+'Ark1'!R1059</f>
        <v>196</v>
      </c>
      <c r="I164" s="267">
        <f>+IF(H164=0,"",'Ark1'!AE1059)</f>
        <v>6.0945273631840804</v>
      </c>
      <c r="J164" s="267">
        <f>+IF(H164=0,"",'Ark1'!AF1059)</f>
        <v>7.3050530923853341</v>
      </c>
      <c r="K164" s="268">
        <f>+IF(H164=0,"",'Ark1'!S1059)</f>
        <v>6.6887755102040813</v>
      </c>
      <c r="L164" s="305">
        <f>+IF(H164=0,"",'Ark1'!U1059)</f>
        <v>271.45510204081648</v>
      </c>
      <c r="M164" s="269">
        <f>+IF(H164=0,"",'Ark1'!W1059)</f>
        <v>100</v>
      </c>
      <c r="N164" s="269">
        <f>+IF(H164=0,"",'Ark1'!X1059)</f>
        <v>2.0408163265306123</v>
      </c>
      <c r="O164" s="269">
        <f>+IF(H164=0,"",'Ark1'!AG1059)</f>
        <v>596.64444444444439</v>
      </c>
      <c r="P164" s="269">
        <f>+IF(H164=0,"",'Ark1'!AH1059)</f>
        <v>91.326530612244895</v>
      </c>
      <c r="Q164" s="269">
        <f>+IF(H164=0,"",'Ark1'!AI1059)</f>
        <v>61.224489795918359</v>
      </c>
      <c r="R164" s="374">
        <f>+IF(H164=0,"",'Ark1'!AR1059)</f>
        <v>199.13333333333327</v>
      </c>
      <c r="S164" s="114">
        <f>+IF(H164=0,"",'Ark1'!AS1059)</f>
        <v>34.520271211183243</v>
      </c>
      <c r="T164" s="269">
        <f>+IF(H164=0,"",'Ark1'!Y1059)</f>
        <v>37.708858165862914</v>
      </c>
      <c r="U164" s="268">
        <f>+IF(H164=0,"",'Ark1'!Z1059)</f>
        <v>1.1909850710232499</v>
      </c>
      <c r="V164" s="305">
        <f t="shared" ref="V164:V175" si="20">+IF(H164=0,"",1000*L164/O164)</f>
        <v>454.96962984978001</v>
      </c>
      <c r="W164" s="267">
        <f t="shared" ref="W164:W175" si="21">+IF(H164=0,"",H164/G164)</f>
        <v>1.5433070866141732</v>
      </c>
      <c r="X164" s="246"/>
      <c r="Y164" s="249"/>
      <c r="AA164" s="28"/>
      <c r="AB164" s="27"/>
      <c r="AC164" s="250"/>
      <c r="AD164" s="86"/>
      <c r="AH164" s="86"/>
    </row>
    <row r="165" spans="1:34" ht="15.6">
      <c r="A165" s="246"/>
      <c r="B165" s="246">
        <f>+'Ark1'!C1060</f>
        <v>2024</v>
      </c>
      <c r="C165" s="266">
        <f>+'Ark1'!M1060</f>
        <v>11</v>
      </c>
      <c r="D165" s="364" t="s">
        <v>102</v>
      </c>
      <c r="E165" s="266">
        <f>+'Ark1'!D1060</f>
        <v>2</v>
      </c>
      <c r="F165" s="266" t="s">
        <v>593</v>
      </c>
      <c r="G165" s="266">
        <f>+IF(H165=0,"",'Ark1'!Q1060)</f>
        <v>111</v>
      </c>
      <c r="H165" s="362">
        <f>+'Ark1'!R1060</f>
        <v>159</v>
      </c>
      <c r="I165" s="267">
        <f>+IF(H165=0,"",'Ark1'!AE1060)</f>
        <v>6.708860759493672</v>
      </c>
      <c r="J165" s="267">
        <f>+IF(H165=0,"",'Ark1'!AF1060)</f>
        <v>8.168921436189656</v>
      </c>
      <c r="K165" s="268">
        <f>+IF(H165=0,"",'Ark1'!S1060)</f>
        <v>6.7232704402515724</v>
      </c>
      <c r="L165" s="305">
        <f>+IF(H165=0,"",'Ark1'!U1060)</f>
        <v>275.39371069182403</v>
      </c>
      <c r="M165" s="269">
        <f>+IF(H165=0,"",'Ark1'!W1060)</f>
        <v>100</v>
      </c>
      <c r="N165" s="269">
        <f>+IF(H165=0,"",'Ark1'!X1060)</f>
        <v>2.5157232704402506</v>
      </c>
      <c r="O165" s="269">
        <f>+IF(H165=0,"",'Ark1'!AG1060)</f>
        <v>601.26530612244892</v>
      </c>
      <c r="P165" s="269">
        <f>+IF(H165=0,"",'Ark1'!AH1060)</f>
        <v>91.823899371069189</v>
      </c>
      <c r="Q165" s="269">
        <f>+IF(H165=0,"",'Ark1'!AI1060)</f>
        <v>61.006289308176108</v>
      </c>
      <c r="R165" s="374">
        <f>+IF(H165=0,"",'Ark1'!AR1060)</f>
        <v>199.38095238095235</v>
      </c>
      <c r="S165" s="114">
        <f>+IF(H165=0,"",'Ark1'!AS1060)</f>
        <v>34.745569318351045</v>
      </c>
      <c r="T165" s="269">
        <f>+IF(H165=0,"",'Ark1'!Y1060)</f>
        <v>37.520006714295363</v>
      </c>
      <c r="U165" s="268">
        <f>+IF(H165=0,"",'Ark1'!Z1060)</f>
        <v>1.2534829447981357</v>
      </c>
      <c r="V165" s="305">
        <f t="shared" si="20"/>
        <v>458.02361767359241</v>
      </c>
      <c r="W165" s="267">
        <f t="shared" si="21"/>
        <v>1.4324324324324325</v>
      </c>
      <c r="X165" s="246"/>
      <c r="Y165" s="249"/>
      <c r="AA165" s="28"/>
      <c r="AB165" s="27"/>
      <c r="AC165" s="250"/>
      <c r="AD165" s="86"/>
      <c r="AH165" s="86"/>
    </row>
    <row r="166" spans="1:34" ht="15.6">
      <c r="A166" s="246"/>
      <c r="B166" s="246">
        <f>+'Ark1'!C1061</f>
        <v>2024</v>
      </c>
      <c r="C166" s="266">
        <f>+'Ark1'!M1061</f>
        <v>11</v>
      </c>
      <c r="D166" s="364" t="s">
        <v>102</v>
      </c>
      <c r="E166" s="266">
        <f>+'Ark1'!D1061</f>
        <v>3</v>
      </c>
      <c r="F166" s="266" t="s">
        <v>594</v>
      </c>
      <c r="G166" s="266">
        <f>+IF(H166=0,"",'Ark1'!Q1061)</f>
        <v>73</v>
      </c>
      <c r="H166" s="362">
        <f>+'Ark1'!R1061</f>
        <v>104</v>
      </c>
      <c r="I166" s="267">
        <f>+IF(H166=0,"",'Ark1'!AE1061)</f>
        <v>5.5974165769644788</v>
      </c>
      <c r="J166" s="267">
        <f>+IF(H166=0,"",'Ark1'!AF1061)</f>
        <v>6.8891322502287053</v>
      </c>
      <c r="K166" s="268">
        <f>+IF(H166=0,"",'Ark1'!S1061)</f>
        <v>6.4903846153846141</v>
      </c>
      <c r="L166" s="305">
        <f>+IF(H166=0,"",'Ark1'!U1061)</f>
        <v>265.9644230769232</v>
      </c>
      <c r="M166" s="269">
        <f>+IF(H166=0,"",'Ark1'!W1061)</f>
        <v>100</v>
      </c>
      <c r="N166" s="269">
        <f>+IF(H166=0,"",'Ark1'!X1061)</f>
        <v>0</v>
      </c>
      <c r="O166" s="269">
        <f>+IF(H166=0,"",'Ark1'!AG1061)</f>
        <v>580.17708333333348</v>
      </c>
      <c r="P166" s="269">
        <f>+IF(H166=0,"",'Ark1'!AH1061)</f>
        <v>92.307692307692321</v>
      </c>
      <c r="Q166" s="269">
        <f>+IF(H166=0,"",'Ark1'!AI1061)</f>
        <v>60.576923076923087</v>
      </c>
      <c r="R166" s="374">
        <f>+IF(H166=0,"",'Ark1'!AR1061)</f>
        <v>198.125</v>
      </c>
      <c r="S166" s="114">
        <f>+IF(H166=0,"",'Ark1'!AS1061)</f>
        <v>34.086971131691826</v>
      </c>
      <c r="T166" s="269">
        <f>+IF(H166=0,"",'Ark1'!Y1061)</f>
        <v>37.753323639395745</v>
      </c>
      <c r="U166" s="268">
        <f>+IF(H166=0,"",'Ark1'!Z1061)</f>
        <v>1.3008517350898956</v>
      </c>
      <c r="V166" s="305">
        <f t="shared" si="20"/>
        <v>458.41938731681455</v>
      </c>
      <c r="W166" s="267">
        <f t="shared" si="21"/>
        <v>1.4246575342465753</v>
      </c>
      <c r="X166" s="246"/>
      <c r="Y166" s="249"/>
      <c r="AA166" s="28"/>
      <c r="AB166" s="27"/>
      <c r="AC166" s="250"/>
      <c r="AD166" s="86"/>
      <c r="AH166" s="86"/>
    </row>
    <row r="167" spans="1:34" ht="15.6">
      <c r="A167" s="246"/>
      <c r="B167" s="246">
        <f>+'Ark1'!C1062</f>
        <v>2024</v>
      </c>
      <c r="C167" s="266">
        <f>+'Ark1'!M1062</f>
        <v>11</v>
      </c>
      <c r="D167" s="364" t="s">
        <v>102</v>
      </c>
      <c r="E167" s="266">
        <f>+'Ark1'!D1062</f>
        <v>4</v>
      </c>
      <c r="F167" s="266" t="s">
        <v>595</v>
      </c>
      <c r="G167" s="266">
        <f>+IF(H167=0,"",'Ark1'!Q1062)</f>
        <v>130</v>
      </c>
      <c r="H167" s="362">
        <f>+'Ark1'!R1062</f>
        <v>207</v>
      </c>
      <c r="I167" s="267">
        <f>+IF(H167=0,"",'Ark1'!AE1062)</f>
        <v>6.066822977725673</v>
      </c>
      <c r="J167" s="267">
        <f>+IF(H167=0,"",'Ark1'!AF1062)</f>
        <v>7.0744290189821353</v>
      </c>
      <c r="K167" s="268">
        <f>+IF(H167=0,"",'Ark1'!S1062)</f>
        <v>7.091787439613527</v>
      </c>
      <c r="L167" s="305">
        <f>+IF(H167=0,"",'Ark1'!U1062)</f>
        <v>267.65893719806758</v>
      </c>
      <c r="M167" s="269">
        <f>+IF(H167=0,"",'Ark1'!W1062)</f>
        <v>100</v>
      </c>
      <c r="N167" s="269">
        <f>+IF(H167=0,"",'Ark1'!X1062)</f>
        <v>2.4154589371980673</v>
      </c>
      <c r="O167" s="269">
        <f>+IF(H167=0,"",'Ark1'!AG1062)</f>
        <v>544.93499999999995</v>
      </c>
      <c r="P167" s="269">
        <f>+IF(H167=0,"",'Ark1'!AH1062)</f>
        <v>96.618357487922694</v>
      </c>
      <c r="Q167" s="269">
        <f>+IF(H167=0,"",'Ark1'!AI1062)</f>
        <v>75.36231884057969</v>
      </c>
      <c r="R167" s="374">
        <f>+IF(H167=0,"",'Ark1'!AR1062)</f>
        <v>195.85499999999999</v>
      </c>
      <c r="S167" s="114">
        <f>+IF(H167=0,"",'Ark1'!AS1062)</f>
        <v>35.696771659797022</v>
      </c>
      <c r="T167" s="269">
        <f>+IF(H167=0,"",'Ark1'!Y1062)</f>
        <v>38.113129400338451</v>
      </c>
      <c r="U167" s="268">
        <f>+IF(H167=0,"",'Ark1'!Z1062)</f>
        <v>1.1821049730791515</v>
      </c>
      <c r="V167" s="305">
        <f t="shared" si="20"/>
        <v>491.17589657127468</v>
      </c>
      <c r="W167" s="267">
        <f t="shared" si="21"/>
        <v>1.5923076923076922</v>
      </c>
      <c r="X167" s="246"/>
      <c r="Y167" s="249"/>
      <c r="AA167" s="28"/>
      <c r="AB167" s="27"/>
      <c r="AC167" s="250"/>
      <c r="AD167" s="86"/>
      <c r="AH167" s="86"/>
    </row>
    <row r="168" spans="1:34" ht="15.6">
      <c r="A168" s="246"/>
      <c r="B168" s="246">
        <f>+'Ark1'!C1063</f>
        <v>2024</v>
      </c>
      <c r="C168" s="266">
        <f>+'Ark1'!M1063</f>
        <v>11</v>
      </c>
      <c r="D168" s="364" t="s">
        <v>102</v>
      </c>
      <c r="E168" s="266">
        <f>+'Ark1'!D1063</f>
        <v>5</v>
      </c>
      <c r="F168" s="266" t="s">
        <v>442</v>
      </c>
      <c r="G168" s="266">
        <f>+IF(H168=0,"",'Ark1'!Q1063)</f>
        <v>124</v>
      </c>
      <c r="H168" s="362">
        <f>+'Ark1'!R1063</f>
        <v>215</v>
      </c>
      <c r="I168" s="267">
        <f>+IF(H168=0,"",'Ark1'!AE1063)</f>
        <v>5.9540293547493759</v>
      </c>
      <c r="J168" s="267">
        <f>+IF(H168=0,"",'Ark1'!AF1063)</f>
        <v>6.905576294922108</v>
      </c>
      <c r="K168" s="268">
        <f>+IF(H168=0,"",'Ark1'!S1063)</f>
        <v>7.0790697674418626</v>
      </c>
      <c r="L168" s="305">
        <f>+IF(H168=0,"",'Ark1'!U1063)</f>
        <v>266.48744186046503</v>
      </c>
      <c r="M168" s="269">
        <f>+IF(H168=0,"",'Ark1'!W1063)</f>
        <v>100</v>
      </c>
      <c r="N168" s="269">
        <f>+IF(H168=0,"",'Ark1'!X1063)</f>
        <v>1.3953488372093019</v>
      </c>
      <c r="O168" s="269">
        <f>+IF(H168=0,"",'Ark1'!AG1063)</f>
        <v>536.85858585858591</v>
      </c>
      <c r="P168" s="269">
        <f>+IF(H168=0,"",'Ark1'!AH1063)</f>
        <v>92.093023255813989</v>
      </c>
      <c r="Q168" s="269">
        <f>+IF(H168=0,"",'Ark1'!AI1063)</f>
        <v>67.906976744186053</v>
      </c>
      <c r="R168" s="374">
        <f>+IF(H168=0,"",'Ark1'!AR1063)</f>
        <v>195.66161616161619</v>
      </c>
      <c r="S168" s="114">
        <f>+IF(H168=0,"",'Ark1'!AS1063)</f>
        <v>35.839347706820405</v>
      </c>
      <c r="T168" s="269">
        <f>+IF(H168=0,"",'Ark1'!Y1063)</f>
        <v>33.688065383306011</v>
      </c>
      <c r="U168" s="268">
        <f>+IF(H168=0,"",'Ark1'!Z1063)</f>
        <v>1.3041183673511878</v>
      </c>
      <c r="V168" s="305">
        <f t="shared" si="20"/>
        <v>496.38293748115746</v>
      </c>
      <c r="W168" s="267">
        <f t="shared" si="21"/>
        <v>1.7338709677419355</v>
      </c>
      <c r="X168" s="246"/>
      <c r="Y168" s="249"/>
      <c r="AA168" s="28"/>
      <c r="AB168" s="27"/>
      <c r="AC168" s="250"/>
      <c r="AD168" s="86"/>
      <c r="AH168" s="86"/>
    </row>
    <row r="169" spans="1:34" ht="15.6">
      <c r="A169" s="246"/>
      <c r="B169" s="246">
        <f>+'Ark1'!C1064</f>
        <v>2024</v>
      </c>
      <c r="C169" s="266">
        <f>+'Ark1'!M1064</f>
        <v>11</v>
      </c>
      <c r="D169" s="364" t="s">
        <v>102</v>
      </c>
      <c r="E169" s="266">
        <f>+'Ark1'!D1064</f>
        <v>6</v>
      </c>
      <c r="F169" s="266" t="s">
        <v>596</v>
      </c>
      <c r="G169" s="266">
        <f>+IF(H169=0,"",'Ark1'!Q1064)</f>
        <v>119</v>
      </c>
      <c r="H169" s="362">
        <f>+'Ark1'!R1064</f>
        <v>223</v>
      </c>
      <c r="I169" s="267">
        <f>+IF(H169=0,"",'Ark1'!AE1064)</f>
        <v>6.1381778144783938</v>
      </c>
      <c r="J169" s="267">
        <f>+IF(H169=0,"",'Ark1'!AF1064)</f>
        <v>7.0146193024597228</v>
      </c>
      <c r="K169" s="268">
        <f>+IF(H169=0,"",'Ark1'!S1064)</f>
        <v>7.5022421524663692</v>
      </c>
      <c r="L169" s="305">
        <f>+IF(H169=0,"",'Ark1'!U1064)</f>
        <v>266.77937219730944</v>
      </c>
      <c r="M169" s="269">
        <f>+IF(H169=0,"",'Ark1'!W1064)</f>
        <v>100</v>
      </c>
      <c r="N169" s="269">
        <f>+IF(H169=0,"",'Ark1'!X1064)</f>
        <v>3.1390134529147993</v>
      </c>
      <c r="O169" s="269">
        <f>+IF(H169=0,"",'Ark1'!AG1064)</f>
        <v>523.81773399014787</v>
      </c>
      <c r="P169" s="269">
        <f>+IF(H169=0,"",'Ark1'!AH1064)</f>
        <v>90.13452914798205</v>
      </c>
      <c r="Q169" s="269">
        <f>+IF(H169=0,"",'Ark1'!AI1064)</f>
        <v>75.784753363228702</v>
      </c>
      <c r="R169" s="374">
        <f>+IF(H169=0,"",'Ark1'!AR1064)</f>
        <v>193.31527093596057</v>
      </c>
      <c r="S169" s="114">
        <f>+IF(H169=0,"",'Ark1'!AS1064)</f>
        <v>37.09041006651325</v>
      </c>
      <c r="T169" s="269">
        <f>+IF(H169=0,"",'Ark1'!Y1064)</f>
        <v>36.349693290266394</v>
      </c>
      <c r="U169" s="268">
        <f>+IF(H169=0,"",'Ark1'!Z1064)</f>
        <v>1.163242874985805</v>
      </c>
      <c r="V169" s="305">
        <f t="shared" si="20"/>
        <v>509.29809146615702</v>
      </c>
      <c r="W169" s="267">
        <f t="shared" si="21"/>
        <v>1.8739495798319328</v>
      </c>
      <c r="X169" s="246"/>
      <c r="Y169" s="249"/>
      <c r="AA169" s="28"/>
      <c r="AB169" s="27"/>
      <c r="AC169" s="250"/>
      <c r="AD169" s="86"/>
      <c r="AH169" s="86"/>
    </row>
    <row r="170" spans="1:34" ht="15.6">
      <c r="A170" s="246"/>
      <c r="B170" s="246">
        <f>+'Ark1'!C1065</f>
        <v>2024</v>
      </c>
      <c r="C170" s="266">
        <f>+'Ark1'!M1065</f>
        <v>11</v>
      </c>
      <c r="D170" s="364" t="s">
        <v>102</v>
      </c>
      <c r="E170" s="266">
        <f>+'Ark1'!D1065</f>
        <v>7</v>
      </c>
      <c r="F170" s="266" t="s">
        <v>597</v>
      </c>
      <c r="G170" s="266">
        <f>+IF(H170=0,"",'Ark1'!Q1065)</f>
        <v>95</v>
      </c>
      <c r="H170" s="362">
        <f>+'Ark1'!R1065</f>
        <v>180</v>
      </c>
      <c r="I170" s="267">
        <f>+IF(H170=0,"",'Ark1'!AE1065)</f>
        <v>6.9044879171461453</v>
      </c>
      <c r="J170" s="267">
        <f>+IF(H170=0,"",'Ark1'!AF1065)</f>
        <v>7.8459186407552801</v>
      </c>
      <c r="K170" s="268">
        <f>+IF(H170=0,"",'Ark1'!S1065)</f>
        <v>7.4444444444444446</v>
      </c>
      <c r="L170" s="305">
        <f>+IF(H170=0,"",'Ark1'!U1065)</f>
        <v>268.25888888888898</v>
      </c>
      <c r="M170" s="269">
        <f>+IF(H170=0,"",'Ark1'!W1065)</f>
        <v>100</v>
      </c>
      <c r="N170" s="269">
        <f>+IF(H170=0,"",'Ark1'!X1065)</f>
        <v>1.6666666666666672</v>
      </c>
      <c r="O170" s="269">
        <f>+IF(H170=0,"",'Ark1'!AG1065)</f>
        <v>526.27607361963192</v>
      </c>
      <c r="P170" s="269">
        <f>+IF(H170=0,"",'Ark1'!AH1065)</f>
        <v>90</v>
      </c>
      <c r="Q170" s="269">
        <f>+IF(H170=0,"",'Ark1'!AI1065)</f>
        <v>75</v>
      </c>
      <c r="R170" s="374">
        <f>+IF(H170=0,"",'Ark1'!AR1065)</f>
        <v>194.77300613496936</v>
      </c>
      <c r="S170" s="114">
        <f>+IF(H170=0,"",'Ark1'!AS1065)</f>
        <v>36.519227437203121</v>
      </c>
      <c r="T170" s="269">
        <f>+IF(H170=0,"",'Ark1'!Y1065)</f>
        <v>35.926146140981643</v>
      </c>
      <c r="U170" s="268">
        <f>+IF(H170=0,"",'Ark1'!Z1065)</f>
        <v>1.1461152851757908</v>
      </c>
      <c r="V170" s="305">
        <f t="shared" si="20"/>
        <v>509.73035320388544</v>
      </c>
      <c r="W170" s="267">
        <f t="shared" si="21"/>
        <v>1.8947368421052631</v>
      </c>
      <c r="X170" s="246"/>
      <c r="Y170" s="249"/>
      <c r="AA170" s="28"/>
      <c r="AB170" s="27"/>
      <c r="AC170" s="250"/>
      <c r="AD170" s="86"/>
      <c r="AH170" s="86"/>
    </row>
    <row r="171" spans="1:34" ht="15.6">
      <c r="A171" s="246"/>
      <c r="B171" s="246">
        <f>+'Ark1'!C1066</f>
        <v>2024</v>
      </c>
      <c r="C171" s="266">
        <f>+'Ark1'!M1066</f>
        <v>11</v>
      </c>
      <c r="D171" s="364" t="s">
        <v>102</v>
      </c>
      <c r="E171" s="266">
        <f>+'Ark1'!D1066</f>
        <v>8</v>
      </c>
      <c r="F171" s="266" t="s">
        <v>598</v>
      </c>
      <c r="G171" s="266">
        <f>+IF(H171=0,"",'Ark1'!Q1066)</f>
        <v>105</v>
      </c>
      <c r="H171" s="362">
        <f>+'Ark1'!R1066</f>
        <v>211</v>
      </c>
      <c r="I171" s="267">
        <f>+IF(H171=0,"",'Ark1'!AE1066)</f>
        <v>6.6477630749842458</v>
      </c>
      <c r="J171" s="267">
        <f>+IF(H171=0,"",'Ark1'!AF1066)</f>
        <v>7.4890996279971587</v>
      </c>
      <c r="K171" s="268">
        <f>+IF(H171=0,"",'Ark1'!S1066)</f>
        <v>7.4123222748815181</v>
      </c>
      <c r="L171" s="305">
        <f>+IF(H171=0,"",'Ark1'!U1066)</f>
        <v>264.37582938388618</v>
      </c>
      <c r="M171" s="269">
        <f>+IF(H171=0,"",'Ark1'!W1066)</f>
        <v>100</v>
      </c>
      <c r="N171" s="269">
        <f>+IF(H171=0,"",'Ark1'!X1066)</f>
        <v>1.4218009478672984</v>
      </c>
      <c r="O171" s="269">
        <f>+IF(H171=0,"",'Ark1'!AG1066)</f>
        <v>536.56521739130449</v>
      </c>
      <c r="P171" s="269">
        <f>+IF(H171=0,"",'Ark1'!AH1066)</f>
        <v>87.203791469194314</v>
      </c>
      <c r="Q171" s="269">
        <f>+IF(H171=0,"",'Ark1'!AI1066)</f>
        <v>80.094786729857788</v>
      </c>
      <c r="R171" s="374">
        <f>+IF(H171=0,"",'Ark1'!AR1066)</f>
        <v>193.60869565217391</v>
      </c>
      <c r="S171" s="114">
        <f>+IF(H171=0,"",'Ark1'!AS1066)</f>
        <v>36.500903898987097</v>
      </c>
      <c r="T171" s="269">
        <f>+IF(H171=0,"",'Ark1'!Y1066)</f>
        <v>35.469386488444805</v>
      </c>
      <c r="U171" s="268">
        <f>+IF(H171=0,"",'Ark1'!Z1066)</f>
        <v>1.019078577600246</v>
      </c>
      <c r="V171" s="305">
        <f t="shared" si="20"/>
        <v>492.71891060930074</v>
      </c>
      <c r="W171" s="267">
        <f t="shared" si="21"/>
        <v>2.0095238095238095</v>
      </c>
      <c r="X171" s="246"/>
      <c r="Y171" s="249"/>
      <c r="AA171" s="28"/>
      <c r="AB171" s="27"/>
      <c r="AC171" s="250"/>
      <c r="AD171" s="86"/>
      <c r="AH171" s="86"/>
    </row>
    <row r="172" spans="1:34" ht="15.6">
      <c r="A172" s="246"/>
      <c r="B172" s="246">
        <f>+'Ark1'!C1067</f>
        <v>2024</v>
      </c>
      <c r="C172" s="266">
        <f>+'Ark1'!M1067</f>
        <v>11</v>
      </c>
      <c r="D172" s="364" t="s">
        <v>102</v>
      </c>
      <c r="E172" s="266">
        <f>+'Ark1'!D1067</f>
        <v>9</v>
      </c>
      <c r="F172" s="266" t="s">
        <v>599</v>
      </c>
      <c r="G172" s="266">
        <f>+IF(H172=0,"",'Ark1'!Q1067)</f>
        <v>103</v>
      </c>
      <c r="H172" s="362">
        <f>+'Ark1'!R1067</f>
        <v>162</v>
      </c>
      <c r="I172" s="267">
        <f>+IF(H172=0,"",'Ark1'!AE1067)</f>
        <v>5.3184504267892319</v>
      </c>
      <c r="J172" s="267">
        <f>+IF(H172=0,"",'Ark1'!AF1067)</f>
        <v>6.1930070082233115</v>
      </c>
      <c r="K172" s="268">
        <f>+IF(H172=0,"",'Ark1'!S1067)</f>
        <v>7.0679012345679002</v>
      </c>
      <c r="L172" s="305">
        <f>+IF(H172=0,"",'Ark1'!U1067)</f>
        <v>267.04506172839513</v>
      </c>
      <c r="M172" s="269">
        <f>+IF(H172=0,"",'Ark1'!W1067)</f>
        <v>100</v>
      </c>
      <c r="N172" s="269">
        <f>+IF(H172=0,"",'Ark1'!X1067)</f>
        <v>1.8518518518518521</v>
      </c>
      <c r="O172" s="269">
        <f>+IF(H172=0,"",'Ark1'!AG1067)</f>
        <v>564.61224489795916</v>
      </c>
      <c r="P172" s="269">
        <f>+IF(H172=0,"",'Ark1'!AH1067)</f>
        <v>90.740740740740762</v>
      </c>
      <c r="Q172" s="269">
        <f>+IF(H172=0,"",'Ark1'!AI1067)</f>
        <v>74.69135802469134</v>
      </c>
      <c r="R172" s="374">
        <f>+IF(H172=0,"",'Ark1'!AR1067)</f>
        <v>195.74829931972781</v>
      </c>
      <c r="S172" s="114">
        <f>+IF(H172=0,"",'Ark1'!AS1067)</f>
        <v>35.625707207578508</v>
      </c>
      <c r="T172" s="269">
        <f>+IF(H172=0,"",'Ark1'!Y1067)</f>
        <v>41.085580740075009</v>
      </c>
      <c r="U172" s="268">
        <f>+IF(H172=0,"",'Ark1'!Z1067)</f>
        <v>1.1338046035954696</v>
      </c>
      <c r="V172" s="305">
        <f t="shared" si="20"/>
        <v>472.97072307855711</v>
      </c>
      <c r="W172" s="267">
        <f t="shared" si="21"/>
        <v>1.5728155339805825</v>
      </c>
      <c r="X172" s="246"/>
      <c r="Y172" s="249"/>
      <c r="AA172" s="28"/>
      <c r="AB172" s="27"/>
      <c r="AC172" s="250"/>
      <c r="AD172" s="86"/>
      <c r="AH172" s="86"/>
    </row>
    <row r="173" spans="1:34" ht="15.6">
      <c r="A173" s="246"/>
      <c r="B173" s="246">
        <f>+'Ark1'!C1068</f>
        <v>2024</v>
      </c>
      <c r="C173" s="266">
        <f>+'Ark1'!M1068</f>
        <v>11</v>
      </c>
      <c r="D173" s="364" t="s">
        <v>102</v>
      </c>
      <c r="E173" s="266">
        <f>+'Ark1'!D1068</f>
        <v>10</v>
      </c>
      <c r="F173" s="266" t="s">
        <v>600</v>
      </c>
      <c r="G173" s="266">
        <f>+IF(H173=0,"",'Ark1'!Q1068)</f>
        <v>82</v>
      </c>
      <c r="H173" s="362">
        <f>+'Ark1'!R1068</f>
        <v>112</v>
      </c>
      <c r="I173" s="267">
        <f>+IF(H173=0,"",'Ark1'!AE1068)</f>
        <v>2.4844720496894408</v>
      </c>
      <c r="J173" s="267">
        <f>+IF(H173=0,"",'Ark1'!AF1068)</f>
        <v>3.1668020570942157</v>
      </c>
      <c r="K173" s="268">
        <f>+IF(H173=0,"",'Ark1'!S1068)</f>
        <v>6.7589285714285694</v>
      </c>
      <c r="L173" s="305">
        <f>+IF(H173=0,"",'Ark1'!U1068)</f>
        <v>269.19553571428594</v>
      </c>
      <c r="M173" s="269">
        <f>+IF(H173=0,"",'Ark1'!W1068)</f>
        <v>100</v>
      </c>
      <c r="N173" s="269">
        <f>+IF(H173=0,"",'Ark1'!X1068)</f>
        <v>6.25</v>
      </c>
      <c r="O173" s="269">
        <f>+IF(H173=0,"",'Ark1'!AG1068)</f>
        <v>592.59595959595947</v>
      </c>
      <c r="P173" s="269">
        <f>+IF(H173=0,"",'Ark1'!AH1068)</f>
        <v>88.392857142857125</v>
      </c>
      <c r="Q173" s="269">
        <f>+IF(H173=0,"",'Ark1'!AI1068)</f>
        <v>68.75</v>
      </c>
      <c r="R173" s="374">
        <f>+IF(H173=0,"",'Ark1'!AR1068)</f>
        <v>197.77777777777777</v>
      </c>
      <c r="S173" s="114">
        <f>+IF(H173=0,"",'Ark1'!AS1068)</f>
        <v>34.744215360403921</v>
      </c>
      <c r="T173" s="269">
        <f>+IF(H173=0,"",'Ark1'!Y1068)</f>
        <v>42.570306108988447</v>
      </c>
      <c r="U173" s="268">
        <f>+IF(H173=0,"",'Ark1'!Z1068)</f>
        <v>0.95660799287943743</v>
      </c>
      <c r="V173" s="305">
        <f t="shared" si="20"/>
        <v>454.26488546737198</v>
      </c>
      <c r="W173" s="267">
        <f t="shared" si="21"/>
        <v>1.3658536585365855</v>
      </c>
      <c r="X173" s="246"/>
      <c r="Y173" s="249"/>
      <c r="AA173" s="28"/>
      <c r="AB173" s="27"/>
      <c r="AC173" s="250"/>
      <c r="AD173" s="86"/>
      <c r="AH173" s="86"/>
    </row>
    <row r="174" spans="1:34" ht="15.6">
      <c r="A174" s="246"/>
      <c r="B174" s="246">
        <f>+'Ark1'!C1069</f>
        <v>2024</v>
      </c>
      <c r="C174" s="266">
        <f>+'Ark1'!M1069</f>
        <v>11</v>
      </c>
      <c r="D174" s="364" t="s">
        <v>102</v>
      </c>
      <c r="E174" s="266">
        <f>+'Ark1'!D1069</f>
        <v>11</v>
      </c>
      <c r="F174" s="266" t="s">
        <v>601</v>
      </c>
      <c r="G174" s="266">
        <f>+IF(H174=0,"",'Ark1'!Q1069)</f>
        <v>87</v>
      </c>
      <c r="H174" s="362">
        <f>+'Ark1'!R1069</f>
        <v>119</v>
      </c>
      <c r="I174" s="267">
        <f>+IF(H174=0,"",'Ark1'!AE1069)</f>
        <v>2.7150353639059999</v>
      </c>
      <c r="J174" s="267">
        <f>+IF(H174=0,"",'Ark1'!AF1069)</f>
        <v>3.3289587421301685</v>
      </c>
      <c r="K174" s="268">
        <f>+IF(H174=0,"",'Ark1'!S1069)</f>
        <v>6.8067226890756301</v>
      </c>
      <c r="L174" s="305">
        <f>+IF(H174=0,"",'Ark1'!U1069)</f>
        <v>266.89579831932792</v>
      </c>
      <c r="M174" s="269">
        <f>+IF(H174=0,"",'Ark1'!W1069)</f>
        <v>100</v>
      </c>
      <c r="N174" s="269">
        <f>+IF(H174=0,"",'Ark1'!X1069)</f>
        <v>5.042016806722688</v>
      </c>
      <c r="O174" s="269">
        <f>+IF(H174=0,"",'Ark1'!AG1069)</f>
        <v>588.96330275229354</v>
      </c>
      <c r="P174" s="269">
        <f>+IF(H174=0,"",'Ark1'!AH1069)</f>
        <v>91.596638655462172</v>
      </c>
      <c r="Q174" s="269">
        <f>+IF(H174=0,"",'Ark1'!AI1069)</f>
        <v>70.588235294117652</v>
      </c>
      <c r="R174" s="374">
        <f>+IF(H174=0,"",'Ark1'!AR1069)</f>
        <v>196.88990825688077</v>
      </c>
      <c r="S174" s="114">
        <f>+IF(H174=0,"",'Ark1'!AS1069)</f>
        <v>34.977784332993579</v>
      </c>
      <c r="T174" s="269">
        <f>+IF(H174=0,"",'Ark1'!Y1069)</f>
        <v>40.778609887569623</v>
      </c>
      <c r="U174" s="268">
        <f>+IF(H174=0,"",'Ark1'!Z1069)</f>
        <v>1.2520726408194411</v>
      </c>
      <c r="V174" s="305">
        <f t="shared" si="20"/>
        <v>453.16201717847792</v>
      </c>
      <c r="W174" s="267">
        <f t="shared" si="21"/>
        <v>1.367816091954023</v>
      </c>
      <c r="X174" s="246"/>
      <c r="Y174" s="249"/>
      <c r="AA174" s="28"/>
      <c r="AB174" s="27"/>
      <c r="AC174" s="250"/>
      <c r="AD174" s="86"/>
      <c r="AH174" s="86"/>
    </row>
    <row r="175" spans="1:34" ht="15.6">
      <c r="A175" s="246"/>
      <c r="B175" s="246">
        <f>+'Ark1'!C1070</f>
        <v>2024</v>
      </c>
      <c r="C175" s="266">
        <f>+'Ark1'!M1070</f>
        <v>11</v>
      </c>
      <c r="D175" s="364" t="s">
        <v>102</v>
      </c>
      <c r="E175" s="266">
        <f>+'Ark1'!D1070</f>
        <v>12</v>
      </c>
      <c r="F175" s="266" t="s">
        <v>602</v>
      </c>
      <c r="G175" s="266">
        <f>+IF(H175=0,"",'Ark1'!Q1070)</f>
        <v>33</v>
      </c>
      <c r="H175" s="362">
        <f>+'Ark1'!R1070</f>
        <v>60</v>
      </c>
      <c r="I175" s="267">
        <f>+IF(H175=0,"",'Ark1'!AE1070)</f>
        <v>5.7034220532319404</v>
      </c>
      <c r="J175" s="267">
        <f>+IF(H175=0,"",'Ark1'!AF1070)</f>
        <v>6.9857194701273855</v>
      </c>
      <c r="K175" s="268">
        <f>+IF(H175=0,"",'Ark1'!S1070)</f>
        <v>7</v>
      </c>
      <c r="L175" s="305">
        <f>+IF(H175=0,"",'Ark1'!U1070)</f>
        <v>273.0183333333332</v>
      </c>
      <c r="M175" s="269">
        <f>+IF(H175=0,"",'Ark1'!W1070)</f>
        <v>100</v>
      </c>
      <c r="N175" s="269">
        <f>+IF(H175=0,"",'Ark1'!X1070)</f>
        <v>1.6666666666666672</v>
      </c>
      <c r="O175" s="269">
        <f>+IF(H175=0,"",'Ark1'!AG1070)</f>
        <v>574.07843137254895</v>
      </c>
      <c r="P175" s="269">
        <f>+IF(H175=0,"",'Ark1'!AH1070)</f>
        <v>85</v>
      </c>
      <c r="Q175" s="269">
        <f>+IF(H175=0,"",'Ark1'!AI1070)</f>
        <v>61.66666666666665</v>
      </c>
      <c r="R175" s="374">
        <f>+IF(H175=0,"",'Ark1'!AR1070)</f>
        <v>198.03921568627445</v>
      </c>
      <c r="S175" s="114">
        <f>+IF(H175=0,"",'Ark1'!AS1070)</f>
        <v>35.364952428926699</v>
      </c>
      <c r="T175" s="269">
        <f>+IF(H175=0,"",'Ark1'!Y1070)</f>
        <v>34.43264193400865</v>
      </c>
      <c r="U175" s="268">
        <f>+IF(H175=0,"",'Ark1'!Z1070)</f>
        <v>1.4142135623730951</v>
      </c>
      <c r="V175" s="305">
        <f t="shared" si="20"/>
        <v>475.57671289022454</v>
      </c>
      <c r="W175" s="267">
        <f t="shared" si="21"/>
        <v>1.8181818181818181</v>
      </c>
      <c r="X175" s="246"/>
      <c r="Y175" s="249"/>
      <c r="AA175" s="28"/>
      <c r="AB175" s="27"/>
      <c r="AC175" s="250"/>
      <c r="AD175" s="86"/>
      <c r="AH175" s="86"/>
    </row>
    <row r="176" spans="1:34" ht="15.6">
      <c r="A176" s="246"/>
      <c r="B176" s="246"/>
      <c r="C176" s="246"/>
      <c r="D176" s="246"/>
      <c r="E176" s="246"/>
      <c r="F176" s="246"/>
      <c r="G176" s="246"/>
      <c r="H176" s="246"/>
      <c r="I176" s="247"/>
      <c r="J176" s="247"/>
      <c r="K176" s="246"/>
      <c r="L176" s="246"/>
      <c r="M176" s="248"/>
      <c r="N176" s="248"/>
      <c r="O176" s="246"/>
      <c r="P176" s="248"/>
      <c r="Q176" s="248"/>
      <c r="R176" s="248"/>
      <c r="S176" s="248"/>
      <c r="T176" s="248"/>
      <c r="U176" s="246"/>
      <c r="V176" s="246"/>
      <c r="W176" s="247"/>
      <c r="X176" s="246"/>
      <c r="Y176" s="249"/>
      <c r="AA176" s="28"/>
      <c r="AB176" s="27"/>
      <c r="AC176" s="250"/>
      <c r="AD176" s="86"/>
      <c r="AH176" s="86"/>
    </row>
    <row r="177" spans="1:34" ht="22.8">
      <c r="A177" s="264" t="s">
        <v>639</v>
      </c>
      <c r="B177" s="246"/>
      <c r="C177" s="246"/>
      <c r="D177" s="346" t="str">
        <f>+D179</f>
        <v>4+</v>
      </c>
      <c r="E177" s="246"/>
      <c r="F177" s="246"/>
      <c r="G177" s="246"/>
      <c r="H177" s="213">
        <f>SUM(H179:H190)</f>
        <v>692</v>
      </c>
      <c r="I177" s="247"/>
      <c r="J177" s="247"/>
      <c r="K177" s="246"/>
      <c r="L177" s="272">
        <f>+Fettgruppe!N21</f>
        <v>279.78063583815003</v>
      </c>
      <c r="M177" s="248"/>
      <c r="N177" s="248"/>
      <c r="O177" s="246"/>
      <c r="P177" s="248"/>
      <c r="Q177" s="248"/>
      <c r="R177" s="248"/>
      <c r="S177" s="248"/>
      <c r="T177" s="248"/>
      <c r="U177" s="246"/>
      <c r="V177" s="272">
        <f>+Fettgruppe!X21</f>
        <v>490.22130449005829</v>
      </c>
      <c r="W177" s="263"/>
      <c r="X177" s="246"/>
      <c r="Y177" s="249"/>
      <c r="AA177" s="28"/>
      <c r="AB177" s="27"/>
      <c r="AC177" s="250"/>
      <c r="AD177" s="86"/>
      <c r="AH177" s="86"/>
    </row>
    <row r="178" spans="1:34" ht="16.5" customHeight="1">
      <c r="A178" s="246"/>
      <c r="B178" s="246"/>
      <c r="C178" s="246"/>
      <c r="D178" s="346"/>
      <c r="E178" s="246"/>
      <c r="F178" s="246"/>
      <c r="G178" s="246"/>
      <c r="H178" s="246"/>
      <c r="I178" s="246"/>
      <c r="J178" s="246"/>
      <c r="K178" s="246"/>
      <c r="L178" s="246"/>
      <c r="M178" s="248"/>
      <c r="N178" s="248"/>
      <c r="O178" s="246"/>
      <c r="P178" s="248"/>
      <c r="Q178" s="248"/>
      <c r="R178" s="248"/>
      <c r="S178" s="248"/>
      <c r="T178" s="248"/>
      <c r="U178" s="246"/>
      <c r="V178" s="246"/>
      <c r="W178" s="246"/>
      <c r="X178" s="246"/>
      <c r="Y178" s="249"/>
      <c r="AA178" s="28"/>
      <c r="AB178" s="27"/>
      <c r="AC178" s="250"/>
      <c r="AD178" s="86"/>
      <c r="AH178" s="86"/>
    </row>
    <row r="179" spans="1:34" ht="15.6">
      <c r="A179" s="246"/>
      <c r="B179" s="246">
        <f>+'Ark1'!C1071</f>
        <v>2024</v>
      </c>
      <c r="C179" s="86">
        <f>+'Ark1'!M1071</f>
        <v>12</v>
      </c>
      <c r="D179" s="363" t="s">
        <v>103</v>
      </c>
      <c r="E179" s="86">
        <f>+'Ark1'!D1071</f>
        <v>1</v>
      </c>
      <c r="F179" s="86" t="s">
        <v>592</v>
      </c>
      <c r="G179" s="86">
        <f>+IF(H179=0,"",'Ark1'!Q1071)</f>
        <v>54</v>
      </c>
      <c r="H179" s="362">
        <f>+'Ark1'!R1071</f>
        <v>78</v>
      </c>
      <c r="I179" s="28">
        <f>+IF(H179=0,"",'Ark1'!AE1071)</f>
        <v>2.4253731343283591</v>
      </c>
      <c r="J179" s="28">
        <f>+IF(H179=0,"",'Ark1'!AF1071)</f>
        <v>3.0883761877445801</v>
      </c>
      <c r="K179" s="27">
        <f>+IF(H179=0,"",'Ark1'!S1071)</f>
        <v>7.3974358974359005</v>
      </c>
      <c r="L179" s="305">
        <f>+IF(H179=0,"",'Ark1'!U1071)</f>
        <v>288.38076923076915</v>
      </c>
      <c r="M179" s="33">
        <f>+IF(H179=0,"",'Ark1'!W1071)</f>
        <v>100</v>
      </c>
      <c r="N179" s="33">
        <f>+IF(H179=0,"",'Ark1'!X1071)</f>
        <v>3.8461538461538449</v>
      </c>
      <c r="O179" s="33">
        <f>+IF(H179=0,"",'Ark1'!AG1071)</f>
        <v>618.87671232876698</v>
      </c>
      <c r="P179" s="33">
        <f>+IF(H179=0,"",'Ark1'!AH1071)</f>
        <v>93.589743589743605</v>
      </c>
      <c r="Q179" s="33">
        <f>+IF(H179=0,"",'Ark1'!AI1071)</f>
        <v>74.358974358974365</v>
      </c>
      <c r="R179" s="374">
        <f>+IF(H179=0,"",'Ark1'!AR1071)</f>
        <v>198.35616438356163</v>
      </c>
      <c r="S179" s="114">
        <f>+IF(H179=0,"",'Ark1'!AS1071)</f>
        <v>36.94241851772729</v>
      </c>
      <c r="T179" s="33">
        <f>+IF(H179=0,"",'Ark1'!Y1071)</f>
        <v>36.032638543881248</v>
      </c>
      <c r="U179" s="27">
        <f>+IF(H179=0,"",'Ark1'!Z1071)</f>
        <v>0.92458921703090691</v>
      </c>
      <c r="V179" s="305">
        <f t="shared" ref="V179:V190" si="22">+IF(H179=0,"",1000*L179/O179)</f>
        <v>465.97450426858541</v>
      </c>
      <c r="W179" s="28">
        <f t="shared" ref="W179:W190" si="23">+IF(H179=0,"",H179/G179)</f>
        <v>1.4444444444444444</v>
      </c>
      <c r="X179" s="246"/>
      <c r="Y179" s="249"/>
      <c r="AA179" s="28"/>
      <c r="AB179" s="27"/>
      <c r="AC179" s="250"/>
      <c r="AD179" s="86"/>
      <c r="AH179" s="86"/>
    </row>
    <row r="180" spans="1:34" ht="15.6">
      <c r="A180" s="246"/>
      <c r="B180" s="246">
        <f>+'Ark1'!C1072</f>
        <v>2024</v>
      </c>
      <c r="C180" s="86">
        <f>+'Ark1'!M1072</f>
        <v>12</v>
      </c>
      <c r="D180" s="363" t="s">
        <v>103</v>
      </c>
      <c r="E180" s="86">
        <f>+'Ark1'!D1072</f>
        <v>2</v>
      </c>
      <c r="F180" s="86" t="s">
        <v>593</v>
      </c>
      <c r="G180" s="86">
        <f>+IF(H180=0,"",'Ark1'!Q1072)</f>
        <v>50</v>
      </c>
      <c r="H180" s="362">
        <f>+'Ark1'!R1072</f>
        <v>68</v>
      </c>
      <c r="I180" s="28">
        <f>+IF(H180=0,"",'Ark1'!AE1072)</f>
        <v>2.8691983122362874</v>
      </c>
      <c r="J180" s="28">
        <f>+IF(H180=0,"",'Ark1'!AF1072)</f>
        <v>3.5756800920551157</v>
      </c>
      <c r="K180" s="27">
        <f>+IF(H180=0,"",'Ark1'!S1072)</f>
        <v>7.2058823529411757</v>
      </c>
      <c r="L180" s="305">
        <f>+IF(H180=0,"",'Ark1'!U1072)</f>
        <v>281.86176470588242</v>
      </c>
      <c r="M180" s="33">
        <f>+IF(H180=0,"",'Ark1'!W1072)</f>
        <v>100</v>
      </c>
      <c r="N180" s="33">
        <f>+IF(H180=0,"",'Ark1'!X1072)</f>
        <v>7.3529411764705888</v>
      </c>
      <c r="O180" s="33">
        <f>+IF(H180=0,"",'Ark1'!AG1072)</f>
        <v>607.61290322580635</v>
      </c>
      <c r="P180" s="33">
        <f>+IF(H180=0,"",'Ark1'!AH1072)</f>
        <v>91.17647058823529</v>
      </c>
      <c r="Q180" s="33">
        <f>+IF(H180=0,"",'Ark1'!AI1072)</f>
        <v>66.17647058823529</v>
      </c>
      <c r="R180" s="374">
        <f>+IF(H180=0,"",'Ark1'!AR1072)</f>
        <v>197.93548387096777</v>
      </c>
      <c r="S180" s="114">
        <f>+IF(H180=0,"",'Ark1'!AS1072)</f>
        <v>36.426818921908811</v>
      </c>
      <c r="T180" s="33">
        <f>+IF(H180=0,"",'Ark1'!Y1072)</f>
        <v>42.41808725411407</v>
      </c>
      <c r="U180" s="27">
        <f>+IF(H180=0,"",'Ark1'!Z1072)</f>
        <v>1.1702038978869265</v>
      </c>
      <c r="V180" s="305">
        <f t="shared" si="22"/>
        <v>463.88377075187702</v>
      </c>
      <c r="W180" s="28">
        <f t="shared" si="23"/>
        <v>1.36</v>
      </c>
      <c r="X180" s="246"/>
      <c r="Y180" s="249"/>
      <c r="AA180" s="28"/>
      <c r="AB180" s="27"/>
      <c r="AC180" s="250"/>
      <c r="AD180" s="86"/>
      <c r="AH180" s="86"/>
    </row>
    <row r="181" spans="1:34" ht="15.6">
      <c r="A181" s="246"/>
      <c r="B181" s="246">
        <f>+'Ark1'!C1073</f>
        <v>2024</v>
      </c>
      <c r="C181" s="86">
        <f>+'Ark1'!M1073</f>
        <v>12</v>
      </c>
      <c r="D181" s="363" t="s">
        <v>103</v>
      </c>
      <c r="E181" s="86">
        <f>+'Ark1'!D1073</f>
        <v>3</v>
      </c>
      <c r="F181" s="86" t="s">
        <v>594</v>
      </c>
      <c r="G181" s="86">
        <f>+IF(H181=0,"",'Ark1'!Q1073)</f>
        <v>29</v>
      </c>
      <c r="H181" s="362">
        <f>+'Ark1'!R1073</f>
        <v>37</v>
      </c>
      <c r="I181" s="28">
        <f>+IF(H181=0,"",'Ark1'!AE1073)</f>
        <v>1.9913885898815928</v>
      </c>
      <c r="J181" s="28">
        <f>+IF(H181=0,"",'Ark1'!AF1073)</f>
        <v>2.5583160214422542</v>
      </c>
      <c r="K181" s="27">
        <f>+IF(H181=0,"",'Ark1'!S1073)</f>
        <v>7.1891891891891904</v>
      </c>
      <c r="L181" s="305">
        <f>+IF(H181=0,"",'Ark1'!U1073)</f>
        <v>277.61621621621634</v>
      </c>
      <c r="M181" s="33">
        <f>+IF(H181=0,"",'Ark1'!W1073)</f>
        <v>100</v>
      </c>
      <c r="N181" s="33">
        <f>+IF(H181=0,"",'Ark1'!X1073)</f>
        <v>8.1081081081081106</v>
      </c>
      <c r="O181" s="33">
        <f>+IF(H181=0,"",'Ark1'!AG1073)</f>
        <v>587.97058823529403</v>
      </c>
      <c r="P181" s="33">
        <f>+IF(H181=0,"",'Ark1'!AH1073)</f>
        <v>91.891891891891873</v>
      </c>
      <c r="Q181" s="33">
        <f>+IF(H181=0,"",'Ark1'!AI1073)</f>
        <v>70.27027027027026</v>
      </c>
      <c r="R181" s="374">
        <f>+IF(H181=0,"",'Ark1'!AR1073)</f>
        <v>197.67647058823528</v>
      </c>
      <c r="S181" s="114">
        <f>+IF(H181=0,"",'Ark1'!AS1073)</f>
        <v>35.894153083355398</v>
      </c>
      <c r="T181" s="33">
        <f>+IF(H181=0,"",'Ark1'!Y1073)</f>
        <v>44.486946239126759</v>
      </c>
      <c r="U181" s="27">
        <f>+IF(H181=0,"",'Ark1'!Z1073)</f>
        <v>1.181795195085156</v>
      </c>
      <c r="V181" s="305">
        <f t="shared" si="22"/>
        <v>472.16003958538124</v>
      </c>
      <c r="W181" s="28">
        <f t="shared" si="23"/>
        <v>1.2758620689655173</v>
      </c>
      <c r="X181" s="246"/>
      <c r="Y181" s="249"/>
      <c r="AA181" s="28"/>
      <c r="AB181" s="27"/>
      <c r="AC181" s="250"/>
      <c r="AD181" s="86"/>
      <c r="AH181" s="86"/>
    </row>
    <row r="182" spans="1:34" ht="15.6">
      <c r="A182" s="246"/>
      <c r="B182" s="246">
        <f>+'Ark1'!C1074</f>
        <v>2024</v>
      </c>
      <c r="C182" s="86">
        <f>+'Ark1'!M1074</f>
        <v>12</v>
      </c>
      <c r="D182" s="363" t="s">
        <v>103</v>
      </c>
      <c r="E182" s="86">
        <f>+'Ark1'!D1074</f>
        <v>4</v>
      </c>
      <c r="F182" s="86" t="s">
        <v>595</v>
      </c>
      <c r="G182" s="86">
        <f>+IF(H182=0,"",'Ark1'!Q1074)</f>
        <v>65</v>
      </c>
      <c r="H182" s="362">
        <f>+'Ark1'!R1074</f>
        <v>100</v>
      </c>
      <c r="I182" s="28">
        <f>+IF(H182=0,"",'Ark1'!AE1074)</f>
        <v>2.9308323563892151</v>
      </c>
      <c r="J182" s="28">
        <f>+IF(H182=0,"",'Ark1'!AF1074)</f>
        <v>3.6061770855784561</v>
      </c>
      <c r="K182" s="27">
        <f>+IF(H182=0,"",'Ark1'!S1074)</f>
        <v>7.65</v>
      </c>
      <c r="L182" s="305">
        <f>+IF(H182=0,"",'Ark1'!U1074)</f>
        <v>282.42799999999994</v>
      </c>
      <c r="M182" s="33">
        <f>+IF(H182=0,"",'Ark1'!W1074)</f>
        <v>100</v>
      </c>
      <c r="N182" s="33">
        <f>+IF(H182=0,"",'Ark1'!X1074)</f>
        <v>6</v>
      </c>
      <c r="O182" s="33">
        <f>+IF(H182=0,"",'Ark1'!AG1074)</f>
        <v>572.97872340425511</v>
      </c>
      <c r="P182" s="33">
        <f>+IF(H182=0,"",'Ark1'!AH1074)</f>
        <v>94</v>
      </c>
      <c r="Q182" s="33">
        <f>+IF(H182=0,"",'Ark1'!AI1074)</f>
        <v>78</v>
      </c>
      <c r="R182" s="374">
        <f>+IF(H182=0,"",'Ark1'!AR1074)</f>
        <v>196.07446808510645</v>
      </c>
      <c r="S182" s="114">
        <f>+IF(H182=0,"",'Ark1'!AS1074)</f>
        <v>37.70310880836297</v>
      </c>
      <c r="T182" s="33">
        <f>+IF(H182=0,"",'Ark1'!Y1074)</f>
        <v>44.540096721942639</v>
      </c>
      <c r="U182" s="27">
        <f>+IF(H182=0,"",'Ark1'!Z1074)</f>
        <v>1.3665650368716415</v>
      </c>
      <c r="V182" s="305">
        <f t="shared" si="22"/>
        <v>492.91184552543638</v>
      </c>
      <c r="W182" s="28">
        <f t="shared" si="23"/>
        <v>1.5384615384615385</v>
      </c>
      <c r="X182" s="246"/>
      <c r="Y182" s="249"/>
      <c r="AA182" s="28"/>
      <c r="AB182" s="27"/>
      <c r="AC182" s="250"/>
      <c r="AD182" s="86"/>
      <c r="AH182" s="86"/>
    </row>
    <row r="183" spans="1:34" ht="15.6">
      <c r="A183" s="246"/>
      <c r="B183" s="246">
        <f>+'Ark1'!C1075</f>
        <v>2024</v>
      </c>
      <c r="C183" s="86">
        <f>+'Ark1'!M1075</f>
        <v>12</v>
      </c>
      <c r="D183" s="363" t="s">
        <v>103</v>
      </c>
      <c r="E183" s="86">
        <f>+'Ark1'!D1075</f>
        <v>5</v>
      </c>
      <c r="F183" s="86" t="s">
        <v>442</v>
      </c>
      <c r="G183" s="86">
        <f>+IF(H183=0,"",'Ark1'!Q1075)</f>
        <v>53</v>
      </c>
      <c r="H183" s="362">
        <f>+'Ark1'!R1075</f>
        <v>73</v>
      </c>
      <c r="I183" s="28">
        <f>+IF(H183=0,"",'Ark1'!AE1075)</f>
        <v>2.0216006646358342</v>
      </c>
      <c r="J183" s="28">
        <f>+IF(H183=0,"",'Ark1'!AF1075)</f>
        <v>2.4017797514224912</v>
      </c>
      <c r="K183" s="27">
        <f>+IF(H183=0,"",'Ark1'!S1075)</f>
        <v>7.6575342465753424</v>
      </c>
      <c r="L183" s="305">
        <f>+IF(H183=0,"",'Ark1'!U1075)</f>
        <v>272.97671232876718</v>
      </c>
      <c r="M183" s="33">
        <f>+IF(H183=0,"",'Ark1'!W1075)</f>
        <v>100</v>
      </c>
      <c r="N183" s="33">
        <f>+IF(H183=0,"",'Ark1'!X1075)</f>
        <v>5.4794520547945202</v>
      </c>
      <c r="O183" s="33">
        <f>+IF(H183=0,"",'Ark1'!AG1075)</f>
        <v>537.53846153846155</v>
      </c>
      <c r="P183" s="33">
        <f>+IF(H183=0,"",'Ark1'!AH1075)</f>
        <v>89.041095890410944</v>
      </c>
      <c r="Q183" s="33">
        <f>+IF(H183=0,"",'Ark1'!AI1075)</f>
        <v>76.712328767123282</v>
      </c>
      <c r="R183" s="374">
        <f>+IF(H183=0,"",'Ark1'!AR1075)</f>
        <v>193.96923076923073</v>
      </c>
      <c r="S183" s="114">
        <f>+IF(H183=0,"",'Ark1'!AS1075)</f>
        <v>37.534712237605468</v>
      </c>
      <c r="T183" s="33">
        <f>+IF(H183=0,"",'Ark1'!Y1075)</f>
        <v>42.953707226893137</v>
      </c>
      <c r="U183" s="27">
        <f>+IF(H183=0,"",'Ark1'!Z1075)</f>
        <v>1.0754951466515352</v>
      </c>
      <c r="V183" s="305">
        <f t="shared" si="22"/>
        <v>507.82731257498187</v>
      </c>
      <c r="W183" s="28">
        <f t="shared" si="23"/>
        <v>1.3773584905660377</v>
      </c>
      <c r="X183" s="246"/>
      <c r="Y183" s="249"/>
      <c r="AA183" s="28"/>
      <c r="AB183" s="27"/>
      <c r="AC183" s="250"/>
      <c r="AD183" s="86"/>
      <c r="AH183" s="86"/>
    </row>
    <row r="184" spans="1:34" ht="15.6">
      <c r="A184" s="246"/>
      <c r="B184" s="246">
        <f>+'Ark1'!C1076</f>
        <v>2024</v>
      </c>
      <c r="C184" s="86">
        <f>+'Ark1'!M1076</f>
        <v>12</v>
      </c>
      <c r="D184" s="363" t="s">
        <v>103</v>
      </c>
      <c r="E184" s="86">
        <f>+'Ark1'!D1076</f>
        <v>6</v>
      </c>
      <c r="F184" s="86" t="s">
        <v>596</v>
      </c>
      <c r="G184" s="86">
        <f>+IF(H184=0,"",'Ark1'!Q1076)</f>
        <v>41</v>
      </c>
      <c r="H184" s="362">
        <f>+'Ark1'!R1076</f>
        <v>70</v>
      </c>
      <c r="I184" s="28">
        <f>+IF(H184=0,"",'Ark1'!AE1076)</f>
        <v>1.9267822736030829</v>
      </c>
      <c r="J184" s="28">
        <f>+IF(H184=0,"",'Ark1'!AF1076)</f>
        <v>2.3172893755963249</v>
      </c>
      <c r="K184" s="27">
        <f>+IF(H184=0,"",'Ark1'!S1076)</f>
        <v>7.8857142857142879</v>
      </c>
      <c r="L184" s="305">
        <f>+IF(H184=0,"",'Ark1'!U1076)</f>
        <v>280.75999999999993</v>
      </c>
      <c r="M184" s="33">
        <f>+IF(H184=0,"",'Ark1'!W1076)</f>
        <v>100</v>
      </c>
      <c r="N184" s="33">
        <f>+IF(H184=0,"",'Ark1'!X1076)</f>
        <v>7.1428571428571441</v>
      </c>
      <c r="O184" s="33">
        <f>+IF(H184=0,"",'Ark1'!AG1076)</f>
        <v>540.06060606060612</v>
      </c>
      <c r="P184" s="33">
        <f>+IF(H184=0,"",'Ark1'!AH1076)</f>
        <v>94.285714285714306</v>
      </c>
      <c r="Q184" s="33">
        <f>+IF(H184=0,"",'Ark1'!AI1076)</f>
        <v>85.714285714285694</v>
      </c>
      <c r="R184" s="374">
        <f>+IF(H184=0,"",'Ark1'!AR1076)</f>
        <v>194.96969696969697</v>
      </c>
      <c r="S184" s="114">
        <f>+IF(H184=0,"",'Ark1'!AS1076)</f>
        <v>38.085121867247906</v>
      </c>
      <c r="T184" s="33">
        <f>+IF(H184=0,"",'Ark1'!Y1076)</f>
        <v>43.703816113208973</v>
      </c>
      <c r="U184" s="27">
        <f>+IF(H184=0,"",'Ark1'!Z1076)</f>
        <v>1.115384074053891</v>
      </c>
      <c r="V184" s="305">
        <f t="shared" si="22"/>
        <v>519.8675793962517</v>
      </c>
      <c r="W184" s="28">
        <f t="shared" si="23"/>
        <v>1.7073170731707317</v>
      </c>
      <c r="X184" s="246"/>
      <c r="Y184" s="249"/>
      <c r="AA184" s="28"/>
      <c r="AB184" s="27"/>
      <c r="AC184" s="250"/>
      <c r="AD184" s="86"/>
      <c r="AH184" s="86"/>
    </row>
    <row r="185" spans="1:34" ht="15.6">
      <c r="A185" s="246"/>
      <c r="B185" s="246">
        <f>+'Ark1'!C1077</f>
        <v>2024</v>
      </c>
      <c r="C185" s="86">
        <f>+'Ark1'!M1077</f>
        <v>12</v>
      </c>
      <c r="D185" s="363" t="s">
        <v>103</v>
      </c>
      <c r="E185" s="86">
        <f>+'Ark1'!D1077</f>
        <v>7</v>
      </c>
      <c r="F185" s="86" t="s">
        <v>597</v>
      </c>
      <c r="G185" s="86">
        <f>+IF(H185=0,"",'Ark1'!Q1077)</f>
        <v>30</v>
      </c>
      <c r="H185" s="362">
        <f>+'Ark1'!R1077</f>
        <v>60</v>
      </c>
      <c r="I185" s="28">
        <f>+IF(H185=0,"",'Ark1'!AE1077)</f>
        <v>2.3014959723820487</v>
      </c>
      <c r="J185" s="28">
        <f>+IF(H185=0,"",'Ark1'!AF1077)</f>
        <v>2.6778743326478023</v>
      </c>
      <c r="K185" s="27">
        <f>+IF(H185=0,"",'Ark1'!S1077)</f>
        <v>7.8833333333333346</v>
      </c>
      <c r="L185" s="305">
        <f>+IF(H185=0,"",'Ark1'!U1077)</f>
        <v>274.67666666666662</v>
      </c>
      <c r="M185" s="33">
        <f>+IF(H185=0,"",'Ark1'!W1077)</f>
        <v>100</v>
      </c>
      <c r="N185" s="33">
        <f>+IF(H185=0,"",'Ark1'!X1077)</f>
        <v>1.6666666666666672</v>
      </c>
      <c r="O185" s="33">
        <f>+IF(H185=0,"",'Ark1'!AG1077)</f>
        <v>528.03703703703695</v>
      </c>
      <c r="P185" s="33">
        <f>+IF(H185=0,"",'Ark1'!AH1077)</f>
        <v>90</v>
      </c>
      <c r="Q185" s="33">
        <f>+IF(H185=0,"",'Ark1'!AI1077)</f>
        <v>83.333333333333314</v>
      </c>
      <c r="R185" s="374">
        <f>+IF(H185=0,"",'Ark1'!AR1077)</f>
        <v>193.40740740740745</v>
      </c>
      <c r="S185" s="114">
        <f>+IF(H185=0,"",'Ark1'!AS1077)</f>
        <v>38.252354671927151</v>
      </c>
      <c r="T185" s="33">
        <f>+IF(H185=0,"",'Ark1'!Y1077)</f>
        <v>31.00696892993988</v>
      </c>
      <c r="U185" s="27">
        <f>+IF(H185=0,"",'Ark1'!Z1077)</f>
        <v>1.170351324270714</v>
      </c>
      <c r="V185" s="305">
        <f t="shared" si="22"/>
        <v>520.18447078628049</v>
      </c>
      <c r="W185" s="28">
        <f t="shared" si="23"/>
        <v>2</v>
      </c>
      <c r="X185" s="246"/>
      <c r="Y185" s="249"/>
      <c r="AA185" s="28"/>
      <c r="AB185" s="27"/>
      <c r="AC185" s="250"/>
      <c r="AD185" s="86"/>
      <c r="AH185" s="86"/>
    </row>
    <row r="186" spans="1:34" ht="15.6">
      <c r="A186" s="246"/>
      <c r="B186" s="246">
        <f>+'Ark1'!C1078</f>
        <v>2024</v>
      </c>
      <c r="C186" s="86">
        <f>+'Ark1'!M1078</f>
        <v>12</v>
      </c>
      <c r="D186" s="363" t="s">
        <v>103</v>
      </c>
      <c r="E186" s="86">
        <f>+'Ark1'!D1078</f>
        <v>8</v>
      </c>
      <c r="F186" s="86" t="s">
        <v>598</v>
      </c>
      <c r="G186" s="86">
        <f>+IF(H186=0,"",'Ark1'!Q1078)</f>
        <v>29</v>
      </c>
      <c r="H186" s="362">
        <f>+'Ark1'!R1078</f>
        <v>59</v>
      </c>
      <c r="I186" s="28">
        <f>+IF(H186=0,"",'Ark1'!AE1078)</f>
        <v>1.8588531821045997</v>
      </c>
      <c r="J186" s="28">
        <f>+IF(H186=0,"",'Ark1'!AF1078)</f>
        <v>2.1760333721818026</v>
      </c>
      <c r="K186" s="27">
        <f>+IF(H186=0,"",'Ark1'!S1078)</f>
        <v>7.9661016949152561</v>
      </c>
      <c r="L186" s="305">
        <f>+IF(H186=0,"",'Ark1'!U1078)</f>
        <v>274.7186440677965</v>
      </c>
      <c r="M186" s="33">
        <f>+IF(H186=0,"",'Ark1'!W1078)</f>
        <v>100</v>
      </c>
      <c r="N186" s="33">
        <f>+IF(H186=0,"",'Ark1'!X1078)</f>
        <v>3.3898305084745752</v>
      </c>
      <c r="O186" s="33">
        <f>+IF(H186=0,"",'Ark1'!AG1078)</f>
        <v>547.76744186046517</v>
      </c>
      <c r="P186" s="33">
        <f>+IF(H186=0,"",'Ark1'!AH1078)</f>
        <v>71.186440677966104</v>
      </c>
      <c r="Q186" s="33">
        <f>+IF(H186=0,"",'Ark1'!AI1078)</f>
        <v>67.796610169491515</v>
      </c>
      <c r="R186" s="374">
        <f>+IF(H186=0,"",'Ark1'!AR1078)</f>
        <v>192.93023255813964</v>
      </c>
      <c r="S186" s="114">
        <f>+IF(H186=0,"",'Ark1'!AS1078)</f>
        <v>38.589947645165552</v>
      </c>
      <c r="T186" s="33">
        <f>+IF(H186=0,"",'Ark1'!Y1078)</f>
        <v>33.696328193954542</v>
      </c>
      <c r="U186" s="27">
        <f>+IF(H186=0,"",'Ark1'!Z1078)</f>
        <v>0.82268888810247809</v>
      </c>
      <c r="V186" s="305">
        <f t="shared" si="22"/>
        <v>501.52422921436909</v>
      </c>
      <c r="W186" s="28">
        <f t="shared" si="23"/>
        <v>2.0344827586206895</v>
      </c>
      <c r="X186" s="246"/>
      <c r="Y186" s="249"/>
      <c r="AA186" s="28"/>
      <c r="AB186" s="27"/>
      <c r="AC186" s="250"/>
      <c r="AD186" s="86"/>
      <c r="AH186" s="86"/>
    </row>
    <row r="187" spans="1:34" ht="15.6">
      <c r="A187" s="246"/>
      <c r="B187" s="246">
        <f>+'Ark1'!C1079</f>
        <v>2024</v>
      </c>
      <c r="C187" s="86">
        <f>+'Ark1'!M1079</f>
        <v>12</v>
      </c>
      <c r="D187" s="363" t="s">
        <v>103</v>
      </c>
      <c r="E187" s="86">
        <f>+'Ark1'!D1079</f>
        <v>9</v>
      </c>
      <c r="F187" s="86" t="s">
        <v>599</v>
      </c>
      <c r="G187" s="86">
        <f>+IF(H187=0,"",'Ark1'!Q1079)</f>
        <v>37</v>
      </c>
      <c r="H187" s="362">
        <f>+'Ark1'!R1079</f>
        <v>54</v>
      </c>
      <c r="I187" s="28">
        <f>+IF(H187=0,"",'Ark1'!AE1079)</f>
        <v>1.7728168089297436</v>
      </c>
      <c r="J187" s="28">
        <f>+IF(H187=0,"",'Ark1'!AF1079)</f>
        <v>2.1870134570026978</v>
      </c>
      <c r="K187" s="27">
        <f>+IF(H187=0,"",'Ark1'!S1079)</f>
        <v>7.5185185185185182</v>
      </c>
      <c r="L187" s="305">
        <f>+IF(H187=0,"",'Ark1'!U1079)</f>
        <v>282.91481481481475</v>
      </c>
      <c r="M187" s="33">
        <f>+IF(H187=0,"",'Ark1'!W1079)</f>
        <v>100</v>
      </c>
      <c r="N187" s="33">
        <f>+IF(H187=0,"",'Ark1'!X1079)</f>
        <v>5.5555555555555562</v>
      </c>
      <c r="O187" s="33">
        <f>+IF(H187=0,"",'Ark1'!AG1079)</f>
        <v>569.86956521739125</v>
      </c>
      <c r="P187" s="33">
        <f>+IF(H187=0,"",'Ark1'!AH1079)</f>
        <v>85.18518518518519</v>
      </c>
      <c r="Q187" s="33">
        <f>+IF(H187=0,"",'Ark1'!AI1079)</f>
        <v>64.814814814814824</v>
      </c>
      <c r="R187" s="374">
        <f>+IF(H187=0,"",'Ark1'!AR1079)</f>
        <v>196.34782608695653</v>
      </c>
      <c r="S187" s="114">
        <f>+IF(H187=0,"",'Ark1'!AS1079)</f>
        <v>37.412823345170253</v>
      </c>
      <c r="T187" s="33">
        <f>+IF(H187=0,"",'Ark1'!Y1079)</f>
        <v>48.292156434704061</v>
      </c>
      <c r="U187" s="27">
        <f>+IF(H187=0,"",'Ark1'!Z1079)</f>
        <v>1.1978490095404632</v>
      </c>
      <c r="V187" s="305">
        <f t="shared" si="22"/>
        <v>496.45538572829332</v>
      </c>
      <c r="W187" s="28">
        <f t="shared" si="23"/>
        <v>1.4594594594594594</v>
      </c>
      <c r="X187" s="246"/>
      <c r="Y187" s="249"/>
      <c r="AA187" s="28"/>
      <c r="AB187" s="27"/>
      <c r="AC187" s="250"/>
      <c r="AD187" s="86"/>
      <c r="AH187" s="86"/>
    </row>
    <row r="188" spans="1:34" ht="15.6">
      <c r="A188" s="246"/>
      <c r="B188" s="246">
        <f>+'Ark1'!C1080</f>
        <v>2024</v>
      </c>
      <c r="C188" s="86">
        <f>+'Ark1'!M1080</f>
        <v>12</v>
      </c>
      <c r="D188" s="363" t="s">
        <v>103</v>
      </c>
      <c r="E188" s="86">
        <f>+'Ark1'!D1080</f>
        <v>10</v>
      </c>
      <c r="F188" s="86" t="s">
        <v>600</v>
      </c>
      <c r="G188" s="86">
        <f>+IF(H188=0,"",'Ark1'!Q1080)</f>
        <v>29</v>
      </c>
      <c r="H188" s="362">
        <f>+'Ark1'!R1080</f>
        <v>39</v>
      </c>
      <c r="I188" s="28">
        <f>+IF(H188=0,"",'Ark1'!AE1080)</f>
        <v>0.86512866015971601</v>
      </c>
      <c r="J188" s="28">
        <f>+IF(H188=0,"",'Ark1'!AF1080)</f>
        <v>1.138088362788366</v>
      </c>
      <c r="K188" s="27">
        <f>+IF(H188=0,"",'Ark1'!S1080)</f>
        <v>7.2564102564102546</v>
      </c>
      <c r="L188" s="305">
        <f>+IF(H188=0,"",'Ark1'!U1080)</f>
        <v>277.82820512820501</v>
      </c>
      <c r="M188" s="33">
        <f>+IF(H188=0,"",'Ark1'!W1080)</f>
        <v>100</v>
      </c>
      <c r="N188" s="33">
        <f>+IF(H188=0,"",'Ark1'!X1080)</f>
        <v>0</v>
      </c>
      <c r="O188" s="33">
        <f>+IF(H188=0,"",'Ark1'!AG1080)</f>
        <v>583.44444444444434</v>
      </c>
      <c r="P188" s="33">
        <f>+IF(H188=0,"",'Ark1'!AH1080)</f>
        <v>92.307692307692321</v>
      </c>
      <c r="Q188" s="33">
        <f>+IF(H188=0,"",'Ark1'!AI1080)</f>
        <v>79.487179487179503</v>
      </c>
      <c r="R188" s="374">
        <f>+IF(H188=0,"",'Ark1'!AR1080)</f>
        <v>196.80555555555557</v>
      </c>
      <c r="S188" s="114">
        <f>+IF(H188=0,"",'Ark1'!AS1080)</f>
        <v>36.446820138242757</v>
      </c>
      <c r="T188" s="33">
        <f>+IF(H188=0,"",'Ark1'!Y1080)</f>
        <v>33.131733558226763</v>
      </c>
      <c r="U188" s="27">
        <f>+IF(H188=0,"",'Ark1'!Z1080)</f>
        <v>0.95321181002262112</v>
      </c>
      <c r="V188" s="305">
        <f t="shared" si="22"/>
        <v>476.18622093960113</v>
      </c>
      <c r="W188" s="28">
        <f t="shared" si="23"/>
        <v>1.3448275862068966</v>
      </c>
      <c r="X188" s="246"/>
      <c r="Y188" s="249"/>
      <c r="AA188" s="28"/>
      <c r="AB188" s="27"/>
      <c r="AC188" s="250"/>
      <c r="AD188" s="86"/>
      <c r="AH188" s="86"/>
    </row>
    <row r="189" spans="1:34" ht="15.6">
      <c r="A189" s="246"/>
      <c r="B189" s="246">
        <f>+'Ark1'!C1081</f>
        <v>2024</v>
      </c>
      <c r="C189" s="86">
        <f>+'Ark1'!M1081</f>
        <v>12</v>
      </c>
      <c r="D189" s="363" t="s">
        <v>103</v>
      </c>
      <c r="E189" s="86">
        <f>+'Ark1'!D1081</f>
        <v>11</v>
      </c>
      <c r="F189" s="86" t="s">
        <v>601</v>
      </c>
      <c r="G189" s="86">
        <f>+IF(H189=0,"",'Ark1'!Q1081)</f>
        <v>36</v>
      </c>
      <c r="H189" s="362">
        <f>+'Ark1'!R1081</f>
        <v>44</v>
      </c>
      <c r="I189" s="28">
        <f>+IF(H189=0,"",'Ark1'!AE1081)</f>
        <v>1.0038786219484375</v>
      </c>
      <c r="J189" s="28">
        <f>+IF(H189=0,"",'Ark1'!AF1081)</f>
        <v>1.281195165847878</v>
      </c>
      <c r="K189" s="27">
        <f>+IF(H189=0,"",'Ark1'!S1081)</f>
        <v>7.4318181818181808</v>
      </c>
      <c r="L189" s="305">
        <f>+IF(H189=0,"",'Ark1'!U1081)</f>
        <v>277.8068181818183</v>
      </c>
      <c r="M189" s="33">
        <f>+IF(H189=0,"",'Ark1'!W1081)</f>
        <v>100</v>
      </c>
      <c r="N189" s="33">
        <f>+IF(H189=0,"",'Ark1'!X1081)</f>
        <v>2.2727272727272729</v>
      </c>
      <c r="O189" s="33">
        <f>+IF(H189=0,"",'Ark1'!AG1081)</f>
        <v>583.62857142857115</v>
      </c>
      <c r="P189" s="33">
        <f>+IF(H189=0,"",'Ark1'!AH1081)</f>
        <v>79.545454545454547</v>
      </c>
      <c r="Q189" s="33">
        <f>+IF(H189=0,"",'Ark1'!AI1081)</f>
        <v>65.909090909090892</v>
      </c>
      <c r="R189" s="374">
        <f>+IF(H189=0,"",'Ark1'!AR1081)</f>
        <v>197.68571428571423</v>
      </c>
      <c r="S189" s="114">
        <f>+IF(H189=0,"",'Ark1'!AS1081)</f>
        <v>36.922188924249312</v>
      </c>
      <c r="T189" s="33">
        <f>+IF(H189=0,"",'Ark1'!Y1081)</f>
        <v>33.003838604066871</v>
      </c>
      <c r="U189" s="27">
        <f>+IF(H189=0,"",'Ark1'!Z1081)</f>
        <v>1.0312773913216797</v>
      </c>
      <c r="V189" s="305">
        <f t="shared" si="22"/>
        <v>475.99934578565842</v>
      </c>
      <c r="W189" s="28">
        <f t="shared" si="23"/>
        <v>1.2222222222222223</v>
      </c>
      <c r="X189" s="246"/>
      <c r="Y189" s="249"/>
      <c r="AA189" s="28"/>
      <c r="AB189" s="27"/>
      <c r="AC189" s="250"/>
      <c r="AD189" s="86"/>
      <c r="AH189" s="86"/>
    </row>
    <row r="190" spans="1:34" ht="15.6">
      <c r="A190" s="246"/>
      <c r="B190" s="246">
        <f>+'Ark1'!C1082</f>
        <v>2024</v>
      </c>
      <c r="C190" s="86">
        <f>+'Ark1'!M1082</f>
        <v>12</v>
      </c>
      <c r="D190" s="363" t="s">
        <v>103</v>
      </c>
      <c r="E190" s="86">
        <f>+'Ark1'!D1082</f>
        <v>12</v>
      </c>
      <c r="F190" s="86" t="s">
        <v>602</v>
      </c>
      <c r="G190" s="86">
        <f>+IF(H190=0,"",'Ark1'!Q1082)</f>
        <v>4</v>
      </c>
      <c r="H190" s="362">
        <f>+'Ark1'!R1082</f>
        <v>10</v>
      </c>
      <c r="I190" s="28">
        <f>+IF(H190=0,"",'Ark1'!AE1082)</f>
        <v>0.95057034220532322</v>
      </c>
      <c r="J190" s="28">
        <f>+IF(H190=0,"",'Ark1'!AF1082)</f>
        <v>1.2058299121385141</v>
      </c>
      <c r="K190" s="27">
        <f>+IF(H190=0,"",'Ark1'!S1082)</f>
        <v>8</v>
      </c>
      <c r="L190" s="305">
        <f>+IF(H190=0,"",'Ark1'!U1082)</f>
        <v>282.76</v>
      </c>
      <c r="M190" s="33">
        <f>+IF(H190=0,"",'Ark1'!W1082)</f>
        <v>100</v>
      </c>
      <c r="N190" s="33">
        <f>+IF(H190=0,"",'Ark1'!X1082)</f>
        <v>10</v>
      </c>
      <c r="O190" s="33">
        <f>+IF(H190=0,"",'Ark1'!AG1082)</f>
        <v>571</v>
      </c>
      <c r="P190" s="33">
        <f>+IF(H190=0,"",'Ark1'!AH1082)</f>
        <v>60</v>
      </c>
      <c r="Q190" s="33">
        <f>+IF(H190=0,"",'Ark1'!AI1082)</f>
        <v>60</v>
      </c>
      <c r="R190" s="374">
        <f>+IF(H190=0,"",'Ark1'!AR1082)</f>
        <v>189.16666666666663</v>
      </c>
      <c r="S190" s="114">
        <f>+IF(H190=0,"",'Ark1'!AS1082)</f>
        <v>38.921053179175445</v>
      </c>
      <c r="T190" s="33">
        <f>+IF(H190=0,"",'Ark1'!Y1082)</f>
        <v>33.698255147707819</v>
      </c>
      <c r="U190" s="27">
        <f>+IF(H190=0,"",'Ark1'!Z1082)</f>
        <v>0.63245553203367599</v>
      </c>
      <c r="V190" s="305">
        <f t="shared" si="22"/>
        <v>495.20140105078809</v>
      </c>
      <c r="W190" s="28">
        <f t="shared" si="23"/>
        <v>2.5</v>
      </c>
      <c r="X190" s="246"/>
      <c r="Y190" s="249"/>
      <c r="AA190" s="28"/>
      <c r="AB190" s="27"/>
      <c r="AC190" s="250"/>
      <c r="AD190" s="86"/>
      <c r="AH190" s="86"/>
    </row>
    <row r="191" spans="1:34" ht="15" customHeight="1">
      <c r="A191" s="246"/>
      <c r="B191" s="246"/>
      <c r="C191" s="246"/>
      <c r="D191" s="246"/>
      <c r="E191" s="246"/>
      <c r="F191" s="246"/>
      <c r="G191" s="246"/>
      <c r="H191" s="246"/>
      <c r="I191" s="247"/>
      <c r="J191" s="247"/>
      <c r="K191" s="246"/>
      <c r="L191" s="246"/>
      <c r="M191" s="248"/>
      <c r="N191" s="248"/>
      <c r="O191" s="246"/>
      <c r="P191" s="248"/>
      <c r="Q191" s="248"/>
      <c r="R191" s="248"/>
      <c r="S191" s="248"/>
      <c r="T191" s="248"/>
      <c r="U191" s="246"/>
      <c r="V191" s="246"/>
      <c r="W191" s="247"/>
      <c r="X191" s="246"/>
      <c r="Y191" s="249"/>
      <c r="AA191" s="28"/>
      <c r="AB191" s="27"/>
      <c r="AC191" s="250"/>
      <c r="AD191" s="86"/>
      <c r="AH191" s="86"/>
    </row>
    <row r="192" spans="1:34" ht="22.8">
      <c r="A192" s="264" t="s">
        <v>639</v>
      </c>
      <c r="B192" s="246"/>
      <c r="C192" s="246"/>
      <c r="D192" s="346" t="str">
        <f>+D194</f>
        <v>5-</v>
      </c>
      <c r="E192" s="246"/>
      <c r="F192" s="246"/>
      <c r="G192" s="246"/>
      <c r="H192" s="213">
        <f>SUM(H194:H205)</f>
        <v>183</v>
      </c>
      <c r="I192" s="247"/>
      <c r="J192" s="247"/>
      <c r="K192" s="246"/>
      <c r="L192" s="272">
        <f>+Fettgruppe!N22</f>
        <v>295.40218579234983</v>
      </c>
      <c r="M192" s="248"/>
      <c r="N192" s="248"/>
      <c r="O192" s="246"/>
      <c r="P192" s="248"/>
      <c r="Q192" s="248"/>
      <c r="R192" s="248"/>
      <c r="S192" s="248"/>
      <c r="T192" s="248"/>
      <c r="U192" s="246"/>
      <c r="V192" s="272">
        <f>+Fettgruppe!X22</f>
        <v>489.88219383611909</v>
      </c>
      <c r="W192" s="263"/>
      <c r="X192" s="246"/>
      <c r="Y192" s="249"/>
      <c r="AA192" s="28"/>
      <c r="AB192" s="27"/>
      <c r="AC192" s="250"/>
      <c r="AD192" s="86"/>
      <c r="AH192" s="86"/>
    </row>
    <row r="193" spans="1:34" ht="16.5" customHeight="1">
      <c r="A193" s="246"/>
      <c r="B193" s="246"/>
      <c r="C193" s="246"/>
      <c r="D193" s="346"/>
      <c r="E193" s="246"/>
      <c r="F193" s="246"/>
      <c r="G193" s="246"/>
      <c r="H193" s="246"/>
      <c r="I193" s="246"/>
      <c r="J193" s="246"/>
      <c r="K193" s="246"/>
      <c r="L193" s="246"/>
      <c r="M193" s="248"/>
      <c r="N193" s="248"/>
      <c r="O193" s="246"/>
      <c r="P193" s="248"/>
      <c r="Q193" s="248"/>
      <c r="R193" s="248"/>
      <c r="S193" s="248"/>
      <c r="T193" s="248"/>
      <c r="U193" s="246"/>
      <c r="V193" s="246"/>
      <c r="W193" s="246"/>
      <c r="X193" s="246"/>
      <c r="Y193" s="249"/>
      <c r="AA193" s="28"/>
      <c r="AB193" s="27"/>
      <c r="AC193" s="250"/>
      <c r="AD193" s="86"/>
      <c r="AH193" s="86"/>
    </row>
    <row r="194" spans="1:34" ht="15.6">
      <c r="A194" s="246"/>
      <c r="B194" s="246">
        <f>+'Ark1'!C1083</f>
        <v>2024</v>
      </c>
      <c r="C194" s="266">
        <f>+'Ark1'!M1083</f>
        <v>13</v>
      </c>
      <c r="D194" s="364" t="s">
        <v>104</v>
      </c>
      <c r="E194" s="266">
        <f>+'Ark1'!D1083</f>
        <v>1</v>
      </c>
      <c r="F194" s="266" t="s">
        <v>592</v>
      </c>
      <c r="G194" s="266">
        <f>+IF(H194=0,"",'Ark1'!Q1083)</f>
        <v>14</v>
      </c>
      <c r="H194" s="362">
        <f>+'Ark1'!R1083</f>
        <v>20</v>
      </c>
      <c r="I194" s="267">
        <f>+IF(H194=0,"",'Ark1'!AE1083)</f>
        <v>0.62189054726368154</v>
      </c>
      <c r="J194" s="267">
        <f>+IF(H194=0,"",'Ark1'!AF1083)</f>
        <v>0.80413634290412261</v>
      </c>
      <c r="K194" s="268">
        <f>+IF(H194=0,"",'Ark1'!S1083)</f>
        <v>7.85</v>
      </c>
      <c r="L194" s="305">
        <f>+IF(H194=0,"",'Ark1'!U1083)</f>
        <v>292.84000000000009</v>
      </c>
      <c r="M194" s="269">
        <f>+IF(H194=0,"",'Ark1'!W1083)</f>
        <v>100</v>
      </c>
      <c r="N194" s="269">
        <f>+IF(H194=0,"",'Ark1'!X1083)</f>
        <v>0</v>
      </c>
      <c r="O194" s="269">
        <f>+IF(H194=0,"",'Ark1'!AG1083)</f>
        <v>636</v>
      </c>
      <c r="P194" s="269">
        <f>+IF(H194=0,"",'Ark1'!AH1083)</f>
        <v>100</v>
      </c>
      <c r="Q194" s="269">
        <f>+IF(H194=0,"",'Ark1'!AI1083)</f>
        <v>85</v>
      </c>
      <c r="R194" s="374">
        <f>+IF(H194=0,"",'Ark1'!AR1083)</f>
        <v>196.15</v>
      </c>
      <c r="S194" s="114">
        <f>+IF(H194=0,"",'Ark1'!AS1083)</f>
        <v>38.80139089327001</v>
      </c>
      <c r="T194" s="269">
        <f>+IF(H194=0,"",'Ark1'!Y1083)</f>
        <v>27.888786276924861</v>
      </c>
      <c r="U194" s="268">
        <f>+IF(H194=0,"",'Ark1'!Z1083)</f>
        <v>0.79214897588774869</v>
      </c>
      <c r="V194" s="305">
        <f t="shared" ref="V194:V205" si="24">+IF(H194=0,"",1000*L194/O194)</f>
        <v>460.44025157232721</v>
      </c>
      <c r="W194" s="267">
        <f t="shared" ref="W194:W205" si="25">+IF(H194=0,"",H194/G194)</f>
        <v>1.4285714285714286</v>
      </c>
      <c r="X194" s="246"/>
      <c r="Y194" s="249"/>
      <c r="AA194" s="28"/>
      <c r="AB194" s="27"/>
      <c r="AC194" s="250"/>
      <c r="AD194" s="86"/>
      <c r="AH194" s="86"/>
    </row>
    <row r="195" spans="1:34" ht="15.6">
      <c r="A195" s="246"/>
      <c r="B195" s="246">
        <f>+'Ark1'!C1084</f>
        <v>2024</v>
      </c>
      <c r="C195" s="266">
        <f>+'Ark1'!M1084</f>
        <v>13</v>
      </c>
      <c r="D195" s="364" t="s">
        <v>104</v>
      </c>
      <c r="E195" s="266">
        <f>+'Ark1'!D1084</f>
        <v>2</v>
      </c>
      <c r="F195" s="266" t="s">
        <v>593</v>
      </c>
      <c r="G195" s="266">
        <f>+IF(H195=0,"",'Ark1'!Q1084)</f>
        <v>10</v>
      </c>
      <c r="H195" s="362">
        <f>+'Ark1'!R1084</f>
        <v>20</v>
      </c>
      <c r="I195" s="267">
        <f>+IF(H195=0,"",'Ark1'!AE1084)</f>
        <v>0.84388185654008396</v>
      </c>
      <c r="J195" s="267">
        <f>+IF(H195=0,"",'Ark1'!AF1084)</f>
        <v>1.1065680123769952</v>
      </c>
      <c r="K195" s="268">
        <f>+IF(H195=0,"",'Ark1'!S1084)</f>
        <v>7.65</v>
      </c>
      <c r="L195" s="305">
        <f>+IF(H195=0,"",'Ark1'!U1084)</f>
        <v>296.57499999999999</v>
      </c>
      <c r="M195" s="269">
        <f>+IF(H195=0,"",'Ark1'!W1084)</f>
        <v>100</v>
      </c>
      <c r="N195" s="269">
        <f>+IF(H195=0,"",'Ark1'!X1084)</f>
        <v>10</v>
      </c>
      <c r="O195" s="269">
        <f>+IF(H195=0,"",'Ark1'!AG1084)</f>
        <v>639.5625</v>
      </c>
      <c r="P195" s="269">
        <f>+IF(H195=0,"",'Ark1'!AH1084)</f>
        <v>80</v>
      </c>
      <c r="Q195" s="269">
        <f>+IF(H195=0,"",'Ark1'!AI1084)</f>
        <v>70</v>
      </c>
      <c r="R195" s="374">
        <f>+IF(H195=0,"",'Ark1'!AR1084)</f>
        <v>199</v>
      </c>
      <c r="S195" s="114">
        <f>+IF(H195=0,"",'Ark1'!AS1084)</f>
        <v>37.781392249744599</v>
      </c>
      <c r="T195" s="269">
        <f>+IF(H195=0,"",'Ark1'!Y1084)</f>
        <v>38.938912093175055</v>
      </c>
      <c r="U195" s="268">
        <f>+IF(H195=0,"",'Ark1'!Z1084)</f>
        <v>0.85293610546159115</v>
      </c>
      <c r="V195" s="305">
        <f t="shared" si="24"/>
        <v>463.71543047004786</v>
      </c>
      <c r="W195" s="267">
        <f t="shared" si="25"/>
        <v>2</v>
      </c>
      <c r="X195" s="246"/>
      <c r="Y195" s="27"/>
      <c r="AA195" s="28"/>
      <c r="AB195" s="27"/>
      <c r="AC195" s="86"/>
      <c r="AD195" s="86"/>
      <c r="AH195" s="86"/>
    </row>
    <row r="196" spans="1:34" ht="15.6">
      <c r="A196" s="246"/>
      <c r="B196" s="246">
        <f>+'Ark1'!C1085</f>
        <v>2024</v>
      </c>
      <c r="C196" s="266">
        <f>+'Ark1'!M1085</f>
        <v>13</v>
      </c>
      <c r="D196" s="364" t="s">
        <v>104</v>
      </c>
      <c r="E196" s="266">
        <f>+'Ark1'!D1085</f>
        <v>3</v>
      </c>
      <c r="F196" s="266" t="s">
        <v>594</v>
      </c>
      <c r="G196" s="266">
        <f>+IF(H196=0,"",'Ark1'!Q1085)</f>
        <v>8</v>
      </c>
      <c r="H196" s="362">
        <f>+'Ark1'!R1085</f>
        <v>11</v>
      </c>
      <c r="I196" s="267">
        <f>+IF(H196=0,"",'Ark1'!AE1085)</f>
        <v>0.59203444564047347</v>
      </c>
      <c r="J196" s="267">
        <f>+IF(H196=0,"",'Ark1'!AF1085)</f>
        <v>0.8127892389235235</v>
      </c>
      <c r="K196" s="268">
        <f>+IF(H196=0,"",'Ark1'!S1085)</f>
        <v>7.4545454545454541</v>
      </c>
      <c r="L196" s="305">
        <f>+IF(H196=0,"",'Ark1'!U1085)</f>
        <v>296.67272727272729</v>
      </c>
      <c r="M196" s="269">
        <f>+IF(H196=0,"",'Ark1'!W1085)</f>
        <v>100</v>
      </c>
      <c r="N196" s="269">
        <f>+IF(H196=0,"",'Ark1'!X1085)</f>
        <v>0</v>
      </c>
      <c r="O196" s="269">
        <f>+IF(H196=0,"",'Ark1'!AG1085)</f>
        <v>660.5</v>
      </c>
      <c r="P196" s="269">
        <f>+IF(H196=0,"",'Ark1'!AH1085)</f>
        <v>72.727272727272734</v>
      </c>
      <c r="Q196" s="269">
        <f>+IF(H196=0,"",'Ark1'!AI1085)</f>
        <v>72.727272727272734</v>
      </c>
      <c r="R196" s="374">
        <f>+IF(H196=0,"",'Ark1'!AR1085)</f>
        <v>199</v>
      </c>
      <c r="S196" s="114">
        <f>+IF(H196=0,"",'Ark1'!AS1085)</f>
        <v>38.428904056179114</v>
      </c>
      <c r="T196" s="269">
        <f>+IF(H196=0,"",'Ark1'!Y1085)</f>
        <v>25.521829904082193</v>
      </c>
      <c r="U196" s="268">
        <f>+IF(H196=0,"",'Ark1'!Z1085)</f>
        <v>1.1570838237598098</v>
      </c>
      <c r="V196" s="305">
        <f t="shared" si="24"/>
        <v>449.16385658247884</v>
      </c>
      <c r="W196" s="267">
        <f t="shared" si="25"/>
        <v>1.375</v>
      </c>
      <c r="X196" s="246"/>
      <c r="Y196" s="27"/>
      <c r="AA196" s="28"/>
      <c r="AB196" s="27"/>
      <c r="AC196" s="86"/>
      <c r="AD196" s="86"/>
      <c r="AH196" s="86"/>
    </row>
    <row r="197" spans="1:34" ht="15.6">
      <c r="A197" s="246"/>
      <c r="B197" s="246">
        <f>+'Ark1'!C1086</f>
        <v>2024</v>
      </c>
      <c r="C197" s="266">
        <f>+'Ark1'!M1086</f>
        <v>13</v>
      </c>
      <c r="D197" s="364" t="s">
        <v>104</v>
      </c>
      <c r="E197" s="266">
        <f>+'Ark1'!D1086</f>
        <v>4</v>
      </c>
      <c r="F197" s="266" t="s">
        <v>595</v>
      </c>
      <c r="G197" s="266">
        <f>+IF(H197=0,"",'Ark1'!Q1086)</f>
        <v>17</v>
      </c>
      <c r="H197" s="362">
        <f>+'Ark1'!R1086</f>
        <v>25</v>
      </c>
      <c r="I197" s="267">
        <f>+IF(H197=0,"",'Ark1'!AE1086)</f>
        <v>0.73270808909730389</v>
      </c>
      <c r="J197" s="267">
        <f>+IF(H197=0,"",'Ark1'!AF1086)</f>
        <v>1.0045476228660035</v>
      </c>
      <c r="K197" s="268">
        <f>+IF(H197=0,"",'Ark1'!S1086)</f>
        <v>7.92</v>
      </c>
      <c r="L197" s="305">
        <f>+IF(H197=0,"",'Ark1'!U1086)</f>
        <v>314.69600000000008</v>
      </c>
      <c r="M197" s="269">
        <f>+IF(H197=0,"",'Ark1'!W1086)</f>
        <v>100</v>
      </c>
      <c r="N197" s="269">
        <f>+IF(H197=0,"",'Ark1'!X1086)</f>
        <v>20</v>
      </c>
      <c r="O197" s="269">
        <f>+IF(H197=0,"",'Ark1'!AG1086)</f>
        <v>649.08000000000004</v>
      </c>
      <c r="P197" s="269">
        <f>+IF(H197=0,"",'Ark1'!AH1086)</f>
        <v>100</v>
      </c>
      <c r="Q197" s="269">
        <f>+IF(H197=0,"",'Ark1'!AI1086)</f>
        <v>76</v>
      </c>
      <c r="R197" s="374">
        <f>+IF(H197=0,"",'Ark1'!AR1086)</f>
        <v>200.44</v>
      </c>
      <c r="S197" s="114">
        <f>+IF(H197=0,"",'Ark1'!AS1086)</f>
        <v>39.078265610474546</v>
      </c>
      <c r="T197" s="269">
        <f>+IF(H197=0,"",'Ark1'!Y1086)</f>
        <v>40.677654602987552</v>
      </c>
      <c r="U197" s="268">
        <f>+IF(H197=0,"",'Ark1'!Z1086)</f>
        <v>1.3833293172632481</v>
      </c>
      <c r="V197" s="305">
        <f t="shared" si="24"/>
        <v>484.83391877734647</v>
      </c>
      <c r="W197" s="267">
        <f t="shared" si="25"/>
        <v>1.4705882352941178</v>
      </c>
      <c r="X197" s="246"/>
      <c r="Y197" s="27"/>
      <c r="AA197" s="28"/>
      <c r="AB197" s="27"/>
      <c r="AC197" s="86"/>
      <c r="AD197" s="86"/>
      <c r="AH197" s="86"/>
    </row>
    <row r="198" spans="1:34" ht="15.6">
      <c r="A198" s="246"/>
      <c r="B198" s="246">
        <f>+'Ark1'!C1087</f>
        <v>2024</v>
      </c>
      <c r="C198" s="266">
        <f>+'Ark1'!M1087</f>
        <v>13</v>
      </c>
      <c r="D198" s="364" t="s">
        <v>104</v>
      </c>
      <c r="E198" s="266">
        <f>+'Ark1'!D1087</f>
        <v>5</v>
      </c>
      <c r="F198" s="266" t="s">
        <v>442</v>
      </c>
      <c r="G198" s="266">
        <f>+IF(H198=0,"",'Ark1'!Q1087)</f>
        <v>13</v>
      </c>
      <c r="H198" s="362">
        <f>+'Ark1'!R1087</f>
        <v>14</v>
      </c>
      <c r="I198" s="267">
        <f>+IF(H198=0,"",'Ark1'!AE1087)</f>
        <v>0.38770423705344786</v>
      </c>
      <c r="J198" s="267">
        <f>+IF(H198=0,"",'Ark1'!AF1087)</f>
        <v>0.47009186214254511</v>
      </c>
      <c r="K198" s="268">
        <f>+IF(H198=0,"",'Ark1'!S1087)</f>
        <v>7.7857142857142883</v>
      </c>
      <c r="L198" s="305">
        <f>+IF(H198=0,"",'Ark1'!U1087)</f>
        <v>278.59285714285704</v>
      </c>
      <c r="M198" s="269">
        <f>+IF(H198=0,"",'Ark1'!W1087)</f>
        <v>100</v>
      </c>
      <c r="N198" s="269">
        <f>+IF(H198=0,"",'Ark1'!X1087)</f>
        <v>0</v>
      </c>
      <c r="O198" s="269">
        <f>+IF(H198=0,"",'Ark1'!AG1087)</f>
        <v>586.69230769230785</v>
      </c>
      <c r="P198" s="269">
        <f>+IF(H198=0,"",'Ark1'!AH1087)</f>
        <v>92.857142857142875</v>
      </c>
      <c r="Q198" s="269">
        <f>+IF(H198=0,"",'Ark1'!AI1087)</f>
        <v>78.571428571428555</v>
      </c>
      <c r="R198" s="374">
        <f>+IF(H198=0,"",'Ark1'!AR1087)</f>
        <v>195.07692307692312</v>
      </c>
      <c r="S198" s="114">
        <f>+IF(H198=0,"",'Ark1'!AS1087)</f>
        <v>37.840922902840127</v>
      </c>
      <c r="T198" s="269">
        <f>+IF(H198=0,"",'Ark1'!Y1087)</f>
        <v>31.338234618108554</v>
      </c>
      <c r="U198" s="268">
        <f>+IF(H198=0,"",'Ark1'!Z1087)</f>
        <v>1.0126747770541318</v>
      </c>
      <c r="V198" s="305">
        <f t="shared" si="24"/>
        <v>474.85343422802418</v>
      </c>
      <c r="W198" s="267">
        <f t="shared" si="25"/>
        <v>1.0769230769230769</v>
      </c>
      <c r="X198" s="246"/>
      <c r="Y198" s="250"/>
      <c r="AA198" s="28"/>
      <c r="AB198" s="27"/>
      <c r="AC198" s="250"/>
      <c r="AD198" s="86"/>
      <c r="AH198" s="86"/>
    </row>
    <row r="199" spans="1:34" ht="15.6">
      <c r="A199" s="246"/>
      <c r="B199" s="246">
        <f>+'Ark1'!C1088</f>
        <v>2024</v>
      </c>
      <c r="C199" s="266">
        <f>+'Ark1'!M1088</f>
        <v>13</v>
      </c>
      <c r="D199" s="364" t="s">
        <v>104</v>
      </c>
      <c r="E199" s="266">
        <f>+'Ark1'!D1088</f>
        <v>6</v>
      </c>
      <c r="F199" s="266" t="s">
        <v>596</v>
      </c>
      <c r="G199" s="266">
        <f>+IF(H199=0,"",'Ark1'!Q1088)</f>
        <v>11</v>
      </c>
      <c r="H199" s="362">
        <f>+'Ark1'!R1088</f>
        <v>11</v>
      </c>
      <c r="I199" s="267">
        <f>+IF(H199=0,"",'Ark1'!AE1088)</f>
        <v>0.30278007156619879</v>
      </c>
      <c r="J199" s="267">
        <f>+IF(H199=0,"",'Ark1'!AF1088)</f>
        <v>0.37385410127629426</v>
      </c>
      <c r="K199" s="268">
        <f>+IF(H199=0,"",'Ark1'!S1088)</f>
        <v>8</v>
      </c>
      <c r="L199" s="305">
        <f>+IF(H199=0,"",'Ark1'!U1088)</f>
        <v>288.24545454545461</v>
      </c>
      <c r="M199" s="269">
        <f>+IF(H199=0,"",'Ark1'!W1088)</f>
        <v>100</v>
      </c>
      <c r="N199" s="269">
        <f>+IF(H199=0,"",'Ark1'!X1088)</f>
        <v>9.0909090909090917</v>
      </c>
      <c r="O199" s="269">
        <f>+IF(H199=0,"",'Ark1'!AG1088)</f>
        <v>559.66666666666652</v>
      </c>
      <c r="P199" s="269">
        <f>+IF(H199=0,"",'Ark1'!AH1088)</f>
        <v>81.818181818181813</v>
      </c>
      <c r="Q199" s="269">
        <f>+IF(H199=0,"",'Ark1'!AI1088)</f>
        <v>63.636363636363633</v>
      </c>
      <c r="R199" s="374">
        <f>+IF(H199=0,"",'Ark1'!AR1088)</f>
        <v>191.11111111111111</v>
      </c>
      <c r="S199" s="114">
        <f>+IF(H199=0,"",'Ark1'!AS1088)</f>
        <v>40.652664926176151</v>
      </c>
      <c r="T199" s="269">
        <f>+IF(H199=0,"",'Ark1'!Y1088)</f>
        <v>51.792160930823187</v>
      </c>
      <c r="U199" s="268">
        <f>+IF(H199=0,"",'Ark1'!Z1088)</f>
        <v>0.95346258924559213</v>
      </c>
      <c r="V199" s="305">
        <f t="shared" si="24"/>
        <v>515.0305918024801</v>
      </c>
      <c r="W199" s="267">
        <f t="shared" si="25"/>
        <v>1</v>
      </c>
      <c r="X199" s="246"/>
      <c r="Y199" s="250"/>
      <c r="AA199" s="28"/>
      <c r="AB199" s="27"/>
      <c r="AC199" s="250"/>
      <c r="AD199" s="86"/>
      <c r="AH199" s="86"/>
    </row>
    <row r="200" spans="1:34" ht="15.6">
      <c r="A200" s="246"/>
      <c r="B200" s="246">
        <f>+'Ark1'!C1089</f>
        <v>2024</v>
      </c>
      <c r="C200" s="266">
        <f>+'Ark1'!M1089</f>
        <v>13</v>
      </c>
      <c r="D200" s="364" t="s">
        <v>104</v>
      </c>
      <c r="E200" s="266">
        <f>+'Ark1'!D1089</f>
        <v>7</v>
      </c>
      <c r="F200" s="266" t="s">
        <v>597</v>
      </c>
      <c r="G200" s="266">
        <f>+IF(H200=0,"",'Ark1'!Q1089)</f>
        <v>13</v>
      </c>
      <c r="H200" s="362">
        <f>+'Ark1'!R1089</f>
        <v>19</v>
      </c>
      <c r="I200" s="267">
        <f>+IF(H200=0,"",'Ark1'!AE1089)</f>
        <v>0.72880705792098188</v>
      </c>
      <c r="J200" s="267">
        <f>+IF(H200=0,"",'Ark1'!AF1089)</f>
        <v>0.92719647976336705</v>
      </c>
      <c r="K200" s="268">
        <f>+IF(H200=0,"",'Ark1'!S1089)</f>
        <v>8.1052631578947363</v>
      </c>
      <c r="L200" s="305">
        <f>+IF(H200=0,"",'Ark1'!U1089)</f>
        <v>300.33157894736826</v>
      </c>
      <c r="M200" s="269">
        <f>+IF(H200=0,"",'Ark1'!W1089)</f>
        <v>100</v>
      </c>
      <c r="N200" s="269">
        <f>+IF(H200=0,"",'Ark1'!X1089)</f>
        <v>5.2631578947368443</v>
      </c>
      <c r="O200" s="269">
        <f>+IF(H200=0,"",'Ark1'!AG1089)</f>
        <v>552.8125</v>
      </c>
      <c r="P200" s="269">
        <f>+IF(H200=0,"",'Ark1'!AH1089)</f>
        <v>84.210526315789508</v>
      </c>
      <c r="Q200" s="269">
        <f>+IF(H200=0,"",'Ark1'!AI1089)</f>
        <v>84.210526315789508</v>
      </c>
      <c r="R200" s="374">
        <f>+IF(H200=0,"",'Ark1'!AR1089)</f>
        <v>197.1875</v>
      </c>
      <c r="S200" s="114">
        <f>+IF(H200=0,"",'Ark1'!AS1089)</f>
        <v>39.293198274652653</v>
      </c>
      <c r="T200" s="269">
        <f>+IF(H200=0,"",'Ark1'!Y1089)</f>
        <v>34.712413260231109</v>
      </c>
      <c r="U200" s="268">
        <f>+IF(H200=0,"",'Ark1'!Z1089)</f>
        <v>0.78771734458399101</v>
      </c>
      <c r="V200" s="305">
        <f t="shared" si="24"/>
        <v>543.27928356787925</v>
      </c>
      <c r="W200" s="267">
        <f t="shared" si="25"/>
        <v>1.4615384615384615</v>
      </c>
      <c r="X200" s="246"/>
      <c r="Y200" s="27"/>
      <c r="AA200" s="28"/>
      <c r="AB200" s="27"/>
      <c r="AC200" s="86"/>
      <c r="AD200" s="86"/>
      <c r="AH200" s="86"/>
    </row>
    <row r="201" spans="1:34" ht="15.6">
      <c r="A201" s="246"/>
      <c r="B201" s="246">
        <f>+'Ark1'!C1090</f>
        <v>2024</v>
      </c>
      <c r="C201" s="266">
        <f>+'Ark1'!M1090</f>
        <v>13</v>
      </c>
      <c r="D201" s="364" t="s">
        <v>104</v>
      </c>
      <c r="E201" s="266">
        <f>+'Ark1'!D1090</f>
        <v>8</v>
      </c>
      <c r="F201" s="266" t="s">
        <v>598</v>
      </c>
      <c r="G201" s="266">
        <f>+IF(H201=0,"",'Ark1'!Q1090)</f>
        <v>11</v>
      </c>
      <c r="H201" s="362">
        <f>+'Ark1'!R1090</f>
        <v>21</v>
      </c>
      <c r="I201" s="267">
        <f>+IF(H201=0,"",'Ark1'!AE1090)</f>
        <v>0.66162570888468786</v>
      </c>
      <c r="J201" s="267">
        <f>+IF(H201=0,"",'Ark1'!AF1090)</f>
        <v>0.83010241254764816</v>
      </c>
      <c r="K201" s="268">
        <f>+IF(H201=0,"",'Ark1'!S1090)</f>
        <v>8.0952380952380949</v>
      </c>
      <c r="L201" s="305">
        <f>+IF(H201=0,"",'Ark1'!U1090)</f>
        <v>294.43333333333334</v>
      </c>
      <c r="M201" s="269">
        <f>+IF(H201=0,"",'Ark1'!W1090)</f>
        <v>100</v>
      </c>
      <c r="N201" s="269">
        <f>+IF(H201=0,"",'Ark1'!X1090)</f>
        <v>9.5238095238095273</v>
      </c>
      <c r="O201" s="269">
        <f>+IF(H201=0,"",'Ark1'!AG1090)</f>
        <v>573.642857142857</v>
      </c>
      <c r="P201" s="269">
        <f>+IF(H201=0,"",'Ark1'!AH1090)</f>
        <v>66.666666666666686</v>
      </c>
      <c r="Q201" s="269">
        <f>+IF(H201=0,"",'Ark1'!AI1090)</f>
        <v>61.904761904761877</v>
      </c>
      <c r="R201" s="374">
        <f>+IF(H201=0,"",'Ark1'!AR1090)</f>
        <v>195.78571428571425</v>
      </c>
      <c r="S201" s="114">
        <f>+IF(H201=0,"",'Ark1'!AS1090)</f>
        <v>39.025951256510247</v>
      </c>
      <c r="T201" s="269">
        <f>+IF(H201=0,"",'Ark1'!Y1090)</f>
        <v>44.652577735363607</v>
      </c>
      <c r="U201" s="268">
        <f>+IF(H201=0,"",'Ark1'!Z1090)</f>
        <v>0.60982135594598741</v>
      </c>
      <c r="V201" s="305">
        <f t="shared" si="24"/>
        <v>513.26941435271669</v>
      </c>
      <c r="W201" s="267">
        <f t="shared" si="25"/>
        <v>1.9090909090909092</v>
      </c>
      <c r="X201" s="246"/>
      <c r="Y201" s="27"/>
      <c r="AA201" s="28"/>
      <c r="AB201" s="27"/>
      <c r="AC201" s="86"/>
      <c r="AD201" s="86"/>
      <c r="AH201" s="86"/>
    </row>
    <row r="202" spans="1:34" ht="15.6">
      <c r="A202" s="246"/>
      <c r="B202" s="246">
        <f>+'Ark1'!C1091</f>
        <v>2024</v>
      </c>
      <c r="C202" s="266">
        <f>+'Ark1'!M1091</f>
        <v>13</v>
      </c>
      <c r="D202" s="364" t="s">
        <v>104</v>
      </c>
      <c r="E202" s="266">
        <f>+'Ark1'!D1091</f>
        <v>9</v>
      </c>
      <c r="F202" s="266" t="s">
        <v>599</v>
      </c>
      <c r="G202" s="266">
        <f>+IF(H202=0,"",'Ark1'!Q1091)</f>
        <v>11</v>
      </c>
      <c r="H202" s="362">
        <f>+'Ark1'!R1091</f>
        <v>15</v>
      </c>
      <c r="I202" s="267">
        <f>+IF(H202=0,"",'Ark1'!AE1091)</f>
        <v>0.4924491135915956</v>
      </c>
      <c r="J202" s="267">
        <f>+IF(H202=0,"",'Ark1'!AF1091)</f>
        <v>0.64795573922469196</v>
      </c>
      <c r="K202" s="268">
        <f>+IF(H202=0,"",'Ark1'!S1091)</f>
        <v>8.1333333333333311</v>
      </c>
      <c r="L202" s="305">
        <f>+IF(H202=0,"",'Ark1'!U1091)</f>
        <v>301.75333333333322</v>
      </c>
      <c r="M202" s="269">
        <f>+IF(H202=0,"",'Ark1'!W1091)</f>
        <v>100</v>
      </c>
      <c r="N202" s="269">
        <f>+IF(H202=0,"",'Ark1'!X1091)</f>
        <v>13.333333333333337</v>
      </c>
      <c r="O202" s="269">
        <f>+IF(H202=0,"",'Ark1'!AG1091)</f>
        <v>560.21428571428555</v>
      </c>
      <c r="P202" s="269">
        <f>+IF(H202=0,"",'Ark1'!AH1091)</f>
        <v>93.333333333333314</v>
      </c>
      <c r="Q202" s="269">
        <f>+IF(H202=0,"",'Ark1'!AI1091)</f>
        <v>93.333333333333314</v>
      </c>
      <c r="R202" s="374">
        <f>+IF(H202=0,"",'Ark1'!AR1091)</f>
        <v>196.78571428571425</v>
      </c>
      <c r="S202" s="114">
        <f>+IF(H202=0,"",'Ark1'!AS1091)</f>
        <v>39.186792614891999</v>
      </c>
      <c r="T202" s="269">
        <f>+IF(H202=0,"",'Ark1'!Y1091)</f>
        <v>60.658375257576168</v>
      </c>
      <c r="U202" s="268">
        <f>+IF(H202=0,"",'Ark1'!Z1091)</f>
        <v>0.95684667296048831</v>
      </c>
      <c r="V202" s="305">
        <f t="shared" si="24"/>
        <v>538.63912618470818</v>
      </c>
      <c r="W202" s="267">
        <f t="shared" si="25"/>
        <v>1.3636363636363635</v>
      </c>
      <c r="X202" s="246"/>
      <c r="Y202" s="27"/>
      <c r="AA202" s="28"/>
      <c r="AB202" s="27"/>
      <c r="AC202" s="86"/>
      <c r="AD202" s="86"/>
      <c r="AH202" s="86"/>
    </row>
    <row r="203" spans="1:34" ht="15.6">
      <c r="A203" s="246"/>
      <c r="B203" s="246">
        <f>+'Ark1'!C1092</f>
        <v>2024</v>
      </c>
      <c r="C203" s="266">
        <f>+'Ark1'!M1092</f>
        <v>13</v>
      </c>
      <c r="D203" s="364" t="s">
        <v>104</v>
      </c>
      <c r="E203" s="266">
        <f>+'Ark1'!D1092</f>
        <v>10</v>
      </c>
      <c r="F203" s="266" t="s">
        <v>600</v>
      </c>
      <c r="G203" s="266">
        <f>+IF(H203=0,"",'Ark1'!Q1092)</f>
        <v>4</v>
      </c>
      <c r="H203" s="362">
        <f>+'Ark1'!R1092</f>
        <v>4</v>
      </c>
      <c r="I203" s="267">
        <f>+IF(H203=0,"",'Ark1'!AE1092)</f>
        <v>8.8731144631765763E-2</v>
      </c>
      <c r="J203" s="267">
        <f>+IF(H203=0,"",'Ark1'!AF1092)</f>
        <v>0.1166311332441374</v>
      </c>
      <c r="K203" s="268">
        <f>+IF(H203=0,"",'Ark1'!S1092)</f>
        <v>7.75</v>
      </c>
      <c r="L203" s="305">
        <f>+IF(H203=0,"",'Ark1'!U1092)</f>
        <v>277.60000000000002</v>
      </c>
      <c r="M203" s="269">
        <f>+IF(H203=0,"",'Ark1'!W1092)</f>
        <v>100</v>
      </c>
      <c r="N203" s="269">
        <f>+IF(H203=0,"",'Ark1'!X1092)</f>
        <v>0</v>
      </c>
      <c r="O203" s="269">
        <f>+IF(H203=0,"",'Ark1'!AG1092)</f>
        <v>533.66666666666652</v>
      </c>
      <c r="P203" s="269">
        <f>+IF(H203=0,"",'Ark1'!AH1092)</f>
        <v>75</v>
      </c>
      <c r="Q203" s="269">
        <f>+IF(H203=0,"",'Ark1'!AI1092)</f>
        <v>75</v>
      </c>
      <c r="R203" s="374">
        <f>+IF(H203=0,"",'Ark1'!AR1092)</f>
        <v>192</v>
      </c>
      <c r="S203" s="114">
        <f>+IF(H203=0,"",'Ark1'!AS1092)</f>
        <v>38.463609018174466</v>
      </c>
      <c r="T203" s="269">
        <f>+IF(H203=0,"",'Ark1'!Y1092)</f>
        <v>44.962706769054599</v>
      </c>
      <c r="U203" s="268">
        <f>+IF(H203=0,"",'Ark1'!Z1092)</f>
        <v>0.82915619758885006</v>
      </c>
      <c r="V203" s="305">
        <f t="shared" si="24"/>
        <v>520.1748906933168</v>
      </c>
      <c r="W203" s="267">
        <f t="shared" si="25"/>
        <v>1</v>
      </c>
      <c r="X203" s="246"/>
      <c r="Y203" s="27"/>
      <c r="AA203" s="28"/>
      <c r="AB203" s="27"/>
      <c r="AC203" s="86"/>
      <c r="AD203" s="86"/>
      <c r="AH203" s="86"/>
    </row>
    <row r="204" spans="1:34" ht="15.6">
      <c r="A204" s="246"/>
      <c r="B204" s="246">
        <f>+'Ark1'!C1093</f>
        <v>2024</v>
      </c>
      <c r="C204" s="266">
        <f>+'Ark1'!M1093</f>
        <v>13</v>
      </c>
      <c r="D204" s="364" t="s">
        <v>104</v>
      </c>
      <c r="E204" s="266">
        <f>+'Ark1'!D1093</f>
        <v>11</v>
      </c>
      <c r="F204" s="266" t="s">
        <v>601</v>
      </c>
      <c r="G204" s="266">
        <f>+IF(H204=0,"",'Ark1'!Q1093)</f>
        <v>16</v>
      </c>
      <c r="H204" s="362">
        <f>+'Ark1'!R1093</f>
        <v>18</v>
      </c>
      <c r="I204" s="267">
        <f>+IF(H204=0,"",'Ark1'!AE1093)</f>
        <v>0.41067761806981512</v>
      </c>
      <c r="J204" s="267">
        <f>+IF(H204=0,"",'Ark1'!AF1093)</f>
        <v>0.50805491126909885</v>
      </c>
      <c r="K204" s="268">
        <f>+IF(H204=0,"",'Ark1'!S1093)</f>
        <v>7.6666666666666687</v>
      </c>
      <c r="L204" s="305">
        <f>+IF(H204=0,"",'Ark1'!U1093)</f>
        <v>269.28888888888906</v>
      </c>
      <c r="M204" s="269">
        <f>+IF(H204=0,"",'Ark1'!W1093)</f>
        <v>100</v>
      </c>
      <c r="N204" s="269">
        <f>+IF(H204=0,"",'Ark1'!X1093)</f>
        <v>5.5555555555555562</v>
      </c>
      <c r="O204" s="269">
        <f>+IF(H204=0,"",'Ark1'!AG1093)</f>
        <v>581.25</v>
      </c>
      <c r="P204" s="269">
        <f>+IF(H204=0,"",'Ark1'!AH1093)</f>
        <v>66.666666666666686</v>
      </c>
      <c r="Q204" s="269">
        <f>+IF(H204=0,"",'Ark1'!AI1093)</f>
        <v>55.555555555555557</v>
      </c>
      <c r="R204" s="374">
        <f>+IF(H204=0,"",'Ark1'!AR1093)</f>
        <v>191.66666666666663</v>
      </c>
      <c r="S204" s="114">
        <f>+IF(H204=0,"",'Ark1'!AS1093)</f>
        <v>37.670142125977392</v>
      </c>
      <c r="T204" s="269">
        <f>+IF(H204=0,"",'Ark1'!Y1093)</f>
        <v>39.960923814380529</v>
      </c>
      <c r="U204" s="268">
        <f>+IF(H204=0,"",'Ark1'!Z1093)</f>
        <v>0.88191710368818976</v>
      </c>
      <c r="V204" s="305">
        <f t="shared" si="24"/>
        <v>463.29271206690589</v>
      </c>
      <c r="W204" s="267">
        <f t="shared" si="25"/>
        <v>1.125</v>
      </c>
      <c r="X204" s="246"/>
      <c r="Y204" s="27"/>
      <c r="AA204" s="28"/>
      <c r="AB204" s="27"/>
      <c r="AC204" s="86"/>
      <c r="AD204" s="86"/>
      <c r="AH204" s="86"/>
    </row>
    <row r="205" spans="1:34" ht="15.6">
      <c r="A205" s="246"/>
      <c r="B205" s="246">
        <f>+'Ark1'!C1094</f>
        <v>2024</v>
      </c>
      <c r="C205" s="266">
        <f>+'Ark1'!M1094</f>
        <v>13</v>
      </c>
      <c r="D205" s="364" t="s">
        <v>104</v>
      </c>
      <c r="E205" s="266">
        <f>+'Ark1'!D1094</f>
        <v>12</v>
      </c>
      <c r="F205" s="266" t="s">
        <v>602</v>
      </c>
      <c r="G205" s="266">
        <f>+IF(H205=0,"",'Ark1'!Q1094)</f>
        <v>3</v>
      </c>
      <c r="H205" s="362">
        <f>+'Ark1'!R1094</f>
        <v>5</v>
      </c>
      <c r="I205" s="267">
        <f>+IF(H205=0,"",'Ark1'!AE1094)</f>
        <v>0.47528517110266161</v>
      </c>
      <c r="J205" s="267">
        <f>+IF(H205=0,"",'Ark1'!AF1094)</f>
        <v>0.72291797533498725</v>
      </c>
      <c r="K205" s="268">
        <f>+IF(H205=0,"",'Ark1'!S1094)</f>
        <v>8.4</v>
      </c>
      <c r="L205" s="305">
        <f>+IF(H205=0,"",'Ark1'!U1094)</f>
        <v>339.04000000000008</v>
      </c>
      <c r="M205" s="269">
        <f>+IF(H205=0,"",'Ark1'!W1094)</f>
        <v>100</v>
      </c>
      <c r="N205" s="269">
        <f>+IF(H205=0,"",'Ark1'!X1094)</f>
        <v>40</v>
      </c>
      <c r="O205" s="269">
        <f>+IF(H205=0,"",'Ark1'!AG1094)</f>
        <v>617</v>
      </c>
      <c r="P205" s="269">
        <f>+IF(H205=0,"",'Ark1'!AH1094)</f>
        <v>40</v>
      </c>
      <c r="Q205" s="269">
        <f>+IF(H205=0,"",'Ark1'!AI1094)</f>
        <v>40</v>
      </c>
      <c r="R205" s="374">
        <f>+IF(H205=0,"",'Ark1'!AR1094)</f>
        <v>201.5</v>
      </c>
      <c r="S205" s="114">
        <f>+IF(H205=0,"",'Ark1'!AS1094)</f>
        <v>40.655567697006269</v>
      </c>
      <c r="T205" s="269">
        <f>+IF(H205=0,"",'Ark1'!Y1094)</f>
        <v>25.562988870630221</v>
      </c>
      <c r="U205" s="268">
        <f>+IF(H205=0,"",'Ark1'!Z1094)</f>
        <v>0.48989794855663321</v>
      </c>
      <c r="V205" s="305">
        <f t="shared" si="24"/>
        <v>549.49756888168565</v>
      </c>
      <c r="W205" s="267">
        <f t="shared" si="25"/>
        <v>1.6666666666666667</v>
      </c>
      <c r="X205" s="246"/>
      <c r="Y205" s="27"/>
      <c r="AA205" s="28"/>
      <c r="AB205" s="27"/>
      <c r="AC205" s="86"/>
      <c r="AD205" s="86"/>
      <c r="AH205" s="86"/>
    </row>
    <row r="206" spans="1:34" ht="15.6">
      <c r="A206" s="246"/>
      <c r="B206" s="246"/>
      <c r="C206" s="246"/>
      <c r="D206" s="246"/>
      <c r="E206" s="246"/>
      <c r="F206" s="246"/>
      <c r="G206" s="246"/>
      <c r="H206" s="246"/>
      <c r="I206" s="247"/>
      <c r="J206" s="247"/>
      <c r="K206" s="246"/>
      <c r="L206" s="246"/>
      <c r="M206" s="248"/>
      <c r="N206" s="248"/>
      <c r="O206" s="246"/>
      <c r="P206" s="248"/>
      <c r="Q206" s="248"/>
      <c r="R206" s="248"/>
      <c r="S206" s="248"/>
      <c r="T206" s="248"/>
      <c r="U206" s="246"/>
      <c r="V206" s="246"/>
      <c r="W206" s="247"/>
      <c r="X206" s="246"/>
      <c r="Y206" s="249"/>
      <c r="AA206" s="28"/>
      <c r="AB206" s="27"/>
      <c r="AC206" s="250"/>
      <c r="AD206" s="86"/>
      <c r="AH206" s="86"/>
    </row>
    <row r="207" spans="1:34" ht="22.8">
      <c r="A207" s="264" t="s">
        <v>639</v>
      </c>
      <c r="B207" s="246"/>
      <c r="C207" s="246"/>
      <c r="D207" s="346" t="str">
        <f>+D209</f>
        <v>5</v>
      </c>
      <c r="E207" s="246"/>
      <c r="F207" s="246"/>
      <c r="G207" s="246"/>
      <c r="H207" s="213">
        <f>SUM(H209:H220)</f>
        <v>95</v>
      </c>
      <c r="I207" s="247"/>
      <c r="J207" s="247"/>
      <c r="K207" s="246"/>
      <c r="L207" s="272">
        <f>+Fettgruppe!N23</f>
        <v>299.61999999999995</v>
      </c>
      <c r="M207" s="248"/>
      <c r="N207" s="248"/>
      <c r="O207" s="246"/>
      <c r="P207" s="248"/>
      <c r="Q207" s="248"/>
      <c r="R207" s="248"/>
      <c r="S207" s="248"/>
      <c r="T207" s="248"/>
      <c r="U207" s="246"/>
      <c r="V207" s="272">
        <f>+Fettgruppe!X23</f>
        <v>500.24945983107438</v>
      </c>
      <c r="W207" s="263"/>
      <c r="X207" s="246"/>
      <c r="Y207" s="249"/>
      <c r="AA207" s="28"/>
      <c r="AB207" s="27"/>
      <c r="AC207" s="250"/>
      <c r="AD207" s="86"/>
      <c r="AH207" s="86"/>
    </row>
    <row r="208" spans="1:34" ht="16.5" customHeight="1">
      <c r="A208" s="246"/>
      <c r="B208" s="246"/>
      <c r="C208" s="246"/>
      <c r="D208" s="346"/>
      <c r="E208" s="246"/>
      <c r="F208" s="246"/>
      <c r="G208" s="246"/>
      <c r="H208" s="246"/>
      <c r="I208" s="246"/>
      <c r="J208" s="246"/>
      <c r="K208" s="246"/>
      <c r="L208" s="246"/>
      <c r="M208" s="248"/>
      <c r="N208" s="248"/>
      <c r="O208" s="246"/>
      <c r="P208" s="248"/>
      <c r="Q208" s="248"/>
      <c r="R208" s="248"/>
      <c r="S208" s="248"/>
      <c r="T208" s="248"/>
      <c r="U208" s="246"/>
      <c r="V208" s="246"/>
      <c r="W208" s="246"/>
      <c r="X208" s="246"/>
      <c r="Y208" s="249"/>
      <c r="AA208" s="28"/>
      <c r="AB208" s="27"/>
      <c r="AC208" s="250"/>
      <c r="AD208" s="86"/>
      <c r="AH208" s="86"/>
    </row>
    <row r="209" spans="1:34" ht="15.6">
      <c r="A209" s="246"/>
      <c r="B209" s="246">
        <f>+'Ark1'!C1095</f>
        <v>2024</v>
      </c>
      <c r="C209" s="86">
        <f>+'Ark1'!M1095</f>
        <v>14</v>
      </c>
      <c r="D209" s="363" t="s">
        <v>105</v>
      </c>
      <c r="E209" s="86">
        <f>+'Ark1'!D1095</f>
        <v>1</v>
      </c>
      <c r="F209" s="86" t="s">
        <v>592</v>
      </c>
      <c r="G209" s="86">
        <f>+IF(H209=0,"",'Ark1'!Q1095)</f>
        <v>6</v>
      </c>
      <c r="H209" s="86">
        <f>+'Ark1'!R1095</f>
        <v>7</v>
      </c>
      <c r="I209" s="28">
        <f>+IF(H209=0,"",'Ark1'!AE1095)</f>
        <v>0.21766169154228848</v>
      </c>
      <c r="J209" s="28">
        <f>+IF(H209=0,"",'Ark1'!AF1095)</f>
        <v>0.285075175654253</v>
      </c>
      <c r="K209" s="27">
        <f>+IF(H209=0,"",'Ark1'!S1095)</f>
        <v>7.1428571428571441</v>
      </c>
      <c r="L209" s="28">
        <f>+IF(H209=0,"",'Ark1'!U1095)</f>
        <v>296.61428571428559</v>
      </c>
      <c r="M209" s="33">
        <f>+IF(H209=0,"",'Ark1'!W1095)</f>
        <v>100</v>
      </c>
      <c r="N209" s="33">
        <f>+IF(H209=0,"",'Ark1'!X1095)</f>
        <v>14.285714285714288</v>
      </c>
      <c r="O209" s="33">
        <f>+IF(H209=0,"",'Ark1'!AG1095)</f>
        <v>669.71428571428555</v>
      </c>
      <c r="P209" s="33">
        <f>+IF(H209=0,"",'Ark1'!AH1095)</f>
        <v>100</v>
      </c>
      <c r="Q209" s="33">
        <f>+IF(H209=0,"",'Ark1'!AI1095)</f>
        <v>71.428571428571445</v>
      </c>
      <c r="R209" s="374">
        <f>+IF(H209=0,"",'Ark1'!AR1095)</f>
        <v>202.28571428571425</v>
      </c>
      <c r="S209" s="114">
        <f>+IF(H209=0,"",'Ark1'!AS1095)</f>
        <v>35.885895846739317</v>
      </c>
      <c r="T209" s="33">
        <f>+IF(H209=0,"",'Ark1'!Y1095)</f>
        <v>30.520364563046048</v>
      </c>
      <c r="U209" s="27">
        <f>+IF(H209=0,"",'Ark1'!Z1095)</f>
        <v>0.98974331861078524</v>
      </c>
      <c r="V209" s="33">
        <f t="shared" ref="V209:V220" si="26">+IF(H209=0,"",1000*L209/O209)</f>
        <v>442.89675767918078</v>
      </c>
      <c r="W209" s="28">
        <f t="shared" ref="W209:W220" si="27">+IF(H209=0,"",H209/G209)</f>
        <v>1.1666666666666667</v>
      </c>
      <c r="X209" s="246"/>
      <c r="Y209" s="27"/>
      <c r="AA209" s="28"/>
      <c r="AB209" s="27"/>
      <c r="AC209" s="86"/>
      <c r="AD209" s="86"/>
      <c r="AH209" s="86"/>
    </row>
    <row r="210" spans="1:34" ht="15.6">
      <c r="A210" s="246"/>
      <c r="B210" s="246">
        <f>+'Ark1'!C1096</f>
        <v>2024</v>
      </c>
      <c r="C210" s="86">
        <f>+'Ark1'!M1096</f>
        <v>14</v>
      </c>
      <c r="D210" s="363" t="s">
        <v>105</v>
      </c>
      <c r="E210" s="86">
        <f>+'Ark1'!D1096</f>
        <v>2</v>
      </c>
      <c r="F210" s="86" t="s">
        <v>593</v>
      </c>
      <c r="G210" s="86">
        <f>+IF(H210=0,"",'Ark1'!Q1096)</f>
        <v>6</v>
      </c>
      <c r="H210" s="86">
        <f>+'Ark1'!R1096</f>
        <v>6</v>
      </c>
      <c r="I210" s="28">
        <f>+IF(H210=0,"",'Ark1'!AE1096)</f>
        <v>0.25316455696202528</v>
      </c>
      <c r="J210" s="28">
        <f>+IF(H210=0,"",'Ark1'!AF1096)</f>
        <v>0.3557472043836622</v>
      </c>
      <c r="K210" s="27">
        <f>+IF(H210=0,"",'Ark1'!S1096)</f>
        <v>8</v>
      </c>
      <c r="L210" s="28">
        <f>+IF(H210=0,"",'Ark1'!U1096)</f>
        <v>317.81666666666666</v>
      </c>
      <c r="M210" s="33">
        <f>+IF(H210=0,"",'Ark1'!W1096)</f>
        <v>100</v>
      </c>
      <c r="N210" s="33">
        <f>+IF(H210=0,"",'Ark1'!X1096)</f>
        <v>33.333333333333343</v>
      </c>
      <c r="O210" s="33">
        <f>+IF(H210=0,"",'Ark1'!AG1096)</f>
        <v>604.4</v>
      </c>
      <c r="P210" s="33">
        <f>+IF(H210=0,"",'Ark1'!AH1096)</f>
        <v>83.333333333333314</v>
      </c>
      <c r="Q210" s="33">
        <f>+IF(H210=0,"",'Ark1'!AI1096)</f>
        <v>50</v>
      </c>
      <c r="R210" s="374">
        <f>+IF(H210=0,"",'Ark1'!AR1096)</f>
        <v>200.6</v>
      </c>
      <c r="S210" s="114">
        <f>+IF(H210=0,"",'Ark1'!AS1096)</f>
        <v>39.619916875735008</v>
      </c>
      <c r="T210" s="33">
        <f>+IF(H210=0,"",'Ark1'!Y1096)</f>
        <v>41.736850890097607</v>
      </c>
      <c r="U210" s="27">
        <f>+IF(H210=0,"",'Ark1'!Z1096)</f>
        <v>1.5275252316519472</v>
      </c>
      <c r="V210" s="33">
        <f t="shared" si="26"/>
        <v>525.83829693359814</v>
      </c>
      <c r="W210" s="28">
        <f t="shared" si="27"/>
        <v>1</v>
      </c>
      <c r="X210" s="246"/>
      <c r="Y210" s="27"/>
      <c r="AA210" s="28"/>
      <c r="AB210" s="27"/>
      <c r="AC210" s="86"/>
      <c r="AD210" s="86"/>
      <c r="AH210" s="86"/>
    </row>
    <row r="211" spans="1:34" ht="15.6">
      <c r="A211" s="246"/>
      <c r="B211" s="246">
        <f>+'Ark1'!C1097</f>
        <v>2024</v>
      </c>
      <c r="C211" s="86">
        <f>+'Ark1'!M1097</f>
        <v>14</v>
      </c>
      <c r="D211" s="363" t="s">
        <v>105</v>
      </c>
      <c r="E211" s="86">
        <f>+'Ark1'!D1097</f>
        <v>3</v>
      </c>
      <c r="F211" s="86" t="s">
        <v>594</v>
      </c>
      <c r="G211" s="86">
        <f>+IF(H211=0,"",'Ark1'!Q1097)</f>
        <v>5</v>
      </c>
      <c r="H211" s="86">
        <f>+'Ark1'!R1097</f>
        <v>5</v>
      </c>
      <c r="I211" s="28">
        <f>+IF(H211=0,"",'Ark1'!AE1097)</f>
        <v>0.26910656620021528</v>
      </c>
      <c r="J211" s="28">
        <f>+IF(H211=0,"",'Ark1'!AF1097)</f>
        <v>0.36123966174378846</v>
      </c>
      <c r="K211" s="27">
        <f>+IF(H211=0,"",'Ark1'!S1097)</f>
        <v>7.4</v>
      </c>
      <c r="L211" s="28">
        <f>+IF(H211=0,"",'Ark1'!U1097)</f>
        <v>290.08</v>
      </c>
      <c r="M211" s="33">
        <f>+IF(H211=0,"",'Ark1'!W1097)</f>
        <v>100</v>
      </c>
      <c r="N211" s="33">
        <f>+IF(H211=0,"",'Ark1'!X1097)</f>
        <v>0</v>
      </c>
      <c r="O211" s="33">
        <f>+IF(H211=0,"",'Ark1'!AG1097)</f>
        <v>647.25</v>
      </c>
      <c r="P211" s="33">
        <f>+IF(H211=0,"",'Ark1'!AH1097)</f>
        <v>80</v>
      </c>
      <c r="Q211" s="33">
        <f>+IF(H211=0,"",'Ark1'!AI1097)</f>
        <v>80</v>
      </c>
      <c r="R211" s="374">
        <f>+IF(H211=0,"",'Ark1'!AR1097)</f>
        <v>195.75</v>
      </c>
      <c r="S211" s="114">
        <f>+IF(H211=0,"",'Ark1'!AS1097)</f>
        <v>39.020390117605125</v>
      </c>
      <c r="T211" s="33">
        <f>+IF(H211=0,"",'Ark1'!Y1097)</f>
        <v>30.725325059305355</v>
      </c>
      <c r="U211" s="27">
        <f>+IF(H211=0,"",'Ark1'!Z1097)</f>
        <v>0.48989794855663321</v>
      </c>
      <c r="V211" s="33">
        <f t="shared" si="26"/>
        <v>448.17303978370029</v>
      </c>
      <c r="W211" s="28">
        <f t="shared" si="27"/>
        <v>1</v>
      </c>
      <c r="X211" s="246"/>
      <c r="Y211" s="27"/>
      <c r="AA211" s="28"/>
      <c r="AB211" s="27"/>
      <c r="AC211" s="86"/>
      <c r="AD211" s="86"/>
      <c r="AH211" s="86"/>
    </row>
    <row r="212" spans="1:34" ht="15.6">
      <c r="A212" s="246"/>
      <c r="B212" s="246">
        <f>+'Ark1'!C1098</f>
        <v>2024</v>
      </c>
      <c r="C212" s="86">
        <f>+'Ark1'!M1098</f>
        <v>14</v>
      </c>
      <c r="D212" s="363" t="s">
        <v>105</v>
      </c>
      <c r="E212" s="86">
        <f>+'Ark1'!D1098</f>
        <v>4</v>
      </c>
      <c r="F212" s="86" t="s">
        <v>595</v>
      </c>
      <c r="G212" s="86">
        <f>+IF(H212=0,"",'Ark1'!Q1098)</f>
        <v>7</v>
      </c>
      <c r="H212" s="86">
        <f>+'Ark1'!R1098</f>
        <v>16</v>
      </c>
      <c r="I212" s="28">
        <f>+IF(H212=0,"",'Ark1'!AE1098)</f>
        <v>0.46893317702227438</v>
      </c>
      <c r="J212" s="28">
        <f>+IF(H212=0,"",'Ark1'!AF1098)</f>
        <v>0.63346997312489706</v>
      </c>
      <c r="K212" s="27">
        <f>+IF(H212=0,"",'Ark1'!S1098)</f>
        <v>8.8125</v>
      </c>
      <c r="L212" s="28">
        <f>+IF(H212=0,"",'Ark1'!U1098)</f>
        <v>310.07499999999999</v>
      </c>
      <c r="M212" s="33">
        <f>+IF(H212=0,"",'Ark1'!W1098)</f>
        <v>100</v>
      </c>
      <c r="N212" s="33">
        <f>+IF(H212=0,"",'Ark1'!X1098)</f>
        <v>25</v>
      </c>
      <c r="O212" s="33">
        <f>+IF(H212=0,"",'Ark1'!AG1098)</f>
        <v>609.125</v>
      </c>
      <c r="P212" s="33">
        <f>+IF(H212=0,"",'Ark1'!AH1098)</f>
        <v>100</v>
      </c>
      <c r="Q212" s="33">
        <f>+IF(H212=0,"",'Ark1'!AI1098)</f>
        <v>100</v>
      </c>
      <c r="R212" s="374">
        <f>+IF(H212=0,"",'Ark1'!AR1098)</f>
        <v>194.6875</v>
      </c>
      <c r="S212" s="114">
        <f>+IF(H212=0,"",'Ark1'!AS1098)</f>
        <v>41.806552106402677</v>
      </c>
      <c r="T212" s="33">
        <f>+IF(H212=0,"",'Ark1'!Y1098)</f>
        <v>49.511229786786799</v>
      </c>
      <c r="U212" s="27">
        <f>+IF(H212=0,"",'Ark1'!Z1098)</f>
        <v>1.1842059575935258</v>
      </c>
      <c r="V212" s="33">
        <f t="shared" si="26"/>
        <v>509.04986661194334</v>
      </c>
      <c r="W212" s="28">
        <f t="shared" si="27"/>
        <v>2.2857142857142856</v>
      </c>
      <c r="X212" s="246"/>
      <c r="Y212" s="27"/>
      <c r="AA212" s="28"/>
      <c r="AB212" s="27"/>
      <c r="AC212" s="86"/>
      <c r="AD212" s="86"/>
      <c r="AH212" s="86"/>
    </row>
    <row r="213" spans="1:34" ht="15.6">
      <c r="A213" s="246"/>
      <c r="B213" s="246">
        <f>+'Ark1'!C1099</f>
        <v>2024</v>
      </c>
      <c r="C213" s="86">
        <f>+'Ark1'!M1099</f>
        <v>14</v>
      </c>
      <c r="D213" s="363" t="s">
        <v>105</v>
      </c>
      <c r="E213" s="86">
        <f>+'Ark1'!D1099</f>
        <v>5</v>
      </c>
      <c r="F213" s="86" t="s">
        <v>442</v>
      </c>
      <c r="G213" s="86">
        <f>+IF(H213=0,"",'Ark1'!Q1099)</f>
        <v>5</v>
      </c>
      <c r="H213" s="86">
        <f>+'Ark1'!R1099</f>
        <v>5</v>
      </c>
      <c r="I213" s="28">
        <f>+IF(H213=0,"",'Ark1'!AE1099)</f>
        <v>0.13846579894765992</v>
      </c>
      <c r="J213" s="28">
        <f>+IF(H213=0,"",'Ark1'!AF1099)</f>
        <v>0.18088707707190005</v>
      </c>
      <c r="K213" s="27">
        <f>+IF(H213=0,"",'Ark1'!S1099)</f>
        <v>7.8</v>
      </c>
      <c r="L213" s="28">
        <f>+IF(H213=0,"",'Ark1'!U1099)</f>
        <v>300.16000000000008</v>
      </c>
      <c r="M213" s="33">
        <f>+IF(H213=0,"",'Ark1'!W1099)</f>
        <v>100</v>
      </c>
      <c r="N213" s="33">
        <f>+IF(H213=0,"",'Ark1'!X1099)</f>
        <v>0</v>
      </c>
      <c r="O213" s="33">
        <f>+IF(H213=0,"",'Ark1'!AG1099)</f>
        <v>673.2</v>
      </c>
      <c r="P213" s="33">
        <f>+IF(H213=0,"",'Ark1'!AH1099)</f>
        <v>100</v>
      </c>
      <c r="Q213" s="33">
        <f>+IF(H213=0,"",'Ark1'!AI1099)</f>
        <v>100</v>
      </c>
      <c r="R213" s="374">
        <f>+IF(H213=0,"",'Ark1'!AR1099)</f>
        <v>199.4</v>
      </c>
      <c r="S213" s="114">
        <f>+IF(H213=0,"",'Ark1'!AS1099)</f>
        <v>37.941465256725742</v>
      </c>
      <c r="T213" s="33">
        <f>+IF(H213=0,"",'Ark1'!Y1099)</f>
        <v>19.153756811654443</v>
      </c>
      <c r="U213" s="27">
        <f>+IF(H213=0,"",'Ark1'!Z1099)</f>
        <v>0.40000000000000302</v>
      </c>
      <c r="V213" s="33">
        <f t="shared" si="26"/>
        <v>445.87046939988124</v>
      </c>
      <c r="W213" s="28">
        <f t="shared" si="27"/>
        <v>1</v>
      </c>
      <c r="X213" s="246"/>
      <c r="Y213" s="27"/>
      <c r="AA213" s="28"/>
      <c r="AB213" s="27"/>
      <c r="AC213" s="86"/>
      <c r="AD213" s="86"/>
      <c r="AH213" s="86"/>
    </row>
    <row r="214" spans="1:34" ht="15.6">
      <c r="A214" s="246"/>
      <c r="B214" s="246">
        <f>+'Ark1'!C1100</f>
        <v>2024</v>
      </c>
      <c r="C214" s="86">
        <f>+'Ark1'!M1100</f>
        <v>14</v>
      </c>
      <c r="D214" s="363" t="s">
        <v>105</v>
      </c>
      <c r="E214" s="86">
        <f>+'Ark1'!D1100</f>
        <v>6</v>
      </c>
      <c r="F214" s="86" t="s">
        <v>596</v>
      </c>
      <c r="G214" s="86">
        <f>+IF(H214=0,"",'Ark1'!Q1100)</f>
        <v>3</v>
      </c>
      <c r="H214" s="86">
        <f>+'Ark1'!R1100</f>
        <v>3</v>
      </c>
      <c r="I214" s="28">
        <f>+IF(H214=0,"",'Ark1'!AE1100)</f>
        <v>8.2576383154417857E-2</v>
      </c>
      <c r="J214" s="28">
        <f>+IF(H214=0,"",'Ark1'!AF1100)</f>
        <v>9.4940335682238003E-2</v>
      </c>
      <c r="K214" s="27">
        <f>+IF(H214=0,"",'Ark1'!S1100)</f>
        <v>7.3333333333333313</v>
      </c>
      <c r="L214" s="28">
        <f>+IF(H214=0,"",'Ark1'!U1100)</f>
        <v>268.40000000000003</v>
      </c>
      <c r="M214" s="33">
        <f>+IF(H214=0,"",'Ark1'!W1100)</f>
        <v>100</v>
      </c>
      <c r="N214" s="33">
        <f>+IF(H214=0,"",'Ark1'!X1100)</f>
        <v>33.333333333333343</v>
      </c>
      <c r="O214" s="33">
        <f>+IF(H214=0,"",'Ark1'!AG1100)</f>
        <v>531</v>
      </c>
      <c r="P214" s="33">
        <f>+IF(H214=0,"",'Ark1'!AH1100)</f>
        <v>100</v>
      </c>
      <c r="Q214" s="33">
        <f>+IF(H214=0,"",'Ark1'!AI1100)</f>
        <v>100</v>
      </c>
      <c r="R214" s="374">
        <f>+IF(H214=0,"",'Ark1'!AR1100)</f>
        <v>191</v>
      </c>
      <c r="S214" s="114">
        <f>+IF(H214=0,"",'Ark1'!AS1100)</f>
        <v>37.406979944985359</v>
      </c>
      <c r="T214" s="33">
        <f>+IF(H214=0,"",'Ark1'!Y1100)</f>
        <v>79.114389757278985</v>
      </c>
      <c r="U214" s="27">
        <f>+IF(H214=0,"",'Ark1'!Z1100)</f>
        <v>1.2472191289246499</v>
      </c>
      <c r="V214" s="33">
        <f t="shared" si="26"/>
        <v>505.46139359698691</v>
      </c>
      <c r="W214" s="28">
        <f t="shared" si="27"/>
        <v>1</v>
      </c>
      <c r="X214" s="246"/>
      <c r="Y214" s="27"/>
      <c r="AA214" s="28"/>
      <c r="AB214" s="27"/>
      <c r="AC214" s="86"/>
      <c r="AD214" s="86"/>
      <c r="AH214" s="86"/>
    </row>
    <row r="215" spans="1:34" ht="15.6">
      <c r="A215" s="246"/>
      <c r="B215" s="246">
        <f>+'Ark1'!C1101</f>
        <v>2024</v>
      </c>
      <c r="C215" s="86">
        <f>+'Ark1'!M1101</f>
        <v>14</v>
      </c>
      <c r="D215" s="363" t="s">
        <v>105</v>
      </c>
      <c r="E215" s="86">
        <f>+'Ark1'!D1101</f>
        <v>7</v>
      </c>
      <c r="F215" s="86" t="s">
        <v>597</v>
      </c>
      <c r="G215" s="86">
        <f>+IF(H215=0,"",'Ark1'!Q1101)</f>
        <v>7</v>
      </c>
      <c r="H215" s="86">
        <f>+'Ark1'!R1101</f>
        <v>14</v>
      </c>
      <c r="I215" s="28">
        <f>+IF(H215=0,"",'Ark1'!AE1101)</f>
        <v>0.53701572688914467</v>
      </c>
      <c r="J215" s="28">
        <f>+IF(H215=0,"",'Ark1'!AF1101)</f>
        <v>0.65118073222572803</v>
      </c>
      <c r="K215" s="27">
        <f>+IF(H215=0,"",'Ark1'!S1101)</f>
        <v>7.7142857142857117</v>
      </c>
      <c r="L215" s="28">
        <f>+IF(H215=0,"",'Ark1'!U1101)</f>
        <v>286.25714285714281</v>
      </c>
      <c r="M215" s="33">
        <f>+IF(H215=0,"",'Ark1'!W1101)</f>
        <v>100</v>
      </c>
      <c r="N215" s="33">
        <f>+IF(H215=0,"",'Ark1'!X1101)</f>
        <v>7.1428571428571441</v>
      </c>
      <c r="O215" s="33">
        <f>+IF(H215=0,"",'Ark1'!AG1101)</f>
        <v>544.69230769230785</v>
      </c>
      <c r="P215" s="33">
        <f>+IF(H215=0,"",'Ark1'!AH1101)</f>
        <v>92.857142857142875</v>
      </c>
      <c r="Q215" s="33">
        <f>+IF(H215=0,"",'Ark1'!AI1101)</f>
        <v>92.857142857142875</v>
      </c>
      <c r="R215" s="374">
        <f>+IF(H215=0,"",'Ark1'!AR1101)</f>
        <v>197.15384615384619</v>
      </c>
      <c r="S215" s="114">
        <f>+IF(H215=0,"",'Ark1'!AS1101)</f>
        <v>37.657917823659126</v>
      </c>
      <c r="T215" s="33">
        <f>+IF(H215=0,"",'Ark1'!Y1101)</f>
        <v>33.567176022454717</v>
      </c>
      <c r="U215" s="27">
        <f>+IF(H215=0,"",'Ark1'!Z1101)</f>
        <v>0.88063057185270754</v>
      </c>
      <c r="V215" s="33">
        <f t="shared" si="26"/>
        <v>525.53916920531776</v>
      </c>
      <c r="W215" s="28">
        <f t="shared" si="27"/>
        <v>2</v>
      </c>
      <c r="X215" s="246"/>
      <c r="Y215" s="27"/>
      <c r="AA215" s="28"/>
      <c r="AB215" s="27"/>
      <c r="AC215" s="86"/>
      <c r="AD215" s="86"/>
      <c r="AH215" s="86"/>
    </row>
    <row r="216" spans="1:34" ht="15.6">
      <c r="A216" s="246"/>
      <c r="B216" s="246">
        <f>+'Ark1'!C1102</f>
        <v>2024</v>
      </c>
      <c r="C216" s="86">
        <f>+'Ark1'!M1102</f>
        <v>14</v>
      </c>
      <c r="D216" s="363" t="s">
        <v>105</v>
      </c>
      <c r="E216" s="86">
        <f>+'Ark1'!D1102</f>
        <v>8</v>
      </c>
      <c r="F216" s="86" t="s">
        <v>598</v>
      </c>
      <c r="G216" s="86">
        <f>+IF(H216=0,"",'Ark1'!Q1102)</f>
        <v>10</v>
      </c>
      <c r="H216" s="86">
        <f>+'Ark1'!R1102</f>
        <v>16</v>
      </c>
      <c r="I216" s="28">
        <f>+IF(H216=0,"",'Ark1'!AE1102)</f>
        <v>0.50409577819785756</v>
      </c>
      <c r="J216" s="28">
        <f>+IF(H216=0,"",'Ark1'!AF1102)</f>
        <v>0.66176203068523387</v>
      </c>
      <c r="K216" s="27">
        <f>+IF(H216=0,"",'Ark1'!S1102)</f>
        <v>8.3125</v>
      </c>
      <c r="L216" s="28">
        <f>+IF(H216=0,"",'Ark1'!U1102)</f>
        <v>308.0750000000001</v>
      </c>
      <c r="M216" s="33">
        <f>+IF(H216=0,"",'Ark1'!W1102)</f>
        <v>100</v>
      </c>
      <c r="N216" s="33">
        <f>+IF(H216=0,"",'Ark1'!X1102)</f>
        <v>25</v>
      </c>
      <c r="O216" s="33">
        <f>+IF(H216=0,"",'Ark1'!AG1102)</f>
        <v>571.30769230769215</v>
      </c>
      <c r="P216" s="33">
        <f>+IF(H216=0,"",'Ark1'!AH1102)</f>
        <v>81.25</v>
      </c>
      <c r="Q216" s="33">
        <f>+IF(H216=0,"",'Ark1'!AI1102)</f>
        <v>75</v>
      </c>
      <c r="R216" s="374">
        <f>+IF(H216=0,"",'Ark1'!AR1102)</f>
        <v>195.46153846153845</v>
      </c>
      <c r="S216" s="114">
        <f>+IF(H216=0,"",'Ark1'!AS1102)</f>
        <v>39.827961260258974</v>
      </c>
      <c r="T216" s="33">
        <f>+IF(H216=0,"",'Ark1'!Y1102)</f>
        <v>38.429049884169409</v>
      </c>
      <c r="U216" s="27">
        <f>+IF(H216=0,"",'Ark1'!Z1102)</f>
        <v>0.681794507164732</v>
      </c>
      <c r="V216" s="33">
        <f t="shared" si="26"/>
        <v>539.24532112562304</v>
      </c>
      <c r="W216" s="28">
        <f t="shared" si="27"/>
        <v>1.6</v>
      </c>
      <c r="X216" s="246"/>
      <c r="Y216" s="27"/>
      <c r="AA216" s="28"/>
      <c r="AB216" s="27"/>
      <c r="AC216" s="86"/>
      <c r="AD216" s="86"/>
      <c r="AH216" s="86"/>
    </row>
    <row r="217" spans="1:34" ht="15.6">
      <c r="A217" s="246"/>
      <c r="B217" s="246">
        <f>+'Ark1'!C1103</f>
        <v>2024</v>
      </c>
      <c r="C217" s="86">
        <f>+'Ark1'!M1103</f>
        <v>14</v>
      </c>
      <c r="D217" s="363" t="s">
        <v>105</v>
      </c>
      <c r="E217" s="86">
        <f>+'Ark1'!D1103</f>
        <v>9</v>
      </c>
      <c r="F217" s="86" t="s">
        <v>599</v>
      </c>
      <c r="G217" s="86">
        <f>+IF(H217=0,"",'Ark1'!Q1103)</f>
        <v>6</v>
      </c>
      <c r="H217" s="86">
        <f>+'Ark1'!R1103</f>
        <v>8</v>
      </c>
      <c r="I217" s="28">
        <f>+IF(H217=0,"",'Ark1'!AE1103)</f>
        <v>0.26263952724885098</v>
      </c>
      <c r="J217" s="28">
        <f>+IF(H217=0,"",'Ark1'!AF1103)</f>
        <v>0.32069249652280118</v>
      </c>
      <c r="K217" s="27">
        <f>+IF(H217=0,"",'Ark1'!S1103)</f>
        <v>7.5</v>
      </c>
      <c r="L217" s="28">
        <f>+IF(H217=0,"",'Ark1'!U1103)</f>
        <v>280.02500000000003</v>
      </c>
      <c r="M217" s="33">
        <f>+IF(H217=0,"",'Ark1'!W1103)</f>
        <v>100</v>
      </c>
      <c r="N217" s="33">
        <f>+IF(H217=0,"",'Ark1'!X1103)</f>
        <v>0</v>
      </c>
      <c r="O217" s="33">
        <f>+IF(H217=0,"",'Ark1'!AG1103)</f>
        <v>576.5</v>
      </c>
      <c r="P217" s="33">
        <f>+IF(H217=0,"",'Ark1'!AH1103)</f>
        <v>75</v>
      </c>
      <c r="Q217" s="33">
        <f>+IF(H217=0,"",'Ark1'!AI1103)</f>
        <v>75</v>
      </c>
      <c r="R217" s="374">
        <f>+IF(H217=0,"",'Ark1'!AR1103)</f>
        <v>195.5</v>
      </c>
      <c r="S217" s="114">
        <f>+IF(H217=0,"",'Ark1'!AS1103)</f>
        <v>36.911682027234022</v>
      </c>
      <c r="T217" s="33">
        <f>+IF(H217=0,"",'Ark1'!Y1103)</f>
        <v>25.819263641707408</v>
      </c>
      <c r="U217" s="27">
        <f>+IF(H217=0,"",'Ark1'!Z1103)</f>
        <v>0.70710678118654757</v>
      </c>
      <c r="V217" s="33">
        <f t="shared" si="26"/>
        <v>485.73287077189951</v>
      </c>
      <c r="W217" s="28">
        <f t="shared" si="27"/>
        <v>1.3333333333333333</v>
      </c>
      <c r="X217" s="246"/>
      <c r="Y217" s="27"/>
      <c r="AA217" s="28"/>
      <c r="AB217" s="27"/>
      <c r="AC217" s="86"/>
      <c r="AD217" s="86"/>
      <c r="AH217" s="86"/>
    </row>
    <row r="218" spans="1:34" ht="15.6">
      <c r="A218" s="246"/>
      <c r="B218" s="246">
        <f>+'Ark1'!C1104</f>
        <v>2024</v>
      </c>
      <c r="C218" s="86">
        <f>+'Ark1'!M1104</f>
        <v>14</v>
      </c>
      <c r="D218" s="363" t="s">
        <v>105</v>
      </c>
      <c r="E218" s="86">
        <f>+'Ark1'!D1104</f>
        <v>10</v>
      </c>
      <c r="F218" s="86" t="s">
        <v>600</v>
      </c>
      <c r="G218" s="86">
        <f>+IF(H218=0,"",'Ark1'!Q1104)</f>
        <v>2</v>
      </c>
      <c r="H218" s="86">
        <f>+'Ark1'!R1104</f>
        <v>3</v>
      </c>
      <c r="I218" s="28">
        <f>+IF(H218=0,"",'Ark1'!AE1104)</f>
        <v>6.6548358473824315E-2</v>
      </c>
      <c r="J218" s="28">
        <f>+IF(H218=0,"",'Ark1'!AF1104)</f>
        <v>0.10652674291805124</v>
      </c>
      <c r="K218" s="27">
        <f>+IF(H218=0,"",'Ark1'!S1104)</f>
        <v>8</v>
      </c>
      <c r="L218" s="28">
        <f>+IF(H218=0,"",'Ark1'!U1104)</f>
        <v>338.06666666666655</v>
      </c>
      <c r="M218" s="33">
        <f>+IF(H218=0,"",'Ark1'!W1104)</f>
        <v>100</v>
      </c>
      <c r="N218" s="33">
        <f>+IF(H218=0,"",'Ark1'!X1104)</f>
        <v>0</v>
      </c>
      <c r="O218" s="33">
        <f>+IF(H218=0,"",'Ark1'!AG1104)</f>
        <v>600.33333333333348</v>
      </c>
      <c r="P218" s="33">
        <f>+IF(H218=0,"",'Ark1'!AH1104)</f>
        <v>100</v>
      </c>
      <c r="Q218" s="33">
        <f>+IF(H218=0,"",'Ark1'!AI1104)</f>
        <v>100</v>
      </c>
      <c r="R218" s="374">
        <f>+IF(H218=0,"",'Ark1'!AR1104)</f>
        <v>208.33333333333337</v>
      </c>
      <c r="S218" s="114">
        <f>+IF(H218=0,"",'Ark1'!AS1104)</f>
        <v>37.536573154110698</v>
      </c>
      <c r="T218" s="33">
        <f>+IF(H218=0,"",'Ark1'!Y1104)</f>
        <v>6.7598487820051139</v>
      </c>
      <c r="U218" s="27">
        <f>+IF(H218=0,"",'Ark1'!Z1104)</f>
        <v>0.81649658092772603</v>
      </c>
      <c r="V218" s="33">
        <f t="shared" si="26"/>
        <v>563.13159355913353</v>
      </c>
      <c r="W218" s="28">
        <f t="shared" si="27"/>
        <v>1.5</v>
      </c>
      <c r="X218" s="246"/>
      <c r="Y218" s="27"/>
      <c r="AA218" s="28"/>
      <c r="AB218" s="27"/>
      <c r="AC218" s="86"/>
      <c r="AD218" s="86"/>
      <c r="AH218" s="86"/>
    </row>
    <row r="219" spans="1:34" ht="15.6">
      <c r="A219" s="246"/>
      <c r="B219" s="246">
        <f>+'Ark1'!C1105</f>
        <v>2024</v>
      </c>
      <c r="C219" s="86">
        <f>+'Ark1'!M1105</f>
        <v>14</v>
      </c>
      <c r="D219" s="363" t="s">
        <v>105</v>
      </c>
      <c r="E219" s="86">
        <f>+'Ark1'!D1105</f>
        <v>11</v>
      </c>
      <c r="F219" s="86" t="s">
        <v>601</v>
      </c>
      <c r="G219" s="86">
        <f>+IF(H219=0,"",'Ark1'!Q1105)</f>
        <v>9</v>
      </c>
      <c r="H219" s="86">
        <f>+'Ark1'!R1105</f>
        <v>9</v>
      </c>
      <c r="I219" s="28">
        <f>+IF(H219=0,"",'Ark1'!AE1105)</f>
        <v>0.20533880903490756</v>
      </c>
      <c r="J219" s="28">
        <f>+IF(H219=0,"",'Ark1'!AF1105)</f>
        <v>0.27440331690512082</v>
      </c>
      <c r="K219" s="27">
        <f>+IF(H219=0,"",'Ark1'!S1105)</f>
        <v>6.4444444444444438</v>
      </c>
      <c r="L219" s="28">
        <f>+IF(H219=0,"",'Ark1'!U1105)</f>
        <v>290.88888888888886</v>
      </c>
      <c r="M219" s="33">
        <f>+IF(H219=0,"",'Ark1'!W1105)</f>
        <v>100</v>
      </c>
      <c r="N219" s="33">
        <f>+IF(H219=0,"",'Ark1'!X1105)</f>
        <v>22.222222222222225</v>
      </c>
      <c r="O219" s="33">
        <f>+IF(H219=0,"",'Ark1'!AG1105)</f>
        <v>617.875</v>
      </c>
      <c r="P219" s="33">
        <f>+IF(H219=0,"",'Ark1'!AH1105)</f>
        <v>88.8888888888889</v>
      </c>
      <c r="Q219" s="33">
        <f>+IF(H219=0,"",'Ark1'!AI1105)</f>
        <v>55.555555555555557</v>
      </c>
      <c r="R219" s="374">
        <f>+IF(H219=0,"",'Ark1'!AR1105)</f>
        <v>204.5</v>
      </c>
      <c r="S219" s="114">
        <f>+IF(H219=0,"",'Ark1'!AS1105)</f>
        <v>34.404026528078198</v>
      </c>
      <c r="T219" s="33">
        <f>+IF(H219=0,"",'Ark1'!Y1105)</f>
        <v>54.462493606853293</v>
      </c>
      <c r="U219" s="27">
        <f>+IF(H219=0,"",'Ark1'!Z1105)</f>
        <v>1.065740338513935</v>
      </c>
      <c r="V219" s="33">
        <f t="shared" si="26"/>
        <v>470.7892193224987</v>
      </c>
      <c r="W219" s="28">
        <f t="shared" si="27"/>
        <v>1</v>
      </c>
      <c r="X219" s="246"/>
      <c r="Y219" s="27"/>
      <c r="AA219" s="28"/>
      <c r="AB219" s="27"/>
      <c r="AC219" s="86"/>
      <c r="AD219" s="86"/>
      <c r="AH219" s="86"/>
    </row>
    <row r="220" spans="1:34" ht="15.6">
      <c r="A220" s="246"/>
      <c r="B220" s="246">
        <f>+'Ark1'!C1106</f>
        <v>2024</v>
      </c>
      <c r="C220" s="86">
        <f>+'Ark1'!M1106</f>
        <v>14</v>
      </c>
      <c r="D220" s="363" t="s">
        <v>105</v>
      </c>
      <c r="E220" s="86">
        <f>+'Ark1'!D1106</f>
        <v>12</v>
      </c>
      <c r="F220" s="86" t="s">
        <v>602</v>
      </c>
      <c r="G220" s="86">
        <f>+IF(H220=0,"",'Ark1'!Q1106)</f>
        <v>2</v>
      </c>
      <c r="H220" s="86">
        <f>+'Ark1'!R1106</f>
        <v>3</v>
      </c>
      <c r="I220" s="28">
        <f>+IF(H220=0,"",'Ark1'!AE1106)</f>
        <v>0.28517110266159706</v>
      </c>
      <c r="J220" s="28">
        <f>+IF(H220=0,"",'Ark1'!AF1106)</f>
        <v>0.40679061861257904</v>
      </c>
      <c r="K220" s="27">
        <f>+IF(H220=0,"",'Ark1'!S1106)</f>
        <v>8.3333333333333357</v>
      </c>
      <c r="L220" s="28">
        <f>+IF(H220=0,"",'Ark1'!U1106)</f>
        <v>317.96666666666675</v>
      </c>
      <c r="M220" s="33">
        <f>+IF(H220=0,"",'Ark1'!W1106)</f>
        <v>100</v>
      </c>
      <c r="N220" s="33">
        <f>+IF(H220=0,"",'Ark1'!X1106)</f>
        <v>0</v>
      </c>
      <c r="O220" s="33">
        <f>+IF(H220=0,"",'Ark1'!AG1106)</f>
        <v>597.5</v>
      </c>
      <c r="P220" s="33">
        <f>+IF(H220=0,"",'Ark1'!AH1106)</f>
        <v>66.666666666666686</v>
      </c>
      <c r="Q220" s="33">
        <f>+IF(H220=0,"",'Ark1'!AI1106)</f>
        <v>66.666666666666686</v>
      </c>
      <c r="R220" s="374">
        <f>+IF(H220=0,"",'Ark1'!AR1106)</f>
        <v>200</v>
      </c>
      <c r="S220" s="114">
        <f>+IF(H220=0,"",'Ark1'!AS1106)</f>
        <v>40.823257108355968</v>
      </c>
      <c r="T220" s="33">
        <f>+IF(H220=0,"",'Ark1'!Y1106)</f>
        <v>20.215065888808901</v>
      </c>
      <c r="U220" s="27">
        <f>+IF(H220=0,"",'Ark1'!Z1106)</f>
        <v>0.47140452079101841</v>
      </c>
      <c r="V220" s="33">
        <f t="shared" si="26"/>
        <v>532.1617852161786</v>
      </c>
      <c r="W220" s="28">
        <f t="shared" si="27"/>
        <v>1.5</v>
      </c>
      <c r="X220" s="246"/>
      <c r="Y220" s="27"/>
      <c r="AA220" s="28"/>
      <c r="AB220" s="27"/>
      <c r="AC220" s="86"/>
      <c r="AD220" s="86"/>
      <c r="AH220" s="86"/>
    </row>
    <row r="221" spans="1:34" ht="15.6">
      <c r="A221" s="246"/>
      <c r="B221" s="246"/>
      <c r="C221" s="246"/>
      <c r="D221" s="246"/>
      <c r="E221" s="246"/>
      <c r="F221" s="246"/>
      <c r="G221" s="246"/>
      <c r="H221" s="246"/>
      <c r="I221" s="247"/>
      <c r="J221" s="247"/>
      <c r="K221" s="246"/>
      <c r="L221" s="246"/>
      <c r="M221" s="248"/>
      <c r="N221" s="248"/>
      <c r="O221" s="246"/>
      <c r="P221" s="248"/>
      <c r="Q221" s="248"/>
      <c r="R221" s="248"/>
      <c r="S221" s="248"/>
      <c r="T221" s="248"/>
      <c r="U221" s="246"/>
      <c r="V221" s="246"/>
      <c r="W221" s="247"/>
      <c r="X221" s="246"/>
      <c r="Y221" s="249"/>
      <c r="AA221" s="28"/>
      <c r="AB221" s="27"/>
      <c r="AC221" s="250"/>
      <c r="AD221" s="86"/>
      <c r="AH221" s="86"/>
    </row>
    <row r="222" spans="1:34" ht="22.8">
      <c r="A222" s="264" t="s">
        <v>639</v>
      </c>
      <c r="B222" s="246"/>
      <c r="C222" s="246"/>
      <c r="D222" s="346" t="str">
        <f>+D224</f>
        <v>5+</v>
      </c>
      <c r="E222" s="246"/>
      <c r="F222" s="246"/>
      <c r="G222" s="246"/>
      <c r="H222" s="213">
        <f>SUM(H224:H235)</f>
        <v>23</v>
      </c>
      <c r="I222" s="247"/>
      <c r="J222" s="247"/>
      <c r="K222" s="246"/>
      <c r="L222" s="272">
        <f>+Fettgruppe!N24</f>
        <v>317.3478260869565</v>
      </c>
      <c r="M222" s="248"/>
      <c r="N222" s="248"/>
      <c r="O222" s="246"/>
      <c r="P222" s="248"/>
      <c r="Q222" s="248"/>
      <c r="R222" s="248"/>
      <c r="S222" s="248"/>
      <c r="T222" s="248"/>
      <c r="U222" s="246"/>
      <c r="V222" s="272">
        <f>+Fettgruppe!X24</f>
        <v>514.52135908642322</v>
      </c>
      <c r="W222" s="263"/>
      <c r="X222" s="246"/>
      <c r="Y222" s="249"/>
      <c r="AA222" s="28"/>
      <c r="AB222" s="27"/>
      <c r="AC222" s="250"/>
      <c r="AD222" s="86"/>
      <c r="AH222" s="86"/>
    </row>
    <row r="223" spans="1:34" ht="16.5" customHeight="1">
      <c r="A223" s="246"/>
      <c r="B223" s="246"/>
      <c r="C223" s="246"/>
      <c r="D223" s="346"/>
      <c r="E223" s="246"/>
      <c r="F223" s="246"/>
      <c r="G223" s="246"/>
      <c r="H223" s="246"/>
      <c r="I223" s="246"/>
      <c r="J223" s="246"/>
      <c r="K223" s="246"/>
      <c r="L223" s="246"/>
      <c r="M223" s="248"/>
      <c r="N223" s="248"/>
      <c r="O223" s="246"/>
      <c r="P223" s="248"/>
      <c r="Q223" s="248"/>
      <c r="R223" s="248"/>
      <c r="S223" s="248"/>
      <c r="T223" s="248"/>
      <c r="U223" s="246"/>
      <c r="V223" s="246"/>
      <c r="W223" s="246"/>
      <c r="X223" s="246"/>
      <c r="Y223" s="249"/>
      <c r="AA223" s="28"/>
      <c r="AB223" s="27"/>
      <c r="AC223" s="250"/>
      <c r="AD223" s="86"/>
      <c r="AH223" s="86"/>
    </row>
    <row r="224" spans="1:34" ht="15.6">
      <c r="A224" s="246"/>
      <c r="B224" s="246">
        <f>+'Ark1'!C1107</f>
        <v>2024</v>
      </c>
      <c r="C224" s="266">
        <f>+'Ark1'!M1107</f>
        <v>15</v>
      </c>
      <c r="D224" s="266" t="s">
        <v>106</v>
      </c>
      <c r="E224" s="266">
        <f>+'Ark1'!D1107</f>
        <v>1</v>
      </c>
      <c r="F224" s="266" t="s">
        <v>592</v>
      </c>
      <c r="G224" s="266">
        <f>+IF(H224=0,"",'Ark1'!Q1107)</f>
        <v>4</v>
      </c>
      <c r="H224" s="266">
        <f>+'Ark1'!R1107</f>
        <v>4</v>
      </c>
      <c r="I224" s="267">
        <f>+IF(H224=0,"",'Ark1'!AE1107)</f>
        <v>0.12437810945273629</v>
      </c>
      <c r="J224" s="267">
        <f>+IF(H224=0,"",'Ark1'!AF1107)</f>
        <v>0.177171413892139</v>
      </c>
      <c r="K224" s="268">
        <f>+IF(H224=0,"",'Ark1'!S1107)</f>
        <v>7.25</v>
      </c>
      <c r="L224" s="267">
        <f>+IF(H224=0,"",'Ark1'!U1107)</f>
        <v>322.60000000000002</v>
      </c>
      <c r="M224" s="269">
        <f>+IF(H224=0,"",'Ark1'!W1107)</f>
        <v>100</v>
      </c>
      <c r="N224" s="269">
        <f>+IF(H224=0,"",'Ark1'!X1107)</f>
        <v>50</v>
      </c>
      <c r="O224" s="269">
        <f>+IF(H224=0,"",'Ark1'!AG1107)</f>
        <v>653.25</v>
      </c>
      <c r="P224" s="269">
        <f>+IF(H224=0,"",'Ark1'!AH1107)</f>
        <v>100</v>
      </c>
      <c r="Q224" s="269">
        <f>+IF(H224=0,"",'Ark1'!AI1107)</f>
        <v>75</v>
      </c>
      <c r="R224" s="374">
        <f>+IF(H224=0,"",'Ark1'!AR1107)</f>
        <v>209.75</v>
      </c>
      <c r="S224" s="114">
        <f>+IF(H224=0,"",'Ark1'!AS1107)</f>
        <v>35.639123267974796</v>
      </c>
      <c r="T224" s="269">
        <f>+IF(H224=0,"",'Ark1'!Y1107)</f>
        <v>31.478325876704353</v>
      </c>
      <c r="U224" s="268">
        <f>+IF(H224=0,"",'Ark1'!Z1107)</f>
        <v>1.4790199457749036</v>
      </c>
      <c r="V224" s="269">
        <f t="shared" ref="V224:V235" si="28">+IF(H224=0,"",1000*L224/O224)</f>
        <v>493.83849980864909</v>
      </c>
      <c r="W224" s="267">
        <f t="shared" ref="W224:W235" si="29">+IF(H224=0,"",H224/G224)</f>
        <v>1</v>
      </c>
      <c r="X224" s="246"/>
      <c r="Y224" s="27"/>
      <c r="AA224" s="28"/>
      <c r="AB224" s="27"/>
      <c r="AC224" s="86"/>
      <c r="AD224" s="86"/>
      <c r="AH224" s="86"/>
    </row>
    <row r="225" spans="1:64" ht="15.6">
      <c r="A225" s="246"/>
      <c r="B225" s="246">
        <f>+'Ark1'!C1108</f>
        <v>2024</v>
      </c>
      <c r="C225" s="266">
        <f>+'Ark1'!M1108</f>
        <v>15</v>
      </c>
      <c r="D225" s="266" t="s">
        <v>106</v>
      </c>
      <c r="E225" s="266">
        <f>+'Ark1'!D1108</f>
        <v>2</v>
      </c>
      <c r="F225" s="266" t="s">
        <v>593</v>
      </c>
      <c r="G225" s="266" t="str">
        <f>+IF(H225=0,"",'Ark1'!Q1108)</f>
        <v/>
      </c>
      <c r="H225" s="266">
        <f>+'Ark1'!R1108</f>
        <v>0</v>
      </c>
      <c r="I225" s="267" t="str">
        <f>+IF(H225=0,"",'Ark1'!AE1108)</f>
        <v/>
      </c>
      <c r="J225" s="267" t="str">
        <f>+IF(H225=0,"",'Ark1'!AF1108)</f>
        <v/>
      </c>
      <c r="K225" s="268" t="str">
        <f>+IF(H225=0,"",'Ark1'!S1108)</f>
        <v/>
      </c>
      <c r="L225" s="267" t="str">
        <f>+IF(H225=0,"",'Ark1'!U1108)</f>
        <v/>
      </c>
      <c r="M225" s="269" t="str">
        <f>+IF(H225=0,"",'Ark1'!W1108)</f>
        <v/>
      </c>
      <c r="N225" s="269" t="str">
        <f>+IF(H225=0,"",'Ark1'!X1108)</f>
        <v/>
      </c>
      <c r="O225" s="269" t="str">
        <f>+IF(H225=0,"",'Ark1'!AG1108)</f>
        <v/>
      </c>
      <c r="P225" s="269" t="str">
        <f>+IF(H225=0,"",'Ark1'!AH1108)</f>
        <v/>
      </c>
      <c r="Q225" s="269" t="str">
        <f>+IF(H225=0,"",'Ark1'!AI1108)</f>
        <v/>
      </c>
      <c r="R225" s="374" t="str">
        <f>+IF(H225=0,"",'Ark1'!AR1108)</f>
        <v/>
      </c>
      <c r="S225" s="114" t="str">
        <f>+IF(H225=0,"",'Ark1'!AS1108)</f>
        <v/>
      </c>
      <c r="T225" s="269" t="str">
        <f>+IF(H225=0,"",'Ark1'!Y1108)</f>
        <v/>
      </c>
      <c r="U225" s="268" t="str">
        <f>+IF(H225=0,"",'Ark1'!Z1108)</f>
        <v/>
      </c>
      <c r="V225" s="269" t="str">
        <f t="shared" si="28"/>
        <v/>
      </c>
      <c r="W225" s="267" t="str">
        <f t="shared" si="29"/>
        <v/>
      </c>
      <c r="X225" s="246"/>
      <c r="Y225" s="27"/>
      <c r="AA225" s="28"/>
      <c r="AB225" s="27"/>
      <c r="AC225" s="86"/>
      <c r="AD225" s="86"/>
      <c r="AH225" s="86"/>
    </row>
    <row r="226" spans="1:64" ht="15.6">
      <c r="A226" s="246"/>
      <c r="B226" s="246">
        <f>+'Ark1'!C1109</f>
        <v>2024</v>
      </c>
      <c r="C226" s="266">
        <f>+'Ark1'!M1109</f>
        <v>15</v>
      </c>
      <c r="D226" s="266" t="s">
        <v>106</v>
      </c>
      <c r="E226" s="266">
        <f>+'Ark1'!D1109</f>
        <v>3</v>
      </c>
      <c r="F226" s="266" t="s">
        <v>594</v>
      </c>
      <c r="G226" s="266" t="str">
        <f>+IF(H226=0,"",'Ark1'!Q1109)</f>
        <v/>
      </c>
      <c r="H226" s="266">
        <f>+'Ark1'!R1109</f>
        <v>0</v>
      </c>
      <c r="I226" s="267" t="str">
        <f>+IF(H226=0,"",'Ark1'!AE1109)</f>
        <v/>
      </c>
      <c r="J226" s="267" t="str">
        <f>+IF(H226=0,"",'Ark1'!AF1109)</f>
        <v/>
      </c>
      <c r="K226" s="268" t="str">
        <f>+IF(H226=0,"",'Ark1'!S1109)</f>
        <v/>
      </c>
      <c r="L226" s="267" t="str">
        <f>+IF(H226=0,"",'Ark1'!U1109)</f>
        <v/>
      </c>
      <c r="M226" s="269" t="str">
        <f>+IF(H226=0,"",'Ark1'!W1109)</f>
        <v/>
      </c>
      <c r="N226" s="269" t="str">
        <f>+IF(H226=0,"",'Ark1'!X1109)</f>
        <v/>
      </c>
      <c r="O226" s="269" t="str">
        <f>+IF(H226=0,"",'Ark1'!AG1109)</f>
        <v/>
      </c>
      <c r="P226" s="269" t="str">
        <f>+IF(H226=0,"",'Ark1'!AH1109)</f>
        <v/>
      </c>
      <c r="Q226" s="269" t="str">
        <f>+IF(H226=0,"",'Ark1'!AI1109)</f>
        <v/>
      </c>
      <c r="R226" s="374" t="str">
        <f>+IF(H226=0,"",'Ark1'!AR1109)</f>
        <v/>
      </c>
      <c r="S226" s="114" t="str">
        <f>+IF(H226=0,"",'Ark1'!AS1109)</f>
        <v/>
      </c>
      <c r="T226" s="269" t="str">
        <f>+IF(H226=0,"",'Ark1'!Y1109)</f>
        <v/>
      </c>
      <c r="U226" s="268" t="str">
        <f>+IF(H226=0,"",'Ark1'!Z1109)</f>
        <v/>
      </c>
      <c r="V226" s="269" t="str">
        <f t="shared" si="28"/>
        <v/>
      </c>
      <c r="W226" s="267" t="str">
        <f t="shared" si="29"/>
        <v/>
      </c>
      <c r="X226" s="246"/>
      <c r="Y226" s="27"/>
      <c r="AA226" s="28"/>
      <c r="AB226" s="27"/>
      <c r="AC226" s="86"/>
      <c r="AD226" s="86"/>
      <c r="AH226" s="86"/>
    </row>
    <row r="227" spans="1:64" ht="15.6">
      <c r="A227" s="246"/>
      <c r="B227" s="246">
        <f>+'Ark1'!C1110</f>
        <v>2024</v>
      </c>
      <c r="C227" s="266">
        <f>+'Ark1'!M1110</f>
        <v>15</v>
      </c>
      <c r="D227" s="266" t="s">
        <v>106</v>
      </c>
      <c r="E227" s="266">
        <f>+'Ark1'!D1110</f>
        <v>4</v>
      </c>
      <c r="F227" s="266" t="s">
        <v>595</v>
      </c>
      <c r="G227" s="266">
        <f>+IF(H227=0,"",'Ark1'!Q1110)</f>
        <v>3</v>
      </c>
      <c r="H227" s="266">
        <f>+'Ark1'!R1110</f>
        <v>4</v>
      </c>
      <c r="I227" s="267">
        <f>+IF(H227=0,"",'Ark1'!AE1110)</f>
        <v>0.1172332942555686</v>
      </c>
      <c r="J227" s="267">
        <f>+IF(H227=0,"",'Ark1'!AF1110)</f>
        <v>0.1581887345207682</v>
      </c>
      <c r="K227" s="268">
        <f>+IF(H227=0,"",'Ark1'!S1110)</f>
        <v>8.75</v>
      </c>
      <c r="L227" s="267">
        <f>+IF(H227=0,"",'Ark1'!U1110)</f>
        <v>309.72500000000002</v>
      </c>
      <c r="M227" s="269">
        <f>+IF(H227=0,"",'Ark1'!W1110)</f>
        <v>100</v>
      </c>
      <c r="N227" s="269">
        <f>+IF(H227=0,"",'Ark1'!X1110)</f>
        <v>25</v>
      </c>
      <c r="O227" s="269">
        <f>+IF(H227=0,"",'Ark1'!AG1110)</f>
        <v>614.25</v>
      </c>
      <c r="P227" s="269">
        <f>+IF(H227=0,"",'Ark1'!AH1110)</f>
        <v>100</v>
      </c>
      <c r="Q227" s="269">
        <f>+IF(H227=0,"",'Ark1'!AI1110)</f>
        <v>100</v>
      </c>
      <c r="R227" s="374">
        <f>+IF(H227=0,"",'Ark1'!AR1110)</f>
        <v>193.5</v>
      </c>
      <c r="S227" s="114">
        <f>+IF(H227=0,"",'Ark1'!AS1110)</f>
        <v>42.594725535792122</v>
      </c>
      <c r="T227" s="269">
        <f>+IF(H227=0,"",'Ark1'!Y1110)</f>
        <v>39.751249980346422</v>
      </c>
      <c r="U227" s="268">
        <f>+IF(H227=0,"",'Ark1'!Z1110)</f>
        <v>0.4330127018922193</v>
      </c>
      <c r="V227" s="269">
        <f t="shared" si="28"/>
        <v>504.23280423280426</v>
      </c>
      <c r="W227" s="267">
        <f t="shared" si="29"/>
        <v>1.3333333333333333</v>
      </c>
      <c r="X227" s="246"/>
      <c r="Y227" s="27"/>
      <c r="AA227" s="28"/>
      <c r="AB227" s="27"/>
      <c r="AC227" s="86"/>
      <c r="AD227" s="86"/>
      <c r="AH227" s="86"/>
    </row>
    <row r="228" spans="1:64" ht="15.6">
      <c r="A228" s="246"/>
      <c r="B228" s="246">
        <f>+'Ark1'!C1111</f>
        <v>2024</v>
      </c>
      <c r="C228" s="266">
        <f>+'Ark1'!M1111</f>
        <v>15</v>
      </c>
      <c r="D228" s="266" t="s">
        <v>106</v>
      </c>
      <c r="E228" s="266">
        <f>+'Ark1'!D1111</f>
        <v>5</v>
      </c>
      <c r="F228" s="266" t="s">
        <v>442</v>
      </c>
      <c r="G228" s="266">
        <f>+IF(H228=0,"",'Ark1'!Q1111)</f>
        <v>1</v>
      </c>
      <c r="H228" s="266">
        <f>+'Ark1'!R1111</f>
        <v>1</v>
      </c>
      <c r="I228" s="267">
        <f>+IF(H228=0,"",'Ark1'!AE1111)</f>
        <v>2.7693159789531983E-2</v>
      </c>
      <c r="J228" s="267">
        <f>+IF(H228=0,"",'Ark1'!AF1111)</f>
        <v>3.9496731847322511E-2</v>
      </c>
      <c r="K228" s="268">
        <f>+IF(H228=0,"",'Ark1'!S1111)</f>
        <v>6</v>
      </c>
      <c r="L228" s="267">
        <f>+IF(H228=0,"",'Ark1'!U1111)</f>
        <v>327.7</v>
      </c>
      <c r="M228" s="269">
        <f>+IF(H228=0,"",'Ark1'!W1111)</f>
        <v>100</v>
      </c>
      <c r="N228" s="269">
        <f>+IF(H228=0,"",'Ark1'!X1111)</f>
        <v>0</v>
      </c>
      <c r="O228" s="269">
        <f>+IF(H228=0,"",'Ark1'!AG1111)</f>
        <v>713</v>
      </c>
      <c r="P228" s="269">
        <f>+IF(H228=0,"",'Ark1'!AH1111)</f>
        <v>100</v>
      </c>
      <c r="Q228" s="269">
        <f>+IF(H228=0,"",'Ark1'!AI1111)</f>
        <v>100</v>
      </c>
      <c r="R228" s="374">
        <f>+IF(H228=0,"",'Ark1'!AR1111)</f>
        <v>215</v>
      </c>
      <c r="S228" s="114">
        <f>+IF(H228=0,"",'Ark1'!AS1111)</f>
        <v>33.003383349893717</v>
      </c>
      <c r="T228" s="269">
        <f>+IF(H228=0,"",'Ark1'!Y1111)</f>
        <v>0</v>
      </c>
      <c r="U228" s="268">
        <f>+IF(H228=0,"",'Ark1'!Z1111)</f>
        <v>0</v>
      </c>
      <c r="V228" s="269">
        <f t="shared" si="28"/>
        <v>459.60729312762976</v>
      </c>
      <c r="W228" s="267">
        <f t="shared" si="29"/>
        <v>1</v>
      </c>
      <c r="X228" s="246"/>
      <c r="Y228" s="27"/>
      <c r="AA228" s="28"/>
      <c r="AB228" s="27"/>
      <c r="AC228" s="86"/>
      <c r="AD228" s="86"/>
      <c r="AH228" s="86"/>
    </row>
    <row r="229" spans="1:64" ht="15.6">
      <c r="A229" s="246"/>
      <c r="B229" s="246">
        <f>+'Ark1'!C1112</f>
        <v>2024</v>
      </c>
      <c r="C229" s="266">
        <f>+'Ark1'!M1112</f>
        <v>15</v>
      </c>
      <c r="D229" s="266" t="s">
        <v>106</v>
      </c>
      <c r="E229" s="266">
        <f>+'Ark1'!D1112</f>
        <v>6</v>
      </c>
      <c r="F229" s="266" t="s">
        <v>596</v>
      </c>
      <c r="G229" s="266">
        <f>+IF(H229=0,"",'Ark1'!Q1112)</f>
        <v>1</v>
      </c>
      <c r="H229" s="266">
        <f>+'Ark1'!R1112</f>
        <v>1</v>
      </c>
      <c r="I229" s="267">
        <f>+IF(H229=0,"",'Ark1'!AE1112)</f>
        <v>2.7525461051472608E-2</v>
      </c>
      <c r="J229" s="267">
        <f>+IF(H229=0,"",'Ark1'!AF1112)</f>
        <v>2.560983719595394E-2</v>
      </c>
      <c r="K229" s="268">
        <f>+IF(H229=0,"",'Ark1'!S1112)</f>
        <v>7</v>
      </c>
      <c r="L229" s="267">
        <f>+IF(H229=0,"",'Ark1'!U1112)</f>
        <v>217.2</v>
      </c>
      <c r="M229" s="269">
        <f>+IF(H229=0,"",'Ark1'!W1112)</f>
        <v>100</v>
      </c>
      <c r="N229" s="269">
        <f>+IF(H229=0,"",'Ark1'!X1112)</f>
        <v>0</v>
      </c>
      <c r="O229" s="269">
        <f>+IF(H229=0,"",'Ark1'!AG1112)</f>
        <v>459</v>
      </c>
      <c r="P229" s="269">
        <f>+IF(H229=0,"",'Ark1'!AH1112)</f>
        <v>100</v>
      </c>
      <c r="Q229" s="269">
        <f>+IF(H229=0,"",'Ark1'!AI1112)</f>
        <v>100</v>
      </c>
      <c r="R229" s="374">
        <f>+IF(H229=0,"",'Ark1'!AR1112)</f>
        <v>184</v>
      </c>
      <c r="S229" s="114">
        <f>+IF(H229=0,"",'Ark1'!AS1112)</f>
        <v>34.834233993589223</v>
      </c>
      <c r="T229" s="269">
        <f>+IF(H229=0,"",'Ark1'!Y1112)</f>
        <v>0</v>
      </c>
      <c r="U229" s="268">
        <f>+IF(H229=0,"",'Ark1'!Z1112)</f>
        <v>0</v>
      </c>
      <c r="V229" s="269">
        <f t="shared" si="28"/>
        <v>473.20261437908499</v>
      </c>
      <c r="W229" s="267">
        <f t="shared" si="29"/>
        <v>1</v>
      </c>
      <c r="X229" s="246"/>
      <c r="Y229" s="27"/>
      <c r="AA229" s="28"/>
      <c r="AB229" s="27"/>
      <c r="AC229" s="86"/>
      <c r="AD229" s="86"/>
      <c r="AH229" s="86"/>
    </row>
    <row r="230" spans="1:64" ht="15.6">
      <c r="A230" s="246"/>
      <c r="B230" s="246">
        <f>+'Ark1'!C1113</f>
        <v>2024</v>
      </c>
      <c r="C230" s="266">
        <f>+'Ark1'!M1113</f>
        <v>15</v>
      </c>
      <c r="D230" s="266" t="s">
        <v>106</v>
      </c>
      <c r="E230" s="266">
        <f>+'Ark1'!D1113</f>
        <v>7</v>
      </c>
      <c r="F230" s="266" t="s">
        <v>597</v>
      </c>
      <c r="G230" s="266">
        <f>+IF(H230=0,"",'Ark1'!Q1113)</f>
        <v>1</v>
      </c>
      <c r="H230" s="266">
        <f>+'Ark1'!R1113</f>
        <v>1</v>
      </c>
      <c r="I230" s="267">
        <f>+IF(H230=0,"",'Ark1'!AE1113)</f>
        <v>3.8358266206367488E-2</v>
      </c>
      <c r="J230" s="267">
        <f>+IF(H230=0,"",'Ark1'!AF1113)</f>
        <v>4.8502207947245184E-2</v>
      </c>
      <c r="K230" s="268">
        <f>+IF(H230=0,"",'Ark1'!S1113)</f>
        <v>8</v>
      </c>
      <c r="L230" s="267">
        <f>+IF(H230=0,"",'Ark1'!U1113)</f>
        <v>298.5</v>
      </c>
      <c r="M230" s="269">
        <f>+IF(H230=0,"",'Ark1'!W1113)</f>
        <v>100</v>
      </c>
      <c r="N230" s="269">
        <f>+IF(H230=0,"",'Ark1'!X1113)</f>
        <v>0</v>
      </c>
      <c r="O230" s="269">
        <f>+IF(H230=0,"",'Ark1'!AG1113)</f>
        <v>574</v>
      </c>
      <c r="P230" s="269">
        <f>+IF(H230=0,"",'Ark1'!AH1113)</f>
        <v>100</v>
      </c>
      <c r="Q230" s="269">
        <f>+IF(H230=0,"",'Ark1'!AI1113)</f>
        <v>100</v>
      </c>
      <c r="R230" s="374">
        <f>+IF(H230=0,"",'Ark1'!AR1113)</f>
        <v>200</v>
      </c>
      <c r="S230" s="114">
        <f>+IF(H230=0,"",'Ark1'!AS1113)</f>
        <v>37.375</v>
      </c>
      <c r="T230" s="269">
        <f>+IF(H230=0,"",'Ark1'!Y1113)</f>
        <v>0</v>
      </c>
      <c r="U230" s="268">
        <f>+IF(H230=0,"",'Ark1'!Z1113)</f>
        <v>0</v>
      </c>
      <c r="V230" s="269">
        <f t="shared" si="28"/>
        <v>520.03484320557493</v>
      </c>
      <c r="W230" s="267">
        <f t="shared" si="29"/>
        <v>1</v>
      </c>
      <c r="X230" s="246"/>
      <c r="Y230" s="27"/>
      <c r="AA230" s="28"/>
      <c r="AB230" s="27"/>
      <c r="AC230" s="86"/>
      <c r="AD230" s="86"/>
      <c r="AH230" s="86"/>
    </row>
    <row r="231" spans="1:64" ht="15.6">
      <c r="A231" s="246"/>
      <c r="B231" s="246">
        <f>+'Ark1'!C1114</f>
        <v>2024</v>
      </c>
      <c r="C231" s="266">
        <f>+'Ark1'!M1114</f>
        <v>15</v>
      </c>
      <c r="D231" s="266" t="s">
        <v>106</v>
      </c>
      <c r="E231" s="266">
        <f>+'Ark1'!D1114</f>
        <v>8</v>
      </c>
      <c r="F231" s="266" t="s">
        <v>598</v>
      </c>
      <c r="G231" s="266">
        <f>+IF(H231=0,"",'Ark1'!Q1114)</f>
        <v>2</v>
      </c>
      <c r="H231" s="266">
        <f>+'Ark1'!R1114</f>
        <v>4</v>
      </c>
      <c r="I231" s="267">
        <f>+IF(H231=0,"",'Ark1'!AE1114)</f>
        <v>0.12602394454946439</v>
      </c>
      <c r="J231" s="267">
        <f>+IF(H231=0,"",'Ark1'!AF1114)</f>
        <v>0.15714364540230996</v>
      </c>
      <c r="K231" s="268">
        <f>+IF(H231=0,"",'Ark1'!S1114)</f>
        <v>8.25</v>
      </c>
      <c r="L231" s="267">
        <f>+IF(H231=0,"",'Ark1'!U1114)</f>
        <v>292.625</v>
      </c>
      <c r="M231" s="269">
        <f>+IF(H231=0,"",'Ark1'!W1114)</f>
        <v>100</v>
      </c>
      <c r="N231" s="269">
        <f>+IF(H231=0,"",'Ark1'!X1114)</f>
        <v>0</v>
      </c>
      <c r="O231" s="269">
        <f>+IF(H231=0,"",'Ark1'!AG1114)</f>
        <v>547</v>
      </c>
      <c r="P231" s="269">
        <f>+IF(H231=0,"",'Ark1'!AH1114)</f>
        <v>100</v>
      </c>
      <c r="Q231" s="269">
        <f>+IF(H231=0,"",'Ark1'!AI1114)</f>
        <v>100</v>
      </c>
      <c r="R231" s="374">
        <f>+IF(H231=0,"",'Ark1'!AR1114)</f>
        <v>194.5</v>
      </c>
      <c r="S231" s="114">
        <f>+IF(H231=0,"",'Ark1'!AS1114)</f>
        <v>39.685106216165501</v>
      </c>
      <c r="T231" s="269">
        <f>+IF(H231=0,"",'Ark1'!Y1114)</f>
        <v>26.67314895170804</v>
      </c>
      <c r="U231" s="268">
        <f>+IF(H231=0,"",'Ark1'!Z1114)</f>
        <v>0.82915619758885006</v>
      </c>
      <c r="V231" s="269">
        <f t="shared" si="28"/>
        <v>534.96343692870198</v>
      </c>
      <c r="W231" s="267">
        <f t="shared" si="29"/>
        <v>2</v>
      </c>
      <c r="X231" s="246"/>
      <c r="Y231" s="27"/>
      <c r="AA231" s="28"/>
      <c r="AB231" s="27"/>
      <c r="AC231" s="86"/>
      <c r="AD231" s="86"/>
      <c r="AH231" s="86"/>
    </row>
    <row r="232" spans="1:64" ht="15.6">
      <c r="A232" s="246"/>
      <c r="B232" s="246">
        <f>+'Ark1'!C1115</f>
        <v>2024</v>
      </c>
      <c r="C232" s="266">
        <f>+'Ark1'!M1115</f>
        <v>15</v>
      </c>
      <c r="D232" s="266" t="s">
        <v>106</v>
      </c>
      <c r="E232" s="266">
        <f>+'Ark1'!D1115</f>
        <v>9</v>
      </c>
      <c r="F232" s="266" t="s">
        <v>599</v>
      </c>
      <c r="G232" s="266" t="str">
        <f>+IF(H232=0,"",'Ark1'!Q1115)</f>
        <v/>
      </c>
      <c r="H232" s="266">
        <f>+'Ark1'!R1115</f>
        <v>0</v>
      </c>
      <c r="I232" s="267" t="str">
        <f>+IF(H232=0,"",'Ark1'!AE1115)</f>
        <v/>
      </c>
      <c r="J232" s="267" t="str">
        <f>+IF(H232=0,"",'Ark1'!AF1115)</f>
        <v/>
      </c>
      <c r="K232" s="268" t="str">
        <f>+IF(H232=0,"",'Ark1'!S1115)</f>
        <v/>
      </c>
      <c r="L232" s="267" t="str">
        <f>+IF(H232=0,"",'Ark1'!U1115)</f>
        <v/>
      </c>
      <c r="M232" s="269" t="str">
        <f>+IF(H232=0,"",'Ark1'!W1115)</f>
        <v/>
      </c>
      <c r="N232" s="269" t="str">
        <f>+IF(H232=0,"",'Ark1'!X1115)</f>
        <v/>
      </c>
      <c r="O232" s="269" t="str">
        <f>+IF(H232=0,"",'Ark1'!AG1115)</f>
        <v/>
      </c>
      <c r="P232" s="269" t="str">
        <f>+IF(H232=0,"",'Ark1'!AH1115)</f>
        <v/>
      </c>
      <c r="Q232" s="269" t="str">
        <f>+IF(H232=0,"",'Ark1'!AI1115)</f>
        <v/>
      </c>
      <c r="R232" s="374" t="str">
        <f>+IF(H232=0,"",'Ark1'!AR1115)</f>
        <v/>
      </c>
      <c r="S232" s="114" t="str">
        <f>+IF(H232=0,"",'Ark1'!AS1115)</f>
        <v/>
      </c>
      <c r="T232" s="269" t="str">
        <f>+IF(H232=0,"",'Ark1'!Y1115)</f>
        <v/>
      </c>
      <c r="U232" s="268" t="str">
        <f>+IF(H232=0,"",'Ark1'!Z1115)</f>
        <v/>
      </c>
      <c r="V232" s="269" t="str">
        <f t="shared" si="28"/>
        <v/>
      </c>
      <c r="W232" s="267" t="str">
        <f t="shared" si="29"/>
        <v/>
      </c>
      <c r="X232" s="246"/>
      <c r="Y232" s="27"/>
      <c r="AA232" s="28"/>
      <c r="AB232" s="27"/>
      <c r="AC232" s="86"/>
      <c r="AD232" s="86"/>
      <c r="AH232" s="86"/>
    </row>
    <row r="233" spans="1:64" ht="15.6">
      <c r="A233" s="246"/>
      <c r="B233" s="246">
        <f>+'Ark1'!C1116</f>
        <v>2024</v>
      </c>
      <c r="C233" s="266">
        <f>+'Ark1'!M1116</f>
        <v>15</v>
      </c>
      <c r="D233" s="266" t="s">
        <v>106</v>
      </c>
      <c r="E233" s="266">
        <f>+'Ark1'!D1116</f>
        <v>10</v>
      </c>
      <c r="F233" s="266" t="s">
        <v>600</v>
      </c>
      <c r="G233" s="266" t="str">
        <f>+IF(H233=0,"",'Ark1'!Q1116)</f>
        <v/>
      </c>
      <c r="H233" s="266">
        <f>+'Ark1'!R1116</f>
        <v>0</v>
      </c>
      <c r="I233" s="267" t="str">
        <f>+IF(H233=0,"",'Ark1'!AE1116)</f>
        <v/>
      </c>
      <c r="J233" s="267" t="str">
        <f>+IF(H233=0,"",'Ark1'!AF1116)</f>
        <v/>
      </c>
      <c r="K233" s="268" t="str">
        <f>+IF(H233=0,"",'Ark1'!S1116)</f>
        <v/>
      </c>
      <c r="L233" s="267" t="str">
        <f>+IF(H233=0,"",'Ark1'!U1116)</f>
        <v/>
      </c>
      <c r="M233" s="269" t="str">
        <f>+IF(H233=0,"",'Ark1'!W1116)</f>
        <v/>
      </c>
      <c r="N233" s="269" t="str">
        <f>+IF(H233=0,"",'Ark1'!X1116)</f>
        <v/>
      </c>
      <c r="O233" s="269" t="str">
        <f>+IF(H233=0,"",'Ark1'!AG1116)</f>
        <v/>
      </c>
      <c r="P233" s="269" t="str">
        <f>+IF(H233=0,"",'Ark1'!AH1116)</f>
        <v/>
      </c>
      <c r="Q233" s="269" t="str">
        <f>+IF(H233=0,"",'Ark1'!AI1116)</f>
        <v/>
      </c>
      <c r="R233" s="374" t="str">
        <f>+IF(H233=0,"",'Ark1'!AR1116)</f>
        <v/>
      </c>
      <c r="S233" s="114" t="str">
        <f>+IF(H233=0,"",'Ark1'!AS1116)</f>
        <v/>
      </c>
      <c r="T233" s="269" t="str">
        <f>+IF(H233=0,"",'Ark1'!Y1116)</f>
        <v/>
      </c>
      <c r="U233" s="268" t="str">
        <f>+IF(H233=0,"",'Ark1'!Z1116)</f>
        <v/>
      </c>
      <c r="V233" s="269" t="str">
        <f t="shared" si="28"/>
        <v/>
      </c>
      <c r="W233" s="267" t="str">
        <f t="shared" si="29"/>
        <v/>
      </c>
      <c r="X233" s="246"/>
      <c r="Y233" s="27"/>
      <c r="AA233" s="28"/>
      <c r="AB233" s="27"/>
      <c r="AC233" s="86"/>
      <c r="AD233" s="86"/>
      <c r="AH233" s="86"/>
    </row>
    <row r="234" spans="1:64" ht="15.6">
      <c r="A234" s="246"/>
      <c r="B234" s="246">
        <f>+'Ark1'!C1117</f>
        <v>2024</v>
      </c>
      <c r="C234" s="266">
        <f>+'Ark1'!M1117</f>
        <v>15</v>
      </c>
      <c r="D234" s="266" t="s">
        <v>106</v>
      </c>
      <c r="E234" s="266">
        <f>+'Ark1'!D1117</f>
        <v>11</v>
      </c>
      <c r="F234" s="266" t="s">
        <v>601</v>
      </c>
      <c r="G234" s="266">
        <f>+IF(H234=0,"",'Ark1'!Q1117)</f>
        <v>4</v>
      </c>
      <c r="H234" s="266">
        <f>+'Ark1'!R1117</f>
        <v>4</v>
      </c>
      <c r="I234" s="267">
        <f>+IF(H234=0,"",'Ark1'!AE1117)</f>
        <v>9.1261692904403377E-2</v>
      </c>
      <c r="J234" s="267">
        <f>+IF(H234=0,"",'Ark1'!AF1117)</f>
        <v>0.14350098593384289</v>
      </c>
      <c r="K234" s="268">
        <f>+IF(H234=0,"",'Ark1'!S1117)</f>
        <v>8.5</v>
      </c>
      <c r="L234" s="267">
        <f>+IF(H234=0,"",'Ark1'!U1117)</f>
        <v>342.27500000000009</v>
      </c>
      <c r="M234" s="269">
        <f>+IF(H234=0,"",'Ark1'!W1117)</f>
        <v>100</v>
      </c>
      <c r="N234" s="269">
        <f>+IF(H234=0,"",'Ark1'!X1117)</f>
        <v>50</v>
      </c>
      <c r="O234" s="269">
        <f>+IF(H234=0,"",'Ark1'!AG1117)</f>
        <v>684</v>
      </c>
      <c r="P234" s="269">
        <f>+IF(H234=0,"",'Ark1'!AH1117)</f>
        <v>100</v>
      </c>
      <c r="Q234" s="269">
        <f>+IF(H234=0,"",'Ark1'!AI1117)</f>
        <v>100</v>
      </c>
      <c r="R234" s="374">
        <f>+IF(H234=0,"",'Ark1'!AR1117)</f>
        <v>202.25</v>
      </c>
      <c r="S234" s="114">
        <f>+IF(H234=0,"",'Ark1'!AS1117)</f>
        <v>41.281877264115749</v>
      </c>
      <c r="T234" s="269">
        <f>+IF(H234=0,"",'Ark1'!Y1117)</f>
        <v>28.480903690016408</v>
      </c>
      <c r="U234" s="268">
        <f>+IF(H234=0,"",'Ark1'!Z1117)</f>
        <v>0.5</v>
      </c>
      <c r="V234" s="269">
        <f t="shared" si="28"/>
        <v>500.40204678362591</v>
      </c>
      <c r="W234" s="267">
        <f t="shared" si="29"/>
        <v>1</v>
      </c>
      <c r="X234" s="246"/>
      <c r="Y234" s="27"/>
      <c r="AA234" s="28"/>
      <c r="AB234" s="27"/>
      <c r="AC234" s="86"/>
      <c r="AD234" s="86"/>
      <c r="AH234" s="86"/>
    </row>
    <row r="235" spans="1:64" ht="15.6">
      <c r="A235" s="246"/>
      <c r="B235" s="246">
        <f>+'Ark1'!C1118</f>
        <v>2024</v>
      </c>
      <c r="C235" s="266">
        <f>+'Ark1'!M1118</f>
        <v>15</v>
      </c>
      <c r="D235" s="266" t="s">
        <v>106</v>
      </c>
      <c r="E235" s="266">
        <f>+'Ark1'!D1118</f>
        <v>12</v>
      </c>
      <c r="F235" s="266" t="s">
        <v>602</v>
      </c>
      <c r="G235" s="266">
        <f>+IF(H235=0,"",'Ark1'!Q1118)</f>
        <v>2</v>
      </c>
      <c r="H235" s="266">
        <f>+'Ark1'!R1118</f>
        <v>4</v>
      </c>
      <c r="I235" s="267">
        <f>+IF(H235=0,"",'Ark1'!AE1118)</f>
        <v>0.38022813688212925</v>
      </c>
      <c r="J235" s="267">
        <f>+IF(H235=0,"",'Ark1'!AF1118)</f>
        <v>0.59135816210301206</v>
      </c>
      <c r="K235" s="268">
        <f>+IF(H235=0,"",'Ark1'!S1118)</f>
        <v>8.25</v>
      </c>
      <c r="L235" s="267">
        <f>+IF(H235=0,"",'Ark1'!U1118)</f>
        <v>346.67500000000001</v>
      </c>
      <c r="M235" s="269">
        <f>+IF(H235=0,"",'Ark1'!W1118)</f>
        <v>100</v>
      </c>
      <c r="N235" s="269">
        <f>+IF(H235=0,"",'Ark1'!X1118)</f>
        <v>50</v>
      </c>
      <c r="O235" s="269">
        <f>+IF(H235=0,"",'Ark1'!AG1118)</f>
        <v>611.5</v>
      </c>
      <c r="P235" s="269">
        <f>+IF(H235=0,"",'Ark1'!AH1118)</f>
        <v>100</v>
      </c>
      <c r="Q235" s="269">
        <f>+IF(H235=0,"",'Ark1'!AI1118)</f>
        <v>100</v>
      </c>
      <c r="R235" s="374">
        <f>+IF(H235=0,"",'Ark1'!AR1118)</f>
        <v>204.75</v>
      </c>
      <c r="S235" s="114">
        <f>+IF(H235=0,"",'Ark1'!AS1118)</f>
        <v>40.397794375762992</v>
      </c>
      <c r="T235" s="269">
        <f>+IF(H235=0,"",'Ark1'!Y1118)</f>
        <v>26.288721440952639</v>
      </c>
      <c r="U235" s="268">
        <f>+IF(H235=0,"",'Ark1'!Z1118)</f>
        <v>0.4330127018922193</v>
      </c>
      <c r="V235" s="269">
        <f t="shared" si="28"/>
        <v>566.92559280457886</v>
      </c>
      <c r="W235" s="267">
        <f t="shared" si="29"/>
        <v>2</v>
      </c>
      <c r="X235" s="246"/>
      <c r="Y235" s="27"/>
      <c r="AA235" s="28"/>
      <c r="AB235" s="27"/>
      <c r="AC235" s="86"/>
      <c r="AD235" s="86"/>
      <c r="AH235" s="86"/>
    </row>
    <row r="236" spans="1:64">
      <c r="A236" s="246"/>
      <c r="B236" s="246"/>
      <c r="C236" s="246"/>
      <c r="D236" s="246"/>
      <c r="E236" s="246"/>
      <c r="F236" s="246"/>
      <c r="G236" s="246"/>
      <c r="H236" s="246"/>
      <c r="I236" s="246"/>
      <c r="J236" s="246"/>
      <c r="K236" s="246"/>
      <c r="L236" s="246"/>
      <c r="M236" s="246"/>
      <c r="N236" s="246"/>
      <c r="O236" s="246"/>
      <c r="P236" s="246"/>
      <c r="Q236" s="246"/>
      <c r="R236" s="246"/>
      <c r="S236" s="246"/>
      <c r="T236" s="246"/>
      <c r="U236" s="246"/>
      <c r="V236" s="246"/>
      <c r="W236" s="246"/>
      <c r="X236" s="246"/>
      <c r="Y236" s="27"/>
      <c r="AA236" s="28"/>
      <c r="AB236" s="27"/>
      <c r="AC236" s="86"/>
      <c r="AD236" s="86"/>
      <c r="AH236" s="86"/>
    </row>
    <row r="237" spans="1:64" ht="16.05" customHeight="1">
      <c r="A237" s="365"/>
      <c r="B237" s="365"/>
      <c r="C237" s="365"/>
      <c r="D237" s="365"/>
      <c r="E237" s="365"/>
      <c r="F237" s="365"/>
      <c r="G237" s="365"/>
      <c r="H237" s="365"/>
      <c r="I237" s="366"/>
      <c r="J237" s="366"/>
      <c r="K237" s="365"/>
      <c r="L237" s="365"/>
      <c r="M237" s="367"/>
      <c r="N237" s="367"/>
      <c r="O237" s="365"/>
      <c r="P237" s="367"/>
      <c r="Q237" s="367"/>
      <c r="R237" s="367"/>
      <c r="S237" s="367"/>
      <c r="T237" s="367"/>
      <c r="U237" s="365"/>
      <c r="V237" s="365"/>
      <c r="W237" s="366"/>
      <c r="X237" s="365"/>
      <c r="Y237" s="249"/>
      <c r="AA237" s="28"/>
      <c r="AB237" s="27"/>
      <c r="AC237" s="250"/>
      <c r="AD237" s="86"/>
      <c r="AH237" s="86"/>
      <c r="AZ237" s="262" t="e">
        <f>1+#REF!</f>
        <v>#REF!</v>
      </c>
      <c r="BA237" s="27">
        <v>248.30514184397128</v>
      </c>
      <c r="BB237" s="86">
        <f t="shared" ref="BB237:BL237" si="30">+BA237</f>
        <v>248.30514184397128</v>
      </c>
      <c r="BC237" s="86">
        <f t="shared" si="30"/>
        <v>248.30514184397128</v>
      </c>
      <c r="BD237" s="86">
        <f t="shared" si="30"/>
        <v>248.30514184397128</v>
      </c>
      <c r="BE237" s="86">
        <f t="shared" si="30"/>
        <v>248.30514184397128</v>
      </c>
      <c r="BF237" s="86">
        <f t="shared" si="30"/>
        <v>248.30514184397128</v>
      </c>
      <c r="BG237" s="86">
        <f t="shared" si="30"/>
        <v>248.30514184397128</v>
      </c>
      <c r="BH237" s="86">
        <f t="shared" si="30"/>
        <v>248.30514184397128</v>
      </c>
      <c r="BI237" s="86">
        <f t="shared" si="30"/>
        <v>248.30514184397128</v>
      </c>
      <c r="BJ237" s="86">
        <f t="shared" si="30"/>
        <v>248.30514184397128</v>
      </c>
      <c r="BK237" s="86">
        <f t="shared" si="30"/>
        <v>248.30514184397128</v>
      </c>
      <c r="BL237" s="86">
        <f t="shared" si="30"/>
        <v>248.30514184397128</v>
      </c>
    </row>
    <row r="238" spans="1:64" ht="16.05" customHeight="1">
      <c r="A238" s="368" t="s">
        <v>639</v>
      </c>
      <c r="B238" s="365"/>
      <c r="C238" s="365"/>
      <c r="D238" s="369" t="str">
        <f>+D240</f>
        <v>1-</v>
      </c>
      <c r="E238" s="365"/>
      <c r="F238" s="365"/>
      <c r="G238" s="365"/>
      <c r="H238" s="213">
        <f>SUM(H240:H251)</f>
        <v>6</v>
      </c>
      <c r="I238" s="366"/>
      <c r="J238" s="366"/>
      <c r="K238" s="365"/>
      <c r="L238" s="272">
        <f>+Fettgruppe!N26</f>
        <v>109.8666666666667</v>
      </c>
      <c r="M238" s="367"/>
      <c r="N238" s="367"/>
      <c r="O238" s="365"/>
      <c r="P238" s="367"/>
      <c r="Q238" s="367"/>
      <c r="R238" s="367"/>
      <c r="S238" s="367"/>
      <c r="T238" s="367"/>
      <c r="U238" s="365"/>
      <c r="V238" s="272">
        <f>+Fettgruppe!X26</f>
        <v>233.46083014591309</v>
      </c>
      <c r="W238" s="370"/>
      <c r="X238" s="365"/>
      <c r="Y238" s="249"/>
      <c r="AA238" s="28"/>
      <c r="AB238" s="27"/>
      <c r="AC238" s="250"/>
      <c r="AD238" s="86"/>
      <c r="AH238" s="86"/>
      <c r="AZ238" s="262" t="e">
        <f>1+AZ237</f>
        <v>#REF!</v>
      </c>
      <c r="BA238" s="27">
        <v>268.9193823216188</v>
      </c>
      <c r="BB238" s="86">
        <f t="shared" ref="BB238:BL238" si="31">+BA238</f>
        <v>268.9193823216188</v>
      </c>
      <c r="BC238" s="86">
        <f t="shared" si="31"/>
        <v>268.9193823216188</v>
      </c>
      <c r="BD238" s="86">
        <f t="shared" si="31"/>
        <v>268.9193823216188</v>
      </c>
      <c r="BE238" s="86">
        <f t="shared" si="31"/>
        <v>268.9193823216188</v>
      </c>
      <c r="BF238" s="86">
        <f t="shared" si="31"/>
        <v>268.9193823216188</v>
      </c>
      <c r="BG238" s="86">
        <f t="shared" si="31"/>
        <v>268.9193823216188</v>
      </c>
      <c r="BH238" s="86">
        <f t="shared" si="31"/>
        <v>268.9193823216188</v>
      </c>
      <c r="BI238" s="86">
        <f t="shared" si="31"/>
        <v>268.9193823216188</v>
      </c>
      <c r="BJ238" s="86">
        <f t="shared" si="31"/>
        <v>268.9193823216188</v>
      </c>
      <c r="BK238" s="86">
        <f t="shared" si="31"/>
        <v>268.9193823216188</v>
      </c>
      <c r="BL238" s="86">
        <f t="shared" si="31"/>
        <v>268.9193823216188</v>
      </c>
    </row>
    <row r="239" spans="1:64" ht="16.05" customHeight="1">
      <c r="A239" s="365"/>
      <c r="B239" s="365"/>
      <c r="C239" s="365"/>
      <c r="D239" s="369"/>
      <c r="E239" s="365"/>
      <c r="F239" s="365"/>
      <c r="G239" s="365"/>
      <c r="H239" s="365"/>
      <c r="I239" s="365"/>
      <c r="J239" s="365"/>
      <c r="K239" s="365"/>
      <c r="L239" s="365"/>
      <c r="M239" s="367"/>
      <c r="N239" s="367"/>
      <c r="O239" s="365"/>
      <c r="P239" s="367"/>
      <c r="Q239" s="367"/>
      <c r="R239" s="367"/>
      <c r="S239" s="367"/>
      <c r="T239" s="367"/>
      <c r="U239" s="365"/>
      <c r="V239" s="365"/>
      <c r="W239" s="365"/>
      <c r="X239" s="365"/>
      <c r="Y239" s="249"/>
      <c r="AA239" s="28"/>
      <c r="AB239" s="27"/>
      <c r="AC239" s="250"/>
      <c r="AD239" s="86"/>
      <c r="AH239" s="86"/>
      <c r="AZ239" s="262"/>
      <c r="BA239" s="27"/>
    </row>
    <row r="240" spans="1:64">
      <c r="A240" s="365"/>
      <c r="B240" s="365">
        <f>+'Ark1'!C1119</f>
        <v>2023</v>
      </c>
      <c r="C240" s="266">
        <f>+'Ark1'!M1119</f>
        <v>1</v>
      </c>
      <c r="D240" s="266" t="s">
        <v>92</v>
      </c>
      <c r="E240" s="266">
        <f>+'Ark1'!D1119</f>
        <v>1</v>
      </c>
      <c r="F240" s="266" t="s">
        <v>592</v>
      </c>
      <c r="G240" s="266" t="str">
        <f>+IF(H240=0,"",'Ark1'!Q1119)</f>
        <v/>
      </c>
      <c r="H240" s="266">
        <f>+'Ark1'!R1119</f>
        <v>0</v>
      </c>
      <c r="I240" s="267" t="str">
        <f>+IF(H240=0,"",'Ark1'!AE1119)</f>
        <v/>
      </c>
      <c r="J240" s="267" t="str">
        <f>+IF(H240=0,"",'Ark1'!AF1119)</f>
        <v/>
      </c>
      <c r="K240" s="268" t="str">
        <f>+IF(H240=0,"",'Ark1'!S1119)</f>
        <v/>
      </c>
      <c r="L240" s="267" t="str">
        <f>+IF(H240=0,"",'Ark1'!U1119)</f>
        <v/>
      </c>
      <c r="M240" s="269" t="str">
        <f>+IF(H240=0,"",'Ark1'!W1119)</f>
        <v/>
      </c>
      <c r="N240" s="269" t="str">
        <f>+IF(H240=0,"",'Ark1'!X1119)</f>
        <v/>
      </c>
      <c r="O240" s="269" t="str">
        <f>+IF(H240=0,"",'Ark1'!AG1119)</f>
        <v/>
      </c>
      <c r="P240" s="269" t="str">
        <f>+IF(H240=0,"",'Ark1'!AH1119)</f>
        <v/>
      </c>
      <c r="Q240" s="269" t="str">
        <f>+IF(H240=0,"",'Ark1'!AI1119)</f>
        <v/>
      </c>
      <c r="R240" s="269"/>
      <c r="S240" s="269"/>
      <c r="T240" s="269" t="str">
        <f>+IF(H240=0,"",'Ark1'!Y1119)</f>
        <v/>
      </c>
      <c r="U240" s="268" t="str">
        <f>+IF(H240=0,"",'Ark1'!Z1119)</f>
        <v/>
      </c>
      <c r="V240" s="269" t="str">
        <f t="shared" ref="V240:V251" si="32">+IF(H240=0,"",1000*L240/O240)</f>
        <v/>
      </c>
      <c r="W240" s="267" t="str">
        <f t="shared" ref="W240:W251" si="33">+IF(H240=0,"",H240/G240)</f>
        <v/>
      </c>
      <c r="X240" s="365"/>
      <c r="AA240" s="28"/>
      <c r="AB240" s="27"/>
      <c r="AE240" s="27"/>
      <c r="AF240" s="27"/>
      <c r="AG240" s="27"/>
      <c r="AI240" s="27"/>
      <c r="AJ240" s="270"/>
      <c r="AK240" s="27"/>
      <c r="AL240" s="27"/>
    </row>
    <row r="241" spans="1:64">
      <c r="A241" s="365"/>
      <c r="B241" s="365">
        <f>+'Ark1'!C1120</f>
        <v>2023</v>
      </c>
      <c r="C241" s="266">
        <f>+'Ark1'!M1120</f>
        <v>1</v>
      </c>
      <c r="D241" s="266" t="s">
        <v>92</v>
      </c>
      <c r="E241" s="266">
        <f>+'Ark1'!D1120</f>
        <v>2</v>
      </c>
      <c r="F241" s="266" t="s">
        <v>593</v>
      </c>
      <c r="G241" s="266" t="str">
        <f>+IF(H241=0,"",'Ark1'!Q1120)</f>
        <v/>
      </c>
      <c r="H241" s="266">
        <f>+'Ark1'!R1120</f>
        <v>0</v>
      </c>
      <c r="I241" s="267" t="str">
        <f>+IF(H241=0,"",'Ark1'!AE1120)</f>
        <v/>
      </c>
      <c r="J241" s="267" t="str">
        <f>+IF(H241=0,"",'Ark1'!AF1120)</f>
        <v/>
      </c>
      <c r="K241" s="268" t="str">
        <f>+IF(H241=0,"",'Ark1'!S1120)</f>
        <v/>
      </c>
      <c r="L241" s="267" t="str">
        <f>+IF(H241=0,"",'Ark1'!U1120)</f>
        <v/>
      </c>
      <c r="M241" s="269" t="str">
        <f>+IF(H241=0,"",'Ark1'!W1120)</f>
        <v/>
      </c>
      <c r="N241" s="269" t="str">
        <f>+IF(H241=0,"",'Ark1'!X1120)</f>
        <v/>
      </c>
      <c r="O241" s="269" t="str">
        <f>+IF(H241=0,"",'Ark1'!AG1120)</f>
        <v/>
      </c>
      <c r="P241" s="269" t="str">
        <f>+IF(H241=0,"",'Ark1'!AH1120)</f>
        <v/>
      </c>
      <c r="Q241" s="269" t="str">
        <f>+IF(H241=0,"",'Ark1'!AI1120)</f>
        <v/>
      </c>
      <c r="R241" s="269"/>
      <c r="S241" s="269"/>
      <c r="T241" s="269" t="str">
        <f>+IF(H241=0,"",'Ark1'!Y1120)</f>
        <v/>
      </c>
      <c r="U241" s="268" t="str">
        <f>+IF(H241=0,"",'Ark1'!Z1120)</f>
        <v/>
      </c>
      <c r="V241" s="269" t="str">
        <f t="shared" si="32"/>
        <v/>
      </c>
      <c r="W241" s="267" t="str">
        <f t="shared" si="33"/>
        <v/>
      </c>
      <c r="X241" s="365"/>
      <c r="AA241" s="28"/>
      <c r="AB241" s="27"/>
      <c r="AE241" s="27"/>
      <c r="AF241" s="27"/>
      <c r="AG241" s="27"/>
      <c r="AI241" s="27"/>
      <c r="AJ241" s="270"/>
      <c r="AK241" s="27"/>
      <c r="AL241" s="27"/>
    </row>
    <row r="242" spans="1:64">
      <c r="A242" s="365"/>
      <c r="B242" s="365">
        <f>+'Ark1'!C1121</f>
        <v>2023</v>
      </c>
      <c r="C242" s="266">
        <f>+'Ark1'!M1121</f>
        <v>1</v>
      </c>
      <c r="D242" s="266" t="s">
        <v>92</v>
      </c>
      <c r="E242" s="266">
        <f>+'Ark1'!D1121</f>
        <v>3</v>
      </c>
      <c r="F242" s="266" t="s">
        <v>594</v>
      </c>
      <c r="G242" s="266">
        <f>+IF(H242=0,"",'Ark1'!Q1121)</f>
        <v>1</v>
      </c>
      <c r="H242" s="266">
        <f>+'Ark1'!R1121</f>
        <v>1</v>
      </c>
      <c r="I242" s="267">
        <f>+IF(H242=0,"",'Ark1'!AE1121)</f>
        <v>4.2319085907744386E-2</v>
      </c>
      <c r="J242" s="267">
        <f>+IF(H242=0,"",'Ark1'!AF1121)</f>
        <v>3.8409254661657906E-2</v>
      </c>
      <c r="K242" s="268">
        <f>+IF(H242=0,"",'Ark1'!S1121)</f>
        <v>0</v>
      </c>
      <c r="L242" s="267">
        <f>+IF(H242=0,"",'Ark1'!U1121)</f>
        <v>199</v>
      </c>
      <c r="M242" s="269">
        <f>+IF(H242=0,"",'Ark1'!W1121)</f>
        <v>0</v>
      </c>
      <c r="N242" s="269">
        <f>+IF(H242=0,"",'Ark1'!X1121)</f>
        <v>0</v>
      </c>
      <c r="O242" s="269">
        <f>+IF(H242=0,"",'Ark1'!AG1121)</f>
        <v>0</v>
      </c>
      <c r="P242" s="269">
        <f>+IF(H242=0,"",'Ark1'!AH1121)</f>
        <v>0</v>
      </c>
      <c r="Q242" s="269">
        <f>+IF(H242=0,"",'Ark1'!AI1121)</f>
        <v>0</v>
      </c>
      <c r="R242" s="269"/>
      <c r="S242" s="269"/>
      <c r="T242" s="269">
        <f>+IF(H242=0,"",'Ark1'!Y1121)</f>
        <v>0</v>
      </c>
      <c r="U242" s="268">
        <f>+IF(H242=0,"",'Ark1'!Z1121)</f>
        <v>0</v>
      </c>
      <c r="V242" s="269" t="e">
        <f t="shared" si="32"/>
        <v>#DIV/0!</v>
      </c>
      <c r="W242" s="267">
        <f t="shared" si="33"/>
        <v>1</v>
      </c>
      <c r="X242" s="365"/>
      <c r="AA242" s="28"/>
      <c r="AB242" s="27"/>
      <c r="AE242" s="27"/>
      <c r="AF242" s="27"/>
      <c r="AG242" s="27"/>
      <c r="AI242" s="27"/>
      <c r="AJ242" s="270"/>
      <c r="AK242" s="27"/>
      <c r="AL242" s="27"/>
    </row>
    <row r="243" spans="1:64">
      <c r="A243" s="365"/>
      <c r="B243" s="365">
        <f>+'Ark1'!C1122</f>
        <v>2023</v>
      </c>
      <c r="C243" s="266">
        <f>+'Ark1'!M1122</f>
        <v>1</v>
      </c>
      <c r="D243" s="266" t="s">
        <v>92</v>
      </c>
      <c r="E243" s="266">
        <f>+'Ark1'!D1122</f>
        <v>4</v>
      </c>
      <c r="F243" s="266" t="s">
        <v>595</v>
      </c>
      <c r="G243" s="266" t="str">
        <f>+IF(H243=0,"",'Ark1'!Q1122)</f>
        <v/>
      </c>
      <c r="H243" s="266">
        <f>+'Ark1'!R1122</f>
        <v>0</v>
      </c>
      <c r="I243" s="267" t="str">
        <f>+IF(H243=0,"",'Ark1'!AE1122)</f>
        <v/>
      </c>
      <c r="J243" s="267" t="str">
        <f>+IF(H243=0,"",'Ark1'!AF1122)</f>
        <v/>
      </c>
      <c r="K243" s="268" t="str">
        <f>+IF(H243=0,"",'Ark1'!S1122)</f>
        <v/>
      </c>
      <c r="L243" s="267" t="str">
        <f>+IF(H243=0,"",'Ark1'!U1122)</f>
        <v/>
      </c>
      <c r="M243" s="269" t="str">
        <f>+IF(H243=0,"",'Ark1'!W1122)</f>
        <v/>
      </c>
      <c r="N243" s="269" t="str">
        <f>+IF(H243=0,"",'Ark1'!X1122)</f>
        <v/>
      </c>
      <c r="O243" s="269" t="str">
        <f>+IF(H243=0,"",'Ark1'!AG1122)</f>
        <v/>
      </c>
      <c r="P243" s="269" t="str">
        <f>+IF(H243=0,"",'Ark1'!AH1122)</f>
        <v/>
      </c>
      <c r="Q243" s="269" t="str">
        <f>+IF(H243=0,"",'Ark1'!AI1122)</f>
        <v/>
      </c>
      <c r="R243" s="269"/>
      <c r="S243" s="269"/>
      <c r="T243" s="269" t="str">
        <f>+IF(H243=0,"",'Ark1'!Y1122)</f>
        <v/>
      </c>
      <c r="U243" s="268" t="str">
        <f>+IF(H243=0,"",'Ark1'!Z1122)</f>
        <v/>
      </c>
      <c r="V243" s="269" t="str">
        <f t="shared" si="32"/>
        <v/>
      </c>
      <c r="W243" s="267" t="str">
        <f t="shared" si="33"/>
        <v/>
      </c>
      <c r="X243" s="365"/>
      <c r="AA243" s="28"/>
      <c r="AB243" s="27"/>
      <c r="AE243" s="27"/>
      <c r="AF243" s="27"/>
      <c r="AG243" s="27"/>
      <c r="AI243" s="27"/>
      <c r="AJ243" s="270"/>
      <c r="AK243" s="27"/>
      <c r="AL243" s="27"/>
    </row>
    <row r="244" spans="1:64">
      <c r="A244" s="365"/>
      <c r="B244" s="365">
        <f>+'Ark1'!C1123</f>
        <v>2023</v>
      </c>
      <c r="C244" s="266">
        <f>+'Ark1'!M1123</f>
        <v>1</v>
      </c>
      <c r="D244" s="266" t="s">
        <v>92</v>
      </c>
      <c r="E244" s="266">
        <f>+'Ark1'!D1123</f>
        <v>5</v>
      </c>
      <c r="F244" s="266" t="s">
        <v>442</v>
      </c>
      <c r="G244" s="266">
        <f>+IF(H244=0,"",'Ark1'!Q1123)</f>
        <v>1</v>
      </c>
      <c r="H244" s="266">
        <f>+'Ark1'!R1123</f>
        <v>3</v>
      </c>
      <c r="I244" s="267">
        <f>+IF(H244=0,"",'Ark1'!AE1123)</f>
        <v>9.2707045735475904E-2</v>
      </c>
      <c r="J244" s="267">
        <f>+IF(H244=0,"",'Ark1'!AF1123)</f>
        <v>3.1183453235999112E-2</v>
      </c>
      <c r="K244" s="268">
        <f>+IF(H244=0,"",'Ark1'!S1123)</f>
        <v>4</v>
      </c>
      <c r="L244" s="267">
        <f>+IF(H244=0,"",'Ark1'!U1123)</f>
        <v>79.5</v>
      </c>
      <c r="M244" s="269">
        <f>+IF(H244=0,"",'Ark1'!W1123)</f>
        <v>0</v>
      </c>
      <c r="N244" s="269">
        <f>+IF(H244=0,"",'Ark1'!X1123)</f>
        <v>0</v>
      </c>
      <c r="O244" s="269">
        <f>+IF(H244=0,"",'Ark1'!AG1123)</f>
        <v>417.66666666666674</v>
      </c>
      <c r="P244" s="269">
        <f>+IF(H244=0,"",'Ark1'!AH1123)</f>
        <v>100</v>
      </c>
      <c r="Q244" s="269">
        <f>+IF(H244=0,"",'Ark1'!AI1123)</f>
        <v>100</v>
      </c>
      <c r="R244" s="269"/>
      <c r="S244" s="269"/>
      <c r="T244" s="269">
        <f>+IF(H244=0,"",'Ark1'!Y1123)</f>
        <v>24.196831748529984</v>
      </c>
      <c r="U244" s="268">
        <f>+IF(H244=0,"",'Ark1'!Z1123)</f>
        <v>0</v>
      </c>
      <c r="V244" s="269">
        <f t="shared" si="32"/>
        <v>190.34317637669591</v>
      </c>
      <c r="W244" s="267">
        <f t="shared" si="33"/>
        <v>3</v>
      </c>
      <c r="X244" s="365"/>
      <c r="AA244" s="28"/>
      <c r="AB244" s="27"/>
      <c r="AE244" s="27"/>
      <c r="AF244" s="27"/>
      <c r="AG244" s="27"/>
      <c r="AI244" s="27"/>
      <c r="AJ244" s="270"/>
      <c r="AK244" s="27"/>
      <c r="AL244" s="27"/>
    </row>
    <row r="245" spans="1:64">
      <c r="A245" s="365"/>
      <c r="B245" s="365">
        <f>+'Ark1'!C1124</f>
        <v>2023</v>
      </c>
      <c r="C245" s="266">
        <f>+'Ark1'!M1124</f>
        <v>1</v>
      </c>
      <c r="D245" s="266" t="s">
        <v>92</v>
      </c>
      <c r="E245" s="266">
        <f>+'Ark1'!D1124</f>
        <v>6</v>
      </c>
      <c r="F245" s="266" t="s">
        <v>596</v>
      </c>
      <c r="G245" s="266" t="str">
        <f>+IF(H245=0,"",'Ark1'!Q1124)</f>
        <v/>
      </c>
      <c r="H245" s="266">
        <f>+'Ark1'!R1124</f>
        <v>0</v>
      </c>
      <c r="I245" s="267" t="str">
        <f>+IF(H245=0,"",'Ark1'!AE1124)</f>
        <v/>
      </c>
      <c r="J245" s="267" t="str">
        <f>+IF(H245=0,"",'Ark1'!AF1124)</f>
        <v/>
      </c>
      <c r="K245" s="268" t="str">
        <f>+IF(H245=0,"",'Ark1'!S1124)</f>
        <v/>
      </c>
      <c r="L245" s="267" t="str">
        <f>+IF(H245=0,"",'Ark1'!U1124)</f>
        <v/>
      </c>
      <c r="M245" s="269" t="str">
        <f>+IF(H245=0,"",'Ark1'!W1124)</f>
        <v/>
      </c>
      <c r="N245" s="269" t="str">
        <f>+IF(H245=0,"",'Ark1'!X1124)</f>
        <v/>
      </c>
      <c r="O245" s="269" t="str">
        <f>+IF(H245=0,"",'Ark1'!AG1124)</f>
        <v/>
      </c>
      <c r="P245" s="269" t="str">
        <f>+IF(H245=0,"",'Ark1'!AH1124)</f>
        <v/>
      </c>
      <c r="Q245" s="269" t="str">
        <f>+IF(H245=0,"",'Ark1'!AI1124)</f>
        <v/>
      </c>
      <c r="R245" s="269"/>
      <c r="S245" s="269"/>
      <c r="T245" s="269" t="str">
        <f>+IF(H245=0,"",'Ark1'!Y1124)</f>
        <v/>
      </c>
      <c r="U245" s="268" t="str">
        <f>+IF(H245=0,"",'Ark1'!Z1124)</f>
        <v/>
      </c>
      <c r="V245" s="269" t="str">
        <f t="shared" si="32"/>
        <v/>
      </c>
      <c r="W245" s="267" t="str">
        <f t="shared" si="33"/>
        <v/>
      </c>
      <c r="X245" s="365"/>
      <c r="AA245" s="28"/>
      <c r="AB245" s="27"/>
      <c r="AE245" s="27"/>
      <c r="AF245" s="27"/>
      <c r="AG245" s="27"/>
      <c r="AI245" s="27"/>
      <c r="AJ245" s="270"/>
      <c r="AK245" s="27"/>
      <c r="AL245" s="27"/>
    </row>
    <row r="246" spans="1:64">
      <c r="A246" s="365"/>
      <c r="B246" s="365">
        <f>+'Ark1'!C1125</f>
        <v>2023</v>
      </c>
      <c r="C246" s="266">
        <f>+'Ark1'!M1125</f>
        <v>1</v>
      </c>
      <c r="D246" s="266" t="s">
        <v>92</v>
      </c>
      <c r="E246" s="266">
        <f>+'Ark1'!D1125</f>
        <v>7</v>
      </c>
      <c r="F246" s="266" t="s">
        <v>597</v>
      </c>
      <c r="G246" s="266" t="str">
        <f>+IF(H246=0,"",'Ark1'!Q1125)</f>
        <v/>
      </c>
      <c r="H246" s="266">
        <f>+'Ark1'!R1125</f>
        <v>0</v>
      </c>
      <c r="I246" s="267" t="str">
        <f>+IF(H246=0,"",'Ark1'!AE1125)</f>
        <v/>
      </c>
      <c r="J246" s="267" t="str">
        <f>+IF(H246=0,"",'Ark1'!AF1125)</f>
        <v/>
      </c>
      <c r="K246" s="268" t="str">
        <f>+IF(H246=0,"",'Ark1'!S1125)</f>
        <v/>
      </c>
      <c r="L246" s="267" t="str">
        <f>+IF(H246=0,"",'Ark1'!U1125)</f>
        <v/>
      </c>
      <c r="M246" s="269" t="str">
        <f>+IF(H246=0,"",'Ark1'!W1125)</f>
        <v/>
      </c>
      <c r="N246" s="269" t="str">
        <f>+IF(H246=0,"",'Ark1'!X1125)</f>
        <v/>
      </c>
      <c r="O246" s="269" t="str">
        <f>+IF(H246=0,"",'Ark1'!AG1125)</f>
        <v/>
      </c>
      <c r="P246" s="269" t="str">
        <f>+IF(H246=0,"",'Ark1'!AH1125)</f>
        <v/>
      </c>
      <c r="Q246" s="269" t="str">
        <f>+IF(H246=0,"",'Ark1'!AI1125)</f>
        <v/>
      </c>
      <c r="R246" s="269"/>
      <c r="S246" s="269"/>
      <c r="T246" s="269" t="str">
        <f>+IF(H246=0,"",'Ark1'!Y1125)</f>
        <v/>
      </c>
      <c r="U246" s="268" t="str">
        <f>+IF(H246=0,"",'Ark1'!Z1125)</f>
        <v/>
      </c>
      <c r="V246" s="269" t="str">
        <f t="shared" si="32"/>
        <v/>
      </c>
      <c r="W246" s="267" t="str">
        <f t="shared" si="33"/>
        <v/>
      </c>
      <c r="X246" s="365"/>
      <c r="AA246" s="28"/>
      <c r="AB246" s="27"/>
      <c r="AE246" s="27"/>
      <c r="AF246" s="27"/>
      <c r="AG246" s="27"/>
      <c r="AI246" s="27"/>
      <c r="AJ246" s="270"/>
      <c r="AK246" s="27"/>
      <c r="AL246" s="27"/>
    </row>
    <row r="247" spans="1:64">
      <c r="A247" s="365"/>
      <c r="B247" s="365">
        <f>+'Ark1'!C1126</f>
        <v>2023</v>
      </c>
      <c r="C247" s="266">
        <f>+'Ark1'!M1126</f>
        <v>1</v>
      </c>
      <c r="D247" s="266" t="s">
        <v>92</v>
      </c>
      <c r="E247" s="266">
        <f>+'Ark1'!D1126</f>
        <v>8</v>
      </c>
      <c r="F247" s="266" t="s">
        <v>598</v>
      </c>
      <c r="G247" s="266" t="str">
        <f>+IF(H247=0,"",'Ark1'!Q1126)</f>
        <v/>
      </c>
      <c r="H247" s="266">
        <f>+'Ark1'!R1126</f>
        <v>0</v>
      </c>
      <c r="I247" s="267" t="str">
        <f>+IF(H247=0,"",'Ark1'!AE1126)</f>
        <v/>
      </c>
      <c r="J247" s="267" t="str">
        <f>+IF(H247=0,"",'Ark1'!AF1126)</f>
        <v/>
      </c>
      <c r="K247" s="268" t="str">
        <f>+IF(H247=0,"",'Ark1'!S1126)</f>
        <v/>
      </c>
      <c r="L247" s="267" t="str">
        <f>+IF(H247=0,"",'Ark1'!U1126)</f>
        <v/>
      </c>
      <c r="M247" s="269" t="str">
        <f>+IF(H247=0,"",'Ark1'!W1126)</f>
        <v/>
      </c>
      <c r="N247" s="269" t="str">
        <f>+IF(H247=0,"",'Ark1'!X1126)</f>
        <v/>
      </c>
      <c r="O247" s="269" t="str">
        <f>+IF(H247=0,"",'Ark1'!AG1126)</f>
        <v/>
      </c>
      <c r="P247" s="269" t="str">
        <f>+IF(H247=0,"",'Ark1'!AH1126)</f>
        <v/>
      </c>
      <c r="Q247" s="269" t="str">
        <f>+IF(H247=0,"",'Ark1'!AI1126)</f>
        <v/>
      </c>
      <c r="R247" s="269"/>
      <c r="S247" s="269"/>
      <c r="T247" s="269" t="str">
        <f>+IF(H247=0,"",'Ark1'!Y1126)</f>
        <v/>
      </c>
      <c r="U247" s="268" t="str">
        <f>+IF(H247=0,"",'Ark1'!Z1126)</f>
        <v/>
      </c>
      <c r="V247" s="269" t="str">
        <f t="shared" si="32"/>
        <v/>
      </c>
      <c r="W247" s="267" t="str">
        <f t="shared" si="33"/>
        <v/>
      </c>
      <c r="X247" s="365"/>
      <c r="AA247" s="28"/>
      <c r="AB247" s="27"/>
      <c r="AE247" s="27"/>
      <c r="AF247" s="27"/>
      <c r="AG247" s="27"/>
      <c r="AI247" s="27"/>
      <c r="AJ247" s="270"/>
      <c r="AK247" s="27"/>
      <c r="AL247" s="27"/>
    </row>
    <row r="248" spans="1:64">
      <c r="A248" s="365"/>
      <c r="B248" s="365">
        <f>+'Ark1'!C1127</f>
        <v>2023</v>
      </c>
      <c r="C248" s="266">
        <f>+'Ark1'!M1127</f>
        <v>1</v>
      </c>
      <c r="D248" s="266" t="s">
        <v>92</v>
      </c>
      <c r="E248" s="266">
        <f>+'Ark1'!D1127</f>
        <v>9</v>
      </c>
      <c r="F248" s="266" t="s">
        <v>599</v>
      </c>
      <c r="G248" s="266" t="str">
        <f>+IF(H248=0,"",'Ark1'!Q1127)</f>
        <v/>
      </c>
      <c r="H248" s="266">
        <f>+'Ark1'!R1127</f>
        <v>0</v>
      </c>
      <c r="I248" s="267" t="str">
        <f>+IF(H248=0,"",'Ark1'!AE1127)</f>
        <v/>
      </c>
      <c r="J248" s="267" t="str">
        <f>+IF(H248=0,"",'Ark1'!AF1127)</f>
        <v/>
      </c>
      <c r="K248" s="268" t="str">
        <f>+IF(H248=0,"",'Ark1'!S1127)</f>
        <v/>
      </c>
      <c r="L248" s="267" t="str">
        <f>+IF(H248=0,"",'Ark1'!U1127)</f>
        <v/>
      </c>
      <c r="M248" s="269" t="str">
        <f>+IF(H248=0,"",'Ark1'!W1127)</f>
        <v/>
      </c>
      <c r="N248" s="269" t="str">
        <f>+IF(H248=0,"",'Ark1'!X1127)</f>
        <v/>
      </c>
      <c r="O248" s="269" t="str">
        <f>+IF(H248=0,"",'Ark1'!AG1127)</f>
        <v/>
      </c>
      <c r="P248" s="269" t="str">
        <f>+IF(H248=0,"",'Ark1'!AH1127)</f>
        <v/>
      </c>
      <c r="Q248" s="269" t="str">
        <f>+IF(H248=0,"",'Ark1'!AI1127)</f>
        <v/>
      </c>
      <c r="R248" s="269"/>
      <c r="S248" s="269"/>
      <c r="T248" s="269" t="str">
        <f>+IF(H248=0,"",'Ark1'!Y1127)</f>
        <v/>
      </c>
      <c r="U248" s="268" t="str">
        <f>+IF(H248=0,"",'Ark1'!Z1127)</f>
        <v/>
      </c>
      <c r="V248" s="269" t="str">
        <f t="shared" si="32"/>
        <v/>
      </c>
      <c r="W248" s="267" t="str">
        <f t="shared" si="33"/>
        <v/>
      </c>
      <c r="X248" s="365"/>
      <c r="AA248" s="28"/>
      <c r="AB248" s="27"/>
      <c r="AE248" s="27"/>
      <c r="AF248" s="27"/>
      <c r="AG248" s="27"/>
      <c r="AI248" s="27"/>
      <c r="AJ248" s="270"/>
      <c r="AK248" s="27"/>
      <c r="AL248" s="27"/>
    </row>
    <row r="249" spans="1:64">
      <c r="A249" s="365"/>
      <c r="B249" s="365">
        <f>+'Ark1'!C1128</f>
        <v>2023</v>
      </c>
      <c r="C249" s="266">
        <f>+'Ark1'!M1128</f>
        <v>1</v>
      </c>
      <c r="D249" s="266" t="s">
        <v>92</v>
      </c>
      <c r="E249" s="266">
        <f>+'Ark1'!D1128</f>
        <v>10</v>
      </c>
      <c r="F249" s="266" t="s">
        <v>600</v>
      </c>
      <c r="G249" s="266" t="str">
        <f>+IF(H249=0,"",'Ark1'!Q1128)</f>
        <v/>
      </c>
      <c r="H249" s="266">
        <f>+'Ark1'!R1128</f>
        <v>0</v>
      </c>
      <c r="I249" s="267" t="str">
        <f>+IF(H249=0,"",'Ark1'!AE1128)</f>
        <v/>
      </c>
      <c r="J249" s="267" t="str">
        <f>+IF(H249=0,"",'Ark1'!AF1128)</f>
        <v/>
      </c>
      <c r="K249" s="268" t="str">
        <f>+IF(H249=0,"",'Ark1'!S1128)</f>
        <v/>
      </c>
      <c r="L249" s="267" t="str">
        <f>+IF(H249=0,"",'Ark1'!U1128)</f>
        <v/>
      </c>
      <c r="M249" s="269" t="str">
        <f>+IF(H249=0,"",'Ark1'!W1128)</f>
        <v/>
      </c>
      <c r="N249" s="269" t="str">
        <f>+IF(H249=0,"",'Ark1'!X1128)</f>
        <v/>
      </c>
      <c r="O249" s="269" t="str">
        <f>+IF(H249=0,"",'Ark1'!AG1128)</f>
        <v/>
      </c>
      <c r="P249" s="269" t="str">
        <f>+IF(H249=0,"",'Ark1'!AH1128)</f>
        <v/>
      </c>
      <c r="Q249" s="269" t="str">
        <f>+IF(H249=0,"",'Ark1'!AI1128)</f>
        <v/>
      </c>
      <c r="R249" s="269"/>
      <c r="S249" s="269"/>
      <c r="T249" s="269" t="str">
        <f>+IF(H249=0,"",'Ark1'!Y1128)</f>
        <v/>
      </c>
      <c r="U249" s="268" t="str">
        <f>+IF(H249=0,"",'Ark1'!Z1128)</f>
        <v/>
      </c>
      <c r="V249" s="269" t="str">
        <f t="shared" si="32"/>
        <v/>
      </c>
      <c r="W249" s="267" t="str">
        <f t="shared" si="33"/>
        <v/>
      </c>
      <c r="X249" s="365"/>
      <c r="AA249" s="28"/>
      <c r="AB249" s="27"/>
      <c r="AE249" s="27"/>
      <c r="AF249" s="27"/>
      <c r="AG249" s="27"/>
      <c r="AI249" s="27"/>
      <c r="AJ249" s="270"/>
      <c r="AK249" s="27"/>
      <c r="AL249" s="27"/>
    </row>
    <row r="250" spans="1:64">
      <c r="A250" s="365"/>
      <c r="B250" s="365">
        <f>+'Ark1'!C1129</f>
        <v>2023</v>
      </c>
      <c r="C250" s="266">
        <f>+'Ark1'!M1129</f>
        <v>1</v>
      </c>
      <c r="D250" s="266" t="s">
        <v>92</v>
      </c>
      <c r="E250" s="266">
        <f>+'Ark1'!D1129</f>
        <v>11</v>
      </c>
      <c r="F250" s="266" t="s">
        <v>601</v>
      </c>
      <c r="G250" s="266">
        <f>+IF(H250=0,"",'Ark1'!Q1129)</f>
        <v>2</v>
      </c>
      <c r="H250" s="266">
        <f>+'Ark1'!R1129</f>
        <v>2</v>
      </c>
      <c r="I250" s="267">
        <f>+IF(H250=0,"",'Ark1'!AE1129)</f>
        <v>4.2544139544777697E-2</v>
      </c>
      <c r="J250" s="267">
        <f>+IF(H250=0,"",'Ark1'!AF1129)</f>
        <v>2.2352564571134752E-2</v>
      </c>
      <c r="K250" s="268">
        <f>+IF(H250=0,"",'Ark1'!S1129)</f>
        <v>2.5</v>
      </c>
      <c r="L250" s="267">
        <f>+IF(H250=0,"",'Ark1'!U1129)</f>
        <v>110.85</v>
      </c>
      <c r="M250" s="269">
        <f>+IF(H250=0,"",'Ark1'!W1129)</f>
        <v>0</v>
      </c>
      <c r="N250" s="269">
        <f>+IF(H250=0,"",'Ark1'!X1129)</f>
        <v>0</v>
      </c>
      <c r="O250" s="269">
        <f>+IF(H250=0,"",'Ark1'!AG1129)</f>
        <v>550</v>
      </c>
      <c r="P250" s="269">
        <f>+IF(H250=0,"",'Ark1'!AH1129)</f>
        <v>100</v>
      </c>
      <c r="Q250" s="269">
        <f>+IF(H250=0,"",'Ark1'!AI1129)</f>
        <v>50</v>
      </c>
      <c r="R250" s="269"/>
      <c r="S250" s="269"/>
      <c r="T250" s="269">
        <f>+IF(H250=0,"",'Ark1'!Y1129)</f>
        <v>38.150000000000041</v>
      </c>
      <c r="U250" s="268">
        <f>+IF(H250=0,"",'Ark1'!Z1129)</f>
        <v>1.5</v>
      </c>
      <c r="V250" s="269">
        <f t="shared" si="32"/>
        <v>201.54545454545453</v>
      </c>
      <c r="W250" s="267">
        <f t="shared" si="33"/>
        <v>1</v>
      </c>
      <c r="X250" s="365"/>
      <c r="AA250" s="28"/>
      <c r="AB250" s="27"/>
      <c r="AE250" s="27"/>
      <c r="AF250" s="27"/>
      <c r="AG250" s="27"/>
      <c r="AI250" s="27"/>
      <c r="AJ250" s="270"/>
      <c r="AK250" s="27"/>
      <c r="AL250" s="27"/>
    </row>
    <row r="251" spans="1:64">
      <c r="A251" s="365"/>
      <c r="B251" s="365">
        <f>+'Ark1'!C1130</f>
        <v>2023</v>
      </c>
      <c r="C251" s="266">
        <f>+'Ark1'!M1130</f>
        <v>1</v>
      </c>
      <c r="D251" s="266" t="s">
        <v>92</v>
      </c>
      <c r="E251" s="266">
        <f>+'Ark1'!D1130</f>
        <v>12</v>
      </c>
      <c r="F251" s="266" t="s">
        <v>602</v>
      </c>
      <c r="G251" s="266" t="str">
        <f>+IF(H251=0,"",'Ark1'!Q1130)</f>
        <v/>
      </c>
      <c r="H251" s="266">
        <f>+'Ark1'!R1130</f>
        <v>0</v>
      </c>
      <c r="I251" s="267" t="str">
        <f>+IF(H251=0,"",'Ark1'!AE1130)</f>
        <v/>
      </c>
      <c r="J251" s="267" t="str">
        <f>+IF(H251=0,"",'Ark1'!AF1130)</f>
        <v/>
      </c>
      <c r="K251" s="268" t="str">
        <f>+IF(H251=0,"",'Ark1'!S1130)</f>
        <v/>
      </c>
      <c r="L251" s="267" t="str">
        <f>+IF(H251=0,"",'Ark1'!U1130)</f>
        <v/>
      </c>
      <c r="M251" s="269" t="str">
        <f>+IF(H251=0,"",'Ark1'!W1130)</f>
        <v/>
      </c>
      <c r="N251" s="269" t="str">
        <f>+IF(H251=0,"",'Ark1'!X1130)</f>
        <v/>
      </c>
      <c r="O251" s="269" t="str">
        <f>+IF(H251=0,"",'Ark1'!AG1130)</f>
        <v/>
      </c>
      <c r="P251" s="269" t="str">
        <f>+IF(H251=0,"",'Ark1'!AH1130)</f>
        <v/>
      </c>
      <c r="Q251" s="269" t="str">
        <f>+IF(H251=0,"",'Ark1'!AI1130)</f>
        <v/>
      </c>
      <c r="R251" s="269"/>
      <c r="S251" s="269"/>
      <c r="T251" s="269" t="str">
        <f>+IF(H251=0,"",'Ark1'!Y1130)</f>
        <v/>
      </c>
      <c r="U251" s="268" t="str">
        <f>+IF(H251=0,"",'Ark1'!Z1130)</f>
        <v/>
      </c>
      <c r="V251" s="269" t="str">
        <f t="shared" si="32"/>
        <v/>
      </c>
      <c r="W251" s="267" t="str">
        <f t="shared" si="33"/>
        <v/>
      </c>
      <c r="X251" s="365"/>
      <c r="AA251" s="28"/>
      <c r="AB251" s="27"/>
      <c r="AE251" s="27"/>
      <c r="AF251" s="27"/>
      <c r="AG251" s="27"/>
      <c r="AI251" s="27"/>
      <c r="AJ251" s="270"/>
      <c r="AK251" s="27"/>
      <c r="AL251" s="27"/>
    </row>
    <row r="252" spans="1:64" ht="19.8">
      <c r="A252" s="365"/>
      <c r="B252" s="365"/>
      <c r="C252" s="365"/>
      <c r="D252" s="365"/>
      <c r="E252" s="365"/>
      <c r="F252" s="365"/>
      <c r="G252" s="365"/>
      <c r="H252" s="365"/>
      <c r="I252" s="366"/>
      <c r="J252" s="366"/>
      <c r="K252" s="365"/>
      <c r="L252" s="365"/>
      <c r="M252" s="367"/>
      <c r="N252" s="367"/>
      <c r="O252" s="365"/>
      <c r="P252" s="367"/>
      <c r="Q252" s="367"/>
      <c r="R252" s="367"/>
      <c r="S252" s="367"/>
      <c r="T252" s="367"/>
      <c r="U252" s="365"/>
      <c r="V252" s="365"/>
      <c r="W252" s="366"/>
      <c r="X252" s="365"/>
      <c r="Y252" s="249"/>
      <c r="AA252" s="28"/>
      <c r="AB252" s="27"/>
      <c r="AC252" s="250"/>
      <c r="AD252" s="86"/>
      <c r="AH252" s="86"/>
      <c r="AZ252" s="262" t="e">
        <f>1+#REF!</f>
        <v>#REF!</v>
      </c>
      <c r="BA252" s="27">
        <v>248.30514184397128</v>
      </c>
      <c r="BB252" s="86">
        <f t="shared" ref="BB252:BL252" si="34">+BA252</f>
        <v>248.30514184397128</v>
      </c>
      <c r="BC252" s="86">
        <f t="shared" si="34"/>
        <v>248.30514184397128</v>
      </c>
      <c r="BD252" s="86">
        <f t="shared" si="34"/>
        <v>248.30514184397128</v>
      </c>
      <c r="BE252" s="86">
        <f t="shared" si="34"/>
        <v>248.30514184397128</v>
      </c>
      <c r="BF252" s="86">
        <f t="shared" si="34"/>
        <v>248.30514184397128</v>
      </c>
      <c r="BG252" s="86">
        <f t="shared" si="34"/>
        <v>248.30514184397128</v>
      </c>
      <c r="BH252" s="86">
        <f t="shared" si="34"/>
        <v>248.30514184397128</v>
      </c>
      <c r="BI252" s="86">
        <f t="shared" si="34"/>
        <v>248.30514184397128</v>
      </c>
      <c r="BJ252" s="86">
        <f t="shared" si="34"/>
        <v>248.30514184397128</v>
      </c>
      <c r="BK252" s="86">
        <f t="shared" si="34"/>
        <v>248.30514184397128</v>
      </c>
      <c r="BL252" s="86">
        <f t="shared" si="34"/>
        <v>248.30514184397128</v>
      </c>
    </row>
    <row r="253" spans="1:64" ht="22.8">
      <c r="A253" s="368" t="s">
        <v>639</v>
      </c>
      <c r="B253" s="365"/>
      <c r="C253" s="365"/>
      <c r="D253" s="369" t="str">
        <f>+D255</f>
        <v>1</v>
      </c>
      <c r="E253" s="365"/>
      <c r="F253" s="365"/>
      <c r="G253" s="365"/>
      <c r="H253" s="213">
        <f>SUM(H255:H266)</f>
        <v>145</v>
      </c>
      <c r="I253" s="366"/>
      <c r="J253" s="366"/>
      <c r="K253" s="365"/>
      <c r="L253" s="272">
        <f>+Fettgruppe!N27</f>
        <v>102.7020689655172</v>
      </c>
      <c r="M253" s="367"/>
      <c r="N253" s="367"/>
      <c r="O253" s="365"/>
      <c r="P253" s="367"/>
      <c r="Q253" s="367"/>
      <c r="R253" s="367"/>
      <c r="S253" s="367"/>
      <c r="T253" s="367"/>
      <c r="U253" s="365"/>
      <c r="V253" s="272">
        <f>+Fettgruppe!X27</f>
        <v>227.25763295928053</v>
      </c>
      <c r="W253" s="370"/>
      <c r="X253" s="365"/>
      <c r="Y253" s="249"/>
      <c r="AA253" s="28"/>
      <c r="AB253" s="27"/>
      <c r="AC253" s="250"/>
      <c r="AD253" s="86"/>
      <c r="AH253" s="86"/>
      <c r="AZ253" s="262" t="e">
        <f>1+AZ252</f>
        <v>#REF!</v>
      </c>
      <c r="BA253" s="27">
        <v>268.9193823216188</v>
      </c>
      <c r="BB253" s="86">
        <f t="shared" ref="BB253:BL253" si="35">+BA253</f>
        <v>268.9193823216188</v>
      </c>
      <c r="BC253" s="86">
        <f t="shared" si="35"/>
        <v>268.9193823216188</v>
      </c>
      <c r="BD253" s="86">
        <f t="shared" si="35"/>
        <v>268.9193823216188</v>
      </c>
      <c r="BE253" s="86">
        <f t="shared" si="35"/>
        <v>268.9193823216188</v>
      </c>
      <c r="BF253" s="86">
        <f t="shared" si="35"/>
        <v>268.9193823216188</v>
      </c>
      <c r="BG253" s="86">
        <f t="shared" si="35"/>
        <v>268.9193823216188</v>
      </c>
      <c r="BH253" s="86">
        <f t="shared" si="35"/>
        <v>268.9193823216188</v>
      </c>
      <c r="BI253" s="86">
        <f t="shared" si="35"/>
        <v>268.9193823216188</v>
      </c>
      <c r="BJ253" s="86">
        <f t="shared" si="35"/>
        <v>268.9193823216188</v>
      </c>
      <c r="BK253" s="86">
        <f t="shared" si="35"/>
        <v>268.9193823216188</v>
      </c>
      <c r="BL253" s="86">
        <f t="shared" si="35"/>
        <v>268.9193823216188</v>
      </c>
    </row>
    <row r="254" spans="1:64" ht="16.5" customHeight="1">
      <c r="A254" s="365"/>
      <c r="B254" s="365"/>
      <c r="C254" s="365"/>
      <c r="D254" s="369"/>
      <c r="E254" s="365"/>
      <c r="F254" s="365"/>
      <c r="G254" s="365"/>
      <c r="H254" s="365"/>
      <c r="I254" s="365"/>
      <c r="J254" s="365"/>
      <c r="K254" s="365"/>
      <c r="L254" s="365"/>
      <c r="M254" s="367"/>
      <c r="N254" s="367"/>
      <c r="O254" s="365"/>
      <c r="P254" s="367"/>
      <c r="Q254" s="367"/>
      <c r="R254" s="367"/>
      <c r="S254" s="367"/>
      <c r="T254" s="367"/>
      <c r="U254" s="365"/>
      <c r="V254" s="365"/>
      <c r="W254" s="365"/>
      <c r="X254" s="365"/>
      <c r="Y254" s="249"/>
      <c r="AA254" s="28"/>
      <c r="AB254" s="27"/>
      <c r="AC254" s="250"/>
      <c r="AD254" s="86"/>
      <c r="AH254" s="86"/>
      <c r="AZ254" s="262"/>
      <c r="BA254" s="27"/>
    </row>
    <row r="255" spans="1:64">
      <c r="A255" s="365"/>
      <c r="B255" s="365">
        <f>+'Ark1'!C1131</f>
        <v>2023</v>
      </c>
      <c r="C255" s="266">
        <f>+'Ark1'!M1131</f>
        <v>2</v>
      </c>
      <c r="D255" s="364" t="s">
        <v>93</v>
      </c>
      <c r="E255" s="266">
        <f>+'Ark1'!D1131</f>
        <v>1</v>
      </c>
      <c r="F255" s="266" t="s">
        <v>592</v>
      </c>
      <c r="G255" s="266">
        <f>+IF(H255=0,"",'Ark1'!Q1131)</f>
        <v>1</v>
      </c>
      <c r="H255" s="266">
        <f>+'Ark1'!R1131</f>
        <v>1</v>
      </c>
      <c r="I255" s="267">
        <f>+IF(H255=0,"",'Ark1'!AE1131)</f>
        <v>3.4843205574912883E-2</v>
      </c>
      <c r="J255" s="267">
        <f>+IF(H255=0,"",'Ark1'!AF1131)</f>
        <v>1.9514888863312096E-2</v>
      </c>
      <c r="K255" s="268">
        <f>+IF(H255=0,"",'Ark1'!S1131)</f>
        <v>3</v>
      </c>
      <c r="L255" s="267">
        <f>+IF(H255=0,"",'Ark1'!U1131)</f>
        <v>129.19999999999999</v>
      </c>
      <c r="M255" s="269">
        <f>+IF(H255=0,"",'Ark1'!W1131)</f>
        <v>0</v>
      </c>
      <c r="N255" s="269">
        <f>+IF(H255=0,"",'Ark1'!X1131)</f>
        <v>0</v>
      </c>
      <c r="O255" s="269">
        <f>+IF(H255=0,"",'Ark1'!AG1131)</f>
        <v>0</v>
      </c>
      <c r="P255" s="269">
        <f>+IF(H255=0,"",'Ark1'!AH1131)</f>
        <v>0</v>
      </c>
      <c r="Q255" s="269">
        <f>+IF(H255=0,"",'Ark1'!AI1131)</f>
        <v>0</v>
      </c>
      <c r="R255" s="269"/>
      <c r="S255" s="269"/>
      <c r="T255" s="269">
        <f>+IF(H255=0,"",'Ark1'!Y1131)</f>
        <v>0</v>
      </c>
      <c r="U255" s="268">
        <f>+IF(H255=0,"",'Ark1'!Z1131)</f>
        <v>0</v>
      </c>
      <c r="V255" s="269" t="e">
        <f t="shared" ref="V255:V266" si="36">+IF(H255=0,"",1000*L255/O255)</f>
        <v>#DIV/0!</v>
      </c>
      <c r="W255" s="267">
        <f t="shared" ref="W255:W266" si="37">+IF(H255=0,"",H255/G255)</f>
        <v>1</v>
      </c>
      <c r="X255" s="365"/>
      <c r="AA255" s="28"/>
      <c r="AB255" s="27"/>
      <c r="AE255" s="27"/>
      <c r="AF255" s="27"/>
      <c r="AG255" s="27"/>
      <c r="AI255" s="27"/>
      <c r="AJ255" s="270"/>
      <c r="AK255" s="27"/>
      <c r="AL255" s="27"/>
    </row>
    <row r="256" spans="1:64">
      <c r="A256" s="365"/>
      <c r="B256" s="365">
        <f>+'Ark1'!C1132</f>
        <v>2023</v>
      </c>
      <c r="C256" s="266">
        <f>+'Ark1'!M1132</f>
        <v>2</v>
      </c>
      <c r="D256" s="364" t="s">
        <v>96</v>
      </c>
      <c r="E256" s="266">
        <f>+'Ark1'!D1132</f>
        <v>2</v>
      </c>
      <c r="F256" s="266" t="s">
        <v>593</v>
      </c>
      <c r="G256" s="266">
        <f>+IF(H256=0,"",'Ark1'!Q1132)</f>
        <v>6</v>
      </c>
      <c r="H256" s="266">
        <f>+'Ark1'!R1132</f>
        <v>12</v>
      </c>
      <c r="I256" s="267">
        <f>+IF(H256=0,"",'Ark1'!AE1132)</f>
        <v>0.50590219224283284</v>
      </c>
      <c r="J256" s="267">
        <f>+IF(H256=0,"",'Ark1'!AF1132)</f>
        <v>0.10450340266539825</v>
      </c>
      <c r="K256" s="268">
        <f>+IF(H256=0,"",'Ark1'!S1132)</f>
        <v>3.8571428571428559</v>
      </c>
      <c r="L256" s="267">
        <f>+IF(H256=0,"",'Ark1'!U1132)</f>
        <v>47.308333333333323</v>
      </c>
      <c r="M256" s="269">
        <f>+IF(H256=0,"",'Ark1'!W1132)</f>
        <v>0</v>
      </c>
      <c r="N256" s="269">
        <f>+IF(H256=0,"",'Ark1'!X1132)</f>
        <v>0</v>
      </c>
      <c r="O256" s="269">
        <f>+IF(H256=0,"",'Ark1'!AG1132)</f>
        <v>426.28571428571439</v>
      </c>
      <c r="P256" s="269">
        <f>+IF(H256=0,"",'Ark1'!AH1132)</f>
        <v>58.33333333333335</v>
      </c>
      <c r="Q256" s="269">
        <f>+IF(H256=0,"",'Ark1'!AI1132)</f>
        <v>41.666666666666657</v>
      </c>
      <c r="R256" s="269"/>
      <c r="S256" s="269"/>
      <c r="T256" s="269">
        <f>+IF(H256=0,"",'Ark1'!Y1132)</f>
        <v>42.022542726758253</v>
      </c>
      <c r="U256" s="268">
        <f>+IF(H256=0,"",'Ark1'!Z1132)</f>
        <v>0</v>
      </c>
      <c r="V256" s="269">
        <f t="shared" si="36"/>
        <v>110.9779937444146</v>
      </c>
      <c r="W256" s="267">
        <f t="shared" si="37"/>
        <v>2</v>
      </c>
      <c r="X256" s="365"/>
      <c r="AA256" s="28"/>
      <c r="AB256" s="27"/>
      <c r="AE256" s="27"/>
      <c r="AF256" s="27"/>
      <c r="AG256" s="27"/>
      <c r="AI256" s="27"/>
      <c r="AJ256" s="270"/>
      <c r="AK256" s="27"/>
      <c r="AL256" s="27"/>
    </row>
    <row r="257" spans="1:64">
      <c r="A257" s="365"/>
      <c r="B257" s="365">
        <f>+'Ark1'!C1133</f>
        <v>2023</v>
      </c>
      <c r="C257" s="266">
        <f>+'Ark1'!M1133</f>
        <v>2</v>
      </c>
      <c r="D257" s="364" t="s">
        <v>99</v>
      </c>
      <c r="E257" s="266">
        <f>+'Ark1'!D1133</f>
        <v>3</v>
      </c>
      <c r="F257" s="266" t="s">
        <v>594</v>
      </c>
      <c r="G257" s="266">
        <f>+IF(H257=0,"",'Ark1'!Q1133)</f>
        <v>6</v>
      </c>
      <c r="H257" s="266">
        <f>+'Ark1'!R1133</f>
        <v>10</v>
      </c>
      <c r="I257" s="267">
        <f>+IF(H257=0,"",'Ark1'!AE1133)</f>
        <v>0.42319085907744386</v>
      </c>
      <c r="J257" s="267">
        <f>+IF(H257=0,"",'Ark1'!AF1133)</f>
        <v>0.15855880756056262</v>
      </c>
      <c r="K257" s="268">
        <f>+IF(H257=0,"",'Ark1'!S1133)</f>
        <v>2.7</v>
      </c>
      <c r="L257" s="267">
        <f>+IF(H257=0,"",'Ark1'!U1133)</f>
        <v>82.15</v>
      </c>
      <c r="M257" s="269">
        <f>+IF(H257=0,"",'Ark1'!W1133)</f>
        <v>0</v>
      </c>
      <c r="N257" s="269">
        <f>+IF(H257=0,"",'Ark1'!X1133)</f>
        <v>0</v>
      </c>
      <c r="O257" s="269">
        <f>+IF(H257=0,"",'Ark1'!AG1133)</f>
        <v>461.11111111111114</v>
      </c>
      <c r="P257" s="269">
        <f>+IF(H257=0,"",'Ark1'!AH1133)</f>
        <v>90</v>
      </c>
      <c r="Q257" s="269">
        <f>+IF(H257=0,"",'Ark1'!AI1133)</f>
        <v>30</v>
      </c>
      <c r="R257" s="269"/>
      <c r="S257" s="269"/>
      <c r="T257" s="269">
        <f>+IF(H257=0,"",'Ark1'!Y1133)</f>
        <v>25.915989273033738</v>
      </c>
      <c r="U257" s="268">
        <f>+IF(H257=0,"",'Ark1'!Z1133)</f>
        <v>0.78102496759066498</v>
      </c>
      <c r="V257" s="269">
        <f t="shared" si="36"/>
        <v>178.15662650602408</v>
      </c>
      <c r="W257" s="267">
        <f t="shared" si="37"/>
        <v>1.6666666666666667</v>
      </c>
      <c r="X257" s="365"/>
      <c r="AA257" s="28"/>
      <c r="AB257" s="27"/>
      <c r="AE257" s="27"/>
      <c r="AF257" s="27"/>
      <c r="AG257" s="27"/>
      <c r="AI257" s="27"/>
      <c r="AJ257" s="270"/>
      <c r="AK257" s="27"/>
      <c r="AL257" s="27"/>
    </row>
    <row r="258" spans="1:64">
      <c r="A258" s="365"/>
      <c r="B258" s="365">
        <f>+'Ark1'!C1134</f>
        <v>2023</v>
      </c>
      <c r="C258" s="266">
        <f>+'Ark1'!M1134</f>
        <v>2</v>
      </c>
      <c r="D258" s="364" t="s">
        <v>102</v>
      </c>
      <c r="E258" s="266">
        <f>+'Ark1'!D1134</f>
        <v>4</v>
      </c>
      <c r="F258" s="266" t="s">
        <v>595</v>
      </c>
      <c r="G258" s="266">
        <f>+IF(H258=0,"",'Ark1'!Q1134)</f>
        <v>4</v>
      </c>
      <c r="H258" s="266">
        <f>+'Ark1'!R1134</f>
        <v>6</v>
      </c>
      <c r="I258" s="267">
        <f>+IF(H258=0,"",'Ark1'!AE1134)</f>
        <v>0.27186225645672857</v>
      </c>
      <c r="J258" s="267">
        <f>+IF(H258=0,"",'Ark1'!AF1134)</f>
        <v>0.15331086075216588</v>
      </c>
      <c r="K258" s="268">
        <f>+IF(H258=0,"",'Ark1'!S1134)</f>
        <v>3.3333333333333344</v>
      </c>
      <c r="L258" s="267">
        <f>+IF(H258=0,"",'Ark1'!U1134)</f>
        <v>130.91666666666663</v>
      </c>
      <c r="M258" s="269">
        <f>+IF(H258=0,"",'Ark1'!W1134)</f>
        <v>0</v>
      </c>
      <c r="N258" s="269">
        <f>+IF(H258=0,"",'Ark1'!X1134)</f>
        <v>0</v>
      </c>
      <c r="O258" s="269">
        <f>+IF(H258=0,"",'Ark1'!AG1134)</f>
        <v>441.4</v>
      </c>
      <c r="P258" s="269">
        <f>+IF(H258=0,"",'Ark1'!AH1134)</f>
        <v>83.333333333333314</v>
      </c>
      <c r="Q258" s="269">
        <f>+IF(H258=0,"",'Ark1'!AI1134)</f>
        <v>16.666666666666671</v>
      </c>
      <c r="R258" s="269"/>
      <c r="S258" s="269"/>
      <c r="T258" s="269">
        <f>+IF(H258=0,"",'Ark1'!Y1134)</f>
        <v>60.559899181627557</v>
      </c>
      <c r="U258" s="268">
        <f>+IF(H258=0,"",'Ark1'!Z1134)</f>
        <v>1.5986105077709061</v>
      </c>
      <c r="V258" s="269">
        <f t="shared" si="36"/>
        <v>296.59417006494482</v>
      </c>
      <c r="W258" s="267">
        <f t="shared" si="37"/>
        <v>1.5</v>
      </c>
      <c r="X258" s="365"/>
      <c r="AA258" s="28"/>
      <c r="AB258" s="27"/>
      <c r="AE258" s="27"/>
      <c r="AF258" s="27"/>
      <c r="AG258" s="27"/>
      <c r="AI258" s="27"/>
      <c r="AJ258" s="270"/>
      <c r="AK258" s="27"/>
      <c r="AL258" s="27"/>
    </row>
    <row r="259" spans="1:64">
      <c r="A259" s="365"/>
      <c r="B259" s="365">
        <f>+'Ark1'!C1135</f>
        <v>2023</v>
      </c>
      <c r="C259" s="266">
        <f>+'Ark1'!M1135</f>
        <v>2</v>
      </c>
      <c r="D259" s="364" t="s">
        <v>105</v>
      </c>
      <c r="E259" s="266">
        <f>+'Ark1'!D1135</f>
        <v>5</v>
      </c>
      <c r="F259" s="266" t="s">
        <v>442</v>
      </c>
      <c r="G259" s="266">
        <f>+IF(H259=0,"",'Ark1'!Q1135)</f>
        <v>2</v>
      </c>
      <c r="H259" s="266">
        <f>+'Ark1'!R1135</f>
        <v>7</v>
      </c>
      <c r="I259" s="267">
        <f>+IF(H259=0,"",'Ark1'!AE1135)</f>
        <v>0.21631644004944375</v>
      </c>
      <c r="J259" s="267">
        <f>+IF(H259=0,"",'Ark1'!AF1135)</f>
        <v>8.7928185749305734E-2</v>
      </c>
      <c r="K259" s="268">
        <f>+IF(H259=0,"",'Ark1'!S1135)</f>
        <v>4</v>
      </c>
      <c r="L259" s="267">
        <f>+IF(H259=0,"",'Ark1'!U1135)</f>
        <v>96.071428571428612</v>
      </c>
      <c r="M259" s="269">
        <f>+IF(H259=0,"",'Ark1'!W1135)</f>
        <v>0</v>
      </c>
      <c r="N259" s="269">
        <f>+IF(H259=0,"",'Ark1'!X1135)</f>
        <v>0</v>
      </c>
      <c r="O259" s="269">
        <f>+IF(H259=0,"",'Ark1'!AG1135)</f>
        <v>447.85714285714278</v>
      </c>
      <c r="P259" s="269">
        <f>+IF(H259=0,"",'Ark1'!AH1135)</f>
        <v>100</v>
      </c>
      <c r="Q259" s="269">
        <f>+IF(H259=0,"",'Ark1'!AI1135)</f>
        <v>71.428571428571445</v>
      </c>
      <c r="R259" s="269"/>
      <c r="S259" s="269"/>
      <c r="T259" s="269">
        <f>+IF(H259=0,"",'Ark1'!Y1135)</f>
        <v>19.528566203364282</v>
      </c>
      <c r="U259" s="268">
        <f>+IF(H259=0,"",'Ark1'!Z1135)</f>
        <v>1.1952286093343936</v>
      </c>
      <c r="V259" s="269">
        <f t="shared" si="36"/>
        <v>214.5135566188199</v>
      </c>
      <c r="W259" s="267">
        <f t="shared" si="37"/>
        <v>3.5</v>
      </c>
      <c r="X259" s="365"/>
      <c r="AA259" s="28"/>
      <c r="AB259" s="27"/>
      <c r="AE259" s="27"/>
      <c r="AF259" s="27"/>
      <c r="AG259" s="27"/>
      <c r="AI259" s="27"/>
      <c r="AJ259" s="270"/>
      <c r="AK259" s="27"/>
      <c r="AL259" s="27"/>
    </row>
    <row r="260" spans="1:64">
      <c r="A260" s="365"/>
      <c r="B260" s="365">
        <f>+'Ark1'!C1136</f>
        <v>2023</v>
      </c>
      <c r="C260" s="266">
        <f>+'Ark1'!M1136</f>
        <v>2</v>
      </c>
      <c r="D260" s="364" t="s">
        <v>640</v>
      </c>
      <c r="E260" s="266">
        <f>+'Ark1'!D1136</f>
        <v>6</v>
      </c>
      <c r="F260" s="266" t="s">
        <v>596</v>
      </c>
      <c r="G260" s="266">
        <f>+IF(H260=0,"",'Ark1'!Q1136)</f>
        <v>11</v>
      </c>
      <c r="H260" s="266">
        <f>+'Ark1'!R1136</f>
        <v>14</v>
      </c>
      <c r="I260" s="267">
        <f>+IF(H260=0,"",'Ark1'!AE1136)</f>
        <v>0.2835730200526636</v>
      </c>
      <c r="J260" s="267">
        <f>+IF(H260=0,"",'Ark1'!AF1136)</f>
        <v>0.12242516342312811</v>
      </c>
      <c r="K260" s="268">
        <f>+IF(H260=0,"",'Ark1'!S1136)</f>
        <v>3.6428571428571441</v>
      </c>
      <c r="L260" s="267">
        <f>+IF(H260=0,"",'Ark1'!U1136)</f>
        <v>101.86428571428576</v>
      </c>
      <c r="M260" s="269">
        <f>+IF(H260=0,"",'Ark1'!W1136)</f>
        <v>0</v>
      </c>
      <c r="N260" s="269">
        <f>+IF(H260=0,"",'Ark1'!X1136)</f>
        <v>0</v>
      </c>
      <c r="O260" s="269">
        <f>+IF(H260=0,"",'Ark1'!AG1136)</f>
        <v>475.64285714285722</v>
      </c>
      <c r="P260" s="269">
        <f>+IF(H260=0,"",'Ark1'!AH1136)</f>
        <v>100</v>
      </c>
      <c r="Q260" s="269">
        <f>+IF(H260=0,"",'Ark1'!AI1136)</f>
        <v>64.285714285714306</v>
      </c>
      <c r="R260" s="269"/>
      <c r="S260" s="269"/>
      <c r="T260" s="269">
        <f>+IF(H260=0,"",'Ark1'!Y1136)</f>
        <v>47.090302416024528</v>
      </c>
      <c r="U260" s="268">
        <f>+IF(H260=0,"",'Ark1'!Z1136)</f>
        <v>1.7157731642091876</v>
      </c>
      <c r="V260" s="269">
        <f t="shared" si="36"/>
        <v>214.1612854783001</v>
      </c>
      <c r="W260" s="267">
        <f t="shared" si="37"/>
        <v>1.2727272727272727</v>
      </c>
      <c r="X260" s="365"/>
      <c r="AA260" s="28"/>
      <c r="AB260" s="27"/>
      <c r="AE260" s="27"/>
      <c r="AF260" s="27"/>
      <c r="AG260" s="27"/>
      <c r="AI260" s="27"/>
      <c r="AJ260" s="270"/>
      <c r="AK260" s="27"/>
      <c r="AL260" s="27"/>
    </row>
    <row r="261" spans="1:64">
      <c r="A261" s="365"/>
      <c r="B261" s="365">
        <f>+'Ark1'!C1137</f>
        <v>2023</v>
      </c>
      <c r="C261" s="266">
        <f>+'Ark1'!M1137</f>
        <v>2</v>
      </c>
      <c r="D261" s="364" t="s">
        <v>641</v>
      </c>
      <c r="E261" s="266">
        <f>+'Ark1'!D1137</f>
        <v>7</v>
      </c>
      <c r="F261" s="266" t="s">
        <v>597</v>
      </c>
      <c r="G261" s="266">
        <f>+IF(H261=0,"",'Ark1'!Q1137)</f>
        <v>2</v>
      </c>
      <c r="H261" s="266">
        <f>+'Ark1'!R1137</f>
        <v>4</v>
      </c>
      <c r="I261" s="267">
        <f>+IF(H261=0,"",'Ark1'!AE1137)</f>
        <v>0.14285714285714279</v>
      </c>
      <c r="J261" s="267">
        <f>+IF(H261=0,"",'Ark1'!AF1137)</f>
        <v>5.9439119082701483E-2</v>
      </c>
      <c r="K261" s="268">
        <f>+IF(H261=0,"",'Ark1'!S1137)</f>
        <v>4.5</v>
      </c>
      <c r="L261" s="267">
        <f>+IF(H261=0,"",'Ark1'!U1137)</f>
        <v>98.55</v>
      </c>
      <c r="M261" s="269">
        <f>+IF(H261=0,"",'Ark1'!W1137)</f>
        <v>0</v>
      </c>
      <c r="N261" s="269">
        <f>+IF(H261=0,"",'Ark1'!X1137)</f>
        <v>0</v>
      </c>
      <c r="O261" s="269">
        <f>+IF(H261=0,"",'Ark1'!AG1137)</f>
        <v>479.25</v>
      </c>
      <c r="P261" s="269">
        <f>+IF(H261=0,"",'Ark1'!AH1137)</f>
        <v>100</v>
      </c>
      <c r="Q261" s="269">
        <f>+IF(H261=0,"",'Ark1'!AI1137)</f>
        <v>100</v>
      </c>
      <c r="R261" s="269"/>
      <c r="S261" s="269"/>
      <c r="T261" s="269">
        <f>+IF(H261=0,"",'Ark1'!Y1137)</f>
        <v>21.941911949508864</v>
      </c>
      <c r="U261" s="268">
        <f>+IF(H261=0,"",'Ark1'!Z1137)</f>
        <v>0.5</v>
      </c>
      <c r="V261" s="269">
        <f t="shared" si="36"/>
        <v>205.63380281690141</v>
      </c>
      <c r="W261" s="267">
        <f t="shared" si="37"/>
        <v>2</v>
      </c>
      <c r="X261" s="365"/>
      <c r="AA261" s="28"/>
      <c r="AB261" s="27"/>
      <c r="AE261" s="27"/>
      <c r="AF261" s="27"/>
      <c r="AG261" s="27"/>
      <c r="AI261" s="27"/>
      <c r="AJ261" s="270"/>
      <c r="AK261" s="27"/>
      <c r="AL261" s="27"/>
    </row>
    <row r="262" spans="1:64">
      <c r="A262" s="365"/>
      <c r="B262" s="365">
        <f>+'Ark1'!C1138</f>
        <v>2023</v>
      </c>
      <c r="C262" s="266">
        <f>+'Ark1'!M1138</f>
        <v>2</v>
      </c>
      <c r="D262" s="364" t="s">
        <v>642</v>
      </c>
      <c r="E262" s="266">
        <f>+'Ark1'!D1138</f>
        <v>8</v>
      </c>
      <c r="F262" s="266" t="s">
        <v>598</v>
      </c>
      <c r="G262" s="266">
        <f>+IF(H262=0,"",'Ark1'!Q1138)</f>
        <v>8</v>
      </c>
      <c r="H262" s="266">
        <f>+'Ark1'!R1138</f>
        <v>8</v>
      </c>
      <c r="I262" s="267">
        <f>+IF(H262=0,"",'Ark1'!AE1138)</f>
        <v>0.2364066193853428</v>
      </c>
      <c r="J262" s="267">
        <f>+IF(H262=0,"",'Ark1'!AF1138)</f>
        <v>0.12117958324777336</v>
      </c>
      <c r="K262" s="268">
        <f>+IF(H262=0,"",'Ark1'!S1138)</f>
        <v>3.25</v>
      </c>
      <c r="L262" s="267">
        <f>+IF(H262=0,"",'Ark1'!U1138)</f>
        <v>118.83749999999998</v>
      </c>
      <c r="M262" s="269">
        <f>+IF(H262=0,"",'Ark1'!W1138)</f>
        <v>0</v>
      </c>
      <c r="N262" s="269">
        <f>+IF(H262=0,"",'Ark1'!X1138)</f>
        <v>0</v>
      </c>
      <c r="O262" s="269">
        <f>+IF(H262=0,"",'Ark1'!AG1138)</f>
        <v>455.75</v>
      </c>
      <c r="P262" s="269">
        <f>+IF(H262=0,"",'Ark1'!AH1138)</f>
        <v>100</v>
      </c>
      <c r="Q262" s="269">
        <f>+IF(H262=0,"",'Ark1'!AI1138)</f>
        <v>25</v>
      </c>
      <c r="R262" s="269"/>
      <c r="S262" s="269"/>
      <c r="T262" s="269">
        <f>+IF(H262=0,"",'Ark1'!Y1138)</f>
        <v>59.05569272940587</v>
      </c>
      <c r="U262" s="268">
        <f>+IF(H262=0,"",'Ark1'!Z1138)</f>
        <v>1.6393596310755001</v>
      </c>
      <c r="V262" s="269">
        <f t="shared" si="36"/>
        <v>260.75150850246837</v>
      </c>
      <c r="W262" s="267">
        <f t="shared" si="37"/>
        <v>1</v>
      </c>
      <c r="X262" s="365"/>
      <c r="AA262" s="28"/>
      <c r="AB262" s="27"/>
      <c r="AE262" s="27"/>
      <c r="AF262" s="27"/>
      <c r="AG262" s="27"/>
      <c r="AI262" s="27"/>
      <c r="AK262" s="27"/>
      <c r="AL262" s="27"/>
    </row>
    <row r="263" spans="1:64">
      <c r="A263" s="365"/>
      <c r="B263" s="365">
        <f>+'Ark1'!C1139</f>
        <v>2023</v>
      </c>
      <c r="C263" s="266">
        <f>+'Ark1'!M1139</f>
        <v>2</v>
      </c>
      <c r="D263" s="364" t="s">
        <v>643</v>
      </c>
      <c r="E263" s="266">
        <f>+'Ark1'!D1139</f>
        <v>9</v>
      </c>
      <c r="F263" s="266" t="s">
        <v>599</v>
      </c>
      <c r="G263" s="266">
        <f>+IF(H263=0,"",'Ark1'!Q1139)</f>
        <v>11</v>
      </c>
      <c r="H263" s="266">
        <f>+'Ark1'!R1139</f>
        <v>15</v>
      </c>
      <c r="I263" s="267">
        <f>+IF(H263=0,"",'Ark1'!AE1139)</f>
        <v>0.38890329271454493</v>
      </c>
      <c r="J263" s="267">
        <f>+IF(H263=0,"",'Ark1'!AF1139)</f>
        <v>0.20567512588433681</v>
      </c>
      <c r="K263" s="268">
        <f>+IF(H263=0,"",'Ark1'!S1139)</f>
        <v>4.0666666666666655</v>
      </c>
      <c r="L263" s="267">
        <f>+IF(H263=0,"",'Ark1'!U1139)</f>
        <v>121.1466666666667</v>
      </c>
      <c r="M263" s="269">
        <f>+IF(H263=0,"",'Ark1'!W1139)</f>
        <v>0</v>
      </c>
      <c r="N263" s="269">
        <f>+IF(H263=0,"",'Ark1'!X1139)</f>
        <v>0</v>
      </c>
      <c r="O263" s="269">
        <f>+IF(H263=0,"",'Ark1'!AG1139)</f>
        <v>458.8</v>
      </c>
      <c r="P263" s="269">
        <f>+IF(H263=0,"",'Ark1'!AH1139)</f>
        <v>100</v>
      </c>
      <c r="Q263" s="269">
        <f>+IF(H263=0,"",'Ark1'!AI1139)</f>
        <v>66.666666666666686</v>
      </c>
      <c r="R263" s="269"/>
      <c r="S263" s="269"/>
      <c r="T263" s="269">
        <f>+IF(H263=0,"",'Ark1'!Y1139)</f>
        <v>45.033215395848551</v>
      </c>
      <c r="U263" s="268">
        <f>+IF(H263=0,"",'Ark1'!Z1139)</f>
        <v>1.5691469727919756</v>
      </c>
      <c r="V263" s="269">
        <f t="shared" si="36"/>
        <v>264.05114792211572</v>
      </c>
      <c r="W263" s="267">
        <f t="shared" si="37"/>
        <v>1.3636363636363635</v>
      </c>
      <c r="X263" s="365"/>
      <c r="AA263" s="28"/>
      <c r="AB263" s="27"/>
      <c r="AE263" s="27"/>
      <c r="AF263" s="27"/>
      <c r="AG263" s="27"/>
      <c r="AI263" s="27"/>
      <c r="AK263" s="27"/>
      <c r="AL263" s="27"/>
    </row>
    <row r="264" spans="1:64">
      <c r="A264" s="365"/>
      <c r="B264" s="365">
        <f>+'Ark1'!C1140</f>
        <v>2023</v>
      </c>
      <c r="C264" s="266">
        <f>+'Ark1'!M1140</f>
        <v>2</v>
      </c>
      <c r="D264" s="364" t="s">
        <v>644</v>
      </c>
      <c r="E264" s="266">
        <f>+'Ark1'!D1140</f>
        <v>10</v>
      </c>
      <c r="F264" s="266" t="s">
        <v>600</v>
      </c>
      <c r="G264" s="266">
        <f>+IF(H264=0,"",'Ark1'!Q1140)</f>
        <v>20</v>
      </c>
      <c r="H264" s="266">
        <f>+'Ark1'!R1140</f>
        <v>38</v>
      </c>
      <c r="I264" s="267">
        <f>+IF(H264=0,"",'Ark1'!AE1140)</f>
        <v>0.87396504139834419</v>
      </c>
      <c r="J264" s="267">
        <f>+IF(H264=0,"",'Ark1'!AF1140)</f>
        <v>0.43960994232089218</v>
      </c>
      <c r="K264" s="268">
        <f>+IF(H264=0,"",'Ark1'!S1140)</f>
        <v>3.0789473684210522</v>
      </c>
      <c r="L264" s="267">
        <f>+IF(H264=0,"",'Ark1'!U1140)</f>
        <v>104.98421052631581</v>
      </c>
      <c r="M264" s="269">
        <f>+IF(H264=0,"",'Ark1'!W1140)</f>
        <v>0</v>
      </c>
      <c r="N264" s="269">
        <f>+IF(H264=0,"",'Ark1'!X1140)</f>
        <v>0</v>
      </c>
      <c r="O264" s="269">
        <f>+IF(H264=0,"",'Ark1'!AG1140)</f>
        <v>439.02631578947359</v>
      </c>
      <c r="P264" s="269">
        <f>+IF(H264=0,"",'Ark1'!AH1140)</f>
        <v>100</v>
      </c>
      <c r="Q264" s="269">
        <f>+IF(H264=0,"",'Ark1'!AI1140)</f>
        <v>23.684210526315795</v>
      </c>
      <c r="R264" s="269"/>
      <c r="S264" s="269"/>
      <c r="T264" s="269">
        <f>+IF(H264=0,"",'Ark1'!Y1140)</f>
        <v>34.12848421631184</v>
      </c>
      <c r="U264" s="268">
        <f>+IF(H264=0,"",'Ark1'!Z1140)</f>
        <v>1.1093283635977893</v>
      </c>
      <c r="V264" s="269">
        <f t="shared" si="36"/>
        <v>239.12965294011877</v>
      </c>
      <c r="W264" s="267">
        <f t="shared" si="37"/>
        <v>1.9</v>
      </c>
      <c r="X264" s="365"/>
      <c r="AA264" s="28"/>
      <c r="AB264" s="27"/>
      <c r="AE264" s="27"/>
      <c r="AF264" s="27"/>
      <c r="AG264" s="27"/>
      <c r="AI264" s="27"/>
      <c r="AK264" s="27"/>
      <c r="AL264" s="27"/>
    </row>
    <row r="265" spans="1:64">
      <c r="A265" s="365"/>
      <c r="B265" s="365">
        <f>+'Ark1'!C1141</f>
        <v>2023</v>
      </c>
      <c r="C265" s="266">
        <f>+'Ark1'!M1141</f>
        <v>2</v>
      </c>
      <c r="D265" s="364" t="s">
        <v>645</v>
      </c>
      <c r="E265" s="266">
        <f>+'Ark1'!D1141</f>
        <v>11</v>
      </c>
      <c r="F265" s="266" t="s">
        <v>601</v>
      </c>
      <c r="G265" s="266">
        <f>+IF(H265=0,"",'Ark1'!Q1141)</f>
        <v>16</v>
      </c>
      <c r="H265" s="266">
        <f>+'Ark1'!R1141</f>
        <v>24</v>
      </c>
      <c r="I265" s="267">
        <f>+IF(H265=0,"",'Ark1'!AE1141)</f>
        <v>0.51052967453733245</v>
      </c>
      <c r="J265" s="267">
        <f>+IF(H265=0,"",'Ark1'!AF1141)</f>
        <v>0.2861370241447021</v>
      </c>
      <c r="K265" s="268">
        <f>+IF(H265=0,"",'Ark1'!S1141)</f>
        <v>3.5416666666666656</v>
      </c>
      <c r="L265" s="267">
        <f>+IF(H265=0,"",'Ark1'!U1141)</f>
        <v>118.25000000000001</v>
      </c>
      <c r="M265" s="269">
        <f>+IF(H265=0,"",'Ark1'!W1141)</f>
        <v>0</v>
      </c>
      <c r="N265" s="269">
        <f>+IF(H265=0,"",'Ark1'!X1141)</f>
        <v>0</v>
      </c>
      <c r="O265" s="269">
        <f>+IF(H265=0,"",'Ark1'!AG1141)</f>
        <v>444.43478260869563</v>
      </c>
      <c r="P265" s="269">
        <f>+IF(H265=0,"",'Ark1'!AH1141)</f>
        <v>95.833333333333314</v>
      </c>
      <c r="Q265" s="269">
        <f>+IF(H265=0,"",'Ark1'!AI1141)</f>
        <v>62.5</v>
      </c>
      <c r="R265" s="269"/>
      <c r="S265" s="269"/>
      <c r="T265" s="269">
        <f>+IF(H265=0,"",'Ark1'!Y1141)</f>
        <v>39.742336787528352</v>
      </c>
      <c r="U265" s="268">
        <f>+IF(H265=0,"",'Ark1'!Z1141)</f>
        <v>1.2903218806001691</v>
      </c>
      <c r="V265" s="269">
        <f t="shared" si="36"/>
        <v>266.06828409313249</v>
      </c>
      <c r="W265" s="267">
        <f t="shared" si="37"/>
        <v>1.5</v>
      </c>
      <c r="X265" s="365"/>
      <c r="AA265" s="28"/>
      <c r="AB265" s="27"/>
      <c r="AE265" s="27"/>
      <c r="AF265" s="27"/>
      <c r="AG265" s="27"/>
      <c r="AI265" s="27"/>
      <c r="AK265" s="27"/>
      <c r="AL265" s="27"/>
    </row>
    <row r="266" spans="1:64">
      <c r="A266" s="365"/>
      <c r="B266" s="365">
        <f>+'Ark1'!C1142</f>
        <v>2023</v>
      </c>
      <c r="C266" s="266">
        <f>+'Ark1'!M1142</f>
        <v>2</v>
      </c>
      <c r="D266" s="364" t="s">
        <v>646</v>
      </c>
      <c r="E266" s="266">
        <f>+'Ark1'!D1142</f>
        <v>12</v>
      </c>
      <c r="F266" s="266" t="s">
        <v>602</v>
      </c>
      <c r="G266" s="266">
        <f>+IF(H266=0,"",'Ark1'!Q1142)</f>
        <v>2</v>
      </c>
      <c r="H266" s="266">
        <f>+'Ark1'!R1142</f>
        <v>6</v>
      </c>
      <c r="I266" s="267">
        <f>+IF(H266=0,"",'Ark1'!AE1142)</f>
        <v>0.45662100456621008</v>
      </c>
      <c r="J266" s="267">
        <f>+IF(H266=0,"",'Ark1'!AF1142)</f>
        <v>0.17712086106679348</v>
      </c>
      <c r="K266" s="268">
        <f>+IF(H266=0,"",'Ark1'!S1142)</f>
        <v>2</v>
      </c>
      <c r="L266" s="267">
        <f>+IF(H266=0,"",'Ark1'!U1142)</f>
        <v>83.300000000000011</v>
      </c>
      <c r="M266" s="269">
        <f>+IF(H266=0,"",'Ark1'!W1142)</f>
        <v>0</v>
      </c>
      <c r="N266" s="269">
        <f>+IF(H266=0,"",'Ark1'!X1142)</f>
        <v>0</v>
      </c>
      <c r="O266" s="269">
        <f>+IF(H266=0,"",'Ark1'!AG1142)</f>
        <v>496</v>
      </c>
      <c r="P266" s="269">
        <f>+IF(H266=0,"",'Ark1'!AH1142)</f>
        <v>100</v>
      </c>
      <c r="Q266" s="269">
        <f>+IF(H266=0,"",'Ark1'!AI1142)</f>
        <v>100</v>
      </c>
      <c r="R266" s="269"/>
      <c r="S266" s="269"/>
      <c r="T266" s="269">
        <f>+IF(H266=0,"",'Ark1'!Y1142)</f>
        <v>12.428059650108908</v>
      </c>
      <c r="U266" s="268">
        <f>+IF(H266=0,"",'Ark1'!Z1142)</f>
        <v>0.57735026918962584</v>
      </c>
      <c r="V266" s="269">
        <f t="shared" si="36"/>
        <v>167.9435483870968</v>
      </c>
      <c r="W266" s="267">
        <f t="shared" si="37"/>
        <v>3</v>
      </c>
      <c r="X266" s="365"/>
      <c r="AA266" s="28"/>
      <c r="AB266" s="27"/>
      <c r="AE266" s="27"/>
      <c r="AF266" s="27"/>
      <c r="AG266" s="27"/>
      <c r="AI266" s="27"/>
      <c r="AK266" s="27"/>
      <c r="AL266" s="27"/>
    </row>
    <row r="267" spans="1:64" ht="19.8">
      <c r="A267" s="365"/>
      <c r="B267" s="365"/>
      <c r="C267" s="365"/>
      <c r="D267" s="365"/>
      <c r="E267" s="365"/>
      <c r="F267" s="365"/>
      <c r="G267" s="365"/>
      <c r="H267" s="365"/>
      <c r="I267" s="366"/>
      <c r="J267" s="366"/>
      <c r="K267" s="365"/>
      <c r="L267" s="365"/>
      <c r="M267" s="367"/>
      <c r="N267" s="367"/>
      <c r="O267" s="365"/>
      <c r="P267" s="367"/>
      <c r="Q267" s="367"/>
      <c r="R267" s="367"/>
      <c r="S267" s="367"/>
      <c r="T267" s="367"/>
      <c r="U267" s="365"/>
      <c r="V267" s="365"/>
      <c r="W267" s="366"/>
      <c r="X267" s="365"/>
      <c r="Y267" s="249"/>
      <c r="AA267" s="28"/>
      <c r="AB267" s="27"/>
      <c r="AC267" s="250"/>
      <c r="AD267" s="86"/>
      <c r="AH267" s="86"/>
      <c r="AZ267" s="262" t="e">
        <f>1+#REF!</f>
        <v>#REF!</v>
      </c>
      <c r="BA267" s="27">
        <v>248.30514184397128</v>
      </c>
      <c r="BB267" s="86">
        <f t="shared" ref="BB267:BL267" si="38">+BA267</f>
        <v>248.30514184397128</v>
      </c>
      <c r="BC267" s="86">
        <f t="shared" si="38"/>
        <v>248.30514184397128</v>
      </c>
      <c r="BD267" s="86">
        <f t="shared" si="38"/>
        <v>248.30514184397128</v>
      </c>
      <c r="BE267" s="86">
        <f t="shared" si="38"/>
        <v>248.30514184397128</v>
      </c>
      <c r="BF267" s="86">
        <f t="shared" si="38"/>
        <v>248.30514184397128</v>
      </c>
      <c r="BG267" s="86">
        <f t="shared" si="38"/>
        <v>248.30514184397128</v>
      </c>
      <c r="BH267" s="86">
        <f t="shared" si="38"/>
        <v>248.30514184397128</v>
      </c>
      <c r="BI267" s="86">
        <f t="shared" si="38"/>
        <v>248.30514184397128</v>
      </c>
      <c r="BJ267" s="86">
        <f t="shared" si="38"/>
        <v>248.30514184397128</v>
      </c>
      <c r="BK267" s="86">
        <f t="shared" si="38"/>
        <v>248.30514184397128</v>
      </c>
      <c r="BL267" s="86">
        <f t="shared" si="38"/>
        <v>248.30514184397128</v>
      </c>
    </row>
    <row r="268" spans="1:64" ht="22.8">
      <c r="A268" s="368" t="s">
        <v>639</v>
      </c>
      <c r="B268" s="365"/>
      <c r="C268" s="365"/>
      <c r="D268" s="369" t="str">
        <f>+D270</f>
        <v>1+</v>
      </c>
      <c r="E268" s="365"/>
      <c r="F268" s="365"/>
      <c r="G268" s="365"/>
      <c r="H268" s="213">
        <f>SUM(H270:H281)</f>
        <v>644</v>
      </c>
      <c r="I268" s="366"/>
      <c r="J268" s="366"/>
      <c r="K268" s="365"/>
      <c r="L268" s="272">
        <f>+Fettgruppe!N28</f>
        <v>133.77608695652177</v>
      </c>
      <c r="M268" s="367"/>
      <c r="N268" s="367"/>
      <c r="O268" s="365"/>
      <c r="P268" s="367"/>
      <c r="Q268" s="367"/>
      <c r="R268" s="367"/>
      <c r="S268" s="367"/>
      <c r="T268" s="367"/>
      <c r="U268" s="365"/>
      <c r="V268" s="272">
        <f>+Fettgruppe!X28</f>
        <v>278.47979333596038</v>
      </c>
      <c r="W268" s="370"/>
      <c r="X268" s="365"/>
      <c r="Y268" s="249"/>
      <c r="AA268" s="28"/>
      <c r="AB268" s="27"/>
      <c r="AC268" s="250"/>
      <c r="AD268" s="86"/>
      <c r="AH268" s="86"/>
      <c r="AZ268" s="262" t="e">
        <f>1+AZ267</f>
        <v>#REF!</v>
      </c>
      <c r="BA268" s="27">
        <v>268.9193823216188</v>
      </c>
      <c r="BB268" s="86">
        <f t="shared" ref="BB268:BL268" si="39">+BA268</f>
        <v>268.9193823216188</v>
      </c>
      <c r="BC268" s="86">
        <f t="shared" si="39"/>
        <v>268.9193823216188</v>
      </c>
      <c r="BD268" s="86">
        <f t="shared" si="39"/>
        <v>268.9193823216188</v>
      </c>
      <c r="BE268" s="86">
        <f t="shared" si="39"/>
        <v>268.9193823216188</v>
      </c>
      <c r="BF268" s="86">
        <f t="shared" si="39"/>
        <v>268.9193823216188</v>
      </c>
      <c r="BG268" s="86">
        <f t="shared" si="39"/>
        <v>268.9193823216188</v>
      </c>
      <c r="BH268" s="86">
        <f t="shared" si="39"/>
        <v>268.9193823216188</v>
      </c>
      <c r="BI268" s="86">
        <f t="shared" si="39"/>
        <v>268.9193823216188</v>
      </c>
      <c r="BJ268" s="86">
        <f t="shared" si="39"/>
        <v>268.9193823216188</v>
      </c>
      <c r="BK268" s="86">
        <f t="shared" si="39"/>
        <v>268.9193823216188</v>
      </c>
      <c r="BL268" s="86">
        <f t="shared" si="39"/>
        <v>268.9193823216188</v>
      </c>
    </row>
    <row r="269" spans="1:64" ht="16.5" customHeight="1">
      <c r="A269" s="365"/>
      <c r="B269" s="365"/>
      <c r="C269" s="365"/>
      <c r="D269" s="369"/>
      <c r="E269" s="365"/>
      <c r="F269" s="365"/>
      <c r="G269" s="365"/>
      <c r="H269" s="365"/>
      <c r="I269" s="365"/>
      <c r="J269" s="365"/>
      <c r="K269" s="365"/>
      <c r="L269" s="365"/>
      <c r="M269" s="367"/>
      <c r="N269" s="367"/>
      <c r="O269" s="365"/>
      <c r="P269" s="367"/>
      <c r="Q269" s="367"/>
      <c r="R269" s="367"/>
      <c r="S269" s="367"/>
      <c r="T269" s="367"/>
      <c r="U269" s="365"/>
      <c r="V269" s="365"/>
      <c r="W269" s="365"/>
      <c r="X269" s="365"/>
      <c r="Y269" s="249"/>
      <c r="AA269" s="28"/>
      <c r="AB269" s="27"/>
      <c r="AC269" s="250"/>
      <c r="AD269" s="86"/>
      <c r="AH269" s="86"/>
      <c r="AZ269" s="262"/>
      <c r="BA269" s="27"/>
    </row>
    <row r="270" spans="1:64">
      <c r="A270" s="365"/>
      <c r="B270" s="365">
        <f>+'Ark1'!C1143</f>
        <v>2023</v>
      </c>
      <c r="C270" s="266">
        <f>+'Ark1'!M1143</f>
        <v>3</v>
      </c>
      <c r="D270" s="266" t="s">
        <v>94</v>
      </c>
      <c r="E270" s="266">
        <f>+'Ark1'!D1143</f>
        <v>1</v>
      </c>
      <c r="F270" s="266" t="s">
        <v>592</v>
      </c>
      <c r="G270" s="266">
        <f>+IF(H270=0,"",'Ark1'!Q1143)</f>
        <v>19</v>
      </c>
      <c r="H270" s="266">
        <f>+'Ark1'!R1143</f>
        <v>30</v>
      </c>
      <c r="I270" s="267">
        <f>+IF(H270=0,"",'Ark1'!AE1143)</f>
        <v>1.0452961672473868</v>
      </c>
      <c r="J270" s="267">
        <f>+IF(H270=0,"",'Ark1'!AF1143)</f>
        <v>0.58662480934467121</v>
      </c>
      <c r="K270" s="268">
        <f>+IF(H270=0,"",'Ark1'!S1143)</f>
        <v>3.8965517241379306</v>
      </c>
      <c r="L270" s="267">
        <f>+IF(H270=0,"",'Ark1'!U1143)</f>
        <v>129.46</v>
      </c>
      <c r="M270" s="269">
        <f>+IF(H270=0,"",'Ark1'!W1143)</f>
        <v>0</v>
      </c>
      <c r="N270" s="269">
        <f>+IF(H270=0,"",'Ark1'!X1143)</f>
        <v>0</v>
      </c>
      <c r="O270" s="269">
        <f>+IF(H270=0,"",'Ark1'!AG1143)</f>
        <v>532.42307692307691</v>
      </c>
      <c r="P270" s="269">
        <f>+IF(H270=0,"",'Ark1'!AH1143)</f>
        <v>86.666666666666686</v>
      </c>
      <c r="Q270" s="269">
        <f>+IF(H270=0,"",'Ark1'!AI1143)</f>
        <v>63.33333333333335</v>
      </c>
      <c r="R270" s="269"/>
      <c r="S270" s="269"/>
      <c r="T270" s="269">
        <f>+IF(H270=0,"",'Ark1'!Y1143)</f>
        <v>45.469789237837283</v>
      </c>
      <c r="U270" s="268">
        <f>+IF(H270=0,"",'Ark1'!Z1143)</f>
        <v>1.0248014414758844</v>
      </c>
      <c r="V270" s="269">
        <f t="shared" ref="V270:V281" si="40">+IF(H270=0,"",1000*L270/O270)</f>
        <v>243.15249584627614</v>
      </c>
      <c r="W270" s="267">
        <f t="shared" ref="W270:W281" si="41">+IF(H270=0,"",H270/G270)</f>
        <v>1.5789473684210527</v>
      </c>
      <c r="X270" s="365"/>
      <c r="AA270" s="28"/>
      <c r="AB270" s="27"/>
      <c r="AE270" s="27"/>
      <c r="AF270" s="27"/>
      <c r="AG270" s="27"/>
      <c r="AI270" s="27"/>
      <c r="AK270" s="27"/>
      <c r="AL270" s="27"/>
    </row>
    <row r="271" spans="1:64">
      <c r="A271" s="365"/>
      <c r="B271" s="365">
        <f>+'Ark1'!C1144</f>
        <v>2023</v>
      </c>
      <c r="C271" s="266">
        <f>+'Ark1'!M1144</f>
        <v>3</v>
      </c>
      <c r="D271" s="266" t="s">
        <v>94</v>
      </c>
      <c r="E271" s="266">
        <f>+'Ark1'!D1144</f>
        <v>2</v>
      </c>
      <c r="F271" s="266" t="s">
        <v>593</v>
      </c>
      <c r="G271" s="266">
        <f>+IF(H271=0,"",'Ark1'!Q1144)</f>
        <v>18</v>
      </c>
      <c r="H271" s="266">
        <f>+'Ark1'!R1144</f>
        <v>28</v>
      </c>
      <c r="I271" s="267">
        <f>+IF(H271=0,"",'Ark1'!AE1144)</f>
        <v>1.1804384485666102</v>
      </c>
      <c r="J271" s="267">
        <f>+IF(H271=0,"",'Ark1'!AF1144)</f>
        <v>0.62311787567795163</v>
      </c>
      <c r="K271" s="268">
        <f>+IF(H271=0,"",'Ark1'!S1144)</f>
        <v>4.2857142857142847</v>
      </c>
      <c r="L271" s="267">
        <f>+IF(H271=0,"",'Ark1'!U1144)</f>
        <v>120.8928571428572</v>
      </c>
      <c r="M271" s="269">
        <f>+IF(H271=0,"",'Ark1'!W1144)</f>
        <v>0</v>
      </c>
      <c r="N271" s="269">
        <f>+IF(H271=0,"",'Ark1'!X1144)</f>
        <v>0</v>
      </c>
      <c r="O271" s="269">
        <f>+IF(H271=0,"",'Ark1'!AG1144)</f>
        <v>441.96428571428561</v>
      </c>
      <c r="P271" s="269">
        <f>+IF(H271=0,"",'Ark1'!AH1144)</f>
        <v>100</v>
      </c>
      <c r="Q271" s="269">
        <f>+IF(H271=0,"",'Ark1'!AI1144)</f>
        <v>67.85714285714289</v>
      </c>
      <c r="R271" s="269"/>
      <c r="S271" s="269"/>
      <c r="T271" s="269">
        <f>+IF(H271=0,"",'Ark1'!Y1144)</f>
        <v>38.41309234187343</v>
      </c>
      <c r="U271" s="268">
        <f>+IF(H271=0,"",'Ark1'!Z1144)</f>
        <v>1.5319721849662304</v>
      </c>
      <c r="V271" s="269">
        <f t="shared" si="40"/>
        <v>273.53535353535369</v>
      </c>
      <c r="W271" s="267">
        <f t="shared" si="41"/>
        <v>1.5555555555555556</v>
      </c>
      <c r="X271" s="365"/>
      <c r="AA271" s="28"/>
      <c r="AB271" s="27"/>
      <c r="AE271" s="27"/>
      <c r="AF271" s="27"/>
      <c r="AG271" s="27"/>
      <c r="AI271" s="27"/>
      <c r="AK271" s="27"/>
      <c r="AL271" s="27"/>
    </row>
    <row r="272" spans="1:64">
      <c r="A272" s="365"/>
      <c r="B272" s="365">
        <f>+'Ark1'!C1145</f>
        <v>2023</v>
      </c>
      <c r="C272" s="266">
        <f>+'Ark1'!M1145</f>
        <v>3</v>
      </c>
      <c r="D272" s="266" t="s">
        <v>94</v>
      </c>
      <c r="E272" s="266">
        <f>+'Ark1'!D1145</f>
        <v>3</v>
      </c>
      <c r="F272" s="266" t="s">
        <v>594</v>
      </c>
      <c r="G272" s="266">
        <f>+IF(H272=0,"",'Ark1'!Q1145)</f>
        <v>30</v>
      </c>
      <c r="H272" s="266">
        <f>+'Ark1'!R1145</f>
        <v>47</v>
      </c>
      <c r="I272" s="267">
        <f>+IF(H272=0,"",'Ark1'!AE1145)</f>
        <v>1.9889970376639872</v>
      </c>
      <c r="J272" s="267">
        <f>+IF(H272=0,"",'Ark1'!AF1145)</f>
        <v>1.2864205141706024</v>
      </c>
      <c r="K272" s="268">
        <f>+IF(H272=0,"",'Ark1'!S1145)</f>
        <v>3.0212765957446805</v>
      </c>
      <c r="L272" s="267">
        <f>+IF(H272=0,"",'Ark1'!U1145)</f>
        <v>141.80851063829789</v>
      </c>
      <c r="M272" s="269">
        <f>+IF(H272=0,"",'Ark1'!W1145)</f>
        <v>0</v>
      </c>
      <c r="N272" s="269">
        <f>+IF(H272=0,"",'Ark1'!X1145)</f>
        <v>0</v>
      </c>
      <c r="O272" s="269">
        <f>+IF(H272=0,"",'Ark1'!AG1145)</f>
        <v>529.15</v>
      </c>
      <c r="P272" s="269">
        <f>+IF(H272=0,"",'Ark1'!AH1145)</f>
        <v>85.106382978723417</v>
      </c>
      <c r="Q272" s="269">
        <f>+IF(H272=0,"",'Ark1'!AI1145)</f>
        <v>25.531914893617031</v>
      </c>
      <c r="R272" s="269"/>
      <c r="S272" s="269"/>
      <c r="T272" s="269">
        <f>+IF(H272=0,"",'Ark1'!Y1145)</f>
        <v>39.717796160214526</v>
      </c>
      <c r="U272" s="268">
        <f>+IF(H272=0,"",'Ark1'!Z1145)</f>
        <v>1.312612494909547</v>
      </c>
      <c r="V272" s="269">
        <f t="shared" si="40"/>
        <v>267.99302775828761</v>
      </c>
      <c r="W272" s="267">
        <f t="shared" si="41"/>
        <v>1.5666666666666667</v>
      </c>
      <c r="X272" s="365"/>
      <c r="AA272" s="28"/>
      <c r="AB272" s="27"/>
      <c r="AE272" s="27"/>
      <c r="AF272" s="27"/>
      <c r="AG272" s="27"/>
      <c r="AI272" s="27"/>
      <c r="AK272" s="27"/>
      <c r="AL272" s="27"/>
    </row>
    <row r="273" spans="1:64">
      <c r="A273" s="365"/>
      <c r="B273" s="365">
        <f>+'Ark1'!C1146</f>
        <v>2023</v>
      </c>
      <c r="C273" s="266">
        <f>+'Ark1'!M1146</f>
        <v>3</v>
      </c>
      <c r="D273" s="266" t="s">
        <v>94</v>
      </c>
      <c r="E273" s="266">
        <f>+'Ark1'!D1146</f>
        <v>4</v>
      </c>
      <c r="F273" s="266" t="s">
        <v>595</v>
      </c>
      <c r="G273" s="266">
        <f>+IF(H273=0,"",'Ark1'!Q1146)</f>
        <v>21</v>
      </c>
      <c r="H273" s="266">
        <f>+'Ark1'!R1146</f>
        <v>26</v>
      </c>
      <c r="I273" s="267">
        <f>+IF(H273=0,"",'Ark1'!AE1146)</f>
        <v>1.1780697779791571</v>
      </c>
      <c r="J273" s="267">
        <f>+IF(H273=0,"",'Ark1'!AF1146)</f>
        <v>0.745768044473617</v>
      </c>
      <c r="K273" s="268">
        <f>+IF(H273=0,"",'Ark1'!S1146)</f>
        <v>4.0384615384615374</v>
      </c>
      <c r="L273" s="267">
        <f>+IF(H273=0,"",'Ark1'!U1146)</f>
        <v>146.96153846153851</v>
      </c>
      <c r="M273" s="269">
        <f>+IF(H273=0,"",'Ark1'!W1146)</f>
        <v>0</v>
      </c>
      <c r="N273" s="269">
        <f>+IF(H273=0,"",'Ark1'!X1146)</f>
        <v>0</v>
      </c>
      <c r="O273" s="269">
        <f>+IF(H273=0,"",'Ark1'!AG1146)</f>
        <v>527.43478260869551</v>
      </c>
      <c r="P273" s="269">
        <f>+IF(H273=0,"",'Ark1'!AH1146)</f>
        <v>88.461538461538439</v>
      </c>
      <c r="Q273" s="269">
        <f>+IF(H273=0,"",'Ark1'!AI1146)</f>
        <v>61.538461538461519</v>
      </c>
      <c r="R273" s="269"/>
      <c r="S273" s="269"/>
      <c r="T273" s="269">
        <f>+IF(H273=0,"",'Ark1'!Y1146)</f>
        <v>49.931992803466557</v>
      </c>
      <c r="U273" s="268">
        <f>+IF(H273=0,"",'Ark1'!Z1146)</f>
        <v>1.4272288704061138</v>
      </c>
      <c r="V273" s="269">
        <f t="shared" si="40"/>
        <v>278.63452185437194</v>
      </c>
      <c r="W273" s="267">
        <f t="shared" si="41"/>
        <v>1.2380952380952381</v>
      </c>
      <c r="X273" s="365"/>
      <c r="AA273" s="28"/>
      <c r="AB273" s="27"/>
      <c r="AE273" s="27"/>
      <c r="AF273" s="27"/>
      <c r="AG273" s="27"/>
      <c r="AI273" s="27"/>
      <c r="AK273" s="27"/>
      <c r="AL273" s="27"/>
    </row>
    <row r="274" spans="1:64">
      <c r="A274" s="365"/>
      <c r="B274" s="365">
        <f>+'Ark1'!C1147</f>
        <v>2023</v>
      </c>
      <c r="C274" s="266">
        <f>+'Ark1'!M1147</f>
        <v>3</v>
      </c>
      <c r="D274" s="266" t="s">
        <v>94</v>
      </c>
      <c r="E274" s="266">
        <f>+'Ark1'!D1147</f>
        <v>5</v>
      </c>
      <c r="F274" s="266" t="s">
        <v>442</v>
      </c>
      <c r="G274" s="266">
        <f>+IF(H274=0,"",'Ark1'!Q1147)</f>
        <v>19</v>
      </c>
      <c r="H274" s="266">
        <f>+'Ark1'!R1147</f>
        <v>32</v>
      </c>
      <c r="I274" s="267">
        <f>+IF(H274=0,"",'Ark1'!AE1147)</f>
        <v>0.98887515451174302</v>
      </c>
      <c r="J274" s="267">
        <f>+IF(H274=0,"",'Ark1'!AF1147)</f>
        <v>0.38953820639837378</v>
      </c>
      <c r="K274" s="268">
        <f>+IF(H274=0,"",'Ark1'!S1147)</f>
        <v>3.46875</v>
      </c>
      <c r="L274" s="267">
        <f>+IF(H274=0,"",'Ark1'!U1147)</f>
        <v>93.103124999999977</v>
      </c>
      <c r="M274" s="269">
        <f>+IF(H274=0,"",'Ark1'!W1147)</f>
        <v>0</v>
      </c>
      <c r="N274" s="269">
        <f>+IF(H274=0,"",'Ark1'!X1147)</f>
        <v>0</v>
      </c>
      <c r="O274" s="269">
        <f>+IF(H274=0,"",'Ark1'!AG1147)</f>
        <v>440.21875</v>
      </c>
      <c r="P274" s="269">
        <f>+IF(H274=0,"",'Ark1'!AH1147)</f>
        <v>96.875</v>
      </c>
      <c r="Q274" s="269">
        <f>+IF(H274=0,"",'Ark1'!AI1147)</f>
        <v>50</v>
      </c>
      <c r="R274" s="269"/>
      <c r="S274" s="269"/>
      <c r="T274" s="269">
        <f>+IF(H274=0,"",'Ark1'!Y1147)</f>
        <v>38.875767551707327</v>
      </c>
      <c r="U274" s="268">
        <f>+IF(H274=0,"",'Ark1'!Z1147)</f>
        <v>1.0892765661208361</v>
      </c>
      <c r="V274" s="269">
        <f t="shared" si="40"/>
        <v>211.49286576275992</v>
      </c>
      <c r="W274" s="267">
        <f t="shared" si="41"/>
        <v>1.6842105263157894</v>
      </c>
      <c r="X274" s="365"/>
      <c r="AA274" s="28"/>
      <c r="AB274" s="27"/>
      <c r="AE274" s="27"/>
      <c r="AF274" s="27"/>
      <c r="AG274" s="27"/>
      <c r="AI274" s="27"/>
      <c r="AK274" s="27"/>
      <c r="AL274" s="27"/>
    </row>
    <row r="275" spans="1:64">
      <c r="A275" s="365"/>
      <c r="B275" s="365">
        <f>+'Ark1'!C1148</f>
        <v>2023</v>
      </c>
      <c r="C275" s="266">
        <f>+'Ark1'!M1148</f>
        <v>3</v>
      </c>
      <c r="D275" s="266" t="s">
        <v>94</v>
      </c>
      <c r="E275" s="266">
        <f>+'Ark1'!D1148</f>
        <v>6</v>
      </c>
      <c r="F275" s="266" t="s">
        <v>596</v>
      </c>
      <c r="G275" s="266">
        <f>+IF(H275=0,"",'Ark1'!Q1148)</f>
        <v>30</v>
      </c>
      <c r="H275" s="266">
        <f>+'Ark1'!R1148</f>
        <v>57</v>
      </c>
      <c r="I275" s="267">
        <f>+IF(H275=0,"",'Ark1'!AE1148)</f>
        <v>1.1545472959287015</v>
      </c>
      <c r="J275" s="267">
        <f>+IF(H275=0,"",'Ark1'!AF1148)</f>
        <v>0.61751695396647277</v>
      </c>
      <c r="K275" s="268">
        <f>+IF(H275=0,"",'Ark1'!S1148)</f>
        <v>4.5614035087719298</v>
      </c>
      <c r="L275" s="267">
        <f>+IF(H275=0,"",'Ark1'!U1148)</f>
        <v>126.19824561403512</v>
      </c>
      <c r="M275" s="269">
        <f>+IF(H275=0,"",'Ark1'!W1148)</f>
        <v>0</v>
      </c>
      <c r="N275" s="269">
        <f>+IF(H275=0,"",'Ark1'!X1148)</f>
        <v>0</v>
      </c>
      <c r="O275" s="269">
        <f>+IF(H275=0,"",'Ark1'!AG1148)</f>
        <v>451.29090909090911</v>
      </c>
      <c r="P275" s="269">
        <f>+IF(H275=0,"",'Ark1'!AH1148)</f>
        <v>94.736842105263179</v>
      </c>
      <c r="Q275" s="269">
        <f>+IF(H275=0,"",'Ark1'!AI1148)</f>
        <v>78.947368421052644</v>
      </c>
      <c r="R275" s="269"/>
      <c r="S275" s="269"/>
      <c r="T275" s="269">
        <f>+IF(H275=0,"",'Ark1'!Y1148)</f>
        <v>50.043894736829749</v>
      </c>
      <c r="U275" s="268">
        <f>+IF(H275=0,"",'Ark1'!Z1148)</f>
        <v>1.4869908842397952</v>
      </c>
      <c r="V275" s="269">
        <f t="shared" si="40"/>
        <v>279.63835094363367</v>
      </c>
      <c r="W275" s="267">
        <f t="shared" si="41"/>
        <v>1.9</v>
      </c>
      <c r="X275" s="365"/>
      <c r="AA275" s="28"/>
      <c r="AB275" s="27"/>
      <c r="AE275" s="27"/>
      <c r="AF275" s="27"/>
      <c r="AG275" s="27"/>
      <c r="AI275" s="27"/>
      <c r="AK275" s="27"/>
      <c r="AL275" s="27"/>
    </row>
    <row r="276" spans="1:64">
      <c r="A276" s="365"/>
      <c r="B276" s="365">
        <f>+'Ark1'!C1149</f>
        <v>2023</v>
      </c>
      <c r="C276" s="266">
        <f>+'Ark1'!M1149</f>
        <v>3</v>
      </c>
      <c r="D276" s="266" t="s">
        <v>94</v>
      </c>
      <c r="E276" s="266">
        <f>+'Ark1'!D1149</f>
        <v>7</v>
      </c>
      <c r="F276" s="266" t="s">
        <v>597</v>
      </c>
      <c r="G276" s="266">
        <f>+IF(H276=0,"",'Ark1'!Q1149)</f>
        <v>24</v>
      </c>
      <c r="H276" s="266">
        <f>+'Ark1'!R1149</f>
        <v>29</v>
      </c>
      <c r="I276" s="267">
        <f>+IF(H276=0,"",'Ark1'!AE1149)</f>
        <v>1.035714285714286</v>
      </c>
      <c r="J276" s="267">
        <f>+IF(H276=0,"",'Ark1'!AF1149)</f>
        <v>0.56625486505118516</v>
      </c>
      <c r="K276" s="268">
        <f>+IF(H276=0,"",'Ark1'!S1149)</f>
        <v>4.3793103448275872</v>
      </c>
      <c r="L276" s="267">
        <f>+IF(H276=0,"",'Ark1'!U1149)</f>
        <v>129.49655172413799</v>
      </c>
      <c r="M276" s="269">
        <f>+IF(H276=0,"",'Ark1'!W1149)</f>
        <v>0</v>
      </c>
      <c r="N276" s="269">
        <f>+IF(H276=0,"",'Ark1'!X1149)</f>
        <v>0</v>
      </c>
      <c r="O276" s="269">
        <f>+IF(H276=0,"",'Ark1'!AG1149)</f>
        <v>453.29629629629613</v>
      </c>
      <c r="P276" s="269">
        <f>+IF(H276=0,"",'Ark1'!AH1149)</f>
        <v>93.10344827586205</v>
      </c>
      <c r="Q276" s="269">
        <f>+IF(H276=0,"",'Ark1'!AI1149)</f>
        <v>62.068965517241359</v>
      </c>
      <c r="R276" s="269"/>
      <c r="S276" s="269"/>
      <c r="T276" s="269">
        <f>+IF(H276=0,"",'Ark1'!Y1149)</f>
        <v>37.05341421989025</v>
      </c>
      <c r="U276" s="268">
        <f>+IF(H276=0,"",'Ark1'!Z1149)</f>
        <v>1.5405729588750805</v>
      </c>
      <c r="V276" s="269">
        <f t="shared" si="40"/>
        <v>285.6774978798698</v>
      </c>
      <c r="W276" s="267">
        <f t="shared" si="41"/>
        <v>1.2083333333333333</v>
      </c>
      <c r="X276" s="365"/>
      <c r="AA276" s="28"/>
      <c r="AB276" s="27"/>
      <c r="AE276" s="27"/>
      <c r="AF276" s="27"/>
      <c r="AG276" s="27"/>
      <c r="AI276" s="27"/>
      <c r="AK276" s="27"/>
      <c r="AL276" s="27"/>
    </row>
    <row r="277" spans="1:64">
      <c r="A277" s="365"/>
      <c r="B277" s="365">
        <f>+'Ark1'!C1150</f>
        <v>2023</v>
      </c>
      <c r="C277" s="266">
        <f>+'Ark1'!M1150</f>
        <v>3</v>
      </c>
      <c r="D277" s="266" t="s">
        <v>94</v>
      </c>
      <c r="E277" s="266">
        <f>+'Ark1'!D1150</f>
        <v>8</v>
      </c>
      <c r="F277" s="266" t="s">
        <v>598</v>
      </c>
      <c r="G277" s="266">
        <f>+IF(H277=0,"",'Ark1'!Q1150)</f>
        <v>24</v>
      </c>
      <c r="H277" s="266">
        <f>+'Ark1'!R1150</f>
        <v>36</v>
      </c>
      <c r="I277" s="267">
        <f>+IF(H277=0,"",'Ark1'!AE1150)</f>
        <v>1.0638297872340428</v>
      </c>
      <c r="J277" s="267">
        <f>+IF(H277=0,"",'Ark1'!AF1150)</f>
        <v>0.55890211068143125</v>
      </c>
      <c r="K277" s="268">
        <f>+IF(H277=0,"",'Ark1'!S1150)</f>
        <v>3.9444444444444446</v>
      </c>
      <c r="L277" s="267">
        <f>+IF(H277=0,"",'Ark1'!U1150)</f>
        <v>121.79999999999998</v>
      </c>
      <c r="M277" s="269">
        <f>+IF(H277=0,"",'Ark1'!W1150)</f>
        <v>0</v>
      </c>
      <c r="N277" s="269">
        <f>+IF(H277=0,"",'Ark1'!X1150)</f>
        <v>0</v>
      </c>
      <c r="O277" s="269">
        <f>+IF(H277=0,"",'Ark1'!AG1150)</f>
        <v>418.05555555555554</v>
      </c>
      <c r="P277" s="269">
        <f>+IF(H277=0,"",'Ark1'!AH1150)</f>
        <v>97.222222222222229</v>
      </c>
      <c r="Q277" s="269">
        <f>+IF(H277=0,"",'Ark1'!AI1150)</f>
        <v>58.33333333333335</v>
      </c>
      <c r="R277" s="269"/>
      <c r="S277" s="269"/>
      <c r="T277" s="269">
        <f>+IF(H277=0,"",'Ark1'!Y1150)</f>
        <v>33.776693147790581</v>
      </c>
      <c r="U277" s="268">
        <f>+IF(H277=0,"",'Ark1'!Z1150)</f>
        <v>1.311158191245104</v>
      </c>
      <c r="V277" s="269">
        <f t="shared" si="40"/>
        <v>291.3488372093023</v>
      </c>
      <c r="W277" s="267">
        <f t="shared" si="41"/>
        <v>1.5</v>
      </c>
      <c r="X277" s="365"/>
      <c r="AA277" s="28"/>
      <c r="AB277" s="27"/>
      <c r="AE277" s="27"/>
      <c r="AF277" s="27"/>
      <c r="AG277" s="27"/>
      <c r="AI277" s="27"/>
      <c r="AK277" s="27"/>
      <c r="AL277" s="27"/>
    </row>
    <row r="278" spans="1:64">
      <c r="A278" s="365"/>
      <c r="B278" s="365">
        <f>+'Ark1'!C1151</f>
        <v>2023</v>
      </c>
      <c r="C278" s="266">
        <f>+'Ark1'!M1151</f>
        <v>3</v>
      </c>
      <c r="D278" s="266" t="s">
        <v>94</v>
      </c>
      <c r="E278" s="266">
        <f>+'Ark1'!D1151</f>
        <v>9</v>
      </c>
      <c r="F278" s="266" t="s">
        <v>599</v>
      </c>
      <c r="G278" s="266">
        <f>+IF(H278=0,"",'Ark1'!Q1151)</f>
        <v>50</v>
      </c>
      <c r="H278" s="266">
        <f>+'Ark1'!R1151</f>
        <v>80</v>
      </c>
      <c r="I278" s="267">
        <f>+IF(H278=0,"",'Ark1'!AE1151)</f>
        <v>2.0741508944775737</v>
      </c>
      <c r="J278" s="267">
        <f>+IF(H278=0,"",'Ark1'!AF1151)</f>
        <v>1.2860354489658696</v>
      </c>
      <c r="K278" s="268">
        <f>+IF(H278=0,"",'Ark1'!S1151)</f>
        <v>4.0253164556962027</v>
      </c>
      <c r="L278" s="267">
        <f>+IF(H278=0,"",'Ark1'!U1151)</f>
        <v>142.03125</v>
      </c>
      <c r="M278" s="269">
        <f>+IF(H278=0,"",'Ark1'!W1151)</f>
        <v>0</v>
      </c>
      <c r="N278" s="269">
        <f>+IF(H278=0,"",'Ark1'!X1151)</f>
        <v>0</v>
      </c>
      <c r="O278" s="269">
        <f>+IF(H278=0,"",'Ark1'!AG1151)</f>
        <v>482.2467532467532</v>
      </c>
      <c r="P278" s="269">
        <f>+IF(H278=0,"",'Ark1'!AH1151)</f>
        <v>96.25</v>
      </c>
      <c r="Q278" s="269">
        <f>+IF(H278=0,"",'Ark1'!AI1151)</f>
        <v>55</v>
      </c>
      <c r="R278" s="269"/>
      <c r="S278" s="269"/>
      <c r="T278" s="269">
        <f>+IF(H278=0,"",'Ark1'!Y1151)</f>
        <v>45.818698676822969</v>
      </c>
      <c r="U278" s="268">
        <f>+IF(H278=0,"",'Ark1'!Z1151)</f>
        <v>1.5400738396263212</v>
      </c>
      <c r="V278" s="269">
        <f t="shared" si="40"/>
        <v>294.51986777260123</v>
      </c>
      <c r="W278" s="267">
        <f t="shared" si="41"/>
        <v>1.6</v>
      </c>
      <c r="X278" s="365"/>
      <c r="AA278" s="28"/>
      <c r="AB278" s="27"/>
      <c r="AE278" s="27"/>
      <c r="AF278" s="27"/>
      <c r="AG278" s="27"/>
      <c r="AI278" s="27"/>
      <c r="AK278" s="27"/>
      <c r="AL278" s="27"/>
    </row>
    <row r="279" spans="1:64">
      <c r="A279" s="365"/>
      <c r="B279" s="365">
        <f>+'Ark1'!C1152</f>
        <v>2023</v>
      </c>
      <c r="C279" s="266">
        <f>+'Ark1'!M1152</f>
        <v>3</v>
      </c>
      <c r="D279" s="266" t="s">
        <v>94</v>
      </c>
      <c r="E279" s="266">
        <f>+'Ark1'!D1152</f>
        <v>10</v>
      </c>
      <c r="F279" s="266" t="s">
        <v>600</v>
      </c>
      <c r="G279" s="266">
        <f>+IF(H279=0,"",'Ark1'!Q1152)</f>
        <v>100</v>
      </c>
      <c r="H279" s="266">
        <f>+'Ark1'!R1152</f>
        <v>157</v>
      </c>
      <c r="I279" s="267">
        <f>+IF(H279=0,"",'Ark1'!AE1152)</f>
        <v>3.6108555657773689</v>
      </c>
      <c r="J279" s="267">
        <f>+IF(H279=0,"",'Ark1'!AF1152)</f>
        <v>2.4429680095446078</v>
      </c>
      <c r="K279" s="268">
        <f>+IF(H279=0,"",'Ark1'!S1152)</f>
        <v>3.8980891719745241</v>
      </c>
      <c r="L279" s="267">
        <f>+IF(H279=0,"",'Ark1'!U1152)</f>
        <v>141.20764331210196</v>
      </c>
      <c r="M279" s="269">
        <f>+IF(H279=0,"",'Ark1'!W1152)</f>
        <v>0</v>
      </c>
      <c r="N279" s="269">
        <f>+IF(H279=0,"",'Ark1'!X1152)</f>
        <v>0</v>
      </c>
      <c r="O279" s="269">
        <f>+IF(H279=0,"",'Ark1'!AG1152)</f>
        <v>482.0993377483444</v>
      </c>
      <c r="P279" s="269">
        <f>+IF(H279=0,"",'Ark1'!AH1152)</f>
        <v>96.17834394904456</v>
      </c>
      <c r="Q279" s="269">
        <f>+IF(H279=0,"",'Ark1'!AI1152)</f>
        <v>45.859872611464958</v>
      </c>
      <c r="R279" s="269"/>
      <c r="S279" s="269"/>
      <c r="T279" s="269">
        <f>+IF(H279=0,"",'Ark1'!Y1152)</f>
        <v>46.845316050244357</v>
      </c>
      <c r="U279" s="268">
        <f>+IF(H279=0,"",'Ark1'!Z1152)</f>
        <v>1.5150401536618086</v>
      </c>
      <c r="V279" s="269">
        <f t="shared" si="40"/>
        <v>292.90155006562622</v>
      </c>
      <c r="W279" s="267">
        <f t="shared" si="41"/>
        <v>1.57</v>
      </c>
      <c r="X279" s="365"/>
      <c r="AA279" s="28"/>
      <c r="AB279" s="27"/>
      <c r="AE279" s="27"/>
      <c r="AF279" s="27"/>
      <c r="AG279" s="27"/>
      <c r="AI279" s="27"/>
      <c r="AK279" s="27"/>
      <c r="AL279" s="27"/>
    </row>
    <row r="280" spans="1:64">
      <c r="A280" s="365"/>
      <c r="B280" s="365">
        <f>+'Ark1'!C1153</f>
        <v>2023</v>
      </c>
      <c r="C280" s="266">
        <f>+'Ark1'!M1153</f>
        <v>3</v>
      </c>
      <c r="D280" s="266" t="s">
        <v>94</v>
      </c>
      <c r="E280" s="266">
        <f>+'Ark1'!D1153</f>
        <v>11</v>
      </c>
      <c r="F280" s="266" t="s">
        <v>601</v>
      </c>
      <c r="G280" s="266">
        <f>+IF(H280=0,"",'Ark1'!Q1153)</f>
        <v>65</v>
      </c>
      <c r="H280" s="266">
        <f>+'Ark1'!R1153</f>
        <v>96</v>
      </c>
      <c r="I280" s="267">
        <f>+IF(H280=0,"",'Ark1'!AE1153)</f>
        <v>2.0421186981493298</v>
      </c>
      <c r="J280" s="267">
        <f>+IF(H280=0,"",'Ark1'!AF1153)</f>
        <v>1.3905977067700444</v>
      </c>
      <c r="K280" s="268">
        <f>+IF(H280=0,"",'Ark1'!S1153)</f>
        <v>4.1145833333333321</v>
      </c>
      <c r="L280" s="267">
        <f>+IF(H280=0,"",'Ark1'!U1153)</f>
        <v>143.67083333333329</v>
      </c>
      <c r="M280" s="269">
        <f>+IF(H280=0,"",'Ark1'!W1153)</f>
        <v>0</v>
      </c>
      <c r="N280" s="269">
        <f>+IF(H280=0,"",'Ark1'!X1153)</f>
        <v>0</v>
      </c>
      <c r="O280" s="269">
        <f>+IF(H280=0,"",'Ark1'!AG1153)</f>
        <v>483.2</v>
      </c>
      <c r="P280" s="269">
        <f>+IF(H280=0,"",'Ark1'!AH1153)</f>
        <v>98.958333333333314</v>
      </c>
      <c r="Q280" s="269">
        <f>+IF(H280=0,"",'Ark1'!AI1153)</f>
        <v>60.41666666666665</v>
      </c>
      <c r="R280" s="269"/>
      <c r="S280" s="269"/>
      <c r="T280" s="269">
        <f>+IF(H280=0,"",'Ark1'!Y1153)</f>
        <v>49.772143138897405</v>
      </c>
      <c r="U280" s="268">
        <f>+IF(H280=0,"",'Ark1'!Z1153)</f>
        <v>1.6321623672464565</v>
      </c>
      <c r="V280" s="269">
        <f t="shared" si="40"/>
        <v>297.33202262693146</v>
      </c>
      <c r="W280" s="267">
        <f t="shared" si="41"/>
        <v>1.476923076923077</v>
      </c>
      <c r="X280" s="365"/>
      <c r="AA280" s="28"/>
      <c r="AB280" s="27"/>
      <c r="AE280" s="27"/>
      <c r="AF280" s="27"/>
      <c r="AG280" s="27"/>
      <c r="AI280" s="27"/>
      <c r="AK280" s="27"/>
      <c r="AL280" s="27"/>
    </row>
    <row r="281" spans="1:64">
      <c r="A281" s="365"/>
      <c r="B281" s="365">
        <f>+'Ark1'!C1154</f>
        <v>2023</v>
      </c>
      <c r="C281" s="266">
        <f>+'Ark1'!M1154</f>
        <v>3</v>
      </c>
      <c r="D281" s="266" t="s">
        <v>94</v>
      </c>
      <c r="E281" s="266">
        <f>+'Ark1'!D1154</f>
        <v>12</v>
      </c>
      <c r="F281" s="266" t="s">
        <v>602</v>
      </c>
      <c r="G281" s="266">
        <f>+IF(H281=0,"",'Ark1'!Q1154)</f>
        <v>19</v>
      </c>
      <c r="H281" s="266">
        <f>+'Ark1'!R1154</f>
        <v>26</v>
      </c>
      <c r="I281" s="267">
        <f>+IF(H281=0,"",'Ark1'!AE1154)</f>
        <v>1.9786910197869103</v>
      </c>
      <c r="J281" s="267">
        <f>+IF(H281=0,"",'Ark1'!AF1154)</f>
        <v>0.97799207740302108</v>
      </c>
      <c r="K281" s="268">
        <f>+IF(H281=0,"",'Ark1'!S1154)</f>
        <v>3.0384615384615379</v>
      </c>
      <c r="L281" s="267">
        <f>+IF(H281=0,"",'Ark1'!U1154)</f>
        <v>106.14230769230772</v>
      </c>
      <c r="M281" s="269">
        <f>+IF(H281=0,"",'Ark1'!W1154)</f>
        <v>0</v>
      </c>
      <c r="N281" s="269">
        <f>+IF(H281=0,"",'Ark1'!X1154)</f>
        <v>0</v>
      </c>
      <c r="O281" s="269">
        <f>+IF(H281=0,"",'Ark1'!AG1154)</f>
        <v>552.61538461538476</v>
      </c>
      <c r="P281" s="269">
        <f>+IF(H281=0,"",'Ark1'!AH1154)</f>
        <v>100</v>
      </c>
      <c r="Q281" s="269">
        <f>+IF(H281=0,"",'Ark1'!AI1154)</f>
        <v>57.692307692307693</v>
      </c>
      <c r="R281" s="269"/>
      <c r="S281" s="269"/>
      <c r="T281" s="269">
        <f>+IF(H281=0,"",'Ark1'!Y1154)</f>
        <v>36.639177991670728</v>
      </c>
      <c r="U281" s="268">
        <f>+IF(H281=0,"",'Ark1'!Z1154)</f>
        <v>0.93975320945158625</v>
      </c>
      <c r="V281" s="269">
        <f t="shared" si="40"/>
        <v>192.07266146993319</v>
      </c>
      <c r="W281" s="267">
        <f t="shared" si="41"/>
        <v>1.368421052631579</v>
      </c>
      <c r="X281" s="365"/>
      <c r="AA281" s="28"/>
      <c r="AB281" s="27"/>
      <c r="AE281" s="27"/>
      <c r="AF281" s="27"/>
      <c r="AG281" s="27"/>
      <c r="AI281" s="27"/>
      <c r="AK281" s="27"/>
      <c r="AL281" s="27"/>
    </row>
    <row r="282" spans="1:64" ht="19.8">
      <c r="A282" s="365"/>
      <c r="B282" s="365"/>
      <c r="C282" s="365"/>
      <c r="D282" s="365"/>
      <c r="E282" s="365"/>
      <c r="F282" s="365"/>
      <c r="G282" s="365"/>
      <c r="H282" s="365"/>
      <c r="I282" s="366"/>
      <c r="J282" s="366"/>
      <c r="K282" s="365"/>
      <c r="L282" s="365"/>
      <c r="M282" s="367"/>
      <c r="N282" s="367"/>
      <c r="O282" s="365"/>
      <c r="P282" s="367"/>
      <c r="Q282" s="367"/>
      <c r="R282" s="367"/>
      <c r="S282" s="367"/>
      <c r="T282" s="367"/>
      <c r="U282" s="365"/>
      <c r="V282" s="365"/>
      <c r="W282" s="366"/>
      <c r="X282" s="365"/>
      <c r="Y282" s="249"/>
      <c r="AA282" s="28"/>
      <c r="AB282" s="27"/>
      <c r="AC282" s="250"/>
      <c r="AD282" s="86"/>
      <c r="AH282" s="86"/>
      <c r="AZ282" s="262" t="e">
        <f>1+#REF!</f>
        <v>#REF!</v>
      </c>
      <c r="BA282" s="27">
        <v>248.30514184397128</v>
      </c>
      <c r="BB282" s="86">
        <f t="shared" ref="BB282:BL282" si="42">+BA282</f>
        <v>248.30514184397128</v>
      </c>
      <c r="BC282" s="86">
        <f t="shared" si="42"/>
        <v>248.30514184397128</v>
      </c>
      <c r="BD282" s="86">
        <f t="shared" si="42"/>
        <v>248.30514184397128</v>
      </c>
      <c r="BE282" s="86">
        <f t="shared" si="42"/>
        <v>248.30514184397128</v>
      </c>
      <c r="BF282" s="86">
        <f t="shared" si="42"/>
        <v>248.30514184397128</v>
      </c>
      <c r="BG282" s="86">
        <f t="shared" si="42"/>
        <v>248.30514184397128</v>
      </c>
      <c r="BH282" s="86">
        <f t="shared" si="42"/>
        <v>248.30514184397128</v>
      </c>
      <c r="BI282" s="86">
        <f t="shared" si="42"/>
        <v>248.30514184397128</v>
      </c>
      <c r="BJ282" s="86">
        <f t="shared" si="42"/>
        <v>248.30514184397128</v>
      </c>
      <c r="BK282" s="86">
        <f t="shared" si="42"/>
        <v>248.30514184397128</v>
      </c>
      <c r="BL282" s="86">
        <f t="shared" si="42"/>
        <v>248.30514184397128</v>
      </c>
    </row>
    <row r="283" spans="1:64" ht="22.8">
      <c r="A283" s="368" t="s">
        <v>639</v>
      </c>
      <c r="B283" s="365"/>
      <c r="C283" s="365"/>
      <c r="D283" s="369" t="str">
        <f>+D285</f>
        <v>2-</v>
      </c>
      <c r="E283" s="365"/>
      <c r="F283" s="365"/>
      <c r="G283" s="365"/>
      <c r="H283" s="272">
        <f>SUM(H285:H296)</f>
        <v>1827</v>
      </c>
      <c r="I283" s="366"/>
      <c r="J283" s="366"/>
      <c r="K283" s="365"/>
      <c r="L283" s="272">
        <f>+Fettgruppe!N29</f>
        <v>154.45216201423099</v>
      </c>
      <c r="M283" s="367"/>
      <c r="N283" s="367"/>
      <c r="O283" s="365"/>
      <c r="P283" s="367"/>
      <c r="Q283" s="367"/>
      <c r="R283" s="367"/>
      <c r="S283" s="367"/>
      <c r="T283" s="367"/>
      <c r="U283" s="365"/>
      <c r="V283" s="272">
        <f>+Fettgruppe!X29</f>
        <v>311.7862690313749</v>
      </c>
      <c r="W283" s="370"/>
      <c r="X283" s="365"/>
      <c r="Y283" s="249"/>
      <c r="AA283" s="28"/>
      <c r="AB283" s="27"/>
      <c r="AC283" s="250"/>
      <c r="AD283" s="86"/>
      <c r="AH283" s="86"/>
      <c r="AZ283" s="262" t="e">
        <f>1+AZ282</f>
        <v>#REF!</v>
      </c>
      <c r="BA283" s="27">
        <v>268.9193823216188</v>
      </c>
      <c r="BB283" s="86">
        <f t="shared" ref="BB283:BL283" si="43">+BA283</f>
        <v>268.9193823216188</v>
      </c>
      <c r="BC283" s="86">
        <f t="shared" si="43"/>
        <v>268.9193823216188</v>
      </c>
      <c r="BD283" s="86">
        <f t="shared" si="43"/>
        <v>268.9193823216188</v>
      </c>
      <c r="BE283" s="86">
        <f t="shared" si="43"/>
        <v>268.9193823216188</v>
      </c>
      <c r="BF283" s="86">
        <f t="shared" si="43"/>
        <v>268.9193823216188</v>
      </c>
      <c r="BG283" s="86">
        <f t="shared" si="43"/>
        <v>268.9193823216188</v>
      </c>
      <c r="BH283" s="86">
        <f t="shared" si="43"/>
        <v>268.9193823216188</v>
      </c>
      <c r="BI283" s="86">
        <f t="shared" si="43"/>
        <v>268.9193823216188</v>
      </c>
      <c r="BJ283" s="86">
        <f t="shared" si="43"/>
        <v>268.9193823216188</v>
      </c>
      <c r="BK283" s="86">
        <f t="shared" si="43"/>
        <v>268.9193823216188</v>
      </c>
      <c r="BL283" s="86">
        <f t="shared" si="43"/>
        <v>268.9193823216188</v>
      </c>
    </row>
    <row r="284" spans="1:64" ht="16.5" customHeight="1">
      <c r="A284" s="365"/>
      <c r="B284" s="365"/>
      <c r="C284" s="365"/>
      <c r="D284" s="369"/>
      <c r="E284" s="365"/>
      <c r="F284" s="365"/>
      <c r="G284" s="365"/>
      <c r="H284" s="365"/>
      <c r="I284" s="365"/>
      <c r="J284" s="365"/>
      <c r="K284" s="365"/>
      <c r="L284" s="365"/>
      <c r="M284" s="367"/>
      <c r="N284" s="367"/>
      <c r="O284" s="365"/>
      <c r="P284" s="367"/>
      <c r="Q284" s="367"/>
      <c r="R284" s="367"/>
      <c r="S284" s="367"/>
      <c r="T284" s="367"/>
      <c r="U284" s="365"/>
      <c r="V284" s="365"/>
      <c r="W284" s="365"/>
      <c r="X284" s="365"/>
      <c r="Y284" s="249"/>
      <c r="AA284" s="28"/>
      <c r="AB284" s="27"/>
      <c r="AC284" s="250"/>
      <c r="AD284" s="86"/>
      <c r="AH284" s="86"/>
      <c r="AZ284" s="262"/>
      <c r="BA284" s="27"/>
    </row>
    <row r="285" spans="1:64">
      <c r="A285" s="365"/>
      <c r="B285" s="365">
        <f>+'Ark1'!C1155</f>
        <v>2023</v>
      </c>
      <c r="C285" s="266">
        <f>+'Ark1'!M1155</f>
        <v>4</v>
      </c>
      <c r="D285" s="266" t="s">
        <v>95</v>
      </c>
      <c r="E285" s="266">
        <f>+'Ark1'!D1155</f>
        <v>1</v>
      </c>
      <c r="F285" s="266" t="s">
        <v>592</v>
      </c>
      <c r="G285" s="266">
        <f>+IF(H285=0,"",'Ark1'!Q1155)</f>
        <v>78</v>
      </c>
      <c r="H285" s="266">
        <f>+'Ark1'!R1155</f>
        <v>100</v>
      </c>
      <c r="I285" s="267">
        <f>+IF(H285=0,"",'Ark1'!AE1155)</f>
        <v>3.4843205574912886</v>
      </c>
      <c r="J285" s="267">
        <f>+IF(H285=0,"",'Ark1'!AF1155)</f>
        <v>2.2875014386944006</v>
      </c>
      <c r="K285" s="268">
        <f>+IF(H285=0,"",'Ark1'!S1155)</f>
        <v>4.0202020202020199</v>
      </c>
      <c r="L285" s="267">
        <f>+IF(H285=0,"",'Ark1'!U1155)</f>
        <v>151.44600000000011</v>
      </c>
      <c r="M285" s="269">
        <f>+IF(H285=0,"",'Ark1'!W1155)</f>
        <v>0</v>
      </c>
      <c r="N285" s="269">
        <f>+IF(H285=0,"",'Ark1'!X1155)</f>
        <v>0</v>
      </c>
      <c r="O285" s="269">
        <f>+IF(H285=0,"",'Ark1'!AG1155)</f>
        <v>520.30107526881716</v>
      </c>
      <c r="P285" s="269">
        <f>+IF(H285=0,"",'Ark1'!AH1155)</f>
        <v>93</v>
      </c>
      <c r="Q285" s="269">
        <f>+IF(H285=0,"",'Ark1'!AI1155)</f>
        <v>52</v>
      </c>
      <c r="R285" s="269"/>
      <c r="S285" s="269"/>
      <c r="T285" s="269">
        <f>+IF(H285=0,"",'Ark1'!Y1155)</f>
        <v>51.91653959963012</v>
      </c>
      <c r="U285" s="268">
        <f>+IF(H285=0,"",'Ark1'!Z1155)</f>
        <v>1.3630758294253471</v>
      </c>
      <c r="V285" s="269">
        <f t="shared" ref="V285:V296" si="44">+IF(H285=0,"",1000*L285/O285)</f>
        <v>291.0737786227993</v>
      </c>
      <c r="W285" s="267">
        <f t="shared" ref="W285:W296" si="45">+IF(H285=0,"",H285/G285)</f>
        <v>1.2820512820512822</v>
      </c>
      <c r="X285" s="365"/>
      <c r="AA285" s="28"/>
      <c r="AB285" s="27"/>
      <c r="AE285" s="27"/>
      <c r="AF285" s="27"/>
      <c r="AG285" s="27"/>
      <c r="AI285" s="27"/>
      <c r="AK285" s="27"/>
      <c r="AL285" s="27"/>
    </row>
    <row r="286" spans="1:64">
      <c r="A286" s="365"/>
      <c r="B286" s="365">
        <f>+'Ark1'!C1156</f>
        <v>2023</v>
      </c>
      <c r="C286" s="266">
        <f>+'Ark1'!M1156</f>
        <v>4</v>
      </c>
      <c r="D286" s="266" t="s">
        <v>95</v>
      </c>
      <c r="E286" s="266">
        <f>+'Ark1'!D1156</f>
        <v>2</v>
      </c>
      <c r="F286" s="266" t="s">
        <v>593</v>
      </c>
      <c r="G286" s="266">
        <f>+IF(H286=0,"",'Ark1'!Q1156)</f>
        <v>63</v>
      </c>
      <c r="H286" s="266">
        <f>+'Ark1'!R1156</f>
        <v>100</v>
      </c>
      <c r="I286" s="267">
        <f>+IF(H286=0,"",'Ark1'!AE1156)</f>
        <v>4.2158516020236085</v>
      </c>
      <c r="J286" s="267">
        <f>+IF(H286=0,"",'Ark1'!AF1156)</f>
        <v>2.6805481743750739</v>
      </c>
      <c r="K286" s="268">
        <f>+IF(H286=0,"",'Ark1'!S1156)</f>
        <v>3.86</v>
      </c>
      <c r="L286" s="267">
        <f>+IF(H286=0,"",'Ark1'!U1156)</f>
        <v>145.61699999999999</v>
      </c>
      <c r="M286" s="269">
        <f>+IF(H286=0,"",'Ark1'!W1156)</f>
        <v>0</v>
      </c>
      <c r="N286" s="269">
        <f>+IF(H286=0,"",'Ark1'!X1156)</f>
        <v>0</v>
      </c>
      <c r="O286" s="269">
        <f>+IF(H286=0,"",'Ark1'!AG1156)</f>
        <v>520.32978723404244</v>
      </c>
      <c r="P286" s="269">
        <f>+IF(H286=0,"",'Ark1'!AH1156)</f>
        <v>94</v>
      </c>
      <c r="Q286" s="269">
        <f>+IF(H286=0,"",'Ark1'!AI1156)</f>
        <v>54</v>
      </c>
      <c r="R286" s="269"/>
      <c r="S286" s="269"/>
      <c r="T286" s="269">
        <f>+IF(H286=0,"",'Ark1'!Y1156)</f>
        <v>40.077949186553745</v>
      </c>
      <c r="U286" s="268">
        <f>+IF(H286=0,"",'Ark1'!Z1156)</f>
        <v>1.1490865937778578</v>
      </c>
      <c r="V286" s="269">
        <f t="shared" si="44"/>
        <v>279.85520639528949</v>
      </c>
      <c r="W286" s="267">
        <f t="shared" si="45"/>
        <v>1.5873015873015872</v>
      </c>
      <c r="X286" s="365"/>
      <c r="AA286" s="28"/>
      <c r="AB286" s="27"/>
      <c r="AE286" s="27"/>
      <c r="AF286" s="27"/>
      <c r="AG286" s="27"/>
      <c r="AI286" s="27"/>
      <c r="AK286" s="27"/>
      <c r="AL286" s="27"/>
    </row>
    <row r="287" spans="1:64">
      <c r="A287" s="365"/>
      <c r="B287" s="365">
        <f>+'Ark1'!C1157</f>
        <v>2023</v>
      </c>
      <c r="C287" s="266">
        <f>+'Ark1'!M1157</f>
        <v>4</v>
      </c>
      <c r="D287" s="266" t="s">
        <v>95</v>
      </c>
      <c r="E287" s="266">
        <f>+'Ark1'!D1157</f>
        <v>3</v>
      </c>
      <c r="F287" s="266" t="s">
        <v>594</v>
      </c>
      <c r="G287" s="266">
        <f>+IF(H287=0,"",'Ark1'!Q1157)</f>
        <v>63</v>
      </c>
      <c r="H287" s="266">
        <f>+'Ark1'!R1157</f>
        <v>90</v>
      </c>
      <c r="I287" s="267">
        <f>+IF(H287=0,"",'Ark1'!AE1157)</f>
        <v>3.808717731696996</v>
      </c>
      <c r="J287" s="267">
        <f>+IF(H287=0,"",'Ark1'!AF1157)</f>
        <v>2.5783804535110018</v>
      </c>
      <c r="K287" s="268">
        <f>+IF(H287=0,"",'Ark1'!S1157)</f>
        <v>3.9444444444444446</v>
      </c>
      <c r="L287" s="267">
        <f>+IF(H287=0,"",'Ark1'!U1157)</f>
        <v>148.42999999999995</v>
      </c>
      <c r="M287" s="269">
        <f>+IF(H287=0,"",'Ark1'!W1157)</f>
        <v>0</v>
      </c>
      <c r="N287" s="269">
        <f>+IF(H287=0,"",'Ark1'!X1157)</f>
        <v>0</v>
      </c>
      <c r="O287" s="269">
        <f>+IF(H287=0,"",'Ark1'!AG1157)</f>
        <v>487.9882352941176</v>
      </c>
      <c r="P287" s="269">
        <f>+IF(H287=0,"",'Ark1'!AH1157)</f>
        <v>94.444444444444443</v>
      </c>
      <c r="Q287" s="269">
        <f>+IF(H287=0,"",'Ark1'!AI1157)</f>
        <v>57.777777777777779</v>
      </c>
      <c r="R287" s="269"/>
      <c r="S287" s="269"/>
      <c r="T287" s="269">
        <f>+IF(H287=0,"",'Ark1'!Y1157)</f>
        <v>47.851068605274371</v>
      </c>
      <c r="U287" s="268">
        <f>+IF(H287=0,"",'Ark1'!Z1157)</f>
        <v>1.3691936890099548</v>
      </c>
      <c r="V287" s="269">
        <f t="shared" si="44"/>
        <v>304.16716892885546</v>
      </c>
      <c r="W287" s="267">
        <f t="shared" si="45"/>
        <v>1.4285714285714286</v>
      </c>
      <c r="X287" s="365"/>
      <c r="AA287" s="28"/>
      <c r="AB287" s="27"/>
      <c r="AE287" s="27"/>
      <c r="AF287" s="27"/>
      <c r="AG287" s="27"/>
      <c r="AI287" s="27"/>
      <c r="AK287" s="27"/>
      <c r="AL287" s="27"/>
    </row>
    <row r="288" spans="1:64">
      <c r="A288" s="365"/>
      <c r="B288" s="365">
        <f>+'Ark1'!C1158</f>
        <v>2023</v>
      </c>
      <c r="C288" s="266">
        <f>+'Ark1'!M1158</f>
        <v>4</v>
      </c>
      <c r="D288" s="266" t="s">
        <v>95</v>
      </c>
      <c r="E288" s="266">
        <f>+'Ark1'!D1158</f>
        <v>4</v>
      </c>
      <c r="F288" s="266" t="s">
        <v>595</v>
      </c>
      <c r="G288" s="266">
        <f>+IF(H288=0,"",'Ark1'!Q1158)</f>
        <v>54</v>
      </c>
      <c r="H288" s="266">
        <f>+'Ark1'!R1158</f>
        <v>70</v>
      </c>
      <c r="I288" s="267">
        <f>+IF(H288=0,"",'Ark1'!AE1158)</f>
        <v>3.1717263253285002</v>
      </c>
      <c r="J288" s="267">
        <f>+IF(H288=0,"",'Ark1'!AF1158)</f>
        <v>2.0392784181832342</v>
      </c>
      <c r="K288" s="268">
        <f>+IF(H288=0,"",'Ark1'!S1158)</f>
        <v>4.5999999999999996</v>
      </c>
      <c r="L288" s="267">
        <f>+IF(H288=0,"",'Ark1'!U1158)</f>
        <v>149.26285714285711</v>
      </c>
      <c r="M288" s="269">
        <f>+IF(H288=0,"",'Ark1'!W1158)</f>
        <v>0</v>
      </c>
      <c r="N288" s="269">
        <f>+IF(H288=0,"",'Ark1'!X1158)</f>
        <v>1.4285714285714288</v>
      </c>
      <c r="O288" s="269">
        <f>+IF(H288=0,"",'Ark1'!AG1158)</f>
        <v>453.609375</v>
      </c>
      <c r="P288" s="269">
        <f>+IF(H288=0,"",'Ark1'!AH1158)</f>
        <v>90</v>
      </c>
      <c r="Q288" s="269">
        <f>+IF(H288=0,"",'Ark1'!AI1158)</f>
        <v>57.142857142857153</v>
      </c>
      <c r="R288" s="269"/>
      <c r="S288" s="269"/>
      <c r="T288" s="269">
        <f>+IF(H288=0,"",'Ark1'!Y1158)</f>
        <v>57.32159446348939</v>
      </c>
      <c r="U288" s="268">
        <f>+IF(H288=0,"",'Ark1'!Z1158)</f>
        <v>1.9668684319423679</v>
      </c>
      <c r="V288" s="269">
        <f t="shared" si="44"/>
        <v>329.05593528100496</v>
      </c>
      <c r="W288" s="267">
        <f t="shared" si="45"/>
        <v>1.2962962962962963</v>
      </c>
      <c r="X288" s="365"/>
      <c r="AA288" s="28"/>
      <c r="AB288" s="27"/>
      <c r="AE288" s="27"/>
      <c r="AF288" s="27"/>
      <c r="AG288" s="27"/>
      <c r="AI288" s="27"/>
      <c r="AK288" s="27"/>
      <c r="AL288" s="27"/>
    </row>
    <row r="289" spans="1:64">
      <c r="A289" s="365"/>
      <c r="B289" s="365">
        <f>+'Ark1'!C1159</f>
        <v>2023</v>
      </c>
      <c r="C289" s="266">
        <f>+'Ark1'!M1159</f>
        <v>4</v>
      </c>
      <c r="D289" s="266" t="s">
        <v>95</v>
      </c>
      <c r="E289" s="266">
        <f>+'Ark1'!D1159</f>
        <v>5</v>
      </c>
      <c r="F289" s="266" t="s">
        <v>442</v>
      </c>
      <c r="G289" s="266">
        <f>+IF(H289=0,"",'Ark1'!Q1159)</f>
        <v>56</v>
      </c>
      <c r="H289" s="266">
        <f>+'Ark1'!R1159</f>
        <v>79</v>
      </c>
      <c r="I289" s="267">
        <f>+IF(H289=0,"",'Ark1'!AE1159)</f>
        <v>2.4412855377008658</v>
      </c>
      <c r="J289" s="267">
        <f>+IF(H289=0,"",'Ark1'!AF1159)</f>
        <v>1.3929393601469191</v>
      </c>
      <c r="K289" s="268">
        <f>+IF(H289=0,"",'Ark1'!S1159)</f>
        <v>4.2658227848101253</v>
      </c>
      <c r="L289" s="267">
        <f>+IF(H289=0,"",'Ark1'!U1159)</f>
        <v>134.85569620253173</v>
      </c>
      <c r="M289" s="269">
        <f>+IF(H289=0,"",'Ark1'!W1159)</f>
        <v>0</v>
      </c>
      <c r="N289" s="269">
        <f>+IF(H289=0,"",'Ark1'!X1159)</f>
        <v>0</v>
      </c>
      <c r="O289" s="269">
        <f>+IF(H289=0,"",'Ark1'!AG1159)</f>
        <v>462.89041095890406</v>
      </c>
      <c r="P289" s="269">
        <f>+IF(H289=0,"",'Ark1'!AH1159)</f>
        <v>89.873417721519019</v>
      </c>
      <c r="Q289" s="269">
        <f>+IF(H289=0,"",'Ark1'!AI1159)</f>
        <v>53.164556962025308</v>
      </c>
      <c r="R289" s="269"/>
      <c r="S289" s="269"/>
      <c r="T289" s="269">
        <f>+IF(H289=0,"",'Ark1'!Y1159)</f>
        <v>56.73157481929551</v>
      </c>
      <c r="U289" s="268">
        <f>+IF(H289=0,"",'Ark1'!Z1159)</f>
        <v>1.8739308226528673</v>
      </c>
      <c r="V289" s="269">
        <f t="shared" si="44"/>
        <v>291.33395942069831</v>
      </c>
      <c r="W289" s="267">
        <f t="shared" si="45"/>
        <v>1.4107142857142858</v>
      </c>
      <c r="X289" s="365"/>
      <c r="AA289" s="28"/>
      <c r="AB289" s="27"/>
      <c r="AE289" s="27"/>
      <c r="AF289" s="27"/>
      <c r="AG289" s="27"/>
      <c r="AI289" s="27"/>
      <c r="AK289" s="27"/>
      <c r="AL289" s="27"/>
    </row>
    <row r="290" spans="1:64">
      <c r="A290" s="365"/>
      <c r="B290" s="365">
        <f>+'Ark1'!C1160</f>
        <v>2023</v>
      </c>
      <c r="C290" s="266">
        <f>+'Ark1'!M1160</f>
        <v>4</v>
      </c>
      <c r="D290" s="266" t="s">
        <v>95</v>
      </c>
      <c r="E290" s="266">
        <f>+'Ark1'!D1160</f>
        <v>6</v>
      </c>
      <c r="F290" s="266" t="s">
        <v>596</v>
      </c>
      <c r="G290" s="266">
        <f>+IF(H290=0,"",'Ark1'!Q1160)</f>
        <v>84</v>
      </c>
      <c r="H290" s="266">
        <f>+'Ark1'!R1160</f>
        <v>127</v>
      </c>
      <c r="I290" s="267">
        <f>+IF(H290=0,"",'Ark1'!AE1160)</f>
        <v>2.5724123961920196</v>
      </c>
      <c r="J290" s="267">
        <f>+IF(H290=0,"",'Ark1'!AF1160)</f>
        <v>1.6473700308934451</v>
      </c>
      <c r="K290" s="268">
        <f>+IF(H290=0,"",'Ark1'!S1160)</f>
        <v>4.5669291338582676</v>
      </c>
      <c r="L290" s="267">
        <f>+IF(H290=0,"",'Ark1'!U1160)</f>
        <v>151.10078740157479</v>
      </c>
      <c r="M290" s="269">
        <f>+IF(H290=0,"",'Ark1'!W1160)</f>
        <v>0</v>
      </c>
      <c r="N290" s="269">
        <f>+IF(H290=0,"",'Ark1'!X1160)</f>
        <v>0</v>
      </c>
      <c r="O290" s="269">
        <f>+IF(H290=0,"",'Ark1'!AG1160)</f>
        <v>470.93333333333322</v>
      </c>
      <c r="P290" s="269">
        <f>+IF(H290=0,"",'Ark1'!AH1160)</f>
        <v>93.700787401574786</v>
      </c>
      <c r="Q290" s="269">
        <f>+IF(H290=0,"",'Ark1'!AI1160)</f>
        <v>67.716535433070845</v>
      </c>
      <c r="R290" s="269"/>
      <c r="S290" s="269"/>
      <c r="T290" s="269">
        <f>+IF(H290=0,"",'Ark1'!Y1160)</f>
        <v>50.795745832260238</v>
      </c>
      <c r="U290" s="268">
        <f>+IF(H290=0,"",'Ark1'!Z1160)</f>
        <v>1.5501615419051051</v>
      </c>
      <c r="V290" s="269">
        <f t="shared" si="44"/>
        <v>320.85388038273248</v>
      </c>
      <c r="W290" s="267">
        <f t="shared" si="45"/>
        <v>1.5119047619047619</v>
      </c>
      <c r="X290" s="365"/>
      <c r="AA290" s="28"/>
      <c r="AB290" s="27"/>
      <c r="AE290" s="27"/>
      <c r="AF290" s="27"/>
      <c r="AG290" s="27"/>
      <c r="AI290" s="27"/>
      <c r="AK290" s="27"/>
      <c r="AL290" s="27"/>
    </row>
    <row r="291" spans="1:64">
      <c r="A291" s="365"/>
      <c r="B291" s="365">
        <f>+'Ark1'!C1161</f>
        <v>2023</v>
      </c>
      <c r="C291" s="266">
        <f>+'Ark1'!M1161</f>
        <v>4</v>
      </c>
      <c r="D291" s="266" t="s">
        <v>95</v>
      </c>
      <c r="E291" s="266">
        <f>+'Ark1'!D1161</f>
        <v>7</v>
      </c>
      <c r="F291" s="266" t="s">
        <v>597</v>
      </c>
      <c r="G291" s="266">
        <f>+IF(H291=0,"",'Ark1'!Q1161)</f>
        <v>55</v>
      </c>
      <c r="H291" s="266">
        <f>+'Ark1'!R1161</f>
        <v>73</v>
      </c>
      <c r="I291" s="267">
        <f>+IF(H291=0,"",'Ark1'!AE1161)</f>
        <v>2.6071428571428577</v>
      </c>
      <c r="J291" s="267">
        <f>+IF(H291=0,"",'Ark1'!AF1161)</f>
        <v>1.6595154761854496</v>
      </c>
      <c r="K291" s="268">
        <f>+IF(H291=0,"",'Ark1'!S1161)</f>
        <v>4.5342465753424648</v>
      </c>
      <c r="L291" s="267">
        <f>+IF(H291=0,"",'Ark1'!U1161)</f>
        <v>150.76575342465753</v>
      </c>
      <c r="M291" s="269">
        <f>+IF(H291=0,"",'Ark1'!W1161)</f>
        <v>0</v>
      </c>
      <c r="N291" s="269">
        <f>+IF(H291=0,"",'Ark1'!X1161)</f>
        <v>0</v>
      </c>
      <c r="O291" s="269">
        <f>+IF(H291=0,"",'Ark1'!AG1161)</f>
        <v>463.68115942028993</v>
      </c>
      <c r="P291" s="269">
        <f>+IF(H291=0,"",'Ark1'!AH1161)</f>
        <v>94.520547945205479</v>
      </c>
      <c r="Q291" s="269">
        <f>+IF(H291=0,"",'Ark1'!AI1161)</f>
        <v>68.493150684931507</v>
      </c>
      <c r="R291" s="269"/>
      <c r="S291" s="269"/>
      <c r="T291" s="269">
        <f>+IF(H291=0,"",'Ark1'!Y1161)</f>
        <v>46.162687949023741</v>
      </c>
      <c r="U291" s="268">
        <f>+IF(H291=0,"",'Ark1'!Z1161)</f>
        <v>1.562244537194841</v>
      </c>
      <c r="V291" s="269">
        <f t="shared" si="44"/>
        <v>325.14962137592573</v>
      </c>
      <c r="W291" s="267">
        <f t="shared" si="45"/>
        <v>1.3272727272727274</v>
      </c>
      <c r="X291" s="365"/>
      <c r="AA291" s="28"/>
      <c r="AB291" s="27"/>
      <c r="AE291" s="27"/>
      <c r="AF291" s="27"/>
      <c r="AG291" s="27"/>
      <c r="AI291" s="27"/>
      <c r="AK291" s="27"/>
      <c r="AL291" s="27"/>
    </row>
    <row r="292" spans="1:64">
      <c r="A292" s="365"/>
      <c r="B292" s="365">
        <f>+'Ark1'!C1162</f>
        <v>2023</v>
      </c>
      <c r="C292" s="266">
        <f>+'Ark1'!M1162</f>
        <v>4</v>
      </c>
      <c r="D292" s="266" t="s">
        <v>95</v>
      </c>
      <c r="E292" s="266">
        <f>+'Ark1'!D1162</f>
        <v>8</v>
      </c>
      <c r="F292" s="266" t="s">
        <v>598</v>
      </c>
      <c r="G292" s="266">
        <f>+IF(H292=0,"",'Ark1'!Q1162)</f>
        <v>59</v>
      </c>
      <c r="H292" s="266">
        <f>+'Ark1'!R1162</f>
        <v>91</v>
      </c>
      <c r="I292" s="267">
        <f>+IF(H292=0,"",'Ark1'!AE1162)</f>
        <v>2.6891252955082741</v>
      </c>
      <c r="J292" s="267">
        <f>+IF(H292=0,"",'Ark1'!AF1162)</f>
        <v>1.8188409205365537</v>
      </c>
      <c r="K292" s="268">
        <f>+IF(H292=0,"",'Ark1'!S1162)</f>
        <v>4.6153846153846141</v>
      </c>
      <c r="L292" s="267">
        <f>+IF(H292=0,"",'Ark1'!U1162)</f>
        <v>156.80769230769235</v>
      </c>
      <c r="M292" s="269">
        <f>+IF(H292=0,"",'Ark1'!W1162)</f>
        <v>0</v>
      </c>
      <c r="N292" s="269">
        <f>+IF(H292=0,"",'Ark1'!X1162)</f>
        <v>0</v>
      </c>
      <c r="O292" s="269">
        <f>+IF(H292=0,"",'Ark1'!AG1162)</f>
        <v>477.85057471264361</v>
      </c>
      <c r="P292" s="269">
        <f>+IF(H292=0,"",'Ark1'!AH1162)</f>
        <v>95.60439560439562</v>
      </c>
      <c r="Q292" s="269">
        <f>+IF(H292=0,"",'Ark1'!AI1162)</f>
        <v>61.538461538461519</v>
      </c>
      <c r="R292" s="269"/>
      <c r="S292" s="269"/>
      <c r="T292" s="269">
        <f>+IF(H292=0,"",'Ark1'!Y1162)</f>
        <v>50.828654700184593</v>
      </c>
      <c r="U292" s="268">
        <f>+IF(H292=0,"",'Ark1'!Z1162)</f>
        <v>1.5028853623981344</v>
      </c>
      <c r="V292" s="269">
        <f t="shared" si="44"/>
        <v>328.15214756619048</v>
      </c>
      <c r="W292" s="267">
        <f t="shared" si="45"/>
        <v>1.5423728813559323</v>
      </c>
      <c r="X292" s="365"/>
      <c r="AA292" s="28"/>
      <c r="AB292" s="27"/>
      <c r="AE292" s="27"/>
      <c r="AF292" s="27"/>
      <c r="AG292" s="27"/>
      <c r="AI292" s="27"/>
      <c r="AK292" s="27"/>
      <c r="AL292" s="27"/>
    </row>
    <row r="293" spans="1:64">
      <c r="A293" s="365"/>
      <c r="B293" s="365">
        <f>+'Ark1'!C1163</f>
        <v>2023</v>
      </c>
      <c r="C293" s="266">
        <f>+'Ark1'!M1163</f>
        <v>4</v>
      </c>
      <c r="D293" s="266" t="s">
        <v>95</v>
      </c>
      <c r="E293" s="266">
        <f>+'Ark1'!D1163</f>
        <v>9</v>
      </c>
      <c r="F293" s="266" t="s">
        <v>599</v>
      </c>
      <c r="G293" s="266">
        <f>+IF(H293=0,"",'Ark1'!Q1163)</f>
        <v>105</v>
      </c>
      <c r="H293" s="266">
        <f>+'Ark1'!R1163</f>
        <v>179</v>
      </c>
      <c r="I293" s="267">
        <f>+IF(H293=0,"",'Ark1'!AE1163)</f>
        <v>4.6409126263935692</v>
      </c>
      <c r="J293" s="267">
        <f>+IF(H293=0,"",'Ark1'!AF1163)</f>
        <v>3.3656042872601977</v>
      </c>
      <c r="K293" s="268">
        <f>+IF(H293=0,"",'Ark1'!S1163)</f>
        <v>4.5056179775280896</v>
      </c>
      <c r="L293" s="267">
        <f>+IF(H293=0,"",'Ark1'!U1163)</f>
        <v>166.12346368715089</v>
      </c>
      <c r="M293" s="269">
        <f>+IF(H293=0,"",'Ark1'!W1163)</f>
        <v>0</v>
      </c>
      <c r="N293" s="269">
        <f>+IF(H293=0,"",'Ark1'!X1163)</f>
        <v>0</v>
      </c>
      <c r="O293" s="269">
        <f>+IF(H293=0,"",'Ark1'!AG1163)</f>
        <v>509.59659090909088</v>
      </c>
      <c r="P293" s="269">
        <f>+IF(H293=0,"",'Ark1'!AH1163)</f>
        <v>97.765363128491643</v>
      </c>
      <c r="Q293" s="269">
        <f>+IF(H293=0,"",'Ark1'!AI1163)</f>
        <v>65.921787709497195</v>
      </c>
      <c r="R293" s="269"/>
      <c r="S293" s="269"/>
      <c r="T293" s="269">
        <f>+IF(H293=0,"",'Ark1'!Y1163)</f>
        <v>41.940885603544075</v>
      </c>
      <c r="U293" s="268">
        <f>+IF(H293=0,"",'Ark1'!Z1163)</f>
        <v>1.6241779848924218</v>
      </c>
      <c r="V293" s="269">
        <f t="shared" si="44"/>
        <v>325.99013935865668</v>
      </c>
      <c r="W293" s="267">
        <f t="shared" si="45"/>
        <v>1.7047619047619047</v>
      </c>
      <c r="X293" s="365"/>
      <c r="AA293" s="28"/>
      <c r="AB293" s="27"/>
      <c r="AE293" s="27"/>
      <c r="AF293" s="27"/>
      <c r="AG293" s="27"/>
      <c r="AI293" s="27"/>
      <c r="AK293" s="27"/>
      <c r="AL293" s="27"/>
    </row>
    <row r="294" spans="1:64">
      <c r="A294" s="365"/>
      <c r="B294" s="365">
        <f>+'Ark1'!C1164</f>
        <v>2023</v>
      </c>
      <c r="C294" s="266">
        <f>+'Ark1'!M1164</f>
        <v>4</v>
      </c>
      <c r="D294" s="266" t="s">
        <v>95</v>
      </c>
      <c r="E294" s="266">
        <f>+'Ark1'!D1164</f>
        <v>10</v>
      </c>
      <c r="F294" s="266" t="s">
        <v>600</v>
      </c>
      <c r="G294" s="266">
        <f>+IF(H294=0,"",'Ark1'!Q1164)</f>
        <v>264</v>
      </c>
      <c r="H294" s="266">
        <f>+'Ark1'!R1164</f>
        <v>449</v>
      </c>
      <c r="I294" s="267">
        <f>+IF(H294=0,"",'Ark1'!AE1164)</f>
        <v>10.326586936522538</v>
      </c>
      <c r="J294" s="267">
        <f>+IF(H294=0,"",'Ark1'!AF1164)</f>
        <v>8.0623586273423697</v>
      </c>
      <c r="K294" s="268">
        <f>+IF(H294=0,"",'Ark1'!S1164)</f>
        <v>4.2672605790645868</v>
      </c>
      <c r="L294" s="267">
        <f>+IF(H294=0,"",'Ark1'!U1164)</f>
        <v>162.95055679287316</v>
      </c>
      <c r="M294" s="269">
        <f>+IF(H294=0,"",'Ark1'!W1164)</f>
        <v>0</v>
      </c>
      <c r="N294" s="269">
        <f>+IF(H294=0,"",'Ark1'!X1164)</f>
        <v>0</v>
      </c>
      <c r="O294" s="269">
        <f>+IF(H294=0,"",'Ark1'!AG1164)</f>
        <v>494.53498871331823</v>
      </c>
      <c r="P294" s="269">
        <f>+IF(H294=0,"",'Ark1'!AH1164)</f>
        <v>97.995545657015555</v>
      </c>
      <c r="Q294" s="269">
        <f>+IF(H294=0,"",'Ark1'!AI1164)</f>
        <v>50.556792873051215</v>
      </c>
      <c r="R294" s="269"/>
      <c r="S294" s="269"/>
      <c r="T294" s="269">
        <f>+IF(H294=0,"",'Ark1'!Y1164)</f>
        <v>48.12230803764853</v>
      </c>
      <c r="U294" s="268">
        <f>+IF(H294=0,"",'Ark1'!Z1164)</f>
        <v>1.5479915362304453</v>
      </c>
      <c r="V294" s="269">
        <f t="shared" si="44"/>
        <v>329.50258426979684</v>
      </c>
      <c r="W294" s="267">
        <f t="shared" si="45"/>
        <v>1.7007575757575757</v>
      </c>
      <c r="X294" s="365"/>
      <c r="AA294" s="28"/>
      <c r="AB294" s="27"/>
      <c r="AE294" s="27"/>
      <c r="AF294" s="27"/>
      <c r="AG294" s="27"/>
      <c r="AI294" s="27"/>
      <c r="AK294" s="27"/>
      <c r="AL294" s="27"/>
    </row>
    <row r="295" spans="1:64">
      <c r="A295" s="365"/>
      <c r="B295" s="365">
        <f>+'Ark1'!C1165</f>
        <v>2023</v>
      </c>
      <c r="C295" s="266">
        <f>+'Ark1'!M1165</f>
        <v>4</v>
      </c>
      <c r="D295" s="266" t="s">
        <v>95</v>
      </c>
      <c r="E295" s="266">
        <f>+'Ark1'!D1165</f>
        <v>11</v>
      </c>
      <c r="F295" s="266" t="s">
        <v>601</v>
      </c>
      <c r="G295" s="266">
        <f>+IF(H295=0,"",'Ark1'!Q1165)</f>
        <v>237</v>
      </c>
      <c r="H295" s="266">
        <f>+'Ark1'!R1165</f>
        <v>397</v>
      </c>
      <c r="I295" s="267">
        <f>+IF(H295=0,"",'Ark1'!AE1165)</f>
        <v>8.4450116996383748</v>
      </c>
      <c r="J295" s="267">
        <f>+IF(H295=0,"",'Ark1'!AF1165)</f>
        <v>6.1718586555693671</v>
      </c>
      <c r="K295" s="268">
        <f>+IF(H295=0,"",'Ark1'!S1165)</f>
        <v>4.1637279596977317</v>
      </c>
      <c r="L295" s="267">
        <f>+IF(H295=0,"",'Ark1'!U1165)</f>
        <v>154.19269521410581</v>
      </c>
      <c r="M295" s="269">
        <f>+IF(H295=0,"",'Ark1'!W1165)</f>
        <v>0</v>
      </c>
      <c r="N295" s="269">
        <f>+IF(H295=0,"",'Ark1'!X1165)</f>
        <v>0</v>
      </c>
      <c r="O295" s="269">
        <f>+IF(H295=0,"",'Ark1'!AG1165)</f>
        <v>508.07712082262225</v>
      </c>
      <c r="P295" s="269">
        <f>+IF(H295=0,"",'Ark1'!AH1165)</f>
        <v>97.229219143576827</v>
      </c>
      <c r="Q295" s="269">
        <f>+IF(H295=0,"",'Ark1'!AI1165)</f>
        <v>63.476070528967277</v>
      </c>
      <c r="R295" s="269"/>
      <c r="S295" s="269"/>
      <c r="T295" s="269">
        <f>+IF(H295=0,"",'Ark1'!Y1165)</f>
        <v>44.231335098260189</v>
      </c>
      <c r="U295" s="268">
        <f>+IF(H295=0,"",'Ark1'!Z1165)</f>
        <v>1.3802836953490647</v>
      </c>
      <c r="V295" s="269">
        <f t="shared" si="44"/>
        <v>303.4828550525047</v>
      </c>
      <c r="W295" s="267">
        <f t="shared" si="45"/>
        <v>1.6751054852320675</v>
      </c>
      <c r="X295" s="365"/>
      <c r="AA295" s="28"/>
      <c r="AB295" s="27"/>
      <c r="AE295" s="27"/>
      <c r="AF295" s="27"/>
      <c r="AG295" s="27"/>
      <c r="AI295" s="27"/>
      <c r="AK295" s="27"/>
      <c r="AL295" s="27"/>
    </row>
    <row r="296" spans="1:64">
      <c r="A296" s="365"/>
      <c r="B296" s="365">
        <f>+'Ark1'!C1166</f>
        <v>2023</v>
      </c>
      <c r="C296" s="266">
        <f>+'Ark1'!M1166</f>
        <v>4</v>
      </c>
      <c r="D296" s="266" t="s">
        <v>95</v>
      </c>
      <c r="E296" s="266">
        <f>+'Ark1'!D1166</f>
        <v>12</v>
      </c>
      <c r="F296" s="266" t="s">
        <v>602</v>
      </c>
      <c r="G296" s="266">
        <f>+IF(H296=0,"",'Ark1'!Q1166)</f>
        <v>49</v>
      </c>
      <c r="H296" s="266">
        <f>+'Ark1'!R1166</f>
        <v>72</v>
      </c>
      <c r="I296" s="267">
        <f>+IF(H296=0,"",'Ark1'!AE1166)</f>
        <v>5.4794520547945202</v>
      </c>
      <c r="J296" s="267">
        <f>+IF(H296=0,"",'Ark1'!AF1166)</f>
        <v>3.3441396667803049</v>
      </c>
      <c r="K296" s="268">
        <f>+IF(H296=0,"",'Ark1'!S1166)</f>
        <v>3.5</v>
      </c>
      <c r="L296" s="267">
        <f>+IF(H296=0,"",'Ark1'!U1166)</f>
        <v>131.06249999999997</v>
      </c>
      <c r="M296" s="269">
        <f>+IF(H296=0,"",'Ark1'!W1166)</f>
        <v>0</v>
      </c>
      <c r="N296" s="269">
        <f>+IF(H296=0,"",'Ark1'!X1166)</f>
        <v>0</v>
      </c>
      <c r="O296" s="269">
        <f>+IF(H296=0,"",'Ark1'!AG1166)</f>
        <v>503.75714285714281</v>
      </c>
      <c r="P296" s="269">
        <f>+IF(H296=0,"",'Ark1'!AH1166)</f>
        <v>97.222222222222229</v>
      </c>
      <c r="Q296" s="269">
        <f>+IF(H296=0,"",'Ark1'!AI1166)</f>
        <v>43.05555555555555</v>
      </c>
      <c r="R296" s="269"/>
      <c r="S296" s="269"/>
      <c r="T296" s="269">
        <f>+IF(H296=0,"",'Ark1'!Y1166)</f>
        <v>41.899822452222821</v>
      </c>
      <c r="U296" s="268">
        <f>+IF(H296=0,"",'Ark1'!Z1166)</f>
        <v>1.0137937550497031</v>
      </c>
      <c r="V296" s="269">
        <f t="shared" si="44"/>
        <v>260.17000822391736</v>
      </c>
      <c r="W296" s="267">
        <f t="shared" si="45"/>
        <v>1.4693877551020409</v>
      </c>
      <c r="X296" s="365"/>
      <c r="AA296" s="28"/>
      <c r="AB296" s="27"/>
      <c r="AE296" s="27"/>
      <c r="AF296" s="27"/>
      <c r="AG296" s="27"/>
      <c r="AI296" s="27"/>
    </row>
    <row r="297" spans="1:64" ht="19.8">
      <c r="A297" s="365"/>
      <c r="B297" s="365"/>
      <c r="C297" s="365"/>
      <c r="D297" s="365"/>
      <c r="E297" s="365"/>
      <c r="F297" s="365"/>
      <c r="G297" s="365"/>
      <c r="H297" s="365"/>
      <c r="I297" s="366"/>
      <c r="J297" s="366"/>
      <c r="K297" s="365"/>
      <c r="L297" s="365"/>
      <c r="M297" s="367"/>
      <c r="N297" s="367"/>
      <c r="O297" s="365"/>
      <c r="P297" s="367"/>
      <c r="Q297" s="367"/>
      <c r="R297" s="367"/>
      <c r="S297" s="367"/>
      <c r="T297" s="367"/>
      <c r="U297" s="365"/>
      <c r="V297" s="365"/>
      <c r="W297" s="366"/>
      <c r="X297" s="365"/>
      <c r="Y297" s="249"/>
      <c r="AA297" s="28"/>
      <c r="AB297" s="27"/>
      <c r="AC297" s="250"/>
      <c r="AD297" s="86"/>
      <c r="AH297" s="86"/>
      <c r="AZ297" s="262" t="e">
        <f>1+#REF!</f>
        <v>#REF!</v>
      </c>
      <c r="BA297" s="27">
        <v>248.30514184397128</v>
      </c>
      <c r="BB297" s="86">
        <f t="shared" ref="BB297:BL297" si="46">+BA297</f>
        <v>248.30514184397128</v>
      </c>
      <c r="BC297" s="86">
        <f t="shared" si="46"/>
        <v>248.30514184397128</v>
      </c>
      <c r="BD297" s="86">
        <f t="shared" si="46"/>
        <v>248.30514184397128</v>
      </c>
      <c r="BE297" s="86">
        <f t="shared" si="46"/>
        <v>248.30514184397128</v>
      </c>
      <c r="BF297" s="86">
        <f t="shared" si="46"/>
        <v>248.30514184397128</v>
      </c>
      <c r="BG297" s="86">
        <f t="shared" si="46"/>
        <v>248.30514184397128</v>
      </c>
      <c r="BH297" s="86">
        <f t="shared" si="46"/>
        <v>248.30514184397128</v>
      </c>
      <c r="BI297" s="86">
        <f t="shared" si="46"/>
        <v>248.30514184397128</v>
      </c>
      <c r="BJ297" s="86">
        <f t="shared" si="46"/>
        <v>248.30514184397128</v>
      </c>
      <c r="BK297" s="86">
        <f t="shared" si="46"/>
        <v>248.30514184397128</v>
      </c>
      <c r="BL297" s="86">
        <f t="shared" si="46"/>
        <v>248.30514184397128</v>
      </c>
    </row>
    <row r="298" spans="1:64" ht="22.8">
      <c r="A298" s="368" t="s">
        <v>639</v>
      </c>
      <c r="B298" s="365"/>
      <c r="C298" s="365"/>
      <c r="D298" s="369" t="str">
        <f>+D300</f>
        <v>2</v>
      </c>
      <c r="E298" s="365"/>
      <c r="F298" s="365"/>
      <c r="G298" s="365"/>
      <c r="H298" s="272">
        <f>SUM(H300:H311)</f>
        <v>2568</v>
      </c>
      <c r="I298" s="366"/>
      <c r="J298" s="366"/>
      <c r="K298" s="365"/>
      <c r="L298" s="272">
        <f>+Fettgruppe!N30</f>
        <v>177.22850467289723</v>
      </c>
      <c r="M298" s="367"/>
      <c r="N298" s="367"/>
      <c r="O298" s="365"/>
      <c r="P298" s="367"/>
      <c r="Q298" s="367"/>
      <c r="R298" s="367"/>
      <c r="S298" s="367"/>
      <c r="T298" s="367"/>
      <c r="U298" s="365"/>
      <c r="V298" s="272">
        <f>+Fettgruppe!X30</f>
        <v>343.52996357749697</v>
      </c>
      <c r="W298" s="370"/>
      <c r="X298" s="365"/>
      <c r="Y298" s="249"/>
      <c r="AA298" s="28"/>
      <c r="AB298" s="27"/>
      <c r="AC298" s="250"/>
      <c r="AD298" s="86"/>
      <c r="AH298" s="86"/>
      <c r="AZ298" s="262" t="e">
        <f>1+AZ297</f>
        <v>#REF!</v>
      </c>
      <c r="BA298" s="27">
        <v>268.9193823216188</v>
      </c>
      <c r="BB298" s="86">
        <f t="shared" ref="BB298:BL298" si="47">+BA298</f>
        <v>268.9193823216188</v>
      </c>
      <c r="BC298" s="86">
        <f t="shared" si="47"/>
        <v>268.9193823216188</v>
      </c>
      <c r="BD298" s="86">
        <f t="shared" si="47"/>
        <v>268.9193823216188</v>
      </c>
      <c r="BE298" s="86">
        <f t="shared" si="47"/>
        <v>268.9193823216188</v>
      </c>
      <c r="BF298" s="86">
        <f t="shared" si="47"/>
        <v>268.9193823216188</v>
      </c>
      <c r="BG298" s="86">
        <f t="shared" si="47"/>
        <v>268.9193823216188</v>
      </c>
      <c r="BH298" s="86">
        <f t="shared" si="47"/>
        <v>268.9193823216188</v>
      </c>
      <c r="BI298" s="86">
        <f t="shared" si="47"/>
        <v>268.9193823216188</v>
      </c>
      <c r="BJ298" s="86">
        <f t="shared" si="47"/>
        <v>268.9193823216188</v>
      </c>
      <c r="BK298" s="86">
        <f t="shared" si="47"/>
        <v>268.9193823216188</v>
      </c>
      <c r="BL298" s="86">
        <f t="shared" si="47"/>
        <v>268.9193823216188</v>
      </c>
    </row>
    <row r="299" spans="1:64" ht="16.5" customHeight="1">
      <c r="A299" s="365"/>
      <c r="B299" s="365"/>
      <c r="C299" s="365"/>
      <c r="D299" s="369"/>
      <c r="E299" s="365"/>
      <c r="F299" s="365"/>
      <c r="G299" s="365"/>
      <c r="H299" s="365"/>
      <c r="I299" s="365"/>
      <c r="J299" s="365"/>
      <c r="K299" s="365"/>
      <c r="L299" s="365"/>
      <c r="M299" s="367"/>
      <c r="N299" s="367"/>
      <c r="O299" s="365"/>
      <c r="P299" s="367"/>
      <c r="Q299" s="367"/>
      <c r="R299" s="367"/>
      <c r="S299" s="367"/>
      <c r="T299" s="367"/>
      <c r="U299" s="365"/>
      <c r="V299" s="365"/>
      <c r="W299" s="365"/>
      <c r="X299" s="365"/>
      <c r="Y299" s="249"/>
      <c r="AA299" s="28"/>
      <c r="AB299" s="27"/>
      <c r="AC299" s="250"/>
      <c r="AD299" s="86"/>
      <c r="AH299" s="86"/>
      <c r="AZ299" s="262"/>
      <c r="BA299" s="27"/>
    </row>
    <row r="300" spans="1:64">
      <c r="A300" s="365"/>
      <c r="B300" s="365">
        <f>+'Ark1'!C1167</f>
        <v>2023</v>
      </c>
      <c r="C300" s="266">
        <f>+'Ark1'!M1167</f>
        <v>5</v>
      </c>
      <c r="D300" s="364" t="s">
        <v>96</v>
      </c>
      <c r="E300" s="266">
        <f>+'Ark1'!D1167</f>
        <v>1</v>
      </c>
      <c r="F300" s="266" t="s">
        <v>592</v>
      </c>
      <c r="G300" s="266">
        <f>+IF(H300=0,"",'Ark1'!Q1167)</f>
        <v>153</v>
      </c>
      <c r="H300" s="266">
        <f>+'Ark1'!R1167</f>
        <v>214</v>
      </c>
      <c r="I300" s="267">
        <f>+IF(H300=0,"",'Ark1'!AE1167)</f>
        <v>7.456445993031358</v>
      </c>
      <c r="J300" s="267">
        <f>+IF(H300=0,"",'Ark1'!AF1167)</f>
        <v>5.8484400021387879</v>
      </c>
      <c r="K300" s="268">
        <f>+IF(H300=0,"",'Ark1'!S1167)</f>
        <v>4.5560747663551409</v>
      </c>
      <c r="L300" s="267">
        <f>+IF(H300=0,"",'Ark1'!U1167)</f>
        <v>180.93504672897211</v>
      </c>
      <c r="M300" s="269">
        <f>+IF(H300=0,"",'Ark1'!W1167)</f>
        <v>0</v>
      </c>
      <c r="N300" s="269">
        <f>+IF(H300=0,"",'Ark1'!X1167)</f>
        <v>0</v>
      </c>
      <c r="O300" s="269">
        <f>+IF(H300=0,"",'Ark1'!AG1167)</f>
        <v>547.83663366336634</v>
      </c>
      <c r="P300" s="269">
        <f>+IF(H300=0,"",'Ark1'!AH1167)</f>
        <v>94.392523364485953</v>
      </c>
      <c r="Q300" s="269">
        <f>+IF(H300=0,"",'Ark1'!AI1167)</f>
        <v>55.607476635514011</v>
      </c>
      <c r="R300" s="269"/>
      <c r="S300" s="269"/>
      <c r="T300" s="269">
        <f>+IF(H300=0,"",'Ark1'!Y1167)</f>
        <v>42.990504665017575</v>
      </c>
      <c r="U300" s="268">
        <f>+IF(H300=0,"",'Ark1'!Z1167)</f>
        <v>1.6072660696689456</v>
      </c>
      <c r="V300" s="269">
        <f t="shared" ref="V300:V311" si="48">+IF(H300=0,"",1000*L300/O300)</f>
        <v>330.27190153215048</v>
      </c>
      <c r="W300" s="267">
        <f t="shared" ref="W300:W311" si="49">+IF(H300=0,"",H300/G300)</f>
        <v>1.3986928104575163</v>
      </c>
      <c r="X300" s="365"/>
      <c r="AA300" s="28"/>
      <c r="AB300" s="27"/>
      <c r="AE300" s="27"/>
      <c r="AF300" s="27"/>
      <c r="AG300" s="27"/>
      <c r="AI300" s="27"/>
    </row>
    <row r="301" spans="1:64">
      <c r="A301" s="365"/>
      <c r="B301" s="365">
        <f>+'Ark1'!C1168</f>
        <v>2023</v>
      </c>
      <c r="C301" s="266">
        <f>+'Ark1'!M1168</f>
        <v>5</v>
      </c>
      <c r="D301" s="364" t="s">
        <v>96</v>
      </c>
      <c r="E301" s="266">
        <f>+'Ark1'!D1168</f>
        <v>2</v>
      </c>
      <c r="F301" s="266" t="s">
        <v>593</v>
      </c>
      <c r="G301" s="266">
        <f>+IF(H301=0,"",'Ark1'!Q1168)</f>
        <v>89</v>
      </c>
      <c r="H301" s="266">
        <f>+'Ark1'!R1168</f>
        <v>129</v>
      </c>
      <c r="I301" s="267">
        <f>+IF(H301=0,"",'Ark1'!AE1168)</f>
        <v>5.4384485666104556</v>
      </c>
      <c r="J301" s="267">
        <f>+IF(H301=0,"",'Ark1'!AF1168)</f>
        <v>4.2006980761028503</v>
      </c>
      <c r="K301" s="268">
        <f>+IF(H301=0,"",'Ark1'!S1168)</f>
        <v>4.2945736434108532</v>
      </c>
      <c r="L301" s="267">
        <f>+IF(H301=0,"",'Ark1'!U1168)</f>
        <v>176.89689922480619</v>
      </c>
      <c r="M301" s="269">
        <f>+IF(H301=0,"",'Ark1'!W1168)</f>
        <v>0</v>
      </c>
      <c r="N301" s="269">
        <f>+IF(H301=0,"",'Ark1'!X1168)</f>
        <v>0</v>
      </c>
      <c r="O301" s="269">
        <f>+IF(H301=0,"",'Ark1'!AG1168)</f>
        <v>539.45833333333348</v>
      </c>
      <c r="P301" s="269">
        <f>+IF(H301=0,"",'Ark1'!AH1168)</f>
        <v>93.023255813953469</v>
      </c>
      <c r="Q301" s="269">
        <f>+IF(H301=0,"",'Ark1'!AI1168)</f>
        <v>43.410852713178286</v>
      </c>
      <c r="R301" s="269"/>
      <c r="S301" s="269"/>
      <c r="T301" s="269">
        <f>+IF(H301=0,"",'Ark1'!Y1168)</f>
        <v>42.350878262557927</v>
      </c>
      <c r="U301" s="268">
        <f>+IF(H301=0,"",'Ark1'!Z1168)</f>
        <v>1.5219484694960783</v>
      </c>
      <c r="V301" s="269">
        <f t="shared" si="48"/>
        <v>327.91577828032342</v>
      </c>
      <c r="W301" s="267">
        <f t="shared" si="49"/>
        <v>1.449438202247191</v>
      </c>
      <c r="X301" s="365"/>
      <c r="AA301" s="28"/>
      <c r="AB301" s="27"/>
      <c r="AE301" s="27"/>
      <c r="AF301" s="27"/>
      <c r="AG301" s="27"/>
      <c r="AI301" s="27"/>
    </row>
    <row r="302" spans="1:64">
      <c r="A302" s="365"/>
      <c r="B302" s="365">
        <f>+'Ark1'!C1169</f>
        <v>2023</v>
      </c>
      <c r="C302" s="266">
        <f>+'Ark1'!M1169</f>
        <v>5</v>
      </c>
      <c r="D302" s="364" t="s">
        <v>96</v>
      </c>
      <c r="E302" s="266">
        <f>+'Ark1'!D1169</f>
        <v>3</v>
      </c>
      <c r="F302" s="266" t="s">
        <v>594</v>
      </c>
      <c r="G302" s="266">
        <f>+IF(H302=0,"",'Ark1'!Q1169)</f>
        <v>109</v>
      </c>
      <c r="H302" s="266">
        <f>+'Ark1'!R1169</f>
        <v>139</v>
      </c>
      <c r="I302" s="267">
        <f>+IF(H302=0,"",'Ark1'!AE1169)</f>
        <v>5.882352941176471</v>
      </c>
      <c r="J302" s="267">
        <f>+IF(H302=0,"",'Ark1'!AF1169)</f>
        <v>4.3655688632578427</v>
      </c>
      <c r="K302" s="268">
        <f>+IF(H302=0,"",'Ark1'!S1169)</f>
        <v>4.4890510948905096</v>
      </c>
      <c r="L302" s="267">
        <f>+IF(H302=0,"",'Ark1'!U1169)</f>
        <v>162.72086330935244</v>
      </c>
      <c r="M302" s="269">
        <f>+IF(H302=0,"",'Ark1'!W1169)</f>
        <v>0</v>
      </c>
      <c r="N302" s="269">
        <f>+IF(H302=0,"",'Ark1'!X1169)</f>
        <v>0</v>
      </c>
      <c r="O302" s="269">
        <f>+IF(H302=0,"",'Ark1'!AG1169)</f>
        <v>476.56923076923056</v>
      </c>
      <c r="P302" s="269">
        <f>+IF(H302=0,"",'Ark1'!AH1169)</f>
        <v>93.525179856115116</v>
      </c>
      <c r="Q302" s="269">
        <f>+IF(H302=0,"",'Ark1'!AI1169)</f>
        <v>53.237410071942442</v>
      </c>
      <c r="R302" s="269"/>
      <c r="S302" s="269"/>
      <c r="T302" s="269">
        <f>+IF(H302=0,"",'Ark1'!Y1169)</f>
        <v>42.770766717299438</v>
      </c>
      <c r="U302" s="268">
        <f>+IF(H302=0,"",'Ark1'!Z1169)</f>
        <v>1.4442404022200559</v>
      </c>
      <c r="V302" s="269">
        <f t="shared" si="48"/>
        <v>341.44223504883985</v>
      </c>
      <c r="W302" s="267">
        <f t="shared" si="49"/>
        <v>1.275229357798165</v>
      </c>
      <c r="X302" s="365"/>
      <c r="AA302" s="28"/>
      <c r="AB302" s="27"/>
      <c r="AE302" s="27"/>
      <c r="AF302" s="27"/>
      <c r="AG302" s="27"/>
      <c r="AI302" s="27"/>
    </row>
    <row r="303" spans="1:64">
      <c r="A303" s="365"/>
      <c r="B303" s="365">
        <f>+'Ark1'!C1170</f>
        <v>2023</v>
      </c>
      <c r="C303" s="266">
        <f>+'Ark1'!M1170</f>
        <v>5</v>
      </c>
      <c r="D303" s="364" t="s">
        <v>96</v>
      </c>
      <c r="E303" s="266">
        <f>+'Ark1'!D1170</f>
        <v>4</v>
      </c>
      <c r="F303" s="266" t="s">
        <v>595</v>
      </c>
      <c r="G303" s="266">
        <f>+IF(H303=0,"",'Ark1'!Q1170)</f>
        <v>82</v>
      </c>
      <c r="H303" s="266">
        <f>+'Ark1'!R1170</f>
        <v>101</v>
      </c>
      <c r="I303" s="267">
        <f>+IF(H303=0,"",'Ark1'!AE1170)</f>
        <v>4.5763479836882643</v>
      </c>
      <c r="J303" s="267">
        <f>+IF(H303=0,"",'Ark1'!AF1170)</f>
        <v>3.6154624005845934</v>
      </c>
      <c r="K303" s="268">
        <f>+IF(H303=0,"",'Ark1'!S1170)</f>
        <v>4.8019801980198036</v>
      </c>
      <c r="L303" s="267">
        <f>+IF(H303=0,"",'Ark1'!U1170)</f>
        <v>183.40693069306937</v>
      </c>
      <c r="M303" s="269">
        <f>+IF(H303=0,"",'Ark1'!W1170)</f>
        <v>0</v>
      </c>
      <c r="N303" s="269">
        <f>+IF(H303=0,"",'Ark1'!X1170)</f>
        <v>0</v>
      </c>
      <c r="O303" s="269">
        <f>+IF(H303=0,"",'Ark1'!AG1170)</f>
        <v>506.5913978494624</v>
      </c>
      <c r="P303" s="269">
        <f>+IF(H303=0,"",'Ark1'!AH1170)</f>
        <v>92.079207920792101</v>
      </c>
      <c r="Q303" s="269">
        <f>+IF(H303=0,"",'Ark1'!AI1170)</f>
        <v>55.445544554455459</v>
      </c>
      <c r="R303" s="269"/>
      <c r="S303" s="269"/>
      <c r="T303" s="269">
        <f>+IF(H303=0,"",'Ark1'!Y1170)</f>
        <v>43.802062109389219</v>
      </c>
      <c r="U303" s="268">
        <f>+IF(H303=0,"",'Ark1'!Z1170)</f>
        <v>1.8880541713794472</v>
      </c>
      <c r="V303" s="269">
        <f t="shared" si="48"/>
        <v>362.04114691179609</v>
      </c>
      <c r="W303" s="267">
        <f t="shared" si="49"/>
        <v>1.2317073170731707</v>
      </c>
      <c r="X303" s="365"/>
      <c r="AA303" s="28"/>
      <c r="AB303" s="27"/>
      <c r="AE303" s="27"/>
      <c r="AF303" s="27"/>
      <c r="AG303" s="27"/>
      <c r="AI303" s="27"/>
    </row>
    <row r="304" spans="1:64">
      <c r="A304" s="365"/>
      <c r="B304" s="365">
        <f>+'Ark1'!C1171</f>
        <v>2023</v>
      </c>
      <c r="C304" s="266">
        <f>+'Ark1'!M1171</f>
        <v>5</v>
      </c>
      <c r="D304" s="364" t="s">
        <v>96</v>
      </c>
      <c r="E304" s="266">
        <f>+'Ark1'!D1171</f>
        <v>5</v>
      </c>
      <c r="F304" s="266" t="s">
        <v>442</v>
      </c>
      <c r="G304" s="266">
        <f>+IF(H304=0,"",'Ark1'!Q1171)</f>
        <v>98</v>
      </c>
      <c r="H304" s="266">
        <f>+'Ark1'!R1171</f>
        <v>139</v>
      </c>
      <c r="I304" s="267">
        <f>+IF(H304=0,"",'Ark1'!AE1171)</f>
        <v>4.2954264524103838</v>
      </c>
      <c r="J304" s="267">
        <f>+IF(H304=0,"",'Ark1'!AF1171)</f>
        <v>3.2452887816579059</v>
      </c>
      <c r="K304" s="268">
        <f>+IF(H304=0,"",'Ark1'!S1171)</f>
        <v>5.0143884892086321</v>
      </c>
      <c r="L304" s="267">
        <f>+IF(H304=0,"",'Ark1'!U1171)</f>
        <v>178.56762589928059</v>
      </c>
      <c r="M304" s="269">
        <f>+IF(H304=0,"",'Ark1'!W1171)</f>
        <v>0</v>
      </c>
      <c r="N304" s="269">
        <f>+IF(H304=0,"",'Ark1'!X1171)</f>
        <v>0</v>
      </c>
      <c r="O304" s="269">
        <f>+IF(H304=0,"",'Ark1'!AG1171)</f>
        <v>484.3178294573641</v>
      </c>
      <c r="P304" s="269">
        <f>+IF(H304=0,"",'Ark1'!AH1171)</f>
        <v>92.805755395683434</v>
      </c>
      <c r="Q304" s="269">
        <f>+IF(H304=0,"",'Ark1'!AI1171)</f>
        <v>59.712230215827354</v>
      </c>
      <c r="R304" s="269"/>
      <c r="S304" s="269"/>
      <c r="T304" s="269">
        <f>+IF(H304=0,"",'Ark1'!Y1171)</f>
        <v>47.396872093965342</v>
      </c>
      <c r="U304" s="268">
        <f>+IF(H304=0,"",'Ark1'!Z1171)</f>
        <v>1.8269982123092443</v>
      </c>
      <c r="V304" s="269">
        <f t="shared" si="48"/>
        <v>368.69926118423115</v>
      </c>
      <c r="W304" s="267">
        <f t="shared" si="49"/>
        <v>1.4183673469387754</v>
      </c>
      <c r="X304" s="365"/>
      <c r="AA304" s="28"/>
      <c r="AB304" s="27"/>
      <c r="AE304" s="27"/>
      <c r="AF304" s="27"/>
      <c r="AG304" s="27"/>
      <c r="AI304" s="27"/>
    </row>
    <row r="305" spans="1:64">
      <c r="A305" s="365"/>
      <c r="B305" s="365">
        <f>+'Ark1'!C1172</f>
        <v>2023</v>
      </c>
      <c r="C305" s="266">
        <f>+'Ark1'!M1172</f>
        <v>5</v>
      </c>
      <c r="D305" s="364" t="s">
        <v>96</v>
      </c>
      <c r="E305" s="266">
        <f>+'Ark1'!D1172</f>
        <v>6</v>
      </c>
      <c r="F305" s="266" t="s">
        <v>596</v>
      </c>
      <c r="G305" s="266">
        <f>+IF(H305=0,"",'Ark1'!Q1172)</f>
        <v>128</v>
      </c>
      <c r="H305" s="266">
        <f>+'Ark1'!R1172</f>
        <v>169</v>
      </c>
      <c r="I305" s="267">
        <f>+IF(H305=0,"",'Ark1'!AE1172)</f>
        <v>3.4231314563500104</v>
      </c>
      <c r="J305" s="267">
        <f>+IF(H305=0,"",'Ark1'!AF1172)</f>
        <v>2.5896600570584858</v>
      </c>
      <c r="K305" s="268">
        <f>+IF(H305=0,"",'Ark1'!S1172)</f>
        <v>4.8757396449704142</v>
      </c>
      <c r="L305" s="267">
        <f>+IF(H305=0,"",'Ark1'!U1172)</f>
        <v>178.49881656804737</v>
      </c>
      <c r="M305" s="269">
        <f>+IF(H305=0,"",'Ark1'!W1172)</f>
        <v>0</v>
      </c>
      <c r="N305" s="269">
        <f>+IF(H305=0,"",'Ark1'!X1172)</f>
        <v>0</v>
      </c>
      <c r="O305" s="269">
        <f>+IF(H305=0,"",'Ark1'!AG1172)</f>
        <v>497.76219512195121</v>
      </c>
      <c r="P305" s="269">
        <f>+IF(H305=0,"",'Ark1'!AH1172)</f>
        <v>97.041420118343197</v>
      </c>
      <c r="Q305" s="269">
        <f>+IF(H305=0,"",'Ark1'!AI1172)</f>
        <v>66.272189349112423</v>
      </c>
      <c r="R305" s="269"/>
      <c r="S305" s="269"/>
      <c r="T305" s="269">
        <f>+IF(H305=0,"",'Ark1'!Y1172)</f>
        <v>43.210496188403205</v>
      </c>
      <c r="U305" s="268">
        <f>+IF(H305=0,"",'Ark1'!Z1172)</f>
        <v>1.5353632890155604</v>
      </c>
      <c r="V305" s="269">
        <f t="shared" si="48"/>
        <v>358.60259842416383</v>
      </c>
      <c r="W305" s="267">
        <f t="shared" si="49"/>
        <v>1.3203125</v>
      </c>
      <c r="X305" s="365"/>
      <c r="AA305" s="28"/>
      <c r="AB305" s="27"/>
      <c r="AE305" s="27"/>
      <c r="AF305" s="27"/>
      <c r="AG305" s="27"/>
      <c r="AI305" s="27"/>
    </row>
    <row r="306" spans="1:64">
      <c r="A306" s="365"/>
      <c r="B306" s="365">
        <f>+'Ark1'!C1173</f>
        <v>2023</v>
      </c>
      <c r="C306" s="266">
        <f>+'Ark1'!M1173</f>
        <v>5</v>
      </c>
      <c r="D306" s="364" t="s">
        <v>96</v>
      </c>
      <c r="E306" s="266">
        <f>+'Ark1'!D1173</f>
        <v>7</v>
      </c>
      <c r="F306" s="266" t="s">
        <v>597</v>
      </c>
      <c r="G306" s="266">
        <f>+IF(H306=0,"",'Ark1'!Q1173)</f>
        <v>93</v>
      </c>
      <c r="H306" s="266">
        <f>+'Ark1'!R1173</f>
        <v>125</v>
      </c>
      <c r="I306" s="267">
        <f>+IF(H306=0,"",'Ark1'!AE1173)</f>
        <v>4.4642857142857153</v>
      </c>
      <c r="J306" s="267">
        <f>+IF(H306=0,"",'Ark1'!AF1173)</f>
        <v>3.4703428651042598</v>
      </c>
      <c r="K306" s="268">
        <f>+IF(H306=0,"",'Ark1'!S1173)</f>
        <v>5.3064516129032251</v>
      </c>
      <c r="L306" s="267">
        <f>+IF(H306=0,"",'Ark1'!U1173)</f>
        <v>184.12240000000003</v>
      </c>
      <c r="M306" s="269">
        <f>+IF(H306=0,"",'Ark1'!W1173)</f>
        <v>0</v>
      </c>
      <c r="N306" s="269">
        <f>+IF(H306=0,"",'Ark1'!X1173)</f>
        <v>0</v>
      </c>
      <c r="O306" s="269">
        <f>+IF(H306=0,"",'Ark1'!AG1173)</f>
        <v>470.8521739130436</v>
      </c>
      <c r="P306" s="269">
        <f>+IF(H306=0,"",'Ark1'!AH1173)</f>
        <v>92</v>
      </c>
      <c r="Q306" s="269">
        <f>+IF(H306=0,"",'Ark1'!AI1173)</f>
        <v>68</v>
      </c>
      <c r="R306" s="269"/>
      <c r="S306" s="269"/>
      <c r="T306" s="269">
        <f>+IF(H306=0,"",'Ark1'!Y1173)</f>
        <v>45.532087786965903</v>
      </c>
      <c r="U306" s="268">
        <f>+IF(H306=0,"",'Ark1'!Z1173)</f>
        <v>1.7394169367683971</v>
      </c>
      <c r="V306" s="269">
        <f t="shared" si="48"/>
        <v>391.04077712934912</v>
      </c>
      <c r="W306" s="267">
        <f t="shared" si="49"/>
        <v>1.3440860215053763</v>
      </c>
      <c r="X306" s="365"/>
      <c r="AA306" s="28"/>
      <c r="AB306" s="27"/>
      <c r="AE306" s="27"/>
      <c r="AF306" s="27"/>
      <c r="AG306" s="27"/>
      <c r="AI306" s="27"/>
    </row>
    <row r="307" spans="1:64">
      <c r="A307" s="365"/>
      <c r="B307" s="365">
        <f>+'Ark1'!C1174</f>
        <v>2023</v>
      </c>
      <c r="C307" s="266">
        <f>+'Ark1'!M1174</f>
        <v>5</v>
      </c>
      <c r="D307" s="364" t="s">
        <v>96</v>
      </c>
      <c r="E307" s="266">
        <f>+'Ark1'!D1174</f>
        <v>8</v>
      </c>
      <c r="F307" s="266" t="s">
        <v>598</v>
      </c>
      <c r="G307" s="266">
        <f>+IF(H307=0,"",'Ark1'!Q1174)</f>
        <v>122</v>
      </c>
      <c r="H307" s="266">
        <f>+'Ark1'!R1174</f>
        <v>185</v>
      </c>
      <c r="I307" s="267">
        <f>+IF(H307=0,"",'Ark1'!AE1174)</f>
        <v>5.4669030732860531</v>
      </c>
      <c r="J307" s="267">
        <f>+IF(H307=0,"",'Ark1'!AF1174)</f>
        <v>4.2710354028695345</v>
      </c>
      <c r="K307" s="268">
        <f>+IF(H307=0,"",'Ark1'!S1174)</f>
        <v>5.2432432432432412</v>
      </c>
      <c r="L307" s="267">
        <f>+IF(H307=0,"",'Ark1'!U1174)</f>
        <v>181.12378378378375</v>
      </c>
      <c r="M307" s="269">
        <f>+IF(H307=0,"",'Ark1'!W1174)</f>
        <v>0</v>
      </c>
      <c r="N307" s="269">
        <f>+IF(H307=0,"",'Ark1'!X1174)</f>
        <v>0</v>
      </c>
      <c r="O307" s="269">
        <f>+IF(H307=0,"",'Ark1'!AG1174)</f>
        <v>477.36781609195401</v>
      </c>
      <c r="P307" s="269">
        <f>+IF(H307=0,"",'Ark1'!AH1174)</f>
        <v>93.513513513513502</v>
      </c>
      <c r="Q307" s="269">
        <f>+IF(H307=0,"",'Ark1'!AI1174)</f>
        <v>69.72972972972974</v>
      </c>
      <c r="R307" s="269"/>
      <c r="S307" s="269"/>
      <c r="T307" s="269">
        <f>+IF(H307=0,"",'Ark1'!Y1174)</f>
        <v>44.890529630957325</v>
      </c>
      <c r="U307" s="268">
        <f>+IF(H307=0,"",'Ark1'!Z1174)</f>
        <v>1.7584607120910771</v>
      </c>
      <c r="V307" s="269">
        <f t="shared" si="48"/>
        <v>379.42185811054844</v>
      </c>
      <c r="W307" s="267">
        <f t="shared" si="49"/>
        <v>1.5163934426229508</v>
      </c>
      <c r="X307" s="365"/>
      <c r="AA307" s="28"/>
      <c r="AB307" s="27"/>
      <c r="AE307" s="27"/>
      <c r="AF307" s="27"/>
      <c r="AG307" s="27"/>
      <c r="AI307" s="27"/>
    </row>
    <row r="308" spans="1:64">
      <c r="A308" s="365"/>
      <c r="B308" s="365">
        <f>+'Ark1'!C1175</f>
        <v>2023</v>
      </c>
      <c r="C308" s="266">
        <f>+'Ark1'!M1175</f>
        <v>5</v>
      </c>
      <c r="D308" s="364" t="s">
        <v>96</v>
      </c>
      <c r="E308" s="266">
        <f>+'Ark1'!D1175</f>
        <v>9</v>
      </c>
      <c r="F308" s="266" t="s">
        <v>599</v>
      </c>
      <c r="G308" s="266">
        <f>+IF(H308=0,"",'Ark1'!Q1175)</f>
        <v>170</v>
      </c>
      <c r="H308" s="266">
        <f>+'Ark1'!R1175</f>
        <v>298</v>
      </c>
      <c r="I308" s="267">
        <f>+IF(H308=0,"",'Ark1'!AE1175)</f>
        <v>7.7262120819289617</v>
      </c>
      <c r="J308" s="267">
        <f>+IF(H308=0,"",'Ark1'!AF1175)</f>
        <v>6.1794668269631758</v>
      </c>
      <c r="K308" s="268">
        <f>+IF(H308=0,"",'Ark1'!S1175)</f>
        <v>4.8754208754208754</v>
      </c>
      <c r="L308" s="267">
        <f>+IF(H308=0,"",'Ark1'!U1175)</f>
        <v>183.2127516778522</v>
      </c>
      <c r="M308" s="269">
        <f>+IF(H308=0,"",'Ark1'!W1175)</f>
        <v>0</v>
      </c>
      <c r="N308" s="269">
        <f>+IF(H308=0,"",'Ark1'!X1175)</f>
        <v>0.33557046979865779</v>
      </c>
      <c r="O308" s="269">
        <f>+IF(H308=0,"",'Ark1'!AG1175)</f>
        <v>517.79251700680277</v>
      </c>
      <c r="P308" s="269">
        <f>+IF(H308=0,"",'Ark1'!AH1175)</f>
        <v>97.986577181208034</v>
      </c>
      <c r="Q308" s="269">
        <f>+IF(H308=0,"",'Ark1'!AI1175)</f>
        <v>66.77852348993288</v>
      </c>
      <c r="R308" s="269"/>
      <c r="S308" s="269"/>
      <c r="T308" s="269">
        <f>+IF(H308=0,"",'Ark1'!Y1175)</f>
        <v>44.954200091327806</v>
      </c>
      <c r="U308" s="268">
        <f>+IF(H308=0,"",'Ark1'!Z1175)</f>
        <v>1.4956546048156698</v>
      </c>
      <c r="V308" s="269">
        <f t="shared" si="48"/>
        <v>353.8342978321665</v>
      </c>
      <c r="W308" s="267">
        <f t="shared" si="49"/>
        <v>1.7529411764705882</v>
      </c>
      <c r="X308" s="365"/>
      <c r="AA308" s="28"/>
      <c r="AB308" s="27"/>
      <c r="AE308" s="27"/>
      <c r="AF308" s="27"/>
      <c r="AG308" s="27"/>
      <c r="AI308" s="27"/>
    </row>
    <row r="309" spans="1:64">
      <c r="A309" s="365"/>
      <c r="B309" s="365">
        <f>+'Ark1'!C1176</f>
        <v>2023</v>
      </c>
      <c r="C309" s="266">
        <f>+'Ark1'!M1176</f>
        <v>5</v>
      </c>
      <c r="D309" s="364" t="s">
        <v>96</v>
      </c>
      <c r="E309" s="266">
        <f>+'Ark1'!D1176</f>
        <v>10</v>
      </c>
      <c r="F309" s="266" t="s">
        <v>600</v>
      </c>
      <c r="G309" s="266">
        <f>+IF(H309=0,"",'Ark1'!Q1176)</f>
        <v>294</v>
      </c>
      <c r="H309" s="266">
        <f>+'Ark1'!R1176</f>
        <v>464</v>
      </c>
      <c r="I309" s="267">
        <f>+IF(H309=0,"",'Ark1'!AE1176)</f>
        <v>10.671573137074517</v>
      </c>
      <c r="J309" s="267">
        <f>+IF(H309=0,"",'Ark1'!AF1176)</f>
        <v>9.2651095669433214</v>
      </c>
      <c r="K309" s="268">
        <f>+IF(H309=0,"",'Ark1'!S1176)</f>
        <v>4.4698275862068977</v>
      </c>
      <c r="L309" s="267">
        <f>+IF(H309=0,"",'Ark1'!U1176)</f>
        <v>181.20603448275864</v>
      </c>
      <c r="M309" s="269">
        <f>+IF(H309=0,"",'Ark1'!W1176)</f>
        <v>0</v>
      </c>
      <c r="N309" s="269">
        <f>+IF(H309=0,"",'Ark1'!X1176)</f>
        <v>0</v>
      </c>
      <c r="O309" s="269">
        <f>+IF(H309=0,"",'Ark1'!AG1176)</f>
        <v>535.70444444444445</v>
      </c>
      <c r="P309" s="269">
        <f>+IF(H309=0,"",'Ark1'!AH1176)</f>
        <v>96.120689655172441</v>
      </c>
      <c r="Q309" s="269">
        <f>+IF(H309=0,"",'Ark1'!AI1176)</f>
        <v>54.956896551724149</v>
      </c>
      <c r="R309" s="269"/>
      <c r="S309" s="269"/>
      <c r="T309" s="269">
        <f>+IF(H309=0,"",'Ark1'!Y1176)</f>
        <v>44.815825289105774</v>
      </c>
      <c r="U309" s="268">
        <f>+IF(H309=0,"",'Ark1'!Z1176)</f>
        <v>1.5040015491776102</v>
      </c>
      <c r="V309" s="269">
        <f t="shared" si="48"/>
        <v>338.25747828297273</v>
      </c>
      <c r="W309" s="267">
        <f t="shared" si="49"/>
        <v>1.5782312925170068</v>
      </c>
      <c r="X309" s="365"/>
      <c r="AA309" s="28"/>
      <c r="AB309" s="27"/>
      <c r="AE309" s="27"/>
      <c r="AF309" s="27"/>
      <c r="AG309" s="27"/>
      <c r="AI309" s="27"/>
    </row>
    <row r="310" spans="1:64">
      <c r="A310" s="365"/>
      <c r="B310" s="365">
        <f>+'Ark1'!C1177</f>
        <v>2023</v>
      </c>
      <c r="C310" s="266">
        <f>+'Ark1'!M1177</f>
        <v>5</v>
      </c>
      <c r="D310" s="364" t="s">
        <v>96</v>
      </c>
      <c r="E310" s="266">
        <f>+'Ark1'!D1177</f>
        <v>11</v>
      </c>
      <c r="F310" s="266" t="s">
        <v>601</v>
      </c>
      <c r="G310" s="266">
        <f>+IF(H310=0,"",'Ark1'!Q1177)</f>
        <v>321</v>
      </c>
      <c r="H310" s="266">
        <f>+'Ark1'!R1177</f>
        <v>491</v>
      </c>
      <c r="I310" s="267">
        <f>+IF(H310=0,"",'Ark1'!AE1177)</f>
        <v>10.444586258242929</v>
      </c>
      <c r="J310" s="267">
        <f>+IF(H310=0,"",'Ark1'!AF1177)</f>
        <v>8.4242248565155879</v>
      </c>
      <c r="K310" s="268">
        <f>+IF(H310=0,"",'Ark1'!S1177)</f>
        <v>4.4662576687116555</v>
      </c>
      <c r="L310" s="267">
        <f>+IF(H310=0,"",'Ark1'!U1177)</f>
        <v>170.17148676171067</v>
      </c>
      <c r="M310" s="269">
        <f>+IF(H310=0,"",'Ark1'!W1177)</f>
        <v>0</v>
      </c>
      <c r="N310" s="269">
        <f>+IF(H310=0,"",'Ark1'!X1177)</f>
        <v>0</v>
      </c>
      <c r="O310" s="269">
        <f>+IF(H310=0,"",'Ark1'!AG1177)</f>
        <v>525.77499999999998</v>
      </c>
      <c r="P310" s="269">
        <f>+IF(H310=0,"",'Ark1'!AH1177)</f>
        <v>96.945010183299374</v>
      </c>
      <c r="Q310" s="269">
        <f>+IF(H310=0,"",'Ark1'!AI1177)</f>
        <v>62.118126272912399</v>
      </c>
      <c r="R310" s="269"/>
      <c r="S310" s="269"/>
      <c r="T310" s="269">
        <f>+IF(H310=0,"",'Ark1'!Y1177)</f>
        <v>44.264117055304304</v>
      </c>
      <c r="U310" s="268">
        <f>+IF(H310=0,"",'Ark1'!Z1177)</f>
        <v>1.3657121687664202</v>
      </c>
      <c r="V310" s="269">
        <f t="shared" si="48"/>
        <v>323.65838383664243</v>
      </c>
      <c r="W310" s="267">
        <f t="shared" si="49"/>
        <v>1.529595015576324</v>
      </c>
      <c r="X310" s="365"/>
      <c r="AA310" s="28"/>
      <c r="AB310" s="27"/>
      <c r="AE310" s="27"/>
      <c r="AF310" s="27"/>
      <c r="AG310" s="27"/>
      <c r="AI310" s="27"/>
    </row>
    <row r="311" spans="1:64">
      <c r="A311" s="365"/>
      <c r="B311" s="365">
        <f>+'Ark1'!C1178</f>
        <v>2023</v>
      </c>
      <c r="C311" s="266">
        <f>+'Ark1'!M1178</f>
        <v>5</v>
      </c>
      <c r="D311" s="364" t="s">
        <v>96</v>
      </c>
      <c r="E311" s="266">
        <f>+'Ark1'!D1178</f>
        <v>12</v>
      </c>
      <c r="F311" s="266" t="s">
        <v>602</v>
      </c>
      <c r="G311" s="266">
        <f>+IF(H311=0,"",'Ark1'!Q1178)</f>
        <v>72</v>
      </c>
      <c r="H311" s="266">
        <f>+'Ark1'!R1178</f>
        <v>114</v>
      </c>
      <c r="I311" s="267">
        <f>+IF(H311=0,"",'Ark1'!AE1178)</f>
        <v>8.6757990867579942</v>
      </c>
      <c r="J311" s="267">
        <f>+IF(H311=0,"",'Ark1'!AF1178)</f>
        <v>6.6266520471670249</v>
      </c>
      <c r="K311" s="268">
        <f>+IF(H311=0,"",'Ark1'!S1178)</f>
        <v>4.1228070175438596</v>
      </c>
      <c r="L311" s="267">
        <f>+IF(H311=0,"",'Ark1'!U1178)</f>
        <v>164.0271929824562</v>
      </c>
      <c r="M311" s="269">
        <f>+IF(H311=0,"",'Ark1'!W1178)</f>
        <v>0</v>
      </c>
      <c r="N311" s="269">
        <f>+IF(H311=0,"",'Ark1'!X1178)</f>
        <v>0</v>
      </c>
      <c r="O311" s="269">
        <f>+IF(H311=0,"",'Ark1'!AG1178)</f>
        <v>529.07339449541269</v>
      </c>
      <c r="P311" s="269">
        <f>+IF(H311=0,"",'Ark1'!AH1178)</f>
        <v>95.614035087719301</v>
      </c>
      <c r="Q311" s="269">
        <f>+IF(H311=0,"",'Ark1'!AI1178)</f>
        <v>48.245614035087719</v>
      </c>
      <c r="R311" s="269"/>
      <c r="S311" s="269"/>
      <c r="T311" s="269">
        <f>+IF(H311=0,"",'Ark1'!Y1178)</f>
        <v>43.514011224229847</v>
      </c>
      <c r="U311" s="268">
        <f>+IF(H311=0,"",'Ark1'!Z1178)</f>
        <v>1.4088713342395689</v>
      </c>
      <c r="V311" s="269">
        <f t="shared" si="48"/>
        <v>310.02729430175191</v>
      </c>
      <c r="W311" s="267">
        <f t="shared" si="49"/>
        <v>1.5833333333333333</v>
      </c>
      <c r="X311" s="365"/>
      <c r="AA311" s="28"/>
      <c r="AB311" s="27"/>
      <c r="AE311" s="27"/>
      <c r="AF311" s="27"/>
      <c r="AG311" s="27"/>
      <c r="AI311" s="27"/>
    </row>
    <row r="312" spans="1:64" ht="19.8">
      <c r="A312" s="365"/>
      <c r="B312" s="365"/>
      <c r="C312" s="365"/>
      <c r="D312" s="365"/>
      <c r="E312" s="365"/>
      <c r="F312" s="365"/>
      <c r="G312" s="365"/>
      <c r="H312" s="365"/>
      <c r="I312" s="366"/>
      <c r="J312" s="366"/>
      <c r="K312" s="365"/>
      <c r="L312" s="365"/>
      <c r="M312" s="367"/>
      <c r="N312" s="367"/>
      <c r="O312" s="365"/>
      <c r="P312" s="367"/>
      <c r="Q312" s="367"/>
      <c r="R312" s="367"/>
      <c r="S312" s="367"/>
      <c r="T312" s="367"/>
      <c r="U312" s="365"/>
      <c r="V312" s="365"/>
      <c r="W312" s="366"/>
      <c r="X312" s="365"/>
      <c r="Y312" s="249"/>
      <c r="AA312" s="28"/>
      <c r="AB312" s="27"/>
      <c r="AC312" s="250"/>
      <c r="AD312" s="86"/>
      <c r="AH312" s="86"/>
      <c r="AZ312" s="262" t="e">
        <f>1+#REF!</f>
        <v>#REF!</v>
      </c>
      <c r="BA312" s="27">
        <v>248.30514184397128</v>
      </c>
      <c r="BB312" s="86">
        <f t="shared" ref="BB312:BL312" si="50">+BA312</f>
        <v>248.30514184397128</v>
      </c>
      <c r="BC312" s="86">
        <f t="shared" si="50"/>
        <v>248.30514184397128</v>
      </c>
      <c r="BD312" s="86">
        <f t="shared" si="50"/>
        <v>248.30514184397128</v>
      </c>
      <c r="BE312" s="86">
        <f t="shared" si="50"/>
        <v>248.30514184397128</v>
      </c>
      <c r="BF312" s="86">
        <f t="shared" si="50"/>
        <v>248.30514184397128</v>
      </c>
      <c r="BG312" s="86">
        <f t="shared" si="50"/>
        <v>248.30514184397128</v>
      </c>
      <c r="BH312" s="86">
        <f t="shared" si="50"/>
        <v>248.30514184397128</v>
      </c>
      <c r="BI312" s="86">
        <f t="shared" si="50"/>
        <v>248.30514184397128</v>
      </c>
      <c r="BJ312" s="86">
        <f t="shared" si="50"/>
        <v>248.30514184397128</v>
      </c>
      <c r="BK312" s="86">
        <f t="shared" si="50"/>
        <v>248.30514184397128</v>
      </c>
      <c r="BL312" s="86">
        <f t="shared" si="50"/>
        <v>248.30514184397128</v>
      </c>
    </row>
    <row r="313" spans="1:64" ht="22.8">
      <c r="A313" s="368" t="s">
        <v>639</v>
      </c>
      <c r="B313" s="365"/>
      <c r="C313" s="365"/>
      <c r="D313" s="369" t="str">
        <f>+D315</f>
        <v>2+</v>
      </c>
      <c r="E313" s="365"/>
      <c r="F313" s="365"/>
      <c r="G313" s="365"/>
      <c r="H313" s="272">
        <f>SUM(H315:H326)</f>
        <v>4359</v>
      </c>
      <c r="I313" s="366"/>
      <c r="J313" s="366"/>
      <c r="K313" s="365"/>
      <c r="L313" s="272">
        <f>+Fettgruppe!N31</f>
        <v>193.36343197981171</v>
      </c>
      <c r="M313" s="367"/>
      <c r="N313" s="367"/>
      <c r="O313" s="365"/>
      <c r="P313" s="367"/>
      <c r="Q313" s="367"/>
      <c r="R313" s="367"/>
      <c r="S313" s="367"/>
      <c r="T313" s="367"/>
      <c r="U313" s="365"/>
      <c r="V313" s="272">
        <f>+Fettgruppe!X31</f>
        <v>371.1240571335448</v>
      </c>
      <c r="W313" s="370"/>
      <c r="X313" s="365"/>
      <c r="Y313" s="249"/>
      <c r="AA313" s="28"/>
      <c r="AB313" s="27"/>
      <c r="AC313" s="250"/>
      <c r="AD313" s="86"/>
      <c r="AH313" s="86"/>
      <c r="AZ313" s="262" t="e">
        <f>1+AZ312</f>
        <v>#REF!</v>
      </c>
      <c r="BA313" s="27">
        <v>268.9193823216188</v>
      </c>
      <c r="BB313" s="86">
        <f t="shared" ref="BB313:BL313" si="51">+BA313</f>
        <v>268.9193823216188</v>
      </c>
      <c r="BC313" s="86">
        <f t="shared" si="51"/>
        <v>268.9193823216188</v>
      </c>
      <c r="BD313" s="86">
        <f t="shared" si="51"/>
        <v>268.9193823216188</v>
      </c>
      <c r="BE313" s="86">
        <f t="shared" si="51"/>
        <v>268.9193823216188</v>
      </c>
      <c r="BF313" s="86">
        <f t="shared" si="51"/>
        <v>268.9193823216188</v>
      </c>
      <c r="BG313" s="86">
        <f t="shared" si="51"/>
        <v>268.9193823216188</v>
      </c>
      <c r="BH313" s="86">
        <f t="shared" si="51"/>
        <v>268.9193823216188</v>
      </c>
      <c r="BI313" s="86">
        <f t="shared" si="51"/>
        <v>268.9193823216188</v>
      </c>
      <c r="BJ313" s="86">
        <f t="shared" si="51"/>
        <v>268.9193823216188</v>
      </c>
      <c r="BK313" s="86">
        <f t="shared" si="51"/>
        <v>268.9193823216188</v>
      </c>
      <c r="BL313" s="86">
        <f t="shared" si="51"/>
        <v>268.9193823216188</v>
      </c>
    </row>
    <row r="314" spans="1:64" ht="16.5" customHeight="1">
      <c r="A314" s="365"/>
      <c r="B314" s="365"/>
      <c r="C314" s="365"/>
      <c r="D314" s="369"/>
      <c r="E314" s="365"/>
      <c r="F314" s="365"/>
      <c r="G314" s="365"/>
      <c r="H314" s="365"/>
      <c r="I314" s="365"/>
      <c r="J314" s="365"/>
      <c r="K314" s="365"/>
      <c r="L314" s="365"/>
      <c r="M314" s="367"/>
      <c r="N314" s="367"/>
      <c r="O314" s="365"/>
      <c r="P314" s="367"/>
      <c r="Q314" s="367"/>
      <c r="R314" s="367"/>
      <c r="S314" s="367"/>
      <c r="T314" s="367"/>
      <c r="U314" s="365"/>
      <c r="V314" s="365"/>
      <c r="W314" s="365"/>
      <c r="X314" s="365"/>
      <c r="Y314" s="249"/>
      <c r="AA314" s="28"/>
      <c r="AB314" s="27"/>
      <c r="AC314" s="250"/>
      <c r="AD314" s="86"/>
      <c r="AH314" s="86"/>
      <c r="AZ314" s="262"/>
      <c r="BA314" s="27"/>
    </row>
    <row r="315" spans="1:64">
      <c r="A315" s="365"/>
      <c r="B315" s="365">
        <f>+'Ark1'!C1179</f>
        <v>2023</v>
      </c>
      <c r="C315" s="266">
        <f>+'Ark1'!M1179</f>
        <v>6</v>
      </c>
      <c r="D315" s="266" t="s">
        <v>97</v>
      </c>
      <c r="E315" s="266">
        <f>+'Ark1'!D1179</f>
        <v>1</v>
      </c>
      <c r="F315" s="266" t="s">
        <v>592</v>
      </c>
      <c r="G315" s="266">
        <f>+IF(H315=0,"",'Ark1'!Q1179)</f>
        <v>243</v>
      </c>
      <c r="H315" s="266">
        <f>+'Ark1'!R1179</f>
        <v>355</v>
      </c>
      <c r="I315" s="267">
        <f>+IF(H315=0,"",'Ark1'!AE1179)</f>
        <v>12.369337979094079</v>
      </c>
      <c r="J315" s="267">
        <f>+IF(H315=0,"",'Ark1'!AF1179)</f>
        <v>10.11676307807195</v>
      </c>
      <c r="K315" s="268">
        <f>+IF(H315=0,"",'Ark1'!S1179)</f>
        <v>4.6694915254237293</v>
      </c>
      <c r="L315" s="267">
        <f>+IF(H315=0,"",'Ark1'!U1179)</f>
        <v>188.67295774647897</v>
      </c>
      <c r="M315" s="269">
        <f>+IF(H315=0,"",'Ark1'!W1179)</f>
        <v>0</v>
      </c>
      <c r="N315" s="269">
        <f>+IF(H315=0,"",'Ark1'!X1179)</f>
        <v>0</v>
      </c>
      <c r="O315" s="269">
        <f>+IF(H315=0,"",'Ark1'!AG1179)</f>
        <v>521.40312500000005</v>
      </c>
      <c r="P315" s="269">
        <f>+IF(H315=0,"",'Ark1'!AH1179)</f>
        <v>90.1408450704225</v>
      </c>
      <c r="Q315" s="269">
        <f>+IF(H315=0,"",'Ark1'!AI1179)</f>
        <v>43.380281690140848</v>
      </c>
      <c r="R315" s="269"/>
      <c r="S315" s="269"/>
      <c r="T315" s="269">
        <f>+IF(H315=0,"",'Ark1'!Y1179)</f>
        <v>42.687327023776312</v>
      </c>
      <c r="U315" s="268">
        <f>+IF(H315=0,"",'Ark1'!Z1179)</f>
        <v>1.6207513101919535</v>
      </c>
      <c r="V315" s="269">
        <f t="shared" ref="V315:V326" si="52">+IF(H315=0,"",1000*L315/O315)</f>
        <v>361.85620818148902</v>
      </c>
      <c r="W315" s="267">
        <f t="shared" ref="W315:W326" si="53">+IF(H315=0,"",H315/G315)</f>
        <v>1.4609053497942386</v>
      </c>
      <c r="X315" s="365"/>
      <c r="AA315" s="28"/>
      <c r="AB315" s="27"/>
      <c r="AE315" s="27"/>
      <c r="AF315" s="27"/>
      <c r="AG315" s="27"/>
      <c r="AI315" s="27"/>
    </row>
    <row r="316" spans="1:64">
      <c r="A316" s="365"/>
      <c r="B316" s="365">
        <f>+'Ark1'!C1180</f>
        <v>2023</v>
      </c>
      <c r="C316" s="266">
        <f>+'Ark1'!M1180</f>
        <v>6</v>
      </c>
      <c r="D316" s="266" t="s">
        <v>97</v>
      </c>
      <c r="E316" s="266">
        <f>+'Ark1'!D1180</f>
        <v>2</v>
      </c>
      <c r="F316" s="266" t="s">
        <v>593</v>
      </c>
      <c r="G316" s="266">
        <f>+IF(H316=0,"",'Ark1'!Q1180)</f>
        <v>185</v>
      </c>
      <c r="H316" s="266">
        <f>+'Ark1'!R1180</f>
        <v>269</v>
      </c>
      <c r="I316" s="267">
        <f>+IF(H316=0,"",'Ark1'!AE1180)</f>
        <v>11.340640809443501</v>
      </c>
      <c r="J316" s="267">
        <f>+IF(H316=0,"",'Ark1'!AF1180)</f>
        <v>9.6079253966831004</v>
      </c>
      <c r="K316" s="268">
        <f>+IF(H316=0,"",'Ark1'!S1180)</f>
        <v>4.7537313432835804</v>
      </c>
      <c r="L316" s="267">
        <f>+IF(H316=0,"",'Ark1'!U1180)</f>
        <v>194.02862453531597</v>
      </c>
      <c r="M316" s="269">
        <f>+IF(H316=0,"",'Ark1'!W1180)</f>
        <v>0</v>
      </c>
      <c r="N316" s="269">
        <f>+IF(H316=0,"",'Ark1'!X1180)</f>
        <v>0.7434944237918214</v>
      </c>
      <c r="O316" s="269">
        <f>+IF(H316=0,"",'Ark1'!AG1180)</f>
        <v>528.07086614173238</v>
      </c>
      <c r="P316" s="269">
        <f>+IF(H316=0,"",'Ark1'!AH1180)</f>
        <v>94.423791821561366</v>
      </c>
      <c r="Q316" s="269">
        <f>+IF(H316=0,"",'Ark1'!AI1180)</f>
        <v>46.096654275092931</v>
      </c>
      <c r="R316" s="269"/>
      <c r="S316" s="269"/>
      <c r="T316" s="269">
        <f>+IF(H316=0,"",'Ark1'!Y1180)</f>
        <v>44.563390779162823</v>
      </c>
      <c r="U316" s="268">
        <f>+IF(H316=0,"",'Ark1'!Z1180)</f>
        <v>1.579549023885378</v>
      </c>
      <c r="V316" s="269">
        <f t="shared" si="52"/>
        <v>367.4291406245452</v>
      </c>
      <c r="W316" s="267">
        <f t="shared" si="53"/>
        <v>1.4540540540540541</v>
      </c>
      <c r="X316" s="365"/>
      <c r="AA316" s="28"/>
      <c r="AB316" s="27"/>
      <c r="AE316" s="27"/>
      <c r="AF316" s="27"/>
      <c r="AG316" s="27"/>
      <c r="AI316" s="27"/>
    </row>
    <row r="317" spans="1:64">
      <c r="A317" s="365"/>
      <c r="B317" s="365">
        <f>+'Ark1'!C1181</f>
        <v>2023</v>
      </c>
      <c r="C317" s="266">
        <f>+'Ark1'!M1181</f>
        <v>6</v>
      </c>
      <c r="D317" s="266" t="s">
        <v>97</v>
      </c>
      <c r="E317" s="266">
        <f>+'Ark1'!D1181</f>
        <v>3</v>
      </c>
      <c r="F317" s="266" t="s">
        <v>594</v>
      </c>
      <c r="G317" s="266">
        <f>+IF(H317=0,"",'Ark1'!Q1181)</f>
        <v>174</v>
      </c>
      <c r="H317" s="266">
        <f>+'Ark1'!R1181</f>
        <v>247</v>
      </c>
      <c r="I317" s="267">
        <f>+IF(H317=0,"",'Ark1'!AE1181)</f>
        <v>10.452814219212868</v>
      </c>
      <c r="J317" s="267">
        <f>+IF(H317=0,"",'Ark1'!AF1181)</f>
        <v>8.771496395609919</v>
      </c>
      <c r="K317" s="268">
        <f>+IF(H317=0,"",'Ark1'!S1181)</f>
        <v>4.7044534412955477</v>
      </c>
      <c r="L317" s="267">
        <f>+IF(H317=0,"",'Ark1'!U1181)</f>
        <v>183.98987854251004</v>
      </c>
      <c r="M317" s="269">
        <f>+IF(H317=0,"",'Ark1'!W1181)</f>
        <v>0</v>
      </c>
      <c r="N317" s="269">
        <f>+IF(H317=0,"",'Ark1'!X1181)</f>
        <v>0.40485829959514158</v>
      </c>
      <c r="O317" s="269">
        <f>+IF(H317=0,"",'Ark1'!AG1181)</f>
        <v>495.22127659574465</v>
      </c>
      <c r="P317" s="269">
        <f>+IF(H317=0,"",'Ark1'!AH1181)</f>
        <v>93.927125506072883</v>
      </c>
      <c r="Q317" s="269">
        <f>+IF(H317=0,"",'Ark1'!AI1181)</f>
        <v>46.963562753036442</v>
      </c>
      <c r="R317" s="269"/>
      <c r="S317" s="269"/>
      <c r="T317" s="269">
        <f>+IF(H317=0,"",'Ark1'!Y1181)</f>
        <v>44.054866633260161</v>
      </c>
      <c r="U317" s="268">
        <f>+IF(H317=0,"",'Ark1'!Z1181)</f>
        <v>1.6413496732435104</v>
      </c>
      <c r="V317" s="269">
        <f t="shared" si="52"/>
        <v>371.53064142820199</v>
      </c>
      <c r="W317" s="267">
        <f t="shared" si="53"/>
        <v>1.4195402298850575</v>
      </c>
      <c r="X317" s="365"/>
      <c r="AA317" s="28"/>
      <c r="AB317" s="27"/>
      <c r="AE317" s="27"/>
      <c r="AF317" s="27"/>
      <c r="AG317" s="27"/>
      <c r="AI317" s="27"/>
    </row>
    <row r="318" spans="1:64">
      <c r="A318" s="365"/>
      <c r="B318" s="365">
        <f>+'Ark1'!C1182</f>
        <v>2023</v>
      </c>
      <c r="C318" s="266">
        <f>+'Ark1'!M1182</f>
        <v>6</v>
      </c>
      <c r="D318" s="266" t="s">
        <v>97</v>
      </c>
      <c r="E318" s="266">
        <f>+'Ark1'!D1182</f>
        <v>4</v>
      </c>
      <c r="F318" s="266" t="s">
        <v>595</v>
      </c>
      <c r="G318" s="266">
        <f>+IF(H318=0,"",'Ark1'!Q1182)</f>
        <v>165</v>
      </c>
      <c r="H318" s="266">
        <f>+'Ark1'!R1182</f>
        <v>221</v>
      </c>
      <c r="I318" s="267">
        <f>+IF(H318=0,"",'Ark1'!AE1182)</f>
        <v>10.013593112822836</v>
      </c>
      <c r="J318" s="267">
        <f>+IF(H318=0,"",'Ark1'!AF1182)</f>
        <v>8.4023134618646242</v>
      </c>
      <c r="K318" s="268">
        <f>+IF(H318=0,"",'Ark1'!S1182)</f>
        <v>5.1131221719457027</v>
      </c>
      <c r="L318" s="267">
        <f>+IF(H318=0,"",'Ark1'!U1182)</f>
        <v>194.79592760180984</v>
      </c>
      <c r="M318" s="269">
        <f>+IF(H318=0,"",'Ark1'!W1182)</f>
        <v>0</v>
      </c>
      <c r="N318" s="269">
        <f>+IF(H318=0,"",'Ark1'!X1182)</f>
        <v>0</v>
      </c>
      <c r="O318" s="269">
        <f>+IF(H318=0,"",'Ark1'!AG1182)</f>
        <v>512.16190476190491</v>
      </c>
      <c r="P318" s="269">
        <f>+IF(H318=0,"",'Ark1'!AH1182)</f>
        <v>95.022624434389158</v>
      </c>
      <c r="Q318" s="269">
        <f>+IF(H318=0,"",'Ark1'!AI1182)</f>
        <v>54.751131221719447</v>
      </c>
      <c r="R318" s="269"/>
      <c r="S318" s="269"/>
      <c r="T318" s="269">
        <f>+IF(H318=0,"",'Ark1'!Y1182)</f>
        <v>41.794135981261199</v>
      </c>
      <c r="U318" s="268">
        <f>+IF(H318=0,"",'Ark1'!Z1182)</f>
        <v>1.9451435588953403</v>
      </c>
      <c r="V318" s="269">
        <f t="shared" si="52"/>
        <v>380.34052472599865</v>
      </c>
      <c r="W318" s="267">
        <f t="shared" si="53"/>
        <v>1.3393939393939394</v>
      </c>
      <c r="X318" s="365"/>
      <c r="AA318" s="28"/>
      <c r="AB318" s="27"/>
      <c r="AE318" s="27"/>
      <c r="AF318" s="27"/>
      <c r="AG318" s="27"/>
      <c r="AI318" s="27"/>
    </row>
    <row r="319" spans="1:64">
      <c r="A319" s="365"/>
      <c r="B319" s="365">
        <f>+'Ark1'!C1183</f>
        <v>2023</v>
      </c>
      <c r="C319" s="266">
        <f>+'Ark1'!M1183</f>
        <v>6</v>
      </c>
      <c r="D319" s="266" t="s">
        <v>97</v>
      </c>
      <c r="E319" s="266">
        <f>+'Ark1'!D1183</f>
        <v>5</v>
      </c>
      <c r="F319" s="266" t="s">
        <v>442</v>
      </c>
      <c r="G319" s="266">
        <f>+IF(H319=0,"",'Ark1'!Q1183)</f>
        <v>190</v>
      </c>
      <c r="H319" s="266">
        <f>+'Ark1'!R1183</f>
        <v>269</v>
      </c>
      <c r="I319" s="267">
        <f>+IF(H319=0,"",'Ark1'!AE1183)</f>
        <v>8.3127317676143395</v>
      </c>
      <c r="J319" s="267">
        <f>+IF(H319=0,"",'Ark1'!AF1183)</f>
        <v>7.0072814997658988</v>
      </c>
      <c r="K319" s="268">
        <f>+IF(H319=0,"",'Ark1'!S1183)</f>
        <v>5.3754646840148688</v>
      </c>
      <c r="L319" s="267">
        <f>+IF(H319=0,"",'Ark1'!U1183)</f>
        <v>199.23308550185877</v>
      </c>
      <c r="M319" s="269">
        <f>+IF(H319=0,"",'Ark1'!W1183)</f>
        <v>0</v>
      </c>
      <c r="N319" s="269">
        <f>+IF(H319=0,"",'Ark1'!X1183)</f>
        <v>0</v>
      </c>
      <c r="O319" s="269">
        <f>+IF(H319=0,"",'Ark1'!AG1183)</f>
        <v>500.34883720930225</v>
      </c>
      <c r="P319" s="269">
        <f>+IF(H319=0,"",'Ark1'!AH1183)</f>
        <v>95.910780669144998</v>
      </c>
      <c r="Q319" s="269">
        <f>+IF(H319=0,"",'Ark1'!AI1183)</f>
        <v>62.081784386617102</v>
      </c>
      <c r="R319" s="269"/>
      <c r="S319" s="269"/>
      <c r="T319" s="269">
        <f>+IF(H319=0,"",'Ark1'!Y1183)</f>
        <v>48.563088754366163</v>
      </c>
      <c r="U319" s="268">
        <f>+IF(H319=0,"",'Ark1'!Z1183)</f>
        <v>2.0305089981341404</v>
      </c>
      <c r="V319" s="269">
        <f t="shared" si="52"/>
        <v>398.1883651675542</v>
      </c>
      <c r="W319" s="267">
        <f t="shared" si="53"/>
        <v>1.4157894736842105</v>
      </c>
      <c r="X319" s="365"/>
      <c r="AA319" s="28"/>
      <c r="AB319" s="27"/>
      <c r="AE319" s="27"/>
      <c r="AF319" s="27"/>
      <c r="AG319" s="27"/>
      <c r="AI319" s="27"/>
    </row>
    <row r="320" spans="1:64">
      <c r="A320" s="365"/>
      <c r="B320" s="365">
        <f>+'Ark1'!C1184</f>
        <v>2023</v>
      </c>
      <c r="C320" s="266">
        <f>+'Ark1'!M1184</f>
        <v>6</v>
      </c>
      <c r="D320" s="266" t="s">
        <v>97</v>
      </c>
      <c r="E320" s="266">
        <f>+'Ark1'!D1184</f>
        <v>6</v>
      </c>
      <c r="F320" s="266" t="s">
        <v>596</v>
      </c>
      <c r="G320" s="266">
        <f>+IF(H320=0,"",'Ark1'!Q1184)</f>
        <v>285</v>
      </c>
      <c r="H320" s="266">
        <f>+'Ark1'!R1184</f>
        <v>397</v>
      </c>
      <c r="I320" s="267">
        <f>+IF(H320=0,"",'Ark1'!AE1184)</f>
        <v>8.0413206400648196</v>
      </c>
      <c r="J320" s="267">
        <f>+IF(H320=0,"",'Ark1'!AF1184)</f>
        <v>6.7556181354753138</v>
      </c>
      <c r="K320" s="268">
        <f>+IF(H320=0,"",'Ark1'!S1184)</f>
        <v>5.1964735516372809</v>
      </c>
      <c r="L320" s="267">
        <f>+IF(H320=0,"",'Ark1'!U1184)</f>
        <v>198.22292191435764</v>
      </c>
      <c r="M320" s="269">
        <f>+IF(H320=0,"",'Ark1'!W1184)</f>
        <v>0</v>
      </c>
      <c r="N320" s="269">
        <f>+IF(H320=0,"",'Ark1'!X1184)</f>
        <v>0</v>
      </c>
      <c r="O320" s="269">
        <f>+IF(H320=0,"",'Ark1'!AG1184)</f>
        <v>506.29551451187342</v>
      </c>
      <c r="P320" s="269">
        <f>+IF(H320=0,"",'Ark1'!AH1184)</f>
        <v>95.465994962216627</v>
      </c>
      <c r="Q320" s="269">
        <f>+IF(H320=0,"",'Ark1'!AI1184)</f>
        <v>59.193954659949618</v>
      </c>
      <c r="R320" s="269"/>
      <c r="S320" s="269"/>
      <c r="T320" s="269">
        <f>+IF(H320=0,"",'Ark1'!Y1184)</f>
        <v>38.320865977900461</v>
      </c>
      <c r="U320" s="268">
        <f>+IF(H320=0,"",'Ark1'!Z1184)</f>
        <v>1.7259867859635063</v>
      </c>
      <c r="V320" s="269">
        <f t="shared" si="52"/>
        <v>391.51625134476478</v>
      </c>
      <c r="W320" s="267">
        <f t="shared" si="53"/>
        <v>1.3929824561403508</v>
      </c>
      <c r="X320" s="365"/>
      <c r="AA320" s="28"/>
      <c r="AB320" s="27"/>
      <c r="AE320" s="27"/>
      <c r="AF320" s="27"/>
      <c r="AG320" s="27"/>
      <c r="AI320" s="27"/>
    </row>
    <row r="321" spans="1:64">
      <c r="A321" s="365"/>
      <c r="B321" s="365">
        <f>+'Ark1'!C1185</f>
        <v>2023</v>
      </c>
      <c r="C321" s="266">
        <f>+'Ark1'!M1185</f>
        <v>6</v>
      </c>
      <c r="D321" s="266" t="s">
        <v>97</v>
      </c>
      <c r="E321" s="266">
        <f>+'Ark1'!D1185</f>
        <v>7</v>
      </c>
      <c r="F321" s="266" t="s">
        <v>597</v>
      </c>
      <c r="G321" s="266">
        <f>+IF(H321=0,"",'Ark1'!Q1185)</f>
        <v>161</v>
      </c>
      <c r="H321" s="266">
        <f>+'Ark1'!R1185</f>
        <v>246</v>
      </c>
      <c r="I321" s="267">
        <f>+IF(H321=0,"",'Ark1'!AE1185)</f>
        <v>8.7857142857142883</v>
      </c>
      <c r="J321" s="267">
        <f>+IF(H321=0,"",'Ark1'!AF1185)</f>
        <v>7.3856950456544386</v>
      </c>
      <c r="K321" s="268">
        <f>+IF(H321=0,"",'Ark1'!S1185)</f>
        <v>5.6544715447154479</v>
      </c>
      <c r="L321" s="267">
        <f>+IF(H321=0,"",'Ark1'!U1185)</f>
        <v>199.11341463414649</v>
      </c>
      <c r="M321" s="269">
        <f>+IF(H321=0,"",'Ark1'!W1185)</f>
        <v>0</v>
      </c>
      <c r="N321" s="269">
        <f>+IF(H321=0,"",'Ark1'!X1185)</f>
        <v>0</v>
      </c>
      <c r="O321" s="269">
        <f>+IF(H321=0,"",'Ark1'!AG1185)</f>
        <v>493.29257641921402</v>
      </c>
      <c r="P321" s="269">
        <f>+IF(H321=0,"",'Ark1'!AH1185)</f>
        <v>93.089430894308947</v>
      </c>
      <c r="Q321" s="269">
        <f>+IF(H321=0,"",'Ark1'!AI1185)</f>
        <v>68.292682926829286</v>
      </c>
      <c r="R321" s="269"/>
      <c r="S321" s="269"/>
      <c r="T321" s="269">
        <f>+IF(H321=0,"",'Ark1'!Y1185)</f>
        <v>46.594482459377851</v>
      </c>
      <c r="U321" s="268">
        <f>+IF(H321=0,"",'Ark1'!Z1185)</f>
        <v>1.724559660188079</v>
      </c>
      <c r="V321" s="269">
        <f t="shared" si="52"/>
        <v>403.64161990740007</v>
      </c>
      <c r="W321" s="267">
        <f t="shared" si="53"/>
        <v>1.5279503105590062</v>
      </c>
      <c r="X321" s="365"/>
      <c r="AA321" s="28"/>
      <c r="AB321" s="27"/>
      <c r="AE321" s="27"/>
      <c r="AF321" s="27"/>
      <c r="AG321" s="27"/>
      <c r="AI321" s="27"/>
    </row>
    <row r="322" spans="1:64">
      <c r="A322" s="365"/>
      <c r="B322" s="365">
        <f>+'Ark1'!C1186</f>
        <v>2023</v>
      </c>
      <c r="C322" s="266">
        <f>+'Ark1'!M1186</f>
        <v>6</v>
      </c>
      <c r="D322" s="266" t="s">
        <v>97</v>
      </c>
      <c r="E322" s="266">
        <f>+'Ark1'!D1186</f>
        <v>8</v>
      </c>
      <c r="F322" s="266" t="s">
        <v>598</v>
      </c>
      <c r="G322" s="266">
        <f>+IF(H322=0,"",'Ark1'!Q1186)</f>
        <v>224</v>
      </c>
      <c r="H322" s="266">
        <f>+'Ark1'!R1186</f>
        <v>352</v>
      </c>
      <c r="I322" s="267">
        <f>+IF(H322=0,"",'Ark1'!AE1186)</f>
        <v>10.401891252955085</v>
      </c>
      <c r="J322" s="267">
        <f>+IF(H322=0,"",'Ark1'!AF1186)</f>
        <v>8.8510551622668121</v>
      </c>
      <c r="K322" s="268">
        <f>+IF(H322=0,"",'Ark1'!S1186)</f>
        <v>5.3977272727272716</v>
      </c>
      <c r="L322" s="267">
        <f>+IF(H322=0,"",'Ark1'!U1186)</f>
        <v>197.27244318181815</v>
      </c>
      <c r="M322" s="269">
        <f>+IF(H322=0,"",'Ark1'!W1186)</f>
        <v>0</v>
      </c>
      <c r="N322" s="269">
        <f>+IF(H322=0,"",'Ark1'!X1186)</f>
        <v>0</v>
      </c>
      <c r="O322" s="269">
        <f>+IF(H322=0,"",'Ark1'!AG1186)</f>
        <v>500.38348082595888</v>
      </c>
      <c r="P322" s="269">
        <f>+IF(H322=0,"",'Ark1'!AH1186)</f>
        <v>96.306818181818173</v>
      </c>
      <c r="Q322" s="269">
        <f>+IF(H322=0,"",'Ark1'!AI1186)</f>
        <v>67.897727272727266</v>
      </c>
      <c r="R322" s="269"/>
      <c r="S322" s="269"/>
      <c r="T322" s="269">
        <f>+IF(H322=0,"",'Ark1'!Y1186)</f>
        <v>41.549605576664</v>
      </c>
      <c r="U322" s="268">
        <f>+IF(H322=0,"",'Ark1'!Z1186)</f>
        <v>1.6309490595082188</v>
      </c>
      <c r="V322" s="269">
        <f t="shared" si="52"/>
        <v>394.24251747118041</v>
      </c>
      <c r="W322" s="267">
        <f t="shared" si="53"/>
        <v>1.5714285714285714</v>
      </c>
      <c r="X322" s="365"/>
      <c r="AA322" s="28"/>
      <c r="AB322" s="27"/>
      <c r="AE322" s="27"/>
      <c r="AF322" s="27"/>
      <c r="AG322" s="27"/>
      <c r="AI322" s="27"/>
    </row>
    <row r="323" spans="1:64">
      <c r="A323" s="365"/>
      <c r="B323" s="365">
        <f>+'Ark1'!C1187</f>
        <v>2023</v>
      </c>
      <c r="C323" s="266">
        <f>+'Ark1'!M1187</f>
        <v>6</v>
      </c>
      <c r="D323" s="266" t="s">
        <v>97</v>
      </c>
      <c r="E323" s="266">
        <f>+'Ark1'!D1187</f>
        <v>9</v>
      </c>
      <c r="F323" s="266" t="s">
        <v>599</v>
      </c>
      <c r="G323" s="266">
        <f>+IF(H323=0,"",'Ark1'!Q1187)</f>
        <v>237</v>
      </c>
      <c r="H323" s="266">
        <f>+'Ark1'!R1187</f>
        <v>417</v>
      </c>
      <c r="I323" s="267">
        <f>+IF(H323=0,"",'Ark1'!AE1187)</f>
        <v>10.811511537464352</v>
      </c>
      <c r="J323" s="267">
        <f>+IF(H323=0,"",'Ark1'!AF1187)</f>
        <v>9.541551140409263</v>
      </c>
      <c r="K323" s="268">
        <f>+IF(H323=0,"",'Ark1'!S1187)</f>
        <v>5.2997601918465218</v>
      </c>
      <c r="L323" s="267">
        <f>+IF(H323=0,"",'Ark1'!U1187)</f>
        <v>202.16402877697828</v>
      </c>
      <c r="M323" s="269">
        <f>+IF(H323=0,"",'Ark1'!W1187)</f>
        <v>0</v>
      </c>
      <c r="N323" s="269">
        <f>+IF(H323=0,"",'Ark1'!X1187)</f>
        <v>0.23980815347721821</v>
      </c>
      <c r="O323" s="269">
        <f>+IF(H323=0,"",'Ark1'!AG1187)</f>
        <v>521.9804400977996</v>
      </c>
      <c r="P323" s="269">
        <f>+IF(H323=0,"",'Ark1'!AH1187)</f>
        <v>97.841726618705025</v>
      </c>
      <c r="Q323" s="269">
        <f>+IF(H323=0,"",'Ark1'!AI1187)</f>
        <v>68.585131894484419</v>
      </c>
      <c r="R323" s="269"/>
      <c r="S323" s="269"/>
      <c r="T323" s="269">
        <f>+IF(H323=0,"",'Ark1'!Y1187)</f>
        <v>39.302271412800792</v>
      </c>
      <c r="U323" s="268">
        <f>+IF(H323=0,"",'Ark1'!Z1187)</f>
        <v>1.5758443178800017</v>
      </c>
      <c r="V323" s="269">
        <f t="shared" si="52"/>
        <v>387.30192407037379</v>
      </c>
      <c r="W323" s="267">
        <f t="shared" si="53"/>
        <v>1.759493670886076</v>
      </c>
      <c r="X323" s="365"/>
      <c r="AA323" s="28"/>
      <c r="AB323" s="27"/>
      <c r="AE323" s="27"/>
      <c r="AF323" s="27"/>
      <c r="AG323" s="27"/>
      <c r="AI323" s="27"/>
    </row>
    <row r="324" spans="1:64">
      <c r="A324" s="365"/>
      <c r="B324" s="365">
        <f>+'Ark1'!C1188</f>
        <v>2023</v>
      </c>
      <c r="C324" s="266">
        <f>+'Ark1'!M1188</f>
        <v>6</v>
      </c>
      <c r="D324" s="266" t="s">
        <v>97</v>
      </c>
      <c r="E324" s="266">
        <f>+'Ark1'!D1188</f>
        <v>10</v>
      </c>
      <c r="F324" s="266" t="s">
        <v>600</v>
      </c>
      <c r="G324" s="266">
        <f>+IF(H324=0,"",'Ark1'!Q1188)</f>
        <v>435</v>
      </c>
      <c r="H324" s="266">
        <f>+'Ark1'!R1188</f>
        <v>683</v>
      </c>
      <c r="I324" s="267">
        <f>+IF(H324=0,"",'Ark1'!AE1188)</f>
        <v>15.708371665133399</v>
      </c>
      <c r="J324" s="267">
        <f>+IF(H324=0,"",'Ark1'!AF1188)</f>
        <v>14.24420401718462</v>
      </c>
      <c r="K324" s="268">
        <f>+IF(H324=0,"",'Ark1'!S1188)</f>
        <v>4.6847507331378289</v>
      </c>
      <c r="L324" s="267">
        <f>+IF(H324=0,"",'Ark1'!U1188)</f>
        <v>189.25944363103977</v>
      </c>
      <c r="M324" s="269">
        <f>+IF(H324=0,"",'Ark1'!W1188)</f>
        <v>0</v>
      </c>
      <c r="N324" s="269">
        <f>+IF(H324=0,"",'Ark1'!X1188)</f>
        <v>0</v>
      </c>
      <c r="O324" s="269">
        <f>+IF(H324=0,"",'Ark1'!AG1188)</f>
        <v>544.25887573964496</v>
      </c>
      <c r="P324" s="269">
        <f>+IF(H324=0,"",'Ark1'!AH1188)</f>
        <v>98.82869692532941</v>
      </c>
      <c r="Q324" s="269">
        <f>+IF(H324=0,"",'Ark1'!AI1188)</f>
        <v>58.272327964860914</v>
      </c>
      <c r="R324" s="269"/>
      <c r="S324" s="269"/>
      <c r="T324" s="269">
        <f>+IF(H324=0,"",'Ark1'!Y1188)</f>
        <v>42.717257058969501</v>
      </c>
      <c r="U324" s="268">
        <f>+IF(H324=0,"",'Ark1'!Z1188)</f>
        <v>1.4313344060122879</v>
      </c>
      <c r="V324" s="269">
        <f t="shared" si="52"/>
        <v>347.73790941642835</v>
      </c>
      <c r="W324" s="267">
        <f t="shared" si="53"/>
        <v>1.5701149425287357</v>
      </c>
      <c r="X324" s="365"/>
      <c r="AA324" s="28"/>
      <c r="AB324" s="27"/>
      <c r="AE324" s="27"/>
      <c r="AF324" s="27"/>
      <c r="AG324" s="27"/>
      <c r="AI324" s="27"/>
    </row>
    <row r="325" spans="1:64">
      <c r="A325" s="365"/>
      <c r="B325" s="365">
        <f>+'Ark1'!C1189</f>
        <v>2023</v>
      </c>
      <c r="C325" s="266">
        <f>+'Ark1'!M1189</f>
        <v>6</v>
      </c>
      <c r="D325" s="266" t="s">
        <v>97</v>
      </c>
      <c r="E325" s="266">
        <f>+'Ark1'!D1189</f>
        <v>11</v>
      </c>
      <c r="F325" s="266" t="s">
        <v>601</v>
      </c>
      <c r="G325" s="266">
        <f>+IF(H325=0,"",'Ark1'!Q1189)</f>
        <v>494</v>
      </c>
      <c r="H325" s="266">
        <f>+'Ark1'!R1189</f>
        <v>736</v>
      </c>
      <c r="I325" s="267">
        <f>+IF(H325=0,"",'Ark1'!AE1189)</f>
        <v>15.656243352478196</v>
      </c>
      <c r="J325" s="267">
        <f>+IF(H325=0,"",'Ark1'!AF1189)</f>
        <v>14.138687732051537</v>
      </c>
      <c r="K325" s="268">
        <f>+IF(H325=0,"",'Ark1'!S1189)</f>
        <v>4.8087431693989071</v>
      </c>
      <c r="L325" s="267">
        <f>+IF(H325=0,"",'Ark1'!U1189)</f>
        <v>190.53274456521737</v>
      </c>
      <c r="M325" s="269">
        <f>+IF(H325=0,"",'Ark1'!W1189)</f>
        <v>0</v>
      </c>
      <c r="N325" s="269">
        <f>+IF(H325=0,"",'Ark1'!X1189)</f>
        <v>0</v>
      </c>
      <c r="O325" s="269">
        <f>+IF(H325=0,"",'Ark1'!AG1189)</f>
        <v>535.08495821727035</v>
      </c>
      <c r="P325" s="269">
        <f>+IF(H325=0,"",'Ark1'!AH1189)</f>
        <v>97.282608695652172</v>
      </c>
      <c r="Q325" s="269">
        <f>+IF(H325=0,"",'Ark1'!AI1189)</f>
        <v>63.722826086956523</v>
      </c>
      <c r="R325" s="269"/>
      <c r="S325" s="269"/>
      <c r="T325" s="269">
        <f>+IF(H325=0,"",'Ark1'!Y1189)</f>
        <v>42.881243696348761</v>
      </c>
      <c r="U325" s="268">
        <f>+IF(H325=0,"",'Ark1'!Z1189)</f>
        <v>1.4107159762127743</v>
      </c>
      <c r="V325" s="269">
        <f t="shared" si="52"/>
        <v>356.0794255925465</v>
      </c>
      <c r="W325" s="267">
        <f t="shared" si="53"/>
        <v>1.4898785425101215</v>
      </c>
      <c r="X325" s="365"/>
      <c r="AA325" s="28"/>
      <c r="AB325" s="27"/>
      <c r="AE325" s="27"/>
      <c r="AF325" s="27"/>
      <c r="AG325" s="27"/>
      <c r="AI325" s="27"/>
    </row>
    <row r="326" spans="1:64" s="273" customFormat="1">
      <c r="A326" s="371"/>
      <c r="B326" s="365">
        <f>+'Ark1'!C1190</f>
        <v>2023</v>
      </c>
      <c r="C326" s="266">
        <f>+'Ark1'!M1190</f>
        <v>6</v>
      </c>
      <c r="D326" s="266" t="s">
        <v>97</v>
      </c>
      <c r="E326" s="266">
        <f>+'Ark1'!D1190</f>
        <v>12</v>
      </c>
      <c r="F326" s="266" t="s">
        <v>602</v>
      </c>
      <c r="G326" s="266">
        <f>+IF(H326=0,"",'Ark1'!Q1190)</f>
        <v>118</v>
      </c>
      <c r="H326" s="266">
        <f>+'Ark1'!R1190</f>
        <v>167</v>
      </c>
      <c r="I326" s="267">
        <f>+IF(H326=0,"",'Ark1'!AE1190)</f>
        <v>12.709284627092842</v>
      </c>
      <c r="J326" s="267">
        <f>+IF(H326=0,"",'Ark1'!AF1190)</f>
        <v>10.877623589465175</v>
      </c>
      <c r="K326" s="268">
        <f>+IF(H326=0,"",'Ark1'!S1190)</f>
        <v>4.6325301204819276</v>
      </c>
      <c r="L326" s="267">
        <f>+IF(H326=0,"",'Ark1'!U1190)</f>
        <v>183.79940119760485</v>
      </c>
      <c r="M326" s="269">
        <f>+IF(H326=0,"",'Ark1'!W1190)</f>
        <v>0</v>
      </c>
      <c r="N326" s="269">
        <f>+IF(H326=0,"",'Ark1'!X1190)</f>
        <v>0</v>
      </c>
      <c r="O326" s="269">
        <f>+IF(H326=0,"",'Ark1'!AG1190)</f>
        <v>546.31055900621118</v>
      </c>
      <c r="P326" s="269">
        <f>+IF(H326=0,"",'Ark1'!AH1190)</f>
        <v>96.407185628742525</v>
      </c>
      <c r="Q326" s="269">
        <f>+IF(H326=0,"",'Ark1'!AI1190)</f>
        <v>47.904191616766475</v>
      </c>
      <c r="R326" s="269"/>
      <c r="S326" s="269"/>
      <c r="T326" s="269">
        <f>+IF(H326=0,"",'Ark1'!Y1190)</f>
        <v>43.387497160139375</v>
      </c>
      <c r="U326" s="268">
        <f>+IF(H326=0,"",'Ark1'!Z1190)</f>
        <v>1.5842110222654118</v>
      </c>
      <c r="V326" s="269">
        <f t="shared" si="52"/>
        <v>336.43757779815343</v>
      </c>
      <c r="W326" s="267">
        <f t="shared" si="53"/>
        <v>1.4152542372881356</v>
      </c>
      <c r="X326" s="365"/>
      <c r="Y326" s="28"/>
      <c r="Z326" s="28"/>
      <c r="AA326" s="28"/>
      <c r="AB326" s="27"/>
      <c r="AC326" s="28"/>
      <c r="AD326" s="28"/>
      <c r="AE326" s="27"/>
      <c r="AF326" s="27"/>
      <c r="AG326" s="27"/>
      <c r="AH326" s="28"/>
      <c r="AI326" s="27"/>
      <c r="AJ326" s="86"/>
    </row>
    <row r="327" spans="1:64" ht="19.8">
      <c r="A327" s="365"/>
      <c r="B327" s="365"/>
      <c r="C327" s="365"/>
      <c r="D327" s="365"/>
      <c r="E327" s="365"/>
      <c r="F327" s="365"/>
      <c r="G327" s="365"/>
      <c r="H327" s="365"/>
      <c r="I327" s="366"/>
      <c r="J327" s="366"/>
      <c r="K327" s="365"/>
      <c r="L327" s="365"/>
      <c r="M327" s="367"/>
      <c r="N327" s="367"/>
      <c r="O327" s="365"/>
      <c r="P327" s="367"/>
      <c r="Q327" s="367"/>
      <c r="R327" s="367"/>
      <c r="S327" s="367"/>
      <c r="T327" s="367"/>
      <c r="U327" s="365"/>
      <c r="V327" s="365"/>
      <c r="W327" s="366"/>
      <c r="X327" s="365"/>
      <c r="Y327" s="249"/>
      <c r="AA327" s="28"/>
      <c r="AB327" s="27"/>
      <c r="AC327" s="250"/>
      <c r="AD327" s="86"/>
      <c r="AH327" s="86"/>
      <c r="AZ327" s="262" t="e">
        <f>1+#REF!</f>
        <v>#REF!</v>
      </c>
      <c r="BA327" s="27">
        <v>248.30514184397128</v>
      </c>
      <c r="BB327" s="86">
        <f t="shared" ref="BB327:BL327" si="54">+BA327</f>
        <v>248.30514184397128</v>
      </c>
      <c r="BC327" s="86">
        <f t="shared" si="54"/>
        <v>248.30514184397128</v>
      </c>
      <c r="BD327" s="86">
        <f t="shared" si="54"/>
        <v>248.30514184397128</v>
      </c>
      <c r="BE327" s="86">
        <f t="shared" si="54"/>
        <v>248.30514184397128</v>
      </c>
      <c r="BF327" s="86">
        <f t="shared" si="54"/>
        <v>248.30514184397128</v>
      </c>
      <c r="BG327" s="86">
        <f t="shared" si="54"/>
        <v>248.30514184397128</v>
      </c>
      <c r="BH327" s="86">
        <f t="shared" si="54"/>
        <v>248.30514184397128</v>
      </c>
      <c r="BI327" s="86">
        <f t="shared" si="54"/>
        <v>248.30514184397128</v>
      </c>
      <c r="BJ327" s="86">
        <f t="shared" si="54"/>
        <v>248.30514184397128</v>
      </c>
      <c r="BK327" s="86">
        <f t="shared" si="54"/>
        <v>248.30514184397128</v>
      </c>
      <c r="BL327" s="86">
        <f t="shared" si="54"/>
        <v>248.30514184397128</v>
      </c>
    </row>
    <row r="328" spans="1:64" ht="22.8">
      <c r="A328" s="368" t="s">
        <v>639</v>
      </c>
      <c r="B328" s="365"/>
      <c r="C328" s="365"/>
      <c r="D328" s="369" t="str">
        <f>+D330</f>
        <v>3-</v>
      </c>
      <c r="E328" s="365"/>
      <c r="F328" s="365"/>
      <c r="G328" s="365"/>
      <c r="H328" s="272">
        <f>SUM(H330:H341)</f>
        <v>6599</v>
      </c>
      <c r="I328" s="366"/>
      <c r="J328" s="366"/>
      <c r="K328" s="365"/>
      <c r="L328" s="272">
        <f>+Fettgruppe!N32</f>
        <v>216.42614032429157</v>
      </c>
      <c r="M328" s="367"/>
      <c r="N328" s="367"/>
      <c r="O328" s="365"/>
      <c r="P328" s="367"/>
      <c r="Q328" s="367"/>
      <c r="R328" s="367"/>
      <c r="S328" s="367"/>
      <c r="T328" s="367"/>
      <c r="U328" s="365"/>
      <c r="V328" s="272">
        <f>+Fettgruppe!X32</f>
        <v>407.30773437674742</v>
      </c>
      <c r="W328" s="370"/>
      <c r="X328" s="365"/>
      <c r="Y328" s="249"/>
      <c r="AA328" s="28"/>
      <c r="AB328" s="27"/>
      <c r="AC328" s="250"/>
      <c r="AD328" s="86"/>
      <c r="AH328" s="86"/>
      <c r="AZ328" s="262" t="e">
        <f>1+AZ327</f>
        <v>#REF!</v>
      </c>
      <c r="BA328" s="27">
        <v>268.9193823216188</v>
      </c>
      <c r="BB328" s="86">
        <f t="shared" ref="BB328:BL328" si="55">+BA328</f>
        <v>268.9193823216188</v>
      </c>
      <c r="BC328" s="86">
        <f t="shared" si="55"/>
        <v>268.9193823216188</v>
      </c>
      <c r="BD328" s="86">
        <f t="shared" si="55"/>
        <v>268.9193823216188</v>
      </c>
      <c r="BE328" s="86">
        <f t="shared" si="55"/>
        <v>268.9193823216188</v>
      </c>
      <c r="BF328" s="86">
        <f t="shared" si="55"/>
        <v>268.9193823216188</v>
      </c>
      <c r="BG328" s="86">
        <f t="shared" si="55"/>
        <v>268.9193823216188</v>
      </c>
      <c r="BH328" s="86">
        <f t="shared" si="55"/>
        <v>268.9193823216188</v>
      </c>
      <c r="BI328" s="86">
        <f t="shared" si="55"/>
        <v>268.9193823216188</v>
      </c>
      <c r="BJ328" s="86">
        <f t="shared" si="55"/>
        <v>268.9193823216188</v>
      </c>
      <c r="BK328" s="86">
        <f t="shared" si="55"/>
        <v>268.9193823216188</v>
      </c>
      <c r="BL328" s="86">
        <f t="shared" si="55"/>
        <v>268.9193823216188</v>
      </c>
    </row>
    <row r="329" spans="1:64" ht="16.5" customHeight="1">
      <c r="A329" s="365"/>
      <c r="B329" s="365"/>
      <c r="C329" s="365"/>
      <c r="D329" s="369"/>
      <c r="E329" s="365"/>
      <c r="F329" s="365"/>
      <c r="G329" s="365"/>
      <c r="H329" s="365"/>
      <c r="I329" s="365"/>
      <c r="J329" s="365"/>
      <c r="K329" s="365"/>
      <c r="L329" s="365"/>
      <c r="M329" s="367"/>
      <c r="N329" s="367"/>
      <c r="O329" s="365"/>
      <c r="P329" s="367"/>
      <c r="Q329" s="367"/>
      <c r="R329" s="367"/>
      <c r="S329" s="367"/>
      <c r="T329" s="367"/>
      <c r="U329" s="365"/>
      <c r="V329" s="365"/>
      <c r="W329" s="365"/>
      <c r="X329" s="365"/>
      <c r="Y329" s="249"/>
      <c r="AA329" s="28"/>
      <c r="AB329" s="27"/>
      <c r="AC329" s="250"/>
      <c r="AD329" s="86"/>
      <c r="AH329" s="86"/>
      <c r="AZ329" s="262"/>
      <c r="BA329" s="27"/>
    </row>
    <row r="330" spans="1:64" s="273" customFormat="1">
      <c r="A330" s="371"/>
      <c r="B330" s="365">
        <f>+'Ark1'!C1191</f>
        <v>2023</v>
      </c>
      <c r="C330" s="266">
        <f>+'Ark1'!M1191</f>
        <v>7</v>
      </c>
      <c r="D330" s="266" t="s">
        <v>98</v>
      </c>
      <c r="E330" s="266">
        <f>+'Ark1'!D1191</f>
        <v>1</v>
      </c>
      <c r="F330" s="266" t="s">
        <v>592</v>
      </c>
      <c r="G330" s="266">
        <f>+IF(H330=0,"",'Ark1'!Q1191)</f>
        <v>364</v>
      </c>
      <c r="H330" s="266">
        <f>+'Ark1'!R1191</f>
        <v>541</v>
      </c>
      <c r="I330" s="267">
        <f>+IF(H330=0,"",'Ark1'!AE1191)</f>
        <v>18.850174216027877</v>
      </c>
      <c r="J330" s="267">
        <f>+IF(H330=0,"",'Ark1'!AF1191)</f>
        <v>18.020595155776221</v>
      </c>
      <c r="K330" s="268">
        <f>+IF(H330=0,"",'Ark1'!S1191)</f>
        <v>5.4259259259259247</v>
      </c>
      <c r="L330" s="267">
        <f>+IF(H330=0,"",'Ark1'!U1191)</f>
        <v>220.53031423290187</v>
      </c>
      <c r="M330" s="269">
        <f>+IF(H330=0,"",'Ark1'!W1191)</f>
        <v>100</v>
      </c>
      <c r="N330" s="269">
        <f>+IF(H330=0,"",'Ark1'!X1191)</f>
        <v>0.92421441774491675</v>
      </c>
      <c r="O330" s="269">
        <f>+IF(H330=0,"",'Ark1'!AG1191)</f>
        <v>548.73481781376529</v>
      </c>
      <c r="P330" s="269">
        <f>+IF(H330=0,"",'Ark1'!AH1191)</f>
        <v>90.573012939001842</v>
      </c>
      <c r="Q330" s="269">
        <f>+IF(H330=0,"",'Ark1'!AI1191)</f>
        <v>54.528650646950076</v>
      </c>
      <c r="R330" s="269"/>
      <c r="S330" s="269"/>
      <c r="T330" s="269">
        <f>+IF(H330=0,"",'Ark1'!Y1191)</f>
        <v>45.768372124889346</v>
      </c>
      <c r="U330" s="268">
        <f>+IF(H330=0,"",'Ark1'!Z1191)</f>
        <v>1.6721024900727781</v>
      </c>
      <c r="V330" s="269">
        <f t="shared" ref="V330:V341" si="56">+IF(H330=0,"",1000*L330/O330)</f>
        <v>401.8886847959181</v>
      </c>
      <c r="W330" s="267">
        <f t="shared" ref="W330:W341" si="57">+IF(H330=0,"",H330/G330)</f>
        <v>1.4862637362637363</v>
      </c>
      <c r="X330" s="365"/>
      <c r="Y330" s="28"/>
      <c r="Z330" s="28"/>
      <c r="AA330" s="28"/>
      <c r="AB330" s="27"/>
      <c r="AC330" s="28"/>
      <c r="AD330" s="28"/>
      <c r="AE330" s="27"/>
      <c r="AF330" s="27"/>
      <c r="AG330" s="27"/>
      <c r="AH330" s="28"/>
      <c r="AI330" s="27"/>
      <c r="AJ330" s="86"/>
    </row>
    <row r="331" spans="1:64" s="273" customFormat="1">
      <c r="A331" s="371"/>
      <c r="B331" s="365">
        <f>+'Ark1'!C1192</f>
        <v>2023</v>
      </c>
      <c r="C331" s="266">
        <f>+'Ark1'!M1192</f>
        <v>7</v>
      </c>
      <c r="D331" s="266" t="s">
        <v>98</v>
      </c>
      <c r="E331" s="266">
        <f>+'Ark1'!D1192</f>
        <v>2</v>
      </c>
      <c r="F331" s="266" t="s">
        <v>593</v>
      </c>
      <c r="G331" s="266">
        <f>+IF(H331=0,"",'Ark1'!Q1192)</f>
        <v>279</v>
      </c>
      <c r="H331" s="266">
        <f>+'Ark1'!R1192</f>
        <v>425</v>
      </c>
      <c r="I331" s="267">
        <f>+IF(H331=0,"",'Ark1'!AE1192)</f>
        <v>17.917369308600346</v>
      </c>
      <c r="J331" s="267">
        <f>+IF(H331=0,"",'Ark1'!AF1192)</f>
        <v>16.735142136224816</v>
      </c>
      <c r="K331" s="268">
        <f>+IF(H331=0,"",'Ark1'!S1192)</f>
        <v>5.129716981132078</v>
      </c>
      <c r="L331" s="267">
        <f>+IF(H331=0,"",'Ark1'!U1192)</f>
        <v>213.90894117647076</v>
      </c>
      <c r="M331" s="269">
        <f>+IF(H331=0,"",'Ark1'!W1192)</f>
        <v>100</v>
      </c>
      <c r="N331" s="269">
        <f>+IF(H331=0,"",'Ark1'!X1192)</f>
        <v>0.47058823529411759</v>
      </c>
      <c r="O331" s="269">
        <f>+IF(H331=0,"",'Ark1'!AG1192)</f>
        <v>539.1356783919598</v>
      </c>
      <c r="P331" s="269">
        <f>+IF(H331=0,"",'Ark1'!AH1192)</f>
        <v>92.941176470588246</v>
      </c>
      <c r="Q331" s="269">
        <f>+IF(H331=0,"",'Ark1'!AI1192)</f>
        <v>47.294117647058819</v>
      </c>
      <c r="R331" s="269"/>
      <c r="S331" s="269"/>
      <c r="T331" s="269">
        <f>+IF(H331=0,"",'Ark1'!Y1192)</f>
        <v>40.691179735791991</v>
      </c>
      <c r="U331" s="268">
        <f>+IF(H331=0,"",'Ark1'!Z1192)</f>
        <v>1.6560417512008925</v>
      </c>
      <c r="V331" s="269">
        <f t="shared" si="56"/>
        <v>396.7627255062792</v>
      </c>
      <c r="W331" s="267">
        <f t="shared" si="57"/>
        <v>1.5232974910394266</v>
      </c>
      <c r="X331" s="365"/>
      <c r="Y331" s="28"/>
      <c r="Z331" s="28"/>
      <c r="AA331" s="28"/>
      <c r="AB331" s="27"/>
      <c r="AC331" s="28"/>
      <c r="AD331" s="28"/>
      <c r="AE331" s="27"/>
      <c r="AF331" s="27"/>
      <c r="AG331" s="27"/>
      <c r="AH331" s="28"/>
      <c r="AI331" s="27"/>
      <c r="AJ331" s="86"/>
    </row>
    <row r="332" spans="1:64" s="273" customFormat="1">
      <c r="A332" s="371"/>
      <c r="B332" s="365">
        <f>+'Ark1'!C1193</f>
        <v>2023</v>
      </c>
      <c r="C332" s="266">
        <f>+'Ark1'!M1193</f>
        <v>7</v>
      </c>
      <c r="D332" s="266" t="s">
        <v>98</v>
      </c>
      <c r="E332" s="266">
        <f>+'Ark1'!D1193</f>
        <v>3</v>
      </c>
      <c r="F332" s="266" t="s">
        <v>594</v>
      </c>
      <c r="G332" s="266">
        <f>+IF(H332=0,"",'Ark1'!Q1193)</f>
        <v>301</v>
      </c>
      <c r="H332" s="266">
        <f>+'Ark1'!R1193</f>
        <v>431</v>
      </c>
      <c r="I332" s="267">
        <f>+IF(H332=0,"",'Ark1'!AE1193)</f>
        <v>18.239526026237829</v>
      </c>
      <c r="J332" s="267">
        <f>+IF(H332=0,"",'Ark1'!AF1193)</f>
        <v>17.261968294800877</v>
      </c>
      <c r="K332" s="268">
        <f>+IF(H332=0,"",'Ark1'!S1193)</f>
        <v>5.2111368909512752</v>
      </c>
      <c r="L332" s="267">
        <f>+IF(H332=0,"",'Ark1'!U1193)</f>
        <v>207.50580046403721</v>
      </c>
      <c r="M332" s="269">
        <f>+IF(H332=0,"",'Ark1'!W1193)</f>
        <v>100</v>
      </c>
      <c r="N332" s="269">
        <f>+IF(H332=0,"",'Ark1'!X1193)</f>
        <v>0.23201856148491881</v>
      </c>
      <c r="O332" s="269">
        <f>+IF(H332=0,"",'Ark1'!AG1193)</f>
        <v>505.5851851851852</v>
      </c>
      <c r="P332" s="269">
        <f>+IF(H332=0,"",'Ark1'!AH1193)</f>
        <v>93.503480278422245</v>
      </c>
      <c r="Q332" s="269">
        <f>+IF(H332=0,"",'Ark1'!AI1193)</f>
        <v>45.011600928074245</v>
      </c>
      <c r="R332" s="269"/>
      <c r="S332" s="269"/>
      <c r="T332" s="269">
        <f>+IF(H332=0,"",'Ark1'!Y1193)</f>
        <v>42.057579454320155</v>
      </c>
      <c r="U332" s="268">
        <f>+IF(H332=0,"",'Ark1'!Z1193)</f>
        <v>1.7498999261564903</v>
      </c>
      <c r="V332" s="269">
        <f t="shared" si="56"/>
        <v>410.42697955643655</v>
      </c>
      <c r="W332" s="267">
        <f t="shared" si="57"/>
        <v>1.4318936877076411</v>
      </c>
      <c r="X332" s="365"/>
      <c r="Y332" s="28"/>
      <c r="Z332" s="28"/>
      <c r="AA332" s="28"/>
      <c r="AB332" s="27"/>
      <c r="AC332" s="28"/>
      <c r="AD332" s="28"/>
      <c r="AE332" s="27"/>
      <c r="AF332" s="27"/>
      <c r="AG332" s="27"/>
      <c r="AH332" s="28"/>
      <c r="AI332" s="27"/>
      <c r="AJ332" s="86"/>
    </row>
    <row r="333" spans="1:64" s="273" customFormat="1">
      <c r="A333" s="371"/>
      <c r="B333" s="365">
        <f>+'Ark1'!C1194</f>
        <v>2023</v>
      </c>
      <c r="C333" s="266">
        <f>+'Ark1'!M1194</f>
        <v>7</v>
      </c>
      <c r="D333" s="266" t="s">
        <v>98</v>
      </c>
      <c r="E333" s="266">
        <f>+'Ark1'!D1194</f>
        <v>4</v>
      </c>
      <c r="F333" s="266" t="s">
        <v>595</v>
      </c>
      <c r="G333" s="266">
        <f>+IF(H333=0,"",'Ark1'!Q1194)</f>
        <v>261</v>
      </c>
      <c r="H333" s="266">
        <f>+'Ark1'!R1194</f>
        <v>366</v>
      </c>
      <c r="I333" s="267">
        <f>+IF(H333=0,"",'Ark1'!AE1194)</f>
        <v>16.583597643860447</v>
      </c>
      <c r="J333" s="267">
        <f>+IF(H333=0,"",'Ark1'!AF1194)</f>
        <v>15.343460242717159</v>
      </c>
      <c r="K333" s="268">
        <f>+IF(H333=0,"",'Ark1'!S1194)</f>
        <v>5.5928961748633892</v>
      </c>
      <c r="L333" s="267">
        <f>+IF(H333=0,"",'Ark1'!U1194)</f>
        <v>214.79071038251377</v>
      </c>
      <c r="M333" s="269">
        <f>+IF(H333=0,"",'Ark1'!W1194)</f>
        <v>100</v>
      </c>
      <c r="N333" s="269">
        <f>+IF(H333=0,"",'Ark1'!X1194)</f>
        <v>0</v>
      </c>
      <c r="O333" s="269">
        <f>+IF(H333=0,"",'Ark1'!AG1194)</f>
        <v>499.50737463126842</v>
      </c>
      <c r="P333" s="269">
        <f>+IF(H333=0,"",'Ark1'!AH1194)</f>
        <v>91.803278688524614</v>
      </c>
      <c r="Q333" s="269">
        <f>+IF(H333=0,"",'Ark1'!AI1194)</f>
        <v>51.36612021857924</v>
      </c>
      <c r="R333" s="269"/>
      <c r="S333" s="269"/>
      <c r="T333" s="269">
        <f>+IF(H333=0,"",'Ark1'!Y1194)</f>
        <v>37.776775631211997</v>
      </c>
      <c r="U333" s="268">
        <f>+IF(H333=0,"",'Ark1'!Z1194)</f>
        <v>1.9476351991586505</v>
      </c>
      <c r="V333" s="269">
        <f t="shared" si="56"/>
        <v>430.0050835907482</v>
      </c>
      <c r="W333" s="267">
        <f t="shared" si="57"/>
        <v>1.4022988505747127</v>
      </c>
      <c r="X333" s="365"/>
      <c r="Y333" s="28"/>
      <c r="Z333" s="28"/>
      <c r="AA333" s="28"/>
      <c r="AB333" s="27"/>
      <c r="AC333" s="28"/>
      <c r="AD333" s="28"/>
      <c r="AE333" s="86"/>
      <c r="AF333" s="86"/>
      <c r="AG333" s="86"/>
      <c r="AH333" s="28"/>
      <c r="AI333" s="86"/>
      <c r="AJ333" s="86"/>
    </row>
    <row r="334" spans="1:64" s="273" customFormat="1">
      <c r="A334" s="371"/>
      <c r="B334" s="365">
        <f>+'Ark1'!C1195</f>
        <v>2023</v>
      </c>
      <c r="C334" s="266">
        <f>+'Ark1'!M1195</f>
        <v>7</v>
      </c>
      <c r="D334" s="266" t="s">
        <v>98</v>
      </c>
      <c r="E334" s="266">
        <f>+'Ark1'!D1195</f>
        <v>5</v>
      </c>
      <c r="F334" s="266" t="s">
        <v>442</v>
      </c>
      <c r="G334" s="266">
        <f>+IF(H334=0,"",'Ark1'!Q1195)</f>
        <v>299</v>
      </c>
      <c r="H334" s="266">
        <f>+'Ark1'!R1195</f>
        <v>477</v>
      </c>
      <c r="I334" s="267">
        <f>+IF(H334=0,"",'Ark1'!AE1195)</f>
        <v>14.740420271940668</v>
      </c>
      <c r="J334" s="267">
        <f>+IF(H334=0,"",'Ark1'!AF1195)</f>
        <v>13.89461457186426</v>
      </c>
      <c r="K334" s="268">
        <f>+IF(H334=0,"",'Ark1'!S1195)</f>
        <v>5.7941176470588243</v>
      </c>
      <c r="L334" s="267">
        <f>+IF(H334=0,"",'Ark1'!U1195)</f>
        <v>222.78825995807128</v>
      </c>
      <c r="M334" s="269">
        <f>+IF(H334=0,"",'Ark1'!W1195)</f>
        <v>100</v>
      </c>
      <c r="N334" s="269">
        <f>+IF(H334=0,"",'Ark1'!X1195)</f>
        <v>0.20964360587002101</v>
      </c>
      <c r="O334" s="269">
        <f>+IF(H334=0,"",'Ark1'!AG1195)</f>
        <v>514.04793028322445</v>
      </c>
      <c r="P334" s="269">
        <f>+IF(H334=0,"",'Ark1'!AH1195)</f>
        <v>95.597484276729574</v>
      </c>
      <c r="Q334" s="269">
        <f>+IF(H334=0,"",'Ark1'!AI1195)</f>
        <v>59.958071278825997</v>
      </c>
      <c r="R334" s="269"/>
      <c r="S334" s="269"/>
      <c r="T334" s="269">
        <f>+IF(H334=0,"",'Ark1'!Y1195)</f>
        <v>38.163764253591793</v>
      </c>
      <c r="U334" s="268">
        <f>+IF(H334=0,"",'Ark1'!Z1195)</f>
        <v>1.887980147103522</v>
      </c>
      <c r="V334" s="269">
        <f t="shared" si="56"/>
        <v>433.39978012424223</v>
      </c>
      <c r="W334" s="267">
        <f t="shared" si="57"/>
        <v>1.5953177257525084</v>
      </c>
      <c r="X334" s="365"/>
      <c r="Y334" s="28"/>
      <c r="Z334" s="28"/>
      <c r="AA334" s="28"/>
      <c r="AB334" s="27"/>
      <c r="AC334" s="28"/>
      <c r="AD334" s="28"/>
      <c r="AE334" s="86"/>
      <c r="AF334" s="86"/>
      <c r="AG334" s="86"/>
      <c r="AH334" s="28"/>
      <c r="AI334" s="86"/>
      <c r="AJ334" s="86"/>
    </row>
    <row r="335" spans="1:64" s="273" customFormat="1">
      <c r="A335" s="371"/>
      <c r="B335" s="365">
        <f>+'Ark1'!C1196</f>
        <v>2023</v>
      </c>
      <c r="C335" s="266">
        <f>+'Ark1'!M1196</f>
        <v>7</v>
      </c>
      <c r="D335" s="266" t="s">
        <v>98</v>
      </c>
      <c r="E335" s="266">
        <f>+'Ark1'!D1196</f>
        <v>6</v>
      </c>
      <c r="F335" s="266" t="s">
        <v>596</v>
      </c>
      <c r="G335" s="266">
        <f>+IF(H335=0,"",'Ark1'!Q1196)</f>
        <v>447</v>
      </c>
      <c r="H335" s="266">
        <f>+'Ark1'!R1196</f>
        <v>749</v>
      </c>
      <c r="I335" s="267">
        <f>+IF(H335=0,"",'Ark1'!AE1196)</f>
        <v>15.1711565728175</v>
      </c>
      <c r="J335" s="267">
        <f>+IF(H335=0,"",'Ark1'!AF1196)</f>
        <v>14.180535609446116</v>
      </c>
      <c r="K335" s="268">
        <f>+IF(H335=0,"",'Ark1'!S1196)</f>
        <v>5.7459893048128352</v>
      </c>
      <c r="L335" s="267">
        <f>+IF(H335=0,"",'Ark1'!U1196)</f>
        <v>220.54138851802389</v>
      </c>
      <c r="M335" s="269">
        <f>+IF(H335=0,"",'Ark1'!W1196)</f>
        <v>100</v>
      </c>
      <c r="N335" s="269">
        <f>+IF(H335=0,"",'Ark1'!X1196)</f>
        <v>0.13351134846461951</v>
      </c>
      <c r="O335" s="269">
        <f>+IF(H335=0,"",'Ark1'!AG1196)</f>
        <v>510.76849315068495</v>
      </c>
      <c r="P335" s="269">
        <f>+IF(H335=0,"",'Ark1'!AH1196)</f>
        <v>96.261682242990645</v>
      </c>
      <c r="Q335" s="269">
        <f>+IF(H335=0,"",'Ark1'!AI1196)</f>
        <v>64.619492656875821</v>
      </c>
      <c r="R335" s="269"/>
      <c r="S335" s="269"/>
      <c r="T335" s="269">
        <f>+IF(H335=0,"",'Ark1'!Y1196)</f>
        <v>39.307807548292281</v>
      </c>
      <c r="U335" s="268">
        <f>+IF(H335=0,"",'Ark1'!Z1196)</f>
        <v>1.6739269622849839</v>
      </c>
      <c r="V335" s="269">
        <f t="shared" si="56"/>
        <v>431.78346251862604</v>
      </c>
      <c r="W335" s="267">
        <f t="shared" si="57"/>
        <v>1.6756152125279642</v>
      </c>
      <c r="X335" s="365"/>
      <c r="Y335" s="28"/>
      <c r="Z335" s="28"/>
      <c r="AA335" s="28"/>
      <c r="AB335" s="27"/>
      <c r="AC335" s="28"/>
      <c r="AD335" s="28"/>
      <c r="AE335" s="86"/>
      <c r="AF335" s="86"/>
      <c r="AG335" s="86"/>
      <c r="AH335" s="28"/>
      <c r="AI335" s="86"/>
      <c r="AJ335" s="86"/>
    </row>
    <row r="336" spans="1:64" s="273" customFormat="1">
      <c r="A336" s="371"/>
      <c r="B336" s="365">
        <f>+'Ark1'!C1197</f>
        <v>2023</v>
      </c>
      <c r="C336" s="266">
        <f>+'Ark1'!M1197</f>
        <v>7</v>
      </c>
      <c r="D336" s="266" t="s">
        <v>98</v>
      </c>
      <c r="E336" s="266">
        <f>+'Ark1'!D1197</f>
        <v>7</v>
      </c>
      <c r="F336" s="266" t="s">
        <v>597</v>
      </c>
      <c r="G336" s="266">
        <f>+IF(H336=0,"",'Ark1'!Q1197)</f>
        <v>231</v>
      </c>
      <c r="H336" s="266">
        <f>+'Ark1'!R1197</f>
        <v>434</v>
      </c>
      <c r="I336" s="267">
        <f>+IF(H336=0,"",'Ark1'!AE1197)</f>
        <v>15.5</v>
      </c>
      <c r="J336" s="267">
        <f>+IF(H336=0,"",'Ark1'!AF1197)</f>
        <v>14.430678184968748</v>
      </c>
      <c r="K336" s="268">
        <f>+IF(H336=0,"",'Ark1'!S1197)</f>
        <v>5.9328703703703702</v>
      </c>
      <c r="L336" s="267">
        <f>+IF(H336=0,"",'Ark1'!U1197)</f>
        <v>220.51658986175121</v>
      </c>
      <c r="M336" s="269">
        <f>+IF(H336=0,"",'Ark1'!W1197)</f>
        <v>100</v>
      </c>
      <c r="N336" s="269">
        <f>+IF(H336=0,"",'Ark1'!X1197)</f>
        <v>0</v>
      </c>
      <c r="O336" s="269">
        <f>+IF(H336=0,"",'Ark1'!AG1197)</f>
        <v>506.48325358851662</v>
      </c>
      <c r="P336" s="269">
        <f>+IF(H336=0,"",'Ark1'!AH1197)</f>
        <v>95.852534562211986</v>
      </c>
      <c r="Q336" s="269">
        <f>+IF(H336=0,"",'Ark1'!AI1197)</f>
        <v>72.350230414746562</v>
      </c>
      <c r="R336" s="269"/>
      <c r="S336" s="269"/>
      <c r="T336" s="269">
        <f>+IF(H336=0,"",'Ark1'!Y1197)</f>
        <v>38.601683917598621</v>
      </c>
      <c r="U336" s="268">
        <f>+IF(H336=0,"",'Ark1'!Z1197)</f>
        <v>1.5765091073686723</v>
      </c>
      <c r="V336" s="269">
        <f t="shared" si="56"/>
        <v>435.38772170521958</v>
      </c>
      <c r="W336" s="267">
        <f t="shared" si="57"/>
        <v>1.8787878787878789</v>
      </c>
      <c r="X336" s="365"/>
      <c r="Y336" s="28"/>
      <c r="Z336" s="28"/>
      <c r="AA336" s="28"/>
      <c r="AB336" s="27"/>
      <c r="AC336" s="28"/>
      <c r="AD336" s="28"/>
      <c r="AE336" s="86"/>
      <c r="AF336" s="86"/>
      <c r="AG336" s="86"/>
      <c r="AH336" s="28"/>
      <c r="AI336" s="86"/>
      <c r="AJ336" s="86"/>
    </row>
    <row r="337" spans="1:64" s="273" customFormat="1">
      <c r="A337" s="371"/>
      <c r="B337" s="365">
        <f>+'Ark1'!C1198</f>
        <v>2023</v>
      </c>
      <c r="C337" s="266">
        <f>+'Ark1'!M1198</f>
        <v>7</v>
      </c>
      <c r="D337" s="266" t="s">
        <v>98</v>
      </c>
      <c r="E337" s="266">
        <f>+'Ark1'!D1198</f>
        <v>8</v>
      </c>
      <c r="F337" s="266" t="s">
        <v>598</v>
      </c>
      <c r="G337" s="266">
        <f>+IF(H337=0,"",'Ark1'!Q1198)</f>
        <v>318</v>
      </c>
      <c r="H337" s="266">
        <f>+'Ark1'!R1198</f>
        <v>582</v>
      </c>
      <c r="I337" s="267">
        <f>+IF(H337=0,"",'Ark1'!AE1198)</f>
        <v>17.198581560283689</v>
      </c>
      <c r="J337" s="267">
        <f>+IF(H337=0,"",'Ark1'!AF1198)</f>
        <v>16.240333006134435</v>
      </c>
      <c r="K337" s="268">
        <f>+IF(H337=0,"",'Ark1'!S1198)</f>
        <v>5.8298969072164954</v>
      </c>
      <c r="L337" s="267">
        <f>+IF(H337=0,"",'Ark1'!U1198)</f>
        <v>218.92027491408953</v>
      </c>
      <c r="M337" s="269">
        <f>+IF(H337=0,"",'Ark1'!W1198)</f>
        <v>100</v>
      </c>
      <c r="N337" s="269">
        <f>+IF(H337=0,"",'Ark1'!X1198)</f>
        <v>0.17182130584192443</v>
      </c>
      <c r="O337" s="269">
        <f>+IF(H337=0,"",'Ark1'!AG1198)</f>
        <v>512.29734513274332</v>
      </c>
      <c r="P337" s="269">
        <f>+IF(H337=0,"",'Ark1'!AH1198)</f>
        <v>96.219931271477634</v>
      </c>
      <c r="Q337" s="269">
        <f>+IF(H337=0,"",'Ark1'!AI1198)</f>
        <v>66.494845360824726</v>
      </c>
      <c r="R337" s="269"/>
      <c r="S337" s="269"/>
      <c r="T337" s="269">
        <f>+IF(H337=0,"",'Ark1'!Y1198)</f>
        <v>41.447776124043749</v>
      </c>
      <c r="U337" s="268">
        <f>+IF(H337=0,"",'Ark1'!Z1198)</f>
        <v>1.7713643342046137</v>
      </c>
      <c r="V337" s="269">
        <f t="shared" si="56"/>
        <v>427.33048881478055</v>
      </c>
      <c r="W337" s="267">
        <f t="shared" si="57"/>
        <v>1.8301886792452831</v>
      </c>
      <c r="X337" s="365"/>
      <c r="Y337" s="28"/>
      <c r="Z337" s="28"/>
      <c r="AA337" s="28"/>
      <c r="AB337" s="27"/>
      <c r="AC337" s="28"/>
      <c r="AD337" s="28"/>
      <c r="AE337" s="86"/>
      <c r="AF337" s="86"/>
      <c r="AG337" s="86"/>
      <c r="AH337" s="28"/>
      <c r="AI337" s="86"/>
      <c r="AJ337" s="86"/>
    </row>
    <row r="338" spans="1:64" s="273" customFormat="1">
      <c r="A338" s="371"/>
      <c r="B338" s="365">
        <f>+'Ark1'!C1199</f>
        <v>2023</v>
      </c>
      <c r="C338" s="266">
        <f>+'Ark1'!M1199</f>
        <v>7</v>
      </c>
      <c r="D338" s="266" t="s">
        <v>98</v>
      </c>
      <c r="E338" s="266">
        <f>+'Ark1'!D1199</f>
        <v>9</v>
      </c>
      <c r="F338" s="266" t="s">
        <v>599</v>
      </c>
      <c r="G338" s="266">
        <f>+IF(H338=0,"",'Ark1'!Q1199)</f>
        <v>358</v>
      </c>
      <c r="H338" s="266">
        <f>+'Ark1'!R1199</f>
        <v>689</v>
      </c>
      <c r="I338" s="267">
        <f>+IF(H338=0,"",'Ark1'!AE1199)</f>
        <v>17.863624578688103</v>
      </c>
      <c r="J338" s="267">
        <f>+IF(H338=0,"",'Ark1'!AF1199)</f>
        <v>17.086122667352413</v>
      </c>
      <c r="K338" s="268">
        <f>+IF(H338=0,"",'Ark1'!S1199)</f>
        <v>5.797671033478891</v>
      </c>
      <c r="L338" s="267">
        <f>+IF(H338=0,"",'Ark1'!U1199)</f>
        <v>219.10145137880997</v>
      </c>
      <c r="M338" s="269">
        <f>+IF(H338=0,"",'Ark1'!W1199)</f>
        <v>100</v>
      </c>
      <c r="N338" s="269">
        <f>+IF(H338=0,"",'Ark1'!X1199)</f>
        <v>0.87082728592162539</v>
      </c>
      <c r="O338" s="269">
        <f>+IF(H338=0,"",'Ark1'!AG1199)</f>
        <v>527.05074626865678</v>
      </c>
      <c r="P338" s="269">
        <f>+IF(H338=0,"",'Ark1'!AH1199)</f>
        <v>96.371552975326566</v>
      </c>
      <c r="Q338" s="269">
        <f>+IF(H338=0,"",'Ark1'!AI1199)</f>
        <v>74.600870827285931</v>
      </c>
      <c r="R338" s="269"/>
      <c r="S338" s="269"/>
      <c r="T338" s="269">
        <f>+IF(H338=0,"",'Ark1'!Y1199)</f>
        <v>43.463249386583264</v>
      </c>
      <c r="U338" s="268">
        <f>+IF(H338=0,"",'Ark1'!Z1199)</f>
        <v>1.5179861644287878</v>
      </c>
      <c r="V338" s="269">
        <f t="shared" si="56"/>
        <v>415.7122495888205</v>
      </c>
      <c r="W338" s="267">
        <f t="shared" si="57"/>
        <v>1.9245810055865922</v>
      </c>
      <c r="X338" s="365"/>
      <c r="Y338" s="28"/>
      <c r="Z338" s="28"/>
      <c r="AA338" s="28"/>
      <c r="AB338" s="27"/>
      <c r="AC338" s="28"/>
      <c r="AD338" s="28"/>
      <c r="AE338" s="86"/>
      <c r="AF338" s="86"/>
      <c r="AG338" s="86"/>
      <c r="AH338" s="28"/>
      <c r="AI338" s="86"/>
      <c r="AJ338" s="86"/>
    </row>
    <row r="339" spans="1:64">
      <c r="A339" s="365"/>
      <c r="B339" s="365">
        <f>+'Ark1'!C1200</f>
        <v>2023</v>
      </c>
      <c r="C339" s="266">
        <f>+'Ark1'!M1200</f>
        <v>7</v>
      </c>
      <c r="D339" s="266" t="s">
        <v>98</v>
      </c>
      <c r="E339" s="266">
        <f>+'Ark1'!D1200</f>
        <v>10</v>
      </c>
      <c r="F339" s="266" t="s">
        <v>600</v>
      </c>
      <c r="G339" s="266">
        <f>+IF(H339=0,"",'Ark1'!Q1200)</f>
        <v>499</v>
      </c>
      <c r="H339" s="266">
        <f>+'Ark1'!R1200</f>
        <v>768</v>
      </c>
      <c r="I339" s="267">
        <f>+IF(H339=0,"",'Ark1'!AE1200)</f>
        <v>17.663293468261266</v>
      </c>
      <c r="J339" s="267">
        <f>+IF(H339=0,"",'Ark1'!AF1200)</f>
        <v>17.955554811130476</v>
      </c>
      <c r="K339" s="268">
        <f>+IF(H339=0,"",'Ark1'!S1200)</f>
        <v>5.0950520833333321</v>
      </c>
      <c r="L339" s="267">
        <f>+IF(H339=0,"",'Ark1'!U1200)</f>
        <v>212.16692708333329</v>
      </c>
      <c r="M339" s="269">
        <f>+IF(H339=0,"",'Ark1'!W1200)</f>
        <v>100</v>
      </c>
      <c r="N339" s="269">
        <f>+IF(H339=0,"",'Ark1'!X1200)</f>
        <v>0.13020833333333337</v>
      </c>
      <c r="O339" s="269">
        <f>+IF(H339=0,"",'Ark1'!AG1200)</f>
        <v>562.32443257676891</v>
      </c>
      <c r="P339" s="269">
        <f>+IF(H339=0,"",'Ark1'!AH1200)</f>
        <v>97.395833333333314</v>
      </c>
      <c r="Q339" s="269">
        <f>+IF(H339=0,"",'Ark1'!AI1200)</f>
        <v>58.85416666666665</v>
      </c>
      <c r="R339" s="269"/>
      <c r="S339" s="269"/>
      <c r="T339" s="269">
        <f>+IF(H339=0,"",'Ark1'!Y1200)</f>
        <v>39.734408301334099</v>
      </c>
      <c r="U339" s="268">
        <f>+IF(H339=0,"",'Ark1'!Z1200)</f>
        <v>1.4895736587316954</v>
      </c>
      <c r="V339" s="269">
        <f t="shared" si="56"/>
        <v>377.30341203761958</v>
      </c>
      <c r="W339" s="267">
        <f t="shared" si="57"/>
        <v>1.5390781563126252</v>
      </c>
      <c r="X339" s="365"/>
      <c r="AA339" s="28"/>
      <c r="AB339" s="27"/>
    </row>
    <row r="340" spans="1:64">
      <c r="A340" s="365"/>
      <c r="B340" s="365">
        <f>+'Ark1'!C1201</f>
        <v>2023</v>
      </c>
      <c r="C340" s="266">
        <f>+'Ark1'!M1201</f>
        <v>7</v>
      </c>
      <c r="D340" s="266" t="s">
        <v>98</v>
      </c>
      <c r="E340" s="266">
        <f>+'Ark1'!D1201</f>
        <v>11</v>
      </c>
      <c r="F340" s="266" t="s">
        <v>601</v>
      </c>
      <c r="G340" s="266">
        <f>+IF(H340=0,"",'Ark1'!Q1201)</f>
        <v>566</v>
      </c>
      <c r="H340" s="266">
        <f>+'Ark1'!R1201</f>
        <v>884</v>
      </c>
      <c r="I340" s="267">
        <f>+IF(H340=0,"",'Ark1'!AE1201)</f>
        <v>18.804509678791753</v>
      </c>
      <c r="J340" s="267">
        <f>+IF(H340=0,"",'Ark1'!AF1201)</f>
        <v>18.9302326753761</v>
      </c>
      <c r="K340" s="268">
        <f>+IF(H340=0,"",'Ark1'!S1201)</f>
        <v>5.1662895927601804</v>
      </c>
      <c r="L340" s="267">
        <f>+IF(H340=0,"",'Ark1'!U1201)</f>
        <v>212.39389140271447</v>
      </c>
      <c r="M340" s="269">
        <f>+IF(H340=0,"",'Ark1'!W1201)</f>
        <v>100</v>
      </c>
      <c r="N340" s="269">
        <f>+IF(H340=0,"",'Ark1'!X1201)</f>
        <v>0.11312217194570132</v>
      </c>
      <c r="O340" s="269">
        <f>+IF(H340=0,"",'Ark1'!AG1201)</f>
        <v>560.94797687861262</v>
      </c>
      <c r="P340" s="269">
        <f>+IF(H340=0,"",'Ark1'!AH1201)</f>
        <v>97.624434389140319</v>
      </c>
      <c r="Q340" s="269">
        <f>+IF(H340=0,"",'Ark1'!AI1201)</f>
        <v>60.180995475113136</v>
      </c>
      <c r="R340" s="269"/>
      <c r="S340" s="269"/>
      <c r="T340" s="269">
        <f>+IF(H340=0,"",'Ark1'!Y1201)</f>
        <v>41.829112962051191</v>
      </c>
      <c r="U340" s="268">
        <f>+IF(H340=0,"",'Ark1'!Z1201)</f>
        <v>1.5125999573807196</v>
      </c>
      <c r="V340" s="269">
        <f t="shared" si="56"/>
        <v>378.6338486940935</v>
      </c>
      <c r="W340" s="267">
        <f t="shared" si="57"/>
        <v>1.5618374558303887</v>
      </c>
      <c r="X340" s="365"/>
      <c r="AA340" s="28"/>
      <c r="AB340" s="27"/>
    </row>
    <row r="341" spans="1:64">
      <c r="A341" s="365"/>
      <c r="B341" s="365">
        <f>+'Ark1'!C1202</f>
        <v>2023</v>
      </c>
      <c r="C341" s="266">
        <f>+'Ark1'!M1202</f>
        <v>7</v>
      </c>
      <c r="D341" s="266" t="s">
        <v>98</v>
      </c>
      <c r="E341" s="266">
        <f>+'Ark1'!D1202</f>
        <v>12</v>
      </c>
      <c r="F341" s="266" t="s">
        <v>602</v>
      </c>
      <c r="G341" s="266">
        <f>+IF(H341=0,"",'Ark1'!Q1202)</f>
        <v>158</v>
      </c>
      <c r="H341" s="266">
        <f>+'Ark1'!R1202</f>
        <v>253</v>
      </c>
      <c r="I341" s="267">
        <f>+IF(H341=0,"",'Ark1'!AE1202)</f>
        <v>19.254185692541856</v>
      </c>
      <c r="J341" s="267">
        <f>+IF(H341=0,"",'Ark1'!AF1202)</f>
        <v>19.029294046853753</v>
      </c>
      <c r="K341" s="268">
        <f>+IF(H341=0,"",'Ark1'!S1202)</f>
        <v>5.0632411067193681</v>
      </c>
      <c r="L341" s="267">
        <f>+IF(H341=0,"",'Ark1'!U1202)</f>
        <v>212.24071146245061</v>
      </c>
      <c r="M341" s="269">
        <f>+IF(H341=0,"",'Ark1'!W1202)</f>
        <v>100</v>
      </c>
      <c r="N341" s="269">
        <f>+IF(H341=0,"",'Ark1'!X1202)</f>
        <v>0.39525691699604742</v>
      </c>
      <c r="O341" s="269">
        <f>+IF(H341=0,"",'Ark1'!AG1202)</f>
        <v>563.29918032786884</v>
      </c>
      <c r="P341" s="269">
        <f>+IF(H341=0,"",'Ark1'!AH1202)</f>
        <v>96.047430830039517</v>
      </c>
      <c r="Q341" s="269">
        <f>+IF(H341=0,"",'Ark1'!AI1202)</f>
        <v>51.778656126482197</v>
      </c>
      <c r="R341" s="269"/>
      <c r="S341" s="269"/>
      <c r="T341" s="269">
        <f>+IF(H341=0,"",'Ark1'!Y1202)</f>
        <v>46.370779723248589</v>
      </c>
      <c r="U341" s="268">
        <f>+IF(H341=0,"",'Ark1'!Z1202)</f>
        <v>1.5231911352019063</v>
      </c>
      <c r="V341" s="269">
        <f t="shared" si="56"/>
        <v>376.78150239614354</v>
      </c>
      <c r="W341" s="267">
        <f t="shared" si="57"/>
        <v>1.6012658227848102</v>
      </c>
      <c r="X341" s="365"/>
      <c r="AA341" s="28"/>
      <c r="AB341" s="27"/>
    </row>
    <row r="342" spans="1:64" ht="16.05" customHeight="1">
      <c r="A342" s="365"/>
      <c r="B342" s="365"/>
      <c r="C342" s="365"/>
      <c r="D342" s="365"/>
      <c r="E342" s="365"/>
      <c r="F342" s="365"/>
      <c r="G342" s="365"/>
      <c r="H342" s="365"/>
      <c r="I342" s="366"/>
      <c r="J342" s="366"/>
      <c r="K342" s="365"/>
      <c r="L342" s="365"/>
      <c r="M342" s="367"/>
      <c r="N342" s="367"/>
      <c r="O342" s="365"/>
      <c r="P342" s="367"/>
      <c r="Q342" s="367"/>
      <c r="R342" s="367"/>
      <c r="S342" s="367"/>
      <c r="T342" s="367"/>
      <c r="U342" s="365"/>
      <c r="V342" s="365"/>
      <c r="W342" s="366"/>
      <c r="X342" s="365"/>
      <c r="Y342" s="249"/>
      <c r="AA342" s="28"/>
      <c r="AB342" s="27"/>
      <c r="AC342" s="250"/>
      <c r="AD342" s="86"/>
      <c r="AH342" s="86"/>
      <c r="AZ342" s="262" t="e">
        <f>1+#REF!</f>
        <v>#REF!</v>
      </c>
      <c r="BA342" s="27">
        <v>248.30514184397128</v>
      </c>
      <c r="BB342" s="86">
        <f t="shared" ref="BB342:BL342" si="58">+BA342</f>
        <v>248.30514184397128</v>
      </c>
      <c r="BC342" s="86">
        <f t="shared" si="58"/>
        <v>248.30514184397128</v>
      </c>
      <c r="BD342" s="86">
        <f t="shared" si="58"/>
        <v>248.30514184397128</v>
      </c>
      <c r="BE342" s="86">
        <f t="shared" si="58"/>
        <v>248.30514184397128</v>
      </c>
      <c r="BF342" s="86">
        <f t="shared" si="58"/>
        <v>248.30514184397128</v>
      </c>
      <c r="BG342" s="86">
        <f t="shared" si="58"/>
        <v>248.30514184397128</v>
      </c>
      <c r="BH342" s="86">
        <f t="shared" si="58"/>
        <v>248.30514184397128</v>
      </c>
      <c r="BI342" s="86">
        <f t="shared" si="58"/>
        <v>248.30514184397128</v>
      </c>
      <c r="BJ342" s="86">
        <f t="shared" si="58"/>
        <v>248.30514184397128</v>
      </c>
      <c r="BK342" s="86">
        <f t="shared" si="58"/>
        <v>248.30514184397128</v>
      </c>
      <c r="BL342" s="86">
        <f t="shared" si="58"/>
        <v>248.30514184397128</v>
      </c>
    </row>
    <row r="343" spans="1:64" ht="16.05" customHeight="1">
      <c r="A343" s="368" t="s">
        <v>639</v>
      </c>
      <c r="B343" s="365"/>
      <c r="C343" s="365"/>
      <c r="D343" s="369" t="str">
        <f>+D345</f>
        <v>3</v>
      </c>
      <c r="E343" s="365"/>
      <c r="F343" s="365"/>
      <c r="G343" s="365"/>
      <c r="H343" s="272">
        <f>SUM(H345:H356)</f>
        <v>7850</v>
      </c>
      <c r="I343" s="366"/>
      <c r="J343" s="366"/>
      <c r="K343" s="365"/>
      <c r="L343" s="272">
        <f>+Fettgruppe!N33</f>
        <v>234.98175796178279</v>
      </c>
      <c r="M343" s="367"/>
      <c r="N343" s="367"/>
      <c r="O343" s="365"/>
      <c r="P343" s="367"/>
      <c r="Q343" s="367"/>
      <c r="R343" s="367"/>
      <c r="S343" s="367"/>
      <c r="T343" s="367"/>
      <c r="U343" s="365"/>
      <c r="V343" s="272">
        <f>+Fettgruppe!X33</f>
        <v>433.33555206676488</v>
      </c>
      <c r="W343" s="370"/>
      <c r="X343" s="365"/>
      <c r="Y343" s="249"/>
      <c r="AA343" s="28"/>
      <c r="AB343" s="27"/>
      <c r="AC343" s="250"/>
      <c r="AD343" s="86"/>
      <c r="AH343" s="86"/>
      <c r="AZ343" s="262" t="e">
        <f>1+AZ342</f>
        <v>#REF!</v>
      </c>
      <c r="BA343" s="27">
        <v>268.9193823216188</v>
      </c>
      <c r="BB343" s="86">
        <f t="shared" ref="BB343:BL343" si="59">+BA343</f>
        <v>268.9193823216188</v>
      </c>
      <c r="BC343" s="86">
        <f t="shared" si="59"/>
        <v>268.9193823216188</v>
      </c>
      <c r="BD343" s="86">
        <f t="shared" si="59"/>
        <v>268.9193823216188</v>
      </c>
      <c r="BE343" s="86">
        <f t="shared" si="59"/>
        <v>268.9193823216188</v>
      </c>
      <c r="BF343" s="86">
        <f t="shared" si="59"/>
        <v>268.9193823216188</v>
      </c>
      <c r="BG343" s="86">
        <f t="shared" si="59"/>
        <v>268.9193823216188</v>
      </c>
      <c r="BH343" s="86">
        <f t="shared" si="59"/>
        <v>268.9193823216188</v>
      </c>
      <c r="BI343" s="86">
        <f t="shared" si="59"/>
        <v>268.9193823216188</v>
      </c>
      <c r="BJ343" s="86">
        <f t="shared" si="59"/>
        <v>268.9193823216188</v>
      </c>
      <c r="BK343" s="86">
        <f t="shared" si="59"/>
        <v>268.9193823216188</v>
      </c>
      <c r="BL343" s="86">
        <f t="shared" si="59"/>
        <v>268.9193823216188</v>
      </c>
    </row>
    <row r="344" spans="1:64" ht="16.05" customHeight="1">
      <c r="A344" s="365"/>
      <c r="B344" s="365"/>
      <c r="C344" s="365"/>
      <c r="D344" s="369"/>
      <c r="E344" s="365"/>
      <c r="F344" s="365"/>
      <c r="G344" s="365"/>
      <c r="H344" s="365"/>
      <c r="I344" s="365"/>
      <c r="J344" s="365"/>
      <c r="K344" s="365"/>
      <c r="L344" s="365"/>
      <c r="M344" s="367"/>
      <c r="N344" s="367"/>
      <c r="O344" s="365"/>
      <c r="P344" s="367"/>
      <c r="Q344" s="367"/>
      <c r="R344" s="367"/>
      <c r="S344" s="367"/>
      <c r="T344" s="367"/>
      <c r="U344" s="365"/>
      <c r="V344" s="365"/>
      <c r="W344" s="365"/>
      <c r="X344" s="365"/>
      <c r="Y344" s="249"/>
      <c r="AA344" s="28"/>
      <c r="AB344" s="27"/>
      <c r="AC344" s="250"/>
      <c r="AD344" s="86"/>
      <c r="AH344" s="86"/>
      <c r="AZ344" s="262"/>
      <c r="BA344" s="27"/>
    </row>
    <row r="345" spans="1:64">
      <c r="A345" s="365"/>
      <c r="B345" s="365">
        <f>+'Ark1'!C1203</f>
        <v>2023</v>
      </c>
      <c r="C345" s="266">
        <f>+'Ark1'!M1203</f>
        <v>8</v>
      </c>
      <c r="D345" s="364" t="s">
        <v>99</v>
      </c>
      <c r="E345" s="266">
        <f>+'Ark1'!D1203</f>
        <v>1</v>
      </c>
      <c r="F345" s="266" t="s">
        <v>592</v>
      </c>
      <c r="G345" s="266">
        <f>+IF(H345=0,"",'Ark1'!Q1203)</f>
        <v>413</v>
      </c>
      <c r="H345" s="266">
        <f>+'Ark1'!R1203</f>
        <v>645</v>
      </c>
      <c r="I345" s="267">
        <f>+IF(H345=0,"",'Ark1'!AE1203)</f>
        <v>22.47386759581882</v>
      </c>
      <c r="J345" s="267">
        <f>+IF(H345=0,"",'Ark1'!AF1203)</f>
        <v>23.185591124411033</v>
      </c>
      <c r="K345" s="268">
        <f>+IF(H345=0,"",'Ark1'!S1203)</f>
        <v>5.5900621118012417</v>
      </c>
      <c r="L345" s="267">
        <f>+IF(H345=0,"",'Ark1'!U1203)</f>
        <v>237.98790697674409</v>
      </c>
      <c r="M345" s="269">
        <f>+IF(H345=0,"",'Ark1'!W1203)</f>
        <v>100</v>
      </c>
      <c r="N345" s="269">
        <f>+IF(H345=0,"",'Ark1'!X1203)</f>
        <v>1.3953488372093019</v>
      </c>
      <c r="O345" s="269">
        <f>+IF(H345=0,"",'Ark1'!AG1203)</f>
        <v>574.99172185430484</v>
      </c>
      <c r="P345" s="269">
        <f>+IF(H345=0,"",'Ark1'!AH1203)</f>
        <v>93.488372093023287</v>
      </c>
      <c r="Q345" s="269">
        <f>+IF(H345=0,"",'Ark1'!AI1203)</f>
        <v>50.38759689922481</v>
      </c>
      <c r="R345" s="269"/>
      <c r="S345" s="269"/>
      <c r="T345" s="269">
        <f>+IF(H345=0,"",'Ark1'!Y1203)</f>
        <v>43.029510077152189</v>
      </c>
      <c r="U345" s="268">
        <f>+IF(H345=0,"",'Ark1'!Z1203)</f>
        <v>1.634192593045714</v>
      </c>
      <c r="V345" s="269">
        <f t="shared" ref="V345:V356" si="60">+IF(H345=0,"",1000*L345/O345)</f>
        <v>413.8979709294789</v>
      </c>
      <c r="W345" s="267">
        <f t="shared" ref="W345:W356" si="61">+IF(H345=0,"",H345/G345)</f>
        <v>1.5617433414043584</v>
      </c>
      <c r="X345" s="365"/>
      <c r="AA345" s="28"/>
      <c r="AB345" s="27"/>
    </row>
    <row r="346" spans="1:64">
      <c r="A346" s="365"/>
      <c r="B346" s="365">
        <f>+'Ark1'!C1204</f>
        <v>2023</v>
      </c>
      <c r="C346" s="266">
        <f>+'Ark1'!M1204</f>
        <v>8</v>
      </c>
      <c r="D346" s="364" t="s">
        <v>99</v>
      </c>
      <c r="E346" s="266">
        <f>+'Ark1'!D1204</f>
        <v>2</v>
      </c>
      <c r="F346" s="266" t="s">
        <v>593</v>
      </c>
      <c r="G346" s="266">
        <f>+IF(H346=0,"",'Ark1'!Q1204)</f>
        <v>308</v>
      </c>
      <c r="H346" s="266">
        <f>+'Ark1'!R1204</f>
        <v>506</v>
      </c>
      <c r="I346" s="267">
        <f>+IF(H346=0,"",'Ark1'!AE1204)</f>
        <v>21.332209106239464</v>
      </c>
      <c r="J346" s="267">
        <f>+IF(H346=0,"",'Ark1'!AF1204)</f>
        <v>21.924176955168104</v>
      </c>
      <c r="K346" s="268">
        <f>+IF(H346=0,"",'Ark1'!S1204)</f>
        <v>5.6640316205533603</v>
      </c>
      <c r="L346" s="267">
        <f>+IF(H346=0,"",'Ark1'!U1204)</f>
        <v>235.37549407114631</v>
      </c>
      <c r="M346" s="269">
        <f>+IF(H346=0,"",'Ark1'!W1204)</f>
        <v>100</v>
      </c>
      <c r="N346" s="269">
        <f>+IF(H346=0,"",'Ark1'!X1204)</f>
        <v>0.19762845849802371</v>
      </c>
      <c r="O346" s="269">
        <f>+IF(H346=0,"",'Ark1'!AG1204)</f>
        <v>558.90526315789475</v>
      </c>
      <c r="P346" s="269">
        <f>+IF(H346=0,"",'Ark1'!AH1204)</f>
        <v>93.478260869565219</v>
      </c>
      <c r="Q346" s="269">
        <f>+IF(H346=0,"",'Ark1'!AI1204)</f>
        <v>50.988142292490117</v>
      </c>
      <c r="R346" s="269"/>
      <c r="S346" s="269"/>
      <c r="T346" s="269">
        <f>+IF(H346=0,"",'Ark1'!Y1204)</f>
        <v>38.480210922771597</v>
      </c>
      <c r="U346" s="268">
        <f>+IF(H346=0,"",'Ark1'!Z1204)</f>
        <v>1.6290867585811173</v>
      </c>
      <c r="V346" s="269">
        <f t="shared" si="60"/>
        <v>421.13665693760169</v>
      </c>
      <c r="W346" s="267">
        <f t="shared" si="61"/>
        <v>1.6428571428571428</v>
      </c>
      <c r="X346" s="365"/>
      <c r="AA346" s="28"/>
      <c r="AB346" s="27"/>
    </row>
    <row r="347" spans="1:64">
      <c r="A347" s="365"/>
      <c r="B347" s="365">
        <f>+'Ark1'!C1205</f>
        <v>2023</v>
      </c>
      <c r="C347" s="266">
        <f>+'Ark1'!M1205</f>
        <v>8</v>
      </c>
      <c r="D347" s="364" t="s">
        <v>99</v>
      </c>
      <c r="E347" s="266">
        <f>+'Ark1'!D1205</f>
        <v>3</v>
      </c>
      <c r="F347" s="266" t="s">
        <v>594</v>
      </c>
      <c r="G347" s="266">
        <f>+IF(H347=0,"",'Ark1'!Q1205)</f>
        <v>327</v>
      </c>
      <c r="H347" s="266">
        <f>+'Ark1'!R1205</f>
        <v>534</v>
      </c>
      <c r="I347" s="267">
        <f>+IF(H347=0,"",'Ark1'!AE1205)</f>
        <v>22.598391874735505</v>
      </c>
      <c r="J347" s="267">
        <f>+IF(H347=0,"",'Ark1'!AF1205)</f>
        <v>23.484325453388443</v>
      </c>
      <c r="K347" s="268">
        <f>+IF(H347=0,"",'Ark1'!S1205)</f>
        <v>5.5486891385767798</v>
      </c>
      <c r="L347" s="267">
        <f>+IF(H347=0,"",'Ark1'!U1205)</f>
        <v>227.85262172284655</v>
      </c>
      <c r="M347" s="269">
        <f>+IF(H347=0,"",'Ark1'!W1205)</f>
        <v>100</v>
      </c>
      <c r="N347" s="269">
        <f>+IF(H347=0,"",'Ark1'!X1205)</f>
        <v>0.18726591760299627</v>
      </c>
      <c r="O347" s="269">
        <f>+IF(H347=0,"",'Ark1'!AG1205)</f>
        <v>532.93503937007881</v>
      </c>
      <c r="P347" s="269">
        <f>+IF(H347=0,"",'Ark1'!AH1205)</f>
        <v>94.943820224719104</v>
      </c>
      <c r="Q347" s="269">
        <f>+IF(H347=0,"",'Ark1'!AI1205)</f>
        <v>49.438202247191008</v>
      </c>
      <c r="R347" s="269"/>
      <c r="S347" s="269"/>
      <c r="T347" s="269">
        <f>+IF(H347=0,"",'Ark1'!Y1205)</f>
        <v>41.308446310315489</v>
      </c>
      <c r="U347" s="268">
        <f>+IF(H347=0,"",'Ark1'!Z1205)</f>
        <v>1.6319803016162004</v>
      </c>
      <c r="V347" s="269">
        <f t="shared" si="60"/>
        <v>427.54295531433797</v>
      </c>
      <c r="W347" s="267">
        <f t="shared" si="61"/>
        <v>1.6330275229357798</v>
      </c>
      <c r="X347" s="365"/>
      <c r="AA347" s="28"/>
      <c r="AB347" s="27"/>
    </row>
    <row r="348" spans="1:64">
      <c r="A348" s="365"/>
      <c r="B348" s="365">
        <f>+'Ark1'!C1206</f>
        <v>2023</v>
      </c>
      <c r="C348" s="266">
        <f>+'Ark1'!M1206</f>
        <v>8</v>
      </c>
      <c r="D348" s="364" t="s">
        <v>99</v>
      </c>
      <c r="E348" s="266">
        <f>+'Ark1'!D1206</f>
        <v>4</v>
      </c>
      <c r="F348" s="266" t="s">
        <v>595</v>
      </c>
      <c r="G348" s="266">
        <f>+IF(H348=0,"",'Ark1'!Q1206)</f>
        <v>311</v>
      </c>
      <c r="H348" s="266">
        <f>+'Ark1'!R1206</f>
        <v>489</v>
      </c>
      <c r="I348" s="267">
        <f>+IF(H348=0,"",'Ark1'!AE1206)</f>
        <v>22.156773901223382</v>
      </c>
      <c r="J348" s="267">
        <f>+IF(H348=0,"",'Ark1'!AF1206)</f>
        <v>22.380575133349197</v>
      </c>
      <c r="K348" s="268">
        <f>+IF(H348=0,"",'Ark1'!S1206)</f>
        <v>5.9611451942740308</v>
      </c>
      <c r="L348" s="267">
        <f>+IF(H348=0,"",'Ark1'!U1206)</f>
        <v>234.49611451942715</v>
      </c>
      <c r="M348" s="269">
        <f>+IF(H348=0,"",'Ark1'!W1206)</f>
        <v>100</v>
      </c>
      <c r="N348" s="269">
        <f>+IF(H348=0,"",'Ark1'!X1206)</f>
        <v>0.4089979550102249</v>
      </c>
      <c r="O348" s="269">
        <f>+IF(H348=0,"",'Ark1'!AG1206)</f>
        <v>521.88818565400845</v>
      </c>
      <c r="P348" s="269">
        <f>+IF(H348=0,"",'Ark1'!AH1206)</f>
        <v>96.728016359918215</v>
      </c>
      <c r="Q348" s="269">
        <f>+IF(H348=0,"",'Ark1'!AI1206)</f>
        <v>57.259713701431501</v>
      </c>
      <c r="R348" s="269"/>
      <c r="S348" s="269"/>
      <c r="T348" s="269">
        <f>+IF(H348=0,"",'Ark1'!Y1206)</f>
        <v>41.198040401946727</v>
      </c>
      <c r="U348" s="268">
        <f>+IF(H348=0,"",'Ark1'!Z1206)</f>
        <v>1.8314798729254145</v>
      </c>
      <c r="V348" s="269">
        <f t="shared" si="60"/>
        <v>449.3225195844708</v>
      </c>
      <c r="W348" s="267">
        <f t="shared" si="61"/>
        <v>1.572347266881029</v>
      </c>
      <c r="X348" s="365"/>
      <c r="AA348" s="28"/>
      <c r="AB348" s="27"/>
    </row>
    <row r="349" spans="1:64">
      <c r="A349" s="365"/>
      <c r="B349" s="365">
        <f>+'Ark1'!C1207</f>
        <v>2023</v>
      </c>
      <c r="C349" s="266">
        <f>+'Ark1'!M1207</f>
        <v>8</v>
      </c>
      <c r="D349" s="364" t="s">
        <v>99</v>
      </c>
      <c r="E349" s="266">
        <f>+'Ark1'!D1207</f>
        <v>5</v>
      </c>
      <c r="F349" s="266" t="s">
        <v>442</v>
      </c>
      <c r="G349" s="266">
        <f>+IF(H349=0,"",'Ark1'!Q1207)</f>
        <v>407</v>
      </c>
      <c r="H349" s="266">
        <f>+'Ark1'!R1207</f>
        <v>718</v>
      </c>
      <c r="I349" s="267">
        <f>+IF(H349=0,"",'Ark1'!AE1207)</f>
        <v>22.187886279357222</v>
      </c>
      <c r="J349" s="267">
        <f>+IF(H349=0,"",'Ark1'!AF1207)</f>
        <v>22.152895151554844</v>
      </c>
      <c r="K349" s="268">
        <f>+IF(H349=0,"",'Ark1'!S1207)</f>
        <v>5.9846796657381649</v>
      </c>
      <c r="L349" s="267">
        <f>+IF(H349=0,"",'Ark1'!U1207)</f>
        <v>235.97729805013921</v>
      </c>
      <c r="M349" s="269">
        <f>+IF(H349=0,"",'Ark1'!W1207)</f>
        <v>100</v>
      </c>
      <c r="N349" s="269">
        <f>+IF(H349=0,"",'Ark1'!X1207)</f>
        <v>0</v>
      </c>
      <c r="O349" s="269">
        <f>+IF(H349=0,"",'Ark1'!AG1207)</f>
        <v>527.10744985673352</v>
      </c>
      <c r="P349" s="269">
        <f>+IF(H349=0,"",'Ark1'!AH1207)</f>
        <v>96.51810584958217</v>
      </c>
      <c r="Q349" s="269">
        <f>+IF(H349=0,"",'Ark1'!AI1207)</f>
        <v>58.356545961002801</v>
      </c>
      <c r="R349" s="269"/>
      <c r="S349" s="269"/>
      <c r="T349" s="269">
        <f>+IF(H349=0,"",'Ark1'!Y1207)</f>
        <v>35.750393962381963</v>
      </c>
      <c r="U349" s="268">
        <f>+IF(H349=0,"",'Ark1'!Z1207)</f>
        <v>1.737202100200286</v>
      </c>
      <c r="V349" s="269">
        <f t="shared" si="60"/>
        <v>447.68348107065697</v>
      </c>
      <c r="W349" s="267">
        <f t="shared" si="61"/>
        <v>1.7641277641277642</v>
      </c>
      <c r="X349" s="365"/>
      <c r="AA349" s="28"/>
      <c r="AB349" s="27"/>
    </row>
    <row r="350" spans="1:64">
      <c r="A350" s="365"/>
      <c r="B350" s="365">
        <f>+'Ark1'!C1208</f>
        <v>2023</v>
      </c>
      <c r="C350" s="266">
        <f>+'Ark1'!M1208</f>
        <v>8</v>
      </c>
      <c r="D350" s="364" t="s">
        <v>99</v>
      </c>
      <c r="E350" s="266">
        <f>+'Ark1'!D1208</f>
        <v>6</v>
      </c>
      <c r="F350" s="266" t="s">
        <v>596</v>
      </c>
      <c r="G350" s="266">
        <f>+IF(H350=0,"",'Ark1'!Q1208)</f>
        <v>565</v>
      </c>
      <c r="H350" s="266">
        <f>+'Ark1'!R1208</f>
        <v>1057</v>
      </c>
      <c r="I350" s="267">
        <f>+IF(H350=0,"",'Ark1'!AE1208)</f>
        <v>21.4097630139761</v>
      </c>
      <c r="J350" s="267">
        <f>+IF(H350=0,"",'Ark1'!AF1208)</f>
        <v>21.541926948550465</v>
      </c>
      <c r="K350" s="268">
        <f>+IF(H350=0,"",'Ark1'!S1208)</f>
        <v>6.1258278145695364</v>
      </c>
      <c r="L350" s="267">
        <f>+IF(H350=0,"",'Ark1'!U1208)</f>
        <v>237.40444654683088</v>
      </c>
      <c r="M350" s="269">
        <f>+IF(H350=0,"",'Ark1'!W1208)</f>
        <v>100</v>
      </c>
      <c r="N350" s="269">
        <f>+IF(H350=0,"",'Ark1'!X1208)</f>
        <v>0.47303689687795641</v>
      </c>
      <c r="O350" s="269">
        <f>+IF(H350=0,"",'Ark1'!AG1208)</f>
        <v>521.50578034682076</v>
      </c>
      <c r="P350" s="269">
        <f>+IF(H350=0,"",'Ark1'!AH1208)</f>
        <v>97.445600756859051</v>
      </c>
      <c r="Q350" s="269">
        <f>+IF(H350=0,"",'Ark1'!AI1208)</f>
        <v>64.238410596026483</v>
      </c>
      <c r="R350" s="269"/>
      <c r="S350" s="269"/>
      <c r="T350" s="269">
        <f>+IF(H350=0,"",'Ark1'!Y1208)</f>
        <v>39.696264609364995</v>
      </c>
      <c r="U350" s="268">
        <f>+IF(H350=0,"",'Ark1'!Z1208)</f>
        <v>1.6948541687760188</v>
      </c>
      <c r="V350" s="269">
        <f t="shared" si="60"/>
        <v>455.22879226563526</v>
      </c>
      <c r="W350" s="267">
        <f t="shared" si="61"/>
        <v>1.8707964601769911</v>
      </c>
      <c r="X350" s="365"/>
      <c r="AA350" s="28"/>
      <c r="AB350" s="27"/>
    </row>
    <row r="351" spans="1:64">
      <c r="A351" s="365"/>
      <c r="B351" s="365">
        <f>+'Ark1'!C1209</f>
        <v>2023</v>
      </c>
      <c r="C351" s="266">
        <f>+'Ark1'!M1209</f>
        <v>8</v>
      </c>
      <c r="D351" s="364" t="s">
        <v>99</v>
      </c>
      <c r="E351" s="266">
        <f>+'Ark1'!D1209</f>
        <v>7</v>
      </c>
      <c r="F351" s="266" t="s">
        <v>597</v>
      </c>
      <c r="G351" s="266">
        <f>+IF(H351=0,"",'Ark1'!Q1209)</f>
        <v>298</v>
      </c>
      <c r="H351" s="266">
        <f>+'Ark1'!R1209</f>
        <v>625</v>
      </c>
      <c r="I351" s="267">
        <f>+IF(H351=0,"",'Ark1'!AE1209)</f>
        <v>22.321428571428577</v>
      </c>
      <c r="J351" s="267">
        <f>+IF(H351=0,"",'Ark1'!AF1209)</f>
        <v>22.796379853063844</v>
      </c>
      <c r="K351" s="268">
        <f>+IF(H351=0,"",'Ark1'!S1209)</f>
        <v>6.4367999999999981</v>
      </c>
      <c r="L351" s="267">
        <f>+IF(H351=0,"",'Ark1'!U1209)</f>
        <v>241.89680000000004</v>
      </c>
      <c r="M351" s="269">
        <f>+IF(H351=0,"",'Ark1'!W1209)</f>
        <v>100</v>
      </c>
      <c r="N351" s="269">
        <f>+IF(H351=0,"",'Ark1'!X1209)</f>
        <v>0.32</v>
      </c>
      <c r="O351" s="269">
        <f>+IF(H351=0,"",'Ark1'!AG1209)</f>
        <v>517.24581939799316</v>
      </c>
      <c r="P351" s="269">
        <f>+IF(H351=0,"",'Ark1'!AH1209)</f>
        <v>95.36</v>
      </c>
      <c r="Q351" s="269">
        <f>+IF(H351=0,"",'Ark1'!AI1209)</f>
        <v>72.159999999999982</v>
      </c>
      <c r="R351" s="269"/>
      <c r="S351" s="269"/>
      <c r="T351" s="269">
        <f>+IF(H351=0,"",'Ark1'!Y1209)</f>
        <v>35.830284254523313</v>
      </c>
      <c r="U351" s="268">
        <f>+IF(H351=0,"",'Ark1'!Z1209)</f>
        <v>1.5807611331254321</v>
      </c>
      <c r="V351" s="269">
        <f t="shared" si="60"/>
        <v>467.66313216709312</v>
      </c>
      <c r="W351" s="267">
        <f t="shared" si="61"/>
        <v>2.0973154362416109</v>
      </c>
      <c r="X351" s="365"/>
      <c r="AA351" s="28"/>
      <c r="AB351" s="27"/>
    </row>
    <row r="352" spans="1:64">
      <c r="A352" s="365"/>
      <c r="B352" s="365">
        <f>+'Ark1'!C1210</f>
        <v>2023</v>
      </c>
      <c r="C352" s="266">
        <f>+'Ark1'!M1210</f>
        <v>8</v>
      </c>
      <c r="D352" s="364" t="s">
        <v>99</v>
      </c>
      <c r="E352" s="266">
        <f>+'Ark1'!D1210</f>
        <v>8</v>
      </c>
      <c r="F352" s="266" t="s">
        <v>598</v>
      </c>
      <c r="G352" s="266">
        <f>+IF(H352=0,"",'Ark1'!Q1210)</f>
        <v>390</v>
      </c>
      <c r="H352" s="266">
        <f>+'Ark1'!R1210</f>
        <v>747</v>
      </c>
      <c r="I352" s="267">
        <f>+IF(H352=0,"",'Ark1'!AE1210)</f>
        <v>22.074468085106375</v>
      </c>
      <c r="J352" s="267">
        <f>+IF(H352=0,"",'Ark1'!AF1210)</f>
        <v>22.565519762520161</v>
      </c>
      <c r="K352" s="268">
        <f>+IF(H352=0,"",'Ark1'!S1210)</f>
        <v>6.1659973226238289</v>
      </c>
      <c r="L352" s="267">
        <f>+IF(H352=0,"",'Ark1'!U1210)</f>
        <v>236.99477911646633</v>
      </c>
      <c r="M352" s="269">
        <f>+IF(H352=0,"",'Ark1'!W1210)</f>
        <v>100</v>
      </c>
      <c r="N352" s="269">
        <f>+IF(H352=0,"",'Ark1'!X1210)</f>
        <v>0.26773761713520744</v>
      </c>
      <c r="O352" s="269">
        <f>+IF(H352=0,"",'Ark1'!AG1210)</f>
        <v>529.74930747922429</v>
      </c>
      <c r="P352" s="269">
        <f>+IF(H352=0,"",'Ark1'!AH1210)</f>
        <v>95.448460508701473</v>
      </c>
      <c r="Q352" s="269">
        <f>+IF(H352=0,"",'Ark1'!AI1210)</f>
        <v>69.344042838018751</v>
      </c>
      <c r="R352" s="269"/>
      <c r="S352" s="269"/>
      <c r="T352" s="269">
        <f>+IF(H352=0,"",'Ark1'!Y1210)</f>
        <v>36.932906526871754</v>
      </c>
      <c r="U352" s="268">
        <f>+IF(H352=0,"",'Ark1'!Z1210)</f>
        <v>1.6539338250719275</v>
      </c>
      <c r="V352" s="269">
        <f t="shared" si="60"/>
        <v>447.37156947724895</v>
      </c>
      <c r="W352" s="267">
        <f t="shared" si="61"/>
        <v>1.9153846153846155</v>
      </c>
      <c r="X352" s="365"/>
      <c r="AA352" s="28"/>
      <c r="AB352" s="27"/>
    </row>
    <row r="353" spans="1:64">
      <c r="A353" s="365"/>
      <c r="B353" s="365">
        <f>+'Ark1'!C1211</f>
        <v>2023</v>
      </c>
      <c r="C353" s="266">
        <f>+'Ark1'!M1211</f>
        <v>8</v>
      </c>
      <c r="D353" s="364" t="s">
        <v>99</v>
      </c>
      <c r="E353" s="266">
        <f>+'Ark1'!D1211</f>
        <v>9</v>
      </c>
      <c r="F353" s="266" t="s">
        <v>599</v>
      </c>
      <c r="G353" s="266">
        <f>+IF(H353=0,"",'Ark1'!Q1211)</f>
        <v>384</v>
      </c>
      <c r="H353" s="266">
        <f>+'Ark1'!R1211</f>
        <v>733</v>
      </c>
      <c r="I353" s="267">
        <f>+IF(H353=0,"",'Ark1'!AE1211)</f>
        <v>19.004407570650766</v>
      </c>
      <c r="J353" s="267">
        <f>+IF(H353=0,"",'Ark1'!AF1211)</f>
        <v>19.988833420691311</v>
      </c>
      <c r="K353" s="268">
        <f>+IF(H353=0,"",'Ark1'!S1211)</f>
        <v>6.1814461118690307</v>
      </c>
      <c r="L353" s="267">
        <f>+IF(H353=0,"",'Ark1'!U1211)</f>
        <v>240.93751705320591</v>
      </c>
      <c r="M353" s="269">
        <f>+IF(H353=0,"",'Ark1'!W1211)</f>
        <v>100</v>
      </c>
      <c r="N353" s="269">
        <f>+IF(H353=0,"",'Ark1'!X1211)</f>
        <v>1.7735334242837653</v>
      </c>
      <c r="O353" s="269">
        <f>+IF(H353=0,"",'Ark1'!AG1211)</f>
        <v>538.45718232044226</v>
      </c>
      <c r="P353" s="269">
        <f>+IF(H353=0,"",'Ark1'!AH1211)</f>
        <v>98.499317871759871</v>
      </c>
      <c r="Q353" s="269">
        <f>+IF(H353=0,"",'Ark1'!AI1211)</f>
        <v>74.351978171896349</v>
      </c>
      <c r="R353" s="269"/>
      <c r="S353" s="269"/>
      <c r="T353" s="269">
        <f>+IF(H353=0,"",'Ark1'!Y1211)</f>
        <v>44.112333633070641</v>
      </c>
      <c r="U353" s="268">
        <f>+IF(H353=0,"",'Ark1'!Z1211)</f>
        <v>1.6069713690872212</v>
      </c>
      <c r="V353" s="269">
        <f t="shared" si="60"/>
        <v>447.45900874588227</v>
      </c>
      <c r="W353" s="267">
        <f t="shared" si="61"/>
        <v>1.9088541666666667</v>
      </c>
      <c r="X353" s="365"/>
      <c r="AA353" s="28"/>
      <c r="AB353" s="27"/>
    </row>
    <row r="354" spans="1:64">
      <c r="A354" s="365"/>
      <c r="B354" s="365">
        <f>+'Ark1'!C1212</f>
        <v>2023</v>
      </c>
      <c r="C354" s="266">
        <f>+'Ark1'!M1212</f>
        <v>8</v>
      </c>
      <c r="D354" s="364" t="s">
        <v>99</v>
      </c>
      <c r="E354" s="266">
        <f>+'Ark1'!D1212</f>
        <v>10</v>
      </c>
      <c r="F354" s="266" t="s">
        <v>600</v>
      </c>
      <c r="G354" s="266">
        <f>+IF(H354=0,"",'Ark1'!Q1212)</f>
        <v>455</v>
      </c>
      <c r="H354" s="266">
        <f>+'Ark1'!R1212</f>
        <v>745</v>
      </c>
      <c r="I354" s="267">
        <f>+IF(H354=0,"",'Ark1'!AE1212)</f>
        <v>17.134314627414902</v>
      </c>
      <c r="J354" s="267">
        <f>+IF(H354=0,"",'Ark1'!AF1212)</f>
        <v>18.726828162584937</v>
      </c>
      <c r="K354" s="268">
        <f>+IF(H354=0,"",'Ark1'!S1212)</f>
        <v>5.584677419354839</v>
      </c>
      <c r="L354" s="267">
        <f>+IF(H354=0,"",'Ark1'!U1212)</f>
        <v>228.11194630872495</v>
      </c>
      <c r="M354" s="269">
        <f>+IF(H354=0,"",'Ark1'!W1212)</f>
        <v>100</v>
      </c>
      <c r="N354" s="269">
        <f>+IF(H354=0,"",'Ark1'!X1212)</f>
        <v>0.26845637583892623</v>
      </c>
      <c r="O354" s="269">
        <f>+IF(H354=0,"",'Ark1'!AG1212)</f>
        <v>565.8946648426811</v>
      </c>
      <c r="P354" s="269">
        <f>+IF(H354=0,"",'Ark1'!AH1212)</f>
        <v>97.449664429530173</v>
      </c>
      <c r="Q354" s="269">
        <f>+IF(H354=0,"",'Ark1'!AI1212)</f>
        <v>64.161073825503351</v>
      </c>
      <c r="R354" s="269"/>
      <c r="S354" s="269"/>
      <c r="T354" s="269">
        <f>+IF(H354=0,"",'Ark1'!Y1212)</f>
        <v>37.955562920532131</v>
      </c>
      <c r="U354" s="268">
        <f>+IF(H354=0,"",'Ark1'!Z1212)</f>
        <v>1.4196495931693003</v>
      </c>
      <c r="V354" s="269">
        <f t="shared" si="60"/>
        <v>403.09965878922037</v>
      </c>
      <c r="W354" s="267">
        <f t="shared" si="61"/>
        <v>1.6373626373626373</v>
      </c>
      <c r="X354" s="365"/>
      <c r="AA354" s="28"/>
      <c r="AB354" s="27"/>
    </row>
    <row r="355" spans="1:64">
      <c r="A355" s="365"/>
      <c r="B355" s="365">
        <f>+'Ark1'!C1213</f>
        <v>2023</v>
      </c>
      <c r="C355" s="266">
        <f>+'Ark1'!M1213</f>
        <v>8</v>
      </c>
      <c r="D355" s="364" t="s">
        <v>99</v>
      </c>
      <c r="E355" s="266">
        <f>+'Ark1'!D1213</f>
        <v>11</v>
      </c>
      <c r="F355" s="266" t="s">
        <v>601</v>
      </c>
      <c r="G355" s="266">
        <f>+IF(H355=0,"",'Ark1'!Q1213)</f>
        <v>521</v>
      </c>
      <c r="H355" s="266">
        <f>+'Ark1'!R1213</f>
        <v>812</v>
      </c>
      <c r="I355" s="267">
        <f>+IF(H355=0,"",'Ark1'!AE1213)</f>
        <v>17.27292065517975</v>
      </c>
      <c r="J355" s="267">
        <f>+IF(H355=0,"",'Ark1'!AF1213)</f>
        <v>18.630504646701954</v>
      </c>
      <c r="K355" s="268">
        <f>+IF(H355=0,"",'Ark1'!S1213)</f>
        <v>5.4932182490752179</v>
      </c>
      <c r="L355" s="267">
        <f>+IF(H355=0,"",'Ark1'!U1213)</f>
        <v>227.56576354679797</v>
      </c>
      <c r="M355" s="269">
        <f>+IF(H355=0,"",'Ark1'!W1213)</f>
        <v>100</v>
      </c>
      <c r="N355" s="269">
        <f>+IF(H355=0,"",'Ark1'!X1213)</f>
        <v>0</v>
      </c>
      <c r="O355" s="269">
        <f>+IF(H355=0,"",'Ark1'!AG1213)</f>
        <v>574.09762202753438</v>
      </c>
      <c r="P355" s="269">
        <f>+IF(H355=0,"",'Ark1'!AH1213)</f>
        <v>98.275862068965509</v>
      </c>
      <c r="Q355" s="269">
        <f>+IF(H355=0,"",'Ark1'!AI1213)</f>
        <v>63.916256157635459</v>
      </c>
      <c r="R355" s="269"/>
      <c r="S355" s="269"/>
      <c r="T355" s="269">
        <f>+IF(H355=0,"",'Ark1'!Y1213)</f>
        <v>40.946022203251744</v>
      </c>
      <c r="U355" s="268">
        <f>+IF(H355=0,"",'Ark1'!Z1213)</f>
        <v>1.404837373631602</v>
      </c>
      <c r="V355" s="269">
        <f t="shared" si="60"/>
        <v>396.38861896537111</v>
      </c>
      <c r="W355" s="267">
        <f t="shared" si="61"/>
        <v>1.5585412667946257</v>
      </c>
      <c r="X355" s="365"/>
      <c r="AA355" s="28"/>
      <c r="AB355" s="27"/>
    </row>
    <row r="356" spans="1:64">
      <c r="A356" s="365"/>
      <c r="B356" s="365">
        <f>+'Ark1'!C1214</f>
        <v>2023</v>
      </c>
      <c r="C356" s="266">
        <f>+'Ark1'!M1214</f>
        <v>8</v>
      </c>
      <c r="D356" s="364" t="s">
        <v>99</v>
      </c>
      <c r="E356" s="266">
        <f>+'Ark1'!D1214</f>
        <v>12</v>
      </c>
      <c r="F356" s="266" t="s">
        <v>602</v>
      </c>
      <c r="G356" s="266">
        <f>+IF(H356=0,"",'Ark1'!Q1214)</f>
        <v>140</v>
      </c>
      <c r="H356" s="266">
        <f>+'Ark1'!R1214</f>
        <v>239</v>
      </c>
      <c r="I356" s="267">
        <f>+IF(H356=0,"",'Ark1'!AE1214)</f>
        <v>18.188736681887363</v>
      </c>
      <c r="J356" s="267">
        <f>+IF(H356=0,"",'Ark1'!AF1214)</f>
        <v>19.753299487348865</v>
      </c>
      <c r="K356" s="268">
        <f>+IF(H356=0,"",'Ark1'!S1214)</f>
        <v>5.7740585774058575</v>
      </c>
      <c r="L356" s="267">
        <f>+IF(H356=0,"",'Ark1'!U1214)</f>
        <v>233.2213389121338</v>
      </c>
      <c r="M356" s="269">
        <f>+IF(H356=0,"",'Ark1'!W1214)</f>
        <v>100</v>
      </c>
      <c r="N356" s="269">
        <f>+IF(H356=0,"",'Ark1'!X1214)</f>
        <v>0.41841004184100405</v>
      </c>
      <c r="O356" s="269">
        <f>+IF(H356=0,"",'Ark1'!AG1214)</f>
        <v>554.54468085106396</v>
      </c>
      <c r="P356" s="269">
        <f>+IF(H356=0,"",'Ark1'!AH1214)</f>
        <v>98.326359832635987</v>
      </c>
      <c r="Q356" s="269">
        <f>+IF(H356=0,"",'Ark1'!AI1214)</f>
        <v>62.343096234309606</v>
      </c>
      <c r="R356" s="269"/>
      <c r="S356" s="269"/>
      <c r="T356" s="269">
        <f>+IF(H356=0,"",'Ark1'!Y1214)</f>
        <v>40.001167408254943</v>
      </c>
      <c r="U356" s="268">
        <f>+IF(H356=0,"",'Ark1'!Z1214)</f>
        <v>1.6412557229247129</v>
      </c>
      <c r="V356" s="269">
        <f t="shared" si="60"/>
        <v>420.5636569342027</v>
      </c>
      <c r="W356" s="267">
        <f t="shared" si="61"/>
        <v>1.7071428571428571</v>
      </c>
      <c r="X356" s="365"/>
      <c r="AA356" s="28"/>
      <c r="AB356" s="27"/>
    </row>
    <row r="357" spans="1:64" ht="16.05" customHeight="1">
      <c r="A357" s="365"/>
      <c r="B357" s="365"/>
      <c r="C357" s="365"/>
      <c r="D357" s="365"/>
      <c r="E357" s="365"/>
      <c r="F357" s="365"/>
      <c r="G357" s="365"/>
      <c r="H357" s="365"/>
      <c r="I357" s="366"/>
      <c r="J357" s="366"/>
      <c r="K357" s="365"/>
      <c r="L357" s="365"/>
      <c r="M357" s="367"/>
      <c r="N357" s="367"/>
      <c r="O357" s="365"/>
      <c r="P357" s="367"/>
      <c r="Q357" s="367"/>
      <c r="R357" s="367"/>
      <c r="S357" s="367"/>
      <c r="T357" s="367"/>
      <c r="U357" s="365"/>
      <c r="V357" s="365"/>
      <c r="W357" s="366"/>
      <c r="X357" s="365"/>
      <c r="Y357" s="249"/>
      <c r="AA357" s="28"/>
      <c r="AB357" s="27"/>
      <c r="AC357" s="250"/>
      <c r="AD357" s="86"/>
      <c r="AH357" s="86"/>
      <c r="AZ357" s="262" t="e">
        <f>1+#REF!</f>
        <v>#REF!</v>
      </c>
      <c r="BA357" s="27">
        <v>248.30514184397128</v>
      </c>
      <c r="BB357" s="86">
        <f t="shared" ref="BB357:BL357" si="62">+BA357</f>
        <v>248.30514184397128</v>
      </c>
      <c r="BC357" s="86">
        <f t="shared" si="62"/>
        <v>248.30514184397128</v>
      </c>
      <c r="BD357" s="86">
        <f t="shared" si="62"/>
        <v>248.30514184397128</v>
      </c>
      <c r="BE357" s="86">
        <f t="shared" si="62"/>
        <v>248.30514184397128</v>
      </c>
      <c r="BF357" s="86">
        <f t="shared" si="62"/>
        <v>248.30514184397128</v>
      </c>
      <c r="BG357" s="86">
        <f t="shared" si="62"/>
        <v>248.30514184397128</v>
      </c>
      <c r="BH357" s="86">
        <f t="shared" si="62"/>
        <v>248.30514184397128</v>
      </c>
      <c r="BI357" s="86">
        <f t="shared" si="62"/>
        <v>248.30514184397128</v>
      </c>
      <c r="BJ357" s="86">
        <f t="shared" si="62"/>
        <v>248.30514184397128</v>
      </c>
      <c r="BK357" s="86">
        <f t="shared" si="62"/>
        <v>248.30514184397128</v>
      </c>
      <c r="BL357" s="86">
        <f t="shared" si="62"/>
        <v>248.30514184397128</v>
      </c>
    </row>
    <row r="358" spans="1:64" ht="16.05" customHeight="1">
      <c r="A358" s="368" t="s">
        <v>639</v>
      </c>
      <c r="B358" s="365"/>
      <c r="C358" s="365"/>
      <c r="D358" s="369" t="str">
        <f>+D360</f>
        <v>3+</v>
      </c>
      <c r="E358" s="365"/>
      <c r="F358" s="365"/>
      <c r="G358" s="365"/>
      <c r="H358" s="272">
        <f>SUM(H360:H371)</f>
        <v>6863</v>
      </c>
      <c r="I358" s="366"/>
      <c r="J358" s="366"/>
      <c r="K358" s="365"/>
      <c r="L358" s="272">
        <f>+Fettgruppe!N34</f>
        <v>249.36089173830595</v>
      </c>
      <c r="M358" s="367"/>
      <c r="N358" s="367"/>
      <c r="O358" s="365"/>
      <c r="P358" s="367"/>
      <c r="Q358" s="367"/>
      <c r="R358" s="367"/>
      <c r="S358" s="367"/>
      <c r="T358" s="367"/>
      <c r="U358" s="365"/>
      <c r="V358" s="272">
        <f>+Fettgruppe!X34</f>
        <v>454.55699072909476</v>
      </c>
      <c r="W358" s="370"/>
      <c r="X358" s="365"/>
      <c r="Y358" s="249"/>
      <c r="AA358" s="28"/>
      <c r="AB358" s="27"/>
      <c r="AC358" s="250"/>
      <c r="AD358" s="86"/>
      <c r="AH358" s="86"/>
      <c r="AZ358" s="262" t="e">
        <f>1+AZ357</f>
        <v>#REF!</v>
      </c>
      <c r="BA358" s="27">
        <v>268.9193823216188</v>
      </c>
      <c r="BB358" s="86">
        <f t="shared" ref="BB358:BL358" si="63">+BA358</f>
        <v>268.9193823216188</v>
      </c>
      <c r="BC358" s="86">
        <f t="shared" si="63"/>
        <v>268.9193823216188</v>
      </c>
      <c r="BD358" s="86">
        <f t="shared" si="63"/>
        <v>268.9193823216188</v>
      </c>
      <c r="BE358" s="86">
        <f t="shared" si="63"/>
        <v>268.9193823216188</v>
      </c>
      <c r="BF358" s="86">
        <f t="shared" si="63"/>
        <v>268.9193823216188</v>
      </c>
      <c r="BG358" s="86">
        <f t="shared" si="63"/>
        <v>268.9193823216188</v>
      </c>
      <c r="BH358" s="86">
        <f t="shared" si="63"/>
        <v>268.9193823216188</v>
      </c>
      <c r="BI358" s="86">
        <f t="shared" si="63"/>
        <v>268.9193823216188</v>
      </c>
      <c r="BJ358" s="86">
        <f t="shared" si="63"/>
        <v>268.9193823216188</v>
      </c>
      <c r="BK358" s="86">
        <f t="shared" si="63"/>
        <v>268.9193823216188</v>
      </c>
      <c r="BL358" s="86">
        <f t="shared" si="63"/>
        <v>268.9193823216188</v>
      </c>
    </row>
    <row r="359" spans="1:64" ht="16.05" customHeight="1">
      <c r="A359" s="365"/>
      <c r="B359" s="365"/>
      <c r="C359" s="365"/>
      <c r="D359" s="369"/>
      <c r="E359" s="365"/>
      <c r="F359" s="365"/>
      <c r="G359" s="365"/>
      <c r="H359" s="365"/>
      <c r="I359" s="365"/>
      <c r="J359" s="365"/>
      <c r="K359" s="365"/>
      <c r="L359" s="365"/>
      <c r="M359" s="367"/>
      <c r="N359" s="367"/>
      <c r="O359" s="365"/>
      <c r="P359" s="367"/>
      <c r="Q359" s="367"/>
      <c r="R359" s="367"/>
      <c r="S359" s="367"/>
      <c r="T359" s="367"/>
      <c r="U359" s="365"/>
      <c r="V359" s="365"/>
      <c r="W359" s="365"/>
      <c r="X359" s="365"/>
      <c r="Y359" s="249"/>
      <c r="AA359" s="28"/>
      <c r="AB359" s="27"/>
      <c r="AC359" s="250"/>
      <c r="AD359" s="86"/>
      <c r="AH359" s="86"/>
      <c r="AZ359" s="262"/>
      <c r="BA359" s="27"/>
    </row>
    <row r="360" spans="1:64">
      <c r="A360" s="365"/>
      <c r="B360" s="365">
        <f>+'Ark1'!C1215</f>
        <v>2023</v>
      </c>
      <c r="C360" s="266">
        <f>+'Ark1'!M1215</f>
        <v>9</v>
      </c>
      <c r="D360" s="266" t="s">
        <v>100</v>
      </c>
      <c r="E360" s="266">
        <f>+'Ark1'!D1215</f>
        <v>1</v>
      </c>
      <c r="F360" s="266" t="s">
        <v>592</v>
      </c>
      <c r="G360" s="266">
        <f>+IF(H360=0,"",'Ark1'!Q1215)</f>
        <v>313</v>
      </c>
      <c r="H360" s="266">
        <f>+'Ark1'!R1215</f>
        <v>471</v>
      </c>
      <c r="I360" s="267">
        <f>+IF(H360=0,"",'Ark1'!AE1215)</f>
        <v>16.411149825783973</v>
      </c>
      <c r="J360" s="267">
        <f>+IF(H360=0,"",'Ark1'!AF1215)</f>
        <v>18.26895685668913</v>
      </c>
      <c r="K360" s="268">
        <f>+IF(H360=0,"",'Ark1'!S1215)</f>
        <v>6.0509554140127424</v>
      </c>
      <c r="L360" s="267">
        <f>+IF(H360=0,"",'Ark1'!U1215)</f>
        <v>256.79660297239928</v>
      </c>
      <c r="M360" s="269">
        <f>+IF(H360=0,"",'Ark1'!W1215)</f>
        <v>100</v>
      </c>
      <c r="N360" s="269">
        <f>+IF(H360=0,"",'Ark1'!X1215)</f>
        <v>1.2738853503184711</v>
      </c>
      <c r="O360" s="269">
        <f>+IF(H360=0,"",'Ark1'!AG1215)</f>
        <v>581.26484018264819</v>
      </c>
      <c r="P360" s="269">
        <f>+IF(H360=0,"",'Ark1'!AH1215)</f>
        <v>92.781316348195332</v>
      </c>
      <c r="Q360" s="269">
        <f>+IF(H360=0,"",'Ark1'!AI1215)</f>
        <v>53.927813163481936</v>
      </c>
      <c r="R360" s="269"/>
      <c r="S360" s="269"/>
      <c r="T360" s="269">
        <f>+IF(H360=0,"",'Ark1'!Y1215)</f>
        <v>39.236597764986335</v>
      </c>
      <c r="U360" s="268">
        <f>+IF(H360=0,"",'Ark1'!Z1215)</f>
        <v>1.5259795990987537</v>
      </c>
      <c r="V360" s="269">
        <f t="shared" ref="V360:V371" si="64">+IF(H360=0,"",1000*L360/O360)</f>
        <v>441.78932772143463</v>
      </c>
      <c r="W360" s="267">
        <f t="shared" ref="W360:W371" si="65">+IF(H360=0,"",H360/G360)</f>
        <v>1.5047923322683705</v>
      </c>
      <c r="X360" s="365"/>
      <c r="AA360" s="28"/>
      <c r="AB360" s="27"/>
    </row>
    <row r="361" spans="1:64">
      <c r="A361" s="365"/>
      <c r="B361" s="365">
        <f>+'Ark1'!C1216</f>
        <v>2023</v>
      </c>
      <c r="C361" s="266">
        <f>+'Ark1'!M1216</f>
        <v>9</v>
      </c>
      <c r="D361" s="266" t="s">
        <v>100</v>
      </c>
      <c r="E361" s="266">
        <f>+'Ark1'!D1216</f>
        <v>2</v>
      </c>
      <c r="F361" s="266" t="s">
        <v>593</v>
      </c>
      <c r="G361" s="266">
        <f>+IF(H361=0,"",'Ark1'!Q1216)</f>
        <v>263</v>
      </c>
      <c r="H361" s="266">
        <f>+'Ark1'!R1216</f>
        <v>450</v>
      </c>
      <c r="I361" s="267">
        <f>+IF(H361=0,"",'Ark1'!AE1216)</f>
        <v>18.971332209106237</v>
      </c>
      <c r="J361" s="267">
        <f>+IF(H361=0,"",'Ark1'!AF1216)</f>
        <v>21.125904970566179</v>
      </c>
      <c r="K361" s="268">
        <f>+IF(H361=0,"",'Ark1'!S1216)</f>
        <v>6.14</v>
      </c>
      <c r="L361" s="267">
        <f>+IF(H361=0,"",'Ark1'!U1216)</f>
        <v>255.02999999999977</v>
      </c>
      <c r="M361" s="269">
        <f>+IF(H361=0,"",'Ark1'!W1216)</f>
        <v>100</v>
      </c>
      <c r="N361" s="269">
        <f>+IF(H361=0,"",'Ark1'!X1216)</f>
        <v>1.333333333333333</v>
      </c>
      <c r="O361" s="269">
        <f>+IF(H361=0,"",'Ark1'!AG1216)</f>
        <v>562.3574879227051</v>
      </c>
      <c r="P361" s="269">
        <f>+IF(H361=0,"",'Ark1'!AH1216)</f>
        <v>92</v>
      </c>
      <c r="Q361" s="269">
        <f>+IF(H361=0,"",'Ark1'!AI1216)</f>
        <v>54.222222222222221</v>
      </c>
      <c r="R361" s="269"/>
      <c r="S361" s="269"/>
      <c r="T361" s="269">
        <f>+IF(H361=0,"",'Ark1'!Y1216)</f>
        <v>39.152373136533058</v>
      </c>
      <c r="U361" s="268">
        <f>+IF(H361=0,"",'Ark1'!Z1216)</f>
        <v>1.5931659605257005</v>
      </c>
      <c r="V361" s="269">
        <f t="shared" si="64"/>
        <v>453.50156346642819</v>
      </c>
      <c r="W361" s="267">
        <f t="shared" si="65"/>
        <v>1.7110266159695817</v>
      </c>
      <c r="X361" s="365"/>
      <c r="AA361" s="28"/>
      <c r="AB361" s="27"/>
    </row>
    <row r="362" spans="1:64">
      <c r="A362" s="365"/>
      <c r="B362" s="365">
        <f>+'Ark1'!C1217</f>
        <v>2023</v>
      </c>
      <c r="C362" s="266">
        <f>+'Ark1'!M1217</f>
        <v>9</v>
      </c>
      <c r="D362" s="266" t="s">
        <v>100</v>
      </c>
      <c r="E362" s="266">
        <f>+'Ark1'!D1217</f>
        <v>3</v>
      </c>
      <c r="F362" s="266" t="s">
        <v>594</v>
      </c>
      <c r="G362" s="266">
        <f>+IF(H362=0,"",'Ark1'!Q1217)</f>
        <v>304</v>
      </c>
      <c r="H362" s="266">
        <f>+'Ark1'!R1217</f>
        <v>456</v>
      </c>
      <c r="I362" s="267">
        <f>+IF(H362=0,"",'Ark1'!AE1217)</f>
        <v>19.297503173931439</v>
      </c>
      <c r="J362" s="267">
        <f>+IF(H362=0,"",'Ark1'!AF1217)</f>
        <v>21.355313978285828</v>
      </c>
      <c r="K362" s="268">
        <f>+IF(H362=0,"",'Ark1'!S1217)</f>
        <v>5.7894736842105283</v>
      </c>
      <c r="L362" s="267">
        <f>+IF(H362=0,"",'Ark1'!U1217)</f>
        <v>242.63771929824551</v>
      </c>
      <c r="M362" s="269">
        <f>+IF(H362=0,"",'Ark1'!W1217)</f>
        <v>100</v>
      </c>
      <c r="N362" s="269">
        <f>+IF(H362=0,"",'Ark1'!X1217)</f>
        <v>0.4385964912280701</v>
      </c>
      <c r="O362" s="269">
        <f>+IF(H362=0,"",'Ark1'!AG1217)</f>
        <v>549.68965517241372</v>
      </c>
      <c r="P362" s="269">
        <f>+IF(H362=0,"",'Ark1'!AH1217)</f>
        <v>94.956140350877178</v>
      </c>
      <c r="Q362" s="269">
        <f>+IF(H362=0,"",'Ark1'!AI1217)</f>
        <v>46.710526315789473</v>
      </c>
      <c r="R362" s="269"/>
      <c r="S362" s="269"/>
      <c r="T362" s="269">
        <f>+IF(H362=0,"",'Ark1'!Y1217)</f>
        <v>38.690732015836723</v>
      </c>
      <c r="U362" s="268">
        <f>+IF(H362=0,"",'Ark1'!Z1217)</f>
        <v>1.5259376422069055</v>
      </c>
      <c r="V362" s="269">
        <f t="shared" si="64"/>
        <v>441.40856029415471</v>
      </c>
      <c r="W362" s="267">
        <f t="shared" si="65"/>
        <v>1.5</v>
      </c>
      <c r="X362" s="365"/>
      <c r="AA362" s="28"/>
      <c r="AB362" s="27"/>
    </row>
    <row r="363" spans="1:64">
      <c r="A363" s="365"/>
      <c r="B363" s="365">
        <f>+'Ark1'!C1218</f>
        <v>2023</v>
      </c>
      <c r="C363" s="266">
        <f>+'Ark1'!M1218</f>
        <v>9</v>
      </c>
      <c r="D363" s="266" t="s">
        <v>100</v>
      </c>
      <c r="E363" s="266">
        <f>+'Ark1'!D1218</f>
        <v>4</v>
      </c>
      <c r="F363" s="266" t="s">
        <v>595</v>
      </c>
      <c r="G363" s="266">
        <f>+IF(H363=0,"",'Ark1'!Q1218)</f>
        <v>278</v>
      </c>
      <c r="H363" s="266">
        <f>+'Ark1'!R1218</f>
        <v>434</v>
      </c>
      <c r="I363" s="267">
        <f>+IF(H363=0,"",'Ark1'!AE1218)</f>
        <v>19.664703217036699</v>
      </c>
      <c r="J363" s="267">
        <f>+IF(H363=0,"",'Ark1'!AF1218)</f>
        <v>21.143002242378714</v>
      </c>
      <c r="K363" s="268">
        <f>+IF(H363=0,"",'Ark1'!S1218)</f>
        <v>6.0921658986175116</v>
      </c>
      <c r="L363" s="267">
        <f>+IF(H363=0,"",'Ark1'!U1218)</f>
        <v>249.60322580645155</v>
      </c>
      <c r="M363" s="269">
        <f>+IF(H363=0,"",'Ark1'!W1218)</f>
        <v>100</v>
      </c>
      <c r="N363" s="269">
        <f>+IF(H363=0,"",'Ark1'!X1218)</f>
        <v>0.46082949308755761</v>
      </c>
      <c r="O363" s="269">
        <f>+IF(H363=0,"",'Ark1'!AG1218)</f>
        <v>552.17857142857156</v>
      </c>
      <c r="P363" s="269">
        <f>+IF(H363=0,"",'Ark1'!AH1218)</f>
        <v>96.774193548387117</v>
      </c>
      <c r="Q363" s="269">
        <f>+IF(H363=0,"",'Ark1'!AI1218)</f>
        <v>58.525345622119822</v>
      </c>
      <c r="R363" s="269"/>
      <c r="S363" s="269"/>
      <c r="T363" s="269">
        <f>+IF(H363=0,"",'Ark1'!Y1218)</f>
        <v>38.534595010660887</v>
      </c>
      <c r="U363" s="268">
        <f>+IF(H363=0,"",'Ark1'!Z1218)</f>
        <v>1.5105720862564571</v>
      </c>
      <c r="V363" s="269">
        <f t="shared" si="64"/>
        <v>452.03352451850731</v>
      </c>
      <c r="W363" s="267">
        <f t="shared" si="65"/>
        <v>1.5611510791366907</v>
      </c>
      <c r="X363" s="365"/>
      <c r="AA363" s="28"/>
      <c r="AB363" s="27"/>
    </row>
    <row r="364" spans="1:64">
      <c r="A364" s="365"/>
      <c r="B364" s="365">
        <f>+'Ark1'!C1219</f>
        <v>2023</v>
      </c>
      <c r="C364" s="266">
        <f>+'Ark1'!M1219</f>
        <v>9</v>
      </c>
      <c r="D364" s="266" t="s">
        <v>100</v>
      </c>
      <c r="E364" s="266">
        <f>+'Ark1'!D1219</f>
        <v>5</v>
      </c>
      <c r="F364" s="266" t="s">
        <v>442</v>
      </c>
      <c r="G364" s="266">
        <f>+IF(H364=0,"",'Ark1'!Q1219)</f>
        <v>387</v>
      </c>
      <c r="H364" s="266">
        <f>+'Ark1'!R1219</f>
        <v>673</v>
      </c>
      <c r="I364" s="267">
        <f>+IF(H364=0,"",'Ark1'!AE1219)</f>
        <v>20.797280593325095</v>
      </c>
      <c r="J364" s="267">
        <f>+IF(H364=0,"",'Ark1'!AF1219)</f>
        <v>22.097680173351247</v>
      </c>
      <c r="K364" s="268">
        <f>+IF(H364=0,"",'Ark1'!S1219)</f>
        <v>6.3214285714285694</v>
      </c>
      <c r="L364" s="267">
        <f>+IF(H364=0,"",'Ark1'!U1219)</f>
        <v>251.12838038633015</v>
      </c>
      <c r="M364" s="269">
        <f>+IF(H364=0,"",'Ark1'!W1219)</f>
        <v>100</v>
      </c>
      <c r="N364" s="269">
        <f>+IF(H364=0,"",'Ark1'!X1219)</f>
        <v>0.29717682020802377</v>
      </c>
      <c r="O364" s="269">
        <f>+IF(H364=0,"",'Ark1'!AG1219)</f>
        <v>535.7981790591806</v>
      </c>
      <c r="P364" s="269">
        <f>+IF(H364=0,"",'Ark1'!AH1219)</f>
        <v>97.77117384843983</v>
      </c>
      <c r="Q364" s="269">
        <f>+IF(H364=0,"",'Ark1'!AI1219)</f>
        <v>60.921248142644878</v>
      </c>
      <c r="R364" s="269"/>
      <c r="S364" s="269"/>
      <c r="T364" s="269">
        <f>+IF(H364=0,"",'Ark1'!Y1219)</f>
        <v>35.915853613195715</v>
      </c>
      <c r="U364" s="268">
        <f>+IF(H364=0,"",'Ark1'!Z1219)</f>
        <v>1.5460302274444715</v>
      </c>
      <c r="V364" s="269">
        <f t="shared" si="64"/>
        <v>468.69957794050703</v>
      </c>
      <c r="W364" s="267">
        <f t="shared" si="65"/>
        <v>1.7390180878552972</v>
      </c>
      <c r="X364" s="365"/>
      <c r="AA364" s="28"/>
      <c r="AB364" s="27"/>
    </row>
    <row r="365" spans="1:64">
      <c r="A365" s="365"/>
      <c r="B365" s="365">
        <f>+'Ark1'!C1220</f>
        <v>2023</v>
      </c>
      <c r="C365" s="266">
        <f>+'Ark1'!M1220</f>
        <v>9</v>
      </c>
      <c r="D365" s="266" t="s">
        <v>100</v>
      </c>
      <c r="E365" s="266">
        <f>+'Ark1'!D1220</f>
        <v>6</v>
      </c>
      <c r="F365" s="266" t="s">
        <v>596</v>
      </c>
      <c r="G365" s="266">
        <f>+IF(H365=0,"",'Ark1'!Q1220)</f>
        <v>540</v>
      </c>
      <c r="H365" s="266">
        <f>+'Ark1'!R1220</f>
        <v>1087</v>
      </c>
      <c r="I365" s="267">
        <f>+IF(H365=0,"",'Ark1'!AE1220)</f>
        <v>22.017419485517522</v>
      </c>
      <c r="J365" s="267">
        <f>+IF(H365=0,"",'Ark1'!AF1220)</f>
        <v>23.247972808067221</v>
      </c>
      <c r="K365" s="268">
        <f>+IF(H365=0,"",'Ark1'!S1220)</f>
        <v>6.5271389144434222</v>
      </c>
      <c r="L365" s="267">
        <f>+IF(H365=0,"",'Ark1'!U1220)</f>
        <v>249.1350505979764</v>
      </c>
      <c r="M365" s="269">
        <f>+IF(H365=0,"",'Ark1'!W1220)</f>
        <v>100</v>
      </c>
      <c r="N365" s="269">
        <f>+IF(H365=0,"",'Ark1'!X1220)</f>
        <v>0.27598896044158222</v>
      </c>
      <c r="O365" s="269">
        <f>+IF(H365=0,"",'Ark1'!AG1220)</f>
        <v>528.84082397003749</v>
      </c>
      <c r="P365" s="269">
        <f>+IF(H365=0,"",'Ark1'!AH1220)</f>
        <v>98.06807727690888</v>
      </c>
      <c r="Q365" s="269">
        <f>+IF(H365=0,"",'Ark1'!AI1220)</f>
        <v>69.549218031278741</v>
      </c>
      <c r="R365" s="269"/>
      <c r="S365" s="269"/>
      <c r="T365" s="269">
        <f>+IF(H365=0,"",'Ark1'!Y1220)</f>
        <v>37.308940385984627</v>
      </c>
      <c r="U365" s="268">
        <f>+IF(H365=0,"",'Ark1'!Z1220)</f>
        <v>1.5527965104230164</v>
      </c>
      <c r="V365" s="269">
        <f t="shared" si="64"/>
        <v>471.09647989674039</v>
      </c>
      <c r="W365" s="267">
        <f t="shared" si="65"/>
        <v>2.0129629629629631</v>
      </c>
      <c r="X365" s="365"/>
      <c r="AA365" s="28"/>
      <c r="AB365" s="27"/>
    </row>
    <row r="366" spans="1:64">
      <c r="A366" s="365"/>
      <c r="B366" s="365">
        <f>+'Ark1'!C1221</f>
        <v>2023</v>
      </c>
      <c r="C366" s="266">
        <f>+'Ark1'!M1221</f>
        <v>9</v>
      </c>
      <c r="D366" s="266" t="s">
        <v>100</v>
      </c>
      <c r="E366" s="266">
        <f>+'Ark1'!D1221</f>
        <v>7</v>
      </c>
      <c r="F366" s="266" t="s">
        <v>597</v>
      </c>
      <c r="G366" s="266">
        <f>+IF(H366=0,"",'Ark1'!Q1221)</f>
        <v>286</v>
      </c>
      <c r="H366" s="266">
        <f>+'Ark1'!R1221</f>
        <v>565</v>
      </c>
      <c r="I366" s="267">
        <f>+IF(H366=0,"",'Ark1'!AE1221)</f>
        <v>20.178571428571423</v>
      </c>
      <c r="J366" s="267">
        <f>+IF(H366=0,"",'Ark1'!AF1221)</f>
        <v>21.610748860524044</v>
      </c>
      <c r="K366" s="268">
        <f>+IF(H366=0,"",'Ark1'!S1221)</f>
        <v>6.7238938053097357</v>
      </c>
      <c r="L366" s="267">
        <f>+IF(H366=0,"",'Ark1'!U1221)</f>
        <v>253.66796460177005</v>
      </c>
      <c r="M366" s="269">
        <f>+IF(H366=0,"",'Ark1'!W1221)</f>
        <v>100</v>
      </c>
      <c r="N366" s="269">
        <f>+IF(H366=0,"",'Ark1'!X1221)</f>
        <v>0.70796460176991149</v>
      </c>
      <c r="O366" s="269">
        <f>+IF(H366=0,"",'Ark1'!AG1221)</f>
        <v>526.06642066420659</v>
      </c>
      <c r="P366" s="269">
        <f>+IF(H366=0,"",'Ark1'!AH1221)</f>
        <v>95.752212389380503</v>
      </c>
      <c r="Q366" s="269">
        <f>+IF(H366=0,"",'Ark1'!AI1221)</f>
        <v>73.097345132743357</v>
      </c>
      <c r="R366" s="269"/>
      <c r="S366" s="269"/>
      <c r="T366" s="269">
        <f>+IF(H366=0,"",'Ark1'!Y1221)</f>
        <v>35.830303340189495</v>
      </c>
      <c r="U366" s="268">
        <f>+IF(H366=0,"",'Ark1'!Z1221)</f>
        <v>1.4506192962679711</v>
      </c>
      <c r="V366" s="269">
        <f t="shared" si="64"/>
        <v>482.19759832131314</v>
      </c>
      <c r="W366" s="267">
        <f t="shared" si="65"/>
        <v>1.9755244755244756</v>
      </c>
      <c r="X366" s="365"/>
      <c r="AA366" s="28"/>
      <c r="AB366" s="27"/>
    </row>
    <row r="367" spans="1:64">
      <c r="A367" s="365"/>
      <c r="B367" s="365">
        <f>+'Ark1'!C1222</f>
        <v>2023</v>
      </c>
      <c r="C367" s="266">
        <f>+'Ark1'!M1222</f>
        <v>9</v>
      </c>
      <c r="D367" s="266" t="s">
        <v>100</v>
      </c>
      <c r="E367" s="266">
        <f>+'Ark1'!D1222</f>
        <v>8</v>
      </c>
      <c r="F367" s="266" t="s">
        <v>598</v>
      </c>
      <c r="G367" s="266">
        <f>+IF(H367=0,"",'Ark1'!Q1222)</f>
        <v>331</v>
      </c>
      <c r="H367" s="266">
        <f>+'Ark1'!R1222</f>
        <v>678</v>
      </c>
      <c r="I367" s="267">
        <f>+IF(H367=0,"",'Ark1'!AE1222)</f>
        <v>20.035460992907801</v>
      </c>
      <c r="J367" s="267">
        <f>+IF(H367=0,"",'Ark1'!AF1222)</f>
        <v>21.768757948148096</v>
      </c>
      <c r="K367" s="268">
        <f>+IF(H367=0,"",'Ark1'!S1222)</f>
        <v>6.6917404129793514</v>
      </c>
      <c r="L367" s="267">
        <f>+IF(H367=0,"",'Ark1'!U1222)</f>
        <v>251.89410029498541</v>
      </c>
      <c r="M367" s="269">
        <f>+IF(H367=0,"",'Ark1'!W1222)</f>
        <v>100</v>
      </c>
      <c r="N367" s="269">
        <f>+IF(H367=0,"",'Ark1'!X1222)</f>
        <v>0.58997050147492613</v>
      </c>
      <c r="O367" s="269">
        <f>+IF(H367=0,"",'Ark1'!AG1222)</f>
        <v>531.39057750759878</v>
      </c>
      <c r="P367" s="269">
        <f>+IF(H367=0,"",'Ark1'!AH1222)</f>
        <v>97.050147492625371</v>
      </c>
      <c r="Q367" s="269">
        <f>+IF(H367=0,"",'Ark1'!AI1222)</f>
        <v>78.31858407079649</v>
      </c>
      <c r="R367" s="269"/>
      <c r="S367" s="269"/>
      <c r="T367" s="269">
        <f>+IF(H367=0,"",'Ark1'!Y1222)</f>
        <v>37.832535365146029</v>
      </c>
      <c r="U367" s="268">
        <f>+IF(H367=0,"",'Ark1'!Z1222)</f>
        <v>1.4747499894675824</v>
      </c>
      <c r="V367" s="269">
        <f t="shared" si="64"/>
        <v>474.02816488853409</v>
      </c>
      <c r="W367" s="267">
        <f t="shared" si="65"/>
        <v>2.0483383685800605</v>
      </c>
      <c r="X367" s="365"/>
      <c r="AA367" s="28"/>
      <c r="AB367" s="27"/>
    </row>
    <row r="368" spans="1:64">
      <c r="A368" s="365"/>
      <c r="B368" s="365">
        <f>+'Ark1'!C1223</f>
        <v>2023</v>
      </c>
      <c r="C368" s="266">
        <f>+'Ark1'!M1223</f>
        <v>9</v>
      </c>
      <c r="D368" s="266" t="s">
        <v>100</v>
      </c>
      <c r="E368" s="266">
        <f>+'Ark1'!D1223</f>
        <v>9</v>
      </c>
      <c r="F368" s="266" t="s">
        <v>599</v>
      </c>
      <c r="G368" s="266">
        <f>+IF(H368=0,"",'Ark1'!Q1223)</f>
        <v>330</v>
      </c>
      <c r="H368" s="266">
        <f>+'Ark1'!R1223</f>
        <v>664</v>
      </c>
      <c r="I368" s="267">
        <f>+IF(H368=0,"",'Ark1'!AE1223)</f>
        <v>17.21545242416386</v>
      </c>
      <c r="J368" s="267">
        <f>+IF(H368=0,"",'Ark1'!AF1223)</f>
        <v>18.890454453519517</v>
      </c>
      <c r="K368" s="268">
        <f>+IF(H368=0,"",'Ark1'!S1223)</f>
        <v>6.5783132530120474</v>
      </c>
      <c r="L368" s="267">
        <f>+IF(H368=0,"",'Ark1'!U1223)</f>
        <v>251.35948795180684</v>
      </c>
      <c r="M368" s="269">
        <f>+IF(H368=0,"",'Ark1'!W1223)</f>
        <v>100</v>
      </c>
      <c r="N368" s="269">
        <f>+IF(H368=0,"",'Ark1'!X1223)</f>
        <v>1.2048192771084336</v>
      </c>
      <c r="O368" s="269">
        <f>+IF(H368=0,"",'Ark1'!AG1223)</f>
        <v>545.77016742770195</v>
      </c>
      <c r="P368" s="269">
        <f>+IF(H368=0,"",'Ark1'!AH1223)</f>
        <v>98.795180722891587</v>
      </c>
      <c r="Q368" s="269">
        <f>+IF(H368=0,"",'Ark1'!AI1223)</f>
        <v>79.668674698795186</v>
      </c>
      <c r="R368" s="269"/>
      <c r="S368" s="269"/>
      <c r="T368" s="269">
        <f>+IF(H368=0,"",'Ark1'!Y1223)</f>
        <v>41.103983629570301</v>
      </c>
      <c r="U368" s="268">
        <f>+IF(H368=0,"",'Ark1'!Z1223)</f>
        <v>1.4654287741934069</v>
      </c>
      <c r="V368" s="269">
        <f t="shared" si="64"/>
        <v>460.55922978806711</v>
      </c>
      <c r="W368" s="267">
        <f t="shared" si="65"/>
        <v>2.0121212121212122</v>
      </c>
      <c r="X368" s="365"/>
      <c r="AA368" s="28"/>
      <c r="AB368" s="27"/>
    </row>
    <row r="369" spans="1:64">
      <c r="A369" s="365"/>
      <c r="B369" s="365">
        <f>+'Ark1'!C1224</f>
        <v>2023</v>
      </c>
      <c r="C369" s="266">
        <f>+'Ark1'!M1224</f>
        <v>9</v>
      </c>
      <c r="D369" s="266" t="s">
        <v>100</v>
      </c>
      <c r="E369" s="266">
        <f>+'Ark1'!D1224</f>
        <v>10</v>
      </c>
      <c r="F369" s="266" t="s">
        <v>600</v>
      </c>
      <c r="G369" s="266">
        <f>+IF(H369=0,"",'Ark1'!Q1224)</f>
        <v>352</v>
      </c>
      <c r="H369" s="266">
        <f>+'Ark1'!R1224</f>
        <v>543</v>
      </c>
      <c r="I369" s="267">
        <f>+IF(H369=0,"",'Ark1'!AE1224)</f>
        <v>12.488500459981601</v>
      </c>
      <c r="J369" s="267">
        <f>+IF(H369=0,"",'Ark1'!AF1224)</f>
        <v>14.503172114003259</v>
      </c>
      <c r="K369" s="268">
        <f>+IF(H369=0,"",'Ark1'!S1224)</f>
        <v>5.9558011049723749</v>
      </c>
      <c r="L369" s="267">
        <f>+IF(H369=0,"",'Ark1'!U1224)</f>
        <v>242.38360957642723</v>
      </c>
      <c r="M369" s="269">
        <f>+IF(H369=0,"",'Ark1'!W1224)</f>
        <v>100</v>
      </c>
      <c r="N369" s="269">
        <f>+IF(H369=0,"",'Ark1'!X1224)</f>
        <v>0.18416206261510129</v>
      </c>
      <c r="O369" s="269">
        <f>+IF(H369=0,"",'Ark1'!AG1224)</f>
        <v>568.14152700186241</v>
      </c>
      <c r="P369" s="269">
        <f>+IF(H369=0,"",'Ark1'!AH1224)</f>
        <v>98.710865561694277</v>
      </c>
      <c r="Q369" s="269">
        <f>+IF(H369=0,"",'Ark1'!AI1224)</f>
        <v>64.456721915285485</v>
      </c>
      <c r="R369" s="269"/>
      <c r="S369" s="269"/>
      <c r="T369" s="269">
        <f>+IF(H369=0,"",'Ark1'!Y1224)</f>
        <v>37.02993573034901</v>
      </c>
      <c r="U369" s="268">
        <f>+IF(H369=0,"",'Ark1'!Z1224)</f>
        <v>1.4069933373747119</v>
      </c>
      <c r="V369" s="269">
        <f t="shared" si="64"/>
        <v>426.62540591867821</v>
      </c>
      <c r="W369" s="267">
        <f t="shared" si="65"/>
        <v>1.5426136363636365</v>
      </c>
      <c r="X369" s="365"/>
      <c r="AA369" s="28"/>
      <c r="AB369" s="27"/>
    </row>
    <row r="370" spans="1:64">
      <c r="A370" s="365"/>
      <c r="B370" s="365">
        <f>+'Ark1'!C1225</f>
        <v>2023</v>
      </c>
      <c r="C370" s="266">
        <f>+'Ark1'!M1225</f>
        <v>9</v>
      </c>
      <c r="D370" s="266" t="s">
        <v>100</v>
      </c>
      <c r="E370" s="266">
        <f>+'Ark1'!D1225</f>
        <v>11</v>
      </c>
      <c r="F370" s="266" t="s">
        <v>601</v>
      </c>
      <c r="G370" s="266">
        <f>+IF(H370=0,"",'Ark1'!Q1225)</f>
        <v>392</v>
      </c>
      <c r="H370" s="266">
        <f>+'Ark1'!R1225</f>
        <v>614</v>
      </c>
      <c r="I370" s="267">
        <f>+IF(H370=0,"",'Ark1'!AE1225)</f>
        <v>13.061050840246752</v>
      </c>
      <c r="J370" s="267">
        <f>+IF(H370=0,"",'Ark1'!AF1225)</f>
        <v>14.957918801813818</v>
      </c>
      <c r="K370" s="268">
        <f>+IF(H370=0,"",'Ark1'!S1225)</f>
        <v>5.9314845024469838</v>
      </c>
      <c r="L370" s="267">
        <f>+IF(H370=0,"",'Ark1'!U1225)</f>
        <v>241.62459283387619</v>
      </c>
      <c r="M370" s="269">
        <f>+IF(H370=0,"",'Ark1'!W1225)</f>
        <v>100</v>
      </c>
      <c r="N370" s="269">
        <f>+IF(H370=0,"",'Ark1'!X1225)</f>
        <v>0.32573289902280123</v>
      </c>
      <c r="O370" s="269">
        <f>+IF(H370=0,"",'Ark1'!AG1225)</f>
        <v>574.42644628099185</v>
      </c>
      <c r="P370" s="269">
        <f>+IF(H370=0,"",'Ark1'!AH1225)</f>
        <v>98.208469055374621</v>
      </c>
      <c r="Q370" s="269">
        <f>+IF(H370=0,"",'Ark1'!AI1225)</f>
        <v>65.472312703583057</v>
      </c>
      <c r="R370" s="269"/>
      <c r="S370" s="269"/>
      <c r="T370" s="269">
        <f>+IF(H370=0,"",'Ark1'!Y1225)</f>
        <v>38.962826153946622</v>
      </c>
      <c r="U370" s="268">
        <f>+IF(H370=0,"",'Ark1'!Z1225)</f>
        <v>1.4358938928411056</v>
      </c>
      <c r="V370" s="269">
        <f t="shared" si="64"/>
        <v>420.6362614364744</v>
      </c>
      <c r="W370" s="267">
        <f t="shared" si="65"/>
        <v>1.5663265306122449</v>
      </c>
      <c r="X370" s="365"/>
      <c r="AA370" s="28"/>
      <c r="AB370" s="27"/>
    </row>
    <row r="371" spans="1:64">
      <c r="A371" s="365"/>
      <c r="B371" s="365">
        <f>+'Ark1'!C1226</f>
        <v>2023</v>
      </c>
      <c r="C371" s="266">
        <f>+'Ark1'!M1226</f>
        <v>9</v>
      </c>
      <c r="D371" s="266" t="s">
        <v>100</v>
      </c>
      <c r="E371" s="266">
        <f>+'Ark1'!D1226</f>
        <v>12</v>
      </c>
      <c r="F371" s="266" t="s">
        <v>602</v>
      </c>
      <c r="G371" s="266">
        <f>+IF(H371=0,"",'Ark1'!Q1226)</f>
        <v>138</v>
      </c>
      <c r="H371" s="266">
        <f>+'Ark1'!R1226</f>
        <v>228</v>
      </c>
      <c r="I371" s="267">
        <f>+IF(H371=0,"",'Ark1'!AE1226)</f>
        <v>17.351598173515988</v>
      </c>
      <c r="J371" s="267">
        <f>+IF(H371=0,"",'Ark1'!AF1226)</f>
        <v>19.802310722013804</v>
      </c>
      <c r="K371" s="268">
        <f>+IF(H371=0,"",'Ark1'!S1226)</f>
        <v>6.0350877192982439</v>
      </c>
      <c r="L371" s="267">
        <f>+IF(H371=0,"",'Ark1'!U1226)</f>
        <v>245.07982456140351</v>
      </c>
      <c r="M371" s="269">
        <f>+IF(H371=0,"",'Ark1'!W1226)</f>
        <v>100</v>
      </c>
      <c r="N371" s="269">
        <f>+IF(H371=0,"",'Ark1'!X1226)</f>
        <v>0.87719298245614019</v>
      </c>
      <c r="O371" s="269">
        <f>+IF(H371=0,"",'Ark1'!AG1226)</f>
        <v>579.07272727272732</v>
      </c>
      <c r="P371" s="269">
        <f>+IF(H371=0,"",'Ark1'!AH1226)</f>
        <v>96.491228070175438</v>
      </c>
      <c r="Q371" s="269">
        <f>+IF(H371=0,"",'Ark1'!AI1226)</f>
        <v>63.596491228070171</v>
      </c>
      <c r="R371" s="269"/>
      <c r="S371" s="269"/>
      <c r="T371" s="269">
        <f>+IF(H371=0,"",'Ark1'!Y1226)</f>
        <v>38.648995538171789</v>
      </c>
      <c r="U371" s="268">
        <f>+IF(H371=0,"",'Ark1'!Z1226)</f>
        <v>1.4655687151996639</v>
      </c>
      <c r="V371" s="269">
        <f t="shared" si="64"/>
        <v>423.22805585347083</v>
      </c>
      <c r="W371" s="267">
        <f t="shared" si="65"/>
        <v>1.6521739130434783</v>
      </c>
      <c r="X371" s="365"/>
      <c r="AA371" s="28"/>
      <c r="AB371" s="27"/>
    </row>
    <row r="372" spans="1:64" ht="19.8">
      <c r="A372" s="365"/>
      <c r="B372" s="365"/>
      <c r="C372" s="365"/>
      <c r="D372" s="365"/>
      <c r="E372" s="365"/>
      <c r="F372" s="365"/>
      <c r="G372" s="365"/>
      <c r="H372" s="365"/>
      <c r="I372" s="366"/>
      <c r="J372" s="366"/>
      <c r="K372" s="365"/>
      <c r="L372" s="365"/>
      <c r="M372" s="367"/>
      <c r="N372" s="367"/>
      <c r="O372" s="365"/>
      <c r="P372" s="367"/>
      <c r="Q372" s="367"/>
      <c r="R372" s="367"/>
      <c r="S372" s="367"/>
      <c r="T372" s="367"/>
      <c r="U372" s="365"/>
      <c r="V372" s="365"/>
      <c r="W372" s="366"/>
      <c r="X372" s="365"/>
      <c r="Y372" s="249"/>
      <c r="AA372" s="28"/>
      <c r="AB372" s="27"/>
      <c r="AC372" s="250"/>
      <c r="AD372" s="86"/>
      <c r="AH372" s="86"/>
      <c r="AZ372" s="262" t="e">
        <f>1+#REF!</f>
        <v>#REF!</v>
      </c>
      <c r="BA372" s="27">
        <v>248.30514184397128</v>
      </c>
      <c r="BB372" s="86">
        <f t="shared" ref="BB372:BL372" si="66">+BA372</f>
        <v>248.30514184397128</v>
      </c>
      <c r="BC372" s="86">
        <f t="shared" si="66"/>
        <v>248.30514184397128</v>
      </c>
      <c r="BD372" s="86">
        <f t="shared" si="66"/>
        <v>248.30514184397128</v>
      </c>
      <c r="BE372" s="86">
        <f t="shared" si="66"/>
        <v>248.30514184397128</v>
      </c>
      <c r="BF372" s="86">
        <f t="shared" si="66"/>
        <v>248.30514184397128</v>
      </c>
      <c r="BG372" s="86">
        <f t="shared" si="66"/>
        <v>248.30514184397128</v>
      </c>
      <c r="BH372" s="86">
        <f t="shared" si="66"/>
        <v>248.30514184397128</v>
      </c>
      <c r="BI372" s="86">
        <f t="shared" si="66"/>
        <v>248.30514184397128</v>
      </c>
      <c r="BJ372" s="86">
        <f t="shared" si="66"/>
        <v>248.30514184397128</v>
      </c>
      <c r="BK372" s="86">
        <f t="shared" si="66"/>
        <v>248.30514184397128</v>
      </c>
      <c r="BL372" s="86">
        <f t="shared" si="66"/>
        <v>248.30514184397128</v>
      </c>
    </row>
    <row r="373" spans="1:64" ht="22.8">
      <c r="A373" s="368" t="s">
        <v>639</v>
      </c>
      <c r="B373" s="365"/>
      <c r="C373" s="365"/>
      <c r="D373" s="369" t="str">
        <f>+D375</f>
        <v>4-</v>
      </c>
      <c r="E373" s="365"/>
      <c r="F373" s="365"/>
      <c r="G373" s="365"/>
      <c r="H373" s="272">
        <f>SUM(H375:H386)</f>
        <v>4256</v>
      </c>
      <c r="I373" s="366"/>
      <c r="J373" s="366"/>
      <c r="K373" s="365"/>
      <c r="L373" s="272">
        <f>+Fettgruppe!N35</f>
        <v>261.78371710526278</v>
      </c>
      <c r="M373" s="367"/>
      <c r="N373" s="367"/>
      <c r="O373" s="365"/>
      <c r="P373" s="367"/>
      <c r="Q373" s="367"/>
      <c r="R373" s="367"/>
      <c r="S373" s="367"/>
      <c r="T373" s="367"/>
      <c r="U373" s="365"/>
      <c r="V373" s="272">
        <f>+Fettgruppe!X35</f>
        <v>465.60629440825431</v>
      </c>
      <c r="W373" s="370"/>
      <c r="X373" s="365"/>
      <c r="Y373" s="249"/>
      <c r="AA373" s="28"/>
      <c r="AB373" s="27"/>
      <c r="AC373" s="250"/>
      <c r="AD373" s="86"/>
      <c r="AH373" s="86"/>
      <c r="AZ373" s="262" t="e">
        <f>1+AZ372</f>
        <v>#REF!</v>
      </c>
      <c r="BA373" s="27">
        <v>268.9193823216188</v>
      </c>
      <c r="BB373" s="86">
        <f t="shared" ref="BB373:BL373" si="67">+BA373</f>
        <v>268.9193823216188</v>
      </c>
      <c r="BC373" s="86">
        <f t="shared" si="67"/>
        <v>268.9193823216188</v>
      </c>
      <c r="BD373" s="86">
        <f t="shared" si="67"/>
        <v>268.9193823216188</v>
      </c>
      <c r="BE373" s="86">
        <f t="shared" si="67"/>
        <v>268.9193823216188</v>
      </c>
      <c r="BF373" s="86">
        <f t="shared" si="67"/>
        <v>268.9193823216188</v>
      </c>
      <c r="BG373" s="86">
        <f t="shared" si="67"/>
        <v>268.9193823216188</v>
      </c>
      <c r="BH373" s="86">
        <f t="shared" si="67"/>
        <v>268.9193823216188</v>
      </c>
      <c r="BI373" s="86">
        <f t="shared" si="67"/>
        <v>268.9193823216188</v>
      </c>
      <c r="BJ373" s="86">
        <f t="shared" si="67"/>
        <v>268.9193823216188</v>
      </c>
      <c r="BK373" s="86">
        <f t="shared" si="67"/>
        <v>268.9193823216188</v>
      </c>
      <c r="BL373" s="86">
        <f t="shared" si="67"/>
        <v>268.9193823216188</v>
      </c>
    </row>
    <row r="374" spans="1:64" ht="16.5" customHeight="1">
      <c r="A374" s="365"/>
      <c r="B374" s="365"/>
      <c r="C374" s="365"/>
      <c r="D374" s="369"/>
      <c r="E374" s="365"/>
      <c r="F374" s="365"/>
      <c r="G374" s="365"/>
      <c r="H374" s="365"/>
      <c r="I374" s="365"/>
      <c r="J374" s="365"/>
      <c r="K374" s="365"/>
      <c r="L374" s="365"/>
      <c r="M374" s="367"/>
      <c r="N374" s="367"/>
      <c r="O374" s="365"/>
      <c r="P374" s="367"/>
      <c r="Q374" s="367"/>
      <c r="R374" s="367"/>
      <c r="S374" s="367"/>
      <c r="T374" s="367"/>
      <c r="U374" s="365"/>
      <c r="V374" s="365"/>
      <c r="W374" s="365"/>
      <c r="X374" s="365"/>
      <c r="Y374" s="249"/>
      <c r="AA374" s="28"/>
      <c r="AB374" s="27"/>
      <c r="AC374" s="250"/>
      <c r="AD374" s="86"/>
      <c r="AH374" s="86"/>
      <c r="AZ374" s="262"/>
      <c r="BA374" s="27"/>
    </row>
    <row r="375" spans="1:64">
      <c r="A375" s="365"/>
      <c r="B375" s="365">
        <f>+'Ark1'!C1227</f>
        <v>2023</v>
      </c>
      <c r="C375" s="266">
        <f>+'Ark1'!M1227</f>
        <v>10</v>
      </c>
      <c r="D375" s="266" t="s">
        <v>101</v>
      </c>
      <c r="E375" s="266">
        <f>+'Ark1'!D1227</f>
        <v>1</v>
      </c>
      <c r="F375" s="266" t="s">
        <v>592</v>
      </c>
      <c r="G375" s="266">
        <f>+IF(H375=0,"",'Ark1'!Q1227)</f>
        <v>196</v>
      </c>
      <c r="H375" s="266">
        <f>+'Ark1'!R1227</f>
        <v>281</v>
      </c>
      <c r="I375" s="267">
        <f>+IF(H375=0,"",'Ark1'!AE1227)</f>
        <v>9.7909407665505253</v>
      </c>
      <c r="J375" s="267">
        <f>+IF(H375=0,"",'Ark1'!AF1227)</f>
        <v>11.524538764393357</v>
      </c>
      <c r="K375" s="268">
        <f>+IF(H375=0,"",'Ark1'!S1227)</f>
        <v>6.395017793594306</v>
      </c>
      <c r="L375" s="267">
        <f>+IF(H375=0,"",'Ark1'!U1227)</f>
        <v>271.52740213523106</v>
      </c>
      <c r="M375" s="269">
        <f>+IF(H375=0,"",'Ark1'!W1227)</f>
        <v>100</v>
      </c>
      <c r="N375" s="269">
        <f>+IF(H375=0,"",'Ark1'!X1227)</f>
        <v>1.0676156583629892</v>
      </c>
      <c r="O375" s="269">
        <f>+IF(H375=0,"",'Ark1'!AG1227)</f>
        <v>621.98501872659187</v>
      </c>
      <c r="P375" s="269">
        <f>+IF(H375=0,"",'Ark1'!AH1227)</f>
        <v>95.017793594306013</v>
      </c>
      <c r="Q375" s="269">
        <f>+IF(H375=0,"",'Ark1'!AI1227)</f>
        <v>62.277580071174384</v>
      </c>
      <c r="R375" s="269"/>
      <c r="S375" s="269"/>
      <c r="T375" s="269">
        <f>+IF(H375=0,"",'Ark1'!Y1227)</f>
        <v>38.965100682368195</v>
      </c>
      <c r="U375" s="268">
        <f>+IF(H375=0,"",'Ark1'!Z1227)</f>
        <v>1.3220724388214189</v>
      </c>
      <c r="V375" s="269">
        <f t="shared" ref="V375:V386" si="68">+IF(H375=0,"",1000*L375/O375)</f>
        <v>436.54974631243863</v>
      </c>
      <c r="W375" s="267">
        <f t="shared" ref="W375:W386" si="69">+IF(H375=0,"",H375/G375)</f>
        <v>1.4336734693877551</v>
      </c>
      <c r="X375" s="365"/>
      <c r="AA375" s="28"/>
      <c r="AB375" s="27"/>
    </row>
    <row r="376" spans="1:64">
      <c r="A376" s="365"/>
      <c r="B376" s="365">
        <f>+'Ark1'!C1228</f>
        <v>2023</v>
      </c>
      <c r="C376" s="266">
        <f>+'Ark1'!M1228</f>
        <v>10</v>
      </c>
      <c r="D376" s="266" t="s">
        <v>101</v>
      </c>
      <c r="E376" s="266">
        <f>+'Ark1'!D1228</f>
        <v>2</v>
      </c>
      <c r="F376" s="266" t="s">
        <v>593</v>
      </c>
      <c r="G376" s="266">
        <f>+IF(H376=0,"",'Ark1'!Q1228)</f>
        <v>183</v>
      </c>
      <c r="H376" s="266">
        <f>+'Ark1'!R1228</f>
        <v>271</v>
      </c>
      <c r="I376" s="267">
        <f>+IF(H376=0,"",'Ark1'!AE1228)</f>
        <v>11.42495784148398</v>
      </c>
      <c r="J376" s="267">
        <f>+IF(H376=0,"",'Ark1'!AF1228)</f>
        <v>13.428420323472736</v>
      </c>
      <c r="K376" s="268">
        <f>+IF(H376=0,"",'Ark1'!S1228)</f>
        <v>6.4666666666666668</v>
      </c>
      <c r="L376" s="267">
        <f>+IF(H376=0,"",'Ark1'!U1228)</f>
        <v>269.18081180811811</v>
      </c>
      <c r="M376" s="269">
        <f>+IF(H376=0,"",'Ark1'!W1228)</f>
        <v>100</v>
      </c>
      <c r="N376" s="269">
        <f>+IF(H376=0,"",'Ark1'!X1228)</f>
        <v>1.8450184501845015</v>
      </c>
      <c r="O376" s="269">
        <f>+IF(H376=0,"",'Ark1'!AG1228)</f>
        <v>592.66535433070874</v>
      </c>
      <c r="P376" s="269">
        <f>+IF(H376=0,"",'Ark1'!AH1228)</f>
        <v>93.726937269372669</v>
      </c>
      <c r="Q376" s="269">
        <f>+IF(H376=0,"",'Ark1'!AI1228)</f>
        <v>57.195571955719586</v>
      </c>
      <c r="R376" s="269"/>
      <c r="S376" s="269"/>
      <c r="T376" s="269">
        <f>+IF(H376=0,"",'Ark1'!Y1228)</f>
        <v>36.357877792436177</v>
      </c>
      <c r="U376" s="268">
        <f>+IF(H376=0,"",'Ark1'!Z1228)</f>
        <v>1.389712097161542</v>
      </c>
      <c r="V376" s="269">
        <f t="shared" si="68"/>
        <v>454.18685239683265</v>
      </c>
      <c r="W376" s="267">
        <f t="shared" si="69"/>
        <v>1.4808743169398908</v>
      </c>
      <c r="X376" s="365"/>
      <c r="AA376" s="28"/>
      <c r="AB376" s="27"/>
    </row>
    <row r="377" spans="1:64">
      <c r="A377" s="365"/>
      <c r="B377" s="365">
        <f>+'Ark1'!C1229</f>
        <v>2023</v>
      </c>
      <c r="C377" s="266">
        <f>+'Ark1'!M1229</f>
        <v>10</v>
      </c>
      <c r="D377" s="266" t="s">
        <v>101</v>
      </c>
      <c r="E377" s="266">
        <f>+'Ark1'!D1229</f>
        <v>3</v>
      </c>
      <c r="F377" s="266" t="s">
        <v>594</v>
      </c>
      <c r="G377" s="266">
        <f>+IF(H377=0,"",'Ark1'!Q1229)</f>
        <v>145</v>
      </c>
      <c r="H377" s="266">
        <f>+'Ark1'!R1229</f>
        <v>218</v>
      </c>
      <c r="I377" s="267">
        <f>+IF(H377=0,"",'Ark1'!AE1229)</f>
        <v>9.2255607278882792</v>
      </c>
      <c r="J377" s="267">
        <f>+IF(H377=0,"",'Ark1'!AF1229)</f>
        <v>10.835077029856725</v>
      </c>
      <c r="K377" s="268">
        <f>+IF(H377=0,"",'Ark1'!S1229)</f>
        <v>6.4174311926605521</v>
      </c>
      <c r="L377" s="267">
        <f>+IF(H377=0,"",'Ark1'!U1229)</f>
        <v>257.50917431192659</v>
      </c>
      <c r="M377" s="269">
        <f>+IF(H377=0,"",'Ark1'!W1229)</f>
        <v>100</v>
      </c>
      <c r="N377" s="269">
        <f>+IF(H377=0,"",'Ark1'!X1229)</f>
        <v>1.3761467889908259</v>
      </c>
      <c r="O377" s="269">
        <f>+IF(H377=0,"",'Ark1'!AG1229)</f>
        <v>558.04245283018872</v>
      </c>
      <c r="P377" s="269">
        <f>+IF(H377=0,"",'Ark1'!AH1229)</f>
        <v>96.788990825688103</v>
      </c>
      <c r="Q377" s="269">
        <f>+IF(H377=0,"",'Ark1'!AI1229)</f>
        <v>63.302752293577981</v>
      </c>
      <c r="R377" s="269"/>
      <c r="S377" s="269"/>
      <c r="T377" s="269">
        <f>+IF(H377=0,"",'Ark1'!Y1229)</f>
        <v>39.777986031380841</v>
      </c>
      <c r="U377" s="268">
        <f>+IF(H377=0,"",'Ark1'!Z1229)</f>
        <v>1.3896962929179717</v>
      </c>
      <c r="V377" s="269">
        <f t="shared" si="68"/>
        <v>461.45086813007424</v>
      </c>
      <c r="W377" s="267">
        <f t="shared" si="69"/>
        <v>1.5034482758620689</v>
      </c>
      <c r="X377" s="365"/>
      <c r="AA377" s="28"/>
      <c r="AB377" s="27"/>
    </row>
    <row r="378" spans="1:64">
      <c r="A378" s="365"/>
      <c r="B378" s="365">
        <f>+'Ark1'!C1230</f>
        <v>2023</v>
      </c>
      <c r="C378" s="266">
        <f>+'Ark1'!M1230</f>
        <v>10</v>
      </c>
      <c r="D378" s="266" t="s">
        <v>101</v>
      </c>
      <c r="E378" s="266">
        <f>+'Ark1'!D1230</f>
        <v>4</v>
      </c>
      <c r="F378" s="266" t="s">
        <v>595</v>
      </c>
      <c r="G378" s="266">
        <f>+IF(H378=0,"",'Ark1'!Q1230)</f>
        <v>194</v>
      </c>
      <c r="H378" s="266">
        <f>+'Ark1'!R1230</f>
        <v>293</v>
      </c>
      <c r="I378" s="267">
        <f>+IF(H378=0,"",'Ark1'!AE1230)</f>
        <v>13.275940190303578</v>
      </c>
      <c r="J378" s="267">
        <f>+IF(H378=0,"",'Ark1'!AF1230)</f>
        <v>14.890944353915252</v>
      </c>
      <c r="K378" s="268">
        <f>+IF(H378=0,"",'Ark1'!S1230)</f>
        <v>6.4436860068259394</v>
      </c>
      <c r="L378" s="267">
        <f>+IF(H378=0,"",'Ark1'!U1230)</f>
        <v>260.39215017064851</v>
      </c>
      <c r="M378" s="269">
        <f>+IF(H378=0,"",'Ark1'!W1230)</f>
        <v>100</v>
      </c>
      <c r="N378" s="269">
        <f>+IF(H378=0,"",'Ark1'!X1230)</f>
        <v>1.0238907849829353</v>
      </c>
      <c r="O378" s="269">
        <f>+IF(H378=0,"",'Ark1'!AG1230)</f>
        <v>557.89007092198597</v>
      </c>
      <c r="P378" s="269">
        <f>+IF(H378=0,"",'Ark1'!AH1230)</f>
        <v>95.563139931740608</v>
      </c>
      <c r="Q378" s="269">
        <f>+IF(H378=0,"",'Ark1'!AI1230)</f>
        <v>62.798634812286679</v>
      </c>
      <c r="R378" s="269"/>
      <c r="S378" s="269"/>
      <c r="T378" s="269">
        <f>+IF(H378=0,"",'Ark1'!Y1230)</f>
        <v>36.663033057668649</v>
      </c>
      <c r="U378" s="268">
        <f>+IF(H378=0,"",'Ark1'!Z1230)</f>
        <v>1.3453507594354004</v>
      </c>
      <c r="V378" s="269">
        <f t="shared" si="68"/>
        <v>466.74455012313911</v>
      </c>
      <c r="W378" s="267">
        <f t="shared" si="69"/>
        <v>1.5103092783505154</v>
      </c>
      <c r="X378" s="365"/>
      <c r="AA378" s="28"/>
      <c r="AB378" s="27"/>
    </row>
    <row r="379" spans="1:64">
      <c r="A379" s="365"/>
      <c r="B379" s="365">
        <f>+'Ark1'!C1231</f>
        <v>2023</v>
      </c>
      <c r="C379" s="266">
        <f>+'Ark1'!M1231</f>
        <v>10</v>
      </c>
      <c r="D379" s="266" t="s">
        <v>101</v>
      </c>
      <c r="E379" s="266">
        <f>+'Ark1'!D1231</f>
        <v>5</v>
      </c>
      <c r="F379" s="266" t="s">
        <v>442</v>
      </c>
      <c r="G379" s="266">
        <f>+IF(H379=0,"",'Ark1'!Q1231)</f>
        <v>260</v>
      </c>
      <c r="H379" s="266">
        <f>+'Ark1'!R1231</f>
        <v>449</v>
      </c>
      <c r="I379" s="267">
        <f>+IF(H379=0,"",'Ark1'!AE1231)</f>
        <v>13.875154511742892</v>
      </c>
      <c r="J379" s="267">
        <f>+IF(H379=0,"",'Ark1'!AF1231)</f>
        <v>15.705281457141963</v>
      </c>
      <c r="K379" s="268">
        <f>+IF(H379=0,"",'Ark1'!S1231)</f>
        <v>6.6770601336302899</v>
      </c>
      <c r="L379" s="267">
        <f>+IF(H379=0,"",'Ark1'!U1231)</f>
        <v>267.52449888641411</v>
      </c>
      <c r="M379" s="269">
        <f>+IF(H379=0,"",'Ark1'!W1231)</f>
        <v>100</v>
      </c>
      <c r="N379" s="269">
        <f>+IF(H379=0,"",'Ark1'!X1231)</f>
        <v>2.8953229398663693</v>
      </c>
      <c r="O379" s="269">
        <f>+IF(H379=0,"",'Ark1'!AG1231)</f>
        <v>552.19090909090914</v>
      </c>
      <c r="P379" s="269">
        <f>+IF(H379=0,"",'Ark1'!AH1231)</f>
        <v>97.550111358574625</v>
      </c>
      <c r="Q379" s="269">
        <f>+IF(H379=0,"",'Ark1'!AI1231)</f>
        <v>62.806236080178159</v>
      </c>
      <c r="R379" s="269"/>
      <c r="S379" s="269"/>
      <c r="T379" s="269">
        <f>+IF(H379=0,"",'Ark1'!Y1231)</f>
        <v>39.616951853874561</v>
      </c>
      <c r="U379" s="268">
        <f>+IF(H379=0,"",'Ark1'!Z1231)</f>
        <v>1.5176568208203749</v>
      </c>
      <c r="V379" s="269">
        <f t="shared" si="68"/>
        <v>484.47827460044368</v>
      </c>
      <c r="W379" s="267">
        <f t="shared" si="69"/>
        <v>1.726923076923077</v>
      </c>
      <c r="X379" s="365"/>
      <c r="AA379" s="28"/>
      <c r="AB379" s="27"/>
    </row>
    <row r="380" spans="1:64">
      <c r="A380" s="365"/>
      <c r="B380" s="365">
        <f>+'Ark1'!C1232</f>
        <v>2023</v>
      </c>
      <c r="C380" s="266">
        <f>+'Ark1'!M1232</f>
        <v>10</v>
      </c>
      <c r="D380" s="266" t="s">
        <v>101</v>
      </c>
      <c r="E380" s="266">
        <f>+'Ark1'!D1232</f>
        <v>6</v>
      </c>
      <c r="F380" s="266" t="s">
        <v>596</v>
      </c>
      <c r="G380" s="266">
        <f>+IF(H380=0,"",'Ark1'!Q1232)</f>
        <v>366</v>
      </c>
      <c r="H380" s="266">
        <f>+'Ark1'!R1232</f>
        <v>667</v>
      </c>
      <c r="I380" s="267">
        <f>+IF(H380=0,"",'Ark1'!AE1232)</f>
        <v>13.510228883937618</v>
      </c>
      <c r="J380" s="267">
        <f>+IF(H380=0,"",'Ark1'!AF1232)</f>
        <v>15.047564335020004</v>
      </c>
      <c r="K380" s="268">
        <f>+IF(H380=0,"",'Ark1'!S1232)</f>
        <v>6.8410794602698646</v>
      </c>
      <c r="L380" s="267">
        <f>+IF(H380=0,"",'Ark1'!U1232)</f>
        <v>262.79655172413806</v>
      </c>
      <c r="M380" s="269">
        <f>+IF(H380=0,"",'Ark1'!W1232)</f>
        <v>100</v>
      </c>
      <c r="N380" s="269">
        <f>+IF(H380=0,"",'Ark1'!X1232)</f>
        <v>1.9490254872563719</v>
      </c>
      <c r="O380" s="269">
        <f>+IF(H380=0,"",'Ark1'!AG1232)</f>
        <v>535.68325791855193</v>
      </c>
      <c r="P380" s="269">
        <f>+IF(H380=0,"",'Ark1'!AH1232)</f>
        <v>99.100449775112452</v>
      </c>
      <c r="Q380" s="269">
        <f>+IF(H380=0,"",'Ark1'!AI1232)</f>
        <v>70.914542728635695</v>
      </c>
      <c r="R380" s="269"/>
      <c r="S380" s="269"/>
      <c r="T380" s="269">
        <f>+IF(H380=0,"",'Ark1'!Y1232)</f>
        <v>39.155719223754289</v>
      </c>
      <c r="U380" s="268">
        <f>+IF(H380=0,"",'Ark1'!Z1232)</f>
        <v>1.4483379414993265</v>
      </c>
      <c r="V380" s="269">
        <f t="shared" si="68"/>
        <v>490.58197701615489</v>
      </c>
      <c r="W380" s="267">
        <f t="shared" si="69"/>
        <v>1.8224043715846994</v>
      </c>
      <c r="X380" s="365"/>
      <c r="AA380" s="28"/>
      <c r="AB380" s="27"/>
    </row>
    <row r="381" spans="1:64">
      <c r="A381" s="365"/>
      <c r="B381" s="365">
        <f>+'Ark1'!C1233</f>
        <v>2023</v>
      </c>
      <c r="C381" s="266">
        <f>+'Ark1'!M1233</f>
        <v>10</v>
      </c>
      <c r="D381" s="266" t="s">
        <v>101</v>
      </c>
      <c r="E381" s="266">
        <f>+'Ark1'!D1233</f>
        <v>7</v>
      </c>
      <c r="F381" s="266" t="s">
        <v>597</v>
      </c>
      <c r="G381" s="266">
        <f>+IF(H381=0,"",'Ark1'!Q1233)</f>
        <v>181</v>
      </c>
      <c r="H381" s="266">
        <f>+'Ark1'!R1233</f>
        <v>364</v>
      </c>
      <c r="I381" s="267">
        <f>+IF(H381=0,"",'Ark1'!AE1233)</f>
        <v>13</v>
      </c>
      <c r="J381" s="267">
        <f>+IF(H381=0,"",'Ark1'!AF1233)</f>
        <v>14.243343934465576</v>
      </c>
      <c r="K381" s="268">
        <f>+IF(H381=0,"",'Ark1'!S1233)</f>
        <v>6.8736263736263759</v>
      </c>
      <c r="L381" s="267">
        <f>+IF(H381=0,"",'Ark1'!U1233)</f>
        <v>259.51043956043947</v>
      </c>
      <c r="M381" s="269">
        <f>+IF(H381=0,"",'Ark1'!W1233)</f>
        <v>100</v>
      </c>
      <c r="N381" s="269">
        <f>+IF(H381=0,"",'Ark1'!X1233)</f>
        <v>1.9230769230769225</v>
      </c>
      <c r="O381" s="269">
        <f>+IF(H381=0,"",'Ark1'!AG1233)</f>
        <v>534.04322766570613</v>
      </c>
      <c r="P381" s="269">
        <f>+IF(H381=0,"",'Ark1'!AH1233)</f>
        <v>95.054945054945051</v>
      </c>
      <c r="Q381" s="269">
        <f>+IF(H381=0,"",'Ark1'!AI1233)</f>
        <v>73.076923076923109</v>
      </c>
      <c r="R381" s="269"/>
      <c r="S381" s="269"/>
      <c r="T381" s="269">
        <f>+IF(H381=0,"",'Ark1'!Y1233)</f>
        <v>37.206084827060877</v>
      </c>
      <c r="U381" s="268">
        <f>+IF(H381=0,"",'Ark1'!Z1233)</f>
        <v>1.3344410827235791</v>
      </c>
      <c r="V381" s="269">
        <f t="shared" si="68"/>
        <v>485.93526912560094</v>
      </c>
      <c r="W381" s="267">
        <f t="shared" si="69"/>
        <v>2.0110497237569063</v>
      </c>
      <c r="X381" s="365"/>
      <c r="AA381" s="28"/>
      <c r="AB381" s="27"/>
    </row>
    <row r="382" spans="1:64">
      <c r="A382" s="365"/>
      <c r="B382" s="365">
        <f>+'Ark1'!C1234</f>
        <v>2023</v>
      </c>
      <c r="C382" s="266">
        <f>+'Ark1'!M1234</f>
        <v>10</v>
      </c>
      <c r="D382" s="266" t="s">
        <v>101</v>
      </c>
      <c r="E382" s="266">
        <f>+'Ark1'!D1234</f>
        <v>8</v>
      </c>
      <c r="F382" s="266" t="s">
        <v>598</v>
      </c>
      <c r="G382" s="266">
        <f>+IF(H382=0,"",'Ark1'!Q1234)</f>
        <v>234</v>
      </c>
      <c r="H382" s="266">
        <f>+'Ark1'!R1234</f>
        <v>440</v>
      </c>
      <c r="I382" s="267">
        <f>+IF(H382=0,"",'Ark1'!AE1234)</f>
        <v>13.002364066193858</v>
      </c>
      <c r="J382" s="267">
        <f>+IF(H382=0,"",'Ark1'!AF1234)</f>
        <v>14.657184909184128</v>
      </c>
      <c r="K382" s="268">
        <f>+IF(H382=0,"",'Ark1'!S1234)</f>
        <v>6.8477272727272718</v>
      </c>
      <c r="L382" s="267">
        <f>+IF(H382=0,"",'Ark1'!U1234)</f>
        <v>261.34363636363634</v>
      </c>
      <c r="M382" s="269">
        <f>+IF(H382=0,"",'Ark1'!W1234)</f>
        <v>100</v>
      </c>
      <c r="N382" s="269">
        <f>+IF(H382=0,"",'Ark1'!X1234)</f>
        <v>1.3636363636363635</v>
      </c>
      <c r="O382" s="269">
        <f>+IF(H382=0,"",'Ark1'!AG1234)</f>
        <v>542.529274004684</v>
      </c>
      <c r="P382" s="269">
        <f>+IF(H382=0,"",'Ark1'!AH1234)</f>
        <v>96.363636363636346</v>
      </c>
      <c r="Q382" s="269">
        <f>+IF(H382=0,"",'Ark1'!AI1234)</f>
        <v>77.5</v>
      </c>
      <c r="R382" s="269"/>
      <c r="S382" s="269"/>
      <c r="T382" s="269">
        <f>+IF(H382=0,"",'Ark1'!Y1234)</f>
        <v>38.562528390496851</v>
      </c>
      <c r="U382" s="268">
        <f>+IF(H382=0,"",'Ark1'!Z1234)</f>
        <v>1.3252767526348517</v>
      </c>
      <c r="V382" s="269">
        <f t="shared" si="68"/>
        <v>481.71342798615507</v>
      </c>
      <c r="W382" s="267">
        <f t="shared" si="69"/>
        <v>1.8803418803418803</v>
      </c>
      <c r="X382" s="365"/>
      <c r="AA382" s="28"/>
      <c r="AB382" s="27"/>
    </row>
    <row r="383" spans="1:64">
      <c r="A383" s="365"/>
      <c r="B383" s="365">
        <f>+'Ark1'!C1235</f>
        <v>2023</v>
      </c>
      <c r="C383" s="266">
        <f>+'Ark1'!M1235</f>
        <v>10</v>
      </c>
      <c r="D383" s="266" t="s">
        <v>101</v>
      </c>
      <c r="E383" s="266">
        <f>+'Ark1'!D1235</f>
        <v>9</v>
      </c>
      <c r="F383" s="266" t="s">
        <v>599</v>
      </c>
      <c r="G383" s="266">
        <f>+IF(H383=0,"",'Ark1'!Q1235)</f>
        <v>232</v>
      </c>
      <c r="H383" s="266">
        <f>+'Ark1'!R1235</f>
        <v>438</v>
      </c>
      <c r="I383" s="267">
        <f>+IF(H383=0,"",'Ark1'!AE1235)</f>
        <v>11.355976147264718</v>
      </c>
      <c r="J383" s="267">
        <f>+IF(H383=0,"",'Ark1'!AF1235)</f>
        <v>12.840558881295747</v>
      </c>
      <c r="K383" s="268">
        <f>+IF(H383=0,"",'Ark1'!S1235)</f>
        <v>6.872146118721461</v>
      </c>
      <c r="L383" s="267">
        <f>+IF(H383=0,"",'Ark1'!U1235)</f>
        <v>259.01849315068517</v>
      </c>
      <c r="M383" s="269">
        <f>+IF(H383=0,"",'Ark1'!W1235)</f>
        <v>100</v>
      </c>
      <c r="N383" s="269">
        <f>+IF(H383=0,"",'Ark1'!X1235)</f>
        <v>2.2831050228310503</v>
      </c>
      <c r="O383" s="269">
        <f>+IF(H383=0,"",'Ark1'!AG1235)</f>
        <v>553.58850574712653</v>
      </c>
      <c r="P383" s="269">
        <f>+IF(H383=0,"",'Ark1'!AH1235)</f>
        <v>98.173515981735179</v>
      </c>
      <c r="Q383" s="269">
        <f>+IF(H383=0,"",'Ark1'!AI1235)</f>
        <v>79.908675799086737</v>
      </c>
      <c r="R383" s="269"/>
      <c r="S383" s="269"/>
      <c r="T383" s="269">
        <f>+IF(H383=0,"",'Ark1'!Y1235)</f>
        <v>39.403023555422784</v>
      </c>
      <c r="U383" s="268">
        <f>+IF(H383=0,"",'Ark1'!Z1235)</f>
        <v>1.3838931441253279</v>
      </c>
      <c r="V383" s="269">
        <f t="shared" si="68"/>
        <v>467.88994074418542</v>
      </c>
      <c r="W383" s="267">
        <f t="shared" si="69"/>
        <v>1.8879310344827587</v>
      </c>
      <c r="X383" s="365"/>
      <c r="AA383" s="28"/>
      <c r="AB383" s="27"/>
    </row>
    <row r="384" spans="1:64">
      <c r="A384" s="365"/>
      <c r="B384" s="365">
        <f>+'Ark1'!C1236</f>
        <v>2023</v>
      </c>
      <c r="C384" s="266">
        <f>+'Ark1'!M1236</f>
        <v>10</v>
      </c>
      <c r="D384" s="266" t="s">
        <v>101</v>
      </c>
      <c r="E384" s="266">
        <f>+'Ark1'!D1236</f>
        <v>10</v>
      </c>
      <c r="F384" s="266" t="s">
        <v>600</v>
      </c>
      <c r="G384" s="266">
        <f>+IF(H384=0,"",'Ark1'!Q1236)</f>
        <v>213</v>
      </c>
      <c r="H384" s="266">
        <f>+'Ark1'!R1236</f>
        <v>308</v>
      </c>
      <c r="I384" s="267">
        <f>+IF(H384=0,"",'Ark1'!AE1236)</f>
        <v>7.0837166513339476</v>
      </c>
      <c r="J384" s="267">
        <f>+IF(H384=0,"",'Ark1'!AF1236)</f>
        <v>8.6768582622128889</v>
      </c>
      <c r="K384" s="268">
        <f>+IF(H384=0,"",'Ark1'!S1236)</f>
        <v>6.120129870129869</v>
      </c>
      <c r="L384" s="267">
        <f>+IF(H384=0,"",'Ark1'!U1236)</f>
        <v>255.65357142857167</v>
      </c>
      <c r="M384" s="269">
        <f>+IF(H384=0,"",'Ark1'!W1236)</f>
        <v>100</v>
      </c>
      <c r="N384" s="269">
        <f>+IF(H384=0,"",'Ark1'!X1236)</f>
        <v>0.64935064935064923</v>
      </c>
      <c r="O384" s="269">
        <f>+IF(H384=0,"",'Ark1'!AG1236)</f>
        <v>593.99013157894763</v>
      </c>
      <c r="P384" s="269">
        <f>+IF(H384=0,"",'Ark1'!AH1236)</f>
        <v>98.701298701298683</v>
      </c>
      <c r="Q384" s="269">
        <f>+IF(H384=0,"",'Ark1'!AI1236)</f>
        <v>62.987012987012974</v>
      </c>
      <c r="R384" s="269"/>
      <c r="S384" s="269"/>
      <c r="T384" s="269">
        <f>+IF(H384=0,"",'Ark1'!Y1236)</f>
        <v>36.188416837695456</v>
      </c>
      <c r="U384" s="268">
        <f>+IF(H384=0,"",'Ark1'!Z1236)</f>
        <v>1.1403963693548156</v>
      </c>
      <c r="V384" s="269">
        <f t="shared" si="68"/>
        <v>430.40036835122498</v>
      </c>
      <c r="W384" s="267">
        <f t="shared" si="69"/>
        <v>1.4460093896713615</v>
      </c>
      <c r="X384" s="365"/>
      <c r="AA384" s="28"/>
      <c r="AB384" s="27"/>
    </row>
    <row r="385" spans="1:64">
      <c r="A385" s="365"/>
      <c r="B385" s="365">
        <f>+'Ark1'!C1237</f>
        <v>2023</v>
      </c>
      <c r="C385" s="266">
        <f>+'Ark1'!M1237</f>
        <v>10</v>
      </c>
      <c r="D385" s="266" t="s">
        <v>101</v>
      </c>
      <c r="E385" s="266">
        <f>+'Ark1'!D1237</f>
        <v>11</v>
      </c>
      <c r="F385" s="266" t="s">
        <v>601</v>
      </c>
      <c r="G385" s="266">
        <f>+IF(H385=0,"",'Ark1'!Q1237)</f>
        <v>233</v>
      </c>
      <c r="H385" s="266">
        <f>+'Ark1'!R1237</f>
        <v>382</v>
      </c>
      <c r="I385" s="267">
        <f>+IF(H385=0,"",'Ark1'!AE1237)</f>
        <v>8.1259306530525404</v>
      </c>
      <c r="J385" s="267">
        <f>+IF(H385=0,"",'Ark1'!AF1237)</f>
        <v>9.8921743338719033</v>
      </c>
      <c r="K385" s="268">
        <f>+IF(H385=0,"",'Ark1'!S1237)</f>
        <v>6.3376963350785358</v>
      </c>
      <c r="L385" s="267">
        <f>+IF(H385=0,"",'Ark1'!U1237)</f>
        <v>256.84240837696342</v>
      </c>
      <c r="M385" s="269">
        <f>+IF(H385=0,"",'Ark1'!W1237)</f>
        <v>100</v>
      </c>
      <c r="N385" s="269">
        <f>+IF(H385=0,"",'Ark1'!X1237)</f>
        <v>1.0471204188481675</v>
      </c>
      <c r="O385" s="269">
        <f>+IF(H385=0,"",'Ark1'!AG1237)</f>
        <v>586.30238726790412</v>
      </c>
      <c r="P385" s="269">
        <f>+IF(H385=0,"",'Ark1'!AH1237)</f>
        <v>98.167539267015684</v>
      </c>
      <c r="Q385" s="269">
        <f>+IF(H385=0,"",'Ark1'!AI1237)</f>
        <v>70.157068062827221</v>
      </c>
      <c r="R385" s="269"/>
      <c r="S385" s="269"/>
      <c r="T385" s="269">
        <f>+IF(H385=0,"",'Ark1'!Y1237)</f>
        <v>37.168907408872727</v>
      </c>
      <c r="U385" s="268">
        <f>+IF(H385=0,"",'Ark1'!Z1237)</f>
        <v>1.2630856142970519</v>
      </c>
      <c r="V385" s="269">
        <f t="shared" si="68"/>
        <v>438.07157186211873</v>
      </c>
      <c r="W385" s="267">
        <f t="shared" si="69"/>
        <v>1.6394849785407726</v>
      </c>
      <c r="X385" s="365"/>
      <c r="AA385" s="28"/>
      <c r="AB385" s="27"/>
    </row>
    <row r="386" spans="1:64">
      <c r="A386" s="365"/>
      <c r="B386" s="365">
        <f>+'Ark1'!C1238</f>
        <v>2023</v>
      </c>
      <c r="C386" s="266">
        <f>+'Ark1'!M1238</f>
        <v>10</v>
      </c>
      <c r="D386" s="266" t="s">
        <v>101</v>
      </c>
      <c r="E386" s="266">
        <f>+'Ark1'!D1238</f>
        <v>12</v>
      </c>
      <c r="F386" s="266" t="s">
        <v>602</v>
      </c>
      <c r="G386" s="266">
        <f>+IF(H386=0,"",'Ark1'!Q1238)</f>
        <v>87</v>
      </c>
      <c r="H386" s="266">
        <f>+'Ark1'!R1238</f>
        <v>145</v>
      </c>
      <c r="I386" s="267">
        <f>+IF(H386=0,"",'Ark1'!AE1238)</f>
        <v>11.035007610350076</v>
      </c>
      <c r="J386" s="267">
        <f>+IF(H386=0,"",'Ark1'!AF1238)</f>
        <v>13.22218922518306</v>
      </c>
      <c r="K386" s="268">
        <f>+IF(H386=0,"",'Ark1'!S1238)</f>
        <v>6.517241379310347</v>
      </c>
      <c r="L386" s="267">
        <f>+IF(H386=0,"",'Ark1'!U1238)</f>
        <v>257.31310344827597</v>
      </c>
      <c r="M386" s="269">
        <f>+IF(H386=0,"",'Ark1'!W1238)</f>
        <v>100</v>
      </c>
      <c r="N386" s="269">
        <f>+IF(H386=0,"",'Ark1'!X1238)</f>
        <v>0</v>
      </c>
      <c r="O386" s="269">
        <f>+IF(H386=0,"",'Ark1'!AG1238)</f>
        <v>588.41549295774644</v>
      </c>
      <c r="P386" s="269">
        <f>+IF(H386=0,"",'Ark1'!AH1238)</f>
        <v>97.931034482758619</v>
      </c>
      <c r="Q386" s="269">
        <f>+IF(H386=0,"",'Ark1'!AI1238)</f>
        <v>71.034482758620697</v>
      </c>
      <c r="R386" s="269"/>
      <c r="S386" s="269"/>
      <c r="T386" s="269">
        <f>+IF(H386=0,"",'Ark1'!Y1238)</f>
        <v>34.776476899492685</v>
      </c>
      <c r="U386" s="268">
        <f>+IF(H386=0,"",'Ark1'!Z1238)</f>
        <v>1.1867280330786181</v>
      </c>
      <c r="V386" s="269">
        <f t="shared" si="68"/>
        <v>437.29831475860442</v>
      </c>
      <c r="W386" s="267">
        <f t="shared" si="69"/>
        <v>1.6666666666666667</v>
      </c>
      <c r="X386" s="365"/>
      <c r="AA386" s="28"/>
      <c r="AB386" s="27"/>
    </row>
    <row r="387" spans="1:64" ht="19.8">
      <c r="A387" s="365"/>
      <c r="B387" s="365"/>
      <c r="C387" s="365"/>
      <c r="D387" s="365"/>
      <c r="E387" s="365"/>
      <c r="F387" s="365"/>
      <c r="G387" s="365"/>
      <c r="H387" s="365"/>
      <c r="I387" s="366"/>
      <c r="J387" s="366"/>
      <c r="K387" s="365"/>
      <c r="L387" s="365"/>
      <c r="M387" s="367"/>
      <c r="N387" s="367"/>
      <c r="O387" s="365"/>
      <c r="P387" s="367"/>
      <c r="Q387" s="367"/>
      <c r="R387" s="367"/>
      <c r="S387" s="367"/>
      <c r="T387" s="367"/>
      <c r="U387" s="365"/>
      <c r="V387" s="365"/>
      <c r="W387" s="366"/>
      <c r="X387" s="365"/>
      <c r="Y387" s="249"/>
      <c r="AA387" s="28"/>
      <c r="AB387" s="27"/>
      <c r="AC387" s="250"/>
      <c r="AD387" s="86"/>
      <c r="AH387" s="86"/>
      <c r="AZ387" s="262" t="e">
        <f>1+#REF!</f>
        <v>#REF!</v>
      </c>
      <c r="BA387" s="27">
        <v>248.30514184397128</v>
      </c>
      <c r="BB387" s="86">
        <f t="shared" ref="BB387:BL387" si="70">+BA387</f>
        <v>248.30514184397128</v>
      </c>
      <c r="BC387" s="86">
        <f t="shared" si="70"/>
        <v>248.30514184397128</v>
      </c>
      <c r="BD387" s="86">
        <f t="shared" si="70"/>
        <v>248.30514184397128</v>
      </c>
      <c r="BE387" s="86">
        <f t="shared" si="70"/>
        <v>248.30514184397128</v>
      </c>
      <c r="BF387" s="86">
        <f t="shared" si="70"/>
        <v>248.30514184397128</v>
      </c>
      <c r="BG387" s="86">
        <f t="shared" si="70"/>
        <v>248.30514184397128</v>
      </c>
      <c r="BH387" s="86">
        <f t="shared" si="70"/>
        <v>248.30514184397128</v>
      </c>
      <c r="BI387" s="86">
        <f t="shared" si="70"/>
        <v>248.30514184397128</v>
      </c>
      <c r="BJ387" s="86">
        <f t="shared" si="70"/>
        <v>248.30514184397128</v>
      </c>
      <c r="BK387" s="86">
        <f t="shared" si="70"/>
        <v>248.30514184397128</v>
      </c>
      <c r="BL387" s="86">
        <f t="shared" si="70"/>
        <v>248.30514184397128</v>
      </c>
    </row>
    <row r="388" spans="1:64" ht="22.8">
      <c r="A388" s="368" t="s">
        <v>639</v>
      </c>
      <c r="B388" s="365"/>
      <c r="C388" s="365"/>
      <c r="D388" s="369" t="str">
        <f>+D390</f>
        <v>4</v>
      </c>
      <c r="E388" s="365"/>
      <c r="F388" s="365"/>
      <c r="G388" s="365"/>
      <c r="H388" s="272">
        <f>SUM(H390:H401)</f>
        <v>2222</v>
      </c>
      <c r="I388" s="366"/>
      <c r="J388" s="366"/>
      <c r="K388" s="365"/>
      <c r="L388" s="272">
        <f>+Fettgruppe!N36</f>
        <v>269.9674167416739</v>
      </c>
      <c r="M388" s="367"/>
      <c r="N388" s="367"/>
      <c r="O388" s="365"/>
      <c r="P388" s="367"/>
      <c r="Q388" s="367"/>
      <c r="R388" s="367"/>
      <c r="S388" s="367"/>
      <c r="T388" s="367"/>
      <c r="U388" s="365"/>
      <c r="V388" s="272">
        <f>+Fettgruppe!X36</f>
        <v>477.95949283462761</v>
      </c>
      <c r="W388" s="370"/>
      <c r="X388" s="365"/>
      <c r="Y388" s="249"/>
      <c r="AA388" s="28"/>
      <c r="AB388" s="27"/>
      <c r="AC388" s="250"/>
      <c r="AD388" s="86"/>
      <c r="AH388" s="86"/>
      <c r="AZ388" s="262" t="e">
        <f>1+AZ387</f>
        <v>#REF!</v>
      </c>
      <c r="BA388" s="27">
        <v>268.9193823216188</v>
      </c>
      <c r="BB388" s="86">
        <f t="shared" ref="BB388:BL388" si="71">+BA388</f>
        <v>268.9193823216188</v>
      </c>
      <c r="BC388" s="86">
        <f t="shared" si="71"/>
        <v>268.9193823216188</v>
      </c>
      <c r="BD388" s="86">
        <f t="shared" si="71"/>
        <v>268.9193823216188</v>
      </c>
      <c r="BE388" s="86">
        <f t="shared" si="71"/>
        <v>268.9193823216188</v>
      </c>
      <c r="BF388" s="86">
        <f t="shared" si="71"/>
        <v>268.9193823216188</v>
      </c>
      <c r="BG388" s="86">
        <f t="shared" si="71"/>
        <v>268.9193823216188</v>
      </c>
      <c r="BH388" s="86">
        <f t="shared" si="71"/>
        <v>268.9193823216188</v>
      </c>
      <c r="BI388" s="86">
        <f t="shared" si="71"/>
        <v>268.9193823216188</v>
      </c>
      <c r="BJ388" s="86">
        <f t="shared" si="71"/>
        <v>268.9193823216188</v>
      </c>
      <c r="BK388" s="86">
        <f t="shared" si="71"/>
        <v>268.9193823216188</v>
      </c>
      <c r="BL388" s="86">
        <f t="shared" si="71"/>
        <v>268.9193823216188</v>
      </c>
    </row>
    <row r="389" spans="1:64" ht="16.5" customHeight="1">
      <c r="A389" s="365"/>
      <c r="B389" s="365"/>
      <c r="C389" s="365"/>
      <c r="D389" s="369"/>
      <c r="E389" s="365"/>
      <c r="F389" s="365"/>
      <c r="G389" s="365"/>
      <c r="H389" s="365"/>
      <c r="I389" s="365"/>
      <c r="J389" s="365"/>
      <c r="K389" s="365"/>
      <c r="L389" s="365"/>
      <c r="M389" s="367"/>
      <c r="N389" s="367"/>
      <c r="O389" s="365"/>
      <c r="P389" s="367"/>
      <c r="Q389" s="367"/>
      <c r="R389" s="367"/>
      <c r="S389" s="367"/>
      <c r="T389" s="367"/>
      <c r="U389" s="365"/>
      <c r="V389" s="365"/>
      <c r="W389" s="365"/>
      <c r="X389" s="365"/>
      <c r="Y389" s="249"/>
      <c r="AA389" s="28"/>
      <c r="AB389" s="27"/>
      <c r="AC389" s="250"/>
      <c r="AD389" s="86"/>
      <c r="AH389" s="86"/>
      <c r="AZ389" s="262"/>
      <c r="BA389" s="27"/>
    </row>
    <row r="390" spans="1:64">
      <c r="A390" s="365"/>
      <c r="B390" s="365">
        <f>+'Ark1'!C1239</f>
        <v>2023</v>
      </c>
      <c r="C390" s="266">
        <f>+'Ark1'!M1239</f>
        <v>11</v>
      </c>
      <c r="D390" s="364" t="s">
        <v>102</v>
      </c>
      <c r="E390" s="266">
        <f>+'Ark1'!D1239</f>
        <v>1</v>
      </c>
      <c r="F390" s="266" t="s">
        <v>592</v>
      </c>
      <c r="G390" s="266">
        <f>+IF(H390=0,"",'Ark1'!Q1239)</f>
        <v>110</v>
      </c>
      <c r="H390" s="266">
        <f>+'Ark1'!R1239</f>
        <v>155</v>
      </c>
      <c r="I390" s="267">
        <f>+IF(H390=0,"",'Ark1'!AE1239)</f>
        <v>5.4006968641114996</v>
      </c>
      <c r="J390" s="267">
        <f>+IF(H390=0,"",'Ark1'!AF1239)</f>
        <v>6.6259844672359804</v>
      </c>
      <c r="K390" s="268">
        <f>+IF(H390=0,"",'Ark1'!S1239)</f>
        <v>6.7935483870967763</v>
      </c>
      <c r="L390" s="267">
        <f>+IF(H390=0,"",'Ark1'!U1239)</f>
        <v>283.01870967741922</v>
      </c>
      <c r="M390" s="269">
        <f>+IF(H390=0,"",'Ark1'!W1239)</f>
        <v>100</v>
      </c>
      <c r="N390" s="269">
        <f>+IF(H390=0,"",'Ark1'!X1239)</f>
        <v>5.1612903225806441</v>
      </c>
      <c r="O390" s="269">
        <f>+IF(H390=0,"",'Ark1'!AG1239)</f>
        <v>628.19594594594605</v>
      </c>
      <c r="P390" s="269">
        <f>+IF(H390=0,"",'Ark1'!AH1239)</f>
        <v>94.19354838709674</v>
      </c>
      <c r="Q390" s="269">
        <f>+IF(H390=0,"",'Ark1'!AI1239)</f>
        <v>63.870967741935466</v>
      </c>
      <c r="R390" s="269"/>
      <c r="S390" s="269"/>
      <c r="T390" s="269">
        <f>+IF(H390=0,"",'Ark1'!Y1239)</f>
        <v>38.915540949180723</v>
      </c>
      <c r="U390" s="268">
        <f>+IF(H390=0,"",'Ark1'!Z1239)</f>
        <v>1.3035770845640937</v>
      </c>
      <c r="V390" s="269">
        <f t="shared" ref="V390:V401" si="72">+IF(H390=0,"",1000*L390/O390)</f>
        <v>450.52616385679755</v>
      </c>
      <c r="W390" s="267">
        <f t="shared" ref="W390:W401" si="73">+IF(H390=0,"",H390/G390)</f>
        <v>1.4090909090909092</v>
      </c>
      <c r="X390" s="365"/>
      <c r="AA390" s="28"/>
      <c r="AB390" s="27"/>
    </row>
    <row r="391" spans="1:64">
      <c r="A391" s="365"/>
      <c r="B391" s="365">
        <f>+'Ark1'!C1240</f>
        <v>2023</v>
      </c>
      <c r="C391" s="266">
        <f>+'Ark1'!M1240</f>
        <v>11</v>
      </c>
      <c r="D391" s="364" t="s">
        <v>102</v>
      </c>
      <c r="E391" s="266">
        <f>+'Ark1'!D1240</f>
        <v>2</v>
      </c>
      <c r="F391" s="266" t="s">
        <v>593</v>
      </c>
      <c r="G391" s="266">
        <f>+IF(H391=0,"",'Ark1'!Q1240)</f>
        <v>85</v>
      </c>
      <c r="H391" s="266">
        <f>+'Ark1'!R1240</f>
        <v>117</v>
      </c>
      <c r="I391" s="267">
        <f>+IF(H391=0,"",'Ark1'!AE1240)</f>
        <v>4.9325463743676243</v>
      </c>
      <c r="J391" s="267">
        <f>+IF(H391=0,"",'Ark1'!AF1240)</f>
        <v>6.0645844650546836</v>
      </c>
      <c r="K391" s="268">
        <f>+IF(H391=0,"",'Ark1'!S1240)</f>
        <v>6.649572649572649</v>
      </c>
      <c r="L391" s="267">
        <f>+IF(H391=0,"",'Ark1'!U1240)</f>
        <v>281.58119658119648</v>
      </c>
      <c r="M391" s="269">
        <f>+IF(H391=0,"",'Ark1'!W1240)</f>
        <v>100</v>
      </c>
      <c r="N391" s="269">
        <f>+IF(H391=0,"",'Ark1'!X1240)</f>
        <v>5.1282051282051277</v>
      </c>
      <c r="O391" s="269">
        <f>+IF(H391=0,"",'Ark1'!AG1240)</f>
        <v>615.10091743119256</v>
      </c>
      <c r="P391" s="269">
        <f>+IF(H391=0,"",'Ark1'!AH1240)</f>
        <v>93.162393162393158</v>
      </c>
      <c r="Q391" s="269">
        <f>+IF(H391=0,"",'Ark1'!AI1240)</f>
        <v>59.829059829059823</v>
      </c>
      <c r="R391" s="269"/>
      <c r="S391" s="269"/>
      <c r="T391" s="269">
        <f>+IF(H391=0,"",'Ark1'!Y1240)</f>
        <v>37.077825131969576</v>
      </c>
      <c r="U391" s="268">
        <f>+IF(H391=0,"",'Ark1'!Z1240)</f>
        <v>1.4221462011240629</v>
      </c>
      <c r="V391" s="269">
        <f t="shared" si="72"/>
        <v>457.78048544805694</v>
      </c>
      <c r="W391" s="267">
        <f t="shared" si="73"/>
        <v>1.3764705882352941</v>
      </c>
      <c r="X391" s="365"/>
      <c r="AA391" s="28"/>
      <c r="AB391" s="27"/>
    </row>
    <row r="392" spans="1:64">
      <c r="A392" s="365"/>
      <c r="B392" s="365">
        <f>+'Ark1'!C1241</f>
        <v>2023</v>
      </c>
      <c r="C392" s="266">
        <f>+'Ark1'!M1241</f>
        <v>11</v>
      </c>
      <c r="D392" s="364" t="s">
        <v>102</v>
      </c>
      <c r="E392" s="266">
        <f>+'Ark1'!D1241</f>
        <v>3</v>
      </c>
      <c r="F392" s="266" t="s">
        <v>594</v>
      </c>
      <c r="G392" s="266">
        <f>+IF(H392=0,"",'Ark1'!Q1241)</f>
        <v>94</v>
      </c>
      <c r="H392" s="266">
        <f>+'Ark1'!R1241</f>
        <v>128</v>
      </c>
      <c r="I392" s="267">
        <f>+IF(H392=0,"",'Ark1'!AE1241)</f>
        <v>5.4168429961912805</v>
      </c>
      <c r="J392" s="267">
        <f>+IF(H392=0,"",'Ark1'!AF1241)</f>
        <v>6.5328544850911321</v>
      </c>
      <c r="K392" s="268">
        <f>+IF(H392=0,"",'Ark1'!S1241)</f>
        <v>6.6015625</v>
      </c>
      <c r="L392" s="267">
        <f>+IF(H392=0,"",'Ark1'!U1241)</f>
        <v>264.42968750000006</v>
      </c>
      <c r="M392" s="269">
        <f>+IF(H392=0,"",'Ark1'!W1241)</f>
        <v>100</v>
      </c>
      <c r="N392" s="269">
        <f>+IF(H392=0,"",'Ark1'!X1241)</f>
        <v>2.34375</v>
      </c>
      <c r="O392" s="269">
        <f>+IF(H392=0,"",'Ark1'!AG1241)</f>
        <v>574.80799999999999</v>
      </c>
      <c r="P392" s="269">
        <f>+IF(H392=0,"",'Ark1'!AH1241)</f>
        <v>97.65625</v>
      </c>
      <c r="Q392" s="269">
        <f>+IF(H392=0,"",'Ark1'!AI1241)</f>
        <v>63.28125</v>
      </c>
      <c r="R392" s="269"/>
      <c r="S392" s="269"/>
      <c r="T392" s="269">
        <f>+IF(H392=0,"",'Ark1'!Y1241)</f>
        <v>43.025273022402942</v>
      </c>
      <c r="U392" s="268">
        <f>+IF(H392=0,"",'Ark1'!Z1241)</f>
        <v>1.188090930271648</v>
      </c>
      <c r="V392" s="269">
        <f t="shared" si="72"/>
        <v>460.03132785208288</v>
      </c>
      <c r="W392" s="267">
        <f t="shared" si="73"/>
        <v>1.3617021276595744</v>
      </c>
      <c r="X392" s="365"/>
      <c r="AA392" s="28"/>
      <c r="AB392" s="27"/>
    </row>
    <row r="393" spans="1:64">
      <c r="A393" s="365"/>
      <c r="B393" s="365">
        <f>+'Ark1'!C1242</f>
        <v>2023</v>
      </c>
      <c r="C393" s="266">
        <f>+'Ark1'!M1242</f>
        <v>11</v>
      </c>
      <c r="D393" s="364" t="s">
        <v>102</v>
      </c>
      <c r="E393" s="266">
        <f>+'Ark1'!D1242</f>
        <v>4</v>
      </c>
      <c r="F393" s="266" t="s">
        <v>595</v>
      </c>
      <c r="G393" s="266">
        <f>+IF(H393=0,"",'Ark1'!Q1242)</f>
        <v>91</v>
      </c>
      <c r="H393" s="266">
        <f>+'Ark1'!R1242</f>
        <v>137</v>
      </c>
      <c r="I393" s="267">
        <f>+IF(H393=0,"",'Ark1'!AE1242)</f>
        <v>6.2075215224286362</v>
      </c>
      <c r="J393" s="267">
        <f>+IF(H393=0,"",'Ark1'!AF1242)</f>
        <v>7.4690201786759554</v>
      </c>
      <c r="K393" s="268">
        <f>+IF(H393=0,"",'Ark1'!S1242)</f>
        <v>6.9197080291970803</v>
      </c>
      <c r="L393" s="267">
        <f>+IF(H393=0,"",'Ark1'!U1242)</f>
        <v>279.32919708029203</v>
      </c>
      <c r="M393" s="269">
        <f>+IF(H393=0,"",'Ark1'!W1242)</f>
        <v>100</v>
      </c>
      <c r="N393" s="269">
        <f>+IF(H393=0,"",'Ark1'!X1242)</f>
        <v>5.1094890510948909</v>
      </c>
      <c r="O393" s="269">
        <f>+IF(H393=0,"",'Ark1'!AG1242)</f>
        <v>585</v>
      </c>
      <c r="P393" s="269">
        <f>+IF(H393=0,"",'Ark1'!AH1242)</f>
        <v>98.540145985401466</v>
      </c>
      <c r="Q393" s="269">
        <f>+IF(H393=0,"",'Ark1'!AI1242)</f>
        <v>69.34306569343066</v>
      </c>
      <c r="R393" s="269"/>
      <c r="S393" s="269"/>
      <c r="T393" s="269">
        <f>+IF(H393=0,"",'Ark1'!Y1242)</f>
        <v>43.531462169623452</v>
      </c>
      <c r="U393" s="268">
        <f>+IF(H393=0,"",'Ark1'!Z1242)</f>
        <v>1.178012641428857</v>
      </c>
      <c r="V393" s="269">
        <f t="shared" si="72"/>
        <v>477.48580697485818</v>
      </c>
      <c r="W393" s="267">
        <f t="shared" si="73"/>
        <v>1.5054945054945055</v>
      </c>
      <c r="X393" s="365"/>
      <c r="AA393" s="28"/>
      <c r="AB393" s="27"/>
    </row>
    <row r="394" spans="1:64">
      <c r="A394" s="365"/>
      <c r="B394" s="365">
        <f>+'Ark1'!C1243</f>
        <v>2023</v>
      </c>
      <c r="C394" s="266">
        <f>+'Ark1'!M1243</f>
        <v>11</v>
      </c>
      <c r="D394" s="364" t="s">
        <v>102</v>
      </c>
      <c r="E394" s="266">
        <f>+'Ark1'!D1243</f>
        <v>5</v>
      </c>
      <c r="F394" s="266" t="s">
        <v>442</v>
      </c>
      <c r="G394" s="266">
        <f>+IF(H394=0,"",'Ark1'!Q1243)</f>
        <v>152</v>
      </c>
      <c r="H394" s="266">
        <f>+'Ark1'!R1243</f>
        <v>262</v>
      </c>
      <c r="I394" s="267">
        <f>+IF(H394=0,"",'Ark1'!AE1243)</f>
        <v>8.0964153275648982</v>
      </c>
      <c r="J394" s="267">
        <f>+IF(H394=0,"",'Ark1'!AF1243)</f>
        <v>9.371418724218902</v>
      </c>
      <c r="K394" s="268">
        <f>+IF(H394=0,"",'Ark1'!S1243)</f>
        <v>7.064885496183205</v>
      </c>
      <c r="L394" s="267">
        <f>+IF(H394=0,"",'Ark1'!U1243)</f>
        <v>273.56984732824435</v>
      </c>
      <c r="M394" s="269">
        <f>+IF(H394=0,"",'Ark1'!W1243)</f>
        <v>100</v>
      </c>
      <c r="N394" s="269">
        <f>+IF(H394=0,"",'Ark1'!X1243)</f>
        <v>3.8167938931297729</v>
      </c>
      <c r="O394" s="269">
        <f>+IF(H394=0,"",'Ark1'!AG1243)</f>
        <v>551.63740458015252</v>
      </c>
      <c r="P394" s="269">
        <f>+IF(H394=0,"",'Ark1'!AH1243)</f>
        <v>99.236641221374043</v>
      </c>
      <c r="Q394" s="269">
        <f>+IF(H394=0,"",'Ark1'!AI1243)</f>
        <v>72.13740458015269</v>
      </c>
      <c r="R394" s="269"/>
      <c r="S394" s="269"/>
      <c r="T394" s="269">
        <f>+IF(H394=0,"",'Ark1'!Y1243)</f>
        <v>41.523857383890871</v>
      </c>
      <c r="U394" s="268">
        <f>+IF(H394=0,"",'Ark1'!Z1243)</f>
        <v>1.2749748486740724</v>
      </c>
      <c r="V394" s="269">
        <f t="shared" si="72"/>
        <v>495.92330950881859</v>
      </c>
      <c r="W394" s="267">
        <f t="shared" si="73"/>
        <v>1.7236842105263157</v>
      </c>
      <c r="X394" s="365"/>
      <c r="AA394" s="28"/>
      <c r="AB394" s="27"/>
    </row>
    <row r="395" spans="1:64">
      <c r="A395" s="365"/>
      <c r="B395" s="365">
        <f>+'Ark1'!C1244</f>
        <v>2023</v>
      </c>
      <c r="C395" s="266">
        <f>+'Ark1'!M1244</f>
        <v>11</v>
      </c>
      <c r="D395" s="364" t="s">
        <v>102</v>
      </c>
      <c r="E395" s="266">
        <f>+'Ark1'!D1244</f>
        <v>6</v>
      </c>
      <c r="F395" s="266" t="s">
        <v>596</v>
      </c>
      <c r="G395" s="266">
        <f>+IF(H395=0,"",'Ark1'!Q1244)</f>
        <v>221</v>
      </c>
      <c r="H395" s="266">
        <f>+'Ark1'!R1244</f>
        <v>411</v>
      </c>
      <c r="I395" s="267">
        <f>+IF(H395=0,"",'Ark1'!AE1244)</f>
        <v>8.3248936601174819</v>
      </c>
      <c r="J395" s="267">
        <f>+IF(H395=0,"",'Ark1'!AF1244)</f>
        <v>9.4228573385863008</v>
      </c>
      <c r="K395" s="268">
        <f>+IF(H395=0,"",'Ark1'!S1244)</f>
        <v>7.2433090024330893</v>
      </c>
      <c r="L395" s="267">
        <f>+IF(H395=0,"",'Ark1'!U1244)</f>
        <v>267.06690997566881</v>
      </c>
      <c r="M395" s="269">
        <f>+IF(H395=0,"",'Ark1'!W1244)</f>
        <v>100</v>
      </c>
      <c r="N395" s="269">
        <f>+IF(H395=0,"",'Ark1'!X1244)</f>
        <v>1.9464720194647205</v>
      </c>
      <c r="O395" s="269">
        <f>+IF(H395=0,"",'Ark1'!AG1244)</f>
        <v>534.6708860759494</v>
      </c>
      <c r="P395" s="269">
        <f>+IF(H395=0,"",'Ark1'!AH1244)</f>
        <v>96.107055961070557</v>
      </c>
      <c r="Q395" s="269">
        <f>+IF(H395=0,"",'Ark1'!AI1244)</f>
        <v>74.209245742092477</v>
      </c>
      <c r="R395" s="269"/>
      <c r="S395" s="269"/>
      <c r="T395" s="269">
        <f>+IF(H395=0,"",'Ark1'!Y1244)</f>
        <v>36.403503413383554</v>
      </c>
      <c r="U395" s="268">
        <f>+IF(H395=0,"",'Ark1'!Z1244)</f>
        <v>1.2514411155096579</v>
      </c>
      <c r="V395" s="269">
        <f t="shared" si="72"/>
        <v>499.49776008139008</v>
      </c>
      <c r="W395" s="267">
        <f t="shared" si="73"/>
        <v>1.8597285067873304</v>
      </c>
      <c r="X395" s="365"/>
      <c r="AA395" s="28"/>
      <c r="AB395" s="27"/>
    </row>
    <row r="396" spans="1:64">
      <c r="A396" s="365"/>
      <c r="B396" s="365">
        <f>+'Ark1'!C1245</f>
        <v>2023</v>
      </c>
      <c r="C396" s="266">
        <f>+'Ark1'!M1245</f>
        <v>11</v>
      </c>
      <c r="D396" s="364" t="s">
        <v>102</v>
      </c>
      <c r="E396" s="266">
        <f>+'Ark1'!D1245</f>
        <v>7</v>
      </c>
      <c r="F396" s="266" t="s">
        <v>597</v>
      </c>
      <c r="G396" s="266">
        <f>+IF(H396=0,"",'Ark1'!Q1245)</f>
        <v>101</v>
      </c>
      <c r="H396" s="266">
        <f>+'Ark1'!R1245</f>
        <v>235</v>
      </c>
      <c r="I396" s="267">
        <f>+IF(H396=0,"",'Ark1'!AE1245)</f>
        <v>8.3928571428571388</v>
      </c>
      <c r="J396" s="267">
        <f>+IF(H396=0,"",'Ark1'!AF1245)</f>
        <v>9.5042126080896292</v>
      </c>
      <c r="K396" s="268">
        <f>+IF(H396=0,"",'Ark1'!S1245)</f>
        <v>7.4085106382978738</v>
      </c>
      <c r="L396" s="267">
        <f>+IF(H396=0,"",'Ark1'!U1245)</f>
        <v>268.22085106382985</v>
      </c>
      <c r="M396" s="269">
        <f>+IF(H396=0,"",'Ark1'!W1245)</f>
        <v>100</v>
      </c>
      <c r="N396" s="269">
        <f>+IF(H396=0,"",'Ark1'!X1245)</f>
        <v>3.8297872340425534</v>
      </c>
      <c r="O396" s="269">
        <f>+IF(H396=0,"",'Ark1'!AG1245)</f>
        <v>538.76754385964887</v>
      </c>
      <c r="P396" s="269">
        <f>+IF(H396=0,"",'Ark1'!AH1245)</f>
        <v>96.17021276595743</v>
      </c>
      <c r="Q396" s="269">
        <f>+IF(H396=0,"",'Ark1'!AI1245)</f>
        <v>82.127659574468112</v>
      </c>
      <c r="R396" s="269"/>
      <c r="S396" s="269"/>
      <c r="T396" s="269">
        <f>+IF(H396=0,"",'Ark1'!Y1245)</f>
        <v>39.498144735841841</v>
      </c>
      <c r="U396" s="268">
        <f>+IF(H396=0,"",'Ark1'!Z1245)</f>
        <v>1.1828256444658203</v>
      </c>
      <c r="V396" s="269">
        <f t="shared" si="72"/>
        <v>497.84151647728515</v>
      </c>
      <c r="W396" s="267">
        <f t="shared" si="73"/>
        <v>2.3267326732673266</v>
      </c>
      <c r="X396" s="365"/>
      <c r="AA396" s="28"/>
      <c r="AB396" s="27"/>
    </row>
    <row r="397" spans="1:64">
      <c r="A397" s="365"/>
      <c r="B397" s="365">
        <f>+'Ark1'!C1246</f>
        <v>2023</v>
      </c>
      <c r="C397" s="266">
        <f>+'Ark1'!M1246</f>
        <v>11</v>
      </c>
      <c r="D397" s="364" t="s">
        <v>102</v>
      </c>
      <c r="E397" s="266">
        <f>+'Ark1'!D1246</f>
        <v>8</v>
      </c>
      <c r="F397" s="266" t="s">
        <v>598</v>
      </c>
      <c r="G397" s="266">
        <f>+IF(H397=0,"",'Ark1'!Q1246)</f>
        <v>112</v>
      </c>
      <c r="H397" s="266">
        <f>+'Ark1'!R1246</f>
        <v>195</v>
      </c>
      <c r="I397" s="267">
        <f>+IF(H397=0,"",'Ark1'!AE1246)</f>
        <v>5.7624113475177294</v>
      </c>
      <c r="J397" s="267">
        <f>+IF(H397=0,"",'Ark1'!AF1246)</f>
        <v>6.6399452110738748</v>
      </c>
      <c r="K397" s="268">
        <f>+IF(H397=0,"",'Ark1'!S1246)</f>
        <v>7.2358974358974368</v>
      </c>
      <c r="L397" s="267">
        <f>+IF(H397=0,"",'Ark1'!U1246)</f>
        <v>267.14307692307688</v>
      </c>
      <c r="M397" s="269">
        <f>+IF(H397=0,"",'Ark1'!W1246)</f>
        <v>100</v>
      </c>
      <c r="N397" s="269">
        <f>+IF(H397=0,"",'Ark1'!X1246)</f>
        <v>1.5384615384615381</v>
      </c>
      <c r="O397" s="269">
        <f>+IF(H397=0,"",'Ark1'!AG1246)</f>
        <v>545.09844559585508</v>
      </c>
      <c r="P397" s="269">
        <f>+IF(H397=0,"",'Ark1'!AH1246)</f>
        <v>98.461538461538439</v>
      </c>
      <c r="Q397" s="269">
        <f>+IF(H397=0,"",'Ark1'!AI1246)</f>
        <v>79.487179487179503</v>
      </c>
      <c r="R397" s="269"/>
      <c r="S397" s="269"/>
      <c r="T397" s="269">
        <f>+IF(H397=0,"",'Ark1'!Y1246)</f>
        <v>38.208398738005151</v>
      </c>
      <c r="U397" s="268">
        <f>+IF(H397=0,"",'Ark1'!Z1246)</f>
        <v>1.2550384976191939</v>
      </c>
      <c r="V397" s="269">
        <f t="shared" si="72"/>
        <v>490.08225776732655</v>
      </c>
      <c r="W397" s="267">
        <f t="shared" si="73"/>
        <v>1.7410714285714286</v>
      </c>
      <c r="X397" s="365"/>
      <c r="AA397" s="28"/>
      <c r="AB397" s="27"/>
    </row>
    <row r="398" spans="1:64">
      <c r="A398" s="365"/>
      <c r="B398" s="365">
        <f>+'Ark1'!C1247</f>
        <v>2023</v>
      </c>
      <c r="C398" s="266">
        <f>+'Ark1'!M1247</f>
        <v>11</v>
      </c>
      <c r="D398" s="364" t="s">
        <v>102</v>
      </c>
      <c r="E398" s="266">
        <f>+'Ark1'!D1247</f>
        <v>9</v>
      </c>
      <c r="F398" s="266" t="s">
        <v>599</v>
      </c>
      <c r="G398" s="266">
        <f>+IF(H398=0,"",'Ark1'!Q1247)</f>
        <v>120</v>
      </c>
      <c r="H398" s="266">
        <f>+'Ark1'!R1247</f>
        <v>226</v>
      </c>
      <c r="I398" s="267">
        <f>+IF(H398=0,"",'Ark1'!AE1247)</f>
        <v>5.8594762768991471</v>
      </c>
      <c r="J398" s="267">
        <f>+IF(H398=0,"",'Ark1'!AF1247)</f>
        <v>6.8126433384835137</v>
      </c>
      <c r="K398" s="268">
        <f>+IF(H398=0,"",'Ark1'!S1247)</f>
        <v>7.1858407079645996</v>
      </c>
      <c r="L398" s="267">
        <f>+IF(H398=0,"",'Ark1'!U1247)</f>
        <v>266.33495575221247</v>
      </c>
      <c r="M398" s="269">
        <f>+IF(H398=0,"",'Ark1'!W1247)</f>
        <v>100</v>
      </c>
      <c r="N398" s="269">
        <f>+IF(H398=0,"",'Ark1'!X1247)</f>
        <v>1.7699115044247788</v>
      </c>
      <c r="O398" s="269">
        <f>+IF(H398=0,"",'Ark1'!AG1247)</f>
        <v>555.39545454545453</v>
      </c>
      <c r="P398" s="269">
        <f>+IF(H398=0,"",'Ark1'!AH1247)</f>
        <v>96.902654867256643</v>
      </c>
      <c r="Q398" s="269">
        <f>+IF(H398=0,"",'Ark1'!AI1247)</f>
        <v>83.628318584070797</v>
      </c>
      <c r="R398" s="269"/>
      <c r="S398" s="269"/>
      <c r="T398" s="269">
        <f>+IF(H398=0,"",'Ark1'!Y1247)</f>
        <v>35.87749398377121</v>
      </c>
      <c r="U398" s="268">
        <f>+IF(H398=0,"",'Ark1'!Z1247)</f>
        <v>1.1174296720470525</v>
      </c>
      <c r="V398" s="269">
        <f t="shared" si="72"/>
        <v>479.54111538450684</v>
      </c>
      <c r="W398" s="267">
        <f t="shared" si="73"/>
        <v>1.8833333333333333</v>
      </c>
      <c r="X398" s="365"/>
      <c r="AA398" s="28"/>
      <c r="AB398" s="27"/>
    </row>
    <row r="399" spans="1:64">
      <c r="A399" s="365"/>
      <c r="B399" s="365">
        <f>+'Ark1'!C1248</f>
        <v>2023</v>
      </c>
      <c r="C399" s="266">
        <f>+'Ark1'!M1248</f>
        <v>11</v>
      </c>
      <c r="D399" s="364" t="s">
        <v>102</v>
      </c>
      <c r="E399" s="266">
        <f>+'Ark1'!D1248</f>
        <v>10</v>
      </c>
      <c r="F399" s="266" t="s">
        <v>600</v>
      </c>
      <c r="G399" s="266">
        <f>+IF(H399=0,"",'Ark1'!Q1248)</f>
        <v>97</v>
      </c>
      <c r="H399" s="266">
        <f>+'Ark1'!R1248</f>
        <v>129</v>
      </c>
      <c r="I399" s="267">
        <f>+IF(H399=0,"",'Ark1'!AE1248)</f>
        <v>2.9668813247470101</v>
      </c>
      <c r="J399" s="267">
        <f>+IF(H399=0,"",'Ark1'!AF1248)</f>
        <v>3.7142709482225778</v>
      </c>
      <c r="K399" s="268">
        <f>+IF(H399=0,"",'Ark1'!S1248)</f>
        <v>6.8372093023255847</v>
      </c>
      <c r="L399" s="267">
        <f>+IF(H399=0,"",'Ark1'!U1248)</f>
        <v>261.29069767441842</v>
      </c>
      <c r="M399" s="269">
        <f>+IF(H399=0,"",'Ark1'!W1248)</f>
        <v>100</v>
      </c>
      <c r="N399" s="269">
        <f>+IF(H399=0,"",'Ark1'!X1248)</f>
        <v>2.3255813953488378</v>
      </c>
      <c r="O399" s="269">
        <f>+IF(H399=0,"",'Ark1'!AG1248)</f>
        <v>576.671875</v>
      </c>
      <c r="P399" s="269">
        <f>+IF(H399=0,"",'Ark1'!AH1248)</f>
        <v>98.449612403100772</v>
      </c>
      <c r="Q399" s="269">
        <f>+IF(H399=0,"",'Ark1'!AI1248)</f>
        <v>78.294573643410871</v>
      </c>
      <c r="R399" s="269"/>
      <c r="S399" s="269"/>
      <c r="T399" s="269">
        <f>+IF(H399=0,"",'Ark1'!Y1248)</f>
        <v>40.386874147293149</v>
      </c>
      <c r="U399" s="268">
        <f>+IF(H399=0,"",'Ark1'!Z1248)</f>
        <v>1.139772163241197</v>
      </c>
      <c r="V399" s="269">
        <f t="shared" si="72"/>
        <v>453.10116376738233</v>
      </c>
      <c r="W399" s="267">
        <f t="shared" si="73"/>
        <v>1.3298969072164948</v>
      </c>
      <c r="X399" s="365"/>
      <c r="AA399" s="28"/>
      <c r="AB399" s="27"/>
    </row>
    <row r="400" spans="1:64">
      <c r="A400" s="365"/>
      <c r="B400" s="365">
        <f>+'Ark1'!C1249</f>
        <v>2023</v>
      </c>
      <c r="C400" s="266">
        <f>+'Ark1'!M1249</f>
        <v>11</v>
      </c>
      <c r="D400" s="364" t="s">
        <v>102</v>
      </c>
      <c r="E400" s="266">
        <f>+'Ark1'!D1249</f>
        <v>11</v>
      </c>
      <c r="F400" s="266" t="s">
        <v>601</v>
      </c>
      <c r="G400" s="266">
        <f>+IF(H400=0,"",'Ark1'!Q1249)</f>
        <v>126</v>
      </c>
      <c r="H400" s="266">
        <f>+'Ark1'!R1249</f>
        <v>182</v>
      </c>
      <c r="I400" s="267">
        <f>+IF(H400=0,"",'Ark1'!AE1249)</f>
        <v>3.8715166985747729</v>
      </c>
      <c r="J400" s="267">
        <f>+IF(H400=0,"",'Ark1'!AF1249)</f>
        <v>4.8742907698628564</v>
      </c>
      <c r="K400" s="268">
        <f>+IF(H400=0,"",'Ark1'!S1249)</f>
        <v>6.5</v>
      </c>
      <c r="L400" s="267">
        <f>+IF(H400=0,"",'Ark1'!U1249)</f>
        <v>265.63076923076915</v>
      </c>
      <c r="M400" s="269">
        <f>+IF(H400=0,"",'Ark1'!W1249)</f>
        <v>100</v>
      </c>
      <c r="N400" s="269">
        <f>+IF(H400=0,"",'Ark1'!X1249)</f>
        <v>2.7472527472527464</v>
      </c>
      <c r="O400" s="269">
        <f>+IF(H400=0,"",'Ark1'!AG1249)</f>
        <v>596.54494382022483</v>
      </c>
      <c r="P400" s="269">
        <f>+IF(H400=0,"",'Ark1'!AH1249)</f>
        <v>96.703296703296672</v>
      </c>
      <c r="Q400" s="269">
        <f>+IF(H400=0,"",'Ark1'!AI1249)</f>
        <v>69.780219780219781</v>
      </c>
      <c r="R400" s="269"/>
      <c r="S400" s="269"/>
      <c r="T400" s="269">
        <f>+IF(H400=0,"",'Ark1'!Y1249)</f>
        <v>35.875208594738758</v>
      </c>
      <c r="U400" s="268">
        <f>+IF(H400=0,"",'Ark1'!Z1249)</f>
        <v>1.0257669336636868</v>
      </c>
      <c r="V400" s="269">
        <f t="shared" si="72"/>
        <v>445.28207301480336</v>
      </c>
      <c r="W400" s="267">
        <f t="shared" si="73"/>
        <v>1.4444444444444444</v>
      </c>
      <c r="X400" s="365"/>
      <c r="AA400" s="28"/>
      <c r="AB400" s="27"/>
    </row>
    <row r="401" spans="1:64">
      <c r="A401" s="365"/>
      <c r="B401" s="365">
        <f>+'Ark1'!C1250</f>
        <v>2023</v>
      </c>
      <c r="C401" s="266">
        <f>+'Ark1'!M1250</f>
        <v>11</v>
      </c>
      <c r="D401" s="364" t="s">
        <v>102</v>
      </c>
      <c r="E401" s="266">
        <f>+'Ark1'!D1250</f>
        <v>12</v>
      </c>
      <c r="F401" s="266" t="s">
        <v>602</v>
      </c>
      <c r="G401" s="266">
        <f>+IF(H401=0,"",'Ark1'!Q1250)</f>
        <v>34</v>
      </c>
      <c r="H401" s="266">
        <f>+'Ark1'!R1250</f>
        <v>45</v>
      </c>
      <c r="I401" s="267">
        <f>+IF(H401=0,"",'Ark1'!AE1250)</f>
        <v>3.4246575342465753</v>
      </c>
      <c r="J401" s="267">
        <f>+IF(H401=0,"",'Ark1'!AF1250)</f>
        <v>4.2993803250546989</v>
      </c>
      <c r="K401" s="268">
        <f>+IF(H401=0,"",'Ark1'!S1250)</f>
        <v>6.5333333333333332</v>
      </c>
      <c r="L401" s="267">
        <f>+IF(H401=0,"",'Ark1'!U1250)</f>
        <v>269.60000000000002</v>
      </c>
      <c r="M401" s="269">
        <f>+IF(H401=0,"",'Ark1'!W1250)</f>
        <v>100</v>
      </c>
      <c r="N401" s="269">
        <f>+IF(H401=0,"",'Ark1'!X1250)</f>
        <v>0</v>
      </c>
      <c r="O401" s="269">
        <f>+IF(H401=0,"",'Ark1'!AG1250)</f>
        <v>592.40909090909076</v>
      </c>
      <c r="P401" s="269">
        <f>+IF(H401=0,"",'Ark1'!AH1250)</f>
        <v>97.777777777777771</v>
      </c>
      <c r="Q401" s="269">
        <f>+IF(H401=0,"",'Ark1'!AI1250)</f>
        <v>66.666666666666686</v>
      </c>
      <c r="R401" s="269"/>
      <c r="S401" s="269"/>
      <c r="T401" s="269">
        <f>+IF(H401=0,"",'Ark1'!Y1250)</f>
        <v>34.270388902893259</v>
      </c>
      <c r="U401" s="268">
        <f>+IF(H401=0,"",'Ark1'!Z1250)</f>
        <v>1.3432961119739921</v>
      </c>
      <c r="V401" s="269">
        <f t="shared" si="72"/>
        <v>455.09092304151011</v>
      </c>
      <c r="W401" s="267">
        <f t="shared" si="73"/>
        <v>1.3235294117647058</v>
      </c>
      <c r="X401" s="365"/>
      <c r="AA401" s="28"/>
      <c r="AB401" s="27"/>
    </row>
    <row r="402" spans="1:64" ht="19.8">
      <c r="A402" s="365"/>
      <c r="B402" s="365"/>
      <c r="C402" s="365"/>
      <c r="D402" s="365"/>
      <c r="E402" s="365"/>
      <c r="F402" s="365"/>
      <c r="G402" s="365"/>
      <c r="H402" s="365"/>
      <c r="I402" s="366"/>
      <c r="J402" s="366"/>
      <c r="K402" s="365"/>
      <c r="L402" s="365"/>
      <c r="M402" s="367"/>
      <c r="N402" s="367"/>
      <c r="O402" s="365"/>
      <c r="P402" s="367"/>
      <c r="Q402" s="367"/>
      <c r="R402" s="367"/>
      <c r="S402" s="367"/>
      <c r="T402" s="367"/>
      <c r="U402" s="365"/>
      <c r="V402" s="365"/>
      <c r="W402" s="366"/>
      <c r="X402" s="365"/>
      <c r="Y402" s="249"/>
      <c r="AA402" s="28"/>
      <c r="AB402" s="27"/>
      <c r="AC402" s="250"/>
      <c r="AD402" s="86"/>
      <c r="AH402" s="86"/>
      <c r="AZ402" s="262" t="e">
        <f>1+#REF!</f>
        <v>#REF!</v>
      </c>
      <c r="BA402" s="27">
        <v>248.30514184397128</v>
      </c>
      <c r="BB402" s="86">
        <f t="shared" ref="BB402:BL402" si="74">+BA402</f>
        <v>248.30514184397128</v>
      </c>
      <c r="BC402" s="86">
        <f t="shared" si="74"/>
        <v>248.30514184397128</v>
      </c>
      <c r="BD402" s="86">
        <f t="shared" si="74"/>
        <v>248.30514184397128</v>
      </c>
      <c r="BE402" s="86">
        <f t="shared" si="74"/>
        <v>248.30514184397128</v>
      </c>
      <c r="BF402" s="86">
        <f t="shared" si="74"/>
        <v>248.30514184397128</v>
      </c>
      <c r="BG402" s="86">
        <f t="shared" si="74"/>
        <v>248.30514184397128</v>
      </c>
      <c r="BH402" s="86">
        <f t="shared" si="74"/>
        <v>248.30514184397128</v>
      </c>
      <c r="BI402" s="86">
        <f t="shared" si="74"/>
        <v>248.30514184397128</v>
      </c>
      <c r="BJ402" s="86">
        <f t="shared" si="74"/>
        <v>248.30514184397128</v>
      </c>
      <c r="BK402" s="86">
        <f t="shared" si="74"/>
        <v>248.30514184397128</v>
      </c>
      <c r="BL402" s="86">
        <f t="shared" si="74"/>
        <v>248.30514184397128</v>
      </c>
    </row>
    <row r="403" spans="1:64" ht="22.8">
      <c r="A403" s="368" t="s">
        <v>639</v>
      </c>
      <c r="B403" s="365"/>
      <c r="C403" s="365"/>
      <c r="D403" s="369" t="str">
        <f>+D405</f>
        <v>4+</v>
      </c>
      <c r="E403" s="365"/>
      <c r="F403" s="365"/>
      <c r="G403" s="365"/>
      <c r="H403" s="272">
        <f>SUM(H405:H416)</f>
        <v>790</v>
      </c>
      <c r="I403" s="366"/>
      <c r="J403" s="366"/>
      <c r="K403" s="365"/>
      <c r="L403" s="272">
        <f>+Fettgruppe!N37</f>
        <v>278.90873417721525</v>
      </c>
      <c r="M403" s="367"/>
      <c r="N403" s="367"/>
      <c r="O403" s="365"/>
      <c r="P403" s="367"/>
      <c r="Q403" s="367"/>
      <c r="R403" s="367"/>
      <c r="S403" s="367"/>
      <c r="T403" s="367"/>
      <c r="U403" s="365"/>
      <c r="V403" s="272">
        <f>+Fettgruppe!X37</f>
        <v>488.03482630713722</v>
      </c>
      <c r="W403" s="370"/>
      <c r="X403" s="365"/>
      <c r="Y403" s="249"/>
      <c r="AA403" s="28"/>
      <c r="AB403" s="27"/>
      <c r="AC403" s="250"/>
      <c r="AD403" s="86"/>
      <c r="AH403" s="86"/>
      <c r="AZ403" s="262" t="e">
        <f>1+AZ402</f>
        <v>#REF!</v>
      </c>
      <c r="BA403" s="27">
        <v>268.9193823216188</v>
      </c>
      <c r="BB403" s="86">
        <f t="shared" ref="BB403:BL403" si="75">+BA403</f>
        <v>268.9193823216188</v>
      </c>
      <c r="BC403" s="86">
        <f t="shared" si="75"/>
        <v>268.9193823216188</v>
      </c>
      <c r="BD403" s="86">
        <f t="shared" si="75"/>
        <v>268.9193823216188</v>
      </c>
      <c r="BE403" s="86">
        <f t="shared" si="75"/>
        <v>268.9193823216188</v>
      </c>
      <c r="BF403" s="86">
        <f t="shared" si="75"/>
        <v>268.9193823216188</v>
      </c>
      <c r="BG403" s="86">
        <f t="shared" si="75"/>
        <v>268.9193823216188</v>
      </c>
      <c r="BH403" s="86">
        <f t="shared" si="75"/>
        <v>268.9193823216188</v>
      </c>
      <c r="BI403" s="86">
        <f t="shared" si="75"/>
        <v>268.9193823216188</v>
      </c>
      <c r="BJ403" s="86">
        <f t="shared" si="75"/>
        <v>268.9193823216188</v>
      </c>
      <c r="BK403" s="86">
        <f t="shared" si="75"/>
        <v>268.9193823216188</v>
      </c>
      <c r="BL403" s="86">
        <f t="shared" si="75"/>
        <v>268.9193823216188</v>
      </c>
    </row>
    <row r="404" spans="1:64" ht="16.5" customHeight="1">
      <c r="A404" s="365"/>
      <c r="B404" s="365"/>
      <c r="C404" s="365"/>
      <c r="D404" s="369"/>
      <c r="E404" s="365"/>
      <c r="F404" s="365"/>
      <c r="G404" s="365"/>
      <c r="H404" s="365"/>
      <c r="I404" s="365"/>
      <c r="J404" s="365"/>
      <c r="K404" s="365"/>
      <c r="L404" s="365"/>
      <c r="M404" s="367"/>
      <c r="N404" s="367"/>
      <c r="O404" s="365"/>
      <c r="P404" s="367"/>
      <c r="Q404" s="367"/>
      <c r="R404" s="367"/>
      <c r="S404" s="367"/>
      <c r="T404" s="367"/>
      <c r="U404" s="365"/>
      <c r="V404" s="365"/>
      <c r="W404" s="365"/>
      <c r="X404" s="365"/>
      <c r="Y404" s="249"/>
      <c r="AA404" s="28"/>
      <c r="AB404" s="27"/>
      <c r="AC404" s="250"/>
      <c r="AD404" s="86"/>
      <c r="AH404" s="86"/>
      <c r="AZ404" s="262"/>
      <c r="BA404" s="27"/>
    </row>
    <row r="405" spans="1:64">
      <c r="A405" s="365"/>
      <c r="B405" s="365">
        <f>+'Ark1'!C1251</f>
        <v>2023</v>
      </c>
      <c r="C405" s="266">
        <f>+'Ark1'!M1251</f>
        <v>12</v>
      </c>
      <c r="D405" s="266" t="s">
        <v>103</v>
      </c>
      <c r="E405" s="266">
        <f>+'Ark1'!D1251</f>
        <v>1</v>
      </c>
      <c r="F405" s="266" t="s">
        <v>592</v>
      </c>
      <c r="G405" s="266">
        <f>+IF(H405=0,"",'Ark1'!Q1251)</f>
        <v>36</v>
      </c>
      <c r="H405" s="266">
        <f>+'Ark1'!R1251</f>
        <v>58</v>
      </c>
      <c r="I405" s="267">
        <f>+IF(H405=0,"",'Ark1'!AE1251)</f>
        <v>2.0209059233449476</v>
      </c>
      <c r="J405" s="267">
        <f>+IF(H405=0,"",'Ark1'!AF1251)</f>
        <v>2.5970208679412976</v>
      </c>
      <c r="K405" s="268">
        <f>+IF(H405=0,"",'Ark1'!S1251)</f>
        <v>7.6206896551724146</v>
      </c>
      <c r="L405" s="267">
        <f>+IF(H405=0,"",'Ark1'!U1251)</f>
        <v>296.44482758620683</v>
      </c>
      <c r="M405" s="269">
        <f>+IF(H405=0,"",'Ark1'!W1251)</f>
        <v>100</v>
      </c>
      <c r="N405" s="269">
        <f>+IF(H405=0,"",'Ark1'!X1251)</f>
        <v>8.6206896551724128</v>
      </c>
      <c r="O405" s="269">
        <f>+IF(H405=0,"",'Ark1'!AG1251)</f>
        <v>630.25925925925912</v>
      </c>
      <c r="P405" s="269">
        <f>+IF(H405=0,"",'Ark1'!AH1251)</f>
        <v>93.10344827586205</v>
      </c>
      <c r="Q405" s="269">
        <f>+IF(H405=0,"",'Ark1'!AI1251)</f>
        <v>77.586206896551701</v>
      </c>
      <c r="R405" s="269"/>
      <c r="S405" s="269"/>
      <c r="T405" s="269">
        <f>+IF(H405=0,"",'Ark1'!Y1251)</f>
        <v>37.803366810531742</v>
      </c>
      <c r="U405" s="268">
        <f>+IF(H405=0,"",'Ark1'!Z1251)</f>
        <v>1.1719065839976841</v>
      </c>
      <c r="V405" s="269">
        <f t="shared" ref="V405:V416" si="76">+IF(H405=0,"",1000*L405/O405)</f>
        <v>470.35378414688762</v>
      </c>
      <c r="W405" s="267">
        <f t="shared" ref="W405:W416" si="77">+IF(H405=0,"",H405/G405)</f>
        <v>1.6111111111111112</v>
      </c>
      <c r="X405" s="365"/>
      <c r="AA405" s="28"/>
      <c r="AB405" s="27"/>
    </row>
    <row r="406" spans="1:64">
      <c r="A406" s="365"/>
      <c r="B406" s="365">
        <f>+'Ark1'!C1252</f>
        <v>2023</v>
      </c>
      <c r="C406" s="266">
        <f>+'Ark1'!M1252</f>
        <v>12</v>
      </c>
      <c r="D406" s="266" t="s">
        <v>103</v>
      </c>
      <c r="E406" s="266">
        <f>+'Ark1'!D1252</f>
        <v>2</v>
      </c>
      <c r="F406" s="266" t="s">
        <v>593</v>
      </c>
      <c r="G406" s="266">
        <f>+IF(H406=0,"",'Ark1'!Q1252)</f>
        <v>34</v>
      </c>
      <c r="H406" s="266">
        <f>+'Ark1'!R1252</f>
        <v>47</v>
      </c>
      <c r="I406" s="267">
        <f>+IF(H406=0,"",'Ark1'!AE1252)</f>
        <v>1.9814502529510964</v>
      </c>
      <c r="J406" s="267">
        <f>+IF(H406=0,"",'Ark1'!AF1252)</f>
        <v>2.4643069428953437</v>
      </c>
      <c r="K406" s="268">
        <f>+IF(H406=0,"",'Ark1'!S1252)</f>
        <v>7.3191489361702144</v>
      </c>
      <c r="L406" s="267">
        <f>+IF(H406=0,"",'Ark1'!U1252)</f>
        <v>284.82978723404261</v>
      </c>
      <c r="M406" s="269">
        <f>+IF(H406=0,"",'Ark1'!W1252)</f>
        <v>100</v>
      </c>
      <c r="N406" s="269">
        <f>+IF(H406=0,"",'Ark1'!X1252)</f>
        <v>4.255319148936171</v>
      </c>
      <c r="O406" s="269">
        <f>+IF(H406=0,"",'Ark1'!AG1252)</f>
        <v>629.44680851063822</v>
      </c>
      <c r="P406" s="269">
        <f>+IF(H406=0,"",'Ark1'!AH1252)</f>
        <v>100</v>
      </c>
      <c r="Q406" s="269">
        <f>+IF(H406=0,"",'Ark1'!AI1252)</f>
        <v>82.978723404255348</v>
      </c>
      <c r="R406" s="269"/>
      <c r="S406" s="269"/>
      <c r="T406" s="269">
        <f>+IF(H406=0,"",'Ark1'!Y1252)</f>
        <v>40.253991026626373</v>
      </c>
      <c r="U406" s="268">
        <f>+IF(H406=0,"",'Ark1'!Z1252)</f>
        <v>1.1505111348592183</v>
      </c>
      <c r="V406" s="269">
        <f t="shared" si="76"/>
        <v>452.50811249323971</v>
      </c>
      <c r="W406" s="267">
        <f t="shared" si="77"/>
        <v>1.3823529411764706</v>
      </c>
      <c r="X406" s="365"/>
      <c r="AA406" s="28"/>
      <c r="AB406" s="27"/>
    </row>
    <row r="407" spans="1:64">
      <c r="A407" s="365"/>
      <c r="B407" s="365">
        <f>+'Ark1'!C1253</f>
        <v>2023</v>
      </c>
      <c r="C407" s="266">
        <f>+'Ark1'!M1253</f>
        <v>12</v>
      </c>
      <c r="D407" s="266" t="s">
        <v>103</v>
      </c>
      <c r="E407" s="266">
        <f>+'Ark1'!D1253</f>
        <v>3</v>
      </c>
      <c r="F407" s="266" t="s">
        <v>594</v>
      </c>
      <c r="G407" s="266">
        <f>+IF(H407=0,"",'Ark1'!Q1253)</f>
        <v>35</v>
      </c>
      <c r="H407" s="266">
        <f>+'Ark1'!R1253</f>
        <v>45</v>
      </c>
      <c r="I407" s="267">
        <f>+IF(H407=0,"",'Ark1'!AE1253)</f>
        <v>1.904358865848498</v>
      </c>
      <c r="J407" s="267">
        <f>+IF(H407=0,"",'Ark1'!AF1253)</f>
        <v>2.3533292427798802</v>
      </c>
      <c r="K407" s="268">
        <f>+IF(H407=0,"",'Ark1'!S1253)</f>
        <v>6.9111111111111123</v>
      </c>
      <c r="L407" s="267">
        <f>+IF(H407=0,"",'Ark1'!U1253)</f>
        <v>270.94888888888886</v>
      </c>
      <c r="M407" s="269">
        <f>+IF(H407=0,"",'Ark1'!W1253)</f>
        <v>100</v>
      </c>
      <c r="N407" s="269">
        <f>+IF(H407=0,"",'Ark1'!X1253)</f>
        <v>0</v>
      </c>
      <c r="O407" s="269">
        <f>+IF(H407=0,"",'Ark1'!AG1253)</f>
        <v>573.48837209302337</v>
      </c>
      <c r="P407" s="269">
        <f>+IF(H407=0,"",'Ark1'!AH1253)</f>
        <v>95.555555555555557</v>
      </c>
      <c r="Q407" s="269">
        <f>+IF(H407=0,"",'Ark1'!AI1253)</f>
        <v>60</v>
      </c>
      <c r="R407" s="269"/>
      <c r="S407" s="269"/>
      <c r="T407" s="269">
        <f>+IF(H407=0,"",'Ark1'!Y1253)</f>
        <v>42.356280511459346</v>
      </c>
      <c r="U407" s="268">
        <f>+IF(H407=0,"",'Ark1'!Z1253)</f>
        <v>1.2792744857443752</v>
      </c>
      <c r="V407" s="269">
        <f t="shared" si="76"/>
        <v>472.45751103901944</v>
      </c>
      <c r="W407" s="267">
        <f t="shared" si="77"/>
        <v>1.2857142857142858</v>
      </c>
      <c r="X407" s="365"/>
      <c r="AA407" s="28"/>
      <c r="AB407" s="27"/>
    </row>
    <row r="408" spans="1:64">
      <c r="A408" s="365"/>
      <c r="B408" s="365">
        <f>+'Ark1'!C1254</f>
        <v>2023</v>
      </c>
      <c r="C408" s="266">
        <f>+'Ark1'!M1254</f>
        <v>12</v>
      </c>
      <c r="D408" s="266" t="s">
        <v>103</v>
      </c>
      <c r="E408" s="266">
        <f>+'Ark1'!D1254</f>
        <v>4</v>
      </c>
      <c r="F408" s="266" t="s">
        <v>595</v>
      </c>
      <c r="G408" s="266">
        <f>+IF(H408=0,"",'Ark1'!Q1254)</f>
        <v>38</v>
      </c>
      <c r="H408" s="266">
        <f>+'Ark1'!R1254</f>
        <v>47</v>
      </c>
      <c r="I408" s="267">
        <f>+IF(H408=0,"",'Ark1'!AE1254)</f>
        <v>2.1295876755777075</v>
      </c>
      <c r="J408" s="267">
        <f>+IF(H408=0,"",'Ark1'!AF1254)</f>
        <v>2.769237195029957</v>
      </c>
      <c r="K408" s="268">
        <f>+IF(H408=0,"",'Ark1'!S1254)</f>
        <v>7.2978723404255348</v>
      </c>
      <c r="L408" s="267">
        <f>+IF(H408=0,"",'Ark1'!U1254)</f>
        <v>301.88085106382988</v>
      </c>
      <c r="M408" s="269">
        <f>+IF(H408=0,"",'Ark1'!W1254)</f>
        <v>100</v>
      </c>
      <c r="N408" s="269">
        <f>+IF(H408=0,"",'Ark1'!X1254)</f>
        <v>19.148936170212767</v>
      </c>
      <c r="O408" s="269">
        <f>+IF(H408=0,"",'Ark1'!AG1254)</f>
        <v>623.4666666666667</v>
      </c>
      <c r="P408" s="269">
        <f>+IF(H408=0,"",'Ark1'!AH1254)</f>
        <v>95.744680851063833</v>
      </c>
      <c r="Q408" s="269">
        <f>+IF(H408=0,"",'Ark1'!AI1254)</f>
        <v>72.340425531914903</v>
      </c>
      <c r="R408" s="269"/>
      <c r="S408" s="269"/>
      <c r="T408" s="269">
        <f>+IF(H408=0,"",'Ark1'!Y1254)</f>
        <v>49.090696082138365</v>
      </c>
      <c r="U408" s="268">
        <f>+IF(H408=0,"",'Ark1'!Z1254)</f>
        <v>1.2189094116938273</v>
      </c>
      <c r="V408" s="269">
        <f t="shared" si="76"/>
        <v>484.19725897748594</v>
      </c>
      <c r="W408" s="267">
        <f t="shared" si="77"/>
        <v>1.236842105263158</v>
      </c>
      <c r="X408" s="365"/>
      <c r="AA408" s="28"/>
      <c r="AB408" s="27"/>
    </row>
    <row r="409" spans="1:64">
      <c r="A409" s="365"/>
      <c r="B409" s="365">
        <f>+'Ark1'!C1255</f>
        <v>2023</v>
      </c>
      <c r="C409" s="266">
        <f>+'Ark1'!M1255</f>
        <v>12</v>
      </c>
      <c r="D409" s="266" t="s">
        <v>103</v>
      </c>
      <c r="E409" s="266">
        <f>+'Ark1'!D1255</f>
        <v>5</v>
      </c>
      <c r="F409" s="266" t="s">
        <v>442</v>
      </c>
      <c r="G409" s="266">
        <f>+IF(H409=0,"",'Ark1'!Q1255)</f>
        <v>66</v>
      </c>
      <c r="H409" s="266">
        <f>+'Ark1'!R1255</f>
        <v>110</v>
      </c>
      <c r="I409" s="267">
        <f>+IF(H409=0,"",'Ark1'!AE1255)</f>
        <v>3.3992583436341173</v>
      </c>
      <c r="J409" s="267">
        <f>+IF(H409=0,"",'Ark1'!AF1255)</f>
        <v>3.8920872085474807</v>
      </c>
      <c r="K409" s="268">
        <f>+IF(H409=0,"",'Ark1'!S1255)</f>
        <v>7.5545454545454547</v>
      </c>
      <c r="L409" s="267">
        <f>+IF(H409=0,"",'Ark1'!U1255)</f>
        <v>270.61636363636359</v>
      </c>
      <c r="M409" s="269">
        <f>+IF(H409=0,"",'Ark1'!W1255)</f>
        <v>100</v>
      </c>
      <c r="N409" s="269">
        <f>+IF(H409=0,"",'Ark1'!X1255)</f>
        <v>2.7272727272727271</v>
      </c>
      <c r="O409" s="269">
        <f>+IF(H409=0,"",'Ark1'!AG1255)</f>
        <v>531.62962962962968</v>
      </c>
      <c r="P409" s="269">
        <f>+IF(H409=0,"",'Ark1'!AH1255)</f>
        <v>97.272727272727266</v>
      </c>
      <c r="Q409" s="269">
        <f>+IF(H409=0,"",'Ark1'!AI1255)</f>
        <v>80.909090909090892</v>
      </c>
      <c r="R409" s="269"/>
      <c r="S409" s="269"/>
      <c r="T409" s="269">
        <f>+IF(H409=0,"",'Ark1'!Y1255)</f>
        <v>41.484431969929936</v>
      </c>
      <c r="U409" s="268">
        <f>+IF(H409=0,"",'Ark1'!Z1255)</f>
        <v>1.058183380192534</v>
      </c>
      <c r="V409" s="269">
        <f t="shared" si="76"/>
        <v>509.03175548152547</v>
      </c>
      <c r="W409" s="267">
        <f t="shared" si="77"/>
        <v>1.6666666666666667</v>
      </c>
      <c r="X409" s="365"/>
      <c r="AA409" s="28"/>
      <c r="AB409" s="27"/>
    </row>
    <row r="410" spans="1:64">
      <c r="A410" s="365"/>
      <c r="B410" s="365">
        <f>+'Ark1'!C1256</f>
        <v>2023</v>
      </c>
      <c r="C410" s="266">
        <f>+'Ark1'!M1256</f>
        <v>12</v>
      </c>
      <c r="D410" s="266" t="s">
        <v>103</v>
      </c>
      <c r="E410" s="266">
        <f>+'Ark1'!D1256</f>
        <v>6</v>
      </c>
      <c r="F410" s="266" t="s">
        <v>596</v>
      </c>
      <c r="G410" s="266">
        <f>+IF(H410=0,"",'Ark1'!Q1256)</f>
        <v>81</v>
      </c>
      <c r="H410" s="266">
        <f>+'Ark1'!R1256</f>
        <v>138</v>
      </c>
      <c r="I410" s="267">
        <f>+IF(H410=0,"",'Ark1'!AE1256)</f>
        <v>2.79521976909054</v>
      </c>
      <c r="J410" s="267">
        <f>+IF(H410=0,"",'Ark1'!AF1256)</f>
        <v>3.2643591170176296</v>
      </c>
      <c r="K410" s="268">
        <f>+IF(H410=0,"",'Ark1'!S1256)</f>
        <v>7.5869565217391308</v>
      </c>
      <c r="L410" s="267">
        <f>+IF(H410=0,"",'Ark1'!U1256)</f>
        <v>275.54855072463778</v>
      </c>
      <c r="M410" s="269">
        <f>+IF(H410=0,"",'Ark1'!W1256)</f>
        <v>100</v>
      </c>
      <c r="N410" s="269">
        <f>+IF(H410=0,"",'Ark1'!X1256)</f>
        <v>3.6231884057971007</v>
      </c>
      <c r="O410" s="269">
        <f>+IF(H410=0,"",'Ark1'!AG1256)</f>
        <v>543.07407407407413</v>
      </c>
      <c r="P410" s="269">
        <f>+IF(H410=0,"",'Ark1'!AH1256)</f>
        <v>97.826086956521749</v>
      </c>
      <c r="Q410" s="269">
        <f>+IF(H410=0,"",'Ark1'!AI1256)</f>
        <v>81.159420289855078</v>
      </c>
      <c r="R410" s="269"/>
      <c r="S410" s="269"/>
      <c r="T410" s="269">
        <f>+IF(H410=0,"",'Ark1'!Y1256)</f>
        <v>37.393305677536631</v>
      </c>
      <c r="U410" s="268">
        <f>+IF(H410=0,"",'Ark1'!Z1256)</f>
        <v>1.1840012048904749</v>
      </c>
      <c r="V410" s="269">
        <f t="shared" si="76"/>
        <v>507.38667868548174</v>
      </c>
      <c r="W410" s="267">
        <f t="shared" si="77"/>
        <v>1.7037037037037037</v>
      </c>
      <c r="X410" s="365"/>
      <c r="AA410" s="28"/>
      <c r="AB410" s="27"/>
    </row>
    <row r="411" spans="1:64">
      <c r="A411" s="365"/>
      <c r="B411" s="365">
        <f>+'Ark1'!C1257</f>
        <v>2023</v>
      </c>
      <c r="C411" s="266">
        <f>+'Ark1'!M1257</f>
        <v>12</v>
      </c>
      <c r="D411" s="266" t="s">
        <v>103</v>
      </c>
      <c r="E411" s="266">
        <f>+'Ark1'!D1257</f>
        <v>7</v>
      </c>
      <c r="F411" s="266" t="s">
        <v>597</v>
      </c>
      <c r="G411" s="266">
        <f>+IF(H411=0,"",'Ark1'!Q1257)</f>
        <v>53</v>
      </c>
      <c r="H411" s="266">
        <f>+'Ark1'!R1257</f>
        <v>85</v>
      </c>
      <c r="I411" s="267">
        <f>+IF(H411=0,"",'Ark1'!AE1257)</f>
        <v>3.0357142857142847</v>
      </c>
      <c r="J411" s="267">
        <f>+IF(H411=0,"",'Ark1'!AF1257)</f>
        <v>3.5694683772426887</v>
      </c>
      <c r="K411" s="268">
        <f>+IF(H411=0,"",'Ark1'!S1257)</f>
        <v>7.7529411764705891</v>
      </c>
      <c r="L411" s="267">
        <f>+IF(H411=0,"",'Ark1'!U1257)</f>
        <v>278.50235294117658</v>
      </c>
      <c r="M411" s="269">
        <f>+IF(H411=0,"",'Ark1'!W1257)</f>
        <v>100</v>
      </c>
      <c r="N411" s="269">
        <f>+IF(H411=0,"",'Ark1'!X1257)</f>
        <v>2.3529411764705879</v>
      </c>
      <c r="O411" s="269">
        <f>+IF(H411=0,"",'Ark1'!AG1257)</f>
        <v>540.43373493975901</v>
      </c>
      <c r="P411" s="269">
        <f>+IF(H411=0,"",'Ark1'!AH1257)</f>
        <v>97.647058823529406</v>
      </c>
      <c r="Q411" s="269">
        <f>+IF(H411=0,"",'Ark1'!AI1257)</f>
        <v>87.058823529411754</v>
      </c>
      <c r="R411" s="269"/>
      <c r="S411" s="269"/>
      <c r="T411" s="269">
        <f>+IF(H411=0,"",'Ark1'!Y1257)</f>
        <v>32.936191345478257</v>
      </c>
      <c r="U411" s="268">
        <f>+IF(H411=0,"",'Ark1'!Z1257)</f>
        <v>1.0164052266567152</v>
      </c>
      <c r="V411" s="269">
        <f t="shared" si="76"/>
        <v>515.33117741478634</v>
      </c>
      <c r="W411" s="267">
        <f t="shared" si="77"/>
        <v>1.6037735849056605</v>
      </c>
      <c r="X411" s="365"/>
      <c r="AA411" s="28"/>
      <c r="AB411" s="27"/>
    </row>
    <row r="412" spans="1:64">
      <c r="A412" s="365"/>
      <c r="B412" s="365">
        <f>+'Ark1'!C1258</f>
        <v>2023</v>
      </c>
      <c r="C412" s="266">
        <f>+'Ark1'!M1258</f>
        <v>12</v>
      </c>
      <c r="D412" s="266" t="s">
        <v>103</v>
      </c>
      <c r="E412" s="266">
        <f>+'Ark1'!D1258</f>
        <v>8</v>
      </c>
      <c r="F412" s="266" t="s">
        <v>598</v>
      </c>
      <c r="G412" s="266">
        <f>+IF(H412=0,"",'Ark1'!Q1258)</f>
        <v>45</v>
      </c>
      <c r="H412" s="266">
        <f>+'Ark1'!R1258</f>
        <v>58</v>
      </c>
      <c r="I412" s="267">
        <f>+IF(H412=0,"",'Ark1'!AE1258)</f>
        <v>1.7139479905437349</v>
      </c>
      <c r="J412" s="267">
        <f>+IF(H412=0,"",'Ark1'!AF1258)</f>
        <v>2.0422080202350914</v>
      </c>
      <c r="K412" s="268">
        <f>+IF(H412=0,"",'Ark1'!S1258)</f>
        <v>7.2068965517241388</v>
      </c>
      <c r="L412" s="267">
        <f>+IF(H412=0,"",'Ark1'!U1258)</f>
        <v>276.23965517241379</v>
      </c>
      <c r="M412" s="269">
        <f>+IF(H412=0,"",'Ark1'!W1258)</f>
        <v>100</v>
      </c>
      <c r="N412" s="269">
        <f>+IF(H412=0,"",'Ark1'!X1258)</f>
        <v>5.1724137931034484</v>
      </c>
      <c r="O412" s="269">
        <f>+IF(H412=0,"",'Ark1'!AG1258)</f>
        <v>564.70175438596493</v>
      </c>
      <c r="P412" s="269">
        <f>+IF(H412=0,"",'Ark1'!AH1258)</f>
        <v>98.275862068965509</v>
      </c>
      <c r="Q412" s="269">
        <f>+IF(H412=0,"",'Ark1'!AI1258)</f>
        <v>82.758620689655189</v>
      </c>
      <c r="R412" s="269"/>
      <c r="S412" s="269"/>
      <c r="T412" s="269">
        <f>+IF(H412=0,"",'Ark1'!Y1258)</f>
        <v>40.18523463462369</v>
      </c>
      <c r="U412" s="268">
        <f>+IF(H412=0,"",'Ark1'!Z1258)</f>
        <v>1.2283802159004764</v>
      </c>
      <c r="V412" s="269">
        <f t="shared" si="76"/>
        <v>489.17796523013504</v>
      </c>
      <c r="W412" s="267">
        <f t="shared" si="77"/>
        <v>1.288888888888889</v>
      </c>
      <c r="X412" s="365"/>
      <c r="AA412" s="28"/>
      <c r="AB412" s="27"/>
    </row>
    <row r="413" spans="1:64">
      <c r="A413" s="365"/>
      <c r="B413" s="365">
        <f>+'Ark1'!C1259</f>
        <v>2023</v>
      </c>
      <c r="C413" s="266">
        <f>+'Ark1'!M1259</f>
        <v>12</v>
      </c>
      <c r="D413" s="266" t="s">
        <v>103</v>
      </c>
      <c r="E413" s="266">
        <f>+'Ark1'!D1259</f>
        <v>9</v>
      </c>
      <c r="F413" s="266" t="s">
        <v>599</v>
      </c>
      <c r="G413" s="266">
        <f>+IF(H413=0,"",'Ark1'!Q1259)</f>
        <v>49</v>
      </c>
      <c r="H413" s="266">
        <f>+'Ark1'!R1259</f>
        <v>87</v>
      </c>
      <c r="I413" s="267">
        <f>+IF(H413=0,"",'Ark1'!AE1259)</f>
        <v>2.255639097744361</v>
      </c>
      <c r="J413" s="267">
        <f>+IF(H413=0,"",'Ark1'!AF1259)</f>
        <v>2.8079430982085158</v>
      </c>
      <c r="K413" s="268">
        <f>+IF(H413=0,"",'Ark1'!S1259)</f>
        <v>7.7241379310344813</v>
      </c>
      <c r="L413" s="267">
        <f>+IF(H413=0,"",'Ark1'!U1259)</f>
        <v>285.16091954023</v>
      </c>
      <c r="M413" s="269">
        <f>+IF(H413=0,"",'Ark1'!W1259)</f>
        <v>100</v>
      </c>
      <c r="N413" s="269">
        <f>+IF(H413=0,"",'Ark1'!X1259)</f>
        <v>8.0459770114942533</v>
      </c>
      <c r="O413" s="269">
        <f>+IF(H413=0,"",'Ark1'!AG1259)</f>
        <v>575.88235294117646</v>
      </c>
      <c r="P413" s="269">
        <f>+IF(H413=0,"",'Ark1'!AH1259)</f>
        <v>97.701149425287355</v>
      </c>
      <c r="Q413" s="269">
        <f>+IF(H413=0,"",'Ark1'!AI1259)</f>
        <v>90.804597701149405</v>
      </c>
      <c r="R413" s="269"/>
      <c r="S413" s="269"/>
      <c r="T413" s="269">
        <f>+IF(H413=0,"",'Ark1'!Y1259)</f>
        <v>35.922334346497195</v>
      </c>
      <c r="U413" s="268">
        <f>+IF(H413=0,"",'Ark1'!Z1259)</f>
        <v>1.2288641159452016</v>
      </c>
      <c r="V413" s="269">
        <f t="shared" si="76"/>
        <v>495.17217897690603</v>
      </c>
      <c r="W413" s="267">
        <f t="shared" si="77"/>
        <v>1.7755102040816326</v>
      </c>
      <c r="X413" s="365"/>
      <c r="AA413" s="28"/>
      <c r="AB413" s="27"/>
    </row>
    <row r="414" spans="1:64">
      <c r="A414" s="365"/>
      <c r="B414" s="365">
        <f>+'Ark1'!C1260</f>
        <v>2023</v>
      </c>
      <c r="C414" s="266">
        <f>+'Ark1'!M1260</f>
        <v>12</v>
      </c>
      <c r="D414" s="266" t="s">
        <v>103</v>
      </c>
      <c r="E414" s="266">
        <f>+'Ark1'!D1260</f>
        <v>10</v>
      </c>
      <c r="F414" s="266" t="s">
        <v>600</v>
      </c>
      <c r="G414" s="266">
        <f>+IF(H414=0,"",'Ark1'!Q1260)</f>
        <v>28</v>
      </c>
      <c r="H414" s="266">
        <f>+'Ark1'!R1260</f>
        <v>42</v>
      </c>
      <c r="I414" s="267">
        <f>+IF(H414=0,"",'Ark1'!AE1260)</f>
        <v>0.96596136154553824</v>
      </c>
      <c r="J414" s="267">
        <f>+IF(H414=0,"",'Ark1'!AF1260)</f>
        <v>1.2147621402108213</v>
      </c>
      <c r="K414" s="268">
        <f>+IF(H414=0,"",'Ark1'!S1260)</f>
        <v>7.3095238095238066</v>
      </c>
      <c r="L414" s="267">
        <f>+IF(H414=0,"",'Ark1'!U1260)</f>
        <v>262.47142857142859</v>
      </c>
      <c r="M414" s="269">
        <f>+IF(H414=0,"",'Ark1'!W1260)</f>
        <v>100</v>
      </c>
      <c r="N414" s="269">
        <f>+IF(H414=0,"",'Ark1'!X1260)</f>
        <v>0</v>
      </c>
      <c r="O414" s="269">
        <f>+IF(H414=0,"",'Ark1'!AG1260)</f>
        <v>570.47619047619025</v>
      </c>
      <c r="P414" s="269">
        <f>+IF(H414=0,"",'Ark1'!AH1260)</f>
        <v>100</v>
      </c>
      <c r="Q414" s="269">
        <f>+IF(H414=0,"",'Ark1'!AI1260)</f>
        <v>97.61904761904762</v>
      </c>
      <c r="R414" s="269"/>
      <c r="S414" s="269"/>
      <c r="T414" s="269">
        <f>+IF(H414=0,"",'Ark1'!Y1260)</f>
        <v>32.204867169229885</v>
      </c>
      <c r="U414" s="268">
        <f>+IF(H414=0,"",'Ark1'!Z1260)</f>
        <v>0.85879470461293006</v>
      </c>
      <c r="V414" s="269">
        <f t="shared" si="76"/>
        <v>460.09181969949935</v>
      </c>
      <c r="W414" s="267">
        <f t="shared" si="77"/>
        <v>1.5</v>
      </c>
      <c r="X414" s="365"/>
      <c r="AA414" s="28"/>
      <c r="AB414" s="27"/>
    </row>
    <row r="415" spans="1:64">
      <c r="A415" s="365"/>
      <c r="B415" s="365">
        <f>+'Ark1'!C1261</f>
        <v>2023</v>
      </c>
      <c r="C415" s="266">
        <f>+'Ark1'!M1261</f>
        <v>12</v>
      </c>
      <c r="D415" s="266" t="s">
        <v>103</v>
      </c>
      <c r="E415" s="266">
        <f>+'Ark1'!D1261</f>
        <v>11</v>
      </c>
      <c r="F415" s="266" t="s">
        <v>601</v>
      </c>
      <c r="G415" s="266">
        <f>+IF(H415=0,"",'Ark1'!Q1261)</f>
        <v>44</v>
      </c>
      <c r="H415" s="266">
        <f>+'Ark1'!R1261</f>
        <v>57</v>
      </c>
      <c r="I415" s="267">
        <f>+IF(H415=0,"",'Ark1'!AE1261)</f>
        <v>1.2125079770261644</v>
      </c>
      <c r="J415" s="267">
        <f>+IF(H415=0,"",'Ark1'!AF1261)</f>
        <v>1.56914599995463</v>
      </c>
      <c r="K415" s="268">
        <f>+IF(H415=0,"",'Ark1'!S1261)</f>
        <v>6.9821428571428559</v>
      </c>
      <c r="L415" s="267">
        <f>+IF(H415=0,"",'Ark1'!U1261)</f>
        <v>273.04035087719296</v>
      </c>
      <c r="M415" s="269">
        <f>+IF(H415=0,"",'Ark1'!W1261)</f>
        <v>100</v>
      </c>
      <c r="N415" s="269">
        <f>+IF(H415=0,"",'Ark1'!X1261)</f>
        <v>5.2631578947368443</v>
      </c>
      <c r="O415" s="269">
        <f>+IF(H415=0,"",'Ark1'!AG1261)</f>
        <v>602.61818181818171</v>
      </c>
      <c r="P415" s="269">
        <f>+IF(H415=0,"",'Ark1'!AH1261)</f>
        <v>96.491228070175438</v>
      </c>
      <c r="Q415" s="269">
        <f>+IF(H415=0,"",'Ark1'!AI1261)</f>
        <v>73.68421052631578</v>
      </c>
      <c r="R415" s="269"/>
      <c r="S415" s="269"/>
      <c r="T415" s="269">
        <f>+IF(H415=0,"",'Ark1'!Y1261)</f>
        <v>41.558252752091001</v>
      </c>
      <c r="U415" s="268">
        <f>+IF(H415=0,"",'Ark1'!Z1261)</f>
        <v>0.46324227262928142</v>
      </c>
      <c r="V415" s="269">
        <f t="shared" si="76"/>
        <v>453.09013089082839</v>
      </c>
      <c r="W415" s="267">
        <f t="shared" si="77"/>
        <v>1.2954545454545454</v>
      </c>
      <c r="X415" s="365"/>
      <c r="AA415" s="28"/>
      <c r="AB415" s="27"/>
    </row>
    <row r="416" spans="1:64">
      <c r="A416" s="365"/>
      <c r="B416" s="365">
        <f>+'Ark1'!C1262</f>
        <v>2023</v>
      </c>
      <c r="C416" s="266">
        <f>+'Ark1'!M1262</f>
        <v>12</v>
      </c>
      <c r="D416" s="266" t="s">
        <v>103</v>
      </c>
      <c r="E416" s="266">
        <f>+'Ark1'!D1262</f>
        <v>12</v>
      </c>
      <c r="F416" s="266" t="s">
        <v>602</v>
      </c>
      <c r="G416" s="266">
        <f>+IF(H416=0,"",'Ark1'!Q1262)</f>
        <v>14</v>
      </c>
      <c r="H416" s="266">
        <f>+'Ark1'!R1262</f>
        <v>16</v>
      </c>
      <c r="I416" s="267">
        <f>+IF(H416=0,"",'Ark1'!AE1262)</f>
        <v>1.2176560121765598</v>
      </c>
      <c r="J416" s="267">
        <f>+IF(H416=0,"",'Ark1'!AF1262)</f>
        <v>1.5918196953577888</v>
      </c>
      <c r="K416" s="268">
        <f>+IF(H416=0,"",'Ark1'!S1262)</f>
        <v>6.9375</v>
      </c>
      <c r="L416" s="267">
        <f>+IF(H416=0,"",'Ark1'!U1262)</f>
        <v>280.73749999999995</v>
      </c>
      <c r="M416" s="269">
        <f>+IF(H416=0,"",'Ark1'!W1262)</f>
        <v>100</v>
      </c>
      <c r="N416" s="269">
        <f>+IF(H416=0,"",'Ark1'!X1262)</f>
        <v>6.25</v>
      </c>
      <c r="O416" s="269">
        <f>+IF(H416=0,"",'Ark1'!AG1262)</f>
        <v>617.9375</v>
      </c>
      <c r="P416" s="269">
        <f>+IF(H416=0,"",'Ark1'!AH1262)</f>
        <v>100</v>
      </c>
      <c r="Q416" s="269">
        <f>+IF(H416=0,"",'Ark1'!AI1262)</f>
        <v>56.25</v>
      </c>
      <c r="R416" s="269"/>
      <c r="S416" s="269"/>
      <c r="T416" s="269">
        <f>+IF(H416=0,"",'Ark1'!Y1262)</f>
        <v>41.765324657543751</v>
      </c>
      <c r="U416" s="268">
        <f>+IF(H416=0,"",'Ark1'!Z1262)</f>
        <v>0.74739129644383739</v>
      </c>
      <c r="V416" s="269">
        <f t="shared" si="76"/>
        <v>454.31374532214011</v>
      </c>
      <c r="W416" s="267">
        <f t="shared" si="77"/>
        <v>1.1428571428571428</v>
      </c>
      <c r="X416" s="365"/>
      <c r="AA416" s="28"/>
      <c r="AB416" s="27"/>
    </row>
    <row r="417" spans="1:64" ht="19.8">
      <c r="A417" s="365"/>
      <c r="B417" s="365"/>
      <c r="C417" s="365"/>
      <c r="D417" s="365"/>
      <c r="E417" s="365"/>
      <c r="F417" s="365"/>
      <c r="G417" s="365"/>
      <c r="H417" s="365"/>
      <c r="I417" s="366"/>
      <c r="J417" s="366"/>
      <c r="K417" s="365"/>
      <c r="L417" s="365"/>
      <c r="M417" s="367"/>
      <c r="N417" s="367"/>
      <c r="O417" s="365"/>
      <c r="P417" s="367"/>
      <c r="Q417" s="367"/>
      <c r="R417" s="367"/>
      <c r="S417" s="367"/>
      <c r="T417" s="367"/>
      <c r="U417" s="365"/>
      <c r="V417" s="365"/>
      <c r="W417" s="366"/>
      <c r="X417" s="365"/>
      <c r="Y417" s="249"/>
      <c r="AA417" s="28"/>
      <c r="AB417" s="27"/>
      <c r="AC417" s="250"/>
      <c r="AD417" s="86"/>
      <c r="AH417" s="86"/>
      <c r="AZ417" s="262" t="e">
        <f>1+#REF!</f>
        <v>#REF!</v>
      </c>
      <c r="BA417" s="27">
        <v>248.30514184397128</v>
      </c>
      <c r="BB417" s="86">
        <f t="shared" ref="BB417:BL417" si="78">+BA417</f>
        <v>248.30514184397128</v>
      </c>
      <c r="BC417" s="86">
        <f t="shared" si="78"/>
        <v>248.30514184397128</v>
      </c>
      <c r="BD417" s="86">
        <f t="shared" si="78"/>
        <v>248.30514184397128</v>
      </c>
      <c r="BE417" s="86">
        <f t="shared" si="78"/>
        <v>248.30514184397128</v>
      </c>
      <c r="BF417" s="86">
        <f t="shared" si="78"/>
        <v>248.30514184397128</v>
      </c>
      <c r="BG417" s="86">
        <f t="shared" si="78"/>
        <v>248.30514184397128</v>
      </c>
      <c r="BH417" s="86">
        <f t="shared" si="78"/>
        <v>248.30514184397128</v>
      </c>
      <c r="BI417" s="86">
        <f t="shared" si="78"/>
        <v>248.30514184397128</v>
      </c>
      <c r="BJ417" s="86">
        <f t="shared" si="78"/>
        <v>248.30514184397128</v>
      </c>
      <c r="BK417" s="86">
        <f t="shared" si="78"/>
        <v>248.30514184397128</v>
      </c>
      <c r="BL417" s="86">
        <f t="shared" si="78"/>
        <v>248.30514184397128</v>
      </c>
    </row>
    <row r="418" spans="1:64" ht="22.8">
      <c r="A418" s="368" t="s">
        <v>639</v>
      </c>
      <c r="B418" s="365"/>
      <c r="C418" s="365"/>
      <c r="D418" s="369" t="str">
        <f>+D420</f>
        <v>5-</v>
      </c>
      <c r="E418" s="365"/>
      <c r="F418" s="365"/>
      <c r="G418" s="365"/>
      <c r="H418" s="272">
        <f>SUM(H420:H431)</f>
        <v>191</v>
      </c>
      <c r="I418" s="366"/>
      <c r="J418" s="366"/>
      <c r="K418" s="365"/>
      <c r="L418" s="272">
        <f>+Fettgruppe!N38</f>
        <v>298.09947643979058</v>
      </c>
      <c r="M418" s="367"/>
      <c r="N418" s="367"/>
      <c r="O418" s="365"/>
      <c r="P418" s="367"/>
      <c r="Q418" s="367"/>
      <c r="R418" s="367"/>
      <c r="S418" s="367"/>
      <c r="T418" s="367"/>
      <c r="U418" s="365"/>
      <c r="V418" s="272">
        <f>+Fettgruppe!X38</f>
        <v>494.46646528083403</v>
      </c>
      <c r="W418" s="370"/>
      <c r="X418" s="365"/>
      <c r="Y418" s="249"/>
      <c r="AA418" s="28"/>
      <c r="AB418" s="27"/>
      <c r="AC418" s="250"/>
      <c r="AD418" s="86"/>
      <c r="AH418" s="86"/>
      <c r="AZ418" s="262" t="e">
        <f>1+AZ417</f>
        <v>#REF!</v>
      </c>
      <c r="BA418" s="27">
        <v>268.9193823216188</v>
      </c>
      <c r="BB418" s="86">
        <f t="shared" ref="BB418:BL418" si="79">+BA418</f>
        <v>268.9193823216188</v>
      </c>
      <c r="BC418" s="86">
        <f t="shared" si="79"/>
        <v>268.9193823216188</v>
      </c>
      <c r="BD418" s="86">
        <f t="shared" si="79"/>
        <v>268.9193823216188</v>
      </c>
      <c r="BE418" s="86">
        <f t="shared" si="79"/>
        <v>268.9193823216188</v>
      </c>
      <c r="BF418" s="86">
        <f t="shared" si="79"/>
        <v>268.9193823216188</v>
      </c>
      <c r="BG418" s="86">
        <f t="shared" si="79"/>
        <v>268.9193823216188</v>
      </c>
      <c r="BH418" s="86">
        <f t="shared" si="79"/>
        <v>268.9193823216188</v>
      </c>
      <c r="BI418" s="86">
        <f t="shared" si="79"/>
        <v>268.9193823216188</v>
      </c>
      <c r="BJ418" s="86">
        <f t="shared" si="79"/>
        <v>268.9193823216188</v>
      </c>
      <c r="BK418" s="86">
        <f t="shared" si="79"/>
        <v>268.9193823216188</v>
      </c>
      <c r="BL418" s="86">
        <f t="shared" si="79"/>
        <v>268.9193823216188</v>
      </c>
    </row>
    <row r="419" spans="1:64" ht="16.5" customHeight="1">
      <c r="A419" s="365"/>
      <c r="B419" s="365"/>
      <c r="C419" s="365"/>
      <c r="D419" s="369"/>
      <c r="E419" s="365"/>
      <c r="F419" s="365"/>
      <c r="G419" s="365"/>
      <c r="H419" s="365"/>
      <c r="I419" s="365"/>
      <c r="J419" s="365"/>
      <c r="K419" s="365"/>
      <c r="L419" s="365"/>
      <c r="M419" s="367"/>
      <c r="N419" s="367"/>
      <c r="O419" s="365"/>
      <c r="P419" s="367"/>
      <c r="Q419" s="367"/>
      <c r="R419" s="367"/>
      <c r="S419" s="367"/>
      <c r="T419" s="367"/>
      <c r="U419" s="365"/>
      <c r="V419" s="365"/>
      <c r="W419" s="365"/>
      <c r="X419" s="365"/>
      <c r="Y419" s="249"/>
      <c r="AA419" s="28"/>
      <c r="AB419" s="27"/>
      <c r="AC419" s="250"/>
      <c r="AD419" s="86"/>
      <c r="AH419" s="86"/>
      <c r="AZ419" s="262"/>
      <c r="BA419" s="27"/>
    </row>
    <row r="420" spans="1:64">
      <c r="A420" s="365"/>
      <c r="B420" s="365">
        <f>+'Ark1'!C1263</f>
        <v>2023</v>
      </c>
      <c r="C420" s="266">
        <f>+'Ark1'!M1263</f>
        <v>13</v>
      </c>
      <c r="D420" s="266" t="s">
        <v>104</v>
      </c>
      <c r="E420" s="266">
        <f>+'Ark1'!D1263</f>
        <v>1</v>
      </c>
      <c r="F420" s="266" t="str">
        <f t="shared" ref="F420:F431" si="80">+F405</f>
        <v>Jan</v>
      </c>
      <c r="G420" s="266">
        <f>+IF(H420=0,"",'Ark1'!Q1263)</f>
        <v>12</v>
      </c>
      <c r="H420" s="266">
        <f>+'Ark1'!R1263</f>
        <v>15</v>
      </c>
      <c r="I420" s="267">
        <f>+IF(H420=0,"",'Ark1'!AE1263)</f>
        <v>0.52264808362369342</v>
      </c>
      <c r="J420" s="267">
        <f>+IF(H420=0,"",'Ark1'!AF1263)</f>
        <v>0.71032987110204437</v>
      </c>
      <c r="K420" s="268">
        <f>+IF(H420=0,"",'Ark1'!S1263)</f>
        <v>7.8666666666666654</v>
      </c>
      <c r="L420" s="267">
        <f>+IF(H420=0,"",'Ark1'!U1263)</f>
        <v>313.5200000000001</v>
      </c>
      <c r="M420" s="269">
        <f>+IF(H420=0,"",'Ark1'!W1263)</f>
        <v>100</v>
      </c>
      <c r="N420" s="269">
        <f>+IF(H420=0,"",'Ark1'!X1263)</f>
        <v>13.333333333333337</v>
      </c>
      <c r="O420" s="269">
        <f>+IF(H420=0,"",'Ark1'!AG1263)</f>
        <v>667.78571428571445</v>
      </c>
      <c r="P420" s="269">
        <f>+IF(H420=0,"",'Ark1'!AH1263)</f>
        <v>93.333333333333314</v>
      </c>
      <c r="Q420" s="269">
        <f>+IF(H420=0,"",'Ark1'!AI1263)</f>
        <v>60</v>
      </c>
      <c r="R420" s="269"/>
      <c r="S420" s="269"/>
      <c r="T420" s="269">
        <f>+IF(H420=0,"",'Ark1'!Y1263)</f>
        <v>35.394108737659906</v>
      </c>
      <c r="U420" s="268">
        <f>+IF(H420=0,"",'Ark1'!Z1263)</f>
        <v>1.3597385369580763</v>
      </c>
      <c r="V420" s="269">
        <f t="shared" ref="V420:V431" si="81">+IF(H420=0,"",1000*L420/O420)</f>
        <v>469.49192426997547</v>
      </c>
      <c r="W420" s="267">
        <f t="shared" ref="W420:W431" si="82">+IF(H420=0,"",H420/G420)</f>
        <v>1.25</v>
      </c>
      <c r="X420" s="365"/>
      <c r="AA420" s="28"/>
      <c r="AB420" s="27"/>
    </row>
    <row r="421" spans="1:64">
      <c r="A421" s="365"/>
      <c r="B421" s="365">
        <f>+'Ark1'!C1264</f>
        <v>2023</v>
      </c>
      <c r="C421" s="266">
        <f>+'Ark1'!M1264</f>
        <v>13</v>
      </c>
      <c r="D421" s="266" t="s">
        <v>104</v>
      </c>
      <c r="E421" s="266">
        <f>+'Ark1'!D1264</f>
        <v>2</v>
      </c>
      <c r="F421" s="266" t="str">
        <f t="shared" si="80"/>
        <v>Feb</v>
      </c>
      <c r="G421" s="266">
        <f>+IF(H421=0,"",'Ark1'!Q1264)</f>
        <v>11</v>
      </c>
      <c r="H421" s="266">
        <f>+'Ark1'!R1264</f>
        <v>11</v>
      </c>
      <c r="I421" s="267">
        <f>+IF(H421=0,"",'Ark1'!AE1264)</f>
        <v>0.46374367622259693</v>
      </c>
      <c r="J421" s="267">
        <f>+IF(H421=0,"",'Ark1'!AF1264)</f>
        <v>0.61669341072635286</v>
      </c>
      <c r="K421" s="268">
        <f>+IF(H421=0,"",'Ark1'!S1264)</f>
        <v>8.0909090909090917</v>
      </c>
      <c r="L421" s="267">
        <f>+IF(H421=0,"",'Ark1'!U1264)</f>
        <v>304.5545454545454</v>
      </c>
      <c r="M421" s="269">
        <f>+IF(H421=0,"",'Ark1'!W1264)</f>
        <v>100</v>
      </c>
      <c r="N421" s="269">
        <f>+IF(H421=0,"",'Ark1'!X1264)</f>
        <v>18.181818181818183</v>
      </c>
      <c r="O421" s="269">
        <f>+IF(H421=0,"",'Ark1'!AG1264)</f>
        <v>663.72727272727275</v>
      </c>
      <c r="P421" s="269">
        <f>+IF(H421=0,"",'Ark1'!AH1264)</f>
        <v>100</v>
      </c>
      <c r="Q421" s="269">
        <f>+IF(H421=0,"",'Ark1'!AI1264)</f>
        <v>90.909090909090892</v>
      </c>
      <c r="R421" s="269"/>
      <c r="S421" s="269"/>
      <c r="T421" s="269">
        <f>+IF(H421=0,"",'Ark1'!Y1264)</f>
        <v>41.24587833152367</v>
      </c>
      <c r="U421" s="268">
        <f>+IF(H421=0,"",'Ark1'!Z1264)</f>
        <v>0.79252708064375055</v>
      </c>
      <c r="V421" s="269">
        <f t="shared" si="81"/>
        <v>458.85495137652367</v>
      </c>
      <c r="W421" s="267">
        <f t="shared" si="82"/>
        <v>1</v>
      </c>
      <c r="X421" s="365"/>
      <c r="AA421" s="28"/>
      <c r="AB421" s="27"/>
    </row>
    <row r="422" spans="1:64">
      <c r="A422" s="365"/>
      <c r="B422" s="365">
        <f>+'Ark1'!C1265</f>
        <v>2023</v>
      </c>
      <c r="C422" s="266">
        <f>+'Ark1'!M1265</f>
        <v>13</v>
      </c>
      <c r="D422" s="266" t="s">
        <v>104</v>
      </c>
      <c r="E422" s="266">
        <f>+'Ark1'!D1265</f>
        <v>3</v>
      </c>
      <c r="F422" s="266" t="str">
        <f t="shared" si="80"/>
        <v>Mar</v>
      </c>
      <c r="G422" s="266">
        <f>+IF(H422=0,"",'Ark1'!Q1265)</f>
        <v>12</v>
      </c>
      <c r="H422" s="266">
        <f>+'Ark1'!R1265</f>
        <v>13</v>
      </c>
      <c r="I422" s="267">
        <f>+IF(H422=0,"",'Ark1'!AE1265)</f>
        <v>0.55014811680067721</v>
      </c>
      <c r="J422" s="267">
        <f>+IF(H422=0,"",'Ark1'!AF1265)</f>
        <v>0.76206663407348685</v>
      </c>
      <c r="K422" s="268">
        <f>+IF(H422=0,"",'Ark1'!S1265)</f>
        <v>7.3076923076923102</v>
      </c>
      <c r="L422" s="267">
        <f>+IF(H422=0,"",'Ark1'!U1265)</f>
        <v>303.71538461538455</v>
      </c>
      <c r="M422" s="269">
        <f>+IF(H422=0,"",'Ark1'!W1265)</f>
        <v>100</v>
      </c>
      <c r="N422" s="269">
        <f>+IF(H422=0,"",'Ark1'!X1265)</f>
        <v>0</v>
      </c>
      <c r="O422" s="269">
        <f>+IF(H422=0,"",'Ark1'!AG1265)</f>
        <v>639.53846153846166</v>
      </c>
      <c r="P422" s="269">
        <f>+IF(H422=0,"",'Ark1'!AH1265)</f>
        <v>100</v>
      </c>
      <c r="Q422" s="269">
        <f>+IF(H422=0,"",'Ark1'!AI1265)</f>
        <v>53.84615384615384</v>
      </c>
      <c r="R422" s="269"/>
      <c r="S422" s="269"/>
      <c r="T422" s="269">
        <f>+IF(H422=0,"",'Ark1'!Y1265)</f>
        <v>22.519388096409124</v>
      </c>
      <c r="U422" s="268">
        <f>+IF(H422=0,"",'Ark1'!Z1265)</f>
        <v>1.4876215081395183</v>
      </c>
      <c r="V422" s="269">
        <f t="shared" si="81"/>
        <v>474.89776280971836</v>
      </c>
      <c r="W422" s="267">
        <f t="shared" si="82"/>
        <v>1.0833333333333333</v>
      </c>
      <c r="X422" s="365"/>
      <c r="AA422" s="28"/>
      <c r="AB422" s="27"/>
    </row>
    <row r="423" spans="1:64">
      <c r="A423" s="365"/>
      <c r="B423" s="365">
        <f>+'Ark1'!C1266</f>
        <v>2023</v>
      </c>
      <c r="C423" s="266">
        <f>+'Ark1'!M1266</f>
        <v>13</v>
      </c>
      <c r="D423" s="266" t="s">
        <v>104</v>
      </c>
      <c r="E423" s="266">
        <f>+'Ark1'!D1266</f>
        <v>4</v>
      </c>
      <c r="F423" s="266" t="str">
        <f t="shared" si="80"/>
        <v>Apr</v>
      </c>
      <c r="G423" s="266">
        <f>+IF(H423=0,"",'Ark1'!Q1266)</f>
        <v>10</v>
      </c>
      <c r="H423" s="266">
        <f>+'Ark1'!R1266</f>
        <v>14</v>
      </c>
      <c r="I423" s="267">
        <f>+IF(H423=0,"",'Ark1'!AE1266)</f>
        <v>0.63434526506569999</v>
      </c>
      <c r="J423" s="267">
        <f>+IF(H423=0,"",'Ark1'!AF1266)</f>
        <v>0.84794275561780386</v>
      </c>
      <c r="K423" s="268">
        <f>+IF(H423=0,"",'Ark1'!S1266)</f>
        <v>8</v>
      </c>
      <c r="L423" s="267">
        <f>+IF(H423=0,"",'Ark1'!U1266)</f>
        <v>310.3214285714285</v>
      </c>
      <c r="M423" s="269">
        <f>+IF(H423=0,"",'Ark1'!W1266)</f>
        <v>100</v>
      </c>
      <c r="N423" s="269">
        <f>+IF(H423=0,"",'Ark1'!X1266)</f>
        <v>21.428571428571423</v>
      </c>
      <c r="O423" s="269">
        <f>+IF(H423=0,"",'Ark1'!AG1266)</f>
        <v>630.42857142857156</v>
      </c>
      <c r="P423" s="269">
        <f>+IF(H423=0,"",'Ark1'!AH1266)</f>
        <v>100</v>
      </c>
      <c r="Q423" s="269">
        <f>+IF(H423=0,"",'Ark1'!AI1266)</f>
        <v>78.571428571428555</v>
      </c>
      <c r="R423" s="269"/>
      <c r="S423" s="269"/>
      <c r="T423" s="269">
        <f>+IF(H423=0,"",'Ark1'!Y1266)</f>
        <v>42.280157091400362</v>
      </c>
      <c r="U423" s="268">
        <f>+IF(H423=0,"",'Ark1'!Z1266)</f>
        <v>1.4142135623730951</v>
      </c>
      <c r="V423" s="269">
        <f t="shared" si="81"/>
        <v>492.23883979152487</v>
      </c>
      <c r="W423" s="267">
        <f t="shared" si="82"/>
        <v>1.4</v>
      </c>
      <c r="X423" s="365"/>
      <c r="AA423" s="28"/>
      <c r="AB423" s="27"/>
    </row>
    <row r="424" spans="1:64">
      <c r="A424" s="365"/>
      <c r="B424" s="365">
        <f>+'Ark1'!C1267</f>
        <v>2023</v>
      </c>
      <c r="C424" s="266">
        <f>+'Ark1'!M1267</f>
        <v>13</v>
      </c>
      <c r="D424" s="266" t="s">
        <v>104</v>
      </c>
      <c r="E424" s="266">
        <f>+'Ark1'!D1267</f>
        <v>5</v>
      </c>
      <c r="F424" s="266" t="str">
        <f t="shared" si="80"/>
        <v>Mai</v>
      </c>
      <c r="G424" s="266">
        <f>+IF(H424=0,"",'Ark1'!Q1267)</f>
        <v>13</v>
      </c>
      <c r="H424" s="266">
        <f>+'Ark1'!R1267</f>
        <v>14</v>
      </c>
      <c r="I424" s="267">
        <f>+IF(H424=0,"",'Ark1'!AE1267)</f>
        <v>0.43263288009888751</v>
      </c>
      <c r="J424" s="267">
        <f>+IF(H424=0,"",'Ark1'!AF1267)</f>
        <v>0.56824488934581019</v>
      </c>
      <c r="K424" s="268">
        <f>+IF(H424=0,"",'Ark1'!S1267)</f>
        <v>7.7857142857142883</v>
      </c>
      <c r="L424" s="267">
        <f>+IF(H424=0,"",'Ark1'!U1267)</f>
        <v>310.43571428571443</v>
      </c>
      <c r="M424" s="269">
        <f>+IF(H424=0,"",'Ark1'!W1267)</f>
        <v>100</v>
      </c>
      <c r="N424" s="269">
        <f>+IF(H424=0,"",'Ark1'!X1267)</f>
        <v>35.714285714285722</v>
      </c>
      <c r="O424" s="269">
        <f>+IF(H424=0,"",'Ark1'!AG1267)</f>
        <v>601</v>
      </c>
      <c r="P424" s="269">
        <f>+IF(H424=0,"",'Ark1'!AH1267)</f>
        <v>100</v>
      </c>
      <c r="Q424" s="269">
        <f>+IF(H424=0,"",'Ark1'!AI1267)</f>
        <v>85.714285714285694</v>
      </c>
      <c r="R424" s="269"/>
      <c r="S424" s="269"/>
      <c r="T424" s="269">
        <f>+IF(H424=0,"",'Ark1'!Y1267)</f>
        <v>43.702821209077811</v>
      </c>
      <c r="U424" s="268">
        <f>+IF(H424=0,"",'Ark1'!Z1267)</f>
        <v>1.1450871101343865</v>
      </c>
      <c r="V424" s="269">
        <f t="shared" si="81"/>
        <v>516.53197052531516</v>
      </c>
      <c r="W424" s="267">
        <f t="shared" si="82"/>
        <v>1.0769230769230769</v>
      </c>
      <c r="X424" s="365"/>
      <c r="AA424" s="28"/>
      <c r="AB424" s="27"/>
    </row>
    <row r="425" spans="1:64">
      <c r="A425" s="365"/>
      <c r="B425" s="365">
        <f>+'Ark1'!C1268</f>
        <v>2023</v>
      </c>
      <c r="C425" s="266">
        <f>+'Ark1'!M1268</f>
        <v>13</v>
      </c>
      <c r="D425" s="266" t="s">
        <v>104</v>
      </c>
      <c r="E425" s="266">
        <f>+'Ark1'!D1268</f>
        <v>6</v>
      </c>
      <c r="F425" s="266" t="str">
        <f t="shared" si="80"/>
        <v>Jun</v>
      </c>
      <c r="G425" s="266">
        <f>+IF(H425=0,"",'Ark1'!Q1268)</f>
        <v>28</v>
      </c>
      <c r="H425" s="266">
        <f>+'Ark1'!R1268</f>
        <v>51</v>
      </c>
      <c r="I425" s="267">
        <f>+IF(H425=0,"",'Ark1'!AE1268)</f>
        <v>1.0330160016204173</v>
      </c>
      <c r="J425" s="267">
        <f>+IF(H425=0,"",'Ark1'!AF1268)</f>
        <v>1.2635348224946723</v>
      </c>
      <c r="K425" s="268">
        <f>+IF(H425=0,"",'Ark1'!S1268)</f>
        <v>7.862745098039218</v>
      </c>
      <c r="L425" s="267">
        <f>+IF(H425=0,"",'Ark1'!U1268)</f>
        <v>288.59999999999991</v>
      </c>
      <c r="M425" s="269">
        <f>+IF(H425=0,"",'Ark1'!W1268)</f>
        <v>100</v>
      </c>
      <c r="N425" s="269">
        <f>+IF(H425=0,"",'Ark1'!X1268)</f>
        <v>3.9215686274509798</v>
      </c>
      <c r="O425" s="269">
        <f>+IF(H425=0,"",'Ark1'!AG1268)</f>
        <v>576.36734693877554</v>
      </c>
      <c r="P425" s="269">
        <f>+IF(H425=0,"",'Ark1'!AH1268)</f>
        <v>96.078431372549034</v>
      </c>
      <c r="Q425" s="269">
        <f>+IF(H425=0,"",'Ark1'!AI1268)</f>
        <v>84.313725490196092</v>
      </c>
      <c r="R425" s="269"/>
      <c r="S425" s="269"/>
      <c r="T425" s="269">
        <f>+IF(H425=0,"",'Ark1'!Y1268)</f>
        <v>36.661739419385505</v>
      </c>
      <c r="U425" s="268">
        <f>+IF(H425=0,"",'Ark1'!Z1268)</f>
        <v>1.2683107159840212</v>
      </c>
      <c r="V425" s="269">
        <f t="shared" si="81"/>
        <v>500.72232844699363</v>
      </c>
      <c r="W425" s="267">
        <f t="shared" si="82"/>
        <v>1.8214285714285714</v>
      </c>
      <c r="X425" s="365"/>
      <c r="AA425" s="28"/>
      <c r="AB425" s="27"/>
    </row>
    <row r="426" spans="1:64">
      <c r="A426" s="365"/>
      <c r="B426" s="365">
        <f>+'Ark1'!C1269</f>
        <v>2023</v>
      </c>
      <c r="C426" s="266">
        <f>+'Ark1'!M1269</f>
        <v>13</v>
      </c>
      <c r="D426" s="266" t="s">
        <v>104</v>
      </c>
      <c r="E426" s="266">
        <f>+'Ark1'!D1269</f>
        <v>7</v>
      </c>
      <c r="F426" s="266" t="str">
        <f t="shared" si="80"/>
        <v>Jul</v>
      </c>
      <c r="G426" s="266">
        <f>+IF(H426=0,"",'Ark1'!Q1269)</f>
        <v>10</v>
      </c>
      <c r="H426" s="266">
        <f>+'Ark1'!R1269</f>
        <v>10</v>
      </c>
      <c r="I426" s="267">
        <f>+IF(H426=0,"",'Ark1'!AE1269)</f>
        <v>0.35714285714285721</v>
      </c>
      <c r="J426" s="267">
        <f>+IF(H426=0,"",'Ark1'!AF1269)</f>
        <v>0.46123369193829405</v>
      </c>
      <c r="K426" s="268">
        <f>+IF(H426=0,"",'Ark1'!S1269)</f>
        <v>8.4</v>
      </c>
      <c r="L426" s="267">
        <f>+IF(H426=0,"",'Ark1'!U1269)</f>
        <v>305.8900000000001</v>
      </c>
      <c r="M426" s="269">
        <f>+IF(H426=0,"",'Ark1'!W1269)</f>
        <v>100</v>
      </c>
      <c r="N426" s="269">
        <f>+IF(H426=0,"",'Ark1'!X1269)</f>
        <v>0</v>
      </c>
      <c r="O426" s="269">
        <f>+IF(H426=0,"",'Ark1'!AG1269)</f>
        <v>543</v>
      </c>
      <c r="P426" s="269">
        <f>+IF(H426=0,"",'Ark1'!AH1269)</f>
        <v>90</v>
      </c>
      <c r="Q426" s="269">
        <f>+IF(H426=0,"",'Ark1'!AI1269)</f>
        <v>70</v>
      </c>
      <c r="R426" s="269"/>
      <c r="S426" s="269"/>
      <c r="T426" s="269">
        <f>+IF(H426=0,"",'Ark1'!Y1269)</f>
        <v>19.38847337981958</v>
      </c>
      <c r="U426" s="268">
        <f>+IF(H426=0,"",'Ark1'!Z1269)</f>
        <v>1.2806248474865696</v>
      </c>
      <c r="V426" s="269">
        <f t="shared" si="81"/>
        <v>563.3333333333336</v>
      </c>
      <c r="W426" s="267">
        <f t="shared" si="82"/>
        <v>1</v>
      </c>
      <c r="X426" s="365"/>
      <c r="AA426" s="28"/>
      <c r="AB426" s="27"/>
    </row>
    <row r="427" spans="1:64">
      <c r="A427" s="365"/>
      <c r="B427" s="365">
        <f>+'Ark1'!C1270</f>
        <v>2023</v>
      </c>
      <c r="C427" s="266">
        <f>+'Ark1'!M1270</f>
        <v>13</v>
      </c>
      <c r="D427" s="266" t="s">
        <v>104</v>
      </c>
      <c r="E427" s="266">
        <f>+'Ark1'!D1270</f>
        <v>8</v>
      </c>
      <c r="F427" s="266" t="str">
        <f t="shared" si="80"/>
        <v>Aug</v>
      </c>
      <c r="G427" s="266">
        <f>+IF(H427=0,"",'Ark1'!Q1270)</f>
        <v>8</v>
      </c>
      <c r="H427" s="266">
        <f>+'Ark1'!R1270</f>
        <v>9</v>
      </c>
      <c r="I427" s="267">
        <f>+IF(H427=0,"",'Ark1'!AE1270)</f>
        <v>0.26595744680851074</v>
      </c>
      <c r="J427" s="267">
        <f>+IF(H427=0,"",'Ark1'!AF1270)</f>
        <v>0.35576347407474518</v>
      </c>
      <c r="K427" s="268">
        <f>+IF(H427=0,"",'Ark1'!S1270)</f>
        <v>8</v>
      </c>
      <c r="L427" s="267">
        <f>+IF(H427=0,"",'Ark1'!U1270)</f>
        <v>310.12222222222221</v>
      </c>
      <c r="M427" s="269">
        <f>+IF(H427=0,"",'Ark1'!W1270)</f>
        <v>100</v>
      </c>
      <c r="N427" s="269">
        <f>+IF(H427=0,"",'Ark1'!X1270)</f>
        <v>22.222222222222225</v>
      </c>
      <c r="O427" s="269">
        <f>+IF(H427=0,"",'Ark1'!AG1270)</f>
        <v>611.44444444444434</v>
      </c>
      <c r="P427" s="269">
        <f>+IF(H427=0,"",'Ark1'!AH1270)</f>
        <v>100</v>
      </c>
      <c r="Q427" s="269">
        <f>+IF(H427=0,"",'Ark1'!AI1270)</f>
        <v>88.8888888888889</v>
      </c>
      <c r="R427" s="269"/>
      <c r="S427" s="269"/>
      <c r="T427" s="269">
        <f>+IF(H427=0,"",'Ark1'!Y1270)</f>
        <v>38.574337404196704</v>
      </c>
      <c r="U427" s="268">
        <f>+IF(H427=0,"",'Ark1'!Z1270)</f>
        <v>1.0540925533894598</v>
      </c>
      <c r="V427" s="269">
        <f t="shared" si="81"/>
        <v>507.19607486825373</v>
      </c>
      <c r="W427" s="267">
        <f t="shared" si="82"/>
        <v>1.125</v>
      </c>
      <c r="X427" s="365"/>
      <c r="AA427" s="28"/>
      <c r="AB427" s="27"/>
    </row>
    <row r="428" spans="1:64">
      <c r="A428" s="365"/>
      <c r="B428" s="365">
        <f>+'Ark1'!C1271</f>
        <v>2023</v>
      </c>
      <c r="C428" s="266">
        <f>+'Ark1'!M1271</f>
        <v>13</v>
      </c>
      <c r="D428" s="266" t="s">
        <v>104</v>
      </c>
      <c r="E428" s="266">
        <f>+'Ark1'!D1271</f>
        <v>9</v>
      </c>
      <c r="F428" s="266" t="str">
        <f t="shared" si="80"/>
        <v>Sep</v>
      </c>
      <c r="G428" s="266">
        <f>+IF(H428=0,"",'Ark1'!Q1271)</f>
        <v>14</v>
      </c>
      <c r="H428" s="266">
        <f>+'Ark1'!R1271</f>
        <v>21</v>
      </c>
      <c r="I428" s="267">
        <f>+IF(H428=0,"",'Ark1'!AE1271)</f>
        <v>0.54446460980036315</v>
      </c>
      <c r="J428" s="267">
        <f>+IF(H428=0,"",'Ark1'!AF1271)</f>
        <v>0.67533696958323852</v>
      </c>
      <c r="K428" s="268">
        <f>+IF(H428=0,"",'Ark1'!S1271)</f>
        <v>7.7619047619047645</v>
      </c>
      <c r="L428" s="267">
        <f>+IF(H428=0,"",'Ark1'!U1271)</f>
        <v>284.13333333333321</v>
      </c>
      <c r="M428" s="269">
        <f>+IF(H428=0,"",'Ark1'!W1271)</f>
        <v>100</v>
      </c>
      <c r="N428" s="269">
        <f>+IF(H428=0,"",'Ark1'!X1271)</f>
        <v>0</v>
      </c>
      <c r="O428" s="269">
        <f>+IF(H428=0,"",'Ark1'!AG1271)</f>
        <v>588.857142857143</v>
      </c>
      <c r="P428" s="269">
        <f>+IF(H428=0,"",'Ark1'!AH1271)</f>
        <v>100</v>
      </c>
      <c r="Q428" s="269">
        <f>+IF(H428=0,"",'Ark1'!AI1271)</f>
        <v>90.476190476190439</v>
      </c>
      <c r="R428" s="269"/>
      <c r="S428" s="269"/>
      <c r="T428" s="269">
        <f>+IF(H428=0,"",'Ark1'!Y1271)</f>
        <v>34.371490585649141</v>
      </c>
      <c r="U428" s="268">
        <f>+IF(H428=0,"",'Ark1'!Z1271)</f>
        <v>1.4443572274383909</v>
      </c>
      <c r="V428" s="269">
        <f t="shared" si="81"/>
        <v>482.5165777130839</v>
      </c>
      <c r="W428" s="267">
        <f t="shared" si="82"/>
        <v>1.5</v>
      </c>
      <c r="X428" s="365"/>
      <c r="AA428" s="28"/>
      <c r="AB428" s="27"/>
    </row>
    <row r="429" spans="1:64">
      <c r="A429" s="365"/>
      <c r="B429" s="365">
        <f>+'Ark1'!C1272</f>
        <v>2023</v>
      </c>
      <c r="C429" s="266">
        <f>+'Ark1'!M1272</f>
        <v>13</v>
      </c>
      <c r="D429" s="266" t="s">
        <v>104</v>
      </c>
      <c r="E429" s="266">
        <f>+'Ark1'!D1272</f>
        <v>10</v>
      </c>
      <c r="F429" s="266" t="str">
        <f t="shared" si="80"/>
        <v>Okt</v>
      </c>
      <c r="G429" s="266">
        <f>+IF(H429=0,"",'Ark1'!Q1272)</f>
        <v>9</v>
      </c>
      <c r="H429" s="266">
        <f>+'Ark1'!R1272</f>
        <v>14</v>
      </c>
      <c r="I429" s="267">
        <f>+IF(H429=0,"",'Ark1'!AE1272)</f>
        <v>0.32198712051517941</v>
      </c>
      <c r="J429" s="267">
        <f>+IF(H429=0,"",'Ark1'!AF1272)</f>
        <v>0.44914176665807504</v>
      </c>
      <c r="K429" s="268">
        <f>+IF(H429=0,"",'Ark1'!S1272)</f>
        <v>8.1428571428571388</v>
      </c>
      <c r="L429" s="267">
        <f>+IF(H429=0,"",'Ark1'!U1272)</f>
        <v>291.13571428571402</v>
      </c>
      <c r="M429" s="269">
        <f>+IF(H429=0,"",'Ark1'!W1272)</f>
        <v>100</v>
      </c>
      <c r="N429" s="269">
        <f>+IF(H429=0,"",'Ark1'!X1272)</f>
        <v>14.285714285714288</v>
      </c>
      <c r="O429" s="269">
        <f>+IF(H429=0,"",'Ark1'!AG1272)</f>
        <v>589.30769230769215</v>
      </c>
      <c r="P429" s="269">
        <f>+IF(H429=0,"",'Ark1'!AH1272)</f>
        <v>92.857142857142875</v>
      </c>
      <c r="Q429" s="269">
        <f>+IF(H429=0,"",'Ark1'!AI1272)</f>
        <v>92.857142857142875</v>
      </c>
      <c r="R429" s="269"/>
      <c r="S429" s="269"/>
      <c r="T429" s="269">
        <f>+IF(H429=0,"",'Ark1'!Y1272)</f>
        <v>52.108233612396688</v>
      </c>
      <c r="U429" s="268">
        <f>+IF(H429=0,"",'Ark1'!Z1272)</f>
        <v>0.98974331861079357</v>
      </c>
      <c r="V429" s="269">
        <f t="shared" si="81"/>
        <v>494.03005948496065</v>
      </c>
      <c r="W429" s="267">
        <f t="shared" si="82"/>
        <v>1.5555555555555556</v>
      </c>
      <c r="X429" s="365"/>
      <c r="AA429" s="28"/>
      <c r="AB429" s="27"/>
    </row>
    <row r="430" spans="1:64">
      <c r="A430" s="365"/>
      <c r="B430" s="365">
        <f>+'Ark1'!C1273</f>
        <v>2023</v>
      </c>
      <c r="C430" s="266">
        <f>+'Ark1'!M1273</f>
        <v>13</v>
      </c>
      <c r="D430" s="266" t="s">
        <v>104</v>
      </c>
      <c r="E430" s="266">
        <f>+'Ark1'!D1273</f>
        <v>11</v>
      </c>
      <c r="F430" s="266" t="str">
        <f t="shared" si="80"/>
        <v>Nov</v>
      </c>
      <c r="G430" s="266">
        <f>+IF(H430=0,"",'Ark1'!Q1273)</f>
        <v>15</v>
      </c>
      <c r="H430" s="266">
        <f>+'Ark1'!R1273</f>
        <v>17</v>
      </c>
      <c r="I430" s="267">
        <f>+IF(H430=0,"",'Ark1'!AE1273)</f>
        <v>0.36162518613061057</v>
      </c>
      <c r="J430" s="267">
        <f>+IF(H430=0,"",'Ark1'!AF1273)</f>
        <v>0.51275795056120876</v>
      </c>
      <c r="K430" s="268">
        <f>+IF(H430=0,"",'Ark1'!S1273)</f>
        <v>7.5294117647058814</v>
      </c>
      <c r="L430" s="267">
        <f>+IF(H430=0,"",'Ark1'!U1273)</f>
        <v>299.15882352941173</v>
      </c>
      <c r="M430" s="269">
        <f>+IF(H430=0,"",'Ark1'!W1273)</f>
        <v>100</v>
      </c>
      <c r="N430" s="269">
        <f>+IF(H430=0,"",'Ark1'!X1273)</f>
        <v>11.76470588235294</v>
      </c>
      <c r="O430" s="269">
        <f>+IF(H430=0,"",'Ark1'!AG1273)</f>
        <v>592.64705882352939</v>
      </c>
      <c r="P430" s="269">
        <f>+IF(H430=0,"",'Ark1'!AH1273)</f>
        <v>100</v>
      </c>
      <c r="Q430" s="269">
        <f>+IF(H430=0,"",'Ark1'!AI1273)</f>
        <v>82.352941176470608</v>
      </c>
      <c r="R430" s="269"/>
      <c r="S430" s="269"/>
      <c r="T430" s="269">
        <f>+IF(H430=0,"",'Ark1'!Y1273)</f>
        <v>41.288227332534127</v>
      </c>
      <c r="U430" s="268">
        <f>+IF(H430=0,"",'Ark1'!Z1273)</f>
        <v>0.77593564460428988</v>
      </c>
      <c r="V430" s="269">
        <f t="shared" si="81"/>
        <v>504.78411910669973</v>
      </c>
      <c r="W430" s="267">
        <f t="shared" si="82"/>
        <v>1.1333333333333333</v>
      </c>
      <c r="X430" s="365"/>
      <c r="AA430" s="28"/>
      <c r="AB430" s="27"/>
    </row>
    <row r="431" spans="1:64">
      <c r="A431" s="365"/>
      <c r="B431" s="365">
        <f>+'Ark1'!C1274</f>
        <v>2023</v>
      </c>
      <c r="C431" s="266">
        <f>+'Ark1'!M1274</f>
        <v>13</v>
      </c>
      <c r="D431" s="266" t="s">
        <v>104</v>
      </c>
      <c r="E431" s="266">
        <f>+'Ark1'!D1274</f>
        <v>12</v>
      </c>
      <c r="F431" s="266" t="str">
        <f t="shared" si="80"/>
        <v>Des</v>
      </c>
      <c r="G431" s="266">
        <f>+IF(H431=0,"",'Ark1'!Q1274)</f>
        <v>2</v>
      </c>
      <c r="H431" s="266">
        <f>+'Ark1'!R1274</f>
        <v>2</v>
      </c>
      <c r="I431" s="267">
        <f>+IF(H431=0,"",'Ark1'!AE1274)</f>
        <v>0.15220700152206998</v>
      </c>
      <c r="J431" s="267">
        <f>+IF(H431=0,"",'Ark1'!AF1274)</f>
        <v>0.19427302128214527</v>
      </c>
      <c r="K431" s="268">
        <f>+IF(H431=0,"",'Ark1'!S1274)</f>
        <v>7</v>
      </c>
      <c r="L431" s="267">
        <f>+IF(H431=0,"",'Ark1'!U1274)</f>
        <v>274.10000000000002</v>
      </c>
      <c r="M431" s="269">
        <f>+IF(H431=0,"",'Ark1'!W1274)</f>
        <v>100</v>
      </c>
      <c r="N431" s="269">
        <f>+IF(H431=0,"",'Ark1'!X1274)</f>
        <v>0</v>
      </c>
      <c r="O431" s="269">
        <f>+IF(H431=0,"",'Ark1'!AG1274)</f>
        <v>598</v>
      </c>
      <c r="P431" s="269">
        <f>+IF(H431=0,"",'Ark1'!AH1274)</f>
        <v>100</v>
      </c>
      <c r="Q431" s="269">
        <f>+IF(H431=0,"",'Ark1'!AI1274)</f>
        <v>50</v>
      </c>
      <c r="R431" s="269"/>
      <c r="S431" s="269"/>
      <c r="T431" s="269">
        <f>+IF(H431=0,"",'Ark1'!Y1274)</f>
        <v>33</v>
      </c>
      <c r="U431" s="268">
        <f>+IF(H431=0,"",'Ark1'!Z1274)</f>
        <v>0</v>
      </c>
      <c r="V431" s="269">
        <f t="shared" si="81"/>
        <v>458.36120401337791</v>
      </c>
      <c r="W431" s="267">
        <f t="shared" si="82"/>
        <v>1</v>
      </c>
      <c r="X431" s="365"/>
      <c r="AA431" s="28"/>
      <c r="AB431" s="27"/>
    </row>
    <row r="432" spans="1:64" ht="19.8">
      <c r="A432" s="365"/>
      <c r="B432" s="365"/>
      <c r="C432" s="365"/>
      <c r="D432" s="365"/>
      <c r="E432" s="365"/>
      <c r="F432" s="365"/>
      <c r="G432" s="365"/>
      <c r="H432" s="365"/>
      <c r="I432" s="366"/>
      <c r="J432" s="366"/>
      <c r="K432" s="365"/>
      <c r="L432" s="365"/>
      <c r="M432" s="367"/>
      <c r="N432" s="367"/>
      <c r="O432" s="365"/>
      <c r="P432" s="367"/>
      <c r="Q432" s="367"/>
      <c r="R432" s="367"/>
      <c r="S432" s="367"/>
      <c r="T432" s="367"/>
      <c r="U432" s="365"/>
      <c r="V432" s="365"/>
      <c r="W432" s="366"/>
      <c r="X432" s="365"/>
      <c r="Y432" s="249"/>
      <c r="AA432" s="28"/>
      <c r="AB432" s="27"/>
      <c r="AC432" s="250"/>
      <c r="AD432" s="86"/>
      <c r="AH432" s="86"/>
      <c r="AZ432" s="262" t="e">
        <f>1+#REF!</f>
        <v>#REF!</v>
      </c>
      <c r="BA432" s="27">
        <v>248.30514184397128</v>
      </c>
      <c r="BB432" s="86">
        <f t="shared" ref="BB432:BL432" si="83">+BA432</f>
        <v>248.30514184397128</v>
      </c>
      <c r="BC432" s="86">
        <f t="shared" si="83"/>
        <v>248.30514184397128</v>
      </c>
      <c r="BD432" s="86">
        <f t="shared" si="83"/>
        <v>248.30514184397128</v>
      </c>
      <c r="BE432" s="86">
        <f t="shared" si="83"/>
        <v>248.30514184397128</v>
      </c>
      <c r="BF432" s="86">
        <f t="shared" si="83"/>
        <v>248.30514184397128</v>
      </c>
      <c r="BG432" s="86">
        <f t="shared" si="83"/>
        <v>248.30514184397128</v>
      </c>
      <c r="BH432" s="86">
        <f t="shared" si="83"/>
        <v>248.30514184397128</v>
      </c>
      <c r="BI432" s="86">
        <f t="shared" si="83"/>
        <v>248.30514184397128</v>
      </c>
      <c r="BJ432" s="86">
        <f t="shared" si="83"/>
        <v>248.30514184397128</v>
      </c>
      <c r="BK432" s="86">
        <f t="shared" si="83"/>
        <v>248.30514184397128</v>
      </c>
      <c r="BL432" s="86">
        <f t="shared" si="83"/>
        <v>248.30514184397128</v>
      </c>
    </row>
    <row r="433" spans="1:64" ht="22.8">
      <c r="A433" s="368" t="s">
        <v>639</v>
      </c>
      <c r="B433" s="365"/>
      <c r="C433" s="365"/>
      <c r="D433" s="369" t="str">
        <f>+D435</f>
        <v>5</v>
      </c>
      <c r="E433" s="365"/>
      <c r="F433" s="365"/>
      <c r="G433" s="365"/>
      <c r="H433" s="272">
        <f>SUM(H435:H446)</f>
        <v>57</v>
      </c>
      <c r="I433" s="366"/>
      <c r="J433" s="366"/>
      <c r="K433" s="365"/>
      <c r="L433" s="272">
        <f>+Fettgruppe!N39</f>
        <v>298.64561403508782</v>
      </c>
      <c r="M433" s="367"/>
      <c r="N433" s="367"/>
      <c r="O433" s="365"/>
      <c r="P433" s="367"/>
      <c r="Q433" s="367"/>
      <c r="R433" s="367"/>
      <c r="S433" s="367"/>
      <c r="T433" s="367"/>
      <c r="U433" s="365"/>
      <c r="V433" s="272">
        <f>+Fettgruppe!X39</f>
        <v>500.01125966250407</v>
      </c>
      <c r="W433" s="370"/>
      <c r="X433" s="365"/>
      <c r="Y433" s="249"/>
      <c r="AA433" s="28"/>
      <c r="AB433" s="27"/>
      <c r="AC433" s="250"/>
      <c r="AD433" s="86"/>
      <c r="AH433" s="86"/>
      <c r="AZ433" s="262" t="e">
        <f>1+AZ432</f>
        <v>#REF!</v>
      </c>
      <c r="BA433" s="27">
        <v>268.9193823216188</v>
      </c>
      <c r="BB433" s="86">
        <f t="shared" ref="BB433:BL433" si="84">+BA433</f>
        <v>268.9193823216188</v>
      </c>
      <c r="BC433" s="86">
        <f t="shared" si="84"/>
        <v>268.9193823216188</v>
      </c>
      <c r="BD433" s="86">
        <f t="shared" si="84"/>
        <v>268.9193823216188</v>
      </c>
      <c r="BE433" s="86">
        <f t="shared" si="84"/>
        <v>268.9193823216188</v>
      </c>
      <c r="BF433" s="86">
        <f t="shared" si="84"/>
        <v>268.9193823216188</v>
      </c>
      <c r="BG433" s="86">
        <f t="shared" si="84"/>
        <v>268.9193823216188</v>
      </c>
      <c r="BH433" s="86">
        <f t="shared" si="84"/>
        <v>268.9193823216188</v>
      </c>
      <c r="BI433" s="86">
        <f t="shared" si="84"/>
        <v>268.9193823216188</v>
      </c>
      <c r="BJ433" s="86">
        <f t="shared" si="84"/>
        <v>268.9193823216188</v>
      </c>
      <c r="BK433" s="86">
        <f t="shared" si="84"/>
        <v>268.9193823216188</v>
      </c>
      <c r="BL433" s="86">
        <f t="shared" si="84"/>
        <v>268.9193823216188</v>
      </c>
    </row>
    <row r="434" spans="1:64" ht="16.5" customHeight="1">
      <c r="A434" s="365"/>
      <c r="B434" s="365"/>
      <c r="C434" s="365"/>
      <c r="D434" s="369"/>
      <c r="E434" s="365"/>
      <c r="F434" s="365"/>
      <c r="G434" s="365"/>
      <c r="H434" s="365"/>
      <c r="I434" s="365"/>
      <c r="J434" s="365"/>
      <c r="K434" s="365"/>
      <c r="L434" s="365"/>
      <c r="M434" s="367"/>
      <c r="N434" s="367"/>
      <c r="O434" s="365"/>
      <c r="P434" s="367"/>
      <c r="Q434" s="367"/>
      <c r="R434" s="367"/>
      <c r="S434" s="367"/>
      <c r="T434" s="367"/>
      <c r="U434" s="365"/>
      <c r="V434" s="365"/>
      <c r="W434" s="365"/>
      <c r="X434" s="365"/>
      <c r="Y434" s="249"/>
      <c r="AA434" s="28"/>
      <c r="AB434" s="27"/>
      <c r="AC434" s="250"/>
      <c r="AD434" s="86"/>
      <c r="AH434" s="86"/>
      <c r="AZ434" s="262"/>
      <c r="BA434" s="27"/>
    </row>
    <row r="435" spans="1:64">
      <c r="A435" s="365"/>
      <c r="B435" s="365">
        <f>+'Ark1'!C1275</f>
        <v>2023</v>
      </c>
      <c r="C435" s="266">
        <f>+'Ark1'!M1275</f>
        <v>14</v>
      </c>
      <c r="D435" s="364" t="s">
        <v>105</v>
      </c>
      <c r="E435" s="266">
        <f>+'Ark1'!D1275</f>
        <v>1</v>
      </c>
      <c r="F435" s="266" t="str">
        <f t="shared" ref="F435:F446" si="85">+F420</f>
        <v>Jan</v>
      </c>
      <c r="G435" s="266">
        <f>+IF(H435=0,"",'Ark1'!Q1275)</f>
        <v>3</v>
      </c>
      <c r="H435" s="266">
        <f>+'Ark1'!R1275</f>
        <v>4</v>
      </c>
      <c r="I435" s="267">
        <f>+IF(H435=0,"",'Ark1'!AE1275)</f>
        <v>0.13937282229965153</v>
      </c>
      <c r="J435" s="267">
        <f>+IF(H435=0,"",'Ark1'!AF1275)</f>
        <v>0.20813867533780245</v>
      </c>
      <c r="K435" s="268">
        <f>+IF(H435=0,"",'Ark1'!S1275)</f>
        <v>9</v>
      </c>
      <c r="L435" s="267">
        <f>+IF(H435=0,"",'Ark1'!U1275)</f>
        <v>344.5</v>
      </c>
      <c r="M435" s="269">
        <f>+IF(H435=0,"",'Ark1'!W1275)</f>
        <v>100</v>
      </c>
      <c r="N435" s="269">
        <f>+IF(H435=0,"",'Ark1'!X1275)</f>
        <v>25</v>
      </c>
      <c r="O435" s="269">
        <f>+IF(H435=0,"",'Ark1'!AG1275)</f>
        <v>672.5</v>
      </c>
      <c r="P435" s="269">
        <f>+IF(H435=0,"",'Ark1'!AH1275)</f>
        <v>100</v>
      </c>
      <c r="Q435" s="269">
        <f>+IF(H435=0,"",'Ark1'!AI1275)</f>
        <v>100</v>
      </c>
      <c r="R435" s="269"/>
      <c r="S435" s="269"/>
      <c r="T435" s="269">
        <f>+IF(H435=0,"",'Ark1'!Y1275)</f>
        <v>30.266896107794423</v>
      </c>
      <c r="U435" s="268">
        <f>+IF(H435=0,"",'Ark1'!Z1275)</f>
        <v>0.70710678118654757</v>
      </c>
      <c r="V435" s="269">
        <f t="shared" ref="V435:V446" si="86">+IF(H435=0,"",1000*L435/O435)</f>
        <v>512.26765799256509</v>
      </c>
      <c r="W435" s="267">
        <f t="shared" ref="W435:W446" si="87">+IF(H435=0,"",H435/G435)</f>
        <v>1.3333333333333333</v>
      </c>
      <c r="X435" s="365"/>
      <c r="AA435" s="28"/>
      <c r="AB435" s="27"/>
    </row>
    <row r="436" spans="1:64">
      <c r="A436" s="365"/>
      <c r="B436" s="365">
        <f>+'Ark1'!C1276</f>
        <v>2023</v>
      </c>
      <c r="C436" s="266">
        <f>+'Ark1'!M1276</f>
        <v>14</v>
      </c>
      <c r="D436" s="364" t="s">
        <v>105</v>
      </c>
      <c r="E436" s="266">
        <f>+'Ark1'!D1276</f>
        <v>2</v>
      </c>
      <c r="F436" s="266" t="str">
        <f t="shared" si="85"/>
        <v>Feb</v>
      </c>
      <c r="G436" s="266">
        <f>+IF(H436=0,"",'Ark1'!Q1276)</f>
        <v>4</v>
      </c>
      <c r="H436" s="266">
        <f>+'Ark1'!R1276</f>
        <v>6</v>
      </c>
      <c r="I436" s="267">
        <f>+IF(H436=0,"",'Ark1'!AE1276)</f>
        <v>0.25295109612141642</v>
      </c>
      <c r="J436" s="267">
        <f>+IF(H436=0,"",'Ark1'!AF1276)</f>
        <v>0.36350690372267375</v>
      </c>
      <c r="K436" s="268">
        <f>+IF(H436=0,"",'Ark1'!S1276)</f>
        <v>8.6666666666666643</v>
      </c>
      <c r="L436" s="267">
        <f>+IF(H436=0,"",'Ark1'!U1276)</f>
        <v>329.11666666666679</v>
      </c>
      <c r="M436" s="269">
        <f>+IF(H436=0,"",'Ark1'!W1276)</f>
        <v>100</v>
      </c>
      <c r="N436" s="269">
        <f>+IF(H436=0,"",'Ark1'!X1276)</f>
        <v>33.333333333333343</v>
      </c>
      <c r="O436" s="269">
        <f>+IF(H436=0,"",'Ark1'!AG1276)</f>
        <v>650.33333333333348</v>
      </c>
      <c r="P436" s="269">
        <f>+IF(H436=0,"",'Ark1'!AH1276)</f>
        <v>100</v>
      </c>
      <c r="Q436" s="269">
        <f>+IF(H436=0,"",'Ark1'!AI1276)</f>
        <v>100</v>
      </c>
      <c r="R436" s="269"/>
      <c r="S436" s="269"/>
      <c r="T436" s="269">
        <f>+IF(H436=0,"",'Ark1'!Y1276)</f>
        <v>29.467576343423879</v>
      </c>
      <c r="U436" s="268">
        <f>+IF(H436=0,"",'Ark1'!Z1276)</f>
        <v>1.2472191289246499</v>
      </c>
      <c r="V436" s="269">
        <f t="shared" si="86"/>
        <v>506.07380830343425</v>
      </c>
      <c r="W436" s="267">
        <f t="shared" si="87"/>
        <v>1.5</v>
      </c>
      <c r="X436" s="365"/>
      <c r="AA436" s="28"/>
      <c r="AB436" s="27"/>
    </row>
    <row r="437" spans="1:64">
      <c r="A437" s="365"/>
      <c r="B437" s="365">
        <f>+'Ark1'!C1277</f>
        <v>2023</v>
      </c>
      <c r="C437" s="266">
        <f>+'Ark1'!M1277</f>
        <v>14</v>
      </c>
      <c r="D437" s="364" t="s">
        <v>105</v>
      </c>
      <c r="E437" s="266">
        <f>+'Ark1'!D1277</f>
        <v>3</v>
      </c>
      <c r="F437" s="266" t="str">
        <f t="shared" si="85"/>
        <v>Mar</v>
      </c>
      <c r="G437" s="266">
        <f>+IF(H437=0,"",'Ark1'!Q1277)</f>
        <v>2</v>
      </c>
      <c r="H437" s="266">
        <f>+'Ark1'!R1277</f>
        <v>2</v>
      </c>
      <c r="I437" s="267">
        <f>+IF(H437=0,"",'Ark1'!AE1277)</f>
        <v>8.4638171815488772E-2</v>
      </c>
      <c r="J437" s="267">
        <f>+IF(H437=0,"",'Ark1'!AF1277)</f>
        <v>0.10409101024639247</v>
      </c>
      <c r="K437" s="268">
        <f>+IF(H437=0,"",'Ark1'!S1277)</f>
        <v>6.5</v>
      </c>
      <c r="L437" s="267">
        <f>+IF(H437=0,"",'Ark1'!U1277)</f>
        <v>269.64999999999998</v>
      </c>
      <c r="M437" s="269">
        <f>+IF(H437=0,"",'Ark1'!W1277)</f>
        <v>100</v>
      </c>
      <c r="N437" s="269">
        <f>+IF(H437=0,"",'Ark1'!X1277)</f>
        <v>0</v>
      </c>
      <c r="O437" s="269">
        <f>+IF(H437=0,"",'Ark1'!AG1277)</f>
        <v>528</v>
      </c>
      <c r="P437" s="269">
        <f>+IF(H437=0,"",'Ark1'!AH1277)</f>
        <v>50</v>
      </c>
      <c r="Q437" s="269">
        <f>+IF(H437=0,"",'Ark1'!AI1277)</f>
        <v>50</v>
      </c>
      <c r="R437" s="269"/>
      <c r="S437" s="269"/>
      <c r="T437" s="269">
        <f>+IF(H437=0,"",'Ark1'!Y1277)</f>
        <v>9.2500000000007834</v>
      </c>
      <c r="U437" s="268">
        <f>+IF(H437=0,"",'Ark1'!Z1277)</f>
        <v>1.5</v>
      </c>
      <c r="V437" s="269">
        <f t="shared" si="86"/>
        <v>510.70075757575756</v>
      </c>
      <c r="W437" s="267">
        <f t="shared" si="87"/>
        <v>1</v>
      </c>
      <c r="X437" s="365"/>
      <c r="AA437" s="28"/>
      <c r="AB437" s="27"/>
    </row>
    <row r="438" spans="1:64">
      <c r="A438" s="365"/>
      <c r="B438" s="365">
        <f>+'Ark1'!C1278</f>
        <v>2023</v>
      </c>
      <c r="C438" s="266">
        <f>+'Ark1'!M1278</f>
        <v>14</v>
      </c>
      <c r="D438" s="364" t="s">
        <v>105</v>
      </c>
      <c r="E438" s="266">
        <f>+'Ark1'!D1278</f>
        <v>4</v>
      </c>
      <c r="F438" s="266" t="str">
        <f t="shared" si="85"/>
        <v>Apr</v>
      </c>
      <c r="G438" s="266">
        <f>+IF(H438=0,"",'Ark1'!Q1278)</f>
        <v>3</v>
      </c>
      <c r="H438" s="266">
        <f>+'Ark1'!R1278</f>
        <v>3</v>
      </c>
      <c r="I438" s="267">
        <f>+IF(H438=0,"",'Ark1'!AE1278)</f>
        <v>0.13593112822836428</v>
      </c>
      <c r="J438" s="267">
        <f>+IF(H438=0,"",'Ark1'!AF1278)</f>
        <v>0.19968471245772249</v>
      </c>
      <c r="K438" s="268">
        <f>+IF(H438=0,"",'Ark1'!S1278)</f>
        <v>8</v>
      </c>
      <c r="L438" s="267">
        <f>+IF(H438=0,"",'Ark1'!U1278)</f>
        <v>341.03333333333342</v>
      </c>
      <c r="M438" s="269">
        <f>+IF(H438=0,"",'Ark1'!W1278)</f>
        <v>100</v>
      </c>
      <c r="N438" s="269">
        <f>+IF(H438=0,"",'Ark1'!X1278)</f>
        <v>33.333333333333343</v>
      </c>
      <c r="O438" s="269">
        <f>+IF(H438=0,"",'Ark1'!AG1278)</f>
        <v>625.33333333333348</v>
      </c>
      <c r="P438" s="269">
        <f>+IF(H438=0,"",'Ark1'!AH1278)</f>
        <v>100</v>
      </c>
      <c r="Q438" s="269">
        <f>+IF(H438=0,"",'Ark1'!AI1278)</f>
        <v>100</v>
      </c>
      <c r="R438" s="269"/>
      <c r="S438" s="269"/>
      <c r="T438" s="269">
        <f>+IF(H438=0,"",'Ark1'!Y1278)</f>
        <v>42.833735406673114</v>
      </c>
      <c r="U438" s="268">
        <f>+IF(H438=0,"",'Ark1'!Z1278)</f>
        <v>0.81649658092772603</v>
      </c>
      <c r="V438" s="269">
        <f t="shared" si="86"/>
        <v>545.36247334754796</v>
      </c>
      <c r="W438" s="267">
        <f t="shared" si="87"/>
        <v>1</v>
      </c>
      <c r="X438" s="365"/>
      <c r="AA438" s="28"/>
      <c r="AB438" s="27"/>
    </row>
    <row r="439" spans="1:64">
      <c r="A439" s="365"/>
      <c r="B439" s="365">
        <f>+'Ark1'!C1279</f>
        <v>2023</v>
      </c>
      <c r="C439" s="266">
        <f>+'Ark1'!M1279</f>
        <v>14</v>
      </c>
      <c r="D439" s="364" t="s">
        <v>105</v>
      </c>
      <c r="E439" s="266">
        <f>+'Ark1'!D1279</f>
        <v>5</v>
      </c>
      <c r="F439" s="266" t="str">
        <f t="shared" si="85"/>
        <v>Mai</v>
      </c>
      <c r="G439" s="266">
        <f>+IF(H439=0,"",'Ark1'!Q1279)</f>
        <v>3</v>
      </c>
      <c r="H439" s="266">
        <f>+'Ark1'!R1279</f>
        <v>3</v>
      </c>
      <c r="I439" s="267">
        <f>+IF(H439=0,"",'Ark1'!AE1279)</f>
        <v>9.2707045735475904E-2</v>
      </c>
      <c r="J439" s="267">
        <f>+IF(H439=0,"",'Ark1'!AF1279)</f>
        <v>0.11716349033450232</v>
      </c>
      <c r="K439" s="268">
        <f>+IF(H439=0,"",'Ark1'!S1279)</f>
        <v>7.3333333333333313</v>
      </c>
      <c r="L439" s="267">
        <f>+IF(H439=0,"",'Ark1'!U1279)</f>
        <v>298.7</v>
      </c>
      <c r="M439" s="269">
        <f>+IF(H439=0,"",'Ark1'!W1279)</f>
        <v>100</v>
      </c>
      <c r="N439" s="269">
        <f>+IF(H439=0,"",'Ark1'!X1279)</f>
        <v>0</v>
      </c>
      <c r="O439" s="269">
        <f>+IF(H439=0,"",'Ark1'!AG1279)</f>
        <v>681.33333333333348</v>
      </c>
      <c r="P439" s="269">
        <f>+IF(H439=0,"",'Ark1'!AH1279)</f>
        <v>100</v>
      </c>
      <c r="Q439" s="269">
        <f>+IF(H439=0,"",'Ark1'!AI1279)</f>
        <v>66.666666666666686</v>
      </c>
      <c r="R439" s="269"/>
      <c r="S439" s="269"/>
      <c r="T439" s="269">
        <f>+IF(H439=0,"",'Ark1'!Y1279)</f>
        <v>7.3905344867617488</v>
      </c>
      <c r="U439" s="268">
        <f>+IF(H439=0,"",'Ark1'!Z1279)</f>
        <v>1.2472191289246499</v>
      </c>
      <c r="V439" s="269">
        <f t="shared" si="86"/>
        <v>438.40508806262221</v>
      </c>
      <c r="W439" s="267">
        <f t="shared" si="87"/>
        <v>1</v>
      </c>
      <c r="X439" s="365"/>
      <c r="AA439" s="28"/>
      <c r="AB439" s="27"/>
    </row>
    <row r="440" spans="1:64">
      <c r="A440" s="365"/>
      <c r="B440" s="365">
        <f>+'Ark1'!C1280</f>
        <v>2023</v>
      </c>
      <c r="C440" s="266">
        <f>+'Ark1'!M1280</f>
        <v>14</v>
      </c>
      <c r="D440" s="364" t="s">
        <v>105</v>
      </c>
      <c r="E440" s="266">
        <f>+'Ark1'!D1280</f>
        <v>6</v>
      </c>
      <c r="F440" s="266" t="str">
        <f t="shared" si="85"/>
        <v>Jun</v>
      </c>
      <c r="G440" s="266">
        <f>+IF(H440=0,"",'Ark1'!Q1280)</f>
        <v>10</v>
      </c>
      <c r="H440" s="266">
        <f>+'Ark1'!R1280</f>
        <v>11</v>
      </c>
      <c r="I440" s="267">
        <f>+IF(H440=0,"",'Ark1'!AE1280)</f>
        <v>0.2228073728985214</v>
      </c>
      <c r="J440" s="267">
        <f>+IF(H440=0,"",'Ark1'!AF1280)</f>
        <v>0.25420755481983504</v>
      </c>
      <c r="K440" s="268">
        <f>+IF(H440=0,"",'Ark1'!S1280)</f>
        <v>8</v>
      </c>
      <c r="L440" s="267">
        <f>+IF(H440=0,"",'Ark1'!U1280)</f>
        <v>269.20000000000005</v>
      </c>
      <c r="M440" s="269">
        <f>+IF(H440=0,"",'Ark1'!W1280)</f>
        <v>100</v>
      </c>
      <c r="N440" s="269">
        <f>+IF(H440=0,"",'Ark1'!X1280)</f>
        <v>0</v>
      </c>
      <c r="O440" s="269">
        <f>+IF(H440=0,"",'Ark1'!AG1280)</f>
        <v>548.81818181818187</v>
      </c>
      <c r="P440" s="269">
        <f>+IF(H440=0,"",'Ark1'!AH1280)</f>
        <v>100</v>
      </c>
      <c r="Q440" s="269">
        <f>+IF(H440=0,"",'Ark1'!AI1280)</f>
        <v>90.909090909090892</v>
      </c>
      <c r="R440" s="269"/>
      <c r="S440" s="269"/>
      <c r="T440" s="269">
        <f>+IF(H440=0,"",'Ark1'!Y1280)</f>
        <v>24.818358307730275</v>
      </c>
      <c r="U440" s="268">
        <f>+IF(H440=0,"",'Ark1'!Z1280)</f>
        <v>0.95346258924559213</v>
      </c>
      <c r="V440" s="269">
        <f t="shared" si="86"/>
        <v>490.50853072718246</v>
      </c>
      <c r="W440" s="267">
        <f t="shared" si="87"/>
        <v>1.1000000000000001</v>
      </c>
      <c r="X440" s="365"/>
      <c r="AA440" s="28"/>
      <c r="AB440" s="27"/>
    </row>
    <row r="441" spans="1:64">
      <c r="A441" s="365"/>
      <c r="B441" s="365">
        <f>+'Ark1'!C1281</f>
        <v>2023</v>
      </c>
      <c r="C441" s="266">
        <f>+'Ark1'!M1281</f>
        <v>14</v>
      </c>
      <c r="D441" s="364" t="s">
        <v>105</v>
      </c>
      <c r="E441" s="266">
        <f>+'Ark1'!D1281</f>
        <v>7</v>
      </c>
      <c r="F441" s="266" t="str">
        <f t="shared" si="85"/>
        <v>Jul</v>
      </c>
      <c r="G441" s="266">
        <f>+IF(H441=0,"",'Ark1'!Q1281)</f>
        <v>5</v>
      </c>
      <c r="H441" s="266">
        <f>+'Ark1'!R1281</f>
        <v>5</v>
      </c>
      <c r="I441" s="267">
        <f>+IF(H441=0,"",'Ark1'!AE1281)</f>
        <v>0.1785714285714286</v>
      </c>
      <c r="J441" s="267">
        <f>+IF(H441=0,"",'Ark1'!AF1281)</f>
        <v>0.24268711862914263</v>
      </c>
      <c r="K441" s="268">
        <f>+IF(H441=0,"",'Ark1'!S1281)</f>
        <v>8.6</v>
      </c>
      <c r="L441" s="267">
        <f>+IF(H441=0,"",'Ark1'!U1281)</f>
        <v>321.90000000000009</v>
      </c>
      <c r="M441" s="269">
        <f>+IF(H441=0,"",'Ark1'!W1281)</f>
        <v>100</v>
      </c>
      <c r="N441" s="269">
        <f>+IF(H441=0,"",'Ark1'!X1281)</f>
        <v>20</v>
      </c>
      <c r="O441" s="269">
        <f>+IF(H441=0,"",'Ark1'!AG1281)</f>
        <v>528</v>
      </c>
      <c r="P441" s="269">
        <f>+IF(H441=0,"",'Ark1'!AH1281)</f>
        <v>60</v>
      </c>
      <c r="Q441" s="269">
        <f>+IF(H441=0,"",'Ark1'!AI1281)</f>
        <v>60</v>
      </c>
      <c r="R441" s="269"/>
      <c r="S441" s="269"/>
      <c r="T441" s="269">
        <f>+IF(H441=0,"",'Ark1'!Y1281)</f>
        <v>37.357301829762719</v>
      </c>
      <c r="U441" s="268">
        <f>+IF(H441=0,"",'Ark1'!Z1281)</f>
        <v>1.0198039027185617</v>
      </c>
      <c r="V441" s="269">
        <f t="shared" si="86"/>
        <v>609.65909090909111</v>
      </c>
      <c r="W441" s="267">
        <f t="shared" si="87"/>
        <v>1</v>
      </c>
      <c r="X441" s="365"/>
      <c r="AA441" s="28"/>
      <c r="AB441" s="27"/>
    </row>
    <row r="442" spans="1:64">
      <c r="A442" s="365"/>
      <c r="B442" s="365">
        <f>+'Ark1'!C1282</f>
        <v>2023</v>
      </c>
      <c r="C442" s="266">
        <f>+'Ark1'!M1282</f>
        <v>14</v>
      </c>
      <c r="D442" s="364" t="s">
        <v>105</v>
      </c>
      <c r="E442" s="266">
        <f>+'Ark1'!D1282</f>
        <v>8</v>
      </c>
      <c r="F442" s="266" t="str">
        <f t="shared" si="85"/>
        <v>Aug</v>
      </c>
      <c r="G442" s="266">
        <f>+IF(H442=0,"",'Ark1'!Q1282)</f>
        <v>2</v>
      </c>
      <c r="H442" s="266">
        <f>+'Ark1'!R1282</f>
        <v>2</v>
      </c>
      <c r="I442" s="267">
        <f>+IF(H442=0,"",'Ark1'!AE1282)</f>
        <v>5.9101654846335699E-2</v>
      </c>
      <c r="J442" s="267">
        <f>+IF(H442=0,"",'Ark1'!AF1282)</f>
        <v>7.2730693385063105E-2</v>
      </c>
      <c r="K442" s="268">
        <f>+IF(H442=0,"",'Ark1'!S1282)</f>
        <v>8</v>
      </c>
      <c r="L442" s="267">
        <f>+IF(H442=0,"",'Ark1'!U1282)</f>
        <v>285.3</v>
      </c>
      <c r="M442" s="269">
        <f>+IF(H442=0,"",'Ark1'!W1282)</f>
        <v>100</v>
      </c>
      <c r="N442" s="269">
        <f>+IF(H442=0,"",'Ark1'!X1282)</f>
        <v>0</v>
      </c>
      <c r="O442" s="269">
        <f>+IF(H442=0,"",'Ark1'!AG1282)</f>
        <v>561</v>
      </c>
      <c r="P442" s="269">
        <f>+IF(H442=0,"",'Ark1'!AH1282)</f>
        <v>100</v>
      </c>
      <c r="Q442" s="269">
        <f>+IF(H442=0,"",'Ark1'!AI1282)</f>
        <v>100</v>
      </c>
      <c r="R442" s="269"/>
      <c r="S442" s="269"/>
      <c r="T442" s="269">
        <f>+IF(H442=0,"",'Ark1'!Y1282)</f>
        <v>30.099999999999905</v>
      </c>
      <c r="U442" s="268">
        <f>+IF(H442=0,"",'Ark1'!Z1282)</f>
        <v>1</v>
      </c>
      <c r="V442" s="269">
        <f t="shared" si="86"/>
        <v>508.55614973262033</v>
      </c>
      <c r="W442" s="267">
        <f t="shared" si="87"/>
        <v>1</v>
      </c>
      <c r="X442" s="365"/>
      <c r="AA442" s="28"/>
      <c r="AB442" s="27"/>
    </row>
    <row r="443" spans="1:64">
      <c r="A443" s="365"/>
      <c r="B443" s="365">
        <f>+'Ark1'!C1283</f>
        <v>2023</v>
      </c>
      <c r="C443" s="266">
        <f>+'Ark1'!M1283</f>
        <v>14</v>
      </c>
      <c r="D443" s="364" t="s">
        <v>105</v>
      </c>
      <c r="E443" s="266">
        <f>+'Ark1'!D1283</f>
        <v>9</v>
      </c>
      <c r="F443" s="266" t="str">
        <f t="shared" si="85"/>
        <v>Sep</v>
      </c>
      <c r="G443" s="266">
        <f>+IF(H443=0,"",'Ark1'!Q1283)</f>
        <v>8</v>
      </c>
      <c r="H443" s="266">
        <f>+'Ark1'!R1283</f>
        <v>10</v>
      </c>
      <c r="I443" s="267">
        <f>+IF(H443=0,"",'Ark1'!AE1283)</f>
        <v>0.25926886180969672</v>
      </c>
      <c r="J443" s="267">
        <f>+IF(H443=0,"",'Ark1'!AF1283)</f>
        <v>0.31977434138290617</v>
      </c>
      <c r="K443" s="268">
        <f>+IF(H443=0,"",'Ark1'!S1283)</f>
        <v>8</v>
      </c>
      <c r="L443" s="267">
        <f>+IF(H443=0,"",'Ark1'!U1283)</f>
        <v>282.52999999999997</v>
      </c>
      <c r="M443" s="269">
        <f>+IF(H443=0,"",'Ark1'!W1283)</f>
        <v>100</v>
      </c>
      <c r="N443" s="269">
        <f>+IF(H443=0,"",'Ark1'!X1283)</f>
        <v>10</v>
      </c>
      <c r="O443" s="269">
        <f>+IF(H443=0,"",'Ark1'!AG1283)</f>
        <v>554.6</v>
      </c>
      <c r="P443" s="269">
        <f>+IF(H443=0,"",'Ark1'!AH1283)</f>
        <v>100</v>
      </c>
      <c r="Q443" s="269">
        <f>+IF(H443=0,"",'Ark1'!AI1283)</f>
        <v>100</v>
      </c>
      <c r="R443" s="269"/>
      <c r="S443" s="269"/>
      <c r="T443" s="269">
        <f>+IF(H443=0,"",'Ark1'!Y1283)</f>
        <v>41.150967181829344</v>
      </c>
      <c r="U443" s="268">
        <f>+IF(H443=0,"",'Ark1'!Z1283)</f>
        <v>1.3416407864998743</v>
      </c>
      <c r="V443" s="269">
        <f t="shared" si="86"/>
        <v>509.43021997836274</v>
      </c>
      <c r="W443" s="267">
        <f t="shared" si="87"/>
        <v>1.25</v>
      </c>
      <c r="X443" s="365"/>
      <c r="AA443" s="28"/>
      <c r="AB443" s="27"/>
    </row>
    <row r="444" spans="1:64">
      <c r="A444" s="365"/>
      <c r="B444" s="365">
        <f>+'Ark1'!C1284</f>
        <v>2023</v>
      </c>
      <c r="C444" s="266">
        <f>+'Ark1'!M1284</f>
        <v>14</v>
      </c>
      <c r="D444" s="364" t="s">
        <v>105</v>
      </c>
      <c r="E444" s="266">
        <f>+'Ark1'!D1284</f>
        <v>10</v>
      </c>
      <c r="F444" s="266" t="str">
        <f t="shared" si="85"/>
        <v>Okt</v>
      </c>
      <c r="G444" s="266">
        <f>+IF(H444=0,"",'Ark1'!Q1284)</f>
        <v>5</v>
      </c>
      <c r="H444" s="266">
        <f>+'Ark1'!R1284</f>
        <v>5</v>
      </c>
      <c r="I444" s="267">
        <f>+IF(H444=0,"",'Ark1'!AE1284)</f>
        <v>0.11499540018399264</v>
      </c>
      <c r="J444" s="267">
        <f>+IF(H444=0,"",'Ark1'!AF1284)</f>
        <v>0.17174914927090357</v>
      </c>
      <c r="K444" s="268">
        <f>+IF(H444=0,"",'Ark1'!S1284)</f>
        <v>8.4</v>
      </c>
      <c r="L444" s="267">
        <f>+IF(H444=0,"",'Ark1'!U1284)</f>
        <v>311.72000000000003</v>
      </c>
      <c r="M444" s="269">
        <f>+IF(H444=0,"",'Ark1'!W1284)</f>
        <v>100</v>
      </c>
      <c r="N444" s="269">
        <f>+IF(H444=0,"",'Ark1'!X1284)</f>
        <v>20</v>
      </c>
      <c r="O444" s="269">
        <f>+IF(H444=0,"",'Ark1'!AG1284)</f>
        <v>619.79999999999995</v>
      </c>
      <c r="P444" s="269">
        <f>+IF(H444=0,"",'Ark1'!AH1284)</f>
        <v>100</v>
      </c>
      <c r="Q444" s="269">
        <f>+IF(H444=0,"",'Ark1'!AI1284)</f>
        <v>80</v>
      </c>
      <c r="R444" s="269"/>
      <c r="S444" s="269"/>
      <c r="T444" s="269">
        <f>+IF(H444=0,"",'Ark1'!Y1284)</f>
        <v>45.898339839257929</v>
      </c>
      <c r="U444" s="268">
        <f>+IF(H444=0,"",'Ark1'!Z1284)</f>
        <v>0.48989794855663321</v>
      </c>
      <c r="V444" s="269">
        <f t="shared" si="86"/>
        <v>502.9364311068087</v>
      </c>
      <c r="W444" s="267">
        <f t="shared" si="87"/>
        <v>1</v>
      </c>
      <c r="X444" s="365"/>
      <c r="AA444" s="28"/>
      <c r="AB444" s="27"/>
    </row>
    <row r="445" spans="1:64">
      <c r="A445" s="365"/>
      <c r="B445" s="365">
        <f>+'Ark1'!C1285</f>
        <v>2023</v>
      </c>
      <c r="C445" s="266">
        <f>+'Ark1'!M1285</f>
        <v>14</v>
      </c>
      <c r="D445" s="364" t="s">
        <v>105</v>
      </c>
      <c r="E445" s="266">
        <f>+'Ark1'!D1285</f>
        <v>11</v>
      </c>
      <c r="F445" s="266" t="str">
        <f t="shared" si="85"/>
        <v>Nov</v>
      </c>
      <c r="G445" s="266">
        <f>+IF(H445=0,"",'Ark1'!Q1285)</f>
        <v>3</v>
      </c>
      <c r="H445" s="266">
        <f>+'Ark1'!R1285</f>
        <v>5</v>
      </c>
      <c r="I445" s="267">
        <f>+IF(H445=0,"",'Ark1'!AE1285)</f>
        <v>0.10636034886194425</v>
      </c>
      <c r="J445" s="267">
        <f>+IF(H445=0,"",'Ark1'!AF1285)</f>
        <v>0.14046726639830831</v>
      </c>
      <c r="K445" s="268">
        <f>+IF(H445=0,"",'Ark1'!S1285)</f>
        <v>7.4</v>
      </c>
      <c r="L445" s="267">
        <f>+IF(H445=0,"",'Ark1'!U1285)</f>
        <v>278.64</v>
      </c>
      <c r="M445" s="269">
        <f>+IF(H445=0,"",'Ark1'!W1285)</f>
        <v>100</v>
      </c>
      <c r="N445" s="269">
        <f>+IF(H445=0,"",'Ark1'!X1285)</f>
        <v>0</v>
      </c>
      <c r="O445" s="269">
        <f>+IF(H445=0,"",'Ark1'!AG1285)</f>
        <v>650.20000000000005</v>
      </c>
      <c r="P445" s="269">
        <f>+IF(H445=0,"",'Ark1'!AH1285)</f>
        <v>100</v>
      </c>
      <c r="Q445" s="269">
        <f>+IF(H445=0,"",'Ark1'!AI1285)</f>
        <v>100</v>
      </c>
      <c r="R445" s="269"/>
      <c r="S445" s="269"/>
      <c r="T445" s="269">
        <f>+IF(H445=0,"",'Ark1'!Y1285)</f>
        <v>28.913913605736756</v>
      </c>
      <c r="U445" s="268">
        <f>+IF(H445=0,"",'Ark1'!Z1285)</f>
        <v>0.7999999999999986</v>
      </c>
      <c r="V445" s="269">
        <f t="shared" si="86"/>
        <v>428.54506305752074</v>
      </c>
      <c r="W445" s="267">
        <f t="shared" si="87"/>
        <v>1.6666666666666667</v>
      </c>
      <c r="X445" s="365"/>
      <c r="AA445" s="28"/>
      <c r="AB445" s="27"/>
    </row>
    <row r="446" spans="1:64">
      <c r="A446" s="365"/>
      <c r="B446" s="365">
        <f>+'Ark1'!C1286</f>
        <v>2023</v>
      </c>
      <c r="C446" s="266">
        <f>+'Ark1'!M1286</f>
        <v>14</v>
      </c>
      <c r="D446" s="364" t="s">
        <v>105</v>
      </c>
      <c r="E446" s="266">
        <f>+'Ark1'!D1286</f>
        <v>12</v>
      </c>
      <c r="F446" s="266" t="str">
        <f t="shared" si="85"/>
        <v>Des</v>
      </c>
      <c r="G446" s="266">
        <f>+IF(H446=0,"",'Ark1'!Q1286)</f>
        <v>1</v>
      </c>
      <c r="H446" s="266">
        <f>+'Ark1'!R1286</f>
        <v>1</v>
      </c>
      <c r="I446" s="267">
        <f>+IF(H446=0,"",'Ark1'!AE1286)</f>
        <v>7.610350076103499E-2</v>
      </c>
      <c r="J446" s="267">
        <f>+IF(H446=0,"",'Ark1'!AF1286)</f>
        <v>0.10390523502357712</v>
      </c>
      <c r="K446" s="268">
        <f>+IF(H446=0,"",'Ark1'!S1286)</f>
        <v>8</v>
      </c>
      <c r="L446" s="267">
        <f>+IF(H446=0,"",'Ark1'!U1286)</f>
        <v>293.2</v>
      </c>
      <c r="M446" s="269">
        <f>+IF(H446=0,"",'Ark1'!W1286)</f>
        <v>100</v>
      </c>
      <c r="N446" s="269">
        <f>+IF(H446=0,"",'Ark1'!X1286)</f>
        <v>0</v>
      </c>
      <c r="O446" s="269">
        <f>+IF(H446=0,"",'Ark1'!AG1286)</f>
        <v>574</v>
      </c>
      <c r="P446" s="269">
        <f>+IF(H446=0,"",'Ark1'!AH1286)</f>
        <v>100</v>
      </c>
      <c r="Q446" s="269">
        <f>+IF(H446=0,"",'Ark1'!AI1286)</f>
        <v>100</v>
      </c>
      <c r="R446" s="269"/>
      <c r="S446" s="269"/>
      <c r="T446" s="269">
        <f>+IF(H446=0,"",'Ark1'!Y1286)</f>
        <v>0</v>
      </c>
      <c r="U446" s="268">
        <f>+IF(H446=0,"",'Ark1'!Z1286)</f>
        <v>0</v>
      </c>
      <c r="V446" s="269">
        <f t="shared" si="86"/>
        <v>510.80139372822299</v>
      </c>
      <c r="W446" s="267">
        <f t="shared" si="87"/>
        <v>1</v>
      </c>
      <c r="X446" s="365"/>
      <c r="AA446" s="28"/>
      <c r="AB446" s="27"/>
    </row>
    <row r="447" spans="1:64" ht="19.8">
      <c r="A447" s="365"/>
      <c r="B447" s="365"/>
      <c r="C447" s="365"/>
      <c r="D447" s="365"/>
      <c r="E447" s="365"/>
      <c r="F447" s="365"/>
      <c r="G447" s="365"/>
      <c r="H447" s="365"/>
      <c r="I447" s="366"/>
      <c r="J447" s="366"/>
      <c r="K447" s="365"/>
      <c r="L447" s="365"/>
      <c r="M447" s="367"/>
      <c r="N447" s="367"/>
      <c r="O447" s="365"/>
      <c r="P447" s="367"/>
      <c r="Q447" s="367"/>
      <c r="R447" s="367"/>
      <c r="S447" s="367"/>
      <c r="T447" s="367"/>
      <c r="U447" s="365"/>
      <c r="V447" s="365"/>
      <c r="W447" s="366"/>
      <c r="X447" s="365"/>
      <c r="Y447" s="249"/>
      <c r="AA447" s="28"/>
      <c r="AB447" s="27"/>
      <c r="AC447" s="250"/>
      <c r="AD447" s="86"/>
      <c r="AH447" s="86"/>
      <c r="AZ447" s="262" t="e">
        <f>1+#REF!</f>
        <v>#REF!</v>
      </c>
      <c r="BA447" s="27">
        <v>248.30514184397128</v>
      </c>
      <c r="BB447" s="86">
        <f t="shared" ref="BB447:BL447" si="88">+BA447</f>
        <v>248.30514184397128</v>
      </c>
      <c r="BC447" s="86">
        <f t="shared" si="88"/>
        <v>248.30514184397128</v>
      </c>
      <c r="BD447" s="86">
        <f t="shared" si="88"/>
        <v>248.30514184397128</v>
      </c>
      <c r="BE447" s="86">
        <f t="shared" si="88"/>
        <v>248.30514184397128</v>
      </c>
      <c r="BF447" s="86">
        <f t="shared" si="88"/>
        <v>248.30514184397128</v>
      </c>
      <c r="BG447" s="86">
        <f t="shared" si="88"/>
        <v>248.30514184397128</v>
      </c>
      <c r="BH447" s="86">
        <f t="shared" si="88"/>
        <v>248.30514184397128</v>
      </c>
      <c r="BI447" s="86">
        <f t="shared" si="88"/>
        <v>248.30514184397128</v>
      </c>
      <c r="BJ447" s="86">
        <f t="shared" si="88"/>
        <v>248.30514184397128</v>
      </c>
      <c r="BK447" s="86">
        <f t="shared" si="88"/>
        <v>248.30514184397128</v>
      </c>
      <c r="BL447" s="86">
        <f t="shared" si="88"/>
        <v>248.30514184397128</v>
      </c>
    </row>
    <row r="448" spans="1:64" ht="22.8">
      <c r="A448" s="368" t="s">
        <v>639</v>
      </c>
      <c r="B448" s="365"/>
      <c r="C448" s="365"/>
      <c r="D448" s="369" t="str">
        <f>+D450</f>
        <v>5+</v>
      </c>
      <c r="E448" s="365"/>
      <c r="F448" s="365"/>
      <c r="G448" s="365"/>
      <c r="H448" s="272">
        <f>SUM(H450:H461)</f>
        <v>12</v>
      </c>
      <c r="I448" s="366"/>
      <c r="J448" s="366"/>
      <c r="K448" s="365"/>
      <c r="L448" s="272">
        <f>+Fettgruppe!N40</f>
        <v>321.80833333333334</v>
      </c>
      <c r="M448" s="367"/>
      <c r="N448" s="367"/>
      <c r="O448" s="365"/>
      <c r="P448" s="367"/>
      <c r="Q448" s="367"/>
      <c r="R448" s="367"/>
      <c r="S448" s="367"/>
      <c r="T448" s="367"/>
      <c r="U448" s="365"/>
      <c r="V448" s="272">
        <f>+Fettgruppe!X40</f>
        <v>549.67261904761892</v>
      </c>
      <c r="W448" s="370"/>
      <c r="X448" s="365"/>
      <c r="Y448" s="249"/>
      <c r="AA448" s="28"/>
      <c r="AB448" s="27"/>
      <c r="AC448" s="250"/>
      <c r="AD448" s="86"/>
      <c r="AH448" s="86"/>
      <c r="AZ448" s="262" t="e">
        <f>1+AZ447</f>
        <v>#REF!</v>
      </c>
      <c r="BA448" s="27">
        <v>268.9193823216188</v>
      </c>
      <c r="BB448" s="86">
        <f t="shared" ref="BB448:BL448" si="89">+BA448</f>
        <v>268.9193823216188</v>
      </c>
      <c r="BC448" s="86">
        <f t="shared" si="89"/>
        <v>268.9193823216188</v>
      </c>
      <c r="BD448" s="86">
        <f t="shared" si="89"/>
        <v>268.9193823216188</v>
      </c>
      <c r="BE448" s="86">
        <f t="shared" si="89"/>
        <v>268.9193823216188</v>
      </c>
      <c r="BF448" s="86">
        <f t="shared" si="89"/>
        <v>268.9193823216188</v>
      </c>
      <c r="BG448" s="86">
        <f t="shared" si="89"/>
        <v>268.9193823216188</v>
      </c>
      <c r="BH448" s="86">
        <f t="shared" si="89"/>
        <v>268.9193823216188</v>
      </c>
      <c r="BI448" s="86">
        <f t="shared" si="89"/>
        <v>268.9193823216188</v>
      </c>
      <c r="BJ448" s="86">
        <f t="shared" si="89"/>
        <v>268.9193823216188</v>
      </c>
      <c r="BK448" s="86">
        <f t="shared" si="89"/>
        <v>268.9193823216188</v>
      </c>
      <c r="BL448" s="86">
        <f t="shared" si="89"/>
        <v>268.9193823216188</v>
      </c>
    </row>
    <row r="449" spans="1:53" ht="16.5" customHeight="1">
      <c r="A449" s="365"/>
      <c r="B449" s="365"/>
      <c r="C449" s="365"/>
      <c r="D449" s="369"/>
      <c r="E449" s="365"/>
      <c r="F449" s="365"/>
      <c r="G449" s="365"/>
      <c r="H449" s="365"/>
      <c r="I449" s="365"/>
      <c r="J449" s="365"/>
      <c r="K449" s="365"/>
      <c r="L449" s="365"/>
      <c r="M449" s="367"/>
      <c r="N449" s="367"/>
      <c r="O449" s="365"/>
      <c r="P449" s="367"/>
      <c r="Q449" s="367"/>
      <c r="R449" s="367"/>
      <c r="S449" s="367"/>
      <c r="T449" s="367"/>
      <c r="U449" s="365"/>
      <c r="V449" s="365"/>
      <c r="W449" s="365"/>
      <c r="X449" s="365"/>
      <c r="Y449" s="249"/>
      <c r="AA449" s="28"/>
      <c r="AB449" s="27"/>
      <c r="AC449" s="250"/>
      <c r="AD449" s="86"/>
      <c r="AH449" s="86"/>
      <c r="AZ449" s="262"/>
      <c r="BA449" s="27"/>
    </row>
    <row r="450" spans="1:53">
      <c r="A450" s="365"/>
      <c r="B450" s="365">
        <f>+'Ark1'!C1287</f>
        <v>2023</v>
      </c>
      <c r="C450" s="266">
        <f>+'Ark1'!M1287</f>
        <v>15</v>
      </c>
      <c r="D450" s="266" t="s">
        <v>106</v>
      </c>
      <c r="E450" s="266">
        <f>+'Ark1'!D1287</f>
        <v>1</v>
      </c>
      <c r="F450" s="266" t="s">
        <v>592</v>
      </c>
      <c r="G450" s="266" t="str">
        <f>+IF(H450=0,"",'Ark1'!Q1287)</f>
        <v/>
      </c>
      <c r="H450" s="266">
        <f>+'Ark1'!R1287</f>
        <v>0</v>
      </c>
      <c r="I450" s="267" t="str">
        <f>+IF(H450=0,"",'Ark1'!AE1287)</f>
        <v/>
      </c>
      <c r="J450" s="267" t="str">
        <f>+IF(H450=0,"",'Ark1'!AF1287)</f>
        <v/>
      </c>
      <c r="K450" s="268" t="str">
        <f>+IF(H450=0,"",'Ark1'!S1287)</f>
        <v/>
      </c>
      <c r="L450" s="267" t="str">
        <f>+IF(H450=0,"",'Ark1'!U1287)</f>
        <v/>
      </c>
      <c r="M450" s="269" t="str">
        <f>+IF(H450=0,"",'Ark1'!W1287)</f>
        <v/>
      </c>
      <c r="N450" s="269" t="str">
        <f>+IF(H450=0,"",'Ark1'!X1287)</f>
        <v/>
      </c>
      <c r="O450" s="269" t="str">
        <f>+IF(H450=0,"",'Ark1'!AG1287)</f>
        <v/>
      </c>
      <c r="P450" s="269" t="str">
        <f>+IF(H450=0,"",'Ark1'!AH1287)</f>
        <v/>
      </c>
      <c r="Q450" s="269" t="str">
        <f>+IF(H450=0,"",'Ark1'!AI1287)</f>
        <v/>
      </c>
      <c r="R450" s="269"/>
      <c r="S450" s="269"/>
      <c r="T450" s="269" t="str">
        <f>+IF(H450=0,"",'Ark1'!Y1287)</f>
        <v/>
      </c>
      <c r="U450" s="268" t="str">
        <f>+IF(H450=0,"",'Ark1'!Z1287)</f>
        <v/>
      </c>
      <c r="V450" s="269" t="str">
        <f t="shared" ref="V450:V461" si="90">+IF(H450=0,"",1000*L450/O450)</f>
        <v/>
      </c>
      <c r="W450" s="267" t="str">
        <f t="shared" ref="W450:W461" si="91">+IF(H450=0,"",H450/G450)</f>
        <v/>
      </c>
      <c r="X450" s="365"/>
      <c r="AA450" s="28"/>
      <c r="AB450" s="27"/>
    </row>
    <row r="451" spans="1:53">
      <c r="A451" s="365"/>
      <c r="B451" s="365">
        <f>+'Ark1'!C1288</f>
        <v>2023</v>
      </c>
      <c r="C451" s="266">
        <f>+'Ark1'!M1288</f>
        <v>15</v>
      </c>
      <c r="D451" s="266" t="s">
        <v>106</v>
      </c>
      <c r="E451" s="266">
        <f>+'Ark1'!D1288</f>
        <v>2</v>
      </c>
      <c r="F451" s="266" t="s">
        <v>593</v>
      </c>
      <c r="G451" s="266">
        <f>+IF(H451=0,"",'Ark1'!Q1288)</f>
        <v>1</v>
      </c>
      <c r="H451" s="266">
        <f>+'Ark1'!R1288</f>
        <v>1</v>
      </c>
      <c r="I451" s="267">
        <f>+IF(H451=0,"",'Ark1'!AE1288)</f>
        <v>4.2158516020236091E-2</v>
      </c>
      <c r="J451" s="267">
        <f>+IF(H451=0,"",'Ark1'!AF1288)</f>
        <v>6.0470966664758381E-2</v>
      </c>
      <c r="K451" s="268">
        <f>+IF(H451=0,"",'Ark1'!S1288)</f>
        <v>8</v>
      </c>
      <c r="L451" s="267">
        <f>+IF(H451=0,"",'Ark1'!U1288)</f>
        <v>328.5</v>
      </c>
      <c r="M451" s="269">
        <f>+IF(H451=0,"",'Ark1'!W1288)</f>
        <v>100</v>
      </c>
      <c r="N451" s="269">
        <f>+IF(H451=0,"",'Ark1'!X1288)</f>
        <v>0</v>
      </c>
      <c r="O451" s="269">
        <f>+IF(H451=0,"",'Ark1'!AG1288)</f>
        <v>684</v>
      </c>
      <c r="P451" s="269">
        <f>+IF(H451=0,"",'Ark1'!AH1288)</f>
        <v>100</v>
      </c>
      <c r="Q451" s="269">
        <f>+IF(H451=0,"",'Ark1'!AI1288)</f>
        <v>100</v>
      </c>
      <c r="R451" s="269"/>
      <c r="S451" s="269"/>
      <c r="T451" s="269">
        <f>+IF(H451=0,"",'Ark1'!Y1288)</f>
        <v>0</v>
      </c>
      <c r="U451" s="268">
        <f>+IF(H451=0,"",'Ark1'!Z1288)</f>
        <v>0</v>
      </c>
      <c r="V451" s="269">
        <f t="shared" si="90"/>
        <v>480.26315789473682</v>
      </c>
      <c r="W451" s="267">
        <f t="shared" si="91"/>
        <v>1</v>
      </c>
      <c r="X451" s="365"/>
      <c r="AA451" s="28"/>
      <c r="AB451" s="27"/>
    </row>
    <row r="452" spans="1:53">
      <c r="A452" s="365"/>
      <c r="B452" s="365">
        <f>+'Ark1'!C1289</f>
        <v>2023</v>
      </c>
      <c r="C452" s="266">
        <f>+'Ark1'!M1289</f>
        <v>15</v>
      </c>
      <c r="D452" s="266" t="s">
        <v>106</v>
      </c>
      <c r="E452" s="266">
        <f>+'Ark1'!D1289</f>
        <v>3</v>
      </c>
      <c r="F452" s="266" t="s">
        <v>594</v>
      </c>
      <c r="G452" s="266">
        <f>+IF(H452=0,"",'Ark1'!Q1289)</f>
        <v>2</v>
      </c>
      <c r="H452" s="266">
        <f>+'Ark1'!R1289</f>
        <v>2</v>
      </c>
      <c r="I452" s="267">
        <f>+IF(H452=0,"",'Ark1'!AE1289)</f>
        <v>8.4638171815488772E-2</v>
      </c>
      <c r="J452" s="267">
        <f>+IF(H452=0,"",'Ark1'!AF1289)</f>
        <v>0.11213958270564441</v>
      </c>
      <c r="K452" s="268">
        <f>+IF(H452=0,"",'Ark1'!S1289)</f>
        <v>7.5</v>
      </c>
      <c r="L452" s="267">
        <f>+IF(H452=0,"",'Ark1'!U1289)</f>
        <v>290.5</v>
      </c>
      <c r="M452" s="269">
        <f>+IF(H452=0,"",'Ark1'!W1289)</f>
        <v>100</v>
      </c>
      <c r="N452" s="269">
        <f>+IF(H452=0,"",'Ark1'!X1289)</f>
        <v>0</v>
      </c>
      <c r="O452" s="269">
        <f>+IF(H452=0,"",'Ark1'!AG1289)</f>
        <v>703</v>
      </c>
      <c r="P452" s="269">
        <f>+IF(H452=0,"",'Ark1'!AH1289)</f>
        <v>50</v>
      </c>
      <c r="Q452" s="269">
        <f>+IF(H452=0,"",'Ark1'!AI1289)</f>
        <v>50</v>
      </c>
      <c r="R452" s="269"/>
      <c r="S452" s="269"/>
      <c r="T452" s="269">
        <f>+IF(H452=0,"",'Ark1'!Y1289)</f>
        <v>0.60000000001261189</v>
      </c>
      <c r="U452" s="268">
        <f>+IF(H452=0,"",'Ark1'!Z1289)</f>
        <v>0.5</v>
      </c>
      <c r="V452" s="269">
        <f t="shared" si="90"/>
        <v>413.22901849217641</v>
      </c>
      <c r="W452" s="267">
        <f t="shared" si="91"/>
        <v>1</v>
      </c>
      <c r="X452" s="365"/>
      <c r="AA452" s="28"/>
      <c r="AB452" s="27"/>
    </row>
    <row r="453" spans="1:53">
      <c r="A453" s="365"/>
      <c r="B453" s="365">
        <f>+'Ark1'!C1290</f>
        <v>2023</v>
      </c>
      <c r="C453" s="266">
        <f>+'Ark1'!M1290</f>
        <v>15</v>
      </c>
      <c r="D453" s="266" t="s">
        <v>106</v>
      </c>
      <c r="E453" s="266">
        <f>+'Ark1'!D1290</f>
        <v>4</v>
      </c>
      <c r="F453" s="266" t="s">
        <v>595</v>
      </c>
      <c r="G453" s="266" t="str">
        <f>+IF(H453=0,"",'Ark1'!Q1290)</f>
        <v/>
      </c>
      <c r="H453" s="266">
        <f>+'Ark1'!R1290</f>
        <v>0</v>
      </c>
      <c r="I453" s="267" t="str">
        <f>+IF(H453=0,"",'Ark1'!AE1290)</f>
        <v/>
      </c>
      <c r="J453" s="267" t="str">
        <f>+IF(H453=0,"",'Ark1'!AF1290)</f>
        <v/>
      </c>
      <c r="K453" s="268" t="str">
        <f>+IF(H453=0,"",'Ark1'!S1290)</f>
        <v/>
      </c>
      <c r="L453" s="267" t="str">
        <f>+IF(H453=0,"",'Ark1'!U1290)</f>
        <v/>
      </c>
      <c r="M453" s="269" t="str">
        <f>+IF(H453=0,"",'Ark1'!W1290)</f>
        <v/>
      </c>
      <c r="N453" s="269" t="str">
        <f>+IF(H453=0,"",'Ark1'!X1290)</f>
        <v/>
      </c>
      <c r="O453" s="269" t="str">
        <f>+IF(H453=0,"",'Ark1'!AG1290)</f>
        <v/>
      </c>
      <c r="P453" s="269" t="str">
        <f>+IF(H453=0,"",'Ark1'!AH1290)</f>
        <v/>
      </c>
      <c r="Q453" s="269" t="str">
        <f>+IF(H453=0,"",'Ark1'!AI1290)</f>
        <v/>
      </c>
      <c r="R453" s="269"/>
      <c r="S453" s="269"/>
      <c r="T453" s="269" t="str">
        <f>+IF(H453=0,"",'Ark1'!Y1290)</f>
        <v/>
      </c>
      <c r="U453" s="268" t="str">
        <f>+IF(H453=0,"",'Ark1'!Z1290)</f>
        <v/>
      </c>
      <c r="V453" s="269" t="str">
        <f t="shared" si="90"/>
        <v/>
      </c>
      <c r="W453" s="267" t="str">
        <f t="shared" si="91"/>
        <v/>
      </c>
      <c r="X453" s="365"/>
      <c r="AA453" s="28"/>
      <c r="AB453" s="27"/>
    </row>
    <row r="454" spans="1:53">
      <c r="A454" s="365"/>
      <c r="B454" s="365">
        <f>+'Ark1'!C1291</f>
        <v>2023</v>
      </c>
      <c r="C454" s="266">
        <f>+'Ark1'!M1291</f>
        <v>15</v>
      </c>
      <c r="D454" s="266" t="s">
        <v>106</v>
      </c>
      <c r="E454" s="266">
        <f>+'Ark1'!D1291</f>
        <v>5</v>
      </c>
      <c r="F454" s="266" t="s">
        <v>442</v>
      </c>
      <c r="G454" s="266">
        <f>+IF(H454=0,"",'Ark1'!Q1291)</f>
        <v>1</v>
      </c>
      <c r="H454" s="266">
        <f>+'Ark1'!R1291</f>
        <v>1</v>
      </c>
      <c r="I454" s="267">
        <f>+IF(H454=0,"",'Ark1'!AE1291)</f>
        <v>3.0902348578491969E-2</v>
      </c>
      <c r="J454" s="267">
        <f>+IF(H454=0,"",'Ark1'!AF1291)</f>
        <v>4.6454846686584839E-2</v>
      </c>
      <c r="K454" s="268">
        <f>+IF(H454=0,"",'Ark1'!S1291)</f>
        <v>10</v>
      </c>
      <c r="L454" s="267">
        <f>+IF(H454=0,"",'Ark1'!U1291)</f>
        <v>355.3</v>
      </c>
      <c r="M454" s="269">
        <f>+IF(H454=0,"",'Ark1'!W1291)</f>
        <v>100</v>
      </c>
      <c r="N454" s="269">
        <f>+IF(H454=0,"",'Ark1'!X1291)</f>
        <v>100</v>
      </c>
      <c r="O454" s="269">
        <f>+IF(H454=0,"",'Ark1'!AG1291)</f>
        <v>726</v>
      </c>
      <c r="P454" s="269">
        <f>+IF(H454=0,"",'Ark1'!AH1291)</f>
        <v>100</v>
      </c>
      <c r="Q454" s="269">
        <f>+IF(H454=0,"",'Ark1'!AI1291)</f>
        <v>100</v>
      </c>
      <c r="R454" s="269"/>
      <c r="S454" s="269"/>
      <c r="T454" s="269">
        <f>+IF(H454=0,"",'Ark1'!Y1291)</f>
        <v>0</v>
      </c>
      <c r="U454" s="268">
        <f>+IF(H454=0,"",'Ark1'!Z1291)</f>
        <v>0</v>
      </c>
      <c r="V454" s="269">
        <f t="shared" si="90"/>
        <v>489.39393939393938</v>
      </c>
      <c r="W454" s="267">
        <f t="shared" si="91"/>
        <v>1</v>
      </c>
      <c r="X454" s="365"/>
      <c r="AA454" s="28"/>
      <c r="AB454" s="27"/>
    </row>
    <row r="455" spans="1:53">
      <c r="A455" s="365"/>
      <c r="B455" s="365">
        <f>+'Ark1'!C1292</f>
        <v>2023</v>
      </c>
      <c r="C455" s="266">
        <f>+'Ark1'!M1292</f>
        <v>15</v>
      </c>
      <c r="D455" s="266" t="s">
        <v>106</v>
      </c>
      <c r="E455" s="266">
        <f>+'Ark1'!D1292</f>
        <v>6</v>
      </c>
      <c r="F455" s="266" t="s">
        <v>596</v>
      </c>
      <c r="G455" s="266">
        <f>+IF(H455=0,"",'Ark1'!Q1292)</f>
        <v>1</v>
      </c>
      <c r="H455" s="266">
        <f>+'Ark1'!R1292</f>
        <v>2</v>
      </c>
      <c r="I455" s="267">
        <f>+IF(H455=0,"",'Ark1'!AE1292)</f>
        <v>4.0510431436094785E-2</v>
      </c>
      <c r="J455" s="267">
        <f>+IF(H455=0,"",'Ark1'!AF1292)</f>
        <v>4.4451125180909962E-2</v>
      </c>
      <c r="K455" s="268">
        <f>+IF(H455=0,"",'Ark1'!S1292)</f>
        <v>8.5</v>
      </c>
      <c r="L455" s="267">
        <f>+IF(H455=0,"",'Ark1'!U1292)</f>
        <v>258.89999999999998</v>
      </c>
      <c r="M455" s="269">
        <f>+IF(H455=0,"",'Ark1'!W1292)</f>
        <v>100</v>
      </c>
      <c r="N455" s="269">
        <f>+IF(H455=0,"",'Ark1'!X1292)</f>
        <v>0</v>
      </c>
      <c r="O455" s="269">
        <f>+IF(H455=0,"",'Ark1'!AG1292)</f>
        <v>480.5</v>
      </c>
      <c r="P455" s="269">
        <f>+IF(H455=0,"",'Ark1'!AH1292)</f>
        <v>100</v>
      </c>
      <c r="Q455" s="269">
        <f>+IF(H455=0,"",'Ark1'!AI1292)</f>
        <v>100</v>
      </c>
      <c r="R455" s="269"/>
      <c r="S455" s="269"/>
      <c r="T455" s="269">
        <f>+IF(H455=0,"",'Ark1'!Y1292)</f>
        <v>19.600000000000097</v>
      </c>
      <c r="U455" s="268">
        <f>+IF(H455=0,"",'Ark1'!Z1292)</f>
        <v>0.5</v>
      </c>
      <c r="V455" s="269">
        <f t="shared" si="90"/>
        <v>538.8137356919874</v>
      </c>
      <c r="W455" s="267">
        <f t="shared" si="91"/>
        <v>2</v>
      </c>
      <c r="X455" s="365"/>
      <c r="AA455" s="28"/>
      <c r="AB455" s="27"/>
    </row>
    <row r="456" spans="1:53">
      <c r="A456" s="365"/>
      <c r="B456" s="365">
        <f>+'Ark1'!C1293</f>
        <v>2023</v>
      </c>
      <c r="C456" s="266">
        <f>+'Ark1'!M1293</f>
        <v>15</v>
      </c>
      <c r="D456" s="266" t="s">
        <v>106</v>
      </c>
      <c r="E456" s="266">
        <f>+'Ark1'!D1293</f>
        <v>7</v>
      </c>
      <c r="F456" s="266" t="s">
        <v>597</v>
      </c>
      <c r="G456" s="266" t="str">
        <f>+IF(H456=0,"",'Ark1'!Q1293)</f>
        <v/>
      </c>
      <c r="H456" s="266">
        <f>+'Ark1'!R1293</f>
        <v>0</v>
      </c>
      <c r="I456" s="267" t="str">
        <f>+IF(H456=0,"",'Ark1'!AE1293)</f>
        <v/>
      </c>
      <c r="J456" s="267" t="str">
        <f>+IF(H456=0,"",'Ark1'!AF1293)</f>
        <v/>
      </c>
      <c r="K456" s="268" t="str">
        <f>+IF(H456=0,"",'Ark1'!S1293)</f>
        <v/>
      </c>
      <c r="L456" s="267" t="str">
        <f>+IF(H456=0,"",'Ark1'!U1293)</f>
        <v/>
      </c>
      <c r="M456" s="269" t="str">
        <f>+IF(H456=0,"",'Ark1'!W1293)</f>
        <v/>
      </c>
      <c r="N456" s="269" t="str">
        <f>+IF(H456=0,"",'Ark1'!X1293)</f>
        <v/>
      </c>
      <c r="O456" s="269" t="str">
        <f>+IF(H456=0,"",'Ark1'!AG1293)</f>
        <v/>
      </c>
      <c r="P456" s="269" t="str">
        <f>+IF(H456=0,"",'Ark1'!AH1293)</f>
        <v/>
      </c>
      <c r="Q456" s="269" t="str">
        <f>+IF(H456=0,"",'Ark1'!AI1293)</f>
        <v/>
      </c>
      <c r="R456" s="269"/>
      <c r="S456" s="269"/>
      <c r="T456" s="269" t="str">
        <f>+IF(H456=0,"",'Ark1'!Y1293)</f>
        <v/>
      </c>
      <c r="U456" s="268" t="str">
        <f>+IF(H456=0,"",'Ark1'!Z1293)</f>
        <v/>
      </c>
      <c r="V456" s="269" t="str">
        <f t="shared" si="90"/>
        <v/>
      </c>
      <c r="W456" s="267" t="str">
        <f t="shared" si="91"/>
        <v/>
      </c>
      <c r="X456" s="365"/>
      <c r="AA456" s="28"/>
      <c r="AB456" s="27"/>
    </row>
    <row r="457" spans="1:53">
      <c r="A457" s="365"/>
      <c r="B457" s="365">
        <f>+'Ark1'!C1294</f>
        <v>2023</v>
      </c>
      <c r="C457" s="266">
        <f>+'Ark1'!M1294</f>
        <v>15</v>
      </c>
      <c r="D457" s="266" t="s">
        <v>106</v>
      </c>
      <c r="E457" s="266">
        <f>+'Ark1'!D1294</f>
        <v>8</v>
      </c>
      <c r="F457" s="266" t="s">
        <v>598</v>
      </c>
      <c r="G457" s="266">
        <f>+IF(H457=0,"",'Ark1'!Q1294)</f>
        <v>1</v>
      </c>
      <c r="H457" s="266">
        <f>+'Ark1'!R1294</f>
        <v>1</v>
      </c>
      <c r="I457" s="267">
        <f>+IF(H457=0,"",'Ark1'!AE1294)</f>
        <v>2.955082742316785E-2</v>
      </c>
      <c r="J457" s="267">
        <f>+IF(H457=0,"",'Ark1'!AF1294)</f>
        <v>3.6543795642302125E-2</v>
      </c>
      <c r="K457" s="268">
        <f>+IF(H457=0,"",'Ark1'!S1294)</f>
        <v>8</v>
      </c>
      <c r="L457" s="267">
        <f>+IF(H457=0,"",'Ark1'!U1294)</f>
        <v>286.7</v>
      </c>
      <c r="M457" s="269">
        <f>+IF(H457=0,"",'Ark1'!W1294)</f>
        <v>100</v>
      </c>
      <c r="N457" s="269">
        <f>+IF(H457=0,"",'Ark1'!X1294)</f>
        <v>0</v>
      </c>
      <c r="O457" s="269">
        <f>+IF(H457=0,"",'Ark1'!AG1294)</f>
        <v>619</v>
      </c>
      <c r="P457" s="269">
        <f>+IF(H457=0,"",'Ark1'!AH1294)</f>
        <v>100</v>
      </c>
      <c r="Q457" s="269">
        <f>+IF(H457=0,"",'Ark1'!AI1294)</f>
        <v>100</v>
      </c>
      <c r="R457" s="269"/>
      <c r="S457" s="269"/>
      <c r="T457" s="269">
        <f>+IF(H457=0,"",'Ark1'!Y1294)</f>
        <v>0</v>
      </c>
      <c r="U457" s="268">
        <f>+IF(H457=0,"",'Ark1'!Z1294)</f>
        <v>0</v>
      </c>
      <c r="V457" s="269">
        <f t="shared" si="90"/>
        <v>463.16639741518577</v>
      </c>
      <c r="W457" s="267">
        <f t="shared" si="91"/>
        <v>1</v>
      </c>
      <c r="X457" s="365"/>
      <c r="AA457" s="28"/>
      <c r="AB457" s="27"/>
    </row>
    <row r="458" spans="1:53">
      <c r="A458" s="365"/>
      <c r="B458" s="365">
        <f>+'Ark1'!C1295</f>
        <v>2023</v>
      </c>
      <c r="C458" s="266">
        <f>+'Ark1'!M1295</f>
        <v>15</v>
      </c>
      <c r="D458" s="266" t="s">
        <v>106</v>
      </c>
      <c r="E458" s="266">
        <f>+'Ark1'!D1295</f>
        <v>9</v>
      </c>
      <c r="F458" s="266" t="s">
        <v>599</v>
      </c>
      <c r="G458" s="266" t="str">
        <f>+IF(H458=0,"",'Ark1'!Q1295)</f>
        <v/>
      </c>
      <c r="H458" s="266">
        <f>+'Ark1'!R1295</f>
        <v>0</v>
      </c>
      <c r="I458" s="267" t="str">
        <f>+IF(H458=0,"",'Ark1'!AE1295)</f>
        <v/>
      </c>
      <c r="J458" s="267" t="str">
        <f>+IF(H458=0,"",'Ark1'!AF1295)</f>
        <v/>
      </c>
      <c r="K458" s="268" t="str">
        <f>+IF(H458=0,"",'Ark1'!S1295)</f>
        <v/>
      </c>
      <c r="L458" s="267" t="str">
        <f>+IF(H458=0,"",'Ark1'!U1295)</f>
        <v/>
      </c>
      <c r="M458" s="269" t="str">
        <f>+IF(H458=0,"",'Ark1'!W1295)</f>
        <v/>
      </c>
      <c r="N458" s="269" t="str">
        <f>+IF(H458=0,"",'Ark1'!X1295)</f>
        <v/>
      </c>
      <c r="O458" s="269" t="str">
        <f>+IF(H458=0,"",'Ark1'!AG1295)</f>
        <v/>
      </c>
      <c r="P458" s="269" t="str">
        <f>+IF(H458=0,"",'Ark1'!AH1295)</f>
        <v/>
      </c>
      <c r="Q458" s="269" t="str">
        <f>+IF(H458=0,"",'Ark1'!AI1295)</f>
        <v/>
      </c>
      <c r="R458" s="269"/>
      <c r="S458" s="269"/>
      <c r="T458" s="269" t="str">
        <f>+IF(H458=0,"",'Ark1'!Y1295)</f>
        <v/>
      </c>
      <c r="U458" s="268" t="str">
        <f>+IF(H458=0,"",'Ark1'!Z1295)</f>
        <v/>
      </c>
      <c r="V458" s="269" t="str">
        <f t="shared" si="90"/>
        <v/>
      </c>
      <c r="W458" s="267" t="str">
        <f t="shared" si="91"/>
        <v/>
      </c>
      <c r="X458" s="365"/>
      <c r="AA458" s="28"/>
      <c r="AB458" s="27"/>
    </row>
    <row r="459" spans="1:53">
      <c r="A459" s="365"/>
      <c r="B459" s="365">
        <f>+'Ark1'!C1296</f>
        <v>2023</v>
      </c>
      <c r="C459" s="266">
        <f>+'Ark1'!M1296</f>
        <v>15</v>
      </c>
      <c r="D459" s="266" t="s">
        <v>106</v>
      </c>
      <c r="E459" s="266">
        <f>+'Ark1'!D1296</f>
        <v>10</v>
      </c>
      <c r="F459" s="266" t="s">
        <v>600</v>
      </c>
      <c r="G459" s="266">
        <f>+IF(H459=0,"",'Ark1'!Q1296)</f>
        <v>1</v>
      </c>
      <c r="H459" s="266">
        <f>+'Ark1'!R1296</f>
        <v>3</v>
      </c>
      <c r="I459" s="267">
        <f>+IF(H459=0,"",'Ark1'!AE1296)</f>
        <v>6.8997240110395555E-2</v>
      </c>
      <c r="J459" s="267">
        <f>+IF(H459=0,"",'Ark1'!AF1296)</f>
        <v>0.13341248237025721</v>
      </c>
      <c r="K459" s="268">
        <f>+IF(H459=0,"",'Ark1'!S1296)</f>
        <v>9</v>
      </c>
      <c r="L459" s="267">
        <f>+IF(H459=0,"",'Ark1'!U1296)</f>
        <v>403.56666666666655</v>
      </c>
      <c r="M459" s="269">
        <f>+IF(H459=0,"",'Ark1'!W1296)</f>
        <v>100</v>
      </c>
      <c r="N459" s="269">
        <f>+IF(H459=0,"",'Ark1'!X1296)</f>
        <v>100</v>
      </c>
      <c r="O459" s="269">
        <f>+IF(H459=0,"",'Ark1'!AG1296)</f>
        <v>483</v>
      </c>
      <c r="P459" s="269">
        <f>+IF(H459=0,"",'Ark1'!AH1296)</f>
        <v>100</v>
      </c>
      <c r="Q459" s="269">
        <f>+IF(H459=0,"",'Ark1'!AI1296)</f>
        <v>100</v>
      </c>
      <c r="R459" s="269"/>
      <c r="S459" s="269"/>
      <c r="T459" s="269">
        <f>+IF(H459=0,"",'Ark1'!Y1296)</f>
        <v>9.0237957029685241</v>
      </c>
      <c r="U459" s="268">
        <f>+IF(H459=0,"",'Ark1'!Z1296)</f>
        <v>0</v>
      </c>
      <c r="V459" s="269">
        <f t="shared" si="90"/>
        <v>835.54175293305707</v>
      </c>
      <c r="W459" s="267">
        <f t="shared" si="91"/>
        <v>3</v>
      </c>
      <c r="X459" s="365"/>
      <c r="AA459" s="28"/>
      <c r="AB459" s="27"/>
    </row>
    <row r="460" spans="1:53">
      <c r="A460" s="365"/>
      <c r="B460" s="365">
        <f>+'Ark1'!C1297</f>
        <v>2023</v>
      </c>
      <c r="C460" s="266">
        <f>+'Ark1'!M1297</f>
        <v>15</v>
      </c>
      <c r="D460" s="266" t="s">
        <v>106</v>
      </c>
      <c r="E460" s="266">
        <f>+'Ark1'!D1297</f>
        <v>11</v>
      </c>
      <c r="F460" s="266" t="s">
        <v>601</v>
      </c>
      <c r="G460" s="266">
        <f>+IF(H460=0,"",'Ark1'!Q1297)</f>
        <v>1</v>
      </c>
      <c r="H460" s="266">
        <f>+'Ark1'!R1297</f>
        <v>2</v>
      </c>
      <c r="I460" s="267">
        <f>+IF(H460=0,"",'Ark1'!AE1297)</f>
        <v>4.2544139544777697E-2</v>
      </c>
      <c r="J460" s="267">
        <f>+IF(H460=0,"",'Ark1'!AF1297)</f>
        <v>5.8649015836847486E-2</v>
      </c>
      <c r="K460" s="268">
        <f>+IF(H460=0,"",'Ark1'!S1297)</f>
        <v>8</v>
      </c>
      <c r="L460" s="267">
        <f>+IF(H460=0,"",'Ark1'!U1297)</f>
        <v>290.85000000000002</v>
      </c>
      <c r="M460" s="269">
        <f>+IF(H460=0,"",'Ark1'!W1297)</f>
        <v>100</v>
      </c>
      <c r="N460" s="269">
        <f>+IF(H460=0,"",'Ark1'!X1297)</f>
        <v>0</v>
      </c>
      <c r="O460" s="269">
        <f>+IF(H460=0,"",'Ark1'!AG1297)</f>
        <v>649</v>
      </c>
      <c r="P460" s="269">
        <f>+IF(H460=0,"",'Ark1'!AH1297)</f>
        <v>100</v>
      </c>
      <c r="Q460" s="269">
        <f>+IF(H460=0,"",'Ark1'!AI1297)</f>
        <v>100</v>
      </c>
      <c r="R460" s="269"/>
      <c r="S460" s="269"/>
      <c r="T460" s="269">
        <f>+IF(H460=0,"",'Ark1'!Y1297)</f>
        <v>27.249999999999726</v>
      </c>
      <c r="U460" s="268">
        <f>+IF(H460=0,"",'Ark1'!Z1297)</f>
        <v>0</v>
      </c>
      <c r="V460" s="269">
        <f t="shared" si="90"/>
        <v>448.15100154083206</v>
      </c>
      <c r="W460" s="267">
        <f t="shared" si="91"/>
        <v>2</v>
      </c>
      <c r="X460" s="365"/>
      <c r="AA460" s="28"/>
      <c r="AB460" s="27"/>
    </row>
    <row r="461" spans="1:53">
      <c r="A461" s="365"/>
      <c r="B461" s="365">
        <f>+'Ark1'!C1298</f>
        <v>2023</v>
      </c>
      <c r="C461" s="266">
        <f>+'Ark1'!M1298</f>
        <v>15</v>
      </c>
      <c r="D461" s="266" t="s">
        <v>106</v>
      </c>
      <c r="E461" s="266">
        <f>+'Ark1'!D1298</f>
        <v>12</v>
      </c>
      <c r="F461" s="266" t="s">
        <v>602</v>
      </c>
      <c r="G461" s="266" t="str">
        <f>+IF(H461=0,"",'Ark1'!Q1298)</f>
        <v/>
      </c>
      <c r="H461" s="266">
        <f>+'Ark1'!R1298</f>
        <v>0</v>
      </c>
      <c r="I461" s="267" t="str">
        <f>+IF(H461=0,"",'Ark1'!AE1298)</f>
        <v/>
      </c>
      <c r="J461" s="267" t="str">
        <f>+IF(H461=0,"",'Ark1'!AF1298)</f>
        <v/>
      </c>
      <c r="K461" s="268" t="str">
        <f>+IF(H461=0,"",'Ark1'!S1298)</f>
        <v/>
      </c>
      <c r="L461" s="267" t="str">
        <f>+IF(H461=0,"",'Ark1'!U1298)</f>
        <v/>
      </c>
      <c r="M461" s="269" t="str">
        <f>+IF(H461=0,"",'Ark1'!W1298)</f>
        <v/>
      </c>
      <c r="N461" s="269" t="str">
        <f>+IF(H461=0,"",'Ark1'!X1298)</f>
        <v/>
      </c>
      <c r="O461" s="269" t="str">
        <f>+IF(H461=0,"",'Ark1'!AG1298)</f>
        <v/>
      </c>
      <c r="P461" s="269" t="str">
        <f>+IF(H461=0,"",'Ark1'!AH1298)</f>
        <v/>
      </c>
      <c r="Q461" s="269" t="str">
        <f>+IF(H461=0,"",'Ark1'!AI1298)</f>
        <v/>
      </c>
      <c r="R461" s="269"/>
      <c r="S461" s="269"/>
      <c r="T461" s="269" t="str">
        <f>+IF(H461=0,"",'Ark1'!Y1298)</f>
        <v/>
      </c>
      <c r="U461" s="268" t="str">
        <f>+IF(H461=0,"",'Ark1'!Z1298)</f>
        <v/>
      </c>
      <c r="V461" s="269" t="str">
        <f t="shared" si="90"/>
        <v/>
      </c>
      <c r="W461" s="267" t="str">
        <f t="shared" si="91"/>
        <v/>
      </c>
      <c r="X461" s="365"/>
      <c r="AA461" s="28"/>
      <c r="AB461" s="27"/>
    </row>
    <row r="462" spans="1:53">
      <c r="A462" s="365"/>
      <c r="B462" s="365"/>
      <c r="C462" s="365"/>
      <c r="D462" s="365"/>
      <c r="E462" s="365"/>
      <c r="F462" s="365"/>
      <c r="G462" s="365"/>
      <c r="H462" s="365"/>
      <c r="I462" s="365"/>
      <c r="J462" s="365"/>
      <c r="K462" s="365"/>
      <c r="L462" s="365"/>
      <c r="M462" s="365"/>
      <c r="N462" s="365"/>
      <c r="O462" s="365"/>
      <c r="P462" s="365"/>
      <c r="Q462" s="365"/>
      <c r="R462" s="365"/>
      <c r="S462" s="365"/>
      <c r="T462" s="365"/>
      <c r="U462" s="365"/>
      <c r="V462" s="365"/>
      <c r="W462" s="365"/>
      <c r="X462" s="365"/>
      <c r="AA462" s="28"/>
      <c r="AB462" s="27"/>
    </row>
    <row r="463" spans="1:53">
      <c r="A463" s="365"/>
      <c r="B463" s="365"/>
      <c r="C463" s="365"/>
      <c r="D463" s="365"/>
      <c r="E463" s="365"/>
      <c r="F463" s="365"/>
      <c r="G463" s="365"/>
      <c r="H463" s="365"/>
      <c r="I463" s="365"/>
      <c r="J463" s="365"/>
      <c r="K463" s="365"/>
      <c r="L463" s="365"/>
      <c r="M463" s="365"/>
      <c r="N463" s="365"/>
      <c r="O463" s="365"/>
      <c r="P463" s="365"/>
      <c r="Q463" s="365"/>
      <c r="R463" s="365"/>
      <c r="S463" s="365"/>
      <c r="T463" s="365"/>
      <c r="U463" s="365"/>
      <c r="V463" s="365"/>
      <c r="W463" s="365"/>
      <c r="X463" s="365"/>
      <c r="AA463" s="28"/>
      <c r="AB463" s="27"/>
    </row>
    <row r="464" spans="1:53">
      <c r="A464" s="365"/>
      <c r="B464" s="365"/>
      <c r="C464" s="365"/>
      <c r="D464" s="365"/>
      <c r="E464" s="365"/>
      <c r="F464" s="365"/>
      <c r="G464" s="365"/>
      <c r="H464" s="365"/>
      <c r="I464" s="365"/>
      <c r="J464" s="365"/>
      <c r="K464" s="365"/>
      <c r="L464" s="365"/>
      <c r="M464" s="365"/>
      <c r="N464" s="365"/>
      <c r="O464" s="365"/>
      <c r="P464" s="365"/>
      <c r="Q464" s="365"/>
      <c r="R464" s="365"/>
      <c r="S464" s="365"/>
      <c r="T464" s="365"/>
      <c r="U464" s="365"/>
      <c r="V464" s="365"/>
      <c r="W464" s="365"/>
      <c r="X464" s="365"/>
      <c r="AA464" s="28"/>
      <c r="AB464" s="27"/>
    </row>
    <row r="465" spans="1:28">
      <c r="A465" s="365"/>
      <c r="B465" s="365"/>
      <c r="C465" s="365"/>
      <c r="D465" s="365"/>
      <c r="E465" s="365"/>
      <c r="F465" s="365"/>
      <c r="G465" s="365"/>
      <c r="H465" s="365"/>
      <c r="I465" s="365"/>
      <c r="J465" s="365"/>
      <c r="K465" s="365"/>
      <c r="L465" s="365"/>
      <c r="M465" s="365"/>
      <c r="N465" s="365"/>
      <c r="O465" s="365"/>
      <c r="P465" s="365"/>
      <c r="Q465" s="365"/>
      <c r="R465" s="365"/>
      <c r="S465" s="365"/>
      <c r="T465" s="365"/>
      <c r="U465" s="365"/>
      <c r="V465" s="365"/>
      <c r="W465" s="365"/>
      <c r="X465" s="365"/>
      <c r="AA465" s="28"/>
      <c r="AB465" s="27"/>
    </row>
    <row r="466" spans="1:28">
      <c r="A466" s="28"/>
      <c r="B466" s="28"/>
      <c r="C466" s="28"/>
      <c r="D466" s="28"/>
      <c r="E466" s="28"/>
      <c r="F466" s="28"/>
      <c r="G466" s="28"/>
      <c r="H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AA466" s="28"/>
      <c r="AB466" s="27"/>
    </row>
    <row r="467" spans="1:28">
      <c r="A467" s="28"/>
      <c r="B467" s="28"/>
      <c r="C467" s="28"/>
      <c r="D467" s="28"/>
      <c r="E467" s="28"/>
      <c r="F467" s="28"/>
      <c r="G467" s="28"/>
      <c r="H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AA467" s="28"/>
      <c r="AB467" s="27"/>
    </row>
    <row r="468" spans="1:28">
      <c r="A468" s="28"/>
      <c r="B468" s="28"/>
      <c r="C468" s="28"/>
      <c r="D468" s="28"/>
      <c r="E468" s="28"/>
      <c r="F468" s="28"/>
      <c r="G468" s="28"/>
      <c r="H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AA468" s="28"/>
      <c r="AB468" s="27"/>
    </row>
    <row r="469" spans="1:28">
      <c r="A469" s="28"/>
      <c r="B469" s="28"/>
      <c r="C469" s="28"/>
      <c r="D469" s="28"/>
      <c r="E469" s="28"/>
      <c r="F469" s="28"/>
      <c r="G469" s="28"/>
      <c r="H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AA469" s="28"/>
      <c r="AB469" s="27"/>
    </row>
    <row r="470" spans="1:28">
      <c r="A470" s="28"/>
      <c r="B470" s="28"/>
      <c r="C470" s="28"/>
      <c r="D470" s="28"/>
      <c r="E470" s="28"/>
      <c r="F470" s="28"/>
      <c r="G470" s="28"/>
      <c r="H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AA470" s="28"/>
      <c r="AB470" s="27"/>
    </row>
    <row r="471" spans="1:28">
      <c r="A471" s="28"/>
      <c r="B471" s="28"/>
      <c r="C471" s="28"/>
      <c r="D471" s="28"/>
      <c r="E471" s="28"/>
      <c r="F471" s="28"/>
      <c r="G471" s="28"/>
      <c r="H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AA471" s="28"/>
      <c r="AB471" s="27"/>
    </row>
    <row r="472" spans="1:28">
      <c r="A472" s="28"/>
      <c r="B472" s="28"/>
      <c r="C472" s="28"/>
      <c r="D472" s="28"/>
      <c r="E472" s="28"/>
      <c r="F472" s="28"/>
      <c r="G472" s="28"/>
      <c r="H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AA472" s="28"/>
      <c r="AB472" s="27"/>
    </row>
    <row r="473" spans="1:28">
      <c r="A473" s="28"/>
      <c r="B473" s="28"/>
      <c r="C473" s="28"/>
      <c r="D473" s="28"/>
      <c r="E473" s="28"/>
      <c r="F473" s="28"/>
      <c r="G473" s="28"/>
      <c r="H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AA473" s="28"/>
      <c r="AB473" s="27"/>
    </row>
    <row r="474" spans="1:28">
      <c r="A474" s="28"/>
      <c r="B474" s="28"/>
      <c r="C474" s="28"/>
      <c r="D474" s="28"/>
      <c r="E474" s="28"/>
      <c r="F474" s="28"/>
      <c r="G474" s="28"/>
      <c r="H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AA474" s="28"/>
      <c r="AB474" s="27"/>
    </row>
    <row r="475" spans="1:28">
      <c r="A475" s="28"/>
      <c r="B475" s="28"/>
      <c r="C475" s="28"/>
      <c r="D475" s="28"/>
      <c r="E475" s="28"/>
      <c r="F475" s="28"/>
      <c r="G475" s="28"/>
      <c r="H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AA475" s="28"/>
      <c r="AB475" s="27"/>
    </row>
    <row r="476" spans="1:28">
      <c r="A476" s="28"/>
      <c r="B476" s="28"/>
      <c r="C476" s="28"/>
      <c r="D476" s="28"/>
      <c r="E476" s="28"/>
      <c r="F476" s="28"/>
      <c r="G476" s="28"/>
      <c r="H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AA476" s="28"/>
      <c r="AB476" s="27"/>
    </row>
    <row r="477" spans="1:28">
      <c r="A477" s="28"/>
      <c r="B477" s="28"/>
      <c r="C477" s="28"/>
      <c r="D477" s="28"/>
      <c r="E477" s="28"/>
      <c r="F477" s="28"/>
      <c r="G477" s="28"/>
      <c r="H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AA477" s="28"/>
      <c r="AB477" s="27"/>
    </row>
    <row r="478" spans="1:28">
      <c r="A478" s="28"/>
      <c r="B478" s="28"/>
      <c r="C478" s="28"/>
      <c r="D478" s="28"/>
      <c r="E478" s="28"/>
      <c r="F478" s="28"/>
      <c r="G478" s="28"/>
      <c r="H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</row>
    <row r="479" spans="1:28">
      <c r="A479" s="28"/>
      <c r="B479" s="28"/>
      <c r="C479" s="28"/>
      <c r="D479" s="28"/>
      <c r="E479" s="28"/>
      <c r="F479" s="28"/>
      <c r="G479" s="28"/>
      <c r="H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</row>
    <row r="480" spans="1:28">
      <c r="A480" s="34"/>
      <c r="B480" s="34"/>
      <c r="C480" s="34"/>
      <c r="D480" s="34"/>
      <c r="E480" s="34"/>
      <c r="F480" s="34"/>
      <c r="G480" s="34"/>
      <c r="H480" s="34"/>
      <c r="I480" s="72"/>
      <c r="J480" s="72"/>
      <c r="K480" s="34"/>
      <c r="L480" s="34"/>
    </row>
    <row r="481" spans="1:12">
      <c r="A481" s="34"/>
      <c r="B481" s="34"/>
      <c r="C481" s="34"/>
      <c r="D481" s="34"/>
      <c r="E481" s="34"/>
      <c r="F481" s="34"/>
      <c r="G481" s="34"/>
      <c r="H481" s="34"/>
      <c r="I481" s="72"/>
      <c r="J481" s="72"/>
      <c r="K481" s="34"/>
      <c r="L481" s="34"/>
    </row>
    <row r="482" spans="1:12">
      <c r="A482" s="34"/>
      <c r="B482" s="34"/>
      <c r="C482" s="34"/>
      <c r="D482" s="34"/>
      <c r="E482" s="34"/>
      <c r="F482" s="34"/>
      <c r="G482" s="34"/>
      <c r="H482" s="34"/>
      <c r="I482" s="72"/>
      <c r="J482" s="72"/>
      <c r="K482" s="34"/>
      <c r="L482" s="34"/>
    </row>
    <row r="483" spans="1:12">
      <c r="A483" s="34"/>
      <c r="B483" s="34"/>
      <c r="C483" s="34"/>
      <c r="D483" s="34"/>
      <c r="E483" s="34"/>
      <c r="F483" s="34"/>
      <c r="G483" s="34"/>
      <c r="H483" s="34"/>
      <c r="I483" s="72"/>
      <c r="J483" s="72"/>
      <c r="K483" s="34"/>
      <c r="L483" s="34"/>
    </row>
    <row r="484" spans="1:12">
      <c r="A484" s="34"/>
      <c r="B484" s="34"/>
      <c r="C484" s="34"/>
      <c r="D484" s="34"/>
      <c r="E484" s="34"/>
      <c r="F484" s="34"/>
      <c r="G484" s="34"/>
      <c r="H484" s="34"/>
      <c r="I484" s="72"/>
      <c r="J484" s="72"/>
      <c r="K484" s="34"/>
      <c r="L484" s="34"/>
    </row>
    <row r="485" spans="1:12">
      <c r="A485" s="34"/>
      <c r="B485" s="34"/>
      <c r="C485" s="34"/>
      <c r="D485" s="34"/>
      <c r="E485" s="34"/>
      <c r="F485" s="34"/>
      <c r="G485" s="34"/>
      <c r="H485" s="34"/>
      <c r="I485" s="72"/>
      <c r="J485" s="72"/>
      <c r="K485" s="34"/>
      <c r="L485" s="34"/>
    </row>
    <row r="486" spans="1:12">
      <c r="A486" s="34"/>
      <c r="B486" s="34"/>
      <c r="C486" s="34"/>
      <c r="D486" s="34"/>
      <c r="E486" s="34"/>
      <c r="F486" s="34"/>
      <c r="G486" s="34"/>
      <c r="H486" s="34"/>
      <c r="I486" s="72"/>
      <c r="J486" s="72"/>
      <c r="K486" s="34"/>
      <c r="L486" s="34"/>
    </row>
    <row r="487" spans="1:12">
      <c r="A487" s="34"/>
      <c r="B487" s="34"/>
      <c r="C487" s="34"/>
      <c r="D487" s="34"/>
      <c r="E487" s="34"/>
      <c r="F487" s="34"/>
      <c r="G487" s="34"/>
      <c r="H487" s="34"/>
      <c r="I487" s="72"/>
      <c r="J487" s="72"/>
      <c r="K487" s="34"/>
      <c r="L487" s="34"/>
    </row>
    <row r="488" spans="1:12">
      <c r="A488" s="34"/>
      <c r="B488" s="34"/>
      <c r="C488" s="34"/>
      <c r="D488" s="34"/>
      <c r="E488" s="34"/>
      <c r="F488" s="34"/>
      <c r="G488" s="34"/>
      <c r="H488" s="34"/>
      <c r="I488" s="72"/>
      <c r="J488" s="72"/>
      <c r="K488" s="34"/>
      <c r="L488" s="34"/>
    </row>
    <row r="489" spans="1:12">
      <c r="A489" s="34"/>
      <c r="B489" s="34"/>
      <c r="C489" s="34"/>
      <c r="D489" s="34"/>
      <c r="E489" s="34"/>
      <c r="F489" s="34"/>
      <c r="G489" s="34"/>
      <c r="H489" s="34"/>
      <c r="I489" s="72"/>
      <c r="J489" s="72"/>
      <c r="K489" s="34"/>
      <c r="L489" s="34"/>
    </row>
    <row r="490" spans="1:12">
      <c r="A490" s="34"/>
      <c r="B490" s="34"/>
      <c r="C490" s="34"/>
      <c r="D490" s="34"/>
      <c r="E490" s="34"/>
      <c r="F490" s="34"/>
      <c r="G490" s="34"/>
      <c r="H490" s="34"/>
      <c r="I490" s="72"/>
      <c r="J490" s="72"/>
      <c r="K490" s="34"/>
      <c r="L490" s="34"/>
    </row>
    <row r="491" spans="1:12">
      <c r="A491" s="34"/>
      <c r="B491" s="34"/>
      <c r="C491" s="34"/>
      <c r="D491" s="34"/>
      <c r="E491" s="34"/>
      <c r="F491" s="34"/>
      <c r="G491" s="34"/>
      <c r="H491" s="34"/>
      <c r="I491" s="72"/>
      <c r="J491" s="72"/>
      <c r="K491" s="34"/>
      <c r="L491" s="34"/>
    </row>
    <row r="492" spans="1:12">
      <c r="A492" s="34"/>
      <c r="B492" s="34"/>
      <c r="C492" s="34"/>
      <c r="D492" s="34"/>
      <c r="E492" s="34"/>
      <c r="F492" s="34"/>
      <c r="G492" s="34"/>
      <c r="H492" s="34"/>
      <c r="I492" s="72"/>
      <c r="J492" s="72"/>
      <c r="K492" s="34"/>
      <c r="L492" s="34"/>
    </row>
    <row r="493" spans="1:12">
      <c r="A493" s="34"/>
      <c r="B493" s="34"/>
      <c r="C493" s="34"/>
      <c r="D493" s="34"/>
      <c r="E493" s="34"/>
      <c r="F493" s="34"/>
      <c r="G493" s="34"/>
      <c r="H493" s="34"/>
      <c r="I493" s="72"/>
      <c r="J493" s="72"/>
      <c r="K493" s="34"/>
      <c r="L493" s="34"/>
    </row>
    <row r="494" spans="1:12">
      <c r="A494" s="34"/>
      <c r="B494" s="34"/>
      <c r="C494" s="34"/>
      <c r="D494" s="34"/>
      <c r="E494" s="34"/>
      <c r="F494" s="34"/>
      <c r="G494" s="34"/>
      <c r="H494" s="34"/>
      <c r="I494" s="72"/>
      <c r="J494" s="72"/>
      <c r="K494" s="34"/>
      <c r="L494" s="34"/>
    </row>
    <row r="495" spans="1:12">
      <c r="A495" s="34"/>
      <c r="B495" s="34"/>
      <c r="C495" s="34"/>
      <c r="D495" s="34"/>
      <c r="E495" s="34"/>
      <c r="F495" s="34"/>
      <c r="G495" s="34"/>
      <c r="H495" s="34"/>
      <c r="I495" s="72"/>
      <c r="J495" s="72"/>
      <c r="K495" s="34"/>
      <c r="L495" s="34"/>
    </row>
    <row r="496" spans="1:12">
      <c r="A496" s="34"/>
      <c r="B496" s="34"/>
      <c r="C496" s="34"/>
      <c r="D496" s="34"/>
      <c r="E496" s="34"/>
      <c r="F496" s="34"/>
      <c r="G496" s="34"/>
      <c r="H496" s="34"/>
      <c r="I496" s="72"/>
      <c r="J496" s="72"/>
      <c r="K496" s="34"/>
      <c r="L496" s="34"/>
    </row>
    <row r="497" spans="1:12">
      <c r="A497" s="34"/>
      <c r="B497" s="34"/>
      <c r="C497" s="34"/>
      <c r="D497" s="34"/>
      <c r="E497" s="34"/>
      <c r="F497" s="34"/>
      <c r="G497" s="34"/>
      <c r="H497" s="34"/>
      <c r="I497" s="72"/>
      <c r="J497" s="72"/>
      <c r="K497" s="34"/>
      <c r="L497" s="34"/>
    </row>
    <row r="498" spans="1:12">
      <c r="A498" s="34"/>
      <c r="B498" s="34"/>
      <c r="C498" s="34"/>
      <c r="D498" s="34"/>
      <c r="E498" s="34"/>
      <c r="F498" s="34"/>
      <c r="G498" s="34"/>
      <c r="H498" s="34"/>
      <c r="I498" s="72"/>
      <c r="J498" s="72"/>
      <c r="K498" s="34"/>
      <c r="L498" s="34"/>
    </row>
  </sheetData>
  <mergeCells count="1">
    <mergeCell ref="P5:Q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A2341-6956-4A16-B7B7-8619523A8A32}">
  <dimension ref="A1"/>
  <sheetViews>
    <sheetView topLeftCell="M97" workbookViewId="0">
      <selection activeCell="N114" sqref="N11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2CCE2-80DC-4392-9D59-3040792A9466}">
  <sheetPr>
    <pageSetUpPr fitToPage="1"/>
  </sheetPr>
  <dimension ref="A1:V358"/>
  <sheetViews>
    <sheetView zoomScale="95" zoomScaleNormal="95" workbookViewId="0">
      <selection activeCell="V85" sqref="V85"/>
    </sheetView>
  </sheetViews>
  <sheetFormatPr baseColWidth="10" defaultRowHeight="15"/>
  <cols>
    <col min="1" max="1" width="5.81640625" customWidth="1"/>
    <col min="2" max="2" width="6.6328125" customWidth="1"/>
    <col min="3" max="3" width="5.54296875" customWidth="1"/>
    <col min="4" max="4" width="6.81640625" customWidth="1"/>
    <col min="5" max="5" width="5.90625" customWidth="1"/>
    <col min="6" max="6" width="8.81640625" style="67" customWidth="1"/>
    <col min="7" max="7" width="5.90625" customWidth="1"/>
    <col min="8" max="8" width="7.08984375" customWidth="1"/>
    <col min="9" max="9" width="8.08984375" customWidth="1"/>
    <col min="10" max="10" width="6.90625" customWidth="1"/>
    <col min="11" max="11" width="8.54296875" customWidth="1"/>
    <col min="12" max="12" width="9.6328125" customWidth="1"/>
    <col min="13" max="13" width="9.54296875" customWidth="1"/>
    <col min="14" max="14" width="7.6328125" customWidth="1"/>
    <col min="15" max="15" width="10.36328125" customWidth="1"/>
    <col min="16" max="16" width="8.90625" customWidth="1"/>
    <col min="17" max="17" width="6.1796875" customWidth="1"/>
    <col min="18" max="18" width="9" customWidth="1"/>
    <col min="19" max="19" width="7.6328125" customWidth="1"/>
    <col min="20" max="20" width="10.08984375" customWidth="1"/>
    <col min="21" max="21" width="6.36328125" customWidth="1"/>
    <col min="22" max="22" width="6.1796875" customWidth="1"/>
    <col min="23" max="23" width="8.08984375" customWidth="1"/>
    <col min="24" max="24" width="7.6328125" customWidth="1"/>
    <col min="25" max="25" width="7" customWidth="1"/>
    <col min="26" max="26" width="6.6328125" customWidth="1"/>
    <col min="27" max="27" width="7.6328125" customWidth="1"/>
    <col min="28" max="28" width="8.453125" customWidth="1"/>
    <col min="29" max="29" width="9.453125" customWidth="1"/>
    <col min="30" max="30" width="8.81640625" customWidth="1"/>
    <col min="31" max="31" width="8.36328125" customWidth="1"/>
    <col min="32" max="32" width="7.54296875" customWidth="1"/>
    <col min="33" max="33" width="8.08984375" customWidth="1"/>
    <col min="34" max="34" width="11.08984375" customWidth="1"/>
  </cols>
  <sheetData>
    <row r="1" spans="4:22" ht="17.25" customHeight="1">
      <c r="F1"/>
    </row>
    <row r="2" spans="4:22">
      <c r="F2"/>
      <c r="N2" s="26"/>
      <c r="O2" s="26"/>
      <c r="P2" s="26"/>
      <c r="Q2" s="26"/>
    </row>
    <row r="3" spans="4:22">
      <c r="F3"/>
      <c r="N3" s="26"/>
      <c r="O3" s="26"/>
      <c r="P3" s="26"/>
      <c r="Q3" s="26"/>
    </row>
    <row r="4" spans="4:22" ht="16.8" customHeight="1">
      <c r="F4"/>
      <c r="N4" s="26"/>
      <c r="O4" s="384" t="s">
        <v>652</v>
      </c>
      <c r="P4" s="26"/>
      <c r="Q4" s="26"/>
    </row>
    <row r="5" spans="4:22">
      <c r="F5"/>
      <c r="N5" s="26"/>
      <c r="O5" s="26"/>
      <c r="P5" s="26"/>
      <c r="Q5" s="26"/>
    </row>
    <row r="6" spans="4:22">
      <c r="F6"/>
    </row>
    <row r="7" spans="4:22">
      <c r="F7"/>
    </row>
    <row r="8" spans="4:22">
      <c r="F8"/>
    </row>
    <row r="9" spans="4:22" ht="15.6">
      <c r="F9"/>
      <c r="U9" s="452">
        <f>+År!B36</f>
        <v>36870</v>
      </c>
      <c r="V9" s="3" t="s">
        <v>10</v>
      </c>
    </row>
    <row r="10" spans="4:22">
      <c r="F10"/>
    </row>
    <row r="11" spans="4:22">
      <c r="F11"/>
    </row>
    <row r="12" spans="4:22">
      <c r="F12"/>
    </row>
    <row r="13" spans="4:22">
      <c r="F13"/>
    </row>
    <row r="14" spans="4:22">
      <c r="F14"/>
    </row>
    <row r="15" spans="4:22">
      <c r="F15"/>
    </row>
    <row r="16" spans="4:22">
      <c r="F16"/>
    </row>
    <row r="17" spans="1:6">
      <c r="F17"/>
    </row>
    <row r="18" spans="1:6">
      <c r="F18"/>
    </row>
    <row r="19" spans="1:6">
      <c r="F19"/>
    </row>
    <row r="20" spans="1:6">
      <c r="F20"/>
    </row>
    <row r="21" spans="1:6">
      <c r="F21"/>
    </row>
    <row r="22" spans="1:6">
      <c r="F22"/>
    </row>
    <row r="23" spans="1:6">
      <c r="F23"/>
    </row>
    <row r="24" spans="1:6">
      <c r="F24"/>
    </row>
    <row r="25" spans="1:6">
      <c r="F25"/>
    </row>
    <row r="26" spans="1:6">
      <c r="F26"/>
    </row>
    <row r="27" spans="1:6">
      <c r="F27"/>
    </row>
    <row r="28" spans="1:6">
      <c r="A28" t="s">
        <v>2</v>
      </c>
    </row>
    <row r="44" spans="21:22" ht="15.6">
      <c r="U44" s="19">
        <f>+År!G36</f>
        <v>225.8290832655278</v>
      </c>
      <c r="V44" s="3" t="s">
        <v>573</v>
      </c>
    </row>
    <row r="76" spans="21:22" ht="15.6">
      <c r="U76" s="5">
        <f>+År!N36</f>
        <v>5.8926894155332965</v>
      </c>
      <c r="V76" s="3" t="s">
        <v>790</v>
      </c>
    </row>
    <row r="85" spans="21:21">
      <c r="U85" t="s">
        <v>113</v>
      </c>
    </row>
    <row r="86" spans="21:21">
      <c r="U86">
        <v>3</v>
      </c>
    </row>
    <row r="87" spans="21:21">
      <c r="U87">
        <v>4</v>
      </c>
    </row>
    <row r="88" spans="21:21">
      <c r="U88">
        <v>5</v>
      </c>
    </row>
    <row r="89" spans="21:21">
      <c r="U89">
        <v>6</v>
      </c>
    </row>
    <row r="100" spans="6:6" s="519" customFormat="1">
      <c r="F100" s="67"/>
    </row>
    <row r="101" spans="6:6" s="519" customFormat="1">
      <c r="F101" s="67"/>
    </row>
    <row r="102" spans="6:6" s="519" customFormat="1">
      <c r="F102" s="67"/>
    </row>
    <row r="103" spans="6:6" s="519" customFormat="1">
      <c r="F103" s="67"/>
    </row>
    <row r="104" spans="6:6" s="519" customFormat="1">
      <c r="F104" s="67"/>
    </row>
    <row r="105" spans="6:6" s="519" customFormat="1">
      <c r="F105" s="67"/>
    </row>
    <row r="106" spans="6:6" s="519" customFormat="1">
      <c r="F106" s="67"/>
    </row>
    <row r="107" spans="6:6" s="519" customFormat="1">
      <c r="F107" s="67"/>
    </row>
    <row r="108" spans="6:6" s="519" customFormat="1">
      <c r="F108" s="67"/>
    </row>
    <row r="109" spans="6:6" s="519" customFormat="1">
      <c r="F109" s="67"/>
    </row>
    <row r="110" spans="6:6" s="519" customFormat="1">
      <c r="F110" s="67"/>
    </row>
    <row r="111" spans="6:6" s="519" customFormat="1">
      <c r="F111" s="67"/>
    </row>
    <row r="112" spans="6:6" s="519" customFormat="1">
      <c r="F112" s="67"/>
    </row>
    <row r="113" spans="6:6" s="519" customFormat="1">
      <c r="F113" s="67"/>
    </row>
    <row r="114" spans="6:6" s="519" customFormat="1">
      <c r="F114" s="67"/>
    </row>
    <row r="115" spans="6:6" s="519" customFormat="1">
      <c r="F115" s="67"/>
    </row>
    <row r="116" spans="6:6" s="519" customFormat="1">
      <c r="F116" s="67"/>
    </row>
    <row r="117" spans="6:6" s="519" customFormat="1">
      <c r="F117" s="67"/>
    </row>
    <row r="118" spans="6:6" s="519" customFormat="1">
      <c r="F118" s="67"/>
    </row>
    <row r="119" spans="6:6" s="519" customFormat="1">
      <c r="F119" s="67"/>
    </row>
    <row r="120" spans="6:6" s="519" customFormat="1">
      <c r="F120" s="67"/>
    </row>
    <row r="121" spans="6:6" s="519" customFormat="1">
      <c r="F121" s="67"/>
    </row>
    <row r="122" spans="6:6" s="519" customFormat="1">
      <c r="F122" s="67"/>
    </row>
    <row r="123" spans="6:6" s="519" customFormat="1">
      <c r="F123" s="67"/>
    </row>
    <row r="124" spans="6:6" s="519" customFormat="1">
      <c r="F124" s="67"/>
    </row>
    <row r="125" spans="6:6" s="519" customFormat="1">
      <c r="F125" s="67"/>
    </row>
    <row r="126" spans="6:6" s="519" customFormat="1">
      <c r="F126" s="67"/>
    </row>
    <row r="127" spans="6:6" s="519" customFormat="1">
      <c r="F127" s="67"/>
    </row>
    <row r="128" spans="6:6" s="519" customFormat="1">
      <c r="F128" s="67"/>
    </row>
    <row r="129" spans="6:6" s="519" customFormat="1">
      <c r="F129" s="67"/>
    </row>
    <row r="130" spans="6:6" s="519" customFormat="1">
      <c r="F130" s="67"/>
    </row>
    <row r="131" spans="6:6" s="519" customFormat="1">
      <c r="F131" s="67"/>
    </row>
    <row r="132" spans="6:6" s="519" customFormat="1">
      <c r="F132" s="67"/>
    </row>
    <row r="133" spans="6:6" s="519" customFormat="1">
      <c r="F133" s="67"/>
    </row>
    <row r="134" spans="6:6" s="519" customFormat="1">
      <c r="F134" s="67"/>
    </row>
    <row r="135" spans="6:6" s="519" customFormat="1">
      <c r="F135" s="67"/>
    </row>
    <row r="136" spans="6:6" s="519" customFormat="1">
      <c r="F136" s="67"/>
    </row>
    <row r="137" spans="6:6" s="519" customFormat="1">
      <c r="F137" s="67"/>
    </row>
    <row r="138" spans="6:6" s="519" customFormat="1">
      <c r="F138" s="67"/>
    </row>
    <row r="139" spans="6:6" s="519" customFormat="1">
      <c r="F139" s="67"/>
    </row>
    <row r="140" spans="6:6" s="519" customFormat="1">
      <c r="F140" s="67"/>
    </row>
    <row r="141" spans="6:6" s="519" customFormat="1">
      <c r="F141" s="67"/>
    </row>
    <row r="142" spans="6:6" s="519" customFormat="1">
      <c r="F142" s="67"/>
    </row>
    <row r="143" spans="6:6" s="519" customFormat="1">
      <c r="F143" s="67"/>
    </row>
    <row r="144" spans="6:6" s="519" customFormat="1">
      <c r="F144" s="67"/>
    </row>
    <row r="145" spans="6:6" s="519" customFormat="1">
      <c r="F145" s="67"/>
    </row>
    <row r="146" spans="6:6" s="519" customFormat="1">
      <c r="F146" s="67"/>
    </row>
    <row r="147" spans="6:6" s="519" customFormat="1">
      <c r="F147" s="67"/>
    </row>
    <row r="148" spans="6:6" s="519" customFormat="1">
      <c r="F148" s="67"/>
    </row>
    <row r="149" spans="6:6" s="519" customFormat="1">
      <c r="F149" s="67"/>
    </row>
    <row r="150" spans="6:6" s="519" customFormat="1">
      <c r="F150" s="67"/>
    </row>
    <row r="151" spans="6:6" s="519" customFormat="1">
      <c r="F151" s="67"/>
    </row>
    <row r="152" spans="6:6" s="519" customFormat="1">
      <c r="F152" s="67"/>
    </row>
    <row r="153" spans="6:6" s="519" customFormat="1">
      <c r="F153" s="67"/>
    </row>
    <row r="154" spans="6:6" s="519" customFormat="1">
      <c r="F154" s="67"/>
    </row>
    <row r="155" spans="6:6" s="519" customFormat="1">
      <c r="F155" s="67"/>
    </row>
    <row r="156" spans="6:6" s="519" customFormat="1">
      <c r="F156" s="67"/>
    </row>
    <row r="157" spans="6:6" s="519" customFormat="1">
      <c r="F157" s="67"/>
    </row>
    <row r="158" spans="6:6" s="519" customFormat="1">
      <c r="F158" s="67"/>
    </row>
    <row r="159" spans="6:6" s="519" customFormat="1">
      <c r="F159" s="67"/>
    </row>
    <row r="160" spans="6:6" s="519" customFormat="1">
      <c r="F160" s="67"/>
    </row>
    <row r="161" spans="6:22" s="519" customFormat="1">
      <c r="F161" s="67"/>
    </row>
    <row r="162" spans="6:22" s="519" customFormat="1">
      <c r="F162" s="67"/>
    </row>
    <row r="163" spans="6:22" s="519" customFormat="1">
      <c r="F163" s="67"/>
    </row>
    <row r="164" spans="6:22" s="519" customFormat="1">
      <c r="F164" s="67"/>
    </row>
    <row r="165" spans="6:22" s="519" customFormat="1">
      <c r="F165" s="67"/>
    </row>
    <row r="166" spans="6:22" s="519" customFormat="1">
      <c r="F166" s="67"/>
    </row>
    <row r="175" spans="6:22" ht="15.6">
      <c r="U175" s="5">
        <f>+År!Q36</f>
        <v>7.7380254949823692</v>
      </c>
      <c r="V175" s="3" t="s">
        <v>791</v>
      </c>
    </row>
    <row r="176" spans="6:22">
      <c r="Q176" s="29"/>
    </row>
    <row r="177" spans="1:21">
      <c r="Q177" s="36"/>
    </row>
    <row r="178" spans="1:21">
      <c r="Q178" s="36"/>
    </row>
    <row r="179" spans="1:21">
      <c r="Q179" s="36"/>
    </row>
    <row r="180" spans="1:21">
      <c r="Q180" s="36"/>
    </row>
    <row r="181" spans="1:21">
      <c r="Q181" s="36"/>
    </row>
    <row r="182" spans="1:21">
      <c r="Q182" s="36"/>
    </row>
    <row r="183" spans="1:21">
      <c r="Q183" s="36"/>
    </row>
    <row r="184" spans="1:21">
      <c r="A184" s="29"/>
      <c r="B184" s="29"/>
      <c r="C184" s="29"/>
      <c r="D184" s="29"/>
      <c r="E184" s="29"/>
      <c r="F184" s="157"/>
      <c r="G184" s="29"/>
      <c r="H184" s="29"/>
      <c r="I184" s="29"/>
      <c r="Q184" s="36"/>
    </row>
    <row r="185" spans="1:21">
      <c r="A185" s="36"/>
      <c r="B185" s="36"/>
      <c r="C185" s="36"/>
      <c r="D185" s="36"/>
      <c r="E185" s="36"/>
      <c r="F185" s="158"/>
      <c r="G185" s="36"/>
      <c r="H185" s="36"/>
      <c r="I185" s="36"/>
      <c r="Q185" s="36"/>
    </row>
    <row r="186" spans="1:21">
      <c r="A186" s="36"/>
      <c r="B186" s="36"/>
      <c r="C186" s="36"/>
      <c r="D186" s="36"/>
      <c r="E186" s="36"/>
      <c r="F186" s="158"/>
      <c r="G186" s="36"/>
      <c r="H186" s="36"/>
      <c r="I186" s="36"/>
      <c r="Q186" s="36"/>
    </row>
    <row r="187" spans="1:21">
      <c r="A187" s="36"/>
      <c r="B187" s="36"/>
      <c r="C187" s="36"/>
      <c r="D187" s="36"/>
      <c r="E187" s="36"/>
      <c r="F187" s="158"/>
      <c r="G187" s="36"/>
      <c r="H187" s="36"/>
      <c r="I187" s="36"/>
      <c r="Q187" s="36"/>
      <c r="U187" t="s">
        <v>113</v>
      </c>
    </row>
    <row r="188" spans="1:21">
      <c r="A188" s="36"/>
      <c r="B188" s="36"/>
      <c r="C188" s="36"/>
      <c r="D188" s="36"/>
      <c r="E188" s="36"/>
      <c r="F188" s="158"/>
      <c r="G188" s="36"/>
      <c r="H188" s="36"/>
      <c r="I188" s="36"/>
      <c r="Q188" s="36"/>
      <c r="U188">
        <v>5</v>
      </c>
    </row>
    <row r="189" spans="1:21">
      <c r="A189" s="36"/>
      <c r="B189" s="36"/>
      <c r="C189" s="36"/>
      <c r="D189" s="36"/>
      <c r="E189" s="36"/>
      <c r="F189" s="158"/>
      <c r="G189" s="36"/>
      <c r="H189" s="36"/>
      <c r="I189" s="36"/>
      <c r="Q189" s="36"/>
      <c r="U189">
        <v>6</v>
      </c>
    </row>
    <row r="190" spans="1:21">
      <c r="A190" s="36"/>
      <c r="B190" s="36"/>
      <c r="C190" s="36"/>
      <c r="D190" s="36"/>
      <c r="E190" s="36"/>
      <c r="F190" s="158"/>
      <c r="G190" s="36"/>
      <c r="H190" s="36"/>
      <c r="I190" s="36"/>
      <c r="Q190" s="36"/>
      <c r="U190">
        <v>7</v>
      </c>
    </row>
    <row r="191" spans="1:21">
      <c r="A191" s="36"/>
      <c r="B191" s="36"/>
      <c r="C191" s="36"/>
      <c r="D191" s="36"/>
      <c r="E191" s="36"/>
      <c r="F191" s="158"/>
      <c r="G191" s="36"/>
      <c r="H191" s="36"/>
      <c r="I191" s="36"/>
      <c r="Q191" s="36"/>
      <c r="U191">
        <v>8</v>
      </c>
    </row>
    <row r="192" spans="1:21">
      <c r="A192" s="36"/>
      <c r="B192" s="36"/>
      <c r="C192" s="36"/>
      <c r="D192" s="36"/>
      <c r="E192" s="36"/>
      <c r="F192" s="158"/>
      <c r="G192" s="36"/>
      <c r="H192" s="36"/>
      <c r="I192" s="36"/>
      <c r="Q192" s="36"/>
    </row>
    <row r="193" spans="1:22">
      <c r="A193" s="36"/>
      <c r="B193" s="36"/>
      <c r="C193" s="36"/>
      <c r="D193" s="36"/>
      <c r="E193" s="36"/>
      <c r="F193" s="158"/>
      <c r="G193" s="36"/>
      <c r="H193" s="36"/>
      <c r="I193" s="36"/>
      <c r="Q193" s="36"/>
    </row>
    <row r="194" spans="1:22">
      <c r="A194" s="36"/>
      <c r="B194" s="36"/>
      <c r="C194" s="36"/>
      <c r="D194" s="36"/>
      <c r="E194" s="36"/>
      <c r="F194" s="158"/>
      <c r="G194" s="36"/>
      <c r="H194" s="36"/>
      <c r="I194" s="36"/>
    </row>
    <row r="195" spans="1:22">
      <c r="A195" s="36"/>
      <c r="B195" s="36"/>
      <c r="C195" s="36"/>
      <c r="D195" s="36"/>
      <c r="E195" s="36"/>
      <c r="F195" s="158"/>
      <c r="G195" s="36"/>
      <c r="H195" s="36"/>
      <c r="I195" s="36"/>
    </row>
    <row r="196" spans="1:22">
      <c r="A196" s="36"/>
      <c r="B196" s="36"/>
      <c r="C196" s="36"/>
      <c r="D196" s="36"/>
      <c r="E196" s="36"/>
      <c r="F196" s="158"/>
      <c r="G196" s="36"/>
      <c r="H196" s="36"/>
      <c r="I196" s="36"/>
    </row>
    <row r="197" spans="1:22">
      <c r="A197" s="36"/>
      <c r="B197" s="36"/>
      <c r="C197" s="36"/>
      <c r="D197" s="36"/>
      <c r="E197" s="36"/>
      <c r="F197" s="158"/>
      <c r="G197" s="36"/>
      <c r="H197" s="36"/>
      <c r="I197" s="36"/>
    </row>
    <row r="198" spans="1:22">
      <c r="A198" s="36"/>
      <c r="B198" s="36"/>
      <c r="C198" s="36"/>
      <c r="D198" s="36"/>
      <c r="E198" s="36"/>
      <c r="F198" s="158"/>
      <c r="G198" s="36"/>
      <c r="H198" s="36"/>
      <c r="I198" s="36"/>
    </row>
    <row r="199" spans="1:22">
      <c r="A199" s="36"/>
      <c r="B199" s="36"/>
      <c r="C199" s="36"/>
      <c r="D199" s="36"/>
      <c r="E199" s="36"/>
      <c r="F199" s="158"/>
      <c r="G199" s="36"/>
      <c r="H199" s="36"/>
      <c r="I199" s="36"/>
    </row>
    <row r="200" spans="1:22">
      <c r="A200" s="36"/>
      <c r="B200" s="36"/>
      <c r="C200" s="36"/>
      <c r="D200" s="36"/>
      <c r="E200" s="36"/>
      <c r="F200" s="158"/>
      <c r="G200" s="36"/>
      <c r="H200" s="36"/>
      <c r="I200" s="36"/>
    </row>
    <row r="201" spans="1:22">
      <c r="A201" s="36"/>
      <c r="B201" s="36"/>
      <c r="C201" s="36"/>
      <c r="D201" s="36"/>
      <c r="E201" s="36"/>
      <c r="F201" s="158"/>
      <c r="G201" s="36"/>
      <c r="H201" s="36"/>
      <c r="I201" s="36"/>
    </row>
    <row r="205" spans="1:22">
      <c r="U205" t="s">
        <v>113</v>
      </c>
    </row>
    <row r="206" spans="1:22">
      <c r="U206">
        <v>5</v>
      </c>
      <c r="V206" s="386" t="s">
        <v>96</v>
      </c>
    </row>
    <row r="207" spans="1:22">
      <c r="U207">
        <v>6</v>
      </c>
      <c r="V207" s="3" t="s">
        <v>97</v>
      </c>
    </row>
    <row r="208" spans="1:22">
      <c r="U208">
        <v>7</v>
      </c>
      <c r="V208" s="3" t="s">
        <v>98</v>
      </c>
    </row>
    <row r="209" spans="21:22">
      <c r="U209">
        <v>8</v>
      </c>
      <c r="V209" s="386" t="s">
        <v>99</v>
      </c>
    </row>
    <row r="273" spans="21:22" ht="15.6">
      <c r="U273" s="19">
        <f>+År!X36</f>
        <v>65.7011120151885</v>
      </c>
      <c r="V273" s="3" t="s">
        <v>402</v>
      </c>
    </row>
    <row r="314" spans="21:22" ht="15.6">
      <c r="U314" s="19"/>
      <c r="V314" s="3"/>
    </row>
    <row r="341" spans="21:22" ht="15.6">
      <c r="U341" s="19"/>
      <c r="V341" s="3"/>
    </row>
    <row r="354" spans="22:22">
      <c r="V354" s="3" t="s">
        <v>792</v>
      </c>
    </row>
    <row r="358" spans="22:22">
      <c r="V358" s="3"/>
    </row>
  </sheetData>
  <pageMargins left="0.75" right="0.75" top="1" bottom="1" header="0.5" footer="0.5"/>
  <pageSetup paperSize="9" scale="75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X64"/>
  <sheetViews>
    <sheetView zoomScale="94" zoomScaleNormal="94" workbookViewId="0">
      <pane xSplit="4" ySplit="8" topLeftCell="E9" activePane="bottomRight" state="frozen"/>
      <selection pane="topRight" activeCell="E1" sqref="E1"/>
      <selection pane="bottomLeft" activeCell="A11" sqref="A11"/>
      <selection pane="bottomRight" activeCell="D21" sqref="D21"/>
    </sheetView>
  </sheetViews>
  <sheetFormatPr baseColWidth="10" defaultRowHeight="15"/>
  <cols>
    <col min="1" max="1" width="2" customWidth="1"/>
    <col min="2" max="2" width="5.08984375" customWidth="1"/>
    <col min="3" max="3" width="4.1796875" style="32" customWidth="1"/>
    <col min="4" max="4" width="13.7265625" customWidth="1"/>
    <col min="5" max="5" width="6.6328125" style="450" customWidth="1"/>
    <col min="6" max="6" width="6.1796875" style="450" customWidth="1"/>
    <col min="7" max="7" width="5.36328125" style="67" customWidth="1"/>
    <col min="8" max="8" width="5.08984375" style="67" customWidth="1"/>
    <col min="9" max="9" width="5.54296875" style="67" customWidth="1"/>
    <col min="10" max="10" width="6.81640625" customWidth="1"/>
    <col min="11" max="11" width="5.08984375" style="67" customWidth="1"/>
    <col min="12" max="12" width="7.6328125" customWidth="1"/>
    <col min="13" max="13" width="6.36328125" style="67" customWidth="1"/>
    <col min="14" max="14" width="7" customWidth="1"/>
    <col min="15" max="15" width="5.54296875" style="11" customWidth="1"/>
    <col min="16" max="16" width="7.453125" style="11" customWidth="1"/>
    <col min="17" max="17" width="6" style="11" customWidth="1"/>
    <col min="18" max="18" width="4.453125" style="11" customWidth="1"/>
    <col min="19" max="19" width="1.36328125" style="11" customWidth="1"/>
    <col min="20" max="20" width="7.1796875" style="67" customWidth="1"/>
    <col min="21" max="21" width="7.90625" style="67" customWidth="1"/>
    <col min="22" max="22" width="6.36328125" style="11" customWidth="1"/>
    <col min="23" max="23" width="4.81640625" customWidth="1"/>
    <col min="24" max="24" width="6.36328125" customWidth="1"/>
    <col min="25" max="25" width="1.1796875" customWidth="1"/>
    <col min="26" max="26" width="6" style="67" customWidth="1"/>
    <col min="27" max="27" width="7.54296875" style="11" customWidth="1"/>
    <col min="28" max="28" width="6.36328125" style="11" customWidth="1"/>
    <col min="29" max="29" width="8.81640625" style="67" customWidth="1"/>
    <col min="30" max="30" width="8.08984375" style="67" customWidth="1"/>
    <col min="31" max="31" width="8.6328125" customWidth="1"/>
    <col min="32" max="32" width="7.54296875" customWidth="1"/>
    <col min="37" max="37" width="11.54296875" style="11"/>
    <col min="41" max="41" width="14" customWidth="1"/>
    <col min="42" max="42" width="12.54296875" customWidth="1"/>
    <col min="43" max="43" width="10.90625" customWidth="1"/>
  </cols>
  <sheetData>
    <row r="1" spans="1:50">
      <c r="A1" s="43"/>
      <c r="B1" s="43"/>
      <c r="C1" s="391"/>
      <c r="D1" s="43"/>
      <c r="E1" s="454"/>
      <c r="F1" s="454"/>
      <c r="G1" s="64"/>
      <c r="H1" s="64"/>
      <c r="I1" s="64"/>
      <c r="J1" s="43"/>
      <c r="K1" s="64"/>
      <c r="L1" s="43"/>
      <c r="M1" s="64"/>
      <c r="N1" s="43"/>
      <c r="O1" s="73"/>
      <c r="P1" s="73"/>
      <c r="Q1" s="73"/>
      <c r="R1" s="73"/>
      <c r="S1" s="73"/>
      <c r="T1" s="64"/>
      <c r="U1" s="64"/>
      <c r="V1" s="73"/>
      <c r="W1" s="43"/>
      <c r="X1" s="43"/>
      <c r="Y1" s="43"/>
      <c r="Z1" s="43"/>
      <c r="AA1" s="73"/>
      <c r="AB1" s="73"/>
      <c r="AC1" s="43"/>
      <c r="AD1" s="4"/>
      <c r="AE1" s="4"/>
      <c r="AF1" s="4"/>
      <c r="AG1" s="4"/>
      <c r="AH1" s="4"/>
      <c r="AK1"/>
    </row>
    <row r="2" spans="1:50" s="200" customFormat="1" ht="31.8">
      <c r="A2" s="199"/>
      <c r="B2" s="199"/>
      <c r="C2" s="152" t="s">
        <v>435</v>
      </c>
      <c r="D2" s="199"/>
      <c r="E2" s="455"/>
      <c r="F2" s="455"/>
      <c r="G2" s="202"/>
      <c r="H2" s="202"/>
      <c r="I2" s="202"/>
      <c r="J2" s="199"/>
      <c r="K2" s="202"/>
      <c r="L2" s="199"/>
      <c r="M2" s="202"/>
      <c r="N2" s="199"/>
      <c r="O2" s="203"/>
      <c r="P2" s="185" t="str">
        <f>+År!B2</f>
        <v>KVIGE</v>
      </c>
      <c r="Q2" s="203"/>
      <c r="R2" s="203"/>
      <c r="S2" s="203"/>
      <c r="T2" s="202"/>
      <c r="U2" s="202"/>
      <c r="V2" s="203"/>
      <c r="W2" s="199"/>
      <c r="X2" s="199"/>
      <c r="Y2" s="199"/>
      <c r="Z2" s="199"/>
      <c r="AA2" s="203"/>
      <c r="AB2" s="203"/>
      <c r="AC2" s="199"/>
      <c r="AD2" s="4"/>
      <c r="AE2" s="4"/>
      <c r="AF2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0">
      <c r="A3" s="43"/>
      <c r="B3" s="43"/>
      <c r="C3" s="392"/>
      <c r="D3" s="43"/>
      <c r="E3" s="454"/>
      <c r="F3" s="454"/>
      <c r="G3" s="64"/>
      <c r="H3" s="64"/>
      <c r="I3" s="64"/>
      <c r="J3" s="43"/>
      <c r="K3" s="64"/>
      <c r="L3" s="43"/>
      <c r="M3" s="64"/>
      <c r="N3" s="43"/>
      <c r="O3" s="73"/>
      <c r="P3" s="73"/>
      <c r="Q3" s="73"/>
      <c r="R3" s="73"/>
      <c r="S3" s="73"/>
      <c r="T3" s="64"/>
      <c r="U3" s="64"/>
      <c r="V3" s="73"/>
      <c r="W3" s="43"/>
      <c r="X3" s="43"/>
      <c r="Y3" s="43"/>
      <c r="Z3" s="43"/>
      <c r="AA3" s="73"/>
      <c r="AB3" s="73"/>
      <c r="AC3" s="43"/>
      <c r="AD3" s="4"/>
      <c r="AE3" s="4"/>
      <c r="AG3" s="4"/>
      <c r="AH3" s="4"/>
      <c r="AK3"/>
    </row>
    <row r="4" spans="1:50" s="182" customFormat="1" ht="19.8">
      <c r="A4" s="180"/>
      <c r="B4" s="180"/>
      <c r="C4" s="393"/>
      <c r="D4" s="180"/>
      <c r="E4" s="461"/>
      <c r="F4" s="456" t="s">
        <v>7</v>
      </c>
      <c r="G4" s="176"/>
      <c r="H4" s="201">
        <f>+År!P2</f>
        <v>49</v>
      </c>
      <c r="I4" s="180"/>
      <c r="J4" s="154" t="s">
        <v>421</v>
      </c>
      <c r="K4" s="64"/>
      <c r="L4" s="180"/>
      <c r="M4" s="64"/>
      <c r="N4" s="186"/>
      <c r="O4" s="536">
        <f>SUM(F9:F26)</f>
        <v>36869</v>
      </c>
      <c r="P4" s="537"/>
      <c r="Q4" s="178"/>
      <c r="R4" s="186"/>
      <c r="S4" s="186"/>
      <c r="T4" s="64"/>
      <c r="U4" s="64"/>
      <c r="V4" s="186"/>
      <c r="W4" s="180"/>
      <c r="X4" s="180"/>
      <c r="Y4" s="180"/>
      <c r="Z4" s="180"/>
      <c r="AA4" s="186"/>
      <c r="AB4" s="186"/>
      <c r="AC4" s="180"/>
      <c r="AD4" s="4"/>
      <c r="AE4" s="4"/>
      <c r="AF4"/>
      <c r="AG4" s="4"/>
      <c r="AH4" s="4"/>
      <c r="AI4" s="4"/>
      <c r="AJ4"/>
      <c r="AK4"/>
      <c r="AL4"/>
      <c r="AM4"/>
      <c r="AN4"/>
      <c r="AO4"/>
      <c r="AP4"/>
      <c r="AQ4"/>
      <c r="AR4"/>
      <c r="AS4"/>
      <c r="AT4"/>
      <c r="AU4"/>
      <c r="AV4" s="177"/>
      <c r="AW4" s="179"/>
      <c r="AX4" s="179"/>
    </row>
    <row r="5" spans="1:50" s="182" customFormat="1" ht="19.8">
      <c r="A5" s="180"/>
      <c r="B5" s="180"/>
      <c r="C5" s="393"/>
      <c r="D5" s="180"/>
      <c r="E5" s="461"/>
      <c r="F5" s="456"/>
      <c r="G5" s="176"/>
      <c r="H5" s="176"/>
      <c r="I5" s="176"/>
      <c r="J5" s="154"/>
      <c r="K5" s="176"/>
      <c r="L5" s="154"/>
      <c r="M5" s="176"/>
      <c r="N5" s="154"/>
      <c r="O5" s="178"/>
      <c r="P5" s="178"/>
      <c r="Q5" s="186"/>
      <c r="R5" s="186"/>
      <c r="S5" s="186"/>
      <c r="T5" s="176"/>
      <c r="U5" s="176"/>
      <c r="V5" s="186"/>
      <c r="W5" s="180"/>
      <c r="X5" s="180"/>
      <c r="Y5" s="180"/>
      <c r="Z5" s="180"/>
      <c r="AA5" s="186"/>
      <c r="AB5" s="74" t="s">
        <v>4</v>
      </c>
      <c r="AC5" s="180"/>
      <c r="AD5" s="4"/>
      <c r="AE5" s="4"/>
      <c r="AF5"/>
      <c r="AG5" s="4"/>
      <c r="AH5" s="4"/>
      <c r="AI5"/>
      <c r="AJ5"/>
      <c r="AK5"/>
      <c r="AL5"/>
      <c r="AM5"/>
      <c r="AN5"/>
      <c r="AO5"/>
      <c r="AP5"/>
      <c r="AQ5"/>
      <c r="AR5"/>
      <c r="AS5"/>
      <c r="AT5"/>
      <c r="AU5" s="177"/>
      <c r="AV5" s="179"/>
      <c r="AW5" s="179"/>
    </row>
    <row r="6" spans="1:50" ht="15.6">
      <c r="A6" s="43"/>
      <c r="B6" s="43"/>
      <c r="C6" s="391"/>
      <c r="D6" s="43"/>
      <c r="E6" s="457" t="s">
        <v>4</v>
      </c>
      <c r="F6" s="454"/>
      <c r="G6" s="64"/>
      <c r="H6" s="64"/>
      <c r="I6" s="64"/>
      <c r="J6" s="43"/>
      <c r="K6" s="64"/>
      <c r="L6" s="49" t="s">
        <v>24</v>
      </c>
      <c r="M6" s="64"/>
      <c r="N6" s="64"/>
      <c r="O6" s="173" t="s">
        <v>402</v>
      </c>
      <c r="P6" s="74" t="s">
        <v>534</v>
      </c>
      <c r="Q6" s="74" t="s">
        <v>402</v>
      </c>
      <c r="R6" s="173" t="s">
        <v>402</v>
      </c>
      <c r="S6" s="173"/>
      <c r="T6" s="64"/>
      <c r="U6" s="64"/>
      <c r="V6" s="74" t="s">
        <v>422</v>
      </c>
      <c r="W6" s="43"/>
      <c r="X6" s="43"/>
      <c r="Y6" s="43"/>
      <c r="Z6" s="74" t="s">
        <v>495</v>
      </c>
      <c r="AA6" s="74" t="s">
        <v>80</v>
      </c>
      <c r="AB6" s="74" t="s">
        <v>10</v>
      </c>
      <c r="AC6" s="43"/>
      <c r="AD6" s="4"/>
      <c r="AE6" s="4"/>
      <c r="AG6" s="4"/>
      <c r="AH6" s="4"/>
      <c r="AK6"/>
    </row>
    <row r="7" spans="1:50" ht="15.6">
      <c r="A7" s="43"/>
      <c r="B7" s="43"/>
      <c r="C7" s="49" t="s">
        <v>419</v>
      </c>
      <c r="D7" s="43"/>
      <c r="E7" s="457" t="s">
        <v>486</v>
      </c>
      <c r="F7" s="457" t="s">
        <v>4</v>
      </c>
      <c r="G7" s="65" t="s">
        <v>4</v>
      </c>
      <c r="H7" s="65"/>
      <c r="I7" s="65" t="s">
        <v>1</v>
      </c>
      <c r="J7" s="49" t="s">
        <v>24</v>
      </c>
      <c r="K7" s="65"/>
      <c r="L7" s="49" t="s">
        <v>492</v>
      </c>
      <c r="M7" s="65"/>
      <c r="N7" s="65" t="s">
        <v>24</v>
      </c>
      <c r="O7" s="74" t="s">
        <v>580</v>
      </c>
      <c r="P7" s="74" t="s">
        <v>558</v>
      </c>
      <c r="Q7" s="74" t="s">
        <v>500</v>
      </c>
      <c r="R7" s="74" t="s">
        <v>566</v>
      </c>
      <c r="S7" s="74"/>
      <c r="T7" s="423" t="s">
        <v>24</v>
      </c>
      <c r="U7" s="423" t="s">
        <v>24</v>
      </c>
      <c r="V7" s="74" t="s">
        <v>415</v>
      </c>
      <c r="W7" s="49" t="s">
        <v>545</v>
      </c>
      <c r="X7" s="49" t="s">
        <v>413</v>
      </c>
      <c r="Y7" s="49"/>
      <c r="Z7" s="74" t="s">
        <v>496</v>
      </c>
      <c r="AA7" s="74" t="s">
        <v>633</v>
      </c>
      <c r="AB7" s="74" t="s">
        <v>71</v>
      </c>
      <c r="AC7" s="43"/>
      <c r="AD7" s="4"/>
      <c r="AE7" s="56"/>
      <c r="AG7" s="4"/>
      <c r="AH7" s="4"/>
      <c r="AK7"/>
    </row>
    <row r="8" spans="1:50" ht="15.6">
      <c r="A8" s="43"/>
      <c r="B8" s="49" t="s">
        <v>89</v>
      </c>
      <c r="C8" s="49" t="s">
        <v>414</v>
      </c>
      <c r="D8" s="46"/>
      <c r="E8" s="458" t="s">
        <v>487</v>
      </c>
      <c r="F8" s="458" t="s">
        <v>10</v>
      </c>
      <c r="G8" s="87" t="s">
        <v>402</v>
      </c>
      <c r="H8" s="195" t="s">
        <v>536</v>
      </c>
      <c r="I8" s="87" t="s">
        <v>402</v>
      </c>
      <c r="J8" s="50" t="s">
        <v>0</v>
      </c>
      <c r="K8" s="195" t="s">
        <v>536</v>
      </c>
      <c r="L8" s="50" t="s">
        <v>414</v>
      </c>
      <c r="M8" s="195" t="s">
        <v>536</v>
      </c>
      <c r="N8" s="87" t="s">
        <v>45</v>
      </c>
      <c r="O8" s="75" t="s">
        <v>556</v>
      </c>
      <c r="P8" s="75" t="s">
        <v>494</v>
      </c>
      <c r="Q8" s="75" t="s">
        <v>481</v>
      </c>
      <c r="R8" s="75" t="s">
        <v>532</v>
      </c>
      <c r="S8" s="75"/>
      <c r="T8" s="423" t="s">
        <v>737</v>
      </c>
      <c r="U8" s="423" t="s">
        <v>738</v>
      </c>
      <c r="V8" s="75" t="s">
        <v>45</v>
      </c>
      <c r="W8" s="50" t="s">
        <v>546</v>
      </c>
      <c r="X8" s="50" t="s">
        <v>414</v>
      </c>
      <c r="Y8" s="50"/>
      <c r="Z8" s="75" t="s">
        <v>497</v>
      </c>
      <c r="AA8" s="75" t="s">
        <v>44</v>
      </c>
      <c r="AB8" s="75" t="s">
        <v>561</v>
      </c>
      <c r="AC8" s="43"/>
      <c r="AD8" s="4"/>
      <c r="AE8" s="56"/>
      <c r="AG8" s="4"/>
      <c r="AH8" s="4"/>
      <c r="AK8"/>
    </row>
    <row r="9" spans="1:50" ht="15.6">
      <c r="A9" s="43"/>
      <c r="B9" s="314">
        <f>+'Ark1'!C493</f>
        <v>2024</v>
      </c>
      <c r="C9" s="314">
        <f>+'Ark1'!N493</f>
        <v>50</v>
      </c>
      <c r="D9" s="314" t="str">
        <f>VLOOKUP(C9,RNR!$H$2:$I$23,2)</f>
        <v>&gt;= 50,0 kg</v>
      </c>
      <c r="E9" s="459">
        <f>+'Ark1'!Q493</f>
        <v>9</v>
      </c>
      <c r="F9" s="460">
        <f>+'Ark1'!R493</f>
        <v>15</v>
      </c>
      <c r="G9" s="69">
        <f>+'Ark1'!AE493</f>
        <v>4.0683482506102514E-2</v>
      </c>
      <c r="H9" s="69">
        <f t="shared" ref="H9:H17" si="0">+G9-G28</f>
        <v>-8.8098619415257068E-3</v>
      </c>
      <c r="I9" s="69">
        <f>+'Ark1'!AF493</f>
        <v>7.8810342861862503E-3</v>
      </c>
      <c r="J9" s="359">
        <f>+'Ark1'!S493</f>
        <v>3</v>
      </c>
      <c r="K9" s="57">
        <f t="shared" ref="K9:K17" si="1">+J9-J28</f>
        <v>-7.6923076923076206E-2</v>
      </c>
      <c r="L9" s="63">
        <f>+'Ark1'!T493</f>
        <v>3</v>
      </c>
      <c r="M9" s="57">
        <f t="shared" ref="M9:M17" si="2">+L9-L28</f>
        <v>0.26315789473684204</v>
      </c>
      <c r="N9" s="307">
        <f>+'Ark1'!U493</f>
        <v>43.746666666666655</v>
      </c>
      <c r="O9" s="76">
        <f>+'Ark1'!W493</f>
        <v>0</v>
      </c>
      <c r="P9" s="76">
        <f>+'Ark1'!AG493</f>
        <v>383.46666666666658</v>
      </c>
      <c r="Q9" s="76">
        <f>+'Ark1'!AH493</f>
        <v>100</v>
      </c>
      <c r="R9" s="76">
        <f>+'Ark1'!AI493</f>
        <v>73.333333333333314</v>
      </c>
      <c r="S9" s="75"/>
      <c r="T9" s="374">
        <f>+IF(F9=0,"",'Ark1'!AR493)</f>
        <v>131.80000000000001</v>
      </c>
      <c r="U9" s="114">
        <f>+IF(F9=0,"",'Ark1'!AS493)</f>
        <v>19.172676565899778</v>
      </c>
      <c r="V9" s="76">
        <f>+'Ark1'!Y493</f>
        <v>4.7407266203493812</v>
      </c>
      <c r="W9" s="53">
        <f>+'Ark1'!Z493</f>
        <v>0.89442719099991597</v>
      </c>
      <c r="X9" s="53">
        <f>+'Ark1'!AA493</f>
        <v>0.89442719099991597</v>
      </c>
      <c r="Y9" s="50"/>
      <c r="Z9" s="307">
        <f t="shared" ref="Z9:Z18" si="3">1000*N9/P9</f>
        <v>114.08205841446453</v>
      </c>
      <c r="AA9" s="76">
        <f t="shared" ref="AA9:AA18" si="4">+N9/J9</f>
        <v>14.582222222222219</v>
      </c>
      <c r="AB9" s="76">
        <f t="shared" ref="AB9:AB18" si="5">+F9/E9</f>
        <v>1.6666666666666667</v>
      </c>
      <c r="AC9" s="43"/>
      <c r="AD9" s="4"/>
      <c r="AE9" s="56"/>
      <c r="AG9" s="4"/>
      <c r="AH9" s="4"/>
      <c r="AK9"/>
    </row>
    <row r="10" spans="1:50" ht="15.6">
      <c r="A10" s="43"/>
      <c r="B10" s="314">
        <f>+'Ark1'!C494</f>
        <v>2024</v>
      </c>
      <c r="C10" s="314">
        <f>+'Ark1'!N494</f>
        <v>75</v>
      </c>
      <c r="D10" s="314" t="str">
        <f>VLOOKUP(C10,RNR!$H$2:$I$23,2)</f>
        <v>50,1 -75 kg</v>
      </c>
      <c r="E10" s="459">
        <f>+'Ark1'!Q494</f>
        <v>75</v>
      </c>
      <c r="F10" s="460">
        <f>+'Ark1'!R494</f>
        <v>128</v>
      </c>
      <c r="G10" s="69">
        <f>+'Ark1'!AE494</f>
        <v>0.34716571738540819</v>
      </c>
      <c r="H10" s="69">
        <f t="shared" si="0"/>
        <v>-6.180560252394085E-2</v>
      </c>
      <c r="I10" s="69">
        <f>+'Ark1'!AF494</f>
        <v>9.8916468278662947E-2</v>
      </c>
      <c r="J10" s="359">
        <f>+'Ark1'!S494</f>
        <v>3.46875</v>
      </c>
      <c r="K10" s="57">
        <f t="shared" si="1"/>
        <v>0.19486464968152939</v>
      </c>
      <c r="L10" s="63">
        <f>+'Ark1'!T494</f>
        <v>3.9609375</v>
      </c>
      <c r="M10" s="57">
        <f t="shared" si="2"/>
        <v>0.48323049363057402</v>
      </c>
      <c r="N10" s="307">
        <f>+'Ark1'!U494</f>
        <v>64.344531250000045</v>
      </c>
      <c r="O10" s="76">
        <f>+'Ark1'!W494</f>
        <v>5.46875</v>
      </c>
      <c r="P10" s="76">
        <f>+'Ark1'!AG494</f>
        <v>402.38888888888886</v>
      </c>
      <c r="Q10" s="76">
        <f>+'Ark1'!AH494</f>
        <v>98.4375</v>
      </c>
      <c r="R10" s="76">
        <f>+'Ark1'!AI494</f>
        <v>69.53125</v>
      </c>
      <c r="S10" s="75"/>
      <c r="T10" s="374">
        <f>+IF(F10=0,"",'Ark1'!AR494)</f>
        <v>144.15873015873012</v>
      </c>
      <c r="U10" s="114">
        <f>+IF(F10=0,"",'Ark1'!AS494)</f>
        <v>21.721694790401688</v>
      </c>
      <c r="V10" s="76">
        <f>+'Ark1'!Y494</f>
        <v>7.2420301948257011</v>
      </c>
      <c r="W10" s="53">
        <f>+'Ark1'!Z494</f>
        <v>0.72819876235819025</v>
      </c>
      <c r="X10" s="53">
        <f>+'Ark1'!AA494</f>
        <v>1.3252496448193261</v>
      </c>
      <c r="Y10" s="50"/>
      <c r="Z10" s="307">
        <f t="shared" si="3"/>
        <v>159.90633197570079</v>
      </c>
      <c r="AA10" s="76">
        <f t="shared" si="4"/>
        <v>18.549774774774789</v>
      </c>
      <c r="AB10" s="76">
        <f t="shared" si="5"/>
        <v>1.7066666666666668</v>
      </c>
      <c r="AC10" s="43"/>
      <c r="AD10" s="4"/>
      <c r="AE10" s="56"/>
      <c r="AG10" s="4"/>
      <c r="AH10" s="4"/>
      <c r="AK10"/>
    </row>
    <row r="11" spans="1:50" ht="15.6">
      <c r="A11" s="43"/>
      <c r="B11" s="314">
        <f>+'Ark1'!C495</f>
        <v>2024</v>
      </c>
      <c r="C11" s="314">
        <f>+'Ark1'!N495</f>
        <v>100</v>
      </c>
      <c r="D11" s="314" t="str">
        <f>VLOOKUP(C11,RNR!$H$2:$I$23,2)</f>
        <v>75,1 -100 kg</v>
      </c>
      <c r="E11" s="459">
        <f>+'Ark1'!Q495</f>
        <v>255</v>
      </c>
      <c r="F11" s="460">
        <f>+'Ark1'!R495</f>
        <v>378</v>
      </c>
      <c r="G11" s="69">
        <f>+'Ark1'!AE495</f>
        <v>1.0252237591537836</v>
      </c>
      <c r="H11" s="69">
        <f t="shared" si="0"/>
        <v>-0.20169020057426357</v>
      </c>
      <c r="I11" s="69">
        <f>+'Ark1'!AF495</f>
        <v>0.40259930970931057</v>
      </c>
      <c r="J11" s="359">
        <f>+'Ark1'!S495</f>
        <v>3.592592592592593</v>
      </c>
      <c r="K11" s="57">
        <f t="shared" si="1"/>
        <v>0.13187072422741286</v>
      </c>
      <c r="L11" s="63">
        <f>+'Ark1'!T495</f>
        <v>4.3862433862433852</v>
      </c>
      <c r="M11" s="57">
        <f t="shared" si="2"/>
        <v>0.16755973443871497</v>
      </c>
      <c r="N11" s="307">
        <f>+'Ark1'!U495</f>
        <v>88.681746031746002</v>
      </c>
      <c r="O11" s="76">
        <f>+'Ark1'!W495</f>
        <v>6.0846560846560873</v>
      </c>
      <c r="P11" s="76">
        <f>+'Ark1'!AG495</f>
        <v>437.57336956521743</v>
      </c>
      <c r="Q11" s="76">
        <f>+'Ark1'!AH495</f>
        <v>97.089947089947103</v>
      </c>
      <c r="R11" s="76">
        <f>+'Ark1'!AI495</f>
        <v>61.111111111111121</v>
      </c>
      <c r="S11" s="75"/>
      <c r="T11" s="374">
        <f>+IF(F11=0,"",'Ark1'!AR495)</f>
        <v>157.8125</v>
      </c>
      <c r="U11" s="114">
        <f>+IF(F11=0,"",'Ark1'!AS495)</f>
        <v>22.75157735794464</v>
      </c>
      <c r="V11" s="76">
        <f>+'Ark1'!Y495</f>
        <v>7.0268991949004684</v>
      </c>
      <c r="W11" s="53">
        <f>+'Ark1'!Z495</f>
        <v>0.78554948122849477</v>
      </c>
      <c r="X11" s="53">
        <f>+'Ark1'!AA495</f>
        <v>1.3585010273430935</v>
      </c>
      <c r="Y11" s="50"/>
      <c r="Z11" s="307">
        <f t="shared" si="3"/>
        <v>202.66714612880156</v>
      </c>
      <c r="AA11" s="76">
        <f t="shared" si="4"/>
        <v>24.68460972017672</v>
      </c>
      <c r="AB11" s="76">
        <f t="shared" si="5"/>
        <v>1.4823529411764707</v>
      </c>
      <c r="AC11" s="43"/>
      <c r="AD11" s="4"/>
      <c r="AE11" s="56"/>
      <c r="AG11" s="4"/>
      <c r="AH11" s="4"/>
      <c r="AK11"/>
    </row>
    <row r="12" spans="1:50" ht="15.6">
      <c r="A12" s="43"/>
      <c r="B12" s="314">
        <f>+'Ark1'!C496</f>
        <v>2024</v>
      </c>
      <c r="C12" s="314">
        <f>+'Ark1'!N496</f>
        <v>125</v>
      </c>
      <c r="D12" s="314" t="str">
        <f>VLOOKUP(C12,RNR!$H$2:$I$23,2)</f>
        <v>100,1 - 125 kg</v>
      </c>
      <c r="E12" s="459">
        <f>+'Ark1'!Q496</f>
        <v>571</v>
      </c>
      <c r="F12" s="460">
        <f>+'Ark1'!R496</f>
        <v>905</v>
      </c>
      <c r="G12" s="69">
        <f>+'Ark1'!AE496</f>
        <v>2.454570111201519</v>
      </c>
      <c r="H12" s="69">
        <f t="shared" si="0"/>
        <v>-0.15815749306011773</v>
      </c>
      <c r="I12" s="69">
        <f>+'Ark1'!AF496</f>
        <v>1.2421936836116405</v>
      </c>
      <c r="J12" s="359">
        <f>+'Ark1'!S496</f>
        <v>3.9269911504424777</v>
      </c>
      <c r="K12" s="57">
        <f t="shared" si="1"/>
        <v>0.26431649974387517</v>
      </c>
      <c r="L12" s="63">
        <f>+'Ark1'!T496</f>
        <v>4.8751381215469616</v>
      </c>
      <c r="M12" s="57">
        <f t="shared" si="2"/>
        <v>0.2011600557443689</v>
      </c>
      <c r="N12" s="307">
        <f>+'Ark1'!U496</f>
        <v>114.28618784530391</v>
      </c>
      <c r="O12" s="76">
        <f>+'Ark1'!W496</f>
        <v>14.143646408839777</v>
      </c>
      <c r="P12" s="76">
        <f>+'Ark1'!AG496</f>
        <v>444.77880184331798</v>
      </c>
      <c r="Q12" s="76">
        <f>+'Ark1'!AH496</f>
        <v>95.58011049723757</v>
      </c>
      <c r="R12" s="76">
        <f>+'Ark1'!AI496</f>
        <v>53.259668508287277</v>
      </c>
      <c r="S12" s="75"/>
      <c r="T12" s="374">
        <f>+IF(F12=0,"",'Ark1'!AR496)</f>
        <v>168.09907834101389</v>
      </c>
      <c r="U12" s="114">
        <f>+IF(F12=0,"",'Ark1'!AS496)</f>
        <v>24.204195925803496</v>
      </c>
      <c r="V12" s="76">
        <f>+'Ark1'!Y496</f>
        <v>7.0150491229030516</v>
      </c>
      <c r="W12" s="53">
        <f>+'Ark1'!Z496</f>
        <v>0.92584747287039548</v>
      </c>
      <c r="X12" s="53">
        <f>+'Ark1'!AA496</f>
        <v>1.523622684884552</v>
      </c>
      <c r="Y12" s="50"/>
      <c r="Z12" s="307">
        <f t="shared" si="3"/>
        <v>256.95061763659197</v>
      </c>
      <c r="AA12" s="76">
        <f t="shared" si="4"/>
        <v>29.102736285114013</v>
      </c>
      <c r="AB12" s="76">
        <f t="shared" si="5"/>
        <v>1.584938704028021</v>
      </c>
      <c r="AC12" s="43"/>
      <c r="AD12" s="4"/>
      <c r="AE12" s="56"/>
      <c r="AG12" s="4"/>
      <c r="AH12" s="4"/>
      <c r="AJ12" s="2"/>
      <c r="AK12" s="2"/>
      <c r="AL12" s="2"/>
    </row>
    <row r="13" spans="1:50" ht="15.6">
      <c r="A13" s="43"/>
      <c r="B13" s="314">
        <f>+'Ark1'!C497</f>
        <v>2024</v>
      </c>
      <c r="C13" s="314">
        <f>+'Ark1'!N497</f>
        <v>150</v>
      </c>
      <c r="D13" s="314" t="str">
        <f>VLOOKUP(C13,RNR!$H$2:$I$23,2)</f>
        <v>125,1 - 150 kg</v>
      </c>
      <c r="E13" s="459">
        <f>+'Ark1'!Q497</f>
        <v>1057</v>
      </c>
      <c r="F13" s="460">
        <f>+'Ark1'!R497</f>
        <v>1781</v>
      </c>
      <c r="G13" s="69">
        <f>+'Ark1'!AE497</f>
        <v>4.8304854895579057</v>
      </c>
      <c r="H13" s="69">
        <f t="shared" si="0"/>
        <v>0.11819811557056603</v>
      </c>
      <c r="I13" s="69">
        <f>+'Ark1'!AF497</f>
        <v>2.9692331123108793</v>
      </c>
      <c r="J13" s="359">
        <f>+'Ark1'!S497</f>
        <v>4.2438063063063058</v>
      </c>
      <c r="K13" s="57">
        <f t="shared" si="1"/>
        <v>0.20830991140891264</v>
      </c>
      <c r="L13" s="63">
        <f>+'Ark1'!T497</f>
        <v>5.5019651880965759</v>
      </c>
      <c r="M13" s="57">
        <f t="shared" si="2"/>
        <v>5.475678566429476E-2</v>
      </c>
      <c r="N13" s="307">
        <f>+'Ark1'!U497</f>
        <v>138.81403705783279</v>
      </c>
      <c r="O13" s="76">
        <f>+'Ark1'!W497</f>
        <v>25.154407636159458</v>
      </c>
      <c r="P13" s="76">
        <f>+'Ark1'!AG497</f>
        <v>457.7163742690056</v>
      </c>
      <c r="Q13" s="76">
        <f>+'Ark1'!AH497</f>
        <v>95.788882650196513</v>
      </c>
      <c r="R13" s="76">
        <f>+'Ark1'!AI497</f>
        <v>54.576080853453121</v>
      </c>
      <c r="S13" s="75"/>
      <c r="T13" s="374">
        <f>+IF(F13=0,"",'Ark1'!AR497)</f>
        <v>176.47836257309939</v>
      </c>
      <c r="U13" s="114">
        <f>+IF(F13=0,"",'Ark1'!AS497)</f>
        <v>25.42628398941774</v>
      </c>
      <c r="V13" s="76">
        <f>+'Ark1'!Y497</f>
        <v>7.1351888770218252</v>
      </c>
      <c r="W13" s="53">
        <f>+'Ark1'!Z497</f>
        <v>1.0140457740455835</v>
      </c>
      <c r="X13" s="53">
        <f>+'Ark1'!AA497</f>
        <v>1.4678365524722197</v>
      </c>
      <c r="Y13" s="50"/>
      <c r="Z13" s="307">
        <f t="shared" si="3"/>
        <v>303.27522645333647</v>
      </c>
      <c r="AA13" s="76">
        <f t="shared" si="4"/>
        <v>32.709795650087706</v>
      </c>
      <c r="AB13" s="76">
        <f t="shared" si="5"/>
        <v>1.6849574266792811</v>
      </c>
      <c r="AC13" s="43"/>
      <c r="AD13" s="4"/>
      <c r="AE13" s="56"/>
      <c r="AG13" s="4"/>
      <c r="AH13" s="4"/>
      <c r="AJ13" s="2"/>
      <c r="AK13" s="2"/>
      <c r="AL13" s="4"/>
      <c r="AM13" s="4"/>
      <c r="AN13" s="4"/>
    </row>
    <row r="14" spans="1:50" ht="15.6">
      <c r="A14" s="43"/>
      <c r="B14" s="314">
        <f>+'Ark1'!C498</f>
        <v>2024</v>
      </c>
      <c r="C14" s="314">
        <f>+'Ark1'!N498</f>
        <v>175</v>
      </c>
      <c r="D14" s="314" t="str">
        <f>VLOOKUP(C14,RNR!$H$2:$I$23,2)</f>
        <v>125,1 - 150 kg</v>
      </c>
      <c r="E14" s="459">
        <f>+'Ark1'!Q498</f>
        <v>1631</v>
      </c>
      <c r="F14" s="460">
        <f>+'Ark1'!R498</f>
        <v>2900</v>
      </c>
      <c r="G14" s="69">
        <f>+'Ark1'!AE498</f>
        <v>7.865473284513155</v>
      </c>
      <c r="H14" s="69">
        <f t="shared" si="0"/>
        <v>8.9808380504193153E-2</v>
      </c>
      <c r="I14" s="69">
        <f>+'Ark1'!AF498</f>
        <v>5.6855044804136279</v>
      </c>
      <c r="J14" s="359">
        <f>+'Ark1'!S498</f>
        <v>4.6004834254143638</v>
      </c>
      <c r="K14" s="57">
        <f t="shared" si="1"/>
        <v>0.15465987626978261</v>
      </c>
      <c r="L14" s="63">
        <f>+'Ark1'!T498</f>
        <v>6.1220689655172418</v>
      </c>
      <c r="M14" s="57">
        <f t="shared" si="2"/>
        <v>-3.7730029457633485E-2</v>
      </c>
      <c r="N14" s="307">
        <f>+'Ark1'!U498</f>
        <v>163.23903448275851</v>
      </c>
      <c r="O14" s="76">
        <f>+'Ark1'!W498</f>
        <v>41.103448275862064</v>
      </c>
      <c r="P14" s="76">
        <f>+'Ark1'!AG498</f>
        <v>484.54648195406486</v>
      </c>
      <c r="Q14" s="76">
        <f>+'Ark1'!AH498</f>
        <v>94.034482758620669</v>
      </c>
      <c r="R14" s="76">
        <f>+'Ark1'!AI498</f>
        <v>58.586206896551701</v>
      </c>
      <c r="S14" s="75"/>
      <c r="T14" s="374">
        <f>+IF(F14=0,"",'Ark1'!AR498)</f>
        <v>182.63543565439295</v>
      </c>
      <c r="U14" s="114">
        <f>+IF(F14=0,"",'Ark1'!AS498)</f>
        <v>27.016494899750015</v>
      </c>
      <c r="V14" s="76">
        <f>+'Ark1'!Y498</f>
        <v>7.2505543497122895</v>
      </c>
      <c r="W14" s="53">
        <f>+'Ark1'!Z498</f>
        <v>1.2284138261798343</v>
      </c>
      <c r="X14" s="53">
        <f>+'Ark1'!AA498</f>
        <v>1.5320470401312061</v>
      </c>
      <c r="Y14" s="50"/>
      <c r="Z14" s="307">
        <f t="shared" si="3"/>
        <v>336.89035120934722</v>
      </c>
      <c r="AA14" s="76">
        <f t="shared" si="4"/>
        <v>35.4830176283171</v>
      </c>
      <c r="AB14" s="76">
        <f t="shared" si="5"/>
        <v>1.7780502759043531</v>
      </c>
      <c r="AC14" s="43"/>
      <c r="AD14" s="4"/>
      <c r="AE14" s="56"/>
      <c r="AG14" s="4"/>
      <c r="AH14" s="4"/>
      <c r="AK14"/>
    </row>
    <row r="15" spans="1:50" ht="15.6">
      <c r="A15" s="43"/>
      <c r="B15" s="314">
        <f>+'Ark1'!C499</f>
        <v>2024</v>
      </c>
      <c r="C15" s="314">
        <f>+'Ark1'!N499</f>
        <v>200</v>
      </c>
      <c r="D15" s="314" t="str">
        <f>VLOOKUP(C15,RNR!$H$2:$I$23,2)</f>
        <v>175,1 - 200 kg</v>
      </c>
      <c r="E15" s="459">
        <f>+'Ark1'!Q499</f>
        <v>2335</v>
      </c>
      <c r="F15" s="460">
        <f>+'Ark1'!R499</f>
        <v>4378</v>
      </c>
      <c r="G15" s="69">
        <f>+'Ark1'!AE499</f>
        <v>11.87415242744779</v>
      </c>
      <c r="H15" s="69">
        <f t="shared" si="0"/>
        <v>0.15464944482255838</v>
      </c>
      <c r="I15" s="69">
        <f>+'Ark1'!AF499</f>
        <v>9.9057683153909437</v>
      </c>
      <c r="J15" s="359">
        <f>+'Ark1'!S499</f>
        <v>4.9942752461644151</v>
      </c>
      <c r="K15" s="57">
        <f t="shared" si="1"/>
        <v>7.268914681043892E-2</v>
      </c>
      <c r="L15" s="63">
        <f>+'Ark1'!T499</f>
        <v>6.8606669712197332</v>
      </c>
      <c r="M15" s="57">
        <f t="shared" si="2"/>
        <v>-5.6203444428188476E-2</v>
      </c>
      <c r="N15" s="307">
        <f>+'Ark1'!U499</f>
        <v>188.39328460484191</v>
      </c>
      <c r="O15" s="76">
        <f>+'Ark1'!W499</f>
        <v>59.844677935130221</v>
      </c>
      <c r="P15" s="76">
        <f>+'Ark1'!AG499</f>
        <v>512.58307285405158</v>
      </c>
      <c r="Q15" s="76">
        <f>+'Ark1'!AH499</f>
        <v>94.495203289173119</v>
      </c>
      <c r="R15" s="76">
        <f>+'Ark1'!AI499</f>
        <v>59.936043855641842</v>
      </c>
      <c r="S15" s="75"/>
      <c r="T15" s="374">
        <f>+IF(F15=0,"",'Ark1'!AR499)</f>
        <v>188.03991344073097</v>
      </c>
      <c r="U15" s="114">
        <f>+IF(F15=0,"",'Ark1'!AS499)</f>
        <v>28.595395610206889</v>
      </c>
      <c r="V15" s="76">
        <f>+'Ark1'!Y499</f>
        <v>7.1851034061192429</v>
      </c>
      <c r="W15" s="53">
        <f>+'Ark1'!Z499</f>
        <v>1.3583982589661781</v>
      </c>
      <c r="X15" s="53">
        <f>+'Ark1'!AA499</f>
        <v>1.6055100739747943</v>
      </c>
      <c r="Y15" s="50"/>
      <c r="Z15" s="307">
        <f t="shared" si="3"/>
        <v>367.53707756261269</v>
      </c>
      <c r="AA15" s="76">
        <f t="shared" si="4"/>
        <v>37.721846578145097</v>
      </c>
      <c r="AB15" s="76">
        <f t="shared" si="5"/>
        <v>1.8749464668094218</v>
      </c>
      <c r="AC15" s="43"/>
      <c r="AD15" s="4"/>
      <c r="AE15" s="56"/>
      <c r="AG15" s="4"/>
      <c r="AH15" s="4"/>
      <c r="AK15"/>
    </row>
    <row r="16" spans="1:50" ht="15.6">
      <c r="A16" s="43"/>
      <c r="B16" s="314">
        <f>+'Ark1'!C500</f>
        <v>2024</v>
      </c>
      <c r="C16" s="314">
        <f>+'Ark1'!N500</f>
        <v>225</v>
      </c>
      <c r="D16" s="314" t="str">
        <f>VLOOKUP(C16,RNR!$H$2:$I$23,2)</f>
        <v>200,1 - 225 kg</v>
      </c>
      <c r="E16" s="459">
        <f>+'Ark1'!Q500</f>
        <v>2927</v>
      </c>
      <c r="F16" s="460">
        <f>+'Ark1'!R500</f>
        <v>6612</v>
      </c>
      <c r="G16" s="69">
        <f>+'Ark1'!AE500</f>
        <v>17.933279088689996</v>
      </c>
      <c r="H16" s="69">
        <f t="shared" si="0"/>
        <v>4.2737527305224177E-2</v>
      </c>
      <c r="I16" s="69">
        <f>+'Ark1'!AF500</f>
        <v>16.936686170164762</v>
      </c>
      <c r="J16" s="359">
        <f>+'Ark1'!S500</f>
        <v>5.661422087745839</v>
      </c>
      <c r="K16" s="57">
        <f t="shared" si="1"/>
        <v>0.16506534044184651</v>
      </c>
      <c r="L16" s="63">
        <f>+'Ark1'!T500</f>
        <v>7.5884754990925565</v>
      </c>
      <c r="M16" s="57">
        <f t="shared" si="2"/>
        <v>-9.9519907152503251E-3</v>
      </c>
      <c r="N16" s="307">
        <f>+'Ark1'!U500</f>
        <v>213.27924984875941</v>
      </c>
      <c r="O16" s="76">
        <f>+'Ark1'!W500</f>
        <v>76.28554143980638</v>
      </c>
      <c r="P16" s="76">
        <f>+'Ark1'!AG500</f>
        <v>525.41266825019773</v>
      </c>
      <c r="Q16" s="76">
        <f>+'Ark1'!AH500</f>
        <v>95.009074410163322</v>
      </c>
      <c r="R16" s="76">
        <f>+'Ark1'!AI500</f>
        <v>66.470054446460949</v>
      </c>
      <c r="S16" s="75"/>
      <c r="T16" s="374">
        <f>+IF(F16=0,"",'Ark1'!AR500)</f>
        <v>191.46349960411715</v>
      </c>
      <c r="U16" s="114">
        <f>+IF(F16=0,"",'Ark1'!AS500)</f>
        <v>30.683340638443084</v>
      </c>
      <c r="V16" s="76">
        <f>+'Ark1'!Y500</f>
        <v>7.1808455078878515</v>
      </c>
      <c r="W16" s="53">
        <f>+'Ark1'!Z500</f>
        <v>1.4805739081310965</v>
      </c>
      <c r="X16" s="53">
        <f>+'Ark1'!AA500</f>
        <v>1.6830370487172699</v>
      </c>
      <c r="Y16" s="50"/>
      <c r="Z16" s="307">
        <f t="shared" si="3"/>
        <v>405.92711736291324</v>
      </c>
      <c r="AA16" s="76">
        <f t="shared" si="4"/>
        <v>37.672380992472341</v>
      </c>
      <c r="AB16" s="76">
        <f t="shared" si="5"/>
        <v>2.2589682268534337</v>
      </c>
      <c r="AC16" s="43"/>
      <c r="AD16" s="4"/>
      <c r="AE16" s="56"/>
      <c r="AG16" s="4"/>
      <c r="AH16" s="4"/>
      <c r="AJ16" s="2"/>
      <c r="AK16" s="2"/>
      <c r="AL16" s="2"/>
    </row>
    <row r="17" spans="1:40" ht="15.6">
      <c r="A17" s="43"/>
      <c r="B17" s="314">
        <f>+'Ark1'!C501</f>
        <v>2024</v>
      </c>
      <c r="C17" s="314">
        <f>+'Ark1'!N501</f>
        <v>250</v>
      </c>
      <c r="D17" s="314" t="str">
        <f>VLOOKUP(C17,RNR!$H$2:$I$23,2)</f>
        <v>225,1 - 250 kg</v>
      </c>
      <c r="E17" s="459">
        <f>+'Ark1'!Q501</f>
        <v>3043</v>
      </c>
      <c r="F17" s="460">
        <f>+'Ark1'!R501</f>
        <v>7592</v>
      </c>
      <c r="G17" s="69">
        <f>+'Ark1'!AE501</f>
        <v>20.591266612422025</v>
      </c>
      <c r="H17" s="69">
        <f t="shared" si="0"/>
        <v>0.38756242632705451</v>
      </c>
      <c r="I17" s="69">
        <f>+'Ark1'!AF501</f>
        <v>21.647690312295602</v>
      </c>
      <c r="J17" s="359">
        <f>+'Ark1'!S501</f>
        <v>6.1395624670532412</v>
      </c>
      <c r="K17" s="57">
        <f t="shared" si="1"/>
        <v>0.1095057075073198</v>
      </c>
      <c r="L17" s="63">
        <f>+'Ark1'!T501</f>
        <v>8.1450210748155953</v>
      </c>
      <c r="M17" s="57">
        <f t="shared" si="2"/>
        <v>-0.10781543885124378</v>
      </c>
      <c r="N17" s="307">
        <f>+'Ark1'!U501</f>
        <v>237.41512118018903</v>
      </c>
      <c r="O17" s="76">
        <f>+'Ark1'!W501</f>
        <v>86.090621707060009</v>
      </c>
      <c r="P17" s="76">
        <f>+'Ark1'!AG501</f>
        <v>541.14380992080044</v>
      </c>
      <c r="Q17" s="76">
        <f>+'Ark1'!AH501</f>
        <v>94.533719704952631</v>
      </c>
      <c r="R17" s="76">
        <f>+'Ark1'!AI501</f>
        <v>66.491043203371987</v>
      </c>
      <c r="S17" s="75"/>
      <c r="T17" s="374">
        <f>+IF(F17=0,"",'Ark1'!AR501)</f>
        <v>195.27553147144647</v>
      </c>
      <c r="U17" s="114">
        <f>+IF(F17=0,"",'Ark1'!AS501)</f>
        <v>32.194539812384399</v>
      </c>
      <c r="V17" s="76">
        <f>+'Ark1'!Y501</f>
        <v>7.1476935945130391</v>
      </c>
      <c r="W17" s="53">
        <f>+'Ark1'!Z501</f>
        <v>1.5156553266872679</v>
      </c>
      <c r="X17" s="53">
        <f>+'Ark1'!AA501</f>
        <v>1.6375038427961901</v>
      </c>
      <c r="Y17" s="50"/>
      <c r="Z17" s="307">
        <f t="shared" si="3"/>
        <v>438.72833215062764</v>
      </c>
      <c r="AA17" s="76">
        <f t="shared" si="4"/>
        <v>38.669713428966766</v>
      </c>
      <c r="AB17" s="76">
        <f t="shared" si="5"/>
        <v>2.4949063424252382</v>
      </c>
      <c r="AC17" s="43"/>
      <c r="AD17" s="4"/>
      <c r="AE17" s="56"/>
      <c r="AG17" s="4"/>
      <c r="AH17" s="4"/>
      <c r="AJ17" s="2"/>
      <c r="AK17" s="2"/>
      <c r="AL17" s="2"/>
    </row>
    <row r="18" spans="1:40" ht="15.6">
      <c r="A18" s="43"/>
      <c r="B18" s="314">
        <f>+'Ark1'!C502</f>
        <v>2024</v>
      </c>
      <c r="C18" s="314">
        <f>+'Ark1'!N502</f>
        <v>275</v>
      </c>
      <c r="D18" s="314" t="str">
        <f>VLOOKUP(C18,RNR!$H$2:$I$23,2)</f>
        <v>250,1 - 275 kg</v>
      </c>
      <c r="E18" s="459">
        <f>+'Ark1'!Q502</f>
        <v>2542</v>
      </c>
      <c r="F18" s="460">
        <f>+'Ark1'!R502</f>
        <v>6179</v>
      </c>
      <c r="G18" s="69">
        <f>+'Ark1'!AE502</f>
        <v>16.758882560347164</v>
      </c>
      <c r="H18" s="69">
        <f t="shared" ref="H18:H21" si="6">+G18-G43</f>
        <v>16.711994128765202</v>
      </c>
      <c r="I18" s="69">
        <f>+'Ark1'!AF502</f>
        <v>19.42261443452152</v>
      </c>
      <c r="J18" s="359">
        <f>+'Ark1'!S502</f>
        <v>6.6104274611398974</v>
      </c>
      <c r="K18" s="57">
        <f t="shared" ref="K18:K21" si="7">+J18-J43</f>
        <v>-2.7229058721934383</v>
      </c>
      <c r="L18" s="63">
        <f>+'Ark1'!T502</f>
        <v>8.6125586664508802</v>
      </c>
      <c r="M18" s="57">
        <f t="shared" ref="M18:M21" si="8">+L18-L43</f>
        <v>-1.1652191113268966</v>
      </c>
      <c r="N18" s="307">
        <f>+'Ark1'!U502</f>
        <v>261.72336947726274</v>
      </c>
      <c r="O18" s="76">
        <f>+'Ark1'!W502</f>
        <v>91.244537951124784</v>
      </c>
      <c r="P18" s="76">
        <f>+'Ark1'!AG502</f>
        <v>559.26591760299618</v>
      </c>
      <c r="Q18" s="76">
        <f>+'Ark1'!AH502</f>
        <v>94.610778443113773</v>
      </c>
      <c r="R18" s="76">
        <f>+'Ark1'!AI502</f>
        <v>69.202136268004523</v>
      </c>
      <c r="S18" s="75"/>
      <c r="T18" s="374">
        <f>+IF(F18=0,"",'Ark1'!AR502)</f>
        <v>198.76029962546821</v>
      </c>
      <c r="U18" s="114">
        <f>+IF(F18=0,"",'Ark1'!AS502)</f>
        <v>33.638845233658458</v>
      </c>
      <c r="V18" s="76">
        <f>+'Ark1'!Y502</f>
        <v>7.0977055738044648</v>
      </c>
      <c r="W18" s="53">
        <f>+'Ark1'!Z502</f>
        <v>1.4776533195837147</v>
      </c>
      <c r="X18" s="53">
        <f>+'Ark1'!AA502</f>
        <v>1.637799249262311</v>
      </c>
      <c r="Y18" s="50"/>
      <c r="Z18" s="307">
        <f t="shared" si="3"/>
        <v>467.97661226881922</v>
      </c>
      <c r="AA18" s="76">
        <f t="shared" si="4"/>
        <v>39.592503059118563</v>
      </c>
      <c r="AB18" s="76">
        <f t="shared" si="5"/>
        <v>2.4307631785995278</v>
      </c>
      <c r="AC18" s="43"/>
      <c r="AD18" s="4"/>
      <c r="AE18" s="56"/>
      <c r="AG18" s="4"/>
      <c r="AH18" s="4"/>
      <c r="AJ18" s="2"/>
      <c r="AK18" s="2"/>
      <c r="AL18" s="2"/>
    </row>
    <row r="19" spans="1:40" ht="15.6">
      <c r="A19" s="43"/>
      <c r="B19" s="314">
        <f>+'Ark1'!C503</f>
        <v>2024</v>
      </c>
      <c r="C19" s="314">
        <f>+'Ark1'!N503</f>
        <v>300</v>
      </c>
      <c r="D19" s="314" t="str">
        <f>VLOOKUP(C19,RNR!$H$2:$I$23,2)</f>
        <v>275,1 - 300 kg</v>
      </c>
      <c r="E19" s="459">
        <f>+'Ark1'!Q503</f>
        <v>1642</v>
      </c>
      <c r="F19" s="460">
        <f>+'Ark1'!R503</f>
        <v>3579</v>
      </c>
      <c r="G19" s="69">
        <f>+'Ark1'!AE503</f>
        <v>9.707078925956063</v>
      </c>
      <c r="H19" s="69">
        <f t="shared" si="6"/>
        <v>9.6940543616277406</v>
      </c>
      <c r="I19" s="69">
        <f>+'Ark1'!AF503</f>
        <v>12.297814749647513</v>
      </c>
      <c r="J19" s="359">
        <f>+'Ark1'!S503</f>
        <v>7.1294380766005014</v>
      </c>
      <c r="K19" s="57">
        <f t="shared" si="7"/>
        <v>-2.8705619233994986</v>
      </c>
      <c r="L19" s="63">
        <f>+'Ark1'!T503</f>
        <v>9.1098072087175179</v>
      </c>
      <c r="M19" s="57">
        <f t="shared" si="8"/>
        <v>-0.29019279128248243</v>
      </c>
      <c r="N19" s="307">
        <f>+'Ark1'!U503</f>
        <v>286.10092204526404</v>
      </c>
      <c r="O19" s="76">
        <f>+'Ark1'!W503</f>
        <v>94.635373009220487</v>
      </c>
      <c r="P19" s="76">
        <f>+'Ark1'!AG503</f>
        <v>578.11493582263722</v>
      </c>
      <c r="Q19" s="76">
        <f>+'Ark1'!AH503</f>
        <v>95.557418273260723</v>
      </c>
      <c r="R19" s="76">
        <f>+'Ark1'!AI503</f>
        <v>72.226879016485057</v>
      </c>
      <c r="S19" s="75"/>
      <c r="T19" s="374">
        <f>+IF(F19=0,"",'Ark1'!AR503)</f>
        <v>201.58459743290553</v>
      </c>
      <c r="U19" s="114">
        <f>+IF(F19=0,"",'Ark1'!AS503)</f>
        <v>35.235815222373198</v>
      </c>
      <c r="V19" s="76">
        <f>+'Ark1'!Y503</f>
        <v>7.094001947932238</v>
      </c>
      <c r="W19" s="53">
        <f>+'Ark1'!Z503</f>
        <v>1.4281147384056203</v>
      </c>
      <c r="X19" s="53">
        <f>+'Ark1'!AA503</f>
        <v>1.6639972279995412</v>
      </c>
      <c r="Y19" s="50"/>
      <c r="Z19" s="307">
        <f t="shared" ref="Z19:Z26" si="9">1000*N19/P19</f>
        <v>494.885885690105</v>
      </c>
      <c r="AA19" s="76">
        <f t="shared" ref="AA19:AA26" si="10">+N19/J19</f>
        <v>40.129519181080298</v>
      </c>
      <c r="AB19" s="76">
        <f t="shared" ref="AB19:AB26" si="11">+F19/E19</f>
        <v>2.179658952496955</v>
      </c>
      <c r="AC19" s="43"/>
      <c r="AD19" s="4"/>
      <c r="AE19" s="56"/>
      <c r="AG19" s="4"/>
      <c r="AH19" s="4"/>
      <c r="AJ19" s="2"/>
      <c r="AK19" s="2"/>
      <c r="AL19" s="2"/>
    </row>
    <row r="20" spans="1:40" ht="15.6">
      <c r="A20" s="43"/>
      <c r="B20" s="314">
        <f>+'Ark1'!C504</f>
        <v>2024</v>
      </c>
      <c r="C20" s="314">
        <f>+'Ark1'!N504</f>
        <v>325</v>
      </c>
      <c r="D20" s="314" t="str">
        <f>VLOOKUP(C20,RNR!$H$2:$I$23,2)</f>
        <v>300,1 - 325 kg</v>
      </c>
      <c r="E20" s="459">
        <f>+'Ark1'!Q504</f>
        <v>854</v>
      </c>
      <c r="F20" s="460">
        <f>+'Ark1'!R504</f>
        <v>1610</v>
      </c>
      <c r="G20" s="69">
        <f>+'Ark1'!AE504</f>
        <v>4.3666937889883375</v>
      </c>
      <c r="H20" s="69">
        <f t="shared" si="6"/>
        <v>4.3666937889883375</v>
      </c>
      <c r="I20" s="69">
        <f>+'Ark1'!AF504</f>
        <v>6.0041242958487402</v>
      </c>
      <c r="J20" s="359">
        <f>+'Ark1'!S504</f>
        <v>7.5139838408949693</v>
      </c>
      <c r="K20" s="57">
        <f t="shared" si="7"/>
        <v>7.5139838408949693</v>
      </c>
      <c r="L20" s="63">
        <f>+'Ark1'!T504</f>
        <v>9.4167701863354072</v>
      </c>
      <c r="M20" s="57">
        <f t="shared" si="8"/>
        <v>9.4167701863354072</v>
      </c>
      <c r="N20" s="307">
        <f>+'Ark1'!U504</f>
        <v>310.51086956521721</v>
      </c>
      <c r="O20" s="76">
        <f>+'Ark1'!W504</f>
        <v>96.149068322981364</v>
      </c>
      <c r="P20" s="76">
        <f>+'Ark1'!AG504</f>
        <v>606.60272197018799</v>
      </c>
      <c r="Q20" s="76">
        <f>+'Ark1'!AH504</f>
        <v>95.652173913043484</v>
      </c>
      <c r="R20" s="76">
        <f>+'Ark1'!AI504</f>
        <v>73.105590062111801</v>
      </c>
      <c r="S20" s="75"/>
      <c r="T20" s="374">
        <f>+IF(F20=0,"",'Ark1'!AR504)</f>
        <v>204.94491250810111</v>
      </c>
      <c r="U20" s="114">
        <f>+IF(F20=0,"",'Ark1'!AS504)</f>
        <v>36.345919975279685</v>
      </c>
      <c r="V20" s="76">
        <f>+'Ark1'!Y504</f>
        <v>7.1794686468784805</v>
      </c>
      <c r="W20" s="53">
        <f>+'Ark1'!Z504</f>
        <v>1.3530447400522267</v>
      </c>
      <c r="X20" s="53">
        <f>+'Ark1'!AA504</f>
        <v>1.6993508451793498</v>
      </c>
      <c r="Y20" s="50"/>
      <c r="Z20" s="307">
        <f t="shared" si="9"/>
        <v>511.88505807673835</v>
      </c>
      <c r="AA20" s="76">
        <f t="shared" si="10"/>
        <v>41.324399431797708</v>
      </c>
      <c r="AB20" s="76">
        <f t="shared" si="11"/>
        <v>1.8852459016393444</v>
      </c>
      <c r="AC20" s="43"/>
      <c r="AD20" s="4"/>
      <c r="AE20" s="56"/>
      <c r="AG20" s="4"/>
      <c r="AH20" s="4"/>
      <c r="AJ20" s="2"/>
      <c r="AK20" s="2"/>
      <c r="AL20" s="2"/>
    </row>
    <row r="21" spans="1:40" ht="15.6">
      <c r="A21" s="43"/>
      <c r="B21" s="314">
        <f>+'Ark1'!C505</f>
        <v>2024</v>
      </c>
      <c r="C21" s="314">
        <f>+'Ark1'!N505</f>
        <v>350</v>
      </c>
      <c r="D21" s="314" t="str">
        <f>VLOOKUP(C21,RNR!$H$2:$I$23,2)</f>
        <v>325,1 - 350 kg</v>
      </c>
      <c r="E21" s="459">
        <f>+'Ark1'!Q505</f>
        <v>358</v>
      </c>
      <c r="F21" s="460">
        <f>+'Ark1'!R505</f>
        <v>556</v>
      </c>
      <c r="G21" s="69">
        <f>+'Ark1'!AE505</f>
        <v>1.5080010848928662</v>
      </c>
      <c r="H21" s="69">
        <f t="shared" si="6"/>
        <v>1.5080010848928662</v>
      </c>
      <c r="I21" s="69">
        <f>+'Ark1'!AF505</f>
        <v>2.2372229031887976</v>
      </c>
      <c r="J21" s="359">
        <f>+'Ark1'!S505</f>
        <v>7.890287769784174</v>
      </c>
      <c r="K21" s="57">
        <f t="shared" si="7"/>
        <v>7.890287769784174</v>
      </c>
      <c r="L21" s="63">
        <f>+'Ark1'!T505</f>
        <v>9.8093525179856105</v>
      </c>
      <c r="M21" s="57">
        <f t="shared" si="8"/>
        <v>9.8093525179856105</v>
      </c>
      <c r="N21" s="307">
        <f>+'Ark1'!U505</f>
        <v>335.03291366906495</v>
      </c>
      <c r="O21" s="76">
        <f>+'Ark1'!W505</f>
        <v>96.223021582733779</v>
      </c>
      <c r="P21" s="76">
        <f>+'Ark1'!AG505</f>
        <v>620.5746268656718</v>
      </c>
      <c r="Q21" s="76">
        <f>+'Ark1'!AH505</f>
        <v>96.223021582733779</v>
      </c>
      <c r="R21" s="76">
        <f>+'Ark1'!AI505</f>
        <v>76.798561151079113</v>
      </c>
      <c r="S21" s="75"/>
      <c r="T21" s="374">
        <f>+IF(F21=0,"",'Ark1'!AR505)</f>
        <v>208.09701492537312</v>
      </c>
      <c r="U21" s="114">
        <f>+IF(F21=0,"",'Ark1'!AS505)</f>
        <v>37.445267221162226</v>
      </c>
      <c r="V21" s="76">
        <f>+'Ark1'!Y505</f>
        <v>6.849529690281952</v>
      </c>
      <c r="W21" s="53">
        <f>+'Ark1'!Z505</f>
        <v>1.2851584693294742</v>
      </c>
      <c r="X21" s="53">
        <f>+'Ark1'!AA505</f>
        <v>1.8860484398492188</v>
      </c>
      <c r="Y21" s="50"/>
      <c r="Z21" s="307">
        <f t="shared" si="9"/>
        <v>539.87530131744393</v>
      </c>
      <c r="AA21" s="76">
        <f t="shared" si="10"/>
        <v>42.46143150216551</v>
      </c>
      <c r="AB21" s="76">
        <f t="shared" si="11"/>
        <v>1.553072625698324</v>
      </c>
      <c r="AC21" s="43"/>
      <c r="AD21" s="4"/>
      <c r="AE21" s="56"/>
      <c r="AG21" s="4"/>
      <c r="AH21" s="4"/>
      <c r="AJ21" s="2"/>
      <c r="AK21" s="2"/>
      <c r="AL21" s="2"/>
    </row>
    <row r="22" spans="1:40" ht="15.6">
      <c r="A22" s="43"/>
      <c r="B22" s="314">
        <f>+'Ark1'!C506</f>
        <v>2024</v>
      </c>
      <c r="C22" s="314">
        <f>+'Ark1'!N506</f>
        <v>375</v>
      </c>
      <c r="D22" s="314" t="str">
        <f>VLOOKUP(C22,RNR!$H$2:$I$23,2)</f>
        <v>350,1 - 375 kg</v>
      </c>
      <c r="E22" s="459">
        <f>+'Ark1'!Q506</f>
        <v>120</v>
      </c>
      <c r="F22" s="460">
        <f>+'Ark1'!R506</f>
        <v>185</v>
      </c>
      <c r="G22" s="69">
        <f>+'Ark1'!AE506</f>
        <v>0.50176295090859779</v>
      </c>
      <c r="H22" s="69" t="e">
        <f>+G22-#REF!</f>
        <v>#REF!</v>
      </c>
      <c r="I22" s="69">
        <f>+'Ark1'!AF506</f>
        <v>0.79880443677009105</v>
      </c>
      <c r="J22" s="359">
        <f>+'Ark1'!S506</f>
        <v>8.3405405405405428</v>
      </c>
      <c r="K22" s="57" t="e">
        <f>+J22-#REF!</f>
        <v>#REF!</v>
      </c>
      <c r="L22" s="63">
        <f>+'Ark1'!T506</f>
        <v>10.178378378378376</v>
      </c>
      <c r="M22" s="57" t="e">
        <f>+L22-#REF!</f>
        <v>#REF!</v>
      </c>
      <c r="N22" s="307">
        <f>+'Ark1'!U506</f>
        <v>359.51891891891881</v>
      </c>
      <c r="O22" s="76">
        <f>+'Ark1'!W506</f>
        <v>92.432432432432449</v>
      </c>
      <c r="P22" s="76">
        <f>+'Ark1'!AG506</f>
        <v>637.23888888888882</v>
      </c>
      <c r="Q22" s="76">
        <f>+'Ark1'!AH506</f>
        <v>96.756756756756786</v>
      </c>
      <c r="R22" s="76">
        <f>+'Ark1'!AI506</f>
        <v>81.081081081081095</v>
      </c>
      <c r="S22" s="75"/>
      <c r="T22" s="374">
        <f>+IF(F22=0,"",'Ark1'!AR506)</f>
        <v>210.26111111111112</v>
      </c>
      <c r="U22" s="114">
        <f>+IF(F22=0,"",'Ark1'!AS506)</f>
        <v>38.91637624202145</v>
      </c>
      <c r="V22" s="76">
        <f>+'Ark1'!Y506</f>
        <v>6.8845238834384572</v>
      </c>
      <c r="W22" s="53">
        <f>+'Ark1'!Z506</f>
        <v>1.1520743827946123</v>
      </c>
      <c r="X22" s="53">
        <f>+'Ark1'!AA506</f>
        <v>2.2265152915074036</v>
      </c>
      <c r="Y22" s="50"/>
      <c r="Z22" s="307">
        <f t="shared" si="9"/>
        <v>564.18232657738156</v>
      </c>
      <c r="AA22" s="76">
        <f t="shared" si="10"/>
        <v>43.104990278677874</v>
      </c>
      <c r="AB22" s="76">
        <f t="shared" si="11"/>
        <v>1.5416666666666667</v>
      </c>
      <c r="AC22" s="43"/>
      <c r="AD22" s="4"/>
      <c r="AE22" s="56"/>
      <c r="AG22" s="4"/>
      <c r="AH22" s="4"/>
      <c r="AJ22" s="2"/>
      <c r="AK22" s="2"/>
      <c r="AL22" s="2"/>
    </row>
    <row r="23" spans="1:40" ht="15.6">
      <c r="A23" s="43"/>
      <c r="B23" s="314">
        <f>+'Ark1'!C507</f>
        <v>2024</v>
      </c>
      <c r="C23" s="314">
        <f>+'Ark1'!N507</f>
        <v>400</v>
      </c>
      <c r="D23" s="314" t="str">
        <f>VLOOKUP(C23,RNR!$H$2:$I$23,2)</f>
        <v>375,1 - 400 kg</v>
      </c>
      <c r="E23" s="459">
        <f>+'Ark1'!Q507</f>
        <v>40</v>
      </c>
      <c r="F23" s="460">
        <f>+'Ark1'!R507</f>
        <v>48</v>
      </c>
      <c r="G23" s="69">
        <f>+'Ark1'!AE507</f>
        <v>0.13018714401952811</v>
      </c>
      <c r="H23" s="69" t="e">
        <f>+G23-#REF!</f>
        <v>#REF!</v>
      </c>
      <c r="I23" s="69">
        <f>+'Ark1'!AF507</f>
        <v>0.22168501533264723</v>
      </c>
      <c r="J23" s="359">
        <f>+'Ark1'!S507</f>
        <v>8.8541666666666643</v>
      </c>
      <c r="K23" s="57" t="e">
        <f>+J23-#REF!</f>
        <v>#REF!</v>
      </c>
      <c r="L23" s="63">
        <f>+'Ark1'!T507</f>
        <v>10.291666666666664</v>
      </c>
      <c r="M23" s="57" t="e">
        <f>+L23-#REF!</f>
        <v>#REF!</v>
      </c>
      <c r="N23" s="307">
        <f>+'Ark1'!U507</f>
        <v>384.54583333333346</v>
      </c>
      <c r="O23" s="76">
        <f>+'Ark1'!W507</f>
        <v>95.833333333333314</v>
      </c>
      <c r="P23" s="76">
        <f>+'Ark1'!AG507</f>
        <v>642.39130434782612</v>
      </c>
      <c r="Q23" s="76">
        <f>+'Ark1'!AH507</f>
        <v>95.833333333333314</v>
      </c>
      <c r="R23" s="76">
        <f>+'Ark1'!AI507</f>
        <v>79.166666666666686</v>
      </c>
      <c r="S23" s="75"/>
      <c r="T23" s="374">
        <f>+IF(F23=0,"",'Ark1'!AR507)</f>
        <v>212.06521739130437</v>
      </c>
      <c r="U23" s="114">
        <f>+IF(F23=0,"",'Ark1'!AS507)</f>
        <v>40.530448246942335</v>
      </c>
      <c r="V23" s="76">
        <f>+'Ark1'!Y507</f>
        <v>6.697666208381845</v>
      </c>
      <c r="W23" s="53">
        <f>+'Ark1'!Z507</f>
        <v>1.3068662156301851</v>
      </c>
      <c r="X23" s="53">
        <f>+'Ark1'!AA507</f>
        <v>2.1980894481849975</v>
      </c>
      <c r="Y23" s="50"/>
      <c r="Z23" s="307">
        <f t="shared" si="9"/>
        <v>598.61618725324331</v>
      </c>
      <c r="AA23" s="76">
        <f t="shared" si="10"/>
        <v>43.43105882352944</v>
      </c>
      <c r="AB23" s="76">
        <f t="shared" si="11"/>
        <v>1.2</v>
      </c>
      <c r="AC23" s="43"/>
      <c r="AD23" s="4"/>
      <c r="AE23" s="56"/>
      <c r="AG23" s="4"/>
      <c r="AH23" s="4"/>
      <c r="AJ23" s="2"/>
      <c r="AK23" s="2"/>
      <c r="AL23" s="2"/>
    </row>
    <row r="24" spans="1:40" ht="15.6">
      <c r="A24" s="43"/>
      <c r="B24" s="314">
        <f>+'Ark1'!C508</f>
        <v>2024</v>
      </c>
      <c r="C24" s="314">
        <f>+'Ark1'!N508</f>
        <v>425</v>
      </c>
      <c r="D24" s="314" t="str">
        <f>VLOOKUP(C24,RNR!$H$2:$I$23,2)</f>
        <v>400,1 - 425 kg</v>
      </c>
      <c r="E24" s="459">
        <f>+'Ark1'!Q508</f>
        <v>11</v>
      </c>
      <c r="F24" s="460">
        <f>+'Ark1'!R508</f>
        <v>17</v>
      </c>
      <c r="G24" s="69">
        <f>+'Ark1'!AE508</f>
        <v>4.610794684024952E-2</v>
      </c>
      <c r="H24" s="69" t="e">
        <f>+G24-#REF!</f>
        <v>#REF!</v>
      </c>
      <c r="I24" s="69">
        <f>+'Ark1'!AF508</f>
        <v>8.373689004899082E-2</v>
      </c>
      <c r="J24" s="359">
        <f>+'Ark1'!S508</f>
        <v>8.7647058823529402</v>
      </c>
      <c r="K24" s="57" t="e">
        <f>+J24-#REF!</f>
        <v>#REF!</v>
      </c>
      <c r="L24" s="63">
        <f>+'Ark1'!T508</f>
        <v>11.352941176470589</v>
      </c>
      <c r="M24" s="57" t="e">
        <f>+L24-#REF!</f>
        <v>#REF!</v>
      </c>
      <c r="N24" s="307">
        <f>+'Ark1'!U508</f>
        <v>410.12941176470594</v>
      </c>
      <c r="O24" s="76">
        <f>+'Ark1'!W508</f>
        <v>100</v>
      </c>
      <c r="P24" s="76">
        <f>+'Ark1'!AG508</f>
        <v>622.75</v>
      </c>
      <c r="Q24" s="76">
        <f>+'Ark1'!AH508</f>
        <v>94.117647058823522</v>
      </c>
      <c r="R24" s="76">
        <f>+'Ark1'!AI508</f>
        <v>76.470588235294116</v>
      </c>
      <c r="S24" s="75"/>
      <c r="T24" s="374">
        <f>+IF(F24=0,"",'Ark1'!AR508)</f>
        <v>217.6875</v>
      </c>
      <c r="U24" s="114">
        <f>+IF(F24=0,"",'Ark1'!AS508)</f>
        <v>40.104953339428874</v>
      </c>
      <c r="V24" s="76">
        <f>+'Ark1'!Y508</f>
        <v>6.0041911544117132</v>
      </c>
      <c r="W24" s="53">
        <f>+'Ark1'!Z508</f>
        <v>1.2141039670911868</v>
      </c>
      <c r="X24" s="53">
        <f>+'Ark1'!AA508</f>
        <v>1.4528340041445276</v>
      </c>
      <c r="Y24" s="50"/>
      <c r="Z24" s="307">
        <f t="shared" si="9"/>
        <v>658.57793940538897</v>
      </c>
      <c r="AA24" s="76">
        <f t="shared" si="10"/>
        <v>46.793288590604035</v>
      </c>
      <c r="AB24" s="76">
        <f t="shared" si="11"/>
        <v>1.5454545454545454</v>
      </c>
      <c r="AC24" s="43"/>
      <c r="AD24" s="4"/>
      <c r="AE24" s="56"/>
      <c r="AG24" s="4"/>
      <c r="AH24" s="4"/>
      <c r="AJ24" s="2"/>
      <c r="AK24" s="2"/>
      <c r="AL24" s="2"/>
    </row>
    <row r="25" spans="1:40" ht="15.6">
      <c r="A25" s="43"/>
      <c r="B25" s="314">
        <f>+'Ark1'!C509</f>
        <v>2024</v>
      </c>
      <c r="C25" s="314">
        <f>+'Ark1'!N509</f>
        <v>450</v>
      </c>
      <c r="D25" s="314" t="str">
        <f>VLOOKUP(C25,RNR!$H$2:$I$23,2)</f>
        <v>425,1 - 450 kg</v>
      </c>
      <c r="E25" s="459">
        <f>+'Ark1'!Q509</f>
        <v>3</v>
      </c>
      <c r="F25" s="460">
        <f>+'Ark1'!R509</f>
        <v>4</v>
      </c>
      <c r="G25" s="69">
        <f>+'Ark1'!AE509</f>
        <v>1.0848928668294006E-2</v>
      </c>
      <c r="H25" s="69" t="e">
        <f>+G25-#REF!</f>
        <v>#REF!</v>
      </c>
      <c r="I25" s="69">
        <f>+'Ark1'!AF509</f>
        <v>2.0781093607723362E-2</v>
      </c>
      <c r="J25" s="359">
        <f>+'Ark1'!S509</f>
        <v>9.5</v>
      </c>
      <c r="K25" s="57" t="e">
        <f>+J25-#REF!</f>
        <v>#REF!</v>
      </c>
      <c r="L25" s="63">
        <f>+'Ark1'!T509</f>
        <v>10.5</v>
      </c>
      <c r="M25" s="57" t="e">
        <f>+L25-#REF!</f>
        <v>#REF!</v>
      </c>
      <c r="N25" s="307">
        <f>+'Ark1'!U509</f>
        <v>432.57499999999999</v>
      </c>
      <c r="O25" s="76">
        <f>+'Ark1'!W509</f>
        <v>100</v>
      </c>
      <c r="P25" s="76">
        <f>+'Ark1'!AG509</f>
        <v>659.25</v>
      </c>
      <c r="Q25" s="76">
        <f>+'Ark1'!AH509</f>
        <v>100</v>
      </c>
      <c r="R25" s="76">
        <f>+'Ark1'!AI509</f>
        <v>100</v>
      </c>
      <c r="S25" s="75"/>
      <c r="T25" s="374">
        <f>+IF(F25=0,"",'Ark1'!AR509)</f>
        <v>217.5</v>
      </c>
      <c r="U25" s="114">
        <f>+IF(F25=0,"",'Ark1'!AS509)</f>
        <v>42.235324788347121</v>
      </c>
      <c r="V25" s="76">
        <f>+'Ark1'!Y509</f>
        <v>5.7655767274408012</v>
      </c>
      <c r="W25" s="53">
        <f>+'Ark1'!Z509</f>
        <v>1.1180339887498949</v>
      </c>
      <c r="X25" s="53">
        <f>+'Ark1'!AA509</f>
        <v>2.2912878474779204</v>
      </c>
      <c r="Y25" s="50"/>
      <c r="Z25" s="307">
        <f t="shared" si="9"/>
        <v>656.16230565036028</v>
      </c>
      <c r="AA25" s="76">
        <f t="shared" si="10"/>
        <v>45.534210526315789</v>
      </c>
      <c r="AB25" s="76">
        <f t="shared" si="11"/>
        <v>1.3333333333333333</v>
      </c>
      <c r="AC25" s="43"/>
      <c r="AD25" s="4"/>
      <c r="AE25" s="56"/>
      <c r="AG25" s="4"/>
      <c r="AH25" s="4"/>
      <c r="AJ25" s="2"/>
      <c r="AK25" s="2"/>
      <c r="AL25" s="2"/>
    </row>
    <row r="26" spans="1:40" ht="15.6">
      <c r="A26" s="43"/>
      <c r="B26" s="314">
        <f>+'Ark1'!C510</f>
        <v>2024</v>
      </c>
      <c r="C26" s="314">
        <f>+'Ark1'!N510</f>
        <v>475</v>
      </c>
      <c r="D26" s="314" t="str">
        <f>VLOOKUP(C26,RNR!$H$2:$I$23,2)</f>
        <v>450,1 - 475 kg</v>
      </c>
      <c r="E26" s="459">
        <f>+'Ark1'!Q510</f>
        <v>2</v>
      </c>
      <c r="F26" s="460">
        <f>+'Ark1'!R510</f>
        <v>2</v>
      </c>
      <c r="G26" s="69">
        <f>+'Ark1'!AE510</f>
        <v>5.424464334147003E-3</v>
      </c>
      <c r="H26" s="69" t="e">
        <f>+G26-#REF!</f>
        <v>#REF!</v>
      </c>
      <c r="I26" s="69">
        <f>+'Ark1'!AF510</f>
        <v>1.095201945378428E-2</v>
      </c>
      <c r="J26" s="359">
        <f>+'Ark1'!S510</f>
        <v>10.5</v>
      </c>
      <c r="K26" s="57" t="e">
        <f>+J26-#REF!</f>
        <v>#REF!</v>
      </c>
      <c r="L26" s="63">
        <f>+'Ark1'!T510</f>
        <v>11.5</v>
      </c>
      <c r="M26" s="57" t="e">
        <f>+L26-#REF!</f>
        <v>#REF!</v>
      </c>
      <c r="N26" s="307">
        <f>+'Ark1'!U510</f>
        <v>455.95</v>
      </c>
      <c r="O26" s="76">
        <f>+'Ark1'!W510</f>
        <v>100</v>
      </c>
      <c r="P26" s="76">
        <f>+'Ark1'!AG510</f>
        <v>633.5</v>
      </c>
      <c r="Q26" s="76">
        <f>+'Ark1'!AH510</f>
        <v>100</v>
      </c>
      <c r="R26" s="76">
        <f>+'Ark1'!AI510</f>
        <v>100</v>
      </c>
      <c r="S26" s="75"/>
      <c r="T26" s="374">
        <f>+IF(F26=0,"",'Ark1'!AR510)</f>
        <v>216.5</v>
      </c>
      <c r="U26" s="114">
        <f>+IF(F26=0,"",'Ark1'!AS510)</f>
        <v>45.03380687172875</v>
      </c>
      <c r="V26" s="76">
        <f>+'Ark1'!Y510</f>
        <v>2.6499999999929713</v>
      </c>
      <c r="W26" s="53">
        <f>+'Ark1'!Z510</f>
        <v>0.5</v>
      </c>
      <c r="X26" s="53">
        <f>+'Ark1'!AA510</f>
        <v>1.5</v>
      </c>
      <c r="Y26" s="50"/>
      <c r="Z26" s="307">
        <f t="shared" si="9"/>
        <v>719.73164956590369</v>
      </c>
      <c r="AA26" s="76">
        <f t="shared" si="10"/>
        <v>43.423809523809524</v>
      </c>
      <c r="AB26" s="76">
        <f t="shared" si="11"/>
        <v>1</v>
      </c>
      <c r="AC26" s="43"/>
      <c r="AD26" s="4"/>
      <c r="AE26" s="56"/>
      <c r="AG26" s="4"/>
      <c r="AH26" s="4"/>
      <c r="AJ26" s="2"/>
      <c r="AK26" s="2"/>
      <c r="AL26" s="2"/>
    </row>
    <row r="27" spans="1:40" ht="15.6">
      <c r="A27" s="43"/>
      <c r="B27" s="43"/>
      <c r="C27" s="391"/>
      <c r="D27" s="43"/>
      <c r="E27" s="454"/>
      <c r="F27" s="454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75"/>
      <c r="T27" s="75"/>
      <c r="U27" s="75"/>
      <c r="V27" s="75"/>
      <c r="W27" s="75"/>
      <c r="X27" s="43"/>
      <c r="Y27" s="50"/>
      <c r="Z27" s="43"/>
      <c r="AA27" s="43"/>
      <c r="AB27" s="43"/>
      <c r="AC27" s="43"/>
      <c r="AD27" s="4"/>
      <c r="AE27" s="56"/>
      <c r="AG27" s="4"/>
      <c r="AH27" s="4"/>
      <c r="AJ27" s="1"/>
      <c r="AK27" s="1"/>
      <c r="AL27" s="11"/>
      <c r="AM27" s="11"/>
      <c r="AN27" s="11"/>
    </row>
    <row r="28" spans="1:40" ht="15" customHeight="1">
      <c r="A28" s="43"/>
      <c r="B28">
        <f>+'Ark1'!C515</f>
        <v>2023</v>
      </c>
      <c r="C28" s="32">
        <f>+'Ark1'!N515</f>
        <v>50</v>
      </c>
      <c r="D28" s="32" t="str">
        <f>VLOOKUP(C28,RNR!$H$2:$I$23,2)</f>
        <v>&gt;= 50,0 kg</v>
      </c>
      <c r="E28" s="450">
        <f>+'Ark1'!Q515</f>
        <v>13</v>
      </c>
      <c r="F28" s="450">
        <f>+'Ark1'!R515</f>
        <v>19</v>
      </c>
      <c r="G28" s="70">
        <f>+'Ark1'!AE515</f>
        <v>4.9493344447628221E-2</v>
      </c>
      <c r="H28" s="70"/>
      <c r="I28" s="70">
        <f>+'Ark1'!AF515</f>
        <v>7.1685156946994068E-3</v>
      </c>
      <c r="J28" s="1">
        <f>+'Ark1'!S515</f>
        <v>3.0769230769230762</v>
      </c>
      <c r="K28" s="70"/>
      <c r="L28" s="1">
        <f>+'Ark1'!T515</f>
        <v>2.736842105263158</v>
      </c>
      <c r="M28" s="70"/>
      <c r="N28" s="67">
        <f>+'Ark1'!U515</f>
        <v>32.742105263157903</v>
      </c>
      <c r="O28" s="11">
        <f>+'Ark1'!W515</f>
        <v>0</v>
      </c>
      <c r="P28" s="11">
        <f>+'Ark1'!AG515</f>
        <v>421.69230769230791</v>
      </c>
      <c r="Q28" s="11">
        <f>+'Ark1'!AH515</f>
        <v>68.421052631578959</v>
      </c>
      <c r="R28" s="11">
        <f>+'Ark1'!AI515</f>
        <v>47.368421052631589</v>
      </c>
      <c r="S28" s="75"/>
      <c r="T28" s="374">
        <f>+IF(F28=0,"",'Ark1'!AR515)</f>
        <v>133.76923076923077</v>
      </c>
      <c r="U28" s="114">
        <f>+IF(F28=0,"",'Ark1'!AS515)</f>
        <v>19.068199644179369</v>
      </c>
      <c r="V28" s="11">
        <f>+'Ark1'!Y515</f>
        <v>19.540142643165005</v>
      </c>
      <c r="W28" s="1">
        <f>+'Ark1'!Z515</f>
        <v>0</v>
      </c>
      <c r="X28" s="1">
        <f>+'Ark1'!AA515</f>
        <v>1.1164843913471798</v>
      </c>
      <c r="Y28" s="50"/>
      <c r="Z28" s="11">
        <f t="shared" ref="Z28:Z36" si="12">1000*N28/P28</f>
        <v>77.644540025730123</v>
      </c>
      <c r="AA28" s="11">
        <f t="shared" ref="AA28:AA36" si="13">+N28/J28</f>
        <v>10.641184210526321</v>
      </c>
      <c r="AB28" s="11">
        <f t="shared" ref="AB28:AB36" si="14">+F28/E28</f>
        <v>1.4615384615384615</v>
      </c>
      <c r="AC28" s="43"/>
      <c r="AD28" s="4"/>
      <c r="AE28" s="56"/>
      <c r="AG28" s="4"/>
      <c r="AH28" s="4"/>
      <c r="AJ28" s="1"/>
      <c r="AK28" s="1"/>
      <c r="AL28" s="11"/>
      <c r="AM28" s="11"/>
      <c r="AN28" s="11"/>
    </row>
    <row r="29" spans="1:40" ht="15" customHeight="1">
      <c r="A29" s="43"/>
      <c r="B29">
        <f>+'Ark1'!C516</f>
        <v>2023</v>
      </c>
      <c r="C29" s="32">
        <f>+'Ark1'!N516</f>
        <v>75</v>
      </c>
      <c r="D29" s="32" t="str">
        <f>VLOOKUP(C29,RNR!$H$2:$I$23,2)</f>
        <v>50,1 -75 kg</v>
      </c>
      <c r="E29" s="450">
        <f>+'Ark1'!Q516</f>
        <v>92</v>
      </c>
      <c r="F29" s="450">
        <f>+'Ark1'!R516</f>
        <v>157</v>
      </c>
      <c r="G29" s="70">
        <f>+'Ark1'!AE516</f>
        <v>0.40897131990934904</v>
      </c>
      <c r="H29" s="70"/>
      <c r="I29" s="70">
        <f>+'Ark1'!AF516</f>
        <v>0.11888259053310452</v>
      </c>
      <c r="J29" s="1">
        <f>+'Ark1'!S516</f>
        <v>3.2738853503184706</v>
      </c>
      <c r="K29" s="70"/>
      <c r="L29" s="1">
        <f>+'Ark1'!T516</f>
        <v>3.477707006369426</v>
      </c>
      <c r="M29" s="70"/>
      <c r="N29" s="67">
        <f>+'Ark1'!U516</f>
        <v>65.712738853503211</v>
      </c>
      <c r="O29" s="11">
        <f>+'Ark1'!W516</f>
        <v>0</v>
      </c>
      <c r="P29" s="11">
        <f>+'Ark1'!AG516</f>
        <v>416.56209150326782</v>
      </c>
      <c r="Q29" s="11">
        <f>+'Ark1'!AH516</f>
        <v>95.54140127388537</v>
      </c>
      <c r="R29" s="11">
        <f>+'Ark1'!AI516</f>
        <v>53.503184713375795</v>
      </c>
      <c r="S29" s="75"/>
      <c r="T29" s="374">
        <f>+IF(F29=0,"",'Ark1'!AR516)</f>
        <v>147.41830065359477</v>
      </c>
      <c r="U29" s="114">
        <f>+IF(F29=0,"",'Ark1'!AS516)</f>
        <v>20.63593010400113</v>
      </c>
      <c r="V29" s="11">
        <f>+'Ark1'!Y516</f>
        <v>6.7000591889640084</v>
      </c>
      <c r="W29" s="1">
        <f>+'Ark1'!Z516</f>
        <v>0.71035529791494645</v>
      </c>
      <c r="X29" s="1">
        <f>+'Ark1'!AA516</f>
        <v>1.0502410233600485</v>
      </c>
      <c r="Y29" s="50"/>
      <c r="Z29" s="11">
        <f t="shared" si="12"/>
        <v>157.7501654467944</v>
      </c>
      <c r="AA29" s="11">
        <f t="shared" si="13"/>
        <v>20.071789883268494</v>
      </c>
      <c r="AB29" s="11">
        <f t="shared" si="14"/>
        <v>1.7065217391304348</v>
      </c>
      <c r="AC29" s="43"/>
      <c r="AD29" s="4"/>
      <c r="AE29" s="56"/>
      <c r="AG29" s="4"/>
      <c r="AH29" s="4"/>
      <c r="AJ29" s="13"/>
      <c r="AK29" s="13"/>
      <c r="AL29" s="11"/>
      <c r="AM29" s="11"/>
      <c r="AN29" s="11"/>
    </row>
    <row r="30" spans="1:40" ht="15" customHeight="1">
      <c r="A30" s="43"/>
      <c r="B30">
        <f>+'Ark1'!C517</f>
        <v>2023</v>
      </c>
      <c r="C30" s="32">
        <f>+'Ark1'!N517</f>
        <v>100</v>
      </c>
      <c r="D30" s="32" t="str">
        <f>VLOOKUP(C30,RNR!$H$2:$I$23,2)</f>
        <v>75,1 -100 kg</v>
      </c>
      <c r="E30" s="450">
        <f>+'Ark1'!Q517</f>
        <v>285</v>
      </c>
      <c r="F30" s="450">
        <f>+'Ark1'!R517</f>
        <v>471</v>
      </c>
      <c r="G30" s="70">
        <f>+'Ark1'!AE517</f>
        <v>1.2269139597280472</v>
      </c>
      <c r="H30" s="70"/>
      <c r="I30" s="70">
        <f>+'Ark1'!AF517</f>
        <v>0.48655680911563243</v>
      </c>
      <c r="J30" s="1">
        <f>+'Ark1'!S517</f>
        <v>3.4607218683651801</v>
      </c>
      <c r="K30" s="70"/>
      <c r="L30" s="1">
        <f>+'Ark1'!T517</f>
        <v>4.2186836518046702</v>
      </c>
      <c r="M30" s="70"/>
      <c r="N30" s="67">
        <f>+'Ark1'!U517</f>
        <v>89.648619957537107</v>
      </c>
      <c r="O30" s="11">
        <f>+'Ark1'!W517</f>
        <v>7.8556263269639057</v>
      </c>
      <c r="P30" s="11">
        <f>+'Ark1'!AG517</f>
        <v>411.38478260869567</v>
      </c>
      <c r="Q30" s="11">
        <f>+'Ark1'!AH517</f>
        <v>97.664543524416132</v>
      </c>
      <c r="R30" s="11">
        <f>+'Ark1'!AI517</f>
        <v>48.407643312101939</v>
      </c>
      <c r="S30" s="75"/>
      <c r="T30" s="374">
        <f>+IF(F30=0,"",'Ark1'!AR517)</f>
        <v>160.35652173913044</v>
      </c>
      <c r="U30" s="114">
        <f>+IF(F30=0,"",'Ark1'!AS517)</f>
        <v>21.977615466338435</v>
      </c>
      <c r="V30" s="11">
        <f>+'Ark1'!Y517</f>
        <v>7.0314393465662643</v>
      </c>
      <c r="W30" s="1">
        <f>+'Ark1'!Z517</f>
        <v>0.76414246313049572</v>
      </c>
      <c r="X30" s="1">
        <f>+'Ark1'!AA517</f>
        <v>1.4160706256033422</v>
      </c>
      <c r="Y30" s="50"/>
      <c r="Z30" s="11">
        <f t="shared" si="12"/>
        <v>217.91914467290789</v>
      </c>
      <c r="AA30" s="11">
        <f t="shared" si="13"/>
        <v>25.904601226993854</v>
      </c>
      <c r="AB30" s="11">
        <f t="shared" si="14"/>
        <v>1.6526315789473685</v>
      </c>
      <c r="AC30" s="43"/>
      <c r="AD30" s="4"/>
      <c r="AE30" s="56"/>
      <c r="AG30" s="4"/>
      <c r="AH30" s="4"/>
      <c r="AJ30" s="13"/>
      <c r="AK30" s="13"/>
      <c r="AL30" s="11"/>
      <c r="AM30" s="11"/>
      <c r="AN30" s="11"/>
    </row>
    <row r="31" spans="1:40" ht="15" customHeight="1">
      <c r="A31" s="43"/>
      <c r="B31">
        <f>+'Ark1'!C518</f>
        <v>2023</v>
      </c>
      <c r="C31" s="32">
        <f>+'Ark1'!N518</f>
        <v>125</v>
      </c>
      <c r="D31" s="32" t="str">
        <f>VLOOKUP(C31,RNR!$H$2:$I$23,2)</f>
        <v>100,1 - 125 kg</v>
      </c>
      <c r="E31" s="450">
        <f>+'Ark1'!Q518</f>
        <v>621</v>
      </c>
      <c r="F31" s="450">
        <f>+'Ark1'!R518</f>
        <v>1003</v>
      </c>
      <c r="G31" s="70">
        <f>+'Ark1'!AE518</f>
        <v>2.6127276042616367</v>
      </c>
      <c r="H31" s="70"/>
      <c r="I31" s="70">
        <f>+'Ark1'!AF518</f>
        <v>1.3175572828184321</v>
      </c>
      <c r="J31" s="1">
        <f>+'Ark1'!S518</f>
        <v>3.6626746506986025</v>
      </c>
      <c r="K31" s="70"/>
      <c r="L31" s="1">
        <f>+'Ark1'!T518</f>
        <v>4.6739780658025927</v>
      </c>
      <c r="M31" s="70"/>
      <c r="N31" s="67">
        <f>+'Ark1'!U518</f>
        <v>113.99860418743761</v>
      </c>
      <c r="O31" s="11">
        <f>+'Ark1'!W518</f>
        <v>10.069790628115657</v>
      </c>
      <c r="P31" s="11">
        <f>+'Ark1'!AG518</f>
        <v>433.99173553718998</v>
      </c>
      <c r="Q31" s="11">
        <f>+'Ark1'!AH518</f>
        <v>96.111665004985028</v>
      </c>
      <c r="R31" s="11">
        <f>+'Ark1'!AI518</f>
        <v>44.16749750747757</v>
      </c>
      <c r="S31" s="75"/>
      <c r="T31" s="374">
        <f>+IF(F31=0,"",'Ark1'!AR518)</f>
        <v>170.27066115702476</v>
      </c>
      <c r="U31" s="114">
        <f>+IF(F31=0,"",'Ark1'!AS518)</f>
        <v>23.309936018708981</v>
      </c>
      <c r="V31" s="11">
        <f>+'Ark1'!Y518</f>
        <v>7.0944881956074095</v>
      </c>
      <c r="W31" s="1">
        <f>+'Ark1'!Z518</f>
        <v>0.95489965247682174</v>
      </c>
      <c r="X31" s="1">
        <f>+'Ark1'!AA518</f>
        <v>1.4304726740848783</v>
      </c>
      <c r="Y31" s="50"/>
      <c r="Z31" s="11">
        <f t="shared" si="12"/>
        <v>262.67459689372066</v>
      </c>
      <c r="AA31" s="11">
        <f t="shared" si="13"/>
        <v>31.124414549267708</v>
      </c>
      <c r="AB31" s="11">
        <f t="shared" si="14"/>
        <v>1.6151368760064413</v>
      </c>
      <c r="AC31" s="43"/>
      <c r="AD31" s="4"/>
      <c r="AE31" s="55"/>
      <c r="AG31" s="4"/>
      <c r="AH31" s="4"/>
      <c r="AJ31" s="13"/>
      <c r="AK31" s="13"/>
      <c r="AL31" s="11"/>
      <c r="AM31" s="11"/>
      <c r="AN31" s="11"/>
    </row>
    <row r="32" spans="1:40" ht="15" customHeight="1">
      <c r="A32" s="43"/>
      <c r="B32">
        <f>+'Ark1'!C519</f>
        <v>2023</v>
      </c>
      <c r="C32" s="32">
        <f>+'Ark1'!N519</f>
        <v>150</v>
      </c>
      <c r="D32" s="32" t="str">
        <f>VLOOKUP(C32,RNR!$H$2:$I$23,2)</f>
        <v>125,1 - 150 kg</v>
      </c>
      <c r="E32" s="450">
        <f>+'Ark1'!Q519</f>
        <v>1073</v>
      </c>
      <c r="F32" s="450">
        <f>+'Ark1'!R519</f>
        <v>1809</v>
      </c>
      <c r="G32" s="70">
        <f>+'Ark1'!AE519</f>
        <v>4.7122873739873397</v>
      </c>
      <c r="H32" s="70"/>
      <c r="I32" s="70">
        <f>+'Ark1'!AF519</f>
        <v>2.891616294717188</v>
      </c>
      <c r="J32" s="1">
        <f>+'Ark1'!S519</f>
        <v>4.0354963948973932</v>
      </c>
      <c r="K32" s="70"/>
      <c r="L32" s="1">
        <f>+'Ark1'!T519</f>
        <v>5.4472084024322811</v>
      </c>
      <c r="M32" s="70"/>
      <c r="N32" s="67">
        <f>+'Ark1'!U519</f>
        <v>138.71807628524039</v>
      </c>
      <c r="O32" s="11">
        <f>+'Ark1'!W519</f>
        <v>22.443338861249313</v>
      </c>
      <c r="P32" s="11">
        <f>+'Ark1'!AG519</f>
        <v>456.32620011567377</v>
      </c>
      <c r="Q32" s="11">
        <f>+'Ark1'!AH519</f>
        <v>95.301271420674425</v>
      </c>
      <c r="R32" s="11">
        <f>+'Ark1'!AI519</f>
        <v>46.434494195688238</v>
      </c>
      <c r="S32" s="75"/>
      <c r="T32" s="374">
        <f>+IF(F32=0,"",'Ark1'!AR519)</f>
        <v>177.74840948525159</v>
      </c>
      <c r="U32" s="114">
        <f>+IF(F32=0,"",'Ark1'!AS519)</f>
        <v>24.871212146861311</v>
      </c>
      <c r="V32" s="11">
        <f>+'Ark1'!Y519</f>
        <v>7.2078491590743372</v>
      </c>
      <c r="W32" s="1">
        <f>+'Ark1'!Z519</f>
        <v>1.0329071083213517</v>
      </c>
      <c r="X32" s="1">
        <f>+'Ark1'!AA519</f>
        <v>1.4066116488954359</v>
      </c>
      <c r="Y32" s="50"/>
      <c r="Z32" s="11">
        <f t="shared" si="12"/>
        <v>303.98884887625746</v>
      </c>
      <c r="AA32" s="11">
        <f t="shared" si="13"/>
        <v>34.374476572606987</v>
      </c>
      <c r="AB32" s="11">
        <f t="shared" si="14"/>
        <v>1.6859273066169618</v>
      </c>
      <c r="AC32" s="43"/>
      <c r="AD32"/>
      <c r="AG32" s="4"/>
      <c r="AH32" s="4"/>
      <c r="AJ32" s="13"/>
      <c r="AK32" s="13"/>
      <c r="AL32" s="11"/>
      <c r="AM32" s="11"/>
      <c r="AN32" s="11"/>
    </row>
    <row r="33" spans="1:40" ht="15" customHeight="1">
      <c r="A33" s="43"/>
      <c r="B33">
        <f>+'Ark1'!C520</f>
        <v>2023</v>
      </c>
      <c r="C33" s="32">
        <f>+'Ark1'!N520</f>
        <v>175</v>
      </c>
      <c r="D33" s="32" t="str">
        <f>VLOOKUP(C33,RNR!$H$2:$I$23,2)</f>
        <v>125,1 - 150 kg</v>
      </c>
      <c r="E33" s="450">
        <f>+'Ark1'!Q520</f>
        <v>1702</v>
      </c>
      <c r="F33" s="450">
        <f>+'Ark1'!R520</f>
        <v>2985</v>
      </c>
      <c r="G33" s="70">
        <f>+'Ark1'!AE520</f>
        <v>7.7756649040089618</v>
      </c>
      <c r="H33" s="70"/>
      <c r="I33" s="70">
        <f>+'Ark1'!AF520</f>
        <v>5.6218055899695987</v>
      </c>
      <c r="J33" s="1">
        <f>+'Ark1'!S520</f>
        <v>4.4458235491445812</v>
      </c>
      <c r="K33" s="70"/>
      <c r="L33" s="1">
        <f>+'Ark1'!T520</f>
        <v>6.1597989949748753</v>
      </c>
      <c r="M33" s="70"/>
      <c r="N33" s="67">
        <f>+'Ark1'!U520</f>
        <v>163.44154103852603</v>
      </c>
      <c r="O33" s="11">
        <f>+'Ark1'!W520</f>
        <v>40.971524288107219</v>
      </c>
      <c r="P33" s="11">
        <f>+'Ark1'!AG520</f>
        <v>487.60146699266511</v>
      </c>
      <c r="Q33" s="11">
        <f>+'Ark1'!AH520</f>
        <v>95.510887772194323</v>
      </c>
      <c r="R33" s="11">
        <f>+'Ark1'!AI520</f>
        <v>53.969849246231185</v>
      </c>
      <c r="S33" s="75"/>
      <c r="T33" s="374">
        <f>+IF(F33=0,"",'Ark1'!AR520)</f>
        <v>183.55361508906745</v>
      </c>
      <c r="U33" s="114">
        <f>+IF(F33=0,"",'Ark1'!AS520)</f>
        <v>26.64098880292158</v>
      </c>
      <c r="V33" s="11">
        <f>+'Ark1'!Y520</f>
        <v>7.2460515190530446</v>
      </c>
      <c r="W33" s="1">
        <f>+'Ark1'!Z520</f>
        <v>1.2087674017415477</v>
      </c>
      <c r="X33" s="1">
        <f>+'Ark1'!AA520</f>
        <v>1.4793696742071669</v>
      </c>
      <c r="Y33" s="50"/>
      <c r="Z33" s="11">
        <f t="shared" si="12"/>
        <v>335.19493295737897</v>
      </c>
      <c r="AA33" s="11">
        <f t="shared" si="13"/>
        <v>36.76293924664953</v>
      </c>
      <c r="AB33" s="11">
        <f t="shared" si="14"/>
        <v>1.7538190364277322</v>
      </c>
      <c r="AC33" s="43"/>
      <c r="AD33" s="2"/>
      <c r="AE33" s="55"/>
      <c r="AH33" s="5"/>
      <c r="AJ33" s="13"/>
      <c r="AK33" s="13"/>
      <c r="AL33" s="11"/>
      <c r="AM33" s="11"/>
      <c r="AN33" s="11"/>
    </row>
    <row r="34" spans="1:40" ht="15" customHeight="1">
      <c r="A34" s="43"/>
      <c r="B34">
        <f>+'Ark1'!C521</f>
        <v>2023</v>
      </c>
      <c r="C34" s="32">
        <f>+'Ark1'!N521</f>
        <v>200</v>
      </c>
      <c r="D34" s="32" t="str">
        <f>VLOOKUP(C34,RNR!$H$2:$I$23,2)</f>
        <v>175,1 - 200 kg</v>
      </c>
      <c r="E34" s="450">
        <f>+'Ark1'!Q521</f>
        <v>2402</v>
      </c>
      <c r="F34" s="450">
        <f>+'Ark1'!R521</f>
        <v>4499</v>
      </c>
      <c r="G34" s="70">
        <f>+'Ark1'!AE521</f>
        <v>11.719502982625231</v>
      </c>
      <c r="H34" s="70"/>
      <c r="I34" s="70">
        <f>+'Ark1'!AF521</f>
        <v>9.7751486331982438</v>
      </c>
      <c r="J34" s="1">
        <f>+'Ark1'!S521</f>
        <v>4.9215860993539762</v>
      </c>
      <c r="K34" s="70"/>
      <c r="L34" s="1">
        <f>+'Ark1'!T521</f>
        <v>6.9168704156479217</v>
      </c>
      <c r="M34" s="70"/>
      <c r="N34" s="67">
        <f>+'Ark1'!U521</f>
        <v>188.55512336074753</v>
      </c>
      <c r="O34" s="11">
        <f>+'Ark1'!W521</f>
        <v>61.146921538119578</v>
      </c>
      <c r="P34" s="11">
        <f>+'Ark1'!AG521</f>
        <v>514.31145251396651</v>
      </c>
      <c r="Q34" s="11">
        <f>+'Ark1'!AH521</f>
        <v>95.087797288286325</v>
      </c>
      <c r="R34" s="11">
        <f>+'Ark1'!AI521</f>
        <v>58.768615247832855</v>
      </c>
      <c r="S34" s="75"/>
      <c r="T34" s="374">
        <f>+IF(F34=0,"",'Ark1'!AR521)</f>
        <v>188.52374301675977</v>
      </c>
      <c r="U34" s="114">
        <f>+IF(F34=0,"",'Ark1'!AS521)</f>
        <v>28.388179380308888</v>
      </c>
      <c r="V34" s="11">
        <f>+'Ark1'!Y521</f>
        <v>7.1407226420043441</v>
      </c>
      <c r="W34" s="1">
        <f>+'Ark1'!Z521</f>
        <v>1.3379892396880551</v>
      </c>
      <c r="X34" s="1">
        <f>+'Ark1'!AA521</f>
        <v>1.6038482793827562</v>
      </c>
      <c r="Y34" s="50"/>
      <c r="Z34" s="11">
        <f t="shared" si="12"/>
        <v>366.61661419182025</v>
      </c>
      <c r="AA34" s="11">
        <f t="shared" si="13"/>
        <v>38.311861167174932</v>
      </c>
      <c r="AB34" s="11">
        <f t="shared" si="14"/>
        <v>1.873022481265612</v>
      </c>
      <c r="AC34" s="43"/>
      <c r="AD34" s="2"/>
      <c r="AE34" s="55"/>
      <c r="AJ34" s="13"/>
      <c r="AK34" s="13"/>
      <c r="AL34" s="11"/>
      <c r="AM34" s="11"/>
      <c r="AN34" s="11"/>
    </row>
    <row r="35" spans="1:40" ht="15" customHeight="1">
      <c r="A35" s="43"/>
      <c r="B35">
        <f>+'Ark1'!C522</f>
        <v>2023</v>
      </c>
      <c r="C35" s="32">
        <f>+'Ark1'!N522</f>
        <v>225</v>
      </c>
      <c r="D35" s="32" t="str">
        <f>VLOOKUP(C35,RNR!$H$2:$I$23,2)</f>
        <v>200,1 - 225 kg</v>
      </c>
      <c r="E35" s="450">
        <f>+'Ark1'!Q522</f>
        <v>3129</v>
      </c>
      <c r="F35" s="450">
        <f>+'Ark1'!R522</f>
        <v>6868</v>
      </c>
      <c r="G35" s="70">
        <f>+'Ark1'!AE522</f>
        <v>17.890541561384772</v>
      </c>
      <c r="H35" s="70"/>
      <c r="I35" s="70">
        <f>+'Ark1'!AF522</f>
        <v>16.872950567628038</v>
      </c>
      <c r="J35" s="1">
        <f>+'Ark1'!S522</f>
        <v>5.4963567473039925</v>
      </c>
      <c r="K35" s="70"/>
      <c r="L35" s="1">
        <f>+'Ark1'!T522</f>
        <v>7.5984274898078068</v>
      </c>
      <c r="M35" s="70"/>
      <c r="N35" s="67">
        <f>+'Ark1'!U522</f>
        <v>213.20221316249183</v>
      </c>
      <c r="O35" s="11">
        <f>+'Ark1'!W522</f>
        <v>76.368666278392567</v>
      </c>
      <c r="P35" s="11">
        <f>+'Ark1'!AG522</f>
        <v>532.09929184872681</v>
      </c>
      <c r="Q35" s="11">
        <f>+'Ark1'!AH522</f>
        <v>96.214327315084446</v>
      </c>
      <c r="R35" s="11">
        <f>+'Ark1'!AI522</f>
        <v>63.147932440302846</v>
      </c>
      <c r="S35" s="75"/>
      <c r="T35" s="374">
        <f>+IF(F35=0,"",'Ark1'!AR522)</f>
        <v>192.37064938978455</v>
      </c>
      <c r="U35" s="114">
        <f>+IF(F35=0,"",'Ark1'!AS522)</f>
        <v>30.250060114666997</v>
      </c>
      <c r="V35" s="11">
        <f>+'Ark1'!Y522</f>
        <v>7.1914325114801025</v>
      </c>
      <c r="W35" s="1">
        <f>+'Ark1'!Z522</f>
        <v>1.4816952079435828</v>
      </c>
      <c r="X35" s="1">
        <f>+'Ark1'!AA522</f>
        <v>1.636991529083607</v>
      </c>
      <c r="Y35" s="50"/>
      <c r="Z35" s="11">
        <f t="shared" si="12"/>
        <v>400.68125710474385</v>
      </c>
      <c r="AA35" s="11">
        <f t="shared" si="13"/>
        <v>38.789733447900602</v>
      </c>
      <c r="AB35" s="11">
        <f t="shared" si="14"/>
        <v>2.1949504634068391</v>
      </c>
      <c r="AC35" s="43"/>
      <c r="AD35" s="14"/>
      <c r="AE35" s="13"/>
      <c r="AJ35" s="13"/>
      <c r="AK35" s="13"/>
      <c r="AL35" s="11"/>
      <c r="AM35" s="11"/>
      <c r="AN35" s="11"/>
    </row>
    <row r="36" spans="1:40" ht="15" customHeight="1">
      <c r="A36" s="43"/>
      <c r="B36">
        <f>+'Ark1'!C523</f>
        <v>2023</v>
      </c>
      <c r="C36" s="32">
        <f>+'Ark1'!N523</f>
        <v>250</v>
      </c>
      <c r="D36" s="32" t="str">
        <f>VLOOKUP(C36,RNR!$H$2:$I$23,2)</f>
        <v>225,1 - 250 kg</v>
      </c>
      <c r="E36" s="450">
        <f>+'Ark1'!Q523</f>
        <v>3156</v>
      </c>
      <c r="F36" s="450">
        <f>+'Ark1'!R523</f>
        <v>7756</v>
      </c>
      <c r="G36" s="70">
        <f>+'Ark1'!AE523</f>
        <v>20.203704186094971</v>
      </c>
      <c r="H36" s="70"/>
      <c r="I36" s="70">
        <f>+'Ark1'!AF523</f>
        <v>21.239417811434922</v>
      </c>
      <c r="J36" s="1">
        <f>+'Ark1'!S523</f>
        <v>6.0300567595459214</v>
      </c>
      <c r="K36" s="70"/>
      <c r="L36" s="1">
        <f>+'Ark1'!T523</f>
        <v>8.2528365136668391</v>
      </c>
      <c r="M36" s="70"/>
      <c r="N36" s="67">
        <f>+'Ark1'!U523</f>
        <v>237.6488782877764</v>
      </c>
      <c r="O36" s="11">
        <f>+'Ark1'!W523</f>
        <v>88.525012893243911</v>
      </c>
      <c r="P36" s="11">
        <f>+'Ark1'!AG523</f>
        <v>548.67862838915471</v>
      </c>
      <c r="Q36" s="11">
        <f>+'Ark1'!AH523</f>
        <v>96.557503867973196</v>
      </c>
      <c r="R36" s="11">
        <f>+'Ark1'!AI523</f>
        <v>66.155234657039713</v>
      </c>
      <c r="S36" s="75"/>
      <c r="T36" s="374">
        <f>+IF(F36=0,"",'Ark1'!AR523)</f>
        <v>195.75624667729923</v>
      </c>
      <c r="U36" s="114">
        <f>+IF(F36=0,"",'Ark1'!AS523)</f>
        <v>32.002858690109761</v>
      </c>
      <c r="V36" s="11">
        <f>+'Ark1'!Y523</f>
        <v>7.2281974660213182</v>
      </c>
      <c r="W36" s="1">
        <f>+'Ark1'!Z523</f>
        <v>1.5280829318928282</v>
      </c>
      <c r="X36" s="1">
        <f>+'Ark1'!AA523</f>
        <v>1.5968472191629819</v>
      </c>
      <c r="Y36" s="50"/>
      <c r="Z36" s="11">
        <f t="shared" si="12"/>
        <v>433.12946047394075</v>
      </c>
      <c r="AA36" s="11">
        <f t="shared" si="13"/>
        <v>39.410719959072487</v>
      </c>
      <c r="AB36" s="11">
        <f t="shared" si="14"/>
        <v>2.4575411913814955</v>
      </c>
      <c r="AC36" s="43"/>
      <c r="AD36" s="2"/>
      <c r="AE36" s="5"/>
      <c r="AJ36" s="54"/>
      <c r="AK36" s="54"/>
      <c r="AL36" s="11"/>
      <c r="AM36" s="11"/>
      <c r="AN36" s="11"/>
    </row>
    <row r="37" spans="1:40" ht="15" customHeight="1">
      <c r="A37" s="43"/>
      <c r="B37">
        <f>+'Ark1'!C524</f>
        <v>2023</v>
      </c>
      <c r="C37" s="32">
        <f>+'Ark1'!N524</f>
        <v>275</v>
      </c>
      <c r="D37" s="32" t="str">
        <f>VLOOKUP(C37,RNR!$H$2:$I$23,2)</f>
        <v>250,1 - 275 kg</v>
      </c>
      <c r="E37" s="450">
        <f>+'Ark1'!Q524</f>
        <v>2679</v>
      </c>
      <c r="F37" s="450">
        <f>+'Ark1'!R524</f>
        <v>6385</v>
      </c>
      <c r="G37" s="70">
        <f>+'Ark1'!AE524</f>
        <v>16.632368647268748</v>
      </c>
      <c r="H37" s="70"/>
      <c r="I37" s="70">
        <f>+'Ark1'!AF524</f>
        <v>19.267723388769625</v>
      </c>
      <c r="J37" s="1">
        <f>+'Ark1'!S524</f>
        <v>6.5655647814507292</v>
      </c>
      <c r="K37" s="70"/>
      <c r="L37" s="1">
        <f>+'Ark1'!T524</f>
        <v>8.7370399373531704</v>
      </c>
      <c r="M37" s="70"/>
      <c r="N37" s="67">
        <f>+'Ark1'!U524</f>
        <v>261.87887235708831</v>
      </c>
      <c r="O37" s="11">
        <f>+'Ark1'!W524</f>
        <v>93.453406421299917</v>
      </c>
      <c r="P37" s="11">
        <f>+'Ark1'!AG524</f>
        <v>565.64292620045126</v>
      </c>
      <c r="Q37" s="11">
        <f>+'Ark1'!AH524</f>
        <v>96.805011746280314</v>
      </c>
      <c r="R37" s="11">
        <f>+'Ark1'!AI524</f>
        <v>68.723570869224758</v>
      </c>
      <c r="S37" s="75"/>
      <c r="T37" s="374">
        <f>+IF(F37=0,"",'Ark1'!AR524)</f>
        <v>198.99854979052529</v>
      </c>
      <c r="U37" s="114">
        <f>+IF(F37=0,"",'Ark1'!AS524)</f>
        <v>33.531614213037528</v>
      </c>
      <c r="V37" s="11">
        <f>+'Ark1'!Y524</f>
        <v>7.1766104021164123</v>
      </c>
      <c r="W37" s="1">
        <f>+'Ark1'!Z524</f>
        <v>1.4826640004797338</v>
      </c>
      <c r="X37" s="1">
        <f>+'Ark1'!AA524</f>
        <v>1.5598470928222561</v>
      </c>
      <c r="Y37" s="50"/>
      <c r="Z37" s="11">
        <f t="shared" ref="Z37:Z39" si="15">1000*N37/P37</f>
        <v>462.97559860986269</v>
      </c>
      <c r="AA37" s="11">
        <f t="shared" ref="AA37:AA39" si="16">+N37/J37</f>
        <v>39.886724306941268</v>
      </c>
      <c r="AB37" s="11">
        <f t="shared" ref="AB37:AB39" si="17">+F37/E37</f>
        <v>2.3833519970138113</v>
      </c>
      <c r="AC37" s="43"/>
      <c r="AD37" s="2"/>
      <c r="AE37" s="5"/>
      <c r="AJ37" s="54"/>
      <c r="AK37" s="54"/>
      <c r="AL37" s="11"/>
      <c r="AM37" s="11"/>
      <c r="AN37" s="11"/>
    </row>
    <row r="38" spans="1:40" ht="15" customHeight="1">
      <c r="A38" s="43"/>
      <c r="B38">
        <f>+'Ark1'!C525</f>
        <v>2023</v>
      </c>
      <c r="C38" s="32">
        <f>+'Ark1'!N525</f>
        <v>300</v>
      </c>
      <c r="D38" s="32" t="str">
        <f>VLOOKUP(C38,RNR!$H$2:$I$23,2)</f>
        <v>275,1 - 300 kg</v>
      </c>
      <c r="E38" s="450">
        <f>+'Ark1'!Q525</f>
        <v>1810</v>
      </c>
      <c r="F38" s="450">
        <f>+'Ark1'!R525</f>
        <v>3722</v>
      </c>
      <c r="G38" s="70">
        <f>+'Ark1'!AE525</f>
        <v>9.695485686003801</v>
      </c>
      <c r="H38" s="70"/>
      <c r="I38" s="70">
        <f>+'Ark1'!AF525</f>
        <v>12.273555536885596</v>
      </c>
      <c r="J38" s="1">
        <f>+'Ark1'!S525</f>
        <v>6.9723267060720042</v>
      </c>
      <c r="K38" s="70"/>
      <c r="L38" s="1">
        <f>+'Ark1'!T525</f>
        <v>9.2068780225685121</v>
      </c>
      <c r="M38" s="70"/>
      <c r="N38" s="67">
        <f>+'Ark1'!U525</f>
        <v>286.17058033315425</v>
      </c>
      <c r="O38" s="11">
        <f>+'Ark1'!W525</f>
        <v>96.53412144008594</v>
      </c>
      <c r="P38" s="11">
        <f>+'Ark1'!AG525</f>
        <v>585.28286742319381</v>
      </c>
      <c r="Q38" s="11">
        <f>+'Ark1'!AH525</f>
        <v>96.722192369693744</v>
      </c>
      <c r="R38" s="11">
        <f>+'Ark1'!AI525</f>
        <v>69.344438473938737</v>
      </c>
      <c r="S38" s="75"/>
      <c r="T38" s="374">
        <f>+IF(F38=0,"",'Ark1'!AR525)</f>
        <v>202.52836977580955</v>
      </c>
      <c r="U38" s="114">
        <f>+IF(F38=0,"",'Ark1'!AS525)</f>
        <v>34.787546328886563</v>
      </c>
      <c r="V38" s="11">
        <f>+'Ark1'!Y525</f>
        <v>7.0771845949542476</v>
      </c>
      <c r="W38" s="1">
        <f>+'Ark1'!Z525</f>
        <v>1.4744965762382671</v>
      </c>
      <c r="X38" s="1">
        <f>+'Ark1'!AA525</f>
        <v>1.5509183220781519</v>
      </c>
      <c r="Y38" s="50"/>
      <c r="Z38" s="11">
        <f t="shared" si="15"/>
        <v>488.94405809804124</v>
      </c>
      <c r="AA38" s="11">
        <f t="shared" si="16"/>
        <v>41.043770952949792</v>
      </c>
      <c r="AB38" s="11">
        <f t="shared" si="17"/>
        <v>2.0563535911602209</v>
      </c>
      <c r="AC38" s="43"/>
      <c r="AD38" s="2"/>
      <c r="AE38" s="5"/>
      <c r="AJ38" s="54"/>
      <c r="AK38" s="54"/>
      <c r="AL38" s="11"/>
      <c r="AM38" s="11"/>
      <c r="AN38" s="11"/>
    </row>
    <row r="39" spans="1:40" ht="15" customHeight="1">
      <c r="A39" s="43"/>
      <c r="B39">
        <f>+'Ark1'!C526</f>
        <v>2023</v>
      </c>
      <c r="C39" s="32">
        <f>+'Ark1'!N526</f>
        <v>325</v>
      </c>
      <c r="D39" s="32" t="str">
        <f>VLOOKUP(C39,RNR!$H$2:$I$23,2)</f>
        <v>300,1 - 325 kg</v>
      </c>
      <c r="E39" s="450">
        <f>+'Ark1'!Q526</f>
        <v>896</v>
      </c>
      <c r="F39" s="450">
        <f>+'Ark1'!R526</f>
        <v>1728</v>
      </c>
      <c r="G39" s="70">
        <f>+'Ark1'!AE526</f>
        <v>4.5012894318685044</v>
      </c>
      <c r="H39" s="70"/>
      <c r="I39" s="70">
        <f>+'Ark1'!AF526</f>
        <v>6.1861317487452787</v>
      </c>
      <c r="J39" s="1">
        <f>+'Ark1'!S526</f>
        <v>7.4548611111111107</v>
      </c>
      <c r="K39" s="70"/>
      <c r="L39" s="1">
        <f>+'Ark1'!T526</f>
        <v>9.5949074074074066</v>
      </c>
      <c r="M39" s="70"/>
      <c r="N39" s="67">
        <f>+'Ark1'!U526</f>
        <v>310.67505787036993</v>
      </c>
      <c r="O39" s="11">
        <f>+'Ark1'!W526</f>
        <v>97.395833333333314</v>
      </c>
      <c r="P39" s="11">
        <f>+'Ark1'!AG526</f>
        <v>604.77751338488986</v>
      </c>
      <c r="Q39" s="11">
        <f>+'Ark1'!AH526</f>
        <v>97.048611111111114</v>
      </c>
      <c r="R39" s="11">
        <f>+'Ark1'!AI526</f>
        <v>72.916666666666686</v>
      </c>
      <c r="S39" s="75"/>
      <c r="T39" s="374">
        <f>+IF(F39=0,"",'Ark1'!AR526)</f>
        <v>205.17489589530044</v>
      </c>
      <c r="U39" s="114">
        <f>+IF(F39=0,"",'Ark1'!AS526)</f>
        <v>36.251452661954112</v>
      </c>
      <c r="V39" s="11">
        <f>+'Ark1'!Y526</f>
        <v>6.9568975146555285</v>
      </c>
      <c r="W39" s="1">
        <f>+'Ark1'!Z526</f>
        <v>1.38328295730452</v>
      </c>
      <c r="X39" s="1">
        <f>+'Ark1'!AA526</f>
        <v>1.5863339960368288</v>
      </c>
      <c r="Y39" s="50"/>
      <c r="Z39" s="11">
        <f t="shared" si="15"/>
        <v>513.70140422640259</v>
      </c>
      <c r="AA39" s="11">
        <f t="shared" si="16"/>
        <v>41.674157739481387</v>
      </c>
      <c r="AB39" s="11">
        <f t="shared" si="17"/>
        <v>1.9285714285714286</v>
      </c>
      <c r="AC39" s="43"/>
      <c r="AD39" s="2"/>
      <c r="AE39" s="5"/>
      <c r="AJ39" s="54"/>
      <c r="AK39" s="54"/>
      <c r="AL39" s="11"/>
      <c r="AM39" s="11"/>
      <c r="AN39" s="11"/>
    </row>
    <row r="40" spans="1:40" ht="15" customHeight="1">
      <c r="A40" s="43"/>
      <c r="B40">
        <f>+'Ark1'!C527</f>
        <v>2023</v>
      </c>
      <c r="C40" s="32">
        <f>+'Ark1'!N527</f>
        <v>350</v>
      </c>
      <c r="D40" s="32" t="str">
        <f>VLOOKUP(C40,RNR!$H$2:$I$23,2)</f>
        <v>325,1 - 350 kg</v>
      </c>
      <c r="E40" s="450">
        <f>+'Ark1'!Q527</f>
        <v>398</v>
      </c>
      <c r="F40" s="450">
        <f>+'Ark1'!R527</f>
        <v>675</v>
      </c>
      <c r="G40" s="70">
        <f>+'Ark1'!AE527</f>
        <v>1.7583161843236348</v>
      </c>
      <c r="H40" s="70"/>
      <c r="I40" s="70">
        <f>+'Ark1'!AF527</f>
        <v>2.6088730276340684</v>
      </c>
      <c r="J40" s="1">
        <f>+'Ark1'!S527</f>
        <v>7.9970370370370372</v>
      </c>
      <c r="K40" s="70"/>
      <c r="L40" s="1">
        <f>+'Ark1'!T527</f>
        <v>9.7807407407407396</v>
      </c>
      <c r="M40" s="70"/>
      <c r="N40" s="67">
        <f>+'Ark1'!U527</f>
        <v>335.41318518518506</v>
      </c>
      <c r="O40" s="11">
        <f>+'Ark1'!W527</f>
        <v>98.074074074074062</v>
      </c>
      <c r="P40" s="11">
        <f>+'Ark1'!AG527</f>
        <v>621.71822358346094</v>
      </c>
      <c r="Q40" s="11">
        <f>+'Ark1'!AH527</f>
        <v>96.444444444444443</v>
      </c>
      <c r="R40" s="11">
        <f>+'Ark1'!AI527</f>
        <v>79.555555555555557</v>
      </c>
      <c r="S40" s="75"/>
      <c r="T40" s="374">
        <f>+IF(F40=0,"",'Ark1'!AR527)</f>
        <v>207.62480857580397</v>
      </c>
      <c r="U40" s="114">
        <f>+IF(F40=0,"",'Ark1'!AS527)</f>
        <v>37.737960695202347</v>
      </c>
      <c r="V40" s="11">
        <f>+'Ark1'!Y527</f>
        <v>6.9417633208571186</v>
      </c>
      <c r="W40" s="1">
        <f>+'Ark1'!Z527</f>
        <v>1.288118969703395</v>
      </c>
      <c r="X40" s="1">
        <f>+'Ark1'!AA527</f>
        <v>1.5886400564888563</v>
      </c>
      <c r="Y40" s="50"/>
      <c r="Z40" s="11">
        <f t="shared" ref="Z40:Z45" si="18">1000*N40/P40</f>
        <v>539.49389363549574</v>
      </c>
      <c r="AA40" s="11">
        <f t="shared" ref="AA40:AA45" si="19">+N40/J40</f>
        <v>41.94218228973692</v>
      </c>
      <c r="AB40" s="11">
        <f t="shared" ref="AB40:AB45" si="20">+F40/E40</f>
        <v>1.6959798994974875</v>
      </c>
      <c r="AC40" s="43"/>
      <c r="AD40" s="2"/>
      <c r="AE40" s="5"/>
      <c r="AJ40" s="54"/>
      <c r="AK40" s="54"/>
      <c r="AL40" s="11"/>
      <c r="AM40" s="11"/>
      <c r="AN40" s="11"/>
    </row>
    <row r="41" spans="1:40" ht="15" customHeight="1">
      <c r="A41" s="43"/>
      <c r="B41">
        <f>+'Ark1'!C528</f>
        <v>2023</v>
      </c>
      <c r="C41" s="32">
        <f>+'Ark1'!N528</f>
        <v>375</v>
      </c>
      <c r="D41" s="32" t="str">
        <f>VLOOKUP(C41,RNR!$H$2:$I$23,2)</f>
        <v>350,1 - 375 kg</v>
      </c>
      <c r="E41" s="450">
        <f>+'Ark1'!Q528</f>
        <v>147</v>
      </c>
      <c r="F41" s="450">
        <f>+'Ark1'!R528</f>
        <v>213</v>
      </c>
      <c r="G41" s="70">
        <f>+'Ark1'!AE528</f>
        <v>0.55484644038656916</v>
      </c>
      <c r="H41" s="70"/>
      <c r="I41" s="70">
        <f>+'Ark1'!AF528</f>
        <v>0.88454828343317804</v>
      </c>
      <c r="J41" s="1">
        <f>+'Ark1'!S528</f>
        <v>8.375586854460094</v>
      </c>
      <c r="K41" s="70"/>
      <c r="L41" s="1">
        <f>+'Ark1'!T528</f>
        <v>10.150234741784036</v>
      </c>
      <c r="M41" s="70"/>
      <c r="N41" s="67">
        <f>+'Ark1'!U528</f>
        <v>360.39014084507039</v>
      </c>
      <c r="O41" s="11">
        <f>+'Ark1'!W528</f>
        <v>98.122065727699521</v>
      </c>
      <c r="P41" s="11">
        <f>+'Ark1'!AG528</f>
        <v>632.46341463414637</v>
      </c>
      <c r="Q41" s="11">
        <f>+'Ark1'!AH528</f>
        <v>96.244131455399042</v>
      </c>
      <c r="R41" s="11">
        <f>+'Ark1'!AI528</f>
        <v>82.159624413145522</v>
      </c>
      <c r="S41" s="75"/>
      <c r="T41" s="374">
        <f>+IF(F41=0,"",'Ark1'!AR528)</f>
        <v>210.39024390243904</v>
      </c>
      <c r="U41" s="114">
        <f>+IF(F41=0,"",'Ark1'!AS528)</f>
        <v>38.993879070995341</v>
      </c>
      <c r="V41" s="11">
        <f>+'Ark1'!Y528</f>
        <v>6.849745307546165</v>
      </c>
      <c r="W41" s="1">
        <f>+'Ark1'!Z528</f>
        <v>1.2179276088079589</v>
      </c>
      <c r="X41" s="1">
        <f>+'Ark1'!AA528</f>
        <v>1.6772329216703297</v>
      </c>
      <c r="Y41" s="50"/>
      <c r="Z41" s="11">
        <f t="shared" si="18"/>
        <v>569.81974372943148</v>
      </c>
      <c r="AA41" s="11">
        <f t="shared" si="19"/>
        <v>43.028643497757841</v>
      </c>
      <c r="AB41" s="11">
        <f t="shared" si="20"/>
        <v>1.4489795918367347</v>
      </c>
      <c r="AC41" s="43"/>
      <c r="AD41" s="2"/>
      <c r="AE41" s="5"/>
      <c r="AJ41" s="54"/>
      <c r="AK41" s="54"/>
      <c r="AL41" s="11"/>
      <c r="AM41" s="11"/>
      <c r="AN41" s="11"/>
    </row>
    <row r="42" spans="1:40" ht="15" customHeight="1">
      <c r="A42" s="43"/>
      <c r="B42">
        <f>+'Ark1'!C529</f>
        <v>2023</v>
      </c>
      <c r="C42" s="32">
        <f>+'Ark1'!N529</f>
        <v>400</v>
      </c>
      <c r="D42" s="32" t="str">
        <f>VLOOKUP(C42,RNR!$H$2:$I$23,2)</f>
        <v>375,1 - 400 kg</v>
      </c>
      <c r="E42" s="450">
        <f>+'Ark1'!Q529</f>
        <v>52</v>
      </c>
      <c r="F42" s="450">
        <f>+'Ark1'!R529</f>
        <v>75</v>
      </c>
      <c r="G42" s="70">
        <f>+'Ark1'!AE529</f>
        <v>0.19536846492484827</v>
      </c>
      <c r="H42" s="70"/>
      <c r="I42" s="70">
        <f>+'Ark1'!AF529</f>
        <v>0.33222227293663176</v>
      </c>
      <c r="J42" s="1">
        <f>+'Ark1'!S529</f>
        <v>8.64</v>
      </c>
      <c r="K42" s="70"/>
      <c r="L42" s="1">
        <f>+'Ark1'!T529</f>
        <v>10.346666666666664</v>
      </c>
      <c r="M42" s="70"/>
      <c r="N42" s="67">
        <f>+'Ark1'!U529</f>
        <v>384.41333333333341</v>
      </c>
      <c r="O42" s="11">
        <f>+'Ark1'!W529</f>
        <v>98.666666666666686</v>
      </c>
      <c r="P42" s="11">
        <f>+'Ark1'!AG529</f>
        <v>637.97333333333347</v>
      </c>
      <c r="Q42" s="11">
        <f>+'Ark1'!AH529</f>
        <v>98.666666666666686</v>
      </c>
      <c r="R42" s="11">
        <f>+'Ark1'!AI529</f>
        <v>85.333333333333314</v>
      </c>
      <c r="S42" s="75"/>
      <c r="T42" s="374">
        <f>+IF(F42=0,"",'Ark1'!AR529)</f>
        <v>213.45333333333329</v>
      </c>
      <c r="U42" s="114">
        <f>+IF(F42=0,"",'Ark1'!AS529)</f>
        <v>39.737747997256442</v>
      </c>
      <c r="V42" s="11">
        <f>+'Ark1'!Y529</f>
        <v>7.3065145969560188</v>
      </c>
      <c r="W42" s="1">
        <f>+'Ark1'!Z529</f>
        <v>1.1032074449833371</v>
      </c>
      <c r="X42" s="1">
        <f>+'Ark1'!AA529</f>
        <v>2.2180672267138903</v>
      </c>
      <c r="Y42" s="50"/>
      <c r="Z42" s="11">
        <f t="shared" si="18"/>
        <v>602.55392074903864</v>
      </c>
      <c r="AA42" s="11">
        <f t="shared" si="19"/>
        <v>44.492283950617292</v>
      </c>
      <c r="AB42" s="11">
        <f t="shared" si="20"/>
        <v>1.4423076923076923</v>
      </c>
      <c r="AC42" s="43"/>
      <c r="AD42" s="2"/>
      <c r="AE42" s="5"/>
      <c r="AJ42" s="54"/>
      <c r="AK42" s="54"/>
      <c r="AL42" s="11"/>
      <c r="AM42" s="11"/>
      <c r="AN42" s="11"/>
    </row>
    <row r="43" spans="1:40" ht="15" customHeight="1">
      <c r="A43" s="43"/>
      <c r="B43">
        <f>+'Ark1'!C530</f>
        <v>2023</v>
      </c>
      <c r="C43" s="32">
        <f>+'Ark1'!N530</f>
        <v>425</v>
      </c>
      <c r="D43" s="32" t="str">
        <f>VLOOKUP(C43,RNR!$H$2:$I$23,2)</f>
        <v>400,1 - 425 kg</v>
      </c>
      <c r="E43" s="450">
        <f>+'Ark1'!Q530</f>
        <v>12</v>
      </c>
      <c r="F43" s="450">
        <f>+'Ark1'!R530</f>
        <v>18</v>
      </c>
      <c r="G43" s="70">
        <f>+'Ark1'!AE530</f>
        <v>4.688843158196359E-2</v>
      </c>
      <c r="H43" s="70"/>
      <c r="I43" s="70">
        <f>+'Ark1'!AF530</f>
        <v>8.5189068766023515E-2</v>
      </c>
      <c r="J43" s="1">
        <f>+'Ark1'!S530</f>
        <v>9.3333333333333357</v>
      </c>
      <c r="K43" s="70"/>
      <c r="L43" s="1">
        <f>+'Ark1'!T530</f>
        <v>9.7777777777777768</v>
      </c>
      <c r="M43" s="70"/>
      <c r="N43" s="67">
        <f>+'Ark1'!U530</f>
        <v>410.71666666666658</v>
      </c>
      <c r="O43" s="11">
        <f>+'Ark1'!W530</f>
        <v>94.444444444444443</v>
      </c>
      <c r="P43" s="11">
        <f>+'Ark1'!AG530</f>
        <v>618.94117647058818</v>
      </c>
      <c r="Q43" s="11">
        <f>+'Ark1'!AH530</f>
        <v>94.444444444444443</v>
      </c>
      <c r="R43" s="11">
        <f>+'Ark1'!AI530</f>
        <v>94.444444444444443</v>
      </c>
      <c r="S43" s="75"/>
      <c r="T43" s="374">
        <f>+IF(F43=0,"",'Ark1'!AR530)</f>
        <v>213.94117647058823</v>
      </c>
      <c r="U43" s="114">
        <f>+IF(F43=0,"",'Ark1'!AS530)</f>
        <v>42.160002726338355</v>
      </c>
      <c r="V43" s="11">
        <f>+'Ark1'!Y530</f>
        <v>6.7291447368099826</v>
      </c>
      <c r="W43" s="1">
        <f>+'Ark1'!Z530</f>
        <v>0.8164965809277186</v>
      </c>
      <c r="X43" s="1">
        <f>+'Ark1'!AA530</f>
        <v>2.4620577562400343</v>
      </c>
      <c r="Y43" s="50"/>
      <c r="Z43" s="11">
        <f t="shared" si="18"/>
        <v>663.57948425521124</v>
      </c>
      <c r="AA43" s="11">
        <f t="shared" si="19"/>
        <v>44.005357142857122</v>
      </c>
      <c r="AB43" s="11">
        <f t="shared" si="20"/>
        <v>1.5</v>
      </c>
      <c r="AC43" s="43"/>
      <c r="AD43" s="4"/>
      <c r="AE43" s="4"/>
      <c r="AG43" s="4"/>
      <c r="AH43" s="4"/>
      <c r="AK43"/>
    </row>
    <row r="44" spans="1:40" ht="15" customHeight="1">
      <c r="A44" s="43"/>
      <c r="B44">
        <f>+'Ark1'!C531</f>
        <v>2023</v>
      </c>
      <c r="C44" s="32">
        <f>+'Ark1'!N531</f>
        <v>450</v>
      </c>
      <c r="D44" s="32" t="str">
        <f>VLOOKUP(C44,RNR!$H$2:$I$23,2)</f>
        <v>425,1 - 450 kg</v>
      </c>
      <c r="E44" s="450">
        <f>+'Ark1'!Q531</f>
        <v>4</v>
      </c>
      <c r="F44" s="450">
        <f>+'Ark1'!R531</f>
        <v>5</v>
      </c>
      <c r="G44" s="70">
        <f>+'Ark1'!AE531</f>
        <v>1.302456432832322E-2</v>
      </c>
      <c r="H44" s="70"/>
      <c r="I44" s="70">
        <f>+'Ark1'!AF531</f>
        <v>2.5177956587233888E-2</v>
      </c>
      <c r="J44" s="1">
        <f>+'Ark1'!S531</f>
        <v>10</v>
      </c>
      <c r="K44" s="70"/>
      <c r="L44" s="1">
        <f>+'Ark1'!T531</f>
        <v>9.4</v>
      </c>
      <c r="M44" s="70"/>
      <c r="N44" s="67">
        <f>+'Ark1'!U531</f>
        <v>437</v>
      </c>
      <c r="O44" s="11">
        <f>+'Ark1'!W531</f>
        <v>100</v>
      </c>
      <c r="P44" s="11">
        <f>+'Ark1'!AG531</f>
        <v>603.20000000000005</v>
      </c>
      <c r="Q44" s="11">
        <f>+'Ark1'!AH531</f>
        <v>100</v>
      </c>
      <c r="R44" s="11">
        <f>+'Ark1'!AI531</f>
        <v>100</v>
      </c>
      <c r="S44" s="75"/>
      <c r="T44" s="374">
        <f>+IF(F44=0,"",'Ark1'!AR531)</f>
        <v>215.6</v>
      </c>
      <c r="U44" s="114">
        <f>+IF(F44=0,"",'Ark1'!AS531)</f>
        <v>43.687483748395728</v>
      </c>
      <c r="V44" s="11">
        <f>+'Ark1'!Y531</f>
        <v>6.6792215115244646</v>
      </c>
      <c r="W44" s="1">
        <f>+'Ark1'!Z531</f>
        <v>0.63245553203367599</v>
      </c>
      <c r="X44" s="1">
        <f>+'Ark1'!AA531</f>
        <v>1.9595917942265395</v>
      </c>
      <c r="Y44" s="50"/>
      <c r="Z44" s="11">
        <f t="shared" si="18"/>
        <v>724.46949602122015</v>
      </c>
      <c r="AA44" s="11">
        <f t="shared" si="19"/>
        <v>43.7</v>
      </c>
      <c r="AB44" s="11">
        <f t="shared" si="20"/>
        <v>1.25</v>
      </c>
      <c r="AC44" s="43"/>
      <c r="AD44" s="4"/>
      <c r="AE44" s="16"/>
      <c r="AG44" s="1"/>
      <c r="AH44" s="19"/>
      <c r="AJ44" s="1"/>
      <c r="AK44" s="5"/>
    </row>
    <row r="45" spans="1:40" ht="15" customHeight="1">
      <c r="A45" s="43"/>
      <c r="B45">
        <f>+'Ark1'!C532</f>
        <v>2023</v>
      </c>
      <c r="C45" s="32">
        <f>+'Ark1'!N532</f>
        <v>475</v>
      </c>
      <c r="D45" s="32" t="str">
        <f>VLOOKUP(C45,RNR!$H$2:$I$23,2)</f>
        <v>450,1 - 475 kg</v>
      </c>
      <c r="E45" s="450">
        <f>+'Ark1'!Q532</f>
        <v>0</v>
      </c>
      <c r="F45" s="450">
        <f>+'Ark1'!R532</f>
        <v>0</v>
      </c>
      <c r="G45" s="70">
        <f>+'Ark1'!AE532</f>
        <v>0</v>
      </c>
      <c r="H45" s="70"/>
      <c r="I45" s="70">
        <f>+'Ark1'!AF532</f>
        <v>0</v>
      </c>
      <c r="J45" s="1">
        <f>+'Ark1'!S532</f>
        <v>0</v>
      </c>
      <c r="K45" s="70"/>
      <c r="L45" s="1">
        <f>+'Ark1'!T532</f>
        <v>0</v>
      </c>
      <c r="M45" s="70"/>
      <c r="N45" s="67">
        <f>+'Ark1'!U532</f>
        <v>0</v>
      </c>
      <c r="O45" s="11">
        <f>+'Ark1'!W532</f>
        <v>0</v>
      </c>
      <c r="P45" s="11">
        <f>+'Ark1'!AG532</f>
        <v>0</v>
      </c>
      <c r="Q45" s="11">
        <f>+'Ark1'!AH532</f>
        <v>0</v>
      </c>
      <c r="R45" s="11">
        <f>+'Ark1'!AI532</f>
        <v>0</v>
      </c>
      <c r="S45" s="75"/>
      <c r="T45" s="374" t="str">
        <f>+IF(F45=0,"",'Ark1'!AR532)</f>
        <v/>
      </c>
      <c r="U45" s="114" t="str">
        <f>+IF(F45=0,"",'Ark1'!AS532)</f>
        <v/>
      </c>
      <c r="V45" s="11">
        <f>+'Ark1'!Y532</f>
        <v>0</v>
      </c>
      <c r="W45" s="1">
        <f>+'Ark1'!Z532</f>
        <v>0</v>
      </c>
      <c r="X45" s="1">
        <f>+'Ark1'!AA532</f>
        <v>0</v>
      </c>
      <c r="Y45" s="50"/>
      <c r="Z45" s="11" t="e">
        <f t="shared" si="18"/>
        <v>#DIV/0!</v>
      </c>
      <c r="AA45" s="11" t="e">
        <f t="shared" si="19"/>
        <v>#DIV/0!</v>
      </c>
      <c r="AB45" s="11" t="e">
        <f t="shared" si="20"/>
        <v>#DIV/0!</v>
      </c>
      <c r="AC45" s="43"/>
      <c r="AD45" s="4"/>
      <c r="AE45" s="16"/>
      <c r="AG45" s="1"/>
      <c r="AH45" s="19"/>
      <c r="AK45"/>
    </row>
    <row r="46" spans="1:40" ht="15.6">
      <c r="A46" s="43"/>
      <c r="B46" s="43"/>
      <c r="C46" s="43"/>
      <c r="D46" s="43"/>
      <c r="E46" s="454"/>
      <c r="F46" s="454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50"/>
      <c r="Z46" s="43"/>
      <c r="AA46" s="43"/>
      <c r="AB46" s="43"/>
      <c r="AC46" s="43"/>
      <c r="AD46" s="4"/>
      <c r="AE46" s="16"/>
      <c r="AG46" s="5"/>
      <c r="AH46" s="19"/>
      <c r="AK46"/>
    </row>
    <row r="47" spans="1:40" ht="15.6">
      <c r="A47" s="43"/>
      <c r="B47" s="43"/>
      <c r="C47" s="391"/>
      <c r="D47" s="43"/>
      <c r="E47" s="454"/>
      <c r="F47" s="454"/>
      <c r="G47" s="43"/>
      <c r="H47" s="43"/>
      <c r="I47" s="43"/>
      <c r="J47" s="43"/>
      <c r="K47" s="43"/>
      <c r="L47" s="43"/>
      <c r="M47" s="43"/>
      <c r="N47" s="43"/>
      <c r="O47" s="43"/>
      <c r="P47" s="73"/>
      <c r="Q47" s="73"/>
      <c r="R47" s="73"/>
      <c r="S47" s="73"/>
      <c r="T47" s="43"/>
      <c r="U47" s="43"/>
      <c r="V47" s="73"/>
      <c r="W47" s="43"/>
      <c r="X47" s="43"/>
      <c r="Y47" s="50"/>
      <c r="Z47" s="43"/>
      <c r="AA47" s="73"/>
      <c r="AB47" s="73"/>
      <c r="AC47" s="43"/>
      <c r="AE47" s="1"/>
      <c r="AF47" s="1"/>
      <c r="AG47" s="1"/>
      <c r="AH47" s="1"/>
      <c r="AI47" s="1"/>
      <c r="AJ47" s="1"/>
      <c r="AL47" s="1"/>
      <c r="AM47" s="1"/>
    </row>
    <row r="48" spans="1:40">
      <c r="A48" s="43"/>
      <c r="B48" s="43"/>
      <c r="C48" s="391"/>
      <c r="D48" s="43"/>
      <c r="E48" s="454"/>
      <c r="F48" s="454"/>
      <c r="G48" s="43"/>
      <c r="H48" s="43"/>
      <c r="I48" s="43"/>
      <c r="J48" s="43"/>
      <c r="K48" s="43"/>
      <c r="L48" s="43"/>
      <c r="M48" s="43"/>
      <c r="N48" s="43"/>
      <c r="O48" s="43"/>
      <c r="P48" s="73"/>
      <c r="Q48" s="73"/>
      <c r="R48" s="73"/>
      <c r="S48" s="73"/>
      <c r="T48" s="43"/>
      <c r="U48" s="43"/>
      <c r="V48" s="73"/>
      <c r="W48" s="43"/>
      <c r="X48" s="43"/>
      <c r="Y48" s="43"/>
      <c r="Z48" s="43"/>
      <c r="AA48" s="73"/>
      <c r="AB48" s="73"/>
      <c r="AC48" s="43"/>
      <c r="AE48" s="1"/>
      <c r="AF48" s="1"/>
      <c r="AG48" s="1"/>
      <c r="AH48" s="1"/>
      <c r="AI48" s="1"/>
      <c r="AJ48" s="1"/>
      <c r="AL48" s="1"/>
      <c r="AM48" s="1"/>
    </row>
    <row r="49" spans="15:39">
      <c r="P49" s="16"/>
      <c r="V49" s="204"/>
      <c r="W49" s="58"/>
      <c r="X49" s="1"/>
      <c r="Y49" s="1"/>
      <c r="AE49" s="1"/>
      <c r="AF49" s="1"/>
      <c r="AG49" s="1"/>
      <c r="AH49" s="1"/>
      <c r="AI49" s="1"/>
      <c r="AJ49" s="1"/>
      <c r="AL49" s="1"/>
      <c r="AM49" s="1"/>
    </row>
    <row r="50" spans="15:39">
      <c r="P50" s="16"/>
      <c r="V50" s="204"/>
      <c r="W50" s="58"/>
      <c r="X50" s="1"/>
      <c r="Y50" s="1"/>
      <c r="AE50" s="1"/>
      <c r="AF50" s="1"/>
      <c r="AG50" s="1"/>
      <c r="AH50" s="1"/>
      <c r="AI50" s="1"/>
      <c r="AJ50" s="1"/>
      <c r="AL50" s="1"/>
      <c r="AM50" s="1"/>
    </row>
    <row r="51" spans="15:39">
      <c r="P51" s="16"/>
      <c r="V51" s="204"/>
      <c r="W51" s="58"/>
      <c r="X51" s="1"/>
      <c r="Y51" s="1"/>
      <c r="AE51" s="1"/>
      <c r="AF51" s="1"/>
      <c r="AG51" s="1"/>
      <c r="AH51" s="1"/>
      <c r="AI51" s="1"/>
      <c r="AJ51" s="1"/>
      <c r="AL51" s="1"/>
      <c r="AM51" s="1"/>
    </row>
    <row r="52" spans="15:39">
      <c r="P52" s="16"/>
      <c r="V52" s="204"/>
      <c r="W52" s="58"/>
      <c r="X52" s="1"/>
      <c r="Y52" s="1"/>
      <c r="AE52" s="1"/>
      <c r="AF52" s="1"/>
      <c r="AG52" s="1"/>
      <c r="AH52" s="1"/>
      <c r="AI52" s="1"/>
      <c r="AJ52" s="1"/>
      <c r="AL52" s="1"/>
      <c r="AM52" s="1"/>
    </row>
    <row r="53" spans="15:39">
      <c r="P53" s="16"/>
      <c r="V53" s="204"/>
      <c r="W53" s="58"/>
      <c r="X53" s="1"/>
      <c r="Y53" s="1"/>
      <c r="AE53" s="1"/>
      <c r="AF53" s="1"/>
      <c r="AG53" s="1"/>
      <c r="AH53" s="1"/>
      <c r="AI53" s="1"/>
      <c r="AJ53" s="1"/>
      <c r="AL53" s="1"/>
      <c r="AM53" s="1"/>
    </row>
    <row r="54" spans="15:39">
      <c r="P54" s="16"/>
      <c r="V54" s="204"/>
      <c r="W54" s="58"/>
      <c r="X54" s="1"/>
      <c r="Y54" s="1"/>
      <c r="AE54" s="1"/>
      <c r="AF54" s="1"/>
      <c r="AG54" s="1"/>
      <c r="AH54" s="1"/>
      <c r="AI54" s="1"/>
      <c r="AJ54" s="1"/>
      <c r="AL54" s="1"/>
      <c r="AM54" s="1"/>
    </row>
    <row r="55" spans="15:39">
      <c r="P55" s="16"/>
      <c r="V55" s="204"/>
      <c r="W55" s="58"/>
      <c r="X55" s="1"/>
      <c r="Y55" s="1"/>
      <c r="AE55" s="1"/>
      <c r="AF55" s="1"/>
      <c r="AG55" s="1"/>
      <c r="AH55" s="1"/>
      <c r="AI55" s="1"/>
      <c r="AJ55" s="1"/>
      <c r="AL55" s="1"/>
      <c r="AM55" s="1"/>
    </row>
    <row r="56" spans="15:39">
      <c r="P56" s="16"/>
      <c r="V56" s="204"/>
      <c r="W56" s="58"/>
      <c r="X56" s="1"/>
      <c r="Y56" s="1"/>
      <c r="AE56" s="1"/>
      <c r="AF56" s="1"/>
      <c r="AG56" s="1"/>
      <c r="AH56" s="1"/>
      <c r="AI56" s="1"/>
      <c r="AJ56" s="1"/>
      <c r="AL56" s="1"/>
      <c r="AM56" s="1"/>
    </row>
    <row r="57" spans="15:39">
      <c r="P57" s="16"/>
      <c r="V57" s="204"/>
      <c r="W57" s="58"/>
      <c r="X57" s="1"/>
      <c r="Y57" s="1"/>
      <c r="AE57" s="1"/>
      <c r="AF57" s="1"/>
      <c r="AG57" s="1"/>
      <c r="AH57" s="1"/>
      <c r="AI57" s="1"/>
      <c r="AJ57" s="1"/>
      <c r="AL57" s="1"/>
      <c r="AM57" s="1"/>
    </row>
    <row r="58" spans="15:39">
      <c r="P58" s="16"/>
      <c r="V58" s="204"/>
      <c r="W58" s="58"/>
      <c r="X58" s="1"/>
      <c r="Y58" s="1"/>
      <c r="AE58" s="1"/>
      <c r="AF58" s="1"/>
      <c r="AG58" s="1"/>
      <c r="AH58" s="1"/>
      <c r="AI58" s="1"/>
      <c r="AJ58" s="1"/>
      <c r="AL58" s="1"/>
      <c r="AM58" s="1"/>
    </row>
    <row r="59" spans="15:39">
      <c r="P59" s="16"/>
      <c r="V59" s="204"/>
      <c r="W59" s="58"/>
      <c r="X59" s="1"/>
      <c r="Y59" s="1"/>
      <c r="AE59" s="1"/>
      <c r="AF59" s="1"/>
      <c r="AG59" s="1"/>
      <c r="AH59" s="1"/>
      <c r="AI59" s="1"/>
      <c r="AJ59" s="1"/>
      <c r="AL59" s="1"/>
      <c r="AM59" s="1"/>
    </row>
    <row r="60" spans="15:39">
      <c r="P60" s="16"/>
      <c r="V60" s="204"/>
      <c r="W60" s="58"/>
      <c r="X60" s="1"/>
      <c r="Y60" s="1"/>
      <c r="AE60" s="1"/>
      <c r="AF60" s="1"/>
      <c r="AG60" s="1"/>
      <c r="AH60" s="1"/>
      <c r="AI60" s="1"/>
      <c r="AJ60" s="1"/>
      <c r="AL60" s="1"/>
      <c r="AM60" s="1"/>
    </row>
    <row r="61" spans="15:39">
      <c r="P61" s="16"/>
      <c r="V61" s="204"/>
      <c r="W61" s="58"/>
      <c r="X61" s="1"/>
      <c r="Y61" s="1"/>
      <c r="AE61" s="1"/>
      <c r="AF61" s="1"/>
      <c r="AG61" s="1"/>
      <c r="AH61" s="1"/>
      <c r="AI61" s="1"/>
      <c r="AJ61" s="1"/>
      <c r="AL61" s="1"/>
      <c r="AM61" s="1"/>
    </row>
    <row r="62" spans="15:39">
      <c r="P62" s="16"/>
      <c r="V62" s="204"/>
      <c r="W62" s="58"/>
      <c r="X62" s="1"/>
      <c r="Y62" s="1"/>
      <c r="AE62" s="1"/>
      <c r="AF62" s="1"/>
      <c r="AG62" s="1"/>
      <c r="AH62" s="1"/>
      <c r="AI62" s="1"/>
      <c r="AJ62" s="1"/>
      <c r="AL62" s="1"/>
      <c r="AM62" s="1"/>
    </row>
    <row r="63" spans="15:39">
      <c r="O63" s="79"/>
      <c r="P63" s="79"/>
      <c r="Q63" s="79"/>
      <c r="R63" s="79"/>
      <c r="S63" s="79"/>
    </row>
    <row r="64" spans="15:39">
      <c r="O64" s="79"/>
      <c r="P64" s="79"/>
      <c r="Q64" s="79"/>
      <c r="R64" s="79"/>
      <c r="S64" s="79"/>
    </row>
  </sheetData>
  <mergeCells count="1">
    <mergeCell ref="O4:P4"/>
  </mergeCells>
  <conditionalFormatting sqref="AE33:AE34">
    <cfRule type="cellIs" dxfId="95" priority="18" stopIfTrue="1" operator="lessThan">
      <formula>0</formula>
    </cfRule>
  </conditionalFormatting>
  <conditionalFormatting sqref="H9:H26">
    <cfRule type="cellIs" dxfId="94" priority="15" operator="lessThan">
      <formula>0</formula>
    </cfRule>
    <cfRule type="cellIs" dxfId="93" priority="16" operator="greaterThan">
      <formula>0</formula>
    </cfRule>
  </conditionalFormatting>
  <conditionalFormatting sqref="K9:K26">
    <cfRule type="cellIs" dxfId="92" priority="13" operator="lessThan">
      <formula>0</formula>
    </cfRule>
    <cfRule type="cellIs" dxfId="91" priority="14" operator="greaterThan">
      <formula>0</formula>
    </cfRule>
  </conditionalFormatting>
  <conditionalFormatting sqref="M9:M26">
    <cfRule type="cellIs" dxfId="90" priority="9" operator="lessThan">
      <formula>0</formula>
    </cfRule>
    <cfRule type="cellIs" dxfId="89" priority="10" operator="greaterThan">
      <formula>0</formula>
    </cfRule>
  </conditionalFormatting>
  <conditionalFormatting sqref="T9:T26 T28:T45">
    <cfRule type="top10" dxfId="88" priority="239" percent="1" rank="10"/>
  </conditionalFormatting>
  <conditionalFormatting sqref="U9:U26 U28:U45">
    <cfRule type="top10" dxfId="87" priority="24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2B883-A1C8-47B3-BE86-4069A79ECF76}">
  <dimension ref="Y1:AX341"/>
  <sheetViews>
    <sheetView zoomScale="96" zoomScaleNormal="96" workbookViewId="0">
      <selection activeCell="A11" sqref="A11"/>
    </sheetView>
  </sheetViews>
  <sheetFormatPr baseColWidth="10" defaultRowHeight="15"/>
  <cols>
    <col min="25" max="25" width="2" customWidth="1"/>
    <col min="26" max="26" width="5.08984375" customWidth="1"/>
    <col min="27" max="27" width="4.453125" customWidth="1"/>
    <col min="28" max="28" width="8.36328125" customWidth="1"/>
    <col min="29" max="29" width="6.6328125" customWidth="1"/>
    <col min="30" max="30" width="6.1796875" customWidth="1"/>
    <col min="31" max="31" width="7" customWidth="1"/>
    <col min="32" max="32" width="8.6328125" customWidth="1"/>
    <col min="37" max="37" width="10.90625" style="11"/>
    <col min="41" max="41" width="14" customWidth="1"/>
    <col min="42" max="42" width="12.54296875" customWidth="1"/>
    <col min="43" max="43" width="10.90625" customWidth="1"/>
  </cols>
  <sheetData>
    <row r="1" spans="25:50">
      <c r="AG1" s="4"/>
      <c r="AH1" s="4"/>
      <c r="AK1"/>
    </row>
    <row r="2" spans="25:50" s="200" customFormat="1" ht="31.8"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25:50">
      <c r="AG3" s="4"/>
      <c r="AH3" s="4"/>
      <c r="AK3"/>
    </row>
    <row r="4" spans="25:50">
      <c r="Y4" s="43"/>
      <c r="Z4" s="43"/>
      <c r="AA4" s="43"/>
      <c r="AB4" s="43"/>
      <c r="AC4" s="43"/>
      <c r="AD4" s="43"/>
      <c r="AE4" s="43"/>
      <c r="AF4" s="4"/>
      <c r="AG4" s="4"/>
      <c r="AH4" s="4"/>
      <c r="AK4"/>
    </row>
    <row r="5" spans="25:50" s="182" customFormat="1" ht="19.8">
      <c r="Y5" s="180"/>
      <c r="Z5" s="180"/>
      <c r="AA5" s="180"/>
      <c r="AB5" s="180"/>
      <c r="AC5" s="180"/>
      <c r="AD5" s="154" t="s">
        <v>7</v>
      </c>
      <c r="AE5" s="186"/>
      <c r="AF5" s="4"/>
      <c r="AG5" s="4"/>
      <c r="AH5" s="4"/>
      <c r="AI5" s="4"/>
      <c r="AJ5"/>
      <c r="AK5"/>
      <c r="AL5"/>
      <c r="AM5"/>
      <c r="AN5"/>
      <c r="AO5"/>
      <c r="AP5"/>
      <c r="AQ5"/>
      <c r="AR5"/>
      <c r="AS5"/>
      <c r="AT5"/>
      <c r="AU5"/>
      <c r="AV5" s="177"/>
      <c r="AW5" s="179"/>
      <c r="AX5" s="179"/>
    </row>
    <row r="6" spans="25:50" s="182" customFormat="1" ht="19.8">
      <c r="Y6" s="180"/>
      <c r="Z6" s="180"/>
      <c r="AA6" s="180"/>
      <c r="AB6" s="180"/>
      <c r="AC6" s="180"/>
      <c r="AD6" s="154"/>
      <c r="AE6" s="154"/>
      <c r="AF6" s="4"/>
      <c r="AG6" s="4"/>
      <c r="AH6" s="4"/>
      <c r="AI6"/>
      <c r="AJ6"/>
      <c r="AK6"/>
      <c r="AL6"/>
      <c r="AM6"/>
      <c r="AN6"/>
      <c r="AO6"/>
      <c r="AP6"/>
      <c r="AQ6"/>
      <c r="AR6"/>
      <c r="AS6"/>
      <c r="AT6"/>
      <c r="AU6" s="177"/>
      <c r="AV6" s="179"/>
      <c r="AW6" s="179"/>
    </row>
    <row r="7" spans="25:50" s="182" customFormat="1" ht="19.8">
      <c r="Y7" s="180"/>
      <c r="Z7" s="180"/>
      <c r="AA7" s="180"/>
      <c r="AB7" s="180"/>
      <c r="AC7" s="180"/>
      <c r="AD7" s="154"/>
      <c r="AE7" s="154"/>
      <c r="AF7" s="4"/>
      <c r="AG7" s="4"/>
      <c r="AH7" s="4"/>
      <c r="AI7"/>
      <c r="AJ7"/>
      <c r="AK7"/>
      <c r="AL7"/>
      <c r="AM7"/>
      <c r="AN7"/>
      <c r="AO7"/>
      <c r="AP7"/>
      <c r="AQ7"/>
      <c r="AR7"/>
      <c r="AS7"/>
      <c r="AT7"/>
      <c r="AU7" s="177"/>
      <c r="AV7" s="179"/>
      <c r="AW7" s="179"/>
    </row>
    <row r="8" spans="25:50" ht="15.6">
      <c r="Y8" s="43"/>
      <c r="Z8" s="43"/>
      <c r="AA8" s="43"/>
      <c r="AB8" s="43"/>
      <c r="AC8" s="49" t="s">
        <v>4</v>
      </c>
      <c r="AD8" s="73"/>
      <c r="AE8" s="64"/>
      <c r="AF8" s="4"/>
      <c r="AG8" s="4"/>
      <c r="AH8" s="4"/>
      <c r="AK8"/>
    </row>
    <row r="9" spans="25:50" ht="15.6">
      <c r="Y9" s="43"/>
      <c r="Z9" s="43"/>
      <c r="AA9" s="49" t="s">
        <v>419</v>
      </c>
      <c r="AB9" s="43"/>
      <c r="AC9" s="49" t="s">
        <v>486</v>
      </c>
      <c r="AD9" s="74" t="s">
        <v>4</v>
      </c>
      <c r="AE9" s="65" t="s">
        <v>24</v>
      </c>
      <c r="AF9" s="56"/>
      <c r="AG9" s="1"/>
      <c r="AH9" s="5"/>
      <c r="AK9"/>
    </row>
    <row r="10" spans="25:50" ht="15.6">
      <c r="Y10" s="43"/>
      <c r="Z10" s="49" t="s">
        <v>89</v>
      </c>
      <c r="AA10" s="49" t="s">
        <v>414</v>
      </c>
      <c r="AB10" s="46"/>
      <c r="AC10" s="50" t="s">
        <v>487</v>
      </c>
      <c r="AD10" s="75" t="s">
        <v>10</v>
      </c>
      <c r="AE10" s="87" t="s">
        <v>45</v>
      </c>
      <c r="AF10" s="56"/>
      <c r="AG10" s="1"/>
      <c r="AH10" s="5"/>
      <c r="AK10"/>
    </row>
    <row r="11" spans="25:50" ht="15.6">
      <c r="Y11" s="43"/>
      <c r="Z11" s="51">
        <f>+'Ark1'!C493</f>
        <v>2024</v>
      </c>
      <c r="AA11" s="51">
        <f>+'Ark1'!N493</f>
        <v>50</v>
      </c>
      <c r="AB11" s="52" t="s">
        <v>542</v>
      </c>
      <c r="AC11" s="51">
        <f>+'Ark1'!Q493</f>
        <v>9</v>
      </c>
      <c r="AD11" s="76">
        <f>+'Ark1'!R493</f>
        <v>15</v>
      </c>
      <c r="AE11" s="66">
        <f>+'Ark1'!U493</f>
        <v>43.746666666666655</v>
      </c>
      <c r="AF11" s="56"/>
      <c r="AG11" s="1"/>
      <c r="AH11" s="5"/>
      <c r="AK11"/>
    </row>
    <row r="12" spans="25:50" ht="15.6">
      <c r="Y12" s="43"/>
      <c r="Z12" s="51">
        <f>+'Ark1'!C494</f>
        <v>2024</v>
      </c>
      <c r="AA12" s="51">
        <f>+'Ark1'!N494</f>
        <v>75</v>
      </c>
      <c r="AB12" s="52" t="s">
        <v>461</v>
      </c>
      <c r="AC12" s="51">
        <f>+'Ark1'!Q494</f>
        <v>75</v>
      </c>
      <c r="AD12" s="76">
        <f>+'Ark1'!R494</f>
        <v>128</v>
      </c>
      <c r="AE12" s="66">
        <f>+'Ark1'!U494</f>
        <v>64.344531250000045</v>
      </c>
      <c r="AF12" s="56"/>
      <c r="AG12" s="1"/>
      <c r="AH12" s="5"/>
      <c r="AK12"/>
    </row>
    <row r="13" spans="25:50" ht="15.6">
      <c r="Y13" s="43"/>
      <c r="Z13" s="51">
        <f>+'Ark1'!C495</f>
        <v>2024</v>
      </c>
      <c r="AA13" s="51">
        <f>+'Ark1'!N495</f>
        <v>100</v>
      </c>
      <c r="AB13" s="52" t="s">
        <v>460</v>
      </c>
      <c r="AC13" s="51">
        <f>+'Ark1'!Q495</f>
        <v>255</v>
      </c>
      <c r="AD13" s="76">
        <f>+'Ark1'!R495</f>
        <v>378</v>
      </c>
      <c r="AE13" s="66">
        <f>+'Ark1'!U495</f>
        <v>88.681746031746002</v>
      </c>
      <c r="AF13" s="56"/>
      <c r="AG13" s="1"/>
      <c r="AH13" s="5"/>
      <c r="AK13"/>
    </row>
    <row r="14" spans="25:50" ht="15.6">
      <c r="Y14" s="43"/>
      <c r="Z14" s="51">
        <f>+'Ark1'!C496</f>
        <v>2024</v>
      </c>
      <c r="AA14" s="51">
        <f>+'Ark1'!N496</f>
        <v>125</v>
      </c>
      <c r="AB14" s="52" t="s">
        <v>459</v>
      </c>
      <c r="AC14" s="51">
        <f>+'Ark1'!Q496</f>
        <v>571</v>
      </c>
      <c r="AD14" s="76">
        <f>+'Ark1'!R496</f>
        <v>905</v>
      </c>
      <c r="AE14" s="66">
        <f>+'Ark1'!U496</f>
        <v>114.28618784530391</v>
      </c>
      <c r="AF14" s="56"/>
      <c r="AG14" s="1"/>
      <c r="AH14" s="5"/>
      <c r="AJ14" s="2"/>
      <c r="AK14" s="2"/>
      <c r="AL14" s="2"/>
    </row>
    <row r="15" spans="25:50" ht="15.6">
      <c r="Y15" s="43"/>
      <c r="Z15" s="51">
        <f>+'Ark1'!C497</f>
        <v>2024</v>
      </c>
      <c r="AA15" s="51">
        <f>+'Ark1'!N497</f>
        <v>150</v>
      </c>
      <c r="AB15" s="52" t="s">
        <v>458</v>
      </c>
      <c r="AC15" s="51">
        <f>+'Ark1'!Q497</f>
        <v>1057</v>
      </c>
      <c r="AD15" s="76">
        <f>+'Ark1'!R497</f>
        <v>1781</v>
      </c>
      <c r="AE15" s="66">
        <f>+'Ark1'!U497</f>
        <v>138.81403705783279</v>
      </c>
      <c r="AF15" s="56"/>
      <c r="AG15" s="13"/>
      <c r="AH15" s="5"/>
      <c r="AJ15" s="2"/>
      <c r="AK15" s="2"/>
      <c r="AL15" s="4"/>
      <c r="AM15" s="4"/>
      <c r="AN15" s="4"/>
    </row>
    <row r="16" spans="25:50" ht="15.6">
      <c r="Y16" s="43"/>
      <c r="Z16" s="51">
        <f>+'Ark1'!C498</f>
        <v>2024</v>
      </c>
      <c r="AA16" s="51">
        <f>+'Ark1'!N498</f>
        <v>175</v>
      </c>
      <c r="AB16" s="52" t="s">
        <v>457</v>
      </c>
      <c r="AC16" s="51">
        <f>+'Ark1'!Q498</f>
        <v>1631</v>
      </c>
      <c r="AD16" s="76">
        <f>+'Ark1'!R498</f>
        <v>2900</v>
      </c>
      <c r="AE16" s="66">
        <f>+'Ark1'!U498</f>
        <v>163.23903448275851</v>
      </c>
      <c r="AF16" s="56"/>
      <c r="AG16" s="1"/>
      <c r="AH16" s="5"/>
      <c r="AK16"/>
    </row>
    <row r="17" spans="25:40" ht="15.6">
      <c r="Y17" s="43"/>
      <c r="Z17" s="51">
        <f>+'Ark1'!C499</f>
        <v>2024</v>
      </c>
      <c r="AA17" s="51">
        <f>+'Ark1'!N499</f>
        <v>200</v>
      </c>
      <c r="AB17" s="52" t="s">
        <v>456</v>
      </c>
      <c r="AC17" s="51">
        <f>+'Ark1'!Q499</f>
        <v>2335</v>
      </c>
      <c r="AD17" s="76">
        <f>+'Ark1'!R499</f>
        <v>4378</v>
      </c>
      <c r="AE17" s="66">
        <f>+'Ark1'!U499</f>
        <v>188.39328460484191</v>
      </c>
      <c r="AF17" s="56"/>
      <c r="AG17" s="1"/>
      <c r="AH17" s="5"/>
      <c r="AK17"/>
    </row>
    <row r="18" spans="25:40" ht="15.6">
      <c r="Y18" s="43"/>
      <c r="Z18" s="51">
        <f>+'Ark1'!C500</f>
        <v>2024</v>
      </c>
      <c r="AA18" s="51">
        <f>+'Ark1'!N500</f>
        <v>225</v>
      </c>
      <c r="AB18" s="52" t="s">
        <v>455</v>
      </c>
      <c r="AC18" s="51">
        <f>+'Ark1'!Q500</f>
        <v>2927</v>
      </c>
      <c r="AD18" s="76">
        <f>+'Ark1'!R500</f>
        <v>6612</v>
      </c>
      <c r="AE18" s="66">
        <f>+'Ark1'!U500</f>
        <v>213.27924984875941</v>
      </c>
      <c r="AF18" s="56"/>
      <c r="AG18" s="1"/>
      <c r="AH18" s="5"/>
      <c r="AJ18" s="2"/>
      <c r="AK18" s="2"/>
      <c r="AL18" s="2"/>
    </row>
    <row r="19" spans="25:40" ht="15.6">
      <c r="Y19" s="43"/>
      <c r="Z19" s="51">
        <f>+'Ark1'!C501</f>
        <v>2024</v>
      </c>
      <c r="AA19" s="51">
        <f>+'Ark1'!N501</f>
        <v>250</v>
      </c>
      <c r="AB19" s="52" t="s">
        <v>454</v>
      </c>
      <c r="AC19" s="51">
        <f>+'Ark1'!Q501</f>
        <v>3043</v>
      </c>
      <c r="AD19" s="76">
        <f>+'Ark1'!R501</f>
        <v>7592</v>
      </c>
      <c r="AE19" s="66">
        <f>+'Ark1'!U501</f>
        <v>237.41512118018903</v>
      </c>
      <c r="AF19" s="56"/>
      <c r="AG19" s="1"/>
      <c r="AH19" s="5"/>
      <c r="AJ19" s="2"/>
      <c r="AK19" s="2"/>
      <c r="AL19" s="2"/>
    </row>
    <row r="20" spans="25:40" ht="15.6">
      <c r="Y20" s="43"/>
      <c r="Z20" s="51">
        <f>+'Ark1'!C502</f>
        <v>2024</v>
      </c>
      <c r="AA20" s="51">
        <f>+'Ark1'!N502</f>
        <v>275</v>
      </c>
      <c r="AB20" s="52" t="s">
        <v>453</v>
      </c>
      <c r="AC20" s="51">
        <f>+'Ark1'!Q502</f>
        <v>2542</v>
      </c>
      <c r="AD20" s="76">
        <f>+'Ark1'!R502</f>
        <v>6179</v>
      </c>
      <c r="AE20" s="66">
        <f>+'Ark1'!U502</f>
        <v>261.72336947726274</v>
      </c>
      <c r="AF20" s="56"/>
      <c r="AG20" s="1"/>
      <c r="AH20" s="5"/>
      <c r="AJ20" s="2"/>
      <c r="AK20" s="2"/>
      <c r="AL20" s="2"/>
    </row>
    <row r="21" spans="25:40" ht="15.6">
      <c r="Y21" s="43"/>
      <c r="Z21" s="51">
        <f>+'Ark1'!C503</f>
        <v>2024</v>
      </c>
      <c r="AA21" s="51">
        <f>+'Ark1'!N503</f>
        <v>300</v>
      </c>
      <c r="AB21" s="52" t="s">
        <v>452</v>
      </c>
      <c r="AC21" s="51">
        <f>+'Ark1'!Q503</f>
        <v>1642</v>
      </c>
      <c r="AD21" s="76">
        <f>+'Ark1'!R503</f>
        <v>3579</v>
      </c>
      <c r="AE21" s="66">
        <f>+'Ark1'!U503</f>
        <v>286.10092204526404</v>
      </c>
      <c r="AF21" s="56"/>
      <c r="AG21" s="1"/>
      <c r="AH21" s="5"/>
      <c r="AJ21" s="2"/>
      <c r="AK21" s="2"/>
      <c r="AL21" s="2"/>
    </row>
    <row r="22" spans="25:40" ht="15.6">
      <c r="Y22" s="43"/>
      <c r="Z22" s="51">
        <f>+'Ark1'!C504</f>
        <v>2024</v>
      </c>
      <c r="AA22" s="51">
        <f>+'Ark1'!N504</f>
        <v>325</v>
      </c>
      <c r="AB22" s="52" t="s">
        <v>451</v>
      </c>
      <c r="AC22" s="51">
        <f>+'Ark1'!Q504</f>
        <v>854</v>
      </c>
      <c r="AD22" s="76">
        <f>+'Ark1'!R504</f>
        <v>1610</v>
      </c>
      <c r="AE22" s="66">
        <f>+'Ark1'!U504</f>
        <v>310.51086956521721</v>
      </c>
      <c r="AF22" s="56"/>
      <c r="AG22" s="1"/>
      <c r="AH22" s="5"/>
      <c r="AJ22" s="2"/>
      <c r="AK22" s="2"/>
      <c r="AL22" s="2"/>
    </row>
    <row r="23" spans="25:40" ht="15.6">
      <c r="Y23" s="43"/>
      <c r="Z23" s="51">
        <f>+'Ark1'!C505</f>
        <v>2024</v>
      </c>
      <c r="AA23" s="51">
        <f>+'Ark1'!N505</f>
        <v>350</v>
      </c>
      <c r="AB23" s="52" t="s">
        <v>450</v>
      </c>
      <c r="AC23" s="51">
        <f>+'Ark1'!Q505</f>
        <v>358</v>
      </c>
      <c r="AD23" s="76">
        <f>+'Ark1'!R505</f>
        <v>556</v>
      </c>
      <c r="AE23" s="66">
        <f>+'Ark1'!U505</f>
        <v>335.03291366906495</v>
      </c>
      <c r="AF23" s="56"/>
      <c r="AG23" s="13"/>
      <c r="AH23" s="5"/>
      <c r="AJ23" s="2"/>
      <c r="AK23" s="2"/>
      <c r="AL23" s="4"/>
      <c r="AM23" s="4"/>
      <c r="AN23" s="4"/>
    </row>
    <row r="24" spans="25:40" ht="15.6">
      <c r="Y24" s="43"/>
      <c r="Z24" s="51">
        <f>+'Ark1'!C506</f>
        <v>2024</v>
      </c>
      <c r="AA24" s="51">
        <f>+'Ark1'!N506</f>
        <v>375</v>
      </c>
      <c r="AB24" s="52" t="s">
        <v>543</v>
      </c>
      <c r="AC24" s="51">
        <f>+'Ark1'!Q506</f>
        <v>120</v>
      </c>
      <c r="AD24" s="76">
        <f>+'Ark1'!R506</f>
        <v>185</v>
      </c>
      <c r="AE24" s="66">
        <f>+'Ark1'!U506</f>
        <v>359.51891891891881</v>
      </c>
      <c r="AF24" s="56"/>
      <c r="AG24" s="13"/>
      <c r="AH24" s="5"/>
      <c r="AJ24" s="1"/>
      <c r="AK24" s="1"/>
      <c r="AL24" s="11"/>
      <c r="AM24" s="11"/>
      <c r="AN24" s="11"/>
    </row>
    <row r="25" spans="25:40" ht="15.6">
      <c r="Y25" s="43"/>
      <c r="Z25" s="51">
        <f>+'Ark1'!C507</f>
        <v>2024</v>
      </c>
      <c r="AA25" s="51">
        <f>+'Ark1'!N507</f>
        <v>400</v>
      </c>
      <c r="AB25" s="52" t="s">
        <v>544</v>
      </c>
      <c r="AC25" s="51">
        <f>+'Ark1'!Q507</f>
        <v>40</v>
      </c>
      <c r="AD25" s="76">
        <f>+'Ark1'!R507</f>
        <v>48</v>
      </c>
      <c r="AE25" s="66">
        <f>+'Ark1'!U507</f>
        <v>384.54583333333346</v>
      </c>
      <c r="AF25" s="56"/>
      <c r="AG25" s="13"/>
      <c r="AH25" s="5"/>
      <c r="AJ25" s="1"/>
      <c r="AK25" s="1"/>
      <c r="AL25" s="11"/>
      <c r="AM25" s="11"/>
      <c r="AN25" s="11"/>
    </row>
    <row r="26" spans="25:40" ht="15.6">
      <c r="Y26" s="43"/>
      <c r="Z26">
        <f>+'Ark1'!C508</f>
        <v>2024</v>
      </c>
      <c r="AA26">
        <f>+'Ark1'!N508</f>
        <v>425</v>
      </c>
      <c r="AB26" s="3" t="s">
        <v>542</v>
      </c>
      <c r="AC26">
        <f>+'Ark1'!Q508</f>
        <v>11</v>
      </c>
      <c r="AD26" s="11">
        <f>+'Ark1'!R508</f>
        <v>17</v>
      </c>
      <c r="AE26" s="67">
        <f>+'Ark1'!U508</f>
        <v>410.12941176470594</v>
      </c>
      <c r="AF26" s="56"/>
      <c r="AG26" s="13"/>
      <c r="AH26" s="5"/>
      <c r="AJ26" s="1"/>
      <c r="AK26" s="1"/>
      <c r="AL26" s="11"/>
      <c r="AM26" s="11"/>
      <c r="AN26" s="11"/>
    </row>
    <row r="27" spans="25:40" ht="15.6">
      <c r="Y27" s="43"/>
      <c r="Z27">
        <f>+'Ark1'!C509</f>
        <v>2024</v>
      </c>
      <c r="AA27">
        <f>+'Ark1'!N509</f>
        <v>450</v>
      </c>
      <c r="AB27" s="3" t="s">
        <v>461</v>
      </c>
      <c r="AC27">
        <f>+'Ark1'!Q509</f>
        <v>3</v>
      </c>
      <c r="AD27" s="11">
        <f>+'Ark1'!R509</f>
        <v>4</v>
      </c>
      <c r="AE27" s="67">
        <f>+'Ark1'!U509</f>
        <v>432.57499999999999</v>
      </c>
      <c r="AF27" s="56"/>
      <c r="AG27" s="5"/>
      <c r="AH27" s="5"/>
      <c r="AJ27" s="1"/>
      <c r="AK27" s="1"/>
      <c r="AL27" s="11"/>
      <c r="AM27" s="11"/>
      <c r="AN27" s="11"/>
    </row>
    <row r="28" spans="25:40" ht="15.6">
      <c r="Y28" s="43"/>
      <c r="Z28">
        <f>+'Ark1'!C510</f>
        <v>2024</v>
      </c>
      <c r="AA28">
        <f>+'Ark1'!N510</f>
        <v>475</v>
      </c>
      <c r="AB28" s="3" t="s">
        <v>460</v>
      </c>
      <c r="AC28">
        <f>+'Ark1'!Q510</f>
        <v>2</v>
      </c>
      <c r="AD28" s="11">
        <f>+'Ark1'!R510</f>
        <v>2</v>
      </c>
      <c r="AE28" s="67">
        <f>+'Ark1'!U510</f>
        <v>455.95</v>
      </c>
      <c r="AF28" s="56"/>
      <c r="AG28" s="5"/>
      <c r="AH28" s="5"/>
      <c r="AJ28" s="1"/>
      <c r="AK28" s="1"/>
      <c r="AL28" s="11"/>
      <c r="AM28" s="11"/>
      <c r="AN28" s="11"/>
    </row>
    <row r="29" spans="25:40" ht="15.6">
      <c r="Y29" s="43"/>
      <c r="Z29">
        <f>+'Ark1'!C511</f>
        <v>2024</v>
      </c>
      <c r="AA29">
        <f>+'Ark1'!N511</f>
        <v>500</v>
      </c>
      <c r="AB29" s="3" t="s">
        <v>459</v>
      </c>
      <c r="AC29">
        <f>+'Ark1'!Q511</f>
        <v>1</v>
      </c>
      <c r="AD29" s="11">
        <f>+'Ark1'!R511</f>
        <v>1</v>
      </c>
      <c r="AE29" s="67">
        <f>+'Ark1'!U511</f>
        <v>482.2</v>
      </c>
      <c r="AF29" s="56"/>
      <c r="AG29" s="5"/>
      <c r="AH29" s="5"/>
      <c r="AJ29" s="1"/>
      <c r="AK29" s="1"/>
      <c r="AL29" s="11"/>
      <c r="AM29" s="11"/>
      <c r="AN29" s="11"/>
    </row>
    <row r="30" spans="25:40" ht="15.6">
      <c r="Y30" s="43"/>
      <c r="Z30">
        <f>+'Ark1'!C512</f>
        <v>2024</v>
      </c>
      <c r="AA30">
        <f>+'Ark1'!N512</f>
        <v>525</v>
      </c>
      <c r="AB30" s="3" t="s">
        <v>458</v>
      </c>
      <c r="AC30">
        <f>+'Ark1'!Q512</f>
        <v>0</v>
      </c>
      <c r="AD30" s="11">
        <f>+'Ark1'!R512</f>
        <v>0</v>
      </c>
      <c r="AE30" s="67">
        <f>+'Ark1'!U512</f>
        <v>0</v>
      </c>
      <c r="AF30" s="56"/>
      <c r="AG30" s="5"/>
      <c r="AH30" s="5"/>
      <c r="AJ30" s="1"/>
      <c r="AK30" s="1"/>
      <c r="AL30" s="11"/>
      <c r="AM30" s="11"/>
      <c r="AN30" s="11"/>
    </row>
    <row r="31" spans="25:40" ht="15.6">
      <c r="Y31" s="43"/>
      <c r="Z31">
        <f>+'Ark1'!C513</f>
        <v>2024</v>
      </c>
      <c r="AA31">
        <f>+'Ark1'!N513</f>
        <v>550</v>
      </c>
      <c r="AB31" s="3" t="s">
        <v>457</v>
      </c>
      <c r="AC31">
        <f>+'Ark1'!Q513</f>
        <v>0</v>
      </c>
      <c r="AD31" s="11">
        <f>+'Ark1'!R513</f>
        <v>0</v>
      </c>
      <c r="AE31" s="67">
        <f>+'Ark1'!U513</f>
        <v>0</v>
      </c>
      <c r="AF31" s="56"/>
      <c r="AG31" s="5"/>
      <c r="AH31" s="5"/>
      <c r="AJ31" s="1"/>
      <c r="AK31" s="1"/>
      <c r="AL31" s="11"/>
      <c r="AM31" s="11"/>
      <c r="AN31" s="11"/>
    </row>
    <row r="32" spans="25:40" ht="15.6">
      <c r="Y32" s="43"/>
      <c r="Z32">
        <f>+'Ark1'!C514</f>
        <v>2024</v>
      </c>
      <c r="AA32">
        <f>+'Ark1'!N514</f>
        <v>575</v>
      </c>
      <c r="AB32" s="3" t="s">
        <v>456</v>
      </c>
      <c r="AC32">
        <f>+'Ark1'!Q514</f>
        <v>0</v>
      </c>
      <c r="AD32" s="11">
        <f>+'Ark1'!R514</f>
        <v>0</v>
      </c>
      <c r="AE32" s="67">
        <f>+'Ark1'!U514</f>
        <v>0</v>
      </c>
      <c r="AF32" s="56"/>
      <c r="AG32" s="5"/>
      <c r="AH32" s="5"/>
      <c r="AJ32" s="1"/>
      <c r="AK32" s="1"/>
      <c r="AL32" s="11"/>
      <c r="AM32" s="11"/>
      <c r="AN32" s="11"/>
    </row>
    <row r="33" spans="25:40" ht="15.6">
      <c r="Y33" s="43"/>
      <c r="Z33">
        <f>+'Ark1'!C515</f>
        <v>2023</v>
      </c>
      <c r="AA33">
        <f>+'Ark1'!N515</f>
        <v>50</v>
      </c>
      <c r="AB33" s="3" t="s">
        <v>455</v>
      </c>
      <c r="AC33">
        <f>+'Ark1'!Q515</f>
        <v>13</v>
      </c>
      <c r="AD33" s="11">
        <f>+'Ark1'!R515</f>
        <v>19</v>
      </c>
      <c r="AE33" s="67">
        <f>+'Ark1'!U515</f>
        <v>32.742105263157903</v>
      </c>
      <c r="AF33" s="56"/>
      <c r="AG33" s="5"/>
      <c r="AH33" s="5"/>
      <c r="AJ33" s="1"/>
      <c r="AK33" s="1"/>
      <c r="AL33" s="11"/>
      <c r="AM33" s="11"/>
      <c r="AN33" s="11"/>
    </row>
    <row r="34" spans="25:40" ht="15.6">
      <c r="Y34" s="43"/>
      <c r="Z34">
        <f>+'Ark1'!C516</f>
        <v>2023</v>
      </c>
      <c r="AA34">
        <f>+'Ark1'!N516</f>
        <v>75</v>
      </c>
      <c r="AB34" s="3" t="s">
        <v>454</v>
      </c>
      <c r="AC34">
        <f>+'Ark1'!Q516</f>
        <v>92</v>
      </c>
      <c r="AD34" s="11">
        <f>+'Ark1'!R516</f>
        <v>157</v>
      </c>
      <c r="AE34" s="67">
        <f>+'Ark1'!U516</f>
        <v>65.712738853503211</v>
      </c>
      <c r="AF34" s="56"/>
      <c r="AG34" s="5"/>
      <c r="AH34" s="5"/>
      <c r="AJ34" s="13"/>
      <c r="AK34" s="13"/>
      <c r="AL34" s="11"/>
      <c r="AM34" s="11"/>
      <c r="AN34" s="11"/>
    </row>
    <row r="35" spans="25:40" ht="16.5" customHeight="1">
      <c r="Y35" s="43"/>
      <c r="Z35">
        <f>+'Ark1'!C517</f>
        <v>2023</v>
      </c>
      <c r="AA35">
        <f>+'Ark1'!N517</f>
        <v>100</v>
      </c>
      <c r="AB35" s="3" t="s">
        <v>453</v>
      </c>
      <c r="AC35">
        <f>+'Ark1'!Q517</f>
        <v>285</v>
      </c>
      <c r="AD35" s="11">
        <f>+'Ark1'!R517</f>
        <v>471</v>
      </c>
      <c r="AE35" s="67">
        <f>+'Ark1'!U517</f>
        <v>89.648619957537107</v>
      </c>
      <c r="AF35" s="56"/>
      <c r="AG35" s="5"/>
      <c r="AH35" s="5"/>
      <c r="AJ35" s="13"/>
      <c r="AK35" s="13"/>
      <c r="AL35" s="11"/>
      <c r="AM35" s="11"/>
      <c r="AN35" s="11"/>
    </row>
    <row r="36" spans="25:40" ht="16.5" customHeight="1">
      <c r="Y36" s="43"/>
      <c r="Z36">
        <f>+'Ark1'!C518</f>
        <v>2023</v>
      </c>
      <c r="AA36">
        <f>+'Ark1'!N518</f>
        <v>125</v>
      </c>
      <c r="AB36" s="3" t="s">
        <v>452</v>
      </c>
      <c r="AC36">
        <f>+'Ark1'!Q518</f>
        <v>621</v>
      </c>
      <c r="AD36" s="11">
        <f>+'Ark1'!R518</f>
        <v>1003</v>
      </c>
      <c r="AE36" s="67">
        <f>+'Ark1'!U518</f>
        <v>113.99860418743761</v>
      </c>
      <c r="AF36" s="55"/>
      <c r="AG36" s="5"/>
      <c r="AH36" s="5"/>
      <c r="AJ36" s="13"/>
      <c r="AK36" s="13"/>
      <c r="AL36" s="11"/>
      <c r="AM36" s="11"/>
      <c r="AN36" s="11"/>
    </row>
    <row r="37" spans="25:40">
      <c r="Y37" s="43"/>
      <c r="Z37">
        <f>+'Ark1'!C519</f>
        <v>2023</v>
      </c>
      <c r="AA37">
        <f>+'Ark1'!N519</f>
        <v>150</v>
      </c>
      <c r="AB37" s="3" t="s">
        <v>451</v>
      </c>
      <c r="AC37">
        <f>+'Ark1'!Q519</f>
        <v>1073</v>
      </c>
      <c r="AD37" s="11">
        <f>+'Ark1'!R519</f>
        <v>1809</v>
      </c>
      <c r="AE37" s="67">
        <f>+'Ark1'!U519</f>
        <v>138.71807628524039</v>
      </c>
      <c r="AJ37" s="13"/>
      <c r="AK37" s="13"/>
      <c r="AL37" s="11"/>
      <c r="AM37" s="11"/>
      <c r="AN37" s="11"/>
    </row>
    <row r="38" spans="25:40" ht="17.25" customHeight="1">
      <c r="Y38" s="43"/>
      <c r="Z38">
        <f>+'Ark1'!C520</f>
        <v>2023</v>
      </c>
      <c r="AA38">
        <f>+'Ark1'!N520</f>
        <v>175</v>
      </c>
      <c r="AB38" s="3" t="s">
        <v>450</v>
      </c>
      <c r="AC38">
        <f>+'Ark1'!Q520</f>
        <v>1702</v>
      </c>
      <c r="AD38" s="11">
        <f>+'Ark1'!R520</f>
        <v>2985</v>
      </c>
      <c r="AE38" s="67">
        <f>+'Ark1'!U520</f>
        <v>163.44154103852603</v>
      </c>
      <c r="AF38" s="55"/>
      <c r="AH38" s="5"/>
      <c r="AJ38" s="13"/>
      <c r="AK38" s="13"/>
      <c r="AL38" s="11"/>
      <c r="AM38" s="11"/>
      <c r="AN38" s="11"/>
    </row>
    <row r="39" spans="25:40" ht="15.6">
      <c r="Y39" s="43"/>
      <c r="Z39">
        <f>+'Ark1'!C521</f>
        <v>2023</v>
      </c>
      <c r="AA39">
        <f>+'Ark1'!N521</f>
        <v>200</v>
      </c>
      <c r="AB39" s="3" t="s">
        <v>543</v>
      </c>
      <c r="AC39">
        <f>+'Ark1'!Q521</f>
        <v>2402</v>
      </c>
      <c r="AD39" s="11">
        <f>+'Ark1'!R521</f>
        <v>4499</v>
      </c>
      <c r="AE39" s="67">
        <f>+'Ark1'!U521</f>
        <v>188.55512336074753</v>
      </c>
      <c r="AF39" s="55"/>
      <c r="AJ39" s="13"/>
      <c r="AK39" s="13"/>
      <c r="AL39" s="11"/>
      <c r="AM39" s="11"/>
      <c r="AN39" s="11"/>
    </row>
    <row r="40" spans="25:40">
      <c r="Y40" s="43"/>
      <c r="Z40">
        <f>+'Ark1'!C522</f>
        <v>2023</v>
      </c>
      <c r="AA40">
        <f>+'Ark1'!N522</f>
        <v>225</v>
      </c>
      <c r="AB40" s="3" t="s">
        <v>544</v>
      </c>
      <c r="AC40">
        <f>+'Ark1'!Q522</f>
        <v>3129</v>
      </c>
      <c r="AD40" s="11">
        <f>+'Ark1'!R522</f>
        <v>6868</v>
      </c>
      <c r="AE40" s="67">
        <f>+'Ark1'!U522</f>
        <v>213.20221316249183</v>
      </c>
      <c r="AF40" s="13"/>
      <c r="AJ40" s="13"/>
      <c r="AK40" s="13"/>
      <c r="AL40" s="11"/>
      <c r="AM40" s="11"/>
      <c r="AN40" s="11"/>
    </row>
    <row r="41" spans="25:40" ht="21">
      <c r="Y41" s="43"/>
      <c r="Z41" s="51">
        <f>+'Ark1'!C523</f>
        <v>2023</v>
      </c>
      <c r="AA41" s="51">
        <f>+'Ark1'!N523</f>
        <v>250</v>
      </c>
      <c r="AB41" s="52" t="s">
        <v>542</v>
      </c>
      <c r="AC41" s="51">
        <f>+'Ark1'!Q523</f>
        <v>3156</v>
      </c>
      <c r="AD41" s="76">
        <f>+'Ark1'!R523</f>
        <v>7756</v>
      </c>
      <c r="AE41" s="66">
        <f>+'Ark1'!U523</f>
        <v>237.6488782877764</v>
      </c>
      <c r="AF41" s="5"/>
      <c r="AJ41" s="54"/>
      <c r="AK41" s="54"/>
      <c r="AL41" s="11"/>
      <c r="AM41" s="11"/>
      <c r="AN41" s="11"/>
    </row>
    <row r="42" spans="25:40">
      <c r="Y42" s="43"/>
      <c r="Z42" s="51">
        <f>+'Ark1'!C524</f>
        <v>2023</v>
      </c>
      <c r="AA42" s="51">
        <f>+'Ark1'!N524</f>
        <v>275</v>
      </c>
      <c r="AB42" s="52" t="s">
        <v>461</v>
      </c>
      <c r="AC42" s="51">
        <f>+'Ark1'!Q524</f>
        <v>2679</v>
      </c>
      <c r="AD42" s="76">
        <f>+'Ark1'!R524</f>
        <v>6385</v>
      </c>
      <c r="AE42" s="66">
        <f>+'Ark1'!U524</f>
        <v>261.87887235708831</v>
      </c>
      <c r="AF42" s="4"/>
      <c r="AG42" s="4"/>
      <c r="AH42" s="4"/>
      <c r="AK42"/>
    </row>
    <row r="43" spans="25:40" ht="15.6">
      <c r="Y43" s="43"/>
      <c r="Z43" s="51">
        <f>+'Ark1'!C525</f>
        <v>2023</v>
      </c>
      <c r="AA43" s="51">
        <f>+'Ark1'!N525</f>
        <v>300</v>
      </c>
      <c r="AB43" s="52" t="s">
        <v>460</v>
      </c>
      <c r="AC43" s="51">
        <f>+'Ark1'!Q525</f>
        <v>1810</v>
      </c>
      <c r="AD43" s="76">
        <f>+'Ark1'!R525</f>
        <v>3722</v>
      </c>
      <c r="AE43" s="66">
        <f>+'Ark1'!U525</f>
        <v>286.17058033315425</v>
      </c>
      <c r="AF43" s="16"/>
      <c r="AG43" s="1"/>
      <c r="AH43" s="19"/>
      <c r="AJ43" s="1"/>
      <c r="AK43" s="5"/>
    </row>
    <row r="44" spans="25:40" ht="15.6">
      <c r="Y44" s="43"/>
      <c r="Z44" s="51">
        <f>+'Ark1'!C526</f>
        <v>2023</v>
      </c>
      <c r="AA44" s="51">
        <f>+'Ark1'!N526</f>
        <v>325</v>
      </c>
      <c r="AB44" s="52" t="s">
        <v>459</v>
      </c>
      <c r="AC44" s="51">
        <f>+'Ark1'!Q526</f>
        <v>896</v>
      </c>
      <c r="AD44" s="76">
        <f>+'Ark1'!R526</f>
        <v>1728</v>
      </c>
      <c r="AE44" s="66">
        <f>+'Ark1'!U526</f>
        <v>310.67505787036993</v>
      </c>
      <c r="AF44" s="16"/>
      <c r="AG44" s="1"/>
      <c r="AH44" s="19"/>
      <c r="AK44"/>
    </row>
    <row r="45" spans="25:40" ht="15.6">
      <c r="Y45" s="43"/>
      <c r="Z45" s="51">
        <f>+'Ark1'!C527</f>
        <v>2023</v>
      </c>
      <c r="AA45" s="51">
        <f>+'Ark1'!N527</f>
        <v>350</v>
      </c>
      <c r="AB45" s="52" t="s">
        <v>458</v>
      </c>
      <c r="AC45" s="51">
        <f>+'Ark1'!Q527</f>
        <v>398</v>
      </c>
      <c r="AD45" s="76">
        <f>+'Ark1'!R527</f>
        <v>675</v>
      </c>
      <c r="AE45" s="66">
        <f>+'Ark1'!U527</f>
        <v>335.41318518518506</v>
      </c>
      <c r="AF45" s="16"/>
      <c r="AG45" s="1"/>
      <c r="AH45" s="19"/>
      <c r="AK45"/>
    </row>
    <row r="46" spans="25:40" ht="15.6">
      <c r="Y46" s="43"/>
      <c r="Z46" s="51">
        <f>+'Ark1'!C528</f>
        <v>2023</v>
      </c>
      <c r="AA46" s="51">
        <f>+'Ark1'!N528</f>
        <v>375</v>
      </c>
      <c r="AB46" s="52" t="s">
        <v>457</v>
      </c>
      <c r="AC46" s="51">
        <f>+'Ark1'!Q528</f>
        <v>147</v>
      </c>
      <c r="AD46" s="76">
        <f>+'Ark1'!R528</f>
        <v>213</v>
      </c>
      <c r="AE46" s="66">
        <f>+'Ark1'!U528</f>
        <v>360.39014084507039</v>
      </c>
      <c r="AF46" s="16"/>
      <c r="AG46" s="1"/>
      <c r="AH46" s="19"/>
      <c r="AK46"/>
    </row>
    <row r="47" spans="25:40" ht="15.6">
      <c r="Y47" s="43"/>
      <c r="Z47" s="51">
        <f>+'Ark1'!C529</f>
        <v>2023</v>
      </c>
      <c r="AA47" s="51">
        <f>+'Ark1'!N529</f>
        <v>400</v>
      </c>
      <c r="AB47" s="52" t="s">
        <v>456</v>
      </c>
      <c r="AC47" s="51">
        <f>+'Ark1'!Q529</f>
        <v>52</v>
      </c>
      <c r="AD47" s="76">
        <f>+'Ark1'!R529</f>
        <v>75</v>
      </c>
      <c r="AE47" s="66">
        <f>+'Ark1'!U529</f>
        <v>384.41333333333341</v>
      </c>
      <c r="AF47" s="16"/>
      <c r="AG47" s="13"/>
      <c r="AH47" s="19"/>
      <c r="AK47"/>
    </row>
    <row r="48" spans="25:40" ht="15.6">
      <c r="Y48" s="43"/>
      <c r="Z48" s="51">
        <f>+'Ark1'!C530</f>
        <v>2023</v>
      </c>
      <c r="AA48" s="51">
        <f>+'Ark1'!N530</f>
        <v>425</v>
      </c>
      <c r="AB48" s="52" t="s">
        <v>455</v>
      </c>
      <c r="AC48" s="51">
        <f>+'Ark1'!Q530</f>
        <v>12</v>
      </c>
      <c r="AD48" s="76">
        <f>+'Ark1'!R530</f>
        <v>18</v>
      </c>
      <c r="AE48" s="66">
        <f>+'Ark1'!U530</f>
        <v>410.71666666666658</v>
      </c>
      <c r="AF48" s="16"/>
      <c r="AG48" s="13"/>
      <c r="AH48" s="19"/>
      <c r="AK48"/>
    </row>
    <row r="49" spans="25:37" ht="15.6">
      <c r="Y49" s="43"/>
      <c r="Z49" s="51">
        <f>+'Ark1'!C531</f>
        <v>2023</v>
      </c>
      <c r="AA49" s="51">
        <f>+'Ark1'!N531</f>
        <v>450</v>
      </c>
      <c r="AB49" s="52" t="s">
        <v>454</v>
      </c>
      <c r="AC49" s="51">
        <f>+'Ark1'!Q531</f>
        <v>4</v>
      </c>
      <c r="AD49" s="76">
        <f>+'Ark1'!R531</f>
        <v>5</v>
      </c>
      <c r="AE49" s="66">
        <f>+'Ark1'!U531</f>
        <v>437</v>
      </c>
      <c r="AF49" s="16"/>
      <c r="AG49" s="13"/>
      <c r="AH49" s="19"/>
      <c r="AK49"/>
    </row>
    <row r="50" spans="25:37" ht="15.6">
      <c r="Y50" s="43"/>
      <c r="Z50" s="51">
        <f>+'Ark1'!C532</f>
        <v>2023</v>
      </c>
      <c r="AA50" s="51">
        <f>+'Ark1'!N532</f>
        <v>475</v>
      </c>
      <c r="AB50" s="52" t="s">
        <v>453</v>
      </c>
      <c r="AC50" s="51">
        <f>+'Ark1'!Q532</f>
        <v>0</v>
      </c>
      <c r="AD50" s="76">
        <f>+'Ark1'!R532</f>
        <v>0</v>
      </c>
      <c r="AE50" s="66">
        <f>+'Ark1'!U532</f>
        <v>0</v>
      </c>
      <c r="AF50" s="16"/>
      <c r="AG50" s="13"/>
      <c r="AH50" s="19"/>
      <c r="AK50"/>
    </row>
    <row r="51" spans="25:37" ht="15.6">
      <c r="Y51" s="43"/>
      <c r="Z51" s="51">
        <f>+'Ark1'!C533</f>
        <v>2023</v>
      </c>
      <c r="AA51" s="51">
        <f>+'Ark1'!N533</f>
        <v>500</v>
      </c>
      <c r="AB51" s="52" t="s">
        <v>452</v>
      </c>
      <c r="AC51" s="51">
        <f>+'Ark1'!Q533</f>
        <v>1</v>
      </c>
      <c r="AD51" s="76">
        <f>+'Ark1'!R533</f>
        <v>1</v>
      </c>
      <c r="AE51" s="66">
        <f>+'Ark1'!U533</f>
        <v>475.1</v>
      </c>
      <c r="AF51" s="16"/>
      <c r="AG51" s="13"/>
      <c r="AH51" s="19"/>
      <c r="AK51"/>
    </row>
    <row r="52" spans="25:37" ht="15.6">
      <c r="Y52" s="43"/>
      <c r="Z52" s="51">
        <f>+'Ark1'!C534</f>
        <v>2023</v>
      </c>
      <c r="AA52" s="51">
        <f>+'Ark1'!N534</f>
        <v>525</v>
      </c>
      <c r="AB52" s="52" t="s">
        <v>451</v>
      </c>
      <c r="AC52" s="51">
        <f>+'Ark1'!Q534</f>
        <v>0</v>
      </c>
      <c r="AD52" s="76">
        <f>+'Ark1'!R534</f>
        <v>0</v>
      </c>
      <c r="AE52" s="66">
        <f>+'Ark1'!U534</f>
        <v>0</v>
      </c>
      <c r="AF52" s="16"/>
      <c r="AG52" s="5"/>
      <c r="AH52" s="19"/>
      <c r="AK52"/>
    </row>
    <row r="53" spans="25:37" ht="15.6">
      <c r="Y53" s="43"/>
      <c r="Z53" s="51">
        <f>+'Ark1'!C535</f>
        <v>2023</v>
      </c>
      <c r="AA53" s="51">
        <f>+'Ark1'!N535</f>
        <v>550</v>
      </c>
      <c r="AB53" s="52" t="s">
        <v>450</v>
      </c>
      <c r="AC53" s="51">
        <f>+'Ark1'!Q535</f>
        <v>0</v>
      </c>
      <c r="AD53" s="76">
        <f>+'Ark1'!R535</f>
        <v>0</v>
      </c>
      <c r="AE53" s="66">
        <f>+'Ark1'!U535</f>
        <v>0</v>
      </c>
      <c r="AF53" s="16"/>
      <c r="AG53" s="5"/>
      <c r="AH53" s="19"/>
      <c r="AK53"/>
    </row>
    <row r="54" spans="25:37" ht="15.6">
      <c r="Y54" s="43"/>
      <c r="Z54" s="51">
        <f>+'Ark1'!C536</f>
        <v>2023</v>
      </c>
      <c r="AA54" s="51">
        <f>+'Ark1'!N536</f>
        <v>575</v>
      </c>
      <c r="AB54" s="52" t="s">
        <v>543</v>
      </c>
      <c r="AC54" s="51">
        <f>+'Ark1'!Q536</f>
        <v>0</v>
      </c>
      <c r="AD54" s="76">
        <f>+'Ark1'!R536</f>
        <v>0</v>
      </c>
      <c r="AE54" s="66">
        <f>+'Ark1'!U536</f>
        <v>0</v>
      </c>
      <c r="AF54" s="16"/>
      <c r="AG54" s="5"/>
      <c r="AH54" s="19"/>
      <c r="AK54"/>
    </row>
    <row r="55" spans="25:37" ht="15.6">
      <c r="Y55" s="43"/>
      <c r="Z55" s="51" t="e">
        <f>+'Ark1'!#REF!</f>
        <v>#REF!</v>
      </c>
      <c r="AA55" s="51" t="e">
        <f>+'Ark1'!#REF!</f>
        <v>#REF!</v>
      </c>
      <c r="AB55" s="52" t="s">
        <v>544</v>
      </c>
      <c r="AC55" s="51" t="e">
        <f>+'Ark1'!#REF!</f>
        <v>#REF!</v>
      </c>
      <c r="AD55" s="76" t="e">
        <f>+'Ark1'!#REF!</f>
        <v>#REF!</v>
      </c>
      <c r="AE55" s="66" t="e">
        <f>+'Ark1'!#REF!</f>
        <v>#REF!</v>
      </c>
      <c r="AF55" s="16"/>
      <c r="AG55" s="5"/>
      <c r="AH55" s="19"/>
      <c r="AK55"/>
    </row>
    <row r="56" spans="25:37" ht="15.6">
      <c r="Y56" s="43"/>
      <c r="Z56" t="e">
        <f>+'Ark1'!#REF!</f>
        <v>#REF!</v>
      </c>
      <c r="AA56" t="e">
        <f>+'Ark1'!#REF!</f>
        <v>#REF!</v>
      </c>
      <c r="AB56" s="3" t="s">
        <v>542</v>
      </c>
      <c r="AC56" t="e">
        <f>+'Ark1'!#REF!</f>
        <v>#REF!</v>
      </c>
      <c r="AD56" s="11" t="e">
        <f>+'Ark1'!#REF!</f>
        <v>#REF!</v>
      </c>
      <c r="AE56" s="67" t="e">
        <f>+'Ark1'!#REF!</f>
        <v>#REF!</v>
      </c>
      <c r="AF56" s="16"/>
      <c r="AG56" s="5"/>
      <c r="AH56" s="19"/>
      <c r="AK56"/>
    </row>
    <row r="57" spans="25:37" ht="15.6">
      <c r="Y57" s="43"/>
      <c r="Z57" t="e">
        <f>+'Ark1'!#REF!</f>
        <v>#REF!</v>
      </c>
      <c r="AA57" t="e">
        <f>+'Ark1'!#REF!</f>
        <v>#REF!</v>
      </c>
      <c r="AB57" s="3" t="s">
        <v>461</v>
      </c>
      <c r="AC57" t="e">
        <f>+'Ark1'!#REF!</f>
        <v>#REF!</v>
      </c>
      <c r="AD57" s="11" t="e">
        <f>+'Ark1'!#REF!</f>
        <v>#REF!</v>
      </c>
      <c r="AE57" s="67" t="e">
        <f>+'Ark1'!#REF!</f>
        <v>#REF!</v>
      </c>
      <c r="AF57" s="16"/>
      <c r="AG57" s="5"/>
      <c r="AH57" s="19"/>
      <c r="AK57"/>
    </row>
    <row r="58" spans="25:37" ht="15.6">
      <c r="Y58" s="43"/>
      <c r="Z58" t="e">
        <f>+'Ark1'!#REF!</f>
        <v>#REF!</v>
      </c>
      <c r="AA58" t="e">
        <f>+'Ark1'!#REF!</f>
        <v>#REF!</v>
      </c>
      <c r="AB58" s="3" t="s">
        <v>460</v>
      </c>
      <c r="AC58" t="e">
        <f>+'Ark1'!#REF!</f>
        <v>#REF!</v>
      </c>
      <c r="AD58" s="11" t="e">
        <f>+'Ark1'!#REF!</f>
        <v>#REF!</v>
      </c>
      <c r="AE58" s="67" t="e">
        <f>+'Ark1'!#REF!</f>
        <v>#REF!</v>
      </c>
      <c r="AF58" s="16"/>
      <c r="AG58" s="5"/>
      <c r="AH58" s="19"/>
      <c r="AK58"/>
    </row>
    <row r="59" spans="25:37" ht="15.6">
      <c r="Y59" s="43"/>
      <c r="Z59" t="e">
        <f>+'Ark1'!#REF!</f>
        <v>#REF!</v>
      </c>
      <c r="AA59" t="e">
        <f>+'Ark1'!#REF!</f>
        <v>#REF!</v>
      </c>
      <c r="AB59" s="3" t="s">
        <v>459</v>
      </c>
      <c r="AC59" t="e">
        <f>+'Ark1'!#REF!</f>
        <v>#REF!</v>
      </c>
      <c r="AD59" s="11" t="e">
        <f>+'Ark1'!#REF!</f>
        <v>#REF!</v>
      </c>
      <c r="AE59" s="67" t="e">
        <f>+'Ark1'!#REF!</f>
        <v>#REF!</v>
      </c>
      <c r="AF59" s="16"/>
      <c r="AG59" s="5"/>
      <c r="AH59" s="19"/>
      <c r="AK59"/>
    </row>
    <row r="60" spans="25:37" ht="15.6">
      <c r="Y60" s="43"/>
      <c r="Z60" t="e">
        <f>+'Ark1'!#REF!</f>
        <v>#REF!</v>
      </c>
      <c r="AA60" t="e">
        <f>+'Ark1'!#REF!</f>
        <v>#REF!</v>
      </c>
      <c r="AB60" s="3" t="s">
        <v>458</v>
      </c>
      <c r="AC60" t="e">
        <f>+'Ark1'!#REF!</f>
        <v>#REF!</v>
      </c>
      <c r="AD60" s="11" t="e">
        <f>+'Ark1'!#REF!</f>
        <v>#REF!</v>
      </c>
      <c r="AE60" s="67" t="e">
        <f>+'Ark1'!#REF!</f>
        <v>#REF!</v>
      </c>
      <c r="AF60" s="19"/>
      <c r="AG60" s="5"/>
      <c r="AH60" s="19"/>
      <c r="AK60"/>
    </row>
    <row r="61" spans="25:37">
      <c r="Y61" s="43"/>
      <c r="Z61" t="e">
        <f>+'Ark1'!#REF!</f>
        <v>#REF!</v>
      </c>
      <c r="AA61" t="e">
        <f>+'Ark1'!#REF!</f>
        <v>#REF!</v>
      </c>
      <c r="AB61" s="3" t="s">
        <v>457</v>
      </c>
      <c r="AC61" t="e">
        <f>+'Ark1'!#REF!</f>
        <v>#REF!</v>
      </c>
      <c r="AD61" s="11" t="e">
        <f>+'Ark1'!#REF!</f>
        <v>#REF!</v>
      </c>
      <c r="AE61" s="67" t="e">
        <f>+'Ark1'!#REF!</f>
        <v>#REF!</v>
      </c>
      <c r="AF61" s="13"/>
      <c r="AK61"/>
    </row>
    <row r="62" spans="25:37" ht="15.6">
      <c r="Y62" s="43"/>
      <c r="Z62" t="e">
        <f>+'Ark1'!#REF!</f>
        <v>#REF!</v>
      </c>
      <c r="AA62" t="e">
        <f>+'Ark1'!#REF!</f>
        <v>#REF!</v>
      </c>
      <c r="AB62" s="3" t="s">
        <v>456</v>
      </c>
      <c r="AC62" t="e">
        <f>+'Ark1'!#REF!</f>
        <v>#REF!</v>
      </c>
      <c r="AD62" s="11" t="e">
        <f>+'Ark1'!#REF!</f>
        <v>#REF!</v>
      </c>
      <c r="AE62" s="67" t="e">
        <f>+'Ark1'!#REF!</f>
        <v>#REF!</v>
      </c>
      <c r="AF62" s="19"/>
      <c r="AH62" s="19"/>
      <c r="AK62"/>
    </row>
    <row r="63" spans="25:37">
      <c r="Y63" s="43"/>
      <c r="Z63" t="e">
        <f>+'Ark1'!#REF!</f>
        <v>#REF!</v>
      </c>
      <c r="AA63" t="e">
        <f>+'Ark1'!#REF!</f>
        <v>#REF!</v>
      </c>
      <c r="AB63" s="3" t="s">
        <v>455</v>
      </c>
      <c r="AC63" t="e">
        <f>+'Ark1'!#REF!</f>
        <v>#REF!</v>
      </c>
      <c r="AD63" s="11" t="e">
        <f>+'Ark1'!#REF!</f>
        <v>#REF!</v>
      </c>
      <c r="AE63" s="67" t="e">
        <f>+'Ark1'!#REF!</f>
        <v>#REF!</v>
      </c>
      <c r="AF63" s="13"/>
      <c r="AK63"/>
    </row>
    <row r="64" spans="25:37">
      <c r="Y64" s="43"/>
      <c r="Z64" t="e">
        <f>+'Ark1'!#REF!</f>
        <v>#REF!</v>
      </c>
      <c r="AA64" t="e">
        <f>+'Ark1'!#REF!</f>
        <v>#REF!</v>
      </c>
      <c r="AB64" s="3" t="s">
        <v>454</v>
      </c>
      <c r="AC64" t="e">
        <f>+'Ark1'!#REF!</f>
        <v>#REF!</v>
      </c>
      <c r="AD64" s="11" t="e">
        <f>+'Ark1'!#REF!</f>
        <v>#REF!</v>
      </c>
      <c r="AE64" s="67" t="e">
        <f>+'Ark1'!#REF!</f>
        <v>#REF!</v>
      </c>
      <c r="AF64" s="13"/>
      <c r="AK64"/>
    </row>
    <row r="65" spans="25:37">
      <c r="Y65" s="43"/>
      <c r="Z65" t="e">
        <f>+'Ark1'!#REF!</f>
        <v>#REF!</v>
      </c>
      <c r="AA65" t="e">
        <f>+'Ark1'!#REF!</f>
        <v>#REF!</v>
      </c>
      <c r="AB65" s="3" t="s">
        <v>453</v>
      </c>
      <c r="AC65" t="e">
        <f>+'Ark1'!#REF!</f>
        <v>#REF!</v>
      </c>
      <c r="AD65" s="11" t="e">
        <f>+'Ark1'!#REF!</f>
        <v>#REF!</v>
      </c>
      <c r="AE65" s="67" t="e">
        <f>+'Ark1'!#REF!</f>
        <v>#REF!</v>
      </c>
      <c r="AF65" s="13"/>
      <c r="AK65"/>
    </row>
    <row r="66" spans="25:37" ht="15.6">
      <c r="Y66" s="43"/>
      <c r="Z66" t="e">
        <f>+'Ark1'!#REF!</f>
        <v>#REF!</v>
      </c>
      <c r="AA66" t="e">
        <f>+'Ark1'!#REF!</f>
        <v>#REF!</v>
      </c>
      <c r="AB66" s="3" t="s">
        <v>452</v>
      </c>
      <c r="AC66" t="e">
        <f>+'Ark1'!#REF!</f>
        <v>#REF!</v>
      </c>
      <c r="AD66" s="11" t="e">
        <f>+'Ark1'!#REF!</f>
        <v>#REF!</v>
      </c>
      <c r="AE66" s="67" t="e">
        <f>+'Ark1'!#REF!</f>
        <v>#REF!</v>
      </c>
      <c r="AF66" s="5"/>
      <c r="AK66"/>
    </row>
    <row r="67" spans="25:37">
      <c r="Y67" s="43"/>
      <c r="Z67" t="e">
        <f>+'Ark1'!#REF!</f>
        <v>#REF!</v>
      </c>
      <c r="AA67" t="e">
        <f>+'Ark1'!#REF!</f>
        <v>#REF!</v>
      </c>
      <c r="AB67" s="3" t="s">
        <v>451</v>
      </c>
      <c r="AC67" t="e">
        <f>+'Ark1'!#REF!</f>
        <v>#REF!</v>
      </c>
      <c r="AD67" s="11" t="e">
        <f>+'Ark1'!#REF!</f>
        <v>#REF!</v>
      </c>
      <c r="AE67" s="67" t="e">
        <f>+'Ark1'!#REF!</f>
        <v>#REF!</v>
      </c>
      <c r="AF67" s="4"/>
      <c r="AG67" s="4"/>
      <c r="AH67" s="4"/>
      <c r="AK67"/>
    </row>
    <row r="68" spans="25:37" ht="15.6">
      <c r="Y68" s="43"/>
      <c r="Z68" t="e">
        <f>+'Ark1'!#REF!</f>
        <v>#REF!</v>
      </c>
      <c r="AA68" t="e">
        <f>+'Ark1'!#REF!</f>
        <v>#REF!</v>
      </c>
      <c r="AB68" s="3" t="s">
        <v>450</v>
      </c>
      <c r="AC68" t="e">
        <f>+'Ark1'!#REF!</f>
        <v>#REF!</v>
      </c>
      <c r="AD68" s="11" t="e">
        <f>+'Ark1'!#REF!</f>
        <v>#REF!</v>
      </c>
      <c r="AE68" s="67" t="e">
        <f>+'Ark1'!#REF!</f>
        <v>#REF!</v>
      </c>
      <c r="AF68" s="13"/>
      <c r="AG68" s="1"/>
      <c r="AH68" s="5"/>
      <c r="AK68"/>
    </row>
    <row r="69" spans="25:37" ht="15.6">
      <c r="Y69" s="43"/>
      <c r="Z69" t="e">
        <f>+'Ark1'!#REF!</f>
        <v>#REF!</v>
      </c>
      <c r="AA69" t="e">
        <f>+'Ark1'!#REF!</f>
        <v>#REF!</v>
      </c>
      <c r="AB69" s="3" t="s">
        <v>543</v>
      </c>
      <c r="AC69" t="e">
        <f>+'Ark1'!#REF!</f>
        <v>#REF!</v>
      </c>
      <c r="AD69" s="11" t="e">
        <f>+'Ark1'!#REF!</f>
        <v>#REF!</v>
      </c>
      <c r="AE69" s="67" t="e">
        <f>+'Ark1'!#REF!</f>
        <v>#REF!</v>
      </c>
      <c r="AF69" s="13"/>
      <c r="AG69" s="1"/>
      <c r="AH69" s="5"/>
      <c r="AK69"/>
    </row>
    <row r="70" spans="25:37" ht="15.6">
      <c r="Y70" s="43"/>
      <c r="Z70" t="e">
        <f>+'Ark1'!#REF!</f>
        <v>#REF!</v>
      </c>
      <c r="AA70" t="e">
        <f>+'Ark1'!#REF!</f>
        <v>#REF!</v>
      </c>
      <c r="AB70" s="3" t="s">
        <v>544</v>
      </c>
      <c r="AC70" t="e">
        <f>+'Ark1'!#REF!</f>
        <v>#REF!</v>
      </c>
      <c r="AD70" s="11" t="e">
        <f>+'Ark1'!#REF!</f>
        <v>#REF!</v>
      </c>
      <c r="AE70" s="67" t="e">
        <f>+'Ark1'!#REF!</f>
        <v>#REF!</v>
      </c>
      <c r="AF70" s="13"/>
      <c r="AG70" s="1"/>
      <c r="AH70" s="5"/>
      <c r="AK70"/>
    </row>
    <row r="71" spans="25:37" ht="15.6">
      <c r="Y71" s="43"/>
      <c r="Z71" s="51" t="e">
        <f>+'Ark1'!#REF!</f>
        <v>#REF!</v>
      </c>
      <c r="AA71" s="51" t="e">
        <f>+'Ark1'!#REF!</f>
        <v>#REF!</v>
      </c>
      <c r="AB71" s="52" t="s">
        <v>542</v>
      </c>
      <c r="AC71" s="51" t="e">
        <f>+'Ark1'!#REF!</f>
        <v>#REF!</v>
      </c>
      <c r="AD71" s="76" t="e">
        <f>+'Ark1'!#REF!</f>
        <v>#REF!</v>
      </c>
      <c r="AE71" s="66" t="e">
        <f>+'Ark1'!#REF!</f>
        <v>#REF!</v>
      </c>
      <c r="AF71" s="13"/>
      <c r="AG71" s="1"/>
      <c r="AH71" s="5"/>
      <c r="AK71"/>
    </row>
    <row r="72" spans="25:37" ht="15.6">
      <c r="Y72" s="43"/>
      <c r="Z72" s="51" t="e">
        <f>+'Ark1'!#REF!</f>
        <v>#REF!</v>
      </c>
      <c r="AA72" s="51" t="e">
        <f>+'Ark1'!#REF!</f>
        <v>#REF!</v>
      </c>
      <c r="AB72" s="52" t="s">
        <v>461</v>
      </c>
      <c r="AC72" s="51" t="e">
        <f>+'Ark1'!#REF!</f>
        <v>#REF!</v>
      </c>
      <c r="AD72" s="76" t="e">
        <f>+'Ark1'!#REF!</f>
        <v>#REF!</v>
      </c>
      <c r="AE72" s="66" t="e">
        <f>+'Ark1'!#REF!</f>
        <v>#REF!</v>
      </c>
      <c r="AF72" s="13"/>
      <c r="AG72" s="13"/>
      <c r="AH72" s="5"/>
      <c r="AK72"/>
    </row>
    <row r="73" spans="25:37" ht="15.6">
      <c r="Y73" s="43"/>
      <c r="Z73" s="51" t="e">
        <f>+'Ark1'!#REF!</f>
        <v>#REF!</v>
      </c>
      <c r="AA73" s="51" t="e">
        <f>+'Ark1'!#REF!</f>
        <v>#REF!</v>
      </c>
      <c r="AB73" s="52" t="s">
        <v>460</v>
      </c>
      <c r="AC73" s="51" t="e">
        <f>+'Ark1'!#REF!</f>
        <v>#REF!</v>
      </c>
      <c r="AD73" s="76" t="e">
        <f>+'Ark1'!#REF!</f>
        <v>#REF!</v>
      </c>
      <c r="AE73" s="66" t="e">
        <f>+'Ark1'!#REF!</f>
        <v>#REF!</v>
      </c>
      <c r="AF73" s="13"/>
      <c r="AG73" s="13"/>
      <c r="AH73" s="5"/>
      <c r="AK73"/>
    </row>
    <row r="74" spans="25:37" ht="15.6">
      <c r="Y74" s="43"/>
      <c r="Z74" s="51" t="e">
        <f>+'Ark1'!#REF!</f>
        <v>#REF!</v>
      </c>
      <c r="AA74" s="51" t="e">
        <f>+'Ark1'!#REF!</f>
        <v>#REF!</v>
      </c>
      <c r="AB74" s="52" t="s">
        <v>459</v>
      </c>
      <c r="AC74" s="51" t="e">
        <f>+'Ark1'!#REF!</f>
        <v>#REF!</v>
      </c>
      <c r="AD74" s="76" t="e">
        <f>+'Ark1'!#REF!</f>
        <v>#REF!</v>
      </c>
      <c r="AE74" s="66" t="e">
        <f>+'Ark1'!#REF!</f>
        <v>#REF!</v>
      </c>
      <c r="AF74" s="13"/>
      <c r="AG74" s="13"/>
      <c r="AH74" s="5"/>
      <c r="AK74"/>
    </row>
    <row r="75" spans="25:37" ht="15.6">
      <c r="Y75" s="43"/>
      <c r="Z75" s="51" t="e">
        <f>+'Ark1'!#REF!</f>
        <v>#REF!</v>
      </c>
      <c r="AA75" s="51" t="e">
        <f>+'Ark1'!#REF!</f>
        <v>#REF!</v>
      </c>
      <c r="AB75" s="52" t="s">
        <v>458</v>
      </c>
      <c r="AC75" s="51" t="e">
        <f>+'Ark1'!#REF!</f>
        <v>#REF!</v>
      </c>
      <c r="AD75" s="76" t="e">
        <f>+'Ark1'!#REF!</f>
        <v>#REF!</v>
      </c>
      <c r="AE75" s="66" t="e">
        <f>+'Ark1'!#REF!</f>
        <v>#REF!</v>
      </c>
      <c r="AF75" s="13"/>
      <c r="AG75" s="13"/>
      <c r="AH75" s="5"/>
      <c r="AK75"/>
    </row>
    <row r="76" spans="25:37" ht="15.6">
      <c r="Y76" s="43"/>
      <c r="Z76" s="51" t="e">
        <f>+'Ark1'!#REF!</f>
        <v>#REF!</v>
      </c>
      <c r="AA76" s="51" t="e">
        <f>+'Ark1'!#REF!</f>
        <v>#REF!</v>
      </c>
      <c r="AB76" s="52" t="s">
        <v>457</v>
      </c>
      <c r="AC76" s="51" t="e">
        <f>+'Ark1'!#REF!</f>
        <v>#REF!</v>
      </c>
      <c r="AD76" s="76" t="e">
        <f>+'Ark1'!#REF!</f>
        <v>#REF!</v>
      </c>
      <c r="AE76" s="66" t="e">
        <f>+'Ark1'!#REF!</f>
        <v>#REF!</v>
      </c>
      <c r="AF76" s="13"/>
      <c r="AG76" s="5"/>
      <c r="AH76" s="5"/>
      <c r="AK76"/>
    </row>
    <row r="77" spans="25:37" ht="15.6">
      <c r="Y77" s="43"/>
      <c r="Z77" s="51" t="e">
        <f>+'Ark1'!#REF!</f>
        <v>#REF!</v>
      </c>
      <c r="AA77" s="51" t="e">
        <f>+'Ark1'!#REF!</f>
        <v>#REF!</v>
      </c>
      <c r="AB77" s="52" t="s">
        <v>456</v>
      </c>
      <c r="AC77" s="51" t="e">
        <f>+'Ark1'!#REF!</f>
        <v>#REF!</v>
      </c>
      <c r="AD77" s="76" t="e">
        <f>+'Ark1'!#REF!</f>
        <v>#REF!</v>
      </c>
      <c r="AE77" s="66" t="e">
        <f>+'Ark1'!#REF!</f>
        <v>#REF!</v>
      </c>
      <c r="AF77" s="13"/>
      <c r="AG77" s="5"/>
      <c r="AH77" s="5"/>
      <c r="AK77"/>
    </row>
    <row r="78" spans="25:37" ht="15.6">
      <c r="Y78" s="43"/>
      <c r="Z78" s="51" t="e">
        <f>+'Ark1'!#REF!</f>
        <v>#REF!</v>
      </c>
      <c r="AA78" s="51" t="e">
        <f>+'Ark1'!#REF!</f>
        <v>#REF!</v>
      </c>
      <c r="AB78" s="52" t="s">
        <v>455</v>
      </c>
      <c r="AC78" s="51" t="e">
        <f>+'Ark1'!#REF!</f>
        <v>#REF!</v>
      </c>
      <c r="AD78" s="76" t="e">
        <f>+'Ark1'!#REF!</f>
        <v>#REF!</v>
      </c>
      <c r="AE78" s="66" t="e">
        <f>+'Ark1'!#REF!</f>
        <v>#REF!</v>
      </c>
      <c r="AF78" s="13"/>
      <c r="AG78" s="5"/>
      <c r="AH78" s="5"/>
      <c r="AK78"/>
    </row>
    <row r="79" spans="25:37" ht="15.6">
      <c r="Y79" s="43"/>
      <c r="Z79" s="51" t="e">
        <f>+'Ark1'!#REF!</f>
        <v>#REF!</v>
      </c>
      <c r="AA79" s="51" t="e">
        <f>+'Ark1'!#REF!</f>
        <v>#REF!</v>
      </c>
      <c r="AB79" s="52" t="s">
        <v>454</v>
      </c>
      <c r="AC79" s="51" t="e">
        <f>+'Ark1'!#REF!</f>
        <v>#REF!</v>
      </c>
      <c r="AD79" s="76" t="e">
        <f>+'Ark1'!#REF!</f>
        <v>#REF!</v>
      </c>
      <c r="AE79" s="66" t="e">
        <f>+'Ark1'!#REF!</f>
        <v>#REF!</v>
      </c>
      <c r="AF79" s="13"/>
      <c r="AG79" s="5"/>
      <c r="AH79" s="5"/>
      <c r="AK79"/>
    </row>
    <row r="80" spans="25:37" ht="15.6">
      <c r="Y80" s="43"/>
      <c r="Z80" s="51" t="e">
        <f>+'Ark1'!#REF!</f>
        <v>#REF!</v>
      </c>
      <c r="AA80" s="51" t="e">
        <f>+'Ark1'!#REF!</f>
        <v>#REF!</v>
      </c>
      <c r="AB80" s="52" t="s">
        <v>453</v>
      </c>
      <c r="AC80" s="51" t="e">
        <f>+'Ark1'!#REF!</f>
        <v>#REF!</v>
      </c>
      <c r="AD80" s="76" t="e">
        <f>+'Ark1'!#REF!</f>
        <v>#REF!</v>
      </c>
      <c r="AE80" s="66" t="e">
        <f>+'Ark1'!#REF!</f>
        <v>#REF!</v>
      </c>
      <c r="AF80" s="13"/>
      <c r="AG80" s="5"/>
      <c r="AH80" s="5"/>
      <c r="AK80"/>
    </row>
    <row r="81" spans="25:37" ht="15.6">
      <c r="Y81" s="43"/>
      <c r="Z81" s="51" t="e">
        <f>+'Ark1'!#REF!</f>
        <v>#REF!</v>
      </c>
      <c r="AA81" s="51" t="e">
        <f>+'Ark1'!#REF!</f>
        <v>#REF!</v>
      </c>
      <c r="AB81" s="52" t="s">
        <v>452</v>
      </c>
      <c r="AC81" s="51" t="e">
        <f>+'Ark1'!#REF!</f>
        <v>#REF!</v>
      </c>
      <c r="AD81" s="76" t="e">
        <f>+'Ark1'!#REF!</f>
        <v>#REF!</v>
      </c>
      <c r="AE81" s="66" t="e">
        <f>+'Ark1'!#REF!</f>
        <v>#REF!</v>
      </c>
      <c r="AF81" s="13"/>
      <c r="AG81" s="5"/>
      <c r="AH81" s="5"/>
      <c r="AK81"/>
    </row>
    <row r="82" spans="25:37" ht="15.6">
      <c r="Y82" s="43"/>
      <c r="Z82" s="51" t="e">
        <f>+'Ark1'!#REF!</f>
        <v>#REF!</v>
      </c>
      <c r="AA82" s="51" t="e">
        <f>+'Ark1'!#REF!</f>
        <v>#REF!</v>
      </c>
      <c r="AB82" s="52" t="s">
        <v>451</v>
      </c>
      <c r="AC82" s="51" t="e">
        <f>+'Ark1'!#REF!</f>
        <v>#REF!</v>
      </c>
      <c r="AD82" s="76" t="e">
        <f>+'Ark1'!#REF!</f>
        <v>#REF!</v>
      </c>
      <c r="AE82" s="66" t="e">
        <f>+'Ark1'!#REF!</f>
        <v>#REF!</v>
      </c>
      <c r="AF82" s="13"/>
      <c r="AG82" s="5"/>
      <c r="AH82" s="5"/>
      <c r="AK82"/>
    </row>
    <row r="83" spans="25:37" ht="15.6">
      <c r="Y83" s="43"/>
      <c r="Z83" s="51" t="e">
        <f>+'Ark1'!#REF!</f>
        <v>#REF!</v>
      </c>
      <c r="AA83" s="51" t="e">
        <f>+'Ark1'!#REF!</f>
        <v>#REF!</v>
      </c>
      <c r="AB83" s="52" t="s">
        <v>450</v>
      </c>
      <c r="AC83" s="51" t="e">
        <f>+'Ark1'!#REF!</f>
        <v>#REF!</v>
      </c>
      <c r="AD83" s="76" t="e">
        <f>+'Ark1'!#REF!</f>
        <v>#REF!</v>
      </c>
      <c r="AE83" s="66" t="e">
        <f>+'Ark1'!#REF!</f>
        <v>#REF!</v>
      </c>
      <c r="AF83" s="13"/>
      <c r="AG83" s="5"/>
      <c r="AH83" s="5"/>
      <c r="AK83"/>
    </row>
    <row r="84" spans="25:37" ht="15.6">
      <c r="Y84" s="43"/>
      <c r="Z84" s="51" t="e">
        <f>+'Ark1'!#REF!</f>
        <v>#REF!</v>
      </c>
      <c r="AA84" s="51" t="e">
        <f>+'Ark1'!#REF!</f>
        <v>#REF!</v>
      </c>
      <c r="AB84" s="52" t="s">
        <v>543</v>
      </c>
      <c r="AC84" s="51" t="e">
        <f>+'Ark1'!#REF!</f>
        <v>#REF!</v>
      </c>
      <c r="AD84" s="76" t="e">
        <f>+'Ark1'!#REF!</f>
        <v>#REF!</v>
      </c>
      <c r="AE84" s="66" t="e">
        <f>+'Ark1'!#REF!</f>
        <v>#REF!</v>
      </c>
      <c r="AF84" s="13"/>
      <c r="AG84" s="5"/>
      <c r="AH84" s="5"/>
      <c r="AK84"/>
    </row>
    <row r="85" spans="25:37" ht="15.6">
      <c r="Y85" s="43"/>
      <c r="Z85" s="51" t="e">
        <f>+'Ark1'!#REF!</f>
        <v>#REF!</v>
      </c>
      <c r="AA85" s="51" t="e">
        <f>+'Ark1'!#REF!</f>
        <v>#REF!</v>
      </c>
      <c r="AB85" s="52" t="s">
        <v>544</v>
      </c>
      <c r="AC85" s="51" t="e">
        <f>+'Ark1'!#REF!</f>
        <v>#REF!</v>
      </c>
      <c r="AD85" s="76" t="e">
        <f>+'Ark1'!#REF!</f>
        <v>#REF!</v>
      </c>
      <c r="AE85" s="66" t="e">
        <f>+'Ark1'!#REF!</f>
        <v>#REF!</v>
      </c>
      <c r="AF85" s="5"/>
      <c r="AG85" s="5"/>
      <c r="AH85" s="5"/>
      <c r="AK85"/>
    </row>
    <row r="86" spans="25:37">
      <c r="Y86" s="43"/>
      <c r="Z86" t="e">
        <f>+'Ark1'!#REF!</f>
        <v>#REF!</v>
      </c>
      <c r="AA86" t="e">
        <f>+'Ark1'!#REF!</f>
        <v>#REF!</v>
      </c>
      <c r="AB86" s="3" t="s">
        <v>542</v>
      </c>
      <c r="AC86" t="e">
        <f>+'Ark1'!#REF!</f>
        <v>#REF!</v>
      </c>
      <c r="AD86" s="11" t="e">
        <f>+'Ark1'!#REF!</f>
        <v>#REF!</v>
      </c>
      <c r="AE86" s="67" t="e">
        <f>+'Ark1'!#REF!</f>
        <v>#REF!</v>
      </c>
      <c r="AF86" s="13"/>
      <c r="AK86"/>
    </row>
    <row r="87" spans="25:37" ht="15.6">
      <c r="Y87" s="43"/>
      <c r="Z87" t="e">
        <f>+'Ark1'!#REF!</f>
        <v>#REF!</v>
      </c>
      <c r="AA87" t="e">
        <f>+'Ark1'!#REF!</f>
        <v>#REF!</v>
      </c>
      <c r="AB87" s="3" t="s">
        <v>461</v>
      </c>
      <c r="AC87" t="e">
        <f>+'Ark1'!#REF!</f>
        <v>#REF!</v>
      </c>
      <c r="AD87" s="11" t="e">
        <f>+'Ark1'!#REF!</f>
        <v>#REF!</v>
      </c>
      <c r="AE87" s="67" t="e">
        <f>+'Ark1'!#REF!</f>
        <v>#REF!</v>
      </c>
      <c r="AF87" s="5"/>
      <c r="AH87" s="5"/>
      <c r="AK87"/>
    </row>
    <row r="88" spans="25:37">
      <c r="Y88" s="43"/>
      <c r="Z88" t="e">
        <f>+'Ark1'!#REF!</f>
        <v>#REF!</v>
      </c>
      <c r="AA88" t="e">
        <f>+'Ark1'!#REF!</f>
        <v>#REF!</v>
      </c>
      <c r="AB88" s="3" t="s">
        <v>460</v>
      </c>
      <c r="AC88" t="e">
        <f>+'Ark1'!#REF!</f>
        <v>#REF!</v>
      </c>
      <c r="AD88" s="11" t="e">
        <f>+'Ark1'!#REF!</f>
        <v>#REF!</v>
      </c>
      <c r="AE88" s="67" t="e">
        <f>+'Ark1'!#REF!</f>
        <v>#REF!</v>
      </c>
      <c r="AF88" s="13"/>
      <c r="AK88"/>
    </row>
    <row r="89" spans="25:37">
      <c r="Y89" s="43"/>
      <c r="Z89" t="e">
        <f>+'Ark1'!#REF!</f>
        <v>#REF!</v>
      </c>
      <c r="AA89" t="e">
        <f>+'Ark1'!#REF!</f>
        <v>#REF!</v>
      </c>
      <c r="AB89" s="3" t="s">
        <v>459</v>
      </c>
      <c r="AC89" t="e">
        <f>+'Ark1'!#REF!</f>
        <v>#REF!</v>
      </c>
      <c r="AD89" s="11" t="e">
        <f>+'Ark1'!#REF!</f>
        <v>#REF!</v>
      </c>
      <c r="AE89" s="67" t="e">
        <f>+'Ark1'!#REF!</f>
        <v>#REF!</v>
      </c>
      <c r="AF89" s="13"/>
      <c r="AK89"/>
    </row>
    <row r="90" spans="25:37" ht="15.6">
      <c r="Y90" s="43"/>
      <c r="Z90" t="e">
        <f>+'Ark1'!#REF!</f>
        <v>#REF!</v>
      </c>
      <c r="AA90" t="e">
        <f>+'Ark1'!#REF!</f>
        <v>#REF!</v>
      </c>
      <c r="AB90" s="3" t="s">
        <v>458</v>
      </c>
      <c r="AC90" t="e">
        <f>+'Ark1'!#REF!</f>
        <v>#REF!</v>
      </c>
      <c r="AD90" s="11" t="e">
        <f>+'Ark1'!#REF!</f>
        <v>#REF!</v>
      </c>
      <c r="AE90" s="67" t="e">
        <f>+'Ark1'!#REF!</f>
        <v>#REF!</v>
      </c>
      <c r="AF90" s="5"/>
      <c r="AH90" s="2"/>
      <c r="AK90"/>
    </row>
    <row r="91" spans="25:37">
      <c r="Y91" s="43"/>
      <c r="Z91" t="e">
        <f>+'Ark1'!#REF!</f>
        <v>#REF!</v>
      </c>
      <c r="AA91" t="e">
        <f>+'Ark1'!#REF!</f>
        <v>#REF!</v>
      </c>
      <c r="AB91" s="3" t="s">
        <v>457</v>
      </c>
      <c r="AC91" t="e">
        <f>+'Ark1'!#REF!</f>
        <v>#REF!</v>
      </c>
      <c r="AD91" s="11" t="e">
        <f>+'Ark1'!#REF!</f>
        <v>#REF!</v>
      </c>
      <c r="AE91" s="67" t="e">
        <f>+'Ark1'!#REF!</f>
        <v>#REF!</v>
      </c>
      <c r="AF91" s="4"/>
      <c r="AG91" s="4"/>
      <c r="AH91" s="4"/>
      <c r="AK91"/>
    </row>
    <row r="92" spans="25:37" ht="15.6">
      <c r="Y92" s="43"/>
      <c r="Z92" t="e">
        <f>+'Ark1'!#REF!</f>
        <v>#REF!</v>
      </c>
      <c r="AA92" t="e">
        <f>+'Ark1'!#REF!</f>
        <v>#REF!</v>
      </c>
      <c r="AB92" s="3" t="s">
        <v>456</v>
      </c>
      <c r="AC92" t="e">
        <f>+'Ark1'!#REF!</f>
        <v>#REF!</v>
      </c>
      <c r="AD92" s="11" t="e">
        <f>+'Ark1'!#REF!</f>
        <v>#REF!</v>
      </c>
      <c r="AE92" s="67" t="e">
        <f>+'Ark1'!#REF!</f>
        <v>#REF!</v>
      </c>
      <c r="AF92" s="13"/>
      <c r="AG92" s="1"/>
      <c r="AH92" s="5"/>
      <c r="AK92"/>
    </row>
    <row r="93" spans="25:37" ht="15.6">
      <c r="Y93" s="43"/>
      <c r="Z93" t="e">
        <f>+'Ark1'!#REF!</f>
        <v>#REF!</v>
      </c>
      <c r="AA93" t="e">
        <f>+'Ark1'!#REF!</f>
        <v>#REF!</v>
      </c>
      <c r="AB93" s="3" t="s">
        <v>455</v>
      </c>
      <c r="AC93" t="e">
        <f>+'Ark1'!#REF!</f>
        <v>#REF!</v>
      </c>
      <c r="AD93" s="11" t="e">
        <f>+'Ark1'!#REF!</f>
        <v>#REF!</v>
      </c>
      <c r="AE93" s="67" t="e">
        <f>+'Ark1'!#REF!</f>
        <v>#REF!</v>
      </c>
      <c r="AF93" s="13"/>
      <c r="AG93" s="1"/>
      <c r="AH93" s="5"/>
      <c r="AK93"/>
    </row>
    <row r="94" spans="25:37" ht="15.6">
      <c r="Y94" s="43"/>
      <c r="Z94" t="e">
        <f>+'Ark1'!#REF!</f>
        <v>#REF!</v>
      </c>
      <c r="AA94" t="e">
        <f>+'Ark1'!#REF!</f>
        <v>#REF!</v>
      </c>
      <c r="AB94" s="3" t="s">
        <v>454</v>
      </c>
      <c r="AC94" t="e">
        <f>+'Ark1'!#REF!</f>
        <v>#REF!</v>
      </c>
      <c r="AD94" s="11" t="e">
        <f>+'Ark1'!#REF!</f>
        <v>#REF!</v>
      </c>
      <c r="AE94" s="67" t="e">
        <f>+'Ark1'!#REF!</f>
        <v>#REF!</v>
      </c>
      <c r="AF94" s="13"/>
      <c r="AG94" s="1"/>
      <c r="AH94" s="5"/>
      <c r="AK94"/>
    </row>
    <row r="95" spans="25:37" ht="15.6">
      <c r="Y95" s="43"/>
      <c r="Z95" t="e">
        <f>+'Ark1'!#REF!</f>
        <v>#REF!</v>
      </c>
      <c r="AA95" t="e">
        <f>+'Ark1'!#REF!</f>
        <v>#REF!</v>
      </c>
      <c r="AB95" s="3" t="s">
        <v>453</v>
      </c>
      <c r="AC95" t="e">
        <f>+'Ark1'!#REF!</f>
        <v>#REF!</v>
      </c>
      <c r="AD95" s="11" t="e">
        <f>+'Ark1'!#REF!</f>
        <v>#REF!</v>
      </c>
      <c r="AE95" s="67" t="e">
        <f>+'Ark1'!#REF!</f>
        <v>#REF!</v>
      </c>
      <c r="AF95" s="13"/>
      <c r="AG95" s="1"/>
      <c r="AH95" s="5"/>
      <c r="AK95"/>
    </row>
    <row r="96" spans="25:37" ht="15.6">
      <c r="Y96" s="43"/>
      <c r="Z96" t="e">
        <f>+'Ark1'!#REF!</f>
        <v>#REF!</v>
      </c>
      <c r="AA96" t="e">
        <f>+'Ark1'!#REF!</f>
        <v>#REF!</v>
      </c>
      <c r="AB96" s="3" t="s">
        <v>452</v>
      </c>
      <c r="AC96" t="e">
        <f>+'Ark1'!#REF!</f>
        <v>#REF!</v>
      </c>
      <c r="AD96" s="11" t="e">
        <f>+'Ark1'!#REF!</f>
        <v>#REF!</v>
      </c>
      <c r="AE96" s="67" t="e">
        <f>+'Ark1'!#REF!</f>
        <v>#REF!</v>
      </c>
      <c r="AF96" s="13"/>
      <c r="AG96" s="1"/>
      <c r="AH96" s="5"/>
      <c r="AK96"/>
    </row>
    <row r="97" spans="25:37" ht="15.6">
      <c r="Y97" s="43"/>
      <c r="Z97" t="e">
        <f>+'Ark1'!#REF!</f>
        <v>#REF!</v>
      </c>
      <c r="AA97" t="e">
        <f>+'Ark1'!#REF!</f>
        <v>#REF!</v>
      </c>
      <c r="AB97" s="3" t="s">
        <v>451</v>
      </c>
      <c r="AC97" t="e">
        <f>+'Ark1'!#REF!</f>
        <v>#REF!</v>
      </c>
      <c r="AD97" s="11" t="e">
        <f>+'Ark1'!#REF!</f>
        <v>#REF!</v>
      </c>
      <c r="AE97" s="67" t="e">
        <f>+'Ark1'!#REF!</f>
        <v>#REF!</v>
      </c>
      <c r="AF97" s="13"/>
      <c r="AG97" s="13"/>
      <c r="AH97" s="5"/>
      <c r="AK97"/>
    </row>
    <row r="98" spans="25:37" ht="15.6">
      <c r="Y98" s="43"/>
      <c r="Z98" t="e">
        <f>+'Ark1'!#REF!</f>
        <v>#REF!</v>
      </c>
      <c r="AA98" t="e">
        <f>+'Ark1'!#REF!</f>
        <v>#REF!</v>
      </c>
      <c r="AB98" s="3" t="s">
        <v>450</v>
      </c>
      <c r="AC98" t="e">
        <f>+'Ark1'!#REF!</f>
        <v>#REF!</v>
      </c>
      <c r="AD98" s="11" t="e">
        <f>+'Ark1'!#REF!</f>
        <v>#REF!</v>
      </c>
      <c r="AE98" s="67" t="e">
        <f>+'Ark1'!#REF!</f>
        <v>#REF!</v>
      </c>
      <c r="AF98" s="13"/>
      <c r="AG98" s="13"/>
      <c r="AH98" s="5"/>
      <c r="AK98"/>
    </row>
    <row r="99" spans="25:37" ht="15.6">
      <c r="Y99" s="43"/>
      <c r="Z99" t="e">
        <f>+'Ark1'!#REF!</f>
        <v>#REF!</v>
      </c>
      <c r="AA99" t="e">
        <f>+'Ark1'!#REF!</f>
        <v>#REF!</v>
      </c>
      <c r="AB99" s="3" t="s">
        <v>543</v>
      </c>
      <c r="AC99" t="e">
        <f>+'Ark1'!#REF!</f>
        <v>#REF!</v>
      </c>
      <c r="AD99" s="11" t="e">
        <f>+'Ark1'!#REF!</f>
        <v>#REF!</v>
      </c>
      <c r="AE99" s="67" t="e">
        <f>+'Ark1'!#REF!</f>
        <v>#REF!</v>
      </c>
      <c r="AF99" s="13"/>
      <c r="AG99" s="13"/>
      <c r="AH99" s="5"/>
      <c r="AK99"/>
    </row>
    <row r="100" spans="25:37" ht="15.6">
      <c r="Y100" s="43"/>
      <c r="Z100" t="e">
        <f>+'Ark1'!#REF!</f>
        <v>#REF!</v>
      </c>
      <c r="AA100" t="e">
        <f>+'Ark1'!#REF!</f>
        <v>#REF!</v>
      </c>
      <c r="AB100" s="3" t="s">
        <v>544</v>
      </c>
      <c r="AC100" t="e">
        <f>+'Ark1'!#REF!</f>
        <v>#REF!</v>
      </c>
      <c r="AD100" s="11" t="e">
        <f>+'Ark1'!#REF!</f>
        <v>#REF!</v>
      </c>
      <c r="AE100" s="67" t="e">
        <f>+'Ark1'!#REF!</f>
        <v>#REF!</v>
      </c>
      <c r="AF100" s="13"/>
      <c r="AG100" s="13"/>
      <c r="AH100" s="5"/>
      <c r="AK100"/>
    </row>
    <row r="101" spans="25:37" ht="15.6">
      <c r="Y101" s="43"/>
      <c r="Z101" s="51" t="e">
        <f>+'Ark1'!#REF!</f>
        <v>#REF!</v>
      </c>
      <c r="AA101" s="51" t="e">
        <f>+'Ark1'!#REF!</f>
        <v>#REF!</v>
      </c>
      <c r="AB101" s="52" t="s">
        <v>542</v>
      </c>
      <c r="AC101" s="51" t="e">
        <f>+'Ark1'!#REF!</f>
        <v>#REF!</v>
      </c>
      <c r="AD101" s="76" t="e">
        <f>+'Ark1'!#REF!</f>
        <v>#REF!</v>
      </c>
      <c r="AE101" s="66" t="e">
        <f>+'Ark1'!#REF!</f>
        <v>#REF!</v>
      </c>
      <c r="AF101" s="13"/>
      <c r="AG101" s="5"/>
      <c r="AH101" s="5"/>
      <c r="AK101"/>
    </row>
    <row r="102" spans="25:37" ht="15.6">
      <c r="Y102" s="43"/>
      <c r="Z102" s="51" t="e">
        <f>+'Ark1'!#REF!</f>
        <v>#REF!</v>
      </c>
      <c r="AA102" s="51" t="e">
        <f>+'Ark1'!#REF!</f>
        <v>#REF!</v>
      </c>
      <c r="AB102" s="52" t="s">
        <v>461</v>
      </c>
      <c r="AC102" s="51" t="e">
        <f>+'Ark1'!#REF!</f>
        <v>#REF!</v>
      </c>
      <c r="AD102" s="76" t="e">
        <f>+'Ark1'!#REF!</f>
        <v>#REF!</v>
      </c>
      <c r="AE102" s="66" t="e">
        <f>+'Ark1'!#REF!</f>
        <v>#REF!</v>
      </c>
      <c r="AF102" s="13"/>
      <c r="AG102" s="5"/>
      <c r="AH102" s="5"/>
      <c r="AK102"/>
    </row>
    <row r="103" spans="25:37" ht="15.6">
      <c r="Y103" s="43"/>
      <c r="Z103" s="51" t="e">
        <f>+'Ark1'!#REF!</f>
        <v>#REF!</v>
      </c>
      <c r="AA103" s="51" t="e">
        <f>+'Ark1'!#REF!</f>
        <v>#REF!</v>
      </c>
      <c r="AB103" s="52" t="s">
        <v>460</v>
      </c>
      <c r="AC103" s="51" t="e">
        <f>+'Ark1'!#REF!</f>
        <v>#REF!</v>
      </c>
      <c r="AD103" s="76" t="e">
        <f>+'Ark1'!#REF!</f>
        <v>#REF!</v>
      </c>
      <c r="AE103" s="66" t="e">
        <f>+'Ark1'!#REF!</f>
        <v>#REF!</v>
      </c>
      <c r="AF103" s="13"/>
      <c r="AG103" s="5"/>
      <c r="AH103" s="5"/>
      <c r="AK103"/>
    </row>
    <row r="104" spans="25:37" ht="15.6">
      <c r="Y104" s="43"/>
      <c r="Z104" s="51" t="e">
        <f>+'Ark1'!#REF!</f>
        <v>#REF!</v>
      </c>
      <c r="AA104" s="51" t="e">
        <f>+'Ark1'!#REF!</f>
        <v>#REF!</v>
      </c>
      <c r="AB104" s="52" t="s">
        <v>459</v>
      </c>
      <c r="AC104" s="51" t="e">
        <f>+'Ark1'!#REF!</f>
        <v>#REF!</v>
      </c>
      <c r="AD104" s="76" t="e">
        <f>+'Ark1'!#REF!</f>
        <v>#REF!</v>
      </c>
      <c r="AE104" s="66" t="e">
        <f>+'Ark1'!#REF!</f>
        <v>#REF!</v>
      </c>
      <c r="AF104" s="13"/>
      <c r="AG104" s="5"/>
      <c r="AH104" s="5"/>
      <c r="AK104"/>
    </row>
    <row r="105" spans="25:37" ht="15.6">
      <c r="Y105" s="43"/>
      <c r="Z105" s="51" t="e">
        <f>+'Ark1'!#REF!</f>
        <v>#REF!</v>
      </c>
      <c r="AA105" s="51" t="e">
        <f>+'Ark1'!#REF!</f>
        <v>#REF!</v>
      </c>
      <c r="AB105" s="52" t="s">
        <v>458</v>
      </c>
      <c r="AC105" s="51" t="e">
        <f>+'Ark1'!#REF!</f>
        <v>#REF!</v>
      </c>
      <c r="AD105" s="76" t="e">
        <f>+'Ark1'!#REF!</f>
        <v>#REF!</v>
      </c>
      <c r="AE105" s="66" t="e">
        <f>+'Ark1'!#REF!</f>
        <v>#REF!</v>
      </c>
      <c r="AF105" s="13"/>
      <c r="AG105" s="5"/>
      <c r="AH105" s="5"/>
      <c r="AK105"/>
    </row>
    <row r="106" spans="25:37" ht="15.6">
      <c r="Y106" s="43"/>
      <c r="Z106" s="51" t="e">
        <f>+'Ark1'!#REF!</f>
        <v>#REF!</v>
      </c>
      <c r="AA106" s="51" t="e">
        <f>+'Ark1'!#REF!</f>
        <v>#REF!</v>
      </c>
      <c r="AB106" s="52" t="s">
        <v>457</v>
      </c>
      <c r="AC106" s="51" t="e">
        <f>+'Ark1'!#REF!</f>
        <v>#REF!</v>
      </c>
      <c r="AD106" s="76" t="e">
        <f>+'Ark1'!#REF!</f>
        <v>#REF!</v>
      </c>
      <c r="AE106" s="66" t="e">
        <f>+'Ark1'!#REF!</f>
        <v>#REF!</v>
      </c>
      <c r="AF106" s="13"/>
      <c r="AG106" s="5"/>
      <c r="AH106" s="5"/>
      <c r="AK106"/>
    </row>
    <row r="107" spans="25:37" ht="15.6">
      <c r="Y107" s="43"/>
      <c r="Z107" s="51" t="e">
        <f>+'Ark1'!#REF!</f>
        <v>#REF!</v>
      </c>
      <c r="AA107" s="51" t="e">
        <f>+'Ark1'!#REF!</f>
        <v>#REF!</v>
      </c>
      <c r="AB107" s="52" t="s">
        <v>456</v>
      </c>
      <c r="AC107" s="51" t="e">
        <f>+'Ark1'!#REF!</f>
        <v>#REF!</v>
      </c>
      <c r="AD107" s="76" t="e">
        <f>+'Ark1'!#REF!</f>
        <v>#REF!</v>
      </c>
      <c r="AE107" s="66" t="e">
        <f>+'Ark1'!#REF!</f>
        <v>#REF!</v>
      </c>
      <c r="AF107" s="13"/>
      <c r="AG107" s="5"/>
      <c r="AH107" s="5"/>
      <c r="AK107"/>
    </row>
    <row r="108" spans="25:37" ht="15.6">
      <c r="Y108" s="43"/>
      <c r="Z108" s="51" t="e">
        <f>+'Ark1'!#REF!</f>
        <v>#REF!</v>
      </c>
      <c r="AA108" s="51" t="e">
        <f>+'Ark1'!#REF!</f>
        <v>#REF!</v>
      </c>
      <c r="AB108" s="52" t="s">
        <v>455</v>
      </c>
      <c r="AC108" s="51" t="e">
        <f>+'Ark1'!#REF!</f>
        <v>#REF!</v>
      </c>
      <c r="AD108" s="76" t="e">
        <f>+'Ark1'!#REF!</f>
        <v>#REF!</v>
      </c>
      <c r="AE108" s="66" t="e">
        <f>+'Ark1'!#REF!</f>
        <v>#REF!</v>
      </c>
      <c r="AF108" s="13"/>
      <c r="AG108" s="5"/>
      <c r="AH108" s="5"/>
      <c r="AK108"/>
    </row>
    <row r="109" spans="25:37" ht="15.6">
      <c r="Y109" s="43"/>
      <c r="Z109" s="51" t="e">
        <f>+'Ark1'!#REF!</f>
        <v>#REF!</v>
      </c>
      <c r="AA109" s="51" t="e">
        <f>+'Ark1'!#REF!</f>
        <v>#REF!</v>
      </c>
      <c r="AB109" s="52" t="s">
        <v>454</v>
      </c>
      <c r="AC109" s="51" t="e">
        <f>+'Ark1'!#REF!</f>
        <v>#REF!</v>
      </c>
      <c r="AD109" s="76" t="e">
        <f>+'Ark1'!#REF!</f>
        <v>#REF!</v>
      </c>
      <c r="AE109" s="66" t="e">
        <f>+'Ark1'!#REF!</f>
        <v>#REF!</v>
      </c>
      <c r="AF109" s="5"/>
      <c r="AG109" s="5"/>
      <c r="AH109" s="5"/>
      <c r="AK109"/>
    </row>
    <row r="110" spans="25:37">
      <c r="Y110" s="43"/>
      <c r="Z110" s="51" t="e">
        <f>+'Ark1'!#REF!</f>
        <v>#REF!</v>
      </c>
      <c r="AA110" s="51" t="e">
        <f>+'Ark1'!#REF!</f>
        <v>#REF!</v>
      </c>
      <c r="AB110" s="52" t="s">
        <v>453</v>
      </c>
      <c r="AC110" s="51" t="e">
        <f>+'Ark1'!#REF!</f>
        <v>#REF!</v>
      </c>
      <c r="AD110" s="76" t="e">
        <f>+'Ark1'!#REF!</f>
        <v>#REF!</v>
      </c>
      <c r="AE110" s="66" t="e">
        <f>+'Ark1'!#REF!</f>
        <v>#REF!</v>
      </c>
      <c r="AF110" s="13"/>
      <c r="AK110"/>
    </row>
    <row r="111" spans="25:37" ht="15.6">
      <c r="Y111" s="43"/>
      <c r="Z111" s="51" t="e">
        <f>+'Ark1'!#REF!</f>
        <v>#REF!</v>
      </c>
      <c r="AA111" s="51" t="e">
        <f>+'Ark1'!#REF!</f>
        <v>#REF!</v>
      </c>
      <c r="AB111" s="52" t="s">
        <v>452</v>
      </c>
      <c r="AC111" s="51" t="e">
        <f>+'Ark1'!#REF!</f>
        <v>#REF!</v>
      </c>
      <c r="AD111" s="76" t="e">
        <f>+'Ark1'!#REF!</f>
        <v>#REF!</v>
      </c>
      <c r="AE111" s="66" t="e">
        <f>+'Ark1'!#REF!</f>
        <v>#REF!</v>
      </c>
      <c r="AF111" s="5"/>
      <c r="AH111" s="5"/>
      <c r="AK111"/>
    </row>
    <row r="112" spans="25:37" ht="15.6">
      <c r="Y112" s="43"/>
      <c r="Z112" s="51" t="e">
        <f>+'Ark1'!#REF!</f>
        <v>#REF!</v>
      </c>
      <c r="AA112" s="51" t="e">
        <f>+'Ark1'!#REF!</f>
        <v>#REF!</v>
      </c>
      <c r="AB112" s="52" t="s">
        <v>451</v>
      </c>
      <c r="AC112" s="51" t="e">
        <f>+'Ark1'!#REF!</f>
        <v>#REF!</v>
      </c>
      <c r="AD112" s="76" t="e">
        <f>+'Ark1'!#REF!</f>
        <v>#REF!</v>
      </c>
      <c r="AE112" s="66" t="e">
        <f>+'Ark1'!#REF!</f>
        <v>#REF!</v>
      </c>
      <c r="AF112" s="5"/>
      <c r="AH112" s="5"/>
      <c r="AK112"/>
    </row>
    <row r="113" spans="25:37">
      <c r="Y113" s="43"/>
      <c r="Z113" s="51" t="e">
        <f>+'Ark1'!#REF!</f>
        <v>#REF!</v>
      </c>
      <c r="AA113" s="51" t="e">
        <f>+'Ark1'!#REF!</f>
        <v>#REF!</v>
      </c>
      <c r="AB113" s="52" t="s">
        <v>450</v>
      </c>
      <c r="AC113" s="51" t="e">
        <f>+'Ark1'!#REF!</f>
        <v>#REF!</v>
      </c>
      <c r="AD113" s="76" t="e">
        <f>+'Ark1'!#REF!</f>
        <v>#REF!</v>
      </c>
      <c r="AE113" s="66" t="e">
        <f>+'Ark1'!#REF!</f>
        <v>#REF!</v>
      </c>
      <c r="AF113" s="13"/>
      <c r="AK113"/>
    </row>
    <row r="114" spans="25:37">
      <c r="Y114" s="43"/>
      <c r="Z114" s="51" t="e">
        <f>+'Ark1'!#REF!</f>
        <v>#REF!</v>
      </c>
      <c r="AA114" s="51" t="e">
        <f>+'Ark1'!#REF!</f>
        <v>#REF!</v>
      </c>
      <c r="AB114" s="52" t="s">
        <v>543</v>
      </c>
      <c r="AC114" s="51" t="e">
        <f>+'Ark1'!#REF!</f>
        <v>#REF!</v>
      </c>
      <c r="AD114" s="76" t="e">
        <f>+'Ark1'!#REF!</f>
        <v>#REF!</v>
      </c>
      <c r="AE114" s="66" t="e">
        <f>+'Ark1'!#REF!</f>
        <v>#REF!</v>
      </c>
      <c r="AF114" s="13"/>
      <c r="AK114"/>
    </row>
    <row r="115" spans="25:37">
      <c r="Y115" s="43"/>
      <c r="Z115" s="51" t="e">
        <f>+'Ark1'!#REF!</f>
        <v>#REF!</v>
      </c>
      <c r="AA115" s="51" t="e">
        <f>+'Ark1'!#REF!</f>
        <v>#REF!</v>
      </c>
      <c r="AB115" s="52" t="s">
        <v>544</v>
      </c>
      <c r="AC115" s="51" t="e">
        <f>+'Ark1'!#REF!</f>
        <v>#REF!</v>
      </c>
      <c r="AD115" s="76" t="e">
        <f>+'Ark1'!#REF!</f>
        <v>#REF!</v>
      </c>
      <c r="AE115" s="66" t="e">
        <f>+'Ark1'!#REF!</f>
        <v>#REF!</v>
      </c>
      <c r="AF115" s="13"/>
      <c r="AK115"/>
    </row>
    <row r="116" spans="25:37">
      <c r="Y116" s="43"/>
      <c r="Z116" t="e">
        <f>+'Ark1'!#REF!</f>
        <v>#REF!</v>
      </c>
      <c r="AA116" t="e">
        <f>+'Ark1'!#REF!</f>
        <v>#REF!</v>
      </c>
      <c r="AB116" s="3" t="s">
        <v>542</v>
      </c>
      <c r="AC116" t="e">
        <f>+'Ark1'!#REF!</f>
        <v>#REF!</v>
      </c>
      <c r="AD116" s="11" t="e">
        <f>+'Ark1'!#REF!</f>
        <v>#REF!</v>
      </c>
      <c r="AE116" s="67" t="e">
        <f>+'Ark1'!#REF!</f>
        <v>#REF!</v>
      </c>
      <c r="AF116" s="13"/>
      <c r="AK116"/>
    </row>
    <row r="117" spans="25:37">
      <c r="Y117" s="43"/>
      <c r="Z117" t="e">
        <f>+'Ark1'!#REF!</f>
        <v>#REF!</v>
      </c>
      <c r="AA117" t="e">
        <f>+'Ark1'!#REF!</f>
        <v>#REF!</v>
      </c>
      <c r="AB117" s="3" t="s">
        <v>461</v>
      </c>
      <c r="AC117" t="e">
        <f>+'Ark1'!#REF!</f>
        <v>#REF!</v>
      </c>
      <c r="AD117" s="11" t="e">
        <f>+'Ark1'!#REF!</f>
        <v>#REF!</v>
      </c>
      <c r="AE117" s="67" t="e">
        <f>+'Ark1'!#REF!</f>
        <v>#REF!</v>
      </c>
      <c r="AF117" s="13"/>
      <c r="AK117"/>
    </row>
    <row r="118" spans="25:37">
      <c r="Y118" s="43"/>
      <c r="Z118" t="e">
        <f>+'Ark1'!#REF!</f>
        <v>#REF!</v>
      </c>
      <c r="AA118" t="e">
        <f>+'Ark1'!#REF!</f>
        <v>#REF!</v>
      </c>
      <c r="AB118" s="3" t="s">
        <v>460</v>
      </c>
      <c r="AC118" t="e">
        <f>+'Ark1'!#REF!</f>
        <v>#REF!</v>
      </c>
      <c r="AD118" s="11" t="e">
        <f>+'Ark1'!#REF!</f>
        <v>#REF!</v>
      </c>
      <c r="AE118" s="67" t="e">
        <f>+'Ark1'!#REF!</f>
        <v>#REF!</v>
      </c>
      <c r="AF118" s="13"/>
      <c r="AK118"/>
    </row>
    <row r="119" spans="25:37">
      <c r="Y119" s="43"/>
      <c r="Z119" t="e">
        <f>+'Ark1'!#REF!</f>
        <v>#REF!</v>
      </c>
      <c r="AA119" t="e">
        <f>+'Ark1'!#REF!</f>
        <v>#REF!</v>
      </c>
      <c r="AB119" s="3" t="s">
        <v>459</v>
      </c>
      <c r="AC119" t="e">
        <f>+'Ark1'!#REF!</f>
        <v>#REF!</v>
      </c>
      <c r="AD119" s="11" t="e">
        <f>+'Ark1'!#REF!</f>
        <v>#REF!</v>
      </c>
      <c r="AE119" s="67" t="e">
        <f>+'Ark1'!#REF!</f>
        <v>#REF!</v>
      </c>
      <c r="AF119" s="13"/>
      <c r="AK119"/>
    </row>
    <row r="120" spans="25:37">
      <c r="Y120" s="43"/>
      <c r="Z120" t="e">
        <f>+'Ark1'!#REF!</f>
        <v>#REF!</v>
      </c>
      <c r="AA120" t="e">
        <f>+'Ark1'!#REF!</f>
        <v>#REF!</v>
      </c>
      <c r="AB120" s="3" t="s">
        <v>458</v>
      </c>
      <c r="AC120" t="e">
        <f>+'Ark1'!#REF!</f>
        <v>#REF!</v>
      </c>
      <c r="AD120" s="11" t="e">
        <f>+'Ark1'!#REF!</f>
        <v>#REF!</v>
      </c>
      <c r="AE120" s="67" t="e">
        <f>+'Ark1'!#REF!</f>
        <v>#REF!</v>
      </c>
      <c r="AF120" s="13"/>
      <c r="AK120"/>
    </row>
    <row r="121" spans="25:37">
      <c r="Y121" s="43"/>
      <c r="Z121" t="e">
        <f>+'Ark1'!#REF!</f>
        <v>#REF!</v>
      </c>
      <c r="AA121" t="e">
        <f>+'Ark1'!#REF!</f>
        <v>#REF!</v>
      </c>
      <c r="AB121" s="3" t="s">
        <v>457</v>
      </c>
      <c r="AC121" t="e">
        <f>+'Ark1'!#REF!</f>
        <v>#REF!</v>
      </c>
      <c r="AD121" s="11" t="e">
        <f>+'Ark1'!#REF!</f>
        <v>#REF!</v>
      </c>
      <c r="AE121" s="67" t="e">
        <f>+'Ark1'!#REF!</f>
        <v>#REF!</v>
      </c>
      <c r="AF121" s="13"/>
      <c r="AK121"/>
    </row>
    <row r="122" spans="25:37">
      <c r="Y122" s="43"/>
      <c r="Z122" t="e">
        <f>+'Ark1'!#REF!</f>
        <v>#REF!</v>
      </c>
      <c r="AA122" t="e">
        <f>+'Ark1'!#REF!</f>
        <v>#REF!</v>
      </c>
      <c r="AB122" s="3" t="s">
        <v>456</v>
      </c>
      <c r="AC122" t="e">
        <f>+'Ark1'!#REF!</f>
        <v>#REF!</v>
      </c>
      <c r="AD122" s="11" t="e">
        <f>+'Ark1'!#REF!</f>
        <v>#REF!</v>
      </c>
      <c r="AE122" s="67" t="e">
        <f>+'Ark1'!#REF!</f>
        <v>#REF!</v>
      </c>
      <c r="AF122" s="13"/>
      <c r="AK122"/>
    </row>
    <row r="123" spans="25:37">
      <c r="Y123" s="43"/>
      <c r="Z123" t="e">
        <f>+'Ark1'!#REF!</f>
        <v>#REF!</v>
      </c>
      <c r="AA123" t="e">
        <f>+'Ark1'!#REF!</f>
        <v>#REF!</v>
      </c>
      <c r="AB123" s="3" t="s">
        <v>455</v>
      </c>
      <c r="AC123" t="e">
        <f>+'Ark1'!#REF!</f>
        <v>#REF!</v>
      </c>
      <c r="AD123" s="11" t="e">
        <f>+'Ark1'!#REF!</f>
        <v>#REF!</v>
      </c>
      <c r="AE123" s="67" t="e">
        <f>+'Ark1'!#REF!</f>
        <v>#REF!</v>
      </c>
      <c r="AF123" s="13"/>
      <c r="AK123"/>
    </row>
    <row r="124" spans="25:37">
      <c r="Y124" s="43"/>
      <c r="Z124" t="e">
        <f>+'Ark1'!#REF!</f>
        <v>#REF!</v>
      </c>
      <c r="AA124" t="e">
        <f>+'Ark1'!#REF!</f>
        <v>#REF!</v>
      </c>
      <c r="AB124" s="3" t="s">
        <v>454</v>
      </c>
      <c r="AC124" t="e">
        <f>+'Ark1'!#REF!</f>
        <v>#REF!</v>
      </c>
      <c r="AD124" s="11" t="e">
        <f>+'Ark1'!#REF!</f>
        <v>#REF!</v>
      </c>
      <c r="AE124" s="67" t="e">
        <f>+'Ark1'!#REF!</f>
        <v>#REF!</v>
      </c>
      <c r="AF124" s="13"/>
      <c r="AK124"/>
    </row>
    <row r="125" spans="25:37">
      <c r="Y125" s="43"/>
      <c r="Z125" t="e">
        <f>+'Ark1'!#REF!</f>
        <v>#REF!</v>
      </c>
      <c r="AA125" t="e">
        <f>+'Ark1'!#REF!</f>
        <v>#REF!</v>
      </c>
      <c r="AB125" s="3" t="s">
        <v>453</v>
      </c>
      <c r="AC125" t="e">
        <f>+'Ark1'!#REF!</f>
        <v>#REF!</v>
      </c>
      <c r="AD125" s="11" t="e">
        <f>+'Ark1'!#REF!</f>
        <v>#REF!</v>
      </c>
      <c r="AE125" s="67" t="e">
        <f>+'Ark1'!#REF!</f>
        <v>#REF!</v>
      </c>
      <c r="AF125" s="13"/>
      <c r="AK125"/>
    </row>
    <row r="126" spans="25:37">
      <c r="Y126" s="43"/>
      <c r="Z126" t="e">
        <f>+'Ark1'!#REF!</f>
        <v>#REF!</v>
      </c>
      <c r="AA126" t="e">
        <f>+'Ark1'!#REF!</f>
        <v>#REF!</v>
      </c>
      <c r="AB126" s="3" t="s">
        <v>452</v>
      </c>
      <c r="AC126" t="e">
        <f>+'Ark1'!#REF!</f>
        <v>#REF!</v>
      </c>
      <c r="AD126" s="11" t="e">
        <f>+'Ark1'!#REF!</f>
        <v>#REF!</v>
      </c>
      <c r="AE126" s="67" t="e">
        <f>+'Ark1'!#REF!</f>
        <v>#REF!</v>
      </c>
      <c r="AF126" s="13"/>
      <c r="AK126"/>
    </row>
    <row r="127" spans="25:37">
      <c r="Y127" s="43"/>
      <c r="Z127" t="e">
        <f>+'Ark1'!#REF!</f>
        <v>#REF!</v>
      </c>
      <c r="AA127" t="e">
        <f>+'Ark1'!#REF!</f>
        <v>#REF!</v>
      </c>
      <c r="AB127" s="3" t="s">
        <v>451</v>
      </c>
      <c r="AC127" t="e">
        <f>+'Ark1'!#REF!</f>
        <v>#REF!</v>
      </c>
      <c r="AD127" s="11" t="e">
        <f>+'Ark1'!#REF!</f>
        <v>#REF!</v>
      </c>
      <c r="AE127" s="67" t="e">
        <f>+'Ark1'!#REF!</f>
        <v>#REF!</v>
      </c>
      <c r="AF127" s="13"/>
      <c r="AK127"/>
    </row>
    <row r="128" spans="25:37">
      <c r="Y128" s="43"/>
      <c r="Z128" t="e">
        <f>+'Ark1'!#REF!</f>
        <v>#REF!</v>
      </c>
      <c r="AA128" t="e">
        <f>+'Ark1'!#REF!</f>
        <v>#REF!</v>
      </c>
      <c r="AB128" s="3" t="s">
        <v>450</v>
      </c>
      <c r="AC128" t="e">
        <f>+'Ark1'!#REF!</f>
        <v>#REF!</v>
      </c>
      <c r="AD128" s="11" t="e">
        <f>+'Ark1'!#REF!</f>
        <v>#REF!</v>
      </c>
      <c r="AE128" s="67" t="e">
        <f>+'Ark1'!#REF!</f>
        <v>#REF!</v>
      </c>
      <c r="AF128" s="13"/>
      <c r="AK128"/>
    </row>
    <row r="129" spans="25:37">
      <c r="Y129" s="43"/>
      <c r="Z129" t="e">
        <f>+'Ark1'!#REF!</f>
        <v>#REF!</v>
      </c>
      <c r="AA129" t="e">
        <f>+'Ark1'!#REF!</f>
        <v>#REF!</v>
      </c>
      <c r="AB129" s="3" t="s">
        <v>543</v>
      </c>
      <c r="AC129" t="e">
        <f>+'Ark1'!#REF!</f>
        <v>#REF!</v>
      </c>
      <c r="AD129" s="11" t="e">
        <f>+'Ark1'!#REF!</f>
        <v>#REF!</v>
      </c>
      <c r="AE129" s="67" t="e">
        <f>+'Ark1'!#REF!</f>
        <v>#REF!</v>
      </c>
      <c r="AF129" s="13"/>
      <c r="AK129"/>
    </row>
    <row r="130" spans="25:37">
      <c r="Y130" s="43"/>
      <c r="Z130" t="e">
        <f>+'Ark1'!#REF!</f>
        <v>#REF!</v>
      </c>
      <c r="AA130" t="e">
        <f>+'Ark1'!#REF!</f>
        <v>#REF!</v>
      </c>
      <c r="AB130" s="3" t="s">
        <v>544</v>
      </c>
      <c r="AC130" t="e">
        <f>+'Ark1'!#REF!</f>
        <v>#REF!</v>
      </c>
      <c r="AD130" s="11" t="e">
        <f>+'Ark1'!#REF!</f>
        <v>#REF!</v>
      </c>
      <c r="AE130" s="67" t="e">
        <f>+'Ark1'!#REF!</f>
        <v>#REF!</v>
      </c>
      <c r="AF130" s="13"/>
      <c r="AK130"/>
    </row>
    <row r="131" spans="25:37">
      <c r="Y131" s="43"/>
      <c r="Z131" s="51" t="e">
        <f>+'Ark1'!#REF!</f>
        <v>#REF!</v>
      </c>
      <c r="AA131" s="51" t="e">
        <f>+'Ark1'!#REF!</f>
        <v>#REF!</v>
      </c>
      <c r="AB131" s="52" t="s">
        <v>542</v>
      </c>
      <c r="AC131" s="51" t="e">
        <f>+'Ark1'!#REF!</f>
        <v>#REF!</v>
      </c>
      <c r="AD131" s="76" t="e">
        <f>+'Ark1'!#REF!</f>
        <v>#REF!</v>
      </c>
      <c r="AE131" s="66" t="e">
        <f>+'Ark1'!#REF!</f>
        <v>#REF!</v>
      </c>
      <c r="AF131" s="13"/>
      <c r="AK131"/>
    </row>
    <row r="132" spans="25:37">
      <c r="Y132" s="43"/>
      <c r="Z132" s="51" t="e">
        <f>+'Ark1'!#REF!</f>
        <v>#REF!</v>
      </c>
      <c r="AA132" s="51" t="e">
        <f>+'Ark1'!#REF!</f>
        <v>#REF!</v>
      </c>
      <c r="AB132" s="52" t="s">
        <v>461</v>
      </c>
      <c r="AC132" s="51" t="e">
        <f>+'Ark1'!#REF!</f>
        <v>#REF!</v>
      </c>
      <c r="AD132" s="76" t="e">
        <f>+'Ark1'!#REF!</f>
        <v>#REF!</v>
      </c>
      <c r="AE132" s="66" t="e">
        <f>+'Ark1'!#REF!</f>
        <v>#REF!</v>
      </c>
      <c r="AF132" s="13"/>
      <c r="AK132"/>
    </row>
    <row r="133" spans="25:37">
      <c r="Y133" s="43"/>
      <c r="Z133" s="51" t="e">
        <f>+'Ark1'!#REF!</f>
        <v>#REF!</v>
      </c>
      <c r="AA133" s="51" t="e">
        <f>+'Ark1'!#REF!</f>
        <v>#REF!</v>
      </c>
      <c r="AB133" s="52" t="s">
        <v>460</v>
      </c>
      <c r="AC133" s="51" t="e">
        <f>+'Ark1'!#REF!</f>
        <v>#REF!</v>
      </c>
      <c r="AD133" s="76" t="e">
        <f>+'Ark1'!#REF!</f>
        <v>#REF!</v>
      </c>
      <c r="AE133" s="66" t="e">
        <f>+'Ark1'!#REF!</f>
        <v>#REF!</v>
      </c>
      <c r="AF133" s="13"/>
      <c r="AK133"/>
    </row>
    <row r="134" spans="25:37">
      <c r="Y134" s="43"/>
      <c r="Z134" s="51" t="e">
        <f>+'Ark1'!#REF!</f>
        <v>#REF!</v>
      </c>
      <c r="AA134" s="51" t="e">
        <f>+'Ark1'!#REF!</f>
        <v>#REF!</v>
      </c>
      <c r="AB134" s="52" t="s">
        <v>459</v>
      </c>
      <c r="AC134" s="51" t="e">
        <f>+'Ark1'!#REF!</f>
        <v>#REF!</v>
      </c>
      <c r="AD134" s="76" t="e">
        <f>+'Ark1'!#REF!</f>
        <v>#REF!</v>
      </c>
      <c r="AE134" s="66" t="e">
        <f>+'Ark1'!#REF!</f>
        <v>#REF!</v>
      </c>
      <c r="AF134" s="13"/>
      <c r="AK134"/>
    </row>
    <row r="135" spans="25:37">
      <c r="Y135" s="43"/>
      <c r="Z135" s="51" t="e">
        <f>+'Ark1'!#REF!</f>
        <v>#REF!</v>
      </c>
      <c r="AA135" s="51" t="e">
        <f>+'Ark1'!#REF!</f>
        <v>#REF!</v>
      </c>
      <c r="AB135" s="52" t="s">
        <v>458</v>
      </c>
      <c r="AC135" s="51" t="e">
        <f>+'Ark1'!#REF!</f>
        <v>#REF!</v>
      </c>
      <c r="AD135" s="76" t="e">
        <f>+'Ark1'!#REF!</f>
        <v>#REF!</v>
      </c>
      <c r="AE135" s="66" t="e">
        <f>+'Ark1'!#REF!</f>
        <v>#REF!</v>
      </c>
      <c r="AF135" s="13"/>
      <c r="AK135"/>
    </row>
    <row r="136" spans="25:37">
      <c r="Y136" s="43"/>
      <c r="Z136" s="51" t="e">
        <f>+'Ark1'!#REF!</f>
        <v>#REF!</v>
      </c>
      <c r="AA136" s="51" t="e">
        <f>+'Ark1'!#REF!</f>
        <v>#REF!</v>
      </c>
      <c r="AB136" s="52" t="s">
        <v>457</v>
      </c>
      <c r="AC136" s="51" t="e">
        <f>+'Ark1'!#REF!</f>
        <v>#REF!</v>
      </c>
      <c r="AD136" s="76" t="e">
        <f>+'Ark1'!#REF!</f>
        <v>#REF!</v>
      </c>
      <c r="AE136" s="66" t="e">
        <f>+'Ark1'!#REF!</f>
        <v>#REF!</v>
      </c>
      <c r="AF136" s="13"/>
      <c r="AK136"/>
    </row>
    <row r="137" spans="25:37">
      <c r="Y137" s="43"/>
      <c r="Z137" s="51" t="e">
        <f>+'Ark1'!#REF!</f>
        <v>#REF!</v>
      </c>
      <c r="AA137" s="51" t="e">
        <f>+'Ark1'!#REF!</f>
        <v>#REF!</v>
      </c>
      <c r="AB137" s="52" t="s">
        <v>456</v>
      </c>
      <c r="AC137" s="51" t="e">
        <f>+'Ark1'!#REF!</f>
        <v>#REF!</v>
      </c>
      <c r="AD137" s="76" t="e">
        <f>+'Ark1'!#REF!</f>
        <v>#REF!</v>
      </c>
      <c r="AE137" s="66" t="e">
        <f>+'Ark1'!#REF!</f>
        <v>#REF!</v>
      </c>
      <c r="AF137" s="13"/>
      <c r="AK137"/>
    </row>
    <row r="138" spans="25:37">
      <c r="Y138" s="43"/>
      <c r="Z138" s="51" t="e">
        <f>+'Ark1'!#REF!</f>
        <v>#REF!</v>
      </c>
      <c r="AA138" s="51" t="e">
        <f>+'Ark1'!#REF!</f>
        <v>#REF!</v>
      </c>
      <c r="AB138" s="52" t="s">
        <v>455</v>
      </c>
      <c r="AC138" s="51" t="e">
        <f>+'Ark1'!#REF!</f>
        <v>#REF!</v>
      </c>
      <c r="AD138" s="76" t="e">
        <f>+'Ark1'!#REF!</f>
        <v>#REF!</v>
      </c>
      <c r="AE138" s="66" t="e">
        <f>+'Ark1'!#REF!</f>
        <v>#REF!</v>
      </c>
      <c r="AF138" s="13"/>
      <c r="AK138"/>
    </row>
    <row r="139" spans="25:37">
      <c r="Y139" s="43"/>
      <c r="Z139" s="51" t="e">
        <f>+'Ark1'!#REF!</f>
        <v>#REF!</v>
      </c>
      <c r="AA139" s="51" t="e">
        <f>+'Ark1'!#REF!</f>
        <v>#REF!</v>
      </c>
      <c r="AB139" s="52" t="s">
        <v>454</v>
      </c>
      <c r="AC139" s="51" t="e">
        <f>+'Ark1'!#REF!</f>
        <v>#REF!</v>
      </c>
      <c r="AD139" s="76" t="e">
        <f>+'Ark1'!#REF!</f>
        <v>#REF!</v>
      </c>
      <c r="AE139" s="66" t="e">
        <f>+'Ark1'!#REF!</f>
        <v>#REF!</v>
      </c>
      <c r="AF139" s="13"/>
      <c r="AK139"/>
    </row>
    <row r="140" spans="25:37">
      <c r="Y140" s="43"/>
      <c r="Z140" s="51" t="e">
        <f>+'Ark1'!#REF!</f>
        <v>#REF!</v>
      </c>
      <c r="AA140" s="51" t="e">
        <f>+'Ark1'!#REF!</f>
        <v>#REF!</v>
      </c>
      <c r="AB140" s="52" t="s">
        <v>453</v>
      </c>
      <c r="AC140" s="51" t="e">
        <f>+'Ark1'!#REF!</f>
        <v>#REF!</v>
      </c>
      <c r="AD140" s="76" t="e">
        <f>+'Ark1'!#REF!</f>
        <v>#REF!</v>
      </c>
      <c r="AE140" s="66" t="e">
        <f>+'Ark1'!#REF!</f>
        <v>#REF!</v>
      </c>
      <c r="AF140" s="13"/>
      <c r="AK140"/>
    </row>
    <row r="141" spans="25:37">
      <c r="Y141" s="43"/>
      <c r="Z141" s="51" t="e">
        <f>+'Ark1'!#REF!</f>
        <v>#REF!</v>
      </c>
      <c r="AA141" s="51" t="e">
        <f>+'Ark1'!#REF!</f>
        <v>#REF!</v>
      </c>
      <c r="AB141" s="52" t="s">
        <v>452</v>
      </c>
      <c r="AC141" s="51" t="e">
        <f>+'Ark1'!#REF!</f>
        <v>#REF!</v>
      </c>
      <c r="AD141" s="76" t="e">
        <f>+'Ark1'!#REF!</f>
        <v>#REF!</v>
      </c>
      <c r="AE141" s="66" t="e">
        <f>+'Ark1'!#REF!</f>
        <v>#REF!</v>
      </c>
      <c r="AF141" s="13"/>
      <c r="AK141"/>
    </row>
    <row r="142" spans="25:37">
      <c r="Y142" s="43"/>
      <c r="Z142" s="51" t="e">
        <f>+'Ark1'!#REF!</f>
        <v>#REF!</v>
      </c>
      <c r="AA142" s="51" t="e">
        <f>+'Ark1'!#REF!</f>
        <v>#REF!</v>
      </c>
      <c r="AB142" s="52" t="s">
        <v>451</v>
      </c>
      <c r="AC142" s="51" t="e">
        <f>+'Ark1'!#REF!</f>
        <v>#REF!</v>
      </c>
      <c r="AD142" s="76" t="e">
        <f>+'Ark1'!#REF!</f>
        <v>#REF!</v>
      </c>
      <c r="AE142" s="66" t="e">
        <f>+'Ark1'!#REF!</f>
        <v>#REF!</v>
      </c>
      <c r="AF142" s="13"/>
      <c r="AK142"/>
    </row>
    <row r="143" spans="25:37">
      <c r="Y143" s="43"/>
      <c r="Z143" s="51" t="e">
        <f>+'Ark1'!#REF!</f>
        <v>#REF!</v>
      </c>
      <c r="AA143" s="51" t="e">
        <f>+'Ark1'!#REF!</f>
        <v>#REF!</v>
      </c>
      <c r="AB143" s="52" t="s">
        <v>450</v>
      </c>
      <c r="AC143" s="51" t="e">
        <f>+'Ark1'!#REF!</f>
        <v>#REF!</v>
      </c>
      <c r="AD143" s="76" t="e">
        <f>+'Ark1'!#REF!</f>
        <v>#REF!</v>
      </c>
      <c r="AE143" s="66" t="e">
        <f>+'Ark1'!#REF!</f>
        <v>#REF!</v>
      </c>
      <c r="AF143" s="13"/>
      <c r="AK143"/>
    </row>
    <row r="144" spans="25:37">
      <c r="Y144" s="43"/>
      <c r="Z144" s="51" t="e">
        <f>+'Ark1'!#REF!</f>
        <v>#REF!</v>
      </c>
      <c r="AA144" s="51" t="e">
        <f>+'Ark1'!#REF!</f>
        <v>#REF!</v>
      </c>
      <c r="AB144" s="52" t="s">
        <v>543</v>
      </c>
      <c r="AC144" s="51" t="e">
        <f>+'Ark1'!#REF!</f>
        <v>#REF!</v>
      </c>
      <c r="AD144" s="76" t="e">
        <f>+'Ark1'!#REF!</f>
        <v>#REF!</v>
      </c>
      <c r="AE144" s="66" t="e">
        <f>+'Ark1'!#REF!</f>
        <v>#REF!</v>
      </c>
      <c r="AF144" s="13"/>
      <c r="AK144"/>
    </row>
    <row r="145" spans="25:37">
      <c r="Y145" s="43"/>
      <c r="Z145" s="51" t="e">
        <f>+'Ark1'!#REF!</f>
        <v>#REF!</v>
      </c>
      <c r="AA145" s="51" t="e">
        <f>+'Ark1'!#REF!</f>
        <v>#REF!</v>
      </c>
      <c r="AB145" s="52" t="s">
        <v>544</v>
      </c>
      <c r="AC145" s="51" t="e">
        <f>+'Ark1'!#REF!</f>
        <v>#REF!</v>
      </c>
      <c r="AD145" s="76" t="e">
        <f>+'Ark1'!#REF!</f>
        <v>#REF!</v>
      </c>
      <c r="AE145" s="66" t="e">
        <f>+'Ark1'!#REF!</f>
        <v>#REF!</v>
      </c>
      <c r="AF145" s="13"/>
      <c r="AK145"/>
    </row>
    <row r="146" spans="25:37">
      <c r="Y146" s="43"/>
      <c r="Z146" t="e">
        <f>+'Ark1'!#REF!</f>
        <v>#REF!</v>
      </c>
      <c r="AA146" t="e">
        <f>+'Ark1'!#REF!</f>
        <v>#REF!</v>
      </c>
      <c r="AB146" s="3" t="s">
        <v>542</v>
      </c>
      <c r="AC146" t="e">
        <f>+'Ark1'!#REF!</f>
        <v>#REF!</v>
      </c>
      <c r="AD146" s="11" t="e">
        <f>+'Ark1'!#REF!</f>
        <v>#REF!</v>
      </c>
      <c r="AE146" s="67" t="e">
        <f>+'Ark1'!#REF!</f>
        <v>#REF!</v>
      </c>
      <c r="AF146" s="13"/>
      <c r="AK146"/>
    </row>
    <row r="147" spans="25:37">
      <c r="Y147" s="43"/>
      <c r="Z147" t="e">
        <f>+'Ark1'!#REF!</f>
        <v>#REF!</v>
      </c>
      <c r="AA147" t="e">
        <f>+'Ark1'!#REF!</f>
        <v>#REF!</v>
      </c>
      <c r="AB147" s="3" t="s">
        <v>461</v>
      </c>
      <c r="AC147" t="e">
        <f>+'Ark1'!#REF!</f>
        <v>#REF!</v>
      </c>
      <c r="AD147" s="11" t="e">
        <f>+'Ark1'!#REF!</f>
        <v>#REF!</v>
      </c>
      <c r="AE147" s="67" t="e">
        <f>+'Ark1'!#REF!</f>
        <v>#REF!</v>
      </c>
      <c r="AF147" s="13"/>
      <c r="AK147"/>
    </row>
    <row r="148" spans="25:37">
      <c r="Y148" s="43"/>
      <c r="Z148" t="e">
        <f>+'Ark1'!#REF!</f>
        <v>#REF!</v>
      </c>
      <c r="AA148" t="e">
        <f>+'Ark1'!#REF!</f>
        <v>#REF!</v>
      </c>
      <c r="AB148" s="3" t="s">
        <v>460</v>
      </c>
      <c r="AC148" t="e">
        <f>+'Ark1'!#REF!</f>
        <v>#REF!</v>
      </c>
      <c r="AD148" s="11" t="e">
        <f>+'Ark1'!#REF!</f>
        <v>#REF!</v>
      </c>
      <c r="AE148" s="67" t="e">
        <f>+'Ark1'!#REF!</f>
        <v>#REF!</v>
      </c>
      <c r="AF148" s="13"/>
      <c r="AK148"/>
    </row>
    <row r="149" spans="25:37">
      <c r="Y149" s="43"/>
      <c r="Z149" t="e">
        <f>+'Ark1'!#REF!</f>
        <v>#REF!</v>
      </c>
      <c r="AA149" t="e">
        <f>+'Ark1'!#REF!</f>
        <v>#REF!</v>
      </c>
      <c r="AB149" s="3" t="s">
        <v>459</v>
      </c>
      <c r="AC149" t="e">
        <f>+'Ark1'!#REF!</f>
        <v>#REF!</v>
      </c>
      <c r="AD149" s="11" t="e">
        <f>+'Ark1'!#REF!</f>
        <v>#REF!</v>
      </c>
      <c r="AE149" s="67" t="e">
        <f>+'Ark1'!#REF!</f>
        <v>#REF!</v>
      </c>
      <c r="AF149" s="13"/>
      <c r="AK149"/>
    </row>
    <row r="150" spans="25:37">
      <c r="Y150" s="43"/>
      <c r="Z150" t="e">
        <f>+'Ark1'!#REF!</f>
        <v>#REF!</v>
      </c>
      <c r="AA150" t="e">
        <f>+'Ark1'!#REF!</f>
        <v>#REF!</v>
      </c>
      <c r="AB150" s="3" t="s">
        <v>458</v>
      </c>
      <c r="AC150" t="e">
        <f>+'Ark1'!#REF!</f>
        <v>#REF!</v>
      </c>
      <c r="AD150" s="11" t="e">
        <f>+'Ark1'!#REF!</f>
        <v>#REF!</v>
      </c>
      <c r="AE150" s="67" t="e">
        <f>+'Ark1'!#REF!</f>
        <v>#REF!</v>
      </c>
      <c r="AF150" s="13"/>
      <c r="AK150"/>
    </row>
    <row r="151" spans="25:37">
      <c r="Y151" s="43"/>
      <c r="Z151" t="e">
        <f>+'Ark1'!#REF!</f>
        <v>#REF!</v>
      </c>
      <c r="AA151" t="e">
        <f>+'Ark1'!#REF!</f>
        <v>#REF!</v>
      </c>
      <c r="AB151" s="3" t="s">
        <v>457</v>
      </c>
      <c r="AC151" t="e">
        <f>+'Ark1'!#REF!</f>
        <v>#REF!</v>
      </c>
      <c r="AD151" s="11" t="e">
        <f>+'Ark1'!#REF!</f>
        <v>#REF!</v>
      </c>
      <c r="AE151" s="67" t="e">
        <f>+'Ark1'!#REF!</f>
        <v>#REF!</v>
      </c>
      <c r="AF151" s="13"/>
      <c r="AK151"/>
    </row>
    <row r="152" spans="25:37">
      <c r="Y152" s="43"/>
      <c r="Z152" t="e">
        <f>+'Ark1'!#REF!</f>
        <v>#REF!</v>
      </c>
      <c r="AA152" t="e">
        <f>+'Ark1'!#REF!</f>
        <v>#REF!</v>
      </c>
      <c r="AB152" s="3" t="s">
        <v>456</v>
      </c>
      <c r="AC152" t="e">
        <f>+'Ark1'!#REF!</f>
        <v>#REF!</v>
      </c>
      <c r="AD152" s="11" t="e">
        <f>+'Ark1'!#REF!</f>
        <v>#REF!</v>
      </c>
      <c r="AE152" s="67" t="e">
        <f>+'Ark1'!#REF!</f>
        <v>#REF!</v>
      </c>
      <c r="AF152" s="13"/>
      <c r="AK152"/>
    </row>
    <row r="153" spans="25:37">
      <c r="Y153" s="43"/>
      <c r="Z153" t="e">
        <f>+'Ark1'!#REF!</f>
        <v>#REF!</v>
      </c>
      <c r="AA153" t="e">
        <f>+'Ark1'!#REF!</f>
        <v>#REF!</v>
      </c>
      <c r="AB153" s="3" t="s">
        <v>455</v>
      </c>
      <c r="AC153" t="e">
        <f>+'Ark1'!#REF!</f>
        <v>#REF!</v>
      </c>
      <c r="AD153" s="11" t="e">
        <f>+'Ark1'!#REF!</f>
        <v>#REF!</v>
      </c>
      <c r="AE153" s="67" t="e">
        <f>+'Ark1'!#REF!</f>
        <v>#REF!</v>
      </c>
      <c r="AF153" s="13"/>
      <c r="AK153"/>
    </row>
    <row r="154" spans="25:37">
      <c r="Y154" s="43"/>
      <c r="Z154" t="e">
        <f>+'Ark1'!#REF!</f>
        <v>#REF!</v>
      </c>
      <c r="AA154" t="e">
        <f>+'Ark1'!#REF!</f>
        <v>#REF!</v>
      </c>
      <c r="AB154" s="3" t="s">
        <v>454</v>
      </c>
      <c r="AC154" t="e">
        <f>+'Ark1'!#REF!</f>
        <v>#REF!</v>
      </c>
      <c r="AD154" s="11" t="e">
        <f>+'Ark1'!#REF!</f>
        <v>#REF!</v>
      </c>
      <c r="AE154" s="67" t="e">
        <f>+'Ark1'!#REF!</f>
        <v>#REF!</v>
      </c>
      <c r="AF154" s="13"/>
      <c r="AK154"/>
    </row>
    <row r="155" spans="25:37">
      <c r="Y155" s="43"/>
      <c r="Z155" t="e">
        <f>+'Ark1'!#REF!</f>
        <v>#REF!</v>
      </c>
      <c r="AA155" t="e">
        <f>+'Ark1'!#REF!</f>
        <v>#REF!</v>
      </c>
      <c r="AB155" s="3" t="s">
        <v>453</v>
      </c>
      <c r="AC155" t="e">
        <f>+'Ark1'!#REF!</f>
        <v>#REF!</v>
      </c>
      <c r="AD155" s="11" t="e">
        <f>+'Ark1'!#REF!</f>
        <v>#REF!</v>
      </c>
      <c r="AE155" s="67" t="e">
        <f>+'Ark1'!#REF!</f>
        <v>#REF!</v>
      </c>
      <c r="AF155" s="13"/>
      <c r="AK155"/>
    </row>
    <row r="156" spans="25:37">
      <c r="Y156" s="43"/>
      <c r="Z156" t="e">
        <f>+'Ark1'!#REF!</f>
        <v>#REF!</v>
      </c>
      <c r="AA156" t="e">
        <f>+'Ark1'!#REF!</f>
        <v>#REF!</v>
      </c>
      <c r="AB156" s="3" t="s">
        <v>452</v>
      </c>
      <c r="AC156" t="e">
        <f>+'Ark1'!#REF!</f>
        <v>#REF!</v>
      </c>
      <c r="AD156" s="11" t="e">
        <f>+'Ark1'!#REF!</f>
        <v>#REF!</v>
      </c>
      <c r="AE156" s="67" t="e">
        <f>+'Ark1'!#REF!</f>
        <v>#REF!</v>
      </c>
      <c r="AF156" s="13"/>
      <c r="AK156"/>
    </row>
    <row r="157" spans="25:37">
      <c r="Y157" s="43"/>
      <c r="Z157" t="e">
        <f>+'Ark1'!#REF!</f>
        <v>#REF!</v>
      </c>
      <c r="AA157" t="e">
        <f>+'Ark1'!#REF!</f>
        <v>#REF!</v>
      </c>
      <c r="AB157" s="3" t="s">
        <v>451</v>
      </c>
      <c r="AC157" t="e">
        <f>+'Ark1'!#REF!</f>
        <v>#REF!</v>
      </c>
      <c r="AD157" s="11" t="e">
        <f>+'Ark1'!#REF!</f>
        <v>#REF!</v>
      </c>
      <c r="AE157" s="67" t="e">
        <f>+'Ark1'!#REF!</f>
        <v>#REF!</v>
      </c>
      <c r="AF157" s="13"/>
      <c r="AK157"/>
    </row>
    <row r="158" spans="25:37">
      <c r="Y158" s="43"/>
      <c r="Z158" t="e">
        <f>+'Ark1'!#REF!</f>
        <v>#REF!</v>
      </c>
      <c r="AA158" t="e">
        <f>+'Ark1'!#REF!</f>
        <v>#REF!</v>
      </c>
      <c r="AB158" s="3" t="s">
        <v>450</v>
      </c>
      <c r="AC158" t="e">
        <f>+'Ark1'!#REF!</f>
        <v>#REF!</v>
      </c>
      <c r="AD158" s="11" t="e">
        <f>+'Ark1'!#REF!</f>
        <v>#REF!</v>
      </c>
      <c r="AE158" s="67" t="e">
        <f>+'Ark1'!#REF!</f>
        <v>#REF!</v>
      </c>
      <c r="AF158" s="13"/>
      <c r="AK158"/>
    </row>
    <row r="159" spans="25:37">
      <c r="Y159" s="43"/>
      <c r="Z159" t="e">
        <f>+'Ark1'!#REF!</f>
        <v>#REF!</v>
      </c>
      <c r="AA159" t="e">
        <f>+'Ark1'!#REF!</f>
        <v>#REF!</v>
      </c>
      <c r="AB159" s="3" t="s">
        <v>543</v>
      </c>
      <c r="AC159" t="e">
        <f>+'Ark1'!#REF!</f>
        <v>#REF!</v>
      </c>
      <c r="AD159" s="11" t="e">
        <f>+'Ark1'!#REF!</f>
        <v>#REF!</v>
      </c>
      <c r="AE159" s="67" t="e">
        <f>+'Ark1'!#REF!</f>
        <v>#REF!</v>
      </c>
      <c r="AF159" s="13"/>
      <c r="AK159"/>
    </row>
    <row r="160" spans="25:37">
      <c r="Y160" s="43"/>
      <c r="Z160" t="e">
        <f>+'Ark1'!#REF!</f>
        <v>#REF!</v>
      </c>
      <c r="AA160" t="e">
        <f>+'Ark1'!#REF!</f>
        <v>#REF!</v>
      </c>
      <c r="AB160" s="3" t="s">
        <v>544</v>
      </c>
      <c r="AC160" t="e">
        <f>+'Ark1'!#REF!</f>
        <v>#REF!</v>
      </c>
      <c r="AD160" s="11" t="e">
        <f>+'Ark1'!#REF!</f>
        <v>#REF!</v>
      </c>
      <c r="AE160" s="67" t="e">
        <f>+'Ark1'!#REF!</f>
        <v>#REF!</v>
      </c>
      <c r="AF160" s="13"/>
      <c r="AK160"/>
    </row>
    <row r="161" spans="25:37">
      <c r="Y161" s="43"/>
      <c r="Z161" s="51" t="e">
        <f>+'Ark1'!#REF!</f>
        <v>#REF!</v>
      </c>
      <c r="AA161" s="51" t="e">
        <f>+'Ark1'!#REF!</f>
        <v>#REF!</v>
      </c>
      <c r="AB161" s="52" t="s">
        <v>542</v>
      </c>
      <c r="AC161" s="51" t="e">
        <f>+'Ark1'!#REF!</f>
        <v>#REF!</v>
      </c>
      <c r="AD161" s="76" t="e">
        <f>+'Ark1'!#REF!</f>
        <v>#REF!</v>
      </c>
      <c r="AE161" s="66" t="e">
        <f>+'Ark1'!#REF!</f>
        <v>#REF!</v>
      </c>
      <c r="AF161" s="13"/>
      <c r="AK161"/>
    </row>
    <row r="162" spans="25:37">
      <c r="Y162" s="43"/>
      <c r="Z162" s="51" t="e">
        <f>+'Ark1'!#REF!</f>
        <v>#REF!</v>
      </c>
      <c r="AA162" s="51" t="e">
        <f>+'Ark1'!#REF!</f>
        <v>#REF!</v>
      </c>
      <c r="AB162" s="52" t="s">
        <v>461</v>
      </c>
      <c r="AC162" s="51" t="e">
        <f>+'Ark1'!#REF!</f>
        <v>#REF!</v>
      </c>
      <c r="AD162" s="76" t="e">
        <f>+'Ark1'!#REF!</f>
        <v>#REF!</v>
      </c>
      <c r="AE162" s="66" t="e">
        <f>+'Ark1'!#REF!</f>
        <v>#REF!</v>
      </c>
      <c r="AF162" s="13"/>
      <c r="AK162"/>
    </row>
    <row r="163" spans="25:37">
      <c r="Y163" s="43"/>
      <c r="Z163" s="51" t="e">
        <f>+'Ark1'!#REF!</f>
        <v>#REF!</v>
      </c>
      <c r="AA163" s="51" t="e">
        <f>+'Ark1'!#REF!</f>
        <v>#REF!</v>
      </c>
      <c r="AB163" s="52" t="s">
        <v>460</v>
      </c>
      <c r="AC163" s="51" t="e">
        <f>+'Ark1'!#REF!</f>
        <v>#REF!</v>
      </c>
      <c r="AD163" s="76" t="e">
        <f>+'Ark1'!#REF!</f>
        <v>#REF!</v>
      </c>
      <c r="AE163" s="66" t="e">
        <f>+'Ark1'!#REF!</f>
        <v>#REF!</v>
      </c>
      <c r="AF163" s="13"/>
      <c r="AK163"/>
    </row>
    <row r="164" spans="25:37">
      <c r="Y164" s="43"/>
      <c r="Z164" s="51" t="e">
        <f>+'Ark1'!#REF!</f>
        <v>#REF!</v>
      </c>
      <c r="AA164" s="51" t="e">
        <f>+'Ark1'!#REF!</f>
        <v>#REF!</v>
      </c>
      <c r="AB164" s="52" t="s">
        <v>459</v>
      </c>
      <c r="AC164" s="51" t="e">
        <f>+'Ark1'!#REF!</f>
        <v>#REF!</v>
      </c>
      <c r="AD164" s="76" t="e">
        <f>+'Ark1'!#REF!</f>
        <v>#REF!</v>
      </c>
      <c r="AE164" s="66" t="e">
        <f>+'Ark1'!#REF!</f>
        <v>#REF!</v>
      </c>
      <c r="AF164" s="13"/>
      <c r="AK164"/>
    </row>
    <row r="165" spans="25:37">
      <c r="Y165" s="43"/>
      <c r="Z165" s="51" t="e">
        <f>+'Ark1'!#REF!</f>
        <v>#REF!</v>
      </c>
      <c r="AA165" s="51" t="e">
        <f>+'Ark1'!#REF!</f>
        <v>#REF!</v>
      </c>
      <c r="AB165" s="52" t="s">
        <v>458</v>
      </c>
      <c r="AC165" s="51" t="e">
        <f>+'Ark1'!#REF!</f>
        <v>#REF!</v>
      </c>
      <c r="AD165" s="76" t="e">
        <f>+'Ark1'!#REF!</f>
        <v>#REF!</v>
      </c>
      <c r="AE165" s="66" t="e">
        <f>+'Ark1'!#REF!</f>
        <v>#REF!</v>
      </c>
      <c r="AF165" s="13"/>
      <c r="AK165"/>
    </row>
    <row r="166" spans="25:37">
      <c r="Y166" s="43"/>
      <c r="Z166" s="51" t="e">
        <f>+'Ark1'!#REF!</f>
        <v>#REF!</v>
      </c>
      <c r="AA166" s="51" t="e">
        <f>+'Ark1'!#REF!</f>
        <v>#REF!</v>
      </c>
      <c r="AB166" s="52" t="s">
        <v>457</v>
      </c>
      <c r="AC166" s="51" t="e">
        <f>+'Ark1'!#REF!</f>
        <v>#REF!</v>
      </c>
      <c r="AD166" s="76" t="e">
        <f>+'Ark1'!#REF!</f>
        <v>#REF!</v>
      </c>
      <c r="AE166" s="66" t="e">
        <f>+'Ark1'!#REF!</f>
        <v>#REF!</v>
      </c>
      <c r="AF166" s="13"/>
      <c r="AK166"/>
    </row>
    <row r="167" spans="25:37">
      <c r="Y167" s="43"/>
      <c r="Z167" s="51" t="e">
        <f>+'Ark1'!#REF!</f>
        <v>#REF!</v>
      </c>
      <c r="AA167" s="51" t="e">
        <f>+'Ark1'!#REF!</f>
        <v>#REF!</v>
      </c>
      <c r="AB167" s="52" t="s">
        <v>456</v>
      </c>
      <c r="AC167" s="51" t="e">
        <f>+'Ark1'!#REF!</f>
        <v>#REF!</v>
      </c>
      <c r="AD167" s="76" t="e">
        <f>+'Ark1'!#REF!</f>
        <v>#REF!</v>
      </c>
      <c r="AE167" s="66" t="e">
        <f>+'Ark1'!#REF!</f>
        <v>#REF!</v>
      </c>
      <c r="AF167" s="13"/>
      <c r="AK167"/>
    </row>
    <row r="168" spans="25:37">
      <c r="Y168" s="43"/>
      <c r="Z168" s="51" t="e">
        <f>+'Ark1'!#REF!</f>
        <v>#REF!</v>
      </c>
      <c r="AA168" s="51" t="e">
        <f>+'Ark1'!#REF!</f>
        <v>#REF!</v>
      </c>
      <c r="AB168" s="52" t="s">
        <v>455</v>
      </c>
      <c r="AC168" s="51" t="e">
        <f>+'Ark1'!#REF!</f>
        <v>#REF!</v>
      </c>
      <c r="AD168" s="76" t="e">
        <f>+'Ark1'!#REF!</f>
        <v>#REF!</v>
      </c>
      <c r="AE168" s="66" t="e">
        <f>+'Ark1'!#REF!</f>
        <v>#REF!</v>
      </c>
      <c r="AF168" s="13"/>
      <c r="AK168"/>
    </row>
    <row r="169" spans="25:37">
      <c r="Y169" s="43"/>
      <c r="Z169" s="51" t="e">
        <f>+'Ark1'!#REF!</f>
        <v>#REF!</v>
      </c>
      <c r="AA169" s="51" t="e">
        <f>+'Ark1'!#REF!</f>
        <v>#REF!</v>
      </c>
      <c r="AB169" s="52" t="s">
        <v>454</v>
      </c>
      <c r="AC169" s="51" t="e">
        <f>+'Ark1'!#REF!</f>
        <v>#REF!</v>
      </c>
      <c r="AD169" s="76" t="e">
        <f>+'Ark1'!#REF!</f>
        <v>#REF!</v>
      </c>
      <c r="AE169" s="66" t="e">
        <f>+'Ark1'!#REF!</f>
        <v>#REF!</v>
      </c>
      <c r="AF169" s="13"/>
      <c r="AK169"/>
    </row>
    <row r="170" spans="25:37">
      <c r="Y170" s="43"/>
      <c r="Z170" s="51" t="e">
        <f>+'Ark1'!#REF!</f>
        <v>#REF!</v>
      </c>
      <c r="AA170" s="51" t="e">
        <f>+'Ark1'!#REF!</f>
        <v>#REF!</v>
      </c>
      <c r="AB170" s="52" t="s">
        <v>453</v>
      </c>
      <c r="AC170" s="51" t="e">
        <f>+'Ark1'!#REF!</f>
        <v>#REF!</v>
      </c>
      <c r="AD170" s="76" t="e">
        <f>+'Ark1'!#REF!</f>
        <v>#REF!</v>
      </c>
      <c r="AE170" s="66" t="e">
        <f>+'Ark1'!#REF!</f>
        <v>#REF!</v>
      </c>
      <c r="AF170" s="13"/>
      <c r="AK170"/>
    </row>
    <row r="171" spans="25:37">
      <c r="Y171" s="43"/>
      <c r="Z171" s="51" t="e">
        <f>+'Ark1'!#REF!</f>
        <v>#REF!</v>
      </c>
      <c r="AA171" s="51" t="e">
        <f>+'Ark1'!#REF!</f>
        <v>#REF!</v>
      </c>
      <c r="AB171" s="52" t="s">
        <v>452</v>
      </c>
      <c r="AC171" s="51" t="e">
        <f>+'Ark1'!#REF!</f>
        <v>#REF!</v>
      </c>
      <c r="AD171" s="76" t="e">
        <f>+'Ark1'!#REF!</f>
        <v>#REF!</v>
      </c>
      <c r="AE171" s="66" t="e">
        <f>+'Ark1'!#REF!</f>
        <v>#REF!</v>
      </c>
      <c r="AK171"/>
    </row>
    <row r="172" spans="25:37">
      <c r="Y172" s="43"/>
      <c r="Z172" s="51" t="e">
        <f>+'Ark1'!#REF!</f>
        <v>#REF!</v>
      </c>
      <c r="AA172" s="51" t="e">
        <f>+'Ark1'!#REF!</f>
        <v>#REF!</v>
      </c>
      <c r="AB172" s="52" t="s">
        <v>451</v>
      </c>
      <c r="AC172" s="51" t="e">
        <f>+'Ark1'!#REF!</f>
        <v>#REF!</v>
      </c>
      <c r="AD172" s="76" t="e">
        <f>+'Ark1'!#REF!</f>
        <v>#REF!</v>
      </c>
      <c r="AE172" s="66" t="e">
        <f>+'Ark1'!#REF!</f>
        <v>#REF!</v>
      </c>
      <c r="AK172"/>
    </row>
    <row r="173" spans="25:37">
      <c r="Y173" s="43"/>
      <c r="Z173" s="51" t="e">
        <f>+'Ark1'!#REF!</f>
        <v>#REF!</v>
      </c>
      <c r="AA173" s="51" t="e">
        <f>+'Ark1'!#REF!</f>
        <v>#REF!</v>
      </c>
      <c r="AB173" s="52" t="s">
        <v>450</v>
      </c>
      <c r="AC173" s="51" t="e">
        <f>+'Ark1'!#REF!</f>
        <v>#REF!</v>
      </c>
      <c r="AD173" s="76" t="e">
        <f>+'Ark1'!#REF!</f>
        <v>#REF!</v>
      </c>
      <c r="AE173" s="66" t="e">
        <f>+'Ark1'!#REF!</f>
        <v>#REF!</v>
      </c>
      <c r="AK173"/>
    </row>
    <row r="174" spans="25:37">
      <c r="Y174" s="43"/>
      <c r="Z174" s="51" t="e">
        <f>+'Ark1'!#REF!</f>
        <v>#REF!</v>
      </c>
      <c r="AA174" s="51" t="e">
        <f>+'Ark1'!#REF!</f>
        <v>#REF!</v>
      </c>
      <c r="AB174" s="52" t="s">
        <v>543</v>
      </c>
      <c r="AC174" s="51" t="e">
        <f>+'Ark1'!#REF!</f>
        <v>#REF!</v>
      </c>
      <c r="AD174" s="76" t="e">
        <f>+'Ark1'!#REF!</f>
        <v>#REF!</v>
      </c>
      <c r="AE174" s="66" t="e">
        <f>+'Ark1'!#REF!</f>
        <v>#REF!</v>
      </c>
      <c r="AK174"/>
    </row>
    <row r="175" spans="25:37">
      <c r="Y175" s="43"/>
      <c r="Z175" s="51" t="e">
        <f>+'Ark1'!#REF!</f>
        <v>#REF!</v>
      </c>
      <c r="AA175" s="51" t="e">
        <f>+'Ark1'!#REF!</f>
        <v>#REF!</v>
      </c>
      <c r="AB175" s="52" t="s">
        <v>544</v>
      </c>
      <c r="AC175" s="51" t="e">
        <f>+'Ark1'!#REF!</f>
        <v>#REF!</v>
      </c>
      <c r="AD175" s="76" t="e">
        <f>+'Ark1'!#REF!</f>
        <v>#REF!</v>
      </c>
      <c r="AE175" s="66" t="e">
        <f>+'Ark1'!#REF!</f>
        <v>#REF!</v>
      </c>
      <c r="AK175"/>
    </row>
    <row r="176" spans="25:37">
      <c r="Y176" s="43"/>
      <c r="Z176" t="e">
        <f>+'Ark1'!#REF!</f>
        <v>#REF!</v>
      </c>
      <c r="AA176" t="e">
        <f>+'Ark1'!#REF!</f>
        <v>#REF!</v>
      </c>
      <c r="AB176" s="3" t="s">
        <v>542</v>
      </c>
      <c r="AC176" t="e">
        <f>+'Ark1'!#REF!</f>
        <v>#REF!</v>
      </c>
      <c r="AD176" s="11" t="e">
        <f>+'Ark1'!#REF!</f>
        <v>#REF!</v>
      </c>
      <c r="AE176" s="67" t="e">
        <f>+'Ark1'!#REF!</f>
        <v>#REF!</v>
      </c>
      <c r="AK176"/>
    </row>
    <row r="177" spans="25:37">
      <c r="Y177" s="43"/>
      <c r="Z177" t="e">
        <f>+'Ark1'!#REF!</f>
        <v>#REF!</v>
      </c>
      <c r="AA177" t="e">
        <f>+'Ark1'!#REF!</f>
        <v>#REF!</v>
      </c>
      <c r="AB177" s="3" t="s">
        <v>461</v>
      </c>
      <c r="AC177" t="e">
        <f>+'Ark1'!#REF!</f>
        <v>#REF!</v>
      </c>
      <c r="AD177" s="11" t="e">
        <f>+'Ark1'!#REF!</f>
        <v>#REF!</v>
      </c>
      <c r="AE177" s="67" t="e">
        <f>+'Ark1'!#REF!</f>
        <v>#REF!</v>
      </c>
      <c r="AK177"/>
    </row>
    <row r="178" spans="25:37">
      <c r="Y178" s="43"/>
      <c r="Z178" t="e">
        <f>+'Ark1'!#REF!</f>
        <v>#REF!</v>
      </c>
      <c r="AA178" t="e">
        <f>+'Ark1'!#REF!</f>
        <v>#REF!</v>
      </c>
      <c r="AB178" s="3" t="s">
        <v>460</v>
      </c>
      <c r="AC178" t="e">
        <f>+'Ark1'!#REF!</f>
        <v>#REF!</v>
      </c>
      <c r="AD178" s="11" t="e">
        <f>+'Ark1'!#REF!</f>
        <v>#REF!</v>
      </c>
      <c r="AE178" s="67" t="e">
        <f>+'Ark1'!#REF!</f>
        <v>#REF!</v>
      </c>
      <c r="AK178"/>
    </row>
    <row r="179" spans="25:37">
      <c r="Y179" s="43"/>
      <c r="Z179" t="e">
        <f>+'Ark1'!#REF!</f>
        <v>#REF!</v>
      </c>
      <c r="AA179" t="e">
        <f>+'Ark1'!#REF!</f>
        <v>#REF!</v>
      </c>
      <c r="AB179" s="3" t="s">
        <v>459</v>
      </c>
      <c r="AC179" t="e">
        <f>+'Ark1'!#REF!</f>
        <v>#REF!</v>
      </c>
      <c r="AD179" s="11" t="e">
        <f>+'Ark1'!#REF!</f>
        <v>#REF!</v>
      </c>
      <c r="AE179" s="67" t="e">
        <f>+'Ark1'!#REF!</f>
        <v>#REF!</v>
      </c>
      <c r="AK179"/>
    </row>
    <row r="180" spans="25:37">
      <c r="Y180" s="43"/>
      <c r="Z180" t="e">
        <f>+'Ark1'!#REF!</f>
        <v>#REF!</v>
      </c>
      <c r="AA180" t="e">
        <f>+'Ark1'!#REF!</f>
        <v>#REF!</v>
      </c>
      <c r="AB180" s="3" t="s">
        <v>458</v>
      </c>
      <c r="AC180" t="e">
        <f>+'Ark1'!#REF!</f>
        <v>#REF!</v>
      </c>
      <c r="AD180" s="11" t="e">
        <f>+'Ark1'!#REF!</f>
        <v>#REF!</v>
      </c>
      <c r="AE180" s="67" t="e">
        <f>+'Ark1'!#REF!</f>
        <v>#REF!</v>
      </c>
      <c r="AK180"/>
    </row>
    <row r="181" spans="25:37">
      <c r="Y181" s="43"/>
      <c r="Z181" t="e">
        <f>+'Ark1'!#REF!</f>
        <v>#REF!</v>
      </c>
      <c r="AA181" t="e">
        <f>+'Ark1'!#REF!</f>
        <v>#REF!</v>
      </c>
      <c r="AB181" s="3" t="s">
        <v>457</v>
      </c>
      <c r="AC181" t="e">
        <f>+'Ark1'!#REF!</f>
        <v>#REF!</v>
      </c>
      <c r="AD181" s="11" t="e">
        <f>+'Ark1'!#REF!</f>
        <v>#REF!</v>
      </c>
      <c r="AE181" s="67" t="e">
        <f>+'Ark1'!#REF!</f>
        <v>#REF!</v>
      </c>
      <c r="AK181"/>
    </row>
    <row r="182" spans="25:37">
      <c r="Y182" s="43"/>
      <c r="Z182" t="e">
        <f>+'Ark1'!#REF!</f>
        <v>#REF!</v>
      </c>
      <c r="AA182" t="e">
        <f>+'Ark1'!#REF!</f>
        <v>#REF!</v>
      </c>
      <c r="AB182" s="3" t="s">
        <v>456</v>
      </c>
      <c r="AC182" t="e">
        <f>+'Ark1'!#REF!</f>
        <v>#REF!</v>
      </c>
      <c r="AD182" s="11" t="e">
        <f>+'Ark1'!#REF!</f>
        <v>#REF!</v>
      </c>
      <c r="AE182" s="67" t="e">
        <f>+'Ark1'!#REF!</f>
        <v>#REF!</v>
      </c>
      <c r="AK182"/>
    </row>
    <row r="183" spans="25:37">
      <c r="Y183" s="43"/>
      <c r="Z183" t="e">
        <f>+'Ark1'!#REF!</f>
        <v>#REF!</v>
      </c>
      <c r="AA183" t="e">
        <f>+'Ark1'!#REF!</f>
        <v>#REF!</v>
      </c>
      <c r="AB183" s="3" t="s">
        <v>455</v>
      </c>
      <c r="AC183" t="e">
        <f>+'Ark1'!#REF!</f>
        <v>#REF!</v>
      </c>
      <c r="AD183" s="11" t="e">
        <f>+'Ark1'!#REF!</f>
        <v>#REF!</v>
      </c>
      <c r="AE183" s="67" t="e">
        <f>+'Ark1'!#REF!</f>
        <v>#REF!</v>
      </c>
      <c r="AK183"/>
    </row>
    <row r="184" spans="25:37">
      <c r="Y184" s="43"/>
      <c r="Z184" t="e">
        <f>+'Ark1'!#REF!</f>
        <v>#REF!</v>
      </c>
      <c r="AA184" t="e">
        <f>+'Ark1'!#REF!</f>
        <v>#REF!</v>
      </c>
      <c r="AB184" s="3" t="s">
        <v>454</v>
      </c>
      <c r="AC184" t="e">
        <f>+'Ark1'!#REF!</f>
        <v>#REF!</v>
      </c>
      <c r="AD184" s="11" t="e">
        <f>+'Ark1'!#REF!</f>
        <v>#REF!</v>
      </c>
      <c r="AE184" s="67" t="e">
        <f>+'Ark1'!#REF!</f>
        <v>#REF!</v>
      </c>
      <c r="AK184"/>
    </row>
    <row r="185" spans="25:37">
      <c r="Y185" s="43"/>
      <c r="Z185" t="e">
        <f>+'Ark1'!#REF!</f>
        <v>#REF!</v>
      </c>
      <c r="AA185" t="e">
        <f>+'Ark1'!#REF!</f>
        <v>#REF!</v>
      </c>
      <c r="AB185" s="3" t="s">
        <v>453</v>
      </c>
      <c r="AC185" t="e">
        <f>+'Ark1'!#REF!</f>
        <v>#REF!</v>
      </c>
      <c r="AD185" s="11" t="e">
        <f>+'Ark1'!#REF!</f>
        <v>#REF!</v>
      </c>
      <c r="AE185" s="67" t="e">
        <f>+'Ark1'!#REF!</f>
        <v>#REF!</v>
      </c>
      <c r="AK185"/>
    </row>
    <row r="186" spans="25:37">
      <c r="Y186" s="43"/>
      <c r="Z186" t="e">
        <f>+'Ark1'!#REF!</f>
        <v>#REF!</v>
      </c>
      <c r="AA186" t="e">
        <f>+'Ark1'!#REF!</f>
        <v>#REF!</v>
      </c>
      <c r="AB186" s="3" t="s">
        <v>452</v>
      </c>
      <c r="AC186" t="e">
        <f>+'Ark1'!#REF!</f>
        <v>#REF!</v>
      </c>
      <c r="AD186" s="11" t="e">
        <f>+'Ark1'!#REF!</f>
        <v>#REF!</v>
      </c>
      <c r="AE186" s="67" t="e">
        <f>+'Ark1'!#REF!</f>
        <v>#REF!</v>
      </c>
      <c r="AK186"/>
    </row>
    <row r="187" spans="25:37">
      <c r="Y187" s="43"/>
      <c r="Z187" t="e">
        <f>+'Ark1'!#REF!</f>
        <v>#REF!</v>
      </c>
      <c r="AA187" t="e">
        <f>+'Ark1'!#REF!</f>
        <v>#REF!</v>
      </c>
      <c r="AB187" s="3" t="s">
        <v>451</v>
      </c>
      <c r="AC187" t="e">
        <f>+'Ark1'!#REF!</f>
        <v>#REF!</v>
      </c>
      <c r="AD187" s="11" t="e">
        <f>+'Ark1'!#REF!</f>
        <v>#REF!</v>
      </c>
      <c r="AE187" s="67" t="e">
        <f>+'Ark1'!#REF!</f>
        <v>#REF!</v>
      </c>
      <c r="AK187"/>
    </row>
    <row r="188" spans="25:37">
      <c r="Y188" s="43"/>
      <c r="Z188" t="e">
        <f>+'Ark1'!#REF!</f>
        <v>#REF!</v>
      </c>
      <c r="AA188" t="e">
        <f>+'Ark1'!#REF!</f>
        <v>#REF!</v>
      </c>
      <c r="AB188" s="3" t="s">
        <v>450</v>
      </c>
      <c r="AC188" t="e">
        <f>+'Ark1'!#REF!</f>
        <v>#REF!</v>
      </c>
      <c r="AD188" s="11" t="e">
        <f>+'Ark1'!#REF!</f>
        <v>#REF!</v>
      </c>
      <c r="AE188" s="67" t="e">
        <f>+'Ark1'!#REF!</f>
        <v>#REF!</v>
      </c>
      <c r="AK188"/>
    </row>
    <row r="189" spans="25:37">
      <c r="Y189" s="43"/>
      <c r="Z189" t="e">
        <f>+'Ark1'!#REF!</f>
        <v>#REF!</v>
      </c>
      <c r="AA189" t="e">
        <f>+'Ark1'!#REF!</f>
        <v>#REF!</v>
      </c>
      <c r="AB189" s="3" t="s">
        <v>543</v>
      </c>
      <c r="AC189" t="e">
        <f>+'Ark1'!#REF!</f>
        <v>#REF!</v>
      </c>
      <c r="AD189" s="11" t="e">
        <f>+'Ark1'!#REF!</f>
        <v>#REF!</v>
      </c>
      <c r="AE189" s="67" t="e">
        <f>+'Ark1'!#REF!</f>
        <v>#REF!</v>
      </c>
      <c r="AK189"/>
    </row>
    <row r="190" spans="25:37">
      <c r="Y190" s="43"/>
      <c r="Z190" t="e">
        <f>+'Ark1'!#REF!</f>
        <v>#REF!</v>
      </c>
      <c r="AA190" t="e">
        <f>+'Ark1'!#REF!</f>
        <v>#REF!</v>
      </c>
      <c r="AB190" s="3" t="s">
        <v>544</v>
      </c>
      <c r="AC190" t="e">
        <f>+'Ark1'!#REF!</f>
        <v>#REF!</v>
      </c>
      <c r="AD190" s="11" t="e">
        <f>+'Ark1'!#REF!</f>
        <v>#REF!</v>
      </c>
      <c r="AE190" s="67" t="e">
        <f>+'Ark1'!#REF!</f>
        <v>#REF!</v>
      </c>
      <c r="AK190"/>
    </row>
    <row r="191" spans="25:37">
      <c r="Y191" s="43"/>
      <c r="Z191" s="51" t="e">
        <f>+'Ark1'!#REF!</f>
        <v>#REF!</v>
      </c>
      <c r="AA191" s="51" t="e">
        <f>+'Ark1'!#REF!</f>
        <v>#REF!</v>
      </c>
      <c r="AB191" s="52" t="s">
        <v>542</v>
      </c>
      <c r="AC191" s="51" t="e">
        <f>+'Ark1'!#REF!</f>
        <v>#REF!</v>
      </c>
      <c r="AD191" s="76" t="e">
        <f>+'Ark1'!#REF!</f>
        <v>#REF!</v>
      </c>
      <c r="AE191" s="66" t="e">
        <f>+'Ark1'!#REF!</f>
        <v>#REF!</v>
      </c>
      <c r="AK191"/>
    </row>
    <row r="192" spans="25:37">
      <c r="Y192" s="43"/>
      <c r="Z192" s="51" t="e">
        <f>+'Ark1'!#REF!</f>
        <v>#REF!</v>
      </c>
      <c r="AA192" s="51" t="e">
        <f>+'Ark1'!#REF!</f>
        <v>#REF!</v>
      </c>
      <c r="AB192" s="52" t="s">
        <v>461</v>
      </c>
      <c r="AC192" s="51" t="e">
        <f>+'Ark1'!#REF!</f>
        <v>#REF!</v>
      </c>
      <c r="AD192" s="76" t="e">
        <f>+'Ark1'!#REF!</f>
        <v>#REF!</v>
      </c>
      <c r="AE192" s="66" t="e">
        <f>+'Ark1'!#REF!</f>
        <v>#REF!</v>
      </c>
      <c r="AK192"/>
    </row>
    <row r="193" spans="25:37">
      <c r="Y193" s="43"/>
      <c r="Z193" s="51" t="e">
        <f>+'Ark1'!#REF!</f>
        <v>#REF!</v>
      </c>
      <c r="AA193" s="51" t="e">
        <f>+'Ark1'!#REF!</f>
        <v>#REF!</v>
      </c>
      <c r="AB193" s="52" t="s">
        <v>460</v>
      </c>
      <c r="AC193" s="51" t="e">
        <f>+'Ark1'!#REF!</f>
        <v>#REF!</v>
      </c>
      <c r="AD193" s="76" t="e">
        <f>+'Ark1'!#REF!</f>
        <v>#REF!</v>
      </c>
      <c r="AE193" s="66" t="e">
        <f>+'Ark1'!#REF!</f>
        <v>#REF!</v>
      </c>
      <c r="AK193"/>
    </row>
    <row r="194" spans="25:37">
      <c r="Y194" s="43"/>
      <c r="Z194" s="51" t="e">
        <f>+'Ark1'!#REF!</f>
        <v>#REF!</v>
      </c>
      <c r="AA194" s="51" t="e">
        <f>+'Ark1'!#REF!</f>
        <v>#REF!</v>
      </c>
      <c r="AB194" s="52" t="s">
        <v>459</v>
      </c>
      <c r="AC194" s="51" t="e">
        <f>+'Ark1'!#REF!</f>
        <v>#REF!</v>
      </c>
      <c r="AD194" s="76" t="e">
        <f>+'Ark1'!#REF!</f>
        <v>#REF!</v>
      </c>
      <c r="AE194" s="66" t="e">
        <f>+'Ark1'!#REF!</f>
        <v>#REF!</v>
      </c>
      <c r="AK194"/>
    </row>
    <row r="195" spans="25:37">
      <c r="Y195" s="43"/>
      <c r="Z195" s="51" t="e">
        <f>+'Ark1'!#REF!</f>
        <v>#REF!</v>
      </c>
      <c r="AA195" s="51" t="e">
        <f>+'Ark1'!#REF!</f>
        <v>#REF!</v>
      </c>
      <c r="AB195" s="52" t="s">
        <v>458</v>
      </c>
      <c r="AC195" s="51" t="e">
        <f>+'Ark1'!#REF!</f>
        <v>#REF!</v>
      </c>
      <c r="AD195" s="76" t="e">
        <f>+'Ark1'!#REF!</f>
        <v>#REF!</v>
      </c>
      <c r="AE195" s="66" t="e">
        <f>+'Ark1'!#REF!</f>
        <v>#REF!</v>
      </c>
      <c r="AK195"/>
    </row>
    <row r="196" spans="25:37">
      <c r="Y196" s="43"/>
      <c r="Z196" s="51" t="e">
        <f>+'Ark1'!#REF!</f>
        <v>#REF!</v>
      </c>
      <c r="AA196" s="51" t="e">
        <f>+'Ark1'!#REF!</f>
        <v>#REF!</v>
      </c>
      <c r="AB196" s="52" t="s">
        <v>457</v>
      </c>
      <c r="AC196" s="51" t="e">
        <f>+'Ark1'!#REF!</f>
        <v>#REF!</v>
      </c>
      <c r="AD196" s="76" t="e">
        <f>+'Ark1'!#REF!</f>
        <v>#REF!</v>
      </c>
      <c r="AE196" s="66" t="e">
        <f>+'Ark1'!#REF!</f>
        <v>#REF!</v>
      </c>
      <c r="AK196"/>
    </row>
    <row r="197" spans="25:37">
      <c r="Y197" s="43"/>
      <c r="Z197" s="51" t="e">
        <f>+'Ark1'!#REF!</f>
        <v>#REF!</v>
      </c>
      <c r="AA197" s="51" t="e">
        <f>+'Ark1'!#REF!</f>
        <v>#REF!</v>
      </c>
      <c r="AB197" s="52" t="s">
        <v>456</v>
      </c>
      <c r="AC197" s="51" t="e">
        <f>+'Ark1'!#REF!</f>
        <v>#REF!</v>
      </c>
      <c r="AD197" s="76" t="e">
        <f>+'Ark1'!#REF!</f>
        <v>#REF!</v>
      </c>
      <c r="AE197" s="66" t="e">
        <f>+'Ark1'!#REF!</f>
        <v>#REF!</v>
      </c>
      <c r="AK197"/>
    </row>
    <row r="198" spans="25:37">
      <c r="Y198" s="43"/>
      <c r="Z198" s="51" t="e">
        <f>+'Ark1'!#REF!</f>
        <v>#REF!</v>
      </c>
      <c r="AA198" s="51" t="e">
        <f>+'Ark1'!#REF!</f>
        <v>#REF!</v>
      </c>
      <c r="AB198" s="52" t="s">
        <v>455</v>
      </c>
      <c r="AC198" s="51" t="e">
        <f>+'Ark1'!#REF!</f>
        <v>#REF!</v>
      </c>
      <c r="AD198" s="76" t="e">
        <f>+'Ark1'!#REF!</f>
        <v>#REF!</v>
      </c>
      <c r="AE198" s="66" t="e">
        <f>+'Ark1'!#REF!</f>
        <v>#REF!</v>
      </c>
      <c r="AK198"/>
    </row>
    <row r="199" spans="25:37">
      <c r="Y199" s="43"/>
      <c r="Z199" s="51" t="e">
        <f>+'Ark1'!#REF!</f>
        <v>#REF!</v>
      </c>
      <c r="AA199" s="51" t="e">
        <f>+'Ark1'!#REF!</f>
        <v>#REF!</v>
      </c>
      <c r="AB199" s="52" t="s">
        <v>454</v>
      </c>
      <c r="AC199" s="51" t="e">
        <f>+'Ark1'!#REF!</f>
        <v>#REF!</v>
      </c>
      <c r="AD199" s="76" t="e">
        <f>+'Ark1'!#REF!</f>
        <v>#REF!</v>
      </c>
      <c r="AE199" s="66" t="e">
        <f>+'Ark1'!#REF!</f>
        <v>#REF!</v>
      </c>
      <c r="AK199"/>
    </row>
    <row r="200" spans="25:37">
      <c r="Y200" s="43"/>
      <c r="Z200" s="51" t="e">
        <f>+'Ark1'!#REF!</f>
        <v>#REF!</v>
      </c>
      <c r="AA200" s="51" t="e">
        <f>+'Ark1'!#REF!</f>
        <v>#REF!</v>
      </c>
      <c r="AB200" s="52" t="s">
        <v>453</v>
      </c>
      <c r="AC200" s="51" t="e">
        <f>+'Ark1'!#REF!</f>
        <v>#REF!</v>
      </c>
      <c r="AD200" s="76" t="e">
        <f>+'Ark1'!#REF!</f>
        <v>#REF!</v>
      </c>
      <c r="AE200" s="66" t="e">
        <f>+'Ark1'!#REF!</f>
        <v>#REF!</v>
      </c>
      <c r="AK200"/>
    </row>
    <row r="201" spans="25:37">
      <c r="Y201" s="43"/>
      <c r="Z201" s="51" t="e">
        <f>+'Ark1'!#REF!</f>
        <v>#REF!</v>
      </c>
      <c r="AA201" s="51" t="e">
        <f>+'Ark1'!#REF!</f>
        <v>#REF!</v>
      </c>
      <c r="AB201" s="52" t="s">
        <v>452</v>
      </c>
      <c r="AC201" s="51" t="e">
        <f>+'Ark1'!#REF!</f>
        <v>#REF!</v>
      </c>
      <c r="AD201" s="76" t="e">
        <f>+'Ark1'!#REF!</f>
        <v>#REF!</v>
      </c>
      <c r="AE201" s="66" t="e">
        <f>+'Ark1'!#REF!</f>
        <v>#REF!</v>
      </c>
      <c r="AK201"/>
    </row>
    <row r="202" spans="25:37">
      <c r="Y202" s="43"/>
      <c r="Z202" s="51" t="e">
        <f>+'Ark1'!#REF!</f>
        <v>#REF!</v>
      </c>
      <c r="AA202" s="51" t="e">
        <f>+'Ark1'!#REF!</f>
        <v>#REF!</v>
      </c>
      <c r="AB202" s="52" t="s">
        <v>451</v>
      </c>
      <c r="AC202" s="51" t="e">
        <f>+'Ark1'!#REF!</f>
        <v>#REF!</v>
      </c>
      <c r="AD202" s="76" t="e">
        <f>+'Ark1'!#REF!</f>
        <v>#REF!</v>
      </c>
      <c r="AE202" s="66" t="e">
        <f>+'Ark1'!#REF!</f>
        <v>#REF!</v>
      </c>
      <c r="AK202"/>
    </row>
    <row r="203" spans="25:37">
      <c r="Y203" s="43"/>
      <c r="Z203" s="51" t="e">
        <f>+'Ark1'!#REF!</f>
        <v>#REF!</v>
      </c>
      <c r="AA203" s="51" t="e">
        <f>+'Ark1'!#REF!</f>
        <v>#REF!</v>
      </c>
      <c r="AB203" s="52" t="s">
        <v>450</v>
      </c>
      <c r="AC203" s="51" t="e">
        <f>+'Ark1'!#REF!</f>
        <v>#REF!</v>
      </c>
      <c r="AD203" s="76" t="e">
        <f>+'Ark1'!#REF!</f>
        <v>#REF!</v>
      </c>
      <c r="AE203" s="66" t="e">
        <f>+'Ark1'!#REF!</f>
        <v>#REF!</v>
      </c>
      <c r="AK203"/>
    </row>
    <row r="204" spans="25:37">
      <c r="Y204" s="43"/>
      <c r="Z204" s="51" t="e">
        <f>+'Ark1'!#REF!</f>
        <v>#REF!</v>
      </c>
      <c r="AA204" s="51" t="e">
        <f>+'Ark1'!#REF!</f>
        <v>#REF!</v>
      </c>
      <c r="AB204" s="52" t="s">
        <v>543</v>
      </c>
      <c r="AC204" s="51" t="e">
        <f>+'Ark1'!#REF!</f>
        <v>#REF!</v>
      </c>
      <c r="AD204" s="76" t="e">
        <f>+'Ark1'!#REF!</f>
        <v>#REF!</v>
      </c>
      <c r="AE204" s="66" t="e">
        <f>+'Ark1'!#REF!</f>
        <v>#REF!</v>
      </c>
      <c r="AK204"/>
    </row>
    <row r="205" spans="25:37">
      <c r="Y205" s="43"/>
      <c r="Z205" s="51" t="e">
        <f>+'Ark1'!#REF!</f>
        <v>#REF!</v>
      </c>
      <c r="AA205" s="51" t="e">
        <f>+'Ark1'!#REF!</f>
        <v>#REF!</v>
      </c>
      <c r="AB205" s="52" t="s">
        <v>544</v>
      </c>
      <c r="AC205" s="51" t="e">
        <f>+'Ark1'!#REF!</f>
        <v>#REF!</v>
      </c>
      <c r="AD205" s="76" t="e">
        <f>+'Ark1'!#REF!</f>
        <v>#REF!</v>
      </c>
      <c r="AE205" s="66" t="e">
        <f>+'Ark1'!#REF!</f>
        <v>#REF!</v>
      </c>
      <c r="AK205"/>
    </row>
    <row r="206" spans="25:37">
      <c r="Y206" s="43"/>
      <c r="Z206" t="e">
        <f>+'Ark1'!#REF!</f>
        <v>#REF!</v>
      </c>
      <c r="AA206" t="e">
        <f>+'Ark1'!#REF!</f>
        <v>#REF!</v>
      </c>
      <c r="AB206" s="3" t="s">
        <v>542</v>
      </c>
      <c r="AC206" t="e">
        <f>+'Ark1'!#REF!</f>
        <v>#REF!</v>
      </c>
      <c r="AD206" s="11" t="e">
        <f>+'Ark1'!#REF!</f>
        <v>#REF!</v>
      </c>
      <c r="AE206" s="67" t="e">
        <f>+'Ark1'!#REF!</f>
        <v>#REF!</v>
      </c>
      <c r="AK206"/>
    </row>
    <row r="207" spans="25:37">
      <c r="Y207" s="43"/>
      <c r="Z207" t="e">
        <f>+'Ark1'!#REF!</f>
        <v>#REF!</v>
      </c>
      <c r="AA207" t="e">
        <f>+'Ark1'!#REF!</f>
        <v>#REF!</v>
      </c>
      <c r="AB207" s="3" t="s">
        <v>461</v>
      </c>
      <c r="AC207" t="e">
        <f>+'Ark1'!#REF!</f>
        <v>#REF!</v>
      </c>
      <c r="AD207" s="11" t="e">
        <f>+'Ark1'!#REF!</f>
        <v>#REF!</v>
      </c>
      <c r="AE207" s="67" t="e">
        <f>+'Ark1'!#REF!</f>
        <v>#REF!</v>
      </c>
      <c r="AK207"/>
    </row>
    <row r="208" spans="25:37">
      <c r="Y208" s="43"/>
      <c r="Z208" t="e">
        <f>+'Ark1'!#REF!</f>
        <v>#REF!</v>
      </c>
      <c r="AA208" t="e">
        <f>+'Ark1'!#REF!</f>
        <v>#REF!</v>
      </c>
      <c r="AB208" s="3" t="s">
        <v>460</v>
      </c>
      <c r="AC208" t="e">
        <f>+'Ark1'!#REF!</f>
        <v>#REF!</v>
      </c>
      <c r="AD208" s="11" t="e">
        <f>+'Ark1'!#REF!</f>
        <v>#REF!</v>
      </c>
      <c r="AE208" s="67" t="e">
        <f>+'Ark1'!#REF!</f>
        <v>#REF!</v>
      </c>
      <c r="AK208"/>
    </row>
    <row r="209" spans="25:37">
      <c r="Y209" s="43"/>
      <c r="Z209" t="e">
        <f>+'Ark1'!#REF!</f>
        <v>#REF!</v>
      </c>
      <c r="AA209" t="e">
        <f>+'Ark1'!#REF!</f>
        <v>#REF!</v>
      </c>
      <c r="AB209" s="3" t="s">
        <v>459</v>
      </c>
      <c r="AC209" t="e">
        <f>+'Ark1'!#REF!</f>
        <v>#REF!</v>
      </c>
      <c r="AD209" s="11" t="e">
        <f>+'Ark1'!#REF!</f>
        <v>#REF!</v>
      </c>
      <c r="AE209" s="67" t="e">
        <f>+'Ark1'!#REF!</f>
        <v>#REF!</v>
      </c>
      <c r="AK209"/>
    </row>
    <row r="210" spans="25:37">
      <c r="Y210" s="43"/>
      <c r="Z210" t="e">
        <f>+'Ark1'!#REF!</f>
        <v>#REF!</v>
      </c>
      <c r="AA210" t="e">
        <f>+'Ark1'!#REF!</f>
        <v>#REF!</v>
      </c>
      <c r="AB210" s="3" t="s">
        <v>458</v>
      </c>
      <c r="AC210" t="e">
        <f>+'Ark1'!#REF!</f>
        <v>#REF!</v>
      </c>
      <c r="AD210" s="11" t="e">
        <f>+'Ark1'!#REF!</f>
        <v>#REF!</v>
      </c>
      <c r="AE210" s="67" t="e">
        <f>+'Ark1'!#REF!</f>
        <v>#REF!</v>
      </c>
      <c r="AK210"/>
    </row>
    <row r="211" spans="25:37">
      <c r="Y211" s="43"/>
      <c r="Z211" t="e">
        <f>+'Ark1'!#REF!</f>
        <v>#REF!</v>
      </c>
      <c r="AA211" t="e">
        <f>+'Ark1'!#REF!</f>
        <v>#REF!</v>
      </c>
      <c r="AB211" s="3" t="s">
        <v>457</v>
      </c>
      <c r="AC211" t="e">
        <f>+'Ark1'!#REF!</f>
        <v>#REF!</v>
      </c>
      <c r="AD211" s="11" t="e">
        <f>+'Ark1'!#REF!</f>
        <v>#REF!</v>
      </c>
      <c r="AE211" s="67" t="e">
        <f>+'Ark1'!#REF!</f>
        <v>#REF!</v>
      </c>
      <c r="AK211"/>
    </row>
    <row r="212" spans="25:37">
      <c r="Y212" s="43"/>
      <c r="Z212" t="e">
        <f>+'Ark1'!#REF!</f>
        <v>#REF!</v>
      </c>
      <c r="AA212" t="e">
        <f>+'Ark1'!#REF!</f>
        <v>#REF!</v>
      </c>
      <c r="AB212" s="3" t="s">
        <v>456</v>
      </c>
      <c r="AC212" t="e">
        <f>+'Ark1'!#REF!</f>
        <v>#REF!</v>
      </c>
      <c r="AD212" s="11" t="e">
        <f>+'Ark1'!#REF!</f>
        <v>#REF!</v>
      </c>
      <c r="AE212" s="67" t="e">
        <f>+'Ark1'!#REF!</f>
        <v>#REF!</v>
      </c>
      <c r="AK212"/>
    </row>
    <row r="213" spans="25:37">
      <c r="Y213" s="43"/>
      <c r="Z213" t="e">
        <f>+'Ark1'!#REF!</f>
        <v>#REF!</v>
      </c>
      <c r="AA213" t="e">
        <f>+'Ark1'!#REF!</f>
        <v>#REF!</v>
      </c>
      <c r="AB213" s="3" t="s">
        <v>455</v>
      </c>
      <c r="AC213" t="e">
        <f>+'Ark1'!#REF!</f>
        <v>#REF!</v>
      </c>
      <c r="AD213" s="11" t="e">
        <f>+'Ark1'!#REF!</f>
        <v>#REF!</v>
      </c>
      <c r="AE213" s="67" t="e">
        <f>+'Ark1'!#REF!</f>
        <v>#REF!</v>
      </c>
      <c r="AK213"/>
    </row>
    <row r="214" spans="25:37">
      <c r="Y214" s="43"/>
      <c r="Z214" t="e">
        <f>+'Ark1'!#REF!</f>
        <v>#REF!</v>
      </c>
      <c r="AA214" t="e">
        <f>+'Ark1'!#REF!</f>
        <v>#REF!</v>
      </c>
      <c r="AB214" s="3" t="s">
        <v>454</v>
      </c>
      <c r="AC214" t="e">
        <f>+'Ark1'!#REF!</f>
        <v>#REF!</v>
      </c>
      <c r="AD214" s="11" t="e">
        <f>+'Ark1'!#REF!</f>
        <v>#REF!</v>
      </c>
      <c r="AE214" s="67" t="e">
        <f>+'Ark1'!#REF!</f>
        <v>#REF!</v>
      </c>
      <c r="AK214"/>
    </row>
    <row r="215" spans="25:37">
      <c r="Y215" s="43"/>
      <c r="Z215" t="e">
        <f>+'Ark1'!#REF!</f>
        <v>#REF!</v>
      </c>
      <c r="AA215" t="e">
        <f>+'Ark1'!#REF!</f>
        <v>#REF!</v>
      </c>
      <c r="AB215" s="3" t="s">
        <v>453</v>
      </c>
      <c r="AC215" t="e">
        <f>+'Ark1'!#REF!</f>
        <v>#REF!</v>
      </c>
      <c r="AD215" s="11" t="e">
        <f>+'Ark1'!#REF!</f>
        <v>#REF!</v>
      </c>
      <c r="AE215" s="67" t="e">
        <f>+'Ark1'!#REF!</f>
        <v>#REF!</v>
      </c>
      <c r="AK215"/>
    </row>
    <row r="216" spans="25:37">
      <c r="Y216" s="43"/>
      <c r="Z216" t="e">
        <f>+'Ark1'!#REF!</f>
        <v>#REF!</v>
      </c>
      <c r="AA216" t="e">
        <f>+'Ark1'!#REF!</f>
        <v>#REF!</v>
      </c>
      <c r="AB216" s="3" t="s">
        <v>452</v>
      </c>
      <c r="AC216" t="e">
        <f>+'Ark1'!#REF!</f>
        <v>#REF!</v>
      </c>
      <c r="AD216" s="11" t="e">
        <f>+'Ark1'!#REF!</f>
        <v>#REF!</v>
      </c>
      <c r="AE216" s="67" t="e">
        <f>+'Ark1'!#REF!</f>
        <v>#REF!</v>
      </c>
      <c r="AK216"/>
    </row>
    <row r="217" spans="25:37">
      <c r="Y217" s="43"/>
      <c r="Z217" t="e">
        <f>+'Ark1'!#REF!</f>
        <v>#REF!</v>
      </c>
      <c r="AA217" t="e">
        <f>+'Ark1'!#REF!</f>
        <v>#REF!</v>
      </c>
      <c r="AB217" s="3" t="s">
        <v>451</v>
      </c>
      <c r="AC217" t="e">
        <f>+'Ark1'!#REF!</f>
        <v>#REF!</v>
      </c>
      <c r="AD217" s="11" t="e">
        <f>+'Ark1'!#REF!</f>
        <v>#REF!</v>
      </c>
      <c r="AE217" s="67" t="e">
        <f>+'Ark1'!#REF!</f>
        <v>#REF!</v>
      </c>
      <c r="AK217"/>
    </row>
    <row r="218" spans="25:37">
      <c r="Y218" s="43"/>
      <c r="Z218" t="e">
        <f>+'Ark1'!#REF!</f>
        <v>#REF!</v>
      </c>
      <c r="AA218" t="e">
        <f>+'Ark1'!#REF!</f>
        <v>#REF!</v>
      </c>
      <c r="AB218" s="3" t="s">
        <v>450</v>
      </c>
      <c r="AC218" t="e">
        <f>+'Ark1'!#REF!</f>
        <v>#REF!</v>
      </c>
      <c r="AD218" s="11" t="e">
        <f>+'Ark1'!#REF!</f>
        <v>#REF!</v>
      </c>
      <c r="AE218" s="67" t="e">
        <f>+'Ark1'!#REF!</f>
        <v>#REF!</v>
      </c>
      <c r="AK218"/>
    </row>
    <row r="219" spans="25:37">
      <c r="Y219" s="43"/>
      <c r="Z219" t="e">
        <f>+'Ark1'!#REF!</f>
        <v>#REF!</v>
      </c>
      <c r="AA219" t="e">
        <f>+'Ark1'!#REF!</f>
        <v>#REF!</v>
      </c>
      <c r="AB219" s="3" t="s">
        <v>543</v>
      </c>
      <c r="AC219" t="e">
        <f>+'Ark1'!#REF!</f>
        <v>#REF!</v>
      </c>
      <c r="AD219" s="11" t="e">
        <f>+'Ark1'!#REF!</f>
        <v>#REF!</v>
      </c>
      <c r="AE219" s="67" t="e">
        <f>+'Ark1'!#REF!</f>
        <v>#REF!</v>
      </c>
      <c r="AK219"/>
    </row>
    <row r="220" spans="25:37">
      <c r="Y220" s="43"/>
      <c r="Z220" t="e">
        <f>+'Ark1'!#REF!</f>
        <v>#REF!</v>
      </c>
      <c r="AA220" t="e">
        <f>+'Ark1'!#REF!</f>
        <v>#REF!</v>
      </c>
      <c r="AB220" s="3" t="s">
        <v>544</v>
      </c>
      <c r="AC220" t="e">
        <f>+'Ark1'!#REF!</f>
        <v>#REF!</v>
      </c>
      <c r="AD220" s="11" t="e">
        <f>+'Ark1'!#REF!</f>
        <v>#REF!</v>
      </c>
      <c r="AE220" s="67" t="e">
        <f>+'Ark1'!#REF!</f>
        <v>#REF!</v>
      </c>
      <c r="AK220"/>
    </row>
    <row r="221" spans="25:37">
      <c r="Y221" s="43"/>
      <c r="Z221" s="51" t="e">
        <f>+'Ark1'!#REF!</f>
        <v>#REF!</v>
      </c>
      <c r="AA221" s="51" t="e">
        <f>+'Ark1'!#REF!</f>
        <v>#REF!</v>
      </c>
      <c r="AB221" s="52" t="s">
        <v>542</v>
      </c>
      <c r="AC221" s="51" t="e">
        <f>+'Ark1'!#REF!</f>
        <v>#REF!</v>
      </c>
      <c r="AD221" s="76" t="e">
        <f>+'Ark1'!#REF!</f>
        <v>#REF!</v>
      </c>
      <c r="AE221" s="66" t="e">
        <f>+'Ark1'!#REF!</f>
        <v>#REF!</v>
      </c>
      <c r="AK221"/>
    </row>
    <row r="222" spans="25:37">
      <c r="Y222" s="43"/>
      <c r="Z222" s="51" t="e">
        <f>+'Ark1'!#REF!</f>
        <v>#REF!</v>
      </c>
      <c r="AA222" s="51" t="e">
        <f>+'Ark1'!#REF!</f>
        <v>#REF!</v>
      </c>
      <c r="AB222" s="52" t="s">
        <v>461</v>
      </c>
      <c r="AC222" s="51" t="e">
        <f>+'Ark1'!#REF!</f>
        <v>#REF!</v>
      </c>
      <c r="AD222" s="76" t="e">
        <f>+'Ark1'!#REF!</f>
        <v>#REF!</v>
      </c>
      <c r="AE222" s="66" t="e">
        <f>+'Ark1'!#REF!</f>
        <v>#REF!</v>
      </c>
      <c r="AK222"/>
    </row>
    <row r="223" spans="25:37">
      <c r="Y223" s="43"/>
      <c r="Z223" s="51" t="e">
        <f>+'Ark1'!#REF!</f>
        <v>#REF!</v>
      </c>
      <c r="AA223" s="51" t="e">
        <f>+'Ark1'!#REF!</f>
        <v>#REF!</v>
      </c>
      <c r="AB223" s="52" t="s">
        <v>460</v>
      </c>
      <c r="AC223" s="51" t="e">
        <f>+'Ark1'!#REF!</f>
        <v>#REF!</v>
      </c>
      <c r="AD223" s="76" t="e">
        <f>+'Ark1'!#REF!</f>
        <v>#REF!</v>
      </c>
      <c r="AE223" s="66" t="e">
        <f>+'Ark1'!#REF!</f>
        <v>#REF!</v>
      </c>
      <c r="AK223"/>
    </row>
    <row r="224" spans="25:37">
      <c r="Y224" s="43"/>
      <c r="Z224" s="51" t="e">
        <f>+'Ark1'!#REF!</f>
        <v>#REF!</v>
      </c>
      <c r="AA224" s="51" t="e">
        <f>+'Ark1'!#REF!</f>
        <v>#REF!</v>
      </c>
      <c r="AB224" s="52" t="s">
        <v>459</v>
      </c>
      <c r="AC224" s="51" t="e">
        <f>+'Ark1'!#REF!</f>
        <v>#REF!</v>
      </c>
      <c r="AD224" s="76" t="e">
        <f>+'Ark1'!#REF!</f>
        <v>#REF!</v>
      </c>
      <c r="AE224" s="66" t="e">
        <f>+'Ark1'!#REF!</f>
        <v>#REF!</v>
      </c>
      <c r="AK224"/>
    </row>
    <row r="225" spans="25:37">
      <c r="Y225" s="43"/>
      <c r="Z225" s="51" t="e">
        <f>+'Ark1'!#REF!</f>
        <v>#REF!</v>
      </c>
      <c r="AA225" s="51" t="e">
        <f>+'Ark1'!#REF!</f>
        <v>#REF!</v>
      </c>
      <c r="AB225" s="52" t="s">
        <v>458</v>
      </c>
      <c r="AC225" s="51" t="e">
        <f>+'Ark1'!#REF!</f>
        <v>#REF!</v>
      </c>
      <c r="AD225" s="76" t="e">
        <f>+'Ark1'!#REF!</f>
        <v>#REF!</v>
      </c>
      <c r="AE225" s="66" t="e">
        <f>+'Ark1'!#REF!</f>
        <v>#REF!</v>
      </c>
      <c r="AK225"/>
    </row>
    <row r="226" spans="25:37">
      <c r="Y226" s="43"/>
      <c r="Z226" s="51" t="e">
        <f>+'Ark1'!#REF!</f>
        <v>#REF!</v>
      </c>
      <c r="AA226" s="51" t="e">
        <f>+'Ark1'!#REF!</f>
        <v>#REF!</v>
      </c>
      <c r="AB226" s="52" t="s">
        <v>457</v>
      </c>
      <c r="AC226" s="51" t="e">
        <f>+'Ark1'!#REF!</f>
        <v>#REF!</v>
      </c>
      <c r="AD226" s="76" t="e">
        <f>+'Ark1'!#REF!</f>
        <v>#REF!</v>
      </c>
      <c r="AE226" s="66" t="e">
        <f>+'Ark1'!#REF!</f>
        <v>#REF!</v>
      </c>
      <c r="AK226"/>
    </row>
    <row r="227" spans="25:37">
      <c r="Y227" s="43"/>
      <c r="Z227" s="51" t="e">
        <f>+'Ark1'!#REF!</f>
        <v>#REF!</v>
      </c>
      <c r="AA227" s="51" t="e">
        <f>+'Ark1'!#REF!</f>
        <v>#REF!</v>
      </c>
      <c r="AB227" s="52" t="s">
        <v>456</v>
      </c>
      <c r="AC227" s="51" t="e">
        <f>+'Ark1'!#REF!</f>
        <v>#REF!</v>
      </c>
      <c r="AD227" s="76" t="e">
        <f>+'Ark1'!#REF!</f>
        <v>#REF!</v>
      </c>
      <c r="AE227" s="66" t="e">
        <f>+'Ark1'!#REF!</f>
        <v>#REF!</v>
      </c>
      <c r="AK227"/>
    </row>
    <row r="228" spans="25:37">
      <c r="Y228" s="43"/>
      <c r="Z228" s="51" t="e">
        <f>+'Ark1'!#REF!</f>
        <v>#REF!</v>
      </c>
      <c r="AA228" s="51" t="e">
        <f>+'Ark1'!#REF!</f>
        <v>#REF!</v>
      </c>
      <c r="AB228" s="52" t="s">
        <v>455</v>
      </c>
      <c r="AC228" s="51" t="e">
        <f>+'Ark1'!#REF!</f>
        <v>#REF!</v>
      </c>
      <c r="AD228" s="76" t="e">
        <f>+'Ark1'!#REF!</f>
        <v>#REF!</v>
      </c>
      <c r="AE228" s="66" t="e">
        <f>+'Ark1'!#REF!</f>
        <v>#REF!</v>
      </c>
      <c r="AK228"/>
    </row>
    <row r="229" spans="25:37">
      <c r="Y229" s="43"/>
      <c r="Z229" s="51" t="e">
        <f>+'Ark1'!#REF!</f>
        <v>#REF!</v>
      </c>
      <c r="AA229" s="51" t="e">
        <f>+'Ark1'!#REF!</f>
        <v>#REF!</v>
      </c>
      <c r="AB229" s="52" t="s">
        <v>454</v>
      </c>
      <c r="AC229" s="51" t="e">
        <f>+'Ark1'!#REF!</f>
        <v>#REF!</v>
      </c>
      <c r="AD229" s="76" t="e">
        <f>+'Ark1'!#REF!</f>
        <v>#REF!</v>
      </c>
      <c r="AE229" s="66" t="e">
        <f>+'Ark1'!#REF!</f>
        <v>#REF!</v>
      </c>
      <c r="AK229"/>
    </row>
    <row r="230" spans="25:37">
      <c r="Y230" s="43"/>
      <c r="Z230" s="51" t="e">
        <f>+'Ark1'!#REF!</f>
        <v>#REF!</v>
      </c>
      <c r="AA230" s="51" t="e">
        <f>+'Ark1'!#REF!</f>
        <v>#REF!</v>
      </c>
      <c r="AB230" s="52" t="s">
        <v>453</v>
      </c>
      <c r="AC230" s="51" t="e">
        <f>+'Ark1'!#REF!</f>
        <v>#REF!</v>
      </c>
      <c r="AD230" s="76" t="e">
        <f>+'Ark1'!#REF!</f>
        <v>#REF!</v>
      </c>
      <c r="AE230" s="66" t="e">
        <f>+'Ark1'!#REF!</f>
        <v>#REF!</v>
      </c>
      <c r="AK230"/>
    </row>
    <row r="231" spans="25:37">
      <c r="Y231" s="43"/>
      <c r="Z231" s="51" t="e">
        <f>+'Ark1'!#REF!</f>
        <v>#REF!</v>
      </c>
      <c r="AA231" s="51" t="e">
        <f>+'Ark1'!#REF!</f>
        <v>#REF!</v>
      </c>
      <c r="AB231" s="52" t="s">
        <v>452</v>
      </c>
      <c r="AC231" s="51" t="e">
        <f>+'Ark1'!#REF!</f>
        <v>#REF!</v>
      </c>
      <c r="AD231" s="76" t="e">
        <f>+'Ark1'!#REF!</f>
        <v>#REF!</v>
      </c>
      <c r="AE231" s="66" t="e">
        <f>+'Ark1'!#REF!</f>
        <v>#REF!</v>
      </c>
      <c r="AK231"/>
    </row>
    <row r="232" spans="25:37">
      <c r="Y232" s="43"/>
      <c r="Z232" s="51" t="e">
        <f>+'Ark1'!#REF!</f>
        <v>#REF!</v>
      </c>
      <c r="AA232" s="51" t="e">
        <f>+'Ark1'!#REF!</f>
        <v>#REF!</v>
      </c>
      <c r="AB232" s="52" t="s">
        <v>451</v>
      </c>
      <c r="AC232" s="51" t="e">
        <f>+'Ark1'!#REF!</f>
        <v>#REF!</v>
      </c>
      <c r="AD232" s="76" t="e">
        <f>+'Ark1'!#REF!</f>
        <v>#REF!</v>
      </c>
      <c r="AE232" s="66" t="e">
        <f>+'Ark1'!#REF!</f>
        <v>#REF!</v>
      </c>
      <c r="AK232"/>
    </row>
    <row r="233" spans="25:37">
      <c r="Y233" s="43"/>
      <c r="Z233" s="51" t="e">
        <f>+'Ark1'!#REF!</f>
        <v>#REF!</v>
      </c>
      <c r="AA233" s="51" t="e">
        <f>+'Ark1'!#REF!</f>
        <v>#REF!</v>
      </c>
      <c r="AB233" s="52" t="s">
        <v>450</v>
      </c>
      <c r="AC233" s="51" t="e">
        <f>+'Ark1'!#REF!</f>
        <v>#REF!</v>
      </c>
      <c r="AD233" s="76" t="e">
        <f>+'Ark1'!#REF!</f>
        <v>#REF!</v>
      </c>
      <c r="AE233" s="66" t="e">
        <f>+'Ark1'!#REF!</f>
        <v>#REF!</v>
      </c>
      <c r="AK233"/>
    </row>
    <row r="234" spans="25:37">
      <c r="Y234" s="43"/>
      <c r="Z234" s="51" t="e">
        <f>+'Ark1'!#REF!</f>
        <v>#REF!</v>
      </c>
      <c r="AA234" s="51" t="e">
        <f>+'Ark1'!#REF!</f>
        <v>#REF!</v>
      </c>
      <c r="AB234" s="52" t="s">
        <v>543</v>
      </c>
      <c r="AC234" s="51" t="e">
        <f>+'Ark1'!#REF!</f>
        <v>#REF!</v>
      </c>
      <c r="AD234" s="76" t="e">
        <f>+'Ark1'!#REF!</f>
        <v>#REF!</v>
      </c>
      <c r="AE234" s="66" t="e">
        <f>+'Ark1'!#REF!</f>
        <v>#REF!</v>
      </c>
      <c r="AK234"/>
    </row>
    <row r="235" spans="25:37">
      <c r="Y235" s="43"/>
      <c r="Z235" s="51" t="e">
        <f>+'Ark1'!#REF!</f>
        <v>#REF!</v>
      </c>
      <c r="AA235" s="51" t="e">
        <f>+'Ark1'!#REF!</f>
        <v>#REF!</v>
      </c>
      <c r="AB235" s="52" t="s">
        <v>544</v>
      </c>
      <c r="AC235" s="51" t="e">
        <f>+'Ark1'!#REF!</f>
        <v>#REF!</v>
      </c>
      <c r="AD235" s="76" t="e">
        <f>+'Ark1'!#REF!</f>
        <v>#REF!</v>
      </c>
      <c r="AE235" s="66" t="e">
        <f>+'Ark1'!#REF!</f>
        <v>#REF!</v>
      </c>
      <c r="AK235"/>
    </row>
    <row r="236" spans="25:37">
      <c r="Y236" s="43"/>
      <c r="Z236" t="e">
        <f>+'Ark1'!#REF!</f>
        <v>#REF!</v>
      </c>
      <c r="AA236" t="e">
        <f>+'Ark1'!#REF!</f>
        <v>#REF!</v>
      </c>
      <c r="AB236" s="3" t="s">
        <v>542</v>
      </c>
      <c r="AC236" t="e">
        <f>+'Ark1'!#REF!</f>
        <v>#REF!</v>
      </c>
      <c r="AD236" s="11" t="e">
        <f>+'Ark1'!#REF!</f>
        <v>#REF!</v>
      </c>
      <c r="AE236" s="67" t="e">
        <f>+'Ark1'!#REF!</f>
        <v>#REF!</v>
      </c>
      <c r="AK236"/>
    </row>
    <row r="237" spans="25:37">
      <c r="Y237" s="43"/>
      <c r="Z237" t="e">
        <f>+'Ark1'!#REF!</f>
        <v>#REF!</v>
      </c>
      <c r="AA237" t="e">
        <f>+'Ark1'!#REF!</f>
        <v>#REF!</v>
      </c>
      <c r="AB237" s="3" t="s">
        <v>461</v>
      </c>
      <c r="AC237" t="e">
        <f>+'Ark1'!#REF!</f>
        <v>#REF!</v>
      </c>
      <c r="AD237" s="11" t="e">
        <f>+'Ark1'!#REF!</f>
        <v>#REF!</v>
      </c>
      <c r="AE237" s="67" t="e">
        <f>+'Ark1'!#REF!</f>
        <v>#REF!</v>
      </c>
      <c r="AK237"/>
    </row>
    <row r="238" spans="25:37">
      <c r="Y238" s="43"/>
      <c r="Z238" t="e">
        <f>+'Ark1'!#REF!</f>
        <v>#REF!</v>
      </c>
      <c r="AA238" t="e">
        <f>+'Ark1'!#REF!</f>
        <v>#REF!</v>
      </c>
      <c r="AB238" s="3" t="s">
        <v>460</v>
      </c>
      <c r="AC238" t="e">
        <f>+'Ark1'!#REF!</f>
        <v>#REF!</v>
      </c>
      <c r="AD238" s="11" t="e">
        <f>+'Ark1'!#REF!</f>
        <v>#REF!</v>
      </c>
      <c r="AE238" s="67" t="e">
        <f>+'Ark1'!#REF!</f>
        <v>#REF!</v>
      </c>
      <c r="AK238"/>
    </row>
    <row r="239" spans="25:37">
      <c r="Y239" s="43"/>
      <c r="Z239" t="e">
        <f>+'Ark1'!#REF!</f>
        <v>#REF!</v>
      </c>
      <c r="AA239" t="e">
        <f>+'Ark1'!#REF!</f>
        <v>#REF!</v>
      </c>
      <c r="AB239" s="3" t="s">
        <v>459</v>
      </c>
      <c r="AC239" t="e">
        <f>+'Ark1'!#REF!</f>
        <v>#REF!</v>
      </c>
      <c r="AD239" s="11" t="e">
        <f>+'Ark1'!#REF!</f>
        <v>#REF!</v>
      </c>
      <c r="AE239" s="67" t="e">
        <f>+'Ark1'!#REF!</f>
        <v>#REF!</v>
      </c>
      <c r="AK239"/>
    </row>
    <row r="240" spans="25:37">
      <c r="Y240" s="43"/>
      <c r="Z240" t="e">
        <f>+'Ark1'!#REF!</f>
        <v>#REF!</v>
      </c>
      <c r="AA240" t="e">
        <f>+'Ark1'!#REF!</f>
        <v>#REF!</v>
      </c>
      <c r="AB240" s="3" t="s">
        <v>458</v>
      </c>
      <c r="AC240" t="e">
        <f>+'Ark1'!#REF!</f>
        <v>#REF!</v>
      </c>
      <c r="AD240" s="11" t="e">
        <f>+'Ark1'!#REF!</f>
        <v>#REF!</v>
      </c>
      <c r="AE240" s="67" t="e">
        <f>+'Ark1'!#REF!</f>
        <v>#REF!</v>
      </c>
      <c r="AK240"/>
    </row>
    <row r="241" spans="25:37">
      <c r="Y241" s="43"/>
      <c r="Z241" t="e">
        <f>+'Ark1'!#REF!</f>
        <v>#REF!</v>
      </c>
      <c r="AA241" t="e">
        <f>+'Ark1'!#REF!</f>
        <v>#REF!</v>
      </c>
      <c r="AB241" s="3" t="s">
        <v>457</v>
      </c>
      <c r="AC241" t="e">
        <f>+'Ark1'!#REF!</f>
        <v>#REF!</v>
      </c>
      <c r="AD241" s="11" t="e">
        <f>+'Ark1'!#REF!</f>
        <v>#REF!</v>
      </c>
      <c r="AE241" s="67" t="e">
        <f>+'Ark1'!#REF!</f>
        <v>#REF!</v>
      </c>
      <c r="AK241"/>
    </row>
    <row r="242" spans="25:37">
      <c r="Y242" s="43"/>
      <c r="Z242" t="e">
        <f>+'Ark1'!#REF!</f>
        <v>#REF!</v>
      </c>
      <c r="AA242" t="e">
        <f>+'Ark1'!#REF!</f>
        <v>#REF!</v>
      </c>
      <c r="AB242" s="3" t="s">
        <v>456</v>
      </c>
      <c r="AC242" t="e">
        <f>+'Ark1'!#REF!</f>
        <v>#REF!</v>
      </c>
      <c r="AD242" s="11" t="e">
        <f>+'Ark1'!#REF!</f>
        <v>#REF!</v>
      </c>
      <c r="AE242" s="67" t="e">
        <f>+'Ark1'!#REF!</f>
        <v>#REF!</v>
      </c>
      <c r="AK242"/>
    </row>
    <row r="243" spans="25:37">
      <c r="Y243" s="43"/>
      <c r="Z243" t="e">
        <f>+'Ark1'!#REF!</f>
        <v>#REF!</v>
      </c>
      <c r="AA243" t="e">
        <f>+'Ark1'!#REF!</f>
        <v>#REF!</v>
      </c>
      <c r="AB243" s="3" t="s">
        <v>455</v>
      </c>
      <c r="AC243" t="e">
        <f>+'Ark1'!#REF!</f>
        <v>#REF!</v>
      </c>
      <c r="AD243" s="11" t="e">
        <f>+'Ark1'!#REF!</f>
        <v>#REF!</v>
      </c>
      <c r="AE243" s="67" t="e">
        <f>+'Ark1'!#REF!</f>
        <v>#REF!</v>
      </c>
      <c r="AK243"/>
    </row>
    <row r="244" spans="25:37">
      <c r="Y244" s="43"/>
      <c r="Z244" t="e">
        <f>+'Ark1'!#REF!</f>
        <v>#REF!</v>
      </c>
      <c r="AA244" t="e">
        <f>+'Ark1'!#REF!</f>
        <v>#REF!</v>
      </c>
      <c r="AB244" s="3" t="s">
        <v>454</v>
      </c>
      <c r="AC244" t="e">
        <f>+'Ark1'!#REF!</f>
        <v>#REF!</v>
      </c>
      <c r="AD244" s="11" t="e">
        <f>+'Ark1'!#REF!</f>
        <v>#REF!</v>
      </c>
      <c r="AE244" s="67" t="e">
        <f>+'Ark1'!#REF!</f>
        <v>#REF!</v>
      </c>
      <c r="AK244"/>
    </row>
    <row r="245" spans="25:37">
      <c r="Y245" s="43"/>
      <c r="Z245" t="e">
        <f>+'Ark1'!#REF!</f>
        <v>#REF!</v>
      </c>
      <c r="AA245" t="e">
        <f>+'Ark1'!#REF!</f>
        <v>#REF!</v>
      </c>
      <c r="AB245" s="3" t="s">
        <v>453</v>
      </c>
      <c r="AC245" t="e">
        <f>+'Ark1'!#REF!</f>
        <v>#REF!</v>
      </c>
      <c r="AD245" s="11" t="e">
        <f>+'Ark1'!#REF!</f>
        <v>#REF!</v>
      </c>
      <c r="AE245" s="67" t="e">
        <f>+'Ark1'!#REF!</f>
        <v>#REF!</v>
      </c>
      <c r="AK245"/>
    </row>
    <row r="246" spans="25:37">
      <c r="Y246" s="43"/>
      <c r="Z246" t="e">
        <f>+'Ark1'!#REF!</f>
        <v>#REF!</v>
      </c>
      <c r="AA246" t="e">
        <f>+'Ark1'!#REF!</f>
        <v>#REF!</v>
      </c>
      <c r="AB246" s="3" t="s">
        <v>452</v>
      </c>
      <c r="AC246" t="e">
        <f>+'Ark1'!#REF!</f>
        <v>#REF!</v>
      </c>
      <c r="AD246" s="11" t="e">
        <f>+'Ark1'!#REF!</f>
        <v>#REF!</v>
      </c>
      <c r="AE246" s="67" t="e">
        <f>+'Ark1'!#REF!</f>
        <v>#REF!</v>
      </c>
      <c r="AK246"/>
    </row>
    <row r="247" spans="25:37">
      <c r="Y247" s="43"/>
      <c r="Z247" t="e">
        <f>+'Ark1'!#REF!</f>
        <v>#REF!</v>
      </c>
      <c r="AA247" t="e">
        <f>+'Ark1'!#REF!</f>
        <v>#REF!</v>
      </c>
      <c r="AB247" s="3" t="s">
        <v>451</v>
      </c>
      <c r="AC247" t="e">
        <f>+'Ark1'!#REF!</f>
        <v>#REF!</v>
      </c>
      <c r="AD247" s="11" t="e">
        <f>+'Ark1'!#REF!</f>
        <v>#REF!</v>
      </c>
      <c r="AE247" s="67" t="e">
        <f>+'Ark1'!#REF!</f>
        <v>#REF!</v>
      </c>
      <c r="AK247"/>
    </row>
    <row r="248" spans="25:37">
      <c r="Y248" s="43"/>
      <c r="Z248" t="e">
        <f>+'Ark1'!#REF!</f>
        <v>#REF!</v>
      </c>
      <c r="AA248" t="e">
        <f>+'Ark1'!#REF!</f>
        <v>#REF!</v>
      </c>
      <c r="AB248" s="3" t="s">
        <v>450</v>
      </c>
      <c r="AC248" t="e">
        <f>+'Ark1'!#REF!</f>
        <v>#REF!</v>
      </c>
      <c r="AD248" s="11" t="e">
        <f>+'Ark1'!#REF!</f>
        <v>#REF!</v>
      </c>
      <c r="AE248" s="67" t="e">
        <f>+'Ark1'!#REF!</f>
        <v>#REF!</v>
      </c>
      <c r="AK248"/>
    </row>
    <row r="249" spans="25:37">
      <c r="Y249" s="43"/>
      <c r="Z249" t="e">
        <f>+'Ark1'!#REF!</f>
        <v>#REF!</v>
      </c>
      <c r="AA249" t="e">
        <f>+'Ark1'!#REF!</f>
        <v>#REF!</v>
      </c>
      <c r="AB249" s="3" t="s">
        <v>543</v>
      </c>
      <c r="AC249" t="e">
        <f>+'Ark1'!#REF!</f>
        <v>#REF!</v>
      </c>
      <c r="AD249" s="11" t="e">
        <f>+'Ark1'!#REF!</f>
        <v>#REF!</v>
      </c>
      <c r="AE249" s="67" t="e">
        <f>+'Ark1'!#REF!</f>
        <v>#REF!</v>
      </c>
      <c r="AK249"/>
    </row>
    <row r="250" spans="25:37">
      <c r="Y250" s="43"/>
      <c r="Z250" t="e">
        <f>+'Ark1'!#REF!</f>
        <v>#REF!</v>
      </c>
      <c r="AA250" t="e">
        <f>+'Ark1'!#REF!</f>
        <v>#REF!</v>
      </c>
      <c r="AB250" s="3" t="s">
        <v>544</v>
      </c>
      <c r="AC250" t="e">
        <f>+'Ark1'!#REF!</f>
        <v>#REF!</v>
      </c>
      <c r="AD250" s="11" t="e">
        <f>+'Ark1'!#REF!</f>
        <v>#REF!</v>
      </c>
      <c r="AE250" s="67" t="e">
        <f>+'Ark1'!#REF!</f>
        <v>#REF!</v>
      </c>
      <c r="AK250"/>
    </row>
    <row r="251" spans="25:37">
      <c r="Y251" s="43"/>
      <c r="Z251" s="51" t="e">
        <f>+'Ark1'!#REF!</f>
        <v>#REF!</v>
      </c>
      <c r="AA251" s="51" t="e">
        <f>+'Ark1'!#REF!</f>
        <v>#REF!</v>
      </c>
      <c r="AB251" s="52" t="s">
        <v>542</v>
      </c>
      <c r="AC251" s="51" t="e">
        <f>+'Ark1'!#REF!</f>
        <v>#REF!</v>
      </c>
      <c r="AD251" s="76" t="e">
        <f>+'Ark1'!#REF!</f>
        <v>#REF!</v>
      </c>
      <c r="AE251" s="66" t="e">
        <f>+'Ark1'!#REF!</f>
        <v>#REF!</v>
      </c>
      <c r="AK251"/>
    </row>
    <row r="252" spans="25:37">
      <c r="Y252" s="43"/>
      <c r="Z252" s="51" t="e">
        <f>+'Ark1'!#REF!</f>
        <v>#REF!</v>
      </c>
      <c r="AA252" s="51" t="e">
        <f>+'Ark1'!#REF!</f>
        <v>#REF!</v>
      </c>
      <c r="AB252" s="52" t="s">
        <v>461</v>
      </c>
      <c r="AC252" s="51" t="e">
        <f>+'Ark1'!#REF!</f>
        <v>#REF!</v>
      </c>
      <c r="AD252" s="76" t="e">
        <f>+'Ark1'!#REF!</f>
        <v>#REF!</v>
      </c>
      <c r="AE252" s="66" t="e">
        <f>+'Ark1'!#REF!</f>
        <v>#REF!</v>
      </c>
      <c r="AK252"/>
    </row>
    <row r="253" spans="25:37">
      <c r="Y253" s="43"/>
      <c r="Z253" s="51" t="e">
        <f>+'Ark1'!#REF!</f>
        <v>#REF!</v>
      </c>
      <c r="AA253" s="51" t="e">
        <f>+'Ark1'!#REF!</f>
        <v>#REF!</v>
      </c>
      <c r="AB253" s="52" t="s">
        <v>460</v>
      </c>
      <c r="AC253" s="51" t="e">
        <f>+'Ark1'!#REF!</f>
        <v>#REF!</v>
      </c>
      <c r="AD253" s="76" t="e">
        <f>+'Ark1'!#REF!</f>
        <v>#REF!</v>
      </c>
      <c r="AE253" s="66" t="e">
        <f>+'Ark1'!#REF!</f>
        <v>#REF!</v>
      </c>
      <c r="AK253"/>
    </row>
    <row r="254" spans="25:37">
      <c r="Y254" s="43"/>
      <c r="Z254" s="51" t="e">
        <f>+'Ark1'!#REF!</f>
        <v>#REF!</v>
      </c>
      <c r="AA254" s="51" t="e">
        <f>+'Ark1'!#REF!</f>
        <v>#REF!</v>
      </c>
      <c r="AB254" s="52" t="s">
        <v>459</v>
      </c>
      <c r="AC254" s="51" t="e">
        <f>+'Ark1'!#REF!</f>
        <v>#REF!</v>
      </c>
      <c r="AD254" s="76" t="e">
        <f>+'Ark1'!#REF!</f>
        <v>#REF!</v>
      </c>
      <c r="AE254" s="66" t="e">
        <f>+'Ark1'!#REF!</f>
        <v>#REF!</v>
      </c>
      <c r="AK254"/>
    </row>
    <row r="255" spans="25:37">
      <c r="Y255" s="43"/>
      <c r="Z255" s="51" t="e">
        <f>+'Ark1'!#REF!</f>
        <v>#REF!</v>
      </c>
      <c r="AA255" s="51" t="e">
        <f>+'Ark1'!#REF!</f>
        <v>#REF!</v>
      </c>
      <c r="AB255" s="52" t="s">
        <v>458</v>
      </c>
      <c r="AC255" s="51" t="e">
        <f>+'Ark1'!#REF!</f>
        <v>#REF!</v>
      </c>
      <c r="AD255" s="76" t="e">
        <f>+'Ark1'!#REF!</f>
        <v>#REF!</v>
      </c>
      <c r="AE255" s="66" t="e">
        <f>+'Ark1'!#REF!</f>
        <v>#REF!</v>
      </c>
      <c r="AK255"/>
    </row>
    <row r="256" spans="25:37">
      <c r="Y256" s="43"/>
      <c r="Z256" s="51" t="e">
        <f>+'Ark1'!#REF!</f>
        <v>#REF!</v>
      </c>
      <c r="AA256" s="51" t="e">
        <f>+'Ark1'!#REF!</f>
        <v>#REF!</v>
      </c>
      <c r="AB256" s="52" t="s">
        <v>457</v>
      </c>
      <c r="AC256" s="51" t="e">
        <f>+'Ark1'!#REF!</f>
        <v>#REF!</v>
      </c>
      <c r="AD256" s="76" t="e">
        <f>+'Ark1'!#REF!</f>
        <v>#REF!</v>
      </c>
      <c r="AE256" s="66" t="e">
        <f>+'Ark1'!#REF!</f>
        <v>#REF!</v>
      </c>
      <c r="AK256"/>
    </row>
    <row r="257" spans="25:37">
      <c r="Y257" s="43"/>
      <c r="Z257" s="51" t="e">
        <f>+'Ark1'!#REF!</f>
        <v>#REF!</v>
      </c>
      <c r="AA257" s="51" t="e">
        <f>+'Ark1'!#REF!</f>
        <v>#REF!</v>
      </c>
      <c r="AB257" s="52" t="s">
        <v>456</v>
      </c>
      <c r="AC257" s="51" t="e">
        <f>+'Ark1'!#REF!</f>
        <v>#REF!</v>
      </c>
      <c r="AD257" s="76" t="e">
        <f>+'Ark1'!#REF!</f>
        <v>#REF!</v>
      </c>
      <c r="AE257" s="66" t="e">
        <f>+'Ark1'!#REF!</f>
        <v>#REF!</v>
      </c>
      <c r="AK257"/>
    </row>
    <row r="258" spans="25:37">
      <c r="Y258" s="43"/>
      <c r="Z258" s="51" t="e">
        <f>+'Ark1'!#REF!</f>
        <v>#REF!</v>
      </c>
      <c r="AA258" s="51" t="e">
        <f>+'Ark1'!#REF!</f>
        <v>#REF!</v>
      </c>
      <c r="AB258" s="52" t="s">
        <v>455</v>
      </c>
      <c r="AC258" s="51" t="e">
        <f>+'Ark1'!#REF!</f>
        <v>#REF!</v>
      </c>
      <c r="AD258" s="76" t="e">
        <f>+'Ark1'!#REF!</f>
        <v>#REF!</v>
      </c>
      <c r="AE258" s="66" t="e">
        <f>+'Ark1'!#REF!</f>
        <v>#REF!</v>
      </c>
      <c r="AK258"/>
    </row>
    <row r="259" spans="25:37">
      <c r="Y259" s="43"/>
      <c r="Z259" s="51" t="e">
        <f>+'Ark1'!#REF!</f>
        <v>#REF!</v>
      </c>
      <c r="AA259" s="51" t="e">
        <f>+'Ark1'!#REF!</f>
        <v>#REF!</v>
      </c>
      <c r="AB259" s="52" t="s">
        <v>454</v>
      </c>
      <c r="AC259" s="51" t="e">
        <f>+'Ark1'!#REF!</f>
        <v>#REF!</v>
      </c>
      <c r="AD259" s="76" t="e">
        <f>+'Ark1'!#REF!</f>
        <v>#REF!</v>
      </c>
      <c r="AE259" s="66" t="e">
        <f>+'Ark1'!#REF!</f>
        <v>#REF!</v>
      </c>
      <c r="AK259"/>
    </row>
    <row r="260" spans="25:37">
      <c r="Y260" s="43"/>
      <c r="Z260" s="51" t="e">
        <f>+'Ark1'!#REF!</f>
        <v>#REF!</v>
      </c>
      <c r="AA260" s="51" t="e">
        <f>+'Ark1'!#REF!</f>
        <v>#REF!</v>
      </c>
      <c r="AB260" s="52" t="s">
        <v>453</v>
      </c>
      <c r="AC260" s="51" t="e">
        <f>+'Ark1'!#REF!</f>
        <v>#REF!</v>
      </c>
      <c r="AD260" s="76" t="e">
        <f>+'Ark1'!#REF!</f>
        <v>#REF!</v>
      </c>
      <c r="AE260" s="66" t="e">
        <f>+'Ark1'!#REF!</f>
        <v>#REF!</v>
      </c>
      <c r="AK260"/>
    </row>
    <row r="261" spans="25:37">
      <c r="Y261" s="43"/>
      <c r="Z261" s="51" t="e">
        <f>+'Ark1'!#REF!</f>
        <v>#REF!</v>
      </c>
      <c r="AA261" s="51" t="e">
        <f>+'Ark1'!#REF!</f>
        <v>#REF!</v>
      </c>
      <c r="AB261" s="52" t="s">
        <v>452</v>
      </c>
      <c r="AC261" s="51" t="e">
        <f>+'Ark1'!#REF!</f>
        <v>#REF!</v>
      </c>
      <c r="AD261" s="76" t="e">
        <f>+'Ark1'!#REF!</f>
        <v>#REF!</v>
      </c>
      <c r="AE261" s="66" t="e">
        <f>+'Ark1'!#REF!</f>
        <v>#REF!</v>
      </c>
      <c r="AK261"/>
    </row>
    <row r="262" spans="25:37">
      <c r="Y262" s="43"/>
      <c r="Z262" s="51" t="e">
        <f>+'Ark1'!#REF!</f>
        <v>#REF!</v>
      </c>
      <c r="AA262" s="51" t="e">
        <f>+'Ark1'!#REF!</f>
        <v>#REF!</v>
      </c>
      <c r="AB262" s="52" t="s">
        <v>451</v>
      </c>
      <c r="AC262" s="51" t="e">
        <f>+'Ark1'!#REF!</f>
        <v>#REF!</v>
      </c>
      <c r="AD262" s="76" t="e">
        <f>+'Ark1'!#REF!</f>
        <v>#REF!</v>
      </c>
      <c r="AE262" s="66" t="e">
        <f>+'Ark1'!#REF!</f>
        <v>#REF!</v>
      </c>
      <c r="AK262"/>
    </row>
    <row r="263" spans="25:37">
      <c r="Y263" s="43"/>
      <c r="Z263" s="51" t="e">
        <f>+'Ark1'!#REF!</f>
        <v>#REF!</v>
      </c>
      <c r="AA263" s="51" t="e">
        <f>+'Ark1'!#REF!</f>
        <v>#REF!</v>
      </c>
      <c r="AB263" s="52" t="s">
        <v>450</v>
      </c>
      <c r="AC263" s="51" t="e">
        <f>+'Ark1'!#REF!</f>
        <v>#REF!</v>
      </c>
      <c r="AD263" s="76" t="e">
        <f>+'Ark1'!#REF!</f>
        <v>#REF!</v>
      </c>
      <c r="AE263" s="66" t="e">
        <f>+'Ark1'!#REF!</f>
        <v>#REF!</v>
      </c>
      <c r="AK263"/>
    </row>
    <row r="264" spans="25:37">
      <c r="Y264" s="43"/>
      <c r="Z264" s="51" t="e">
        <f>+'Ark1'!#REF!</f>
        <v>#REF!</v>
      </c>
      <c r="AA264" s="51" t="e">
        <f>+'Ark1'!#REF!</f>
        <v>#REF!</v>
      </c>
      <c r="AB264" s="52" t="s">
        <v>543</v>
      </c>
      <c r="AC264" s="51" t="e">
        <f>+'Ark1'!#REF!</f>
        <v>#REF!</v>
      </c>
      <c r="AD264" s="76" t="e">
        <f>+'Ark1'!#REF!</f>
        <v>#REF!</v>
      </c>
      <c r="AE264" s="66" t="e">
        <f>+'Ark1'!#REF!</f>
        <v>#REF!</v>
      </c>
      <c r="AK264"/>
    </row>
    <row r="265" spans="25:37">
      <c r="Y265" s="43"/>
      <c r="Z265" s="51" t="e">
        <f>+'Ark1'!#REF!</f>
        <v>#REF!</v>
      </c>
      <c r="AA265" s="51" t="e">
        <f>+'Ark1'!#REF!</f>
        <v>#REF!</v>
      </c>
      <c r="AB265" s="52" t="s">
        <v>544</v>
      </c>
      <c r="AC265" s="51" t="e">
        <f>+'Ark1'!#REF!</f>
        <v>#REF!</v>
      </c>
      <c r="AD265" s="76" t="e">
        <f>+'Ark1'!#REF!</f>
        <v>#REF!</v>
      </c>
      <c r="AE265" s="66" t="e">
        <f>+'Ark1'!#REF!</f>
        <v>#REF!</v>
      </c>
      <c r="AK265"/>
    </row>
    <row r="266" spans="25:37">
      <c r="Y266" s="43"/>
      <c r="Z266" t="e">
        <f>+'Ark1'!#REF!</f>
        <v>#REF!</v>
      </c>
      <c r="AA266" t="e">
        <f>+'Ark1'!#REF!</f>
        <v>#REF!</v>
      </c>
      <c r="AB266" s="3" t="s">
        <v>542</v>
      </c>
      <c r="AC266" t="e">
        <f>+'Ark1'!#REF!</f>
        <v>#REF!</v>
      </c>
      <c r="AD266" s="11" t="e">
        <f>+'Ark1'!#REF!</f>
        <v>#REF!</v>
      </c>
      <c r="AE266" s="67" t="e">
        <f>+'Ark1'!#REF!</f>
        <v>#REF!</v>
      </c>
      <c r="AK266"/>
    </row>
    <row r="267" spans="25:37">
      <c r="Y267" s="43"/>
      <c r="Z267" t="e">
        <f>+'Ark1'!#REF!</f>
        <v>#REF!</v>
      </c>
      <c r="AA267" t="e">
        <f>+'Ark1'!#REF!</f>
        <v>#REF!</v>
      </c>
      <c r="AB267" s="3" t="s">
        <v>461</v>
      </c>
      <c r="AC267" t="e">
        <f>+'Ark1'!#REF!</f>
        <v>#REF!</v>
      </c>
      <c r="AD267" s="11" t="e">
        <f>+'Ark1'!#REF!</f>
        <v>#REF!</v>
      </c>
      <c r="AE267" s="67" t="e">
        <f>+'Ark1'!#REF!</f>
        <v>#REF!</v>
      </c>
      <c r="AK267"/>
    </row>
    <row r="268" spans="25:37">
      <c r="Y268" s="43"/>
      <c r="Z268" t="e">
        <f>+'Ark1'!#REF!</f>
        <v>#REF!</v>
      </c>
      <c r="AA268" t="e">
        <f>+'Ark1'!#REF!</f>
        <v>#REF!</v>
      </c>
      <c r="AB268" s="3" t="s">
        <v>460</v>
      </c>
      <c r="AC268" t="e">
        <f>+'Ark1'!#REF!</f>
        <v>#REF!</v>
      </c>
      <c r="AD268" s="11" t="e">
        <f>+'Ark1'!#REF!</f>
        <v>#REF!</v>
      </c>
      <c r="AE268" s="67" t="e">
        <f>+'Ark1'!#REF!</f>
        <v>#REF!</v>
      </c>
      <c r="AK268"/>
    </row>
    <row r="269" spans="25:37">
      <c r="Y269" s="43"/>
      <c r="Z269" t="e">
        <f>+'Ark1'!#REF!</f>
        <v>#REF!</v>
      </c>
      <c r="AA269" t="e">
        <f>+'Ark1'!#REF!</f>
        <v>#REF!</v>
      </c>
      <c r="AB269" s="3" t="s">
        <v>459</v>
      </c>
      <c r="AC269" t="e">
        <f>+'Ark1'!#REF!</f>
        <v>#REF!</v>
      </c>
      <c r="AD269" s="11" t="e">
        <f>+'Ark1'!#REF!</f>
        <v>#REF!</v>
      </c>
      <c r="AE269" s="67" t="e">
        <f>+'Ark1'!#REF!</f>
        <v>#REF!</v>
      </c>
      <c r="AK269"/>
    </row>
    <row r="270" spans="25:37">
      <c r="Y270" s="43"/>
      <c r="Z270" t="e">
        <f>+'Ark1'!#REF!</f>
        <v>#REF!</v>
      </c>
      <c r="AA270" t="e">
        <f>+'Ark1'!#REF!</f>
        <v>#REF!</v>
      </c>
      <c r="AB270" s="3" t="s">
        <v>458</v>
      </c>
      <c r="AC270" t="e">
        <f>+'Ark1'!#REF!</f>
        <v>#REF!</v>
      </c>
      <c r="AD270" s="11" t="e">
        <f>+'Ark1'!#REF!</f>
        <v>#REF!</v>
      </c>
      <c r="AE270" s="67" t="e">
        <f>+'Ark1'!#REF!</f>
        <v>#REF!</v>
      </c>
      <c r="AK270"/>
    </row>
    <row r="271" spans="25:37">
      <c r="Y271" s="43"/>
      <c r="Z271" t="e">
        <f>+'Ark1'!#REF!</f>
        <v>#REF!</v>
      </c>
      <c r="AA271" t="e">
        <f>+'Ark1'!#REF!</f>
        <v>#REF!</v>
      </c>
      <c r="AB271" s="3" t="s">
        <v>457</v>
      </c>
      <c r="AC271" t="e">
        <f>+'Ark1'!#REF!</f>
        <v>#REF!</v>
      </c>
      <c r="AD271" s="11" t="e">
        <f>+'Ark1'!#REF!</f>
        <v>#REF!</v>
      </c>
      <c r="AE271" s="67" t="e">
        <f>+'Ark1'!#REF!</f>
        <v>#REF!</v>
      </c>
      <c r="AK271"/>
    </row>
    <row r="272" spans="25:37">
      <c r="Y272" s="43"/>
      <c r="Z272" t="e">
        <f>+'Ark1'!#REF!</f>
        <v>#REF!</v>
      </c>
      <c r="AA272" t="e">
        <f>+'Ark1'!#REF!</f>
        <v>#REF!</v>
      </c>
      <c r="AB272" s="3" t="s">
        <v>456</v>
      </c>
      <c r="AC272" t="e">
        <f>+'Ark1'!#REF!</f>
        <v>#REF!</v>
      </c>
      <c r="AD272" s="11" t="e">
        <f>+'Ark1'!#REF!</f>
        <v>#REF!</v>
      </c>
      <c r="AE272" s="67" t="e">
        <f>+'Ark1'!#REF!</f>
        <v>#REF!</v>
      </c>
      <c r="AK272"/>
    </row>
    <row r="273" spans="25:37">
      <c r="Y273" s="43"/>
      <c r="Z273" t="e">
        <f>+'Ark1'!#REF!</f>
        <v>#REF!</v>
      </c>
      <c r="AA273" t="e">
        <f>+'Ark1'!#REF!</f>
        <v>#REF!</v>
      </c>
      <c r="AB273" s="3" t="s">
        <v>455</v>
      </c>
      <c r="AC273" t="e">
        <f>+'Ark1'!#REF!</f>
        <v>#REF!</v>
      </c>
      <c r="AD273" s="11" t="e">
        <f>+'Ark1'!#REF!</f>
        <v>#REF!</v>
      </c>
      <c r="AE273" s="67" t="e">
        <f>+'Ark1'!#REF!</f>
        <v>#REF!</v>
      </c>
      <c r="AK273"/>
    </row>
    <row r="274" spans="25:37">
      <c r="Y274" s="43"/>
      <c r="Z274" t="e">
        <f>+'Ark1'!#REF!</f>
        <v>#REF!</v>
      </c>
      <c r="AA274" t="e">
        <f>+'Ark1'!#REF!</f>
        <v>#REF!</v>
      </c>
      <c r="AB274" s="3" t="s">
        <v>454</v>
      </c>
      <c r="AC274" t="e">
        <f>+'Ark1'!#REF!</f>
        <v>#REF!</v>
      </c>
      <c r="AD274" s="11" t="e">
        <f>+'Ark1'!#REF!</f>
        <v>#REF!</v>
      </c>
      <c r="AE274" s="67" t="e">
        <f>+'Ark1'!#REF!</f>
        <v>#REF!</v>
      </c>
      <c r="AK274"/>
    </row>
    <row r="275" spans="25:37">
      <c r="Y275" s="43"/>
      <c r="Z275" t="e">
        <f>+'Ark1'!#REF!</f>
        <v>#REF!</v>
      </c>
      <c r="AA275" t="e">
        <f>+'Ark1'!#REF!</f>
        <v>#REF!</v>
      </c>
      <c r="AB275" s="3" t="s">
        <v>453</v>
      </c>
      <c r="AC275" t="e">
        <f>+'Ark1'!#REF!</f>
        <v>#REF!</v>
      </c>
      <c r="AD275" s="11" t="e">
        <f>+'Ark1'!#REF!</f>
        <v>#REF!</v>
      </c>
      <c r="AE275" s="67" t="e">
        <f>+'Ark1'!#REF!</f>
        <v>#REF!</v>
      </c>
      <c r="AK275"/>
    </row>
    <row r="276" spans="25:37">
      <c r="Y276" s="43"/>
      <c r="Z276" t="e">
        <f>+'Ark1'!#REF!</f>
        <v>#REF!</v>
      </c>
      <c r="AA276" t="e">
        <f>+'Ark1'!#REF!</f>
        <v>#REF!</v>
      </c>
      <c r="AB276" s="3" t="s">
        <v>452</v>
      </c>
      <c r="AC276" t="e">
        <f>+'Ark1'!#REF!</f>
        <v>#REF!</v>
      </c>
      <c r="AD276" s="11" t="e">
        <f>+'Ark1'!#REF!</f>
        <v>#REF!</v>
      </c>
      <c r="AE276" s="67" t="e">
        <f>+'Ark1'!#REF!</f>
        <v>#REF!</v>
      </c>
      <c r="AK276"/>
    </row>
    <row r="277" spans="25:37">
      <c r="Y277" s="43"/>
      <c r="Z277" t="e">
        <f>+'Ark1'!#REF!</f>
        <v>#REF!</v>
      </c>
      <c r="AA277" t="e">
        <f>+'Ark1'!#REF!</f>
        <v>#REF!</v>
      </c>
      <c r="AB277" s="3" t="s">
        <v>451</v>
      </c>
      <c r="AC277" t="e">
        <f>+'Ark1'!#REF!</f>
        <v>#REF!</v>
      </c>
      <c r="AD277" s="11" t="e">
        <f>+'Ark1'!#REF!</f>
        <v>#REF!</v>
      </c>
      <c r="AE277" s="67" t="e">
        <f>+'Ark1'!#REF!</f>
        <v>#REF!</v>
      </c>
      <c r="AK277"/>
    </row>
    <row r="278" spans="25:37">
      <c r="Y278" s="43"/>
      <c r="Z278" t="e">
        <f>+'Ark1'!#REF!</f>
        <v>#REF!</v>
      </c>
      <c r="AA278" t="e">
        <f>+'Ark1'!#REF!</f>
        <v>#REF!</v>
      </c>
      <c r="AB278" s="3" t="s">
        <v>450</v>
      </c>
      <c r="AC278" t="e">
        <f>+'Ark1'!#REF!</f>
        <v>#REF!</v>
      </c>
      <c r="AD278" s="11" t="e">
        <f>+'Ark1'!#REF!</f>
        <v>#REF!</v>
      </c>
      <c r="AE278" s="67" t="e">
        <f>+'Ark1'!#REF!</f>
        <v>#REF!</v>
      </c>
      <c r="AK278"/>
    </row>
    <row r="279" spans="25:37">
      <c r="Y279" s="43"/>
      <c r="Z279" t="e">
        <f>+'Ark1'!#REF!</f>
        <v>#REF!</v>
      </c>
      <c r="AA279" t="e">
        <f>+'Ark1'!#REF!</f>
        <v>#REF!</v>
      </c>
      <c r="AB279" s="3" t="s">
        <v>543</v>
      </c>
      <c r="AC279" t="e">
        <f>+'Ark1'!#REF!</f>
        <v>#REF!</v>
      </c>
      <c r="AD279" s="11" t="e">
        <f>+'Ark1'!#REF!</f>
        <v>#REF!</v>
      </c>
      <c r="AE279" s="67" t="e">
        <f>+'Ark1'!#REF!</f>
        <v>#REF!</v>
      </c>
      <c r="AK279"/>
    </row>
    <row r="280" spans="25:37">
      <c r="Y280" s="43"/>
      <c r="Z280" t="e">
        <f>+'Ark1'!#REF!</f>
        <v>#REF!</v>
      </c>
      <c r="AA280" t="e">
        <f>+'Ark1'!#REF!</f>
        <v>#REF!</v>
      </c>
      <c r="AB280" s="3" t="s">
        <v>544</v>
      </c>
      <c r="AC280" t="e">
        <f>+'Ark1'!#REF!</f>
        <v>#REF!</v>
      </c>
      <c r="AD280" s="11" t="e">
        <f>+'Ark1'!#REF!</f>
        <v>#REF!</v>
      </c>
      <c r="AE280" s="67" t="e">
        <f>+'Ark1'!#REF!</f>
        <v>#REF!</v>
      </c>
      <c r="AK280"/>
    </row>
    <row r="281" spans="25:37">
      <c r="Y281" s="43"/>
      <c r="Z281" s="51" t="e">
        <f>+'Ark1'!#REF!</f>
        <v>#REF!</v>
      </c>
      <c r="AA281" s="51" t="e">
        <f>+'Ark1'!#REF!</f>
        <v>#REF!</v>
      </c>
      <c r="AB281" s="52" t="s">
        <v>542</v>
      </c>
      <c r="AC281" s="51" t="e">
        <f>+'Ark1'!#REF!</f>
        <v>#REF!</v>
      </c>
      <c r="AD281" s="76" t="e">
        <f>+'Ark1'!#REF!</f>
        <v>#REF!</v>
      </c>
      <c r="AE281" s="66" t="e">
        <f>+'Ark1'!#REF!</f>
        <v>#REF!</v>
      </c>
      <c r="AK281"/>
    </row>
    <row r="282" spans="25:37">
      <c r="Y282" s="43"/>
      <c r="Z282" s="51" t="e">
        <f>+'Ark1'!#REF!</f>
        <v>#REF!</v>
      </c>
      <c r="AA282" s="51" t="e">
        <f>+'Ark1'!#REF!</f>
        <v>#REF!</v>
      </c>
      <c r="AB282" s="52" t="s">
        <v>461</v>
      </c>
      <c r="AC282" s="51" t="e">
        <f>+'Ark1'!#REF!</f>
        <v>#REF!</v>
      </c>
      <c r="AD282" s="76" t="e">
        <f>+'Ark1'!#REF!</f>
        <v>#REF!</v>
      </c>
      <c r="AE282" s="66" t="e">
        <f>+'Ark1'!#REF!</f>
        <v>#REF!</v>
      </c>
      <c r="AK282"/>
    </row>
    <row r="283" spans="25:37">
      <c r="Y283" s="43"/>
      <c r="Z283" s="51" t="e">
        <f>+'Ark1'!#REF!</f>
        <v>#REF!</v>
      </c>
      <c r="AA283" s="51" t="e">
        <f>+'Ark1'!#REF!</f>
        <v>#REF!</v>
      </c>
      <c r="AB283" s="52" t="s">
        <v>460</v>
      </c>
      <c r="AC283" s="51" t="e">
        <f>+'Ark1'!#REF!</f>
        <v>#REF!</v>
      </c>
      <c r="AD283" s="76" t="e">
        <f>+'Ark1'!#REF!</f>
        <v>#REF!</v>
      </c>
      <c r="AE283" s="66" t="e">
        <f>+'Ark1'!#REF!</f>
        <v>#REF!</v>
      </c>
      <c r="AK283"/>
    </row>
    <row r="284" spans="25:37">
      <c r="Y284" s="43"/>
      <c r="Z284" s="51" t="e">
        <f>+'Ark1'!#REF!</f>
        <v>#REF!</v>
      </c>
      <c r="AA284" s="51" t="e">
        <f>+'Ark1'!#REF!</f>
        <v>#REF!</v>
      </c>
      <c r="AB284" s="52" t="s">
        <v>459</v>
      </c>
      <c r="AC284" s="51" t="e">
        <f>+'Ark1'!#REF!</f>
        <v>#REF!</v>
      </c>
      <c r="AD284" s="76" t="e">
        <f>+'Ark1'!#REF!</f>
        <v>#REF!</v>
      </c>
      <c r="AE284" s="66" t="e">
        <f>+'Ark1'!#REF!</f>
        <v>#REF!</v>
      </c>
      <c r="AK284"/>
    </row>
    <row r="285" spans="25:37">
      <c r="Y285" s="43"/>
      <c r="Z285" s="51" t="e">
        <f>+'Ark1'!#REF!</f>
        <v>#REF!</v>
      </c>
      <c r="AA285" s="51" t="e">
        <f>+'Ark1'!#REF!</f>
        <v>#REF!</v>
      </c>
      <c r="AB285" s="52" t="s">
        <v>458</v>
      </c>
      <c r="AC285" s="51" t="e">
        <f>+'Ark1'!#REF!</f>
        <v>#REF!</v>
      </c>
      <c r="AD285" s="76" t="e">
        <f>+'Ark1'!#REF!</f>
        <v>#REF!</v>
      </c>
      <c r="AE285" s="66" t="e">
        <f>+'Ark1'!#REF!</f>
        <v>#REF!</v>
      </c>
      <c r="AK285"/>
    </row>
    <row r="286" spans="25:37">
      <c r="Y286" s="43"/>
      <c r="Z286" s="51" t="e">
        <f>+'Ark1'!#REF!</f>
        <v>#REF!</v>
      </c>
      <c r="AA286" s="51" t="e">
        <f>+'Ark1'!#REF!</f>
        <v>#REF!</v>
      </c>
      <c r="AB286" s="52" t="s">
        <v>457</v>
      </c>
      <c r="AC286" s="51" t="e">
        <f>+'Ark1'!#REF!</f>
        <v>#REF!</v>
      </c>
      <c r="AD286" s="76" t="e">
        <f>+'Ark1'!#REF!</f>
        <v>#REF!</v>
      </c>
      <c r="AE286" s="66" t="e">
        <f>+'Ark1'!#REF!</f>
        <v>#REF!</v>
      </c>
      <c r="AK286"/>
    </row>
    <row r="287" spans="25:37">
      <c r="Y287" s="43"/>
      <c r="Z287" s="51" t="e">
        <f>+'Ark1'!#REF!</f>
        <v>#REF!</v>
      </c>
      <c r="AA287" s="51" t="e">
        <f>+'Ark1'!#REF!</f>
        <v>#REF!</v>
      </c>
      <c r="AB287" s="52" t="s">
        <v>456</v>
      </c>
      <c r="AC287" s="51" t="e">
        <f>+'Ark1'!#REF!</f>
        <v>#REF!</v>
      </c>
      <c r="AD287" s="76" t="e">
        <f>+'Ark1'!#REF!</f>
        <v>#REF!</v>
      </c>
      <c r="AE287" s="66" t="e">
        <f>+'Ark1'!#REF!</f>
        <v>#REF!</v>
      </c>
      <c r="AK287"/>
    </row>
    <row r="288" spans="25:37">
      <c r="Y288" s="43"/>
      <c r="Z288" s="51" t="e">
        <f>+'Ark1'!#REF!</f>
        <v>#REF!</v>
      </c>
      <c r="AA288" s="51" t="e">
        <f>+'Ark1'!#REF!</f>
        <v>#REF!</v>
      </c>
      <c r="AB288" s="52" t="s">
        <v>455</v>
      </c>
      <c r="AC288" s="51" t="e">
        <f>+'Ark1'!#REF!</f>
        <v>#REF!</v>
      </c>
      <c r="AD288" s="76" t="e">
        <f>+'Ark1'!#REF!</f>
        <v>#REF!</v>
      </c>
      <c r="AE288" s="66" t="e">
        <f>+'Ark1'!#REF!</f>
        <v>#REF!</v>
      </c>
      <c r="AK288"/>
    </row>
    <row r="289" spans="25:37">
      <c r="Y289" s="43"/>
      <c r="Z289" s="51" t="e">
        <f>+'Ark1'!#REF!</f>
        <v>#REF!</v>
      </c>
      <c r="AA289" s="51" t="e">
        <f>+'Ark1'!#REF!</f>
        <v>#REF!</v>
      </c>
      <c r="AB289" s="52" t="s">
        <v>454</v>
      </c>
      <c r="AC289" s="51" t="e">
        <f>+'Ark1'!#REF!</f>
        <v>#REF!</v>
      </c>
      <c r="AD289" s="76" t="e">
        <f>+'Ark1'!#REF!</f>
        <v>#REF!</v>
      </c>
      <c r="AE289" s="66" t="e">
        <f>+'Ark1'!#REF!</f>
        <v>#REF!</v>
      </c>
      <c r="AK289"/>
    </row>
    <row r="290" spans="25:37">
      <c r="Y290" s="43"/>
      <c r="Z290" s="51" t="e">
        <f>+'Ark1'!#REF!</f>
        <v>#REF!</v>
      </c>
      <c r="AA290" s="51" t="e">
        <f>+'Ark1'!#REF!</f>
        <v>#REF!</v>
      </c>
      <c r="AB290" s="52" t="s">
        <v>453</v>
      </c>
      <c r="AC290" s="51" t="e">
        <f>+'Ark1'!#REF!</f>
        <v>#REF!</v>
      </c>
      <c r="AD290" s="76" t="e">
        <f>+'Ark1'!#REF!</f>
        <v>#REF!</v>
      </c>
      <c r="AE290" s="66" t="e">
        <f>+'Ark1'!#REF!</f>
        <v>#REF!</v>
      </c>
      <c r="AK290"/>
    </row>
    <row r="291" spans="25:37">
      <c r="Y291" s="43"/>
      <c r="Z291" s="51" t="e">
        <f>+'Ark1'!#REF!</f>
        <v>#REF!</v>
      </c>
      <c r="AA291" s="51" t="e">
        <f>+'Ark1'!#REF!</f>
        <v>#REF!</v>
      </c>
      <c r="AB291" s="52" t="s">
        <v>452</v>
      </c>
      <c r="AC291" s="51" t="e">
        <f>+'Ark1'!#REF!</f>
        <v>#REF!</v>
      </c>
      <c r="AD291" s="76" t="e">
        <f>+'Ark1'!#REF!</f>
        <v>#REF!</v>
      </c>
      <c r="AE291" s="66" t="e">
        <f>+'Ark1'!#REF!</f>
        <v>#REF!</v>
      </c>
      <c r="AK291"/>
    </row>
    <row r="292" spans="25:37">
      <c r="Y292" s="43"/>
      <c r="Z292" s="51" t="e">
        <f>+'Ark1'!#REF!</f>
        <v>#REF!</v>
      </c>
      <c r="AA292" s="51" t="e">
        <f>+'Ark1'!#REF!</f>
        <v>#REF!</v>
      </c>
      <c r="AB292" s="52" t="s">
        <v>451</v>
      </c>
      <c r="AC292" s="51" t="e">
        <f>+'Ark1'!#REF!</f>
        <v>#REF!</v>
      </c>
      <c r="AD292" s="76" t="e">
        <f>+'Ark1'!#REF!</f>
        <v>#REF!</v>
      </c>
      <c r="AE292" s="66" t="e">
        <f>+'Ark1'!#REF!</f>
        <v>#REF!</v>
      </c>
      <c r="AK292"/>
    </row>
    <row r="293" spans="25:37">
      <c r="Y293" s="43"/>
      <c r="Z293" s="51" t="e">
        <f>+'Ark1'!#REF!</f>
        <v>#REF!</v>
      </c>
      <c r="AA293" s="51" t="e">
        <f>+'Ark1'!#REF!</f>
        <v>#REF!</v>
      </c>
      <c r="AB293" s="52" t="s">
        <v>450</v>
      </c>
      <c r="AC293" s="51" t="e">
        <f>+'Ark1'!#REF!</f>
        <v>#REF!</v>
      </c>
      <c r="AD293" s="76" t="e">
        <f>+'Ark1'!#REF!</f>
        <v>#REF!</v>
      </c>
      <c r="AE293" s="66" t="e">
        <f>+'Ark1'!#REF!</f>
        <v>#REF!</v>
      </c>
      <c r="AK293"/>
    </row>
    <row r="294" spans="25:37">
      <c r="Y294" s="43"/>
      <c r="Z294" s="51" t="e">
        <f>+'Ark1'!#REF!</f>
        <v>#REF!</v>
      </c>
      <c r="AA294" s="51" t="e">
        <f>+'Ark1'!#REF!</f>
        <v>#REF!</v>
      </c>
      <c r="AB294" s="52" t="s">
        <v>543</v>
      </c>
      <c r="AC294" s="51" t="e">
        <f>+'Ark1'!#REF!</f>
        <v>#REF!</v>
      </c>
      <c r="AD294" s="76" t="e">
        <f>+'Ark1'!#REF!</f>
        <v>#REF!</v>
      </c>
      <c r="AE294" s="66" t="e">
        <f>+'Ark1'!#REF!</f>
        <v>#REF!</v>
      </c>
      <c r="AK294"/>
    </row>
    <row r="295" spans="25:37">
      <c r="Y295" s="43"/>
      <c r="Z295" s="51" t="e">
        <f>+'Ark1'!#REF!</f>
        <v>#REF!</v>
      </c>
      <c r="AA295" s="51" t="e">
        <f>+'Ark1'!#REF!</f>
        <v>#REF!</v>
      </c>
      <c r="AB295" s="52" t="s">
        <v>544</v>
      </c>
      <c r="AC295" s="51" t="e">
        <f>+'Ark1'!#REF!</f>
        <v>#REF!</v>
      </c>
      <c r="AD295" s="76" t="e">
        <f>+'Ark1'!#REF!</f>
        <v>#REF!</v>
      </c>
      <c r="AE295" s="66" t="e">
        <f>+'Ark1'!#REF!</f>
        <v>#REF!</v>
      </c>
      <c r="AK295"/>
    </row>
    <row r="296" spans="25:37">
      <c r="Y296" s="43"/>
      <c r="Z296" t="e">
        <f>+'Ark1'!#REF!</f>
        <v>#REF!</v>
      </c>
      <c r="AA296" t="e">
        <f>+'Ark1'!#REF!</f>
        <v>#REF!</v>
      </c>
      <c r="AB296" s="3" t="s">
        <v>542</v>
      </c>
      <c r="AC296" t="e">
        <f>+'Ark1'!#REF!</f>
        <v>#REF!</v>
      </c>
      <c r="AD296" s="11" t="e">
        <f>+'Ark1'!#REF!</f>
        <v>#REF!</v>
      </c>
      <c r="AE296" s="67" t="e">
        <f>+'Ark1'!#REF!</f>
        <v>#REF!</v>
      </c>
      <c r="AK296"/>
    </row>
    <row r="297" spans="25:37">
      <c r="Y297" s="43"/>
      <c r="Z297" t="e">
        <f>+'Ark1'!#REF!</f>
        <v>#REF!</v>
      </c>
      <c r="AA297" t="e">
        <f>+'Ark1'!#REF!</f>
        <v>#REF!</v>
      </c>
      <c r="AB297" s="3" t="s">
        <v>461</v>
      </c>
      <c r="AC297" t="e">
        <f>+'Ark1'!#REF!</f>
        <v>#REF!</v>
      </c>
      <c r="AD297" s="11" t="e">
        <f>+'Ark1'!#REF!</f>
        <v>#REF!</v>
      </c>
      <c r="AE297" s="67" t="e">
        <f>+'Ark1'!#REF!</f>
        <v>#REF!</v>
      </c>
      <c r="AK297"/>
    </row>
    <row r="298" spans="25:37">
      <c r="Y298" s="43"/>
      <c r="Z298" t="e">
        <f>+'Ark1'!#REF!</f>
        <v>#REF!</v>
      </c>
      <c r="AA298" t="e">
        <f>+'Ark1'!#REF!</f>
        <v>#REF!</v>
      </c>
      <c r="AB298" s="3" t="s">
        <v>460</v>
      </c>
      <c r="AC298" t="e">
        <f>+'Ark1'!#REF!</f>
        <v>#REF!</v>
      </c>
      <c r="AD298" s="11" t="e">
        <f>+'Ark1'!#REF!</f>
        <v>#REF!</v>
      </c>
      <c r="AE298" s="67" t="e">
        <f>+'Ark1'!#REF!</f>
        <v>#REF!</v>
      </c>
      <c r="AK298"/>
    </row>
    <row r="299" spans="25:37">
      <c r="Y299" s="43"/>
      <c r="Z299" t="e">
        <f>+'Ark1'!#REF!</f>
        <v>#REF!</v>
      </c>
      <c r="AA299" t="e">
        <f>+'Ark1'!#REF!</f>
        <v>#REF!</v>
      </c>
      <c r="AB299" s="3" t="s">
        <v>459</v>
      </c>
      <c r="AC299" t="e">
        <f>+'Ark1'!#REF!</f>
        <v>#REF!</v>
      </c>
      <c r="AD299" s="11" t="e">
        <f>+'Ark1'!#REF!</f>
        <v>#REF!</v>
      </c>
      <c r="AE299" s="67" t="e">
        <f>+'Ark1'!#REF!</f>
        <v>#REF!</v>
      </c>
      <c r="AK299"/>
    </row>
    <row r="300" spans="25:37">
      <c r="Y300" s="43"/>
      <c r="Z300" t="e">
        <f>+'Ark1'!#REF!</f>
        <v>#REF!</v>
      </c>
      <c r="AA300" t="e">
        <f>+'Ark1'!#REF!</f>
        <v>#REF!</v>
      </c>
      <c r="AB300" s="3" t="s">
        <v>458</v>
      </c>
      <c r="AC300" t="e">
        <f>+'Ark1'!#REF!</f>
        <v>#REF!</v>
      </c>
      <c r="AD300" s="11" t="e">
        <f>+'Ark1'!#REF!</f>
        <v>#REF!</v>
      </c>
      <c r="AE300" s="67" t="e">
        <f>+'Ark1'!#REF!</f>
        <v>#REF!</v>
      </c>
      <c r="AK300"/>
    </row>
    <row r="301" spans="25:37">
      <c r="Y301" s="43"/>
      <c r="Z301" t="e">
        <f>+'Ark1'!#REF!</f>
        <v>#REF!</v>
      </c>
      <c r="AA301" t="e">
        <f>+'Ark1'!#REF!</f>
        <v>#REF!</v>
      </c>
      <c r="AB301" s="3" t="s">
        <v>457</v>
      </c>
      <c r="AC301" t="e">
        <f>+'Ark1'!#REF!</f>
        <v>#REF!</v>
      </c>
      <c r="AD301" s="11" t="e">
        <f>+'Ark1'!#REF!</f>
        <v>#REF!</v>
      </c>
      <c r="AE301" s="67" t="e">
        <f>+'Ark1'!#REF!</f>
        <v>#REF!</v>
      </c>
      <c r="AK301"/>
    </row>
    <row r="302" spans="25:37">
      <c r="Y302" s="43"/>
      <c r="Z302" t="e">
        <f>+'Ark1'!#REF!</f>
        <v>#REF!</v>
      </c>
      <c r="AA302" t="e">
        <f>+'Ark1'!#REF!</f>
        <v>#REF!</v>
      </c>
      <c r="AB302" s="3" t="s">
        <v>456</v>
      </c>
      <c r="AC302" t="e">
        <f>+'Ark1'!#REF!</f>
        <v>#REF!</v>
      </c>
      <c r="AD302" s="11" t="e">
        <f>+'Ark1'!#REF!</f>
        <v>#REF!</v>
      </c>
      <c r="AE302" s="67" t="e">
        <f>+'Ark1'!#REF!</f>
        <v>#REF!</v>
      </c>
      <c r="AK302"/>
    </row>
    <row r="303" spans="25:37">
      <c r="Y303" s="43"/>
      <c r="Z303" t="e">
        <f>+'Ark1'!#REF!</f>
        <v>#REF!</v>
      </c>
      <c r="AA303" t="e">
        <f>+'Ark1'!#REF!</f>
        <v>#REF!</v>
      </c>
      <c r="AB303" s="3" t="s">
        <v>455</v>
      </c>
      <c r="AC303" t="e">
        <f>+'Ark1'!#REF!</f>
        <v>#REF!</v>
      </c>
      <c r="AD303" s="11" t="e">
        <f>+'Ark1'!#REF!</f>
        <v>#REF!</v>
      </c>
      <c r="AE303" s="67" t="e">
        <f>+'Ark1'!#REF!</f>
        <v>#REF!</v>
      </c>
      <c r="AK303"/>
    </row>
    <row r="304" spans="25:37">
      <c r="Y304" s="43"/>
      <c r="Z304" t="e">
        <f>+'Ark1'!#REF!</f>
        <v>#REF!</v>
      </c>
      <c r="AA304" t="e">
        <f>+'Ark1'!#REF!</f>
        <v>#REF!</v>
      </c>
      <c r="AB304" s="3" t="s">
        <v>454</v>
      </c>
      <c r="AC304" t="e">
        <f>+'Ark1'!#REF!</f>
        <v>#REF!</v>
      </c>
      <c r="AD304" s="11" t="e">
        <f>+'Ark1'!#REF!</f>
        <v>#REF!</v>
      </c>
      <c r="AE304" s="67" t="e">
        <f>+'Ark1'!#REF!</f>
        <v>#REF!</v>
      </c>
      <c r="AK304"/>
    </row>
    <row r="305" spans="25:39">
      <c r="Y305" s="43"/>
      <c r="Z305" t="e">
        <f>+'Ark1'!#REF!</f>
        <v>#REF!</v>
      </c>
      <c r="AA305" t="e">
        <f>+'Ark1'!#REF!</f>
        <v>#REF!</v>
      </c>
      <c r="AB305" s="3" t="s">
        <v>453</v>
      </c>
      <c r="AC305" t="e">
        <f>+'Ark1'!#REF!</f>
        <v>#REF!</v>
      </c>
      <c r="AD305" s="11" t="e">
        <f>+'Ark1'!#REF!</f>
        <v>#REF!</v>
      </c>
      <c r="AE305" s="67" t="e">
        <f>+'Ark1'!#REF!</f>
        <v>#REF!</v>
      </c>
      <c r="AK305"/>
    </row>
    <row r="306" spans="25:39">
      <c r="Y306" s="43"/>
      <c r="Z306" t="e">
        <f>+'Ark1'!#REF!</f>
        <v>#REF!</v>
      </c>
      <c r="AA306" t="e">
        <f>+'Ark1'!#REF!</f>
        <v>#REF!</v>
      </c>
      <c r="AB306" s="3" t="s">
        <v>452</v>
      </c>
      <c r="AC306" t="e">
        <f>+'Ark1'!#REF!</f>
        <v>#REF!</v>
      </c>
      <c r="AD306" s="11" t="e">
        <f>+'Ark1'!#REF!</f>
        <v>#REF!</v>
      </c>
      <c r="AE306" s="67" t="e">
        <f>+'Ark1'!#REF!</f>
        <v>#REF!</v>
      </c>
      <c r="AK306"/>
    </row>
    <row r="307" spans="25:39">
      <c r="Y307" s="43"/>
      <c r="Z307" t="e">
        <f>+'Ark1'!#REF!</f>
        <v>#REF!</v>
      </c>
      <c r="AA307" t="e">
        <f>+'Ark1'!#REF!</f>
        <v>#REF!</v>
      </c>
      <c r="AB307" s="3" t="s">
        <v>451</v>
      </c>
      <c r="AC307" t="e">
        <f>+'Ark1'!#REF!</f>
        <v>#REF!</v>
      </c>
      <c r="AD307" s="11" t="e">
        <f>+'Ark1'!#REF!</f>
        <v>#REF!</v>
      </c>
      <c r="AE307" s="67" t="e">
        <f>+'Ark1'!#REF!</f>
        <v>#REF!</v>
      </c>
      <c r="AK307"/>
    </row>
    <row r="308" spans="25:39">
      <c r="Y308" s="43"/>
      <c r="Z308" t="e">
        <f>+'Ark1'!#REF!</f>
        <v>#REF!</v>
      </c>
      <c r="AA308" t="e">
        <f>+'Ark1'!#REF!</f>
        <v>#REF!</v>
      </c>
      <c r="AB308" s="3" t="s">
        <v>450</v>
      </c>
      <c r="AC308" t="e">
        <f>+'Ark1'!#REF!</f>
        <v>#REF!</v>
      </c>
      <c r="AD308" s="11" t="e">
        <f>+'Ark1'!#REF!</f>
        <v>#REF!</v>
      </c>
      <c r="AE308" s="67" t="e">
        <f>+'Ark1'!#REF!</f>
        <v>#REF!</v>
      </c>
      <c r="AK308"/>
    </row>
    <row r="309" spans="25:39">
      <c r="Y309" s="43"/>
      <c r="Z309" t="e">
        <f>+'Ark1'!#REF!</f>
        <v>#REF!</v>
      </c>
      <c r="AA309" t="e">
        <f>+'Ark1'!#REF!</f>
        <v>#REF!</v>
      </c>
      <c r="AB309" s="3" t="s">
        <v>543</v>
      </c>
      <c r="AC309" t="e">
        <f>+'Ark1'!#REF!</f>
        <v>#REF!</v>
      </c>
      <c r="AD309" s="11" t="e">
        <f>+'Ark1'!#REF!</f>
        <v>#REF!</v>
      </c>
      <c r="AE309" s="67" t="e">
        <f>+'Ark1'!#REF!</f>
        <v>#REF!</v>
      </c>
      <c r="AK309"/>
    </row>
    <row r="310" spans="25:39">
      <c r="Y310" s="43"/>
      <c r="Z310" t="e">
        <f>+'Ark1'!#REF!</f>
        <v>#REF!</v>
      </c>
      <c r="AA310" t="e">
        <f>+'Ark1'!#REF!</f>
        <v>#REF!</v>
      </c>
      <c r="AB310" s="3" t="s">
        <v>544</v>
      </c>
      <c r="AC310" t="e">
        <f>+'Ark1'!#REF!</f>
        <v>#REF!</v>
      </c>
      <c r="AD310" s="11" t="e">
        <f>+'Ark1'!#REF!</f>
        <v>#REF!</v>
      </c>
      <c r="AE310" s="67" t="e">
        <f>+'Ark1'!#REF!</f>
        <v>#REF!</v>
      </c>
      <c r="AK310"/>
    </row>
    <row r="311" spans="25:39">
      <c r="Y311" s="43"/>
      <c r="Z311" s="51" t="e">
        <f>+'Ark1'!#REF!</f>
        <v>#REF!</v>
      </c>
      <c r="AA311" s="51" t="e">
        <f>+'Ark1'!#REF!</f>
        <v>#REF!</v>
      </c>
      <c r="AB311" s="52" t="s">
        <v>542</v>
      </c>
      <c r="AC311" s="51" t="e">
        <f>+'Ark1'!#REF!</f>
        <v>#REF!</v>
      </c>
      <c r="AD311" s="76" t="e">
        <f>+'Ark1'!#REF!</f>
        <v>#REF!</v>
      </c>
      <c r="AE311" s="66" t="e">
        <f>+'Ark1'!#REF!</f>
        <v>#REF!</v>
      </c>
      <c r="AK311"/>
    </row>
    <row r="312" spans="25:39">
      <c r="Y312" s="43"/>
      <c r="Z312" s="51" t="e">
        <f>+'Ark1'!#REF!</f>
        <v>#REF!</v>
      </c>
      <c r="AA312" s="51" t="e">
        <f>+'Ark1'!#REF!</f>
        <v>#REF!</v>
      </c>
      <c r="AB312" s="52" t="s">
        <v>461</v>
      </c>
      <c r="AC312" s="51" t="e">
        <f>+'Ark1'!#REF!</f>
        <v>#REF!</v>
      </c>
      <c r="AD312" s="76" t="e">
        <f>+'Ark1'!#REF!</f>
        <v>#REF!</v>
      </c>
      <c r="AE312" s="66" t="e">
        <f>+'Ark1'!#REF!</f>
        <v>#REF!</v>
      </c>
      <c r="AK312"/>
    </row>
    <row r="313" spans="25:39">
      <c r="Y313" s="43"/>
      <c r="Z313" s="51" t="e">
        <f>+'Ark1'!#REF!</f>
        <v>#REF!</v>
      </c>
      <c r="AA313" s="51" t="e">
        <f>+'Ark1'!#REF!</f>
        <v>#REF!</v>
      </c>
      <c r="AB313" s="52" t="s">
        <v>460</v>
      </c>
      <c r="AC313" s="51" t="e">
        <f>+'Ark1'!#REF!</f>
        <v>#REF!</v>
      </c>
      <c r="AD313" s="76" t="e">
        <f>+'Ark1'!#REF!</f>
        <v>#REF!</v>
      </c>
      <c r="AE313" s="66" t="e">
        <f>+'Ark1'!#REF!</f>
        <v>#REF!</v>
      </c>
      <c r="AF313" s="1"/>
      <c r="AG313" s="1"/>
      <c r="AH313" s="1"/>
      <c r="AI313" s="1"/>
      <c r="AJ313" s="1"/>
      <c r="AL313" s="1"/>
      <c r="AM313" s="1"/>
    </row>
    <row r="314" spans="25:39">
      <c r="Y314" s="43"/>
      <c r="Z314" s="51" t="e">
        <f>+'Ark1'!#REF!</f>
        <v>#REF!</v>
      </c>
      <c r="AA314" s="51" t="e">
        <f>+'Ark1'!#REF!</f>
        <v>#REF!</v>
      </c>
      <c r="AB314" s="52" t="s">
        <v>459</v>
      </c>
      <c r="AC314" s="51" t="e">
        <f>+'Ark1'!#REF!</f>
        <v>#REF!</v>
      </c>
      <c r="AD314" s="76" t="e">
        <f>+'Ark1'!#REF!</f>
        <v>#REF!</v>
      </c>
      <c r="AE314" s="66" t="e">
        <f>+'Ark1'!#REF!</f>
        <v>#REF!</v>
      </c>
      <c r="AF314" s="1"/>
      <c r="AG314" s="1"/>
      <c r="AH314" s="1"/>
      <c r="AI314" s="1"/>
      <c r="AJ314" s="1"/>
      <c r="AL314" s="1"/>
      <c r="AM314" s="1"/>
    </row>
    <row r="315" spans="25:39">
      <c r="Y315" s="43"/>
      <c r="Z315" s="51" t="e">
        <f>+'Ark1'!#REF!</f>
        <v>#REF!</v>
      </c>
      <c r="AA315" s="51" t="e">
        <f>+'Ark1'!#REF!</f>
        <v>#REF!</v>
      </c>
      <c r="AB315" s="52" t="s">
        <v>458</v>
      </c>
      <c r="AC315" s="51" t="e">
        <f>+'Ark1'!#REF!</f>
        <v>#REF!</v>
      </c>
      <c r="AD315" s="76" t="e">
        <f>+'Ark1'!#REF!</f>
        <v>#REF!</v>
      </c>
      <c r="AE315" s="66" t="e">
        <f>+'Ark1'!#REF!</f>
        <v>#REF!</v>
      </c>
      <c r="AF315" s="1"/>
      <c r="AG315" s="1"/>
      <c r="AH315" s="1"/>
      <c r="AI315" s="1"/>
      <c r="AJ315" s="1"/>
      <c r="AL315" s="1"/>
      <c r="AM315" s="1"/>
    </row>
    <row r="316" spans="25:39">
      <c r="Y316" s="43"/>
      <c r="Z316" s="51" t="e">
        <f>+'Ark1'!#REF!</f>
        <v>#REF!</v>
      </c>
      <c r="AA316" s="51" t="e">
        <f>+'Ark1'!#REF!</f>
        <v>#REF!</v>
      </c>
      <c r="AB316" s="52" t="s">
        <v>457</v>
      </c>
      <c r="AC316" s="51" t="e">
        <f>+'Ark1'!#REF!</f>
        <v>#REF!</v>
      </c>
      <c r="AD316" s="76" t="e">
        <f>+'Ark1'!#REF!</f>
        <v>#REF!</v>
      </c>
      <c r="AE316" s="66" t="e">
        <f>+'Ark1'!#REF!</f>
        <v>#REF!</v>
      </c>
      <c r="AF316" s="1"/>
      <c r="AG316" s="1"/>
      <c r="AH316" s="1"/>
      <c r="AI316" s="1"/>
      <c r="AJ316" s="1"/>
      <c r="AL316" s="1"/>
      <c r="AM316" s="1"/>
    </row>
    <row r="317" spans="25:39">
      <c r="Y317" s="43"/>
      <c r="Z317" s="51" t="e">
        <f>+'Ark1'!#REF!</f>
        <v>#REF!</v>
      </c>
      <c r="AA317" s="51" t="e">
        <f>+'Ark1'!#REF!</f>
        <v>#REF!</v>
      </c>
      <c r="AB317" s="52" t="s">
        <v>456</v>
      </c>
      <c r="AC317" s="51" t="e">
        <f>+'Ark1'!#REF!</f>
        <v>#REF!</v>
      </c>
      <c r="AD317" s="76" t="e">
        <f>+'Ark1'!#REF!</f>
        <v>#REF!</v>
      </c>
      <c r="AE317" s="66" t="e">
        <f>+'Ark1'!#REF!</f>
        <v>#REF!</v>
      </c>
      <c r="AF317" s="1"/>
      <c r="AG317" s="1"/>
      <c r="AH317" s="1"/>
      <c r="AI317" s="1"/>
      <c r="AJ317" s="1"/>
      <c r="AL317" s="1"/>
      <c r="AM317" s="1"/>
    </row>
    <row r="318" spans="25:39">
      <c r="Y318" s="43"/>
      <c r="Z318" s="51" t="e">
        <f>+'Ark1'!#REF!</f>
        <v>#REF!</v>
      </c>
      <c r="AA318" s="51" t="e">
        <f>+'Ark1'!#REF!</f>
        <v>#REF!</v>
      </c>
      <c r="AB318" s="52" t="s">
        <v>455</v>
      </c>
      <c r="AC318" s="51" t="e">
        <f>+'Ark1'!#REF!</f>
        <v>#REF!</v>
      </c>
      <c r="AD318" s="76" t="e">
        <f>+'Ark1'!#REF!</f>
        <v>#REF!</v>
      </c>
      <c r="AE318" s="66" t="e">
        <f>+'Ark1'!#REF!</f>
        <v>#REF!</v>
      </c>
      <c r="AF318" s="1"/>
      <c r="AG318" s="1"/>
      <c r="AH318" s="1"/>
      <c r="AI318" s="1"/>
      <c r="AJ318" s="1"/>
      <c r="AL318" s="1"/>
      <c r="AM318" s="1"/>
    </row>
    <row r="319" spans="25:39">
      <c r="Y319" s="43"/>
      <c r="Z319" s="51" t="e">
        <f>+'Ark1'!#REF!</f>
        <v>#REF!</v>
      </c>
      <c r="AA319" s="51" t="e">
        <f>+'Ark1'!#REF!</f>
        <v>#REF!</v>
      </c>
      <c r="AB319" s="52" t="s">
        <v>454</v>
      </c>
      <c r="AC319" s="51" t="e">
        <f>+'Ark1'!#REF!</f>
        <v>#REF!</v>
      </c>
      <c r="AD319" s="76" t="e">
        <f>+'Ark1'!#REF!</f>
        <v>#REF!</v>
      </c>
      <c r="AE319" s="66" t="e">
        <f>+'Ark1'!#REF!</f>
        <v>#REF!</v>
      </c>
      <c r="AF319" s="1"/>
      <c r="AG319" s="1"/>
      <c r="AH319" s="1"/>
      <c r="AI319" s="1"/>
      <c r="AJ319" s="1"/>
      <c r="AL319" s="1"/>
      <c r="AM319" s="1"/>
    </row>
    <row r="320" spans="25:39">
      <c r="Y320" s="43"/>
      <c r="Z320" s="51" t="e">
        <f>+'Ark1'!#REF!</f>
        <v>#REF!</v>
      </c>
      <c r="AA320" s="51" t="e">
        <f>+'Ark1'!#REF!</f>
        <v>#REF!</v>
      </c>
      <c r="AB320" s="52" t="s">
        <v>453</v>
      </c>
      <c r="AC320" s="51" t="e">
        <f>+'Ark1'!#REF!</f>
        <v>#REF!</v>
      </c>
      <c r="AD320" s="76" t="e">
        <f>+'Ark1'!#REF!</f>
        <v>#REF!</v>
      </c>
      <c r="AE320" s="66" t="e">
        <f>+'Ark1'!#REF!</f>
        <v>#REF!</v>
      </c>
      <c r="AF320" s="1"/>
      <c r="AG320" s="1"/>
      <c r="AH320" s="1"/>
      <c r="AI320" s="1"/>
      <c r="AJ320" s="1"/>
      <c r="AL320" s="1"/>
      <c r="AM320" s="1"/>
    </row>
    <row r="321" spans="25:39">
      <c r="Y321" s="43"/>
      <c r="Z321" s="51" t="e">
        <f>+'Ark1'!#REF!</f>
        <v>#REF!</v>
      </c>
      <c r="AA321" s="51" t="e">
        <f>+'Ark1'!#REF!</f>
        <v>#REF!</v>
      </c>
      <c r="AB321" s="52" t="s">
        <v>452</v>
      </c>
      <c r="AC321" s="51" t="e">
        <f>+'Ark1'!#REF!</f>
        <v>#REF!</v>
      </c>
      <c r="AD321" s="76" t="e">
        <f>+'Ark1'!#REF!</f>
        <v>#REF!</v>
      </c>
      <c r="AE321" s="66" t="e">
        <f>+'Ark1'!#REF!</f>
        <v>#REF!</v>
      </c>
      <c r="AF321" s="1"/>
      <c r="AG321" s="1"/>
      <c r="AH321" s="1"/>
      <c r="AI321" s="1"/>
      <c r="AJ321" s="1"/>
      <c r="AL321" s="1"/>
      <c r="AM321" s="1"/>
    </row>
    <row r="322" spans="25:39">
      <c r="Y322" s="43"/>
      <c r="Z322" s="51" t="e">
        <f>+'Ark1'!#REF!</f>
        <v>#REF!</v>
      </c>
      <c r="AA322" s="51" t="e">
        <f>+'Ark1'!#REF!</f>
        <v>#REF!</v>
      </c>
      <c r="AB322" s="52" t="s">
        <v>451</v>
      </c>
      <c r="AC322" s="51" t="e">
        <f>+'Ark1'!#REF!</f>
        <v>#REF!</v>
      </c>
      <c r="AD322" s="76" t="e">
        <f>+'Ark1'!#REF!</f>
        <v>#REF!</v>
      </c>
      <c r="AE322" s="66" t="e">
        <f>+'Ark1'!#REF!</f>
        <v>#REF!</v>
      </c>
      <c r="AF322" s="1"/>
      <c r="AG322" s="1"/>
      <c r="AH322" s="1"/>
      <c r="AI322" s="1"/>
      <c r="AJ322" s="1"/>
      <c r="AL322" s="1"/>
      <c r="AM322" s="1"/>
    </row>
    <row r="323" spans="25:39">
      <c r="Y323" s="43"/>
      <c r="Z323" s="51" t="e">
        <f>+'Ark1'!#REF!</f>
        <v>#REF!</v>
      </c>
      <c r="AA323" s="51" t="e">
        <f>+'Ark1'!#REF!</f>
        <v>#REF!</v>
      </c>
      <c r="AB323" s="52" t="s">
        <v>450</v>
      </c>
      <c r="AC323" s="51" t="e">
        <f>+'Ark1'!#REF!</f>
        <v>#REF!</v>
      </c>
      <c r="AD323" s="76" t="e">
        <f>+'Ark1'!#REF!</f>
        <v>#REF!</v>
      </c>
      <c r="AE323" s="66" t="e">
        <f>+'Ark1'!#REF!</f>
        <v>#REF!</v>
      </c>
      <c r="AF323" s="1"/>
      <c r="AG323" s="1"/>
      <c r="AH323" s="1"/>
      <c r="AI323" s="1"/>
      <c r="AJ323" s="1"/>
      <c r="AL323" s="1"/>
      <c r="AM323" s="1"/>
    </row>
    <row r="324" spans="25:39">
      <c r="Y324" s="43"/>
      <c r="Z324" s="51" t="e">
        <f>+'Ark1'!#REF!</f>
        <v>#REF!</v>
      </c>
      <c r="AA324" s="51" t="e">
        <f>+'Ark1'!#REF!</f>
        <v>#REF!</v>
      </c>
      <c r="AB324" s="52" t="s">
        <v>543</v>
      </c>
      <c r="AC324" s="51" t="e">
        <f>+'Ark1'!#REF!</f>
        <v>#REF!</v>
      </c>
      <c r="AD324" s="76" t="e">
        <f>+'Ark1'!#REF!</f>
        <v>#REF!</v>
      </c>
      <c r="AE324" s="66" t="e">
        <f>+'Ark1'!#REF!</f>
        <v>#REF!</v>
      </c>
      <c r="AF324" s="1"/>
      <c r="AG324" s="1"/>
      <c r="AH324" s="1"/>
      <c r="AI324" s="1"/>
      <c r="AJ324" s="1"/>
      <c r="AL324" s="1"/>
      <c r="AM324" s="1"/>
    </row>
    <row r="325" spans="25:39">
      <c r="Y325" s="43"/>
      <c r="Z325" s="51" t="e">
        <f>+'Ark1'!#REF!</f>
        <v>#REF!</v>
      </c>
      <c r="AA325" s="51" t="e">
        <f>+'Ark1'!#REF!</f>
        <v>#REF!</v>
      </c>
      <c r="AB325" s="52" t="s">
        <v>544</v>
      </c>
      <c r="AC325" s="51" t="e">
        <f>+'Ark1'!#REF!</f>
        <v>#REF!</v>
      </c>
      <c r="AD325" s="76" t="e">
        <f>+'Ark1'!#REF!</f>
        <v>#REF!</v>
      </c>
      <c r="AE325" s="66" t="e">
        <f>+'Ark1'!#REF!</f>
        <v>#REF!</v>
      </c>
      <c r="AF325" s="1"/>
      <c r="AG325" s="1"/>
      <c r="AH325" s="1"/>
      <c r="AI325" s="1"/>
      <c r="AJ325" s="1"/>
      <c r="AL325" s="1"/>
      <c r="AM325" s="1"/>
    </row>
    <row r="326" spans="25:39">
      <c r="Y326" s="43"/>
      <c r="Z326" s="43"/>
      <c r="AA326" s="43"/>
      <c r="AB326" s="43"/>
      <c r="AC326" s="43"/>
      <c r="AD326" s="43"/>
      <c r="AE326" s="43"/>
      <c r="AF326" s="1"/>
      <c r="AG326" s="1"/>
      <c r="AH326" s="1"/>
      <c r="AI326" s="1"/>
      <c r="AJ326" s="1"/>
      <c r="AL326" s="1"/>
      <c r="AM326" s="1"/>
    </row>
    <row r="327" spans="25:39">
      <c r="Y327" s="43"/>
      <c r="Z327" s="43"/>
      <c r="AA327" s="43"/>
      <c r="AB327" s="43"/>
      <c r="AC327" s="43"/>
      <c r="AD327" s="43"/>
      <c r="AE327" s="43"/>
      <c r="AF327" s="1"/>
      <c r="AG327" s="1"/>
      <c r="AH327" s="1"/>
      <c r="AI327" s="1"/>
      <c r="AJ327" s="1"/>
      <c r="AL327" s="1"/>
      <c r="AM327" s="1"/>
    </row>
    <row r="328" spans="25:39">
      <c r="AF328" s="1"/>
      <c r="AG328" s="1"/>
      <c r="AH328" s="1"/>
      <c r="AI328" s="1"/>
      <c r="AJ328" s="1"/>
      <c r="AL328" s="1"/>
      <c r="AM328" s="1"/>
    </row>
    <row r="329" spans="25:39">
      <c r="AF329" s="1"/>
      <c r="AG329" s="1"/>
      <c r="AH329" s="1"/>
      <c r="AI329" s="1"/>
      <c r="AJ329" s="1"/>
      <c r="AL329" s="1"/>
      <c r="AM329" s="1"/>
    </row>
    <row r="330" spans="25:39">
      <c r="AF330" s="1"/>
      <c r="AG330" s="1"/>
      <c r="AH330" s="1"/>
      <c r="AI330" s="1"/>
      <c r="AJ330" s="1"/>
      <c r="AL330" s="1"/>
      <c r="AM330" s="1"/>
    </row>
    <row r="331" spans="25:39">
      <c r="AF331" s="1"/>
      <c r="AG331" s="1"/>
      <c r="AH331" s="1"/>
      <c r="AI331" s="1"/>
      <c r="AJ331" s="1"/>
      <c r="AL331" s="1"/>
      <c r="AM331" s="1"/>
    </row>
    <row r="332" spans="25:39">
      <c r="AF332" s="1"/>
      <c r="AG332" s="1"/>
      <c r="AH332" s="1"/>
      <c r="AI332" s="1"/>
      <c r="AJ332" s="1"/>
      <c r="AL332" s="1"/>
      <c r="AM332" s="1"/>
    </row>
    <row r="333" spans="25:39">
      <c r="AF333" s="1"/>
      <c r="AG333" s="1"/>
      <c r="AH333" s="1"/>
      <c r="AI333" s="1"/>
      <c r="AJ333" s="1"/>
      <c r="AL333" s="1"/>
      <c r="AM333" s="1"/>
    </row>
    <row r="334" spans="25:39">
      <c r="AF334" s="1"/>
      <c r="AG334" s="1"/>
      <c r="AH334" s="1"/>
      <c r="AI334" s="1"/>
      <c r="AJ334" s="1"/>
      <c r="AL334" s="1"/>
      <c r="AM334" s="1"/>
    </row>
    <row r="335" spans="25:39">
      <c r="AF335" s="1"/>
      <c r="AG335" s="1"/>
      <c r="AH335" s="1"/>
      <c r="AI335" s="1"/>
      <c r="AJ335" s="1"/>
      <c r="AL335" s="1"/>
      <c r="AM335" s="1"/>
    </row>
    <row r="336" spans="25:39">
      <c r="AF336" s="1"/>
      <c r="AG336" s="1"/>
      <c r="AH336" s="1"/>
      <c r="AI336" s="1"/>
      <c r="AJ336" s="1"/>
      <c r="AL336" s="1"/>
      <c r="AM336" s="1"/>
    </row>
    <row r="337" spans="32:39">
      <c r="AF337" s="1"/>
      <c r="AG337" s="1"/>
      <c r="AH337" s="1"/>
      <c r="AI337" s="1"/>
      <c r="AJ337" s="1"/>
      <c r="AL337" s="1"/>
      <c r="AM337" s="1"/>
    </row>
    <row r="338" spans="32:39">
      <c r="AF338" s="1"/>
      <c r="AG338" s="1"/>
      <c r="AH338" s="1"/>
      <c r="AI338" s="1"/>
      <c r="AJ338" s="1"/>
      <c r="AL338" s="1"/>
      <c r="AM338" s="1"/>
    </row>
    <row r="339" spans="32:39">
      <c r="AF339" s="1"/>
      <c r="AG339" s="1"/>
      <c r="AH339" s="1"/>
      <c r="AI339" s="1"/>
      <c r="AJ339" s="1"/>
      <c r="AL339" s="1"/>
      <c r="AM339" s="1"/>
    </row>
    <row r="340" spans="32:39">
      <c r="AF340" s="1"/>
      <c r="AG340" s="1"/>
      <c r="AH340" s="1"/>
      <c r="AI340" s="1"/>
      <c r="AJ340" s="1"/>
      <c r="AL340" s="1"/>
      <c r="AM340" s="1"/>
    </row>
    <row r="341" spans="32:39">
      <c r="AF341" s="1"/>
      <c r="AG341" s="1"/>
      <c r="AH341" s="1"/>
      <c r="AI341" s="1"/>
      <c r="AJ341" s="1"/>
      <c r="AL341" s="1"/>
      <c r="AM341" s="1"/>
    </row>
  </sheetData>
  <conditionalFormatting sqref="AF38:AF39 AF111:AF112">
    <cfRule type="cellIs" dxfId="86" priority="12" stopIfTrue="1" operator="lessThan">
      <formula>0</formula>
    </cfRule>
  </conditionalFormatting>
  <conditionalFormatting sqref="AF87">
    <cfRule type="cellIs" dxfId="85" priority="13" stopIfTrue="1" operator="greaterThan">
      <formula>0</formula>
    </cfRule>
  </conditionalFormatting>
  <conditionalFormatting sqref="AF62">
    <cfRule type="cellIs" dxfId="84" priority="14" stopIfTrue="1" operator="greaterThan">
      <formula>0</formula>
    </cfRule>
    <cfRule type="cellIs" dxfId="83" priority="15" stopIfTrue="1" operator="lessThan">
      <formula>0</formula>
    </cfRule>
  </conditionalFormatting>
  <conditionalFormatting sqref="AF87">
    <cfRule type="cellIs" dxfId="82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Y212"/>
  <sheetViews>
    <sheetView topLeftCell="A14" zoomScale="90" zoomScaleNormal="90" workbookViewId="0">
      <selection activeCell="A31" sqref="A31:XFD85"/>
    </sheetView>
  </sheetViews>
  <sheetFormatPr baseColWidth="10" defaultRowHeight="15"/>
  <cols>
    <col min="1" max="1" width="1.90625" customWidth="1"/>
    <col min="2" max="2" width="5" customWidth="1"/>
    <col min="3" max="3" width="2.81640625" customWidth="1"/>
    <col min="4" max="4" width="10.90625" customWidth="1"/>
    <col min="5" max="5" width="7.453125" customWidth="1"/>
    <col min="6" max="6" width="7.453125" style="11" customWidth="1"/>
    <col min="7" max="7" width="6.54296875" style="67" customWidth="1"/>
    <col min="8" max="8" width="4.81640625" style="67" customWidth="1"/>
    <col min="9" max="9" width="5.453125" style="67" customWidth="1"/>
    <col min="10" max="10" width="5.6328125" customWidth="1"/>
    <col min="11" max="11" width="5.36328125" style="67" customWidth="1"/>
    <col min="12" max="12" width="7.36328125" customWidth="1"/>
    <col min="13" max="13" width="7.08984375" customWidth="1"/>
    <col min="14" max="14" width="5.6328125" style="67" customWidth="1"/>
    <col min="15" max="15" width="6" style="11" customWidth="1"/>
    <col min="16" max="16" width="5.54296875" style="11" customWidth="1"/>
    <col min="17" max="17" width="6.6328125" style="11" customWidth="1"/>
    <col min="18" max="18" width="6.90625" style="11" customWidth="1"/>
    <col min="19" max="19" width="6.08984375" customWidth="1"/>
    <col min="20" max="22" width="7.81640625" style="11" customWidth="1"/>
    <col min="23" max="23" width="6.1796875" style="11" customWidth="1"/>
    <col min="24" max="24" width="5" customWidth="1"/>
    <col min="25" max="25" width="6.81640625" customWidth="1"/>
    <col min="26" max="26" width="7.1796875" style="11" customWidth="1"/>
    <col min="27" max="27" width="9.08984375" style="11" customWidth="1"/>
    <col min="28" max="28" width="9.453125" customWidth="1"/>
    <col min="29" max="29" width="9.453125" style="67" customWidth="1"/>
    <col min="30" max="30" width="8" style="67" customWidth="1"/>
    <col min="31" max="31" width="7.81640625" style="67" customWidth="1"/>
    <col min="32" max="32" width="7.90625" customWidth="1"/>
    <col min="33" max="33" width="7.453125" customWidth="1"/>
    <col min="37" max="37" width="9.54296875" customWidth="1"/>
    <col min="38" max="39" width="9.81640625" style="67" customWidth="1"/>
    <col min="41" max="41" width="14" customWidth="1"/>
    <col min="42" max="42" width="12.54296875" customWidth="1"/>
    <col min="43" max="43" width="10.90625" customWidth="1"/>
  </cols>
  <sheetData>
    <row r="1" spans="1:51">
      <c r="A1" s="43"/>
      <c r="B1" s="43"/>
      <c r="C1" s="43"/>
      <c r="D1" s="43"/>
      <c r="E1" s="43"/>
      <c r="F1" s="73"/>
      <c r="G1" s="64"/>
      <c r="H1" s="64"/>
      <c r="I1" s="64"/>
      <c r="J1" s="43"/>
      <c r="K1" s="64"/>
      <c r="L1" s="43"/>
      <c r="M1" s="43"/>
      <c r="N1" s="64"/>
      <c r="O1" s="73"/>
      <c r="P1" s="73"/>
      <c r="Q1" s="73"/>
      <c r="R1" s="73"/>
      <c r="S1" s="43"/>
      <c r="T1" s="73"/>
      <c r="U1" s="73"/>
      <c r="V1" s="73"/>
      <c r="W1" s="73"/>
      <c r="X1" s="43"/>
      <c r="Y1" s="43"/>
      <c r="Z1" s="73"/>
      <c r="AA1" s="73"/>
      <c r="AB1" s="43"/>
      <c r="AC1" s="64"/>
      <c r="AD1" s="4"/>
      <c r="AE1" s="4"/>
      <c r="AF1" s="4"/>
      <c r="AG1" s="4"/>
      <c r="AH1" s="4"/>
      <c r="AL1"/>
      <c r="AM1"/>
    </row>
    <row r="2" spans="1:51" s="200" customFormat="1" ht="31.8">
      <c r="A2" s="199"/>
      <c r="B2" s="199"/>
      <c r="C2" s="152" t="s">
        <v>449</v>
      </c>
      <c r="D2" s="199"/>
      <c r="E2" s="199"/>
      <c r="F2" s="203"/>
      <c r="G2" s="202"/>
      <c r="H2" s="202"/>
      <c r="I2" s="202"/>
      <c r="J2" s="199"/>
      <c r="K2" s="202"/>
      <c r="L2" s="199"/>
      <c r="M2" s="199"/>
      <c r="N2" s="202"/>
      <c r="O2" s="203"/>
      <c r="P2" s="203"/>
      <c r="Q2" s="185" t="str">
        <f>+År!B2</f>
        <v>KVIGE</v>
      </c>
      <c r="R2" s="203"/>
      <c r="S2" s="199"/>
      <c r="T2" s="203"/>
      <c r="U2" s="203"/>
      <c r="V2" s="203"/>
      <c r="W2" s="203"/>
      <c r="X2" s="199"/>
      <c r="Y2" s="199"/>
      <c r="Z2" s="203"/>
      <c r="AA2" s="203"/>
      <c r="AB2" s="199"/>
      <c r="AC2" s="202"/>
      <c r="AD2" s="4"/>
      <c r="AE2" s="4"/>
      <c r="AF2" s="4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1">
      <c r="A3" s="43"/>
      <c r="B3" s="43"/>
      <c r="C3" s="43"/>
      <c r="D3" s="43"/>
      <c r="E3" s="43"/>
      <c r="F3" s="73"/>
      <c r="G3" s="64"/>
      <c r="H3" s="64"/>
      <c r="I3" s="64"/>
      <c r="J3" s="43"/>
      <c r="K3" s="64"/>
      <c r="L3" s="43"/>
      <c r="M3" s="43"/>
      <c r="N3" s="64"/>
      <c r="O3" s="73"/>
      <c r="P3" s="73"/>
      <c r="Q3" s="73"/>
      <c r="R3" s="73"/>
      <c r="S3" s="43"/>
      <c r="T3" s="73"/>
      <c r="U3" s="73"/>
      <c r="V3" s="73"/>
      <c r="W3" s="73"/>
      <c r="X3" s="43"/>
      <c r="Y3" s="43"/>
      <c r="Z3" s="73"/>
      <c r="AA3" s="73"/>
      <c r="AB3" s="43"/>
      <c r="AC3" s="64"/>
      <c r="AD3" s="4"/>
      <c r="AE3" s="4"/>
      <c r="AF3" s="4"/>
      <c r="AG3" s="4"/>
      <c r="AH3" s="4"/>
      <c r="AL3"/>
      <c r="AM3"/>
    </row>
    <row r="4" spans="1:51" ht="19.8">
      <c r="A4" s="43"/>
      <c r="B4" s="43"/>
      <c r="C4" s="43"/>
      <c r="D4" s="43"/>
      <c r="E4" s="43"/>
      <c r="F4" s="73"/>
      <c r="G4" s="64"/>
      <c r="H4" s="180"/>
      <c r="I4" s="64"/>
      <c r="J4" s="43"/>
      <c r="K4" s="180"/>
      <c r="L4" s="43"/>
      <c r="M4" s="43"/>
      <c r="N4" s="180"/>
      <c r="O4" s="73"/>
      <c r="P4" s="73"/>
      <c r="Q4" s="73"/>
      <c r="R4" s="73"/>
      <c r="S4" s="43"/>
      <c r="T4" s="73"/>
      <c r="U4" s="73"/>
      <c r="V4" s="73"/>
      <c r="W4" s="73"/>
      <c r="X4" s="43"/>
      <c r="Y4" s="43"/>
      <c r="Z4" s="73"/>
      <c r="AA4" s="73"/>
      <c r="AB4" s="43"/>
      <c r="AC4" s="64"/>
      <c r="AD4" s="4"/>
      <c r="AE4" s="4"/>
      <c r="AF4" s="4"/>
      <c r="AG4" s="4"/>
      <c r="AH4" s="4"/>
      <c r="AL4"/>
      <c r="AM4"/>
    </row>
    <row r="5" spans="1:51" s="182" customFormat="1" ht="19.8">
      <c r="A5" s="180"/>
      <c r="B5" s="180"/>
      <c r="C5" s="180"/>
      <c r="D5" s="180"/>
      <c r="E5" s="154" t="s">
        <v>7</v>
      </c>
      <c r="F5" s="154"/>
      <c r="G5" s="201">
        <f>+År!P2</f>
        <v>49</v>
      </c>
      <c r="H5" s="176"/>
      <c r="I5" s="181"/>
      <c r="J5" s="181"/>
      <c r="K5" s="176"/>
      <c r="L5" s="176" t="s">
        <v>421</v>
      </c>
      <c r="M5" s="180"/>
      <c r="N5" s="176"/>
      <c r="O5" s="180"/>
      <c r="P5" s="186"/>
      <c r="Q5" s="536">
        <f>SUM(F10:F15)</f>
        <v>36630</v>
      </c>
      <c r="R5" s="537"/>
      <c r="S5" s="178"/>
      <c r="T5" s="178"/>
      <c r="U5" s="178"/>
      <c r="V5" s="178"/>
      <c r="W5" s="180"/>
      <c r="X5" s="180"/>
      <c r="Y5" s="186"/>
      <c r="Z5" s="186"/>
      <c r="AA5" s="186"/>
      <c r="AB5" s="186"/>
      <c r="AC5" s="180"/>
      <c r="AD5" s="4"/>
      <c r="AE5" s="4"/>
      <c r="AF5" s="4"/>
      <c r="AG5" s="4"/>
      <c r="AH5" s="4"/>
      <c r="AI5" s="4"/>
      <c r="AJ5" s="4"/>
      <c r="AK5"/>
      <c r="AL5"/>
      <c r="AM5"/>
      <c r="AN5"/>
      <c r="AO5"/>
      <c r="AP5"/>
      <c r="AQ5"/>
      <c r="AR5"/>
      <c r="AS5"/>
      <c r="AT5"/>
      <c r="AU5"/>
      <c r="AV5"/>
      <c r="AW5" s="177"/>
      <c r="AX5" s="179"/>
      <c r="AY5" s="179"/>
    </row>
    <row r="6" spans="1:51" ht="17.399999999999999">
      <c r="A6" s="43"/>
      <c r="B6" s="43"/>
      <c r="C6" s="43"/>
      <c r="D6" s="43"/>
      <c r="E6" s="49"/>
      <c r="F6" s="74"/>
      <c r="G6" s="65"/>
      <c r="H6" s="64"/>
      <c r="I6" s="65"/>
      <c r="J6" s="49"/>
      <c r="K6" s="64"/>
      <c r="L6" s="49"/>
      <c r="M6" s="49"/>
      <c r="N6" s="64"/>
      <c r="O6" s="74"/>
      <c r="P6" s="194"/>
      <c r="Q6" s="73"/>
      <c r="R6" s="73"/>
      <c r="S6" s="43"/>
      <c r="T6" s="73"/>
      <c r="U6" s="73"/>
      <c r="V6" s="73"/>
      <c r="W6" s="73"/>
      <c r="X6" s="43"/>
      <c r="Y6" s="43"/>
      <c r="Z6" s="74" t="s">
        <v>488</v>
      </c>
      <c r="AA6" s="73"/>
      <c r="AB6" s="64"/>
      <c r="AC6" s="64"/>
      <c r="AD6" s="4"/>
      <c r="AE6" s="4"/>
      <c r="AF6" s="4"/>
      <c r="AG6" s="4"/>
      <c r="AH6" s="4"/>
      <c r="AL6"/>
      <c r="AM6"/>
      <c r="AU6" s="5"/>
    </row>
    <row r="7" spans="1:51" ht="15.6">
      <c r="A7" s="43"/>
      <c r="B7" s="43"/>
      <c r="C7" s="43"/>
      <c r="D7" s="43"/>
      <c r="E7" s="49" t="s">
        <v>4</v>
      </c>
      <c r="F7" s="73"/>
      <c r="G7" s="64"/>
      <c r="H7" s="65"/>
      <c r="I7" s="64"/>
      <c r="J7" s="49" t="s">
        <v>24</v>
      </c>
      <c r="K7" s="65"/>
      <c r="L7" s="49" t="s">
        <v>24</v>
      </c>
      <c r="M7" s="64"/>
      <c r="N7" s="65"/>
      <c r="O7" s="173" t="s">
        <v>402</v>
      </c>
      <c r="P7" s="74" t="s">
        <v>402</v>
      </c>
      <c r="Q7" s="74" t="s">
        <v>402</v>
      </c>
      <c r="R7" s="74" t="s">
        <v>534</v>
      </c>
      <c r="S7" s="95" t="s">
        <v>402</v>
      </c>
      <c r="T7" s="73"/>
      <c r="U7" s="73"/>
      <c r="V7" s="73"/>
      <c r="W7" s="74" t="s">
        <v>422</v>
      </c>
      <c r="X7" s="43"/>
      <c r="Y7" s="43"/>
      <c r="Z7" s="74" t="s">
        <v>485</v>
      </c>
      <c r="AA7" s="74" t="s">
        <v>77</v>
      </c>
      <c r="AB7" s="65" t="s">
        <v>4</v>
      </c>
      <c r="AC7" s="43"/>
      <c r="AD7" s="4"/>
      <c r="AE7" s="4"/>
      <c r="AF7" s="4"/>
      <c r="AG7" s="4"/>
      <c r="AH7" s="4"/>
      <c r="AL7"/>
      <c r="AM7"/>
    </row>
    <row r="8" spans="1:51" ht="15.6">
      <c r="A8" s="43"/>
      <c r="B8" s="43"/>
      <c r="C8" s="43"/>
      <c r="D8" s="43"/>
      <c r="E8" s="49" t="s">
        <v>486</v>
      </c>
      <c r="F8" s="74" t="s">
        <v>4</v>
      </c>
      <c r="G8" s="65" t="s">
        <v>4</v>
      </c>
      <c r="H8" s="195"/>
      <c r="I8" s="65" t="s">
        <v>1</v>
      </c>
      <c r="J8" s="50" t="s">
        <v>0</v>
      </c>
      <c r="K8" s="195"/>
      <c r="L8" s="49" t="s">
        <v>492</v>
      </c>
      <c r="M8" s="65" t="s">
        <v>24</v>
      </c>
      <c r="N8" s="195"/>
      <c r="O8" s="74" t="s">
        <v>582</v>
      </c>
      <c r="P8" s="74" t="s">
        <v>580</v>
      </c>
      <c r="Q8" s="74" t="s">
        <v>498</v>
      </c>
      <c r="R8" s="74" t="s">
        <v>558</v>
      </c>
      <c r="S8" s="65" t="s">
        <v>500</v>
      </c>
      <c r="T8" s="74" t="s">
        <v>402</v>
      </c>
      <c r="U8" s="423" t="s">
        <v>24</v>
      </c>
      <c r="V8" s="423" t="s">
        <v>24</v>
      </c>
      <c r="W8" s="74" t="s">
        <v>415</v>
      </c>
      <c r="X8" s="49" t="s">
        <v>545</v>
      </c>
      <c r="Y8" s="49" t="s">
        <v>413</v>
      </c>
      <c r="Z8" s="74" t="s">
        <v>71</v>
      </c>
      <c r="AA8" s="74" t="s">
        <v>423</v>
      </c>
      <c r="AB8" s="65" t="s">
        <v>425</v>
      </c>
      <c r="AC8" s="43"/>
      <c r="AD8" s="4"/>
      <c r="AE8" s="56"/>
      <c r="AF8" s="56"/>
      <c r="AG8" s="1"/>
      <c r="AH8" s="5"/>
      <c r="AL8"/>
      <c r="AM8"/>
    </row>
    <row r="9" spans="1:51" ht="15.6">
      <c r="A9" s="43"/>
      <c r="B9" s="49" t="s">
        <v>89</v>
      </c>
      <c r="C9" s="49" t="s">
        <v>433</v>
      </c>
      <c r="D9" s="46"/>
      <c r="E9" s="50" t="s">
        <v>487</v>
      </c>
      <c r="F9" s="75" t="s">
        <v>10</v>
      </c>
      <c r="G9" s="87" t="s">
        <v>402</v>
      </c>
      <c r="H9" s="195" t="s">
        <v>536</v>
      </c>
      <c r="I9" s="87" t="s">
        <v>402</v>
      </c>
      <c r="J9" s="50"/>
      <c r="K9" s="195" t="s">
        <v>536</v>
      </c>
      <c r="L9" s="50" t="s">
        <v>414</v>
      </c>
      <c r="M9" s="87" t="s">
        <v>45</v>
      </c>
      <c r="N9" s="195" t="s">
        <v>536</v>
      </c>
      <c r="O9" s="75" t="s">
        <v>571</v>
      </c>
      <c r="P9" s="75" t="s">
        <v>556</v>
      </c>
      <c r="Q9" s="75" t="s">
        <v>439</v>
      </c>
      <c r="R9" s="75" t="s">
        <v>494</v>
      </c>
      <c r="S9" s="87" t="s">
        <v>481</v>
      </c>
      <c r="T9" s="75" t="s">
        <v>482</v>
      </c>
      <c r="U9" s="423" t="s">
        <v>737</v>
      </c>
      <c r="V9" s="423" t="s">
        <v>738</v>
      </c>
      <c r="W9" s="75" t="s">
        <v>45</v>
      </c>
      <c r="X9" s="50" t="s">
        <v>546</v>
      </c>
      <c r="Y9" s="50" t="s">
        <v>414</v>
      </c>
      <c r="Z9" s="75" t="s">
        <v>497</v>
      </c>
      <c r="AA9" s="75" t="s">
        <v>424</v>
      </c>
      <c r="AB9" s="87" t="s">
        <v>70</v>
      </c>
      <c r="AC9" s="43"/>
      <c r="AD9" s="4"/>
      <c r="AE9" s="56"/>
      <c r="AF9" s="56"/>
      <c r="AG9" s="1"/>
      <c r="AH9" s="5"/>
      <c r="AL9"/>
      <c r="AM9"/>
    </row>
    <row r="10" spans="1:51" ht="15.6">
      <c r="A10" s="43"/>
      <c r="B10" s="62">
        <f>+'Ark1'!C368</f>
        <v>2024</v>
      </c>
      <c r="C10" s="62">
        <f>+'Ark1'!K368</f>
        <v>0</v>
      </c>
      <c r="D10" s="62" t="s">
        <v>64</v>
      </c>
      <c r="E10" s="62">
        <f>+'Ark1'!Q368</f>
        <v>6387</v>
      </c>
      <c r="F10" s="98">
        <f>+'Ark1'!R368</f>
        <v>33972</v>
      </c>
      <c r="G10" s="120">
        <f>+'Ark1'!AE368</f>
        <v>92.139951179821026</v>
      </c>
      <c r="H10" s="69">
        <f t="shared" ref="H10:H15" si="0">+G10-G17</f>
        <v>0.46525269848524431</v>
      </c>
      <c r="I10" s="120">
        <f>+'Ark1'!AF368</f>
        <v>92.238891467793124</v>
      </c>
      <c r="J10" s="63">
        <f>+'Ark1'!S368</f>
        <v>5.9016176080615219</v>
      </c>
      <c r="K10" s="57">
        <f t="shared" ref="K10:K15" si="1">+J10-J17</f>
        <v>0.11962358160724573</v>
      </c>
      <c r="L10" s="63">
        <f>+'Ark1'!T368</f>
        <v>7.7763746614859297</v>
      </c>
      <c r="M10" s="348">
        <f>+'Ark1'!U368</f>
        <v>226.07157953608876</v>
      </c>
      <c r="N10" s="69">
        <f t="shared" ref="N10:N15" si="2">+M10-M17</f>
        <v>8.1249072643885256E-2</v>
      </c>
      <c r="O10" s="98">
        <f>+'Ark1'!V368</f>
        <v>57.044036265159519</v>
      </c>
      <c r="P10" s="98">
        <f>+'Ark1'!W368</f>
        <v>74.838101966325198</v>
      </c>
      <c r="Q10" s="98">
        <f>+'Ark1'!X368</f>
        <v>0.66231013776050862</v>
      </c>
      <c r="R10" s="98">
        <f>+'Ark1'!AG368</f>
        <v>532.97041132511083</v>
      </c>
      <c r="S10" s="97">
        <f>+'Ark1'!AH368</f>
        <v>96.514776875073622</v>
      </c>
      <c r="T10" s="98">
        <f>+'Ark1'!AI368</f>
        <v>66.225126574826348</v>
      </c>
      <c r="U10" s="374">
        <f>+IF(F10=0,"",'Ark1'!AR368)</f>
        <v>192.52020171334837</v>
      </c>
      <c r="V10" s="114">
        <f>+IF(F10=0,"",'Ark1'!AS368)</f>
        <v>31.248174360345089</v>
      </c>
      <c r="W10" s="98">
        <f>+'Ark1'!Y368</f>
        <v>52.375952767417914</v>
      </c>
      <c r="X10" s="63">
        <f>+'Ark1'!Z368</f>
        <v>1.7118720005345609</v>
      </c>
      <c r="Y10" s="63">
        <f>+'Ark1'!AA368</f>
        <v>2.0464846839155424</v>
      </c>
      <c r="Z10" s="307">
        <f>IF(F10=0,"",1000*M10/R10)</f>
        <v>424.17285224898831</v>
      </c>
      <c r="AA10" s="98">
        <f>+IF(F10=0,"",M10/J10)</f>
        <v>38.306714285805022</v>
      </c>
      <c r="AB10" s="97">
        <f>+IF(F10=0,"",F10/E10)</f>
        <v>5.3189290746829494</v>
      </c>
      <c r="AC10" s="43"/>
      <c r="AD10" s="4"/>
      <c r="AE10" s="56"/>
      <c r="AF10" s="56"/>
      <c r="AG10" s="1"/>
      <c r="AH10" s="5"/>
      <c r="AL10"/>
      <c r="AM10"/>
    </row>
    <row r="11" spans="1:51" ht="15.6">
      <c r="A11" s="43"/>
      <c r="B11" s="62">
        <f>+'Ark1'!C369</f>
        <v>2024</v>
      </c>
      <c r="C11" s="62">
        <f>+'Ark1'!K369</f>
        <v>4</v>
      </c>
      <c r="D11" s="62" t="s">
        <v>65</v>
      </c>
      <c r="E11" s="62">
        <f>+'Ark1'!Q369</f>
        <v>192</v>
      </c>
      <c r="F11" s="98">
        <f>+'Ark1'!R369</f>
        <v>661</v>
      </c>
      <c r="G11" s="120">
        <f>+'Ark1'!AE369</f>
        <v>1.7927854624355846</v>
      </c>
      <c r="H11" s="69">
        <f t="shared" si="0"/>
        <v>-9.5776365171281741E-2</v>
      </c>
      <c r="I11" s="120">
        <f>+'Ark1'!AF369</f>
        <v>1.6146464158114131</v>
      </c>
      <c r="J11" s="63">
        <f>+'Ark1'!S369</f>
        <v>4.9969742813918305</v>
      </c>
      <c r="K11" s="57">
        <f t="shared" si="1"/>
        <v>0.10056544161282677</v>
      </c>
      <c r="L11" s="63">
        <f>+'Ark1'!T369</f>
        <v>7.2057488653555213</v>
      </c>
      <c r="M11" s="348">
        <f>+'Ark1'!U369</f>
        <v>203.38971255673215</v>
      </c>
      <c r="N11" s="69">
        <f t="shared" si="2"/>
        <v>-1.4821495122333204</v>
      </c>
      <c r="O11" s="98">
        <f>+'Ark1'!V369</f>
        <v>31.164901664145241</v>
      </c>
      <c r="P11" s="98">
        <f>+'Ark1'!W369</f>
        <v>65.204236006051445</v>
      </c>
      <c r="Q11" s="98">
        <f>+'Ark1'!X369</f>
        <v>1.8154311649016643</v>
      </c>
      <c r="R11" s="98">
        <f>+'Ark1'!AG369</f>
        <v>546.11567732115691</v>
      </c>
      <c r="S11" s="97">
        <f>+'Ark1'!AH369</f>
        <v>99.394856278366078</v>
      </c>
      <c r="T11" s="98">
        <f>+'Ark1'!AI369</f>
        <v>51.285930408472005</v>
      </c>
      <c r="U11" s="374">
        <f>+IF(F11=0,"",'Ark1'!AR369)</f>
        <v>190.23744292237444</v>
      </c>
      <c r="V11" s="114">
        <f>+IF(F11=0,"",'Ark1'!AS369)</f>
        <v>28.779508404092077</v>
      </c>
      <c r="W11" s="98">
        <f>+'Ark1'!Y369</f>
        <v>60.533255511012975</v>
      </c>
      <c r="X11" s="63">
        <f>+'Ark1'!Z369</f>
        <v>1.5273571592543584</v>
      </c>
      <c r="Y11" s="63">
        <f>+'Ark1'!AA369</f>
        <v>1.930728564605606</v>
      </c>
      <c r="Z11" s="307">
        <f t="shared" ref="Z11:Z15" si="3">IF(F11=0,"",1000*M11/R11)</f>
        <v>372.42972689305122</v>
      </c>
      <c r="AA11" s="98">
        <f t="shared" ref="AA11:AA15" si="4">+IF(F11=0,"",M11/J11)</f>
        <v>40.702573418104741</v>
      </c>
      <c r="AB11" s="97">
        <f t="shared" ref="AB11:AB15" si="5">+IF(F11=0,"",F11/E11)</f>
        <v>3.4427083333333335</v>
      </c>
      <c r="AC11" s="43"/>
      <c r="AD11" s="4"/>
      <c r="AE11" s="56"/>
      <c r="AF11" s="56"/>
      <c r="AG11" s="1"/>
      <c r="AH11" s="5"/>
      <c r="AJ11" s="2"/>
      <c r="AK11" s="2"/>
      <c r="AL11" s="2"/>
      <c r="AM11"/>
    </row>
    <row r="12" spans="1:51" ht="15.6">
      <c r="A12" s="43"/>
      <c r="B12" s="62">
        <f>+'Ark1'!C370</f>
        <v>2024</v>
      </c>
      <c r="C12" s="62">
        <f>+'Ark1'!K370</f>
        <v>7</v>
      </c>
      <c r="D12" s="62" t="s">
        <v>66</v>
      </c>
      <c r="E12" s="62">
        <f>+'Ark1'!Q370</f>
        <v>800</v>
      </c>
      <c r="F12" s="98">
        <f>+'Ark1'!R370</f>
        <v>905</v>
      </c>
      <c r="G12" s="120">
        <f>+'Ark1'!AE370</f>
        <v>2.454570111201519</v>
      </c>
      <c r="H12" s="69">
        <f t="shared" si="0"/>
        <v>-0.25714418195537547</v>
      </c>
      <c r="I12" s="120">
        <f>+'Ark1'!AF370</f>
        <v>2.2807787686905976</v>
      </c>
      <c r="J12" s="63">
        <f>+'Ark1'!S370</f>
        <v>4.6110497237569055</v>
      </c>
      <c r="K12" s="57">
        <f t="shared" si="1"/>
        <v>3.5641462469680363E-2</v>
      </c>
      <c r="L12" s="63">
        <f>+'Ark1'!T370</f>
        <v>7.1138121546961308</v>
      </c>
      <c r="M12" s="348">
        <f>+'Ark1'!U370</f>
        <v>209.83966850828736</v>
      </c>
      <c r="N12" s="69">
        <f t="shared" si="2"/>
        <v>-0.41777625636214566</v>
      </c>
      <c r="O12" s="98">
        <f>+'Ark1'!V370</f>
        <v>24.640883977900543</v>
      </c>
      <c r="P12" s="98">
        <f>+'Ark1'!W370</f>
        <v>64.198895027624303</v>
      </c>
      <c r="Q12" s="98">
        <f>+'Ark1'!X370</f>
        <v>0.33149171270718242</v>
      </c>
      <c r="R12" s="98">
        <f>+'Ark1'!AG370</f>
        <v>584.36888888888882</v>
      </c>
      <c r="S12" s="97">
        <f>+'Ark1'!AH370</f>
        <v>24.861878453038671</v>
      </c>
      <c r="T12" s="98">
        <f>+'Ark1'!AI370</f>
        <v>10.718232044198897</v>
      </c>
      <c r="U12" s="374">
        <f>+IF(F12=0,"",'Ark1'!AR370)</f>
        <v>197.52</v>
      </c>
      <c r="V12" s="114">
        <f>+IF(F12=0,"",'Ark1'!AS370)</f>
        <v>27.244400996337529</v>
      </c>
      <c r="W12" s="98">
        <f>+'Ark1'!Y370</f>
        <v>50.349683358038085</v>
      </c>
      <c r="X12" s="63">
        <f>+'Ark1'!Z370</f>
        <v>1.632910665229873</v>
      </c>
      <c r="Y12" s="63">
        <f>+'Ark1'!AA370</f>
        <v>1.8683988323584275</v>
      </c>
      <c r="Z12" s="307">
        <f t="shared" si="3"/>
        <v>359.08767988534385</v>
      </c>
      <c r="AA12" s="98">
        <f t="shared" si="4"/>
        <v>45.508003834172079</v>
      </c>
      <c r="AB12" s="97">
        <f t="shared" si="5"/>
        <v>1.1312500000000001</v>
      </c>
      <c r="AC12" s="43"/>
      <c r="AD12" s="4"/>
      <c r="AE12" s="56"/>
      <c r="AF12" s="56"/>
      <c r="AG12" s="13"/>
      <c r="AH12" s="5"/>
      <c r="AJ12" s="2"/>
      <c r="AK12" s="2"/>
      <c r="AL12" s="4"/>
      <c r="AM12" s="4"/>
      <c r="AN12" s="4"/>
    </row>
    <row r="13" spans="1:51" ht="15.6">
      <c r="A13" s="43"/>
      <c r="B13" s="62">
        <f>+'Ark1'!C371</f>
        <v>2024</v>
      </c>
      <c r="C13" s="62">
        <f>+'Ark1'!K371</f>
        <v>9</v>
      </c>
      <c r="D13" s="62" t="s">
        <v>67</v>
      </c>
      <c r="E13" s="62">
        <f>+'Ark1'!Q371</f>
        <v>353</v>
      </c>
      <c r="F13" s="98">
        <f>+'Ark1'!R371</f>
        <v>1092</v>
      </c>
      <c r="G13" s="120">
        <f>+'Ark1'!AE371</f>
        <v>2.9617575264442633</v>
      </c>
      <c r="H13" s="69">
        <f t="shared" si="0"/>
        <v>0.10156319994448371</v>
      </c>
      <c r="I13" s="120">
        <f>+'Ark1'!AF371</f>
        <v>3.2158619254322778</v>
      </c>
      <c r="J13" s="63">
        <f>+'Ark1'!S371</f>
        <v>7.1364468864468877</v>
      </c>
      <c r="K13" s="57">
        <f t="shared" si="1"/>
        <v>-9.123981664965175E-2</v>
      </c>
      <c r="L13" s="63">
        <f>+'Ark1'!T371</f>
        <v>7.4642857142857117</v>
      </c>
      <c r="M13" s="348">
        <f>+'Ark1'!U371</f>
        <v>245.20412087912121</v>
      </c>
      <c r="N13" s="69">
        <f t="shared" si="2"/>
        <v>-6.9723818531192308</v>
      </c>
      <c r="O13" s="98">
        <f>+'Ark1'!V371</f>
        <v>96.428571428571445</v>
      </c>
      <c r="P13" s="98">
        <f>+'Ark1'!W371</f>
        <v>69.230769230769269</v>
      </c>
      <c r="Q13" s="98">
        <f>+'Ark1'!X371</f>
        <v>1.4652014652014651</v>
      </c>
      <c r="R13" s="98">
        <f>+'Ark1'!AG371</f>
        <v>543.39046746104486</v>
      </c>
      <c r="S13" s="97">
        <f>+'Ark1'!AH371</f>
        <v>99.267399267399298</v>
      </c>
      <c r="T13" s="98">
        <f>+'Ark1'!AI371</f>
        <v>99.908424908424934</v>
      </c>
      <c r="U13" s="374">
        <f>+IF(F13=0,"",'Ark1'!AR371)</f>
        <v>192.17231897341887</v>
      </c>
      <c r="V13" s="114">
        <f>+IF(F13=0,"",'Ark1'!AS371)</f>
        <v>34.279863170245676</v>
      </c>
      <c r="W13" s="98">
        <f>+'Ark1'!Y371</f>
        <v>44.753477482252237</v>
      </c>
      <c r="X13" s="63">
        <f>+'Ark1'!Z371</f>
        <v>1.0753095703504965</v>
      </c>
      <c r="Y13" s="63">
        <f>+'Ark1'!AA371</f>
        <v>1.8790358623100312</v>
      </c>
      <c r="Z13" s="307">
        <f t="shared" si="3"/>
        <v>451.24847703865851</v>
      </c>
      <c r="AA13" s="98">
        <f t="shared" si="4"/>
        <v>34.359412293083579</v>
      </c>
      <c r="AB13" s="97">
        <f t="shared" si="5"/>
        <v>3.0934844192634561</v>
      </c>
      <c r="AC13" s="43"/>
      <c r="AD13" s="4"/>
      <c r="AE13" s="56"/>
      <c r="AF13" s="56"/>
      <c r="AG13" s="13"/>
      <c r="AH13" s="5"/>
      <c r="AJ13" s="1"/>
      <c r="AK13" s="1"/>
      <c r="AL13" s="11"/>
      <c r="AM13" s="11"/>
      <c r="AN13" s="11"/>
    </row>
    <row r="14" spans="1:51" ht="15.6">
      <c r="A14" s="43"/>
      <c r="B14" s="62">
        <f>+'Ark1'!C372</f>
        <v>2024</v>
      </c>
      <c r="C14" s="62">
        <f>+'Ark1'!K372</f>
        <v>11</v>
      </c>
      <c r="D14" s="62" t="s">
        <v>664</v>
      </c>
      <c r="E14" s="62">
        <f>+'Ark1'!Q372</f>
        <v>0</v>
      </c>
      <c r="F14" s="98">
        <f>+'Ark1'!R372</f>
        <v>0</v>
      </c>
      <c r="G14" s="120">
        <f>+'Ark1'!AE372</f>
        <v>0</v>
      </c>
      <c r="H14" s="69">
        <f t="shared" si="0"/>
        <v>0</v>
      </c>
      <c r="I14" s="120">
        <f>+'Ark1'!AF372</f>
        <v>0</v>
      </c>
      <c r="J14" s="63">
        <f>+'Ark1'!S372</f>
        <v>0</v>
      </c>
      <c r="K14" s="57">
        <f t="shared" si="1"/>
        <v>0</v>
      </c>
      <c r="L14" s="63">
        <f>+'Ark1'!T372</f>
        <v>0</v>
      </c>
      <c r="M14" s="348">
        <f>+'Ark1'!U372</f>
        <v>0</v>
      </c>
      <c r="N14" s="69">
        <f t="shared" si="2"/>
        <v>0</v>
      </c>
      <c r="O14" s="98">
        <f>+'Ark1'!V372</f>
        <v>0</v>
      </c>
      <c r="P14" s="98">
        <f>+'Ark1'!W372</f>
        <v>0</v>
      </c>
      <c r="Q14" s="98">
        <f>+'Ark1'!X372</f>
        <v>0</v>
      </c>
      <c r="R14" s="98">
        <f>+'Ark1'!AG372</f>
        <v>0</v>
      </c>
      <c r="S14" s="97">
        <f>+'Ark1'!AH372</f>
        <v>0</v>
      </c>
      <c r="T14" s="98">
        <f>+'Ark1'!AI372</f>
        <v>0</v>
      </c>
      <c r="U14" s="374" t="str">
        <f>+IF(F14=0,"",'Ark1'!AR372)</f>
        <v/>
      </c>
      <c r="V14" s="114" t="str">
        <f>+IF(F14=0,"",'Ark1'!AS372)</f>
        <v/>
      </c>
      <c r="W14" s="98">
        <f>+'Ark1'!Y372</f>
        <v>0</v>
      </c>
      <c r="X14" s="63">
        <f>+'Ark1'!Z372</f>
        <v>0</v>
      </c>
      <c r="Y14" s="63">
        <f>+'Ark1'!AA372</f>
        <v>0</v>
      </c>
      <c r="Z14" s="307" t="str">
        <f t="shared" si="3"/>
        <v/>
      </c>
      <c r="AA14" s="98" t="str">
        <f t="shared" si="4"/>
        <v/>
      </c>
      <c r="AB14" s="97" t="str">
        <f t="shared" si="5"/>
        <v/>
      </c>
      <c r="AC14" s="43"/>
      <c r="AD14" s="4"/>
      <c r="AE14" s="56"/>
      <c r="AF14" s="56"/>
      <c r="AG14" s="13"/>
      <c r="AH14" s="5"/>
      <c r="AJ14" s="1"/>
      <c r="AK14" s="1"/>
      <c r="AL14" s="11"/>
      <c r="AM14" s="11"/>
      <c r="AN14" s="11"/>
    </row>
    <row r="15" spans="1:51" ht="15.6">
      <c r="A15" s="43"/>
      <c r="B15" s="62">
        <f>+'Ark1'!C373</f>
        <v>2024</v>
      </c>
      <c r="C15" s="62">
        <f>+'Ark1'!K373</f>
        <v>12</v>
      </c>
      <c r="D15" s="62" t="s">
        <v>665</v>
      </c>
      <c r="E15" s="62">
        <f>+'Ark1'!Q373</f>
        <v>0</v>
      </c>
      <c r="F15" s="98">
        <f>+'Ark1'!R373</f>
        <v>0</v>
      </c>
      <c r="G15" s="120">
        <f>+'Ark1'!AE373</f>
        <v>0</v>
      </c>
      <c r="H15" s="69">
        <f t="shared" si="0"/>
        <v>0</v>
      </c>
      <c r="I15" s="120">
        <f>+'Ark1'!AF373</f>
        <v>0</v>
      </c>
      <c r="J15" s="63">
        <f>+'Ark1'!S373</f>
        <v>0</v>
      </c>
      <c r="K15" s="57">
        <f t="shared" si="1"/>
        <v>0</v>
      </c>
      <c r="L15" s="63">
        <f>+'Ark1'!T373</f>
        <v>0</v>
      </c>
      <c r="M15" s="348">
        <f>+'Ark1'!U373</f>
        <v>0</v>
      </c>
      <c r="N15" s="69">
        <f t="shared" si="2"/>
        <v>0</v>
      </c>
      <c r="O15" s="98">
        <f>+'Ark1'!V373</f>
        <v>0</v>
      </c>
      <c r="P15" s="98">
        <f>+'Ark1'!W373</f>
        <v>0</v>
      </c>
      <c r="Q15" s="98">
        <f>+'Ark1'!X373</f>
        <v>0</v>
      </c>
      <c r="R15" s="98">
        <f>+'Ark1'!AG373</f>
        <v>0</v>
      </c>
      <c r="S15" s="97">
        <f>+'Ark1'!AH373</f>
        <v>0</v>
      </c>
      <c r="T15" s="98">
        <f>+'Ark1'!AI373</f>
        <v>0</v>
      </c>
      <c r="U15" s="374" t="str">
        <f>+IF(F15=0,"",'Ark1'!AR373)</f>
        <v/>
      </c>
      <c r="V15" s="114" t="str">
        <f>+IF(F15=0,"",'Ark1'!AS373)</f>
        <v/>
      </c>
      <c r="W15" s="98">
        <f>+'Ark1'!Y373</f>
        <v>0</v>
      </c>
      <c r="X15" s="63">
        <f>+'Ark1'!Z373</f>
        <v>0</v>
      </c>
      <c r="Y15" s="63">
        <f>+'Ark1'!AA373</f>
        <v>0</v>
      </c>
      <c r="Z15" s="307" t="str">
        <f t="shared" si="3"/>
        <v/>
      </c>
      <c r="AA15" s="98" t="str">
        <f t="shared" si="4"/>
        <v/>
      </c>
      <c r="AB15" s="97" t="str">
        <f t="shared" si="5"/>
        <v/>
      </c>
      <c r="AC15" s="43"/>
      <c r="AD15" s="4"/>
      <c r="AE15" s="56"/>
      <c r="AF15" s="56"/>
      <c r="AG15" s="13"/>
      <c r="AH15" s="5"/>
      <c r="AJ15" s="1"/>
      <c r="AK15" s="1"/>
      <c r="AL15" s="11"/>
      <c r="AM15" s="11"/>
      <c r="AN15" s="11"/>
    </row>
    <row r="16" spans="1:51" ht="15.6">
      <c r="A16" s="43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"/>
      <c r="AE16" s="56"/>
      <c r="AF16" s="56"/>
      <c r="AG16" s="13"/>
      <c r="AH16" s="5"/>
      <c r="AJ16" s="1"/>
      <c r="AK16" s="1"/>
      <c r="AL16" s="11"/>
      <c r="AM16" s="11"/>
      <c r="AN16" s="11"/>
    </row>
    <row r="17" spans="1:42" ht="15.6">
      <c r="A17" s="43"/>
      <c r="B17" s="3">
        <f>+'Ark1'!C374</f>
        <v>2023</v>
      </c>
      <c r="C17" s="3">
        <f>+'Ark1'!K374</f>
        <v>0</v>
      </c>
      <c r="D17" s="3" t="str">
        <f t="shared" ref="D17:D22" si="6">+D10</f>
        <v>Ordinær</v>
      </c>
      <c r="E17" s="3">
        <f>+'Ark1'!Q374</f>
        <v>6713</v>
      </c>
      <c r="F17" s="16">
        <f>+'Ark1'!R374</f>
        <v>35193</v>
      </c>
      <c r="G17" s="70">
        <f>+'Ark1'!AE374</f>
        <v>91.674698481335781</v>
      </c>
      <c r="H17" s="70"/>
      <c r="I17" s="70">
        <f>+'Ark1'!AF374</f>
        <v>91.646352703348001</v>
      </c>
      <c r="J17" s="13">
        <f>+'Ark1'!S374</f>
        <v>5.7819940264542762</v>
      </c>
      <c r="K17" s="58"/>
      <c r="L17" s="13">
        <f>+'Ark1'!T374</f>
        <v>7.8186571193135004</v>
      </c>
      <c r="M17" s="56">
        <f>+'Ark1'!U374</f>
        <v>225.99033046344488</v>
      </c>
      <c r="N17" s="70"/>
      <c r="O17" s="16">
        <f>+'Ark1'!V374</f>
        <v>53.911289176824951</v>
      </c>
      <c r="P17" s="16">
        <f>+'Ark1'!W374</f>
        <v>75.506492768448254</v>
      </c>
      <c r="Q17" s="16">
        <f>+'Ark1'!X374</f>
        <v>0.77572244480436414</v>
      </c>
      <c r="R17" s="16">
        <f>+'Ark1'!AG374</f>
        <v>538.02987357847962</v>
      </c>
      <c r="S17" s="56">
        <f>+'Ark1'!AH374</f>
        <v>98.042224305969938</v>
      </c>
      <c r="T17" s="16">
        <f>+'Ark1'!AI374</f>
        <v>63.882021993009957</v>
      </c>
      <c r="U17" s="374">
        <f>+IF(F17=0,"",'Ark1'!AR374)</f>
        <v>193.16440570340012</v>
      </c>
      <c r="V17" s="114">
        <f>+IF(F17=0,"",'Ark1'!AS374)</f>
        <v>30.956092229349096</v>
      </c>
      <c r="W17" s="16">
        <f>+'Ark1'!Y374</f>
        <v>53.526488216018912</v>
      </c>
      <c r="X17" s="13">
        <f>+'Ark1'!Z374</f>
        <v>1.7495472899970748</v>
      </c>
      <c r="Y17" s="13">
        <f>+'Ark1'!AA374</f>
        <v>2.0472543176440312</v>
      </c>
      <c r="Z17" s="16">
        <f t="shared" ref="Z17" si="7">IF(F17=0,"",1000*M17/R17)</f>
        <v>420.03305310979323</v>
      </c>
      <c r="AA17" s="16">
        <f t="shared" ref="AA17" si="8">+IF(F17=0,"",M17/J17)</f>
        <v>39.085189197614959</v>
      </c>
      <c r="AB17" s="56">
        <f t="shared" ref="AB17" si="9">+IF(F17=0,"",F17/E17)</f>
        <v>5.2425145240577979</v>
      </c>
      <c r="AC17" s="43"/>
      <c r="AD17" s="4"/>
      <c r="AE17" s="56"/>
      <c r="AF17" s="56"/>
      <c r="AG17" s="13"/>
      <c r="AH17" s="5"/>
      <c r="AJ17" s="1"/>
      <c r="AK17" s="1"/>
      <c r="AL17" s="11"/>
      <c r="AM17" s="11"/>
      <c r="AN17" s="11"/>
    </row>
    <row r="18" spans="1:42" ht="15.6">
      <c r="A18" s="43"/>
      <c r="B18">
        <f>+'Ark1'!C375</f>
        <v>2023</v>
      </c>
      <c r="C18">
        <f>+'Ark1'!K375</f>
        <v>4</v>
      </c>
      <c r="D18" s="3" t="str">
        <f t="shared" si="6"/>
        <v>Økologisk</v>
      </c>
      <c r="E18">
        <f>+'Ark1'!Q375</f>
        <v>189</v>
      </c>
      <c r="F18" s="11">
        <f>+'Ark1'!R375</f>
        <v>725</v>
      </c>
      <c r="G18" s="70">
        <f>+'Ark1'!AE375</f>
        <v>1.8885618276068663</v>
      </c>
      <c r="H18" s="70"/>
      <c r="I18" s="70">
        <f>+'Ark1'!AF375</f>
        <v>1.711549091812665</v>
      </c>
      <c r="J18" s="1">
        <f>+'Ark1'!S375</f>
        <v>4.8964088397790038</v>
      </c>
      <c r="K18" s="70"/>
      <c r="L18" s="1">
        <f>+'Ark1'!T375</f>
        <v>7.3434482758620705</v>
      </c>
      <c r="M18" s="67">
        <f>+'Ark1'!U375</f>
        <v>204.87186206896547</v>
      </c>
      <c r="N18" s="70"/>
      <c r="O18" s="11">
        <f>+'Ark1'!V375</f>
        <v>29.65517241379311</v>
      </c>
      <c r="P18" s="11">
        <f>+'Ark1'!W375</f>
        <v>66.758620689655146</v>
      </c>
      <c r="Q18" s="11">
        <f>+'Ark1'!X375</f>
        <v>0.13793103448275859</v>
      </c>
      <c r="R18" s="11">
        <f>+'Ark1'!AG375</f>
        <v>543.68105849582173</v>
      </c>
      <c r="S18" s="67">
        <f>+'Ark1'!AH375</f>
        <v>98.758620689655189</v>
      </c>
      <c r="T18" s="11">
        <f>+'Ark1'!AI375</f>
        <v>46.206896551724128</v>
      </c>
      <c r="U18" s="374">
        <f>+IF(F18=0,"",'Ark1'!AR375)</f>
        <v>191.44150417827299</v>
      </c>
      <c r="V18" s="114">
        <f>+IF(F18=0,"",'Ark1'!AS375)</f>
        <v>28.439442339722039</v>
      </c>
      <c r="W18" s="11">
        <f>+'Ark1'!Y375</f>
        <v>58.262379013020393</v>
      </c>
      <c r="X18" s="1">
        <f>+'Ark1'!Z375</f>
        <v>1.407985032961772</v>
      </c>
      <c r="Y18" s="1">
        <f>+'Ark1'!AA375</f>
        <v>1.9908346471146725</v>
      </c>
      <c r="Z18" s="11">
        <f>IF(F18=0,"",1000*M18/R18)</f>
        <v>376.82361536702302</v>
      </c>
      <c r="AA18" s="11">
        <f>+IF(F18=0,"",M18/J18)</f>
        <v>41.841249122124417</v>
      </c>
      <c r="AB18" s="67">
        <f>+IF(F18=0,"",F18/E18)</f>
        <v>3.8359788359788358</v>
      </c>
      <c r="AC18" s="43"/>
      <c r="AD18" s="4"/>
      <c r="AE18" s="56"/>
      <c r="AF18" s="56"/>
      <c r="AG18" s="13"/>
      <c r="AH18" s="5"/>
      <c r="AJ18" s="1"/>
      <c r="AK18" s="1"/>
      <c r="AL18" s="11"/>
      <c r="AM18" s="11"/>
      <c r="AN18" s="11"/>
    </row>
    <row r="19" spans="1:42" ht="15.6">
      <c r="A19" s="43"/>
      <c r="B19">
        <f>+'Ark1'!C376</f>
        <v>2023</v>
      </c>
      <c r="C19">
        <f>+'Ark1'!K376</f>
        <v>7</v>
      </c>
      <c r="D19" s="3" t="str">
        <f t="shared" si="6"/>
        <v>Nødslakt</v>
      </c>
      <c r="E19">
        <f>+'Ark1'!Q376</f>
        <v>906</v>
      </c>
      <c r="F19" s="11">
        <f>+'Ark1'!R376</f>
        <v>1041</v>
      </c>
      <c r="G19" s="70">
        <f>+'Ark1'!AE376</f>
        <v>2.7117142931568945</v>
      </c>
      <c r="H19" s="70"/>
      <c r="I19" s="70">
        <f>+'Ark1'!AF376</f>
        <v>2.5221513875975141</v>
      </c>
      <c r="J19" s="1">
        <f>+'Ark1'!S376</f>
        <v>4.5754082612872251</v>
      </c>
      <c r="K19" s="70"/>
      <c r="L19" s="1">
        <f>+'Ark1'!T376</f>
        <v>7.1181556195965401</v>
      </c>
      <c r="M19" s="67">
        <f>+'Ark1'!U376</f>
        <v>210.25744476464951</v>
      </c>
      <c r="N19" s="70"/>
      <c r="O19" s="11">
        <f>+'Ark1'!V376</f>
        <v>25.648414985590779</v>
      </c>
      <c r="P19" s="11">
        <f>+'Ark1'!W376</f>
        <v>64.361191162343914</v>
      </c>
      <c r="Q19" s="11">
        <f>+'Ark1'!X376</f>
        <v>0.38424591738712782</v>
      </c>
      <c r="R19" s="11">
        <f>+'Ark1'!AG376</f>
        <v>571.57792207792204</v>
      </c>
      <c r="S19" s="67">
        <f>+'Ark1'!AH376</f>
        <v>29.586935638808832</v>
      </c>
      <c r="T19" s="11">
        <f>+'Ark1'!AI376</f>
        <v>12.776176753121998</v>
      </c>
      <c r="U19" s="374">
        <f>+IF(F19=0,"",'Ark1'!AR376)</f>
        <v>197.79545454545453</v>
      </c>
      <c r="V19" s="114">
        <f>+IF(F19=0,"",'Ark1'!AS376)</f>
        <v>26.857274364143219</v>
      </c>
      <c r="W19" s="11">
        <f>+'Ark1'!Y376</f>
        <v>52.141070604725279</v>
      </c>
      <c r="X19" s="1">
        <f>+'Ark1'!Z376</f>
        <v>1.5535062915160565</v>
      </c>
      <c r="Y19" s="1">
        <f>+'Ark1'!AA376</f>
        <v>1.9744931763245437</v>
      </c>
      <c r="Z19" s="11">
        <f t="shared" ref="Z19:Z24" si="10">IF(F19=0,"",1000*M19/R19)</f>
        <v>367.85438457853087</v>
      </c>
      <c r="AA19" s="11">
        <f t="shared" ref="AA19:AA24" si="11">+IF(F19=0,"",M19/J19)</f>
        <v>45.953810623556599</v>
      </c>
      <c r="AB19" s="67">
        <f t="shared" ref="AB19:AB24" si="12">+IF(F19=0,"",F19/E19)</f>
        <v>1.1490066225165563</v>
      </c>
      <c r="AC19" s="43"/>
      <c r="AD19" s="4"/>
      <c r="AE19" s="56"/>
      <c r="AF19" s="56"/>
      <c r="AG19" s="5"/>
      <c r="AH19" s="5"/>
      <c r="AJ19" s="1"/>
      <c r="AK19" s="1"/>
      <c r="AL19" s="11"/>
      <c r="AM19" s="11"/>
      <c r="AN19" s="11"/>
    </row>
    <row r="20" spans="1:42" ht="15.6">
      <c r="A20" s="43"/>
      <c r="B20">
        <f>+'Ark1'!C377</f>
        <v>2023</v>
      </c>
      <c r="C20">
        <f>+'Ark1'!K377</f>
        <v>9</v>
      </c>
      <c r="D20" s="3" t="str">
        <f t="shared" si="6"/>
        <v>Spesial</v>
      </c>
      <c r="E20">
        <f>+'Ark1'!Q377</f>
        <v>338</v>
      </c>
      <c r="F20" s="11">
        <f>+'Ark1'!R377</f>
        <v>1098</v>
      </c>
      <c r="G20" s="70">
        <f>+'Ark1'!AE377</f>
        <v>2.8601943264997796</v>
      </c>
      <c r="H20" s="70"/>
      <c r="I20" s="70">
        <f>+'Ark1'!AF377</f>
        <v>3.1906267111431847</v>
      </c>
      <c r="J20" s="1">
        <f>+'Ark1'!S377</f>
        <v>7.2276867030965395</v>
      </c>
      <c r="K20" s="70"/>
      <c r="L20" s="1">
        <f>+'Ark1'!T377</f>
        <v>7.9107468123861571</v>
      </c>
      <c r="M20" s="67">
        <f>+'Ark1'!U377</f>
        <v>252.17650273224044</v>
      </c>
      <c r="N20" s="70"/>
      <c r="O20" s="11">
        <f>+'Ark1'!V377</f>
        <v>99.817850637522781</v>
      </c>
      <c r="P20" s="11">
        <f>+'Ark1'!W377</f>
        <v>77.231329690346101</v>
      </c>
      <c r="Q20" s="11">
        <f>+'Ark1'!X377</f>
        <v>2.1857923497267766</v>
      </c>
      <c r="R20" s="11">
        <f>+'Ark1'!AG377</f>
        <v>541.88310502283093</v>
      </c>
      <c r="S20" s="67">
        <f>+'Ark1'!AH377</f>
        <v>99.180327868852487</v>
      </c>
      <c r="T20" s="11">
        <f>+'Ark1'!AI377</f>
        <v>99.726775956284158</v>
      </c>
      <c r="U20" s="374">
        <f>+IF(F20=0,"",'Ark1'!AR377)</f>
        <v>193.23744292237444</v>
      </c>
      <c r="V20" s="114">
        <f>+IF(F20=0,"",'Ark1'!AS377)</f>
        <v>34.636750988936321</v>
      </c>
      <c r="W20" s="11">
        <f>+'Ark1'!Y377</f>
        <v>45.472826347597262</v>
      </c>
      <c r="X20" s="1">
        <f>+'Ark1'!Z377</f>
        <v>1.0353841469317284</v>
      </c>
      <c r="Y20" s="1">
        <f>+'Ark1'!AA377</f>
        <v>1.9307815238676744</v>
      </c>
      <c r="Z20" s="11">
        <f t="shared" si="10"/>
        <v>465.37066831344669</v>
      </c>
      <c r="AA20" s="11">
        <f t="shared" si="11"/>
        <v>34.890347782258061</v>
      </c>
      <c r="AB20" s="67">
        <f t="shared" si="12"/>
        <v>3.2485207100591715</v>
      </c>
      <c r="AC20" s="43"/>
      <c r="AD20" s="4"/>
      <c r="AE20" s="56"/>
      <c r="AF20" s="56"/>
      <c r="AG20" s="5"/>
      <c r="AH20" s="5"/>
      <c r="AJ20" s="1"/>
      <c r="AK20" s="1"/>
      <c r="AL20" s="11"/>
      <c r="AM20" s="11"/>
      <c r="AN20" s="11"/>
    </row>
    <row r="21" spans="1:42" ht="15.6">
      <c r="A21" s="43"/>
      <c r="B21">
        <f>+'Ark1'!C378</f>
        <v>2023</v>
      </c>
      <c r="C21">
        <f>+'Ark1'!K378</f>
        <v>11</v>
      </c>
      <c r="D21" s="3" t="str">
        <f t="shared" si="6"/>
        <v>Lim Uniq ♂</v>
      </c>
      <c r="E21">
        <f>+'Ark1'!Q378</f>
        <v>0</v>
      </c>
      <c r="F21" s="11">
        <f>+'Ark1'!R378</f>
        <v>0</v>
      </c>
      <c r="G21" s="70">
        <f>+'Ark1'!AE378</f>
        <v>0</v>
      </c>
      <c r="H21" s="70"/>
      <c r="I21" s="70">
        <f>+'Ark1'!AF378</f>
        <v>0</v>
      </c>
      <c r="J21" s="1">
        <f>+'Ark1'!S378</f>
        <v>0</v>
      </c>
      <c r="K21" s="70"/>
      <c r="L21" s="1">
        <f>+'Ark1'!T378</f>
        <v>0</v>
      </c>
      <c r="M21" s="67">
        <f>+'Ark1'!U378</f>
        <v>0</v>
      </c>
      <c r="N21" s="70"/>
      <c r="O21" s="11">
        <f>+'Ark1'!V378</f>
        <v>0</v>
      </c>
      <c r="P21" s="11">
        <f>+'Ark1'!W378</f>
        <v>0</v>
      </c>
      <c r="Q21" s="11">
        <f>+'Ark1'!X378</f>
        <v>0</v>
      </c>
      <c r="R21" s="11">
        <f>+'Ark1'!AG378</f>
        <v>0</v>
      </c>
      <c r="S21" s="67">
        <f>+'Ark1'!AH378</f>
        <v>0</v>
      </c>
      <c r="T21" s="11">
        <f>+'Ark1'!AI378</f>
        <v>0</v>
      </c>
      <c r="U21" s="374" t="str">
        <f>+IF(F21=0,"",'Ark1'!AR378)</f>
        <v/>
      </c>
      <c r="V21" s="114" t="str">
        <f>+IF(F21=0,"",'Ark1'!AS378)</f>
        <v/>
      </c>
      <c r="W21" s="11">
        <f>+'Ark1'!Y378</f>
        <v>0</v>
      </c>
      <c r="X21" s="1">
        <f>+'Ark1'!Z378</f>
        <v>0</v>
      </c>
      <c r="Y21" s="1">
        <f>+'Ark1'!AA378</f>
        <v>0</v>
      </c>
      <c r="Z21" s="11" t="str">
        <f t="shared" si="10"/>
        <v/>
      </c>
      <c r="AA21" s="11" t="str">
        <f t="shared" si="11"/>
        <v/>
      </c>
      <c r="AB21" s="67" t="str">
        <f t="shared" si="12"/>
        <v/>
      </c>
      <c r="AC21" s="43"/>
      <c r="AD21" s="4"/>
      <c r="AE21" s="56"/>
      <c r="AF21" s="56"/>
      <c r="AG21" s="5"/>
      <c r="AH21" s="5"/>
      <c r="AJ21" s="1"/>
      <c r="AK21" s="1"/>
      <c r="AL21" s="11"/>
      <c r="AM21" s="11"/>
      <c r="AN21" s="11"/>
    </row>
    <row r="22" spans="1:42" ht="15.6">
      <c r="A22" s="43"/>
      <c r="B22">
        <f>+'Ark1'!C379</f>
        <v>2023</v>
      </c>
      <c r="C22">
        <f>+'Ark1'!K379</f>
        <v>12</v>
      </c>
      <c r="D22" s="3" t="str">
        <f t="shared" si="6"/>
        <v>Lim Uniq ♀</v>
      </c>
      <c r="E22">
        <f>+'Ark1'!Q379</f>
        <v>0</v>
      </c>
      <c r="F22" s="11">
        <f>+'Ark1'!R379</f>
        <v>0</v>
      </c>
      <c r="G22" s="70">
        <f>+'Ark1'!AE379</f>
        <v>0</v>
      </c>
      <c r="H22" s="70"/>
      <c r="I22" s="70">
        <f>+'Ark1'!AF379</f>
        <v>0</v>
      </c>
      <c r="J22" s="1">
        <f>+'Ark1'!S379</f>
        <v>0</v>
      </c>
      <c r="K22" s="70"/>
      <c r="L22" s="1">
        <f>+'Ark1'!T379</f>
        <v>0</v>
      </c>
      <c r="M22" s="67">
        <f>+'Ark1'!U379</f>
        <v>0</v>
      </c>
      <c r="N22" s="70"/>
      <c r="O22" s="11">
        <f>+'Ark1'!V379</f>
        <v>0</v>
      </c>
      <c r="P22" s="11">
        <f>+'Ark1'!W379</f>
        <v>0</v>
      </c>
      <c r="Q22" s="11">
        <f>+'Ark1'!X379</f>
        <v>0</v>
      </c>
      <c r="R22" s="11">
        <f>+'Ark1'!AG379</f>
        <v>0</v>
      </c>
      <c r="S22" s="67">
        <f>+'Ark1'!AH379</f>
        <v>0</v>
      </c>
      <c r="T22" s="11">
        <f>+'Ark1'!AI379</f>
        <v>0</v>
      </c>
      <c r="U22" s="374" t="str">
        <f>+IF(F22=0,"",'Ark1'!AR379)</f>
        <v/>
      </c>
      <c r="V22" s="114" t="str">
        <f>+IF(F22=0,"",'Ark1'!AS379)</f>
        <v/>
      </c>
      <c r="W22" s="11">
        <f>+'Ark1'!Y379</f>
        <v>0</v>
      </c>
      <c r="X22" s="1">
        <f>+'Ark1'!Z379</f>
        <v>0</v>
      </c>
      <c r="Y22" s="1">
        <f>+'Ark1'!AA379</f>
        <v>0</v>
      </c>
      <c r="Z22" s="11" t="str">
        <f t="shared" si="10"/>
        <v/>
      </c>
      <c r="AA22" s="11" t="str">
        <f t="shared" si="11"/>
        <v/>
      </c>
      <c r="AB22" s="67" t="str">
        <f t="shared" si="12"/>
        <v/>
      </c>
      <c r="AC22" s="43"/>
      <c r="AD22" s="4"/>
      <c r="AE22" s="56"/>
      <c r="AF22" s="56"/>
      <c r="AG22" s="5"/>
      <c r="AH22" s="5"/>
      <c r="AJ22" s="1"/>
      <c r="AK22" s="1"/>
      <c r="AL22" s="11"/>
      <c r="AM22" s="11"/>
      <c r="AN22" s="11"/>
    </row>
    <row r="23" spans="1:42" ht="15.6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"/>
      <c r="AE23" s="56"/>
      <c r="AF23" s="56"/>
      <c r="AG23" s="5"/>
      <c r="AH23" s="5"/>
      <c r="AJ23" s="1"/>
      <c r="AK23" s="1"/>
      <c r="AL23" s="11"/>
      <c r="AM23" s="11"/>
      <c r="AN23" s="11"/>
    </row>
    <row r="24" spans="1:42" ht="15.6">
      <c r="A24" s="43"/>
      <c r="B24" s="51">
        <f>+'Ark1'!C380</f>
        <v>2022</v>
      </c>
      <c r="C24" s="51">
        <f>+'Ark1'!K380</f>
        <v>0</v>
      </c>
      <c r="D24" s="52" t="str">
        <f t="shared" ref="D24:D29" si="13">+D17</f>
        <v>Ordinær</v>
      </c>
      <c r="E24" s="51">
        <f>+'Ark1'!Q380</f>
        <v>6555</v>
      </c>
      <c r="F24" s="76">
        <f>+'Ark1'!R380</f>
        <v>30871</v>
      </c>
      <c r="G24" s="69">
        <f>+'Ark1'!AE380</f>
        <v>91.667903910680877</v>
      </c>
      <c r="H24" s="69"/>
      <c r="I24" s="69">
        <f>+'Ark1'!AF380</f>
        <v>91.792035487181906</v>
      </c>
      <c r="J24" s="53">
        <f>+'Ark1'!S380</f>
        <v>5.8988122282079596</v>
      </c>
      <c r="K24" s="69"/>
      <c r="L24" s="53">
        <f>+'Ark1'!T380</f>
        <v>7.8130608013993728</v>
      </c>
      <c r="M24" s="66">
        <f>+'Ark1'!U380</f>
        <v>230.51417025687496</v>
      </c>
      <c r="N24" s="69"/>
      <c r="O24" s="76">
        <f>+'Ark1'!V380</f>
        <v>55.73515597162384</v>
      </c>
      <c r="P24" s="76">
        <f>+'Ark1'!W380</f>
        <v>75.653525962877779</v>
      </c>
      <c r="Q24" s="76">
        <f>+'Ark1'!X380</f>
        <v>0.79362508503125906</v>
      </c>
      <c r="R24" s="76">
        <f>+'Ark1'!AG380</f>
        <v>538.7546531858319</v>
      </c>
      <c r="S24" s="66">
        <f>+'Ark1'!AH380</f>
        <v>93.654238605811287</v>
      </c>
      <c r="T24" s="76">
        <f>+'Ark1'!AI380</f>
        <v>63.344238929739888</v>
      </c>
      <c r="U24" s="374">
        <f>+IF(F24=0,"",'Ark1'!AR380)</f>
        <v>193.72074319666481</v>
      </c>
      <c r="V24" s="114">
        <f>+IF(F24=0,"",'Ark1'!AS380)</f>
        <v>31.378644054782807</v>
      </c>
      <c r="W24" s="76">
        <f>+'Ark1'!Y380</f>
        <v>52.374744621783528</v>
      </c>
      <c r="X24" s="53">
        <f>+'Ark1'!Z380</f>
        <v>1.7386412567845779</v>
      </c>
      <c r="Y24" s="53">
        <f>+'Ark1'!AA380</f>
        <v>2.0197766491803288</v>
      </c>
      <c r="Z24" s="76">
        <f t="shared" si="10"/>
        <v>427.86483400889352</v>
      </c>
      <c r="AA24" s="76">
        <f t="shared" si="11"/>
        <v>39.078065437404916</v>
      </c>
      <c r="AB24" s="66">
        <f t="shared" si="12"/>
        <v>4.7095347063310449</v>
      </c>
      <c r="AC24" s="43"/>
      <c r="AD24" s="4"/>
      <c r="AE24" s="56"/>
      <c r="AF24" s="56"/>
      <c r="AG24" s="5"/>
      <c r="AH24" s="5"/>
      <c r="AJ24" s="1"/>
      <c r="AK24" s="1"/>
      <c r="AL24" s="11"/>
      <c r="AM24" s="11"/>
      <c r="AN24" s="11"/>
    </row>
    <row r="25" spans="1:42" ht="15.6">
      <c r="A25" s="43"/>
      <c r="B25" s="51">
        <f>+'Ark1'!C381</f>
        <v>2022</v>
      </c>
      <c r="C25" s="51">
        <f>+'Ark1'!K381</f>
        <v>4</v>
      </c>
      <c r="D25" s="52" t="str">
        <f t="shared" si="13"/>
        <v>Økologisk</v>
      </c>
      <c r="E25" s="51">
        <f>+'Ark1'!Q381</f>
        <v>170</v>
      </c>
      <c r="F25" s="76">
        <f>+'Ark1'!R381</f>
        <v>581</v>
      </c>
      <c r="G25" s="69">
        <f>+'Ark1'!AE381</f>
        <v>1.7252130534192476</v>
      </c>
      <c r="H25" s="69"/>
      <c r="I25" s="69">
        <f>+'Ark1'!AF381</f>
        <v>1.5599091695986187</v>
      </c>
      <c r="J25" s="53">
        <f>+'Ark1'!S381</f>
        <v>5.2103448275862068</v>
      </c>
      <c r="K25" s="69"/>
      <c r="L25" s="53">
        <f>+'Ark1'!T381</f>
        <v>7.1273666092943193</v>
      </c>
      <c r="M25" s="66">
        <f>+'Ark1'!U381</f>
        <v>208.14524956970735</v>
      </c>
      <c r="N25" s="69"/>
      <c r="O25" s="76">
        <f>+'Ark1'!V381</f>
        <v>41.480206540447504</v>
      </c>
      <c r="P25" s="76">
        <f>+'Ark1'!W381</f>
        <v>61.445783132530131</v>
      </c>
      <c r="Q25" s="76">
        <f>+'Ark1'!X381</f>
        <v>1.7211703958691911</v>
      </c>
      <c r="R25" s="76">
        <f>+'Ark1'!AG381</f>
        <v>524.18085106382966</v>
      </c>
      <c r="S25" s="66">
        <f>+'Ark1'!AH381</f>
        <v>93.975903614457835</v>
      </c>
      <c r="T25" s="76">
        <f>+'Ark1'!AI381</f>
        <v>49.225473321858878</v>
      </c>
      <c r="U25" s="374">
        <f>+IF(F25=0,"",'Ark1'!AR381)</f>
        <v>190.95035460992904</v>
      </c>
      <c r="V25" s="114">
        <f>+IF(F25=0,"",'Ark1'!AS381)</f>
        <v>29.126131309840535</v>
      </c>
      <c r="W25" s="76">
        <f>+'Ark1'!Y381</f>
        <v>58.828839288179857</v>
      </c>
      <c r="X25" s="53">
        <f>+'Ark1'!Z381</f>
        <v>1.5815144693894982</v>
      </c>
      <c r="Y25" s="53">
        <f>+'Ark1'!AA381</f>
        <v>2.0993298131119595</v>
      </c>
      <c r="Z25" s="76">
        <f t="shared" ref="Z25" si="14">IF(F25=0,"",1000*M25/R25)</f>
        <v>397.08670995377781</v>
      </c>
      <c r="AA25" s="76">
        <f t="shared" ref="AA25" si="15">+IF(F25=0,"",M25/J25)</f>
        <v>39.948459546800223</v>
      </c>
      <c r="AB25" s="66">
        <f t="shared" ref="AB25" si="16">+IF(F25=0,"",F25/E25)</f>
        <v>3.4176470588235293</v>
      </c>
      <c r="AC25" s="43"/>
      <c r="AD25" s="4"/>
      <c r="AE25" s="56"/>
      <c r="AF25" s="56"/>
      <c r="AG25" s="5"/>
      <c r="AH25" s="5"/>
      <c r="AJ25" s="1"/>
      <c r="AK25" s="1"/>
      <c r="AL25" s="11"/>
      <c r="AM25" s="11"/>
      <c r="AN25" s="11"/>
    </row>
    <row r="26" spans="1:42" ht="15.6">
      <c r="A26" s="43"/>
      <c r="B26" s="51">
        <f>+'Ark1'!C382</f>
        <v>2022</v>
      </c>
      <c r="C26" s="51">
        <f>+'Ark1'!K382</f>
        <v>7</v>
      </c>
      <c r="D26" s="52" t="str">
        <f t="shared" si="13"/>
        <v>Nødslakt</v>
      </c>
      <c r="E26" s="51">
        <f>+'Ark1'!Q382</f>
        <v>963</v>
      </c>
      <c r="F26" s="76">
        <f>+'Ark1'!R382</f>
        <v>1123</v>
      </c>
      <c r="G26" s="69">
        <f>+'Ark1'!AE382</f>
        <v>3.3346200671081152</v>
      </c>
      <c r="H26" s="69"/>
      <c r="I26" s="69">
        <f>+'Ark1'!AF382</f>
        <v>3.0743560054910488</v>
      </c>
      <c r="J26" s="53">
        <f>+'Ark1'!S382</f>
        <v>4.6188780053428324</v>
      </c>
      <c r="K26" s="69"/>
      <c r="L26" s="53">
        <f>+'Ark1'!T382</f>
        <v>7.0997328584149608</v>
      </c>
      <c r="M26" s="66">
        <f>+'Ark1'!U382</f>
        <v>212.23535173642023</v>
      </c>
      <c r="N26" s="69"/>
      <c r="O26" s="76">
        <f>+'Ark1'!V382</f>
        <v>24.39893143365984</v>
      </c>
      <c r="P26" s="76">
        <f>+'Ark1'!W382</f>
        <v>63.223508459483519</v>
      </c>
      <c r="Q26" s="76">
        <f>+'Ark1'!X382</f>
        <v>0.17809439002671412</v>
      </c>
      <c r="R26" s="76">
        <f>+'Ark1'!AG382</f>
        <v>578.93353474320236</v>
      </c>
      <c r="S26" s="66">
        <f>+'Ark1'!AH382</f>
        <v>29.474621549421197</v>
      </c>
      <c r="T26" s="76">
        <f>+'Ark1'!AI382</f>
        <v>12.822796081923421</v>
      </c>
      <c r="U26" s="374">
        <f>+IF(F26=0,"",'Ark1'!AR382)</f>
        <v>197.58308157099697</v>
      </c>
      <c r="V26" s="114">
        <f>+IF(F26=0,"",'Ark1'!AS382)</f>
        <v>27.743025438784247</v>
      </c>
      <c r="W26" s="76">
        <f>+'Ark1'!Y382</f>
        <v>50.570267347217907</v>
      </c>
      <c r="X26" s="53">
        <f>+'Ark1'!Z382</f>
        <v>1.50832648509916</v>
      </c>
      <c r="Y26" s="53">
        <f>+'Ark1'!AA382</f>
        <v>1.9692267241827577</v>
      </c>
      <c r="Z26" s="76">
        <f t="shared" ref="Z26:Z29" si="17">1000*M26/R26</f>
        <v>366.59709448436342</v>
      </c>
      <c r="AA26" s="76">
        <f t="shared" ref="AA26:AA29" si="18">+M26/J26</f>
        <v>45.94954694428376</v>
      </c>
      <c r="AB26" s="66">
        <f t="shared" ref="AB26:AB29" si="19">+F26/E26</f>
        <v>1.1661474558670821</v>
      </c>
      <c r="AC26" s="43"/>
      <c r="AD26" s="4"/>
      <c r="AE26" s="56"/>
      <c r="AF26" s="56"/>
      <c r="AG26" s="5"/>
      <c r="AH26" s="5"/>
      <c r="AJ26" s="1"/>
      <c r="AK26" s="1"/>
      <c r="AL26" s="11"/>
      <c r="AM26" s="11"/>
      <c r="AN26" s="11"/>
    </row>
    <row r="27" spans="1:42" ht="15.6">
      <c r="A27" s="43"/>
      <c r="B27" s="51">
        <f>+'Ark1'!C383</f>
        <v>2022</v>
      </c>
      <c r="C27" s="51">
        <f>+'Ark1'!K383</f>
        <v>9</v>
      </c>
      <c r="D27" s="52" t="str">
        <f t="shared" si="13"/>
        <v>Spesial</v>
      </c>
      <c r="E27" s="51">
        <f>+'Ark1'!Q383</f>
        <v>350</v>
      </c>
      <c r="F27" s="76">
        <f>+'Ark1'!R383</f>
        <v>1087</v>
      </c>
      <c r="G27" s="69">
        <f>+'Ark1'!AE383</f>
        <v>3.2277221842800743</v>
      </c>
      <c r="H27" s="69"/>
      <c r="I27" s="69">
        <f>+'Ark1'!AF383</f>
        <v>3.5241129297381879</v>
      </c>
      <c r="J27" s="53">
        <f>+'Ark1'!S383</f>
        <v>7.2410303587856477</v>
      </c>
      <c r="K27" s="69"/>
      <c r="L27" s="53">
        <f>+'Ark1'!T383</f>
        <v>7.8822447102115918</v>
      </c>
      <c r="M27" s="66">
        <f>+'Ark1'!U383</f>
        <v>251.34114995400216</v>
      </c>
      <c r="N27" s="69"/>
      <c r="O27" s="76">
        <f>+'Ark1'!V383</f>
        <v>100</v>
      </c>
      <c r="P27" s="76">
        <f>+'Ark1'!W383</f>
        <v>78.012879484820601</v>
      </c>
      <c r="Q27" s="76">
        <f>+'Ark1'!X383</f>
        <v>1.5639374425022998</v>
      </c>
      <c r="R27" s="76">
        <f>+'Ark1'!AG383</f>
        <v>530.59754948162117</v>
      </c>
      <c r="S27" s="66">
        <f>+'Ark1'!AH383</f>
        <v>93.284268629254811</v>
      </c>
      <c r="T27" s="76">
        <f>+'Ark1'!AI383</f>
        <v>97.424103035878531</v>
      </c>
      <c r="U27" s="374">
        <f>+IF(F27=0,"",'Ark1'!AR383)</f>
        <v>193.41941564561728</v>
      </c>
      <c r="V27" s="114">
        <f>+IF(F27=0,"",'Ark1'!AS383)</f>
        <v>34.583196927880572</v>
      </c>
      <c r="W27" s="76">
        <f>+'Ark1'!Y383</f>
        <v>42.34489860174385</v>
      </c>
      <c r="X27" s="53">
        <f>+'Ark1'!Z383</f>
        <v>1.0684270592151213</v>
      </c>
      <c r="Y27" s="53">
        <f>+'Ark1'!AA383</f>
        <v>1.9045598029867139</v>
      </c>
      <c r="Z27" s="76">
        <f t="shared" si="17"/>
        <v>473.69451705827777</v>
      </c>
      <c r="AA27" s="76">
        <f t="shared" si="18"/>
        <v>34.710688603735278</v>
      </c>
      <c r="AB27" s="66">
        <f t="shared" si="19"/>
        <v>3.1057142857142859</v>
      </c>
      <c r="AC27" s="43"/>
      <c r="AD27" s="4"/>
      <c r="AE27" s="56"/>
      <c r="AF27" s="56"/>
      <c r="AG27" s="5"/>
      <c r="AH27" s="5"/>
      <c r="AJ27" s="1"/>
      <c r="AK27" s="1"/>
      <c r="AL27" s="11"/>
      <c r="AM27" s="11"/>
      <c r="AN27" s="11"/>
    </row>
    <row r="28" spans="1:42" ht="15.6">
      <c r="A28" s="43"/>
      <c r="B28" s="51">
        <f>+'Ark1'!C384</f>
        <v>2022</v>
      </c>
      <c r="C28" s="51">
        <f>+'Ark1'!K384</f>
        <v>11</v>
      </c>
      <c r="D28" s="52" t="str">
        <f t="shared" si="13"/>
        <v>Lim Uniq ♂</v>
      </c>
      <c r="E28" s="51">
        <f>+'Ark1'!Q384</f>
        <v>0</v>
      </c>
      <c r="F28" s="76">
        <f>+'Ark1'!R384</f>
        <v>0</v>
      </c>
      <c r="G28" s="69">
        <f>+'Ark1'!AE384</f>
        <v>0</v>
      </c>
      <c r="H28" s="69"/>
      <c r="I28" s="69">
        <f>+'Ark1'!AF384</f>
        <v>0</v>
      </c>
      <c r="J28" s="53">
        <f>+'Ark1'!S384</f>
        <v>0</v>
      </c>
      <c r="K28" s="69"/>
      <c r="L28" s="53">
        <f>+'Ark1'!T384</f>
        <v>0</v>
      </c>
      <c r="M28" s="66">
        <f>+'Ark1'!U384</f>
        <v>0</v>
      </c>
      <c r="N28" s="69"/>
      <c r="O28" s="76">
        <f>+'Ark1'!V384</f>
        <v>0</v>
      </c>
      <c r="P28" s="76">
        <f>+'Ark1'!W384</f>
        <v>0</v>
      </c>
      <c r="Q28" s="76">
        <f>+'Ark1'!X384</f>
        <v>0</v>
      </c>
      <c r="R28" s="76">
        <f>+'Ark1'!AG384</f>
        <v>0</v>
      </c>
      <c r="S28" s="66">
        <f>+'Ark1'!AH384</f>
        <v>0</v>
      </c>
      <c r="T28" s="76">
        <f>+'Ark1'!AI384</f>
        <v>0</v>
      </c>
      <c r="U28" s="374" t="str">
        <f>+IF(F28=0,"",'Ark1'!AR384)</f>
        <v/>
      </c>
      <c r="V28" s="114" t="str">
        <f>+IF(F28=0,"",'Ark1'!AS384)</f>
        <v/>
      </c>
      <c r="W28" s="76">
        <f>+'Ark1'!Y384</f>
        <v>0</v>
      </c>
      <c r="X28" s="53">
        <f>+'Ark1'!Z384</f>
        <v>0</v>
      </c>
      <c r="Y28" s="53">
        <f>+'Ark1'!AA384</f>
        <v>0</v>
      </c>
      <c r="Z28" s="76" t="e">
        <f t="shared" si="17"/>
        <v>#DIV/0!</v>
      </c>
      <c r="AA28" s="76" t="e">
        <f t="shared" si="18"/>
        <v>#DIV/0!</v>
      </c>
      <c r="AB28" s="66" t="e">
        <f t="shared" si="19"/>
        <v>#DIV/0!</v>
      </c>
      <c r="AC28" s="43"/>
      <c r="AD28" s="4"/>
      <c r="AE28" s="56"/>
      <c r="AF28" s="56"/>
      <c r="AG28" s="5"/>
      <c r="AH28" s="5"/>
      <c r="AJ28" s="13"/>
      <c r="AK28" s="13"/>
      <c r="AL28" s="11"/>
      <c r="AM28" s="11"/>
      <c r="AN28" s="11"/>
    </row>
    <row r="29" spans="1:42" ht="16.5" customHeight="1">
      <c r="A29" s="43"/>
      <c r="B29" s="51">
        <f>+'Ark1'!C385</f>
        <v>2022</v>
      </c>
      <c r="C29" s="51">
        <f>+'Ark1'!K385</f>
        <v>12</v>
      </c>
      <c r="D29" s="52" t="str">
        <f t="shared" si="13"/>
        <v>Lim Uniq ♀</v>
      </c>
      <c r="E29" s="51">
        <f>+'Ark1'!Q385</f>
        <v>0</v>
      </c>
      <c r="F29" s="76">
        <f>+'Ark1'!R385</f>
        <v>0</v>
      </c>
      <c r="G29" s="69">
        <f>+'Ark1'!AE385</f>
        <v>0</v>
      </c>
      <c r="H29" s="69"/>
      <c r="I29" s="69">
        <f>+'Ark1'!AF385</f>
        <v>0</v>
      </c>
      <c r="J29" s="53">
        <f>+'Ark1'!S385</f>
        <v>0</v>
      </c>
      <c r="K29" s="69"/>
      <c r="L29" s="53">
        <f>+'Ark1'!T385</f>
        <v>0</v>
      </c>
      <c r="M29" s="66">
        <f>+'Ark1'!U385</f>
        <v>0</v>
      </c>
      <c r="N29" s="69"/>
      <c r="O29" s="76">
        <f>+'Ark1'!V385</f>
        <v>0</v>
      </c>
      <c r="P29" s="76">
        <f>+'Ark1'!W385</f>
        <v>0</v>
      </c>
      <c r="Q29" s="76">
        <f>+'Ark1'!X385</f>
        <v>0</v>
      </c>
      <c r="R29" s="76">
        <f>+'Ark1'!AG385</f>
        <v>0</v>
      </c>
      <c r="S29" s="66">
        <f>+'Ark1'!AH385</f>
        <v>0</v>
      </c>
      <c r="T29" s="76">
        <f>+'Ark1'!AI385</f>
        <v>0</v>
      </c>
      <c r="U29" s="374" t="str">
        <f>+IF(F29=0,"",'Ark1'!AR385)</f>
        <v/>
      </c>
      <c r="V29" s="114" t="str">
        <f>+IF(F29=0,"",'Ark1'!AS385)</f>
        <v/>
      </c>
      <c r="W29" s="76">
        <f>+'Ark1'!Y385</f>
        <v>0</v>
      </c>
      <c r="X29" s="53">
        <f>+'Ark1'!Z385</f>
        <v>0</v>
      </c>
      <c r="Y29" s="53">
        <f>+'Ark1'!AA385</f>
        <v>0</v>
      </c>
      <c r="Z29" s="76" t="e">
        <f t="shared" si="17"/>
        <v>#DIV/0!</v>
      </c>
      <c r="AA29" s="76" t="e">
        <f t="shared" si="18"/>
        <v>#DIV/0!</v>
      </c>
      <c r="AB29" s="66" t="e">
        <f t="shared" si="19"/>
        <v>#DIV/0!</v>
      </c>
      <c r="AC29" s="43"/>
      <c r="AD29" s="4"/>
      <c r="AE29" s="56"/>
      <c r="AF29" s="56"/>
      <c r="AG29" s="5"/>
      <c r="AH29" s="5"/>
      <c r="AJ29" s="13"/>
      <c r="AK29" s="13"/>
      <c r="AL29" s="11"/>
      <c r="AM29" s="11"/>
      <c r="AN29" s="11"/>
    </row>
    <row r="30" spans="1:42" ht="16.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"/>
      <c r="AE30" s="56"/>
      <c r="AF30" s="56"/>
      <c r="AG30" s="5"/>
      <c r="AH30" s="5"/>
      <c r="AJ30" s="13"/>
      <c r="AK30" s="13"/>
      <c r="AL30" s="11"/>
      <c r="AM30" s="11"/>
      <c r="AN30" s="11"/>
    </row>
    <row r="31" spans="1:42" ht="15.6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"/>
      <c r="AE31" s="16"/>
      <c r="AF31" s="56"/>
      <c r="AG31" s="1"/>
      <c r="AH31" s="19"/>
      <c r="AL31"/>
      <c r="AM31"/>
    </row>
    <row r="32" spans="1:42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F32" s="1"/>
      <c r="AG32" s="1"/>
      <c r="AH32" s="1"/>
      <c r="AI32" s="1"/>
      <c r="AJ32" s="1"/>
      <c r="AK32" s="1"/>
      <c r="AO32" s="13"/>
      <c r="AP32" s="13"/>
    </row>
    <row r="33" spans="8:42">
      <c r="H33" s="70"/>
      <c r="K33" s="70"/>
      <c r="N33" s="70"/>
      <c r="R33" s="16"/>
      <c r="W33" s="204"/>
      <c r="X33" s="58"/>
      <c r="Y33" s="1"/>
      <c r="AB33" s="1"/>
      <c r="AF33" s="1"/>
      <c r="AG33" s="1"/>
      <c r="AH33" s="1"/>
      <c r="AI33" s="1"/>
      <c r="AJ33" s="1"/>
      <c r="AK33" s="1"/>
      <c r="AO33" s="13"/>
      <c r="AP33" s="13"/>
    </row>
    <row r="34" spans="8:42">
      <c r="H34" s="70"/>
      <c r="K34" s="70"/>
      <c r="N34" s="70"/>
      <c r="R34" s="16"/>
      <c r="W34" s="204"/>
      <c r="X34" s="58"/>
      <c r="Y34" s="1"/>
      <c r="AB34" s="1"/>
      <c r="AF34" s="1"/>
      <c r="AG34" s="1"/>
      <c r="AH34" s="1"/>
      <c r="AI34" s="1"/>
      <c r="AJ34" s="1"/>
      <c r="AK34" s="1"/>
      <c r="AO34" s="13"/>
      <c r="AP34" s="13"/>
    </row>
    <row r="35" spans="8:42">
      <c r="H35" s="70"/>
      <c r="K35" s="70"/>
      <c r="N35" s="70"/>
      <c r="R35" s="16"/>
      <c r="W35" s="204"/>
      <c r="X35" s="58"/>
      <c r="Y35" s="1"/>
      <c r="AB35" s="1"/>
      <c r="AF35" s="1"/>
      <c r="AG35" s="1"/>
      <c r="AH35" s="1"/>
      <c r="AI35" s="1"/>
      <c r="AJ35" s="1"/>
      <c r="AK35" s="1"/>
      <c r="AO35" s="13"/>
      <c r="AP35" s="13"/>
    </row>
    <row r="36" spans="8:42">
      <c r="H36" s="70"/>
      <c r="K36" s="70"/>
      <c r="N36" s="70"/>
      <c r="R36" s="16"/>
      <c r="W36" s="204"/>
      <c r="X36" s="58"/>
      <c r="Y36" s="1"/>
      <c r="AB36" s="1"/>
      <c r="AF36" s="1"/>
      <c r="AG36" s="1"/>
      <c r="AH36" s="1"/>
      <c r="AI36" s="1"/>
      <c r="AJ36" s="1"/>
      <c r="AK36" s="1"/>
      <c r="AO36" s="13"/>
      <c r="AP36" s="13"/>
    </row>
    <row r="37" spans="8:42">
      <c r="H37" s="70"/>
      <c r="K37" s="70"/>
      <c r="N37" s="70"/>
      <c r="R37" s="16"/>
      <c r="W37" s="204"/>
      <c r="X37" s="58"/>
      <c r="Y37" s="1"/>
      <c r="AB37" s="1"/>
      <c r="AF37" s="1"/>
      <c r="AG37" s="1"/>
      <c r="AH37" s="1"/>
      <c r="AI37" s="1"/>
      <c r="AJ37" s="1"/>
      <c r="AK37" s="1"/>
      <c r="AO37" s="13"/>
      <c r="AP37" s="13"/>
    </row>
    <row r="38" spans="8:42">
      <c r="H38" s="70"/>
      <c r="K38" s="70"/>
      <c r="N38" s="70"/>
      <c r="R38" s="16"/>
      <c r="W38" s="204"/>
      <c r="X38" s="58"/>
      <c r="Y38" s="1"/>
      <c r="AB38" s="1"/>
      <c r="AF38" s="1"/>
      <c r="AG38" s="1"/>
      <c r="AH38" s="1"/>
      <c r="AI38" s="1"/>
      <c r="AJ38" s="1"/>
      <c r="AK38" s="1"/>
      <c r="AO38" s="13"/>
      <c r="AP38" s="13"/>
    </row>
    <row r="39" spans="8:42">
      <c r="H39" s="70"/>
      <c r="K39" s="70"/>
      <c r="N39" s="70"/>
      <c r="R39" s="16"/>
      <c r="W39" s="204"/>
      <c r="X39" s="58"/>
      <c r="Y39" s="1"/>
      <c r="AB39" s="1"/>
      <c r="AF39" s="1"/>
      <c r="AG39" s="1"/>
      <c r="AH39" s="1"/>
      <c r="AI39" s="1"/>
      <c r="AJ39" s="1"/>
      <c r="AK39" s="1"/>
      <c r="AO39" s="13"/>
      <c r="AP39" s="13"/>
    </row>
    <row r="40" spans="8:42">
      <c r="H40" s="70"/>
      <c r="K40" s="70"/>
      <c r="N40" s="70"/>
      <c r="R40" s="16"/>
      <c r="W40" s="204"/>
      <c r="X40" s="58"/>
      <c r="Y40" s="1"/>
      <c r="AB40" s="1"/>
      <c r="AF40" s="1"/>
      <c r="AG40" s="1"/>
      <c r="AH40" s="1"/>
      <c r="AI40" s="1"/>
      <c r="AJ40" s="1"/>
      <c r="AK40" s="1"/>
      <c r="AO40" s="13"/>
      <c r="AP40" s="13"/>
    </row>
    <row r="41" spans="8:42">
      <c r="H41" s="70"/>
      <c r="K41" s="70"/>
      <c r="N41" s="70"/>
      <c r="R41" s="16"/>
      <c r="W41" s="204"/>
      <c r="X41" s="58"/>
      <c r="Y41" s="1"/>
      <c r="AB41" s="1"/>
      <c r="AF41" s="1"/>
      <c r="AG41" s="1"/>
      <c r="AH41" s="1"/>
      <c r="AI41" s="1"/>
      <c r="AJ41" s="1"/>
      <c r="AK41" s="1"/>
      <c r="AO41" s="13"/>
      <c r="AP41" s="13"/>
    </row>
    <row r="42" spans="8:42">
      <c r="H42" s="70"/>
      <c r="K42" s="70"/>
      <c r="N42" s="70"/>
      <c r="R42" s="16"/>
      <c r="W42" s="204"/>
      <c r="X42" s="58"/>
      <c r="Y42" s="1"/>
      <c r="AB42" s="1"/>
      <c r="AF42" s="1"/>
      <c r="AG42" s="1"/>
      <c r="AH42" s="1"/>
      <c r="AI42" s="1"/>
      <c r="AJ42" s="1"/>
      <c r="AK42" s="1"/>
      <c r="AO42" s="13"/>
      <c r="AP42" s="13"/>
    </row>
    <row r="43" spans="8:42">
      <c r="H43" s="70"/>
      <c r="K43" s="70"/>
      <c r="N43" s="70"/>
      <c r="R43" s="16"/>
      <c r="W43" s="204"/>
      <c r="X43" s="58"/>
      <c r="Y43" s="1"/>
      <c r="AB43" s="1"/>
      <c r="AF43" s="1"/>
      <c r="AG43" s="1"/>
      <c r="AH43" s="1"/>
      <c r="AI43" s="1"/>
      <c r="AJ43" s="1"/>
      <c r="AK43" s="1"/>
      <c r="AO43" s="13"/>
      <c r="AP43" s="13"/>
    </row>
    <row r="44" spans="8:42">
      <c r="H44" s="70"/>
      <c r="K44" s="70"/>
      <c r="N44" s="70"/>
      <c r="R44" s="16"/>
      <c r="W44" s="204"/>
      <c r="X44" s="58"/>
      <c r="Y44" s="1"/>
      <c r="AB44" s="1"/>
      <c r="AF44" s="1"/>
      <c r="AG44" s="1"/>
      <c r="AH44" s="1"/>
      <c r="AI44" s="1"/>
      <c r="AJ44" s="1"/>
      <c r="AK44" s="1"/>
      <c r="AO44" s="13"/>
      <c r="AP44" s="13"/>
    </row>
    <row r="45" spans="8:42">
      <c r="H45" s="70"/>
      <c r="K45" s="70"/>
      <c r="N45" s="70"/>
      <c r="R45" s="16"/>
      <c r="W45" s="204"/>
      <c r="X45" s="58"/>
      <c r="Y45" s="1"/>
      <c r="AB45" s="1"/>
      <c r="AO45" s="13"/>
      <c r="AP45" s="13"/>
    </row>
    <row r="46" spans="8:42">
      <c r="H46" s="70"/>
      <c r="K46" s="70"/>
      <c r="N46" s="70"/>
      <c r="R46" s="16"/>
      <c r="W46" s="204"/>
      <c r="X46" s="58"/>
      <c r="Y46" s="1"/>
      <c r="AB46" s="1"/>
      <c r="AO46" s="13"/>
      <c r="AP46" s="13"/>
    </row>
    <row r="47" spans="8:42">
      <c r="H47" s="70"/>
      <c r="K47" s="70"/>
      <c r="N47" s="70"/>
      <c r="R47" s="16"/>
      <c r="W47" s="204"/>
      <c r="X47" s="58"/>
      <c r="Y47" s="1"/>
      <c r="AB47" s="1"/>
      <c r="AF47" s="1"/>
      <c r="AG47" s="1"/>
      <c r="AH47" s="1"/>
      <c r="AI47" s="1"/>
      <c r="AJ47" s="1"/>
      <c r="AK47" s="1"/>
      <c r="AO47" s="13"/>
      <c r="AP47" s="13"/>
    </row>
    <row r="48" spans="8:42">
      <c r="H48" s="70"/>
      <c r="K48" s="70"/>
      <c r="N48" s="70"/>
      <c r="R48" s="16"/>
      <c r="W48" s="204"/>
      <c r="X48" s="58"/>
      <c r="Y48" s="1"/>
      <c r="AB48" s="1"/>
      <c r="AF48" s="1"/>
      <c r="AG48" s="1"/>
      <c r="AH48" s="1"/>
      <c r="AI48" s="1"/>
      <c r="AJ48" s="1"/>
      <c r="AK48" s="1"/>
      <c r="AO48" s="13"/>
      <c r="AP48" s="13"/>
    </row>
    <row r="49" spans="7:42">
      <c r="H49" s="70"/>
      <c r="K49" s="70"/>
      <c r="N49" s="70"/>
      <c r="O49" s="77"/>
      <c r="R49" s="16"/>
      <c r="W49" s="204"/>
      <c r="X49" s="58"/>
      <c r="Y49" s="1"/>
      <c r="AB49" s="1"/>
      <c r="AF49" s="1"/>
      <c r="AG49" s="1"/>
      <c r="AH49" s="1"/>
      <c r="AI49" s="1"/>
      <c r="AJ49" s="1"/>
      <c r="AK49" s="1"/>
      <c r="AO49" s="13"/>
      <c r="AP49" s="13"/>
    </row>
    <row r="50" spans="7:42">
      <c r="H50" s="70"/>
      <c r="K50" s="70"/>
      <c r="N50" s="70"/>
      <c r="O50" s="77"/>
      <c r="R50" s="16"/>
      <c r="W50" s="204"/>
      <c r="X50" s="58"/>
      <c r="Y50" s="1"/>
      <c r="AB50" s="1"/>
      <c r="AF50" s="1"/>
      <c r="AG50" s="1"/>
      <c r="AH50" s="1"/>
      <c r="AI50" s="1"/>
      <c r="AJ50" s="1"/>
      <c r="AK50" s="1"/>
      <c r="AO50" s="13"/>
      <c r="AP50" s="13"/>
    </row>
    <row r="51" spans="7:42">
      <c r="H51" s="70"/>
      <c r="K51" s="70"/>
      <c r="N51" s="70"/>
      <c r="O51" s="77"/>
      <c r="R51" s="16"/>
      <c r="W51" s="204"/>
      <c r="X51" s="58"/>
      <c r="Y51" s="1"/>
      <c r="AB51" s="1"/>
      <c r="AF51" s="1"/>
      <c r="AG51" s="1"/>
      <c r="AH51" s="1"/>
      <c r="AI51" s="1"/>
      <c r="AJ51" s="1"/>
      <c r="AK51" s="1"/>
      <c r="AO51" s="13"/>
      <c r="AP51" s="13"/>
    </row>
    <row r="52" spans="7:42">
      <c r="H52" s="70"/>
      <c r="K52" s="70"/>
      <c r="N52" s="70"/>
      <c r="O52" s="77"/>
      <c r="R52" s="16"/>
      <c r="W52" s="204"/>
      <c r="X52" s="58"/>
      <c r="Y52" s="1"/>
      <c r="AB52" s="1"/>
      <c r="AF52" s="1"/>
      <c r="AG52" s="1"/>
      <c r="AH52" s="1"/>
      <c r="AI52" s="1"/>
      <c r="AJ52" s="1"/>
      <c r="AK52" s="1"/>
      <c r="AO52" s="13"/>
      <c r="AP52" s="13"/>
    </row>
    <row r="53" spans="7:42">
      <c r="H53" s="70"/>
      <c r="K53" s="70"/>
      <c r="N53" s="70"/>
      <c r="O53" s="77"/>
      <c r="R53" s="16"/>
      <c r="W53" s="204"/>
      <c r="X53" s="58"/>
      <c r="Y53" s="1"/>
      <c r="AB53" s="1"/>
      <c r="AF53" s="1"/>
      <c r="AG53" s="1"/>
      <c r="AH53" s="1"/>
      <c r="AI53" s="1"/>
      <c r="AJ53" s="1"/>
      <c r="AK53" s="1"/>
      <c r="AO53" s="13"/>
      <c r="AP53" s="13"/>
    </row>
    <row r="54" spans="7:42">
      <c r="H54" s="70"/>
      <c r="K54" s="70"/>
      <c r="N54" s="70"/>
      <c r="O54" s="77"/>
      <c r="R54" s="16"/>
      <c r="W54" s="204"/>
      <c r="X54" s="58"/>
      <c r="Y54" s="1"/>
      <c r="AB54" s="1"/>
      <c r="AF54" s="1"/>
      <c r="AG54" s="1"/>
      <c r="AH54" s="1"/>
      <c r="AI54" s="1"/>
      <c r="AJ54" s="1"/>
      <c r="AK54" s="1"/>
      <c r="AO54" s="13"/>
      <c r="AP54" s="13"/>
    </row>
    <row r="55" spans="7:42">
      <c r="H55" s="70"/>
      <c r="K55" s="70"/>
      <c r="N55" s="70"/>
      <c r="O55" s="77"/>
      <c r="R55" s="16"/>
      <c r="W55" s="204"/>
      <c r="X55" s="58"/>
      <c r="Y55" s="1"/>
      <c r="AB55" s="1"/>
      <c r="AF55" s="1"/>
      <c r="AG55" s="1"/>
      <c r="AH55" s="1"/>
      <c r="AI55" s="1"/>
      <c r="AJ55" s="1"/>
      <c r="AK55" s="1"/>
      <c r="AO55" s="13"/>
      <c r="AP55" s="13"/>
    </row>
    <row r="56" spans="7:42">
      <c r="H56" s="70"/>
      <c r="K56" s="70"/>
      <c r="N56" s="70"/>
      <c r="O56" s="77"/>
      <c r="R56" s="16"/>
      <c r="W56" s="204"/>
      <c r="X56" s="58"/>
      <c r="Y56" s="1"/>
      <c r="AB56" s="1"/>
      <c r="AF56" s="1"/>
      <c r="AG56" s="1"/>
      <c r="AH56" s="1"/>
      <c r="AI56" s="1"/>
      <c r="AJ56" s="1"/>
      <c r="AK56" s="1"/>
      <c r="AO56" s="13"/>
      <c r="AP56" s="13"/>
    </row>
    <row r="57" spans="7:42">
      <c r="H57" s="70"/>
      <c r="K57" s="70"/>
      <c r="N57" s="70"/>
      <c r="O57" s="77"/>
      <c r="R57" s="16"/>
      <c r="W57" s="204"/>
      <c r="X57" s="58"/>
      <c r="Y57" s="1"/>
      <c r="AB57" s="1"/>
      <c r="AF57" s="1"/>
      <c r="AG57" s="1"/>
      <c r="AH57" s="1"/>
      <c r="AI57" s="1"/>
      <c r="AJ57" s="1"/>
      <c r="AK57" s="1"/>
      <c r="AO57" s="13"/>
      <c r="AP57" s="13"/>
    </row>
    <row r="58" spans="7:42">
      <c r="H58" s="70"/>
      <c r="K58" s="70"/>
      <c r="N58" s="70"/>
      <c r="O58" s="77"/>
      <c r="R58" s="16"/>
      <c r="W58" s="204"/>
      <c r="X58" s="58"/>
      <c r="Y58" s="1"/>
      <c r="AB58" s="1"/>
      <c r="AF58" s="1"/>
      <c r="AG58" s="1"/>
      <c r="AH58" s="1"/>
      <c r="AI58" s="1"/>
      <c r="AJ58" s="1"/>
      <c r="AK58" s="1"/>
      <c r="AO58" s="13"/>
      <c r="AP58" s="13"/>
    </row>
    <row r="59" spans="7:42">
      <c r="H59" s="70"/>
      <c r="K59" s="70"/>
      <c r="N59" s="70"/>
      <c r="O59" s="77"/>
      <c r="R59" s="16"/>
      <c r="W59" s="204"/>
      <c r="X59" s="58"/>
      <c r="Y59" s="1"/>
      <c r="AB59" s="1"/>
      <c r="AF59" s="1"/>
      <c r="AG59" s="1"/>
      <c r="AH59" s="1"/>
      <c r="AI59" s="1"/>
      <c r="AJ59" s="1"/>
      <c r="AK59" s="1"/>
      <c r="AO59" s="13"/>
      <c r="AP59" s="13"/>
    </row>
    <row r="60" spans="7:42">
      <c r="G60" s="68"/>
      <c r="H60" s="70"/>
      <c r="I60" s="68"/>
      <c r="J60" s="14"/>
      <c r="K60" s="70"/>
      <c r="L60" s="14"/>
      <c r="M60" s="14"/>
      <c r="N60" s="70"/>
      <c r="O60" s="77"/>
      <c r="R60" s="16"/>
      <c r="W60" s="204"/>
      <c r="X60" s="58"/>
      <c r="Y60" s="1"/>
      <c r="AB60" s="1"/>
      <c r="AF60" s="1"/>
      <c r="AG60" s="1"/>
      <c r="AH60" s="1"/>
      <c r="AI60" s="1"/>
      <c r="AJ60" s="1"/>
      <c r="AK60" s="1"/>
      <c r="AO60" s="13"/>
      <c r="AP60" s="13"/>
    </row>
    <row r="61" spans="7:42">
      <c r="G61" s="68"/>
      <c r="H61" s="70"/>
      <c r="I61" s="68"/>
      <c r="J61" s="14"/>
      <c r="K61" s="70"/>
      <c r="L61" s="14"/>
      <c r="M61" s="14"/>
      <c r="N61" s="70"/>
      <c r="O61" s="77"/>
      <c r="R61" s="16"/>
      <c r="W61" s="204"/>
      <c r="X61" s="58"/>
      <c r="Y61" s="1"/>
      <c r="AB61" s="1"/>
      <c r="AF61" s="1"/>
      <c r="AG61" s="1"/>
      <c r="AH61" s="1"/>
      <c r="AI61" s="1"/>
      <c r="AJ61" s="1"/>
      <c r="AK61" s="1"/>
      <c r="AO61" s="13"/>
      <c r="AP61" s="13"/>
    </row>
    <row r="62" spans="7:42">
      <c r="G62" s="68"/>
      <c r="H62" s="70"/>
      <c r="I62" s="68"/>
      <c r="J62" s="14"/>
      <c r="K62" s="70"/>
      <c r="L62" s="14"/>
      <c r="M62" s="14"/>
      <c r="N62" s="70"/>
      <c r="O62" s="77"/>
      <c r="R62" s="16"/>
      <c r="W62" s="204"/>
      <c r="X62" s="58"/>
      <c r="Y62" s="1"/>
      <c r="AB62" s="1"/>
      <c r="AF62" s="1"/>
      <c r="AG62" s="1"/>
      <c r="AH62" s="1"/>
      <c r="AI62" s="1"/>
      <c r="AJ62" s="1"/>
      <c r="AK62" s="1"/>
    </row>
    <row r="63" spans="7:42">
      <c r="G63" s="68"/>
      <c r="H63" s="70"/>
      <c r="I63" s="68"/>
      <c r="J63" s="14"/>
      <c r="K63" s="70"/>
      <c r="L63" s="14"/>
      <c r="M63" s="14"/>
      <c r="N63" s="70"/>
      <c r="O63" s="77"/>
      <c r="R63" s="16"/>
      <c r="W63" s="204"/>
      <c r="X63" s="58"/>
      <c r="Y63" s="1"/>
      <c r="AB63" s="1"/>
      <c r="AF63" s="1"/>
      <c r="AG63" s="1"/>
      <c r="AH63" s="1"/>
      <c r="AI63" s="1"/>
      <c r="AJ63" s="1"/>
      <c r="AK63" s="1"/>
    </row>
    <row r="64" spans="7:42">
      <c r="G64" s="68"/>
      <c r="H64" s="70"/>
      <c r="I64" s="68"/>
      <c r="J64" s="14"/>
      <c r="K64" s="70"/>
      <c r="L64" s="14"/>
      <c r="M64" s="14"/>
      <c r="N64" s="70"/>
      <c r="O64" s="77"/>
      <c r="R64" s="16"/>
      <c r="W64" s="204"/>
      <c r="X64" s="58"/>
      <c r="Y64" s="1"/>
      <c r="AB64" s="1"/>
      <c r="AF64" s="1"/>
      <c r="AG64" s="1"/>
      <c r="AH64" s="1"/>
      <c r="AI64" s="1"/>
      <c r="AJ64" s="1"/>
      <c r="AK64" s="1"/>
    </row>
    <row r="65" spans="7:40">
      <c r="G65" s="68"/>
      <c r="H65" s="70"/>
      <c r="I65" s="68"/>
      <c r="J65" s="14"/>
      <c r="K65" s="70"/>
      <c r="L65" s="14"/>
      <c r="M65" s="14"/>
      <c r="N65" s="70"/>
      <c r="O65" s="77"/>
      <c r="R65" s="16"/>
      <c r="W65" s="204"/>
      <c r="X65" s="58"/>
      <c r="Y65" s="1"/>
      <c r="AB65" s="1"/>
      <c r="AF65" s="1"/>
      <c r="AG65" s="1"/>
      <c r="AH65" s="1"/>
      <c r="AI65" s="1"/>
      <c r="AJ65" s="1"/>
      <c r="AK65" s="1"/>
    </row>
    <row r="66" spans="7:40">
      <c r="G66" s="68"/>
      <c r="H66" s="70"/>
      <c r="I66" s="68"/>
      <c r="J66" s="14"/>
      <c r="K66" s="70"/>
      <c r="L66" s="14"/>
      <c r="M66" s="14"/>
      <c r="N66" s="70"/>
      <c r="O66" s="77"/>
      <c r="R66" s="16"/>
      <c r="W66" s="204"/>
      <c r="X66" s="58"/>
      <c r="Y66" s="1"/>
      <c r="AB66" s="1"/>
      <c r="AF66" s="1"/>
      <c r="AG66" s="1"/>
      <c r="AH66" s="1"/>
      <c r="AI66" s="1"/>
      <c r="AJ66" s="1"/>
      <c r="AK66" s="1"/>
    </row>
    <row r="67" spans="7:40">
      <c r="G67" s="68"/>
      <c r="H67" s="70"/>
      <c r="I67" s="68"/>
      <c r="J67" s="14"/>
      <c r="K67" s="70"/>
      <c r="L67" s="14"/>
      <c r="M67" s="14"/>
      <c r="N67" s="70"/>
      <c r="O67" s="77"/>
      <c r="R67" s="16"/>
      <c r="W67" s="204"/>
      <c r="X67" s="58"/>
      <c r="Y67" s="1"/>
      <c r="AB67" s="1"/>
      <c r="AF67" s="1"/>
      <c r="AG67" s="1"/>
      <c r="AH67" s="1"/>
      <c r="AI67" s="1"/>
      <c r="AJ67" s="1"/>
      <c r="AK67" s="1"/>
    </row>
    <row r="68" spans="7:40">
      <c r="G68" s="68"/>
      <c r="H68" s="70"/>
      <c r="I68" s="68"/>
      <c r="J68" s="14"/>
      <c r="K68" s="70"/>
      <c r="L68" s="14"/>
      <c r="M68" s="14"/>
      <c r="N68" s="70"/>
      <c r="O68" s="77"/>
      <c r="R68" s="16"/>
      <c r="W68" s="204"/>
      <c r="X68" s="58"/>
      <c r="Y68" s="1"/>
      <c r="AB68" s="1"/>
      <c r="AF68" s="1"/>
      <c r="AG68" s="1"/>
      <c r="AH68" s="1"/>
      <c r="AI68" s="1"/>
      <c r="AJ68" s="1"/>
      <c r="AK68" s="1"/>
    </row>
    <row r="69" spans="7:40">
      <c r="G69" s="68"/>
      <c r="H69" s="70"/>
      <c r="I69" s="68"/>
      <c r="J69" s="14"/>
      <c r="K69" s="70"/>
      <c r="L69" s="14"/>
      <c r="M69" s="14"/>
      <c r="N69" s="70"/>
      <c r="O69" s="77"/>
      <c r="R69" s="16"/>
      <c r="W69" s="204"/>
      <c r="X69" s="58"/>
      <c r="Y69" s="1"/>
      <c r="AB69" s="1"/>
      <c r="AF69" s="1"/>
      <c r="AG69" s="1"/>
      <c r="AH69" s="1"/>
      <c r="AI69" s="1"/>
      <c r="AJ69" s="1"/>
      <c r="AK69" s="1"/>
    </row>
    <row r="70" spans="7:40">
      <c r="G70" s="68"/>
      <c r="H70" s="70"/>
      <c r="I70" s="68"/>
      <c r="J70" s="14"/>
      <c r="K70" s="70"/>
      <c r="L70" s="14"/>
      <c r="M70" s="14"/>
      <c r="N70" s="70"/>
      <c r="O70" s="77"/>
      <c r="R70" s="16"/>
      <c r="W70" s="204"/>
      <c r="X70" s="58"/>
      <c r="Y70" s="1"/>
      <c r="AB70" s="1"/>
      <c r="AF70" s="1"/>
      <c r="AG70" s="1"/>
      <c r="AH70" s="1"/>
      <c r="AI70" s="1"/>
      <c r="AJ70" s="1"/>
      <c r="AK70" s="1"/>
    </row>
    <row r="71" spans="7:40">
      <c r="G71" s="68"/>
      <c r="H71" s="70"/>
      <c r="I71" s="68"/>
      <c r="J71" s="14"/>
      <c r="K71" s="70"/>
      <c r="L71" s="14"/>
      <c r="M71" s="14"/>
      <c r="N71" s="70"/>
      <c r="O71" s="77"/>
      <c r="R71" s="16"/>
      <c r="W71" s="204"/>
      <c r="X71" s="58"/>
      <c r="Y71" s="1"/>
      <c r="AB71" s="1"/>
      <c r="AF71" s="1"/>
      <c r="AG71" s="1"/>
      <c r="AH71" s="1"/>
      <c r="AI71" s="1"/>
      <c r="AJ71" s="1"/>
      <c r="AK71" s="1"/>
    </row>
    <row r="72" spans="7:40">
      <c r="G72" s="68"/>
      <c r="H72" s="70"/>
      <c r="I72" s="68"/>
      <c r="J72" s="14"/>
      <c r="K72" s="70"/>
      <c r="L72" s="14"/>
      <c r="M72" s="14"/>
      <c r="N72" s="70"/>
      <c r="O72" s="77"/>
      <c r="R72" s="16"/>
      <c r="W72" s="204"/>
      <c r="X72" s="58"/>
      <c r="Y72" s="1"/>
      <c r="AB72" s="1"/>
      <c r="AF72" s="1"/>
      <c r="AG72" s="1"/>
      <c r="AH72" s="1"/>
      <c r="AI72" s="1"/>
      <c r="AJ72" s="1"/>
      <c r="AK72" s="1"/>
      <c r="AN72" s="14"/>
    </row>
    <row r="73" spans="7:40">
      <c r="G73" s="68"/>
      <c r="H73" s="70"/>
      <c r="I73" s="68"/>
      <c r="J73" s="14"/>
      <c r="K73" s="70"/>
      <c r="L73" s="14"/>
      <c r="M73" s="14"/>
      <c r="N73" s="70"/>
      <c r="O73" s="77"/>
      <c r="R73" s="16"/>
      <c r="W73" s="204"/>
      <c r="X73" s="58"/>
      <c r="Y73" s="1"/>
      <c r="AB73" s="1"/>
      <c r="AF73" s="1"/>
      <c r="AG73" s="1"/>
      <c r="AH73" s="1"/>
      <c r="AI73" s="1"/>
      <c r="AJ73" s="1"/>
      <c r="AK73" s="1"/>
      <c r="AN73" s="14"/>
    </row>
    <row r="74" spans="7:40">
      <c r="G74" s="68"/>
      <c r="H74" s="70"/>
      <c r="I74" s="68"/>
      <c r="J74" s="14"/>
      <c r="K74" s="70"/>
      <c r="L74" s="14"/>
      <c r="M74" s="14"/>
      <c r="N74" s="70"/>
      <c r="O74" s="77"/>
      <c r="R74" s="16"/>
      <c r="W74" s="204"/>
      <c r="X74" s="58"/>
      <c r="Y74" s="1"/>
      <c r="AB74" s="1"/>
      <c r="AF74" s="1"/>
      <c r="AG74" s="1"/>
      <c r="AH74" s="1"/>
      <c r="AI74" s="1"/>
      <c r="AJ74" s="1"/>
      <c r="AK74" s="1"/>
      <c r="AN74" s="14"/>
    </row>
    <row r="75" spans="7:40">
      <c r="G75" s="68"/>
      <c r="H75" s="70"/>
      <c r="I75" s="68"/>
      <c r="J75" s="14"/>
      <c r="K75" s="70"/>
      <c r="L75" s="14"/>
      <c r="M75" s="14"/>
      <c r="N75" s="70"/>
      <c r="O75" s="77"/>
      <c r="R75" s="16"/>
      <c r="W75" s="204"/>
      <c r="X75" s="58"/>
      <c r="Y75" s="1"/>
      <c r="AB75" s="1"/>
      <c r="AF75" s="1"/>
      <c r="AG75" s="1"/>
      <c r="AH75" s="1"/>
      <c r="AI75" s="1"/>
      <c r="AJ75" s="1"/>
      <c r="AK75" s="1"/>
      <c r="AN75" s="14"/>
    </row>
    <row r="76" spans="7:40">
      <c r="G76" s="68"/>
      <c r="H76" s="70"/>
      <c r="I76" s="68"/>
      <c r="J76" s="14"/>
      <c r="K76" s="70"/>
      <c r="L76" s="14"/>
      <c r="M76" s="14"/>
      <c r="N76" s="70"/>
      <c r="O76" s="77"/>
      <c r="R76" s="16"/>
      <c r="W76" s="204"/>
      <c r="X76" s="58"/>
      <c r="Y76" s="1"/>
      <c r="AB76" s="1"/>
      <c r="AF76" s="1"/>
      <c r="AG76" s="1"/>
      <c r="AH76" s="1"/>
      <c r="AI76" s="1"/>
      <c r="AJ76" s="1"/>
      <c r="AK76" s="1"/>
      <c r="AN76" s="14"/>
    </row>
    <row r="77" spans="7:40">
      <c r="G77" s="68"/>
      <c r="H77" s="70"/>
      <c r="I77" s="68"/>
      <c r="J77" s="14"/>
      <c r="K77" s="70"/>
      <c r="L77" s="14"/>
      <c r="M77" s="14"/>
      <c r="N77" s="70"/>
      <c r="O77" s="77"/>
      <c r="R77" s="16"/>
      <c r="W77" s="204"/>
      <c r="X77" s="58"/>
      <c r="Y77" s="1"/>
      <c r="AB77" s="1"/>
      <c r="AF77" s="1"/>
      <c r="AG77" s="1"/>
      <c r="AH77" s="1"/>
      <c r="AI77" s="1"/>
      <c r="AJ77" s="1"/>
      <c r="AK77" s="1"/>
      <c r="AN77" s="14"/>
    </row>
    <row r="78" spans="7:40">
      <c r="G78" s="68"/>
      <c r="H78" s="70"/>
      <c r="I78" s="68"/>
      <c r="J78" s="14"/>
      <c r="K78" s="70"/>
      <c r="L78" s="14"/>
      <c r="M78" s="14"/>
      <c r="N78" s="70"/>
      <c r="O78" s="77"/>
      <c r="R78" s="16"/>
      <c r="W78" s="204"/>
      <c r="X78" s="58"/>
      <c r="Y78" s="1"/>
      <c r="AB78" s="1"/>
      <c r="AF78" s="1"/>
      <c r="AG78" s="1"/>
      <c r="AH78" s="1"/>
      <c r="AI78" s="1"/>
      <c r="AJ78" s="1"/>
      <c r="AK78" s="1"/>
      <c r="AN78" s="14"/>
    </row>
    <row r="79" spans="7:40">
      <c r="G79" s="68"/>
      <c r="H79" s="70"/>
      <c r="I79" s="68"/>
      <c r="J79" s="14"/>
      <c r="K79" s="70"/>
      <c r="L79" s="14"/>
      <c r="M79" s="14"/>
      <c r="N79" s="70"/>
      <c r="O79" s="77"/>
      <c r="R79" s="16"/>
      <c r="W79" s="204"/>
      <c r="X79" s="58"/>
      <c r="Y79" s="1"/>
      <c r="AB79" s="1"/>
      <c r="AF79" s="1"/>
      <c r="AG79" s="1"/>
      <c r="AH79" s="1"/>
      <c r="AI79" s="1"/>
      <c r="AJ79" s="1"/>
      <c r="AK79" s="1"/>
      <c r="AN79" s="14"/>
    </row>
    <row r="80" spans="7:40">
      <c r="G80" s="68"/>
      <c r="H80" s="70"/>
      <c r="I80" s="68"/>
      <c r="J80" s="14"/>
      <c r="K80" s="70"/>
      <c r="L80" s="14"/>
      <c r="M80" s="14"/>
      <c r="N80" s="70"/>
      <c r="O80" s="77"/>
      <c r="R80" s="16"/>
      <c r="W80" s="204"/>
      <c r="X80" s="58"/>
      <c r="Y80" s="1"/>
      <c r="AB80" s="1"/>
      <c r="AF80" s="1"/>
      <c r="AG80" s="1"/>
      <c r="AH80" s="1"/>
      <c r="AI80" s="1"/>
      <c r="AJ80" s="1"/>
      <c r="AK80" s="1"/>
      <c r="AN80" s="14"/>
    </row>
    <row r="81" spans="7:40">
      <c r="G81" s="68"/>
      <c r="H81" s="70"/>
      <c r="I81" s="68"/>
      <c r="J81" s="14"/>
      <c r="K81" s="70"/>
      <c r="L81" s="14"/>
      <c r="M81" s="14"/>
      <c r="N81" s="70"/>
      <c r="O81" s="77"/>
      <c r="R81" s="16"/>
      <c r="W81" s="204"/>
      <c r="X81" s="58"/>
      <c r="Y81" s="1"/>
      <c r="AB81" s="1"/>
      <c r="AF81" s="1"/>
      <c r="AG81" s="1"/>
      <c r="AH81" s="1"/>
      <c r="AI81" s="1"/>
      <c r="AJ81" s="1"/>
      <c r="AK81" s="1"/>
      <c r="AN81" s="14"/>
    </row>
    <row r="82" spans="7:40">
      <c r="G82" s="68"/>
      <c r="H82" s="70"/>
      <c r="I82" s="68"/>
      <c r="J82" s="14"/>
      <c r="K82" s="70"/>
      <c r="L82" s="14"/>
      <c r="M82" s="14"/>
      <c r="N82" s="70"/>
      <c r="O82" s="77"/>
      <c r="R82" s="16"/>
      <c r="W82" s="204"/>
      <c r="X82" s="58"/>
      <c r="Y82" s="1"/>
      <c r="AB82" s="1"/>
      <c r="AF82" s="1"/>
      <c r="AG82" s="1"/>
      <c r="AH82" s="1"/>
      <c r="AI82" s="1"/>
      <c r="AJ82" s="1"/>
      <c r="AK82" s="1"/>
      <c r="AN82" s="14"/>
    </row>
    <row r="83" spans="7:40">
      <c r="G83" s="68"/>
      <c r="H83" s="70"/>
      <c r="I83" s="68"/>
      <c r="J83" s="14"/>
      <c r="K83" s="70"/>
      <c r="L83" s="14"/>
      <c r="M83" s="14"/>
      <c r="N83" s="70"/>
      <c r="O83" s="77"/>
      <c r="R83" s="16"/>
      <c r="W83" s="204"/>
      <c r="X83" s="58"/>
      <c r="Y83" s="1"/>
      <c r="AB83" s="1"/>
      <c r="AF83" s="1"/>
      <c r="AG83" s="1"/>
      <c r="AH83" s="1"/>
      <c r="AI83" s="1"/>
      <c r="AJ83" s="1"/>
      <c r="AK83" s="1"/>
      <c r="AN83" s="14"/>
    </row>
    <row r="84" spans="7:40">
      <c r="G84" s="68"/>
      <c r="H84" s="70"/>
      <c r="I84" s="68"/>
      <c r="J84" s="14"/>
      <c r="K84" s="70"/>
      <c r="L84" s="14"/>
      <c r="M84" s="14"/>
      <c r="N84" s="70"/>
      <c r="O84" s="77"/>
      <c r="R84" s="16"/>
      <c r="W84" s="204"/>
      <c r="X84" s="58"/>
      <c r="Y84" s="1"/>
      <c r="AB84" s="1"/>
      <c r="AF84" s="1"/>
      <c r="AG84" s="1"/>
      <c r="AH84" s="1"/>
      <c r="AI84" s="1"/>
      <c r="AJ84" s="1"/>
      <c r="AK84" s="1"/>
      <c r="AN84" s="14"/>
    </row>
    <row r="85" spans="7:40">
      <c r="G85" s="68"/>
      <c r="H85" s="70"/>
      <c r="I85" s="68"/>
      <c r="J85" s="14"/>
      <c r="K85" s="70"/>
      <c r="L85" s="14"/>
      <c r="M85" s="14"/>
      <c r="N85" s="70"/>
      <c r="O85" s="77"/>
      <c r="P85" s="77"/>
      <c r="Q85" s="77"/>
      <c r="R85" s="77"/>
      <c r="S85" s="14"/>
      <c r="T85" s="77"/>
      <c r="U85" s="77"/>
      <c r="V85" s="77"/>
      <c r="W85" s="77"/>
      <c r="X85" s="14"/>
      <c r="Y85" s="14"/>
      <c r="Z85" s="77"/>
      <c r="AA85" s="77"/>
      <c r="AB85" s="14"/>
      <c r="AC85" s="68"/>
      <c r="AF85" s="1"/>
      <c r="AG85" s="1"/>
      <c r="AH85" s="1"/>
      <c r="AI85" s="1"/>
      <c r="AJ85" s="1"/>
      <c r="AK85" s="1"/>
      <c r="AN85" s="14"/>
    </row>
    <row r="86" spans="7:40">
      <c r="G86" s="68"/>
      <c r="H86" s="70"/>
      <c r="I86" s="68"/>
      <c r="J86" s="14"/>
      <c r="K86" s="70"/>
      <c r="L86" s="14"/>
      <c r="M86" s="14"/>
      <c r="N86" s="70"/>
      <c r="O86" s="77"/>
      <c r="P86" s="77"/>
      <c r="Q86" s="77"/>
      <c r="R86" s="77"/>
      <c r="S86" s="14"/>
      <c r="T86" s="77"/>
      <c r="U86" s="77"/>
      <c r="V86" s="77"/>
      <c r="W86" s="77"/>
      <c r="X86" s="14"/>
      <c r="Y86" s="14"/>
      <c r="Z86" s="77"/>
      <c r="AA86" s="77"/>
      <c r="AB86" s="14"/>
      <c r="AC86" s="68"/>
      <c r="AF86" s="1"/>
      <c r="AG86" s="1"/>
      <c r="AH86" s="1"/>
      <c r="AI86" s="1"/>
      <c r="AJ86" s="1"/>
      <c r="AK86" s="1"/>
      <c r="AN86" s="14"/>
    </row>
    <row r="87" spans="7:40">
      <c r="G87" s="68"/>
      <c r="H87" s="70"/>
      <c r="I87" s="68"/>
      <c r="J87" s="14"/>
      <c r="K87" s="70"/>
      <c r="L87" s="14"/>
      <c r="M87" s="14"/>
      <c r="N87" s="70"/>
      <c r="O87" s="77"/>
      <c r="P87" s="77"/>
      <c r="Q87" s="77"/>
      <c r="R87" s="77"/>
      <c r="S87" s="14"/>
      <c r="T87" s="77"/>
      <c r="U87" s="77"/>
      <c r="V87" s="77"/>
      <c r="W87" s="77"/>
      <c r="X87" s="14"/>
      <c r="Y87" s="14"/>
      <c r="Z87" s="77"/>
      <c r="AA87" s="77"/>
      <c r="AB87" s="14"/>
      <c r="AC87" s="68"/>
      <c r="AF87" s="1"/>
      <c r="AG87" s="1"/>
      <c r="AH87" s="1"/>
      <c r="AI87" s="1"/>
      <c r="AJ87" s="1"/>
      <c r="AK87" s="1"/>
      <c r="AN87" s="14"/>
    </row>
    <row r="88" spans="7:40">
      <c r="G88" s="68"/>
      <c r="H88" s="70"/>
      <c r="I88" s="68"/>
      <c r="J88" s="14"/>
      <c r="K88" s="70"/>
      <c r="L88" s="14"/>
      <c r="M88" s="14"/>
      <c r="N88" s="70"/>
      <c r="O88" s="77"/>
      <c r="P88" s="77"/>
      <c r="Q88" s="77"/>
      <c r="R88" s="77"/>
      <c r="S88" s="14"/>
      <c r="T88" s="77"/>
      <c r="U88" s="77"/>
      <c r="V88" s="77"/>
      <c r="W88" s="77"/>
      <c r="X88" s="14"/>
      <c r="Y88" s="14"/>
      <c r="Z88" s="77"/>
      <c r="AA88" s="77"/>
      <c r="AB88" s="14"/>
      <c r="AC88" s="68"/>
      <c r="AF88" s="1"/>
      <c r="AG88" s="1"/>
      <c r="AH88" s="1"/>
      <c r="AI88" s="1"/>
      <c r="AJ88" s="1"/>
      <c r="AK88" s="1"/>
      <c r="AN88" s="14"/>
    </row>
    <row r="89" spans="7:40">
      <c r="G89" s="68"/>
      <c r="H89" s="70"/>
      <c r="I89" s="68"/>
      <c r="J89" s="14"/>
      <c r="K89" s="70"/>
      <c r="L89" s="14"/>
      <c r="M89" s="14"/>
      <c r="N89" s="70"/>
      <c r="O89" s="77"/>
      <c r="P89" s="77"/>
      <c r="Q89" s="77"/>
      <c r="R89" s="77"/>
      <c r="S89" s="14"/>
      <c r="T89" s="77"/>
      <c r="U89" s="77"/>
      <c r="V89" s="77"/>
      <c r="W89" s="77"/>
      <c r="X89" s="14"/>
      <c r="Y89" s="14"/>
      <c r="Z89" s="77"/>
      <c r="AA89" s="77"/>
      <c r="AB89" s="14"/>
      <c r="AC89" s="68"/>
      <c r="AF89" s="1"/>
      <c r="AG89" s="1"/>
      <c r="AH89" s="1"/>
      <c r="AI89" s="1"/>
      <c r="AJ89" s="1"/>
      <c r="AK89" s="1"/>
      <c r="AN89" s="14"/>
    </row>
    <row r="90" spans="7:40">
      <c r="G90" s="68"/>
      <c r="H90" s="70"/>
      <c r="I90" s="68"/>
      <c r="J90" s="14"/>
      <c r="K90" s="70"/>
      <c r="L90" s="14"/>
      <c r="M90" s="14"/>
      <c r="N90" s="70"/>
      <c r="O90" s="77"/>
      <c r="P90" s="77"/>
      <c r="Q90" s="77"/>
      <c r="R90" s="77"/>
      <c r="S90" s="14"/>
      <c r="T90" s="77"/>
      <c r="U90" s="77"/>
      <c r="V90" s="77"/>
      <c r="W90" s="77"/>
      <c r="X90" s="14"/>
      <c r="Y90" s="14"/>
      <c r="Z90" s="77"/>
      <c r="AA90" s="77"/>
      <c r="AB90" s="14"/>
      <c r="AC90" s="68"/>
      <c r="AF90" s="1"/>
      <c r="AG90" s="1"/>
      <c r="AH90" s="1"/>
      <c r="AI90" s="1"/>
      <c r="AJ90" s="1"/>
      <c r="AK90" s="1"/>
      <c r="AN90" s="14"/>
    </row>
    <row r="91" spans="7:40">
      <c r="G91" s="68"/>
      <c r="H91" s="70"/>
      <c r="I91" s="68"/>
      <c r="J91" s="14"/>
      <c r="K91" s="70"/>
      <c r="L91" s="14"/>
      <c r="M91" s="14"/>
      <c r="N91" s="70"/>
      <c r="O91" s="77"/>
      <c r="P91" s="77"/>
      <c r="Q91" s="77"/>
      <c r="R91" s="77"/>
      <c r="S91" s="14"/>
      <c r="T91" s="77"/>
      <c r="U91" s="77"/>
      <c r="V91" s="77"/>
      <c r="W91" s="77"/>
      <c r="X91" s="14"/>
      <c r="Y91" s="14"/>
      <c r="Z91" s="77"/>
      <c r="AA91" s="77"/>
      <c r="AB91" s="14"/>
      <c r="AC91" s="68"/>
      <c r="AF91" s="1"/>
      <c r="AG91" s="1"/>
      <c r="AH91" s="1"/>
      <c r="AI91" s="1"/>
      <c r="AJ91" s="1"/>
      <c r="AK91" s="1"/>
      <c r="AN91" s="14"/>
    </row>
    <row r="92" spans="7:40">
      <c r="G92" s="68"/>
      <c r="H92" s="70"/>
      <c r="I92" s="68"/>
      <c r="J92" s="14"/>
      <c r="K92" s="70"/>
      <c r="L92" s="14"/>
      <c r="M92" s="14"/>
      <c r="N92" s="70"/>
      <c r="O92" s="77"/>
      <c r="P92" s="77"/>
      <c r="Q92" s="77"/>
      <c r="R92" s="77"/>
      <c r="S92" s="14"/>
      <c r="T92" s="77"/>
      <c r="U92" s="77"/>
      <c r="V92" s="77"/>
      <c r="W92" s="77"/>
      <c r="X92" s="14"/>
      <c r="Y92" s="14"/>
      <c r="Z92" s="77"/>
      <c r="AA92" s="77"/>
      <c r="AB92" s="14"/>
      <c r="AC92" s="68"/>
      <c r="AF92" s="1"/>
      <c r="AG92" s="1"/>
      <c r="AH92" s="1"/>
      <c r="AI92" s="1"/>
      <c r="AJ92" s="1"/>
      <c r="AK92" s="1"/>
      <c r="AN92" s="14"/>
    </row>
    <row r="93" spans="7:40">
      <c r="G93" s="68"/>
      <c r="H93" s="70"/>
      <c r="I93" s="68"/>
      <c r="J93" s="14"/>
      <c r="K93" s="70"/>
      <c r="L93" s="14"/>
      <c r="M93" s="14"/>
      <c r="N93" s="70"/>
      <c r="O93" s="77"/>
      <c r="P93" s="77"/>
      <c r="Q93" s="77"/>
      <c r="R93" s="77"/>
      <c r="S93" s="14"/>
      <c r="T93" s="77"/>
      <c r="U93" s="77"/>
      <c r="V93" s="77"/>
      <c r="W93" s="77"/>
      <c r="X93" s="14"/>
      <c r="Y93" s="14"/>
      <c r="Z93" s="77"/>
      <c r="AA93" s="77"/>
      <c r="AB93" s="14"/>
      <c r="AC93" s="68"/>
      <c r="AF93" s="1"/>
      <c r="AG93" s="1"/>
      <c r="AH93" s="1"/>
      <c r="AI93" s="1"/>
      <c r="AJ93" s="1"/>
      <c r="AK93" s="1"/>
      <c r="AN93" s="14"/>
    </row>
    <row r="94" spans="7:40">
      <c r="G94" s="68"/>
      <c r="H94" s="70"/>
      <c r="I94" s="68"/>
      <c r="J94" s="14"/>
      <c r="K94" s="70"/>
      <c r="L94" s="14"/>
      <c r="M94" s="14"/>
      <c r="N94" s="70"/>
      <c r="O94" s="77"/>
      <c r="P94" s="77"/>
      <c r="Q94" s="77"/>
      <c r="R94" s="77"/>
      <c r="S94" s="14"/>
      <c r="T94" s="77"/>
      <c r="U94" s="77"/>
      <c r="V94" s="77"/>
      <c r="W94" s="77"/>
      <c r="X94" s="14"/>
      <c r="Y94" s="14"/>
      <c r="Z94" s="77"/>
      <c r="AA94" s="77"/>
      <c r="AB94" s="14"/>
      <c r="AC94" s="68"/>
      <c r="AF94" s="1"/>
      <c r="AG94" s="1"/>
      <c r="AH94" s="1"/>
      <c r="AI94" s="1"/>
      <c r="AJ94" s="1"/>
      <c r="AK94" s="1"/>
      <c r="AN94" s="14"/>
    </row>
    <row r="95" spans="7:40">
      <c r="G95" s="68"/>
      <c r="H95" s="70"/>
      <c r="I95" s="68"/>
      <c r="J95" s="14"/>
      <c r="K95" s="70"/>
      <c r="L95" s="14"/>
      <c r="M95" s="14"/>
      <c r="N95" s="70"/>
      <c r="O95" s="77"/>
      <c r="P95" s="77"/>
      <c r="Q95" s="77"/>
      <c r="R95" s="77"/>
      <c r="S95" s="14"/>
      <c r="T95" s="77"/>
      <c r="U95" s="77"/>
      <c r="V95" s="77"/>
      <c r="W95" s="77"/>
      <c r="X95" s="14"/>
      <c r="Y95" s="14"/>
      <c r="Z95" s="77"/>
      <c r="AA95" s="77"/>
      <c r="AB95" s="14"/>
      <c r="AC95" s="68"/>
      <c r="AF95" s="1"/>
      <c r="AG95" s="1"/>
      <c r="AH95" s="1"/>
      <c r="AI95" s="1"/>
      <c r="AJ95" s="1"/>
      <c r="AK95" s="1"/>
      <c r="AN95" s="14"/>
    </row>
    <row r="96" spans="7:40">
      <c r="G96" s="68"/>
      <c r="H96" s="70"/>
      <c r="I96" s="68"/>
      <c r="J96" s="14"/>
      <c r="K96" s="70"/>
      <c r="L96" s="14"/>
      <c r="M96" s="14"/>
      <c r="N96" s="70"/>
      <c r="O96" s="77"/>
      <c r="P96" s="77"/>
      <c r="Q96" s="77"/>
      <c r="R96" s="77"/>
      <c r="S96" s="14"/>
      <c r="T96" s="77"/>
      <c r="U96" s="77"/>
      <c r="V96" s="77"/>
      <c r="W96" s="77"/>
      <c r="X96" s="14"/>
      <c r="Y96" s="14"/>
      <c r="Z96" s="77"/>
      <c r="AA96" s="77"/>
      <c r="AB96" s="14"/>
      <c r="AC96" s="68"/>
      <c r="AF96" s="1"/>
      <c r="AG96" s="1"/>
      <c r="AH96" s="1"/>
      <c r="AI96" s="1"/>
      <c r="AJ96" s="1"/>
      <c r="AK96" s="1"/>
      <c r="AN96" s="14"/>
    </row>
    <row r="97" spans="7:40">
      <c r="G97" s="68"/>
      <c r="H97" s="70"/>
      <c r="I97" s="68"/>
      <c r="J97" s="14"/>
      <c r="K97" s="70"/>
      <c r="L97" s="14"/>
      <c r="M97" s="14"/>
      <c r="N97" s="70"/>
      <c r="O97" s="77"/>
      <c r="P97" s="77"/>
      <c r="Q97" s="77"/>
      <c r="R97" s="77"/>
      <c r="S97" s="14"/>
      <c r="T97" s="77"/>
      <c r="U97" s="77"/>
      <c r="V97" s="77"/>
      <c r="W97" s="77"/>
      <c r="X97" s="14"/>
      <c r="Y97" s="14"/>
      <c r="Z97" s="77"/>
      <c r="AA97" s="77"/>
      <c r="AB97" s="14"/>
      <c r="AC97" s="68"/>
      <c r="AF97" s="1"/>
      <c r="AG97" s="1"/>
      <c r="AH97" s="1"/>
      <c r="AI97" s="1"/>
      <c r="AJ97" s="1"/>
      <c r="AK97" s="1"/>
      <c r="AN97" s="14"/>
    </row>
    <row r="98" spans="7:40">
      <c r="G98" s="68"/>
      <c r="H98" s="70"/>
      <c r="I98" s="68"/>
      <c r="J98" s="14"/>
      <c r="K98" s="70"/>
      <c r="L98" s="14"/>
      <c r="M98" s="14"/>
      <c r="N98" s="70"/>
      <c r="O98" s="77"/>
      <c r="P98" s="77"/>
      <c r="Q98" s="77"/>
      <c r="R98" s="77"/>
      <c r="S98" s="14"/>
      <c r="T98" s="77"/>
      <c r="U98" s="77"/>
      <c r="V98" s="77"/>
      <c r="W98" s="77"/>
      <c r="X98" s="14"/>
      <c r="Y98" s="14"/>
      <c r="Z98" s="77"/>
      <c r="AA98" s="77"/>
      <c r="AB98" s="14"/>
      <c r="AC98" s="68"/>
      <c r="AF98" s="1"/>
      <c r="AG98" s="1"/>
      <c r="AH98" s="1"/>
      <c r="AI98" s="1"/>
      <c r="AJ98" s="1"/>
      <c r="AK98" s="1"/>
      <c r="AN98" s="14"/>
    </row>
    <row r="99" spans="7:40">
      <c r="G99" s="68"/>
      <c r="H99" s="70"/>
      <c r="I99" s="68"/>
      <c r="J99" s="14"/>
      <c r="K99" s="70"/>
      <c r="L99" s="14"/>
      <c r="M99" s="14"/>
      <c r="N99" s="70"/>
      <c r="O99" s="77"/>
      <c r="P99" s="77"/>
      <c r="Q99" s="77"/>
      <c r="R99" s="77"/>
      <c r="S99" s="14"/>
      <c r="T99" s="77"/>
      <c r="U99" s="77"/>
      <c r="V99" s="77"/>
      <c r="W99" s="77"/>
      <c r="X99" s="14"/>
      <c r="Y99" s="14"/>
      <c r="Z99" s="77"/>
      <c r="AA99" s="77"/>
      <c r="AB99" s="14"/>
      <c r="AC99" s="68"/>
      <c r="AF99" s="1"/>
      <c r="AG99" s="1"/>
      <c r="AH99" s="1"/>
      <c r="AI99" s="1"/>
      <c r="AJ99" s="1"/>
      <c r="AK99" s="1"/>
      <c r="AN99" s="14"/>
    </row>
    <row r="100" spans="7:40">
      <c r="G100" s="68"/>
      <c r="H100" s="70"/>
      <c r="I100" s="68"/>
      <c r="J100" s="14"/>
      <c r="K100" s="70"/>
      <c r="L100" s="14"/>
      <c r="M100" s="14"/>
      <c r="N100" s="70"/>
      <c r="O100" s="77"/>
      <c r="P100" s="77"/>
      <c r="Q100" s="77"/>
      <c r="R100" s="77"/>
      <c r="S100" s="14"/>
      <c r="T100" s="77"/>
      <c r="U100" s="77"/>
      <c r="V100" s="77"/>
      <c r="W100" s="77"/>
      <c r="X100" s="14"/>
      <c r="Y100" s="14"/>
      <c r="Z100" s="77"/>
      <c r="AA100" s="77"/>
      <c r="AB100" s="14"/>
      <c r="AC100" s="68"/>
      <c r="AF100" s="1"/>
      <c r="AG100" s="1"/>
      <c r="AH100" s="1"/>
      <c r="AI100" s="1"/>
      <c r="AJ100" s="1"/>
      <c r="AK100" s="1"/>
      <c r="AN100" s="14"/>
    </row>
    <row r="101" spans="7:40">
      <c r="G101" s="68"/>
      <c r="H101" s="70"/>
      <c r="I101" s="68"/>
      <c r="J101" s="14"/>
      <c r="K101" s="70"/>
      <c r="L101" s="14"/>
      <c r="M101" s="14"/>
      <c r="N101" s="70"/>
      <c r="O101" s="77"/>
      <c r="P101" s="77"/>
      <c r="Q101" s="77"/>
      <c r="R101" s="77"/>
      <c r="S101" s="14"/>
      <c r="T101" s="77"/>
      <c r="U101" s="77"/>
      <c r="V101" s="77"/>
      <c r="W101" s="77"/>
      <c r="X101" s="14"/>
      <c r="Y101" s="14"/>
      <c r="Z101" s="77"/>
      <c r="AA101" s="77"/>
      <c r="AB101" s="14"/>
      <c r="AC101" s="68"/>
      <c r="AF101" s="1"/>
      <c r="AG101" s="1"/>
      <c r="AH101" s="1"/>
      <c r="AI101" s="1"/>
      <c r="AJ101" s="1"/>
      <c r="AK101" s="1"/>
      <c r="AN101" s="14"/>
    </row>
    <row r="102" spans="7:40">
      <c r="G102" s="68"/>
      <c r="H102" s="70"/>
      <c r="I102" s="68"/>
      <c r="J102" s="14"/>
      <c r="K102" s="70"/>
      <c r="L102" s="14"/>
      <c r="M102" s="14"/>
      <c r="N102" s="70"/>
      <c r="O102" s="77"/>
      <c r="P102" s="77"/>
      <c r="Q102" s="77"/>
      <c r="R102" s="77"/>
      <c r="S102" s="14"/>
      <c r="T102" s="77"/>
      <c r="U102" s="77"/>
      <c r="V102" s="77"/>
      <c r="W102" s="77"/>
      <c r="X102" s="14"/>
      <c r="Y102" s="14"/>
      <c r="Z102" s="77"/>
      <c r="AA102" s="77"/>
      <c r="AB102" s="14"/>
      <c r="AC102" s="68"/>
      <c r="AF102" s="1"/>
      <c r="AG102" s="1"/>
      <c r="AH102" s="1"/>
      <c r="AI102" s="1"/>
      <c r="AJ102" s="1"/>
      <c r="AK102" s="1"/>
      <c r="AN102" s="14"/>
    </row>
    <row r="103" spans="7:40">
      <c r="G103" s="68"/>
      <c r="H103" s="70"/>
      <c r="I103" s="68"/>
      <c r="J103" s="14"/>
      <c r="K103" s="70"/>
      <c r="L103" s="14"/>
      <c r="M103" s="14"/>
      <c r="N103" s="70"/>
      <c r="O103" s="77"/>
      <c r="P103" s="77"/>
      <c r="Q103" s="77"/>
      <c r="R103" s="77"/>
      <c r="S103" s="14"/>
      <c r="T103" s="77"/>
      <c r="U103" s="77"/>
      <c r="V103" s="77"/>
      <c r="W103" s="77"/>
      <c r="X103" s="14"/>
      <c r="Y103" s="14"/>
      <c r="Z103" s="77"/>
      <c r="AA103" s="77"/>
      <c r="AB103" s="14"/>
      <c r="AC103" s="68"/>
      <c r="AF103" s="1"/>
      <c r="AG103" s="1"/>
      <c r="AH103" s="1"/>
      <c r="AI103" s="1"/>
      <c r="AJ103" s="1"/>
      <c r="AK103" s="1"/>
      <c r="AN103" s="14"/>
    </row>
    <row r="104" spans="7:40">
      <c r="G104" s="68"/>
      <c r="H104" s="68"/>
      <c r="I104" s="68"/>
      <c r="J104" s="14"/>
      <c r="K104" s="68"/>
      <c r="L104" s="14"/>
      <c r="M104" s="14"/>
      <c r="N104" s="68"/>
      <c r="O104" s="77"/>
      <c r="P104" s="77"/>
      <c r="Q104" s="77"/>
      <c r="R104" s="77"/>
      <c r="S104" s="14"/>
      <c r="T104" s="77"/>
      <c r="U104" s="77"/>
      <c r="V104" s="77"/>
      <c r="W104" s="77"/>
      <c r="X104" s="14"/>
      <c r="Y104" s="14"/>
      <c r="Z104" s="77"/>
      <c r="AA104" s="77"/>
      <c r="AB104" s="14"/>
      <c r="AC104" s="68"/>
      <c r="AF104" s="1"/>
      <c r="AG104" s="1"/>
      <c r="AH104" s="1"/>
      <c r="AI104" s="1"/>
      <c r="AJ104" s="1"/>
      <c r="AK104" s="1"/>
      <c r="AN104" s="14"/>
    </row>
    <row r="105" spans="7:40">
      <c r="G105" s="68"/>
      <c r="H105" s="68"/>
      <c r="I105" s="68"/>
      <c r="J105" s="14"/>
      <c r="K105" s="68"/>
      <c r="L105" s="14"/>
      <c r="M105" s="14"/>
      <c r="N105" s="68"/>
      <c r="O105" s="77"/>
      <c r="P105" s="77"/>
      <c r="Q105" s="77"/>
      <c r="R105" s="77"/>
      <c r="S105" s="14"/>
      <c r="T105" s="77"/>
      <c r="U105" s="77"/>
      <c r="V105" s="77"/>
      <c r="W105" s="77"/>
      <c r="X105" s="14"/>
      <c r="Y105" s="14"/>
      <c r="Z105" s="77"/>
      <c r="AA105" s="77"/>
      <c r="AB105" s="14"/>
      <c r="AC105" s="68"/>
      <c r="AF105" s="1"/>
      <c r="AG105" s="1"/>
      <c r="AH105" s="1"/>
      <c r="AI105" s="1"/>
      <c r="AJ105" s="1"/>
      <c r="AK105" s="1"/>
      <c r="AN105" s="14"/>
    </row>
    <row r="106" spans="7:40">
      <c r="G106" s="68"/>
      <c r="H106" s="68"/>
      <c r="I106" s="68"/>
      <c r="J106" s="14"/>
      <c r="K106" s="68"/>
      <c r="L106" s="14"/>
      <c r="M106" s="14"/>
      <c r="N106" s="68"/>
      <c r="O106" s="77"/>
      <c r="P106" s="77"/>
      <c r="Q106" s="77"/>
      <c r="R106" s="77"/>
      <c r="S106" s="14"/>
      <c r="T106" s="77"/>
      <c r="U106" s="77"/>
      <c r="V106" s="77"/>
      <c r="W106" s="77"/>
      <c r="X106" s="14"/>
      <c r="Y106" s="14"/>
      <c r="Z106" s="77"/>
      <c r="AA106" s="77"/>
      <c r="AB106" s="14"/>
      <c r="AC106" s="68"/>
      <c r="AF106" s="1"/>
      <c r="AG106" s="1"/>
      <c r="AH106" s="1"/>
      <c r="AI106" s="1"/>
      <c r="AJ106" s="1"/>
      <c r="AK106" s="1"/>
      <c r="AN106" s="14"/>
    </row>
    <row r="107" spans="7:40">
      <c r="G107" s="68"/>
      <c r="H107" s="68"/>
      <c r="I107" s="68"/>
      <c r="J107" s="14"/>
      <c r="K107" s="68"/>
      <c r="L107" s="14"/>
      <c r="M107" s="14"/>
      <c r="N107" s="68"/>
      <c r="O107" s="77"/>
      <c r="P107" s="77"/>
      <c r="Q107" s="77"/>
      <c r="R107" s="77"/>
      <c r="S107" s="14"/>
      <c r="T107" s="77"/>
      <c r="U107" s="77"/>
      <c r="V107" s="77"/>
      <c r="W107" s="77"/>
      <c r="X107" s="14"/>
      <c r="Y107" s="14"/>
      <c r="Z107" s="77"/>
      <c r="AA107" s="77"/>
      <c r="AB107" s="14"/>
      <c r="AC107" s="68"/>
      <c r="AF107" s="1"/>
      <c r="AG107" s="1"/>
      <c r="AH107" s="1"/>
      <c r="AI107" s="1"/>
      <c r="AJ107" s="1"/>
      <c r="AK107" s="1"/>
      <c r="AN107" s="14"/>
    </row>
    <row r="108" spans="7:40">
      <c r="G108" s="68"/>
      <c r="H108" s="68"/>
      <c r="I108" s="68"/>
      <c r="J108" s="14"/>
      <c r="K108" s="68"/>
      <c r="L108" s="14"/>
      <c r="M108" s="14"/>
      <c r="N108" s="68"/>
      <c r="O108" s="77"/>
      <c r="P108" s="77"/>
      <c r="Q108" s="77"/>
      <c r="R108" s="77"/>
      <c r="S108" s="14"/>
      <c r="T108" s="77"/>
      <c r="U108" s="77"/>
      <c r="V108" s="77"/>
      <c r="W108" s="77"/>
      <c r="X108" s="14"/>
      <c r="Y108" s="14"/>
      <c r="Z108" s="77"/>
      <c r="AA108" s="77"/>
      <c r="AB108" s="14"/>
      <c r="AC108" s="68"/>
      <c r="AD108" s="68"/>
      <c r="AE108" s="68"/>
      <c r="AF108" s="14"/>
      <c r="AG108" s="14"/>
      <c r="AH108" s="14"/>
      <c r="AI108" s="14"/>
      <c r="AJ108" s="14"/>
      <c r="AK108" s="14"/>
      <c r="AL108" s="68"/>
      <c r="AM108" s="68"/>
      <c r="AN108" s="14"/>
    </row>
    <row r="109" spans="7:40">
      <c r="G109" s="68"/>
      <c r="H109" s="68"/>
      <c r="I109" s="68"/>
      <c r="J109" s="14"/>
      <c r="K109" s="68"/>
      <c r="L109" s="14"/>
      <c r="M109" s="14"/>
      <c r="N109" s="68"/>
      <c r="O109" s="77"/>
      <c r="P109" s="77"/>
      <c r="Q109" s="77"/>
      <c r="R109" s="77"/>
      <c r="S109" s="14"/>
      <c r="T109" s="77"/>
      <c r="U109" s="77"/>
      <c r="V109" s="77"/>
      <c r="W109" s="77"/>
      <c r="X109" s="14"/>
      <c r="Y109" s="14"/>
      <c r="Z109" s="77"/>
      <c r="AA109" s="77"/>
      <c r="AB109" s="14"/>
      <c r="AC109" s="68"/>
      <c r="AD109" s="68"/>
      <c r="AE109" s="68"/>
      <c r="AF109" s="14"/>
      <c r="AG109" s="14"/>
      <c r="AH109" s="14"/>
      <c r="AI109" s="14"/>
      <c r="AJ109" s="14"/>
      <c r="AK109" s="14"/>
      <c r="AL109" s="68"/>
      <c r="AM109" s="68"/>
      <c r="AN109" s="14"/>
    </row>
    <row r="110" spans="7:40">
      <c r="G110" s="68"/>
      <c r="H110" s="68"/>
      <c r="I110" s="68"/>
      <c r="J110" s="14"/>
      <c r="K110" s="68"/>
      <c r="L110" s="14"/>
      <c r="M110" s="14"/>
      <c r="N110" s="68"/>
      <c r="O110" s="77"/>
      <c r="P110" s="77"/>
      <c r="Q110" s="77"/>
      <c r="R110" s="77"/>
      <c r="S110" s="14"/>
      <c r="T110" s="77"/>
      <c r="U110" s="77"/>
      <c r="V110" s="77"/>
      <c r="W110" s="77"/>
      <c r="X110" s="14"/>
      <c r="Y110" s="14"/>
      <c r="Z110" s="77"/>
      <c r="AA110" s="77"/>
      <c r="AB110" s="14"/>
      <c r="AC110" s="68"/>
      <c r="AD110" s="68"/>
      <c r="AE110" s="68"/>
      <c r="AF110" s="14"/>
      <c r="AG110" s="14"/>
      <c r="AH110" s="14"/>
      <c r="AI110" s="14"/>
      <c r="AJ110" s="14"/>
      <c r="AK110" s="14"/>
      <c r="AL110" s="68"/>
      <c r="AM110" s="68"/>
      <c r="AN110" s="14"/>
    </row>
    <row r="111" spans="7:40">
      <c r="G111" s="68"/>
      <c r="H111" s="68"/>
      <c r="I111" s="68"/>
      <c r="J111" s="14"/>
      <c r="K111" s="68"/>
      <c r="L111" s="14"/>
      <c r="M111" s="14"/>
      <c r="N111" s="68"/>
      <c r="O111" s="77"/>
      <c r="P111" s="77"/>
      <c r="Q111" s="77"/>
      <c r="R111" s="77"/>
      <c r="S111" s="14"/>
      <c r="T111" s="77"/>
      <c r="U111" s="77"/>
      <c r="V111" s="77"/>
      <c r="W111" s="77"/>
      <c r="X111" s="14"/>
      <c r="Y111" s="14"/>
      <c r="Z111" s="77"/>
      <c r="AA111" s="77"/>
      <c r="AB111" s="14"/>
      <c r="AC111" s="68"/>
      <c r="AD111" s="68"/>
      <c r="AE111" s="68"/>
      <c r="AF111" s="14"/>
      <c r="AG111" s="14"/>
      <c r="AH111" s="14"/>
      <c r="AI111" s="14"/>
      <c r="AJ111" s="14"/>
      <c r="AK111" s="14"/>
      <c r="AL111" s="68"/>
      <c r="AM111" s="68"/>
      <c r="AN111" s="14"/>
    </row>
    <row r="112" spans="7:40">
      <c r="G112" s="68"/>
      <c r="H112" s="68"/>
      <c r="I112" s="68"/>
      <c r="J112" s="14"/>
      <c r="K112" s="68"/>
      <c r="L112" s="14"/>
      <c r="M112" s="14"/>
      <c r="N112" s="68"/>
      <c r="O112" s="77"/>
      <c r="P112" s="77"/>
      <c r="Q112" s="77"/>
      <c r="R112" s="77"/>
      <c r="S112" s="14"/>
      <c r="T112" s="77"/>
      <c r="U112" s="77"/>
      <c r="V112" s="77"/>
      <c r="W112" s="77"/>
      <c r="X112" s="14"/>
      <c r="Y112" s="14"/>
      <c r="Z112" s="77"/>
      <c r="AA112" s="77"/>
      <c r="AB112" s="14"/>
      <c r="AC112" s="68"/>
      <c r="AD112" s="68"/>
      <c r="AE112" s="68"/>
      <c r="AF112" s="14"/>
      <c r="AG112" s="14"/>
      <c r="AH112" s="14"/>
      <c r="AI112" s="14"/>
      <c r="AJ112" s="14"/>
      <c r="AK112" s="14"/>
      <c r="AL112" s="68"/>
      <c r="AM112" s="68"/>
      <c r="AN112" s="14"/>
    </row>
    <row r="113" spans="7:40">
      <c r="G113" s="68"/>
      <c r="H113" s="68"/>
      <c r="I113" s="68"/>
      <c r="J113" s="14"/>
      <c r="K113" s="68"/>
      <c r="L113" s="14"/>
      <c r="M113" s="14"/>
      <c r="N113" s="68"/>
      <c r="O113" s="77"/>
      <c r="P113" s="77"/>
      <c r="Q113" s="77"/>
      <c r="R113" s="77"/>
      <c r="S113" s="14"/>
      <c r="T113" s="77"/>
      <c r="U113" s="77"/>
      <c r="V113" s="77"/>
      <c r="W113" s="77"/>
      <c r="X113" s="14"/>
      <c r="Y113" s="14"/>
      <c r="Z113" s="77"/>
      <c r="AA113" s="77"/>
      <c r="AB113" s="14"/>
      <c r="AC113" s="68"/>
      <c r="AD113" s="68"/>
      <c r="AE113" s="68"/>
      <c r="AF113" s="14"/>
      <c r="AG113" s="14"/>
      <c r="AH113" s="14"/>
      <c r="AI113" s="14"/>
      <c r="AJ113" s="14"/>
      <c r="AK113" s="14"/>
      <c r="AL113" s="68"/>
      <c r="AM113" s="68"/>
      <c r="AN113" s="14"/>
    </row>
    <row r="114" spans="7:40">
      <c r="G114" s="68"/>
      <c r="H114" s="68"/>
      <c r="I114" s="68"/>
      <c r="J114" s="14"/>
      <c r="K114" s="68"/>
      <c r="L114" s="14"/>
      <c r="M114" s="14"/>
      <c r="N114" s="68"/>
      <c r="O114" s="77"/>
      <c r="P114" s="77"/>
      <c r="Q114" s="77"/>
      <c r="R114" s="77"/>
      <c r="S114" s="14"/>
      <c r="T114" s="77"/>
      <c r="U114" s="77"/>
      <c r="V114" s="77"/>
      <c r="W114" s="77"/>
      <c r="X114" s="14"/>
      <c r="Y114" s="14"/>
      <c r="Z114" s="77"/>
      <c r="AA114" s="77"/>
      <c r="AB114" s="14"/>
      <c r="AC114" s="68"/>
      <c r="AD114" s="68"/>
      <c r="AE114" s="68"/>
      <c r="AF114" s="14"/>
      <c r="AG114" s="14"/>
      <c r="AH114" s="14"/>
      <c r="AI114" s="14"/>
      <c r="AJ114" s="14"/>
      <c r="AK114" s="14"/>
      <c r="AL114" s="68"/>
      <c r="AM114" s="68"/>
      <c r="AN114" s="14"/>
    </row>
    <row r="115" spans="7:40">
      <c r="G115" s="68"/>
      <c r="H115" s="68"/>
      <c r="I115" s="68"/>
      <c r="J115" s="14"/>
      <c r="K115" s="68"/>
      <c r="L115" s="14"/>
      <c r="M115" s="14"/>
      <c r="N115" s="68"/>
      <c r="O115" s="77"/>
      <c r="P115" s="77"/>
      <c r="Q115" s="77"/>
      <c r="R115" s="77"/>
      <c r="S115" s="14"/>
      <c r="T115" s="77"/>
      <c r="U115" s="77"/>
      <c r="V115" s="77"/>
      <c r="W115" s="77"/>
      <c r="X115" s="14"/>
      <c r="Y115" s="14"/>
      <c r="Z115" s="77"/>
      <c r="AA115" s="77"/>
      <c r="AB115" s="14"/>
      <c r="AC115" s="68"/>
      <c r="AD115" s="68"/>
      <c r="AE115" s="68"/>
      <c r="AF115" s="14"/>
      <c r="AG115" s="14"/>
      <c r="AH115" s="14"/>
      <c r="AI115" s="14"/>
      <c r="AJ115" s="14"/>
      <c r="AK115" s="14"/>
      <c r="AL115" s="68"/>
      <c r="AM115" s="68"/>
      <c r="AN115" s="14"/>
    </row>
    <row r="116" spans="7:40">
      <c r="G116" s="68"/>
      <c r="H116" s="68"/>
      <c r="I116" s="68"/>
      <c r="J116" s="14"/>
      <c r="K116" s="68"/>
      <c r="L116" s="14"/>
      <c r="M116" s="14"/>
      <c r="N116" s="68"/>
      <c r="O116" s="77"/>
      <c r="P116" s="77"/>
      <c r="Q116" s="77"/>
      <c r="R116" s="77"/>
      <c r="S116" s="14"/>
      <c r="T116" s="77"/>
      <c r="U116" s="77"/>
      <c r="V116" s="77"/>
      <c r="W116" s="77"/>
      <c r="X116" s="14"/>
      <c r="Y116" s="14"/>
      <c r="Z116" s="77"/>
      <c r="AA116" s="77"/>
      <c r="AB116" s="14"/>
      <c r="AC116" s="68"/>
      <c r="AD116" s="68"/>
      <c r="AE116" s="68"/>
      <c r="AF116" s="14"/>
      <c r="AG116" s="14"/>
      <c r="AH116" s="14"/>
      <c r="AI116" s="14"/>
      <c r="AJ116" s="14"/>
      <c r="AK116" s="14"/>
      <c r="AL116" s="68"/>
      <c r="AM116" s="68"/>
      <c r="AN116" s="14"/>
    </row>
    <row r="117" spans="7:40">
      <c r="G117" s="68"/>
      <c r="H117" s="68"/>
      <c r="I117" s="68"/>
      <c r="J117" s="14"/>
      <c r="K117" s="68"/>
      <c r="L117" s="14"/>
      <c r="M117" s="14"/>
      <c r="N117" s="68"/>
      <c r="O117" s="77"/>
      <c r="P117" s="77"/>
      <c r="Q117" s="77"/>
      <c r="R117" s="77"/>
      <c r="S117" s="14"/>
      <c r="T117" s="77"/>
      <c r="U117" s="77"/>
      <c r="V117" s="77"/>
      <c r="W117" s="77"/>
      <c r="X117" s="14"/>
      <c r="Y117" s="14"/>
      <c r="Z117" s="77"/>
      <c r="AA117" s="77"/>
      <c r="AB117" s="14"/>
      <c r="AC117" s="68"/>
      <c r="AD117" s="68"/>
      <c r="AE117" s="68"/>
      <c r="AF117" s="14"/>
      <c r="AG117" s="14"/>
      <c r="AH117" s="14"/>
      <c r="AI117" s="14"/>
      <c r="AJ117" s="14"/>
      <c r="AK117" s="14"/>
      <c r="AL117" s="68"/>
      <c r="AM117" s="68"/>
      <c r="AN117" s="14"/>
    </row>
    <row r="118" spans="7:40">
      <c r="G118" s="68"/>
      <c r="H118" s="68"/>
      <c r="I118" s="68"/>
      <c r="J118" s="14"/>
      <c r="K118" s="68"/>
      <c r="L118" s="14"/>
      <c r="M118" s="14"/>
      <c r="N118" s="68"/>
      <c r="O118" s="77"/>
      <c r="P118" s="77"/>
      <c r="Q118" s="77"/>
      <c r="R118" s="77"/>
      <c r="S118" s="14"/>
      <c r="T118" s="77"/>
      <c r="U118" s="77"/>
      <c r="V118" s="77"/>
      <c r="W118" s="77"/>
      <c r="X118" s="14"/>
      <c r="Y118" s="14"/>
      <c r="Z118" s="77"/>
      <c r="AA118" s="77"/>
      <c r="AB118" s="14"/>
      <c r="AC118" s="68"/>
      <c r="AD118" s="68"/>
      <c r="AE118" s="68"/>
      <c r="AF118" s="14"/>
      <c r="AG118" s="14"/>
      <c r="AH118" s="14"/>
      <c r="AI118" s="14"/>
      <c r="AJ118" s="14"/>
      <c r="AK118" s="14"/>
      <c r="AL118" s="68"/>
      <c r="AM118" s="68"/>
      <c r="AN118" s="14"/>
    </row>
    <row r="119" spans="7:40">
      <c r="G119" s="68"/>
      <c r="H119" s="68"/>
      <c r="I119" s="68"/>
      <c r="J119" s="14"/>
      <c r="K119" s="68"/>
      <c r="L119" s="14"/>
      <c r="M119" s="14"/>
      <c r="N119" s="68"/>
      <c r="O119" s="77"/>
      <c r="P119" s="77"/>
      <c r="Q119" s="77"/>
      <c r="R119" s="77"/>
      <c r="S119" s="14"/>
      <c r="T119" s="77"/>
      <c r="U119" s="77"/>
      <c r="V119" s="77"/>
      <c r="W119" s="77"/>
      <c r="X119" s="14"/>
      <c r="Y119" s="14"/>
      <c r="Z119" s="77"/>
      <c r="AA119" s="77"/>
      <c r="AB119" s="14"/>
      <c r="AC119" s="68"/>
      <c r="AD119" s="68"/>
      <c r="AE119" s="68"/>
      <c r="AF119" s="14"/>
      <c r="AG119" s="14"/>
      <c r="AH119" s="14"/>
      <c r="AI119" s="14"/>
      <c r="AJ119" s="14"/>
      <c r="AK119" s="14"/>
      <c r="AL119" s="68"/>
      <c r="AM119" s="68"/>
      <c r="AN119" s="14"/>
    </row>
    <row r="120" spans="7:40">
      <c r="G120" s="68"/>
      <c r="H120" s="68"/>
      <c r="I120" s="68"/>
      <c r="J120" s="14"/>
      <c r="K120" s="68"/>
      <c r="L120" s="14"/>
      <c r="M120" s="14"/>
      <c r="N120" s="68"/>
      <c r="O120" s="77"/>
      <c r="P120" s="77"/>
      <c r="Q120" s="77"/>
      <c r="R120" s="77"/>
      <c r="S120" s="14"/>
      <c r="T120" s="77"/>
      <c r="U120" s="77"/>
      <c r="V120" s="77"/>
      <c r="W120" s="77"/>
      <c r="X120" s="14"/>
      <c r="Y120" s="14"/>
      <c r="Z120" s="77"/>
      <c r="AA120" s="77"/>
      <c r="AB120" s="14"/>
      <c r="AC120" s="68"/>
      <c r="AD120" s="68"/>
      <c r="AE120" s="68"/>
      <c r="AF120" s="14"/>
      <c r="AG120" s="14"/>
      <c r="AH120" s="14"/>
      <c r="AI120" s="14"/>
      <c r="AJ120" s="14"/>
      <c r="AK120" s="14"/>
      <c r="AL120" s="68"/>
      <c r="AM120" s="68"/>
      <c r="AN120" s="14"/>
    </row>
    <row r="121" spans="7:40">
      <c r="G121" s="68"/>
      <c r="H121" s="68"/>
      <c r="I121" s="68"/>
      <c r="J121" s="14"/>
      <c r="K121" s="68"/>
      <c r="L121" s="14"/>
      <c r="M121" s="14"/>
      <c r="N121" s="68"/>
      <c r="O121" s="77"/>
      <c r="P121" s="77"/>
      <c r="Q121" s="77"/>
      <c r="R121" s="77"/>
      <c r="S121" s="14"/>
      <c r="T121" s="77"/>
      <c r="U121" s="77"/>
      <c r="V121" s="77"/>
      <c r="W121" s="77"/>
      <c r="X121" s="14"/>
      <c r="Y121" s="14"/>
      <c r="Z121" s="77"/>
      <c r="AA121" s="77"/>
      <c r="AB121" s="14"/>
      <c r="AC121" s="68"/>
      <c r="AD121" s="68"/>
      <c r="AE121" s="68"/>
      <c r="AF121" s="14"/>
      <c r="AG121" s="14"/>
      <c r="AH121" s="14"/>
      <c r="AI121" s="14"/>
      <c r="AJ121" s="14"/>
      <c r="AK121" s="14"/>
      <c r="AL121" s="68"/>
      <c r="AM121" s="68"/>
      <c r="AN121" s="14"/>
    </row>
    <row r="122" spans="7:40">
      <c r="G122" s="68"/>
      <c r="H122" s="68"/>
      <c r="I122" s="68"/>
      <c r="J122" s="14"/>
      <c r="K122" s="68"/>
      <c r="L122" s="14"/>
      <c r="M122" s="14"/>
      <c r="N122" s="68"/>
      <c r="O122" s="77"/>
      <c r="P122" s="77"/>
      <c r="Q122" s="77"/>
      <c r="R122" s="77"/>
      <c r="S122" s="14"/>
      <c r="T122" s="77"/>
      <c r="U122" s="77"/>
      <c r="V122" s="77"/>
      <c r="W122" s="77"/>
      <c r="X122" s="14"/>
      <c r="Y122" s="14"/>
      <c r="Z122" s="77"/>
      <c r="AA122" s="77"/>
      <c r="AB122" s="14"/>
      <c r="AC122" s="68"/>
      <c r="AD122" s="68"/>
      <c r="AE122" s="68"/>
      <c r="AF122" s="14"/>
      <c r="AG122" s="14"/>
      <c r="AH122" s="14"/>
      <c r="AI122" s="14"/>
      <c r="AJ122" s="14"/>
      <c r="AK122" s="14"/>
      <c r="AL122" s="68"/>
      <c r="AM122" s="68"/>
      <c r="AN122" s="14"/>
    </row>
    <row r="123" spans="7:40">
      <c r="G123" s="68"/>
      <c r="H123" s="68"/>
      <c r="I123" s="68"/>
      <c r="J123" s="14"/>
      <c r="K123" s="68"/>
      <c r="L123" s="14"/>
      <c r="M123" s="14"/>
      <c r="N123" s="68"/>
      <c r="O123" s="77"/>
      <c r="P123" s="77"/>
      <c r="Q123" s="77"/>
      <c r="R123" s="77"/>
      <c r="S123" s="14"/>
      <c r="T123" s="77"/>
      <c r="U123" s="77"/>
      <c r="V123" s="77"/>
      <c r="W123" s="77"/>
      <c r="X123" s="14"/>
      <c r="Y123" s="14"/>
      <c r="Z123" s="77"/>
      <c r="AA123" s="77"/>
      <c r="AB123" s="14"/>
      <c r="AC123" s="68"/>
      <c r="AD123" s="68"/>
      <c r="AE123" s="68"/>
      <c r="AF123" s="14"/>
      <c r="AG123" s="14"/>
      <c r="AH123" s="14"/>
      <c r="AI123" s="14"/>
      <c r="AJ123" s="14"/>
      <c r="AK123" s="14"/>
      <c r="AL123" s="68"/>
      <c r="AM123" s="68"/>
      <c r="AN123" s="14"/>
    </row>
    <row r="124" spans="7:40">
      <c r="G124" s="68"/>
      <c r="H124" s="68"/>
      <c r="I124" s="68"/>
      <c r="J124" s="14"/>
      <c r="K124" s="68"/>
      <c r="L124" s="14"/>
      <c r="M124" s="14"/>
      <c r="N124" s="68"/>
      <c r="O124" s="77"/>
      <c r="P124" s="77"/>
      <c r="Q124" s="77"/>
      <c r="R124" s="77"/>
      <c r="S124" s="14"/>
      <c r="T124" s="77"/>
      <c r="U124" s="77"/>
      <c r="V124" s="77"/>
      <c r="W124" s="77"/>
      <c r="X124" s="14"/>
      <c r="Y124" s="14"/>
      <c r="Z124" s="77"/>
      <c r="AA124" s="77"/>
      <c r="AB124" s="14"/>
      <c r="AC124" s="68"/>
      <c r="AD124" s="68"/>
      <c r="AE124" s="68"/>
      <c r="AF124" s="14"/>
      <c r="AG124" s="14"/>
      <c r="AH124" s="14"/>
      <c r="AI124" s="14"/>
      <c r="AJ124" s="14"/>
      <c r="AK124" s="14"/>
      <c r="AL124" s="68"/>
      <c r="AM124" s="68"/>
      <c r="AN124" s="14"/>
    </row>
    <row r="125" spans="7:40">
      <c r="G125" s="68"/>
      <c r="H125" s="68"/>
      <c r="I125" s="68"/>
      <c r="J125" s="14"/>
      <c r="K125" s="68"/>
      <c r="L125" s="14"/>
      <c r="M125" s="14"/>
      <c r="N125" s="68"/>
      <c r="O125" s="77"/>
      <c r="P125" s="77"/>
      <c r="Q125" s="77"/>
      <c r="R125" s="77"/>
      <c r="S125" s="14"/>
      <c r="T125" s="77"/>
      <c r="U125" s="77"/>
      <c r="V125" s="77"/>
      <c r="W125" s="77"/>
      <c r="X125" s="14"/>
      <c r="Y125" s="14"/>
      <c r="Z125" s="77"/>
      <c r="AA125" s="77"/>
      <c r="AB125" s="14"/>
      <c r="AC125" s="68"/>
      <c r="AD125" s="68"/>
      <c r="AE125" s="68"/>
      <c r="AF125" s="14"/>
      <c r="AG125" s="14"/>
      <c r="AH125" s="14"/>
      <c r="AI125" s="14"/>
      <c r="AJ125" s="14"/>
      <c r="AK125" s="14"/>
      <c r="AL125" s="68"/>
      <c r="AM125" s="68"/>
      <c r="AN125" s="14"/>
    </row>
    <row r="126" spans="7:40">
      <c r="G126" s="68"/>
      <c r="H126" s="68"/>
      <c r="I126" s="68"/>
      <c r="J126" s="14"/>
      <c r="K126" s="68"/>
      <c r="L126" s="14"/>
      <c r="M126" s="14"/>
      <c r="N126" s="68"/>
      <c r="O126" s="77"/>
      <c r="P126" s="77"/>
      <c r="Q126" s="77"/>
      <c r="R126" s="77"/>
      <c r="S126" s="14"/>
      <c r="T126" s="77"/>
      <c r="U126" s="77"/>
      <c r="V126" s="77"/>
      <c r="W126" s="77"/>
      <c r="X126" s="14"/>
      <c r="Y126" s="14"/>
      <c r="Z126" s="77"/>
      <c r="AA126" s="77"/>
      <c r="AB126" s="14"/>
      <c r="AC126" s="68"/>
      <c r="AD126" s="68"/>
      <c r="AE126" s="68"/>
      <c r="AF126" s="14"/>
      <c r="AG126" s="14"/>
      <c r="AH126" s="14"/>
      <c r="AI126" s="14"/>
      <c r="AJ126" s="14"/>
      <c r="AK126" s="14"/>
      <c r="AL126" s="68"/>
      <c r="AM126" s="68"/>
      <c r="AN126" s="14"/>
    </row>
    <row r="127" spans="7:40">
      <c r="G127" s="68"/>
      <c r="H127" s="68"/>
      <c r="I127" s="68"/>
      <c r="J127" s="14"/>
      <c r="K127" s="68"/>
      <c r="L127" s="14"/>
      <c r="M127" s="14"/>
      <c r="N127" s="68"/>
      <c r="O127" s="77"/>
      <c r="P127" s="77"/>
      <c r="Q127" s="77"/>
      <c r="R127" s="77"/>
      <c r="S127" s="14"/>
      <c r="T127" s="77"/>
      <c r="U127" s="77"/>
      <c r="V127" s="77"/>
      <c r="W127" s="77"/>
      <c r="X127" s="14"/>
      <c r="Y127" s="14"/>
      <c r="Z127" s="77"/>
      <c r="AA127" s="77"/>
      <c r="AB127" s="14"/>
      <c r="AC127" s="68"/>
      <c r="AD127" s="68"/>
      <c r="AE127" s="68"/>
      <c r="AF127" s="14"/>
      <c r="AG127" s="14"/>
      <c r="AH127" s="14"/>
      <c r="AI127" s="14"/>
      <c r="AJ127" s="14"/>
      <c r="AK127" s="14"/>
      <c r="AL127" s="68"/>
      <c r="AM127" s="68"/>
      <c r="AN127" s="14"/>
    </row>
    <row r="128" spans="7:40">
      <c r="G128" s="68"/>
      <c r="H128" s="68"/>
      <c r="I128" s="68"/>
      <c r="J128" s="14"/>
      <c r="K128" s="68"/>
      <c r="L128" s="14"/>
      <c r="M128" s="14"/>
      <c r="N128" s="68"/>
      <c r="O128" s="77"/>
      <c r="P128" s="77"/>
      <c r="Q128" s="77"/>
      <c r="R128" s="77"/>
      <c r="S128" s="14"/>
      <c r="T128" s="77"/>
      <c r="U128" s="77"/>
      <c r="V128" s="77"/>
      <c r="W128" s="77"/>
      <c r="X128" s="14"/>
      <c r="Y128" s="14"/>
      <c r="Z128" s="77"/>
      <c r="AA128" s="77"/>
      <c r="AB128" s="14"/>
      <c r="AC128" s="68"/>
      <c r="AD128" s="68"/>
      <c r="AE128" s="68"/>
      <c r="AF128" s="14"/>
      <c r="AG128" s="14"/>
      <c r="AH128" s="14"/>
      <c r="AI128" s="14"/>
      <c r="AJ128" s="14"/>
      <c r="AK128" s="14"/>
      <c r="AL128" s="68"/>
      <c r="AM128" s="68"/>
      <c r="AN128" s="14"/>
    </row>
    <row r="129" spans="7:40">
      <c r="G129" s="68"/>
      <c r="H129" s="68"/>
      <c r="I129" s="68"/>
      <c r="J129" s="14"/>
      <c r="K129" s="68"/>
      <c r="L129" s="14"/>
      <c r="M129" s="14"/>
      <c r="N129" s="68"/>
      <c r="O129" s="77"/>
      <c r="P129" s="77"/>
      <c r="Q129" s="77"/>
      <c r="R129" s="77"/>
      <c r="S129" s="14"/>
      <c r="T129" s="77"/>
      <c r="U129" s="77"/>
      <c r="V129" s="77"/>
      <c r="W129" s="77"/>
      <c r="X129" s="14"/>
      <c r="Y129" s="14"/>
      <c r="Z129" s="77"/>
      <c r="AA129" s="77"/>
      <c r="AB129" s="14"/>
      <c r="AC129" s="68"/>
      <c r="AD129" s="68"/>
      <c r="AE129" s="68"/>
      <c r="AF129" s="14"/>
      <c r="AG129" s="14"/>
      <c r="AH129" s="14"/>
      <c r="AI129" s="14"/>
      <c r="AJ129" s="14"/>
      <c r="AK129" s="14"/>
      <c r="AL129" s="68"/>
      <c r="AM129" s="68"/>
      <c r="AN129" s="14"/>
    </row>
    <row r="130" spans="7:40">
      <c r="G130" s="68"/>
      <c r="H130" s="68"/>
      <c r="I130" s="68"/>
      <c r="J130" s="14"/>
      <c r="K130" s="68"/>
      <c r="L130" s="14"/>
      <c r="M130" s="14"/>
      <c r="N130" s="68"/>
      <c r="O130" s="77"/>
      <c r="P130" s="77"/>
      <c r="Q130" s="77"/>
      <c r="R130" s="77"/>
      <c r="S130" s="14"/>
      <c r="T130" s="77"/>
      <c r="U130" s="77"/>
      <c r="V130" s="77"/>
      <c r="W130" s="77"/>
      <c r="X130" s="14"/>
      <c r="Y130" s="14"/>
      <c r="Z130" s="77"/>
      <c r="AA130" s="77"/>
      <c r="AB130" s="14"/>
      <c r="AC130" s="68"/>
      <c r="AD130" s="68"/>
      <c r="AE130" s="68"/>
      <c r="AF130" s="14"/>
      <c r="AG130" s="14"/>
      <c r="AH130" s="14"/>
      <c r="AI130" s="14"/>
      <c r="AJ130" s="14"/>
      <c r="AK130" s="14"/>
      <c r="AL130" s="68"/>
      <c r="AM130" s="68"/>
      <c r="AN130" s="14"/>
    </row>
    <row r="131" spans="7:40">
      <c r="G131" s="68"/>
      <c r="H131" s="68"/>
      <c r="I131" s="68"/>
      <c r="J131" s="14"/>
      <c r="K131" s="68"/>
      <c r="L131" s="14"/>
      <c r="M131" s="14"/>
      <c r="N131" s="68"/>
      <c r="O131" s="77"/>
      <c r="P131" s="77"/>
      <c r="Q131" s="77"/>
      <c r="R131" s="77"/>
      <c r="S131" s="14"/>
      <c r="T131" s="77"/>
      <c r="U131" s="77"/>
      <c r="V131" s="77"/>
      <c r="W131" s="77"/>
      <c r="X131" s="14"/>
      <c r="Y131" s="14"/>
      <c r="Z131" s="77"/>
      <c r="AA131" s="77"/>
      <c r="AB131" s="14"/>
      <c r="AC131" s="68"/>
      <c r="AD131" s="68"/>
      <c r="AE131" s="68"/>
      <c r="AF131" s="14"/>
      <c r="AG131" s="14"/>
      <c r="AH131" s="14"/>
      <c r="AI131" s="14"/>
      <c r="AJ131" s="14"/>
      <c r="AK131" s="14"/>
      <c r="AL131" s="68"/>
      <c r="AM131" s="68"/>
      <c r="AN131" s="14"/>
    </row>
    <row r="132" spans="7:40">
      <c r="G132" s="68"/>
      <c r="H132" s="68"/>
      <c r="I132" s="68"/>
      <c r="J132" s="14"/>
      <c r="K132" s="68"/>
      <c r="L132" s="14"/>
      <c r="M132" s="14"/>
      <c r="N132" s="68"/>
      <c r="O132" s="77"/>
      <c r="P132" s="77"/>
      <c r="Q132" s="77"/>
      <c r="R132" s="77"/>
      <c r="S132" s="14"/>
      <c r="T132" s="77"/>
      <c r="U132" s="77"/>
      <c r="V132" s="77"/>
      <c r="W132" s="77"/>
      <c r="X132" s="14"/>
      <c r="Y132" s="14"/>
      <c r="Z132" s="77"/>
      <c r="AA132" s="77"/>
      <c r="AB132" s="14"/>
      <c r="AC132" s="68"/>
      <c r="AD132" s="68"/>
      <c r="AE132" s="68"/>
      <c r="AF132" s="14"/>
      <c r="AG132" s="14"/>
      <c r="AH132" s="14"/>
      <c r="AI132" s="14"/>
      <c r="AJ132" s="14"/>
      <c r="AK132" s="14"/>
      <c r="AL132" s="68"/>
      <c r="AM132" s="68"/>
      <c r="AN132" s="14"/>
    </row>
    <row r="133" spans="7:40">
      <c r="G133" s="68"/>
      <c r="H133" s="68"/>
      <c r="I133" s="68"/>
      <c r="J133" s="14"/>
      <c r="K133" s="68"/>
      <c r="L133" s="14"/>
      <c r="M133" s="14"/>
      <c r="N133" s="68"/>
      <c r="O133" s="77"/>
      <c r="P133" s="77"/>
      <c r="Q133" s="77"/>
      <c r="R133" s="77"/>
      <c r="S133" s="14"/>
      <c r="T133" s="77"/>
      <c r="U133" s="77"/>
      <c r="V133" s="77"/>
      <c r="W133" s="77"/>
      <c r="X133" s="14"/>
      <c r="Y133" s="14"/>
      <c r="Z133" s="77"/>
      <c r="AA133" s="77"/>
      <c r="AB133" s="14"/>
      <c r="AC133" s="68"/>
      <c r="AD133" s="68"/>
      <c r="AE133" s="68"/>
      <c r="AF133" s="14"/>
      <c r="AG133" s="14"/>
      <c r="AH133" s="14"/>
      <c r="AI133" s="14"/>
      <c r="AJ133" s="14"/>
      <c r="AK133" s="14"/>
      <c r="AL133" s="68"/>
      <c r="AM133" s="68"/>
      <c r="AN133" s="14"/>
    </row>
    <row r="134" spans="7:40">
      <c r="G134" s="68"/>
      <c r="H134" s="68"/>
      <c r="I134" s="68"/>
      <c r="J134" s="14"/>
      <c r="K134" s="68"/>
      <c r="L134" s="14"/>
      <c r="M134" s="14"/>
      <c r="N134" s="68"/>
      <c r="O134" s="77"/>
      <c r="P134" s="77"/>
      <c r="Q134" s="77"/>
      <c r="R134" s="77"/>
      <c r="S134" s="14"/>
      <c r="T134" s="77"/>
      <c r="U134" s="77"/>
      <c r="V134" s="77"/>
      <c r="W134" s="77"/>
      <c r="X134" s="14"/>
      <c r="Y134" s="14"/>
      <c r="Z134" s="77"/>
      <c r="AA134" s="77"/>
      <c r="AB134" s="14"/>
      <c r="AC134" s="68"/>
      <c r="AD134" s="68"/>
      <c r="AE134" s="68"/>
      <c r="AF134" s="14"/>
      <c r="AG134" s="14"/>
      <c r="AH134" s="14"/>
      <c r="AI134" s="14"/>
      <c r="AJ134" s="14"/>
      <c r="AK134" s="14"/>
      <c r="AL134" s="68"/>
      <c r="AM134" s="68"/>
      <c r="AN134" s="14"/>
    </row>
    <row r="135" spans="7:40">
      <c r="G135" s="68"/>
      <c r="H135" s="68"/>
      <c r="I135" s="68"/>
      <c r="J135" s="14"/>
      <c r="K135" s="68"/>
      <c r="L135" s="14"/>
      <c r="M135" s="14"/>
      <c r="N135" s="68"/>
      <c r="O135" s="77"/>
      <c r="P135" s="77"/>
      <c r="Q135" s="77"/>
      <c r="R135" s="77"/>
      <c r="S135" s="14"/>
      <c r="T135" s="77"/>
      <c r="U135" s="77"/>
      <c r="V135" s="77"/>
      <c r="W135" s="77"/>
      <c r="X135" s="14"/>
      <c r="Y135" s="14"/>
      <c r="Z135" s="77"/>
      <c r="AA135" s="77"/>
      <c r="AB135" s="14"/>
      <c r="AC135" s="68"/>
      <c r="AD135" s="68"/>
      <c r="AE135" s="68"/>
      <c r="AF135" s="14"/>
      <c r="AG135" s="14"/>
      <c r="AH135" s="14"/>
      <c r="AI135" s="14"/>
      <c r="AJ135" s="14"/>
      <c r="AK135" s="14"/>
      <c r="AL135" s="68"/>
      <c r="AM135" s="68"/>
      <c r="AN135" s="14"/>
    </row>
    <row r="136" spans="7:40">
      <c r="G136" s="68"/>
      <c r="H136" s="68"/>
      <c r="I136" s="68"/>
      <c r="J136" s="14"/>
      <c r="K136" s="68"/>
      <c r="L136" s="14"/>
      <c r="M136" s="14"/>
      <c r="N136" s="68"/>
      <c r="O136" s="77"/>
      <c r="P136" s="77"/>
      <c r="Q136" s="77"/>
      <c r="R136" s="77"/>
      <c r="S136" s="14"/>
      <c r="T136" s="77"/>
      <c r="U136" s="77"/>
      <c r="V136" s="77"/>
      <c r="W136" s="77"/>
      <c r="X136" s="14"/>
      <c r="Y136" s="14"/>
      <c r="Z136" s="77"/>
      <c r="AA136" s="77"/>
      <c r="AB136" s="14"/>
      <c r="AC136" s="68"/>
      <c r="AD136" s="68"/>
      <c r="AE136" s="68"/>
      <c r="AF136" s="14"/>
      <c r="AG136" s="14"/>
      <c r="AH136" s="14"/>
      <c r="AI136" s="14"/>
      <c r="AJ136" s="14"/>
      <c r="AK136" s="14"/>
      <c r="AL136" s="68"/>
      <c r="AM136" s="68"/>
      <c r="AN136" s="14"/>
    </row>
    <row r="137" spans="7:40">
      <c r="G137" s="68"/>
      <c r="H137" s="68"/>
      <c r="I137" s="68"/>
      <c r="J137" s="14"/>
      <c r="K137" s="68"/>
      <c r="L137" s="14"/>
      <c r="M137" s="14"/>
      <c r="N137" s="68"/>
      <c r="O137" s="77"/>
      <c r="P137" s="77"/>
      <c r="Q137" s="77"/>
      <c r="R137" s="77"/>
      <c r="S137" s="14"/>
      <c r="T137" s="77"/>
      <c r="U137" s="77"/>
      <c r="V137" s="77"/>
      <c r="W137" s="77"/>
      <c r="X137" s="14"/>
      <c r="Y137" s="14"/>
      <c r="Z137" s="77"/>
      <c r="AA137" s="77"/>
      <c r="AB137" s="14"/>
      <c r="AC137" s="68"/>
      <c r="AD137" s="68"/>
      <c r="AE137" s="68"/>
      <c r="AF137" s="14"/>
      <c r="AG137" s="14"/>
      <c r="AH137" s="14"/>
      <c r="AI137" s="14"/>
      <c r="AJ137" s="14"/>
      <c r="AK137" s="14"/>
      <c r="AL137" s="68"/>
      <c r="AM137" s="68"/>
      <c r="AN137" s="14"/>
    </row>
    <row r="138" spans="7:40">
      <c r="G138" s="68"/>
      <c r="H138" s="68"/>
      <c r="I138" s="68"/>
      <c r="J138" s="14"/>
      <c r="K138" s="68"/>
      <c r="L138" s="14"/>
      <c r="M138" s="14"/>
      <c r="N138" s="68"/>
      <c r="O138" s="77"/>
      <c r="P138" s="77"/>
      <c r="Q138" s="77"/>
      <c r="R138" s="77"/>
      <c r="S138" s="14"/>
      <c r="T138" s="77"/>
      <c r="U138" s="77"/>
      <c r="V138" s="77"/>
      <c r="W138" s="77"/>
      <c r="X138" s="14"/>
      <c r="Y138" s="14"/>
      <c r="Z138" s="77"/>
      <c r="AA138" s="77"/>
      <c r="AB138" s="14"/>
      <c r="AC138" s="68"/>
      <c r="AD138" s="68"/>
      <c r="AE138" s="68"/>
      <c r="AF138" s="14"/>
      <c r="AG138" s="14"/>
      <c r="AH138" s="14"/>
      <c r="AI138" s="14"/>
      <c r="AJ138" s="14"/>
      <c r="AK138" s="14"/>
      <c r="AL138" s="68"/>
      <c r="AM138" s="68"/>
      <c r="AN138" s="14"/>
    </row>
    <row r="139" spans="7:40">
      <c r="G139" s="68"/>
      <c r="H139" s="68"/>
      <c r="I139" s="68"/>
      <c r="J139" s="14"/>
      <c r="K139" s="68"/>
      <c r="L139" s="14"/>
      <c r="M139" s="14"/>
      <c r="N139" s="68"/>
      <c r="O139" s="77"/>
      <c r="P139" s="77"/>
      <c r="Q139" s="77"/>
      <c r="R139" s="77"/>
      <c r="S139" s="14"/>
      <c r="T139" s="77"/>
      <c r="U139" s="77"/>
      <c r="V139" s="77"/>
      <c r="W139" s="77"/>
      <c r="X139" s="14"/>
      <c r="Y139" s="14"/>
      <c r="Z139" s="77"/>
      <c r="AA139" s="77"/>
      <c r="AB139" s="14"/>
      <c r="AC139" s="68"/>
      <c r="AD139" s="68"/>
      <c r="AE139" s="68"/>
      <c r="AF139" s="14"/>
      <c r="AG139" s="14"/>
      <c r="AH139" s="14"/>
      <c r="AI139" s="14"/>
      <c r="AJ139" s="14"/>
      <c r="AK139" s="14"/>
      <c r="AL139" s="68"/>
      <c r="AM139" s="68"/>
      <c r="AN139" s="14"/>
    </row>
    <row r="140" spans="7:40">
      <c r="G140" s="68"/>
      <c r="H140" s="68"/>
      <c r="I140" s="68"/>
      <c r="J140" s="14"/>
      <c r="K140" s="68"/>
      <c r="L140" s="14"/>
      <c r="M140" s="14"/>
      <c r="N140" s="68"/>
      <c r="O140" s="77"/>
      <c r="P140" s="77"/>
      <c r="Q140" s="77"/>
      <c r="R140" s="77"/>
      <c r="S140" s="14"/>
      <c r="T140" s="77"/>
      <c r="U140" s="77"/>
      <c r="V140" s="77"/>
      <c r="W140" s="77"/>
      <c r="X140" s="14"/>
      <c r="Y140" s="14"/>
      <c r="Z140" s="77"/>
      <c r="AA140" s="77"/>
      <c r="AB140" s="14"/>
      <c r="AC140" s="68"/>
      <c r="AD140" s="68"/>
      <c r="AE140" s="68"/>
      <c r="AF140" s="14"/>
      <c r="AG140" s="14"/>
      <c r="AH140" s="14"/>
      <c r="AI140" s="14"/>
      <c r="AJ140" s="14"/>
      <c r="AK140" s="14"/>
      <c r="AL140" s="68"/>
      <c r="AM140" s="68"/>
      <c r="AN140" s="14"/>
    </row>
    <row r="141" spans="7:40">
      <c r="G141" s="68"/>
      <c r="H141" s="68"/>
      <c r="I141" s="68"/>
      <c r="J141" s="14"/>
      <c r="K141" s="68"/>
      <c r="L141" s="14"/>
      <c r="M141" s="14"/>
      <c r="N141" s="68"/>
      <c r="O141" s="77"/>
      <c r="P141" s="77"/>
      <c r="Q141" s="77"/>
      <c r="R141" s="77"/>
      <c r="S141" s="14"/>
      <c r="T141" s="77"/>
      <c r="U141" s="77"/>
      <c r="V141" s="77"/>
      <c r="W141" s="77"/>
      <c r="X141" s="14"/>
      <c r="Y141" s="14"/>
      <c r="Z141" s="77"/>
      <c r="AA141" s="77"/>
      <c r="AB141" s="14"/>
      <c r="AC141" s="68"/>
      <c r="AD141" s="68"/>
      <c r="AE141" s="68"/>
      <c r="AF141" s="14"/>
      <c r="AG141" s="14"/>
      <c r="AH141" s="14"/>
      <c r="AI141" s="14"/>
      <c r="AJ141" s="14"/>
      <c r="AK141" s="14"/>
      <c r="AL141" s="68"/>
      <c r="AM141" s="68"/>
      <c r="AN141" s="14"/>
    </row>
    <row r="142" spans="7:40">
      <c r="G142" s="68"/>
      <c r="H142" s="68"/>
      <c r="I142" s="68"/>
      <c r="J142" s="14"/>
      <c r="K142" s="68"/>
      <c r="L142" s="14"/>
      <c r="M142" s="14"/>
      <c r="N142" s="68"/>
      <c r="O142" s="77"/>
      <c r="P142" s="77"/>
      <c r="Q142" s="77"/>
      <c r="R142" s="77"/>
      <c r="S142" s="14"/>
      <c r="T142" s="77"/>
      <c r="U142" s="77"/>
      <c r="V142" s="77"/>
      <c r="W142" s="77"/>
      <c r="X142" s="14"/>
      <c r="Y142" s="14"/>
      <c r="Z142" s="77"/>
      <c r="AA142" s="77"/>
      <c r="AB142" s="14"/>
      <c r="AC142" s="68"/>
      <c r="AD142" s="68"/>
      <c r="AE142" s="68"/>
      <c r="AF142" s="14"/>
      <c r="AG142" s="14"/>
      <c r="AH142" s="14"/>
      <c r="AI142" s="14"/>
      <c r="AJ142" s="14"/>
      <c r="AK142" s="14"/>
      <c r="AL142" s="68"/>
      <c r="AM142" s="68"/>
      <c r="AN142" s="14"/>
    </row>
    <row r="143" spans="7:40">
      <c r="G143" s="68"/>
      <c r="H143" s="68"/>
      <c r="I143" s="68"/>
      <c r="J143" s="14"/>
      <c r="K143" s="68"/>
      <c r="L143" s="14"/>
      <c r="M143" s="14"/>
      <c r="N143" s="68"/>
      <c r="O143" s="77"/>
      <c r="P143" s="77"/>
      <c r="Q143" s="77"/>
      <c r="R143" s="77"/>
      <c r="S143" s="14"/>
      <c r="T143" s="77"/>
      <c r="U143" s="77"/>
      <c r="V143" s="77"/>
      <c r="W143" s="77"/>
      <c r="X143" s="14"/>
      <c r="Y143" s="14"/>
      <c r="Z143" s="77"/>
      <c r="AA143" s="77"/>
      <c r="AB143" s="14"/>
      <c r="AC143" s="68"/>
      <c r="AD143" s="68"/>
      <c r="AE143" s="68"/>
      <c r="AF143" s="14"/>
      <c r="AG143" s="14"/>
      <c r="AH143" s="14"/>
      <c r="AI143" s="14"/>
      <c r="AJ143" s="14"/>
      <c r="AK143" s="14"/>
      <c r="AL143" s="68"/>
      <c r="AM143" s="68"/>
      <c r="AN143" s="14"/>
    </row>
    <row r="144" spans="7:40">
      <c r="G144" s="68"/>
      <c r="H144" s="68"/>
      <c r="I144" s="68"/>
      <c r="J144" s="14"/>
      <c r="K144" s="68"/>
      <c r="L144" s="14"/>
      <c r="M144" s="14"/>
      <c r="N144" s="68"/>
      <c r="O144" s="77"/>
      <c r="P144" s="77"/>
      <c r="Q144" s="77"/>
      <c r="R144" s="77"/>
      <c r="S144" s="14"/>
      <c r="T144" s="77"/>
      <c r="U144" s="77"/>
      <c r="V144" s="77"/>
      <c r="W144" s="77"/>
      <c r="X144" s="14"/>
      <c r="Y144" s="14"/>
      <c r="Z144" s="77"/>
      <c r="AA144" s="77"/>
      <c r="AB144" s="14"/>
      <c r="AC144" s="68"/>
      <c r="AD144" s="68"/>
      <c r="AE144" s="68"/>
      <c r="AF144" s="14"/>
      <c r="AG144" s="14"/>
      <c r="AH144" s="14"/>
      <c r="AI144" s="14"/>
      <c r="AJ144" s="14"/>
      <c r="AK144" s="14"/>
      <c r="AL144" s="68"/>
      <c r="AM144" s="68"/>
      <c r="AN144" s="14"/>
    </row>
    <row r="145" spans="7:40">
      <c r="G145" s="68"/>
      <c r="H145" s="68"/>
      <c r="I145" s="68"/>
      <c r="J145" s="14"/>
      <c r="K145" s="68"/>
      <c r="L145" s="14"/>
      <c r="M145" s="14"/>
      <c r="N145" s="68"/>
      <c r="O145" s="77"/>
      <c r="P145" s="77"/>
      <c r="Q145" s="77"/>
      <c r="R145" s="77"/>
      <c r="S145" s="14"/>
      <c r="T145" s="77"/>
      <c r="U145" s="77"/>
      <c r="V145" s="77"/>
      <c r="W145" s="77"/>
      <c r="X145" s="14"/>
      <c r="Y145" s="14"/>
      <c r="Z145" s="77"/>
      <c r="AA145" s="77"/>
      <c r="AB145" s="14"/>
      <c r="AC145" s="68"/>
      <c r="AD145" s="68"/>
      <c r="AE145" s="68"/>
      <c r="AF145" s="14"/>
      <c r="AG145" s="14"/>
      <c r="AH145" s="14"/>
      <c r="AI145" s="14"/>
      <c r="AJ145" s="14"/>
      <c r="AK145" s="14"/>
      <c r="AL145" s="68"/>
      <c r="AM145" s="68"/>
      <c r="AN145" s="14"/>
    </row>
    <row r="146" spans="7:40">
      <c r="G146" s="68"/>
      <c r="H146" s="68"/>
      <c r="I146" s="68"/>
      <c r="J146" s="14"/>
      <c r="K146" s="68"/>
      <c r="L146" s="14"/>
      <c r="M146" s="14"/>
      <c r="N146" s="68"/>
      <c r="O146" s="77"/>
      <c r="P146" s="77"/>
      <c r="Q146" s="77"/>
      <c r="R146" s="77"/>
      <c r="S146" s="14"/>
      <c r="T146" s="77"/>
      <c r="U146" s="77"/>
      <c r="V146" s="77"/>
      <c r="W146" s="77"/>
      <c r="X146" s="14"/>
      <c r="Y146" s="14"/>
      <c r="Z146" s="77"/>
      <c r="AA146" s="77"/>
      <c r="AB146" s="14"/>
      <c r="AC146" s="68"/>
      <c r="AD146" s="68"/>
      <c r="AE146" s="68"/>
      <c r="AF146" s="14"/>
      <c r="AG146" s="14"/>
      <c r="AH146" s="14"/>
      <c r="AI146" s="14"/>
      <c r="AJ146" s="14"/>
      <c r="AK146" s="14"/>
      <c r="AL146" s="68"/>
      <c r="AM146" s="68"/>
      <c r="AN146" s="14"/>
    </row>
    <row r="147" spans="7:40">
      <c r="G147" s="68"/>
      <c r="H147" s="68"/>
      <c r="I147" s="68"/>
      <c r="J147" s="14"/>
      <c r="K147" s="68"/>
      <c r="L147" s="14"/>
      <c r="M147" s="14"/>
      <c r="N147" s="68"/>
      <c r="O147" s="77"/>
      <c r="P147" s="77"/>
      <c r="Q147" s="77"/>
      <c r="R147" s="77"/>
      <c r="S147" s="14"/>
      <c r="T147" s="77"/>
      <c r="U147" s="77"/>
      <c r="V147" s="77"/>
      <c r="W147" s="77"/>
      <c r="X147" s="14"/>
      <c r="Y147" s="14"/>
      <c r="Z147" s="77"/>
      <c r="AA147" s="77"/>
      <c r="AB147" s="14"/>
      <c r="AC147" s="68"/>
      <c r="AD147" s="68"/>
      <c r="AE147" s="68"/>
      <c r="AF147" s="14"/>
      <c r="AG147" s="14"/>
      <c r="AH147" s="14"/>
      <c r="AI147" s="14"/>
      <c r="AJ147" s="14"/>
      <c r="AK147" s="14"/>
      <c r="AL147" s="68"/>
      <c r="AM147" s="68"/>
      <c r="AN147" s="14"/>
    </row>
    <row r="148" spans="7:40">
      <c r="G148" s="68"/>
      <c r="H148" s="68"/>
      <c r="I148" s="68"/>
      <c r="J148" s="14"/>
      <c r="K148" s="68"/>
      <c r="L148" s="14"/>
      <c r="M148" s="14"/>
      <c r="N148" s="68"/>
      <c r="O148" s="77"/>
      <c r="P148" s="77"/>
      <c r="Q148" s="77"/>
      <c r="R148" s="77"/>
      <c r="S148" s="14"/>
      <c r="T148" s="77"/>
      <c r="U148" s="77"/>
      <c r="V148" s="77"/>
      <c r="W148" s="77"/>
      <c r="X148" s="14"/>
      <c r="Y148" s="14"/>
      <c r="Z148" s="77"/>
      <c r="AA148" s="77"/>
      <c r="AB148" s="14"/>
      <c r="AC148" s="68"/>
      <c r="AD148" s="68"/>
      <c r="AE148" s="68"/>
      <c r="AF148" s="14"/>
      <c r="AG148" s="14"/>
      <c r="AH148" s="14"/>
      <c r="AI148" s="14"/>
      <c r="AJ148" s="14"/>
      <c r="AK148" s="14"/>
      <c r="AL148" s="68"/>
      <c r="AM148" s="68"/>
      <c r="AN148" s="14"/>
    </row>
    <row r="149" spans="7:40">
      <c r="G149" s="68"/>
      <c r="H149" s="68"/>
      <c r="I149" s="68"/>
      <c r="J149" s="14"/>
      <c r="K149" s="68"/>
      <c r="L149" s="14"/>
      <c r="M149" s="14"/>
      <c r="N149" s="68"/>
      <c r="O149" s="77"/>
      <c r="P149" s="77"/>
      <c r="Q149" s="77"/>
      <c r="R149" s="77"/>
      <c r="S149" s="14"/>
      <c r="T149" s="77"/>
      <c r="U149" s="77"/>
      <c r="V149" s="77"/>
      <c r="W149" s="77"/>
      <c r="X149" s="14"/>
      <c r="Y149" s="14"/>
      <c r="Z149" s="77"/>
      <c r="AA149" s="77"/>
      <c r="AB149" s="14"/>
      <c r="AC149" s="68"/>
      <c r="AD149" s="68"/>
      <c r="AE149" s="68"/>
      <c r="AF149" s="14"/>
      <c r="AG149" s="14"/>
      <c r="AH149" s="14"/>
      <c r="AI149" s="14"/>
      <c r="AJ149" s="14"/>
      <c r="AK149" s="14"/>
      <c r="AL149" s="68"/>
      <c r="AM149" s="68"/>
      <c r="AN149" s="14"/>
    </row>
    <row r="150" spans="7:40">
      <c r="G150" s="68"/>
      <c r="H150" s="68"/>
      <c r="I150" s="68"/>
      <c r="J150" s="14"/>
      <c r="K150" s="68"/>
      <c r="L150" s="14"/>
      <c r="M150" s="14"/>
      <c r="N150" s="68"/>
      <c r="O150" s="77"/>
      <c r="P150" s="77"/>
      <c r="Q150" s="77"/>
      <c r="R150" s="77"/>
      <c r="S150" s="14"/>
      <c r="T150" s="77"/>
      <c r="U150" s="77"/>
      <c r="V150" s="77"/>
      <c r="W150" s="77"/>
      <c r="X150" s="14"/>
      <c r="Y150" s="14"/>
      <c r="Z150" s="77"/>
      <c r="AA150" s="77"/>
      <c r="AB150" s="14"/>
      <c r="AC150" s="68"/>
      <c r="AD150" s="68"/>
      <c r="AE150" s="68"/>
      <c r="AF150" s="14"/>
      <c r="AG150" s="14"/>
      <c r="AH150" s="14"/>
      <c r="AI150" s="14"/>
      <c r="AJ150" s="14"/>
      <c r="AK150" s="14"/>
      <c r="AL150" s="68"/>
      <c r="AM150" s="68"/>
      <c r="AN150" s="14"/>
    </row>
    <row r="151" spans="7:40">
      <c r="G151" s="68"/>
      <c r="H151" s="68"/>
      <c r="I151" s="68"/>
      <c r="J151" s="14"/>
      <c r="K151" s="68"/>
      <c r="L151" s="14"/>
      <c r="M151" s="14"/>
      <c r="N151" s="68"/>
      <c r="O151" s="77"/>
      <c r="P151" s="77"/>
      <c r="Q151" s="77"/>
      <c r="R151" s="77"/>
      <c r="S151" s="14"/>
      <c r="T151" s="77"/>
      <c r="U151" s="77"/>
      <c r="V151" s="77"/>
      <c r="W151" s="77"/>
      <c r="X151" s="14"/>
      <c r="Y151" s="14"/>
      <c r="Z151" s="77"/>
      <c r="AA151" s="77"/>
      <c r="AB151" s="14"/>
      <c r="AC151" s="68"/>
      <c r="AD151" s="68"/>
      <c r="AE151" s="68"/>
      <c r="AF151" s="14"/>
      <c r="AG151" s="14"/>
      <c r="AH151" s="14"/>
      <c r="AI151" s="14"/>
      <c r="AJ151" s="14"/>
      <c r="AK151" s="14"/>
      <c r="AL151" s="68"/>
      <c r="AM151" s="68"/>
      <c r="AN151" s="14"/>
    </row>
    <row r="152" spans="7:40">
      <c r="G152" s="68"/>
      <c r="H152" s="68"/>
      <c r="I152" s="68"/>
      <c r="J152" s="14"/>
      <c r="K152" s="68"/>
      <c r="L152" s="14"/>
      <c r="M152" s="14"/>
      <c r="N152" s="68"/>
      <c r="O152" s="77"/>
      <c r="P152" s="77"/>
      <c r="Q152" s="77"/>
      <c r="R152" s="77"/>
      <c r="S152" s="14"/>
      <c r="T152" s="77"/>
      <c r="U152" s="77"/>
      <c r="V152" s="77"/>
      <c r="W152" s="77"/>
      <c r="X152" s="14"/>
      <c r="Y152" s="14"/>
      <c r="Z152" s="77"/>
      <c r="AA152" s="77"/>
      <c r="AB152" s="14"/>
      <c r="AC152" s="68"/>
      <c r="AD152" s="68"/>
      <c r="AE152" s="68"/>
      <c r="AF152" s="14"/>
      <c r="AG152" s="14"/>
      <c r="AH152" s="14"/>
      <c r="AI152" s="14"/>
      <c r="AJ152" s="14"/>
      <c r="AK152" s="14"/>
      <c r="AL152" s="68"/>
      <c r="AM152" s="68"/>
      <c r="AN152" s="14"/>
    </row>
    <row r="153" spans="7:40">
      <c r="G153" s="68"/>
      <c r="H153" s="68"/>
      <c r="I153" s="68"/>
      <c r="J153" s="14"/>
      <c r="K153" s="68"/>
      <c r="L153" s="14"/>
      <c r="M153" s="14"/>
      <c r="N153" s="68"/>
      <c r="O153" s="77"/>
      <c r="P153" s="77"/>
      <c r="Q153" s="77"/>
      <c r="R153" s="77"/>
      <c r="S153" s="14"/>
      <c r="T153" s="77"/>
      <c r="U153" s="77"/>
      <c r="V153" s="77"/>
      <c r="W153" s="77"/>
      <c r="X153" s="14"/>
      <c r="Y153" s="14"/>
      <c r="Z153" s="77"/>
      <c r="AA153" s="77"/>
      <c r="AB153" s="14"/>
      <c r="AC153" s="68"/>
      <c r="AD153" s="68"/>
      <c r="AE153" s="68"/>
      <c r="AF153" s="14"/>
      <c r="AG153" s="14"/>
      <c r="AH153" s="14"/>
      <c r="AI153" s="14"/>
      <c r="AJ153" s="14"/>
      <c r="AK153" s="14"/>
      <c r="AL153" s="68"/>
      <c r="AM153" s="68"/>
      <c r="AN153" s="14"/>
    </row>
    <row r="154" spans="7:40">
      <c r="G154" s="68"/>
      <c r="H154" s="68"/>
      <c r="I154" s="68"/>
      <c r="J154" s="14"/>
      <c r="K154" s="68"/>
      <c r="L154" s="14"/>
      <c r="M154" s="14"/>
      <c r="N154" s="68"/>
      <c r="O154" s="77"/>
      <c r="P154" s="77"/>
      <c r="Q154" s="77"/>
      <c r="R154" s="77"/>
      <c r="S154" s="14"/>
      <c r="T154" s="77"/>
      <c r="U154" s="77"/>
      <c r="V154" s="77"/>
      <c r="W154" s="77"/>
      <c r="X154" s="14"/>
      <c r="Y154" s="14"/>
      <c r="Z154" s="77"/>
      <c r="AA154" s="77"/>
      <c r="AB154" s="14"/>
      <c r="AC154" s="68"/>
      <c r="AD154" s="68"/>
      <c r="AE154" s="68"/>
      <c r="AF154" s="14"/>
      <c r="AG154" s="14"/>
      <c r="AH154" s="14"/>
      <c r="AI154" s="14"/>
      <c r="AJ154" s="14"/>
      <c r="AK154" s="14"/>
      <c r="AL154" s="68"/>
      <c r="AM154" s="68"/>
      <c r="AN154" s="14"/>
    </row>
    <row r="155" spans="7:40">
      <c r="G155" s="68"/>
      <c r="H155" s="68"/>
      <c r="I155" s="68"/>
      <c r="J155" s="14"/>
      <c r="K155" s="68"/>
      <c r="L155" s="14"/>
      <c r="M155" s="14"/>
      <c r="N155" s="68"/>
      <c r="O155" s="78"/>
      <c r="P155" s="78"/>
      <c r="Q155" s="78"/>
      <c r="R155" s="78"/>
      <c r="S155" s="30"/>
      <c r="T155" s="78"/>
      <c r="U155" s="78"/>
      <c r="V155" s="78"/>
      <c r="W155" s="78"/>
      <c r="X155" s="30"/>
      <c r="Y155" s="30"/>
      <c r="AD155" s="68"/>
      <c r="AE155" s="68"/>
      <c r="AF155" s="14"/>
      <c r="AG155" s="14"/>
      <c r="AH155" s="14"/>
      <c r="AI155" s="14"/>
      <c r="AJ155" s="14"/>
      <c r="AK155" s="14"/>
      <c r="AL155" s="68"/>
      <c r="AM155" s="68"/>
      <c r="AN155" s="14"/>
    </row>
    <row r="156" spans="7:40">
      <c r="G156" s="68"/>
      <c r="H156" s="68"/>
      <c r="I156" s="68"/>
      <c r="J156" s="14"/>
      <c r="K156" s="68"/>
      <c r="L156" s="14"/>
      <c r="M156" s="14"/>
      <c r="N156" s="68"/>
      <c r="O156" s="79"/>
      <c r="P156" s="79"/>
      <c r="Q156" s="79"/>
      <c r="R156" s="79"/>
      <c r="S156" s="34"/>
      <c r="T156" s="79"/>
      <c r="U156" s="79"/>
      <c r="V156" s="79"/>
      <c r="W156" s="79"/>
      <c r="X156" s="34"/>
      <c r="Y156" s="34"/>
      <c r="AD156" s="68"/>
      <c r="AE156" s="68"/>
      <c r="AF156" s="14"/>
      <c r="AG156" s="14"/>
      <c r="AH156" s="14"/>
      <c r="AI156" s="14"/>
      <c r="AJ156" s="14"/>
      <c r="AK156" s="14"/>
      <c r="AL156" s="68"/>
      <c r="AM156" s="68"/>
      <c r="AN156" s="14"/>
    </row>
    <row r="157" spans="7:40">
      <c r="G157" s="68"/>
      <c r="H157" s="68"/>
      <c r="I157" s="68"/>
      <c r="J157" s="14"/>
      <c r="K157" s="68"/>
      <c r="L157" s="14"/>
      <c r="M157" s="14"/>
      <c r="N157" s="68"/>
      <c r="O157" s="79"/>
      <c r="P157" s="79"/>
      <c r="Q157" s="79"/>
      <c r="R157" s="79"/>
      <c r="S157" s="34"/>
      <c r="T157" s="79"/>
      <c r="U157" s="79"/>
      <c r="V157" s="79"/>
      <c r="W157" s="79"/>
      <c r="X157" s="34"/>
      <c r="Y157" s="34"/>
      <c r="AD157" s="68"/>
      <c r="AE157" s="68"/>
      <c r="AF157" s="14"/>
      <c r="AG157" s="14"/>
      <c r="AH157" s="14"/>
      <c r="AI157" s="14"/>
      <c r="AJ157" s="14"/>
      <c r="AK157" s="14"/>
      <c r="AL157" s="68"/>
      <c r="AM157" s="68"/>
      <c r="AN157" s="14"/>
    </row>
    <row r="158" spans="7:40">
      <c r="G158" s="68"/>
      <c r="H158" s="68"/>
      <c r="I158" s="68"/>
      <c r="J158" s="14"/>
      <c r="K158" s="68"/>
      <c r="L158" s="14"/>
      <c r="M158" s="14"/>
      <c r="N158" s="68"/>
      <c r="O158" s="79"/>
      <c r="P158" s="79"/>
      <c r="Q158" s="79"/>
      <c r="R158" s="79"/>
      <c r="S158" s="34"/>
      <c r="T158" s="79"/>
      <c r="U158" s="79"/>
      <c r="V158" s="79"/>
      <c r="W158" s="79"/>
      <c r="X158" s="34"/>
      <c r="Y158" s="34"/>
      <c r="AD158" s="68"/>
      <c r="AE158" s="68"/>
      <c r="AF158" s="14"/>
      <c r="AG158" s="14"/>
      <c r="AH158" s="14"/>
      <c r="AI158" s="14"/>
      <c r="AJ158" s="14"/>
      <c r="AK158" s="14"/>
      <c r="AL158" s="68"/>
      <c r="AM158" s="68"/>
      <c r="AN158" s="14"/>
    </row>
    <row r="159" spans="7:40">
      <c r="G159" s="68"/>
      <c r="H159" s="68"/>
      <c r="I159" s="68"/>
      <c r="J159" s="14"/>
      <c r="K159" s="68"/>
      <c r="L159" s="14"/>
      <c r="M159" s="14"/>
      <c r="N159" s="68"/>
      <c r="O159" s="79"/>
      <c r="P159" s="79"/>
      <c r="Q159" s="79"/>
      <c r="R159" s="79"/>
      <c r="S159" s="34"/>
      <c r="T159" s="79"/>
      <c r="U159" s="79"/>
      <c r="V159" s="79"/>
      <c r="W159" s="79"/>
      <c r="X159" s="34"/>
      <c r="Y159" s="34"/>
      <c r="AD159" s="68"/>
      <c r="AE159" s="68"/>
      <c r="AF159" s="14"/>
      <c r="AG159" s="14"/>
      <c r="AH159" s="14"/>
      <c r="AI159" s="14"/>
      <c r="AJ159" s="14"/>
      <c r="AK159" s="14"/>
      <c r="AL159" s="68"/>
      <c r="AM159" s="68"/>
      <c r="AN159" s="14"/>
    </row>
    <row r="160" spans="7:40">
      <c r="G160" s="68"/>
      <c r="H160" s="68"/>
      <c r="I160" s="68"/>
      <c r="J160" s="14"/>
      <c r="K160" s="68"/>
      <c r="L160" s="14"/>
      <c r="M160" s="14"/>
      <c r="N160" s="68"/>
      <c r="O160" s="79"/>
      <c r="P160" s="79"/>
      <c r="Q160" s="79"/>
      <c r="R160" s="79"/>
      <c r="S160" s="34"/>
      <c r="T160" s="79"/>
      <c r="U160" s="79"/>
      <c r="V160" s="79"/>
      <c r="W160" s="79"/>
      <c r="X160" s="34"/>
      <c r="Y160" s="34"/>
      <c r="AD160" s="68"/>
      <c r="AE160" s="68"/>
      <c r="AF160" s="14"/>
      <c r="AG160" s="14"/>
      <c r="AH160" s="14"/>
      <c r="AI160" s="14"/>
      <c r="AJ160" s="14"/>
      <c r="AK160" s="14"/>
      <c r="AL160" s="68"/>
      <c r="AM160" s="68"/>
      <c r="AN160" s="14"/>
    </row>
    <row r="161" spans="1:40">
      <c r="G161" s="68"/>
      <c r="H161" s="68"/>
      <c r="I161" s="68"/>
      <c r="J161" s="14"/>
      <c r="K161" s="68"/>
      <c r="L161" s="14"/>
      <c r="M161" s="14"/>
      <c r="N161" s="68"/>
      <c r="O161" s="79"/>
      <c r="P161" s="79"/>
      <c r="Q161" s="79"/>
      <c r="R161" s="79"/>
      <c r="S161" s="34"/>
      <c r="T161" s="79"/>
      <c r="U161" s="79"/>
      <c r="V161" s="79"/>
      <c r="W161" s="79"/>
      <c r="X161" s="34"/>
      <c r="Y161" s="34"/>
      <c r="AD161" s="68"/>
      <c r="AE161" s="68"/>
      <c r="AF161" s="14"/>
      <c r="AG161" s="14"/>
      <c r="AH161" s="14"/>
      <c r="AI161" s="14"/>
      <c r="AJ161" s="14"/>
      <c r="AK161" s="14"/>
      <c r="AL161" s="68"/>
      <c r="AM161" s="68"/>
      <c r="AN161" s="14"/>
    </row>
    <row r="162" spans="1:40">
      <c r="G162" s="68"/>
      <c r="H162" s="68"/>
      <c r="I162" s="68"/>
      <c r="J162" s="14"/>
      <c r="K162" s="68"/>
      <c r="L162" s="14"/>
      <c r="M162" s="14"/>
      <c r="N162" s="68"/>
      <c r="O162" s="79"/>
      <c r="P162" s="79"/>
      <c r="Q162" s="79"/>
      <c r="R162" s="79"/>
      <c r="S162" s="34"/>
      <c r="T162" s="79"/>
      <c r="U162" s="79"/>
      <c r="V162" s="79"/>
      <c r="W162" s="79"/>
      <c r="X162" s="34"/>
      <c r="Y162" s="34"/>
      <c r="AD162" s="68"/>
      <c r="AE162" s="68"/>
      <c r="AF162" s="14"/>
      <c r="AG162" s="14"/>
      <c r="AH162" s="14"/>
      <c r="AI162" s="14"/>
      <c r="AJ162" s="14"/>
      <c r="AK162" s="14"/>
      <c r="AL162" s="68"/>
      <c r="AM162" s="68"/>
      <c r="AN162" s="14"/>
    </row>
    <row r="163" spans="1:40">
      <c r="G163" s="68"/>
      <c r="H163" s="68"/>
      <c r="I163" s="68"/>
      <c r="J163" s="14"/>
      <c r="K163" s="68"/>
      <c r="L163" s="14"/>
      <c r="M163" s="14"/>
      <c r="N163" s="68"/>
      <c r="O163" s="79"/>
      <c r="P163" s="79"/>
      <c r="Q163" s="79"/>
      <c r="R163" s="79"/>
      <c r="S163" s="34"/>
      <c r="T163" s="79"/>
      <c r="U163" s="79"/>
      <c r="V163" s="79"/>
      <c r="W163" s="79"/>
      <c r="X163" s="34"/>
      <c r="Y163" s="34"/>
      <c r="AD163" s="68"/>
      <c r="AE163" s="68"/>
      <c r="AF163" s="14"/>
      <c r="AG163" s="14"/>
      <c r="AH163" s="14"/>
      <c r="AI163" s="14"/>
      <c r="AJ163" s="14"/>
      <c r="AK163" s="14"/>
      <c r="AL163" s="68"/>
      <c r="AM163" s="68"/>
      <c r="AN163" s="14"/>
    </row>
    <row r="164" spans="1:40">
      <c r="G164" s="68"/>
      <c r="H164" s="68"/>
      <c r="I164" s="68"/>
      <c r="J164" s="14"/>
      <c r="K164" s="68"/>
      <c r="L164" s="14"/>
      <c r="M164" s="14"/>
      <c r="N164" s="68"/>
      <c r="O164" s="79"/>
      <c r="P164" s="79"/>
      <c r="Q164" s="79"/>
      <c r="R164" s="79"/>
      <c r="S164" s="34"/>
      <c r="T164" s="79"/>
      <c r="U164" s="79"/>
      <c r="V164" s="79"/>
      <c r="W164" s="79"/>
      <c r="X164" s="34"/>
      <c r="Y164" s="34"/>
      <c r="AD164" s="68"/>
      <c r="AE164" s="68"/>
      <c r="AF164" s="14"/>
      <c r="AG164" s="14"/>
      <c r="AH164" s="14"/>
      <c r="AI164" s="14"/>
      <c r="AJ164" s="14"/>
      <c r="AK164" s="14"/>
      <c r="AL164" s="68"/>
      <c r="AM164" s="68"/>
      <c r="AN164" s="14"/>
    </row>
    <row r="165" spans="1:40">
      <c r="G165" s="68"/>
      <c r="H165" s="71"/>
      <c r="I165" s="68"/>
      <c r="J165" s="14"/>
      <c r="K165" s="71"/>
      <c r="L165" s="14"/>
      <c r="M165" s="14"/>
      <c r="N165" s="71"/>
      <c r="O165" s="79"/>
      <c r="P165" s="79"/>
      <c r="Q165" s="79"/>
      <c r="R165" s="79"/>
      <c r="S165" s="34"/>
      <c r="T165" s="79"/>
      <c r="U165" s="79"/>
      <c r="V165" s="79"/>
      <c r="W165" s="79"/>
      <c r="X165" s="34"/>
      <c r="Y165" s="34"/>
      <c r="AD165" s="68"/>
      <c r="AE165" s="68"/>
      <c r="AF165" s="14"/>
      <c r="AG165" s="14"/>
      <c r="AH165" s="14"/>
      <c r="AI165" s="14"/>
      <c r="AJ165" s="14"/>
      <c r="AK165" s="14"/>
      <c r="AL165" s="68"/>
      <c r="AM165" s="68"/>
      <c r="AN165" s="14"/>
    </row>
    <row r="166" spans="1:40">
      <c r="A166" s="30"/>
      <c r="B166" s="30"/>
      <c r="C166" s="30"/>
      <c r="D166" s="30"/>
      <c r="E166" s="30"/>
      <c r="F166" s="78"/>
      <c r="G166" s="71"/>
      <c r="H166" s="72"/>
      <c r="I166" s="71"/>
      <c r="J166" s="30"/>
      <c r="K166" s="72"/>
      <c r="L166" s="30"/>
      <c r="M166" s="30"/>
      <c r="N166" s="72"/>
      <c r="O166" s="79"/>
      <c r="P166" s="79"/>
      <c r="Q166" s="79"/>
      <c r="R166" s="79"/>
      <c r="S166" s="34"/>
      <c r="T166" s="79"/>
      <c r="U166" s="79"/>
      <c r="V166" s="79"/>
      <c r="W166" s="79"/>
      <c r="X166" s="34"/>
      <c r="Y166" s="34"/>
      <c r="AD166" s="68"/>
      <c r="AE166" s="68"/>
      <c r="AF166" s="14"/>
      <c r="AG166" s="14"/>
      <c r="AH166" s="14"/>
      <c r="AI166" s="14"/>
      <c r="AJ166" s="14"/>
      <c r="AK166" s="14"/>
      <c r="AL166" s="68"/>
      <c r="AM166" s="68"/>
      <c r="AN166" s="14"/>
    </row>
    <row r="167" spans="1:40">
      <c r="A167" s="34"/>
      <c r="B167" s="34"/>
      <c r="C167" s="34"/>
      <c r="D167" s="34"/>
      <c r="E167" s="34"/>
      <c r="F167" s="79"/>
      <c r="G167" s="72"/>
      <c r="H167" s="72"/>
      <c r="I167" s="72"/>
      <c r="J167" s="34"/>
      <c r="K167" s="72"/>
      <c r="L167" s="34"/>
      <c r="M167" s="34"/>
      <c r="N167" s="72"/>
      <c r="O167" s="79"/>
      <c r="P167" s="79"/>
      <c r="Q167" s="79"/>
      <c r="R167" s="79"/>
      <c r="S167" s="34"/>
      <c r="T167" s="79"/>
      <c r="U167" s="79"/>
      <c r="V167" s="79"/>
      <c r="W167" s="79"/>
      <c r="X167" s="34"/>
      <c r="Y167" s="34"/>
      <c r="AD167" s="68"/>
      <c r="AE167" s="68"/>
      <c r="AF167" s="14"/>
      <c r="AG167" s="14"/>
      <c r="AH167" s="14"/>
      <c r="AI167" s="14"/>
      <c r="AJ167" s="14"/>
      <c r="AK167" s="14"/>
      <c r="AL167" s="68"/>
      <c r="AM167" s="68"/>
      <c r="AN167" s="14"/>
    </row>
    <row r="168" spans="1:40">
      <c r="A168" s="34"/>
      <c r="B168" s="34"/>
      <c r="C168" s="34"/>
      <c r="D168" s="34"/>
      <c r="E168" s="34"/>
      <c r="F168" s="79"/>
      <c r="G168" s="72"/>
      <c r="H168" s="72"/>
      <c r="I168" s="72"/>
      <c r="J168" s="34"/>
      <c r="K168" s="72"/>
      <c r="L168" s="34"/>
      <c r="M168" s="34"/>
      <c r="N168" s="72"/>
      <c r="O168" s="79"/>
      <c r="P168" s="79"/>
      <c r="Q168" s="79"/>
      <c r="R168" s="79"/>
      <c r="S168" s="34"/>
      <c r="T168" s="79"/>
      <c r="U168" s="79"/>
      <c r="V168" s="79"/>
      <c r="W168" s="79"/>
      <c r="X168" s="34"/>
      <c r="Y168" s="34"/>
      <c r="AD168" s="68"/>
      <c r="AE168" s="68"/>
      <c r="AF168" s="14"/>
      <c r="AG168" s="14"/>
      <c r="AH168" s="14"/>
      <c r="AI168" s="14"/>
      <c r="AJ168" s="14"/>
      <c r="AK168" s="14"/>
      <c r="AL168" s="68"/>
      <c r="AM168" s="68"/>
      <c r="AN168" s="14"/>
    </row>
    <row r="169" spans="1:40">
      <c r="A169" s="34"/>
      <c r="B169" s="34"/>
      <c r="C169" s="34"/>
      <c r="D169" s="34"/>
      <c r="E169" s="34"/>
      <c r="F169" s="79"/>
      <c r="G169" s="72"/>
      <c r="H169" s="72"/>
      <c r="I169" s="72"/>
      <c r="J169" s="34"/>
      <c r="K169" s="72"/>
      <c r="L169" s="34"/>
      <c r="M169" s="34"/>
      <c r="N169" s="72"/>
      <c r="O169" s="79"/>
      <c r="P169" s="79"/>
      <c r="Q169" s="79"/>
      <c r="R169" s="79"/>
      <c r="S169" s="34"/>
      <c r="T169" s="79"/>
      <c r="U169" s="79"/>
      <c r="V169" s="79"/>
      <c r="W169" s="79"/>
      <c r="X169" s="34"/>
      <c r="Y169" s="34"/>
      <c r="AD169" s="68"/>
      <c r="AE169" s="68"/>
      <c r="AF169" s="14"/>
      <c r="AG169" s="14"/>
      <c r="AH169" s="14"/>
      <c r="AI169" s="14"/>
      <c r="AJ169" s="14"/>
      <c r="AK169" s="14"/>
      <c r="AL169" s="68"/>
      <c r="AM169" s="68"/>
      <c r="AN169" s="14"/>
    </row>
    <row r="170" spans="1:40">
      <c r="A170" s="34"/>
      <c r="B170" s="34"/>
      <c r="C170" s="34"/>
      <c r="D170" s="34"/>
      <c r="E170" s="34"/>
      <c r="F170" s="79"/>
      <c r="G170" s="72"/>
      <c r="H170" s="72"/>
      <c r="I170" s="72"/>
      <c r="J170" s="34"/>
      <c r="K170" s="72"/>
      <c r="L170" s="34"/>
      <c r="M170" s="34"/>
      <c r="N170" s="72"/>
      <c r="O170" s="79"/>
      <c r="P170" s="79"/>
      <c r="Q170" s="79"/>
      <c r="R170" s="79"/>
      <c r="S170" s="34"/>
      <c r="T170" s="79"/>
      <c r="U170" s="79"/>
      <c r="V170" s="79"/>
      <c r="W170" s="79"/>
      <c r="X170" s="34"/>
      <c r="Y170" s="34"/>
      <c r="AD170" s="68"/>
      <c r="AE170" s="68"/>
      <c r="AF170" s="14"/>
      <c r="AG170" s="14"/>
      <c r="AH170" s="14"/>
      <c r="AI170" s="14"/>
      <c r="AJ170" s="14"/>
      <c r="AK170" s="14"/>
      <c r="AL170" s="68"/>
      <c r="AM170" s="68"/>
      <c r="AN170" s="14"/>
    </row>
    <row r="171" spans="1:40">
      <c r="A171" s="34"/>
      <c r="B171" s="34"/>
      <c r="C171" s="34"/>
      <c r="D171" s="34"/>
      <c r="E171" s="34"/>
      <c r="F171" s="79"/>
      <c r="G171" s="72"/>
      <c r="H171" s="72"/>
      <c r="I171" s="72"/>
      <c r="J171" s="34"/>
      <c r="K171" s="72"/>
      <c r="L171" s="34"/>
      <c r="M171" s="34"/>
      <c r="N171" s="72"/>
      <c r="O171" s="79"/>
      <c r="P171" s="79"/>
      <c r="Q171" s="79"/>
      <c r="R171" s="79"/>
      <c r="S171" s="34"/>
      <c r="T171" s="79"/>
      <c r="U171" s="79"/>
      <c r="V171" s="79"/>
      <c r="W171" s="79"/>
      <c r="X171" s="34"/>
      <c r="Y171" s="34"/>
      <c r="AD171" s="68"/>
      <c r="AE171" s="68"/>
      <c r="AF171" s="14"/>
      <c r="AG171" s="14"/>
      <c r="AH171" s="14"/>
      <c r="AI171" s="14"/>
      <c r="AJ171" s="14"/>
      <c r="AK171" s="14"/>
      <c r="AL171" s="68"/>
      <c r="AM171" s="68"/>
      <c r="AN171" s="14"/>
    </row>
    <row r="172" spans="1:40">
      <c r="A172" s="34"/>
      <c r="B172" s="34"/>
      <c r="C172" s="34"/>
      <c r="D172" s="34"/>
      <c r="E172" s="34"/>
      <c r="F172" s="79"/>
      <c r="G172" s="72"/>
      <c r="H172" s="72"/>
      <c r="I172" s="72"/>
      <c r="J172" s="34"/>
      <c r="K172" s="72"/>
      <c r="L172" s="34"/>
      <c r="M172" s="34"/>
      <c r="N172" s="72"/>
      <c r="O172" s="79"/>
      <c r="P172" s="79"/>
      <c r="Q172" s="79"/>
      <c r="R172" s="79"/>
      <c r="S172" s="34"/>
      <c r="T172" s="79"/>
      <c r="U172" s="79"/>
      <c r="V172" s="79"/>
      <c r="W172" s="79"/>
      <c r="X172" s="34"/>
      <c r="Y172" s="34"/>
      <c r="AD172" s="68"/>
      <c r="AE172" s="68"/>
      <c r="AF172" s="14"/>
      <c r="AG172" s="14"/>
      <c r="AH172" s="14"/>
      <c r="AI172" s="14"/>
      <c r="AJ172" s="14"/>
      <c r="AK172" s="14"/>
      <c r="AL172" s="68"/>
      <c r="AM172" s="68"/>
      <c r="AN172" s="14"/>
    </row>
    <row r="173" spans="1:40">
      <c r="A173" s="34"/>
      <c r="B173" s="34"/>
      <c r="C173" s="34"/>
      <c r="D173" s="34"/>
      <c r="E173" s="34"/>
      <c r="F173" s="79"/>
      <c r="G173" s="72"/>
      <c r="H173" s="72"/>
      <c r="I173" s="72"/>
      <c r="J173" s="34"/>
      <c r="K173" s="72"/>
      <c r="L173" s="34"/>
      <c r="M173" s="34"/>
      <c r="N173" s="72"/>
      <c r="O173" s="79"/>
      <c r="P173" s="79"/>
      <c r="Q173" s="79"/>
      <c r="R173" s="79"/>
      <c r="S173" s="34"/>
      <c r="T173" s="79"/>
      <c r="U173" s="79"/>
      <c r="V173" s="79"/>
      <c r="W173" s="79"/>
      <c r="X173" s="34"/>
      <c r="Y173" s="34"/>
      <c r="AD173" s="68"/>
      <c r="AE173" s="68"/>
      <c r="AF173" s="14"/>
      <c r="AG173" s="14"/>
      <c r="AH173" s="14"/>
      <c r="AI173" s="14"/>
      <c r="AJ173" s="14"/>
      <c r="AK173" s="14"/>
      <c r="AL173" s="68"/>
      <c r="AM173" s="68"/>
      <c r="AN173" s="14"/>
    </row>
    <row r="174" spans="1:40">
      <c r="A174" s="34"/>
      <c r="B174" s="34"/>
      <c r="C174" s="34"/>
      <c r="D174" s="34"/>
      <c r="E174" s="34"/>
      <c r="F174" s="79"/>
      <c r="G174" s="72"/>
      <c r="H174" s="72"/>
      <c r="I174" s="72"/>
      <c r="J174" s="34"/>
      <c r="K174" s="72"/>
      <c r="L174" s="34"/>
      <c r="M174" s="34"/>
      <c r="N174" s="72"/>
      <c r="O174" s="79"/>
      <c r="P174" s="79"/>
      <c r="Q174" s="79"/>
      <c r="R174" s="79"/>
      <c r="S174" s="34"/>
      <c r="T174" s="79"/>
      <c r="U174" s="79"/>
      <c r="V174" s="79"/>
      <c r="W174" s="79"/>
      <c r="X174" s="34"/>
      <c r="Y174" s="34"/>
      <c r="AD174" s="68"/>
      <c r="AE174" s="68"/>
      <c r="AF174" s="14"/>
      <c r="AG174" s="14"/>
      <c r="AH174" s="14"/>
      <c r="AI174" s="14"/>
      <c r="AJ174" s="14"/>
      <c r="AK174" s="14"/>
      <c r="AL174" s="68"/>
      <c r="AM174" s="68"/>
      <c r="AN174" s="14"/>
    </row>
    <row r="175" spans="1:40">
      <c r="A175" s="34"/>
      <c r="B175" s="34"/>
      <c r="C175" s="34"/>
      <c r="D175" s="34"/>
      <c r="E175" s="34"/>
      <c r="F175" s="79"/>
      <c r="G175" s="72"/>
      <c r="H175" s="72"/>
      <c r="I175" s="72"/>
      <c r="J175" s="34"/>
      <c r="K175" s="72"/>
      <c r="L175" s="34"/>
      <c r="M175" s="34"/>
      <c r="N175" s="72"/>
      <c r="O175" s="79"/>
      <c r="P175" s="79"/>
      <c r="Q175" s="79"/>
      <c r="R175" s="79"/>
      <c r="S175" s="34"/>
      <c r="T175" s="79"/>
      <c r="U175" s="79"/>
      <c r="V175" s="79"/>
      <c r="W175" s="79"/>
      <c r="X175" s="34"/>
      <c r="Y175" s="34"/>
      <c r="AD175" s="68"/>
      <c r="AE175" s="68"/>
      <c r="AF175" s="14"/>
      <c r="AG175" s="14"/>
      <c r="AH175" s="14"/>
      <c r="AI175" s="14"/>
      <c r="AJ175" s="14"/>
      <c r="AK175" s="14"/>
      <c r="AL175" s="68"/>
      <c r="AM175" s="68"/>
      <c r="AN175" s="14"/>
    </row>
    <row r="176" spans="1:40">
      <c r="A176" s="34"/>
      <c r="B176" s="34"/>
      <c r="C176" s="34"/>
      <c r="D176" s="34"/>
      <c r="E176" s="34"/>
      <c r="F176" s="79"/>
      <c r="G176" s="72"/>
      <c r="H176" s="72"/>
      <c r="I176" s="72"/>
      <c r="J176" s="34"/>
      <c r="K176" s="72"/>
      <c r="L176" s="34"/>
      <c r="M176" s="34"/>
      <c r="N176" s="72"/>
      <c r="O176" s="79"/>
      <c r="P176" s="79"/>
      <c r="Q176" s="79"/>
      <c r="R176" s="79"/>
      <c r="S176" s="34"/>
      <c r="T176" s="79"/>
      <c r="U176" s="79"/>
      <c r="V176" s="79"/>
      <c r="W176" s="79"/>
      <c r="X176" s="34"/>
      <c r="Y176" s="34"/>
      <c r="AD176" s="68"/>
      <c r="AE176" s="68"/>
      <c r="AF176" s="14"/>
      <c r="AG176" s="14"/>
      <c r="AH176" s="14"/>
      <c r="AI176" s="14"/>
      <c r="AJ176" s="14"/>
      <c r="AK176" s="14"/>
      <c r="AL176" s="68"/>
      <c r="AM176" s="68"/>
      <c r="AN176" s="14"/>
    </row>
    <row r="177" spans="1:40">
      <c r="A177" s="34"/>
      <c r="B177" s="34"/>
      <c r="C177" s="34"/>
      <c r="D177" s="34"/>
      <c r="E177" s="34"/>
      <c r="F177" s="79"/>
      <c r="G177" s="72"/>
      <c r="H177" s="72"/>
      <c r="I177" s="72"/>
      <c r="J177" s="34"/>
      <c r="K177" s="72"/>
      <c r="L177" s="34"/>
      <c r="M177" s="34"/>
      <c r="N177" s="72"/>
      <c r="O177" s="79"/>
      <c r="P177" s="79"/>
      <c r="Q177" s="79"/>
      <c r="R177" s="79"/>
      <c r="S177" s="34"/>
      <c r="T177" s="79"/>
      <c r="U177" s="79"/>
      <c r="V177" s="79"/>
      <c r="W177" s="79"/>
      <c r="X177" s="34"/>
      <c r="Y177" s="34"/>
      <c r="AD177" s="68"/>
      <c r="AE177" s="68"/>
      <c r="AF177" s="14"/>
      <c r="AG177" s="14"/>
      <c r="AH177" s="14"/>
      <c r="AI177" s="14"/>
      <c r="AJ177" s="14"/>
      <c r="AK177" s="14"/>
      <c r="AL177" s="68"/>
      <c r="AM177" s="68"/>
      <c r="AN177" s="14"/>
    </row>
    <row r="178" spans="1:40">
      <c r="A178" s="34"/>
      <c r="B178" s="34"/>
      <c r="C178" s="34"/>
      <c r="D178" s="34"/>
      <c r="E178" s="34"/>
      <c r="F178" s="79"/>
      <c r="G178" s="72"/>
      <c r="H178" s="72"/>
      <c r="I178" s="72"/>
      <c r="J178" s="34"/>
      <c r="K178" s="72"/>
      <c r="L178" s="34"/>
      <c r="M178" s="34"/>
      <c r="N178" s="72"/>
      <c r="O178" s="79"/>
      <c r="P178" s="79"/>
      <c r="Q178" s="79"/>
      <c r="R178" s="79"/>
      <c r="S178" s="34"/>
      <c r="T178" s="79"/>
      <c r="U178" s="79"/>
      <c r="V178" s="79"/>
      <c r="W178" s="79"/>
      <c r="X178" s="34"/>
      <c r="Y178" s="34"/>
    </row>
    <row r="179" spans="1:40">
      <c r="A179" s="34"/>
      <c r="B179" s="34"/>
      <c r="C179" s="34"/>
      <c r="D179" s="34"/>
      <c r="E179" s="34"/>
      <c r="F179" s="79"/>
      <c r="G179" s="72"/>
      <c r="H179" s="72"/>
      <c r="I179" s="72"/>
      <c r="J179" s="34"/>
      <c r="K179" s="72"/>
      <c r="L179" s="34"/>
      <c r="M179" s="34"/>
      <c r="N179" s="72"/>
      <c r="O179" s="79"/>
      <c r="P179" s="79"/>
      <c r="Q179" s="79"/>
      <c r="R179" s="79"/>
      <c r="S179" s="34"/>
      <c r="T179" s="79"/>
      <c r="U179" s="79"/>
      <c r="V179" s="79"/>
      <c r="W179" s="79"/>
      <c r="X179" s="34"/>
      <c r="Y179" s="34"/>
    </row>
    <row r="180" spans="1:40">
      <c r="A180" s="34"/>
      <c r="B180" s="34"/>
      <c r="C180" s="34"/>
      <c r="D180" s="34"/>
      <c r="E180" s="34"/>
      <c r="F180" s="79"/>
      <c r="G180" s="72"/>
      <c r="H180" s="72"/>
      <c r="I180" s="72"/>
      <c r="J180" s="34"/>
      <c r="K180" s="72"/>
      <c r="L180" s="34"/>
      <c r="M180" s="34"/>
      <c r="N180" s="72"/>
      <c r="O180" s="79"/>
      <c r="P180" s="79"/>
      <c r="Q180" s="79"/>
      <c r="R180" s="79"/>
      <c r="S180" s="34"/>
      <c r="T180" s="79"/>
      <c r="U180" s="79"/>
      <c r="V180" s="79"/>
      <c r="W180" s="79"/>
      <c r="X180" s="34"/>
      <c r="Y180" s="34"/>
    </row>
    <row r="181" spans="1:40">
      <c r="A181" s="34"/>
      <c r="B181" s="34"/>
      <c r="C181" s="34"/>
      <c r="D181" s="34"/>
      <c r="E181" s="34"/>
      <c r="F181" s="79"/>
      <c r="G181" s="72"/>
      <c r="H181" s="72"/>
      <c r="I181" s="72"/>
      <c r="J181" s="34"/>
      <c r="K181" s="72"/>
      <c r="L181" s="34"/>
      <c r="M181" s="34"/>
      <c r="N181" s="72"/>
      <c r="O181" s="79"/>
      <c r="P181" s="79"/>
      <c r="Q181" s="79"/>
      <c r="R181" s="79"/>
      <c r="S181" s="34"/>
      <c r="T181" s="79"/>
      <c r="U181" s="79"/>
      <c r="V181" s="79"/>
      <c r="W181" s="79"/>
      <c r="X181" s="34"/>
      <c r="Y181" s="34"/>
    </row>
    <row r="182" spans="1:40">
      <c r="A182" s="34"/>
      <c r="B182" s="34"/>
      <c r="C182" s="34"/>
      <c r="D182" s="34"/>
      <c r="E182" s="34"/>
      <c r="F182" s="79"/>
      <c r="G182" s="72"/>
      <c r="H182" s="72"/>
      <c r="I182" s="72"/>
      <c r="J182" s="34"/>
      <c r="K182" s="72"/>
      <c r="L182" s="34"/>
      <c r="M182" s="34"/>
      <c r="N182" s="72"/>
      <c r="O182" s="79"/>
      <c r="P182" s="79"/>
      <c r="Q182" s="79"/>
      <c r="R182" s="79"/>
      <c r="S182" s="34"/>
      <c r="T182" s="79"/>
      <c r="U182" s="79"/>
      <c r="V182" s="79"/>
      <c r="W182" s="79"/>
      <c r="X182" s="34"/>
      <c r="Y182" s="34"/>
    </row>
    <row r="183" spans="1:40">
      <c r="A183" s="34"/>
      <c r="B183" s="34"/>
      <c r="C183" s="34"/>
      <c r="D183" s="34"/>
      <c r="E183" s="34"/>
      <c r="F183" s="79"/>
      <c r="G183" s="72"/>
      <c r="H183" s="72"/>
      <c r="I183" s="72"/>
      <c r="J183" s="34"/>
      <c r="K183" s="72"/>
      <c r="L183" s="34"/>
      <c r="M183" s="34"/>
      <c r="N183" s="72"/>
      <c r="O183" s="79"/>
      <c r="P183" s="79"/>
      <c r="Q183" s="79"/>
      <c r="R183" s="79"/>
      <c r="S183" s="34"/>
      <c r="T183" s="79"/>
      <c r="U183" s="79"/>
      <c r="V183" s="79"/>
      <c r="W183" s="79"/>
      <c r="X183" s="34"/>
      <c r="Y183" s="34"/>
    </row>
    <row r="184" spans="1:40">
      <c r="A184" s="34"/>
      <c r="B184" s="34"/>
      <c r="C184" s="34"/>
      <c r="D184" s="34"/>
      <c r="E184" s="34"/>
      <c r="F184" s="79"/>
      <c r="G184" s="72"/>
      <c r="H184" s="72"/>
      <c r="I184" s="72"/>
      <c r="J184" s="34"/>
      <c r="K184" s="72"/>
      <c r="L184" s="34"/>
      <c r="M184" s="34"/>
      <c r="N184" s="72"/>
      <c r="O184" s="79"/>
      <c r="P184" s="79"/>
      <c r="Q184" s="79"/>
      <c r="R184" s="79"/>
      <c r="S184" s="34"/>
      <c r="T184" s="79"/>
      <c r="U184" s="79"/>
      <c r="V184" s="79"/>
      <c r="W184" s="79"/>
      <c r="X184" s="34"/>
      <c r="Y184" s="34"/>
    </row>
    <row r="185" spans="1:40">
      <c r="A185" s="34"/>
      <c r="B185" s="34"/>
      <c r="C185" s="34"/>
      <c r="D185" s="34"/>
      <c r="E185" s="34"/>
      <c r="F185" s="79"/>
      <c r="G185" s="72"/>
      <c r="H185" s="72"/>
      <c r="I185" s="72"/>
      <c r="J185" s="34"/>
      <c r="K185" s="72"/>
      <c r="L185" s="34"/>
      <c r="M185" s="34"/>
      <c r="N185" s="72"/>
      <c r="O185" s="79"/>
      <c r="P185" s="79"/>
      <c r="Q185" s="79"/>
      <c r="R185" s="79"/>
      <c r="S185" s="34"/>
      <c r="T185" s="79"/>
      <c r="U185" s="79"/>
      <c r="V185" s="79"/>
      <c r="W185" s="79"/>
      <c r="X185" s="34"/>
      <c r="Y185" s="34"/>
    </row>
    <row r="186" spans="1:40">
      <c r="A186" s="34"/>
      <c r="B186" s="34"/>
      <c r="C186" s="34"/>
      <c r="D186" s="34"/>
      <c r="E186" s="34"/>
      <c r="F186" s="79"/>
      <c r="G186" s="72"/>
      <c r="H186" s="72"/>
      <c r="I186" s="72"/>
      <c r="J186" s="34"/>
      <c r="K186" s="72"/>
      <c r="L186" s="34"/>
      <c r="M186" s="34"/>
      <c r="N186" s="72"/>
      <c r="O186" s="79"/>
      <c r="P186" s="79"/>
      <c r="Q186" s="79"/>
      <c r="R186" s="79"/>
      <c r="S186" s="34"/>
      <c r="T186" s="79"/>
      <c r="U186" s="79"/>
      <c r="V186" s="79"/>
      <c r="W186" s="79"/>
      <c r="X186" s="34"/>
      <c r="Y186" s="34"/>
    </row>
    <row r="187" spans="1:40">
      <c r="A187" s="34"/>
      <c r="B187" s="34"/>
      <c r="C187" s="34"/>
      <c r="D187" s="34"/>
      <c r="E187" s="34"/>
      <c r="F187" s="79"/>
      <c r="G187" s="72"/>
      <c r="H187" s="72"/>
      <c r="I187" s="72"/>
      <c r="J187" s="34"/>
      <c r="K187" s="72"/>
      <c r="L187" s="34"/>
      <c r="M187" s="34"/>
      <c r="N187" s="72"/>
      <c r="O187" s="79"/>
      <c r="P187" s="79"/>
      <c r="Q187" s="79"/>
      <c r="R187" s="79"/>
      <c r="S187" s="34"/>
      <c r="T187" s="79"/>
      <c r="U187" s="79"/>
      <c r="V187" s="79"/>
      <c r="W187" s="79"/>
      <c r="X187" s="34"/>
      <c r="Y187" s="34"/>
    </row>
    <row r="188" spans="1:40">
      <c r="A188" s="34"/>
      <c r="B188" s="34"/>
      <c r="C188" s="34"/>
      <c r="D188" s="34"/>
      <c r="E188" s="34"/>
      <c r="F188" s="79"/>
      <c r="G188" s="72"/>
      <c r="H188" s="72"/>
      <c r="I188" s="72"/>
      <c r="J188" s="34"/>
      <c r="K188" s="72"/>
      <c r="L188" s="34"/>
      <c r="M188" s="34"/>
      <c r="N188" s="72"/>
      <c r="O188" s="79"/>
      <c r="P188" s="79"/>
      <c r="Q188" s="79"/>
      <c r="R188" s="79"/>
      <c r="S188" s="34"/>
      <c r="T188" s="79"/>
      <c r="U188" s="79"/>
      <c r="V188" s="79"/>
      <c r="W188" s="79"/>
      <c r="X188" s="34"/>
      <c r="Y188" s="34"/>
    </row>
    <row r="189" spans="1:40">
      <c r="A189" s="34"/>
      <c r="B189" s="34"/>
      <c r="C189" s="34"/>
      <c r="D189" s="34"/>
      <c r="E189" s="34"/>
      <c r="F189" s="79"/>
      <c r="G189" s="72"/>
      <c r="H189" s="72"/>
      <c r="I189" s="72"/>
      <c r="J189" s="34"/>
      <c r="K189" s="72"/>
      <c r="L189" s="34"/>
      <c r="M189" s="34"/>
      <c r="N189" s="72"/>
      <c r="O189" s="79"/>
      <c r="P189" s="79"/>
      <c r="Q189" s="79"/>
      <c r="R189" s="79"/>
      <c r="S189" s="34"/>
      <c r="T189" s="79"/>
      <c r="U189" s="79"/>
      <c r="V189" s="79"/>
      <c r="W189" s="79"/>
      <c r="X189" s="34"/>
      <c r="Y189" s="34"/>
    </row>
    <row r="190" spans="1:40">
      <c r="A190" s="34"/>
      <c r="B190" s="34"/>
      <c r="C190" s="34"/>
      <c r="D190" s="34"/>
      <c r="E190" s="34"/>
      <c r="F190" s="79"/>
      <c r="G190" s="72"/>
      <c r="H190" s="72"/>
      <c r="I190" s="72"/>
      <c r="J190" s="34"/>
      <c r="K190" s="72"/>
      <c r="L190" s="34"/>
      <c r="M190" s="34"/>
      <c r="N190" s="72"/>
      <c r="O190" s="79"/>
      <c r="P190" s="79"/>
      <c r="Q190" s="79"/>
      <c r="R190" s="79"/>
      <c r="S190" s="34"/>
      <c r="T190" s="79"/>
      <c r="U190" s="79"/>
      <c r="V190" s="79"/>
    </row>
    <row r="191" spans="1:40">
      <c r="A191" s="34"/>
      <c r="B191" s="34"/>
      <c r="C191" s="34"/>
      <c r="D191" s="34"/>
      <c r="E191" s="34"/>
      <c r="F191" s="79"/>
      <c r="G191" s="72"/>
      <c r="H191" s="72"/>
      <c r="I191" s="72"/>
      <c r="J191" s="34"/>
      <c r="K191" s="72"/>
      <c r="L191" s="34"/>
      <c r="M191" s="34"/>
      <c r="N191" s="72"/>
      <c r="O191" s="79"/>
      <c r="P191" s="79"/>
      <c r="Q191" s="79"/>
      <c r="R191" s="79"/>
      <c r="S191" s="34"/>
      <c r="T191" s="79"/>
      <c r="U191" s="79"/>
      <c r="V191" s="79"/>
    </row>
    <row r="192" spans="1:40">
      <c r="A192" s="34"/>
      <c r="B192" s="34"/>
      <c r="C192" s="34"/>
      <c r="D192" s="34"/>
      <c r="E192" s="34"/>
      <c r="F192" s="79"/>
      <c r="G192" s="72"/>
      <c r="H192" s="72"/>
      <c r="I192" s="72"/>
      <c r="J192" s="34"/>
      <c r="K192" s="72"/>
      <c r="L192" s="34"/>
      <c r="M192" s="34"/>
      <c r="N192" s="72"/>
      <c r="O192" s="79"/>
      <c r="P192" s="79"/>
      <c r="Q192" s="79"/>
      <c r="R192" s="79"/>
      <c r="S192" s="34"/>
      <c r="T192" s="79"/>
      <c r="U192" s="79"/>
      <c r="V192" s="79"/>
    </row>
    <row r="193" spans="1:22">
      <c r="A193" s="34"/>
      <c r="B193" s="34"/>
      <c r="C193" s="34"/>
      <c r="D193" s="34"/>
      <c r="E193" s="34"/>
      <c r="F193" s="79"/>
      <c r="G193" s="72"/>
      <c r="H193" s="72"/>
      <c r="I193" s="72"/>
      <c r="J193" s="34"/>
      <c r="K193" s="72"/>
      <c r="L193" s="34"/>
      <c r="M193" s="34"/>
      <c r="N193" s="72"/>
      <c r="O193" s="79"/>
      <c r="P193" s="79"/>
      <c r="Q193" s="79"/>
      <c r="R193" s="79"/>
      <c r="S193" s="34"/>
      <c r="T193" s="79"/>
      <c r="U193" s="79"/>
      <c r="V193" s="79"/>
    </row>
    <row r="194" spans="1:22">
      <c r="A194" s="34"/>
      <c r="B194" s="34"/>
      <c r="C194" s="34"/>
      <c r="D194" s="34"/>
      <c r="E194" s="34"/>
      <c r="F194" s="79"/>
      <c r="G194" s="72"/>
      <c r="H194" s="72"/>
      <c r="I194" s="72"/>
      <c r="J194" s="34"/>
      <c r="K194" s="72"/>
      <c r="L194" s="34"/>
      <c r="M194" s="34"/>
      <c r="N194" s="72"/>
      <c r="O194" s="79"/>
      <c r="P194" s="79"/>
      <c r="Q194" s="79"/>
      <c r="R194" s="79"/>
      <c r="S194" s="34"/>
      <c r="T194" s="79"/>
      <c r="U194" s="79"/>
      <c r="V194" s="79"/>
    </row>
    <row r="195" spans="1:22">
      <c r="A195" s="34"/>
      <c r="B195" s="34"/>
      <c r="C195" s="34"/>
      <c r="D195" s="34"/>
      <c r="E195" s="34"/>
      <c r="F195" s="79"/>
      <c r="G195" s="72"/>
      <c r="H195" s="72"/>
      <c r="I195" s="72"/>
      <c r="J195" s="34"/>
      <c r="K195" s="72"/>
      <c r="L195" s="34"/>
      <c r="M195" s="34"/>
      <c r="N195" s="72"/>
      <c r="O195" s="79"/>
      <c r="P195" s="79"/>
      <c r="Q195" s="79"/>
      <c r="R195" s="79"/>
      <c r="S195" s="34"/>
      <c r="T195" s="79"/>
      <c r="U195" s="79"/>
      <c r="V195" s="79"/>
    </row>
    <row r="196" spans="1:22">
      <c r="A196" s="34"/>
      <c r="B196" s="34"/>
      <c r="C196" s="34"/>
      <c r="D196" s="34"/>
      <c r="E196" s="34"/>
      <c r="F196" s="79"/>
      <c r="G196" s="72"/>
      <c r="H196" s="72"/>
      <c r="I196" s="72"/>
      <c r="J196" s="34"/>
      <c r="K196" s="72"/>
      <c r="L196" s="34"/>
      <c r="M196" s="34"/>
      <c r="N196" s="72"/>
      <c r="O196" s="79"/>
      <c r="P196" s="79"/>
      <c r="Q196" s="79"/>
      <c r="R196" s="79"/>
      <c r="S196" s="34"/>
      <c r="T196" s="79"/>
      <c r="U196" s="79"/>
      <c r="V196" s="79"/>
    </row>
    <row r="197" spans="1:22">
      <c r="A197" s="34"/>
      <c r="B197" s="34"/>
      <c r="C197" s="34"/>
      <c r="D197" s="34"/>
      <c r="E197" s="34"/>
      <c r="F197" s="79"/>
      <c r="G197" s="72"/>
      <c r="H197" s="72"/>
      <c r="I197" s="72"/>
      <c r="J197" s="34"/>
      <c r="K197" s="72"/>
      <c r="L197" s="34"/>
      <c r="M197" s="34"/>
      <c r="N197" s="72"/>
      <c r="O197" s="79"/>
      <c r="P197" s="79"/>
      <c r="Q197" s="79"/>
      <c r="R197" s="79"/>
      <c r="S197" s="34"/>
      <c r="T197" s="79"/>
      <c r="U197" s="79"/>
      <c r="V197" s="79"/>
    </row>
    <row r="198" spans="1:22">
      <c r="A198" s="34"/>
      <c r="B198" s="34"/>
      <c r="C198" s="34"/>
      <c r="D198" s="34"/>
      <c r="E198" s="34"/>
      <c r="F198" s="79"/>
      <c r="G198" s="72"/>
      <c r="H198" s="72"/>
      <c r="I198" s="72"/>
      <c r="J198" s="34"/>
      <c r="K198" s="72"/>
      <c r="L198" s="34"/>
      <c r="M198" s="34"/>
      <c r="N198" s="72"/>
      <c r="O198" s="79"/>
      <c r="P198" s="79"/>
      <c r="Q198" s="79"/>
      <c r="R198" s="79"/>
      <c r="S198" s="34"/>
      <c r="T198" s="79"/>
      <c r="U198" s="79"/>
      <c r="V198" s="79"/>
    </row>
    <row r="199" spans="1:22">
      <c r="A199" s="34"/>
      <c r="B199" s="34"/>
      <c r="C199" s="34"/>
      <c r="D199" s="34"/>
      <c r="E199" s="34"/>
      <c r="F199" s="79"/>
      <c r="G199" s="72"/>
      <c r="H199" s="72"/>
      <c r="I199" s="72"/>
      <c r="J199" s="34"/>
      <c r="K199" s="72"/>
      <c r="L199" s="34"/>
      <c r="M199" s="34"/>
      <c r="N199" s="72"/>
      <c r="O199" s="79"/>
      <c r="P199" s="79"/>
      <c r="Q199" s="79"/>
      <c r="R199" s="79"/>
      <c r="S199" s="34"/>
      <c r="T199" s="79"/>
      <c r="U199" s="79"/>
      <c r="V199" s="79"/>
    </row>
    <row r="200" spans="1:22">
      <c r="A200" s="34"/>
      <c r="B200" s="34"/>
      <c r="C200" s="34"/>
      <c r="D200" s="34"/>
      <c r="E200" s="34"/>
      <c r="F200" s="79"/>
      <c r="G200" s="72"/>
      <c r="I200" s="72"/>
      <c r="J200" s="34"/>
      <c r="L200" s="34"/>
      <c r="M200" s="34"/>
      <c r="O200" s="79"/>
      <c r="P200" s="79"/>
      <c r="Q200" s="79"/>
      <c r="R200" s="79"/>
      <c r="S200" s="34"/>
      <c r="T200" s="79"/>
      <c r="U200" s="79"/>
      <c r="V200" s="79"/>
    </row>
    <row r="201" spans="1:22">
      <c r="O201" s="79"/>
      <c r="P201" s="79"/>
      <c r="Q201" s="79"/>
      <c r="R201" s="79"/>
      <c r="S201" s="34"/>
      <c r="T201" s="79"/>
      <c r="U201" s="79"/>
      <c r="V201" s="79"/>
    </row>
    <row r="202" spans="1:22">
      <c r="O202" s="79"/>
      <c r="P202" s="79"/>
      <c r="Q202" s="79"/>
      <c r="R202" s="79"/>
      <c r="S202" s="34"/>
      <c r="T202" s="79"/>
      <c r="U202" s="79"/>
      <c r="V202" s="79"/>
    </row>
    <row r="203" spans="1:22">
      <c r="O203" s="79"/>
      <c r="P203" s="79"/>
      <c r="Q203" s="79"/>
      <c r="R203" s="79"/>
      <c r="S203" s="34"/>
      <c r="T203" s="79"/>
      <c r="U203" s="79"/>
      <c r="V203" s="79"/>
    </row>
    <row r="204" spans="1:22">
      <c r="O204" s="79"/>
      <c r="P204" s="79"/>
      <c r="Q204" s="79"/>
      <c r="R204" s="79"/>
      <c r="S204" s="34"/>
      <c r="T204" s="79"/>
      <c r="U204" s="79"/>
      <c r="V204" s="79"/>
    </row>
    <row r="205" spans="1:22">
      <c r="O205" s="79"/>
      <c r="P205" s="79"/>
      <c r="Q205" s="79"/>
      <c r="R205" s="79"/>
      <c r="S205" s="34"/>
      <c r="T205" s="79"/>
      <c r="U205" s="79"/>
      <c r="V205" s="79"/>
    </row>
    <row r="206" spans="1:22">
      <c r="O206" s="79"/>
      <c r="P206" s="79"/>
      <c r="Q206" s="79"/>
      <c r="R206" s="79"/>
      <c r="S206" s="34"/>
      <c r="T206" s="79"/>
      <c r="U206" s="79"/>
      <c r="V206" s="79"/>
    </row>
    <row r="207" spans="1:22">
      <c r="O207" s="79"/>
      <c r="P207" s="79"/>
      <c r="Q207" s="79"/>
      <c r="R207" s="79"/>
      <c r="S207" s="34"/>
      <c r="T207" s="79"/>
      <c r="U207" s="79"/>
      <c r="V207" s="79"/>
    </row>
    <row r="208" spans="1:22">
      <c r="O208" s="79"/>
      <c r="P208" s="79"/>
      <c r="Q208" s="79"/>
      <c r="R208" s="79"/>
      <c r="S208" s="34"/>
      <c r="T208" s="79"/>
      <c r="U208" s="79"/>
      <c r="V208" s="79"/>
    </row>
    <row r="209" spans="15:22">
      <c r="O209" s="79"/>
      <c r="P209" s="79"/>
      <c r="Q209" s="79"/>
      <c r="R209" s="79"/>
      <c r="S209" s="34"/>
      <c r="T209" s="79"/>
      <c r="U209" s="79"/>
      <c r="V209" s="79"/>
    </row>
    <row r="210" spans="15:22">
      <c r="O210" s="79"/>
      <c r="P210" s="79"/>
      <c r="Q210" s="79"/>
      <c r="R210" s="79"/>
      <c r="S210" s="34"/>
      <c r="T210" s="79"/>
      <c r="U210" s="79"/>
      <c r="V210" s="79"/>
    </row>
    <row r="211" spans="15:22">
      <c r="O211" s="79"/>
      <c r="P211" s="79"/>
      <c r="Q211" s="79"/>
      <c r="R211" s="79"/>
      <c r="S211" s="34"/>
      <c r="T211" s="79"/>
      <c r="U211" s="79"/>
      <c r="V211" s="79"/>
    </row>
    <row r="212" spans="15:22">
      <c r="O212" s="79"/>
      <c r="P212" s="79"/>
      <c r="Q212" s="79"/>
      <c r="R212" s="79"/>
      <c r="S212" s="34"/>
      <c r="T212" s="79"/>
      <c r="U212" s="79"/>
      <c r="V212" s="79"/>
    </row>
  </sheetData>
  <mergeCells count="1">
    <mergeCell ref="Q5:R5"/>
  </mergeCells>
  <conditionalFormatting sqref="H10:H15 K10:K15 N10:N15 N17:N19 K17:K19 H17:H19">
    <cfRule type="cellIs" dxfId="81" priority="7" operator="lessThan">
      <formula>0</formula>
    </cfRule>
    <cfRule type="cellIs" dxfId="80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684E8-17B4-4E49-8B82-3B2023184C9A}">
  <dimension ref="A1:AY308"/>
  <sheetViews>
    <sheetView zoomScale="94" zoomScaleNormal="94" workbookViewId="0">
      <selection activeCell="Z15" sqref="Z15"/>
    </sheetView>
  </sheetViews>
  <sheetFormatPr baseColWidth="10" defaultRowHeight="15"/>
  <cols>
    <col min="1" max="1" width="8.453125" customWidth="1"/>
    <col min="2" max="2" width="9.6328125" customWidth="1"/>
    <col min="3" max="3" width="10.90625" customWidth="1"/>
    <col min="4" max="4" width="7.453125" customWidth="1"/>
    <col min="5" max="5" width="7.453125" style="11" customWidth="1"/>
    <col min="6" max="6" width="6.54296875" style="67" customWidth="1"/>
    <col min="7" max="7" width="4.54296875" style="67" customWidth="1"/>
    <col min="8" max="8" width="5.453125" style="67" customWidth="1"/>
    <col min="9" max="9" width="5.6328125" customWidth="1"/>
    <col min="10" max="10" width="6.08984375" style="67" customWidth="1"/>
    <col min="11" max="11" width="7.36328125" customWidth="1"/>
    <col min="12" max="12" width="7.08984375" customWidth="1"/>
    <col min="13" max="13" width="5.6328125" style="67" customWidth="1"/>
    <col min="14" max="14" width="6" style="11" customWidth="1"/>
    <col min="15" max="15" width="5.54296875" style="11" customWidth="1"/>
    <col min="16" max="16" width="6.6328125" style="11" customWidth="1"/>
    <col min="17" max="17" width="6.90625" style="11" customWidth="1"/>
    <col min="18" max="18" width="6.08984375" customWidth="1"/>
    <col min="19" max="19" width="5.453125" style="11" customWidth="1"/>
    <col min="20" max="20" width="6.1796875" style="11" customWidth="1"/>
    <col min="21" max="21" width="5" customWidth="1"/>
    <col min="22" max="22" width="6.81640625" customWidth="1"/>
    <col min="23" max="23" width="6.453125" style="11" customWidth="1"/>
    <col min="24" max="24" width="5.54296875" style="11" customWidth="1"/>
    <col min="25" max="25" width="6.36328125" style="11" customWidth="1"/>
    <col min="26" max="26" width="7.1796875" style="11" customWidth="1"/>
    <col min="27" max="27" width="9.08984375" style="11" customWidth="1"/>
    <col min="28" max="28" width="9.453125" customWidth="1"/>
    <col min="29" max="29" width="9.453125" style="67" customWidth="1"/>
    <col min="30" max="30" width="8" style="67" customWidth="1"/>
    <col min="31" max="31" width="7.81640625" style="67" customWidth="1"/>
    <col min="32" max="32" width="7.90625" customWidth="1"/>
    <col min="33" max="33" width="7.453125" customWidth="1"/>
    <col min="37" max="37" width="9.54296875" customWidth="1"/>
    <col min="38" max="39" width="9.81640625" style="67" customWidth="1"/>
    <col min="41" max="41" width="14" customWidth="1"/>
    <col min="42" max="42" width="12.54296875" customWidth="1"/>
    <col min="43" max="43" width="10.90625" customWidth="1"/>
  </cols>
  <sheetData>
    <row r="1" spans="1:5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L1"/>
      <c r="AM1"/>
    </row>
    <row r="2" spans="1:51" s="200" customFormat="1" ht="31.8">
      <c r="A2" s="4"/>
      <c r="B2" s="4"/>
      <c r="C2" s="4"/>
      <c r="D2" s="4"/>
      <c r="E2" s="4"/>
      <c r="F2" s="4"/>
      <c r="G2" s="4"/>
      <c r="H2" s="4"/>
      <c r="I2"/>
      <c r="J2" s="70"/>
      <c r="K2"/>
      <c r="L2"/>
      <c r="M2" s="70"/>
      <c r="N2" s="11"/>
      <c r="O2" s="11"/>
      <c r="P2" s="11"/>
      <c r="Q2" s="16"/>
      <c r="R2"/>
      <c r="S2" s="11"/>
      <c r="T2" s="204"/>
      <c r="U2" s="58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1">
      <c r="A3" s="4"/>
      <c r="B3" s="4"/>
      <c r="C3" s="4"/>
      <c r="D3" s="4"/>
      <c r="E3" s="4"/>
      <c r="F3" s="4"/>
      <c r="G3" s="4"/>
      <c r="H3" s="4"/>
      <c r="J3" s="70"/>
      <c r="M3" s="70"/>
      <c r="Q3" s="16"/>
      <c r="T3" s="204"/>
      <c r="U3" s="58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L3"/>
      <c r="AM3"/>
    </row>
    <row r="4" spans="1:51">
      <c r="A4" s="4"/>
      <c r="B4" s="4"/>
      <c r="C4" s="4"/>
      <c r="D4" s="4"/>
      <c r="E4" s="4"/>
      <c r="F4" s="4"/>
      <c r="G4" s="4"/>
      <c r="H4" s="4"/>
      <c r="J4" s="70"/>
      <c r="M4" s="70"/>
      <c r="Q4" s="16"/>
      <c r="T4" s="204"/>
      <c r="U4" s="58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L4"/>
      <c r="AM4"/>
    </row>
    <row r="5" spans="1:51" s="182" customFormat="1" ht="19.8">
      <c r="A5" s="4"/>
      <c r="B5" s="4"/>
      <c r="C5" s="4"/>
      <c r="D5" s="4"/>
      <c r="E5" s="4"/>
      <c r="F5" s="4"/>
      <c r="G5" s="4"/>
      <c r="H5" s="4"/>
      <c r="I5"/>
      <c r="J5" s="70"/>
      <c r="K5"/>
      <c r="L5"/>
      <c r="M5" s="70"/>
      <c r="N5" s="11"/>
      <c r="O5" s="11"/>
      <c r="P5" s="11"/>
      <c r="Q5" s="16"/>
      <c r="R5"/>
      <c r="S5" s="11"/>
      <c r="T5" s="204"/>
      <c r="U5" s="58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 s="177"/>
      <c r="AX5" s="179"/>
      <c r="AY5" s="179"/>
    </row>
    <row r="6" spans="1:51" ht="15.6">
      <c r="A6" s="4"/>
      <c r="B6" s="4"/>
      <c r="C6" s="4"/>
      <c r="D6" s="4"/>
      <c r="E6" s="4"/>
      <c r="F6" s="4"/>
      <c r="G6" s="4"/>
      <c r="H6" s="4"/>
      <c r="J6" s="70"/>
      <c r="M6" s="70"/>
      <c r="Q6" s="16"/>
      <c r="T6" s="204"/>
      <c r="U6" s="58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L6"/>
      <c r="AM6"/>
      <c r="AU6" s="5"/>
    </row>
    <row r="7" spans="1:51" ht="15.6">
      <c r="A7" s="4"/>
      <c r="B7" s="4"/>
      <c r="C7" s="4"/>
      <c r="D7" s="4"/>
      <c r="E7" s="4"/>
      <c r="F7" s="4"/>
      <c r="G7" s="4"/>
      <c r="H7" s="4"/>
      <c r="J7" s="70"/>
      <c r="M7" s="70"/>
      <c r="Q7" s="16"/>
      <c r="T7" s="204"/>
      <c r="U7" s="58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L7"/>
      <c r="AM7"/>
      <c r="AU7" s="5"/>
    </row>
    <row r="8" spans="1:51">
      <c r="A8" s="4"/>
      <c r="B8" s="4"/>
      <c r="C8" s="4"/>
      <c r="D8" s="4"/>
      <c r="E8" s="4"/>
      <c r="F8" s="4"/>
      <c r="G8" s="4"/>
      <c r="H8" s="4"/>
      <c r="J8" s="70"/>
      <c r="M8" s="70"/>
      <c r="Q8" s="16"/>
      <c r="T8" s="204"/>
      <c r="U8" s="58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L8"/>
      <c r="AM8"/>
    </row>
    <row r="9" spans="1:51">
      <c r="A9" s="4"/>
      <c r="B9" s="4"/>
      <c r="C9" s="4"/>
      <c r="D9" s="4"/>
      <c r="E9" s="4"/>
      <c r="F9" s="4"/>
      <c r="G9" s="4"/>
      <c r="H9" s="4"/>
      <c r="J9" s="70"/>
      <c r="M9" s="70"/>
      <c r="Q9" s="16"/>
      <c r="T9" s="204"/>
      <c r="U9" s="58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L9"/>
      <c r="AM9"/>
    </row>
    <row r="10" spans="1:51">
      <c r="A10" s="4"/>
      <c r="B10" s="4"/>
      <c r="C10" s="4"/>
      <c r="D10" s="4"/>
      <c r="E10" s="4"/>
      <c r="F10" s="4"/>
      <c r="G10" s="4"/>
      <c r="H10" s="4"/>
      <c r="J10" s="70"/>
      <c r="M10" s="70"/>
      <c r="Q10" s="16"/>
      <c r="T10" s="204"/>
      <c r="U10" s="58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L10"/>
      <c r="AM10"/>
    </row>
    <row r="11" spans="1:51">
      <c r="A11" s="4"/>
      <c r="B11" s="4"/>
      <c r="C11" s="4"/>
      <c r="D11" s="4"/>
      <c r="E11" s="4"/>
      <c r="F11" s="4"/>
      <c r="G11" s="4"/>
      <c r="H11" s="4"/>
      <c r="J11" s="70"/>
      <c r="M11" s="70"/>
      <c r="Q11" s="16"/>
      <c r="T11" s="204"/>
      <c r="U11" s="58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L11"/>
      <c r="AM11"/>
    </row>
    <row r="12" spans="1:51" ht="15.6">
      <c r="A12" s="4"/>
      <c r="B12" s="4"/>
      <c r="C12" s="4"/>
      <c r="D12" s="4"/>
      <c r="E12" s="4"/>
      <c r="F12" s="4"/>
      <c r="G12" s="4"/>
      <c r="H12" s="4"/>
      <c r="J12" s="70"/>
      <c r="M12" s="70"/>
      <c r="Q12" s="16"/>
      <c r="T12" s="204"/>
      <c r="U12" s="58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K12" s="2"/>
      <c r="AL12" s="2"/>
      <c r="AM12"/>
    </row>
    <row r="13" spans="1:51" ht="15.6">
      <c r="A13" s="4"/>
      <c r="B13" s="4"/>
      <c r="C13" s="4"/>
      <c r="D13" s="4"/>
      <c r="E13" s="4"/>
      <c r="F13" s="4"/>
      <c r="G13" s="4"/>
      <c r="H13" s="4"/>
      <c r="J13" s="70"/>
      <c r="M13" s="70"/>
      <c r="Q13" s="16"/>
      <c r="T13" s="204"/>
      <c r="U13" s="58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K13" s="2"/>
      <c r="AL13" s="4"/>
      <c r="AM13" s="4"/>
      <c r="AN13" s="4"/>
    </row>
    <row r="14" spans="1:51">
      <c r="A14" s="4"/>
      <c r="B14" s="4"/>
      <c r="C14" s="4"/>
      <c r="D14" s="4"/>
      <c r="E14" s="4"/>
      <c r="F14" s="4"/>
      <c r="G14" s="4"/>
      <c r="H14" s="4"/>
      <c r="J14" s="70"/>
      <c r="M14" s="70"/>
      <c r="Q14" s="16"/>
      <c r="T14" s="204"/>
      <c r="U14" s="58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K14" s="1"/>
      <c r="AL14" s="11"/>
      <c r="AM14" s="11"/>
      <c r="AN14" s="11"/>
    </row>
    <row r="15" spans="1:51">
      <c r="A15" s="4"/>
      <c r="B15" s="4"/>
      <c r="C15" s="4"/>
      <c r="D15" s="4"/>
      <c r="E15" s="4"/>
      <c r="F15" s="4"/>
      <c r="G15" s="4"/>
      <c r="H15" s="4"/>
      <c r="J15" s="70"/>
      <c r="M15" s="70"/>
      <c r="Q15" s="16"/>
      <c r="T15" s="204"/>
      <c r="U15" s="58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K15" s="1"/>
      <c r="AL15" s="11"/>
      <c r="AM15" s="11"/>
      <c r="AN15" s="11"/>
    </row>
    <row r="16" spans="1:51">
      <c r="A16" s="4"/>
      <c r="B16" s="4"/>
      <c r="C16" s="4"/>
      <c r="D16" s="4"/>
      <c r="E16" s="4"/>
      <c r="F16" s="4"/>
      <c r="G16" s="4"/>
      <c r="H16" s="4"/>
      <c r="J16" s="70"/>
      <c r="M16" s="70"/>
      <c r="Q16" s="16"/>
      <c r="T16" s="204"/>
      <c r="U16" s="58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K16" s="1"/>
      <c r="AL16" s="11"/>
      <c r="AM16" s="11"/>
      <c r="AN16" s="11"/>
    </row>
    <row r="17" spans="1:40">
      <c r="A17" s="4"/>
      <c r="B17" s="4"/>
      <c r="C17" s="4"/>
      <c r="D17" s="4"/>
      <c r="E17" s="4"/>
      <c r="F17" s="4"/>
      <c r="G17" s="4"/>
      <c r="H17" s="4"/>
      <c r="J17" s="70"/>
      <c r="M17" s="70"/>
      <c r="Q17" s="16"/>
      <c r="T17" s="204"/>
      <c r="U17" s="5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K17" s="1"/>
      <c r="AL17" s="11"/>
      <c r="AM17" s="11"/>
      <c r="AN17" s="11"/>
    </row>
    <row r="18" spans="1:40">
      <c r="A18" s="4"/>
      <c r="B18" s="4"/>
      <c r="C18" s="4"/>
      <c r="D18" s="4"/>
      <c r="E18" s="4"/>
      <c r="F18" s="4"/>
      <c r="G18" s="4"/>
      <c r="H18" s="4"/>
      <c r="J18" s="70"/>
      <c r="M18" s="70"/>
      <c r="Q18" s="16"/>
      <c r="T18" s="204"/>
      <c r="U18" s="58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K18" s="1"/>
      <c r="AL18" s="11"/>
      <c r="AM18" s="11"/>
      <c r="AN18" s="11"/>
    </row>
    <row r="19" spans="1:40">
      <c r="A19" s="4"/>
      <c r="B19" s="4"/>
      <c r="C19" s="4"/>
      <c r="D19" s="4"/>
      <c r="E19" s="4"/>
      <c r="F19" s="4"/>
      <c r="G19" s="4"/>
      <c r="H19" s="4"/>
      <c r="J19" s="70"/>
      <c r="M19" s="70"/>
      <c r="Q19" s="16"/>
      <c r="T19" s="204"/>
      <c r="U19" s="5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K19" s="1"/>
      <c r="AL19" s="11"/>
      <c r="AM19" s="11"/>
      <c r="AN19" s="11"/>
    </row>
    <row r="20" spans="1:40">
      <c r="A20" s="4"/>
      <c r="B20" s="4"/>
      <c r="C20" s="4"/>
      <c r="D20" s="4"/>
      <c r="E20" s="4"/>
      <c r="F20" s="4"/>
      <c r="G20" s="4"/>
      <c r="H20" s="4"/>
      <c r="J20" s="70"/>
      <c r="M20" s="70"/>
      <c r="Q20" s="16"/>
      <c r="T20" s="204"/>
      <c r="U20" s="58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K20" s="1"/>
      <c r="AL20" s="11"/>
      <c r="AM20" s="11"/>
      <c r="AN20" s="11"/>
    </row>
    <row r="21" spans="1:40">
      <c r="A21" s="4"/>
      <c r="B21" s="4"/>
      <c r="C21" s="4"/>
      <c r="D21" s="4"/>
      <c r="E21" s="4"/>
      <c r="F21" s="4"/>
      <c r="G21" s="4"/>
      <c r="H21" s="4"/>
      <c r="J21" s="70"/>
      <c r="M21" s="70"/>
      <c r="Q21" s="16"/>
      <c r="T21" s="204"/>
      <c r="U21" s="58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K21" s="1"/>
      <c r="AL21" s="11"/>
      <c r="AM21" s="11"/>
      <c r="AN21" s="11"/>
    </row>
    <row r="22" spans="1:40">
      <c r="A22" s="4"/>
      <c r="B22" s="4"/>
      <c r="C22" s="4"/>
      <c r="D22" s="4"/>
      <c r="E22" s="4"/>
      <c r="F22" s="4"/>
      <c r="G22" s="4"/>
      <c r="H22" s="4"/>
      <c r="J22" s="70"/>
      <c r="M22" s="70"/>
      <c r="Q22" s="16"/>
      <c r="T22" s="204"/>
      <c r="U22" s="58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K22" s="1"/>
      <c r="AL22" s="11"/>
      <c r="AM22" s="11"/>
      <c r="AN22" s="11"/>
    </row>
    <row r="23" spans="1:40">
      <c r="A23" s="4"/>
      <c r="B23" s="4"/>
      <c r="C23" s="4"/>
      <c r="D23" s="4"/>
      <c r="E23" s="4"/>
      <c r="F23" s="4"/>
      <c r="G23" s="4"/>
      <c r="H23" s="4"/>
      <c r="J23" s="70"/>
      <c r="M23" s="70"/>
      <c r="Q23" s="16"/>
      <c r="T23" s="204"/>
      <c r="U23" s="58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K23" s="1"/>
      <c r="AL23" s="11"/>
      <c r="AM23" s="11"/>
      <c r="AN23" s="11"/>
    </row>
    <row r="24" spans="1:40">
      <c r="A24" s="4"/>
      <c r="B24" s="4"/>
      <c r="C24" s="4"/>
      <c r="D24" s="4"/>
      <c r="E24" s="4"/>
      <c r="F24" s="4"/>
      <c r="G24" s="4"/>
      <c r="H24" s="4"/>
      <c r="J24" s="70"/>
      <c r="M24" s="70"/>
      <c r="Q24" s="16"/>
      <c r="T24" s="204"/>
      <c r="U24" s="58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K24" s="1"/>
      <c r="AL24" s="11"/>
      <c r="AM24" s="11"/>
      <c r="AN24" s="11"/>
    </row>
    <row r="25" spans="1:40">
      <c r="A25" s="4"/>
      <c r="B25" s="4"/>
      <c r="C25" s="4"/>
      <c r="D25" s="4"/>
      <c r="E25" s="4"/>
      <c r="F25" s="4"/>
      <c r="G25" s="4"/>
      <c r="H25" s="4"/>
      <c r="J25" s="70"/>
      <c r="M25" s="70"/>
      <c r="Q25" s="16"/>
      <c r="T25" s="204"/>
      <c r="U25" s="58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K25" s="1"/>
      <c r="AL25" s="11"/>
      <c r="AM25" s="11"/>
      <c r="AN25" s="11"/>
    </row>
    <row r="26" spans="1:40">
      <c r="A26" s="4"/>
      <c r="B26" s="4"/>
      <c r="C26" s="4"/>
      <c r="D26" s="4"/>
      <c r="E26" s="4"/>
      <c r="F26" s="4"/>
      <c r="G26" s="4"/>
      <c r="H26" s="4"/>
      <c r="J26" s="70"/>
      <c r="M26" s="70"/>
      <c r="Q26" s="16"/>
      <c r="T26" s="204"/>
      <c r="U26" s="58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K26" s="1"/>
      <c r="AL26" s="11"/>
      <c r="AM26" s="11"/>
      <c r="AN26" s="11"/>
    </row>
    <row r="27" spans="1:40">
      <c r="A27" s="4"/>
      <c r="B27" s="4"/>
      <c r="C27" s="4"/>
      <c r="D27" s="4"/>
      <c r="E27" s="4"/>
      <c r="F27" s="4"/>
      <c r="G27" s="4"/>
      <c r="H27" s="4"/>
      <c r="J27" s="70"/>
      <c r="M27" s="70"/>
      <c r="Q27" s="16"/>
      <c r="T27" s="204"/>
      <c r="U27" s="58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K27" s="13"/>
      <c r="AL27" s="11"/>
      <c r="AM27" s="11"/>
      <c r="AN27" s="11"/>
    </row>
    <row r="28" spans="1:40" ht="16.5" customHeight="1">
      <c r="A28" s="4"/>
      <c r="B28" s="4"/>
      <c r="C28" s="4"/>
      <c r="D28" s="4"/>
      <c r="E28" s="4"/>
      <c r="F28" s="4"/>
      <c r="G28" s="4"/>
      <c r="H28" s="4"/>
      <c r="J28" s="70"/>
      <c r="M28" s="70"/>
      <c r="Q28" s="16"/>
      <c r="T28" s="204"/>
      <c r="U28" s="58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K28" s="13"/>
      <c r="AL28" s="11"/>
      <c r="AM28" s="11"/>
      <c r="AN28" s="11"/>
    </row>
    <row r="29" spans="1:40" ht="16.5" customHeight="1">
      <c r="A29" s="4"/>
      <c r="B29" s="4"/>
      <c r="C29" s="4"/>
      <c r="D29" s="4"/>
      <c r="E29" s="4"/>
      <c r="F29" s="4"/>
      <c r="G29" s="4"/>
      <c r="H29" s="4"/>
      <c r="J29" s="70"/>
      <c r="M29" s="70"/>
      <c r="Q29" s="16"/>
      <c r="T29" s="204"/>
      <c r="U29" s="58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K29" s="13"/>
      <c r="AL29" s="11"/>
      <c r="AM29" s="11"/>
      <c r="AN29" s="11"/>
    </row>
    <row r="30" spans="1:40" ht="16.5" customHeight="1">
      <c r="A30" s="4"/>
      <c r="B30" s="4"/>
      <c r="C30" s="4"/>
      <c r="D30" s="4"/>
      <c r="E30" s="4"/>
      <c r="F30" s="4"/>
      <c r="G30" s="4"/>
      <c r="H30" s="4"/>
      <c r="J30" s="70"/>
      <c r="M30" s="70"/>
      <c r="Q30" s="16"/>
      <c r="T30" s="204"/>
      <c r="U30" s="58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K30" s="13"/>
      <c r="AL30" s="11"/>
      <c r="AM30" s="11"/>
      <c r="AN30" s="11"/>
    </row>
    <row r="31" spans="1:40" ht="16.5" customHeight="1">
      <c r="A31" s="4"/>
      <c r="B31" s="4"/>
      <c r="C31" s="4"/>
      <c r="D31" s="4"/>
      <c r="E31" s="4"/>
      <c r="F31" s="4"/>
      <c r="G31" s="4"/>
      <c r="H31" s="4"/>
      <c r="J31" s="70"/>
      <c r="M31" s="70"/>
      <c r="Q31" s="16"/>
      <c r="T31" s="204"/>
      <c r="U31" s="58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K31" s="13"/>
      <c r="AL31" s="11"/>
      <c r="AM31" s="11"/>
      <c r="AN31" s="11"/>
    </row>
    <row r="32" spans="1:40">
      <c r="A32" s="4"/>
      <c r="B32" s="4"/>
      <c r="C32" s="4"/>
      <c r="D32" s="4"/>
      <c r="E32" s="4"/>
      <c r="F32" s="4"/>
      <c r="G32" s="4"/>
      <c r="H32" s="4"/>
      <c r="J32" s="70"/>
      <c r="M32" s="70"/>
      <c r="Q32" s="16"/>
      <c r="T32" s="204"/>
      <c r="U32" s="58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K32" s="13"/>
      <c r="AL32" s="11"/>
      <c r="AM32" s="11"/>
      <c r="AN32" s="11"/>
    </row>
    <row r="33" spans="1:40" ht="17.25" customHeight="1">
      <c r="A33" s="4"/>
      <c r="B33" s="4"/>
      <c r="C33" s="4"/>
      <c r="D33" s="4"/>
      <c r="E33" s="4"/>
      <c r="F33" s="4"/>
      <c r="G33" s="4"/>
      <c r="H33" s="4"/>
      <c r="J33" s="70"/>
      <c r="M33" s="70"/>
      <c r="Q33" s="16"/>
      <c r="T33" s="204"/>
      <c r="U33" s="5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K33" s="13"/>
      <c r="AL33" s="11"/>
      <c r="AM33" s="11"/>
      <c r="AN33" s="11"/>
    </row>
    <row r="34" spans="1:40">
      <c r="A34" s="4"/>
      <c r="B34" s="4"/>
      <c r="C34" s="4"/>
      <c r="D34" s="4"/>
      <c r="E34" s="4"/>
      <c r="F34" s="4"/>
      <c r="G34" s="4"/>
      <c r="H34" s="4"/>
      <c r="J34" s="70"/>
      <c r="M34" s="70"/>
      <c r="Q34" s="16"/>
      <c r="T34" s="204"/>
      <c r="U34" s="58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K34" s="13"/>
      <c r="AL34" s="11"/>
      <c r="AM34" s="11"/>
      <c r="AN34" s="11"/>
    </row>
    <row r="35" spans="1:40">
      <c r="A35" s="4"/>
      <c r="B35" s="4"/>
      <c r="C35" s="4"/>
      <c r="D35" s="4"/>
      <c r="E35" s="4"/>
      <c r="F35" s="4"/>
      <c r="G35" s="4"/>
      <c r="H35" s="4"/>
      <c r="J35" s="70"/>
      <c r="M35" s="70"/>
      <c r="Q35" s="16"/>
      <c r="T35" s="204"/>
      <c r="U35" s="5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K35" s="13"/>
      <c r="AL35" s="11"/>
      <c r="AM35" s="11"/>
      <c r="AN35" s="11"/>
    </row>
    <row r="36" spans="1:40" ht="21">
      <c r="A36" s="4"/>
      <c r="B36" s="4"/>
      <c r="C36" s="4"/>
      <c r="D36" s="4"/>
      <c r="E36" s="4"/>
      <c r="F36" s="4"/>
      <c r="G36" s="4"/>
      <c r="H36" s="4"/>
      <c r="J36" s="70"/>
      <c r="M36" s="70"/>
      <c r="Q36" s="16"/>
      <c r="T36" s="204"/>
      <c r="U36" s="58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K36" s="54"/>
      <c r="AL36" s="11"/>
      <c r="AM36" s="11"/>
      <c r="AN36" s="11"/>
    </row>
    <row r="37" spans="1:40">
      <c r="A37" s="4"/>
      <c r="B37" s="4"/>
      <c r="C37" s="4"/>
      <c r="D37" s="4"/>
      <c r="E37" s="4"/>
      <c r="F37" s="4"/>
      <c r="G37" s="4"/>
      <c r="H37" s="4"/>
      <c r="J37" s="70"/>
      <c r="M37" s="70"/>
      <c r="Q37" s="16"/>
      <c r="T37" s="204"/>
      <c r="U37" s="5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L37"/>
      <c r="AM37"/>
    </row>
    <row r="38" spans="1:40" ht="15.6">
      <c r="A38" s="4"/>
      <c r="B38" s="4"/>
      <c r="C38" s="4"/>
      <c r="D38" s="4"/>
      <c r="E38" s="4"/>
      <c r="F38" s="4"/>
      <c r="G38" s="4"/>
      <c r="H38" s="4"/>
      <c r="J38" s="70"/>
      <c r="M38" s="70"/>
      <c r="Q38" s="16"/>
      <c r="T38" s="204"/>
      <c r="U38" s="58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K38" s="5"/>
      <c r="AL38"/>
      <c r="AM38"/>
    </row>
    <row r="39" spans="1:40">
      <c r="A39" s="4"/>
      <c r="B39" s="4"/>
      <c r="C39" s="4"/>
      <c r="D39" s="4"/>
      <c r="E39" s="4"/>
      <c r="F39" s="4"/>
      <c r="G39" s="4"/>
      <c r="H39" s="4"/>
      <c r="J39" s="70"/>
      <c r="M39" s="70"/>
      <c r="Q39" s="16"/>
      <c r="T39" s="204"/>
      <c r="U39" s="5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L39"/>
      <c r="AM39"/>
    </row>
    <row r="40" spans="1:40">
      <c r="A40" s="4"/>
      <c r="B40" s="4"/>
      <c r="C40" s="4"/>
      <c r="D40" s="4"/>
      <c r="E40" s="4"/>
      <c r="F40" s="4"/>
      <c r="G40" s="4"/>
      <c r="H40" s="4"/>
      <c r="J40" s="70"/>
      <c r="M40" s="70"/>
      <c r="Q40" s="16"/>
      <c r="T40" s="204"/>
      <c r="U40" s="58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L40"/>
      <c r="AM40"/>
    </row>
    <row r="41" spans="1:40">
      <c r="A41" s="4"/>
      <c r="B41" s="4"/>
      <c r="C41" s="4"/>
      <c r="D41" s="4"/>
      <c r="E41" s="4"/>
      <c r="F41" s="4"/>
      <c r="G41" s="4"/>
      <c r="H41" s="4"/>
      <c r="J41" s="70"/>
      <c r="M41" s="70"/>
      <c r="Q41" s="16"/>
      <c r="T41" s="204"/>
      <c r="U41" s="58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L41"/>
      <c r="AM41"/>
    </row>
    <row r="42" spans="1:40">
      <c r="A42" s="4"/>
      <c r="B42" s="4"/>
      <c r="C42" s="4"/>
      <c r="D42" s="4"/>
      <c r="E42" s="4"/>
      <c r="F42" s="4"/>
      <c r="G42" s="4"/>
      <c r="H42" s="4"/>
      <c r="J42" s="70"/>
      <c r="M42" s="70"/>
      <c r="Q42" s="16"/>
      <c r="T42" s="204"/>
      <c r="U42" s="58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L42"/>
      <c r="AM42"/>
    </row>
    <row r="43" spans="1:40">
      <c r="A43" s="4"/>
      <c r="B43" s="4"/>
      <c r="C43" s="4"/>
      <c r="D43" s="4"/>
      <c r="E43" s="4"/>
      <c r="F43" s="4"/>
      <c r="G43" s="4"/>
      <c r="H43" s="4"/>
      <c r="J43" s="70"/>
      <c r="M43" s="70"/>
      <c r="Q43" s="16"/>
      <c r="T43" s="204"/>
      <c r="U43" s="58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L43"/>
      <c r="AM43"/>
    </row>
    <row r="44" spans="1:40">
      <c r="A44" s="4"/>
      <c r="B44" s="4"/>
      <c r="C44" s="4"/>
      <c r="D44" s="4"/>
      <c r="E44" s="4"/>
      <c r="F44" s="4"/>
      <c r="G44" s="4"/>
      <c r="H44" s="4"/>
      <c r="J44" s="70"/>
      <c r="M44" s="70"/>
      <c r="Q44" s="16"/>
      <c r="T44" s="204"/>
      <c r="U44" s="58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L44"/>
      <c r="AM44"/>
    </row>
    <row r="45" spans="1:40">
      <c r="A45" s="4"/>
      <c r="B45" s="4"/>
      <c r="C45" s="4"/>
      <c r="D45" s="4"/>
      <c r="E45" s="4"/>
      <c r="F45" s="4"/>
      <c r="G45" s="4"/>
      <c r="H45" s="4"/>
      <c r="J45" s="70"/>
      <c r="M45" s="70"/>
      <c r="Q45" s="16"/>
      <c r="T45" s="204"/>
      <c r="U45" s="58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L45"/>
      <c r="AM45"/>
    </row>
    <row r="46" spans="1:40">
      <c r="A46" s="4"/>
      <c r="B46" s="4"/>
      <c r="C46" s="4"/>
      <c r="D46" s="4"/>
      <c r="E46" s="4"/>
      <c r="F46" s="4"/>
      <c r="G46" s="4"/>
      <c r="H46" s="4"/>
      <c r="J46" s="70"/>
      <c r="M46" s="70"/>
      <c r="Q46" s="16"/>
      <c r="T46" s="204"/>
      <c r="U46" s="58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L46"/>
      <c r="AM46"/>
    </row>
    <row r="47" spans="1:40">
      <c r="A47" s="4"/>
      <c r="B47" s="4"/>
      <c r="C47" s="4"/>
      <c r="D47" s="4"/>
      <c r="E47" s="4"/>
      <c r="F47" s="4"/>
      <c r="G47" s="4"/>
      <c r="H47" s="4"/>
      <c r="J47" s="70"/>
      <c r="M47" s="70"/>
      <c r="Q47" s="16"/>
      <c r="T47" s="204"/>
      <c r="U47" s="5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L47"/>
      <c r="AM47"/>
    </row>
    <row r="48" spans="1:40">
      <c r="A48" s="4"/>
      <c r="B48" s="4"/>
      <c r="C48" s="4"/>
      <c r="D48" s="4"/>
      <c r="E48" s="4"/>
      <c r="F48" s="4"/>
      <c r="G48" s="4"/>
      <c r="H48" s="4"/>
      <c r="J48" s="70"/>
      <c r="M48" s="70"/>
      <c r="Q48" s="16"/>
      <c r="T48" s="204"/>
      <c r="U48" s="58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L48"/>
      <c r="AM48"/>
    </row>
    <row r="49" spans="1:39">
      <c r="A49" s="4"/>
      <c r="B49" s="4"/>
      <c r="C49" s="4"/>
      <c r="D49" s="4"/>
      <c r="E49" s="4"/>
      <c r="F49" s="4"/>
      <c r="G49" s="4"/>
      <c r="H49" s="4"/>
      <c r="J49" s="70"/>
      <c r="M49" s="70"/>
      <c r="Q49" s="16"/>
      <c r="T49" s="204"/>
      <c r="U49" s="58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/>
      <c r="AM49"/>
    </row>
    <row r="50" spans="1:39">
      <c r="A50" s="4"/>
      <c r="B50" s="4"/>
      <c r="C50" s="4"/>
      <c r="D50" s="4"/>
      <c r="E50" s="4"/>
      <c r="F50" s="4"/>
      <c r="G50" s="4"/>
      <c r="H50" s="4"/>
      <c r="J50" s="70"/>
      <c r="M50" s="70"/>
      <c r="Q50" s="16"/>
      <c r="T50" s="204"/>
      <c r="U50" s="58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L50"/>
      <c r="AM50"/>
    </row>
    <row r="51" spans="1:39">
      <c r="A51" s="4"/>
      <c r="B51" s="4"/>
      <c r="C51" s="4"/>
      <c r="D51" s="4"/>
      <c r="E51" s="4"/>
      <c r="F51" s="4"/>
      <c r="G51" s="4"/>
      <c r="H51" s="4"/>
      <c r="J51" s="70"/>
      <c r="M51" s="70"/>
      <c r="Q51" s="16"/>
      <c r="T51" s="204"/>
      <c r="U51" s="58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L51"/>
      <c r="AM51"/>
    </row>
    <row r="52" spans="1:39">
      <c r="A52" s="4"/>
      <c r="B52" s="4"/>
      <c r="C52" s="4"/>
      <c r="D52" s="4"/>
      <c r="E52" s="4"/>
      <c r="F52" s="4"/>
      <c r="G52" s="4"/>
      <c r="H52" s="4"/>
      <c r="J52" s="70"/>
      <c r="M52" s="70"/>
      <c r="Q52" s="16"/>
      <c r="T52" s="204"/>
      <c r="U52" s="58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L52"/>
      <c r="AM52"/>
    </row>
    <row r="53" spans="1:39">
      <c r="A53" s="4"/>
      <c r="B53" s="4"/>
      <c r="C53" s="4"/>
      <c r="D53" s="4"/>
      <c r="E53" s="4"/>
      <c r="F53" s="4"/>
      <c r="G53" s="4"/>
      <c r="H53" s="4"/>
      <c r="J53" s="70"/>
      <c r="M53" s="70"/>
      <c r="Q53" s="16"/>
      <c r="T53" s="204"/>
      <c r="U53" s="58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L53"/>
      <c r="AM53"/>
    </row>
    <row r="54" spans="1:39">
      <c r="A54" s="4"/>
      <c r="B54" s="4"/>
      <c r="C54" s="4"/>
      <c r="D54" s="4"/>
      <c r="E54" s="4"/>
      <c r="F54" s="4"/>
      <c r="G54" s="4"/>
      <c r="H54" s="4"/>
      <c r="J54" s="70"/>
      <c r="M54" s="70"/>
      <c r="Q54" s="16"/>
      <c r="T54" s="204"/>
      <c r="U54" s="58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L54"/>
      <c r="AM54"/>
    </row>
    <row r="55" spans="1:39">
      <c r="A55" s="4"/>
      <c r="B55" s="4"/>
      <c r="C55" s="4"/>
      <c r="D55" s="4"/>
      <c r="E55" s="4"/>
      <c r="F55" s="4"/>
      <c r="G55" s="4"/>
      <c r="H55" s="4"/>
      <c r="J55" s="70"/>
      <c r="M55" s="70"/>
      <c r="Q55" s="16"/>
      <c r="T55" s="204"/>
      <c r="U55" s="58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L55"/>
      <c r="AM55"/>
    </row>
    <row r="56" spans="1:39">
      <c r="A56" s="4"/>
      <c r="B56" s="4"/>
      <c r="C56" s="4"/>
      <c r="D56" s="4"/>
      <c r="E56" s="4"/>
      <c r="F56" s="4"/>
      <c r="G56" s="4"/>
      <c r="H56" s="4"/>
      <c r="J56" s="70"/>
      <c r="M56" s="70"/>
      <c r="Q56" s="16"/>
      <c r="T56" s="204"/>
      <c r="U56" s="58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L56"/>
      <c r="AM56"/>
    </row>
    <row r="57" spans="1:39">
      <c r="A57" s="4"/>
      <c r="B57" s="4"/>
      <c r="C57" s="4"/>
      <c r="D57" s="4"/>
      <c r="E57" s="4"/>
      <c r="F57" s="4"/>
      <c r="G57" s="4"/>
      <c r="H57" s="4"/>
      <c r="J57" s="70"/>
      <c r="M57" s="70"/>
      <c r="Q57" s="16"/>
      <c r="T57" s="204"/>
      <c r="U57" s="58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L57"/>
      <c r="AM57"/>
    </row>
    <row r="58" spans="1:39">
      <c r="A58" s="4"/>
      <c r="B58" s="4"/>
      <c r="C58" s="4"/>
      <c r="D58" s="4"/>
      <c r="E58" s="4"/>
      <c r="F58" s="4"/>
      <c r="G58" s="4"/>
      <c r="H58" s="4"/>
      <c r="J58" s="70"/>
      <c r="M58" s="70"/>
      <c r="Q58" s="16"/>
      <c r="T58" s="204"/>
      <c r="U58" s="58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L58"/>
      <c r="AM58"/>
    </row>
    <row r="59" spans="1:39">
      <c r="A59" s="4"/>
      <c r="B59" s="4"/>
      <c r="C59" s="4"/>
      <c r="D59" s="4"/>
      <c r="E59" s="4"/>
      <c r="F59" s="4"/>
      <c r="G59" s="4"/>
      <c r="H59" s="4"/>
      <c r="J59" s="70"/>
      <c r="M59" s="70"/>
      <c r="Q59" s="16"/>
      <c r="T59" s="204"/>
      <c r="U59" s="58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L59"/>
      <c r="AM59"/>
    </row>
    <row r="60" spans="1:39">
      <c r="A60" s="4"/>
      <c r="B60" s="4"/>
      <c r="C60" s="4"/>
      <c r="D60" s="4"/>
      <c r="E60" s="4"/>
      <c r="F60" s="4"/>
      <c r="G60" s="4"/>
      <c r="H60" s="4"/>
      <c r="J60" s="70"/>
      <c r="M60" s="70"/>
      <c r="Q60" s="16"/>
      <c r="T60" s="204"/>
      <c r="U60" s="58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L60"/>
      <c r="AM60"/>
    </row>
    <row r="61" spans="1:39">
      <c r="A61" s="4"/>
      <c r="B61" s="4"/>
      <c r="C61" s="4"/>
      <c r="D61" s="4"/>
      <c r="E61" s="4"/>
      <c r="F61" s="4"/>
      <c r="G61" s="4"/>
      <c r="H61" s="4"/>
      <c r="J61" s="70"/>
      <c r="M61" s="70"/>
      <c r="Q61" s="16"/>
      <c r="T61" s="204"/>
      <c r="U61" s="5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L61"/>
      <c r="AM61"/>
    </row>
    <row r="62" spans="1:39">
      <c r="A62" s="4"/>
      <c r="B62" s="4"/>
      <c r="C62" s="4"/>
      <c r="D62" s="4"/>
      <c r="E62" s="4"/>
      <c r="F62" s="4"/>
      <c r="G62" s="4"/>
      <c r="H62" s="4"/>
      <c r="J62" s="70"/>
      <c r="M62" s="70"/>
      <c r="Q62" s="16"/>
      <c r="T62" s="204"/>
      <c r="U62" s="58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L62"/>
      <c r="AM62"/>
    </row>
    <row r="63" spans="1:39">
      <c r="A63" s="4"/>
      <c r="B63" s="4"/>
      <c r="C63" s="4"/>
      <c r="D63" s="4"/>
      <c r="E63" s="4"/>
      <c r="F63" s="4"/>
      <c r="G63" s="4"/>
      <c r="H63" s="4"/>
      <c r="J63" s="70"/>
      <c r="M63" s="70"/>
      <c r="Q63" s="16"/>
      <c r="T63" s="204"/>
      <c r="U63" s="5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L63"/>
      <c r="AM63"/>
    </row>
    <row r="64" spans="1:39">
      <c r="A64" s="4"/>
      <c r="B64" s="4"/>
      <c r="C64" s="4"/>
      <c r="D64" s="4"/>
      <c r="E64" s="4"/>
      <c r="F64" s="4"/>
      <c r="G64" s="4"/>
      <c r="H64" s="4"/>
      <c r="J64" s="70"/>
      <c r="M64" s="70"/>
      <c r="Q64" s="16"/>
      <c r="T64" s="204"/>
      <c r="U64" s="58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L64"/>
      <c r="AM64"/>
    </row>
    <row r="65" spans="1:39">
      <c r="A65" s="4"/>
      <c r="B65" s="4"/>
      <c r="C65" s="4"/>
      <c r="D65" s="4"/>
      <c r="E65" s="4"/>
      <c r="F65" s="4"/>
      <c r="G65" s="4"/>
      <c r="H65" s="4"/>
      <c r="J65" s="70"/>
      <c r="M65" s="70"/>
      <c r="Q65" s="16"/>
      <c r="T65" s="204"/>
      <c r="U65" s="58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L65"/>
      <c r="AM65"/>
    </row>
    <row r="66" spans="1:39">
      <c r="A66" s="4"/>
      <c r="B66" s="4"/>
      <c r="C66" s="4"/>
      <c r="D66" s="4"/>
      <c r="E66" s="4"/>
      <c r="F66" s="4"/>
      <c r="G66" s="4"/>
      <c r="H66" s="4"/>
      <c r="J66" s="70"/>
      <c r="M66" s="70"/>
      <c r="Q66" s="16"/>
      <c r="T66" s="204"/>
      <c r="U66" s="5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L66"/>
      <c r="AM66"/>
    </row>
    <row r="67" spans="1:39">
      <c r="A67" s="4"/>
      <c r="B67" s="4"/>
      <c r="C67" s="4"/>
      <c r="D67" s="4"/>
      <c r="E67" s="4"/>
      <c r="F67" s="4"/>
      <c r="G67" s="4"/>
      <c r="H67" s="4"/>
      <c r="J67" s="70"/>
      <c r="M67" s="70"/>
      <c r="Q67" s="16"/>
      <c r="T67" s="204"/>
      <c r="U67" s="58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L67"/>
      <c r="AM67"/>
    </row>
    <row r="68" spans="1:39">
      <c r="A68" s="4"/>
      <c r="B68" s="4"/>
      <c r="C68" s="4"/>
      <c r="D68" s="4"/>
      <c r="E68" s="4"/>
      <c r="F68" s="4"/>
      <c r="G68" s="4"/>
      <c r="H68" s="4"/>
      <c r="J68" s="70"/>
      <c r="M68" s="70"/>
      <c r="Q68" s="16"/>
      <c r="T68" s="204"/>
      <c r="U68" s="5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L68"/>
      <c r="AM68"/>
    </row>
    <row r="69" spans="1:39">
      <c r="A69" s="4"/>
      <c r="B69" s="4"/>
      <c r="C69" s="4"/>
      <c r="D69" s="4"/>
      <c r="E69" s="4"/>
      <c r="F69" s="4"/>
      <c r="G69" s="4"/>
      <c r="H69" s="4"/>
      <c r="J69" s="70"/>
      <c r="M69" s="70"/>
      <c r="Q69" s="16"/>
      <c r="T69" s="204"/>
      <c r="U69" s="58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L69"/>
      <c r="AM69"/>
    </row>
    <row r="70" spans="1:39">
      <c r="A70" s="4"/>
      <c r="B70" s="4"/>
      <c r="C70" s="4"/>
      <c r="D70" s="4"/>
      <c r="E70" s="4"/>
      <c r="F70" s="4"/>
      <c r="G70" s="4"/>
      <c r="H70" s="4"/>
      <c r="J70" s="70"/>
      <c r="M70" s="70"/>
      <c r="Q70" s="16"/>
      <c r="T70" s="204"/>
      <c r="U70" s="58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L70"/>
      <c r="AM70"/>
    </row>
    <row r="71" spans="1:39">
      <c r="A71" s="4"/>
      <c r="B71" s="4"/>
      <c r="C71" s="4"/>
      <c r="D71" s="4"/>
      <c r="E71" s="4"/>
      <c r="F71" s="4"/>
      <c r="G71" s="4"/>
      <c r="H71" s="4"/>
      <c r="J71" s="70"/>
      <c r="M71" s="70"/>
      <c r="Q71" s="16"/>
      <c r="T71" s="204"/>
      <c r="U71" s="58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L71"/>
      <c r="AM71"/>
    </row>
    <row r="72" spans="1:39">
      <c r="A72" s="4"/>
      <c r="B72" s="4"/>
      <c r="C72" s="4"/>
      <c r="D72" s="4"/>
      <c r="E72" s="4"/>
      <c r="F72" s="4"/>
      <c r="G72" s="4"/>
      <c r="H72" s="4"/>
      <c r="J72" s="70"/>
      <c r="M72" s="70"/>
      <c r="Q72" s="16"/>
      <c r="T72" s="204"/>
      <c r="U72" s="58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L72"/>
      <c r="AM72"/>
    </row>
    <row r="73" spans="1:39">
      <c r="A73" s="4"/>
      <c r="B73" s="4"/>
      <c r="C73" s="4"/>
      <c r="D73" s="4"/>
      <c r="E73" s="4"/>
      <c r="F73" s="4"/>
      <c r="G73" s="4"/>
      <c r="H73" s="4"/>
      <c r="J73" s="70"/>
      <c r="M73" s="70"/>
      <c r="Q73" s="16"/>
      <c r="T73" s="204"/>
      <c r="U73" s="58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L73"/>
      <c r="AM73"/>
    </row>
    <row r="74" spans="1:39">
      <c r="A74" s="4"/>
      <c r="B74" s="4"/>
      <c r="C74" s="4"/>
      <c r="D74" s="4"/>
      <c r="E74" s="4"/>
      <c r="F74" s="4"/>
      <c r="G74" s="4"/>
      <c r="H74" s="4"/>
      <c r="J74" s="70"/>
      <c r="M74" s="70"/>
      <c r="Q74" s="16"/>
      <c r="T74" s="204"/>
      <c r="U74" s="58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L74"/>
      <c r="AM74"/>
    </row>
    <row r="75" spans="1:39">
      <c r="A75" s="4"/>
      <c r="B75" s="4"/>
      <c r="C75" s="4"/>
      <c r="D75" s="4"/>
      <c r="E75" s="4"/>
      <c r="F75" s="4"/>
      <c r="G75" s="4"/>
      <c r="H75" s="4"/>
      <c r="J75" s="70"/>
      <c r="M75" s="70"/>
      <c r="Q75" s="16"/>
      <c r="T75" s="204"/>
      <c r="U75" s="58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L75"/>
      <c r="AM75"/>
    </row>
    <row r="76" spans="1:39">
      <c r="A76" s="4"/>
      <c r="B76" s="4"/>
      <c r="C76" s="4"/>
      <c r="D76" s="4"/>
      <c r="E76" s="4"/>
      <c r="F76" s="4"/>
      <c r="G76" s="4"/>
      <c r="H76" s="4"/>
      <c r="J76" s="70"/>
      <c r="M76" s="70"/>
      <c r="Q76" s="16"/>
      <c r="T76" s="204"/>
      <c r="U76" s="58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L76"/>
      <c r="AM76"/>
    </row>
    <row r="77" spans="1:39">
      <c r="A77" s="4"/>
      <c r="B77" s="4"/>
      <c r="C77" s="4"/>
      <c r="D77" s="4"/>
      <c r="E77" s="4"/>
      <c r="F77" s="4"/>
      <c r="G77" s="4"/>
      <c r="H77" s="4"/>
      <c r="J77" s="70"/>
      <c r="M77" s="70"/>
      <c r="Q77" s="16"/>
      <c r="T77" s="204"/>
      <c r="U77" s="58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L77"/>
      <c r="AM77"/>
    </row>
    <row r="78" spans="1:39">
      <c r="A78" s="4"/>
      <c r="B78" s="4"/>
      <c r="C78" s="4"/>
      <c r="D78" s="4"/>
      <c r="E78" s="4"/>
      <c r="F78" s="4"/>
      <c r="G78" s="4"/>
      <c r="H78" s="4"/>
      <c r="J78" s="70"/>
      <c r="M78" s="70"/>
      <c r="Q78" s="16"/>
      <c r="T78" s="204"/>
      <c r="U78" s="58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L78"/>
      <c r="AM78"/>
    </row>
    <row r="79" spans="1:39">
      <c r="A79" s="4"/>
      <c r="B79" s="4"/>
      <c r="C79" s="4"/>
      <c r="D79" s="4"/>
      <c r="E79" s="4"/>
      <c r="F79" s="4"/>
      <c r="G79" s="4"/>
      <c r="H79" s="4"/>
      <c r="J79" s="70"/>
      <c r="M79" s="70"/>
      <c r="Q79" s="16"/>
      <c r="T79" s="204"/>
      <c r="U79" s="58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L79"/>
      <c r="AM79"/>
    </row>
    <row r="80" spans="1:39">
      <c r="A80" s="4"/>
      <c r="B80" s="4"/>
      <c r="C80" s="4"/>
      <c r="D80" s="4"/>
      <c r="E80" s="4"/>
      <c r="F80" s="4"/>
      <c r="G80" s="4"/>
      <c r="H80" s="4"/>
      <c r="J80" s="70"/>
      <c r="M80" s="70"/>
      <c r="Q80" s="16"/>
      <c r="T80" s="204"/>
      <c r="U80" s="58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L80"/>
      <c r="AM80"/>
    </row>
    <row r="81" spans="1:39">
      <c r="A81" s="4"/>
      <c r="B81" s="4"/>
      <c r="C81" s="4"/>
      <c r="D81" s="4"/>
      <c r="E81" s="4"/>
      <c r="F81" s="4"/>
      <c r="G81" s="4"/>
      <c r="H81" s="4"/>
      <c r="J81" s="70"/>
      <c r="M81" s="70"/>
      <c r="Q81" s="16"/>
      <c r="T81" s="204"/>
      <c r="U81" s="5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L81"/>
      <c r="AM81"/>
    </row>
    <row r="82" spans="1:39">
      <c r="A82" s="4"/>
      <c r="B82" s="4"/>
      <c r="C82" s="4"/>
      <c r="D82" s="4"/>
      <c r="E82" s="4"/>
      <c r="F82" s="4"/>
      <c r="G82" s="4"/>
      <c r="H82" s="4"/>
      <c r="J82" s="70"/>
      <c r="M82" s="70"/>
      <c r="Q82" s="16"/>
      <c r="T82" s="204"/>
      <c r="U82" s="58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L82"/>
      <c r="AM82"/>
    </row>
    <row r="83" spans="1:39">
      <c r="A83" s="4"/>
      <c r="B83" s="4"/>
      <c r="C83" s="4"/>
      <c r="D83" s="4"/>
      <c r="E83" s="4"/>
      <c r="F83" s="4"/>
      <c r="G83" s="4"/>
      <c r="H83" s="4"/>
      <c r="J83" s="70"/>
      <c r="M83" s="70"/>
      <c r="Q83" s="16"/>
      <c r="T83" s="204"/>
      <c r="U83" s="5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L83"/>
      <c r="AM83"/>
    </row>
    <row r="84" spans="1:39">
      <c r="A84" s="4"/>
      <c r="B84" s="4"/>
      <c r="C84" s="4"/>
      <c r="D84" s="4"/>
      <c r="E84" s="4"/>
      <c r="F84" s="4"/>
      <c r="G84" s="4"/>
      <c r="H84" s="4"/>
      <c r="J84" s="70"/>
      <c r="M84" s="70"/>
      <c r="Q84" s="16"/>
      <c r="T84" s="204"/>
      <c r="U84" s="58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L84"/>
      <c r="AM84"/>
    </row>
    <row r="85" spans="1:39">
      <c r="A85" s="4"/>
      <c r="B85" s="4"/>
      <c r="C85" s="4"/>
      <c r="D85" s="4"/>
      <c r="E85" s="4"/>
      <c r="F85" s="4"/>
      <c r="G85" s="4"/>
      <c r="H85" s="4"/>
      <c r="J85" s="70"/>
      <c r="M85" s="70"/>
      <c r="Q85" s="16"/>
      <c r="T85" s="204"/>
      <c r="U85" s="58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L85"/>
      <c r="AM85"/>
    </row>
    <row r="86" spans="1:39">
      <c r="A86" s="4"/>
      <c r="B86" s="4"/>
      <c r="C86" s="4"/>
      <c r="D86" s="4"/>
      <c r="E86" s="4"/>
      <c r="F86" s="4"/>
      <c r="G86" s="4"/>
      <c r="H86" s="4"/>
      <c r="J86" s="70"/>
      <c r="M86" s="70"/>
      <c r="Q86" s="16"/>
      <c r="T86" s="204"/>
      <c r="U86" s="5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L86"/>
      <c r="AM86"/>
    </row>
    <row r="87" spans="1:39">
      <c r="A87" s="4"/>
      <c r="B87" s="4"/>
      <c r="C87" s="4"/>
      <c r="D87" s="4"/>
      <c r="E87" s="4"/>
      <c r="F87" s="4"/>
      <c r="G87" s="4"/>
      <c r="H87" s="4"/>
      <c r="J87" s="70"/>
      <c r="M87" s="70"/>
      <c r="Q87" s="16"/>
      <c r="T87" s="204"/>
      <c r="U87" s="58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L87"/>
      <c r="AM87"/>
    </row>
    <row r="88" spans="1:39">
      <c r="A88" s="4"/>
      <c r="B88" s="4"/>
      <c r="C88" s="4"/>
      <c r="D88" s="4"/>
      <c r="E88" s="4"/>
      <c r="F88" s="4"/>
      <c r="G88" s="4"/>
      <c r="H88" s="4"/>
      <c r="J88" s="70"/>
      <c r="M88" s="70"/>
      <c r="Q88" s="16"/>
      <c r="T88" s="204"/>
      <c r="U88" s="5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L88"/>
      <c r="AM88"/>
    </row>
    <row r="89" spans="1:39">
      <c r="A89" s="4"/>
      <c r="B89" s="4"/>
      <c r="C89" s="4"/>
      <c r="D89" s="4"/>
      <c r="E89" s="4"/>
      <c r="F89" s="4"/>
      <c r="G89" s="4"/>
      <c r="H89" s="4"/>
      <c r="J89" s="70"/>
      <c r="M89" s="70"/>
      <c r="Q89" s="16"/>
      <c r="T89" s="204"/>
      <c r="U89" s="58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L89"/>
      <c r="AM89"/>
    </row>
    <row r="90" spans="1:39">
      <c r="A90" s="4"/>
      <c r="B90" s="4"/>
      <c r="C90" s="4"/>
      <c r="D90" s="4"/>
      <c r="E90" s="4"/>
      <c r="F90" s="4"/>
      <c r="G90" s="4"/>
      <c r="H90" s="4"/>
      <c r="J90" s="70"/>
      <c r="M90" s="70"/>
      <c r="Q90" s="16"/>
      <c r="T90" s="204"/>
      <c r="U90" s="58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L90"/>
      <c r="AM90"/>
    </row>
    <row r="91" spans="1:39">
      <c r="A91" s="4"/>
      <c r="B91" s="4"/>
      <c r="C91" s="4"/>
      <c r="D91" s="4"/>
      <c r="E91" s="4"/>
      <c r="F91" s="4"/>
      <c r="G91" s="4"/>
      <c r="H91" s="4"/>
      <c r="J91" s="70"/>
      <c r="M91" s="70"/>
      <c r="Q91" s="16"/>
      <c r="T91" s="204"/>
      <c r="U91" s="58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L91"/>
      <c r="AM91"/>
    </row>
    <row r="92" spans="1:39">
      <c r="A92" s="4"/>
      <c r="B92" s="4"/>
      <c r="C92" s="4"/>
      <c r="D92" s="4"/>
      <c r="E92" s="4"/>
      <c r="F92" s="4"/>
      <c r="G92" s="4"/>
      <c r="H92" s="4"/>
      <c r="J92" s="70"/>
      <c r="M92" s="70"/>
      <c r="Q92" s="16"/>
      <c r="T92" s="204"/>
      <c r="U92" s="58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L92"/>
      <c r="AM92"/>
    </row>
    <row r="93" spans="1:39">
      <c r="A93" s="4"/>
      <c r="B93" s="4"/>
      <c r="C93" s="4"/>
      <c r="D93" s="4"/>
      <c r="E93" s="4"/>
      <c r="F93" s="4"/>
      <c r="G93" s="4"/>
      <c r="H93" s="4"/>
      <c r="J93" s="70"/>
      <c r="M93" s="70"/>
      <c r="Q93" s="16"/>
      <c r="T93" s="204"/>
      <c r="U93" s="58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L93"/>
      <c r="AM93"/>
    </row>
    <row r="94" spans="1:39">
      <c r="A94" s="4"/>
      <c r="B94" s="4"/>
      <c r="C94" s="4"/>
      <c r="D94" s="4"/>
      <c r="E94" s="4"/>
      <c r="F94" s="4"/>
      <c r="G94" s="4"/>
      <c r="H94" s="4"/>
      <c r="J94" s="70"/>
      <c r="M94" s="70"/>
      <c r="Q94" s="16"/>
      <c r="T94" s="204"/>
      <c r="U94" s="58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L94"/>
      <c r="AM94"/>
    </row>
    <row r="95" spans="1:39">
      <c r="A95" s="4"/>
      <c r="B95" s="4"/>
      <c r="C95" s="4"/>
      <c r="D95" s="4"/>
      <c r="E95" s="4"/>
      <c r="F95" s="4"/>
      <c r="G95" s="4"/>
      <c r="H95" s="4"/>
      <c r="J95" s="70"/>
      <c r="M95" s="70"/>
      <c r="Q95" s="16"/>
      <c r="T95" s="204"/>
      <c r="U95" s="58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L95"/>
      <c r="AM95"/>
    </row>
    <row r="96" spans="1:39">
      <c r="A96" s="4"/>
      <c r="B96" s="4"/>
      <c r="C96" s="4"/>
      <c r="D96" s="4"/>
      <c r="E96" s="4"/>
      <c r="F96" s="4"/>
      <c r="G96" s="4"/>
      <c r="H96" s="4"/>
      <c r="J96" s="70"/>
      <c r="M96" s="70"/>
      <c r="Q96" s="16"/>
      <c r="T96" s="204"/>
      <c r="U96" s="58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L96"/>
      <c r="AM96"/>
    </row>
    <row r="97" spans="1:39">
      <c r="A97" s="4"/>
      <c r="B97" s="4"/>
      <c r="C97" s="4"/>
      <c r="D97" s="4"/>
      <c r="E97" s="4"/>
      <c r="F97" s="4"/>
      <c r="G97" s="4"/>
      <c r="H97" s="4"/>
      <c r="J97" s="70"/>
      <c r="M97" s="70"/>
      <c r="Q97" s="16"/>
      <c r="T97" s="204"/>
      <c r="U97" s="58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L97"/>
      <c r="AM97"/>
    </row>
    <row r="98" spans="1:39">
      <c r="A98" s="4"/>
      <c r="B98" s="4"/>
      <c r="C98" s="4"/>
      <c r="D98" s="4"/>
      <c r="E98" s="4"/>
      <c r="F98" s="4"/>
      <c r="G98" s="4"/>
      <c r="H98" s="4"/>
      <c r="J98" s="70"/>
      <c r="M98" s="70"/>
      <c r="Q98" s="16"/>
      <c r="T98" s="204"/>
      <c r="U98" s="58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L98"/>
      <c r="AM98"/>
    </row>
    <row r="99" spans="1:39">
      <c r="A99" s="4"/>
      <c r="B99" s="4"/>
      <c r="C99" s="4"/>
      <c r="D99" s="4"/>
      <c r="E99" s="4"/>
      <c r="F99" s="4"/>
      <c r="G99" s="4"/>
      <c r="H99" s="4"/>
      <c r="J99" s="70"/>
      <c r="M99" s="70"/>
      <c r="Q99" s="16"/>
      <c r="T99" s="204"/>
      <c r="U99" s="58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L99"/>
      <c r="AM99"/>
    </row>
    <row r="100" spans="1:39">
      <c r="A100" s="4"/>
      <c r="B100" s="4"/>
      <c r="C100" s="4"/>
      <c r="D100" s="4"/>
      <c r="E100" s="4"/>
      <c r="F100" s="4"/>
      <c r="G100" s="4"/>
      <c r="H100" s="4"/>
      <c r="J100" s="70"/>
      <c r="M100" s="70"/>
      <c r="Q100" s="16"/>
      <c r="T100" s="204"/>
      <c r="U100" s="58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L100"/>
      <c r="AM100"/>
    </row>
    <row r="101" spans="1:39">
      <c r="A101" s="4"/>
      <c r="B101" s="4"/>
      <c r="C101" s="4"/>
      <c r="D101" s="4"/>
      <c r="E101" s="4"/>
      <c r="F101" s="4"/>
      <c r="G101" s="4"/>
      <c r="H101" s="4"/>
      <c r="J101" s="70"/>
      <c r="M101" s="70"/>
      <c r="Q101" s="16"/>
      <c r="T101" s="204"/>
      <c r="U101" s="58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L101"/>
      <c r="AM101"/>
    </row>
    <row r="102" spans="1:39">
      <c r="A102" s="4"/>
      <c r="B102" s="4"/>
      <c r="C102" s="4"/>
      <c r="D102" s="4"/>
      <c r="E102" s="4"/>
      <c r="F102" s="4"/>
      <c r="G102" s="4"/>
      <c r="H102" s="4"/>
      <c r="J102" s="70"/>
      <c r="M102" s="70"/>
      <c r="Q102" s="16"/>
      <c r="T102" s="204"/>
      <c r="U102" s="58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L102"/>
      <c r="AM102"/>
    </row>
    <row r="103" spans="1:39">
      <c r="A103" s="4"/>
      <c r="B103" s="4"/>
      <c r="C103" s="4"/>
      <c r="D103" s="4"/>
      <c r="E103" s="4"/>
      <c r="F103" s="4"/>
      <c r="G103" s="4"/>
      <c r="H103" s="4"/>
      <c r="J103" s="70"/>
      <c r="M103" s="70"/>
      <c r="Q103" s="16"/>
      <c r="T103" s="204"/>
      <c r="U103" s="58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L103"/>
      <c r="AM103"/>
    </row>
    <row r="104" spans="1:39">
      <c r="A104" s="4"/>
      <c r="B104" s="4"/>
      <c r="C104" s="4"/>
      <c r="D104" s="4"/>
      <c r="E104" s="4"/>
      <c r="F104" s="4"/>
      <c r="G104" s="4"/>
      <c r="H104" s="4"/>
      <c r="J104" s="70"/>
      <c r="M104" s="70"/>
      <c r="Q104" s="16"/>
      <c r="T104" s="204"/>
      <c r="U104" s="58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L104"/>
      <c r="AM104"/>
    </row>
    <row r="105" spans="1:39">
      <c r="A105" s="4"/>
      <c r="B105" s="4"/>
      <c r="C105" s="4"/>
      <c r="D105" s="4"/>
      <c r="E105" s="4"/>
      <c r="F105" s="4"/>
      <c r="G105" s="4"/>
      <c r="H105" s="4"/>
      <c r="J105" s="70"/>
      <c r="M105" s="70"/>
      <c r="Q105" s="16"/>
      <c r="T105" s="204"/>
      <c r="U105" s="58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L105"/>
      <c r="AM105"/>
    </row>
    <row r="106" spans="1:39">
      <c r="A106" s="4"/>
      <c r="B106" s="4"/>
      <c r="C106" s="4"/>
      <c r="D106" s="4"/>
      <c r="E106" s="4"/>
      <c r="F106" s="4"/>
      <c r="G106" s="4"/>
      <c r="H106" s="4"/>
      <c r="J106" s="70"/>
      <c r="M106" s="70"/>
      <c r="Q106" s="16"/>
      <c r="T106" s="204"/>
      <c r="U106" s="58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L106"/>
      <c r="AM106"/>
    </row>
    <row r="107" spans="1:39">
      <c r="A107" s="4"/>
      <c r="B107" s="4"/>
      <c r="C107" s="4"/>
      <c r="D107" s="4"/>
      <c r="E107" s="4"/>
      <c r="F107" s="4"/>
      <c r="G107" s="4"/>
      <c r="H107" s="4"/>
      <c r="J107" s="70"/>
      <c r="M107" s="70"/>
      <c r="Q107" s="16"/>
      <c r="T107" s="204"/>
      <c r="U107" s="58"/>
      <c r="V107" s="4"/>
      <c r="W107" s="4"/>
      <c r="X107" s="4"/>
      <c r="Y107" s="4"/>
      <c r="Z107" s="4"/>
      <c r="AA107" s="4" t="s">
        <v>0</v>
      </c>
      <c r="AB107" s="4"/>
      <c r="AC107" s="4"/>
      <c r="AD107" s="4"/>
      <c r="AE107" s="4"/>
      <c r="AF107" s="4"/>
      <c r="AG107" s="4"/>
      <c r="AH107" s="4"/>
      <c r="AL107"/>
      <c r="AM107"/>
    </row>
    <row r="108" spans="1:39">
      <c r="A108" s="4"/>
      <c r="B108" s="4"/>
      <c r="C108" s="4"/>
      <c r="D108" s="4"/>
      <c r="E108" s="4"/>
      <c r="F108" s="4"/>
      <c r="G108" s="4"/>
      <c r="H108" s="4"/>
      <c r="J108" s="70"/>
      <c r="M108" s="70"/>
      <c r="Q108" s="16"/>
      <c r="T108" s="204"/>
      <c r="U108" s="58"/>
      <c r="V108" s="4"/>
      <c r="W108" s="4"/>
      <c r="X108" s="4"/>
      <c r="Y108" s="4"/>
      <c r="Z108" s="4">
        <v>10</v>
      </c>
      <c r="AA108" s="4" t="s">
        <v>37</v>
      </c>
      <c r="AB108" s="4"/>
      <c r="AC108" s="4"/>
      <c r="AD108" s="4"/>
      <c r="AE108" s="4"/>
      <c r="AF108" s="4"/>
      <c r="AG108" s="4"/>
      <c r="AH108" s="4"/>
      <c r="AL108"/>
      <c r="AM108"/>
    </row>
    <row r="109" spans="1:39">
      <c r="A109" s="4"/>
      <c r="B109" s="4"/>
      <c r="C109" s="4"/>
      <c r="D109" s="4"/>
      <c r="E109" s="4"/>
      <c r="F109" s="4"/>
      <c r="G109" s="4"/>
      <c r="H109" s="4"/>
      <c r="J109" s="70"/>
      <c r="M109" s="70"/>
      <c r="Q109" s="16"/>
      <c r="T109" s="204"/>
      <c r="U109" s="58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L109"/>
      <c r="AM109"/>
    </row>
    <row r="110" spans="1:39">
      <c r="A110" s="4"/>
      <c r="B110" s="4"/>
      <c r="C110" s="4"/>
      <c r="D110" s="4"/>
      <c r="E110" s="4"/>
      <c r="F110" s="4"/>
      <c r="G110" s="4"/>
      <c r="H110" s="4"/>
      <c r="J110" s="70"/>
      <c r="M110" s="70"/>
      <c r="Q110" s="16"/>
      <c r="T110" s="204"/>
      <c r="U110" s="58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L110"/>
      <c r="AM110"/>
    </row>
    <row r="111" spans="1:39">
      <c r="A111" s="4"/>
      <c r="B111" s="4"/>
      <c r="C111" s="4"/>
      <c r="D111" s="4"/>
      <c r="E111" s="4"/>
      <c r="F111" s="4"/>
      <c r="G111" s="4"/>
      <c r="H111" s="4"/>
      <c r="J111" s="70"/>
      <c r="M111" s="70"/>
      <c r="Q111" s="16"/>
      <c r="T111" s="204"/>
      <c r="U111" s="58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L111"/>
      <c r="AM111"/>
    </row>
    <row r="112" spans="1:39">
      <c r="A112" s="4"/>
      <c r="B112" s="4"/>
      <c r="C112" s="4"/>
      <c r="D112" s="4"/>
      <c r="E112" s="4"/>
      <c r="F112" s="4"/>
      <c r="G112" s="4"/>
      <c r="H112" s="4"/>
      <c r="J112" s="70"/>
      <c r="M112" s="70"/>
      <c r="Q112" s="16"/>
      <c r="T112" s="204"/>
      <c r="U112" s="58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L112"/>
      <c r="AM112"/>
    </row>
    <row r="113" spans="1:42">
      <c r="A113" s="4"/>
      <c r="B113" s="4"/>
      <c r="C113" s="4"/>
      <c r="D113" s="4"/>
      <c r="E113" s="4"/>
      <c r="F113" s="4"/>
      <c r="G113" s="4"/>
      <c r="H113" s="4"/>
      <c r="J113" s="70"/>
      <c r="M113" s="70"/>
      <c r="Q113" s="16"/>
      <c r="T113" s="204"/>
      <c r="U113" s="58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L113"/>
      <c r="AM113"/>
    </row>
    <row r="114" spans="1:42">
      <c r="A114" s="4"/>
      <c r="B114" s="4"/>
      <c r="C114" s="4"/>
      <c r="D114" s="4"/>
      <c r="E114" s="4"/>
      <c r="F114" s="4"/>
      <c r="G114" s="4"/>
      <c r="H114" s="4"/>
      <c r="J114" s="70"/>
      <c r="M114" s="70"/>
      <c r="Q114" s="16"/>
      <c r="T114" s="204"/>
      <c r="U114" s="58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K114" s="1"/>
      <c r="AO114" s="13"/>
      <c r="AP114" s="13"/>
    </row>
    <row r="115" spans="1:42">
      <c r="A115" s="4"/>
      <c r="B115" s="4"/>
      <c r="C115" s="4"/>
      <c r="D115" s="4"/>
      <c r="E115" s="4"/>
      <c r="F115" s="4"/>
      <c r="G115" s="4"/>
      <c r="H115" s="4"/>
      <c r="J115" s="70"/>
      <c r="M115" s="70"/>
      <c r="Q115" s="16"/>
      <c r="T115" s="204"/>
      <c r="U115" s="58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K115" s="1"/>
      <c r="AO115" s="13"/>
      <c r="AP115" s="13"/>
    </row>
    <row r="116" spans="1:42">
      <c r="A116" s="4"/>
      <c r="B116" s="4"/>
      <c r="C116" s="4"/>
      <c r="D116" s="4"/>
      <c r="E116" s="4"/>
      <c r="F116" s="4"/>
      <c r="G116" s="4"/>
      <c r="H116" s="4"/>
      <c r="J116" s="70"/>
      <c r="M116" s="70"/>
      <c r="Q116" s="16"/>
      <c r="T116" s="204"/>
      <c r="U116" s="58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K116" s="1"/>
      <c r="AO116" s="13"/>
      <c r="AP116" s="13"/>
    </row>
    <row r="117" spans="1:42">
      <c r="A117" s="4"/>
      <c r="B117" s="4"/>
      <c r="C117" s="4"/>
      <c r="D117" s="4"/>
      <c r="E117" s="4"/>
      <c r="F117" s="4"/>
      <c r="G117" s="4"/>
      <c r="H117" s="4"/>
      <c r="J117" s="70"/>
      <c r="M117" s="70"/>
      <c r="Q117" s="16"/>
      <c r="T117" s="204"/>
      <c r="U117" s="58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K117" s="1"/>
      <c r="AO117" s="13"/>
      <c r="AP117" s="13"/>
    </row>
    <row r="118" spans="1:42">
      <c r="A118" s="4"/>
      <c r="B118" s="4"/>
      <c r="C118" s="4"/>
      <c r="D118" s="4"/>
      <c r="E118" s="4"/>
      <c r="F118" s="4"/>
      <c r="G118" s="4"/>
      <c r="H118" s="4"/>
      <c r="J118" s="70"/>
      <c r="M118" s="70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K118" s="1"/>
      <c r="AO118" s="13"/>
      <c r="AP118" s="13"/>
    </row>
    <row r="119" spans="1:42">
      <c r="A119" s="4"/>
      <c r="B119" s="4"/>
      <c r="C119" s="4"/>
      <c r="D119" s="4"/>
      <c r="E119" s="4"/>
      <c r="F119" s="4"/>
      <c r="G119" s="4"/>
      <c r="H119" s="4"/>
      <c r="J119" s="70"/>
      <c r="M119" s="70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K119" s="1"/>
      <c r="AO119" s="13"/>
      <c r="AP119" s="13"/>
    </row>
    <row r="120" spans="1:42">
      <c r="A120" s="4"/>
      <c r="B120" s="4"/>
      <c r="C120" s="4"/>
      <c r="D120" s="4"/>
      <c r="E120" s="4"/>
      <c r="F120" s="4"/>
      <c r="G120" s="4"/>
      <c r="H120" s="4"/>
      <c r="J120" s="70"/>
      <c r="M120" s="70"/>
      <c r="Q120" s="16"/>
      <c r="T120" s="204"/>
      <c r="U120" s="58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K120" s="1"/>
      <c r="AO120" s="13"/>
      <c r="AP120" s="13"/>
    </row>
    <row r="121" spans="1:42">
      <c r="A121" s="4"/>
      <c r="B121" s="4"/>
      <c r="C121" s="4"/>
      <c r="D121" s="4"/>
      <c r="E121" s="4"/>
      <c r="F121" s="4"/>
      <c r="G121" s="4"/>
      <c r="H121" s="4"/>
      <c r="J121" s="70"/>
      <c r="M121" s="70"/>
      <c r="Q121" s="16"/>
      <c r="T121" s="204"/>
      <c r="U121" s="58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K121" s="1"/>
      <c r="AO121" s="13"/>
      <c r="AP121" s="13"/>
    </row>
    <row r="122" spans="1:42">
      <c r="A122" s="4"/>
      <c r="B122" s="4"/>
      <c r="C122" s="4"/>
      <c r="D122" s="4"/>
      <c r="E122" s="4"/>
      <c r="F122" s="4"/>
      <c r="G122" s="4"/>
      <c r="H122" s="4"/>
      <c r="J122" s="70"/>
      <c r="M122" s="70"/>
      <c r="Q122" s="16"/>
      <c r="T122" s="204"/>
      <c r="U122" s="58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K122" s="1"/>
      <c r="AO122" s="13"/>
      <c r="AP122" s="13"/>
    </row>
    <row r="123" spans="1:42">
      <c r="A123" s="4"/>
      <c r="B123" s="4"/>
      <c r="C123" s="4"/>
      <c r="D123" s="4"/>
      <c r="E123" s="4"/>
      <c r="F123" s="4"/>
      <c r="G123" s="4"/>
      <c r="H123" s="4"/>
      <c r="J123" s="70"/>
      <c r="M123" s="70"/>
      <c r="Q123" s="16"/>
      <c r="T123" s="204"/>
      <c r="U123" s="58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K123" s="1"/>
      <c r="AO123" s="13"/>
      <c r="AP123" s="13"/>
    </row>
    <row r="124" spans="1:42">
      <c r="A124" s="4"/>
      <c r="B124" s="4"/>
      <c r="C124" s="4"/>
      <c r="D124" s="4"/>
      <c r="E124" s="4"/>
      <c r="F124" s="4"/>
      <c r="G124" s="4"/>
      <c r="H124" s="4"/>
      <c r="J124" s="70"/>
      <c r="M124" s="70"/>
      <c r="Q124" s="16"/>
      <c r="T124" s="204"/>
      <c r="U124" s="58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K124" s="1"/>
      <c r="AO124" s="13"/>
      <c r="AP124" s="13"/>
    </row>
    <row r="125" spans="1:42">
      <c r="A125" s="4"/>
      <c r="B125" s="4"/>
      <c r="C125" s="4"/>
      <c r="D125" s="4"/>
      <c r="E125" s="4"/>
      <c r="F125" s="4"/>
      <c r="G125" s="4"/>
      <c r="H125" s="4"/>
      <c r="J125" s="70"/>
      <c r="M125" s="70"/>
      <c r="Q125" s="16"/>
      <c r="T125" s="204"/>
      <c r="U125" s="58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K125" s="1"/>
      <c r="AO125" s="13"/>
      <c r="AP125" s="13"/>
    </row>
    <row r="126" spans="1:42">
      <c r="A126" s="4"/>
      <c r="B126" s="4"/>
      <c r="C126" s="4"/>
      <c r="D126" s="4"/>
      <c r="E126" s="4"/>
      <c r="F126" s="4"/>
      <c r="G126" s="4"/>
      <c r="H126" s="4"/>
      <c r="J126" s="70"/>
      <c r="M126" s="70"/>
      <c r="Q126" s="16"/>
      <c r="T126" s="204"/>
      <c r="U126" s="58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K126" s="1"/>
      <c r="AO126" s="13"/>
      <c r="AP126" s="13"/>
    </row>
    <row r="127" spans="1:42">
      <c r="A127" s="4"/>
      <c r="B127" s="4"/>
      <c r="C127" s="4"/>
      <c r="D127" s="4"/>
      <c r="E127" s="4"/>
      <c r="F127" s="4"/>
      <c r="G127" s="4"/>
      <c r="H127" s="4"/>
      <c r="J127" s="70"/>
      <c r="M127" s="70"/>
      <c r="Q127" s="16"/>
      <c r="T127" s="204"/>
      <c r="U127" s="58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K127" s="1"/>
      <c r="AO127" s="13"/>
      <c r="AP127" s="13"/>
    </row>
    <row r="128" spans="1:42">
      <c r="G128" s="70"/>
      <c r="J128" s="70"/>
      <c r="M128" s="70"/>
      <c r="Q128" s="16"/>
      <c r="T128" s="204"/>
      <c r="U128" s="58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K128" s="1"/>
      <c r="AO128" s="13"/>
      <c r="AP128" s="13"/>
    </row>
    <row r="129" spans="7:42">
      <c r="G129" s="70"/>
      <c r="J129" s="70"/>
      <c r="M129" s="70"/>
      <c r="Q129" s="16"/>
      <c r="T129" s="204"/>
      <c r="U129" s="58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K129" s="1"/>
      <c r="AO129" s="13"/>
      <c r="AP129" s="13"/>
    </row>
    <row r="130" spans="7:42">
      <c r="G130" s="70"/>
      <c r="J130" s="70"/>
      <c r="M130" s="70"/>
      <c r="Q130" s="16"/>
      <c r="T130" s="204"/>
      <c r="U130" s="58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K130" s="1"/>
      <c r="AO130" s="13"/>
      <c r="AP130" s="13"/>
    </row>
    <row r="131" spans="7:42">
      <c r="G131" s="70"/>
      <c r="J131" s="70"/>
      <c r="M131" s="70"/>
      <c r="Q131" s="16"/>
      <c r="T131" s="204"/>
      <c r="U131" s="58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K131" s="1"/>
      <c r="AO131" s="13"/>
      <c r="AP131" s="13"/>
    </row>
    <row r="132" spans="7:42">
      <c r="G132" s="70"/>
      <c r="J132" s="70"/>
      <c r="M132" s="70"/>
      <c r="Q132" s="16"/>
      <c r="T132" s="204"/>
      <c r="U132" s="58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K132" s="1"/>
      <c r="AO132" s="13"/>
      <c r="AP132" s="13"/>
    </row>
    <row r="133" spans="7:42">
      <c r="G133" s="70"/>
      <c r="J133" s="70"/>
      <c r="M133" s="70"/>
      <c r="Q133" s="16"/>
      <c r="T133" s="204"/>
      <c r="U133" s="58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K133" s="1"/>
      <c r="AO133" s="13"/>
      <c r="AP133" s="13"/>
    </row>
    <row r="134" spans="7:42">
      <c r="G134" s="70"/>
      <c r="J134" s="70"/>
      <c r="M134" s="70"/>
      <c r="Q134" s="16"/>
      <c r="T134" s="204"/>
      <c r="U134" s="58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K134" s="1"/>
      <c r="AO134" s="13"/>
      <c r="AP134" s="13"/>
    </row>
    <row r="135" spans="7:42">
      <c r="G135" s="70"/>
      <c r="J135" s="70"/>
      <c r="M135" s="70"/>
      <c r="Q135" s="16"/>
      <c r="T135" s="204"/>
      <c r="U135" s="58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K135" s="1"/>
      <c r="AO135" s="13"/>
      <c r="AP135" s="13"/>
    </row>
    <row r="136" spans="7:42">
      <c r="G136" s="70"/>
      <c r="J136" s="70"/>
      <c r="M136" s="70"/>
      <c r="Q136" s="16"/>
      <c r="T136" s="204"/>
      <c r="U136" s="58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K136" s="1"/>
      <c r="AO136" s="13"/>
      <c r="AP136" s="13"/>
    </row>
    <row r="137" spans="7:42">
      <c r="G137" s="70"/>
      <c r="J137" s="70"/>
      <c r="M137" s="70"/>
      <c r="Q137" s="16"/>
      <c r="T137" s="204"/>
      <c r="U137" s="58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K137" s="1"/>
      <c r="AO137" s="13"/>
      <c r="AP137" s="13"/>
    </row>
    <row r="138" spans="7:42">
      <c r="G138" s="70"/>
      <c r="J138" s="70"/>
      <c r="M138" s="70"/>
      <c r="Q138" s="16"/>
      <c r="T138" s="204"/>
      <c r="U138" s="58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K138" s="1"/>
      <c r="AO138" s="13"/>
      <c r="AP138" s="13"/>
    </row>
    <row r="139" spans="7:42">
      <c r="G139" s="70"/>
      <c r="J139" s="70"/>
      <c r="M139" s="70"/>
      <c r="Q139" s="16"/>
      <c r="T139" s="204"/>
      <c r="U139" s="58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K139" s="1"/>
      <c r="AO139" s="13"/>
      <c r="AP139" s="13"/>
    </row>
    <row r="140" spans="7:42">
      <c r="G140" s="70"/>
      <c r="J140" s="70"/>
      <c r="M140" s="70"/>
      <c r="Q140" s="16"/>
      <c r="T140" s="204"/>
      <c r="U140" s="58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K140" s="1"/>
      <c r="AO140" s="13"/>
      <c r="AP140" s="13"/>
    </row>
    <row r="141" spans="7:42">
      <c r="G141" s="70"/>
      <c r="J141" s="70"/>
      <c r="M141" s="70"/>
      <c r="Q141" s="16"/>
      <c r="T141" s="204"/>
      <c r="U141" s="58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O141" s="13"/>
      <c r="AP141" s="13"/>
    </row>
    <row r="142" spans="7:42">
      <c r="G142" s="70"/>
      <c r="J142" s="70"/>
      <c r="M142" s="70"/>
      <c r="Q142" s="16"/>
      <c r="T142" s="204"/>
      <c r="U142" s="58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O142" s="13"/>
      <c r="AP142" s="13"/>
    </row>
    <row r="143" spans="7:42">
      <c r="G143" s="70"/>
      <c r="J143" s="70"/>
      <c r="M143" s="70"/>
      <c r="Q143" s="16"/>
      <c r="T143" s="204"/>
      <c r="U143" s="58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K143" s="1"/>
      <c r="AO143" s="13"/>
      <c r="AP143" s="13"/>
    </row>
    <row r="144" spans="7:42">
      <c r="G144" s="70"/>
      <c r="J144" s="70"/>
      <c r="M144" s="70"/>
      <c r="Q144" s="16"/>
      <c r="T144" s="204"/>
      <c r="U144" s="58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K144" s="1"/>
      <c r="AO144" s="13"/>
      <c r="AP144" s="13"/>
    </row>
    <row r="145" spans="6:42">
      <c r="G145" s="70"/>
      <c r="J145" s="70"/>
      <c r="M145" s="70"/>
      <c r="N145" s="319"/>
      <c r="Q145" s="16"/>
      <c r="T145" s="204"/>
      <c r="U145" s="58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K145" s="1"/>
      <c r="AO145" s="13"/>
      <c r="AP145" s="13"/>
    </row>
    <row r="146" spans="6:42">
      <c r="G146" s="70"/>
      <c r="J146" s="70"/>
      <c r="M146" s="70"/>
      <c r="N146" s="319"/>
      <c r="Q146" s="16"/>
      <c r="T146" s="204"/>
      <c r="U146" s="58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K146" s="1"/>
      <c r="AO146" s="13"/>
      <c r="AP146" s="13"/>
    </row>
    <row r="147" spans="6:42">
      <c r="G147" s="70"/>
      <c r="J147" s="70"/>
      <c r="M147" s="70"/>
      <c r="N147" s="319"/>
      <c r="Q147" s="16"/>
      <c r="T147" s="204"/>
      <c r="U147" s="58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K147" s="1"/>
      <c r="AO147" s="13"/>
      <c r="AP147" s="13"/>
    </row>
    <row r="148" spans="6:42">
      <c r="G148" s="70"/>
      <c r="J148" s="70"/>
      <c r="M148" s="70"/>
      <c r="N148" s="319"/>
      <c r="Q148" s="16"/>
      <c r="T148" s="204"/>
      <c r="U148" s="58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K148" s="1"/>
      <c r="AO148" s="13"/>
      <c r="AP148" s="13"/>
    </row>
    <row r="149" spans="6:42">
      <c r="G149" s="70"/>
      <c r="J149" s="70"/>
      <c r="M149" s="70"/>
      <c r="N149" s="319"/>
      <c r="Q149" s="16"/>
      <c r="T149" s="204"/>
      <c r="U149" s="58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K149" s="1"/>
      <c r="AO149" s="13"/>
      <c r="AP149" s="13"/>
    </row>
    <row r="150" spans="6:42">
      <c r="G150" s="70"/>
      <c r="J150" s="70"/>
      <c r="M150" s="70"/>
      <c r="N150" s="319"/>
      <c r="Q150" s="16"/>
      <c r="T150" s="204"/>
      <c r="U150" s="58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K150" s="1"/>
      <c r="AO150" s="13"/>
      <c r="AP150" s="13"/>
    </row>
    <row r="151" spans="6:42">
      <c r="G151" s="70"/>
      <c r="J151" s="70"/>
      <c r="M151" s="70"/>
      <c r="N151" s="319"/>
      <c r="Q151" s="16"/>
      <c r="T151" s="204"/>
      <c r="U151" s="5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K151" s="1"/>
      <c r="AO151" s="13"/>
      <c r="AP151" s="13"/>
    </row>
    <row r="152" spans="6:42">
      <c r="G152" s="70"/>
      <c r="J152" s="70"/>
      <c r="M152" s="70"/>
      <c r="N152" s="319"/>
      <c r="Q152" s="16"/>
      <c r="T152" s="204"/>
      <c r="U152" s="58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K152" s="1"/>
      <c r="AO152" s="13"/>
      <c r="AP152" s="13"/>
    </row>
    <row r="153" spans="6:42">
      <c r="G153" s="70"/>
      <c r="J153" s="70"/>
      <c r="M153" s="70"/>
      <c r="N153" s="319"/>
      <c r="Q153" s="16"/>
      <c r="T153" s="204"/>
      <c r="U153" s="58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K153" s="1"/>
      <c r="AO153" s="13"/>
      <c r="AP153" s="13"/>
    </row>
    <row r="154" spans="6:42">
      <c r="G154" s="70"/>
      <c r="J154" s="70"/>
      <c r="M154" s="70"/>
      <c r="N154" s="319"/>
      <c r="Q154" s="16"/>
      <c r="T154" s="204"/>
      <c r="U154" s="58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K154" s="1"/>
      <c r="AO154" s="13"/>
      <c r="AP154" s="13"/>
    </row>
    <row r="155" spans="6:42">
      <c r="G155" s="70"/>
      <c r="J155" s="70"/>
      <c r="M155" s="70"/>
      <c r="N155" s="319"/>
      <c r="Q155" s="16"/>
      <c r="T155" s="204"/>
      <c r="U155" s="5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K155" s="1"/>
      <c r="AO155" s="13"/>
      <c r="AP155" s="13"/>
    </row>
    <row r="156" spans="6:42">
      <c r="F156" s="388"/>
      <c r="G156" s="70"/>
      <c r="H156" s="388"/>
      <c r="I156" s="32"/>
      <c r="J156" s="70"/>
      <c r="K156" s="32"/>
      <c r="L156" s="32"/>
      <c r="M156" s="70"/>
      <c r="N156" s="319"/>
      <c r="Q156" s="16"/>
      <c r="T156" s="204"/>
      <c r="U156" s="58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K156" s="1"/>
      <c r="AO156" s="13"/>
      <c r="AP156" s="13"/>
    </row>
    <row r="157" spans="6:42">
      <c r="F157" s="388"/>
      <c r="G157" s="70"/>
      <c r="H157" s="388"/>
      <c r="I157" s="32"/>
      <c r="J157" s="70"/>
      <c r="K157" s="32"/>
      <c r="L157" s="32"/>
      <c r="M157" s="70"/>
      <c r="N157" s="319"/>
      <c r="Q157" s="16"/>
      <c r="T157" s="204"/>
      <c r="U157" s="58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K157" s="1"/>
      <c r="AO157" s="13"/>
      <c r="AP157" s="13"/>
    </row>
    <row r="158" spans="6:42">
      <c r="F158" s="388"/>
      <c r="G158" s="70"/>
      <c r="H158" s="388"/>
      <c r="I158" s="32"/>
      <c r="J158" s="70"/>
      <c r="K158" s="32"/>
      <c r="L158" s="32"/>
      <c r="M158" s="70"/>
      <c r="N158" s="319"/>
      <c r="Q158" s="16"/>
      <c r="T158" s="204"/>
      <c r="U158" s="58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K158" s="1"/>
    </row>
    <row r="159" spans="6:42">
      <c r="F159" s="388"/>
      <c r="G159" s="70"/>
      <c r="H159" s="388"/>
      <c r="I159" s="32"/>
      <c r="J159" s="70"/>
      <c r="K159" s="32"/>
      <c r="L159" s="32"/>
      <c r="M159" s="70"/>
      <c r="N159" s="319"/>
      <c r="Q159" s="16"/>
      <c r="T159" s="204"/>
      <c r="U159" s="58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K159" s="1"/>
    </row>
    <row r="160" spans="6:42">
      <c r="F160" s="388"/>
      <c r="G160" s="70"/>
      <c r="H160" s="388"/>
      <c r="I160" s="32"/>
      <c r="J160" s="70"/>
      <c r="K160" s="32"/>
      <c r="L160" s="32"/>
      <c r="M160" s="70"/>
      <c r="N160" s="319"/>
      <c r="Q160" s="16"/>
      <c r="T160" s="204"/>
      <c r="U160" s="58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K160" s="1"/>
    </row>
    <row r="161" spans="6:40">
      <c r="F161" s="388"/>
      <c r="G161" s="70"/>
      <c r="H161" s="388"/>
      <c r="I161" s="32"/>
      <c r="J161" s="70"/>
      <c r="K161" s="32"/>
      <c r="L161" s="32"/>
      <c r="M161" s="70"/>
      <c r="N161" s="319"/>
      <c r="Q161" s="16"/>
      <c r="T161" s="204"/>
      <c r="U161" s="58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K161" s="1"/>
    </row>
    <row r="162" spans="6:40">
      <c r="F162" s="388"/>
      <c r="G162" s="70"/>
      <c r="H162" s="388"/>
      <c r="I162" s="32"/>
      <c r="J162" s="70"/>
      <c r="K162" s="32"/>
      <c r="L162" s="32"/>
      <c r="M162" s="70"/>
      <c r="N162" s="319"/>
      <c r="Q162" s="16"/>
      <c r="T162" s="204"/>
      <c r="U162" s="58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K162" s="1"/>
    </row>
    <row r="163" spans="6:40">
      <c r="F163" s="388"/>
      <c r="G163" s="70"/>
      <c r="H163" s="388"/>
      <c r="I163" s="32"/>
      <c r="J163" s="70"/>
      <c r="K163" s="32"/>
      <c r="L163" s="32"/>
      <c r="M163" s="70"/>
      <c r="N163" s="319"/>
      <c r="Q163" s="16"/>
      <c r="T163" s="204"/>
      <c r="U163" s="5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K163" s="1"/>
    </row>
    <row r="164" spans="6:40">
      <c r="F164" s="388"/>
      <c r="G164" s="70"/>
      <c r="H164" s="388"/>
      <c r="I164" s="32"/>
      <c r="J164" s="70"/>
      <c r="K164" s="32"/>
      <c r="L164" s="32"/>
      <c r="M164" s="70"/>
      <c r="N164" s="319"/>
      <c r="Q164" s="16"/>
      <c r="T164" s="204"/>
      <c r="U164" s="58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K164" s="1"/>
    </row>
    <row r="165" spans="6:40">
      <c r="F165" s="388"/>
      <c r="G165" s="70"/>
      <c r="H165" s="388"/>
      <c r="I165" s="32"/>
      <c r="J165" s="70"/>
      <c r="K165" s="32"/>
      <c r="L165" s="32"/>
      <c r="M165" s="70"/>
      <c r="N165" s="319"/>
      <c r="Q165" s="16"/>
      <c r="T165" s="204"/>
      <c r="U165" s="58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K165" s="1"/>
    </row>
    <row r="166" spans="6:40">
      <c r="F166" s="388"/>
      <c r="G166" s="70"/>
      <c r="H166" s="388"/>
      <c r="I166" s="32"/>
      <c r="J166" s="70"/>
      <c r="K166" s="32"/>
      <c r="L166" s="32"/>
      <c r="M166" s="70"/>
      <c r="N166" s="319"/>
      <c r="Q166" s="16"/>
      <c r="T166" s="204"/>
      <c r="U166" s="58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K166" s="1"/>
    </row>
    <row r="167" spans="6:40">
      <c r="F167" s="388"/>
      <c r="G167" s="70"/>
      <c r="H167" s="388"/>
      <c r="I167" s="32"/>
      <c r="J167" s="70"/>
      <c r="K167" s="32"/>
      <c r="L167" s="32"/>
      <c r="M167" s="70"/>
      <c r="N167" s="319"/>
      <c r="Q167" s="16"/>
      <c r="T167" s="204"/>
      <c r="U167" s="5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K167" s="1"/>
    </row>
    <row r="168" spans="6:40">
      <c r="F168" s="388"/>
      <c r="G168" s="70"/>
      <c r="H168" s="388"/>
      <c r="I168" s="32"/>
      <c r="J168" s="70"/>
      <c r="K168" s="32"/>
      <c r="L168" s="32"/>
      <c r="M168" s="70"/>
      <c r="N168" s="319"/>
      <c r="Q168" s="16"/>
      <c r="T168" s="204"/>
      <c r="U168" s="58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K168" s="1"/>
      <c r="AN168" s="32"/>
    </row>
    <row r="169" spans="6:40">
      <c r="F169" s="388"/>
      <c r="G169" s="70"/>
      <c r="H169" s="388"/>
      <c r="I169" s="32"/>
      <c r="J169" s="70"/>
      <c r="K169" s="32"/>
      <c r="L169" s="32"/>
      <c r="M169" s="70"/>
      <c r="N169" s="319"/>
      <c r="Q169" s="16"/>
      <c r="T169" s="204"/>
      <c r="U169" s="58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K169" s="1"/>
      <c r="AN169" s="32"/>
    </row>
    <row r="170" spans="6:40">
      <c r="F170" s="388"/>
      <c r="G170" s="70"/>
      <c r="H170" s="388"/>
      <c r="I170" s="32"/>
      <c r="J170" s="70"/>
      <c r="K170" s="32"/>
      <c r="L170" s="32"/>
      <c r="M170" s="70"/>
      <c r="N170" s="319"/>
      <c r="Q170" s="16"/>
      <c r="T170" s="204"/>
      <c r="U170" s="58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K170" s="1"/>
      <c r="AN170" s="32"/>
    </row>
    <row r="171" spans="6:40">
      <c r="F171" s="388"/>
      <c r="G171" s="70"/>
      <c r="H171" s="388"/>
      <c r="I171" s="32"/>
      <c r="J171" s="70"/>
      <c r="K171" s="32"/>
      <c r="L171" s="32"/>
      <c r="M171" s="70"/>
      <c r="N171" s="319"/>
      <c r="Q171" s="16"/>
      <c r="T171" s="204"/>
      <c r="U171" s="58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K171" s="1"/>
      <c r="AN171" s="32"/>
    </row>
    <row r="172" spans="6:40">
      <c r="F172" s="388"/>
      <c r="G172" s="70"/>
      <c r="H172" s="388"/>
      <c r="I172" s="32"/>
      <c r="J172" s="70"/>
      <c r="K172" s="32"/>
      <c r="L172" s="32"/>
      <c r="M172" s="70"/>
      <c r="N172" s="319"/>
      <c r="Q172" s="16"/>
      <c r="T172" s="204"/>
      <c r="U172" s="58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K172" s="1"/>
      <c r="AN172" s="32"/>
    </row>
    <row r="173" spans="6:40">
      <c r="F173" s="388"/>
      <c r="G173" s="70"/>
      <c r="H173" s="388"/>
      <c r="I173" s="32"/>
      <c r="J173" s="70"/>
      <c r="K173" s="32"/>
      <c r="L173" s="32"/>
      <c r="M173" s="70"/>
      <c r="N173" s="319"/>
      <c r="Q173" s="16"/>
      <c r="T173" s="204"/>
      <c r="U173" s="58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K173" s="1"/>
      <c r="AN173" s="32"/>
    </row>
    <row r="174" spans="6:40">
      <c r="F174" s="388"/>
      <c r="G174" s="70"/>
      <c r="H174" s="388"/>
      <c r="I174" s="32"/>
      <c r="J174" s="70"/>
      <c r="K174" s="32"/>
      <c r="L174" s="32"/>
      <c r="M174" s="70"/>
      <c r="N174" s="319"/>
      <c r="Q174" s="16"/>
      <c r="T174" s="204"/>
      <c r="U174" s="5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K174" s="1"/>
      <c r="AN174" s="32"/>
    </row>
    <row r="175" spans="6:40">
      <c r="F175" s="388"/>
      <c r="G175" s="70"/>
      <c r="H175" s="388"/>
      <c r="I175" s="32"/>
      <c r="J175" s="70"/>
      <c r="K175" s="32"/>
      <c r="L175" s="32"/>
      <c r="M175" s="70"/>
      <c r="N175" s="319"/>
      <c r="Q175" s="16"/>
      <c r="T175" s="204"/>
      <c r="U175" s="58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K175" s="1"/>
      <c r="AN175" s="32"/>
    </row>
    <row r="176" spans="6:40">
      <c r="F176" s="388"/>
      <c r="G176" s="70"/>
      <c r="H176" s="388"/>
      <c r="I176" s="32"/>
      <c r="J176" s="70"/>
      <c r="K176" s="32"/>
      <c r="L176" s="32"/>
      <c r="M176" s="70"/>
      <c r="N176" s="319"/>
      <c r="Q176" s="16"/>
      <c r="T176" s="204"/>
      <c r="U176" s="58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K176" s="1"/>
      <c r="AN176" s="32"/>
    </row>
    <row r="177" spans="6:40">
      <c r="F177" s="388"/>
      <c r="G177" s="70"/>
      <c r="H177" s="388"/>
      <c r="I177" s="32"/>
      <c r="J177" s="70"/>
      <c r="K177" s="32"/>
      <c r="L177" s="32"/>
      <c r="M177" s="70"/>
      <c r="N177" s="319"/>
      <c r="Q177" s="16"/>
      <c r="T177" s="204"/>
      <c r="U177" s="58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K177" s="1"/>
      <c r="AN177" s="32"/>
    </row>
    <row r="178" spans="6:40">
      <c r="F178" s="388"/>
      <c r="G178" s="70"/>
      <c r="H178" s="388"/>
      <c r="I178" s="32"/>
      <c r="J178" s="70"/>
      <c r="K178" s="32"/>
      <c r="L178" s="32"/>
      <c r="M178" s="70"/>
      <c r="N178" s="319"/>
      <c r="Q178" s="16"/>
      <c r="T178" s="204"/>
      <c r="U178" s="58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K178" s="1"/>
      <c r="AN178" s="32"/>
    </row>
    <row r="179" spans="6:40">
      <c r="F179" s="388"/>
      <c r="G179" s="70"/>
      <c r="H179" s="388"/>
      <c r="I179" s="32"/>
      <c r="J179" s="70"/>
      <c r="K179" s="32"/>
      <c r="L179" s="32"/>
      <c r="M179" s="70"/>
      <c r="N179" s="319"/>
      <c r="Q179" s="16"/>
      <c r="T179" s="204"/>
      <c r="U179" s="58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K179" s="1"/>
      <c r="AN179" s="32"/>
    </row>
    <row r="180" spans="6:40">
      <c r="F180" s="388"/>
      <c r="G180" s="70"/>
      <c r="H180" s="388"/>
      <c r="I180" s="32"/>
      <c r="J180" s="70"/>
      <c r="K180" s="32"/>
      <c r="L180" s="32"/>
      <c r="M180" s="70"/>
      <c r="N180" s="319"/>
      <c r="Q180" s="16"/>
      <c r="T180" s="204"/>
      <c r="U180" s="58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K180" s="1"/>
      <c r="AN180" s="32"/>
    </row>
    <row r="181" spans="6:40">
      <c r="F181" s="388"/>
      <c r="G181" s="70"/>
      <c r="H181" s="388"/>
      <c r="I181" s="32"/>
      <c r="J181" s="70"/>
      <c r="K181" s="32"/>
      <c r="L181" s="32"/>
      <c r="M181" s="70"/>
      <c r="N181" s="319"/>
      <c r="O181" s="319"/>
      <c r="P181" s="319"/>
      <c r="Q181" s="319"/>
      <c r="R181" s="32"/>
      <c r="S181" s="319"/>
      <c r="T181" s="319"/>
      <c r="U181" s="32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K181" s="1"/>
      <c r="AN181" s="32"/>
    </row>
    <row r="182" spans="6:40">
      <c r="F182" s="388"/>
      <c r="G182" s="70"/>
      <c r="H182" s="388"/>
      <c r="I182" s="32"/>
      <c r="J182" s="70"/>
      <c r="K182" s="32"/>
      <c r="L182" s="32"/>
      <c r="M182" s="70"/>
      <c r="N182" s="319"/>
      <c r="O182" s="319"/>
      <c r="P182" s="319"/>
      <c r="Q182" s="319"/>
      <c r="R182" s="32"/>
      <c r="S182" s="319"/>
      <c r="T182" s="319"/>
      <c r="U182" s="32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K182" s="1"/>
      <c r="AN182" s="32"/>
    </row>
    <row r="183" spans="6:40">
      <c r="F183" s="388"/>
      <c r="G183" s="70"/>
      <c r="H183" s="388"/>
      <c r="I183" s="32"/>
      <c r="J183" s="70"/>
      <c r="K183" s="32"/>
      <c r="L183" s="32"/>
      <c r="M183" s="70"/>
      <c r="N183" s="319"/>
      <c r="O183" s="319"/>
      <c r="P183" s="319"/>
      <c r="Q183" s="319"/>
      <c r="R183" s="32"/>
      <c r="S183" s="319"/>
      <c r="T183" s="319"/>
      <c r="U183" s="3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K183" s="1"/>
      <c r="AN183" s="32"/>
    </row>
    <row r="184" spans="6:40">
      <c r="F184" s="388"/>
      <c r="G184" s="70"/>
      <c r="H184" s="388"/>
      <c r="I184" s="32"/>
      <c r="J184" s="70"/>
      <c r="K184" s="32"/>
      <c r="L184" s="32"/>
      <c r="M184" s="70"/>
      <c r="N184" s="319"/>
      <c r="O184" s="319"/>
      <c r="P184" s="319"/>
      <c r="Q184" s="319"/>
      <c r="R184" s="32"/>
      <c r="S184" s="319"/>
      <c r="T184" s="319"/>
      <c r="U184" s="32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K184" s="1"/>
      <c r="AN184" s="32"/>
    </row>
    <row r="185" spans="6:40">
      <c r="F185" s="388"/>
      <c r="G185" s="70"/>
      <c r="H185" s="388"/>
      <c r="I185" s="32"/>
      <c r="J185" s="70"/>
      <c r="K185" s="32"/>
      <c r="L185" s="32"/>
      <c r="M185" s="70"/>
      <c r="N185" s="319"/>
      <c r="O185" s="319"/>
      <c r="P185" s="319"/>
      <c r="Q185" s="319"/>
      <c r="R185" s="32"/>
      <c r="S185" s="319"/>
      <c r="T185" s="319"/>
      <c r="U185" s="32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K185" s="1"/>
      <c r="AN185" s="32"/>
    </row>
    <row r="186" spans="6:40">
      <c r="F186" s="388"/>
      <c r="G186" s="70"/>
      <c r="H186" s="388"/>
      <c r="I186" s="32"/>
      <c r="J186" s="70"/>
      <c r="K186" s="32"/>
      <c r="L186" s="32"/>
      <c r="M186" s="70"/>
      <c r="N186" s="319"/>
      <c r="O186" s="319"/>
      <c r="P186" s="319"/>
      <c r="Q186" s="319"/>
      <c r="R186" s="32"/>
      <c r="S186" s="319"/>
      <c r="T186" s="319"/>
      <c r="U186" s="32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K186" s="1"/>
      <c r="AN186" s="32"/>
    </row>
    <row r="187" spans="6:40">
      <c r="F187" s="388"/>
      <c r="G187" s="70"/>
      <c r="H187" s="388"/>
      <c r="I187" s="32"/>
      <c r="J187" s="70"/>
      <c r="K187" s="32"/>
      <c r="L187" s="32"/>
      <c r="M187" s="70"/>
      <c r="N187" s="319"/>
      <c r="O187" s="319"/>
      <c r="P187" s="319"/>
      <c r="Q187" s="319"/>
      <c r="R187" s="32"/>
      <c r="S187" s="319"/>
      <c r="T187" s="319"/>
      <c r="U187" s="3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K187" s="1"/>
      <c r="AN187" s="32"/>
    </row>
    <row r="188" spans="6:40">
      <c r="F188" s="388"/>
      <c r="G188" s="70"/>
      <c r="H188" s="388"/>
      <c r="I188" s="32"/>
      <c r="J188" s="70"/>
      <c r="K188" s="32"/>
      <c r="L188" s="32"/>
      <c r="M188" s="70"/>
      <c r="N188" s="319"/>
      <c r="O188" s="319"/>
      <c r="P188" s="319"/>
      <c r="Q188" s="319"/>
      <c r="R188" s="32"/>
      <c r="S188" s="319"/>
      <c r="T188" s="319"/>
      <c r="U188" s="32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K188" s="1"/>
      <c r="AN188" s="32"/>
    </row>
    <row r="189" spans="6:40">
      <c r="F189" s="388"/>
      <c r="G189" s="70"/>
      <c r="H189" s="388"/>
      <c r="I189" s="32"/>
      <c r="J189" s="70"/>
      <c r="K189" s="32"/>
      <c r="L189" s="32"/>
      <c r="M189" s="70"/>
      <c r="N189" s="319"/>
      <c r="O189" s="319"/>
      <c r="P189" s="319"/>
      <c r="Q189" s="319"/>
      <c r="R189" s="32"/>
      <c r="S189" s="319"/>
      <c r="T189" s="319"/>
      <c r="U189" s="32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K189" s="1"/>
      <c r="AN189" s="32"/>
    </row>
    <row r="190" spans="6:40">
      <c r="F190" s="388"/>
      <c r="G190" s="70"/>
      <c r="H190" s="388"/>
      <c r="I190" s="32"/>
      <c r="J190" s="70"/>
      <c r="K190" s="32"/>
      <c r="L190" s="32"/>
      <c r="M190" s="70"/>
      <c r="N190" s="319"/>
      <c r="O190" s="319"/>
      <c r="P190" s="319"/>
      <c r="Q190" s="319"/>
      <c r="R190" s="32"/>
      <c r="S190" s="319"/>
      <c r="T190" s="319"/>
      <c r="U190" s="3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K190" s="1"/>
      <c r="AN190" s="32"/>
    </row>
    <row r="191" spans="6:40">
      <c r="F191" s="388"/>
      <c r="G191" s="70"/>
      <c r="H191" s="388"/>
      <c r="I191" s="32"/>
      <c r="J191" s="70"/>
      <c r="K191" s="32"/>
      <c r="L191" s="32"/>
      <c r="M191" s="70"/>
      <c r="N191" s="319"/>
      <c r="O191" s="319"/>
      <c r="P191" s="319"/>
      <c r="Q191" s="319"/>
      <c r="R191" s="32"/>
      <c r="S191" s="319"/>
      <c r="T191" s="319"/>
      <c r="U191" s="32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K191" s="1"/>
      <c r="AN191" s="32"/>
    </row>
    <row r="192" spans="6:40">
      <c r="F192" s="388"/>
      <c r="G192" s="70"/>
      <c r="H192" s="388"/>
      <c r="I192" s="32"/>
      <c r="J192" s="70"/>
      <c r="K192" s="32"/>
      <c r="L192" s="32"/>
      <c r="M192" s="70"/>
      <c r="N192" s="319"/>
      <c r="O192" s="319"/>
      <c r="P192" s="319"/>
      <c r="Q192" s="319"/>
      <c r="R192" s="32"/>
      <c r="S192" s="319"/>
      <c r="T192" s="319"/>
      <c r="U192" s="32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K192" s="1"/>
      <c r="AN192" s="32"/>
    </row>
    <row r="193" spans="6:40">
      <c r="F193" s="388"/>
      <c r="G193" s="70"/>
      <c r="H193" s="388"/>
      <c r="I193" s="32"/>
      <c r="J193" s="70"/>
      <c r="K193" s="32"/>
      <c r="L193" s="32"/>
      <c r="M193" s="70"/>
      <c r="N193" s="319"/>
      <c r="O193" s="319"/>
      <c r="P193" s="319"/>
      <c r="Q193" s="319"/>
      <c r="R193" s="32"/>
      <c r="S193" s="319"/>
      <c r="T193" s="319"/>
      <c r="U193" s="32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K193" s="1"/>
      <c r="AN193" s="32"/>
    </row>
    <row r="194" spans="6:40">
      <c r="F194" s="388"/>
      <c r="G194" s="70"/>
      <c r="H194" s="388"/>
      <c r="I194" s="32"/>
      <c r="J194" s="70"/>
      <c r="K194" s="32"/>
      <c r="L194" s="32"/>
      <c r="M194" s="70"/>
      <c r="N194" s="319"/>
      <c r="O194" s="319"/>
      <c r="P194" s="319"/>
      <c r="Q194" s="319"/>
      <c r="R194" s="32"/>
      <c r="S194" s="319"/>
      <c r="T194" s="319"/>
      <c r="U194" s="32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K194" s="1"/>
      <c r="AN194" s="32"/>
    </row>
    <row r="195" spans="6:40">
      <c r="F195" s="388"/>
      <c r="G195" s="70"/>
      <c r="H195" s="388"/>
      <c r="I195" s="32"/>
      <c r="J195" s="70"/>
      <c r="K195" s="32"/>
      <c r="L195" s="32"/>
      <c r="M195" s="70"/>
      <c r="N195" s="319"/>
      <c r="O195" s="319"/>
      <c r="P195" s="319"/>
      <c r="Q195" s="319"/>
      <c r="R195" s="32"/>
      <c r="S195" s="319"/>
      <c r="T195" s="319"/>
      <c r="U195" s="32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K195" s="1"/>
      <c r="AN195" s="32"/>
    </row>
    <row r="196" spans="6:40">
      <c r="F196" s="388"/>
      <c r="G196" s="70"/>
      <c r="H196" s="388"/>
      <c r="I196" s="32"/>
      <c r="J196" s="70"/>
      <c r="K196" s="32"/>
      <c r="L196" s="32"/>
      <c r="M196" s="70"/>
      <c r="N196" s="319"/>
      <c r="O196" s="319"/>
      <c r="P196" s="319"/>
      <c r="Q196" s="319"/>
      <c r="R196" s="32"/>
      <c r="S196" s="319"/>
      <c r="T196" s="319"/>
      <c r="U196" s="32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K196" s="1"/>
      <c r="AN196" s="32"/>
    </row>
    <row r="197" spans="6:40">
      <c r="F197" s="388"/>
      <c r="G197" s="70"/>
      <c r="H197" s="388"/>
      <c r="I197" s="32"/>
      <c r="J197" s="70"/>
      <c r="K197" s="32"/>
      <c r="L197" s="32"/>
      <c r="M197" s="70"/>
      <c r="N197" s="319"/>
      <c r="O197" s="319"/>
      <c r="P197" s="319"/>
      <c r="Q197" s="319"/>
      <c r="R197" s="32"/>
      <c r="S197" s="319"/>
      <c r="T197" s="319"/>
      <c r="U197" s="32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K197" s="1"/>
      <c r="AN197" s="32"/>
    </row>
    <row r="198" spans="6:40">
      <c r="F198" s="388"/>
      <c r="G198" s="70"/>
      <c r="H198" s="388"/>
      <c r="I198" s="32"/>
      <c r="J198" s="70"/>
      <c r="K198" s="32"/>
      <c r="L198" s="32"/>
      <c r="M198" s="70"/>
      <c r="N198" s="319"/>
      <c r="O198" s="319"/>
      <c r="P198" s="319"/>
      <c r="Q198" s="319"/>
      <c r="R198" s="32"/>
      <c r="S198" s="319"/>
      <c r="T198" s="319"/>
      <c r="U198" s="32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K198" s="1"/>
      <c r="AN198" s="32"/>
    </row>
    <row r="199" spans="6:40">
      <c r="F199" s="388"/>
      <c r="G199" s="70"/>
      <c r="H199" s="388"/>
      <c r="I199" s="32"/>
      <c r="J199" s="70"/>
      <c r="K199" s="32"/>
      <c r="L199" s="32"/>
      <c r="M199" s="70"/>
      <c r="N199" s="319"/>
      <c r="O199" s="319"/>
      <c r="P199" s="319"/>
      <c r="Q199" s="319"/>
      <c r="R199" s="32"/>
      <c r="S199" s="319"/>
      <c r="T199" s="319"/>
      <c r="U199" s="32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K199" s="1"/>
      <c r="AN199" s="32"/>
    </row>
    <row r="200" spans="6:40">
      <c r="F200" s="388"/>
      <c r="G200" s="388"/>
      <c r="H200" s="388"/>
      <c r="I200" s="32"/>
      <c r="J200" s="388"/>
      <c r="K200" s="32"/>
      <c r="L200" s="32"/>
      <c r="M200" s="388"/>
      <c r="N200" s="319"/>
      <c r="O200" s="319"/>
      <c r="P200" s="319"/>
      <c r="Q200" s="319"/>
      <c r="R200" s="32"/>
      <c r="S200" s="319"/>
      <c r="T200" s="319"/>
      <c r="U200" s="32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K200" s="1"/>
      <c r="AN200" s="32"/>
    </row>
    <row r="201" spans="6:40">
      <c r="F201" s="388"/>
      <c r="G201" s="388"/>
      <c r="H201" s="388"/>
      <c r="I201" s="32"/>
      <c r="J201" s="388"/>
      <c r="K201" s="32"/>
      <c r="L201" s="32"/>
      <c r="M201" s="388"/>
      <c r="N201" s="319"/>
      <c r="O201" s="319"/>
      <c r="P201" s="319"/>
      <c r="Q201" s="319"/>
      <c r="R201" s="32"/>
      <c r="S201" s="319"/>
      <c r="T201" s="319"/>
      <c r="U201" s="32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K201" s="1"/>
      <c r="AN201" s="32"/>
    </row>
    <row r="202" spans="6:40">
      <c r="F202" s="388"/>
      <c r="G202" s="388"/>
      <c r="H202" s="388"/>
      <c r="I202" s="32"/>
      <c r="J202" s="388"/>
      <c r="K202" s="32"/>
      <c r="L202" s="32"/>
      <c r="M202" s="388"/>
      <c r="N202" s="319"/>
      <c r="O202" s="319"/>
      <c r="P202" s="319"/>
      <c r="Q202" s="319"/>
      <c r="R202" s="32"/>
      <c r="S202" s="319"/>
      <c r="T202" s="319"/>
      <c r="U202" s="32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K202" s="1"/>
      <c r="AN202" s="32"/>
    </row>
    <row r="203" spans="6:40">
      <c r="F203" s="388"/>
      <c r="G203" s="388"/>
      <c r="H203" s="388"/>
      <c r="I203" s="32"/>
      <c r="J203" s="388"/>
      <c r="K203" s="32"/>
      <c r="L203" s="32"/>
      <c r="M203" s="388"/>
      <c r="N203" s="319"/>
      <c r="O203" s="319"/>
      <c r="P203" s="319"/>
      <c r="Q203" s="319"/>
      <c r="R203" s="32"/>
      <c r="S203" s="319"/>
      <c r="T203" s="319"/>
      <c r="U203" s="32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K203" s="1"/>
      <c r="AN203" s="32"/>
    </row>
    <row r="204" spans="6:40">
      <c r="F204" s="388"/>
      <c r="G204" s="388"/>
      <c r="H204" s="388"/>
      <c r="I204" s="32"/>
      <c r="J204" s="388"/>
      <c r="K204" s="32"/>
      <c r="L204" s="32"/>
      <c r="M204" s="388"/>
      <c r="N204" s="319"/>
      <c r="O204" s="319"/>
      <c r="P204" s="319"/>
      <c r="Q204" s="319"/>
      <c r="R204" s="32"/>
      <c r="S204" s="319"/>
      <c r="T204" s="319"/>
      <c r="U204" s="32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K204" s="32"/>
      <c r="AL204" s="388"/>
      <c r="AM204" s="388"/>
      <c r="AN204" s="32"/>
    </row>
    <row r="205" spans="6:40">
      <c r="F205" s="388"/>
      <c r="G205" s="388"/>
      <c r="H205" s="388"/>
      <c r="I205" s="32"/>
      <c r="J205" s="388"/>
      <c r="K205" s="32"/>
      <c r="L205" s="32"/>
      <c r="M205" s="388"/>
      <c r="N205" s="319"/>
      <c r="O205" s="319"/>
      <c r="P205" s="319"/>
      <c r="Q205" s="319"/>
      <c r="R205" s="32"/>
      <c r="S205" s="319"/>
      <c r="T205" s="319"/>
      <c r="U205" s="32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K205" s="32"/>
      <c r="AL205" s="388"/>
      <c r="AM205" s="388"/>
      <c r="AN205" s="32"/>
    </row>
    <row r="206" spans="6:40">
      <c r="F206" s="388"/>
      <c r="G206" s="388"/>
      <c r="H206" s="388"/>
      <c r="I206" s="32"/>
      <c r="J206" s="388"/>
      <c r="K206" s="32"/>
      <c r="L206" s="32"/>
      <c r="M206" s="388"/>
      <c r="N206" s="319"/>
      <c r="O206" s="319"/>
      <c r="P206" s="319"/>
      <c r="Q206" s="319"/>
      <c r="R206" s="32"/>
      <c r="S206" s="319"/>
      <c r="T206" s="319"/>
      <c r="U206" s="32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K206" s="32"/>
      <c r="AL206" s="388"/>
      <c r="AM206" s="388"/>
      <c r="AN206" s="32"/>
    </row>
    <row r="207" spans="6:40">
      <c r="F207" s="388"/>
      <c r="G207" s="388"/>
      <c r="H207" s="388"/>
      <c r="I207" s="32"/>
      <c r="J207" s="388"/>
      <c r="K207" s="32"/>
      <c r="L207" s="32"/>
      <c r="M207" s="388"/>
      <c r="N207" s="319"/>
      <c r="O207" s="319"/>
      <c r="P207" s="319"/>
      <c r="Q207" s="319"/>
      <c r="R207" s="32"/>
      <c r="S207" s="319"/>
      <c r="T207" s="319"/>
      <c r="U207" s="3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K207" s="32"/>
      <c r="AL207" s="388"/>
      <c r="AM207" s="388"/>
      <c r="AN207" s="32"/>
    </row>
    <row r="208" spans="6:40">
      <c r="F208" s="388"/>
      <c r="G208" s="388"/>
      <c r="H208" s="388"/>
      <c r="I208" s="32"/>
      <c r="J208" s="388"/>
      <c r="K208" s="32"/>
      <c r="L208" s="32"/>
      <c r="M208" s="388"/>
      <c r="N208" s="319"/>
      <c r="O208" s="319"/>
      <c r="P208" s="319"/>
      <c r="Q208" s="319"/>
      <c r="R208" s="32"/>
      <c r="S208" s="319"/>
      <c r="T208" s="319"/>
      <c r="U208" s="32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K208" s="32"/>
      <c r="AL208" s="388"/>
      <c r="AM208" s="388"/>
      <c r="AN208" s="32"/>
    </row>
    <row r="209" spans="6:40">
      <c r="F209" s="388"/>
      <c r="G209" s="388"/>
      <c r="H209" s="388"/>
      <c r="I209" s="32"/>
      <c r="J209" s="388"/>
      <c r="K209" s="32"/>
      <c r="L209" s="32"/>
      <c r="M209" s="388"/>
      <c r="N209" s="319"/>
      <c r="O209" s="319"/>
      <c r="P209" s="319"/>
      <c r="Q209" s="319"/>
      <c r="R209" s="32"/>
      <c r="S209" s="319"/>
      <c r="T209" s="319"/>
      <c r="U209" s="32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K209" s="32"/>
      <c r="AL209" s="388"/>
      <c r="AM209" s="388"/>
      <c r="AN209" s="32"/>
    </row>
    <row r="210" spans="6:40">
      <c r="F210" s="388"/>
      <c r="G210" s="388"/>
      <c r="H210" s="388"/>
      <c r="I210" s="32"/>
      <c r="J210" s="388"/>
      <c r="K210" s="32"/>
      <c r="L210" s="32"/>
      <c r="M210" s="388"/>
      <c r="N210" s="319"/>
      <c r="O210" s="319"/>
      <c r="P210" s="319"/>
      <c r="Q210" s="319"/>
      <c r="R210" s="32"/>
      <c r="S210" s="319"/>
      <c r="T210" s="319"/>
      <c r="U210" s="32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K210" s="32"/>
      <c r="AL210" s="388"/>
      <c r="AM210" s="388"/>
      <c r="AN210" s="32"/>
    </row>
    <row r="211" spans="6:40">
      <c r="F211" s="388"/>
      <c r="G211" s="388"/>
      <c r="H211" s="388"/>
      <c r="I211" s="32"/>
      <c r="J211" s="388"/>
      <c r="K211" s="32"/>
      <c r="L211" s="32"/>
      <c r="M211" s="388"/>
      <c r="N211" s="319"/>
      <c r="O211" s="319"/>
      <c r="P211" s="319"/>
      <c r="Q211" s="319"/>
      <c r="R211" s="32"/>
      <c r="S211" s="319"/>
      <c r="T211" s="319"/>
      <c r="U211" s="32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K211" s="32"/>
      <c r="AL211" s="388"/>
      <c r="AM211" s="388"/>
      <c r="AN211" s="32"/>
    </row>
    <row r="212" spans="6:40">
      <c r="F212" s="388"/>
      <c r="G212" s="388"/>
      <c r="H212" s="388"/>
      <c r="I212" s="32"/>
      <c r="J212" s="388"/>
      <c r="K212" s="32"/>
      <c r="L212" s="32"/>
      <c r="M212" s="388"/>
      <c r="N212" s="319"/>
      <c r="O212" s="319"/>
      <c r="P212" s="319"/>
      <c r="Q212" s="319"/>
      <c r="R212" s="32"/>
      <c r="S212" s="319"/>
      <c r="T212" s="319"/>
      <c r="U212" s="32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K212" s="32"/>
      <c r="AL212" s="388"/>
      <c r="AM212" s="388"/>
      <c r="AN212" s="32"/>
    </row>
    <row r="213" spans="6:40">
      <c r="F213" s="388"/>
      <c r="G213" s="388"/>
      <c r="H213" s="388"/>
      <c r="I213" s="32"/>
      <c r="J213" s="388"/>
      <c r="K213" s="32"/>
      <c r="L213" s="32"/>
      <c r="M213" s="388"/>
      <c r="N213" s="319"/>
      <c r="O213" s="319"/>
      <c r="P213" s="319"/>
      <c r="Q213" s="319"/>
      <c r="R213" s="32"/>
      <c r="S213" s="319"/>
      <c r="T213" s="319"/>
      <c r="U213" s="32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K213" s="32"/>
      <c r="AL213" s="388"/>
      <c r="AM213" s="388"/>
      <c r="AN213" s="32"/>
    </row>
    <row r="214" spans="6:40">
      <c r="F214" s="388"/>
      <c r="G214" s="388"/>
      <c r="H214" s="388"/>
      <c r="I214" s="32"/>
      <c r="J214" s="388"/>
      <c r="K214" s="32"/>
      <c r="L214" s="32"/>
      <c r="M214" s="388"/>
      <c r="N214" s="319"/>
      <c r="O214" s="319"/>
      <c r="P214" s="319"/>
      <c r="Q214" s="319"/>
      <c r="R214" s="32"/>
      <c r="S214" s="319"/>
      <c r="T214" s="319"/>
      <c r="U214" s="3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K214" s="32"/>
      <c r="AL214" s="388"/>
      <c r="AM214" s="388"/>
      <c r="AN214" s="32"/>
    </row>
    <row r="215" spans="6:40">
      <c r="F215" s="388"/>
      <c r="G215" s="388"/>
      <c r="H215" s="388"/>
      <c r="I215" s="32"/>
      <c r="J215" s="388"/>
      <c r="K215" s="32"/>
      <c r="L215" s="32"/>
      <c r="M215" s="388"/>
      <c r="N215" s="319"/>
      <c r="O215" s="319"/>
      <c r="P215" s="319"/>
      <c r="Q215" s="319"/>
      <c r="R215" s="32"/>
      <c r="S215" s="319"/>
      <c r="T215" s="319"/>
      <c r="U215" s="32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K215" s="32"/>
      <c r="AL215" s="388"/>
      <c r="AM215" s="388"/>
      <c r="AN215" s="32"/>
    </row>
    <row r="216" spans="6:40">
      <c r="F216" s="388"/>
      <c r="G216" s="388"/>
      <c r="H216" s="388"/>
      <c r="I216" s="32"/>
      <c r="J216" s="388"/>
      <c r="K216" s="32"/>
      <c r="L216" s="32"/>
      <c r="M216" s="388"/>
      <c r="N216" s="319"/>
      <c r="O216" s="319"/>
      <c r="P216" s="319"/>
      <c r="Q216" s="319"/>
      <c r="R216" s="32"/>
      <c r="S216" s="319"/>
      <c r="T216" s="319"/>
      <c r="U216" s="3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K216" s="32"/>
      <c r="AL216" s="388"/>
      <c r="AM216" s="388"/>
      <c r="AN216" s="32"/>
    </row>
    <row r="217" spans="6:40">
      <c r="F217" s="388"/>
      <c r="G217" s="388"/>
      <c r="H217" s="388"/>
      <c r="I217" s="32"/>
      <c r="J217" s="388"/>
      <c r="K217" s="32"/>
      <c r="L217" s="32"/>
      <c r="M217" s="388"/>
      <c r="N217" s="319"/>
      <c r="O217" s="319"/>
      <c r="P217" s="319"/>
      <c r="Q217" s="319"/>
      <c r="R217" s="32"/>
      <c r="S217" s="319"/>
      <c r="T217" s="319"/>
      <c r="U217" s="32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K217" s="32"/>
      <c r="AL217" s="388"/>
      <c r="AM217" s="388"/>
      <c r="AN217" s="32"/>
    </row>
    <row r="218" spans="6:40">
      <c r="F218" s="388"/>
      <c r="G218" s="388"/>
      <c r="H218" s="388"/>
      <c r="I218" s="32"/>
      <c r="J218" s="388"/>
      <c r="K218" s="32"/>
      <c r="L218" s="32"/>
      <c r="M218" s="388"/>
      <c r="N218" s="319"/>
      <c r="O218" s="319"/>
      <c r="P218" s="319"/>
      <c r="Q218" s="319"/>
      <c r="R218" s="32"/>
      <c r="S218" s="319"/>
      <c r="T218" s="319"/>
      <c r="U218" s="32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K218" s="32"/>
      <c r="AL218" s="388"/>
      <c r="AM218" s="388"/>
      <c r="AN218" s="32"/>
    </row>
    <row r="219" spans="6:40">
      <c r="F219" s="388"/>
      <c r="G219" s="388"/>
      <c r="H219" s="388"/>
      <c r="I219" s="32"/>
      <c r="J219" s="388"/>
      <c r="K219" s="32"/>
      <c r="L219" s="32"/>
      <c r="M219" s="388"/>
      <c r="N219" s="319"/>
      <c r="O219" s="319"/>
      <c r="P219" s="319"/>
      <c r="Q219" s="319"/>
      <c r="R219" s="32"/>
      <c r="S219" s="319"/>
      <c r="T219" s="319"/>
      <c r="U219" s="32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K219" s="32"/>
      <c r="AL219" s="388"/>
      <c r="AM219" s="388"/>
      <c r="AN219" s="32"/>
    </row>
    <row r="220" spans="6:40">
      <c r="F220" s="388"/>
      <c r="G220" s="388"/>
      <c r="H220" s="388"/>
      <c r="I220" s="32"/>
      <c r="J220" s="388"/>
      <c r="K220" s="32"/>
      <c r="L220" s="32"/>
      <c r="M220" s="388"/>
      <c r="N220" s="319"/>
      <c r="O220" s="319"/>
      <c r="P220" s="319"/>
      <c r="Q220" s="319"/>
      <c r="R220" s="32"/>
      <c r="S220" s="319"/>
      <c r="T220" s="319"/>
      <c r="U220" s="32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K220" s="32"/>
      <c r="AL220" s="388"/>
      <c r="AM220" s="388"/>
      <c r="AN220" s="32"/>
    </row>
    <row r="221" spans="6:40">
      <c r="F221" s="388"/>
      <c r="G221" s="388"/>
      <c r="H221" s="388"/>
      <c r="I221" s="32"/>
      <c r="J221" s="388"/>
      <c r="K221" s="32"/>
      <c r="L221" s="32"/>
      <c r="M221" s="388"/>
      <c r="N221" s="319"/>
      <c r="O221" s="319"/>
      <c r="P221" s="319"/>
      <c r="Q221" s="319"/>
      <c r="R221" s="32"/>
      <c r="S221" s="319"/>
      <c r="T221" s="319"/>
      <c r="U221" s="32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K221" s="32"/>
      <c r="AL221" s="388"/>
      <c r="AM221" s="388"/>
      <c r="AN221" s="32"/>
    </row>
    <row r="222" spans="6:40">
      <c r="F222" s="388"/>
      <c r="G222" s="388"/>
      <c r="H222" s="388"/>
      <c r="I222" s="32"/>
      <c r="J222" s="388"/>
      <c r="K222" s="32"/>
      <c r="L222" s="32"/>
      <c r="M222" s="388"/>
      <c r="N222" s="319"/>
      <c r="O222" s="319"/>
      <c r="P222" s="319"/>
      <c r="Q222" s="319"/>
      <c r="R222" s="32"/>
      <c r="S222" s="319"/>
      <c r="T222" s="319"/>
      <c r="U222" s="32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K222" s="32"/>
      <c r="AL222" s="388"/>
      <c r="AM222" s="388"/>
      <c r="AN222" s="32"/>
    </row>
    <row r="223" spans="6:40">
      <c r="F223" s="388"/>
      <c r="G223" s="388"/>
      <c r="H223" s="388"/>
      <c r="I223" s="32"/>
      <c r="J223" s="388"/>
      <c r="K223" s="32"/>
      <c r="L223" s="32"/>
      <c r="M223" s="388"/>
      <c r="N223" s="319"/>
      <c r="O223" s="319"/>
      <c r="P223" s="319"/>
      <c r="Q223" s="319"/>
      <c r="R223" s="32"/>
      <c r="S223" s="319"/>
      <c r="T223" s="319"/>
      <c r="U223" s="32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K223" s="32"/>
      <c r="AL223" s="388"/>
      <c r="AM223" s="388"/>
      <c r="AN223" s="32"/>
    </row>
    <row r="224" spans="6:40">
      <c r="F224" s="388"/>
      <c r="G224" s="388"/>
      <c r="H224" s="388"/>
      <c r="I224" s="32"/>
      <c r="J224" s="388"/>
      <c r="K224" s="32"/>
      <c r="L224" s="32"/>
      <c r="M224" s="388"/>
      <c r="N224" s="319"/>
      <c r="O224" s="319"/>
      <c r="P224" s="319"/>
      <c r="Q224" s="319"/>
      <c r="R224" s="32"/>
      <c r="S224" s="319"/>
      <c r="T224" s="319"/>
      <c r="U224" s="32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K224" s="32"/>
      <c r="AL224" s="388"/>
      <c r="AM224" s="388"/>
      <c r="AN224" s="32"/>
    </row>
    <row r="225" spans="6:40">
      <c r="F225" s="388"/>
      <c r="G225" s="388"/>
      <c r="H225" s="388"/>
      <c r="I225" s="32"/>
      <c r="J225" s="388"/>
      <c r="K225" s="32"/>
      <c r="L225" s="32"/>
      <c r="M225" s="388"/>
      <c r="N225" s="319"/>
      <c r="O225" s="319"/>
      <c r="P225" s="319"/>
      <c r="Q225" s="319"/>
      <c r="R225" s="32"/>
      <c r="S225" s="319"/>
      <c r="T225" s="319"/>
      <c r="U225" s="32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K225" s="32"/>
      <c r="AL225" s="388"/>
      <c r="AM225" s="388"/>
      <c r="AN225" s="32"/>
    </row>
    <row r="226" spans="6:40">
      <c r="F226" s="388"/>
      <c r="G226" s="388"/>
      <c r="H226" s="388"/>
      <c r="I226" s="32"/>
      <c r="J226" s="388"/>
      <c r="K226" s="32"/>
      <c r="L226" s="32"/>
      <c r="M226" s="388"/>
      <c r="N226" s="319"/>
      <c r="O226" s="319"/>
      <c r="P226" s="319"/>
      <c r="Q226" s="319"/>
      <c r="R226" s="32"/>
      <c r="S226" s="319"/>
      <c r="T226" s="319"/>
      <c r="U226" s="32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K226" s="32"/>
      <c r="AL226" s="388"/>
      <c r="AM226" s="388"/>
      <c r="AN226" s="32"/>
    </row>
    <row r="227" spans="6:40">
      <c r="F227" s="388"/>
      <c r="G227" s="388"/>
      <c r="H227" s="388"/>
      <c r="I227" s="32"/>
      <c r="J227" s="388"/>
      <c r="K227" s="32"/>
      <c r="L227" s="32"/>
      <c r="M227" s="388"/>
      <c r="N227" s="319"/>
      <c r="O227" s="319"/>
      <c r="P227" s="319"/>
      <c r="Q227" s="319"/>
      <c r="R227" s="32"/>
      <c r="S227" s="319"/>
      <c r="T227" s="319"/>
      <c r="U227" s="3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K227" s="32"/>
      <c r="AL227" s="388"/>
      <c r="AM227" s="388"/>
      <c r="AN227" s="32"/>
    </row>
    <row r="228" spans="6:40">
      <c r="F228" s="388"/>
      <c r="G228" s="388"/>
      <c r="H228" s="388"/>
      <c r="I228" s="32"/>
      <c r="J228" s="388"/>
      <c r="K228" s="32"/>
      <c r="L228" s="32"/>
      <c r="M228" s="388"/>
      <c r="N228" s="319"/>
      <c r="O228" s="319"/>
      <c r="P228" s="319"/>
      <c r="Q228" s="319"/>
      <c r="R228" s="32"/>
      <c r="S228" s="319"/>
      <c r="T228" s="319"/>
      <c r="U228" s="32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K228" s="32"/>
      <c r="AL228" s="388"/>
      <c r="AM228" s="388"/>
      <c r="AN228" s="32"/>
    </row>
    <row r="229" spans="6:40">
      <c r="F229" s="388"/>
      <c r="G229" s="388"/>
      <c r="H229" s="388"/>
      <c r="I229" s="32"/>
      <c r="J229" s="388"/>
      <c r="K229" s="32"/>
      <c r="L229" s="32"/>
      <c r="M229" s="388"/>
      <c r="N229" s="319"/>
      <c r="O229" s="319"/>
      <c r="P229" s="319"/>
      <c r="Q229" s="319"/>
      <c r="R229" s="32"/>
      <c r="S229" s="319"/>
      <c r="T229" s="319"/>
      <c r="U229" s="32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K229" s="32"/>
      <c r="AL229" s="388"/>
      <c r="AM229" s="388"/>
      <c r="AN229" s="32"/>
    </row>
    <row r="230" spans="6:40">
      <c r="F230" s="388"/>
      <c r="G230" s="388"/>
      <c r="H230" s="388"/>
      <c r="I230" s="32"/>
      <c r="J230" s="388"/>
      <c r="K230" s="32"/>
      <c r="L230" s="32"/>
      <c r="M230" s="388"/>
      <c r="N230" s="319"/>
      <c r="O230" s="319"/>
      <c r="P230" s="319"/>
      <c r="Q230" s="319"/>
      <c r="R230" s="32"/>
      <c r="S230" s="319"/>
      <c r="T230" s="319"/>
      <c r="U230" s="32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K230" s="32"/>
      <c r="AL230" s="388"/>
      <c r="AM230" s="388"/>
      <c r="AN230" s="32"/>
    </row>
    <row r="231" spans="6:40">
      <c r="F231" s="388"/>
      <c r="G231" s="388"/>
      <c r="H231" s="388"/>
      <c r="I231" s="32"/>
      <c r="J231" s="388"/>
      <c r="K231" s="32"/>
      <c r="L231" s="32"/>
      <c r="M231" s="388"/>
      <c r="N231" s="319"/>
      <c r="O231" s="319"/>
      <c r="P231" s="319"/>
      <c r="Q231" s="319"/>
      <c r="R231" s="32"/>
      <c r="S231" s="319"/>
      <c r="T231" s="319"/>
      <c r="U231" s="32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K231" s="32"/>
      <c r="AL231" s="388"/>
      <c r="AM231" s="388"/>
      <c r="AN231" s="32"/>
    </row>
    <row r="232" spans="6:40">
      <c r="F232" s="388"/>
      <c r="G232" s="388"/>
      <c r="H232" s="388"/>
      <c r="I232" s="32"/>
      <c r="J232" s="388"/>
      <c r="K232" s="32"/>
      <c r="L232" s="32"/>
      <c r="M232" s="388"/>
      <c r="N232" s="319"/>
      <c r="O232" s="319"/>
      <c r="P232" s="319"/>
      <c r="Q232" s="319"/>
      <c r="R232" s="32"/>
      <c r="S232" s="319"/>
      <c r="T232" s="319"/>
      <c r="U232" s="32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K232" s="32"/>
      <c r="AL232" s="388"/>
      <c r="AM232" s="388"/>
      <c r="AN232" s="32"/>
    </row>
    <row r="233" spans="6:40">
      <c r="F233" s="388"/>
      <c r="G233" s="388"/>
      <c r="H233" s="388"/>
      <c r="I233" s="32"/>
      <c r="J233" s="388"/>
      <c r="K233" s="32"/>
      <c r="L233" s="32"/>
      <c r="M233" s="388"/>
      <c r="N233" s="319"/>
      <c r="O233" s="319"/>
      <c r="P233" s="319"/>
      <c r="Q233" s="319"/>
      <c r="R233" s="32"/>
      <c r="S233" s="319"/>
      <c r="T233" s="319"/>
      <c r="U233" s="32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K233" s="32"/>
      <c r="AL233" s="388"/>
      <c r="AM233" s="388"/>
      <c r="AN233" s="32"/>
    </row>
    <row r="234" spans="6:40">
      <c r="F234" s="388"/>
      <c r="G234" s="388"/>
      <c r="H234" s="388"/>
      <c r="I234" s="32"/>
      <c r="J234" s="388"/>
      <c r="K234" s="32"/>
      <c r="L234" s="32"/>
      <c r="M234" s="388"/>
      <c r="N234" s="319"/>
      <c r="O234" s="319"/>
      <c r="P234" s="319"/>
      <c r="Q234" s="319"/>
      <c r="R234" s="32"/>
      <c r="S234" s="319"/>
      <c r="T234" s="319"/>
      <c r="U234" s="32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K234" s="32"/>
      <c r="AL234" s="388"/>
      <c r="AM234" s="388"/>
      <c r="AN234" s="32"/>
    </row>
    <row r="235" spans="6:40">
      <c r="F235" s="388"/>
      <c r="G235" s="388"/>
      <c r="H235" s="388"/>
      <c r="I235" s="32"/>
      <c r="J235" s="388"/>
      <c r="K235" s="32"/>
      <c r="L235" s="32"/>
      <c r="M235" s="388"/>
      <c r="N235" s="319"/>
      <c r="O235" s="319"/>
      <c r="P235" s="319"/>
      <c r="Q235" s="319"/>
      <c r="R235" s="32"/>
      <c r="S235" s="319"/>
      <c r="T235" s="319"/>
      <c r="U235" s="3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K235" s="32"/>
      <c r="AL235" s="388"/>
      <c r="AM235" s="388"/>
      <c r="AN235" s="32"/>
    </row>
    <row r="236" spans="6:40">
      <c r="F236" s="388"/>
      <c r="G236" s="388"/>
      <c r="H236" s="388"/>
      <c r="I236" s="32"/>
      <c r="J236" s="388"/>
      <c r="K236" s="32"/>
      <c r="L236" s="32"/>
      <c r="M236" s="388"/>
      <c r="N236" s="319"/>
      <c r="O236" s="319"/>
      <c r="P236" s="319"/>
      <c r="Q236" s="319"/>
      <c r="R236" s="32"/>
      <c r="S236" s="319"/>
      <c r="T236" s="319"/>
      <c r="U236" s="32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K236" s="32"/>
      <c r="AL236" s="388"/>
      <c r="AM236" s="388"/>
      <c r="AN236" s="32"/>
    </row>
    <row r="237" spans="6:40">
      <c r="F237" s="388"/>
      <c r="G237" s="388"/>
      <c r="H237" s="388"/>
      <c r="I237" s="32"/>
      <c r="J237" s="388"/>
      <c r="K237" s="32"/>
      <c r="L237" s="32"/>
      <c r="M237" s="388"/>
      <c r="N237" s="319"/>
      <c r="O237" s="319"/>
      <c r="P237" s="319"/>
      <c r="Q237" s="319"/>
      <c r="R237" s="32"/>
      <c r="S237" s="319"/>
      <c r="T237" s="319"/>
      <c r="U237" s="3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K237" s="32"/>
      <c r="AL237" s="388"/>
      <c r="AM237" s="388"/>
      <c r="AN237" s="32"/>
    </row>
    <row r="238" spans="6:40">
      <c r="F238" s="388"/>
      <c r="G238" s="388"/>
      <c r="H238" s="388"/>
      <c r="I238" s="32"/>
      <c r="J238" s="388"/>
      <c r="K238" s="32"/>
      <c r="L238" s="32"/>
      <c r="M238" s="388"/>
      <c r="N238" s="319"/>
      <c r="O238" s="319"/>
      <c r="P238" s="319"/>
      <c r="Q238" s="319"/>
      <c r="R238" s="32"/>
      <c r="S238" s="319"/>
      <c r="T238" s="319"/>
      <c r="U238" s="3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K238" s="32"/>
      <c r="AL238" s="388"/>
      <c r="AM238" s="388"/>
      <c r="AN238" s="32"/>
    </row>
    <row r="239" spans="6:40">
      <c r="F239" s="388"/>
      <c r="G239" s="388"/>
      <c r="H239" s="388"/>
      <c r="I239" s="32"/>
      <c r="J239" s="388"/>
      <c r="K239" s="32"/>
      <c r="L239" s="32"/>
      <c r="M239" s="388"/>
      <c r="N239" s="319"/>
      <c r="O239" s="319"/>
      <c r="P239" s="319"/>
      <c r="Q239" s="319"/>
      <c r="R239" s="32"/>
      <c r="S239" s="319"/>
      <c r="T239" s="319"/>
      <c r="U239" s="32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K239" s="32"/>
      <c r="AL239" s="388"/>
      <c r="AM239" s="388"/>
      <c r="AN239" s="32"/>
    </row>
    <row r="240" spans="6:40">
      <c r="F240" s="388"/>
      <c r="G240" s="388"/>
      <c r="H240" s="388"/>
      <c r="I240" s="32"/>
      <c r="J240" s="388"/>
      <c r="K240" s="32"/>
      <c r="L240" s="32"/>
      <c r="M240" s="388"/>
      <c r="N240" s="319"/>
      <c r="O240" s="319"/>
      <c r="P240" s="319"/>
      <c r="Q240" s="319"/>
      <c r="R240" s="32"/>
      <c r="S240" s="319"/>
      <c r="T240" s="319"/>
      <c r="U240" s="3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K240" s="32"/>
      <c r="AL240" s="388"/>
      <c r="AM240" s="388"/>
      <c r="AN240" s="32"/>
    </row>
    <row r="241" spans="6:40">
      <c r="F241" s="388"/>
      <c r="G241" s="388"/>
      <c r="H241" s="388"/>
      <c r="I241" s="32"/>
      <c r="J241" s="388"/>
      <c r="K241" s="32"/>
      <c r="L241" s="32"/>
      <c r="M241" s="388"/>
      <c r="N241" s="319"/>
      <c r="O241" s="319"/>
      <c r="P241" s="319"/>
      <c r="Q241" s="319"/>
      <c r="R241" s="32"/>
      <c r="S241" s="319"/>
      <c r="T241" s="319"/>
      <c r="U241" s="32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K241" s="32"/>
      <c r="AL241" s="388"/>
      <c r="AM241" s="388"/>
      <c r="AN241" s="32"/>
    </row>
    <row r="242" spans="6:40">
      <c r="F242" s="388"/>
      <c r="G242" s="388"/>
      <c r="H242" s="388"/>
      <c r="I242" s="32"/>
      <c r="J242" s="388"/>
      <c r="K242" s="32"/>
      <c r="L242" s="32"/>
      <c r="M242" s="388"/>
      <c r="N242" s="319"/>
      <c r="O242" s="319"/>
      <c r="P242" s="319"/>
      <c r="Q242" s="319"/>
      <c r="R242" s="32"/>
      <c r="S242" s="319"/>
      <c r="T242" s="319"/>
      <c r="U242" s="32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K242" s="32"/>
      <c r="AL242" s="388"/>
      <c r="AM242" s="388"/>
      <c r="AN242" s="32"/>
    </row>
    <row r="243" spans="6:40">
      <c r="F243" s="388"/>
      <c r="G243" s="388"/>
      <c r="H243" s="388"/>
      <c r="I243" s="32"/>
      <c r="J243" s="388"/>
      <c r="K243" s="32"/>
      <c r="L243" s="32"/>
      <c r="M243" s="388"/>
      <c r="N243" s="319"/>
      <c r="O243" s="319"/>
      <c r="P243" s="319"/>
      <c r="Q243" s="319"/>
      <c r="R243" s="32"/>
      <c r="S243" s="319"/>
      <c r="T243" s="319"/>
      <c r="U243" s="32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K243" s="32"/>
      <c r="AL243" s="388"/>
      <c r="AM243" s="388"/>
      <c r="AN243" s="32"/>
    </row>
    <row r="244" spans="6:40">
      <c r="F244" s="388"/>
      <c r="G244" s="388"/>
      <c r="H244" s="388"/>
      <c r="I244" s="32"/>
      <c r="J244" s="388"/>
      <c r="K244" s="32"/>
      <c r="L244" s="32"/>
      <c r="M244" s="388"/>
      <c r="N244" s="319"/>
      <c r="O244" s="319"/>
      <c r="P244" s="319"/>
      <c r="Q244" s="319"/>
      <c r="R244" s="32"/>
      <c r="S244" s="319"/>
      <c r="T244" s="319"/>
      <c r="U244" s="32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K244" s="32"/>
      <c r="AL244" s="388"/>
      <c r="AM244" s="388"/>
      <c r="AN244" s="32"/>
    </row>
    <row r="245" spans="6:40">
      <c r="F245" s="388"/>
      <c r="G245" s="388"/>
      <c r="H245" s="388"/>
      <c r="I245" s="32"/>
      <c r="J245" s="388"/>
      <c r="K245" s="32"/>
      <c r="L245" s="32"/>
      <c r="M245" s="388"/>
      <c r="N245" s="319"/>
      <c r="O245" s="319"/>
      <c r="P245" s="319"/>
      <c r="Q245" s="319"/>
      <c r="R245" s="32"/>
      <c r="S245" s="319"/>
      <c r="T245" s="319"/>
      <c r="U245" s="32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K245" s="32"/>
      <c r="AL245" s="388"/>
      <c r="AM245" s="388"/>
      <c r="AN245" s="32"/>
    </row>
    <row r="246" spans="6:40">
      <c r="F246" s="388"/>
      <c r="G246" s="388"/>
      <c r="H246" s="388"/>
      <c r="I246" s="32"/>
      <c r="J246" s="388"/>
      <c r="K246" s="32"/>
      <c r="L246" s="32"/>
      <c r="M246" s="388"/>
      <c r="N246" s="319"/>
      <c r="O246" s="319"/>
      <c r="P246" s="319"/>
      <c r="Q246" s="319"/>
      <c r="R246" s="32"/>
      <c r="S246" s="319"/>
      <c r="T246" s="319"/>
      <c r="U246" s="32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K246" s="32"/>
      <c r="AL246" s="388"/>
      <c r="AM246" s="388"/>
      <c r="AN246" s="32"/>
    </row>
    <row r="247" spans="6:40">
      <c r="F247" s="388"/>
      <c r="G247" s="388"/>
      <c r="H247" s="388"/>
      <c r="I247" s="32"/>
      <c r="J247" s="388"/>
      <c r="K247" s="32"/>
      <c r="L247" s="32"/>
      <c r="M247" s="388"/>
      <c r="N247" s="319"/>
      <c r="O247" s="319"/>
      <c r="P247" s="319"/>
      <c r="Q247" s="319"/>
      <c r="R247" s="32"/>
      <c r="S247" s="319"/>
      <c r="T247" s="319"/>
      <c r="U247" s="32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K247" s="32"/>
      <c r="AL247" s="388"/>
      <c r="AM247" s="388"/>
      <c r="AN247" s="32"/>
    </row>
    <row r="248" spans="6:40">
      <c r="F248" s="388"/>
      <c r="G248" s="388"/>
      <c r="H248" s="388"/>
      <c r="I248" s="32"/>
      <c r="J248" s="388"/>
      <c r="K248" s="32"/>
      <c r="L248" s="32"/>
      <c r="M248" s="388"/>
      <c r="N248" s="319"/>
      <c r="O248" s="319"/>
      <c r="P248" s="319"/>
      <c r="Q248" s="319"/>
      <c r="R248" s="32"/>
      <c r="S248" s="319"/>
      <c r="T248" s="319"/>
      <c r="U248" s="3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K248" s="32"/>
      <c r="AL248" s="388"/>
      <c r="AM248" s="388"/>
      <c r="AN248" s="32"/>
    </row>
    <row r="249" spans="6:40">
      <c r="F249" s="388"/>
      <c r="G249" s="388"/>
      <c r="H249" s="388"/>
      <c r="I249" s="32"/>
      <c r="J249" s="388"/>
      <c r="K249" s="32"/>
      <c r="L249" s="32"/>
      <c r="M249" s="388"/>
      <c r="N249" s="319"/>
      <c r="O249" s="319"/>
      <c r="P249" s="319"/>
      <c r="Q249" s="319"/>
      <c r="R249" s="32"/>
      <c r="S249" s="319"/>
      <c r="T249" s="319"/>
      <c r="U249" s="3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K249" s="32"/>
      <c r="AL249" s="388"/>
      <c r="AM249" s="388"/>
      <c r="AN249" s="32"/>
    </row>
    <row r="250" spans="6:40">
      <c r="F250" s="388"/>
      <c r="G250" s="388"/>
      <c r="H250" s="388"/>
      <c r="I250" s="32"/>
      <c r="J250" s="388"/>
      <c r="K250" s="32"/>
      <c r="L250" s="32"/>
      <c r="M250" s="388"/>
      <c r="N250" s="319"/>
      <c r="O250" s="319"/>
      <c r="P250" s="319"/>
      <c r="Q250" s="319"/>
      <c r="R250" s="32"/>
      <c r="S250" s="319"/>
      <c r="T250" s="319"/>
      <c r="U250" s="3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K250" s="32"/>
      <c r="AL250" s="388"/>
      <c r="AM250" s="388"/>
      <c r="AN250" s="32"/>
    </row>
    <row r="251" spans="6:40">
      <c r="F251" s="388"/>
      <c r="G251" s="388"/>
      <c r="H251" s="388"/>
      <c r="I251" s="32"/>
      <c r="J251" s="388"/>
      <c r="K251" s="32"/>
      <c r="L251" s="32"/>
      <c r="M251" s="388"/>
      <c r="N251" s="78"/>
      <c r="O251" s="78"/>
      <c r="P251" s="78"/>
      <c r="Q251" s="78"/>
      <c r="R251" s="30"/>
      <c r="S251" s="78"/>
      <c r="T251" s="78"/>
      <c r="U251" s="30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K251" s="32"/>
      <c r="AL251" s="388"/>
      <c r="AM251" s="388"/>
      <c r="AN251" s="32"/>
    </row>
    <row r="252" spans="6:40">
      <c r="F252" s="388"/>
      <c r="G252" s="388"/>
      <c r="H252" s="388"/>
      <c r="I252" s="32"/>
      <c r="J252" s="388"/>
      <c r="K252" s="32"/>
      <c r="L252" s="32"/>
      <c r="M252" s="388"/>
      <c r="N252" s="79"/>
      <c r="O252" s="79"/>
      <c r="P252" s="79"/>
      <c r="Q252" s="79"/>
      <c r="R252" s="34"/>
      <c r="S252" s="79"/>
      <c r="T252" s="79"/>
      <c r="U252" s="3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K252" s="32"/>
      <c r="AL252" s="388"/>
      <c r="AM252" s="388"/>
      <c r="AN252" s="32"/>
    </row>
    <row r="253" spans="6:40">
      <c r="F253" s="388"/>
      <c r="G253" s="388"/>
      <c r="H253" s="388"/>
      <c r="I253" s="32"/>
      <c r="J253" s="388"/>
      <c r="K253" s="32"/>
      <c r="L253" s="32"/>
      <c r="M253" s="388"/>
      <c r="N253" s="79"/>
      <c r="O253" s="79"/>
      <c r="P253" s="79"/>
      <c r="Q253" s="79"/>
      <c r="R253" s="34"/>
      <c r="S253" s="79"/>
      <c r="T253" s="79"/>
      <c r="U253" s="3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K253" s="32"/>
      <c r="AL253" s="388"/>
      <c r="AM253" s="388"/>
      <c r="AN253" s="32"/>
    </row>
    <row r="254" spans="6:40">
      <c r="F254" s="388"/>
      <c r="G254" s="388"/>
      <c r="H254" s="388"/>
      <c r="I254" s="32"/>
      <c r="J254" s="388"/>
      <c r="K254" s="32"/>
      <c r="L254" s="32"/>
      <c r="M254" s="388"/>
      <c r="N254" s="79"/>
      <c r="O254" s="79"/>
      <c r="P254" s="79"/>
      <c r="Q254" s="79"/>
      <c r="R254" s="34"/>
      <c r="S254" s="79"/>
      <c r="T254" s="79"/>
      <c r="U254" s="3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K254" s="32"/>
      <c r="AL254" s="388"/>
      <c r="AM254" s="388"/>
      <c r="AN254" s="32"/>
    </row>
    <row r="255" spans="6:40">
      <c r="F255" s="388"/>
      <c r="G255" s="388"/>
      <c r="H255" s="388"/>
      <c r="I255" s="32"/>
      <c r="J255" s="388"/>
      <c r="K255" s="32"/>
      <c r="L255" s="32"/>
      <c r="M255" s="388"/>
      <c r="N255" s="79"/>
      <c r="O255" s="79"/>
      <c r="P255" s="79"/>
      <c r="Q255" s="79"/>
      <c r="R255" s="34"/>
      <c r="S255" s="79"/>
      <c r="T255" s="79"/>
      <c r="U255" s="3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K255" s="32"/>
      <c r="AL255" s="388"/>
      <c r="AM255" s="388"/>
      <c r="AN255" s="32"/>
    </row>
    <row r="256" spans="6:40">
      <c r="F256" s="388"/>
      <c r="G256" s="388"/>
      <c r="H256" s="388"/>
      <c r="I256" s="32"/>
      <c r="J256" s="388"/>
      <c r="K256" s="32"/>
      <c r="L256" s="32"/>
      <c r="M256" s="388"/>
      <c r="N256" s="79"/>
      <c r="O256" s="79"/>
      <c r="P256" s="79"/>
      <c r="Q256" s="79"/>
      <c r="R256" s="34"/>
      <c r="S256" s="79"/>
      <c r="T256" s="79"/>
      <c r="U256" s="3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K256" s="32"/>
      <c r="AL256" s="388"/>
      <c r="AM256" s="388"/>
      <c r="AN256" s="32"/>
    </row>
    <row r="257" spans="1:40">
      <c r="F257" s="388"/>
      <c r="G257" s="388"/>
      <c r="H257" s="388"/>
      <c r="I257" s="32"/>
      <c r="J257" s="388"/>
      <c r="K257" s="32"/>
      <c r="L257" s="32"/>
      <c r="M257" s="388"/>
      <c r="N257" s="79"/>
      <c r="O257" s="79"/>
      <c r="P257" s="79"/>
      <c r="Q257" s="79"/>
      <c r="R257" s="34"/>
      <c r="S257" s="79"/>
      <c r="T257" s="79"/>
      <c r="U257" s="3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K257" s="32"/>
      <c r="AL257" s="388"/>
      <c r="AM257" s="388"/>
      <c r="AN257" s="32"/>
    </row>
    <row r="258" spans="1:40">
      <c r="F258" s="388"/>
      <c r="G258" s="388"/>
      <c r="H258" s="388"/>
      <c r="I258" s="32"/>
      <c r="J258" s="388"/>
      <c r="K258" s="32"/>
      <c r="L258" s="32"/>
      <c r="M258" s="388"/>
      <c r="N258" s="79"/>
      <c r="O258" s="79"/>
      <c r="P258" s="79"/>
      <c r="Q258" s="79"/>
      <c r="R258" s="34"/>
      <c r="S258" s="79"/>
      <c r="T258" s="79"/>
      <c r="U258" s="3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K258" s="32"/>
      <c r="AL258" s="388"/>
      <c r="AM258" s="388"/>
      <c r="AN258" s="32"/>
    </row>
    <row r="259" spans="1:40">
      <c r="F259" s="388"/>
      <c r="G259" s="388"/>
      <c r="H259" s="388"/>
      <c r="I259" s="32"/>
      <c r="J259" s="388"/>
      <c r="K259" s="32"/>
      <c r="L259" s="32"/>
      <c r="M259" s="388"/>
      <c r="N259" s="79"/>
      <c r="O259" s="79"/>
      <c r="P259" s="79"/>
      <c r="Q259" s="79"/>
      <c r="R259" s="34"/>
      <c r="S259" s="79"/>
      <c r="T259" s="79"/>
      <c r="U259" s="3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K259" s="32"/>
      <c r="AL259" s="388"/>
      <c r="AM259" s="388"/>
      <c r="AN259" s="32"/>
    </row>
    <row r="260" spans="1:40">
      <c r="F260" s="388"/>
      <c r="G260" s="388"/>
      <c r="H260" s="388"/>
      <c r="I260" s="32"/>
      <c r="J260" s="388"/>
      <c r="K260" s="32"/>
      <c r="L260" s="32"/>
      <c r="M260" s="388"/>
      <c r="N260" s="79"/>
      <c r="O260" s="79"/>
      <c r="P260" s="79"/>
      <c r="Q260" s="79"/>
      <c r="R260" s="34"/>
      <c r="S260" s="79"/>
      <c r="T260" s="79"/>
      <c r="U260" s="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K260" s="32"/>
      <c r="AL260" s="388"/>
      <c r="AM260" s="388"/>
      <c r="AN260" s="32"/>
    </row>
    <row r="261" spans="1:40">
      <c r="F261" s="388"/>
      <c r="G261" s="71"/>
      <c r="H261" s="388"/>
      <c r="I261" s="32"/>
      <c r="J261" s="71"/>
      <c r="K261" s="32"/>
      <c r="L261" s="32"/>
      <c r="M261" s="71"/>
      <c r="N261" s="79"/>
      <c r="O261" s="79"/>
      <c r="P261" s="79"/>
      <c r="Q261" s="79"/>
      <c r="R261" s="34"/>
      <c r="S261" s="79"/>
      <c r="T261" s="79"/>
      <c r="U261" s="3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K261" s="32"/>
      <c r="AL261" s="388"/>
      <c r="AM261" s="388"/>
      <c r="AN261" s="32"/>
    </row>
    <row r="262" spans="1:40">
      <c r="A262" s="30"/>
      <c r="B262" s="30"/>
      <c r="C262" s="30"/>
      <c r="D262" s="30"/>
      <c r="E262" s="78"/>
      <c r="F262" s="71"/>
      <c r="G262" s="72"/>
      <c r="H262" s="71"/>
      <c r="I262" s="30"/>
      <c r="J262" s="72"/>
      <c r="K262" s="30"/>
      <c r="L262" s="30"/>
      <c r="M262" s="72"/>
      <c r="N262" s="79"/>
      <c r="O262" s="79"/>
      <c r="P262" s="79"/>
      <c r="Q262" s="79"/>
      <c r="R262" s="34"/>
      <c r="S262" s="79"/>
      <c r="T262" s="79"/>
      <c r="U262" s="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K262" s="32"/>
      <c r="AL262" s="388"/>
      <c r="AM262" s="388"/>
      <c r="AN262" s="32"/>
    </row>
    <row r="263" spans="1:40">
      <c r="A263" s="34"/>
      <c r="B263" s="34"/>
      <c r="C263" s="34"/>
      <c r="D263" s="34"/>
      <c r="E263" s="79"/>
      <c r="F263" s="72"/>
      <c r="G263" s="72"/>
      <c r="H263" s="72"/>
      <c r="I263" s="34"/>
      <c r="J263" s="72"/>
      <c r="K263" s="34"/>
      <c r="L263" s="34"/>
      <c r="M263" s="72"/>
      <c r="N263" s="79"/>
      <c r="O263" s="79"/>
      <c r="P263" s="79"/>
      <c r="Q263" s="79"/>
      <c r="R263" s="34"/>
      <c r="S263" s="79"/>
      <c r="T263" s="79"/>
      <c r="U263" s="3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K263" s="32"/>
      <c r="AL263" s="388"/>
      <c r="AM263" s="388"/>
      <c r="AN263" s="32"/>
    </row>
    <row r="264" spans="1:40">
      <c r="A264" s="34"/>
      <c r="B264" s="34"/>
      <c r="C264" s="34"/>
      <c r="D264" s="34"/>
      <c r="E264" s="79"/>
      <c r="F264" s="72"/>
      <c r="G264" s="72"/>
      <c r="H264" s="72"/>
      <c r="I264" s="34"/>
      <c r="J264" s="72"/>
      <c r="K264" s="34"/>
      <c r="L264" s="34"/>
      <c r="M264" s="72"/>
      <c r="N264" s="79"/>
      <c r="O264" s="79"/>
      <c r="P264" s="79"/>
      <c r="Q264" s="79"/>
      <c r="R264" s="34"/>
      <c r="S264" s="79"/>
      <c r="T264" s="79"/>
      <c r="U264" s="3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K264" s="32"/>
      <c r="AL264" s="388"/>
      <c r="AM264" s="388"/>
      <c r="AN264" s="32"/>
    </row>
    <row r="265" spans="1:40">
      <c r="A265" s="34"/>
      <c r="B265" s="34"/>
      <c r="C265" s="34"/>
      <c r="D265" s="34"/>
      <c r="E265" s="79"/>
      <c r="F265" s="72"/>
      <c r="G265" s="72"/>
      <c r="H265" s="72"/>
      <c r="I265" s="34"/>
      <c r="J265" s="72"/>
      <c r="K265" s="34"/>
      <c r="L265" s="34"/>
      <c r="M265" s="72"/>
      <c r="N265" s="79"/>
      <c r="O265" s="79"/>
      <c r="P265" s="79"/>
      <c r="Q265" s="79"/>
      <c r="R265" s="34"/>
      <c r="S265" s="79"/>
      <c r="T265" s="79"/>
      <c r="U265" s="3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K265" s="32"/>
      <c r="AL265" s="388"/>
      <c r="AM265" s="388"/>
      <c r="AN265" s="32"/>
    </row>
    <row r="266" spans="1:40">
      <c r="A266" s="34"/>
      <c r="B266" s="34"/>
      <c r="C266" s="34"/>
      <c r="D266" s="34"/>
      <c r="E266" s="79"/>
      <c r="F266" s="72"/>
      <c r="G266" s="72"/>
      <c r="H266" s="72"/>
      <c r="I266" s="34"/>
      <c r="J266" s="72"/>
      <c r="K266" s="34"/>
      <c r="L266" s="34"/>
      <c r="M266" s="72"/>
      <c r="N266" s="79"/>
      <c r="O266" s="79"/>
      <c r="P266" s="79"/>
      <c r="Q266" s="79"/>
      <c r="R266" s="34"/>
      <c r="S266" s="79"/>
      <c r="T266" s="79"/>
      <c r="U266" s="3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K266" s="32"/>
      <c r="AL266" s="388"/>
      <c r="AM266" s="388"/>
      <c r="AN266" s="32"/>
    </row>
    <row r="267" spans="1:40">
      <c r="A267" s="34"/>
      <c r="B267" s="34"/>
      <c r="C267" s="34"/>
      <c r="D267" s="34"/>
      <c r="E267" s="79"/>
      <c r="F267" s="72"/>
      <c r="G267" s="72"/>
      <c r="H267" s="72"/>
      <c r="I267" s="34"/>
      <c r="J267" s="72"/>
      <c r="K267" s="34"/>
      <c r="L267" s="34"/>
      <c r="M267" s="72"/>
      <c r="N267" s="79"/>
      <c r="O267" s="79"/>
      <c r="P267" s="79"/>
      <c r="Q267" s="79"/>
      <c r="R267" s="34"/>
      <c r="S267" s="79"/>
      <c r="T267" s="79"/>
      <c r="U267" s="3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K267" s="32"/>
      <c r="AL267" s="388"/>
      <c r="AM267" s="388"/>
      <c r="AN267" s="32"/>
    </row>
    <row r="268" spans="1:40">
      <c r="A268" s="34"/>
      <c r="B268" s="34"/>
      <c r="C268" s="34"/>
      <c r="D268" s="34"/>
      <c r="E268" s="79"/>
      <c r="F268" s="72"/>
      <c r="G268" s="72"/>
      <c r="H268" s="72"/>
      <c r="I268" s="34"/>
      <c r="J268" s="72"/>
      <c r="K268" s="34"/>
      <c r="L268" s="34"/>
      <c r="M268" s="72"/>
      <c r="N268" s="79"/>
      <c r="O268" s="79"/>
      <c r="P268" s="79"/>
      <c r="Q268" s="79"/>
      <c r="R268" s="34"/>
      <c r="S268" s="79"/>
      <c r="T268" s="79"/>
      <c r="U268" s="3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K268" s="32"/>
      <c r="AL268" s="388"/>
      <c r="AM268" s="388"/>
      <c r="AN268" s="32"/>
    </row>
    <row r="269" spans="1:40">
      <c r="A269" s="34"/>
      <c r="B269" s="34"/>
      <c r="C269" s="34"/>
      <c r="D269" s="34"/>
      <c r="E269" s="79"/>
      <c r="F269" s="72"/>
      <c r="G269" s="72"/>
      <c r="H269" s="72"/>
      <c r="I269" s="34"/>
      <c r="J269" s="72"/>
      <c r="K269" s="34"/>
      <c r="L269" s="34"/>
      <c r="M269" s="72"/>
      <c r="N269" s="79"/>
      <c r="O269" s="79"/>
      <c r="P269" s="79"/>
      <c r="Q269" s="79"/>
      <c r="R269" s="34"/>
      <c r="S269" s="79"/>
      <c r="T269" s="79"/>
      <c r="U269" s="3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K269" s="32"/>
      <c r="AL269" s="388"/>
      <c r="AM269" s="388"/>
      <c r="AN269" s="32"/>
    </row>
    <row r="270" spans="1:40">
      <c r="A270" s="34"/>
      <c r="B270" s="34"/>
      <c r="C270" s="34"/>
      <c r="D270" s="34"/>
      <c r="E270" s="79"/>
      <c r="F270" s="72"/>
      <c r="G270" s="72"/>
      <c r="H270" s="72"/>
      <c r="I270" s="34"/>
      <c r="J270" s="72"/>
      <c r="K270" s="34"/>
      <c r="L270" s="34"/>
      <c r="M270" s="72"/>
      <c r="N270" s="79"/>
      <c r="O270" s="79"/>
      <c r="P270" s="79"/>
      <c r="Q270" s="79"/>
      <c r="R270" s="34"/>
      <c r="S270" s="79"/>
      <c r="T270" s="79"/>
      <c r="U270" s="3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K270" s="32"/>
      <c r="AL270" s="388"/>
      <c r="AM270" s="388"/>
      <c r="AN270" s="32"/>
    </row>
    <row r="271" spans="1:40">
      <c r="A271" s="34"/>
      <c r="B271" s="34"/>
      <c r="C271" s="34"/>
      <c r="D271" s="34"/>
      <c r="E271" s="79"/>
      <c r="F271" s="72"/>
      <c r="G271" s="72"/>
      <c r="H271" s="72"/>
      <c r="I271" s="34"/>
      <c r="J271" s="72"/>
      <c r="K271" s="34"/>
      <c r="L271" s="34"/>
      <c r="M271" s="72"/>
      <c r="N271" s="79"/>
      <c r="O271" s="79"/>
      <c r="P271" s="79"/>
      <c r="Q271" s="79"/>
      <c r="R271" s="34"/>
      <c r="S271" s="79"/>
      <c r="T271" s="79"/>
      <c r="U271" s="3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K271" s="32"/>
      <c r="AL271" s="388"/>
      <c r="AM271" s="388"/>
      <c r="AN271" s="32"/>
    </row>
    <row r="272" spans="1:40">
      <c r="A272" s="34"/>
      <c r="B272" s="34"/>
      <c r="C272" s="34"/>
      <c r="D272" s="34"/>
      <c r="E272" s="79"/>
      <c r="F272" s="72"/>
      <c r="G272" s="72"/>
      <c r="H272" s="72"/>
      <c r="I272" s="34"/>
      <c r="J272" s="72"/>
      <c r="K272" s="34"/>
      <c r="L272" s="34"/>
      <c r="M272" s="72"/>
      <c r="N272" s="79"/>
      <c r="O272" s="79"/>
      <c r="P272" s="79"/>
      <c r="Q272" s="79"/>
      <c r="R272" s="34"/>
      <c r="S272" s="79"/>
      <c r="T272" s="79"/>
      <c r="U272" s="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K272" s="32"/>
      <c r="AL272" s="388"/>
      <c r="AM272" s="388"/>
      <c r="AN272" s="32"/>
    </row>
    <row r="273" spans="1:40">
      <c r="A273" s="34"/>
      <c r="B273" s="34"/>
      <c r="C273" s="34"/>
      <c r="D273" s="34"/>
      <c r="E273" s="79"/>
      <c r="F273" s="72"/>
      <c r="G273" s="72"/>
      <c r="H273" s="72"/>
      <c r="I273" s="34"/>
      <c r="J273" s="72"/>
      <c r="K273" s="34"/>
      <c r="L273" s="34"/>
      <c r="M273" s="72"/>
      <c r="N273" s="79"/>
      <c r="O273" s="79"/>
      <c r="P273" s="79"/>
      <c r="Q273" s="79"/>
      <c r="R273" s="34"/>
      <c r="S273" s="79"/>
      <c r="T273" s="79"/>
      <c r="U273" s="3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K273" s="32"/>
      <c r="AL273" s="388"/>
      <c r="AM273" s="388"/>
      <c r="AN273" s="32"/>
    </row>
    <row r="274" spans="1:40">
      <c r="A274" s="34"/>
      <c r="B274" s="34"/>
      <c r="C274" s="34"/>
      <c r="D274" s="34"/>
      <c r="E274" s="79"/>
      <c r="F274" s="72"/>
      <c r="G274" s="72"/>
      <c r="H274" s="72"/>
      <c r="I274" s="34"/>
      <c r="J274" s="72"/>
      <c r="K274" s="34"/>
      <c r="L274" s="34"/>
      <c r="M274" s="72"/>
      <c r="N274" s="79"/>
      <c r="O274" s="79"/>
      <c r="P274" s="79"/>
      <c r="Q274" s="79"/>
      <c r="R274" s="34"/>
      <c r="S274" s="79"/>
      <c r="T274" s="79"/>
      <c r="U274" s="3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pans="1:40">
      <c r="A275" s="34"/>
      <c r="B275" s="34"/>
      <c r="C275" s="34"/>
      <c r="D275" s="34"/>
      <c r="E275" s="79"/>
      <c r="F275" s="72"/>
      <c r="G275" s="72"/>
      <c r="H275" s="72"/>
      <c r="I275" s="34"/>
      <c r="J275" s="72"/>
      <c r="K275" s="34"/>
      <c r="L275" s="34"/>
      <c r="M275" s="72"/>
      <c r="N275" s="79"/>
      <c r="O275" s="79"/>
      <c r="P275" s="79"/>
      <c r="Q275" s="79"/>
      <c r="R275" s="34"/>
      <c r="S275" s="79"/>
      <c r="T275" s="79"/>
      <c r="U275" s="3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pans="1:40">
      <c r="A276" s="34"/>
      <c r="B276" s="34"/>
      <c r="C276" s="34"/>
      <c r="D276" s="34"/>
      <c r="E276" s="79"/>
      <c r="F276" s="72"/>
      <c r="G276" s="72"/>
      <c r="H276" s="72"/>
      <c r="I276" s="34"/>
      <c r="J276" s="72"/>
      <c r="K276" s="34"/>
      <c r="L276" s="34"/>
      <c r="M276" s="72"/>
      <c r="N276" s="79"/>
      <c r="O276" s="79"/>
      <c r="P276" s="79"/>
      <c r="Q276" s="79"/>
      <c r="R276" s="34"/>
      <c r="S276" s="79"/>
      <c r="T276" s="79"/>
      <c r="U276" s="3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pans="1:40">
      <c r="A277" s="34"/>
      <c r="B277" s="34"/>
      <c r="C277" s="34"/>
      <c r="D277" s="34"/>
      <c r="E277" s="79"/>
      <c r="F277" s="72"/>
      <c r="G277" s="72"/>
      <c r="H277" s="72"/>
      <c r="I277" s="34"/>
      <c r="J277" s="72"/>
      <c r="K277" s="34"/>
      <c r="L277" s="34"/>
      <c r="M277" s="72"/>
      <c r="N277" s="79"/>
      <c r="O277" s="79"/>
      <c r="P277" s="79"/>
      <c r="Q277" s="79"/>
      <c r="R277" s="34"/>
      <c r="S277" s="79"/>
      <c r="T277" s="79"/>
      <c r="U277" s="3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pans="1:40">
      <c r="A278" s="34"/>
      <c r="B278" s="34"/>
      <c r="C278" s="34"/>
      <c r="D278" s="34"/>
      <c r="E278" s="79"/>
      <c r="F278" s="72"/>
      <c r="G278" s="72"/>
      <c r="H278" s="72"/>
      <c r="I278" s="34"/>
      <c r="J278" s="72"/>
      <c r="K278" s="34"/>
      <c r="L278" s="34"/>
      <c r="M278" s="72"/>
      <c r="N278" s="79"/>
      <c r="O278" s="79"/>
      <c r="P278" s="79"/>
      <c r="Q278" s="79"/>
      <c r="R278" s="34"/>
      <c r="S278" s="79"/>
      <c r="T278" s="79"/>
      <c r="U278" s="3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pans="1:40">
      <c r="A279" s="34"/>
      <c r="B279" s="34"/>
      <c r="C279" s="34"/>
      <c r="D279" s="34"/>
      <c r="E279" s="79"/>
      <c r="F279" s="72"/>
      <c r="G279" s="72"/>
      <c r="H279" s="72"/>
      <c r="I279" s="34"/>
      <c r="J279" s="72"/>
      <c r="K279" s="34"/>
      <c r="L279" s="34"/>
      <c r="M279" s="72"/>
      <c r="N279" s="79"/>
      <c r="O279" s="79"/>
      <c r="P279" s="79"/>
      <c r="Q279" s="79"/>
      <c r="R279" s="34"/>
      <c r="S279" s="79"/>
      <c r="T279" s="79"/>
      <c r="U279" s="3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pans="1:40">
      <c r="A280" s="34"/>
      <c r="B280" s="34"/>
      <c r="C280" s="34"/>
      <c r="D280" s="34"/>
      <c r="E280" s="79"/>
      <c r="F280" s="72"/>
      <c r="G280" s="72"/>
      <c r="H280" s="72"/>
      <c r="I280" s="34"/>
      <c r="J280" s="72"/>
      <c r="K280" s="34"/>
      <c r="L280" s="34"/>
      <c r="M280" s="72"/>
      <c r="N280" s="79"/>
      <c r="O280" s="79"/>
      <c r="P280" s="79"/>
      <c r="Q280" s="79"/>
      <c r="R280" s="34"/>
      <c r="S280" s="79"/>
      <c r="T280" s="79"/>
      <c r="U280" s="3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pans="1:40">
      <c r="A281" s="34"/>
      <c r="B281" s="34"/>
      <c r="C281" s="34"/>
      <c r="D281" s="34"/>
      <c r="E281" s="79"/>
      <c r="F281" s="72"/>
      <c r="G281" s="72"/>
      <c r="H281" s="72"/>
      <c r="I281" s="34"/>
      <c r="J281" s="72"/>
      <c r="K281" s="34"/>
      <c r="L281" s="34"/>
      <c r="M281" s="72"/>
      <c r="N281" s="79"/>
      <c r="O281" s="79"/>
      <c r="P281" s="79"/>
      <c r="Q281" s="79"/>
      <c r="R281" s="34"/>
      <c r="S281" s="79"/>
      <c r="T281" s="79"/>
      <c r="U281" s="3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pans="1:40">
      <c r="A282" s="34"/>
      <c r="B282" s="34"/>
      <c r="C282" s="34"/>
      <c r="D282" s="34"/>
      <c r="E282" s="79"/>
      <c r="F282" s="72"/>
      <c r="G282" s="72"/>
      <c r="H282" s="72"/>
      <c r="I282" s="34"/>
      <c r="J282" s="72"/>
      <c r="K282" s="34"/>
      <c r="L282" s="34"/>
      <c r="M282" s="72"/>
      <c r="N282" s="79"/>
      <c r="O282" s="79"/>
      <c r="P282" s="79"/>
      <c r="Q282" s="79"/>
      <c r="R282" s="34"/>
      <c r="S282" s="79"/>
      <c r="T282" s="79"/>
      <c r="U282" s="3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pans="1:40">
      <c r="A283" s="34"/>
      <c r="B283" s="34"/>
      <c r="C283" s="34"/>
      <c r="D283" s="34"/>
      <c r="E283" s="79"/>
      <c r="F283" s="72"/>
      <c r="G283" s="72"/>
      <c r="H283" s="72"/>
      <c r="I283" s="34"/>
      <c r="J283" s="72"/>
      <c r="K283" s="34"/>
      <c r="L283" s="34"/>
      <c r="M283" s="72"/>
      <c r="N283" s="79"/>
      <c r="O283" s="79"/>
      <c r="P283" s="79"/>
      <c r="Q283" s="79"/>
      <c r="R283" s="34"/>
      <c r="S283" s="79"/>
      <c r="T283" s="79"/>
      <c r="U283" s="3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pans="1:40">
      <c r="A284" s="34"/>
      <c r="B284" s="34"/>
      <c r="C284" s="34"/>
      <c r="D284" s="34"/>
      <c r="E284" s="79"/>
      <c r="F284" s="72"/>
      <c r="G284" s="72"/>
      <c r="H284" s="72"/>
      <c r="I284" s="34"/>
      <c r="J284" s="72"/>
      <c r="K284" s="34"/>
      <c r="L284" s="34"/>
      <c r="M284" s="72"/>
      <c r="N284" s="79"/>
      <c r="O284" s="79"/>
      <c r="P284" s="79"/>
      <c r="Q284" s="79"/>
      <c r="R284" s="34"/>
      <c r="S284" s="79"/>
      <c r="T284" s="79"/>
      <c r="U284" s="3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pans="1:40">
      <c r="A285" s="34"/>
      <c r="B285" s="34"/>
      <c r="C285" s="34"/>
      <c r="D285" s="34"/>
      <c r="E285" s="79"/>
      <c r="F285" s="72"/>
      <c r="G285" s="72"/>
      <c r="H285" s="72"/>
      <c r="I285" s="34"/>
      <c r="J285" s="72"/>
      <c r="K285" s="34"/>
      <c r="L285" s="34"/>
      <c r="M285" s="72"/>
      <c r="N285" s="79"/>
      <c r="O285" s="79"/>
      <c r="P285" s="79"/>
      <c r="Q285" s="79"/>
      <c r="R285" s="34"/>
      <c r="S285" s="79"/>
      <c r="T285" s="79"/>
      <c r="U285" s="3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pans="1:40">
      <c r="A286" s="34"/>
      <c r="B286" s="34"/>
      <c r="C286" s="34"/>
      <c r="D286" s="34"/>
      <c r="E286" s="79"/>
      <c r="F286" s="72"/>
      <c r="G286" s="72"/>
      <c r="H286" s="72"/>
      <c r="I286" s="34"/>
      <c r="J286" s="72"/>
      <c r="K286" s="34"/>
      <c r="L286" s="34"/>
      <c r="M286" s="72"/>
      <c r="N286" s="79"/>
      <c r="O286" s="79"/>
      <c r="P286" s="79"/>
      <c r="Q286" s="79"/>
      <c r="R286" s="34"/>
      <c r="S286" s="79"/>
    </row>
    <row r="287" spans="1:40">
      <c r="A287" s="34"/>
      <c r="B287" s="34"/>
      <c r="C287" s="34"/>
      <c r="D287" s="34"/>
      <c r="E287" s="79"/>
      <c r="F287" s="72"/>
      <c r="G287" s="72"/>
      <c r="H287" s="72"/>
      <c r="I287" s="34"/>
      <c r="J287" s="72"/>
      <c r="K287" s="34"/>
      <c r="L287" s="34"/>
      <c r="M287" s="72"/>
      <c r="N287" s="79"/>
      <c r="O287" s="79"/>
      <c r="P287" s="79"/>
      <c r="Q287" s="79"/>
      <c r="R287" s="34"/>
      <c r="S287" s="79"/>
    </row>
    <row r="288" spans="1:40">
      <c r="A288" s="34"/>
      <c r="B288" s="34"/>
      <c r="C288" s="34"/>
      <c r="D288" s="34"/>
      <c r="E288" s="79"/>
      <c r="F288" s="72"/>
      <c r="G288" s="72"/>
      <c r="H288" s="72"/>
      <c r="I288" s="34"/>
      <c r="J288" s="72"/>
      <c r="K288" s="34"/>
      <c r="L288" s="34"/>
      <c r="M288" s="72"/>
      <c r="N288" s="79"/>
      <c r="O288" s="79"/>
      <c r="P288" s="79"/>
      <c r="Q288" s="79"/>
      <c r="R288" s="34"/>
      <c r="S288" s="79"/>
    </row>
    <row r="289" spans="1:19">
      <c r="A289" s="34"/>
      <c r="B289" s="34"/>
      <c r="C289" s="34"/>
      <c r="D289" s="34"/>
      <c r="E289" s="79"/>
      <c r="F289" s="72"/>
      <c r="G289" s="72"/>
      <c r="H289" s="72"/>
      <c r="I289" s="34"/>
      <c r="J289" s="72"/>
      <c r="K289" s="34"/>
      <c r="L289" s="34"/>
      <c r="M289" s="72"/>
      <c r="N289" s="79"/>
      <c r="O289" s="79"/>
      <c r="P289" s="79"/>
      <c r="Q289" s="79"/>
      <c r="R289" s="34"/>
      <c r="S289" s="79"/>
    </row>
    <row r="290" spans="1:19">
      <c r="A290" s="34"/>
      <c r="B290" s="34"/>
      <c r="C290" s="34"/>
      <c r="D290" s="34"/>
      <c r="E290" s="79"/>
      <c r="F290" s="72"/>
      <c r="G290" s="72"/>
      <c r="H290" s="72"/>
      <c r="I290" s="34"/>
      <c r="J290" s="72"/>
      <c r="K290" s="34"/>
      <c r="L290" s="34"/>
      <c r="M290" s="72"/>
      <c r="N290" s="79"/>
      <c r="O290" s="79"/>
      <c r="P290" s="79"/>
      <c r="Q290" s="79"/>
      <c r="R290" s="34"/>
      <c r="S290" s="79"/>
    </row>
    <row r="291" spans="1:19">
      <c r="A291" s="34"/>
      <c r="B291" s="34"/>
      <c r="C291" s="34"/>
      <c r="D291" s="34"/>
      <c r="E291" s="79"/>
      <c r="F291" s="72"/>
      <c r="G291" s="72"/>
      <c r="H291" s="72"/>
      <c r="I291" s="34"/>
      <c r="J291" s="72"/>
      <c r="K291" s="34"/>
      <c r="L291" s="34"/>
      <c r="M291" s="72"/>
      <c r="N291" s="79"/>
      <c r="O291" s="79"/>
      <c r="P291" s="79"/>
      <c r="Q291" s="79"/>
      <c r="R291" s="34"/>
      <c r="S291" s="79"/>
    </row>
    <row r="292" spans="1:19">
      <c r="A292" s="34"/>
      <c r="B292" s="34"/>
      <c r="C292" s="34"/>
      <c r="D292" s="34"/>
      <c r="E292" s="79"/>
      <c r="F292" s="72"/>
      <c r="G292" s="72"/>
      <c r="H292" s="72"/>
      <c r="I292" s="34"/>
      <c r="J292" s="72"/>
      <c r="K292" s="34"/>
      <c r="L292" s="34"/>
      <c r="M292" s="72"/>
      <c r="N292" s="79"/>
      <c r="O292" s="79"/>
      <c r="P292" s="79"/>
      <c r="Q292" s="79"/>
      <c r="R292" s="34"/>
      <c r="S292" s="79"/>
    </row>
    <row r="293" spans="1:19">
      <c r="A293" s="34"/>
      <c r="B293" s="34"/>
      <c r="C293" s="34"/>
      <c r="D293" s="34"/>
      <c r="E293" s="79"/>
      <c r="F293" s="72"/>
      <c r="G293" s="72"/>
      <c r="H293" s="72"/>
      <c r="I293" s="34"/>
      <c r="J293" s="72"/>
      <c r="K293" s="34"/>
      <c r="L293" s="34"/>
      <c r="M293" s="72"/>
      <c r="N293" s="79"/>
      <c r="O293" s="79"/>
      <c r="P293" s="79"/>
      <c r="Q293" s="79"/>
      <c r="R293" s="34"/>
      <c r="S293" s="79"/>
    </row>
    <row r="294" spans="1:19">
      <c r="A294" s="34"/>
      <c r="B294" s="34"/>
      <c r="C294" s="34"/>
      <c r="D294" s="34"/>
      <c r="E294" s="79"/>
      <c r="F294" s="72"/>
      <c r="G294" s="72"/>
      <c r="H294" s="72"/>
      <c r="I294" s="34"/>
      <c r="J294" s="72"/>
      <c r="K294" s="34"/>
      <c r="L294" s="34"/>
      <c r="M294" s="72"/>
      <c r="N294" s="79"/>
      <c r="O294" s="79"/>
      <c r="P294" s="79"/>
      <c r="Q294" s="79"/>
      <c r="R294" s="34"/>
      <c r="S294" s="79"/>
    </row>
    <row r="295" spans="1:19">
      <c r="A295" s="34"/>
      <c r="B295" s="34"/>
      <c r="C295" s="34"/>
      <c r="D295" s="34"/>
      <c r="E295" s="79"/>
      <c r="F295" s="72"/>
      <c r="G295" s="72"/>
      <c r="H295" s="72"/>
      <c r="I295" s="34"/>
      <c r="J295" s="72"/>
      <c r="K295" s="34"/>
      <c r="L295" s="34"/>
      <c r="M295" s="72"/>
      <c r="N295" s="79"/>
      <c r="O295" s="79"/>
      <c r="P295" s="79"/>
      <c r="Q295" s="79"/>
      <c r="R295" s="34"/>
      <c r="S295" s="79"/>
    </row>
    <row r="296" spans="1:19">
      <c r="A296" s="34"/>
      <c r="B296" s="34"/>
      <c r="C296" s="34"/>
      <c r="D296" s="34"/>
      <c r="E296" s="79"/>
      <c r="F296" s="72"/>
      <c r="H296" s="72"/>
      <c r="I296" s="34"/>
      <c r="K296" s="34"/>
      <c r="L296" s="34"/>
      <c r="N296" s="79"/>
      <c r="O296" s="79"/>
      <c r="P296" s="79"/>
      <c r="Q296" s="79"/>
      <c r="R296" s="34"/>
      <c r="S296" s="79"/>
    </row>
    <row r="297" spans="1:19">
      <c r="N297" s="79"/>
      <c r="O297" s="79"/>
      <c r="P297" s="79"/>
      <c r="Q297" s="79"/>
      <c r="R297" s="34"/>
      <c r="S297" s="79"/>
    </row>
    <row r="298" spans="1:19">
      <c r="N298" s="79"/>
      <c r="O298" s="79"/>
      <c r="P298" s="79"/>
      <c r="Q298" s="79"/>
      <c r="R298" s="34"/>
      <c r="S298" s="79"/>
    </row>
    <row r="299" spans="1:19">
      <c r="N299" s="79"/>
      <c r="O299" s="79"/>
      <c r="P299" s="79"/>
      <c r="Q299" s="79"/>
      <c r="R299" s="34"/>
      <c r="S299" s="79"/>
    </row>
    <row r="300" spans="1:19">
      <c r="N300" s="79"/>
      <c r="O300" s="79"/>
      <c r="P300" s="79"/>
      <c r="Q300" s="79"/>
      <c r="R300" s="34"/>
      <c r="S300" s="79"/>
    </row>
    <row r="301" spans="1:19">
      <c r="N301" s="79"/>
      <c r="O301" s="79"/>
      <c r="P301" s="79"/>
      <c r="Q301" s="79"/>
      <c r="R301" s="34"/>
      <c r="S301" s="79"/>
    </row>
    <row r="302" spans="1:19">
      <c r="N302" s="79"/>
      <c r="O302" s="79"/>
      <c r="P302" s="79"/>
      <c r="Q302" s="79"/>
      <c r="R302" s="34"/>
      <c r="S302" s="79"/>
    </row>
    <row r="303" spans="1:19">
      <c r="N303" s="79"/>
      <c r="O303" s="79"/>
      <c r="P303" s="79"/>
      <c r="Q303" s="79"/>
      <c r="R303" s="34"/>
      <c r="S303" s="79"/>
    </row>
    <row r="304" spans="1:19">
      <c r="N304" s="79"/>
      <c r="O304" s="79"/>
      <c r="P304" s="79"/>
      <c r="Q304" s="79"/>
      <c r="R304" s="34"/>
      <c r="S304" s="79"/>
    </row>
    <row r="305" spans="14:19">
      <c r="N305" s="79"/>
      <c r="O305" s="79"/>
      <c r="P305" s="79"/>
      <c r="Q305" s="79"/>
      <c r="R305" s="34"/>
      <c r="S305" s="79"/>
    </row>
    <row r="306" spans="14:19">
      <c r="N306" s="79"/>
      <c r="O306" s="79"/>
      <c r="P306" s="79"/>
      <c r="Q306" s="79"/>
      <c r="R306" s="34"/>
      <c r="S306" s="79"/>
    </row>
    <row r="307" spans="14:19">
      <c r="N307" s="79"/>
      <c r="O307" s="79"/>
      <c r="P307" s="79"/>
      <c r="Q307" s="79"/>
      <c r="R307" s="34"/>
      <c r="S307" s="79"/>
    </row>
    <row r="308" spans="14:19">
      <c r="N308" s="79"/>
      <c r="O308" s="79"/>
      <c r="P308" s="79"/>
      <c r="Q308" s="79"/>
      <c r="R308" s="34"/>
      <c r="S308" s="7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M126"/>
  <sheetViews>
    <sheetView zoomScale="86" zoomScaleNormal="86" workbookViewId="0">
      <pane xSplit="8" ySplit="9" topLeftCell="I87" activePane="bottomRight" state="frozen"/>
      <selection pane="topRight" activeCell="I1" sqref="I1"/>
      <selection pane="bottomLeft" activeCell="A10" sqref="A10"/>
      <selection pane="bottomRight" activeCell="G5" sqref="G5"/>
    </sheetView>
  </sheetViews>
  <sheetFormatPr baseColWidth="10" defaultRowHeight="15.6"/>
  <cols>
    <col min="1" max="1" width="2.08984375" customWidth="1"/>
    <col min="2" max="2" width="3.90625" style="4" customWidth="1"/>
    <col min="3" max="3" width="17.1796875" style="4" customWidth="1"/>
    <col min="4" max="4" width="5.08984375" style="32" customWidth="1"/>
    <col min="5" max="5" width="6.1796875" customWidth="1"/>
    <col min="6" max="6" width="5.6328125" customWidth="1"/>
    <col min="7" max="7" width="7.90625" customWidth="1"/>
    <col min="8" max="8" width="8.08984375" style="326" customWidth="1"/>
    <col min="9" max="9" width="5.1796875" customWidth="1"/>
    <col min="10" max="11" width="5.54296875" customWidth="1"/>
    <col min="12" max="12" width="1.1796875" style="524" customWidth="1"/>
    <col min="13" max="13" width="6.08984375" style="19" customWidth="1"/>
    <col min="14" max="14" width="5.81640625" style="11" customWidth="1"/>
    <col min="15" max="15" width="2" style="525" customWidth="1"/>
    <col min="16" max="16" width="7.1796875" customWidth="1"/>
    <col min="17" max="17" width="6.36328125" style="1" customWidth="1"/>
    <col min="18" max="19" width="6.6328125" style="11" customWidth="1"/>
    <col min="20" max="20" width="1.81640625" style="11" customWidth="1"/>
    <col min="21" max="21" width="7" customWidth="1"/>
    <col min="22" max="22" width="6.08984375" style="1" customWidth="1"/>
    <col min="23" max="23" width="7.36328125" customWidth="1"/>
    <col min="24" max="24" width="5.36328125" style="67" customWidth="1"/>
    <col min="25" max="25" width="7" style="67" customWidth="1"/>
    <col min="26" max="26" width="4.36328125" style="11" customWidth="1"/>
    <col min="27" max="27" width="6" style="11" customWidth="1"/>
    <col min="28" max="28" width="5.08984375" style="11" customWidth="1"/>
    <col min="29" max="29" width="5.36328125" customWidth="1"/>
    <col min="30" max="30" width="6.453125" style="1" customWidth="1"/>
    <col min="31" max="31" width="6" customWidth="1"/>
    <col min="32" max="32" width="5.6328125" customWidth="1"/>
    <col min="33" max="33" width="5.6328125" style="11" customWidth="1"/>
    <col min="34" max="34" width="6.90625" style="11" customWidth="1"/>
    <col min="35" max="35" width="8" style="11" customWidth="1"/>
    <col min="36" max="36" width="8.08984375" style="11" customWidth="1"/>
    <col min="37" max="37" width="6" style="11" customWidth="1"/>
    <col min="38" max="38" width="8.36328125" style="11" customWidth="1"/>
    <col min="39" max="39" width="6.54296875" style="11" customWidth="1"/>
    <col min="40" max="40" width="6.36328125" customWidth="1"/>
    <col min="43" max="43" width="16.36328125" customWidth="1"/>
  </cols>
  <sheetData>
    <row r="1" spans="1:39">
      <c r="A1" s="103"/>
      <c r="B1" s="311"/>
      <c r="C1" s="311"/>
      <c r="D1" s="310"/>
      <c r="E1" s="103"/>
      <c r="F1" s="103"/>
      <c r="G1" s="103"/>
      <c r="H1" s="320"/>
      <c r="I1" s="103"/>
      <c r="J1" s="103"/>
      <c r="K1" s="103"/>
      <c r="L1" s="103"/>
      <c r="M1" s="107"/>
      <c r="N1" s="118"/>
      <c r="O1" s="118"/>
      <c r="P1" s="103"/>
      <c r="Q1" s="124"/>
      <c r="R1" s="118"/>
      <c r="S1" s="118"/>
      <c r="T1" s="118"/>
      <c r="U1" s="103"/>
      <c r="V1" s="124"/>
      <c r="W1" s="103"/>
      <c r="X1" s="103"/>
      <c r="Y1" s="103"/>
      <c r="Z1" s="103"/>
      <c r="AA1" s="103"/>
      <c r="AB1" s="103"/>
      <c r="AC1" s="103"/>
      <c r="AD1" s="103"/>
      <c r="AE1" s="103"/>
      <c r="AF1" s="118"/>
      <c r="AG1"/>
      <c r="AH1"/>
      <c r="AI1"/>
      <c r="AJ1"/>
      <c r="AK1"/>
      <c r="AL1"/>
      <c r="AM1"/>
    </row>
    <row r="2" spans="1:39" ht="31.8">
      <c r="A2" s="103"/>
      <c r="B2" s="311"/>
      <c r="C2" s="311"/>
      <c r="D2" s="165" t="s">
        <v>564</v>
      </c>
      <c r="E2" s="164"/>
      <c r="F2" s="164"/>
      <c r="G2" s="164"/>
      <c r="H2" s="321"/>
      <c r="I2" s="164"/>
      <c r="J2" s="164"/>
      <c r="K2" s="164" t="str">
        <f>+År!B2</f>
        <v>KVIGE</v>
      </c>
      <c r="L2" s="164"/>
      <c r="M2" s="107"/>
      <c r="N2" s="221"/>
      <c r="O2" s="221"/>
      <c r="P2" s="103"/>
      <c r="Q2" s="331"/>
      <c r="R2" s="221"/>
      <c r="S2" s="221"/>
      <c r="T2" s="221"/>
      <c r="U2" s="103"/>
      <c r="V2" s="331"/>
      <c r="W2" s="103"/>
      <c r="X2" s="103"/>
      <c r="Y2" s="103"/>
      <c r="Z2" s="103"/>
      <c r="AA2" s="103"/>
      <c r="AB2" s="103"/>
      <c r="AC2" s="103"/>
      <c r="AD2" s="103"/>
      <c r="AE2" s="103"/>
      <c r="AF2" s="118"/>
      <c r="AG2"/>
      <c r="AH2"/>
      <c r="AI2"/>
      <c r="AJ2"/>
      <c r="AK2"/>
      <c r="AL2"/>
      <c r="AM2"/>
    </row>
    <row r="3" spans="1:39">
      <c r="A3" s="103"/>
      <c r="B3" s="311"/>
      <c r="C3" s="311"/>
      <c r="D3" s="310"/>
      <c r="E3" s="103"/>
      <c r="F3" s="103"/>
      <c r="G3" s="103"/>
      <c r="H3" s="320"/>
      <c r="I3" s="103"/>
      <c r="J3" s="103"/>
      <c r="K3" s="104"/>
      <c r="L3" s="104"/>
      <c r="M3" s="107"/>
      <c r="N3" s="118"/>
      <c r="O3" s="118"/>
      <c r="P3" s="103"/>
      <c r="Q3" s="124"/>
      <c r="R3" s="118"/>
      <c r="S3" s="118"/>
      <c r="T3" s="118"/>
      <c r="U3" s="103"/>
      <c r="V3" s="124"/>
      <c r="W3" s="103"/>
      <c r="X3" s="103"/>
      <c r="Y3" s="103"/>
      <c r="Z3" s="103"/>
      <c r="AA3" s="103"/>
      <c r="AB3" s="103"/>
      <c r="AC3" s="103"/>
      <c r="AD3" s="103"/>
      <c r="AE3" s="103"/>
      <c r="AF3" s="118"/>
      <c r="AG3"/>
      <c r="AH3"/>
      <c r="AI3"/>
      <c r="AJ3"/>
      <c r="AK3"/>
      <c r="AL3"/>
      <c r="AM3"/>
    </row>
    <row r="4" spans="1:39" ht="24.6">
      <c r="A4" s="103"/>
      <c r="B4" s="311"/>
      <c r="C4" s="165" t="s">
        <v>471</v>
      </c>
      <c r="D4" s="165"/>
      <c r="E4" s="177">
        <f>+År!P2</f>
        <v>49</v>
      </c>
      <c r="F4" s="165"/>
      <c r="G4" s="165"/>
      <c r="H4" s="165"/>
      <c r="I4" s="165" t="s">
        <v>416</v>
      </c>
      <c r="J4" s="332"/>
      <c r="K4" s="165"/>
      <c r="L4" s="165"/>
      <c r="M4" s="103"/>
      <c r="N4" s="546">
        <f>SUM(G10:G46)</f>
        <v>35169</v>
      </c>
      <c r="O4" s="528"/>
      <c r="P4" s="528"/>
      <c r="Q4" s="317"/>
      <c r="R4" s="103"/>
      <c r="S4" s="124"/>
      <c r="T4" s="166" t="s">
        <v>565</v>
      </c>
      <c r="U4" s="317"/>
      <c r="V4" s="317"/>
      <c r="W4" s="317"/>
      <c r="X4" s="317"/>
      <c r="Y4" s="317"/>
      <c r="Z4" s="545">
        <f>+G10</f>
        <v>1776</v>
      </c>
      <c r="AA4" s="528"/>
      <c r="AB4" s="318"/>
      <c r="AC4" s="118"/>
      <c r="AD4" s="103"/>
      <c r="AE4" s="103"/>
      <c r="AF4" s="103"/>
      <c r="AG4"/>
      <c r="AH4"/>
      <c r="AI4"/>
      <c r="AJ4"/>
      <c r="AK4"/>
      <c r="AL4"/>
      <c r="AM4"/>
    </row>
    <row r="5" spans="1:39" ht="22.8">
      <c r="A5" s="131"/>
      <c r="B5" s="311"/>
      <c r="C5" s="311"/>
      <c r="D5" s="310"/>
      <c r="E5" s="103"/>
      <c r="F5" s="103"/>
      <c r="G5" s="103"/>
      <c r="H5" s="320"/>
      <c r="I5" s="103"/>
      <c r="J5" s="103"/>
      <c r="K5" s="103"/>
      <c r="L5" s="103"/>
      <c r="M5" s="107"/>
      <c r="N5" s="118"/>
      <c r="O5" s="118"/>
      <c r="P5" s="105"/>
      <c r="Q5" s="124"/>
      <c r="R5" s="118"/>
      <c r="S5" s="118"/>
      <c r="T5" s="118"/>
      <c r="U5" s="103"/>
      <c r="V5" s="124"/>
      <c r="W5" s="103"/>
      <c r="X5" s="103"/>
      <c r="Y5" s="103"/>
      <c r="Z5" s="103"/>
      <c r="AA5" s="103"/>
      <c r="AB5" s="103"/>
      <c r="AC5" s="103"/>
      <c r="AD5" s="124"/>
      <c r="AE5" s="103"/>
      <c r="AF5" s="118"/>
      <c r="AG5" s="515"/>
      <c r="AH5"/>
      <c r="AI5"/>
      <c r="AJ5"/>
      <c r="AK5"/>
      <c r="AL5"/>
      <c r="AM5"/>
    </row>
    <row r="6" spans="1:39" ht="15.75" customHeight="1">
      <c r="A6" s="131"/>
      <c r="B6" s="311"/>
      <c r="C6" s="311"/>
      <c r="D6" s="310"/>
      <c r="E6" s="105" t="s">
        <v>48</v>
      </c>
      <c r="F6" s="103"/>
      <c r="G6" s="103"/>
      <c r="H6" s="320"/>
      <c r="I6" s="105"/>
      <c r="J6" s="103"/>
      <c r="K6" s="103"/>
      <c r="L6" s="103"/>
      <c r="M6" s="107" t="s">
        <v>24</v>
      </c>
      <c r="N6" s="118"/>
      <c r="O6" s="118"/>
      <c r="P6" s="105"/>
      <c r="Q6" s="124"/>
      <c r="R6" s="118"/>
      <c r="S6" s="118"/>
      <c r="T6" s="118"/>
      <c r="U6" s="105" t="s">
        <v>24</v>
      </c>
      <c r="V6" s="124"/>
      <c r="W6" s="103"/>
      <c r="X6" s="105" t="s">
        <v>63</v>
      </c>
      <c r="Y6" s="105"/>
      <c r="Z6" s="103"/>
      <c r="AA6" s="103"/>
      <c r="AB6" s="119" t="s">
        <v>402</v>
      </c>
      <c r="AC6" s="103"/>
      <c r="AD6" s="124"/>
      <c r="AE6" s="103"/>
      <c r="AF6" s="118"/>
      <c r="AG6" s="515"/>
      <c r="AH6"/>
      <c r="AI6"/>
      <c r="AJ6"/>
      <c r="AK6"/>
      <c r="AL6"/>
      <c r="AM6"/>
    </row>
    <row r="7" spans="1:39">
      <c r="A7" s="105"/>
      <c r="B7" s="311"/>
      <c r="C7" s="311"/>
      <c r="D7" s="310"/>
      <c r="E7" s="105" t="s">
        <v>486</v>
      </c>
      <c r="F7" s="103"/>
      <c r="G7" s="103"/>
      <c r="H7" s="320"/>
      <c r="I7" s="103"/>
      <c r="J7" s="103"/>
      <c r="K7" s="103"/>
      <c r="L7" s="103"/>
      <c r="M7" s="107" t="s">
        <v>499</v>
      </c>
      <c r="N7" s="118"/>
      <c r="O7" s="118"/>
      <c r="P7" s="105" t="s">
        <v>24</v>
      </c>
      <c r="Q7" s="124"/>
      <c r="R7" s="118"/>
      <c r="S7" s="118"/>
      <c r="T7" s="118"/>
      <c r="U7" s="105" t="s">
        <v>492</v>
      </c>
      <c r="V7" s="124"/>
      <c r="W7" s="119"/>
      <c r="X7" s="107" t="s">
        <v>631</v>
      </c>
      <c r="Y7" s="107"/>
      <c r="Z7" s="119"/>
      <c r="AA7" s="119" t="s">
        <v>402</v>
      </c>
      <c r="AB7" s="107" t="s">
        <v>412</v>
      </c>
      <c r="AC7" s="118"/>
      <c r="AD7" s="103"/>
      <c r="AE7" s="103"/>
      <c r="AF7" s="103"/>
      <c r="AG7"/>
      <c r="AH7"/>
      <c r="AI7"/>
      <c r="AJ7"/>
      <c r="AK7"/>
      <c r="AL7"/>
      <c r="AM7"/>
    </row>
    <row r="8" spans="1:39">
      <c r="A8" s="105"/>
      <c r="B8" s="311"/>
      <c r="C8" s="311"/>
      <c r="D8" s="311"/>
      <c r="E8" s="105" t="s">
        <v>487</v>
      </c>
      <c r="F8" s="116"/>
      <c r="G8" s="105" t="s">
        <v>4</v>
      </c>
      <c r="H8" s="398"/>
      <c r="I8" s="105" t="s">
        <v>4</v>
      </c>
      <c r="J8" s="103"/>
      <c r="K8" s="116" t="s">
        <v>1</v>
      </c>
      <c r="L8" s="116"/>
      <c r="M8" s="107" t="s">
        <v>45</v>
      </c>
      <c r="N8" s="118"/>
      <c r="O8" s="118"/>
      <c r="P8" s="105" t="s">
        <v>44</v>
      </c>
      <c r="Q8" s="124"/>
      <c r="R8" s="423" t="s">
        <v>24</v>
      </c>
      <c r="S8" s="423" t="s">
        <v>24</v>
      </c>
      <c r="T8" s="118"/>
      <c r="U8" s="105" t="s">
        <v>414</v>
      </c>
      <c r="V8" s="124"/>
      <c r="W8" s="107" t="s">
        <v>24</v>
      </c>
      <c r="X8" s="107" t="s">
        <v>630</v>
      </c>
      <c r="Y8" s="107" t="s">
        <v>632</v>
      </c>
      <c r="Z8" s="107" t="s">
        <v>589</v>
      </c>
      <c r="AA8" s="107" t="s">
        <v>537</v>
      </c>
      <c r="AB8" s="236" t="s">
        <v>629</v>
      </c>
      <c r="AC8" s="107" t="s">
        <v>531</v>
      </c>
      <c r="AD8" s="105"/>
      <c r="AE8" s="105"/>
      <c r="AF8" s="105"/>
      <c r="AG8"/>
      <c r="AH8"/>
      <c r="AI8"/>
      <c r="AJ8"/>
      <c r="AK8"/>
      <c r="AL8"/>
      <c r="AM8"/>
    </row>
    <row r="9" spans="1:39" ht="17.399999999999999">
      <c r="A9" s="105"/>
      <c r="B9" s="106" t="s">
        <v>713</v>
      </c>
      <c r="C9" s="311"/>
      <c r="D9" s="311" t="s">
        <v>89</v>
      </c>
      <c r="E9" s="105"/>
      <c r="F9" s="116" t="s">
        <v>536</v>
      </c>
      <c r="G9" s="107" t="s">
        <v>10</v>
      </c>
      <c r="H9" s="398" t="s">
        <v>536</v>
      </c>
      <c r="I9" s="107" t="s">
        <v>402</v>
      </c>
      <c r="J9" s="116" t="s">
        <v>536</v>
      </c>
      <c r="K9" s="117" t="s">
        <v>402</v>
      </c>
      <c r="L9" s="117"/>
      <c r="M9" s="125"/>
      <c r="N9" s="236" t="s">
        <v>536</v>
      </c>
      <c r="O9" s="118"/>
      <c r="P9" s="105"/>
      <c r="Q9" s="125" t="s">
        <v>536</v>
      </c>
      <c r="R9" s="423" t="s">
        <v>737</v>
      </c>
      <c r="S9" s="423" t="s">
        <v>738</v>
      </c>
      <c r="T9" s="118"/>
      <c r="U9" s="105"/>
      <c r="V9" s="125" t="s">
        <v>536</v>
      </c>
      <c r="W9" s="107" t="s">
        <v>533</v>
      </c>
      <c r="X9" s="107"/>
      <c r="Y9" s="107" t="s">
        <v>44</v>
      </c>
      <c r="Z9" s="107" t="s">
        <v>590</v>
      </c>
      <c r="AA9" s="107" t="s">
        <v>556</v>
      </c>
      <c r="AB9" s="107" t="s">
        <v>573</v>
      </c>
      <c r="AC9" s="107" t="s">
        <v>1</v>
      </c>
      <c r="AD9" s="105" t="s">
        <v>0</v>
      </c>
      <c r="AE9" s="105" t="s">
        <v>535</v>
      </c>
      <c r="AF9" s="105"/>
      <c r="AG9"/>
      <c r="AH9"/>
      <c r="AI9"/>
      <c r="AJ9"/>
      <c r="AK9"/>
      <c r="AL9"/>
      <c r="AM9"/>
    </row>
    <row r="10" spans="1:39" ht="16.2">
      <c r="A10" s="105"/>
      <c r="B10" s="315">
        <f>+'Ark1'!AP1351</f>
        <v>0</v>
      </c>
      <c r="C10" s="315" t="str">
        <f>VLOOKUP(B10,RNR!$D$1:$E$37,2)</f>
        <v>Datamangel</v>
      </c>
      <c r="D10" s="312">
        <f>+'Ark1'!C1351</f>
        <v>2024</v>
      </c>
      <c r="E10" s="175">
        <f>+'Ark1'!Q1351</f>
        <v>824</v>
      </c>
      <c r="F10" s="187">
        <f>+E10-E48</f>
        <v>-70</v>
      </c>
      <c r="G10" s="406">
        <f>+'Ark1'!R1351</f>
        <v>1776</v>
      </c>
      <c r="H10" s="399">
        <f>+G10-G48</f>
        <v>359</v>
      </c>
      <c r="I10" s="189">
        <f>+IF(G10=0,"",'Ark1'!AE1351)</f>
        <v>4.8169243287225374</v>
      </c>
      <c r="J10" s="341">
        <f>+IF(G10=0,"",IF(G48=0,"",I10-I48))</f>
        <v>1.1257627980757365</v>
      </c>
      <c r="K10" s="189">
        <f>+IF(G10=0,"",'Ark1'!AF1351)</f>
        <v>4.8027037352151192</v>
      </c>
      <c r="L10" s="117"/>
      <c r="M10" s="309">
        <f>+IF(G10=0,"",'Ark1'!U1351)</f>
        <v>225.16238738738753</v>
      </c>
      <c r="N10" s="343">
        <f>+IF(G10=0,"",IF(G48=0,"",M10-M48))</f>
        <v>8.46450453629393</v>
      </c>
      <c r="O10" s="118"/>
      <c r="P10" s="376">
        <f>+IF(G10=0,"",'Ark1'!S1351)</f>
        <v>5.7588571428571402</v>
      </c>
      <c r="Q10" s="342">
        <f>+IF(G10=0,"",IF(G10=0,"",P10-P48))</f>
        <v>0.53631379025598402</v>
      </c>
      <c r="R10" s="374">
        <f>+IF(G10=0,"",'Ark1'!AR1351)</f>
        <v>181.32432432432435</v>
      </c>
      <c r="S10" s="114">
        <f>+IF(G10=0,"",'Ark1'!AS1351)</f>
        <v>30.539684528402368</v>
      </c>
      <c r="T10" s="118"/>
      <c r="U10" s="190">
        <f>+IF(G10=0,"",'Ark1'!T1351)</f>
        <v>8.3034909909909906</v>
      </c>
      <c r="V10" s="342">
        <f>+IF(G10=0,"",IF(G48=0,"",U10-U48))</f>
        <v>0.85042112507708545</v>
      </c>
      <c r="W10" s="309">
        <f>+IF(G10=0,"",'Ark1'!AG1351)</f>
        <v>564</v>
      </c>
      <c r="X10" s="309"/>
      <c r="Y10" s="309">
        <f>+IF(G10=0,"",M10/P10)</f>
        <v>39.098449883699978</v>
      </c>
      <c r="Z10" s="188">
        <f>+'Ark1'!AH1351</f>
        <v>2.0833333333333339</v>
      </c>
      <c r="AA10" s="188">
        <f>+'Ark1'!W1351</f>
        <v>77.927927927927954</v>
      </c>
      <c r="AB10" s="309">
        <f>+'Ark1'!X1351</f>
        <v>0.50675675675675691</v>
      </c>
      <c r="AC10" s="188">
        <f>+'Ark1'!Y1351</f>
        <v>50.319209585498641</v>
      </c>
      <c r="AD10" s="190">
        <f>+'Ark1'!Z1351</f>
        <v>1.6600028473494579</v>
      </c>
      <c r="AE10" s="190">
        <f>+'Ark1'!AA1351</f>
        <v>2.2605381788474501</v>
      </c>
      <c r="AF10" s="105"/>
      <c r="AG10"/>
      <c r="AH10"/>
      <c r="AI10"/>
      <c r="AJ10"/>
      <c r="AK10"/>
      <c r="AL10"/>
      <c r="AM10"/>
    </row>
    <row r="11" spans="1:39" ht="16.2">
      <c r="A11" s="105"/>
      <c r="B11" s="315">
        <f>+'Ark1'!AP1352</f>
        <v>1</v>
      </c>
      <c r="C11" s="315" t="str">
        <f>VLOOKUP(B11,RNR!$D$1:$E$37,2)</f>
        <v>NRF</v>
      </c>
      <c r="D11" s="312">
        <f>+'Ark1'!C1352</f>
        <v>2024</v>
      </c>
      <c r="E11" s="175">
        <f>+'Ark1'!Q1352</f>
        <v>3555</v>
      </c>
      <c r="F11" s="187">
        <f t="shared" ref="F11:F45" si="0">+E11-E49</f>
        <v>-346</v>
      </c>
      <c r="G11" s="406">
        <f>+'Ark1'!R1352</f>
        <v>9575</v>
      </c>
      <c r="H11" s="399">
        <f t="shared" ref="H11:H45" si="1">+G11-G49</f>
        <v>-1695</v>
      </c>
      <c r="I11" s="189">
        <f>+IF(G11=0,"",'Ark1'!AE1352)</f>
        <v>25.969622999728777</v>
      </c>
      <c r="J11" s="341">
        <f t="shared" ref="J11:J45" si="2">+IF(G11=0,"",IF(G49=0,"",I11-I49))</f>
        <v>-3.3877449963117456</v>
      </c>
      <c r="K11" s="189">
        <f>+IF(G11=0,"",'Ark1'!AF1352)</f>
        <v>25.205356369813568</v>
      </c>
      <c r="L11" s="117"/>
      <c r="M11" s="309">
        <f>+IF(G11=0,"",'Ark1'!U1352)</f>
        <v>219.18310182767672</v>
      </c>
      <c r="N11" s="343">
        <f>+IF(G11=0,"",IF(G49=0,"",M11-M49))</f>
        <v>1.483341401767774</v>
      </c>
      <c r="O11" s="118"/>
      <c r="P11" s="376">
        <f>+IF(G11=0,"",'Ark1'!S1352)</f>
        <v>4.2679205851619653</v>
      </c>
      <c r="Q11" s="342">
        <f t="shared" ref="Q11:Q45" si="3">+IF(G11=0,"",IF(G11=0,"",P11-P49))</f>
        <v>6.2328041886331675E-2</v>
      </c>
      <c r="R11" s="374">
        <f>+IF(G11=0,"",'Ark1'!AR1352)</f>
        <v>198.70255874673629</v>
      </c>
      <c r="S11" s="114">
        <f>+IF(G11=0,"",'Ark1'!AS1352)</f>
        <v>27.455360344147184</v>
      </c>
      <c r="T11" s="118"/>
      <c r="U11" s="190">
        <f>+IF(G11=0,"",'Ark1'!T1352)</f>
        <v>7.597284595300259</v>
      </c>
      <c r="V11" s="342">
        <f t="shared" ref="V11:V45" si="4">+IF(G11=0,"",IF(G49=0,"",U11-U49))</f>
        <v>1.2013965309132679E-2</v>
      </c>
      <c r="W11" s="309">
        <f>+IF(G11=0,"",'Ark1'!AG1352)</f>
        <v>581.12490861618801</v>
      </c>
      <c r="X11" s="309">
        <f>IF(G11=0,"",1000*M11/W11)</f>
        <v>377.17037865337699</v>
      </c>
      <c r="Y11" s="309">
        <f>+IF(G11=0,"",M11/P11)</f>
        <v>51.355946638205509</v>
      </c>
      <c r="Z11" s="188">
        <f>+'Ark1'!AH1352</f>
        <v>99.728459530026115</v>
      </c>
      <c r="AA11" s="188">
        <f>+'Ark1'!W1352</f>
        <v>74.339425587467375</v>
      </c>
      <c r="AB11" s="309">
        <f>+'Ark1'!X1352</f>
        <v>0.29242819843342038</v>
      </c>
      <c r="AC11" s="188">
        <f>+'Ark1'!Y1352</f>
        <v>50.789545917479913</v>
      </c>
      <c r="AD11" s="190">
        <f>+'Ark1'!Z1352</f>
        <v>0.96356474194006625</v>
      </c>
      <c r="AE11" s="190">
        <f>+'Ark1'!AA1352</f>
        <v>1.8444788660084277</v>
      </c>
      <c r="AF11" s="105"/>
      <c r="AG11"/>
      <c r="AH11"/>
      <c r="AI11"/>
      <c r="AJ11"/>
      <c r="AK11"/>
      <c r="AL11"/>
      <c r="AM11"/>
    </row>
    <row r="12" spans="1:39" ht="16.2">
      <c r="A12" s="105"/>
      <c r="B12" s="315">
        <f>+'Ark1'!AP1353</f>
        <v>2</v>
      </c>
      <c r="C12" s="315" t="str">
        <f>VLOOKUP(B12,RNR!$D$1:$E$37,2)</f>
        <v>Jersey</v>
      </c>
      <c r="D12" s="312">
        <f>+'Ark1'!C1353</f>
        <v>2024</v>
      </c>
      <c r="E12" s="175">
        <f>+'Ark1'!Q1353</f>
        <v>122</v>
      </c>
      <c r="F12" s="187">
        <f t="shared" si="0"/>
        <v>-9</v>
      </c>
      <c r="G12" s="406">
        <f>+'Ark1'!R1353</f>
        <v>228</v>
      </c>
      <c r="H12" s="399">
        <f t="shared" si="1"/>
        <v>-41</v>
      </c>
      <c r="I12" s="189">
        <f>+IF(G12=0,"",'Ark1'!AE1353)</f>
        <v>0.61838893409275819</v>
      </c>
      <c r="J12" s="341">
        <f t="shared" si="2"/>
        <v>-8.2332626771030815E-2</v>
      </c>
      <c r="K12" s="189">
        <f>+IF(G12=0,"",'Ark1'!AF1353)</f>
        <v>0.50106539885701917</v>
      </c>
      <c r="L12" s="117"/>
      <c r="M12" s="309">
        <f>+IF(G12=0,"",'Ark1'!U1353)</f>
        <v>182.98377192982451</v>
      </c>
      <c r="N12" s="343">
        <f>+IF(G12=0,"",IF(G50=0,"",M12-M50))</f>
        <v>12.905705015326475</v>
      </c>
      <c r="O12" s="118"/>
      <c r="P12" s="376">
        <f>+IF(G12=0,"",'Ark1'!S1353)</f>
        <v>3.6710526315789473</v>
      </c>
      <c r="Q12" s="342">
        <f t="shared" si="3"/>
        <v>0.25841322637448716</v>
      </c>
      <c r="R12" s="374">
        <f>+IF(G12=0,"",'Ark1'!AR1353)</f>
        <v>191.57456140350877</v>
      </c>
      <c r="S12" s="114">
        <f>+IF(G12=0,"",'Ark1'!AS1353)</f>
        <v>25.60952864799194</v>
      </c>
      <c r="T12" s="118"/>
      <c r="U12" s="190">
        <f>+IF(G12=0,"",'Ark1'!T1353)</f>
        <v>7.7017543859649118</v>
      </c>
      <c r="V12" s="342">
        <f t="shared" si="4"/>
        <v>0.49729341942216099</v>
      </c>
      <c r="W12" s="309">
        <f>+IF(G12=0,"",'Ark1'!AG1353)</f>
        <v>591.91666666666652</v>
      </c>
      <c r="X12" s="309">
        <f>IF(G12=0,"",1000*M12/W12)</f>
        <v>309.13772534955581</v>
      </c>
      <c r="Y12" s="309">
        <f>+IF(G12=0,"",M12/P12)</f>
        <v>49.845041816009548</v>
      </c>
      <c r="Z12" s="188">
        <f>+'Ark1'!AH1353</f>
        <v>100</v>
      </c>
      <c r="AA12" s="188">
        <f>+'Ark1'!W1353</f>
        <v>75.438596491228054</v>
      </c>
      <c r="AB12" s="309">
        <f>+'Ark1'!X1353</f>
        <v>0</v>
      </c>
      <c r="AC12" s="188">
        <f>+'Ark1'!Y1353</f>
        <v>44.952453924593812</v>
      </c>
      <c r="AD12" s="190">
        <f>+'Ark1'!Z1353</f>
        <v>1.1127824840817002</v>
      </c>
      <c r="AE12" s="190">
        <f>+'Ark1'!AA1353</f>
        <v>1.7767001966557403</v>
      </c>
      <c r="AF12" s="105"/>
      <c r="AG12"/>
      <c r="AH12"/>
      <c r="AI12"/>
      <c r="AJ12"/>
      <c r="AK12"/>
      <c r="AL12"/>
      <c r="AM12"/>
    </row>
    <row r="13" spans="1:39" ht="16.2">
      <c r="A13" s="105"/>
      <c r="B13" s="315">
        <f>+'Ark1'!AP1354</f>
        <v>3</v>
      </c>
      <c r="C13" s="315" t="str">
        <f>VLOOKUP(B13,RNR!$D$1:$E$37,2)</f>
        <v>Sidet Trønderfe og Nordlandsfe</v>
      </c>
      <c r="D13" s="312">
        <f>+'Ark1'!C1354</f>
        <v>2024</v>
      </c>
      <c r="E13" s="175">
        <f>+'Ark1'!Q1354</f>
        <v>67</v>
      </c>
      <c r="F13" s="187">
        <f t="shared" si="0"/>
        <v>-15</v>
      </c>
      <c r="G13" s="406">
        <f>+'Ark1'!R1354</f>
        <v>134</v>
      </c>
      <c r="H13" s="399">
        <f t="shared" si="1"/>
        <v>-14</v>
      </c>
      <c r="I13" s="189">
        <f>+IF(G13=0,"",'Ark1'!AE1354)</f>
        <v>0.36343911038784926</v>
      </c>
      <c r="J13" s="341">
        <f t="shared" si="2"/>
        <v>-2.2087993730518007E-2</v>
      </c>
      <c r="K13" s="189">
        <f>+IF(G13=0,"",'Ark1'!AF1354)</f>
        <v>0.22472957825789563</v>
      </c>
      <c r="L13" s="117"/>
      <c r="M13" s="309">
        <f>+IF(G13=0,"",'Ark1'!U1354)</f>
        <v>139.63955223880595</v>
      </c>
      <c r="N13" s="343">
        <f>+IF(G13=0,"",IF(G51=0,"",M13-M51))</f>
        <v>-4.6678801936265586</v>
      </c>
      <c r="O13" s="118"/>
      <c r="P13" s="376">
        <f>+IF(G13=0,"",'Ark1'!S1354)</f>
        <v>3.7388059701492553</v>
      </c>
      <c r="Q13" s="342">
        <f t="shared" si="3"/>
        <v>2.3194836627680182E-3</v>
      </c>
      <c r="R13" s="374">
        <f>+IF(G13=0,"",'Ark1'!AR1354)</f>
        <v>176.26119402985077</v>
      </c>
      <c r="S13" s="114">
        <f>+IF(G13=0,"",'Ark1'!AS1354)</f>
        <v>25.026917102278361</v>
      </c>
      <c r="T13" s="118"/>
      <c r="U13" s="190">
        <f>+IF(G13=0,"",'Ark1'!T1354)</f>
        <v>7.0671641791044753</v>
      </c>
      <c r="V13" s="342">
        <f t="shared" si="4"/>
        <v>4.6893908834203302E-2</v>
      </c>
      <c r="W13" s="309">
        <f>+IF(G13=0,"",'Ark1'!AG1354)</f>
        <v>514.26865671641792</v>
      </c>
      <c r="X13" s="309">
        <f>IF(G13=0,"",1000*M13/W13)</f>
        <v>271.53035755746453</v>
      </c>
      <c r="Y13" s="309">
        <f>+IF(G13=0,"",M13/P13)</f>
        <v>37.348702594810355</v>
      </c>
      <c r="Z13" s="188">
        <f>+'Ark1'!AH1354</f>
        <v>100</v>
      </c>
      <c r="AA13" s="188">
        <f>+'Ark1'!W1354</f>
        <v>62.686567164179095</v>
      </c>
      <c r="AB13" s="309">
        <f>+'Ark1'!X1354</f>
        <v>0</v>
      </c>
      <c r="AC13" s="188">
        <f>+'Ark1'!Y1354</f>
        <v>35.674490276890097</v>
      </c>
      <c r="AD13" s="190">
        <f>+'Ark1'!Z1354</f>
        <v>0.92178529307617052</v>
      </c>
      <c r="AE13" s="190">
        <f>+'Ark1'!AA1354</f>
        <v>1.9285667139251743</v>
      </c>
      <c r="AF13" s="105"/>
      <c r="AG13"/>
      <c r="AH13"/>
      <c r="AI13"/>
      <c r="AJ13"/>
      <c r="AK13"/>
      <c r="AL13"/>
      <c r="AM13"/>
    </row>
    <row r="14" spans="1:39" ht="16.2">
      <c r="A14" s="105"/>
      <c r="B14" s="315">
        <f>+'Ark1'!AP1355</f>
        <v>4</v>
      </c>
      <c r="C14" s="315" t="str">
        <f>VLOOKUP(B14,RNR!$D$1:$E$37,2)</f>
        <v>Telemarkfe</v>
      </c>
      <c r="D14" s="312">
        <f>+'Ark1'!C1355</f>
        <v>2024</v>
      </c>
      <c r="E14" s="175">
        <f>+'Ark1'!Q1355</f>
        <v>19</v>
      </c>
      <c r="F14" s="187">
        <f t="shared" si="0"/>
        <v>-2</v>
      </c>
      <c r="G14" s="406">
        <f>+'Ark1'!R1355</f>
        <v>31</v>
      </c>
      <c r="H14" s="399">
        <f t="shared" si="1"/>
        <v>6</v>
      </c>
      <c r="I14" s="189">
        <f>+IF(G14=0,"",'Ark1'!AE1355)</f>
        <v>8.4079197179278559E-2</v>
      </c>
      <c r="J14" s="341">
        <f t="shared" si="2"/>
        <v>1.8956375537662454E-2</v>
      </c>
      <c r="K14" s="189">
        <f>+IF(G14=0,"",'Ark1'!AF1355)</f>
        <v>5.51780491024466E-2</v>
      </c>
      <c r="L14" s="117"/>
      <c r="M14" s="309">
        <f>+IF(G14=0,"",'Ark1'!U1355)</f>
        <v>148.20322580645157</v>
      </c>
      <c r="N14" s="343">
        <f>+IF(G14=0,"",IF(G52=0,"",M14-M52))</f>
        <v>15.247225806451553</v>
      </c>
      <c r="O14" s="118"/>
      <c r="P14" s="376">
        <f>+IF(G14=0,"",'Ark1'!S1355)</f>
        <v>3.7096774193548394</v>
      </c>
      <c r="Q14" s="342">
        <f t="shared" si="3"/>
        <v>-0.17032258064516048</v>
      </c>
      <c r="R14" s="374">
        <f>+IF(G14=0,"",'Ark1'!AR1355)</f>
        <v>178.83870967741939</v>
      </c>
      <c r="S14" s="114">
        <f>+IF(G14=0,"",'Ark1'!AS1355)</f>
        <v>25.290479357208753</v>
      </c>
      <c r="T14" s="118"/>
      <c r="U14" s="190">
        <f>+IF(G14=0,"",'Ark1'!T1355)</f>
        <v>6.67741935483871</v>
      </c>
      <c r="V14" s="342">
        <f t="shared" si="4"/>
        <v>0.87741935483871014</v>
      </c>
      <c r="W14" s="309">
        <f>+IF(G14=0,"",'Ark1'!AG1355)</f>
        <v>538.41935483870975</v>
      </c>
      <c r="X14" s="309">
        <f>IF(G14=0,"",1000*M14/W14)</f>
        <v>275.25612605595819</v>
      </c>
      <c r="Y14" s="309">
        <f>+IF(G14=0,"",M14/P14)</f>
        <v>39.950434782608674</v>
      </c>
      <c r="Z14" s="188">
        <f>+'Ark1'!AH1355</f>
        <v>100</v>
      </c>
      <c r="AA14" s="188">
        <f>+'Ark1'!W1355</f>
        <v>54.838709677419359</v>
      </c>
      <c r="AB14" s="309">
        <f>+'Ark1'!X1355</f>
        <v>0</v>
      </c>
      <c r="AC14" s="188">
        <f>+'Ark1'!Y1355</f>
        <v>40.154102219798943</v>
      </c>
      <c r="AD14" s="190">
        <f>+'Ark1'!Z1355</f>
        <v>0.77015073460086048</v>
      </c>
      <c r="AE14" s="190">
        <f>+'Ark1'!AA1355</f>
        <v>1.7668469596940843</v>
      </c>
      <c r="AF14" s="105"/>
      <c r="AG14"/>
      <c r="AH14"/>
      <c r="AI14"/>
      <c r="AJ14"/>
      <c r="AK14"/>
      <c r="AL14"/>
      <c r="AM14"/>
    </row>
    <row r="15" spans="1:39" ht="16.2">
      <c r="A15" s="105"/>
      <c r="B15" s="315">
        <f>+'Ark1'!AP1356</f>
        <v>5</v>
      </c>
      <c r="C15" s="315" t="str">
        <f>VLOOKUP(B15,RNR!$D$1:$E$37,2)</f>
        <v>Dølafe</v>
      </c>
      <c r="D15" s="312">
        <f>+'Ark1'!C1356</f>
        <v>2024</v>
      </c>
      <c r="E15" s="175">
        <f>+'Ark1'!Q1356</f>
        <v>12</v>
      </c>
      <c r="F15" s="187">
        <f t="shared" si="0"/>
        <v>-1</v>
      </c>
      <c r="G15" s="406">
        <f>+'Ark1'!R1356</f>
        <v>17</v>
      </c>
      <c r="H15" s="399">
        <f t="shared" si="1"/>
        <v>0</v>
      </c>
      <c r="I15" s="189">
        <f>+IF(G15=0,"",'Ark1'!AE1356)</f>
        <v>4.610794684024952E-2</v>
      </c>
      <c r="J15" s="341">
        <f t="shared" si="2"/>
        <v>1.824428123950575E-3</v>
      </c>
      <c r="K15" s="189">
        <f>+IF(G15=0,"",'Ark1'!AF1356)</f>
        <v>2.6543544461902192E-2</v>
      </c>
      <c r="L15" s="117"/>
      <c r="M15" s="309">
        <f>+IF(G15=0,"",'Ark1'!U1356)</f>
        <v>130.00588235294117</v>
      </c>
      <c r="N15" s="343">
        <f>+IF(G15=0,"",IF(G53=0,"",M15-M53))</f>
        <v>-21.341176470588181</v>
      </c>
      <c r="O15" s="118"/>
      <c r="P15" s="376">
        <f>+IF(G15=0,"",'Ark1'!S1356)</f>
        <v>3.8823529411764697</v>
      </c>
      <c r="Q15" s="342">
        <f t="shared" si="3"/>
        <v>0</v>
      </c>
      <c r="R15" s="374">
        <f>+IF(G15=0,"",'Ark1'!AR1356)</f>
        <v>171.41176470588235</v>
      </c>
      <c r="S15" s="114">
        <f>+IF(G15=0,"",'Ark1'!AS1356)</f>
        <v>25.754412487558081</v>
      </c>
      <c r="T15" s="118"/>
      <c r="U15" s="190">
        <f>+IF(G15=0,"",'Ark1'!T1356)</f>
        <v>6.9411764705882355</v>
      </c>
      <c r="V15" s="342">
        <f t="shared" si="4"/>
        <v>-0.88235294117647012</v>
      </c>
      <c r="W15" s="309">
        <f>+IF(G15=0,"",'Ark1'!AG1356)</f>
        <v>476.11764705882354</v>
      </c>
      <c r="X15" s="309">
        <f>IF(G15=0,"",1000*M15/W15)</f>
        <v>273.05411415863603</v>
      </c>
      <c r="Y15" s="309">
        <f>+IF(G15=0,"",M15/P15)</f>
        <v>33.486363636363642</v>
      </c>
      <c r="Z15" s="188">
        <f>+'Ark1'!AH1356</f>
        <v>100</v>
      </c>
      <c r="AA15" s="188">
        <f>+'Ark1'!W1356</f>
        <v>64.705882352941188</v>
      </c>
      <c r="AB15" s="309">
        <f>+'Ark1'!X1356</f>
        <v>0</v>
      </c>
      <c r="AC15" s="188">
        <f>+'Ark1'!Y1356</f>
        <v>21.797314205525357</v>
      </c>
      <c r="AD15" s="190">
        <f>+'Ark1'!Z1356</f>
        <v>0.96298267904381729</v>
      </c>
      <c r="AE15" s="190">
        <f>+'Ark1'!AA1356</f>
        <v>1.8620225636875776</v>
      </c>
      <c r="AF15" s="105"/>
      <c r="AG15"/>
      <c r="AH15"/>
      <c r="AI15"/>
      <c r="AJ15"/>
      <c r="AK15"/>
      <c r="AL15"/>
      <c r="AM15"/>
    </row>
    <row r="16" spans="1:39" ht="16.2">
      <c r="A16" s="105"/>
      <c r="B16" s="315">
        <f>+'Ark1'!AP1357</f>
        <v>6</v>
      </c>
      <c r="C16" s="315" t="str">
        <f>VLOOKUP(B16,RNR!$D$1:$E$37,2)</f>
        <v>Østlandsk Rødkolle</v>
      </c>
      <c r="D16" s="312">
        <f>+'Ark1'!C1357</f>
        <v>2024</v>
      </c>
      <c r="E16" s="175">
        <f>+'Ark1'!Q1357</f>
        <v>12</v>
      </c>
      <c r="F16" s="187">
        <f t="shared" si="0"/>
        <v>-4</v>
      </c>
      <c r="G16" s="406">
        <f>+'Ark1'!R1357</f>
        <v>43</v>
      </c>
      <c r="H16" s="399">
        <f t="shared" si="1"/>
        <v>-15</v>
      </c>
      <c r="I16" s="189">
        <f>+IF(G16=0,"",'Ark1'!AE1357)</f>
        <v>0.11662598318416061</v>
      </c>
      <c r="J16" s="341">
        <f t="shared" si="2"/>
        <v>-3.4458963024388709E-2</v>
      </c>
      <c r="K16" s="189">
        <f>+IF(G16=0,"",'Ark1'!AF1357)</f>
        <v>8.4249721752770304E-2</v>
      </c>
      <c r="L16" s="117"/>
      <c r="M16" s="309">
        <f>+IF(G16=0,"",'Ark1'!U1357)</f>
        <v>163.13720930232557</v>
      </c>
      <c r="N16" s="343">
        <f>+IF(G16=0,"",IF(G54=0,"",M16-M54))</f>
        <v>39.449278267842772</v>
      </c>
      <c r="O16" s="118"/>
      <c r="P16" s="376">
        <f>+IF(G16=0,"",'Ark1'!S1357)</f>
        <v>3.8372093023255824</v>
      </c>
      <c r="Q16" s="342">
        <f t="shared" si="3"/>
        <v>0.59582999198075592</v>
      </c>
      <c r="R16" s="374">
        <f>+IF(G16=0,"",'Ark1'!AR1357)</f>
        <v>184.48837209302323</v>
      </c>
      <c r="S16" s="114">
        <f>+IF(G16=0,"",'Ark1'!AS1357)</f>
        <v>25.65141719729322</v>
      </c>
      <c r="T16" s="118"/>
      <c r="U16" s="190">
        <f>+IF(G16=0,"",'Ark1'!T1357)</f>
        <v>6.7906976744186007</v>
      </c>
      <c r="V16" s="342">
        <f t="shared" si="4"/>
        <v>1.3769045709703223</v>
      </c>
      <c r="W16" s="309">
        <f>+IF(G16=0,"",'Ark1'!AG1357)</f>
        <v>497.60465116279056</v>
      </c>
      <c r="X16" s="309">
        <f>IF(G16=0,"",1000*M16/W16)</f>
        <v>327.84502500350521</v>
      </c>
      <c r="Y16" s="309">
        <f>+IF(G16=0,"",M16/P16)</f>
        <v>42.514545454545441</v>
      </c>
      <c r="Z16" s="188">
        <f>+'Ark1'!AH1357</f>
        <v>100</v>
      </c>
      <c r="AA16" s="188">
        <f>+'Ark1'!W1357</f>
        <v>60.465116279069761</v>
      </c>
      <c r="AB16" s="309">
        <f>+'Ark1'!X1357</f>
        <v>0</v>
      </c>
      <c r="AC16" s="188">
        <f>+'Ark1'!Y1357</f>
        <v>35.611645751667339</v>
      </c>
      <c r="AD16" s="190">
        <f>+'Ark1'!Z1357</f>
        <v>0.986660624911461</v>
      </c>
      <c r="AE16" s="190">
        <f>+'Ark1'!AA1357</f>
        <v>1.7726361860613511</v>
      </c>
      <c r="AF16" s="105"/>
      <c r="AG16"/>
      <c r="AH16"/>
      <c r="AI16"/>
      <c r="AJ16"/>
      <c r="AK16"/>
      <c r="AL16"/>
      <c r="AM16"/>
    </row>
    <row r="17" spans="1:39" ht="16.2">
      <c r="A17" s="105"/>
      <c r="B17" s="315">
        <f>+'Ark1'!AP1358</f>
        <v>7</v>
      </c>
      <c r="C17" s="315" t="str">
        <f>VLOOKUP(B17,RNR!$D$1:$E$37,2)</f>
        <v>Vestlandsk Raukolle</v>
      </c>
      <c r="D17" s="312">
        <f>+'Ark1'!C1358</f>
        <v>2024</v>
      </c>
      <c r="E17" s="175">
        <f>+'Ark1'!Q1358</f>
        <v>9</v>
      </c>
      <c r="F17" s="187">
        <f t="shared" si="0"/>
        <v>-2</v>
      </c>
      <c r="G17" s="406">
        <f>+'Ark1'!R1358</f>
        <v>13</v>
      </c>
      <c r="H17" s="399">
        <f t="shared" si="1"/>
        <v>0</v>
      </c>
      <c r="I17" s="189">
        <f>+IF(G17=0,"",'Ark1'!AE1358)</f>
        <v>3.5259018171955529E-2</v>
      </c>
      <c r="J17" s="341">
        <f t="shared" si="2"/>
        <v>1.3951509183151717E-3</v>
      </c>
      <c r="K17" s="189">
        <f>+IF(G17=0,"",'Ark1'!AF1358)</f>
        <v>2.4738424905038758E-2</v>
      </c>
      <c r="L17" s="117"/>
      <c r="M17" s="309">
        <f>+IF(G17=0,"",'Ark1'!U1358)</f>
        <v>158.44615384615389</v>
      </c>
      <c r="N17" s="343">
        <f>+IF(G17=0,"",IF(G55=0,"",M17-M55))</f>
        <v>-2.9538461538460581</v>
      </c>
      <c r="O17" s="118"/>
      <c r="P17" s="376">
        <f>+IF(G17=0,"",'Ark1'!S1358)</f>
        <v>4.0769230769230758</v>
      </c>
      <c r="Q17" s="342">
        <f t="shared" si="3"/>
        <v>-0.23076923076922995</v>
      </c>
      <c r="R17" s="374">
        <f>+IF(G17=0,"",'Ark1'!AR1358)</f>
        <v>181.69230769230765</v>
      </c>
      <c r="S17" s="114">
        <f>+IF(G17=0,"",'Ark1'!AS1358)</f>
        <v>26.377425614222375</v>
      </c>
      <c r="T17" s="118"/>
      <c r="U17" s="190">
        <f>+IF(G17=0,"",'Ark1'!T1358)</f>
        <v>7.3076923076923102</v>
      </c>
      <c r="V17" s="342">
        <f t="shared" si="4"/>
        <v>0</v>
      </c>
      <c r="W17" s="309">
        <f>+IF(G17=0,"",'Ark1'!AG1358)</f>
        <v>538.84615384615404</v>
      </c>
      <c r="X17" s="309">
        <f>IF(G17=0,"",1000*M17/W17)</f>
        <v>294.04710920770879</v>
      </c>
      <c r="Y17" s="309">
        <f>+IF(G17=0,"",M17/P17)</f>
        <v>38.864150943396247</v>
      </c>
      <c r="Z17" s="188">
        <f>+'Ark1'!AH1358</f>
        <v>100</v>
      </c>
      <c r="AA17" s="188">
        <f>+'Ark1'!W1358</f>
        <v>61.538461538461519</v>
      </c>
      <c r="AB17" s="309">
        <f>+'Ark1'!X1358</f>
        <v>0</v>
      </c>
      <c r="AC17" s="188">
        <f>+'Ark1'!Y1358</f>
        <v>18.558084093113983</v>
      </c>
      <c r="AD17" s="190">
        <f>+'Ark1'!Z1358</f>
        <v>0.61538461538461775</v>
      </c>
      <c r="AE17" s="190">
        <f>+'Ark1'!AA1358</f>
        <v>1.3234346564680979</v>
      </c>
      <c r="AF17" s="105"/>
      <c r="AG17"/>
      <c r="AH17"/>
      <c r="AI17"/>
      <c r="AJ17"/>
      <c r="AK17"/>
      <c r="AL17"/>
      <c r="AM17"/>
    </row>
    <row r="18" spans="1:39" ht="16.2">
      <c r="A18" s="105"/>
      <c r="B18" s="315">
        <f>+'Ark1'!AP1359</f>
        <v>8</v>
      </c>
      <c r="C18" s="315" t="str">
        <f>VLOOKUP(B18,RNR!$D$1:$E$37,2)</f>
        <v>Vestlandsk fjordfe</v>
      </c>
      <c r="D18" s="312">
        <f>+'Ark1'!C1359</f>
        <v>2024</v>
      </c>
      <c r="E18" s="175">
        <f>+'Ark1'!Q1359</f>
        <v>65</v>
      </c>
      <c r="F18" s="187">
        <f t="shared" si="0"/>
        <v>34</v>
      </c>
      <c r="G18" s="406">
        <f>+'Ark1'!R1359</f>
        <v>126</v>
      </c>
      <c r="H18" s="399">
        <f t="shared" si="1"/>
        <v>68</v>
      </c>
      <c r="I18" s="189">
        <f>+IF(G18=0,"",'Ark1'!AE1359)</f>
        <v>0.34174125305126118</v>
      </c>
      <c r="J18" s="341">
        <f t="shared" si="2"/>
        <v>0.19065630684271187</v>
      </c>
      <c r="K18" s="189">
        <f>+IF(G18=0,"",'Ark1'!AF1359)</f>
        <v>0.20461504576398423</v>
      </c>
      <c r="L18" s="117"/>
      <c r="M18" s="309">
        <f>+IF(G18=0,"",'Ark1'!U1359)</f>
        <v>135.21349206349211</v>
      </c>
      <c r="N18" s="343">
        <f>+IF(G18=0,"",IF(G56=0,"",M18-M56))</f>
        <v>4.644526546250745</v>
      </c>
      <c r="O18" s="118"/>
      <c r="P18" s="376">
        <f>+IF(G18=0,"",'Ark1'!S1359)</f>
        <v>3.9841269841269842</v>
      </c>
      <c r="Q18" s="342">
        <f t="shared" si="3"/>
        <v>0.13929939792008916</v>
      </c>
      <c r="R18" s="374">
        <f>+IF(G18=0,"",'Ark1'!AR1359)</f>
        <v>172.11904761904762</v>
      </c>
      <c r="S18" s="114">
        <f>+IF(G18=0,"",'Ark1'!AS1359)</f>
        <v>26.12170327115717</v>
      </c>
      <c r="T18" s="118"/>
      <c r="U18" s="190">
        <f>+IF(G18=0,"",'Ark1'!T1359)</f>
        <v>7.0714285714285694</v>
      </c>
      <c r="V18" s="342">
        <f t="shared" si="4"/>
        <v>0.5714285714285694</v>
      </c>
      <c r="W18" s="309">
        <f>+IF(G18=0,"",'Ark1'!AG1359)</f>
        <v>502.45238095238091</v>
      </c>
      <c r="X18" s="309">
        <f>IF(G18=0,"",1000*M18/W18)</f>
        <v>269.10707798259341</v>
      </c>
      <c r="Y18" s="309">
        <f>+IF(G18=0,"",M18/P18)</f>
        <v>33.938047808764949</v>
      </c>
      <c r="Z18" s="188">
        <f>+'Ark1'!AH1359</f>
        <v>100</v>
      </c>
      <c r="AA18" s="188">
        <f>+'Ark1'!W1359</f>
        <v>60.317460317460309</v>
      </c>
      <c r="AB18" s="309">
        <f>+'Ark1'!X1359</f>
        <v>0</v>
      </c>
      <c r="AC18" s="188">
        <f>+'Ark1'!Y1359</f>
        <v>31.300652544479437</v>
      </c>
      <c r="AD18" s="190">
        <f>+'Ark1'!Z1359</f>
        <v>0.8065616518039681</v>
      </c>
      <c r="AE18" s="190">
        <f>+'Ark1'!AA1359</f>
        <v>1.6387111245304549</v>
      </c>
      <c r="AF18" s="105"/>
      <c r="AG18"/>
      <c r="AH18"/>
      <c r="AI18"/>
      <c r="AJ18"/>
      <c r="AK18"/>
      <c r="AL18"/>
      <c r="AM18"/>
    </row>
    <row r="19" spans="1:39" ht="16.2">
      <c r="A19" s="105"/>
      <c r="B19" s="315">
        <f>+'Ark1'!AP1360</f>
        <v>9</v>
      </c>
      <c r="C19" s="315" t="str">
        <f>VLOOKUP(B19,RNR!$D$1:$E$37,2)</f>
        <v>Holstein</v>
      </c>
      <c r="D19" s="312">
        <f>+'Ark1'!C1360</f>
        <v>2024</v>
      </c>
      <c r="E19" s="175">
        <f>+'Ark1'!Q1360</f>
        <v>195</v>
      </c>
      <c r="F19" s="187">
        <f t="shared" si="0"/>
        <v>-6</v>
      </c>
      <c r="G19" s="406">
        <f>+'Ark1'!R1360</f>
        <v>395</v>
      </c>
      <c r="H19" s="399">
        <f t="shared" si="1"/>
        <v>-69</v>
      </c>
      <c r="I19" s="189">
        <f>+IF(G19=0,"",'Ark1'!AE1360)</f>
        <v>1.071331705994033</v>
      </c>
      <c r="J19" s="341">
        <f t="shared" si="2"/>
        <v>-0.13734786367436125</v>
      </c>
      <c r="K19" s="189">
        <f>+IF(G19=0,"",'Ark1'!AF1360)</f>
        <v>1.1157332286948476</v>
      </c>
      <c r="L19" s="117"/>
      <c r="M19" s="309">
        <f>+IF(G19=0,"",'Ark1'!U1360)</f>
        <v>235.18860759493677</v>
      </c>
      <c r="N19" s="343">
        <f>+IF(G19=0,"",IF(G57=0,"",M19-M57))</f>
        <v>10.284297250109319</v>
      </c>
      <c r="O19" s="118"/>
      <c r="P19" s="376">
        <f>+IF(G19=0,"",'Ark1'!S1360)</f>
        <v>3.8</v>
      </c>
      <c r="Q19" s="342">
        <f t="shared" si="3"/>
        <v>7.3706896551724022E-2</v>
      </c>
      <c r="R19" s="374">
        <f>+IF(G19=0,"",'Ark1'!AR1360)</f>
        <v>207.43797468354433</v>
      </c>
      <c r="S19" s="114">
        <f>+IF(G19=0,"",'Ark1'!AS1360)</f>
        <v>26.065487788575098</v>
      </c>
      <c r="T19" s="118"/>
      <c r="U19" s="190">
        <f>+IF(G19=0,"",'Ark1'!T1360)</f>
        <v>7.5037974683544304</v>
      </c>
      <c r="V19" s="342">
        <f t="shared" si="4"/>
        <v>0.35293539938891172</v>
      </c>
      <c r="W19" s="309">
        <f>+IF(G19=0,"",'Ark1'!AG1360)</f>
        <v>588.61772151898731</v>
      </c>
      <c r="X19" s="309">
        <f>IF(G19=0,"",1000*M19/W19)</f>
        <v>399.56086777001696</v>
      </c>
      <c r="Y19" s="309">
        <f>+IF(G19=0,"",M19/P19)</f>
        <v>61.891738840772838</v>
      </c>
      <c r="Z19" s="188">
        <f>+'Ark1'!AH1360</f>
        <v>99.240506329113899</v>
      </c>
      <c r="AA19" s="188">
        <f>+'Ark1'!W1360</f>
        <v>71.645569620253156</v>
      </c>
      <c r="AB19" s="309">
        <f>+'Ark1'!X1360</f>
        <v>1.7721518987341764</v>
      </c>
      <c r="AC19" s="188">
        <f>+'Ark1'!Y1360</f>
        <v>50.420832512224173</v>
      </c>
      <c r="AD19" s="190">
        <f>+'Ark1'!Z1360</f>
        <v>1.1241874702888437</v>
      </c>
      <c r="AE19" s="190">
        <f>+'Ark1'!AA1360</f>
        <v>2.0256233944630786</v>
      </c>
      <c r="AF19" s="105"/>
      <c r="AG19"/>
      <c r="AH19"/>
      <c r="AI19"/>
      <c r="AJ19"/>
      <c r="AK19"/>
      <c r="AL19"/>
      <c r="AM19"/>
    </row>
    <row r="20" spans="1:39" ht="16.2">
      <c r="A20" s="105"/>
      <c r="B20" s="315">
        <f>+'Ark1'!AP1361</f>
        <v>10</v>
      </c>
      <c r="C20" s="315" t="str">
        <f>VLOOKUP(B20,RNR!$D$1:$E$37,2)</f>
        <v>Rød Dansk Mælkefe</v>
      </c>
      <c r="D20" s="312">
        <f>+'Ark1'!C1361</f>
        <v>2024</v>
      </c>
      <c r="E20" s="175">
        <f>+'Ark1'!Q1361</f>
        <v>0</v>
      </c>
      <c r="F20" s="187">
        <f t="shared" si="0"/>
        <v>0</v>
      </c>
      <c r="G20" s="406">
        <f>+'Ark1'!R1361</f>
        <v>0</v>
      </c>
      <c r="H20" s="399">
        <f t="shared" si="1"/>
        <v>0</v>
      </c>
      <c r="I20" s="189" t="str">
        <f>+IF(G20=0,"",'Ark1'!AE1361)</f>
        <v/>
      </c>
      <c r="J20" s="341" t="str">
        <f t="shared" si="2"/>
        <v/>
      </c>
      <c r="K20" s="189" t="str">
        <f>+IF(G20=0,"",'Ark1'!AF1361)</f>
        <v/>
      </c>
      <c r="L20" s="117"/>
      <c r="M20" s="309" t="str">
        <f>+IF(G20=0,"",'Ark1'!U1361)</f>
        <v/>
      </c>
      <c r="N20" s="343" t="str">
        <f>+IF(G20=0,"",IF(G58=0,"",M20-M58))</f>
        <v/>
      </c>
      <c r="O20" s="118"/>
      <c r="P20" s="376" t="str">
        <f>+IF(G20=0,"",'Ark1'!S1361)</f>
        <v/>
      </c>
      <c r="Q20" s="342" t="str">
        <f t="shared" si="3"/>
        <v/>
      </c>
      <c r="R20" s="374" t="str">
        <f>+IF(G20=0,"",'Ark1'!AR1361)</f>
        <v/>
      </c>
      <c r="S20" s="114" t="str">
        <f>+IF(G20=0,"",'Ark1'!AS1361)</f>
        <v/>
      </c>
      <c r="T20" s="118"/>
      <c r="U20" s="190" t="str">
        <f>+IF(G20=0,"",'Ark1'!T1361)</f>
        <v/>
      </c>
      <c r="V20" s="342" t="str">
        <f t="shared" si="4"/>
        <v/>
      </c>
      <c r="W20" s="309" t="str">
        <f>+IF(G20=0,"",'Ark1'!AG1361)</f>
        <v/>
      </c>
      <c r="X20" s="309" t="str">
        <f>IF(G20=0,"",1000*M20/W20)</f>
        <v/>
      </c>
      <c r="Y20" s="309" t="str">
        <f>+IF(G20=0,"",M20/P20)</f>
        <v/>
      </c>
      <c r="Z20" s="188">
        <f>+'Ark1'!AH1361</f>
        <v>0</v>
      </c>
      <c r="AA20" s="188">
        <f>+'Ark1'!W1361</f>
        <v>0</v>
      </c>
      <c r="AB20" s="309">
        <f>+'Ark1'!X1361</f>
        <v>0</v>
      </c>
      <c r="AC20" s="188">
        <f>+'Ark1'!Y1361</f>
        <v>0</v>
      </c>
      <c r="AD20" s="190">
        <f>+'Ark1'!Z1361</f>
        <v>0</v>
      </c>
      <c r="AE20" s="190">
        <f>+'Ark1'!AA1361</f>
        <v>0</v>
      </c>
      <c r="AF20" s="105"/>
      <c r="AG20"/>
      <c r="AH20"/>
      <c r="AI20"/>
      <c r="AJ20"/>
      <c r="AK20"/>
      <c r="AL20"/>
      <c r="AM20"/>
    </row>
    <row r="21" spans="1:39" ht="16.2">
      <c r="A21" s="105"/>
      <c r="B21" s="315">
        <f>+'Ark1'!AP1362</f>
        <v>11</v>
      </c>
      <c r="C21" s="315" t="str">
        <f>VLOOKUP(B21,RNR!$D$1:$E$37,2)</f>
        <v>Brown Swiss</v>
      </c>
      <c r="D21" s="312">
        <f>+'Ark1'!C1362</f>
        <v>2024</v>
      </c>
      <c r="E21" s="175">
        <f>+'Ark1'!Q1362</f>
        <v>26</v>
      </c>
      <c r="F21" s="187">
        <f t="shared" si="0"/>
        <v>-7</v>
      </c>
      <c r="G21" s="406">
        <f>+'Ark1'!R1362</f>
        <v>34</v>
      </c>
      <c r="H21" s="399">
        <f t="shared" si="1"/>
        <v>-9</v>
      </c>
      <c r="I21" s="189">
        <f>+IF(G21=0,"",'Ark1'!AE1362)</f>
        <v>9.2215893680499039E-2</v>
      </c>
      <c r="J21" s="341">
        <f t="shared" si="2"/>
        <v>-1.9795359543080635E-2</v>
      </c>
      <c r="K21" s="189">
        <f>+IF(G21=0,"",'Ark1'!AF1362)</f>
        <v>8.5603261167663938E-2</v>
      </c>
      <c r="L21" s="117"/>
      <c r="M21" s="309">
        <f>+IF(G21=0,"",'Ark1'!U1362)</f>
        <v>209.63529411764711</v>
      </c>
      <c r="N21" s="343">
        <f>+IF(G21=0,"",IF(G59=0,"",M21-M59))</f>
        <v>-19.176333789329504</v>
      </c>
      <c r="O21" s="118"/>
      <c r="P21" s="376">
        <f>+IF(G21=0,"",'Ark1'!S1362)</f>
        <v>3.9411764705882351</v>
      </c>
      <c r="Q21" s="342">
        <f t="shared" si="3"/>
        <v>-0.12859097127223018</v>
      </c>
      <c r="R21" s="374">
        <f>+IF(G21=0,"",'Ark1'!AR1362)</f>
        <v>198.26470588235296</v>
      </c>
      <c r="S21" s="114">
        <f>+IF(G21=0,"",'Ark1'!AS1362)</f>
        <v>26.371132183758071</v>
      </c>
      <c r="T21" s="118"/>
      <c r="U21" s="190">
        <f>+IF(G21=0,"",'Ark1'!T1362)</f>
        <v>7.0588235294117645</v>
      </c>
      <c r="V21" s="342">
        <f t="shared" si="4"/>
        <v>-0.52257181942544317</v>
      </c>
      <c r="W21" s="309">
        <f>+IF(G21=0,"",'Ark1'!AG1362)</f>
        <v>564.41176470588243</v>
      </c>
      <c r="X21" s="309">
        <f>IF(G21=0,"",1000*M21/W21)</f>
        <v>371.42261594580515</v>
      </c>
      <c r="Y21" s="309">
        <f>+IF(G21=0,"",M21/P21)</f>
        <v>53.191044776119419</v>
      </c>
      <c r="Z21" s="188">
        <f>+'Ark1'!AH1362</f>
        <v>100</v>
      </c>
      <c r="AA21" s="188">
        <f>+'Ark1'!W1362</f>
        <v>55.882352941176485</v>
      </c>
      <c r="AB21" s="309">
        <f>+'Ark1'!X1362</f>
        <v>0</v>
      </c>
      <c r="AC21" s="188">
        <f>+'Ark1'!Y1362</f>
        <v>53.184019505823549</v>
      </c>
      <c r="AD21" s="190">
        <f>+'Ark1'!Z1362</f>
        <v>1.0555504967603722</v>
      </c>
      <c r="AE21" s="190">
        <f>+'Ark1'!AA1362</f>
        <v>2.3128945001573542</v>
      </c>
      <c r="AF21" s="105"/>
      <c r="AG21"/>
      <c r="AH21"/>
      <c r="AI21"/>
      <c r="AJ21"/>
      <c r="AK21"/>
      <c r="AL21"/>
      <c r="AM21"/>
    </row>
    <row r="22" spans="1:39" ht="16.2">
      <c r="A22" s="105"/>
      <c r="B22" s="315">
        <f>+'Ark1'!AP1363</f>
        <v>12</v>
      </c>
      <c r="C22" s="315" t="str">
        <f>VLOOKUP(B22,RNR!$D$1:$E$37,2)</f>
        <v>Jarlsbergfe</v>
      </c>
      <c r="D22" s="312">
        <f>+'Ark1'!C1363</f>
        <v>2024</v>
      </c>
      <c r="E22" s="175">
        <f>+'Ark1'!Q1363</f>
        <v>0</v>
      </c>
      <c r="F22" s="187">
        <f t="shared" si="0"/>
        <v>-2</v>
      </c>
      <c r="G22" s="406">
        <f>+'Ark1'!R1363</f>
        <v>0</v>
      </c>
      <c r="H22" s="399">
        <f t="shared" si="1"/>
        <v>-4</v>
      </c>
      <c r="I22" s="189" t="str">
        <f>+IF(G22=0,"",'Ark1'!AE1363)</f>
        <v/>
      </c>
      <c r="J22" s="341" t="str">
        <f t="shared" si="2"/>
        <v/>
      </c>
      <c r="K22" s="189" t="str">
        <f>+IF(G22=0,"",'Ark1'!AF1363)</f>
        <v/>
      </c>
      <c r="L22" s="117"/>
      <c r="M22" s="309" t="str">
        <f>+IF(G22=0,"",'Ark1'!U1363)</f>
        <v/>
      </c>
      <c r="N22" s="343" t="str">
        <f>+IF(G22=0,"",IF(G60=0,"",M22-M60))</f>
        <v/>
      </c>
      <c r="O22" s="118"/>
      <c r="P22" s="376" t="str">
        <f>+IF(G22=0,"",'Ark1'!S1363)</f>
        <v/>
      </c>
      <c r="Q22" s="342" t="str">
        <f t="shared" si="3"/>
        <v/>
      </c>
      <c r="R22" s="374" t="str">
        <f>+IF(G22=0,"",'Ark1'!AR1363)</f>
        <v/>
      </c>
      <c r="S22" s="114" t="str">
        <f>+IF(G22=0,"",'Ark1'!AS1363)</f>
        <v/>
      </c>
      <c r="T22" s="118"/>
      <c r="U22" s="190" t="str">
        <f>+IF(G22=0,"",'Ark1'!T1363)</f>
        <v/>
      </c>
      <c r="V22" s="342" t="str">
        <f t="shared" si="4"/>
        <v/>
      </c>
      <c r="W22" s="309" t="str">
        <f>+IF(G22=0,"",'Ark1'!AG1363)</f>
        <v/>
      </c>
      <c r="X22" s="309" t="str">
        <f>IF(G22=0,"",1000*M22/W22)</f>
        <v/>
      </c>
      <c r="Y22" s="309" t="str">
        <f>+IF(G22=0,"",M22/P22)</f>
        <v/>
      </c>
      <c r="Z22" s="188">
        <f>+'Ark1'!AH1363</f>
        <v>0</v>
      </c>
      <c r="AA22" s="188">
        <f>+'Ark1'!W1363</f>
        <v>0</v>
      </c>
      <c r="AB22" s="309">
        <f>+'Ark1'!X1363</f>
        <v>0</v>
      </c>
      <c r="AC22" s="188">
        <f>+'Ark1'!Y1363</f>
        <v>0</v>
      </c>
      <c r="AD22" s="190">
        <f>+'Ark1'!Z1363</f>
        <v>0</v>
      </c>
      <c r="AE22" s="190">
        <f>+'Ark1'!AA1363</f>
        <v>0</v>
      </c>
      <c r="AF22" s="105"/>
      <c r="AG22"/>
      <c r="AH22"/>
      <c r="AI22"/>
      <c r="AJ22"/>
      <c r="AK22"/>
      <c r="AL22"/>
      <c r="AM22"/>
    </row>
    <row r="23" spans="1:39" ht="16.2">
      <c r="A23" s="105"/>
      <c r="B23" s="315">
        <f>+'Ark1'!AP1364</f>
        <v>13</v>
      </c>
      <c r="C23" s="315" t="str">
        <f>VLOOKUP(B23,RNR!$D$1:$E$37,2)</f>
        <v>Fleckvieh</v>
      </c>
      <c r="D23" s="312">
        <f>+'Ark1'!C1364</f>
        <v>2024</v>
      </c>
      <c r="E23" s="175">
        <f>+'Ark1'!Q1364</f>
        <v>97</v>
      </c>
      <c r="F23" s="187">
        <f t="shared" si="0"/>
        <v>-3</v>
      </c>
      <c r="G23" s="406">
        <f>+'Ark1'!R1364</f>
        <v>174</v>
      </c>
      <c r="H23" s="399">
        <f t="shared" si="1"/>
        <v>24</v>
      </c>
      <c r="I23" s="189">
        <f>+IF(G23=0,"",'Ark1'!AE1364)</f>
        <v>0.47192839707078921</v>
      </c>
      <c r="J23" s="341">
        <f t="shared" si="2"/>
        <v>8.1191467221092661E-2</v>
      </c>
      <c r="K23" s="189">
        <f>+IF(G23=0,"",'Ark1'!AF1364)</f>
        <v>0.50292816694264453</v>
      </c>
      <c r="L23" s="117"/>
      <c r="M23" s="309">
        <f>+IF(G23=0,"",'Ark1'!U1364)</f>
        <v>240.66321839080447</v>
      </c>
      <c r="N23" s="343">
        <f>+IF(G23=0,"",IF(G61=0,"",M23-M61))</f>
        <v>4.4532183908044658</v>
      </c>
      <c r="O23" s="118"/>
      <c r="P23" s="376">
        <f>+IF(G23=0,"",'Ark1'!S1364)</f>
        <v>5.1206896551724128</v>
      </c>
      <c r="Q23" s="342">
        <f t="shared" si="3"/>
        <v>8.7356321839080486E-2</v>
      </c>
      <c r="R23" s="374">
        <f>+IF(G23=0,"",'Ark1'!AR1364)</f>
        <v>200.76436781609195</v>
      </c>
      <c r="S23" s="114">
        <f>+IF(G23=0,"",'Ark1'!AS1364)</f>
        <v>29.278249449499608</v>
      </c>
      <c r="T23" s="118"/>
      <c r="U23" s="190">
        <f>+IF(G23=0,"",'Ark1'!T1364)</f>
        <v>7.1034482758620694</v>
      </c>
      <c r="V23" s="342">
        <f t="shared" si="4"/>
        <v>-0.23655172413793046</v>
      </c>
      <c r="W23" s="309">
        <f>+IF(G23=0,"",'Ark1'!AG1364)</f>
        <v>577.18965517241361</v>
      </c>
      <c r="X23" s="309">
        <f>IF(G23=0,"",1000*M23/W23)</f>
        <v>416.95691569336157</v>
      </c>
      <c r="Y23" s="309">
        <f>+IF(G23=0,"",M23/P23)</f>
        <v>46.998204264870914</v>
      </c>
      <c r="Z23" s="188">
        <f>+'Ark1'!AH1364</f>
        <v>100</v>
      </c>
      <c r="AA23" s="188">
        <f>+'Ark1'!W1364</f>
        <v>62.643678160919549</v>
      </c>
      <c r="AB23" s="309">
        <f>+'Ark1'!X1364</f>
        <v>2.298850574712644</v>
      </c>
      <c r="AC23" s="188">
        <f>+'Ark1'!Y1364</f>
        <v>53.014882132972737</v>
      </c>
      <c r="AD23" s="190">
        <f>+'Ark1'!Z1364</f>
        <v>0.99558080213066957</v>
      </c>
      <c r="AE23" s="190">
        <f>+'Ark1'!AA1364</f>
        <v>1.94779263664554</v>
      </c>
      <c r="AF23" s="105"/>
      <c r="AG23"/>
      <c r="AH23"/>
      <c r="AI23"/>
      <c r="AJ23"/>
      <c r="AK23"/>
      <c r="AL23"/>
      <c r="AM23"/>
    </row>
    <row r="24" spans="1:39" ht="16.2">
      <c r="A24" s="105"/>
      <c r="B24" s="315">
        <f>+'Ark1'!AP1365</f>
        <v>14</v>
      </c>
      <c r="C24" s="315" t="str">
        <f>VLOOKUP(B24,RNR!$D$1:$E$37,2)</f>
        <v>Canadisk Ayrshire</v>
      </c>
      <c r="D24" s="312">
        <f>+'Ark1'!C1365</f>
        <v>2024</v>
      </c>
      <c r="E24" s="175">
        <f>+'Ark1'!Q1365</f>
        <v>1</v>
      </c>
      <c r="F24" s="187">
        <f t="shared" si="0"/>
        <v>0</v>
      </c>
      <c r="G24" s="406">
        <f>+'Ark1'!R1365</f>
        <v>1</v>
      </c>
      <c r="H24" s="399">
        <f t="shared" si="1"/>
        <v>0</v>
      </c>
      <c r="I24" s="189">
        <f>+IF(G24=0,"",'Ark1'!AE1365)</f>
        <v>2.7122321670735015E-3</v>
      </c>
      <c r="J24" s="341">
        <f t="shared" si="2"/>
        <v>1.0731930140885733E-4</v>
      </c>
      <c r="K24" s="189">
        <f>+IF(G24=0,"",'Ark1'!AF1365)</f>
        <v>2.2831219411825737E-3</v>
      </c>
      <c r="L24" s="117"/>
      <c r="M24" s="309">
        <f>+IF(G24=0,"",'Ark1'!U1365)</f>
        <v>190.1</v>
      </c>
      <c r="N24" s="343">
        <f>+IF(G24=0,"",IF(G62=0,"",M24-M62))</f>
        <v>6.0999999999999943</v>
      </c>
      <c r="O24" s="118"/>
      <c r="P24" s="376">
        <f>+IF(G24=0,"",'Ark1'!S1365)</f>
        <v>4</v>
      </c>
      <c r="Q24" s="342">
        <f t="shared" si="3"/>
        <v>-2</v>
      </c>
      <c r="R24" s="374">
        <f>+IF(G24=0,"",'Ark1'!AR1365)</f>
        <v>196</v>
      </c>
      <c r="S24" s="114">
        <f>+IF(G24=0,"",'Ark1'!AS1365)</f>
        <v>25.233958639682445</v>
      </c>
      <c r="T24" s="118"/>
      <c r="U24" s="190">
        <f>+IF(G24=0,"",'Ark1'!T1365)</f>
        <v>6</v>
      </c>
      <c r="V24" s="342">
        <f t="shared" si="4"/>
        <v>-1</v>
      </c>
      <c r="W24" s="309">
        <f>+IF(G24=0,"",'Ark1'!AG1365)</f>
        <v>508</v>
      </c>
      <c r="X24" s="309">
        <f>IF(G24=0,"",1000*M24/W24)</f>
        <v>374.21259842519686</v>
      </c>
      <c r="Y24" s="309">
        <f>+IF(G24=0,"",M24/P24)</f>
        <v>47.524999999999999</v>
      </c>
      <c r="Z24" s="188">
        <f>+'Ark1'!AH1365</f>
        <v>100</v>
      </c>
      <c r="AA24" s="188">
        <f>+'Ark1'!W1365</f>
        <v>0</v>
      </c>
      <c r="AB24" s="309">
        <f>+'Ark1'!X1365</f>
        <v>0</v>
      </c>
      <c r="AC24" s="188">
        <f>+'Ark1'!Y1365</f>
        <v>0</v>
      </c>
      <c r="AD24" s="190">
        <f>+'Ark1'!Z1365</f>
        <v>0</v>
      </c>
      <c r="AE24" s="190">
        <f>+'Ark1'!AA1365</f>
        <v>0</v>
      </c>
      <c r="AF24" s="105"/>
      <c r="AG24"/>
      <c r="AH24"/>
      <c r="AI24"/>
      <c r="AJ24"/>
      <c r="AK24"/>
      <c r="AL24"/>
      <c r="AM24"/>
    </row>
    <row r="25" spans="1:39" ht="16.2">
      <c r="A25" s="105"/>
      <c r="B25" s="315">
        <f>+'Ark1'!AP1366</f>
        <v>15</v>
      </c>
      <c r="C25" s="315" t="str">
        <f>VLOOKUP(B25,RNR!$D$1:$E$37,2)</f>
        <v>Montbéliard</v>
      </c>
      <c r="D25" s="312">
        <f>+'Ark1'!C1366</f>
        <v>2024</v>
      </c>
      <c r="E25" s="175">
        <f>+'Ark1'!Q1366</f>
        <v>2</v>
      </c>
      <c r="F25" s="187">
        <f t="shared" si="0"/>
        <v>-1</v>
      </c>
      <c r="G25" s="406">
        <f>+'Ark1'!R1366</f>
        <v>3</v>
      </c>
      <c r="H25" s="399">
        <f t="shared" si="1"/>
        <v>0</v>
      </c>
      <c r="I25" s="189">
        <f>+IF(G25=0,"",'Ark1'!AE1366)</f>
        <v>8.1366965012205049E-3</v>
      </c>
      <c r="J25" s="341">
        <f t="shared" si="2"/>
        <v>3.2195790422657328E-4</v>
      </c>
      <c r="K25" s="189">
        <f>+IF(G25=0,"",'Ark1'!AF1366)</f>
        <v>9.8494913412089848E-3</v>
      </c>
      <c r="L25" s="117"/>
      <c r="M25" s="309">
        <f>+IF(G25=0,"",'Ark1'!U1366)</f>
        <v>273.36666666666679</v>
      </c>
      <c r="N25" s="343">
        <f>+IF(G25=0,"",IF(G63=0,"",M25-M63))</f>
        <v>30.300000000000068</v>
      </c>
      <c r="O25" s="118"/>
      <c r="P25" s="376">
        <f>+IF(G25=0,"",'Ark1'!S1366)</f>
        <v>6.333333333333333</v>
      </c>
      <c r="Q25" s="342">
        <f t="shared" si="3"/>
        <v>1.333333333333333</v>
      </c>
      <c r="R25" s="374">
        <f>+IF(G25=0,"",'Ark1'!AR1366)</f>
        <v>197.66666666666663</v>
      </c>
      <c r="S25" s="114">
        <f>+IF(G25=0,"",'Ark1'!AS1366)</f>
        <v>35.487594628208846</v>
      </c>
      <c r="T25" s="118"/>
      <c r="U25" s="190">
        <f>+IF(G25=0,"",'Ark1'!T1366)</f>
        <v>10</v>
      </c>
      <c r="V25" s="342">
        <f t="shared" si="4"/>
        <v>2.6666666666666687</v>
      </c>
      <c r="W25" s="309">
        <f>+IF(G25=0,"",'Ark1'!AG1366)</f>
        <v>590.33333333333348</v>
      </c>
      <c r="X25" s="309">
        <f>IF(G25=0,"",1000*M25/W25)</f>
        <v>463.07171089779797</v>
      </c>
      <c r="Y25" s="309">
        <f>+IF(G25=0,"",M25/P25)</f>
        <v>43.163157894736862</v>
      </c>
      <c r="Z25" s="188">
        <f>+'Ark1'!AH1366</f>
        <v>100</v>
      </c>
      <c r="AA25" s="188">
        <f>+'Ark1'!W1366</f>
        <v>100</v>
      </c>
      <c r="AB25" s="309">
        <f>+'Ark1'!X1366</f>
        <v>0</v>
      </c>
      <c r="AC25" s="188">
        <f>+'Ark1'!Y1366</f>
        <v>60.707403905033587</v>
      </c>
      <c r="AD25" s="190">
        <f>+'Ark1'!Z1366</f>
        <v>1.8856180831641287</v>
      </c>
      <c r="AE25" s="190">
        <f>+'Ark1'!AA1366</f>
        <v>2.4494897427831779</v>
      </c>
      <c r="AF25" s="105"/>
      <c r="AG25"/>
      <c r="AH25"/>
      <c r="AI25"/>
      <c r="AJ25"/>
      <c r="AK25"/>
      <c r="AL25"/>
      <c r="AM25"/>
    </row>
    <row r="26" spans="1:39" ht="16.2">
      <c r="A26" s="105"/>
      <c r="B26" s="315">
        <f>+'Ark1'!AP1367</f>
        <v>16</v>
      </c>
      <c r="C26" s="315" t="str">
        <f>VLOOKUP(B26,RNR!$D$1:$E$37,2)</f>
        <v>Mørefe</v>
      </c>
      <c r="D26" s="312">
        <f>+'Ark1'!C1367</f>
        <v>2024</v>
      </c>
      <c r="E26" s="175">
        <f>+'Ark1'!Q1367</f>
        <v>0</v>
      </c>
      <c r="F26" s="187">
        <f t="shared" si="0"/>
        <v>0</v>
      </c>
      <c r="G26" s="406">
        <f>+'Ark1'!R1367</f>
        <v>0</v>
      </c>
      <c r="H26" s="399">
        <f t="shared" si="1"/>
        <v>0</v>
      </c>
      <c r="I26" s="189" t="str">
        <f>+IF(G26=0,"",'Ark1'!AE1367)</f>
        <v/>
      </c>
      <c r="J26" s="341" t="str">
        <f t="shared" si="2"/>
        <v/>
      </c>
      <c r="K26" s="189" t="str">
        <f>+IF(G26=0,"",'Ark1'!AF1367)</f>
        <v/>
      </c>
      <c r="L26" s="117"/>
      <c r="M26" s="309" t="str">
        <f>+IF(G26=0,"",'Ark1'!U1367)</f>
        <v/>
      </c>
      <c r="N26" s="343" t="str">
        <f>+IF(G26=0,"",IF(G64=0,"",M26-M64))</f>
        <v/>
      </c>
      <c r="O26" s="118"/>
      <c r="P26" s="376" t="str">
        <f>+IF(G26=0,"",'Ark1'!S1367)</f>
        <v/>
      </c>
      <c r="Q26" s="342" t="str">
        <f t="shared" si="3"/>
        <v/>
      </c>
      <c r="R26" s="374" t="str">
        <f>+IF(G26=0,"",'Ark1'!AR1367)</f>
        <v/>
      </c>
      <c r="S26" s="114" t="str">
        <f>+IF(G26=0,"",'Ark1'!AS1367)</f>
        <v/>
      </c>
      <c r="T26" s="118"/>
      <c r="U26" s="190" t="str">
        <f>+IF(G26=0,"",'Ark1'!T1367)</f>
        <v/>
      </c>
      <c r="V26" s="342" t="str">
        <f t="shared" si="4"/>
        <v/>
      </c>
      <c r="W26" s="309" t="str">
        <f>+IF(G26=0,"",'Ark1'!AG1367)</f>
        <v/>
      </c>
      <c r="X26" s="309" t="str">
        <f>IF(G26=0,"",1000*M26/W26)</f>
        <v/>
      </c>
      <c r="Y26" s="309" t="str">
        <f>+IF(G26=0,"",M26/P26)</f>
        <v/>
      </c>
      <c r="Z26" s="188">
        <f>+'Ark1'!AH1367</f>
        <v>0</v>
      </c>
      <c r="AA26" s="188">
        <f>+'Ark1'!W1367</f>
        <v>0</v>
      </c>
      <c r="AB26" s="309">
        <f>+'Ark1'!X1367</f>
        <v>0</v>
      </c>
      <c r="AC26" s="188">
        <f>+'Ark1'!Y1367</f>
        <v>0</v>
      </c>
      <c r="AD26" s="190">
        <f>+'Ark1'!Z1367</f>
        <v>0</v>
      </c>
      <c r="AE26" s="190">
        <f>+'Ark1'!AA1367</f>
        <v>0</v>
      </c>
      <c r="AF26" s="105"/>
      <c r="AG26"/>
      <c r="AH26"/>
      <c r="AI26"/>
      <c r="AJ26"/>
      <c r="AK26"/>
      <c r="AL26"/>
      <c r="AM26"/>
    </row>
    <row r="27" spans="1:39" ht="16.2">
      <c r="A27" s="105"/>
      <c r="B27" s="315">
        <f>+'Ark1'!AP1368</f>
        <v>17</v>
      </c>
      <c r="C27" s="315" t="str">
        <f>VLOOKUP(B27,RNR!$D$1:$E$37,2)</f>
        <v>Normande</v>
      </c>
      <c r="D27" s="312">
        <f>+'Ark1'!C1368</f>
        <v>2024</v>
      </c>
      <c r="E27" s="175">
        <f>+'Ark1'!Q1368</f>
        <v>0</v>
      </c>
      <c r="F27" s="187">
        <f t="shared" si="0"/>
        <v>0</v>
      </c>
      <c r="G27" s="406">
        <f>+'Ark1'!R1368</f>
        <v>0</v>
      </c>
      <c r="H27" s="399">
        <f t="shared" si="1"/>
        <v>0</v>
      </c>
      <c r="I27" s="189" t="str">
        <f>+IF(G27=0,"",'Ark1'!AE1368)</f>
        <v/>
      </c>
      <c r="J27" s="341" t="str">
        <f t="shared" si="2"/>
        <v/>
      </c>
      <c r="K27" s="189" t="str">
        <f>+IF(G27=0,"",'Ark1'!AF1368)</f>
        <v/>
      </c>
      <c r="L27" s="117"/>
      <c r="M27" s="309" t="str">
        <f>+IF(G27=0,"",'Ark1'!U1368)</f>
        <v/>
      </c>
      <c r="N27" s="343" t="str">
        <f>+IF(G27=0,"",IF(G65=0,"",M27-M65))</f>
        <v/>
      </c>
      <c r="O27" s="118"/>
      <c r="P27" s="376" t="str">
        <f>+IF(G27=0,"",'Ark1'!S1368)</f>
        <v/>
      </c>
      <c r="Q27" s="342" t="str">
        <f t="shared" si="3"/>
        <v/>
      </c>
      <c r="R27" s="374" t="str">
        <f>+IF(G27=0,"",'Ark1'!AR1368)</f>
        <v/>
      </c>
      <c r="S27" s="114" t="str">
        <f>+IF(G27=0,"",'Ark1'!AS1368)</f>
        <v/>
      </c>
      <c r="T27" s="118"/>
      <c r="U27" s="190" t="str">
        <f>+IF(G27=0,"",'Ark1'!T1368)</f>
        <v/>
      </c>
      <c r="V27" s="342" t="str">
        <f t="shared" si="4"/>
        <v/>
      </c>
      <c r="W27" s="309" t="str">
        <f>+IF(G27=0,"",'Ark1'!AG1368)</f>
        <v/>
      </c>
      <c r="X27" s="309" t="str">
        <f>IF(G27=0,"",1000*M27/W27)</f>
        <v/>
      </c>
      <c r="Y27" s="309" t="str">
        <f>+IF(G27=0,"",M27/P27)</f>
        <v/>
      </c>
      <c r="Z27" s="188">
        <f>+'Ark1'!AH1368</f>
        <v>0</v>
      </c>
      <c r="AA27" s="188">
        <f>+'Ark1'!W1368</f>
        <v>0</v>
      </c>
      <c r="AB27" s="309">
        <f>+'Ark1'!X1368</f>
        <v>0</v>
      </c>
      <c r="AC27" s="188">
        <f>+'Ark1'!Y1368</f>
        <v>0</v>
      </c>
      <c r="AD27" s="190">
        <f>+'Ark1'!Z1368</f>
        <v>0</v>
      </c>
      <c r="AE27" s="190">
        <f>+'Ark1'!AA1368</f>
        <v>0</v>
      </c>
      <c r="AF27" s="105"/>
      <c r="AG27"/>
      <c r="AH27"/>
      <c r="AI27"/>
      <c r="AJ27"/>
      <c r="AK27"/>
      <c r="AL27"/>
      <c r="AM27"/>
    </row>
    <row r="28" spans="1:39" ht="16.2">
      <c r="A28" s="105"/>
      <c r="B28" s="315">
        <f>+'Ark1'!AP1369</f>
        <v>21</v>
      </c>
      <c r="C28" s="315" t="str">
        <f>VLOOKUP(B28,RNR!$D$1:$E$37,2)</f>
        <v>Hereford</v>
      </c>
      <c r="D28" s="312">
        <f>+'Ark1'!C1369</f>
        <v>2024</v>
      </c>
      <c r="E28" s="175">
        <f>+'Ark1'!Q1369</f>
        <v>555</v>
      </c>
      <c r="F28" s="187">
        <f t="shared" si="0"/>
        <v>-120</v>
      </c>
      <c r="G28" s="406">
        <f>+'Ark1'!R1369</f>
        <v>2092</v>
      </c>
      <c r="H28" s="399">
        <f t="shared" si="1"/>
        <v>-473</v>
      </c>
      <c r="I28" s="189">
        <f>+IF(G28=0,"",'Ark1'!AE1369)</f>
        <v>5.6739896935177612</v>
      </c>
      <c r="J28" s="341">
        <f t="shared" si="2"/>
        <v>-1.0076118069120499</v>
      </c>
      <c r="K28" s="189">
        <f>+IF(G28=0,"",'Ark1'!AF1369)</f>
        <v>4.978991735158619</v>
      </c>
      <c r="L28" s="117"/>
      <c r="M28" s="309">
        <f>+IF(G28=0,"",'Ark1'!U1369)</f>
        <v>198.16763862332701</v>
      </c>
      <c r="N28" s="343">
        <f>+IF(G28=0,"",IF(G66=0,"",M28-M66))</f>
        <v>-4.5113867178032194</v>
      </c>
      <c r="O28" s="118"/>
      <c r="P28" s="376">
        <f>+IF(G28=0,"",'Ark1'!S1369)</f>
        <v>5.4937858508604203</v>
      </c>
      <c r="Q28" s="342">
        <f t="shared" si="3"/>
        <v>-8.2432472726325479E-2</v>
      </c>
      <c r="R28" s="374">
        <f>+IF(G28=0,"",'Ark1'!AR1369)</f>
        <v>186.44502868068844</v>
      </c>
      <c r="S28" s="114">
        <f>+IF(G28=0,"",'Ark1'!AS1369)</f>
        <v>30.078037300996503</v>
      </c>
      <c r="T28" s="118"/>
      <c r="U28" s="190">
        <f>+IF(G28=0,"",'Ark1'!T1369)</f>
        <v>7.9330783938814529</v>
      </c>
      <c r="V28" s="342">
        <f t="shared" si="4"/>
        <v>-0.38816916947137248</v>
      </c>
      <c r="W28" s="309">
        <f>+IF(G28=0,"",'Ark1'!AG1369)</f>
        <v>521.29827915869964</v>
      </c>
      <c r="X28" s="309">
        <f>IF(G28=0,"",1000*M28/W28)</f>
        <v>380.14251446051395</v>
      </c>
      <c r="Y28" s="309">
        <f>+IF(G28=0,"",M28/P28)</f>
        <v>36.071234664578448</v>
      </c>
      <c r="Z28" s="188">
        <f>+'Ark1'!AH1369</f>
        <v>99.378585086042051</v>
      </c>
      <c r="AA28" s="188">
        <f>+'Ark1'!W1369</f>
        <v>74.282982791587003</v>
      </c>
      <c r="AB28" s="309">
        <f>+'Ark1'!X1369</f>
        <v>0.43021032504780121</v>
      </c>
      <c r="AC28" s="188">
        <f>+'Ark1'!Y1369</f>
        <v>46.371489390217683</v>
      </c>
      <c r="AD28" s="190">
        <f>+'Ark1'!Z1369</f>
        <v>1.0757449320024985</v>
      </c>
      <c r="AE28" s="190">
        <f>+'Ark1'!AA1369</f>
        <v>2.0762969610188833</v>
      </c>
      <c r="AF28" s="105"/>
      <c r="AG28"/>
      <c r="AH28"/>
      <c r="AI28"/>
      <c r="AJ28"/>
      <c r="AK28"/>
      <c r="AL28"/>
      <c r="AM28"/>
    </row>
    <row r="29" spans="1:39" ht="16.2">
      <c r="A29" s="105"/>
      <c r="B29" s="315">
        <f>+'Ark1'!AP1370</f>
        <v>22</v>
      </c>
      <c r="C29" s="315" t="str">
        <f>VLOOKUP(B29,RNR!$D$1:$E$37,2)</f>
        <v>Charolais</v>
      </c>
      <c r="D29" s="312">
        <f>+'Ark1'!C1370</f>
        <v>2024</v>
      </c>
      <c r="E29" s="175">
        <f>+'Ark1'!Q1370</f>
        <v>1001</v>
      </c>
      <c r="F29" s="187">
        <f t="shared" si="0"/>
        <v>-16</v>
      </c>
      <c r="G29" s="406">
        <f>+'Ark1'!R1370</f>
        <v>5172</v>
      </c>
      <c r="H29" s="399">
        <f t="shared" si="1"/>
        <v>302</v>
      </c>
      <c r="I29" s="189">
        <f>+IF(G29=0,"",'Ark1'!AE1370)</f>
        <v>14.027664768104151</v>
      </c>
      <c r="J29" s="341">
        <f t="shared" si="2"/>
        <v>1.3417391123173346</v>
      </c>
      <c r="K29" s="189">
        <f>+IF(G29=0,"",'Ark1'!AF1370)</f>
        <v>15.24743054802506</v>
      </c>
      <c r="L29" s="117"/>
      <c r="M29" s="309">
        <f>+IF(G29=0,"",'Ark1'!U1370)</f>
        <v>245.46589327146197</v>
      </c>
      <c r="N29" s="343">
        <f>+IF(G29=0,"",IF(G67=0,"",M29-M67))</f>
        <v>-3.1812319852116389</v>
      </c>
      <c r="O29" s="118"/>
      <c r="P29" s="376">
        <f>+IF(G29=0,"",'Ark1'!S1370)</f>
        <v>6.9949729311678288</v>
      </c>
      <c r="Q29" s="342">
        <f t="shared" si="3"/>
        <v>-2.1043495936893031E-2</v>
      </c>
      <c r="R29" s="374">
        <f>+IF(G29=0,"",'Ark1'!AR1370)</f>
        <v>192.99439288476407</v>
      </c>
      <c r="S29" s="114">
        <f>+IF(G29=0,"",'Ark1'!AS1370)</f>
        <v>33.788970473885861</v>
      </c>
      <c r="T29" s="118"/>
      <c r="U29" s="190">
        <f>+IF(G29=0,"",'Ark1'!T1370)</f>
        <v>7.2486465583913393</v>
      </c>
      <c r="V29" s="342">
        <f t="shared" si="4"/>
        <v>-0.2509427639905919</v>
      </c>
      <c r="W29" s="309">
        <f>+IF(G29=0,"",'Ark1'!AG1370)</f>
        <v>517.0589713843774</v>
      </c>
      <c r="X29" s="309">
        <f>IF(G29=0,"",1000*M29/W29)</f>
        <v>474.73481141667423</v>
      </c>
      <c r="Y29" s="309">
        <f>+IF(G29=0,"",M29/P29)</f>
        <v>35.091757421637482</v>
      </c>
      <c r="Z29" s="188">
        <f>+'Ark1'!AH1370</f>
        <v>99.361948955916446</v>
      </c>
      <c r="AA29" s="188">
        <f>+'Ark1'!W1370</f>
        <v>68.252126836813616</v>
      </c>
      <c r="AB29" s="309">
        <f>+'Ark1'!X1370</f>
        <v>1.0440835266821349</v>
      </c>
      <c r="AC29" s="188">
        <f>+'Ark1'!Y1370</f>
        <v>48.203119240153875</v>
      </c>
      <c r="AD29" s="190">
        <f>+'Ark1'!Z1370</f>
        <v>1.2206230339112081</v>
      </c>
      <c r="AE29" s="190">
        <f>+'Ark1'!AA1370</f>
        <v>1.9246357680098471</v>
      </c>
      <c r="AF29" s="105"/>
      <c r="AG29"/>
      <c r="AH29"/>
      <c r="AI29"/>
      <c r="AJ29"/>
      <c r="AK29"/>
      <c r="AL29"/>
      <c r="AM29"/>
    </row>
    <row r="30" spans="1:39" ht="16.2">
      <c r="A30" s="105"/>
      <c r="B30" s="315">
        <f>+'Ark1'!AP1371</f>
        <v>23</v>
      </c>
      <c r="C30" s="315" t="str">
        <f>VLOOKUP(B30,RNR!$D$1:$E$37,2)</f>
        <v>Aberdeen Angus</v>
      </c>
      <c r="D30" s="312">
        <f>+'Ark1'!C1371</f>
        <v>2024</v>
      </c>
      <c r="E30" s="175">
        <f>+'Ark1'!Q1371</f>
        <v>1249</v>
      </c>
      <c r="F30" s="187">
        <f t="shared" si="0"/>
        <v>194</v>
      </c>
      <c r="G30" s="406">
        <f>+'Ark1'!R1371</f>
        <v>5425</v>
      </c>
      <c r="H30" s="399">
        <f t="shared" si="1"/>
        <v>521</v>
      </c>
      <c r="I30" s="189">
        <f>+IF(G30=0,"",'Ark1'!AE1371)</f>
        <v>14.713859506373749</v>
      </c>
      <c r="J30" s="341">
        <f t="shared" si="2"/>
        <v>1.9393668131543382</v>
      </c>
      <c r="K30" s="189">
        <f>+IF(G30=0,"",'Ark1'!AF1371)</f>
        <v>14.572667729985772</v>
      </c>
      <c r="L30" s="117"/>
      <c r="M30" s="309">
        <f>+IF(G30=0,"",'Ark1'!U1371)</f>
        <v>223.66206451612911</v>
      </c>
      <c r="N30" s="343">
        <f>+IF(G30=0,"",IF(G68=0,"",M30-M68))</f>
        <v>-1.5533718623364905</v>
      </c>
      <c r="O30" s="118"/>
      <c r="P30" s="376">
        <f>+IF(G30=0,"",'Ark1'!S1371)</f>
        <v>6.3657142857142848</v>
      </c>
      <c r="Q30" s="342">
        <f t="shared" si="3"/>
        <v>-4.7010020974132871E-2</v>
      </c>
      <c r="R30" s="374">
        <f>+IF(G30=0,"",'Ark1'!AR1371)</f>
        <v>189.08718894009215</v>
      </c>
      <c r="S30" s="114">
        <f>+IF(G30=0,"",'Ark1'!AS1371)</f>
        <v>32.757365582455641</v>
      </c>
      <c r="T30" s="118"/>
      <c r="U30" s="190">
        <f>+IF(G30=0,"",'Ark1'!T1371)</f>
        <v>8.9935483870967747</v>
      </c>
      <c r="V30" s="342">
        <f t="shared" si="4"/>
        <v>-0.14552175972214698</v>
      </c>
      <c r="W30" s="309">
        <f>+IF(G30=0,"",'Ark1'!AG1371)</f>
        <v>515.52497695852526</v>
      </c>
      <c r="X30" s="309">
        <f>IF(G30=0,"",1000*M30/W30)</f>
        <v>433.8530129726829</v>
      </c>
      <c r="Y30" s="309">
        <f>+IF(G30=0,"",M30/P30)</f>
        <v>35.135423061330876</v>
      </c>
      <c r="Z30" s="188">
        <f>+'Ark1'!AH1371</f>
        <v>99.631336405529979</v>
      </c>
      <c r="AA30" s="188">
        <f>+'Ark1'!W1371</f>
        <v>89.769585253456242</v>
      </c>
      <c r="AB30" s="309">
        <f>+'Ark1'!X1371</f>
        <v>0.2764976958525347</v>
      </c>
      <c r="AC30" s="188">
        <f>+'Ark1'!Y1371</f>
        <v>45.010239066314696</v>
      </c>
      <c r="AD30" s="190">
        <f>+'Ark1'!Z1371</f>
        <v>1.2273701124851142</v>
      </c>
      <c r="AE30" s="190">
        <f>+'Ark1'!AA1371</f>
        <v>1.9727533073635877</v>
      </c>
      <c r="AF30" s="105"/>
      <c r="AG30"/>
      <c r="AH30"/>
      <c r="AI30"/>
      <c r="AJ30"/>
      <c r="AK30"/>
      <c r="AL30"/>
      <c r="AM30"/>
    </row>
    <row r="31" spans="1:39" ht="16.2">
      <c r="A31" s="105"/>
      <c r="B31" s="315">
        <f>+'Ark1'!AP1372</f>
        <v>24</v>
      </c>
      <c r="C31" s="315" t="str">
        <f>VLOOKUP(B31,RNR!$D$1:$E$37,2)</f>
        <v>Limousin</v>
      </c>
      <c r="D31" s="312">
        <f>+'Ark1'!C1372</f>
        <v>2024</v>
      </c>
      <c r="E31" s="175">
        <f>+'Ark1'!Q1372</f>
        <v>759</v>
      </c>
      <c r="F31" s="187">
        <f t="shared" si="0"/>
        <v>-4</v>
      </c>
      <c r="G31" s="406">
        <f>+'Ark1'!R1372</f>
        <v>3942</v>
      </c>
      <c r="H31" s="399">
        <f t="shared" si="1"/>
        <v>0</v>
      </c>
      <c r="I31" s="189">
        <f>+IF(G31=0,"",'Ark1'!AE1372)</f>
        <v>10.691619202603748</v>
      </c>
      <c r="J31" s="341">
        <f t="shared" si="2"/>
        <v>0.42305268615372427</v>
      </c>
      <c r="K31" s="189">
        <f>+IF(G31=0,"",'Ark1'!AF1372)</f>
        <v>11.440194401407872</v>
      </c>
      <c r="L31" s="117"/>
      <c r="M31" s="309">
        <f>+IF(G31=0,"",'Ark1'!U1372)</f>
        <v>241.64053779807205</v>
      </c>
      <c r="N31" s="343">
        <f>+IF(G31=0,"",IF(G69=0,"",M31-M69))</f>
        <v>-5.2823186199902636</v>
      </c>
      <c r="O31" s="118"/>
      <c r="P31" s="376">
        <f>+IF(G31=0,"",'Ark1'!S1372)</f>
        <v>7.7732115677321154</v>
      </c>
      <c r="Q31" s="342">
        <f t="shared" si="3"/>
        <v>-7.3820395738202649E-2</v>
      </c>
      <c r="R31" s="374">
        <f>+IF(G31=0,"",'Ark1'!AR1372)</f>
        <v>188.97970573313043</v>
      </c>
      <c r="S31" s="114">
        <f>+IF(G31=0,"",'Ark1'!AS1372)</f>
        <v>35.532774353964328</v>
      </c>
      <c r="T31" s="118"/>
      <c r="U31" s="190">
        <f>+IF(G31=0,"",'Ark1'!T1372)</f>
        <v>7.1354642313546393</v>
      </c>
      <c r="V31" s="342">
        <f t="shared" si="4"/>
        <v>-0.30111618467783252</v>
      </c>
      <c r="W31" s="309">
        <f>+IF(G31=0,"",'Ark1'!AG1372)</f>
        <v>502.47869101978688</v>
      </c>
      <c r="X31" s="309">
        <f>IF(G31=0,"",1000*M31/W31)</f>
        <v>480.89708502396292</v>
      </c>
      <c r="Y31" s="309">
        <f>+IF(G31=0,"",M31/P31)</f>
        <v>31.086319430846551</v>
      </c>
      <c r="Z31" s="188">
        <f>+'Ark1'!AH1372</f>
        <v>99.746321664129852</v>
      </c>
      <c r="AA31" s="188">
        <f>+'Ark1'!W1372</f>
        <v>66.387620497209554</v>
      </c>
      <c r="AB31" s="309">
        <f>+'Ark1'!X1372</f>
        <v>1.1669203450025367</v>
      </c>
      <c r="AC31" s="188">
        <f>+'Ark1'!Y1372</f>
        <v>44.799063141556701</v>
      </c>
      <c r="AD31" s="190">
        <f>+'Ark1'!Z1372</f>
        <v>1.236520537419542</v>
      </c>
      <c r="AE31" s="190">
        <f>+'Ark1'!AA1372</f>
        <v>1.8557616684205047</v>
      </c>
      <c r="AF31" s="105"/>
      <c r="AG31"/>
      <c r="AH31"/>
      <c r="AI31"/>
      <c r="AJ31"/>
      <c r="AK31"/>
      <c r="AL31"/>
      <c r="AM31"/>
    </row>
    <row r="32" spans="1:39" ht="16.2">
      <c r="A32" s="105"/>
      <c r="B32" s="315">
        <f>+'Ark1'!AP1373</f>
        <v>25</v>
      </c>
      <c r="C32" s="315" t="str">
        <f>VLOOKUP(B32,RNR!$D$1:$E$37,2)</f>
        <v>Kjøttsimmental</v>
      </c>
      <c r="D32" s="312">
        <f>+'Ark1'!C1373</f>
        <v>2024</v>
      </c>
      <c r="E32" s="175">
        <f>+'Ark1'!Q1373</f>
        <v>377</v>
      </c>
      <c r="F32" s="187">
        <f t="shared" si="0"/>
        <v>5</v>
      </c>
      <c r="G32" s="406">
        <f>+'Ark1'!R1373</f>
        <v>1667</v>
      </c>
      <c r="H32" s="399">
        <f t="shared" si="1"/>
        <v>-69</v>
      </c>
      <c r="I32" s="189">
        <f>+IF(G32=0,"",'Ark1'!AE1373)</f>
        <v>4.5212910225115266</v>
      </c>
      <c r="J32" s="341">
        <f t="shared" si="2"/>
        <v>-8.3771228229601036E-4</v>
      </c>
      <c r="K32" s="189">
        <f>+IF(G32=0,"",'Ark1'!AF1373)</f>
        <v>4.7096758239472996</v>
      </c>
      <c r="L32" s="117"/>
      <c r="M32" s="309">
        <f>+IF(G32=0,"",'Ark1'!U1373)</f>
        <v>235.23851229754061</v>
      </c>
      <c r="N32" s="343">
        <f>+IF(G32=0,"",IF(G70=0,"",M32-M70))</f>
        <v>-4.0886190388646355</v>
      </c>
      <c r="O32" s="118"/>
      <c r="P32" s="376">
        <f>+IF(G32=0,"",'Ark1'!S1373)</f>
        <v>6.582483503299339</v>
      </c>
      <c r="Q32" s="342">
        <f t="shared" si="3"/>
        <v>9.90285813804892E-3</v>
      </c>
      <c r="R32" s="374">
        <f>+IF(G32=0,"",'Ark1'!AR1373)</f>
        <v>191.79004199160173</v>
      </c>
      <c r="S32" s="114">
        <f>+IF(G32=0,"",'Ark1'!AS1373)</f>
        <v>33.034462991224977</v>
      </c>
      <c r="T32" s="118"/>
      <c r="U32" s="190">
        <f>+IF(G32=0,"",'Ark1'!T1373)</f>
        <v>7.6814637072585468</v>
      </c>
      <c r="V32" s="342">
        <f t="shared" si="4"/>
        <v>-0.18086348168154753</v>
      </c>
      <c r="W32" s="309">
        <f>+IF(G32=0,"",'Ark1'!AG1373)</f>
        <v>494.8098380323936</v>
      </c>
      <c r="X32" s="309">
        <f>IF(G32=0,"",1000*M32/W32)</f>
        <v>475.41195468740926</v>
      </c>
      <c r="Y32" s="309">
        <f>+IF(G32=0,"",M32/P32)</f>
        <v>35.737045475257474</v>
      </c>
      <c r="Z32" s="188">
        <f>+'Ark1'!AH1373</f>
        <v>99.160167966406718</v>
      </c>
      <c r="AA32" s="188">
        <f>+'Ark1'!W1373</f>
        <v>76.06478704259149</v>
      </c>
      <c r="AB32" s="309">
        <f>+'Ark1'!X1373</f>
        <v>0.89982003599280125</v>
      </c>
      <c r="AC32" s="188">
        <f>+'Ark1'!Y1373</f>
        <v>45.675422577801747</v>
      </c>
      <c r="AD32" s="190">
        <f>+'Ark1'!Z1373</f>
        <v>1.1886809994586911</v>
      </c>
      <c r="AE32" s="190">
        <f>+'Ark1'!AA1373</f>
        <v>1.9003136842934192</v>
      </c>
      <c r="AF32" s="105"/>
      <c r="AG32"/>
      <c r="AH32"/>
      <c r="AI32"/>
      <c r="AJ32"/>
      <c r="AK32"/>
      <c r="AL32"/>
      <c r="AM32"/>
    </row>
    <row r="33" spans="1:39" ht="16.2">
      <c r="A33" s="105"/>
      <c r="B33" s="315">
        <f>+'Ark1'!AP1374</f>
        <v>26</v>
      </c>
      <c r="C33" s="315" t="str">
        <f>VLOOKUP(B33,RNR!$D$1:$E$37,2)</f>
        <v>Blonde d`Aquitaine</v>
      </c>
      <c r="D33" s="312">
        <f>+'Ark1'!C1374</f>
        <v>2024</v>
      </c>
      <c r="E33" s="175">
        <f>+'Ark1'!Q1374</f>
        <v>74</v>
      </c>
      <c r="F33" s="187">
        <f t="shared" si="0"/>
        <v>-2</v>
      </c>
      <c r="G33" s="406">
        <f>+'Ark1'!R1374</f>
        <v>322</v>
      </c>
      <c r="H33" s="399">
        <f t="shared" si="1"/>
        <v>-19</v>
      </c>
      <c r="I33" s="189">
        <f>+IF(G33=0,"",'Ark1'!AE1374)</f>
        <v>0.87333875779766756</v>
      </c>
      <c r="J33" s="341">
        <f t="shared" si="2"/>
        <v>-1.4936529393975939E-2</v>
      </c>
      <c r="K33" s="189">
        <f>+IF(G33=0,"",'Ark1'!AF1374)</f>
        <v>1.0296255429005157</v>
      </c>
      <c r="L33" s="117"/>
      <c r="M33" s="309">
        <f>+IF(G33=0,"",'Ark1'!U1374)</f>
        <v>266.24192546583862</v>
      </c>
      <c r="N33" s="343">
        <f>+IF(G33=0,"",IF(G71=0,"",M33-M71))</f>
        <v>-4.7545554725776356</v>
      </c>
      <c r="O33" s="118"/>
      <c r="P33" s="376">
        <f>+IF(G33=0,"",'Ark1'!S1374)</f>
        <v>6.9750778816199359</v>
      </c>
      <c r="Q33" s="342">
        <f t="shared" si="3"/>
        <v>-0.20087519755894601</v>
      </c>
      <c r="R33" s="374">
        <f>+IF(G33=0,"",'Ark1'!AR1374)</f>
        <v>198.12732919254665</v>
      </c>
      <c r="S33" s="114">
        <f>+IF(G33=0,"",'Ark1'!AS1374)</f>
        <v>33.791188380918697</v>
      </c>
      <c r="T33" s="118"/>
      <c r="U33" s="190">
        <f>+IF(G33=0,"",'Ark1'!T1374)</f>
        <v>6.5745341614906803</v>
      </c>
      <c r="V33" s="342">
        <f t="shared" si="4"/>
        <v>-0.18206407897852817</v>
      </c>
      <c r="W33" s="309">
        <f>+IF(G33=0,"",'Ark1'!AG1374)</f>
        <v>537.77018633540354</v>
      </c>
      <c r="X33" s="309">
        <f>IF(G33=0,"",1000*M33/W33)</f>
        <v>495.08494935378474</v>
      </c>
      <c r="Y33" s="309">
        <f>+IF(G33=0,"",M33/P33)</f>
        <v>38.170459166830824</v>
      </c>
      <c r="Z33" s="188">
        <f>+'Ark1'!AH1374</f>
        <v>99.689440993788821</v>
      </c>
      <c r="AA33" s="188">
        <f>+'Ark1'!W1374</f>
        <v>55.279503105590067</v>
      </c>
      <c r="AB33" s="309">
        <f>+'Ark1'!X1374</f>
        <v>7.7639751552795024</v>
      </c>
      <c r="AC33" s="188">
        <f>+'Ark1'!Y1374</f>
        <v>57.404384557965805</v>
      </c>
      <c r="AD33" s="190">
        <f>+'Ark1'!Z1374</f>
        <v>1.3011568092396602</v>
      </c>
      <c r="AE33" s="190">
        <f>+'Ark1'!AA1374</f>
        <v>1.8887630939931328</v>
      </c>
      <c r="AF33" s="105"/>
      <c r="AG33"/>
      <c r="AH33"/>
      <c r="AI33"/>
      <c r="AJ33"/>
      <c r="AK33"/>
      <c r="AL33"/>
      <c r="AM33"/>
    </row>
    <row r="34" spans="1:39" ht="16.2">
      <c r="A34" s="105"/>
      <c r="B34" s="315">
        <f>+'Ark1'!AP1375</f>
        <v>27</v>
      </c>
      <c r="C34" s="315" t="str">
        <f>VLOOKUP(B34,RNR!$D$1:$E$37,2)</f>
        <v>Highland</v>
      </c>
      <c r="D34" s="312">
        <f>+'Ark1'!C1375</f>
        <v>2024</v>
      </c>
      <c r="E34" s="175">
        <f>+'Ark1'!Q1375</f>
        <v>70</v>
      </c>
      <c r="F34" s="187">
        <f t="shared" si="0"/>
        <v>0</v>
      </c>
      <c r="G34" s="406">
        <f>+'Ark1'!R1375</f>
        <v>196</v>
      </c>
      <c r="H34" s="399">
        <f t="shared" si="1"/>
        <v>-14</v>
      </c>
      <c r="I34" s="189">
        <f>+IF(G34=0,"",'Ark1'!AE1375)</f>
        <v>0.53159750474640632</v>
      </c>
      <c r="J34" s="341">
        <f t="shared" si="2"/>
        <v>-1.543419704316884E-2</v>
      </c>
      <c r="K34" s="189">
        <f>+IF(G34=0,"",'Ark1'!AF1375)</f>
        <v>0.29002974820215527</v>
      </c>
      <c r="L34" s="117"/>
      <c r="M34" s="309">
        <f>+IF(G34=0,"",'Ark1'!U1375)</f>
        <v>123.20816326530613</v>
      </c>
      <c r="N34" s="343">
        <f>+IF(G34=0,"",IF(G72=0,"",M34-M72))</f>
        <v>1.3505442176870304</v>
      </c>
      <c r="O34" s="118"/>
      <c r="P34" s="376">
        <f>+IF(G34=0,"",'Ark1'!S1375)</f>
        <v>4.4642857142857153</v>
      </c>
      <c r="Q34" s="342">
        <f t="shared" si="3"/>
        <v>0.11190476190476417</v>
      </c>
      <c r="R34" s="374">
        <f>+IF(G34=0,"",'Ark1'!AR1375)</f>
        <v>166.015306122449</v>
      </c>
      <c r="S34" s="114">
        <f>+IF(G34=0,"",'Ark1'!AS1375)</f>
        <v>26.2638208430471</v>
      </c>
      <c r="T34" s="118"/>
      <c r="U34" s="190">
        <f>+IF(G34=0,"",'Ark1'!T1375)</f>
        <v>6.0714285714285694</v>
      </c>
      <c r="V34" s="342">
        <f t="shared" si="4"/>
        <v>0.41904761904761401</v>
      </c>
      <c r="W34" s="309">
        <f>+IF(G34=0,"",'Ark1'!AG1375)</f>
        <v>533.53571428571445</v>
      </c>
      <c r="X34" s="309">
        <f>IF(G34=0,"",1000*M34/W34)</f>
        <v>230.92767731632441</v>
      </c>
      <c r="Y34" s="309">
        <f>+IF(G34=0,"",M34/P34)</f>
        <v>27.598628571428566</v>
      </c>
      <c r="Z34" s="188">
        <f>+'Ark1'!AH1375</f>
        <v>100</v>
      </c>
      <c r="AA34" s="188">
        <f>+'Ark1'!W1375</f>
        <v>36.734693877551024</v>
      </c>
      <c r="AB34" s="309">
        <f>+'Ark1'!X1375</f>
        <v>0</v>
      </c>
      <c r="AC34" s="188">
        <f>+'Ark1'!Y1375</f>
        <v>35.321049899658526</v>
      </c>
      <c r="AD34" s="190">
        <f>+'Ark1'!Z1375</f>
        <v>0.84137278495640899</v>
      </c>
      <c r="AE34" s="190">
        <f>+'Ark1'!AA1375</f>
        <v>1.8140607284571864</v>
      </c>
      <c r="AF34" s="105"/>
      <c r="AG34"/>
      <c r="AH34"/>
      <c r="AI34"/>
      <c r="AJ34"/>
      <c r="AK34"/>
      <c r="AL34"/>
      <c r="AM34"/>
    </row>
    <row r="35" spans="1:39" ht="16.2">
      <c r="A35" s="105"/>
      <c r="B35" s="315">
        <f>+'Ark1'!AP1376</f>
        <v>28</v>
      </c>
      <c r="C35" s="315" t="str">
        <f>VLOOKUP(B35,RNR!$D$1:$E$37,2)</f>
        <v xml:space="preserve">Dexter </v>
      </c>
      <c r="D35" s="312">
        <f>+'Ark1'!C1376</f>
        <v>2024</v>
      </c>
      <c r="E35" s="175">
        <f>+'Ark1'!Q1376</f>
        <v>109</v>
      </c>
      <c r="F35" s="187">
        <f t="shared" si="0"/>
        <v>6</v>
      </c>
      <c r="G35" s="406">
        <f>+'Ark1'!R1376</f>
        <v>247</v>
      </c>
      <c r="H35" s="399">
        <f t="shared" si="1"/>
        <v>-23</v>
      </c>
      <c r="I35" s="189">
        <f>+IF(G35=0,"",'Ark1'!AE1376)</f>
        <v>0.66992134526715508</v>
      </c>
      <c r="J35" s="341">
        <f t="shared" si="2"/>
        <v>-3.3405128462298816E-2</v>
      </c>
      <c r="K35" s="189">
        <f>+IF(G35=0,"",'Ark1'!AF1376)</f>
        <v>0.58444438762327888</v>
      </c>
      <c r="L35" s="117"/>
      <c r="M35" s="309">
        <f>+IF(G35=0,"",'Ark1'!U1376)</f>
        <v>197.01497975708511</v>
      </c>
      <c r="N35" s="343">
        <f>+IF(G35=0,"",IF(G73=0,"",M35-M73))</f>
        <v>-0.44131653921121483</v>
      </c>
      <c r="O35" s="118"/>
      <c r="P35" s="376">
        <f>+IF(G35=0,"",'Ark1'!S1376)</f>
        <v>5.8623481781376556</v>
      </c>
      <c r="Q35" s="342">
        <f t="shared" si="3"/>
        <v>3.7069367728735259E-2</v>
      </c>
      <c r="R35" s="374">
        <f>+IF(G35=0,"",'Ark1'!AR1376)</f>
        <v>183.96356275303637</v>
      </c>
      <c r="S35" s="114">
        <f>+IF(G35=0,"",'Ark1'!AS1376)</f>
        <v>31.211325443589995</v>
      </c>
      <c r="T35" s="118"/>
      <c r="U35" s="190">
        <f>+IF(G35=0,"",'Ark1'!T1376)</f>
        <v>7.1943319838056707</v>
      </c>
      <c r="V35" s="342">
        <f t="shared" si="4"/>
        <v>-0.2501124606387739</v>
      </c>
      <c r="W35" s="309">
        <f>+IF(G35=0,"",'Ark1'!AG1376)</f>
        <v>505.54655870445362</v>
      </c>
      <c r="X35" s="309">
        <f>IF(G35=0,"",1000*M35/W35)</f>
        <v>389.70689517097787</v>
      </c>
      <c r="Y35" s="309">
        <f>+IF(G35=0,"",M35/P35)</f>
        <v>33.60683701657458</v>
      </c>
      <c r="Z35" s="188">
        <f>+'Ark1'!AH1376</f>
        <v>100</v>
      </c>
      <c r="AA35" s="188">
        <f>+'Ark1'!W1376</f>
        <v>63.15789473684211</v>
      </c>
      <c r="AB35" s="309">
        <f>+'Ark1'!X1376</f>
        <v>0</v>
      </c>
      <c r="AC35" s="188">
        <f>+'Ark1'!Y1376</f>
        <v>44.707868438376579</v>
      </c>
      <c r="AD35" s="190">
        <f>+'Ark1'!Z1376</f>
        <v>1.1154415586102275</v>
      </c>
      <c r="AE35" s="190">
        <f>+'Ark1'!AA1376</f>
        <v>2.0027026928682066</v>
      </c>
      <c r="AF35" s="105"/>
      <c r="AG35"/>
      <c r="AH35"/>
      <c r="AI35"/>
      <c r="AJ35"/>
      <c r="AK35"/>
      <c r="AL35"/>
      <c r="AM35"/>
    </row>
    <row r="36" spans="1:39" ht="16.2">
      <c r="A36" s="105"/>
      <c r="B36" s="315">
        <f>+'Ark1'!AP1377</f>
        <v>29</v>
      </c>
      <c r="C36" s="315" t="str">
        <f>VLOOKUP(B36,RNR!$D$1:$E$37,2)</f>
        <v>Piemontese</v>
      </c>
      <c r="D36" s="312">
        <f>+'Ark1'!C1377</f>
        <v>2024</v>
      </c>
      <c r="E36" s="175">
        <f>+'Ark1'!Q1377</f>
        <v>58</v>
      </c>
      <c r="F36" s="187">
        <f t="shared" si="0"/>
        <v>7</v>
      </c>
      <c r="G36" s="406">
        <f>+'Ark1'!R1377</f>
        <v>171</v>
      </c>
      <c r="H36" s="399">
        <f t="shared" si="1"/>
        <v>36</v>
      </c>
      <c r="I36" s="189">
        <f>+IF(G36=0,"",'Ark1'!AE1377)</f>
        <v>0.46379170056956881</v>
      </c>
      <c r="J36" s="341">
        <f t="shared" si="2"/>
        <v>0.11212846370484186</v>
      </c>
      <c r="K36" s="189">
        <f>+IF(G36=0,"",'Ark1'!AF1377)</f>
        <v>0.18667674523084204</v>
      </c>
      <c r="L36" s="117"/>
      <c r="M36" s="309">
        <f>+IF(G36=0,"",'Ark1'!U1377)</f>
        <v>90.896491228070147</v>
      </c>
      <c r="N36" s="343">
        <f>+IF(G36=0,"",IF(G74=0,"",M36-M74))</f>
        <v>-6.292397660818736</v>
      </c>
      <c r="O36" s="118"/>
      <c r="P36" s="376">
        <f>+IF(G36=0,"",'Ark1'!S1377)</f>
        <v>4.3099415204678362</v>
      </c>
      <c r="Q36" s="342">
        <f t="shared" si="3"/>
        <v>-6.0428849902533166E-2</v>
      </c>
      <c r="R36" s="374">
        <f>+IF(G36=0,"",'Ark1'!AR1377)</f>
        <v>150.29239766081872</v>
      </c>
      <c r="S36" s="114">
        <f>+IF(G36=0,"",'Ark1'!AS1377)</f>
        <v>25.911366895173121</v>
      </c>
      <c r="T36" s="118"/>
      <c r="U36" s="190">
        <f>+IF(G36=0,"",'Ark1'!T1377)</f>
        <v>6.2280701754385985</v>
      </c>
      <c r="V36" s="342">
        <f t="shared" si="4"/>
        <v>-0.35711500974658694</v>
      </c>
      <c r="W36" s="309">
        <f>+IF(G36=0,"",'Ark1'!AG1377)</f>
        <v>461.3333333333332</v>
      </c>
      <c r="X36" s="309">
        <f>IF(G36=0,"",1000*M36/W36)</f>
        <v>197.02996653483422</v>
      </c>
      <c r="Y36" s="309">
        <f>+IF(G36=0,"",M36/P36)</f>
        <v>21.089959294436902</v>
      </c>
      <c r="Z36" s="188">
        <f>+'Ark1'!AH1377</f>
        <v>99.415204678362571</v>
      </c>
      <c r="AA36" s="188">
        <f>+'Ark1'!W1377</f>
        <v>40.935672514619881</v>
      </c>
      <c r="AB36" s="309">
        <f>+'Ark1'!X1377</f>
        <v>0</v>
      </c>
      <c r="AC36" s="188">
        <f>+'Ark1'!Y1377</f>
        <v>29.940935803867873</v>
      </c>
      <c r="AD36" s="190">
        <f>+'Ark1'!Z1377</f>
        <v>0.82565975538829883</v>
      </c>
      <c r="AE36" s="190">
        <f>+'Ark1'!AA1377</f>
        <v>1.8639473663569703</v>
      </c>
      <c r="AF36" s="105"/>
      <c r="AG36"/>
      <c r="AH36"/>
      <c r="AI36"/>
      <c r="AJ36"/>
      <c r="AK36"/>
      <c r="AL36"/>
      <c r="AM36"/>
    </row>
    <row r="37" spans="1:39" ht="16.2">
      <c r="A37" s="105"/>
      <c r="B37" s="315">
        <f>+'Ark1'!AP1378</f>
        <v>30</v>
      </c>
      <c r="C37" s="315" t="str">
        <f>VLOOKUP(B37,RNR!$D$1:$E$37,2)</f>
        <v>Galloway</v>
      </c>
      <c r="D37" s="312">
        <f>+'Ark1'!C1378</f>
        <v>2024</v>
      </c>
      <c r="E37" s="175">
        <f>+'Ark1'!Q1378</f>
        <v>4</v>
      </c>
      <c r="F37" s="187">
        <f t="shared" si="0"/>
        <v>-5</v>
      </c>
      <c r="G37" s="406">
        <f>+'Ark1'!R1378</f>
        <v>7</v>
      </c>
      <c r="H37" s="399">
        <f t="shared" si="1"/>
        <v>-16</v>
      </c>
      <c r="I37" s="189">
        <f>+IF(G37=0,"",'Ark1'!AE1378)</f>
        <v>1.8985625169514513E-2</v>
      </c>
      <c r="J37" s="341">
        <f t="shared" si="2"/>
        <v>-4.0927370740772288E-2</v>
      </c>
      <c r="K37" s="189">
        <f>+IF(G37=0,"",'Ark1'!AF1378)</f>
        <v>2.0168577989625971E-2</v>
      </c>
      <c r="L37" s="117"/>
      <c r="M37" s="309">
        <f>+IF(G37=0,"",'Ark1'!U1378)</f>
        <v>239.90000000000003</v>
      </c>
      <c r="N37" s="343">
        <f>+IF(G37=0,"",IF(G75=0,"",M37-M75))</f>
        <v>1.05652173913046</v>
      </c>
      <c r="O37" s="118"/>
      <c r="P37" s="376">
        <f>+IF(G37=0,"",'Ark1'!S1378)</f>
        <v>7</v>
      </c>
      <c r="Q37" s="342">
        <f t="shared" si="3"/>
        <v>0.30434782608695876</v>
      </c>
      <c r="R37" s="374">
        <f>+IF(G37=0,"",'Ark1'!AR1378)</f>
        <v>191.57142857142861</v>
      </c>
      <c r="S37" s="114">
        <f>+IF(G37=0,"",'Ark1'!AS1378)</f>
        <v>34.08302468033164</v>
      </c>
      <c r="T37" s="118"/>
      <c r="U37" s="190">
        <f>+IF(G37=0,"",'Ark1'!T1378)</f>
        <v>8.1428571428571388</v>
      </c>
      <c r="V37" s="342">
        <f t="shared" si="4"/>
        <v>0.31677018633539955</v>
      </c>
      <c r="W37" s="309">
        <f>+IF(G37=0,"",'Ark1'!AG1378)</f>
        <v>475.28571428571439</v>
      </c>
      <c r="X37" s="309">
        <f>IF(G37=0,"",1000*M37/W37)</f>
        <v>504.74902314397349</v>
      </c>
      <c r="Y37" s="309">
        <f>+IF(G37=0,"",M37/P37)</f>
        <v>34.271428571428579</v>
      </c>
      <c r="Z37" s="188">
        <f>+'Ark1'!AH1378</f>
        <v>100</v>
      </c>
      <c r="AA37" s="188">
        <f>+'Ark1'!W1378</f>
        <v>100</v>
      </c>
      <c r="AB37" s="309">
        <f>+'Ark1'!X1378</f>
        <v>0</v>
      </c>
      <c r="AC37" s="188">
        <f>+'Ark1'!Y1378</f>
        <v>26.6828998209925</v>
      </c>
      <c r="AD37" s="190">
        <f>+'Ark1'!Z1378</f>
        <v>0.92582009977255109</v>
      </c>
      <c r="AE37" s="190">
        <f>+'Ark1'!AA1378</f>
        <v>1.1248582677159789</v>
      </c>
      <c r="AF37" s="105"/>
      <c r="AG37"/>
      <c r="AH37"/>
      <c r="AI37"/>
      <c r="AJ37"/>
      <c r="AK37"/>
      <c r="AL37"/>
      <c r="AM37"/>
    </row>
    <row r="38" spans="1:39" ht="16.2">
      <c r="A38" s="105"/>
      <c r="B38" s="315">
        <f>+'Ark1'!AP1379</f>
        <v>31</v>
      </c>
      <c r="C38" s="315" t="str">
        <f>VLOOKUP(B38,RNR!$D$1:$E$37,2)</f>
        <v>Salers</v>
      </c>
      <c r="D38" s="312">
        <f>+'Ark1'!C1379</f>
        <v>2024</v>
      </c>
      <c r="E38" s="175">
        <f>+'Ark1'!Q1379</f>
        <v>36</v>
      </c>
      <c r="F38" s="187">
        <f t="shared" si="0"/>
        <v>9</v>
      </c>
      <c r="G38" s="406">
        <f>+'Ark1'!R1379</f>
        <v>86</v>
      </c>
      <c r="H38" s="399">
        <f t="shared" si="1"/>
        <v>32</v>
      </c>
      <c r="I38" s="189">
        <f>+IF(G38=0,"",'Ark1'!AE1379)</f>
        <v>0.23325196636832121</v>
      </c>
      <c r="J38" s="341">
        <f t="shared" si="2"/>
        <v>9.2586671622430422E-2</v>
      </c>
      <c r="K38" s="189">
        <f>+IF(G38=0,"",'Ark1'!AF1379)</f>
        <v>0.17175178133653604</v>
      </c>
      <c r="L38" s="117"/>
      <c r="M38" s="309">
        <f>+IF(G38=0,"",'Ark1'!U1379)</f>
        <v>166.28604651162789</v>
      </c>
      <c r="N38" s="343">
        <f>+IF(G38=0,"",IF(G76=0,"",M38-M76))</f>
        <v>-3.2417312661499125</v>
      </c>
      <c r="O38" s="118"/>
      <c r="P38" s="376">
        <f>+IF(G38=0,"",'Ark1'!S1379)</f>
        <v>5.4069767441860437</v>
      </c>
      <c r="Q38" s="342">
        <f t="shared" si="3"/>
        <v>-4.3066322136464663E-4</v>
      </c>
      <c r="R38" s="374">
        <f>+IF(G38=0,"",'Ark1'!AR1379)</f>
        <v>174.9767441860466</v>
      </c>
      <c r="S38" s="114">
        <f>+IF(G38=0,"",'Ark1'!AS1379)</f>
        <v>30.218566988676407</v>
      </c>
      <c r="T38" s="118"/>
      <c r="U38" s="190">
        <f>+IF(G38=0,"",'Ark1'!T1379)</f>
        <v>8.0465116279069804</v>
      </c>
      <c r="V38" s="342">
        <f t="shared" si="4"/>
        <v>0.39836347975883335</v>
      </c>
      <c r="W38" s="309">
        <f>+IF(G38=0,"",'Ark1'!AG1379)</f>
        <v>525.98837209302337</v>
      </c>
      <c r="X38" s="309">
        <f>IF(G38=0,"",1000*M38/W38)</f>
        <v>316.14015695810753</v>
      </c>
      <c r="Y38" s="309">
        <f>+IF(G38=0,"",M38/P38)</f>
        <v>30.75397849462367</v>
      </c>
      <c r="Z38" s="188">
        <f>+'Ark1'!AH1379</f>
        <v>100</v>
      </c>
      <c r="AA38" s="188">
        <f>+'Ark1'!W1379</f>
        <v>74.418604651162795</v>
      </c>
      <c r="AB38" s="309">
        <f>+'Ark1'!X1379</f>
        <v>0</v>
      </c>
      <c r="AC38" s="188">
        <f>+'Ark1'!Y1379</f>
        <v>46.945884637207122</v>
      </c>
      <c r="AD38" s="190">
        <f>+'Ark1'!Z1379</f>
        <v>0.96903100697677602</v>
      </c>
      <c r="AE38" s="190">
        <f>+'Ark1'!AA1379</f>
        <v>2.3620398001106282</v>
      </c>
      <c r="AF38" s="105"/>
      <c r="AG38"/>
      <c r="AH38"/>
      <c r="AI38"/>
      <c r="AJ38"/>
      <c r="AK38"/>
      <c r="AL38"/>
      <c r="AM38"/>
    </row>
    <row r="39" spans="1:39" ht="16.2">
      <c r="A39" s="105"/>
      <c r="B39" s="315">
        <f>+'Ark1'!AP1380</f>
        <v>32</v>
      </c>
      <c r="C39" s="315" t="str">
        <f>VLOOKUP(B39,RNR!$D$1:$E$37,2)</f>
        <v>Chianina</v>
      </c>
      <c r="D39" s="312">
        <f>+'Ark1'!C1380</f>
        <v>2024</v>
      </c>
      <c r="E39" s="175">
        <f>+'Ark1'!Q1380</f>
        <v>0</v>
      </c>
      <c r="F39" s="187">
        <f t="shared" si="0"/>
        <v>0</v>
      </c>
      <c r="G39" s="406">
        <f>+'Ark1'!R1380</f>
        <v>0</v>
      </c>
      <c r="H39" s="399">
        <f t="shared" si="1"/>
        <v>0</v>
      </c>
      <c r="I39" s="189" t="str">
        <f>+IF(G39=0,"",'Ark1'!AE1380)</f>
        <v/>
      </c>
      <c r="J39" s="341" t="str">
        <f t="shared" si="2"/>
        <v/>
      </c>
      <c r="K39" s="189" t="str">
        <f>+IF(G39=0,"",'Ark1'!AF1380)</f>
        <v/>
      </c>
      <c r="L39" s="117"/>
      <c r="M39" s="309" t="str">
        <f>+IF(G39=0,"",'Ark1'!U1380)</f>
        <v/>
      </c>
      <c r="N39" s="343" t="str">
        <f>+IF(G39=0,"",IF(G77=0,"",M39-M77))</f>
        <v/>
      </c>
      <c r="O39" s="118"/>
      <c r="P39" s="376" t="str">
        <f>+IF(G39=0,"",'Ark1'!S1380)</f>
        <v/>
      </c>
      <c r="Q39" s="342" t="str">
        <f t="shared" si="3"/>
        <v/>
      </c>
      <c r="R39" s="374" t="str">
        <f>+IF(G39=0,"",'Ark1'!AR1380)</f>
        <v/>
      </c>
      <c r="S39" s="114" t="str">
        <f>+IF(G39=0,"",'Ark1'!AS1380)</f>
        <v/>
      </c>
      <c r="T39" s="118"/>
      <c r="U39" s="190" t="str">
        <f>+IF(G39=0,"",'Ark1'!T1380)</f>
        <v/>
      </c>
      <c r="V39" s="342" t="str">
        <f t="shared" si="4"/>
        <v/>
      </c>
      <c r="W39" s="309" t="str">
        <f>+IF(G39=0,"",'Ark1'!AG1380)</f>
        <v/>
      </c>
      <c r="X39" s="309" t="str">
        <f>IF(G39=0,"",1000*M39/W39)</f>
        <v/>
      </c>
      <c r="Y39" s="309" t="str">
        <f>+IF(G39=0,"",M39/P39)</f>
        <v/>
      </c>
      <c r="Z39" s="188">
        <f>+'Ark1'!AH1380</f>
        <v>0</v>
      </c>
      <c r="AA39" s="188">
        <f>+'Ark1'!W1380</f>
        <v>0</v>
      </c>
      <c r="AB39" s="309">
        <f>+'Ark1'!X1380</f>
        <v>0</v>
      </c>
      <c r="AC39" s="188">
        <f>+'Ark1'!Y1380</f>
        <v>0</v>
      </c>
      <c r="AD39" s="190">
        <f>+'Ark1'!Z1380</f>
        <v>0</v>
      </c>
      <c r="AE39" s="190">
        <f>+'Ark1'!AA1380</f>
        <v>0</v>
      </c>
      <c r="AF39" s="105"/>
      <c r="AG39"/>
      <c r="AH39"/>
      <c r="AI39"/>
      <c r="AJ39"/>
      <c r="AK39"/>
      <c r="AL39"/>
      <c r="AM39"/>
    </row>
    <row r="40" spans="1:39" ht="16.2">
      <c r="A40" s="105"/>
      <c r="B40" s="315">
        <f>+'Ark1'!AP1381</f>
        <v>33</v>
      </c>
      <c r="C40" s="315" t="str">
        <f>VLOOKUP(B40,RNR!$D$1:$E$37,2)</f>
        <v>Belgisk blå</v>
      </c>
      <c r="D40" s="312">
        <f>+'Ark1'!C1381</f>
        <v>2024</v>
      </c>
      <c r="E40" s="175">
        <f>+'Ark1'!Q1381</f>
        <v>0</v>
      </c>
      <c r="F40" s="187">
        <f t="shared" si="0"/>
        <v>0</v>
      </c>
      <c r="G40" s="406">
        <f>+'Ark1'!R1381</f>
        <v>0</v>
      </c>
      <c r="H40" s="399">
        <f t="shared" si="1"/>
        <v>0</v>
      </c>
      <c r="I40" s="189" t="str">
        <f>+IF(G40=0,"",'Ark1'!AE1381)</f>
        <v/>
      </c>
      <c r="J40" s="341" t="str">
        <f t="shared" si="2"/>
        <v/>
      </c>
      <c r="K40" s="189" t="str">
        <f>+IF(G40=0,"",'Ark1'!AF1381)</f>
        <v/>
      </c>
      <c r="L40" s="117"/>
      <c r="M40" s="309" t="str">
        <f>+IF(G40=0,"",'Ark1'!U1381)</f>
        <v/>
      </c>
      <c r="N40" s="343" t="str">
        <f>+IF(G40=0,"",IF(G78=0,"",M40-M78))</f>
        <v/>
      </c>
      <c r="O40" s="118"/>
      <c r="P40" s="376" t="str">
        <f>+IF(G40=0,"",'Ark1'!S1381)</f>
        <v/>
      </c>
      <c r="Q40" s="342" t="str">
        <f t="shared" si="3"/>
        <v/>
      </c>
      <c r="R40" s="374" t="str">
        <f>+IF(G40=0,"",'Ark1'!AR1381)</f>
        <v/>
      </c>
      <c r="S40" s="114" t="str">
        <f>+IF(G40=0,"",'Ark1'!AS1381)</f>
        <v/>
      </c>
      <c r="T40" s="118"/>
      <c r="U40" s="190" t="str">
        <f>+IF(G40=0,"",'Ark1'!T1381)</f>
        <v/>
      </c>
      <c r="V40" s="342" t="str">
        <f t="shared" si="4"/>
        <v/>
      </c>
      <c r="W40" s="309" t="str">
        <f>+IF(G40=0,"",'Ark1'!AG1381)</f>
        <v/>
      </c>
      <c r="X40" s="309" t="str">
        <f>IF(G40=0,"",1000*M40/W40)</f>
        <v/>
      </c>
      <c r="Y40" s="309" t="str">
        <f>+IF(G40=0,"",M40/P40)</f>
        <v/>
      </c>
      <c r="Z40" s="188">
        <f>+'Ark1'!AH1381</f>
        <v>0</v>
      </c>
      <c r="AA40" s="188">
        <f>+'Ark1'!W1381</f>
        <v>0</v>
      </c>
      <c r="AB40" s="309">
        <f>+'Ark1'!X1381</f>
        <v>0</v>
      </c>
      <c r="AC40" s="188">
        <f>+'Ark1'!Y1381</f>
        <v>0</v>
      </c>
      <c r="AD40" s="190">
        <f>+'Ark1'!Z1381</f>
        <v>0</v>
      </c>
      <c r="AE40" s="190">
        <f>+'Ark1'!AA1381</f>
        <v>0</v>
      </c>
      <c r="AF40" s="105"/>
      <c r="AG40"/>
      <c r="AH40"/>
      <c r="AI40"/>
      <c r="AJ40"/>
      <c r="AK40"/>
      <c r="AL40"/>
      <c r="AM40"/>
    </row>
    <row r="41" spans="1:39" ht="16.2">
      <c r="A41" s="105"/>
      <c r="B41" s="315">
        <f>+'Ark1'!AP1382</f>
        <v>34</v>
      </c>
      <c r="C41" s="315" t="str">
        <f>VLOOKUP(B41,RNR!$D$1:$E$37,2)</f>
        <v>Mini Hereford</v>
      </c>
      <c r="D41" s="312">
        <f>+'Ark1'!C1382</f>
        <v>2024</v>
      </c>
      <c r="E41" s="175">
        <f>+'Ark1'!Q1382</f>
        <v>1</v>
      </c>
      <c r="F41" s="187">
        <f t="shared" si="0"/>
        <v>0</v>
      </c>
      <c r="G41" s="406">
        <f>+'Ark1'!R1382</f>
        <v>11</v>
      </c>
      <c r="H41" s="399">
        <f t="shared" si="1"/>
        <v>1</v>
      </c>
      <c r="I41" s="189">
        <f>+IF(G41=0,"",'Ark1'!AE1382)</f>
        <v>2.983455383780852E-2</v>
      </c>
      <c r="J41" s="341">
        <f t="shared" si="2"/>
        <v>3.7854251811620804E-3</v>
      </c>
      <c r="K41" s="189">
        <f>+IF(G41=0,"",'Ark1'!AF1382)</f>
        <v>4.0525714708744658E-2</v>
      </c>
      <c r="L41" s="117"/>
      <c r="M41" s="309">
        <f>+IF(G41=0,"",'Ark1'!U1382)</f>
        <v>306.75454545454539</v>
      </c>
      <c r="N41" s="343">
        <f>+IF(G41=0,"",IF(G79=0,"",M41-M79))</f>
        <v>29.684545454545344</v>
      </c>
      <c r="O41" s="118"/>
      <c r="P41" s="376">
        <f>+IF(G41=0,"",'Ark1'!S1382)</f>
        <v>7.6363636363636385</v>
      </c>
      <c r="Q41" s="342">
        <f t="shared" si="3"/>
        <v>0.73636363636363811</v>
      </c>
      <c r="R41" s="374">
        <f>+IF(G41=0,"",'Ark1'!AR1382)</f>
        <v>203.09090909090912</v>
      </c>
      <c r="S41" s="114">
        <f>+IF(G41=0,"",'Ark1'!AS1382)</f>
        <v>36.612150723030254</v>
      </c>
      <c r="T41" s="118"/>
      <c r="U41" s="190">
        <f>+IF(G41=0,"",'Ark1'!T1382)</f>
        <v>9.1818181818181817</v>
      </c>
      <c r="V41" s="342">
        <f t="shared" si="4"/>
        <v>0.7818181818181813</v>
      </c>
      <c r="W41" s="309">
        <f>+IF(G41=0,"",'Ark1'!AG1382)</f>
        <v>476.63636363636363</v>
      </c>
      <c r="X41" s="309">
        <f>IF(G41=0,"",1000*M41/W41)</f>
        <v>643.58191874880788</v>
      </c>
      <c r="Y41" s="309">
        <f>+IF(G41=0,"",M41/P41)</f>
        <v>40.170238095238076</v>
      </c>
      <c r="Z41" s="188">
        <f>+'Ark1'!AH1382</f>
        <v>100</v>
      </c>
      <c r="AA41" s="188">
        <f>+'Ark1'!W1382</f>
        <v>100</v>
      </c>
      <c r="AB41" s="309">
        <f>+'Ark1'!X1382</f>
        <v>9.0909090909090917</v>
      </c>
      <c r="AC41" s="188">
        <f>+'Ark1'!Y1382</f>
        <v>24.142545005422608</v>
      </c>
      <c r="AD41" s="190">
        <f>+'Ark1'!Z1382</f>
        <v>0.64282434653322229</v>
      </c>
      <c r="AE41" s="190">
        <f>+'Ark1'!AA1382</f>
        <v>1.1922615498730904</v>
      </c>
      <c r="AF41" s="105"/>
      <c r="AG41"/>
      <c r="AH41"/>
      <c r="AI41"/>
      <c r="AJ41"/>
      <c r="AK41"/>
      <c r="AL41"/>
      <c r="AM41"/>
    </row>
    <row r="42" spans="1:39" ht="16.2">
      <c r="A42" s="105"/>
      <c r="B42" s="315">
        <f>+'Ark1'!AP1383</f>
        <v>39</v>
      </c>
      <c r="C42" s="315" t="str">
        <f>VLOOKUP(B42,RNR!$D$1:$E$37,2)</f>
        <v xml:space="preserve">Wagyu </v>
      </c>
      <c r="D42" s="312">
        <f>+'Ark1'!C1383</f>
        <v>2024</v>
      </c>
      <c r="E42" s="175">
        <f>+'Ark1'!Q1383</f>
        <v>11</v>
      </c>
      <c r="F42" s="187">
        <f t="shared" si="0"/>
        <v>7</v>
      </c>
      <c r="G42" s="406">
        <f>+'Ark1'!R1383</f>
        <v>30</v>
      </c>
      <c r="H42" s="399">
        <f t="shared" si="1"/>
        <v>16</v>
      </c>
      <c r="I42" s="189">
        <f>+IF(G42=0,"",'Ark1'!AE1383)</f>
        <v>8.1366965012205028E-2</v>
      </c>
      <c r="J42" s="341">
        <f t="shared" si="2"/>
        <v>4.4898184892900019E-2</v>
      </c>
      <c r="K42" s="189">
        <f>+IF(G42=0,"",'Ark1'!AF1383)</f>
        <v>7.8886006555862725E-2</v>
      </c>
      <c r="L42" s="117"/>
      <c r="M42" s="309">
        <f>+IF(G42=0,"",'Ark1'!U1383)</f>
        <v>218.94333333333341</v>
      </c>
      <c r="N42" s="343">
        <f>+IF(G42=0,"",IF(G80=0,"",M42-M80))</f>
        <v>-3.7352380952381168</v>
      </c>
      <c r="O42" s="118"/>
      <c r="P42" s="376">
        <f>+IF(G42=0,"",'Ark1'!S1383)</f>
        <v>4.6666666666666679</v>
      </c>
      <c r="Q42" s="342">
        <f t="shared" si="3"/>
        <v>0.16666666666666785</v>
      </c>
      <c r="R42" s="374">
        <f>+IF(G42=0,"",'Ark1'!AR1384)</f>
        <v>0</v>
      </c>
      <c r="S42" s="114">
        <f>+IF(G42=0,"",'Ark1'!AS1384)</f>
        <v>0</v>
      </c>
      <c r="T42" s="118"/>
      <c r="U42" s="190">
        <f>+IF(G42=0,"",'Ark1'!T1383)</f>
        <v>8.2333333333333307</v>
      </c>
      <c r="V42" s="342">
        <f t="shared" si="4"/>
        <v>0.30476190476190013</v>
      </c>
      <c r="W42" s="309">
        <f>+IF(G42=0,"",'Ark1'!AG1383)</f>
        <v>575.16666666666652</v>
      </c>
      <c r="X42" s="309">
        <f>IF(G42=0,"",1000*M42/W42)</f>
        <v>380.66067806432937</v>
      </c>
      <c r="Y42" s="309">
        <f>+IF(G42=0,"",M42/P42)</f>
        <v>46.916428571428575</v>
      </c>
      <c r="Z42" s="188">
        <f>+'Ark1'!AH1383</f>
        <v>100</v>
      </c>
      <c r="AA42" s="188">
        <f>+'Ark1'!W1383</f>
        <v>86.666666666666686</v>
      </c>
      <c r="AB42" s="309">
        <f>+'Ark1'!X1383</f>
        <v>0</v>
      </c>
      <c r="AC42" s="188">
        <f>+'Ark1'!Y1383</f>
        <v>32.118454542866999</v>
      </c>
      <c r="AD42" s="190">
        <f>+'Ark1'!Z1383</f>
        <v>1.0110500592068712</v>
      </c>
      <c r="AE42" s="190">
        <f>+'Ark1'!AA1383</f>
        <v>1.8015425489162271</v>
      </c>
      <c r="AF42" s="105"/>
      <c r="AG42"/>
      <c r="AH42"/>
      <c r="AI42"/>
      <c r="AJ42"/>
      <c r="AK42"/>
      <c r="AL42"/>
      <c r="AM42"/>
    </row>
    <row r="43" spans="1:39" ht="16.2">
      <c r="A43" s="105"/>
      <c r="B43" s="315">
        <f>+'Ark1'!AP1384</f>
        <v>40</v>
      </c>
      <c r="C43" s="315" t="str">
        <f>VLOOKUP(B43,RNR!$D$1:$E$37,2)</f>
        <v>Jak (Bos Grunniens)</v>
      </c>
      <c r="D43" s="312">
        <f>+'Ark1'!C1384</f>
        <v>2024</v>
      </c>
      <c r="E43" s="175">
        <f>+'Ark1'!Q1384</f>
        <v>0</v>
      </c>
      <c r="F43" s="187">
        <f t="shared" si="0"/>
        <v>0</v>
      </c>
      <c r="G43" s="406">
        <f>+'Ark1'!R1384</f>
        <v>0</v>
      </c>
      <c r="H43" s="399">
        <f t="shared" si="1"/>
        <v>0</v>
      </c>
      <c r="I43" s="189" t="str">
        <f>+IF(G43=0,"",'Ark1'!AE1384)</f>
        <v/>
      </c>
      <c r="J43" s="341" t="str">
        <f t="shared" si="2"/>
        <v/>
      </c>
      <c r="K43" s="189" t="str">
        <f>+IF(G43=0,"",'Ark1'!AF1384)</f>
        <v/>
      </c>
      <c r="L43" s="117"/>
      <c r="M43" s="309" t="str">
        <f>+IF(G43=0,"",'Ark1'!U1384)</f>
        <v/>
      </c>
      <c r="N43" s="343" t="str">
        <f>+IF(G43=0,"",IF(G81=0,"",M43-M81))</f>
        <v/>
      </c>
      <c r="O43" s="118"/>
      <c r="P43" s="376" t="str">
        <f>+IF(G43=0,"",'Ark1'!S1384)</f>
        <v/>
      </c>
      <c r="Q43" s="342" t="str">
        <f t="shared" si="3"/>
        <v/>
      </c>
      <c r="R43" s="374" t="str">
        <f>+IF(G43=0,"",'Ark1'!AR1385)</f>
        <v/>
      </c>
      <c r="S43" s="114" t="str">
        <f>+IF(G43=0,"",'Ark1'!AS1385)</f>
        <v/>
      </c>
      <c r="T43" s="118"/>
      <c r="U43" s="190" t="str">
        <f>+IF(G43=0,"",'Ark1'!T1384)</f>
        <v/>
      </c>
      <c r="V43" s="342" t="str">
        <f t="shared" si="4"/>
        <v/>
      </c>
      <c r="W43" s="309" t="str">
        <f>+IF(G43=0,"",'Ark1'!AG1384)</f>
        <v/>
      </c>
      <c r="X43" s="309" t="str">
        <f>IF(G43=0,"",1000*M43/W43)</f>
        <v/>
      </c>
      <c r="Y43" s="309" t="str">
        <f>+IF(G43=0,"",M43/P43)</f>
        <v/>
      </c>
      <c r="Z43" s="188">
        <f>+'Ark1'!AH1384</f>
        <v>0</v>
      </c>
      <c r="AA43" s="188">
        <f>+'Ark1'!W1384</f>
        <v>0</v>
      </c>
      <c r="AB43" s="309">
        <f>+'Ark1'!X1384</f>
        <v>0</v>
      </c>
      <c r="AC43" s="188">
        <f>+'Ark1'!Y1384</f>
        <v>0</v>
      </c>
      <c r="AD43" s="190">
        <f>+'Ark1'!Z1384</f>
        <v>0</v>
      </c>
      <c r="AE43" s="190">
        <f>+'Ark1'!AA1384</f>
        <v>0</v>
      </c>
      <c r="AF43" s="105"/>
      <c r="AG43"/>
      <c r="AH43"/>
      <c r="AI43"/>
      <c r="AJ43"/>
      <c r="AK43"/>
      <c r="AL43"/>
      <c r="AM43"/>
    </row>
    <row r="44" spans="1:39" ht="16.2">
      <c r="A44" s="105"/>
      <c r="B44" s="315">
        <f>+'Ark1'!AP1385</f>
        <v>42</v>
      </c>
      <c r="C44" s="315" t="str">
        <f>VLOOKUP(B44,RNR!$D$1:$E$37,2)</f>
        <v>Pinzgauer</v>
      </c>
      <c r="D44" s="312">
        <f>+'Ark1'!C1385</f>
        <v>2024</v>
      </c>
      <c r="E44" s="175">
        <f>+'Ark1'!Q1385</f>
        <v>0</v>
      </c>
      <c r="F44" s="187">
        <f t="shared" si="0"/>
        <v>0</v>
      </c>
      <c r="G44" s="406">
        <f>+'Ark1'!R1385</f>
        <v>0</v>
      </c>
      <c r="H44" s="399">
        <f t="shared" si="1"/>
        <v>0</v>
      </c>
      <c r="I44" s="189" t="str">
        <f>+IF(G44=0,"",'Ark1'!AE1385)</f>
        <v/>
      </c>
      <c r="J44" s="341" t="str">
        <f t="shared" si="2"/>
        <v/>
      </c>
      <c r="K44" s="189" t="str">
        <f>+IF(G44=0,"",'Ark1'!AF1385)</f>
        <v/>
      </c>
      <c r="L44" s="117"/>
      <c r="M44" s="309" t="str">
        <f>+IF(G44=0,"",'Ark1'!U1385)</f>
        <v/>
      </c>
      <c r="N44" s="343" t="str">
        <f>+IF(G44=0,"",IF(G82=0,"",M44-M82))</f>
        <v/>
      </c>
      <c r="O44" s="118"/>
      <c r="P44" s="376" t="str">
        <f>+IF(G44=0,"",'Ark1'!S1385)</f>
        <v/>
      </c>
      <c r="Q44" s="342" t="str">
        <f t="shared" si="3"/>
        <v/>
      </c>
      <c r="R44" s="374" t="str">
        <f>+IF(G44=0,"",'Ark1'!AR1386)</f>
        <v/>
      </c>
      <c r="S44" s="114" t="str">
        <f>+IF(G44=0,"",'Ark1'!AS1386)</f>
        <v/>
      </c>
      <c r="T44" s="118"/>
      <c r="U44" s="190" t="str">
        <f>+IF(G44=0,"",'Ark1'!T1385)</f>
        <v/>
      </c>
      <c r="V44" s="342" t="str">
        <f t="shared" si="4"/>
        <v/>
      </c>
      <c r="W44" s="309" t="str">
        <f>+IF(G44=0,"",'Ark1'!AG1385)</f>
        <v/>
      </c>
      <c r="X44" s="309" t="str">
        <f>IF(G44=0,"",1000*M44/W44)</f>
        <v/>
      </c>
      <c r="Y44" s="309" t="str">
        <f>+IF(G44=0,"",M44/P44)</f>
        <v/>
      </c>
      <c r="Z44" s="188">
        <f>+'Ark1'!AH1385</f>
        <v>0</v>
      </c>
      <c r="AA44" s="188">
        <f>+'Ark1'!W1385</f>
        <v>0</v>
      </c>
      <c r="AB44" s="309">
        <f>+'Ark1'!X1385</f>
        <v>0</v>
      </c>
      <c r="AC44" s="188">
        <f>+'Ark1'!Y1385</f>
        <v>0</v>
      </c>
      <c r="AD44" s="190">
        <f>+'Ark1'!Z1385</f>
        <v>0</v>
      </c>
      <c r="AE44" s="190">
        <f>+'Ark1'!AA1385</f>
        <v>0</v>
      </c>
      <c r="AF44" s="105"/>
      <c r="AG44"/>
      <c r="AH44"/>
      <c r="AI44"/>
      <c r="AJ44"/>
      <c r="AK44"/>
      <c r="AL44"/>
      <c r="AM44"/>
    </row>
    <row r="45" spans="1:39" ht="16.2">
      <c r="A45" s="105"/>
      <c r="B45" s="315">
        <f>+'Ark1'!AP1386</f>
        <v>98</v>
      </c>
      <c r="C45" s="315" t="str">
        <f>VLOOKUP(B45,RNR!$D$1:$E$37,2)</f>
        <v>Krysninger</v>
      </c>
      <c r="D45" s="312">
        <f>+'Ark1'!C1386</f>
        <v>2024</v>
      </c>
      <c r="E45" s="175">
        <f>+'Ark1'!Q1386</f>
        <v>732</v>
      </c>
      <c r="F45" s="187">
        <f t="shared" si="0"/>
        <v>-151</v>
      </c>
      <c r="G45" s="406">
        <f>+'Ark1'!R1386</f>
        <v>3155</v>
      </c>
      <c r="H45" s="399">
        <f t="shared" si="1"/>
        <v>-350</v>
      </c>
      <c r="I45" s="189">
        <f>+IF(G45=0,"",'Ark1'!AE1386)</f>
        <v>8.557092487116897</v>
      </c>
      <c r="J45" s="341">
        <f t="shared" si="2"/>
        <v>-0.573127107037676</v>
      </c>
      <c r="K45" s="189">
        <f>+IF(G45=0,"",'Ark1'!AF1386)</f>
        <v>8.7005849872445911</v>
      </c>
      <c r="L45" s="117"/>
      <c r="M45" s="309">
        <f>+IF(G45=0,"",'Ark1'!U1386)</f>
        <v>229.61597464342299</v>
      </c>
      <c r="N45" s="343">
        <f>+IF(G45=0,"",IF(G83=0,"",M45-M83))</f>
        <v>0.17894183315209489</v>
      </c>
      <c r="O45" s="118"/>
      <c r="P45" s="376">
        <f>+IF(G45=0,"",'Ark1'!S1386)</f>
        <v>6.2554675118858958</v>
      </c>
      <c r="Q45" s="342">
        <f t="shared" si="3"/>
        <v>3.635196267048979E-2</v>
      </c>
      <c r="R45" s="374">
        <f>+IF(G45=0,"",'Ark1'!AR1387)</f>
        <v>193.04166666666663</v>
      </c>
      <c r="S45" s="114">
        <f>+IF(G45=0,"",'Ark1'!AS1387)</f>
        <v>29.612647807074296</v>
      </c>
      <c r="T45" s="118"/>
      <c r="U45" s="190">
        <f>+IF(G45=0,"",'Ark1'!T1386)</f>
        <v>7.725515055467512</v>
      </c>
      <c r="V45" s="342">
        <f t="shared" si="4"/>
        <v>-1.9706057228638052E-2</v>
      </c>
      <c r="W45" s="309">
        <f>+IF(G45=0,"",'Ark1'!AG1386)</f>
        <v>515.5023771790809</v>
      </c>
      <c r="X45" s="309">
        <f>IF(G45=0,"",1000*M45/W45)</f>
        <v>445.42175712151266</v>
      </c>
      <c r="Y45" s="309">
        <f>+IF(G45=0,"",M45/P45)</f>
        <v>36.706445074989837</v>
      </c>
      <c r="Z45" s="188">
        <f>+'Ark1'!AH1386</f>
        <v>99.587955625990503</v>
      </c>
      <c r="AA45" s="188">
        <f>+'Ark1'!W1386</f>
        <v>73.15372424722662</v>
      </c>
      <c r="AB45" s="309">
        <f>+'Ark1'!X1386</f>
        <v>0.79239302694136293</v>
      </c>
      <c r="AC45" s="188">
        <f>+'Ark1'!Y1386</f>
        <v>53.9135245694318</v>
      </c>
      <c r="AD45" s="190">
        <f>+'Ark1'!Z1386</f>
        <v>1.5777868896748324</v>
      </c>
      <c r="AE45" s="190">
        <f>+'Ark1'!AA1386</f>
        <v>2.0893129344845387</v>
      </c>
      <c r="AF45" s="105"/>
      <c r="AG45"/>
      <c r="AH45"/>
      <c r="AI45"/>
      <c r="AJ45"/>
      <c r="AK45"/>
      <c r="AL45"/>
      <c r="AM45"/>
    </row>
    <row r="46" spans="1:39" ht="16.2">
      <c r="A46" s="105"/>
      <c r="B46" s="315">
        <f>+'Ark1'!AP1387</f>
        <v>99</v>
      </c>
      <c r="C46" s="315" t="str">
        <f>VLOOKUP(B46,RNR!$D$1:$E$37,2)</f>
        <v>Ukjent</v>
      </c>
      <c r="D46" s="312">
        <f>+'Ark1'!C1387</f>
        <v>2024</v>
      </c>
      <c r="E46" s="175">
        <f>+'Ark1'!Q1387</f>
        <v>68</v>
      </c>
      <c r="F46" s="187">
        <f t="shared" ref="F46" si="5">+E46-E84</f>
        <v>16</v>
      </c>
      <c r="G46" s="406">
        <f>+'Ark1'!R1387</f>
        <v>96</v>
      </c>
      <c r="H46" s="399">
        <f t="shared" ref="H46" si="6">+G46-G84</f>
        <v>2</v>
      </c>
      <c r="I46" s="189">
        <f>+IF(G46=0,"",'Ark1'!AE1387)</f>
        <v>0.26037428803905621</v>
      </c>
      <c r="J46" s="341">
        <f t="shared" ref="J46" si="7">+IF(G46=0,"",IF(G84=0,"",I46-I84))</f>
        <v>1.5512478666579649E-2</v>
      </c>
      <c r="K46" s="189">
        <f>+IF(G46=0,"",'Ark1'!AF1387)</f>
        <v>0.25065580305763702</v>
      </c>
      <c r="L46" s="117"/>
      <c r="M46" s="309">
        <f>+IF(G46=0,"",'Ark1'!U1387)</f>
        <v>217.4</v>
      </c>
      <c r="N46" s="343">
        <f>+IF(G46=0,"",IF(G84=0,"",M46-M84))</f>
        <v>19.828723404255356</v>
      </c>
      <c r="O46" s="118"/>
      <c r="P46" s="376">
        <f>+IF(G46=0,"",'Ark1'!S1387)</f>
        <v>4.9789473684210526</v>
      </c>
      <c r="Q46" s="342">
        <f t="shared" ref="Q46" si="8">+IF(G46=0,"",IF(G46=0,"",P46-P84))</f>
        <v>0.20235162374020099</v>
      </c>
      <c r="R46" s="374">
        <f>+IF(G46=0,"",'Ark1'!AR1388)</f>
        <v>184.7952755905512</v>
      </c>
      <c r="S46" s="114">
        <f>+IF(G46=0,"",'Ark1'!AS1388)</f>
        <v>29.324331215465502</v>
      </c>
      <c r="T46" s="118"/>
      <c r="U46" s="190">
        <f>+IF(G46=0,"",'Ark1'!T1387)</f>
        <v>7.0520833333333313</v>
      </c>
      <c r="V46" s="342">
        <f t="shared" ref="V46" si="9">+IF(G46=0,"",IF(G84=0,"",U46-U84))</f>
        <v>4.1445035460991875E-2</v>
      </c>
      <c r="W46" s="309">
        <f>+IF(G46=0,"",'Ark1'!AG1387)</f>
        <v>560.64583333333348</v>
      </c>
      <c r="X46" s="309">
        <f>IF(G46=0,"",1000*M46/W46)</f>
        <v>387.76708409200688</v>
      </c>
      <c r="Y46" s="309">
        <f>+IF(G46=0,"",M46/P46)</f>
        <v>43.663847780126851</v>
      </c>
      <c r="Z46" s="188">
        <f>+'Ark1'!AH1387</f>
        <v>100</v>
      </c>
      <c r="AA46" s="188">
        <f>+'Ark1'!W1387</f>
        <v>57.29166666666665</v>
      </c>
      <c r="AB46" s="309">
        <f>+'Ark1'!X1387</f>
        <v>1.041666666666667</v>
      </c>
      <c r="AC46" s="188">
        <f>+'Ark1'!Y1387</f>
        <v>61.387430852468867</v>
      </c>
      <c r="AD46" s="190">
        <f>+'Ark1'!Z1387</f>
        <v>1.5109598833720723</v>
      </c>
      <c r="AE46" s="190">
        <f>+'Ark1'!AA1387</f>
        <v>2.2096841387527677</v>
      </c>
      <c r="AF46" s="105"/>
      <c r="AG46"/>
      <c r="AH46"/>
      <c r="AI46"/>
      <c r="AJ46"/>
      <c r="AK46"/>
      <c r="AL46"/>
      <c r="AM46"/>
    </row>
    <row r="47" spans="1:39">
      <c r="A47" s="105"/>
      <c r="B47" s="105"/>
      <c r="C47" s="105"/>
      <c r="D47" s="105"/>
      <c r="E47" s="105"/>
      <c r="F47" s="105"/>
      <c r="G47" s="105"/>
      <c r="H47" s="323"/>
      <c r="I47" s="105"/>
      <c r="J47" s="105"/>
      <c r="K47" s="105"/>
      <c r="L47" s="117"/>
      <c r="M47" s="105"/>
      <c r="N47" s="105"/>
      <c r="O47" s="118"/>
      <c r="P47" s="105"/>
      <c r="Q47" s="105"/>
      <c r="R47" s="105"/>
      <c r="S47" s="105"/>
      <c r="T47" s="118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/>
      <c r="AH47"/>
      <c r="AI47"/>
      <c r="AJ47"/>
      <c r="AK47"/>
      <c r="AL47"/>
      <c r="AM47"/>
    </row>
    <row r="48" spans="1:39">
      <c r="A48" s="105"/>
      <c r="B48" s="316">
        <f>+'Ark1'!AP1388</f>
        <v>0</v>
      </c>
      <c r="C48" s="316" t="str">
        <f>VLOOKUP(B48,RNR!$D$1:$E$37,2)</f>
        <v>Datamangel</v>
      </c>
      <c r="D48" s="313">
        <f>+'Ark1'!C1388</f>
        <v>2023</v>
      </c>
      <c r="E48" s="109">
        <f>+'Ark1'!Q1388</f>
        <v>894</v>
      </c>
      <c r="F48" s="112"/>
      <c r="G48" s="110">
        <f>+'Ark1'!R1388</f>
        <v>1417</v>
      </c>
      <c r="H48" s="400"/>
      <c r="I48" s="112">
        <f>+'Ark1'!AE1388</f>
        <v>3.6911615306468009</v>
      </c>
      <c r="J48" s="112"/>
      <c r="K48" s="112">
        <f>+'Ark1'!AF1388</f>
        <v>3.5382910800169176</v>
      </c>
      <c r="L48" s="117"/>
      <c r="M48" s="308">
        <f>+'Ark1'!U1388</f>
        <v>216.6978828510936</v>
      </c>
      <c r="N48" s="110"/>
      <c r="O48" s="118"/>
      <c r="P48" s="111">
        <f>+'Ark1'!S1388</f>
        <v>5.2225433526011562</v>
      </c>
      <c r="Q48" s="111"/>
      <c r="R48" s="110">
        <f>+IF(G48=0,"",'Ark1'!AR1388)</f>
        <v>184.7952755905512</v>
      </c>
      <c r="S48" s="110">
        <f>+IF(G48=0,"",'Ark1'!AS1388)</f>
        <v>29.324331215465502</v>
      </c>
      <c r="T48" s="118"/>
      <c r="U48" s="111">
        <f>+IF(G48=0,"",'Ark1'!T1388)</f>
        <v>7.4530698659139052</v>
      </c>
      <c r="V48" s="111"/>
      <c r="W48" s="110">
        <f>+'Ark1'!AG1388</f>
        <v>598.70078740157476</v>
      </c>
      <c r="X48" s="110">
        <f>IF(G48=0,"",1000*M48/W48)</f>
        <v>361.94688133213504</v>
      </c>
      <c r="Y48" s="110"/>
      <c r="Z48" s="110">
        <f>+'Ark1'!AH1388</f>
        <v>8.8214537755822136</v>
      </c>
      <c r="AA48" s="110">
        <f>+'Ark1'!W1388</f>
        <v>69.513055751587856</v>
      </c>
      <c r="AB48" s="110">
        <f>+'Ark1'!X1388</f>
        <v>0.77628793225123505</v>
      </c>
      <c r="AC48" s="110">
        <f>+'Ark1'!Y1388</f>
        <v>55.890794022734013</v>
      </c>
      <c r="AD48" s="111">
        <f>+'Ark1'!Z1388</f>
        <v>1.5831199817344972</v>
      </c>
      <c r="AE48" s="111">
        <f>+'Ark1'!AA1388</f>
        <v>2.1080765390477687</v>
      </c>
      <c r="AF48" s="105"/>
      <c r="AG48"/>
      <c r="AH48"/>
      <c r="AI48"/>
      <c r="AJ48"/>
      <c r="AK48"/>
      <c r="AL48"/>
      <c r="AM48"/>
    </row>
    <row r="49" spans="1:39">
      <c r="A49" s="105"/>
      <c r="B49" s="316">
        <f>+'Ark1'!AP1389</f>
        <v>1</v>
      </c>
      <c r="C49" s="316" t="str">
        <f>VLOOKUP(B49,RNR!$D$1:$E$37,2)</f>
        <v>NRF</v>
      </c>
      <c r="D49" s="313">
        <f>+'Ark1'!C1389</f>
        <v>2023</v>
      </c>
      <c r="E49" s="109">
        <f>+'Ark1'!Q1389</f>
        <v>3901</v>
      </c>
      <c r="F49" s="112"/>
      <c r="G49" s="110">
        <f>+'Ark1'!R1389</f>
        <v>11270</v>
      </c>
      <c r="H49" s="400"/>
      <c r="I49" s="112">
        <f>+'Ark1'!AE1389</f>
        <v>29.357367996040523</v>
      </c>
      <c r="J49" s="112"/>
      <c r="K49" s="112">
        <f>+'Ark1'!AF1389</f>
        <v>28.271633761650879</v>
      </c>
      <c r="L49" s="117"/>
      <c r="M49" s="308">
        <f>+'Ark1'!U1389</f>
        <v>217.69976042590895</v>
      </c>
      <c r="N49" s="110"/>
      <c r="O49" s="118"/>
      <c r="P49" s="111">
        <f>+'Ark1'!S1389</f>
        <v>4.2055925432756336</v>
      </c>
      <c r="Q49" s="111"/>
      <c r="R49" s="110">
        <f>+IF(G49=0,"",'Ark1'!AR1389)</f>
        <v>198.80958296362016</v>
      </c>
      <c r="S49" s="110">
        <f>+IF(G49=0,"",'Ark1'!AS1389)</f>
        <v>27.186955481223922</v>
      </c>
      <c r="T49" s="118"/>
      <c r="U49" s="111">
        <f>+IF(G49=0,"",'Ark1'!T1389)</f>
        <v>7.5852706299911263</v>
      </c>
      <c r="V49" s="111"/>
      <c r="W49" s="110">
        <f>+'Ark1'!AG1389</f>
        <v>578.00780834072748</v>
      </c>
      <c r="X49" s="110">
        <f>IF(G49=0,"",1000*M49/W49)</f>
        <v>376.63809603343282</v>
      </c>
      <c r="Y49" s="110"/>
      <c r="Z49" s="110">
        <f>+'Ark1'!AH1389</f>
        <v>99.716060337178362</v>
      </c>
      <c r="AA49" s="110">
        <f>+'Ark1'!W1389</f>
        <v>73.141082519964499</v>
      </c>
      <c r="AB49" s="110">
        <f>+'Ark1'!X1389</f>
        <v>0.27506654835847394</v>
      </c>
      <c r="AC49" s="110">
        <f>+'Ark1'!Y1389</f>
        <v>52.198286873809515</v>
      </c>
      <c r="AD49" s="111">
        <f>+'Ark1'!Z1389</f>
        <v>0.96373518338226494</v>
      </c>
      <c r="AE49" s="111">
        <f>+'Ark1'!AA1389</f>
        <v>1.9326172176812304</v>
      </c>
      <c r="AF49" s="105"/>
      <c r="AG49"/>
      <c r="AH49"/>
      <c r="AI49"/>
      <c r="AJ49"/>
      <c r="AK49"/>
      <c r="AL49"/>
      <c r="AM49"/>
    </row>
    <row r="50" spans="1:39">
      <c r="A50" s="105"/>
      <c r="B50" s="316">
        <f>+'Ark1'!AP1390</f>
        <v>2</v>
      </c>
      <c r="C50" s="316" t="str">
        <f>VLOOKUP(B50,RNR!$D$1:$E$37,2)</f>
        <v>Jersey</v>
      </c>
      <c r="D50" s="313">
        <f>+'Ark1'!C1390</f>
        <v>2023</v>
      </c>
      <c r="E50" s="109">
        <f>+'Ark1'!Q1390</f>
        <v>131</v>
      </c>
      <c r="F50" s="112"/>
      <c r="G50" s="110">
        <f>+'Ark1'!R1390</f>
        <v>269</v>
      </c>
      <c r="H50" s="400"/>
      <c r="I50" s="112">
        <f>+'Ark1'!AE1390</f>
        <v>0.70072156086378901</v>
      </c>
      <c r="J50" s="112"/>
      <c r="K50" s="112">
        <f>+'Ark1'!AF1390</f>
        <v>0.52719299396912489</v>
      </c>
      <c r="L50" s="117"/>
      <c r="M50" s="308">
        <f>+'Ark1'!U1390</f>
        <v>170.07806691449804</v>
      </c>
      <c r="N50" s="110"/>
      <c r="O50" s="118"/>
      <c r="P50" s="111">
        <f>+'Ark1'!S1390</f>
        <v>3.4126394052044602</v>
      </c>
      <c r="Q50" s="111"/>
      <c r="R50" s="110">
        <f>+IF(G50=0,"",'Ark1'!AR1390)</f>
        <v>189.45724907063203</v>
      </c>
      <c r="S50" s="110">
        <f>+IF(G50=0,"",'Ark1'!AS1390)</f>
        <v>24.439572020161037</v>
      </c>
      <c r="T50" s="118"/>
      <c r="U50" s="111">
        <f>+IF(G50=0,"",'Ark1'!T1390)</f>
        <v>7.2044609665427508</v>
      </c>
      <c r="V50" s="111"/>
      <c r="W50" s="110">
        <f>+'Ark1'!AG1390</f>
        <v>574.49442379182153</v>
      </c>
      <c r="X50" s="110">
        <f>IF(G50=0,"",1000*M50/W50)</f>
        <v>296.04824672089234</v>
      </c>
      <c r="Y50" s="110"/>
      <c r="Z50" s="110">
        <f>+'Ark1'!AH1390</f>
        <v>100</v>
      </c>
      <c r="AA50" s="110">
        <f>+'Ark1'!W1390</f>
        <v>64.312267657992564</v>
      </c>
      <c r="AB50" s="110">
        <f>+'Ark1'!X1390</f>
        <v>0</v>
      </c>
      <c r="AC50" s="110">
        <f>+'Ark1'!Y1390</f>
        <v>46.377183235808573</v>
      </c>
      <c r="AD50" s="111">
        <f>+'Ark1'!Z1390</f>
        <v>0.91496648327161501</v>
      </c>
      <c r="AE50" s="111">
        <f>+'Ark1'!AA1390</f>
        <v>1.8490976869574367</v>
      </c>
      <c r="AF50" s="105"/>
      <c r="AG50"/>
      <c r="AH50"/>
      <c r="AI50"/>
      <c r="AJ50"/>
      <c r="AK50"/>
      <c r="AL50"/>
      <c r="AM50"/>
    </row>
    <row r="51" spans="1:39">
      <c r="A51" s="105"/>
      <c r="B51" s="316">
        <f>+'Ark1'!AP1391</f>
        <v>3</v>
      </c>
      <c r="C51" s="316" t="str">
        <f>VLOOKUP(B51,RNR!$D$1:$E$37,2)</f>
        <v>Sidet Trønderfe og Nordlandsfe</v>
      </c>
      <c r="D51" s="313">
        <f>+'Ark1'!C1391</f>
        <v>2023</v>
      </c>
      <c r="E51" s="109">
        <f>+'Ark1'!Q1391</f>
        <v>82</v>
      </c>
      <c r="F51" s="112"/>
      <c r="G51" s="110">
        <f>+'Ark1'!R1391</f>
        <v>148</v>
      </c>
      <c r="H51" s="400"/>
      <c r="I51" s="112">
        <f>+'Ark1'!AE1391</f>
        <v>0.38552710411836727</v>
      </c>
      <c r="J51" s="112"/>
      <c r="K51" s="112">
        <f>+'Ark1'!AF1391</f>
        <v>0.24610444293448455</v>
      </c>
      <c r="L51" s="117"/>
      <c r="M51" s="308">
        <f>+'Ark1'!U1391</f>
        <v>144.30743243243251</v>
      </c>
      <c r="N51" s="110"/>
      <c r="O51" s="118"/>
      <c r="P51" s="111">
        <f>+'Ark1'!S1391</f>
        <v>3.7364864864864873</v>
      </c>
      <c r="Q51" s="111"/>
      <c r="R51" s="110">
        <f>+IF(G51=0,"",'Ark1'!AR1391)</f>
        <v>177.12162162162164</v>
      </c>
      <c r="S51" s="110">
        <f>+IF(G51=0,"",'Ark1'!AS1391)</f>
        <v>25.33024671686762</v>
      </c>
      <c r="T51" s="118"/>
      <c r="U51" s="111">
        <f>+IF(G51=0,"",'Ark1'!T1391)</f>
        <v>7.020270270270272</v>
      </c>
      <c r="V51" s="111"/>
      <c r="W51" s="110">
        <f>+'Ark1'!AG1391</f>
        <v>531.01351351351343</v>
      </c>
      <c r="X51" s="110">
        <f>IF(G51=0,"",1000*M51/W51)</f>
        <v>271.75849344700362</v>
      </c>
      <c r="Y51" s="110"/>
      <c r="Z51" s="110">
        <f>+'Ark1'!AH1391</f>
        <v>100</v>
      </c>
      <c r="AA51" s="110">
        <f>+'Ark1'!W1391</f>
        <v>58.108108108108112</v>
      </c>
      <c r="AB51" s="110">
        <f>+'Ark1'!X1391</f>
        <v>0</v>
      </c>
      <c r="AC51" s="110">
        <f>+'Ark1'!Y1391</f>
        <v>42.338224839933297</v>
      </c>
      <c r="AD51" s="111">
        <f>+'Ark1'!Z1391</f>
        <v>0.94698302224062014</v>
      </c>
      <c r="AE51" s="111">
        <f>+'Ark1'!AA1391</f>
        <v>2.0614531564270799</v>
      </c>
      <c r="AF51" s="105"/>
      <c r="AG51"/>
      <c r="AH51"/>
      <c r="AI51"/>
      <c r="AJ51"/>
      <c r="AK51"/>
      <c r="AL51"/>
      <c r="AM51"/>
    </row>
    <row r="52" spans="1:39">
      <c r="A52" s="105"/>
      <c r="B52" s="316">
        <f>+'Ark1'!AP1392</f>
        <v>4</v>
      </c>
      <c r="C52" s="316" t="str">
        <f>VLOOKUP(B52,RNR!$D$1:$E$37,2)</f>
        <v>Telemarkfe</v>
      </c>
      <c r="D52" s="313">
        <f>+'Ark1'!C1392</f>
        <v>2023</v>
      </c>
      <c r="E52" s="109">
        <f>+'Ark1'!Q1392</f>
        <v>21</v>
      </c>
      <c r="F52" s="112"/>
      <c r="G52" s="110">
        <f>+'Ark1'!R1392</f>
        <v>25</v>
      </c>
      <c r="H52" s="400"/>
      <c r="I52" s="112">
        <f>+'Ark1'!AE1392</f>
        <v>6.5122821641616105E-2</v>
      </c>
      <c r="J52" s="112"/>
      <c r="K52" s="112">
        <f>+'Ark1'!AF1392</f>
        <v>3.8301606361696487E-2</v>
      </c>
      <c r="L52" s="117"/>
      <c r="M52" s="308">
        <f>+'Ark1'!U1392</f>
        <v>132.95600000000002</v>
      </c>
      <c r="N52" s="110"/>
      <c r="O52" s="118"/>
      <c r="P52" s="111">
        <f>+'Ark1'!S1392</f>
        <v>3.88</v>
      </c>
      <c r="Q52" s="111"/>
      <c r="R52" s="110">
        <f>+IF(G52=0,"",'Ark1'!AR1392)</f>
        <v>172.2</v>
      </c>
      <c r="S52" s="110">
        <f>+IF(G52=0,"",'Ark1'!AS1392)</f>
        <v>25.609298803138003</v>
      </c>
      <c r="T52" s="118"/>
      <c r="U52" s="111">
        <f>+IF(G52=0,"",'Ark1'!T1392)</f>
        <v>5.8</v>
      </c>
      <c r="V52" s="111"/>
      <c r="W52" s="110">
        <f>+'Ark1'!AG1392</f>
        <v>466.24</v>
      </c>
      <c r="X52" s="110">
        <f>IF(G52=0,"",1000*M52/W52)</f>
        <v>285.16643788606734</v>
      </c>
      <c r="Y52" s="110"/>
      <c r="Z52" s="110">
        <f>+'Ark1'!AH1392</f>
        <v>100</v>
      </c>
      <c r="AA52" s="110">
        <f>+'Ark1'!W1392</f>
        <v>32</v>
      </c>
      <c r="AB52" s="110">
        <f>+'Ark1'!X1392</f>
        <v>0</v>
      </c>
      <c r="AC52" s="110">
        <f>+'Ark1'!Y1392</f>
        <v>30.090158922810367</v>
      </c>
      <c r="AD52" s="111">
        <f>+'Ark1'!Z1392</f>
        <v>0.58787753826796396</v>
      </c>
      <c r="AE52" s="111">
        <f>+'Ark1'!AA1392</f>
        <v>1.5231546211727811</v>
      </c>
      <c r="AF52" s="105"/>
      <c r="AG52"/>
      <c r="AH52"/>
      <c r="AI52"/>
      <c r="AJ52"/>
      <c r="AK52"/>
      <c r="AL52"/>
      <c r="AM52"/>
    </row>
    <row r="53" spans="1:39">
      <c r="A53" s="105"/>
      <c r="B53" s="316">
        <f>+'Ark1'!AP1393</f>
        <v>5</v>
      </c>
      <c r="C53" s="316" t="str">
        <f>VLOOKUP(B53,RNR!$D$1:$E$37,2)</f>
        <v>Dølafe</v>
      </c>
      <c r="D53" s="313">
        <f>+'Ark1'!C1393</f>
        <v>2023</v>
      </c>
      <c r="E53" s="109">
        <f>+'Ark1'!Q1393</f>
        <v>13</v>
      </c>
      <c r="F53" s="112"/>
      <c r="G53" s="110">
        <f>+'Ark1'!R1393</f>
        <v>17</v>
      </c>
      <c r="H53" s="400"/>
      <c r="I53" s="112">
        <f>+'Ark1'!AE1393</f>
        <v>4.4283518716298945E-2</v>
      </c>
      <c r="J53" s="112"/>
      <c r="K53" s="112">
        <f>+'Ark1'!AF1393</f>
        <v>2.9647764074734156E-2</v>
      </c>
      <c r="L53" s="117"/>
      <c r="M53" s="308">
        <f>+'Ark1'!U1393</f>
        <v>151.34705882352935</v>
      </c>
      <c r="N53" s="110"/>
      <c r="O53" s="118"/>
      <c r="P53" s="111">
        <f>+'Ark1'!S1393</f>
        <v>3.8823529411764697</v>
      </c>
      <c r="Q53" s="111"/>
      <c r="R53" s="110">
        <f>+IF(G53=0,"",'Ark1'!AR1393)</f>
        <v>177.47058823529412</v>
      </c>
      <c r="S53" s="110">
        <f>+IF(G53=0,"",'Ark1'!AS1393)</f>
        <v>26.085078272205781</v>
      </c>
      <c r="T53" s="118"/>
      <c r="U53" s="111">
        <f>+IF(G53=0,"",'Ark1'!T1393)</f>
        <v>7.8235294117647056</v>
      </c>
      <c r="V53" s="111"/>
      <c r="W53" s="110">
        <f>+'Ark1'!AG1393</f>
        <v>529.11764705882354</v>
      </c>
      <c r="X53" s="110">
        <f>IF(G53=0,"",1000*M53/W53)</f>
        <v>286.03668704836008</v>
      </c>
      <c r="Y53" s="110"/>
      <c r="Z53" s="110">
        <f>+'Ark1'!AH1393</f>
        <v>100</v>
      </c>
      <c r="AA53" s="110">
        <f>+'Ark1'!W1393</f>
        <v>76.470588235294116</v>
      </c>
      <c r="AB53" s="110">
        <f>+'Ark1'!X1393</f>
        <v>0</v>
      </c>
      <c r="AC53" s="110">
        <f>+'Ark1'!Y1393</f>
        <v>43.969723776668751</v>
      </c>
      <c r="AD53" s="111">
        <f>+'Ark1'!Z1393</f>
        <v>0.89982697298696146</v>
      </c>
      <c r="AE53" s="111">
        <f>+'Ark1'!AA1393</f>
        <v>1.8860258284566351</v>
      </c>
      <c r="AF53" s="105"/>
      <c r="AG53"/>
      <c r="AH53"/>
      <c r="AI53"/>
      <c r="AJ53"/>
      <c r="AK53"/>
      <c r="AL53"/>
      <c r="AM53"/>
    </row>
    <row r="54" spans="1:39">
      <c r="A54" s="105"/>
      <c r="B54" s="316">
        <f>+'Ark1'!AP1394</f>
        <v>6</v>
      </c>
      <c r="C54" s="316" t="str">
        <f>VLOOKUP(B54,RNR!$D$1:$E$37,2)</f>
        <v>Østlandsk Rødkolle</v>
      </c>
      <c r="D54" s="313">
        <f>+'Ark1'!C1394</f>
        <v>2023</v>
      </c>
      <c r="E54" s="109">
        <f>+'Ark1'!Q1394</f>
        <v>16</v>
      </c>
      <c r="F54" s="112"/>
      <c r="G54" s="110">
        <f>+'Ark1'!R1394</f>
        <v>58</v>
      </c>
      <c r="H54" s="400"/>
      <c r="I54" s="112">
        <f>+'Ark1'!AE1394</f>
        <v>0.15108494620854931</v>
      </c>
      <c r="J54" s="112"/>
      <c r="K54" s="112">
        <f>+'Ark1'!AF1394</f>
        <v>8.2665511561170427E-2</v>
      </c>
      <c r="L54" s="117"/>
      <c r="M54" s="308">
        <f>+'Ark1'!U1394</f>
        <v>123.6879310344828</v>
      </c>
      <c r="N54" s="110"/>
      <c r="O54" s="118"/>
      <c r="P54" s="111">
        <f>+'Ark1'!S1394</f>
        <v>3.2413793103448265</v>
      </c>
      <c r="Q54" s="111"/>
      <c r="R54" s="110">
        <f>+IF(G54=0,"",'Ark1'!AR1394)</f>
        <v>173.82758620689651</v>
      </c>
      <c r="S54" s="110">
        <f>+IF(G54=0,"",'Ark1'!AS1394)</f>
        <v>22.4683083299077</v>
      </c>
      <c r="T54" s="118"/>
      <c r="U54" s="111">
        <f>+IF(G54=0,"",'Ark1'!T1394)</f>
        <v>5.4137931034482785</v>
      </c>
      <c r="V54" s="111"/>
      <c r="W54" s="110">
        <f>+'Ark1'!AG1394</f>
        <v>468.5</v>
      </c>
      <c r="X54" s="110">
        <f>IF(G54=0,"",1000*M54/W54)</f>
        <v>264.00839068192698</v>
      </c>
      <c r="Y54" s="110"/>
      <c r="Z54" s="110">
        <f>+'Ark1'!AH1394</f>
        <v>98.275862068965509</v>
      </c>
      <c r="AA54" s="110">
        <f>+'Ark1'!W1394</f>
        <v>31.03448275862068</v>
      </c>
      <c r="AB54" s="110">
        <f>+'Ark1'!X1394</f>
        <v>0</v>
      </c>
      <c r="AC54" s="110">
        <f>+'Ark1'!Y1394</f>
        <v>47.472206306231953</v>
      </c>
      <c r="AD54" s="111">
        <f>+'Ark1'!Z1394</f>
        <v>0.91558055498977631</v>
      </c>
      <c r="AE54" s="111">
        <f>+'Ark1'!AA1394</f>
        <v>1.9301106164353832</v>
      </c>
      <c r="AF54" s="105"/>
      <c r="AG54"/>
      <c r="AH54"/>
      <c r="AI54"/>
      <c r="AJ54"/>
      <c r="AK54"/>
      <c r="AL54"/>
      <c r="AM54"/>
    </row>
    <row r="55" spans="1:39">
      <c r="A55" s="105"/>
      <c r="B55" s="316">
        <f>+'Ark1'!AP1395</f>
        <v>7</v>
      </c>
      <c r="C55" s="316" t="str">
        <f>VLOOKUP(B55,RNR!$D$1:$E$37,2)</f>
        <v>Vestlandsk Raukolle</v>
      </c>
      <c r="D55" s="313">
        <f>+'Ark1'!C1395</f>
        <v>2023</v>
      </c>
      <c r="E55" s="109">
        <f>+'Ark1'!Q1395</f>
        <v>11</v>
      </c>
      <c r="F55" s="112"/>
      <c r="G55" s="110">
        <f>+'Ark1'!R1395</f>
        <v>13</v>
      </c>
      <c r="H55" s="400"/>
      <c r="I55" s="112">
        <f>+'Ark1'!AE1395</f>
        <v>3.3863867253640358E-2</v>
      </c>
      <c r="J55" s="112"/>
      <c r="K55" s="112">
        <f>+'Ark1'!AF1395</f>
        <v>2.4177752179100315E-2</v>
      </c>
      <c r="L55" s="117"/>
      <c r="M55" s="308">
        <f>+'Ark1'!U1395</f>
        <v>161.39999999999995</v>
      </c>
      <c r="N55" s="110"/>
      <c r="O55" s="118"/>
      <c r="P55" s="111">
        <f>+'Ark1'!S1395</f>
        <v>4.3076923076923057</v>
      </c>
      <c r="Q55" s="111"/>
      <c r="R55" s="110">
        <f>+IF(G55=0,"",'Ark1'!AR1395)</f>
        <v>179.38461538461536</v>
      </c>
      <c r="S55" s="110">
        <f>+IF(G55=0,"",'Ark1'!AS1395)</f>
        <v>27.364927568479295</v>
      </c>
      <c r="T55" s="118"/>
      <c r="U55" s="111">
        <f>+IF(G55=0,"",'Ark1'!T1395)</f>
        <v>7.3076923076923102</v>
      </c>
      <c r="V55" s="111"/>
      <c r="W55" s="110">
        <f>+'Ark1'!AG1395</f>
        <v>486.15384615384608</v>
      </c>
      <c r="X55" s="110">
        <f>IF(G55=0,"",1000*M55/W55)</f>
        <v>331.9936708860759</v>
      </c>
      <c r="Y55" s="110"/>
      <c r="Z55" s="110">
        <f>+'Ark1'!AH1395</f>
        <v>100</v>
      </c>
      <c r="AA55" s="110">
        <f>+'Ark1'!W1395</f>
        <v>61.538461538461519</v>
      </c>
      <c r="AB55" s="110">
        <f>+'Ark1'!X1395</f>
        <v>0</v>
      </c>
      <c r="AC55" s="110">
        <f>+'Ark1'!Y1395</f>
        <v>40.519340111568155</v>
      </c>
      <c r="AD55" s="111">
        <f>+'Ark1'!Z1395</f>
        <v>0.72160242458822021</v>
      </c>
      <c r="AE55" s="111">
        <f>+'Ark1'!AA1395</f>
        <v>2.0525637021732837</v>
      </c>
      <c r="AF55" s="105"/>
      <c r="AG55"/>
      <c r="AH55"/>
      <c r="AI55"/>
      <c r="AJ55"/>
      <c r="AK55"/>
      <c r="AL55"/>
      <c r="AM55"/>
    </row>
    <row r="56" spans="1:39">
      <c r="A56" s="105"/>
      <c r="B56" s="316">
        <f>+'Ark1'!AP1396</f>
        <v>8</v>
      </c>
      <c r="C56" s="316" t="str">
        <f>VLOOKUP(B56,RNR!$D$1:$E$37,2)</f>
        <v>Vestlandsk fjordfe</v>
      </c>
      <c r="D56" s="313">
        <f>+'Ark1'!C1396</f>
        <v>2023</v>
      </c>
      <c r="E56" s="109">
        <f>+'Ark1'!Q1396</f>
        <v>31</v>
      </c>
      <c r="F56" s="112"/>
      <c r="G56" s="110">
        <f>+'Ark1'!R1396</f>
        <v>58</v>
      </c>
      <c r="H56" s="400"/>
      <c r="I56" s="112">
        <f>+'Ark1'!AE1396</f>
        <v>0.15108494620854931</v>
      </c>
      <c r="J56" s="112"/>
      <c r="K56" s="112">
        <f>+'Ark1'!AF1396</f>
        <v>8.7264377681978228E-2</v>
      </c>
      <c r="L56" s="117"/>
      <c r="M56" s="308">
        <f>+'Ark1'!U1396</f>
        <v>130.56896551724137</v>
      </c>
      <c r="N56" s="110"/>
      <c r="O56" s="118"/>
      <c r="P56" s="111">
        <f>+'Ark1'!S1396</f>
        <v>3.844827586206895</v>
      </c>
      <c r="Q56" s="111"/>
      <c r="R56" s="110">
        <f>+IF(G56=0,"",'Ark1'!AR1396)</f>
        <v>170.51724137931035</v>
      </c>
      <c r="S56" s="110">
        <f>+IF(G56=0,"",'Ark1'!AS1396)</f>
        <v>25.448294607146153</v>
      </c>
      <c r="T56" s="118"/>
      <c r="U56" s="111">
        <f>+IF(G56=0,"",'Ark1'!T1396)</f>
        <v>6.5</v>
      </c>
      <c r="V56" s="111"/>
      <c r="W56" s="110">
        <f>+'Ark1'!AG1396</f>
        <v>515.93103448275872</v>
      </c>
      <c r="X56" s="110">
        <f>IF(G56=0,"",1000*M56/W56)</f>
        <v>253.07445528672631</v>
      </c>
      <c r="Y56" s="110"/>
      <c r="Z56" s="110">
        <f>+'Ark1'!AH1396</f>
        <v>100</v>
      </c>
      <c r="AA56" s="110">
        <f>+'Ark1'!W1396</f>
        <v>48.275862068965509</v>
      </c>
      <c r="AB56" s="110">
        <f>+'Ark1'!X1396</f>
        <v>0</v>
      </c>
      <c r="AC56" s="110">
        <f>+'Ark1'!Y1396</f>
        <v>42.866445389245392</v>
      </c>
      <c r="AD56" s="111">
        <f>+'Ark1'!Z1396</f>
        <v>1.0305961471640317</v>
      </c>
      <c r="AE56" s="111">
        <f>+'Ark1'!AA1396</f>
        <v>2.547818539524513</v>
      </c>
      <c r="AF56" s="105"/>
      <c r="AG56"/>
      <c r="AH56"/>
      <c r="AI56"/>
      <c r="AJ56"/>
      <c r="AK56"/>
      <c r="AL56"/>
      <c r="AM56"/>
    </row>
    <row r="57" spans="1:39">
      <c r="A57" s="105"/>
      <c r="B57" s="316">
        <f>+'Ark1'!AP1397</f>
        <v>9</v>
      </c>
      <c r="C57" s="316" t="str">
        <f>VLOOKUP(B57,RNR!$D$1:$E$37,2)</f>
        <v>Holstein</v>
      </c>
      <c r="D57" s="313">
        <f>+'Ark1'!C1397</f>
        <v>2023</v>
      </c>
      <c r="E57" s="109">
        <f>+'Ark1'!Q1397</f>
        <v>201</v>
      </c>
      <c r="F57" s="112"/>
      <c r="G57" s="110">
        <f>+'Ark1'!R1397</f>
        <v>464</v>
      </c>
      <c r="H57" s="400"/>
      <c r="I57" s="112">
        <f>+'Ark1'!AE1397</f>
        <v>1.2086795696683943</v>
      </c>
      <c r="J57" s="112"/>
      <c r="K57" s="112">
        <f>+'Ark1'!AF1397</f>
        <v>1.2024992066062912</v>
      </c>
      <c r="L57" s="117"/>
      <c r="M57" s="308">
        <f>+'Ark1'!U1397</f>
        <v>224.90431034482745</v>
      </c>
      <c r="N57" s="110"/>
      <c r="O57" s="118"/>
      <c r="P57" s="111">
        <f>+'Ark1'!S1397</f>
        <v>3.7262931034482758</v>
      </c>
      <c r="Q57" s="111"/>
      <c r="R57" s="110">
        <f>+IF(G57=0,"",'Ark1'!AR1397)</f>
        <v>204.38146551724137</v>
      </c>
      <c r="S57" s="110">
        <f>+IF(G57=0,"",'Ark1'!AS1397)</f>
        <v>25.71500103044178</v>
      </c>
      <c r="T57" s="118"/>
      <c r="U57" s="111">
        <f>+IF(G57=0,"",'Ark1'!T1397)</f>
        <v>7.1508620689655187</v>
      </c>
      <c r="V57" s="111"/>
      <c r="W57" s="110">
        <f>+'Ark1'!AG1397</f>
        <v>575.75431034482756</v>
      </c>
      <c r="X57" s="110">
        <f>IF(G57=0,"",1000*M57/W57)</f>
        <v>390.62549129702393</v>
      </c>
      <c r="Y57" s="110"/>
      <c r="Z57" s="110">
        <f>+'Ark1'!AH1397</f>
        <v>99.784482758620669</v>
      </c>
      <c r="AA57" s="110">
        <f>+'Ark1'!W1397</f>
        <v>64.008620689655146</v>
      </c>
      <c r="AB57" s="110">
        <f>+'Ark1'!X1397</f>
        <v>1.5086206896551722</v>
      </c>
      <c r="AC57" s="110">
        <f>+'Ark1'!Y1397</f>
        <v>61.552642723514353</v>
      </c>
      <c r="AD57" s="111">
        <f>+'Ark1'!Z1397</f>
        <v>1.1892471033015211</v>
      </c>
      <c r="AE57" s="111">
        <f>+'Ark1'!AA1397</f>
        <v>2.2607214171150356</v>
      </c>
      <c r="AF57" s="105"/>
      <c r="AG57"/>
      <c r="AH57"/>
      <c r="AI57"/>
      <c r="AJ57"/>
      <c r="AK57"/>
      <c r="AL57"/>
      <c r="AM57"/>
    </row>
    <row r="58" spans="1:39">
      <c r="A58" s="105"/>
      <c r="B58" s="316">
        <f>+'Ark1'!AP1398</f>
        <v>10</v>
      </c>
      <c r="C58" s="316" t="str">
        <f>VLOOKUP(B58,RNR!$D$1:$E$37,2)</f>
        <v>Rød Dansk Mælkefe</v>
      </c>
      <c r="D58" s="313">
        <f>+'Ark1'!C1398</f>
        <v>2023</v>
      </c>
      <c r="E58" s="109">
        <f>+'Ark1'!Q1398</f>
        <v>0</v>
      </c>
      <c r="F58" s="112"/>
      <c r="G58" s="110">
        <f>+'Ark1'!R1398</f>
        <v>0</v>
      </c>
      <c r="H58" s="400"/>
      <c r="I58" s="112">
        <f>+'Ark1'!AE1398</f>
        <v>0</v>
      </c>
      <c r="J58" s="112"/>
      <c r="K58" s="112">
        <f>+'Ark1'!AF1398</f>
        <v>0</v>
      </c>
      <c r="L58" s="117"/>
      <c r="M58" s="308">
        <f>+'Ark1'!U1398</f>
        <v>0</v>
      </c>
      <c r="N58" s="110"/>
      <c r="O58" s="118"/>
      <c r="P58" s="111">
        <f>+'Ark1'!S1398</f>
        <v>0</v>
      </c>
      <c r="Q58" s="111"/>
      <c r="R58" s="110" t="str">
        <f>+IF(G58=0,"",'Ark1'!AR1398)</f>
        <v/>
      </c>
      <c r="S58" s="110" t="str">
        <f>+IF(G58=0,"",'Ark1'!AS1398)</f>
        <v/>
      </c>
      <c r="T58" s="118"/>
      <c r="U58" s="111" t="str">
        <f>+IF(G58=0,"",'Ark1'!T1398)</f>
        <v/>
      </c>
      <c r="V58" s="111"/>
      <c r="W58" s="110">
        <f>+'Ark1'!AG1398</f>
        <v>0</v>
      </c>
      <c r="X58" s="110" t="str">
        <f>IF(G58=0,"",1000*M58/W58)</f>
        <v/>
      </c>
      <c r="Y58" s="110"/>
      <c r="Z58" s="110">
        <f>+'Ark1'!AH1398</f>
        <v>0</v>
      </c>
      <c r="AA58" s="110">
        <f>+'Ark1'!W1398</f>
        <v>0</v>
      </c>
      <c r="AB58" s="110">
        <f>+'Ark1'!X1398</f>
        <v>0</v>
      </c>
      <c r="AC58" s="110">
        <f>+'Ark1'!Y1398</f>
        <v>0</v>
      </c>
      <c r="AD58" s="111">
        <f>+'Ark1'!Z1398</f>
        <v>0</v>
      </c>
      <c r="AE58" s="111">
        <f>+'Ark1'!AA1398</f>
        <v>0</v>
      </c>
      <c r="AF58" s="105"/>
      <c r="AG58"/>
      <c r="AH58"/>
      <c r="AI58"/>
      <c r="AJ58"/>
      <c r="AK58"/>
      <c r="AL58"/>
      <c r="AM58"/>
    </row>
    <row r="59" spans="1:39">
      <c r="A59" s="105"/>
      <c r="B59" s="316">
        <f>+'Ark1'!AP1399</f>
        <v>11</v>
      </c>
      <c r="C59" s="316" t="str">
        <f>VLOOKUP(B59,RNR!$D$1:$E$37,2)</f>
        <v>Brown Swiss</v>
      </c>
      <c r="D59" s="313">
        <f>+'Ark1'!C1399</f>
        <v>2023</v>
      </c>
      <c r="E59" s="109">
        <f>+'Ark1'!Q1399</f>
        <v>33</v>
      </c>
      <c r="F59" s="112"/>
      <c r="G59" s="110">
        <f>+'Ark1'!R1399</f>
        <v>43</v>
      </c>
      <c r="H59" s="400"/>
      <c r="I59" s="112">
        <f>+'Ark1'!AE1399</f>
        <v>0.11201125322357967</v>
      </c>
      <c r="J59" s="112"/>
      <c r="K59" s="112">
        <f>+'Ark1'!AF1399</f>
        <v>0.1133745524330141</v>
      </c>
      <c r="L59" s="117"/>
      <c r="M59" s="308">
        <f>+'Ark1'!U1399</f>
        <v>228.81162790697661</v>
      </c>
      <c r="N59" s="110"/>
      <c r="O59" s="118"/>
      <c r="P59" s="111">
        <f>+'Ark1'!S1399</f>
        <v>4.0697674418604652</v>
      </c>
      <c r="Q59" s="111"/>
      <c r="R59" s="110">
        <f>+IF(G59=0,"",'Ark1'!AR1399)</f>
        <v>203.02325581395343</v>
      </c>
      <c r="S59" s="110">
        <f>+IF(G59=0,"",'Ark1'!AS1399)</f>
        <v>26.878545931881195</v>
      </c>
      <c r="T59" s="118"/>
      <c r="U59" s="111">
        <f>+IF(G59=0,"",'Ark1'!T1399)</f>
        <v>7.5813953488372077</v>
      </c>
      <c r="V59" s="111"/>
      <c r="W59" s="110">
        <f>+'Ark1'!AG1399</f>
        <v>594.09302325581359</v>
      </c>
      <c r="X59" s="110">
        <f>IF(G59=0,"",1000*M59/W59)</f>
        <v>385.14444531433497</v>
      </c>
      <c r="Y59" s="110"/>
      <c r="Z59" s="110">
        <f>+'Ark1'!AH1399</f>
        <v>100</v>
      </c>
      <c r="AA59" s="110">
        <f>+'Ark1'!W1399</f>
        <v>69.767441860465098</v>
      </c>
      <c r="AB59" s="110">
        <f>+'Ark1'!X1399</f>
        <v>0</v>
      </c>
      <c r="AC59" s="110">
        <f>+'Ark1'!Y1399</f>
        <v>49.992721373947759</v>
      </c>
      <c r="AD59" s="111">
        <f>+'Ark1'!Z1399</f>
        <v>0.97397170192427485</v>
      </c>
      <c r="AE59" s="111">
        <f>+'Ark1'!AA1399</f>
        <v>1.8455799887466504</v>
      </c>
      <c r="AF59" s="105"/>
      <c r="AG59"/>
      <c r="AH59"/>
      <c r="AI59"/>
      <c r="AJ59"/>
      <c r="AK59"/>
      <c r="AL59"/>
      <c r="AM59"/>
    </row>
    <row r="60" spans="1:39">
      <c r="A60" s="105"/>
      <c r="B60" s="316">
        <f>+'Ark1'!AP1400</f>
        <v>12</v>
      </c>
      <c r="C60" s="316" t="str">
        <f>VLOOKUP(B60,RNR!$D$1:$E$37,2)</f>
        <v>Jarlsbergfe</v>
      </c>
      <c r="D60" s="313">
        <f>+'Ark1'!C1400</f>
        <v>2023</v>
      </c>
      <c r="E60" s="109">
        <f>+'Ark1'!Q1400</f>
        <v>2</v>
      </c>
      <c r="F60" s="112"/>
      <c r="G60" s="110">
        <f>+'Ark1'!R1400</f>
        <v>4</v>
      </c>
      <c r="H60" s="400"/>
      <c r="I60" s="112">
        <f>+'Ark1'!AE1400</f>
        <v>1.0419651462658577E-2</v>
      </c>
      <c r="J60" s="112"/>
      <c r="K60" s="112">
        <f>+'Ark1'!AF1400</f>
        <v>9.4742864558460971E-3</v>
      </c>
      <c r="L60" s="117"/>
      <c r="M60" s="308">
        <f>+'Ark1'!U1400</f>
        <v>205.55</v>
      </c>
      <c r="N60" s="110"/>
      <c r="O60" s="118"/>
      <c r="P60" s="111">
        <f>+'Ark1'!S1400</f>
        <v>5</v>
      </c>
      <c r="Q60" s="111"/>
      <c r="R60" s="110">
        <f>+IF(G60=0,"",'Ark1'!AR1400)</f>
        <v>190.75</v>
      </c>
      <c r="S60" s="110">
        <f>+IF(G60=0,"",'Ark1'!AS1400)</f>
        <v>29.434166979678103</v>
      </c>
      <c r="T60" s="118"/>
      <c r="U60" s="111">
        <f>+IF(G60=0,"",'Ark1'!T1400)</f>
        <v>8.75</v>
      </c>
      <c r="V60" s="111"/>
      <c r="W60" s="110">
        <f>+'Ark1'!AG1400</f>
        <v>550.5</v>
      </c>
      <c r="X60" s="110">
        <f>IF(G60=0,"",1000*M60/W60)</f>
        <v>373.38782924613986</v>
      </c>
      <c r="Y60" s="110"/>
      <c r="Z60" s="110">
        <f>+'Ark1'!AH1400</f>
        <v>100</v>
      </c>
      <c r="AA60" s="110">
        <f>+'Ark1'!W1400</f>
        <v>100</v>
      </c>
      <c r="AB60" s="110">
        <f>+'Ark1'!X1400</f>
        <v>0</v>
      </c>
      <c r="AC60" s="110">
        <f>+'Ark1'!Y1400</f>
        <v>28.265747823116087</v>
      </c>
      <c r="AD60" s="111">
        <f>+'Ark1'!Z1400</f>
        <v>0</v>
      </c>
      <c r="AE60" s="111">
        <f>+'Ark1'!AA1400</f>
        <v>1.4790199457749036</v>
      </c>
      <c r="AF60" s="105"/>
      <c r="AG60"/>
      <c r="AH60"/>
      <c r="AI60"/>
      <c r="AJ60"/>
      <c r="AK60"/>
      <c r="AL60"/>
      <c r="AM60"/>
    </row>
    <row r="61" spans="1:39">
      <c r="A61" s="105"/>
      <c r="B61" s="316">
        <f>+'Ark1'!AP1401</f>
        <v>13</v>
      </c>
      <c r="C61" s="316" t="str">
        <f>VLOOKUP(B61,RNR!$D$1:$E$37,2)</f>
        <v>Fleckvieh</v>
      </c>
      <c r="D61" s="313">
        <f>+'Ark1'!C1401</f>
        <v>2023</v>
      </c>
      <c r="E61" s="109">
        <f>+'Ark1'!Q1401</f>
        <v>100</v>
      </c>
      <c r="F61" s="112"/>
      <c r="G61" s="110">
        <f>+'Ark1'!R1401</f>
        <v>150</v>
      </c>
      <c r="H61" s="400"/>
      <c r="I61" s="112">
        <f>+'Ark1'!AE1401</f>
        <v>0.39073692984969655</v>
      </c>
      <c r="J61" s="112"/>
      <c r="K61" s="112">
        <f>+'Ark1'!AF1401</f>
        <v>0.40828044339614578</v>
      </c>
      <c r="L61" s="117"/>
      <c r="M61" s="308">
        <f>+'Ark1'!U1401</f>
        <v>236.21</v>
      </c>
      <c r="N61" s="110"/>
      <c r="O61" s="118"/>
      <c r="P61" s="111">
        <f>+'Ark1'!S1401</f>
        <v>5.0333333333333323</v>
      </c>
      <c r="Q61" s="111"/>
      <c r="R61" s="110">
        <f>+IF(G61=0,"",'Ark1'!AR1401)</f>
        <v>199.98</v>
      </c>
      <c r="S61" s="110">
        <f>+IF(G61=0,"",'Ark1'!AS1401)</f>
        <v>28.9640459745493</v>
      </c>
      <c r="T61" s="118"/>
      <c r="U61" s="111">
        <f>+IF(G61=0,"",'Ark1'!T1401)</f>
        <v>7.34</v>
      </c>
      <c r="V61" s="111"/>
      <c r="W61" s="110">
        <f>+'Ark1'!AG1401</f>
        <v>581.70666666666671</v>
      </c>
      <c r="X61" s="110">
        <f>IF(G61=0,"",1000*M61/W61)</f>
        <v>406.06376638855778</v>
      </c>
      <c r="Y61" s="110"/>
      <c r="Z61" s="110">
        <f>+'Ark1'!AH1401</f>
        <v>100</v>
      </c>
      <c r="AA61" s="110">
        <f>+'Ark1'!W1401</f>
        <v>68.666666666666686</v>
      </c>
      <c r="AB61" s="110">
        <f>+'Ark1'!X1401</f>
        <v>0.66666666666666652</v>
      </c>
      <c r="AC61" s="110">
        <f>+'Ark1'!Y1401</f>
        <v>57.726607094707049</v>
      </c>
      <c r="AD61" s="111">
        <f>+'Ark1'!Z1401</f>
        <v>1.2133516482134201</v>
      </c>
      <c r="AE61" s="111">
        <f>+'Ark1'!AA1401</f>
        <v>1.9142622599842476</v>
      </c>
      <c r="AF61" s="105"/>
      <c r="AG61"/>
      <c r="AH61"/>
      <c r="AI61"/>
      <c r="AJ61"/>
      <c r="AK61"/>
      <c r="AL61"/>
      <c r="AM61"/>
    </row>
    <row r="62" spans="1:39">
      <c r="A62" s="105"/>
      <c r="B62" s="316">
        <f>+'Ark1'!AP1402</f>
        <v>14</v>
      </c>
      <c r="C62" s="316" t="str">
        <f>VLOOKUP(B62,RNR!$D$1:$E$37,2)</f>
        <v>Canadisk Ayrshire</v>
      </c>
      <c r="D62" s="313">
        <f>+'Ark1'!C1402</f>
        <v>2023</v>
      </c>
      <c r="E62" s="109">
        <f>+'Ark1'!Q1402</f>
        <v>1</v>
      </c>
      <c r="F62" s="112"/>
      <c r="G62" s="110">
        <f>+'Ark1'!R1402</f>
        <v>1</v>
      </c>
      <c r="H62" s="400"/>
      <c r="I62" s="112">
        <f>+'Ark1'!AE1402</f>
        <v>2.6049128656646442E-3</v>
      </c>
      <c r="J62" s="112"/>
      <c r="K62" s="112">
        <f>+'Ark1'!AF1402</f>
        <v>2.1202489757670673E-3</v>
      </c>
      <c r="L62" s="117"/>
      <c r="M62" s="308">
        <f>+'Ark1'!U1402</f>
        <v>184</v>
      </c>
      <c r="N62" s="110"/>
      <c r="O62" s="118"/>
      <c r="P62" s="111">
        <f>+'Ark1'!S1402</f>
        <v>6</v>
      </c>
      <c r="Q62" s="111"/>
      <c r="R62" s="110">
        <f>+IF(G62=0,"",'Ark1'!AR1402)</f>
        <v>178</v>
      </c>
      <c r="S62" s="110">
        <f>+IF(G62=0,"",'Ark1'!AS1402)</f>
        <v>32.625548073745087</v>
      </c>
      <c r="T62" s="118"/>
      <c r="U62" s="111">
        <f>+IF(G62=0,"",'Ark1'!T1402)</f>
        <v>7</v>
      </c>
      <c r="V62" s="111"/>
      <c r="W62" s="110">
        <f>+'Ark1'!AG1402</f>
        <v>459</v>
      </c>
      <c r="X62" s="110">
        <f>IF(G62=0,"",1000*M62/W62)</f>
        <v>400.87145969498908</v>
      </c>
      <c r="Y62" s="110"/>
      <c r="Z62" s="110">
        <f>+'Ark1'!AH1402</f>
        <v>100</v>
      </c>
      <c r="AA62" s="110">
        <f>+'Ark1'!W1402</f>
        <v>100</v>
      </c>
      <c r="AB62" s="110">
        <f>+'Ark1'!X1402</f>
        <v>0</v>
      </c>
      <c r="AC62" s="110">
        <f>+'Ark1'!Y1402</f>
        <v>0</v>
      </c>
      <c r="AD62" s="111">
        <f>+'Ark1'!Z1402</f>
        <v>0</v>
      </c>
      <c r="AE62" s="111">
        <f>+'Ark1'!AA1402</f>
        <v>0</v>
      </c>
      <c r="AF62" s="105"/>
      <c r="AG62"/>
      <c r="AH62"/>
      <c r="AI62"/>
      <c r="AJ62"/>
      <c r="AK62"/>
      <c r="AL62"/>
      <c r="AM62"/>
    </row>
    <row r="63" spans="1:39">
      <c r="A63" s="105"/>
      <c r="B63" s="316">
        <f>+'Ark1'!AP1403</f>
        <v>15</v>
      </c>
      <c r="C63" s="316" t="str">
        <f>VLOOKUP(B63,RNR!$D$1:$E$37,2)</f>
        <v>Montbéliard</v>
      </c>
      <c r="D63" s="313">
        <f>+'Ark1'!C1403</f>
        <v>2023</v>
      </c>
      <c r="E63" s="109">
        <f>+'Ark1'!Q1403</f>
        <v>3</v>
      </c>
      <c r="F63" s="112"/>
      <c r="G63" s="110">
        <f>+'Ark1'!R1403</f>
        <v>3</v>
      </c>
      <c r="H63" s="400"/>
      <c r="I63" s="112">
        <f>+'Ark1'!AE1403</f>
        <v>7.8147385969939316E-3</v>
      </c>
      <c r="J63" s="112"/>
      <c r="K63" s="112">
        <f>+'Ark1'!AF1403</f>
        <v>8.4026388757029637E-3</v>
      </c>
      <c r="L63" s="117"/>
      <c r="M63" s="308">
        <f>+'Ark1'!U1403</f>
        <v>243.06666666666672</v>
      </c>
      <c r="N63" s="110"/>
      <c r="O63" s="118"/>
      <c r="P63" s="111">
        <f>+'Ark1'!S1403</f>
        <v>5</v>
      </c>
      <c r="Q63" s="111"/>
      <c r="R63" s="110">
        <f>+IF(G63=0,"",'Ark1'!AR1403)</f>
        <v>204.33333333333337</v>
      </c>
      <c r="S63" s="110">
        <f>+IF(G63=0,"",'Ark1'!AS1403)</f>
        <v>28.675584007806911</v>
      </c>
      <c r="T63" s="118"/>
      <c r="U63" s="111">
        <f>+IF(G63=0,"",'Ark1'!T1403)</f>
        <v>7.3333333333333313</v>
      </c>
      <c r="V63" s="111"/>
      <c r="W63" s="110">
        <f>+'Ark1'!AG1403</f>
        <v>554</v>
      </c>
      <c r="X63" s="110">
        <f>IF(G63=0,"",1000*M63/W63)</f>
        <v>438.74849578820709</v>
      </c>
      <c r="Y63" s="110"/>
      <c r="Z63" s="110">
        <f>+'Ark1'!AH1403</f>
        <v>100</v>
      </c>
      <c r="AA63" s="110">
        <f>+'Ark1'!W1403</f>
        <v>100</v>
      </c>
      <c r="AB63" s="110">
        <f>+'Ark1'!X1403</f>
        <v>0</v>
      </c>
      <c r="AC63" s="110">
        <f>+'Ark1'!Y1403</f>
        <v>24.122787751188195</v>
      </c>
      <c r="AD63" s="111">
        <f>+'Ark1'!Z1403</f>
        <v>1.4142135623730951</v>
      </c>
      <c r="AE63" s="111">
        <f>+'Ark1'!AA1403</f>
        <v>0.4714045207910384</v>
      </c>
      <c r="AF63" s="105"/>
      <c r="AG63"/>
      <c r="AH63"/>
      <c r="AI63"/>
      <c r="AJ63"/>
      <c r="AK63"/>
      <c r="AL63"/>
      <c r="AM63"/>
    </row>
    <row r="64" spans="1:39">
      <c r="A64" s="105"/>
      <c r="B64" s="316">
        <f>+'Ark1'!AP1404</f>
        <v>16</v>
      </c>
      <c r="C64" s="316" t="str">
        <f>VLOOKUP(B64,RNR!$D$1:$E$37,2)</f>
        <v>Mørefe</v>
      </c>
      <c r="D64" s="313">
        <f>+'Ark1'!C1404</f>
        <v>2023</v>
      </c>
      <c r="E64" s="109">
        <f>+'Ark1'!Q1404</f>
        <v>0</v>
      </c>
      <c r="F64" s="112"/>
      <c r="G64" s="110">
        <f>+'Ark1'!R1404</f>
        <v>0</v>
      </c>
      <c r="H64" s="400"/>
      <c r="I64" s="112">
        <f>+'Ark1'!AE1404</f>
        <v>0</v>
      </c>
      <c r="J64" s="112"/>
      <c r="K64" s="112">
        <f>+'Ark1'!AF1404</f>
        <v>0</v>
      </c>
      <c r="L64" s="117"/>
      <c r="M64" s="308">
        <f>+'Ark1'!U1404</f>
        <v>0</v>
      </c>
      <c r="N64" s="110"/>
      <c r="O64" s="118"/>
      <c r="P64" s="111">
        <f>+'Ark1'!S1404</f>
        <v>0</v>
      </c>
      <c r="Q64" s="111"/>
      <c r="R64" s="110" t="str">
        <f>+IF(G64=0,"",'Ark1'!AR1404)</f>
        <v/>
      </c>
      <c r="S64" s="110" t="str">
        <f>+IF(G64=0,"",'Ark1'!AS1404)</f>
        <v/>
      </c>
      <c r="T64" s="118"/>
      <c r="U64" s="111" t="str">
        <f>+IF(G64=0,"",'Ark1'!T1404)</f>
        <v/>
      </c>
      <c r="V64" s="111"/>
      <c r="W64" s="110">
        <f>+'Ark1'!AG1404</f>
        <v>0</v>
      </c>
      <c r="X64" s="110" t="str">
        <f>IF(G64=0,"",1000*M64/W64)</f>
        <v/>
      </c>
      <c r="Y64" s="110"/>
      <c r="Z64" s="110">
        <f>+'Ark1'!AH1404</f>
        <v>0</v>
      </c>
      <c r="AA64" s="110">
        <f>+'Ark1'!W1404</f>
        <v>0</v>
      </c>
      <c r="AB64" s="110">
        <f>+'Ark1'!X1404</f>
        <v>0</v>
      </c>
      <c r="AC64" s="110">
        <f>+'Ark1'!Y1404</f>
        <v>0</v>
      </c>
      <c r="AD64" s="111">
        <f>+'Ark1'!Z1404</f>
        <v>0</v>
      </c>
      <c r="AE64" s="111">
        <f>+'Ark1'!AA1404</f>
        <v>0</v>
      </c>
      <c r="AF64" s="105"/>
      <c r="AG64"/>
      <c r="AH64"/>
      <c r="AI64"/>
      <c r="AJ64"/>
      <c r="AK64"/>
      <c r="AL64"/>
      <c r="AM64"/>
    </row>
    <row r="65" spans="1:39">
      <c r="A65" s="105"/>
      <c r="B65" s="316">
        <f>+'Ark1'!AP1405</f>
        <v>17</v>
      </c>
      <c r="C65" s="316" t="str">
        <f>VLOOKUP(B65,RNR!$D$1:$E$37,2)</f>
        <v>Normande</v>
      </c>
      <c r="D65" s="313">
        <f>+'Ark1'!C1405</f>
        <v>2023</v>
      </c>
      <c r="E65" s="109">
        <f>+'Ark1'!Q1405</f>
        <v>0</v>
      </c>
      <c r="F65" s="112"/>
      <c r="G65" s="110">
        <f>+'Ark1'!R1405</f>
        <v>0</v>
      </c>
      <c r="H65" s="400"/>
      <c r="I65" s="112">
        <f>+'Ark1'!AE1405</f>
        <v>0</v>
      </c>
      <c r="J65" s="112"/>
      <c r="K65" s="112">
        <f>+'Ark1'!AF1405</f>
        <v>0</v>
      </c>
      <c r="L65" s="117"/>
      <c r="M65" s="308">
        <f>+'Ark1'!U1405</f>
        <v>0</v>
      </c>
      <c r="N65" s="110"/>
      <c r="O65" s="118"/>
      <c r="P65" s="111">
        <f>+'Ark1'!S1405</f>
        <v>0</v>
      </c>
      <c r="Q65" s="111"/>
      <c r="R65" s="110" t="str">
        <f>+IF(G65=0,"",'Ark1'!AR1405)</f>
        <v/>
      </c>
      <c r="S65" s="110" t="str">
        <f>+IF(G65=0,"",'Ark1'!AS1405)</f>
        <v/>
      </c>
      <c r="T65" s="118"/>
      <c r="U65" s="111" t="str">
        <f>+IF(G65=0,"",'Ark1'!T1405)</f>
        <v/>
      </c>
      <c r="V65" s="111"/>
      <c r="W65" s="110">
        <f>+'Ark1'!AG1405</f>
        <v>0</v>
      </c>
      <c r="X65" s="110" t="str">
        <f>IF(G65=0,"",1000*M65/W65)</f>
        <v/>
      </c>
      <c r="Y65" s="110"/>
      <c r="Z65" s="110">
        <f>+'Ark1'!AH1405</f>
        <v>0</v>
      </c>
      <c r="AA65" s="110">
        <f>+'Ark1'!W1405</f>
        <v>0</v>
      </c>
      <c r="AB65" s="110">
        <f>+'Ark1'!X1405</f>
        <v>0</v>
      </c>
      <c r="AC65" s="110">
        <f>+'Ark1'!Y1405</f>
        <v>0</v>
      </c>
      <c r="AD65" s="111">
        <f>+'Ark1'!Z1405</f>
        <v>0</v>
      </c>
      <c r="AE65" s="111">
        <f>+'Ark1'!AA1405</f>
        <v>0</v>
      </c>
      <c r="AF65" s="105"/>
      <c r="AG65"/>
      <c r="AH65"/>
      <c r="AI65"/>
      <c r="AJ65"/>
      <c r="AK65"/>
      <c r="AL65"/>
      <c r="AM65"/>
    </row>
    <row r="66" spans="1:39">
      <c r="A66" s="105"/>
      <c r="B66" s="316">
        <f>+'Ark1'!AP1406</f>
        <v>21</v>
      </c>
      <c r="C66" s="316" t="str">
        <f>VLOOKUP(B66,RNR!$D$1:$E$37,2)</f>
        <v>Hereford</v>
      </c>
      <c r="D66" s="313">
        <f>+'Ark1'!C1406</f>
        <v>2023</v>
      </c>
      <c r="E66" s="109">
        <f>+'Ark1'!Q1406</f>
        <v>675</v>
      </c>
      <c r="F66" s="112"/>
      <c r="G66" s="110">
        <f>+'Ark1'!R1406</f>
        <v>2565</v>
      </c>
      <c r="H66" s="400"/>
      <c r="I66" s="112">
        <f>+'Ark1'!AE1406</f>
        <v>6.681601500429811</v>
      </c>
      <c r="J66" s="112"/>
      <c r="K66" s="112">
        <f>+'Ark1'!AF1406</f>
        <v>5.9905295622569614</v>
      </c>
      <c r="L66" s="117"/>
      <c r="M66" s="308">
        <f>+'Ark1'!U1406</f>
        <v>202.67902534113023</v>
      </c>
      <c r="N66" s="110"/>
      <c r="O66" s="118"/>
      <c r="P66" s="111">
        <f>+'Ark1'!S1406</f>
        <v>5.5762183235867457</v>
      </c>
      <c r="Q66" s="111"/>
      <c r="R66" s="110">
        <f>+IF(G66=0,"",'Ark1'!AR1406)</f>
        <v>187.35048732943471</v>
      </c>
      <c r="S66" s="110">
        <f>+IF(G66=0,"",'Ark1'!AS1406)</f>
        <v>30.347486296706009</v>
      </c>
      <c r="T66" s="118"/>
      <c r="U66" s="111">
        <f>+IF(G66=0,"",'Ark1'!T1406)</f>
        <v>8.3212475633528253</v>
      </c>
      <c r="V66" s="111"/>
      <c r="W66" s="110">
        <f>+'Ark1'!AG1406</f>
        <v>527.26900584795317</v>
      </c>
      <c r="X66" s="110">
        <f>IF(G66=0,"",1000*M66/W66)</f>
        <v>384.39396796172792</v>
      </c>
      <c r="Y66" s="110"/>
      <c r="Z66" s="110">
        <f>+'Ark1'!AH1406</f>
        <v>99.649122807017562</v>
      </c>
      <c r="AA66" s="110">
        <f>+'Ark1'!W1406</f>
        <v>79.96101364522417</v>
      </c>
      <c r="AB66" s="110">
        <f>+'Ark1'!X1406</f>
        <v>0.11695906432748537</v>
      </c>
      <c r="AC66" s="110">
        <f>+'Ark1'!Y1406</f>
        <v>45.994797788571589</v>
      </c>
      <c r="AD66" s="111">
        <f>+'Ark1'!Z1406</f>
        <v>1.0692128451717311</v>
      </c>
      <c r="AE66" s="111">
        <f>+'Ark1'!AA1406</f>
        <v>2.0809440809755251</v>
      </c>
      <c r="AF66" s="105"/>
      <c r="AG66"/>
      <c r="AH66"/>
      <c r="AI66"/>
      <c r="AJ66"/>
      <c r="AK66"/>
      <c r="AL66"/>
      <c r="AM66"/>
    </row>
    <row r="67" spans="1:39">
      <c r="A67" s="105"/>
      <c r="B67" s="316">
        <f>+'Ark1'!AP1407</f>
        <v>22</v>
      </c>
      <c r="C67" s="316" t="str">
        <f>VLOOKUP(B67,RNR!$D$1:$E$37,2)</f>
        <v>Charolais</v>
      </c>
      <c r="D67" s="313">
        <f>+'Ark1'!C1407</f>
        <v>2023</v>
      </c>
      <c r="E67" s="109">
        <f>+'Ark1'!Q1407</f>
        <v>1017</v>
      </c>
      <c r="F67" s="112"/>
      <c r="G67" s="110">
        <f>+'Ark1'!R1407</f>
        <v>4870</v>
      </c>
      <c r="H67" s="400"/>
      <c r="I67" s="112">
        <f>+'Ark1'!AE1407</f>
        <v>12.685925655786816</v>
      </c>
      <c r="J67" s="112"/>
      <c r="K67" s="112">
        <f>+'Ark1'!AF1407</f>
        <v>13.953444932715023</v>
      </c>
      <c r="L67" s="117"/>
      <c r="M67" s="308">
        <f>+'Ark1'!U1407</f>
        <v>248.6471252566736</v>
      </c>
      <c r="N67" s="110"/>
      <c r="O67" s="118"/>
      <c r="P67" s="111">
        <f>+'Ark1'!S1407</f>
        <v>7.0160164271047218</v>
      </c>
      <c r="Q67" s="111"/>
      <c r="R67" s="110">
        <f>+IF(G67=0,"",'Ark1'!AR1407)</f>
        <v>193.80821355236137</v>
      </c>
      <c r="S67" s="110">
        <f>+IF(G67=0,"",'Ark1'!AS1407)</f>
        <v>33.830362298929366</v>
      </c>
      <c r="T67" s="118"/>
      <c r="U67" s="111">
        <f>+IF(G67=0,"",'Ark1'!T1407)</f>
        <v>7.4995893223819312</v>
      </c>
      <c r="V67" s="111"/>
      <c r="W67" s="110">
        <f>+'Ark1'!AG1407</f>
        <v>517.96078028747445</v>
      </c>
      <c r="X67" s="110">
        <f>IF(G67=0,"",1000*M67/W67)</f>
        <v>480.05010170590805</v>
      </c>
      <c r="Y67" s="110"/>
      <c r="Z67" s="110">
        <f>+'Ark1'!AH1407</f>
        <v>99.383983572895275</v>
      </c>
      <c r="AA67" s="110">
        <f>+'Ark1'!W1407</f>
        <v>72.854209445585198</v>
      </c>
      <c r="AB67" s="110">
        <f>+'Ark1'!X1407</f>
        <v>1.4579055441478437</v>
      </c>
      <c r="AC67" s="110">
        <f>+'Ark1'!Y1407</f>
        <v>47.85106577541336</v>
      </c>
      <c r="AD67" s="111">
        <f>+'Ark1'!Z1407</f>
        <v>1.1979406284189551</v>
      </c>
      <c r="AE67" s="111">
        <f>+'Ark1'!AA1407</f>
        <v>1.8845257236257436</v>
      </c>
      <c r="AF67" s="105"/>
      <c r="AG67"/>
      <c r="AH67"/>
      <c r="AI67"/>
      <c r="AJ67"/>
      <c r="AK67"/>
      <c r="AL67"/>
      <c r="AM67"/>
    </row>
    <row r="68" spans="1:39">
      <c r="A68" s="105"/>
      <c r="B68" s="316">
        <f>+'Ark1'!AP1408</f>
        <v>23</v>
      </c>
      <c r="C68" s="316" t="str">
        <f>VLOOKUP(B68,RNR!$D$1:$E$37,2)</f>
        <v>Aberdeen Angus</v>
      </c>
      <c r="D68" s="313">
        <f>+'Ark1'!C1408</f>
        <v>2023</v>
      </c>
      <c r="E68" s="109">
        <f>+'Ark1'!Q1408</f>
        <v>1055</v>
      </c>
      <c r="F68" s="112"/>
      <c r="G68" s="110">
        <f>+'Ark1'!R1408</f>
        <v>4904</v>
      </c>
      <c r="H68" s="400"/>
      <c r="I68" s="112">
        <f>+'Ark1'!AE1408</f>
        <v>12.774492693219411</v>
      </c>
      <c r="J68" s="112"/>
      <c r="K68" s="112">
        <f>+'Ark1'!AF1408</f>
        <v>12.726754146218852</v>
      </c>
      <c r="L68" s="117"/>
      <c r="M68" s="308">
        <f>+'Ark1'!U1408</f>
        <v>225.2154363784656</v>
      </c>
      <c r="N68" s="110"/>
      <c r="O68" s="118"/>
      <c r="P68" s="111">
        <f>+'Ark1'!S1408</f>
        <v>6.4127243066884176</v>
      </c>
      <c r="Q68" s="111"/>
      <c r="R68" s="110">
        <f>+IF(G68=0,"",'Ark1'!AR1408)</f>
        <v>189.29404567699837</v>
      </c>
      <c r="S68" s="110">
        <f>+IF(G68=0,"",'Ark1'!AS1408)</f>
        <v>32.865259257510303</v>
      </c>
      <c r="T68" s="118"/>
      <c r="U68" s="111">
        <f>+IF(G68=0,"",'Ark1'!T1408)</f>
        <v>9.1390701468189217</v>
      </c>
      <c r="V68" s="111"/>
      <c r="W68" s="110">
        <f>+'Ark1'!AG1408</f>
        <v>522.75346655791191</v>
      </c>
      <c r="X68" s="110">
        <f>IF(G68=0,"",1000*M68/W68)</f>
        <v>430.82533313725173</v>
      </c>
      <c r="Y68" s="110"/>
      <c r="Z68" s="110">
        <f>+'Ark1'!AH1408</f>
        <v>99.551386623164774</v>
      </c>
      <c r="AA68" s="110">
        <f>+'Ark1'!W1408</f>
        <v>89.946982055464929</v>
      </c>
      <c r="AB68" s="110">
        <f>+'Ark1'!X1408</f>
        <v>0.50978792822185981</v>
      </c>
      <c r="AC68" s="110">
        <f>+'Ark1'!Y1408</f>
        <v>46.393769580920605</v>
      </c>
      <c r="AD68" s="111">
        <f>+'Ark1'!Z1408</f>
        <v>1.2570069518547384</v>
      </c>
      <c r="AE68" s="111">
        <f>+'Ark1'!AA1408</f>
        <v>1.9935230645223343</v>
      </c>
      <c r="AF68" s="105"/>
      <c r="AG68"/>
      <c r="AH68"/>
      <c r="AI68"/>
      <c r="AJ68"/>
      <c r="AK68"/>
      <c r="AL68"/>
      <c r="AM68"/>
    </row>
    <row r="69" spans="1:39">
      <c r="A69" s="105"/>
      <c r="B69" s="316">
        <f>+'Ark1'!AP1409</f>
        <v>24</v>
      </c>
      <c r="C69" s="316" t="str">
        <f>VLOOKUP(B69,RNR!$D$1:$E$37,2)</f>
        <v>Limousin</v>
      </c>
      <c r="D69" s="313">
        <f>+'Ark1'!C1409</f>
        <v>2023</v>
      </c>
      <c r="E69" s="109">
        <f>+'Ark1'!Q1409</f>
        <v>763</v>
      </c>
      <c r="F69" s="112"/>
      <c r="G69" s="110">
        <f>+'Ark1'!R1409</f>
        <v>3942</v>
      </c>
      <c r="H69" s="400"/>
      <c r="I69" s="112">
        <f>+'Ark1'!AE1409</f>
        <v>10.268566516450024</v>
      </c>
      <c r="J69" s="112"/>
      <c r="K69" s="112">
        <f>+'Ark1'!AF1409</f>
        <v>11.216231160421172</v>
      </c>
      <c r="L69" s="117"/>
      <c r="M69" s="308">
        <f>+'Ark1'!U1409</f>
        <v>246.92285641806231</v>
      </c>
      <c r="N69" s="110"/>
      <c r="O69" s="118"/>
      <c r="P69" s="111">
        <f>+'Ark1'!S1409</f>
        <v>7.8470319634703181</v>
      </c>
      <c r="Q69" s="111"/>
      <c r="R69" s="110">
        <f>+IF(G69=0,"",'Ark1'!AR1409)</f>
        <v>189.95636732623032</v>
      </c>
      <c r="S69" s="110">
        <f>+IF(G69=0,"",'Ark1'!AS1409)</f>
        <v>35.773058041002933</v>
      </c>
      <c r="T69" s="118"/>
      <c r="U69" s="111">
        <f>+IF(G69=0,"",'Ark1'!T1409)</f>
        <v>7.4365804160324718</v>
      </c>
      <c r="V69" s="111"/>
      <c r="W69" s="110">
        <f>+'Ark1'!AG1409</f>
        <v>504.32090309487586</v>
      </c>
      <c r="X69" s="110">
        <f>IF(G69=0,"",1000*M69/W69)</f>
        <v>489.61455871205425</v>
      </c>
      <c r="Y69" s="110"/>
      <c r="Z69" s="110">
        <f>+'Ark1'!AH1409</f>
        <v>99.54337899543377</v>
      </c>
      <c r="AA69" s="110">
        <f>+'Ark1'!W1409</f>
        <v>73.186199898528685</v>
      </c>
      <c r="AB69" s="110">
        <f>+'Ark1'!X1409</f>
        <v>0.88787417554540859</v>
      </c>
      <c r="AC69" s="110">
        <f>+'Ark1'!Y1409</f>
        <v>43.800624955392749</v>
      </c>
      <c r="AD69" s="111">
        <f>+'Ark1'!Z1409</f>
        <v>1.2207781985017769</v>
      </c>
      <c r="AE69" s="111">
        <f>+'Ark1'!AA1409</f>
        <v>1.8058789152436527</v>
      </c>
      <c r="AF69" s="105"/>
      <c r="AG69"/>
      <c r="AH69"/>
      <c r="AI69"/>
      <c r="AJ69"/>
      <c r="AK69"/>
      <c r="AL69"/>
      <c r="AM69"/>
    </row>
    <row r="70" spans="1:39">
      <c r="A70" s="105"/>
      <c r="B70" s="316">
        <f>+'Ark1'!AP1410</f>
        <v>25</v>
      </c>
      <c r="C70" s="316" t="str">
        <f>VLOOKUP(B70,RNR!$D$1:$E$37,2)</f>
        <v>Kjøttsimmental</v>
      </c>
      <c r="D70" s="313">
        <f>+'Ark1'!C1410</f>
        <v>2023</v>
      </c>
      <c r="E70" s="109">
        <f>+'Ark1'!Q1410</f>
        <v>372</v>
      </c>
      <c r="F70" s="112"/>
      <c r="G70" s="110">
        <f>+'Ark1'!R1410</f>
        <v>1736</v>
      </c>
      <c r="H70" s="400"/>
      <c r="I70" s="112">
        <f>+'Ark1'!AE1410</f>
        <v>4.5221287347938226</v>
      </c>
      <c r="J70" s="112"/>
      <c r="K70" s="112">
        <f>+'Ark1'!AF1410</f>
        <v>4.7875210349728032</v>
      </c>
      <c r="L70" s="117"/>
      <c r="M70" s="308">
        <f>+'Ark1'!U1410</f>
        <v>239.32713133640524</v>
      </c>
      <c r="N70" s="110"/>
      <c r="O70" s="118"/>
      <c r="P70" s="111">
        <f>+'Ark1'!S1410</f>
        <v>6.57258064516129</v>
      </c>
      <c r="Q70" s="111"/>
      <c r="R70" s="110">
        <f>+IF(G70=0,"",'Ark1'!AR1410)</f>
        <v>192.85023041474656</v>
      </c>
      <c r="S70" s="110">
        <f>+IF(G70=0,"",'Ark1'!AS1410)</f>
        <v>33.091567051183127</v>
      </c>
      <c r="T70" s="118"/>
      <c r="U70" s="111">
        <f>+IF(G70=0,"",'Ark1'!T1410)</f>
        <v>7.8623271889400943</v>
      </c>
      <c r="V70" s="111"/>
      <c r="W70" s="110">
        <f>+'Ark1'!AG1410</f>
        <v>504.95564516129025</v>
      </c>
      <c r="X70" s="110">
        <f>IF(G70=0,"",1000*M70/W70)</f>
        <v>473.95673982407038</v>
      </c>
      <c r="Y70" s="110"/>
      <c r="Z70" s="110">
        <f>+'Ark1'!AH1410</f>
        <v>99.654377880184356</v>
      </c>
      <c r="AA70" s="110">
        <f>+'Ark1'!W1410</f>
        <v>79.838709677419374</v>
      </c>
      <c r="AB70" s="110">
        <f>+'Ark1'!X1410</f>
        <v>0.40322580645161282</v>
      </c>
      <c r="AC70" s="110">
        <f>+'Ark1'!Y1410</f>
        <v>43.247054001276737</v>
      </c>
      <c r="AD70" s="111">
        <f>+'Ark1'!Z1410</f>
        <v>1.1068634949675378</v>
      </c>
      <c r="AE70" s="111">
        <f>+'Ark1'!AA1410</f>
        <v>1.8253363111239955</v>
      </c>
      <c r="AF70" s="105"/>
      <c r="AG70"/>
      <c r="AH70"/>
      <c r="AI70"/>
      <c r="AJ70"/>
      <c r="AK70"/>
      <c r="AL70"/>
      <c r="AM70"/>
    </row>
    <row r="71" spans="1:39">
      <c r="A71" s="105"/>
      <c r="B71" s="316">
        <f>+'Ark1'!AP1411</f>
        <v>26</v>
      </c>
      <c r="C71" s="316" t="str">
        <f>VLOOKUP(B71,RNR!$D$1:$E$37,2)</f>
        <v>Blonde d`Aquitaine</v>
      </c>
      <c r="D71" s="313">
        <f>+'Ark1'!C1411</f>
        <v>2023</v>
      </c>
      <c r="E71" s="109">
        <f>+'Ark1'!Q1411</f>
        <v>76</v>
      </c>
      <c r="F71" s="112"/>
      <c r="G71" s="110">
        <f>+'Ark1'!R1411</f>
        <v>341</v>
      </c>
      <c r="H71" s="400"/>
      <c r="I71" s="112">
        <f>+'Ark1'!AE1411</f>
        <v>0.8882752871916435</v>
      </c>
      <c r="J71" s="112"/>
      <c r="K71" s="112">
        <f>+'Ark1'!AF1411</f>
        <v>1.0648466510915184</v>
      </c>
      <c r="L71" s="117"/>
      <c r="M71" s="308">
        <f>+'Ark1'!U1411</f>
        <v>270.99648093841625</v>
      </c>
      <c r="N71" s="110"/>
      <c r="O71" s="118"/>
      <c r="P71" s="111">
        <f>+'Ark1'!S1411</f>
        <v>7.1759530791788819</v>
      </c>
      <c r="Q71" s="111"/>
      <c r="R71" s="110">
        <f>+IF(G71=0,"",'Ark1'!AR1411)</f>
        <v>198.21114369501473</v>
      </c>
      <c r="S71" s="110">
        <f>+IF(G71=0,"",'Ark1'!AS1411)</f>
        <v>34.401218548484195</v>
      </c>
      <c r="T71" s="118"/>
      <c r="U71" s="111">
        <f>+IF(G71=0,"",'Ark1'!T1411)</f>
        <v>6.7565982404692084</v>
      </c>
      <c r="V71" s="111"/>
      <c r="W71" s="110">
        <f>+'Ark1'!AG1411</f>
        <v>533.57478005865107</v>
      </c>
      <c r="X71" s="110">
        <f>IF(G71=0,"",1000*M71/W71)</f>
        <v>507.88847424278197</v>
      </c>
      <c r="Y71" s="110"/>
      <c r="Z71" s="110">
        <f>+'Ark1'!AH1411</f>
        <v>99.120234604105605</v>
      </c>
      <c r="AA71" s="110">
        <f>+'Ark1'!W1411</f>
        <v>60.997067448680362</v>
      </c>
      <c r="AB71" s="110">
        <f>+'Ark1'!X1411</f>
        <v>10.557184750733137</v>
      </c>
      <c r="AC71" s="110">
        <f>+'Ark1'!Y1411</f>
        <v>56.993255653299137</v>
      </c>
      <c r="AD71" s="111">
        <f>+'Ark1'!Z1411</f>
        <v>1.1632732855186545</v>
      </c>
      <c r="AE71" s="111">
        <f>+'Ark1'!AA1411</f>
        <v>1.6610049372711462</v>
      </c>
      <c r="AF71" s="105"/>
      <c r="AG71"/>
      <c r="AH71"/>
      <c r="AI71"/>
      <c r="AJ71"/>
      <c r="AK71"/>
      <c r="AL71"/>
      <c r="AM71"/>
    </row>
    <row r="72" spans="1:39">
      <c r="A72" s="105"/>
      <c r="B72" s="316">
        <f>+'Ark1'!AP1412</f>
        <v>27</v>
      </c>
      <c r="C72" s="316" t="str">
        <f>VLOOKUP(B72,RNR!$D$1:$E$37,2)</f>
        <v>Highland</v>
      </c>
      <c r="D72" s="313">
        <f>+'Ark1'!C1412</f>
        <v>2023</v>
      </c>
      <c r="E72" s="109">
        <f>+'Ark1'!Q1412</f>
        <v>70</v>
      </c>
      <c r="F72" s="112"/>
      <c r="G72" s="110">
        <f>+'Ark1'!R1412</f>
        <v>210</v>
      </c>
      <c r="H72" s="400"/>
      <c r="I72" s="112">
        <f>+'Ark1'!AE1412</f>
        <v>0.54703170178957516</v>
      </c>
      <c r="J72" s="112"/>
      <c r="K72" s="112">
        <f>+'Ark1'!AF1412</f>
        <v>0.29487708323248291</v>
      </c>
      <c r="L72" s="117"/>
      <c r="M72" s="308">
        <f>+'Ark1'!U1412</f>
        <v>121.8576190476191</v>
      </c>
      <c r="N72" s="110"/>
      <c r="O72" s="118"/>
      <c r="P72" s="111">
        <f>+'Ark1'!S1412</f>
        <v>4.3523809523809511</v>
      </c>
      <c r="Q72" s="111"/>
      <c r="R72" s="110">
        <f>+IF(G72=0,"",'Ark1'!AR1412)</f>
        <v>165.48095238095237</v>
      </c>
      <c r="S72" s="110">
        <f>+IF(G72=0,"",'Ark1'!AS1412)</f>
        <v>26.045608446290377</v>
      </c>
      <c r="T72" s="118"/>
      <c r="U72" s="111">
        <f>+IF(G72=0,"",'Ark1'!T1412)</f>
        <v>5.6523809523809554</v>
      </c>
      <c r="V72" s="111"/>
      <c r="W72" s="110">
        <f>+'Ark1'!AG1412</f>
        <v>540.9142857142856</v>
      </c>
      <c r="X72" s="110">
        <f>IF(G72=0,"",1000*M72/W72)</f>
        <v>225.28082963589</v>
      </c>
      <c r="Y72" s="110"/>
      <c r="Z72" s="110">
        <f>+'Ark1'!AH1412</f>
        <v>99.523809523809561</v>
      </c>
      <c r="AA72" s="110">
        <f>+'Ark1'!W1412</f>
        <v>29.523809523809511</v>
      </c>
      <c r="AB72" s="110">
        <f>+'Ark1'!X1412</f>
        <v>0</v>
      </c>
      <c r="AC72" s="110">
        <f>+'Ark1'!Y1412</f>
        <v>38.880453701639681</v>
      </c>
      <c r="AD72" s="111">
        <f>+'Ark1'!Z1412</f>
        <v>0.84493958511501566</v>
      </c>
      <c r="AE72" s="111">
        <f>+'Ark1'!AA1412</f>
        <v>1.7615250556100377</v>
      </c>
      <c r="AF72" s="105"/>
      <c r="AG72"/>
      <c r="AH72"/>
      <c r="AI72"/>
      <c r="AJ72"/>
      <c r="AK72"/>
      <c r="AL72"/>
      <c r="AM72"/>
    </row>
    <row r="73" spans="1:39">
      <c r="A73" s="105"/>
      <c r="B73" s="316">
        <f>+'Ark1'!AP1413</f>
        <v>28</v>
      </c>
      <c r="C73" s="316" t="str">
        <f>VLOOKUP(B73,RNR!$D$1:$E$37,2)</f>
        <v xml:space="preserve">Dexter </v>
      </c>
      <c r="D73" s="313">
        <f>+'Ark1'!C1413</f>
        <v>2023</v>
      </c>
      <c r="E73" s="109">
        <f>+'Ark1'!Q1413</f>
        <v>103</v>
      </c>
      <c r="F73" s="112"/>
      <c r="G73" s="110">
        <f>+'Ark1'!R1413</f>
        <v>270</v>
      </c>
      <c r="H73" s="400"/>
      <c r="I73" s="112">
        <f>+'Ark1'!AE1413</f>
        <v>0.70332647372945389</v>
      </c>
      <c r="J73" s="112"/>
      <c r="K73" s="112">
        <f>+'Ark1'!AF1413</f>
        <v>0.61433292225469993</v>
      </c>
      <c r="L73" s="117"/>
      <c r="M73" s="308">
        <f>+'Ark1'!U1413</f>
        <v>197.45629629629633</v>
      </c>
      <c r="N73" s="110"/>
      <c r="O73" s="118"/>
      <c r="P73" s="111">
        <f>+'Ark1'!S1413</f>
        <v>5.8252788104089204</v>
      </c>
      <c r="Q73" s="111"/>
      <c r="R73" s="110">
        <f>+IF(G73=0,"",'Ark1'!AR1413)</f>
        <v>184.34814814814811</v>
      </c>
      <c r="S73" s="110">
        <f>+IF(G73=0,"",'Ark1'!AS1413)</f>
        <v>31.176187274545036</v>
      </c>
      <c r="T73" s="118"/>
      <c r="U73" s="111">
        <f>+IF(G73=0,"",'Ark1'!T1413)</f>
        <v>7.4444444444444446</v>
      </c>
      <c r="V73" s="111"/>
      <c r="W73" s="110">
        <f>+'Ark1'!AG1413</f>
        <v>505.02222222222224</v>
      </c>
      <c r="X73" s="110">
        <f>IF(G73=0,"",1000*M73/W73)</f>
        <v>390.98536184693012</v>
      </c>
      <c r="Y73" s="110"/>
      <c r="Z73" s="110">
        <f>+'Ark1'!AH1413</f>
        <v>100</v>
      </c>
      <c r="AA73" s="110">
        <f>+'Ark1'!W1413</f>
        <v>72.592592592592609</v>
      </c>
      <c r="AB73" s="110">
        <f>+'Ark1'!X1413</f>
        <v>0</v>
      </c>
      <c r="AC73" s="110">
        <f>+'Ark1'!Y1413</f>
        <v>40.902252237919754</v>
      </c>
      <c r="AD73" s="111">
        <f>+'Ark1'!Z1413</f>
        <v>0.98291748432959236</v>
      </c>
      <c r="AE73" s="111">
        <f>+'Ark1'!AA1413</f>
        <v>1.7916128329552323</v>
      </c>
      <c r="AF73" s="105"/>
      <c r="AG73"/>
      <c r="AH73"/>
      <c r="AI73"/>
      <c r="AJ73"/>
      <c r="AK73"/>
      <c r="AL73"/>
      <c r="AM73"/>
    </row>
    <row r="74" spans="1:39">
      <c r="A74" s="105"/>
      <c r="B74" s="316">
        <f>+'Ark1'!AP1414</f>
        <v>29</v>
      </c>
      <c r="C74" s="316" t="str">
        <f>VLOOKUP(B74,RNR!$D$1:$E$37,2)</f>
        <v>Piemontese</v>
      </c>
      <c r="D74" s="313">
        <f>+'Ark1'!C1414</f>
        <v>2023</v>
      </c>
      <c r="E74" s="109">
        <f>+'Ark1'!Q1414</f>
        <v>51</v>
      </c>
      <c r="F74" s="112"/>
      <c r="G74" s="110">
        <f>+'Ark1'!R1414</f>
        <v>135</v>
      </c>
      <c r="H74" s="400"/>
      <c r="I74" s="112">
        <f>+'Ark1'!AE1414</f>
        <v>0.35166323686472695</v>
      </c>
      <c r="J74" s="112"/>
      <c r="K74" s="112">
        <f>+'Ark1'!AF1414</f>
        <v>0.15118873199212929</v>
      </c>
      <c r="L74" s="117"/>
      <c r="M74" s="308">
        <f>+'Ark1'!U1414</f>
        <v>97.188888888888883</v>
      </c>
      <c r="N74" s="110"/>
      <c r="O74" s="118"/>
      <c r="P74" s="111">
        <f>+'Ark1'!S1414</f>
        <v>4.3703703703703694</v>
      </c>
      <c r="Q74" s="111"/>
      <c r="R74" s="110">
        <f>+IF(G74=0,"",'Ark1'!AR1414)</f>
        <v>153.24444444444444</v>
      </c>
      <c r="S74" s="110">
        <f>+IF(G74=0,"",'Ark1'!AS1414)</f>
        <v>26.188017451971721</v>
      </c>
      <c r="T74" s="118"/>
      <c r="U74" s="111">
        <f>+IF(G74=0,"",'Ark1'!T1414)</f>
        <v>6.5851851851851855</v>
      </c>
      <c r="V74" s="111"/>
      <c r="W74" s="110">
        <f>+'Ark1'!AG1414</f>
        <v>486.57777777777778</v>
      </c>
      <c r="X74" s="110">
        <f>IF(G74=0,"",1000*M74/W74)</f>
        <v>199.73967848008766</v>
      </c>
      <c r="Y74" s="110"/>
      <c r="Z74" s="110">
        <f>+'Ark1'!AH1414</f>
        <v>99.259259259259238</v>
      </c>
      <c r="AA74" s="110">
        <f>+'Ark1'!W1414</f>
        <v>54.814814814814817</v>
      </c>
      <c r="AB74" s="110">
        <f>+'Ark1'!X1414</f>
        <v>0</v>
      </c>
      <c r="AC74" s="110">
        <f>+'Ark1'!Y1414</f>
        <v>32.512608760218967</v>
      </c>
      <c r="AD74" s="111">
        <f>+'Ark1'!Z1414</f>
        <v>0.81414113564646384</v>
      </c>
      <c r="AE74" s="111">
        <f>+'Ark1'!AA1414</f>
        <v>2.1581376923263673</v>
      </c>
      <c r="AF74" s="105"/>
      <c r="AG74"/>
      <c r="AH74"/>
      <c r="AI74"/>
      <c r="AJ74"/>
      <c r="AK74"/>
      <c r="AL74"/>
      <c r="AM74"/>
    </row>
    <row r="75" spans="1:39">
      <c r="A75" s="105"/>
      <c r="B75" s="316">
        <f>+'Ark1'!AP1415</f>
        <v>30</v>
      </c>
      <c r="C75" s="316" t="str">
        <f>VLOOKUP(B75,RNR!$D$1:$E$37,2)</f>
        <v>Galloway</v>
      </c>
      <c r="D75" s="313">
        <f>+'Ark1'!C1415</f>
        <v>2023</v>
      </c>
      <c r="E75" s="109">
        <f>+'Ark1'!Q1415</f>
        <v>9</v>
      </c>
      <c r="F75" s="112"/>
      <c r="G75" s="110">
        <f>+'Ark1'!R1415</f>
        <v>23</v>
      </c>
      <c r="H75" s="400"/>
      <c r="I75" s="112">
        <f>+'Ark1'!AE1415</f>
        <v>5.9912995910286801E-2</v>
      </c>
      <c r="J75" s="112"/>
      <c r="K75" s="112">
        <f>+'Ark1'!AF1415</f>
        <v>6.3300955018906549E-2</v>
      </c>
      <c r="L75" s="117"/>
      <c r="M75" s="308">
        <f>+'Ark1'!U1415</f>
        <v>238.84347826086957</v>
      </c>
      <c r="N75" s="110"/>
      <c r="O75" s="118"/>
      <c r="P75" s="111">
        <f>+'Ark1'!S1415</f>
        <v>6.6956521739130412</v>
      </c>
      <c r="Q75" s="111"/>
      <c r="R75" s="110">
        <f>+IF(G75=0,"",'Ark1'!AR1415)</f>
        <v>192.56521739130437</v>
      </c>
      <c r="S75" s="110">
        <f>+IF(G75=0,"",'Ark1'!AS1415)</f>
        <v>33.130754149511759</v>
      </c>
      <c r="T75" s="118"/>
      <c r="U75" s="111">
        <f>+IF(G75=0,"",'Ark1'!T1415)</f>
        <v>7.8260869565217392</v>
      </c>
      <c r="V75" s="111"/>
      <c r="W75" s="110">
        <f>+'Ark1'!AG1415</f>
        <v>527.52173913043475</v>
      </c>
      <c r="X75" s="110">
        <f>IF(G75=0,"",1000*M75/W75)</f>
        <v>452.76518585675433</v>
      </c>
      <c r="Y75" s="110"/>
      <c r="Z75" s="110">
        <f>+'Ark1'!AH1415</f>
        <v>100</v>
      </c>
      <c r="AA75" s="110">
        <f>+'Ark1'!W1415</f>
        <v>86.956521739130437</v>
      </c>
      <c r="AB75" s="110">
        <f>+'Ark1'!X1415</f>
        <v>0</v>
      </c>
      <c r="AC75" s="110">
        <f>+'Ark1'!Y1415</f>
        <v>39.902869310439378</v>
      </c>
      <c r="AD75" s="111">
        <f>+'Ark1'!Z1415</f>
        <v>0.85642241754748638</v>
      </c>
      <c r="AE75" s="111">
        <f>+'Ark1'!AA1415</f>
        <v>1.1287613031084502</v>
      </c>
      <c r="AF75" s="105"/>
      <c r="AG75"/>
      <c r="AH75"/>
      <c r="AI75"/>
      <c r="AJ75"/>
      <c r="AK75"/>
      <c r="AL75"/>
      <c r="AM75"/>
    </row>
    <row r="76" spans="1:39">
      <c r="A76" s="105"/>
      <c r="B76" s="316">
        <f>+'Ark1'!AP1416</f>
        <v>31</v>
      </c>
      <c r="C76" s="316" t="str">
        <f>VLOOKUP(B76,RNR!$D$1:$E$37,2)</f>
        <v>Salers</v>
      </c>
      <c r="D76" s="313">
        <f>+'Ark1'!C1416</f>
        <v>2023</v>
      </c>
      <c r="E76" s="109">
        <f>+'Ark1'!Q1416</f>
        <v>27</v>
      </c>
      <c r="F76" s="112"/>
      <c r="G76" s="110">
        <f>+'Ark1'!R1416</f>
        <v>54</v>
      </c>
      <c r="H76" s="400"/>
      <c r="I76" s="112">
        <f>+'Ark1'!AE1416</f>
        <v>0.14066529474589079</v>
      </c>
      <c r="J76" s="112"/>
      <c r="K76" s="112">
        <f>+'Ark1'!AF1416</f>
        <v>0.10548814809054138</v>
      </c>
      <c r="L76" s="117"/>
      <c r="M76" s="308">
        <f>+'Ark1'!U1416</f>
        <v>169.5277777777778</v>
      </c>
      <c r="N76" s="110"/>
      <c r="O76" s="118"/>
      <c r="P76" s="111">
        <f>+'Ark1'!S1416</f>
        <v>5.4074074074074083</v>
      </c>
      <c r="Q76" s="111"/>
      <c r="R76" s="110">
        <f>+IF(G76=0,"",'Ark1'!AR1416)</f>
        <v>177.2777777777778</v>
      </c>
      <c r="S76" s="110">
        <f>+IF(G76=0,"",'Ark1'!AS1416)</f>
        <v>29.736435770930871</v>
      </c>
      <c r="T76" s="118"/>
      <c r="U76" s="111">
        <f>+IF(G76=0,"",'Ark1'!T1416)</f>
        <v>7.648148148148147</v>
      </c>
      <c r="V76" s="111"/>
      <c r="W76" s="110">
        <f>+'Ark1'!AG1416</f>
        <v>521.55555555555566</v>
      </c>
      <c r="X76" s="110">
        <f>IF(G76=0,"",1000*M76/W76)</f>
        <v>325.04260758415001</v>
      </c>
      <c r="Y76" s="110"/>
      <c r="Z76" s="110">
        <f>+'Ark1'!AH1416</f>
        <v>100</v>
      </c>
      <c r="AA76" s="110">
        <f>+'Ark1'!W1416</f>
        <v>81.481481481481467</v>
      </c>
      <c r="AB76" s="110">
        <f>+'Ark1'!X1416</f>
        <v>0</v>
      </c>
      <c r="AC76" s="110">
        <f>+'Ark1'!Y1416</f>
        <v>45.793996924498522</v>
      </c>
      <c r="AD76" s="111">
        <f>+'Ark1'!Z1416</f>
        <v>0.91324651895836606</v>
      </c>
      <c r="AE76" s="111">
        <f>+'Ark1'!AA1416</f>
        <v>1.8474948745221076</v>
      </c>
      <c r="AF76" s="105"/>
      <c r="AG76"/>
      <c r="AH76"/>
      <c r="AI76"/>
      <c r="AJ76"/>
      <c r="AK76"/>
      <c r="AL76"/>
      <c r="AM76"/>
    </row>
    <row r="77" spans="1:39">
      <c r="A77" s="105"/>
      <c r="B77" s="316">
        <f>+'Ark1'!AP1417</f>
        <v>32</v>
      </c>
      <c r="C77" s="316" t="str">
        <f>VLOOKUP(B77,RNR!$D$1:$E$37,2)</f>
        <v>Chianina</v>
      </c>
      <c r="D77" s="313">
        <f>+'Ark1'!C1417</f>
        <v>2023</v>
      </c>
      <c r="E77" s="109">
        <f>+'Ark1'!Q1417</f>
        <v>0</v>
      </c>
      <c r="F77" s="112"/>
      <c r="G77" s="110">
        <f>+'Ark1'!R1417</f>
        <v>0</v>
      </c>
      <c r="H77" s="400"/>
      <c r="I77" s="112">
        <f>+'Ark1'!AE1417</f>
        <v>0</v>
      </c>
      <c r="J77" s="112"/>
      <c r="K77" s="112">
        <f>+'Ark1'!AF1417</f>
        <v>0</v>
      </c>
      <c r="L77" s="117"/>
      <c r="M77" s="308">
        <f>+'Ark1'!U1417</f>
        <v>0</v>
      </c>
      <c r="N77" s="110"/>
      <c r="O77" s="118"/>
      <c r="P77" s="111">
        <f>+'Ark1'!S1417</f>
        <v>0</v>
      </c>
      <c r="Q77" s="111"/>
      <c r="R77" s="110" t="str">
        <f>+IF(G77=0,"",'Ark1'!AR1417)</f>
        <v/>
      </c>
      <c r="S77" s="110" t="str">
        <f>+IF(G77=0,"",'Ark1'!AS1417)</f>
        <v/>
      </c>
      <c r="T77" s="118"/>
      <c r="U77" s="111" t="str">
        <f>+IF(G77=0,"",'Ark1'!T1417)</f>
        <v/>
      </c>
      <c r="V77" s="111"/>
      <c r="W77" s="110">
        <f>+'Ark1'!AG1417</f>
        <v>0</v>
      </c>
      <c r="X77" s="110" t="str">
        <f>IF(G77=0,"",1000*M77/W77)</f>
        <v/>
      </c>
      <c r="Y77" s="110"/>
      <c r="Z77" s="110">
        <f>+'Ark1'!AH1417</f>
        <v>0</v>
      </c>
      <c r="AA77" s="110">
        <f>+'Ark1'!W1417</f>
        <v>0</v>
      </c>
      <c r="AB77" s="110">
        <f>+'Ark1'!X1417</f>
        <v>0</v>
      </c>
      <c r="AC77" s="110">
        <f>+'Ark1'!Y1417</f>
        <v>0</v>
      </c>
      <c r="AD77" s="111">
        <f>+'Ark1'!Z1417</f>
        <v>0</v>
      </c>
      <c r="AE77" s="111">
        <f>+'Ark1'!AA1417</f>
        <v>0</v>
      </c>
      <c r="AF77" s="105"/>
      <c r="AG77"/>
      <c r="AH77"/>
      <c r="AI77"/>
      <c r="AJ77"/>
      <c r="AK77"/>
      <c r="AL77"/>
      <c r="AM77"/>
    </row>
    <row r="78" spans="1:39">
      <c r="A78" s="105"/>
      <c r="B78" s="316">
        <f>+'Ark1'!AP1418</f>
        <v>33</v>
      </c>
      <c r="C78" s="316" t="str">
        <f>VLOOKUP(B78,RNR!$D$1:$E$37,2)</f>
        <v>Belgisk blå</v>
      </c>
      <c r="D78" s="313">
        <f>+'Ark1'!C1418</f>
        <v>2023</v>
      </c>
      <c r="E78" s="109">
        <f>+'Ark1'!Q1418</f>
        <v>0</v>
      </c>
      <c r="F78" s="112"/>
      <c r="G78" s="110">
        <f>+'Ark1'!R1418</f>
        <v>0</v>
      </c>
      <c r="H78" s="400"/>
      <c r="I78" s="112">
        <f>+'Ark1'!AE1418</f>
        <v>0</v>
      </c>
      <c r="J78" s="112"/>
      <c r="K78" s="112">
        <f>+'Ark1'!AF1418</f>
        <v>0</v>
      </c>
      <c r="L78" s="117"/>
      <c r="M78" s="308">
        <f>+'Ark1'!U1418</f>
        <v>0</v>
      </c>
      <c r="N78" s="110"/>
      <c r="O78" s="118"/>
      <c r="P78" s="111">
        <f>+'Ark1'!S1418</f>
        <v>0</v>
      </c>
      <c r="Q78" s="111"/>
      <c r="R78" s="110" t="str">
        <f>+IF(G78=0,"",'Ark1'!AR1418)</f>
        <v/>
      </c>
      <c r="S78" s="110" t="str">
        <f>+IF(G78=0,"",'Ark1'!AS1418)</f>
        <v/>
      </c>
      <c r="T78" s="118"/>
      <c r="U78" s="111" t="str">
        <f>+IF(G78=0,"",'Ark1'!T1418)</f>
        <v/>
      </c>
      <c r="V78" s="111"/>
      <c r="W78" s="110">
        <f>+'Ark1'!AG1418</f>
        <v>0</v>
      </c>
      <c r="X78" s="110" t="str">
        <f>IF(G78=0,"",1000*M78/W78)</f>
        <v/>
      </c>
      <c r="Y78" s="110"/>
      <c r="Z78" s="110">
        <f>+'Ark1'!AH1418</f>
        <v>0</v>
      </c>
      <c r="AA78" s="110">
        <f>+'Ark1'!W1418</f>
        <v>0</v>
      </c>
      <c r="AB78" s="110">
        <f>+'Ark1'!X1418</f>
        <v>0</v>
      </c>
      <c r="AC78" s="110">
        <f>+'Ark1'!Y1418</f>
        <v>0</v>
      </c>
      <c r="AD78" s="111">
        <f>+'Ark1'!Z1418</f>
        <v>0</v>
      </c>
      <c r="AE78" s="111">
        <f>+'Ark1'!AA1418</f>
        <v>0</v>
      </c>
      <c r="AF78" s="105"/>
      <c r="AG78"/>
      <c r="AH78"/>
      <c r="AI78"/>
      <c r="AJ78"/>
      <c r="AK78"/>
      <c r="AL78"/>
      <c r="AM78"/>
    </row>
    <row r="79" spans="1:39">
      <c r="A79" s="105"/>
      <c r="B79" s="316">
        <f>+'Ark1'!AP1419</f>
        <v>34</v>
      </c>
      <c r="C79" s="316" t="str">
        <f>VLOOKUP(B79,RNR!$D$1:$E$37,2)</f>
        <v>Mini Hereford</v>
      </c>
      <c r="D79" s="313">
        <f>+'Ark1'!C1419</f>
        <v>2023</v>
      </c>
      <c r="E79" s="109">
        <f>+'Ark1'!Q1419</f>
        <v>1</v>
      </c>
      <c r="F79" s="112"/>
      <c r="G79" s="110">
        <f>+'Ark1'!R1419</f>
        <v>10</v>
      </c>
      <c r="H79" s="400"/>
      <c r="I79" s="112">
        <f>+'Ark1'!AE1419</f>
        <v>2.604912865664644E-2</v>
      </c>
      <c r="J79" s="112"/>
      <c r="K79" s="112">
        <f>+'Ark1'!AF1419</f>
        <v>3.1927031723683767E-2</v>
      </c>
      <c r="L79" s="117"/>
      <c r="M79" s="308">
        <f>+'Ark1'!U1419</f>
        <v>277.07000000000005</v>
      </c>
      <c r="N79" s="110"/>
      <c r="O79" s="118"/>
      <c r="P79" s="111">
        <f>+'Ark1'!S1419</f>
        <v>6.9</v>
      </c>
      <c r="Q79" s="111"/>
      <c r="R79" s="110">
        <f>+IF(G79=0,"",'Ark1'!AR1419)</f>
        <v>199.8</v>
      </c>
      <c r="S79" s="110">
        <f>+IF(G79=0,"",'Ark1'!AS1419)</f>
        <v>34.76372678574532</v>
      </c>
      <c r="T79" s="118"/>
      <c r="U79" s="111">
        <f>+IF(G79=0,"",'Ark1'!T1419)</f>
        <v>8.4</v>
      </c>
      <c r="V79" s="111"/>
      <c r="W79" s="110">
        <f>+'Ark1'!AG1419</f>
        <v>493</v>
      </c>
      <c r="X79" s="110">
        <f>IF(G79=0,"",1000*M79/W79)</f>
        <v>562.00811359026386</v>
      </c>
      <c r="Y79" s="110"/>
      <c r="Z79" s="110">
        <f>+'Ark1'!AH1419</f>
        <v>100</v>
      </c>
      <c r="AA79" s="110">
        <f>+'Ark1'!W1419</f>
        <v>100</v>
      </c>
      <c r="AB79" s="110">
        <f>+'Ark1'!X1419</f>
        <v>0</v>
      </c>
      <c r="AC79" s="110">
        <f>+'Ark1'!Y1419</f>
        <v>17.847579667842037</v>
      </c>
      <c r="AD79" s="111">
        <f>+'Ark1'!Z1419</f>
        <v>0.53851648071344305</v>
      </c>
      <c r="AE79" s="111">
        <f>+'Ark1'!AA1419</f>
        <v>0.66332495807107827</v>
      </c>
      <c r="AF79" s="105"/>
      <c r="AG79"/>
      <c r="AH79"/>
      <c r="AI79"/>
      <c r="AJ79"/>
      <c r="AK79"/>
      <c r="AL79"/>
      <c r="AM79"/>
    </row>
    <row r="80" spans="1:39">
      <c r="A80" s="105"/>
      <c r="B80" s="316">
        <f>+'Ark1'!AP1420</f>
        <v>39</v>
      </c>
      <c r="C80" s="316" t="str">
        <f>VLOOKUP(B80,RNR!$D$1:$E$37,2)</f>
        <v xml:space="preserve">Wagyu </v>
      </c>
      <c r="D80" s="313">
        <f>+'Ark1'!C1420</f>
        <v>2023</v>
      </c>
      <c r="E80" s="109">
        <f>+'Ark1'!Q1420</f>
        <v>4</v>
      </c>
      <c r="F80" s="112"/>
      <c r="G80" s="110">
        <f>+'Ark1'!R1420</f>
        <v>14</v>
      </c>
      <c r="H80" s="400"/>
      <c r="I80" s="112">
        <f>+'Ark1'!AE1420</f>
        <v>3.646878011930501E-2</v>
      </c>
      <c r="J80" s="112"/>
      <c r="K80" s="112">
        <f>+'Ark1'!AF1420</f>
        <v>3.5923240119314304E-2</v>
      </c>
      <c r="L80" s="117"/>
      <c r="M80" s="308">
        <f>+'Ark1'!U1420</f>
        <v>222.67857142857153</v>
      </c>
      <c r="N80" s="110"/>
      <c r="O80" s="118"/>
      <c r="P80" s="111">
        <f>+'Ark1'!S1420</f>
        <v>4.5</v>
      </c>
      <c r="Q80" s="111"/>
      <c r="R80" s="110">
        <f>+IF(G80=0,"",'Ark1'!AR1420)</f>
        <v>199.21428571428575</v>
      </c>
      <c r="S80" s="110">
        <f>+IF(G80=0,"",'Ark1'!AS1420)</f>
        <v>27.750500671504462</v>
      </c>
      <c r="T80" s="118"/>
      <c r="U80" s="111">
        <f>+IF(G80=0,"",'Ark1'!T1420)</f>
        <v>7.9285714285714306</v>
      </c>
      <c r="V80" s="111"/>
      <c r="W80" s="110">
        <f>+'Ark1'!AG1420</f>
        <v>598.21428571428555</v>
      </c>
      <c r="X80" s="110">
        <f>IF(G80=0,"",1000*M80/W80)</f>
        <v>372.23880597014954</v>
      </c>
      <c r="Y80" s="110"/>
      <c r="Z80" s="110">
        <f>+'Ark1'!AH1420</f>
        <v>100</v>
      </c>
      <c r="AA80" s="110">
        <f>+'Ark1'!W1420</f>
        <v>78.571428571428555</v>
      </c>
      <c r="AB80" s="110">
        <f>+'Ark1'!X1420</f>
        <v>0</v>
      </c>
      <c r="AC80" s="110">
        <f>+'Ark1'!Y1420</f>
        <v>50.875143784583159</v>
      </c>
      <c r="AD80" s="111">
        <f>+'Ark1'!Z1420</f>
        <v>1.3496031162636561</v>
      </c>
      <c r="AE80" s="111">
        <f>+'Ark1'!AA1420</f>
        <v>2.4918233632160569</v>
      </c>
      <c r="AF80" s="105"/>
      <c r="AG80"/>
      <c r="AH80"/>
      <c r="AI80"/>
      <c r="AJ80"/>
      <c r="AK80"/>
      <c r="AL80"/>
      <c r="AM80"/>
    </row>
    <row r="81" spans="1:39">
      <c r="A81" s="105"/>
      <c r="B81" s="316">
        <f>+'Ark1'!AP1421</f>
        <v>40</v>
      </c>
      <c r="C81" s="316" t="str">
        <f>VLOOKUP(B81,RNR!$D$1:$E$37,2)</f>
        <v>Jak (Bos Grunniens)</v>
      </c>
      <c r="D81" s="313">
        <f>+'Ark1'!C1421</f>
        <v>2023</v>
      </c>
      <c r="E81" s="109">
        <f>+'Ark1'!Q1421</f>
        <v>0</v>
      </c>
      <c r="F81" s="112"/>
      <c r="G81" s="110">
        <f>+'Ark1'!R1421</f>
        <v>0</v>
      </c>
      <c r="H81" s="400"/>
      <c r="I81" s="112">
        <f>+'Ark1'!AE1421</f>
        <v>0</v>
      </c>
      <c r="J81" s="112"/>
      <c r="K81" s="112">
        <f>+'Ark1'!AF1421</f>
        <v>0</v>
      </c>
      <c r="L81" s="117"/>
      <c r="M81" s="308">
        <f>+'Ark1'!U1421</f>
        <v>0</v>
      </c>
      <c r="N81" s="110"/>
      <c r="O81" s="118"/>
      <c r="P81" s="111">
        <f>+'Ark1'!S1421</f>
        <v>0</v>
      </c>
      <c r="Q81" s="111"/>
      <c r="R81" s="110" t="str">
        <f>+IF(G81=0,"",'Ark1'!AR1421)</f>
        <v/>
      </c>
      <c r="S81" s="110" t="str">
        <f>+IF(G81=0,"",'Ark1'!AS1421)</f>
        <v/>
      </c>
      <c r="T81" s="118"/>
      <c r="U81" s="111" t="str">
        <f>+IF(G81=0,"",'Ark1'!T1421)</f>
        <v/>
      </c>
      <c r="V81" s="111"/>
      <c r="W81" s="110">
        <f>+'Ark1'!AG1421</f>
        <v>0</v>
      </c>
      <c r="X81" s="110" t="str">
        <f>IF(G81=0,"",1000*M81/W81)</f>
        <v/>
      </c>
      <c r="Y81" s="110"/>
      <c r="Z81" s="110">
        <f>+'Ark1'!AH1421</f>
        <v>0</v>
      </c>
      <c r="AA81" s="110">
        <f>+'Ark1'!W1421</f>
        <v>0</v>
      </c>
      <c r="AB81" s="110">
        <f>+'Ark1'!X1421</f>
        <v>0</v>
      </c>
      <c r="AC81" s="110">
        <f>+'Ark1'!Y1421</f>
        <v>0</v>
      </c>
      <c r="AD81" s="111">
        <f>+'Ark1'!Z1421</f>
        <v>0</v>
      </c>
      <c r="AE81" s="111">
        <f>+'Ark1'!AA1421</f>
        <v>0</v>
      </c>
      <c r="AF81" s="105"/>
      <c r="AG81"/>
      <c r="AH81"/>
      <c r="AI81"/>
      <c r="AJ81"/>
      <c r="AK81"/>
      <c r="AL81"/>
      <c r="AM81"/>
    </row>
    <row r="82" spans="1:39">
      <c r="A82" s="105"/>
      <c r="B82" s="316">
        <f>+'Ark1'!AP1422</f>
        <v>42</v>
      </c>
      <c r="C82" s="316" t="str">
        <f>VLOOKUP(B82,RNR!$D$1:$E$37,2)</f>
        <v>Pinzgauer</v>
      </c>
      <c r="D82" s="313">
        <f>+'Ark1'!C1422</f>
        <v>2023</v>
      </c>
      <c r="E82" s="109">
        <f>+'Ark1'!Q1422</f>
        <v>0</v>
      </c>
      <c r="F82" s="112"/>
      <c r="G82" s="110">
        <f>+'Ark1'!R1422</f>
        <v>0</v>
      </c>
      <c r="H82" s="400"/>
      <c r="I82" s="112">
        <f>+'Ark1'!AE1422</f>
        <v>0</v>
      </c>
      <c r="J82" s="112"/>
      <c r="K82" s="112">
        <f>+'Ark1'!AF1422</f>
        <v>0</v>
      </c>
      <c r="L82" s="117"/>
      <c r="M82" s="308">
        <f>+'Ark1'!U1422</f>
        <v>0</v>
      </c>
      <c r="N82" s="110"/>
      <c r="O82" s="118"/>
      <c r="P82" s="111">
        <f>+'Ark1'!S1422</f>
        <v>0</v>
      </c>
      <c r="Q82" s="111"/>
      <c r="R82" s="110" t="str">
        <f>+IF(G82=0,"",'Ark1'!AR1422)</f>
        <v/>
      </c>
      <c r="S82" s="110" t="str">
        <f>+IF(G82=0,"",'Ark1'!AS1422)</f>
        <v/>
      </c>
      <c r="T82" s="118"/>
      <c r="U82" s="111" t="str">
        <f>+IF(G82=0,"",'Ark1'!T1422)</f>
        <v/>
      </c>
      <c r="V82" s="111"/>
      <c r="W82" s="110">
        <f>+'Ark1'!AG1422</f>
        <v>0</v>
      </c>
      <c r="X82" s="110" t="str">
        <f>IF(G82=0,"",1000*M82/W82)</f>
        <v/>
      </c>
      <c r="Y82" s="110"/>
      <c r="Z82" s="110">
        <f>+'Ark1'!AH1422</f>
        <v>0</v>
      </c>
      <c r="AA82" s="110">
        <f>+'Ark1'!W1422</f>
        <v>0</v>
      </c>
      <c r="AB82" s="110">
        <f>+'Ark1'!X1422</f>
        <v>0</v>
      </c>
      <c r="AC82" s="110">
        <f>+'Ark1'!Y1422</f>
        <v>0</v>
      </c>
      <c r="AD82" s="111">
        <f>+'Ark1'!Z1422</f>
        <v>0</v>
      </c>
      <c r="AE82" s="111">
        <f>+'Ark1'!AA1422</f>
        <v>0</v>
      </c>
      <c r="AF82" s="105"/>
      <c r="AG82"/>
      <c r="AH82"/>
      <c r="AI82"/>
      <c r="AJ82"/>
      <c r="AK82"/>
      <c r="AL82"/>
      <c r="AM82"/>
    </row>
    <row r="83" spans="1:39">
      <c r="A83" s="105"/>
      <c r="B83" s="316">
        <f>+'Ark1'!AP1423</f>
        <v>98</v>
      </c>
      <c r="C83" s="316" t="str">
        <f>VLOOKUP(B83,RNR!$D$1:$E$37,2)</f>
        <v>Krysninger</v>
      </c>
      <c r="D83" s="313">
        <f>+'Ark1'!C1423</f>
        <v>2023</v>
      </c>
      <c r="E83" s="109">
        <f>+'Ark1'!Q1423</f>
        <v>883</v>
      </c>
      <c r="F83" s="112"/>
      <c r="G83" s="110">
        <f>+'Ark1'!R1423</f>
        <v>3505</v>
      </c>
      <c r="H83" s="400"/>
      <c r="I83" s="112">
        <f>+'Ark1'!AE1423</f>
        <v>9.130219594154573</v>
      </c>
      <c r="J83" s="112"/>
      <c r="K83" s="112">
        <f>+'Ark1'!AF1423</f>
        <v>9.2666034594328011</v>
      </c>
      <c r="L83" s="117"/>
      <c r="M83" s="308">
        <f>+'Ark1'!U1423</f>
        <v>229.43703281027089</v>
      </c>
      <c r="N83" s="110"/>
      <c r="O83" s="118"/>
      <c r="P83" s="111">
        <f>+'Ark1'!S1423</f>
        <v>6.219115549215406</v>
      </c>
      <c r="Q83" s="111"/>
      <c r="R83" s="110">
        <f>+IF(G83=0,"",'Ark1'!AR1423)</f>
        <v>191.85962910128379</v>
      </c>
      <c r="S83" s="110">
        <f>+IF(G83=0,"",'Ark1'!AS1423)</f>
        <v>32.011009075550731</v>
      </c>
      <c r="T83" s="118"/>
      <c r="U83" s="111">
        <f>+IF(G83=0,"",'Ark1'!T1423)</f>
        <v>7.7452211126961501</v>
      </c>
      <c r="V83" s="111"/>
      <c r="W83" s="110">
        <f>+'Ark1'!AG1423</f>
        <v>525.29529243937213</v>
      </c>
      <c r="X83" s="110">
        <f>IF(G83=0,"",1000*M83/W83)</f>
        <v>436.77724912555118</v>
      </c>
      <c r="Y83" s="110"/>
      <c r="Z83" s="110">
        <f>+'Ark1'!AH1423</f>
        <v>99.514978601997157</v>
      </c>
      <c r="AA83" s="110">
        <f>+'Ark1'!W1423</f>
        <v>72.639087018544942</v>
      </c>
      <c r="AB83" s="110">
        <f>+'Ark1'!X1423</f>
        <v>1.5121255349500711</v>
      </c>
      <c r="AC83" s="110">
        <f>+'Ark1'!Y1423</f>
        <v>54.380255220208362</v>
      </c>
      <c r="AD83" s="111">
        <f>+'Ark1'!Z1423</f>
        <v>1.5510080710870111</v>
      </c>
      <c r="AE83" s="111">
        <f>+'Ark1'!AA1423</f>
        <v>2.1211174115996174</v>
      </c>
      <c r="AF83" s="105"/>
      <c r="AG83"/>
      <c r="AH83"/>
      <c r="AI83"/>
      <c r="AJ83"/>
      <c r="AK83"/>
      <c r="AL83"/>
      <c r="AM83"/>
    </row>
    <row r="84" spans="1:39" s="515" customFormat="1">
      <c r="A84" s="105"/>
      <c r="B84" s="316">
        <f>+'Ark1'!AP1424</f>
        <v>99</v>
      </c>
      <c r="C84" s="316" t="str">
        <f>VLOOKUP(B84,RNR!$D$1:$E$37,2)</f>
        <v>Ukjent</v>
      </c>
      <c r="D84" s="313">
        <f>+'Ark1'!C1424</f>
        <v>2023</v>
      </c>
      <c r="E84" s="109">
        <f>+'Ark1'!Q1424</f>
        <v>52</v>
      </c>
      <c r="F84" s="112"/>
      <c r="G84" s="110">
        <f>+'Ark1'!R1424</f>
        <v>94</v>
      </c>
      <c r="H84" s="400"/>
      <c r="I84" s="112">
        <f>+'Ark1'!AE1424</f>
        <v>0.24486180937247656</v>
      </c>
      <c r="J84" s="112"/>
      <c r="K84" s="112">
        <f>+'Ark1'!AF1424</f>
        <v>0.21400341251768065</v>
      </c>
      <c r="L84" s="117"/>
      <c r="M84" s="308">
        <f>+'Ark1'!U1424</f>
        <v>197.57127659574465</v>
      </c>
      <c r="N84" s="110"/>
      <c r="O84" s="118"/>
      <c r="P84" s="111">
        <f>+'Ark1'!S1424</f>
        <v>4.7765957446808516</v>
      </c>
      <c r="Q84" s="111"/>
      <c r="R84" s="110">
        <f>+IF(G84=0,"",'Ark1'!AR1424)</f>
        <v>188.32978723404253</v>
      </c>
      <c r="S84" s="110">
        <f>+IF(G84=0,"",'Ark1'!AS1424)</f>
        <v>28.786408336659793</v>
      </c>
      <c r="T84" s="118"/>
      <c r="U84" s="111">
        <f>+IF(G84=0,"",'Ark1'!T1424)</f>
        <v>7.0106382978723394</v>
      </c>
      <c r="V84" s="111"/>
      <c r="W84" s="110">
        <f>+'Ark1'!AG1424</f>
        <v>543.41489361702145</v>
      </c>
      <c r="X84" s="110">
        <f>IF(G84=0,"",1000*M84/W84)</f>
        <v>363.57354006382002</v>
      </c>
      <c r="Y84" s="110"/>
      <c r="Z84" s="110">
        <f>+'Ark1'!AH1424</f>
        <v>100</v>
      </c>
      <c r="AA84" s="110">
        <f>+'Ark1'!W1424</f>
        <v>61.702127659574487</v>
      </c>
      <c r="AB84" s="110">
        <f>+'Ark1'!X1424</f>
        <v>0</v>
      </c>
      <c r="AC84" s="110">
        <f>+'Ark1'!Y1424</f>
        <v>57.681461350044721</v>
      </c>
      <c r="AD84" s="111">
        <f>+'Ark1'!Z1424</f>
        <v>1.247587078094633</v>
      </c>
      <c r="AE84" s="111">
        <f>+'Ark1'!AA1424</f>
        <v>2.2620583774991601</v>
      </c>
      <c r="AF84" s="105"/>
    </row>
    <row r="85" spans="1:39">
      <c r="A85" s="105"/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17"/>
      <c r="M85" s="105"/>
      <c r="N85" s="105"/>
      <c r="O85" s="118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/>
      <c r="AH85"/>
      <c r="AI85"/>
      <c r="AJ85"/>
      <c r="AK85"/>
      <c r="AL85"/>
      <c r="AM85"/>
    </row>
    <row r="86" spans="1:39">
      <c r="A86" s="105"/>
      <c r="B86" s="4">
        <f>+'Ark1'!AP1425</f>
        <v>0</v>
      </c>
      <c r="C86" s="4" t="str">
        <f>VLOOKUP(B86,RNR!$D$1:$E$37,2)</f>
        <v>Datamangel</v>
      </c>
      <c r="D86" s="32">
        <f>+'Ark1'!C1425</f>
        <v>2022</v>
      </c>
      <c r="E86">
        <f>+'Ark1'!Q1425</f>
        <v>966</v>
      </c>
      <c r="F86" s="67"/>
      <c r="G86" s="11">
        <f>+'Ark1'!R1425</f>
        <v>1393</v>
      </c>
      <c r="H86" s="401"/>
      <c r="I86" s="67">
        <f>+'Ark1'!AE1425</f>
        <v>4.136354188318438</v>
      </c>
      <c r="J86" s="67"/>
      <c r="K86" s="67">
        <f>+'Ark1'!AF1425</f>
        <v>3.8894450021356728</v>
      </c>
      <c r="L86" s="117"/>
      <c r="M86" s="19">
        <f>+'Ark1'!U1425</f>
        <v>216.46109117013671</v>
      </c>
      <c r="O86" s="118"/>
      <c r="P86" s="1">
        <f>+'Ark1'!S1425</f>
        <v>5.0821613619541086</v>
      </c>
      <c r="R86" s="11">
        <f>+IF(G86=0,"",'Ark1'!AR1425)</f>
        <v>192.88</v>
      </c>
      <c r="S86" s="11">
        <f>+IF(G86=0,"",'Ark1'!AS1425)</f>
        <v>29.719776628771001</v>
      </c>
      <c r="T86" s="105"/>
      <c r="U86" s="1">
        <f>+'Ark1'!T1425</f>
        <v>7.4386216798277101</v>
      </c>
      <c r="W86" s="11">
        <f>+'Ark1'!AG1425</f>
        <v>586.71333333333325</v>
      </c>
      <c r="X86" s="11" t="e">
        <f>IF(G86=0,"",1000*M86/#REF!)</f>
        <v>#REF!</v>
      </c>
      <c r="Y86" s="11"/>
      <c r="Z86" s="11">
        <f>+'Ark1'!AH1425</f>
        <v>10.33740129217516</v>
      </c>
      <c r="AA86" s="11">
        <f>+'Ark1'!W1425</f>
        <v>67.910983488872915</v>
      </c>
      <c r="AB86" s="11">
        <f>+'Ark1'!X1425</f>
        <v>0.57430007178750897</v>
      </c>
      <c r="AC86" s="11">
        <f>+'Ark1'!Y1425</f>
        <v>53.375212188769957</v>
      </c>
      <c r="AD86" s="1">
        <f>+'Ark1'!Z1425</f>
        <v>1.3826659425099483</v>
      </c>
      <c r="AE86" s="1">
        <f>+'Ark1'!AA1425</f>
        <v>2.0883229434573418</v>
      </c>
      <c r="AF86" s="105"/>
      <c r="AG86"/>
      <c r="AH86"/>
      <c r="AI86"/>
      <c r="AJ86"/>
      <c r="AK86"/>
      <c r="AL86"/>
      <c r="AM86"/>
    </row>
    <row r="87" spans="1:39">
      <c r="A87" s="105"/>
      <c r="B87" s="4">
        <f>+'Ark1'!AP1426</f>
        <v>1</v>
      </c>
      <c r="C87" s="4" t="str">
        <f>VLOOKUP(B87,RNR!$D$1:$E$37,2)</f>
        <v>NRF</v>
      </c>
      <c r="D87" s="32">
        <f>+'Ark1'!C1426</f>
        <v>2022</v>
      </c>
      <c r="E87">
        <f>+'Ark1'!Q1426</f>
        <v>3818</v>
      </c>
      <c r="F87" s="67"/>
      <c r="G87" s="11">
        <f>+'Ark1'!R1426</f>
        <v>10136</v>
      </c>
      <c r="H87" s="401"/>
      <c r="I87" s="67">
        <f>+'Ark1'!AE1426</f>
        <v>30.097692787362295</v>
      </c>
      <c r="J87" s="67"/>
      <c r="K87" s="67">
        <f>+'Ark1'!AF1426</f>
        <v>28.764944866040089</v>
      </c>
      <c r="L87" s="117"/>
      <c r="M87" s="19">
        <f>+'Ark1'!U1426</f>
        <v>220.00890982636187</v>
      </c>
      <c r="O87" s="118"/>
      <c r="P87" s="1">
        <f>+'Ark1'!S1426</f>
        <v>4.3228323128579884</v>
      </c>
      <c r="R87" s="11">
        <f>+IF(G87=0,"",'Ark1'!AR1426)</f>
        <v>198.56629834254153</v>
      </c>
      <c r="S87" s="11">
        <f>+IF(G87=0,"",'Ark1'!AS1426)</f>
        <v>27.584777977274783</v>
      </c>
      <c r="T87" s="105"/>
      <c r="U87" s="1">
        <f>+'Ark1'!T1426</f>
        <v>7.5613654301499613</v>
      </c>
      <c r="W87" s="11">
        <f>+'Ark1'!AG1426</f>
        <v>574.72464483030785</v>
      </c>
      <c r="X87" s="11" t="e">
        <f>IF(G87=0,"",1000*M87/#REF!)</f>
        <v>#REF!</v>
      </c>
      <c r="Y87" s="11"/>
      <c r="Z87" s="11">
        <f>+'Ark1'!AH1426</f>
        <v>97.01065509076561</v>
      </c>
      <c r="AA87" s="11">
        <f>+'Ark1'!W1426</f>
        <v>72.90844514601423</v>
      </c>
      <c r="AB87" s="11">
        <f>+'Ark1'!X1426</f>
        <v>0.30584056827150752</v>
      </c>
      <c r="AC87" s="11">
        <f>+'Ark1'!Y1426</f>
        <v>52.028314779526383</v>
      </c>
      <c r="AD87" s="1">
        <f>+'Ark1'!Z1426</f>
        <v>0.97110952384492877</v>
      </c>
      <c r="AE87" s="1">
        <f>+'Ark1'!AA1426</f>
        <v>1.9389312750047816</v>
      </c>
      <c r="AF87" s="105"/>
      <c r="AG87"/>
      <c r="AH87"/>
      <c r="AI87"/>
      <c r="AJ87"/>
      <c r="AK87"/>
      <c r="AL87"/>
      <c r="AM87"/>
    </row>
    <row r="88" spans="1:39">
      <c r="A88" s="105"/>
      <c r="B88" s="4">
        <f>+'Ark1'!AP1427</f>
        <v>2</v>
      </c>
      <c r="C88" s="4" t="str">
        <f>VLOOKUP(B88,RNR!$D$1:$E$37,2)</f>
        <v>Jersey</v>
      </c>
      <c r="D88" s="32">
        <f>+'Ark1'!C1427</f>
        <v>2022</v>
      </c>
      <c r="E88">
        <f>+'Ark1'!Q1427</f>
        <v>87</v>
      </c>
      <c r="F88" s="67"/>
      <c r="G88" s="11">
        <f>+'Ark1'!R1427</f>
        <v>192</v>
      </c>
      <c r="H88" s="401"/>
      <c r="I88" s="67">
        <f>+'Ark1'!AE1427</f>
        <v>0.57012204174956205</v>
      </c>
      <c r="J88" s="67"/>
      <c r="K88" s="67">
        <f>+'Ark1'!AF1427</f>
        <v>0.4046527962924375</v>
      </c>
      <c r="L88" s="117"/>
      <c r="M88" s="19">
        <f>+'Ark1'!U1427</f>
        <v>163.38968749999987</v>
      </c>
      <c r="O88" s="118"/>
      <c r="P88" s="1">
        <f>+'Ark1'!S1427</f>
        <v>3.3489583333333344</v>
      </c>
      <c r="R88" s="11">
        <f>+IF(G88=0,"",'Ark1'!AR1427)</f>
        <v>187.65625</v>
      </c>
      <c r="S88" s="11">
        <f>+IF(G88=0,"",'Ark1'!AS1427)</f>
        <v>23.954083630144119</v>
      </c>
      <c r="T88" s="105"/>
      <c r="U88" s="1">
        <f>+'Ark1'!T1427</f>
        <v>6.6927083333333313</v>
      </c>
      <c r="W88" s="11">
        <f>+'Ark1'!AG1427</f>
        <v>556.28645833333348</v>
      </c>
      <c r="X88" s="11" t="e">
        <f>IF(G88=0,"",1000*M88/#REF!)</f>
        <v>#REF!</v>
      </c>
      <c r="Y88" s="11"/>
      <c r="Z88" s="11">
        <f>+'Ark1'!AH1427</f>
        <v>95.3125</v>
      </c>
      <c r="AA88" s="11">
        <f>+'Ark1'!W1427</f>
        <v>58.85416666666665</v>
      </c>
      <c r="AB88" s="11">
        <f>+'Ark1'!X1427</f>
        <v>0</v>
      </c>
      <c r="AC88" s="11">
        <f>+'Ark1'!Y1427</f>
        <v>49.256655471476257</v>
      </c>
      <c r="AD88" s="1">
        <f>+'Ark1'!Z1427</f>
        <v>0.9343552580597424</v>
      </c>
      <c r="AE88" s="1">
        <f>+'Ark1'!AA1427</f>
        <v>1.9985278327468676</v>
      </c>
      <c r="AF88" s="105"/>
      <c r="AG88"/>
      <c r="AH88"/>
      <c r="AI88"/>
      <c r="AJ88"/>
      <c r="AK88"/>
      <c r="AL88"/>
      <c r="AM88"/>
    </row>
    <row r="89" spans="1:39">
      <c r="A89" s="105"/>
      <c r="B89" s="4">
        <f>+'Ark1'!AP1428</f>
        <v>3</v>
      </c>
      <c r="C89" s="4" t="str">
        <f>VLOOKUP(B89,RNR!$D$1:$E$37,2)</f>
        <v>Sidet Trønderfe og Nordlandsfe</v>
      </c>
      <c r="D89" s="32">
        <f>+'Ark1'!C1428</f>
        <v>2022</v>
      </c>
      <c r="E89">
        <f>+'Ark1'!Q1428</f>
        <v>76</v>
      </c>
      <c r="F89" s="67"/>
      <c r="G89" s="11">
        <f>+'Ark1'!R1428</f>
        <v>150</v>
      </c>
      <c r="H89" s="401"/>
      <c r="I89" s="67">
        <f>+'Ark1'!AE1428</f>
        <v>0.44540784511684528</v>
      </c>
      <c r="J89" s="67"/>
      <c r="K89" s="67">
        <f>+'Ark1'!AF1428</f>
        <v>0.28931209219405429</v>
      </c>
      <c r="L89" s="117"/>
      <c r="M89" s="19">
        <f>+'Ark1'!U1428</f>
        <v>149.52666666666661</v>
      </c>
      <c r="O89" s="118"/>
      <c r="P89" s="1">
        <f>+'Ark1'!S1428</f>
        <v>4.04</v>
      </c>
      <c r="R89" s="11">
        <f>+IF(G89=0,"",'Ark1'!AR1428)</f>
        <v>177.34666666666672</v>
      </c>
      <c r="S89" s="11">
        <f>+IF(G89=0,"",'Ark1'!AS1428)</f>
        <v>26.320890902816675</v>
      </c>
      <c r="T89" s="105"/>
      <c r="U89" s="1">
        <f>+'Ark1'!T1428</f>
        <v>7.28</v>
      </c>
      <c r="W89" s="11">
        <f>+'Ark1'!AG1428</f>
        <v>519.51333333333321</v>
      </c>
      <c r="X89" s="11" t="e">
        <f>IF(G89=0,"",1000*M89/#REF!)</f>
        <v>#REF!</v>
      </c>
      <c r="Y89" s="11"/>
      <c r="Z89" s="11">
        <f>+'Ark1'!AH1428</f>
        <v>92.666666666666686</v>
      </c>
      <c r="AA89" s="11">
        <f>+'Ark1'!W1428</f>
        <v>64.666666666666671</v>
      </c>
      <c r="AB89" s="11">
        <f>+'Ark1'!X1428</f>
        <v>0</v>
      </c>
      <c r="AC89" s="11">
        <f>+'Ark1'!Y1428</f>
        <v>37.329283708936224</v>
      </c>
      <c r="AD89" s="1">
        <f>+'Ark1'!Z1428</f>
        <v>0.922893998969184</v>
      </c>
      <c r="AE89" s="1">
        <f>+'Ark1'!AA1428</f>
        <v>2.2003636063160097</v>
      </c>
      <c r="AF89" s="105"/>
      <c r="AG89"/>
      <c r="AH89"/>
      <c r="AI89"/>
      <c r="AJ89"/>
      <c r="AK89"/>
      <c r="AL89"/>
      <c r="AM89"/>
    </row>
    <row r="90" spans="1:39">
      <c r="A90" s="105"/>
      <c r="B90" s="4">
        <f>+'Ark1'!AP1429</f>
        <v>4</v>
      </c>
      <c r="C90" s="4" t="str">
        <f>VLOOKUP(B90,RNR!$D$1:$E$37,2)</f>
        <v>Telemarkfe</v>
      </c>
      <c r="D90" s="32">
        <f>+'Ark1'!C1429</f>
        <v>2022</v>
      </c>
      <c r="E90">
        <f>+'Ark1'!Q1429</f>
        <v>15</v>
      </c>
      <c r="F90" s="67"/>
      <c r="G90" s="11">
        <f>+'Ark1'!R1429</f>
        <v>16</v>
      </c>
      <c r="H90" s="401"/>
      <c r="I90" s="67">
        <f>+'Ark1'!AE1429</f>
        <v>4.7510170145796837E-2</v>
      </c>
      <c r="J90" s="67"/>
      <c r="K90" s="67">
        <f>+'Ark1'!AF1429</f>
        <v>3.5833216187669527E-2</v>
      </c>
      <c r="L90" s="117"/>
      <c r="M90" s="19">
        <f>+'Ark1'!U1429</f>
        <v>173.62375</v>
      </c>
      <c r="O90" s="118"/>
      <c r="P90" s="1">
        <f>+'Ark1'!S1429</f>
        <v>4.75</v>
      </c>
      <c r="R90" s="11">
        <f>+IF(G90=0,"",'Ark1'!AR1429)</f>
        <v>180.3125</v>
      </c>
      <c r="S90" s="11">
        <f>+IF(G90=0,"",'Ark1'!AS1429)</f>
        <v>29.034965010562505</v>
      </c>
      <c r="T90" s="105"/>
      <c r="U90" s="1">
        <f>+'Ark1'!T1429</f>
        <v>8.125</v>
      </c>
      <c r="W90" s="11">
        <f>+'Ark1'!AG1429</f>
        <v>528.5625</v>
      </c>
      <c r="X90" s="11" t="e">
        <f>IF(G90=0,"",1000*M90/#REF!)</f>
        <v>#REF!</v>
      </c>
      <c r="Y90" s="11"/>
      <c r="Z90" s="11">
        <f>+'Ark1'!AH1429</f>
        <v>100</v>
      </c>
      <c r="AA90" s="11">
        <f>+'Ark1'!W1429</f>
        <v>75</v>
      </c>
      <c r="AB90" s="11">
        <f>+'Ark1'!X1429</f>
        <v>0</v>
      </c>
      <c r="AC90" s="11">
        <f>+'Ark1'!Y1429</f>
        <v>46.823401851398081</v>
      </c>
      <c r="AD90" s="1">
        <f>+'Ark1'!Z1429</f>
        <v>1.0897247358851685</v>
      </c>
      <c r="AE90" s="1">
        <f>+'Ark1'!AA1429</f>
        <v>2.3684119151870515</v>
      </c>
      <c r="AF90" s="105"/>
      <c r="AG90"/>
      <c r="AH90"/>
      <c r="AI90"/>
      <c r="AJ90"/>
      <c r="AK90"/>
      <c r="AL90"/>
      <c r="AM90"/>
    </row>
    <row r="91" spans="1:39">
      <c r="A91" s="105"/>
      <c r="B91" s="4">
        <f>+'Ark1'!AP1430</f>
        <v>5</v>
      </c>
      <c r="C91" s="4" t="str">
        <f>VLOOKUP(B91,RNR!$D$1:$E$37,2)</f>
        <v>Dølafe</v>
      </c>
      <c r="D91" s="32">
        <f>+'Ark1'!C1430</f>
        <v>2022</v>
      </c>
      <c r="E91">
        <f>+'Ark1'!Q1430</f>
        <v>12</v>
      </c>
      <c r="F91" s="67"/>
      <c r="G91" s="11">
        <f>+'Ark1'!R1430</f>
        <v>15</v>
      </c>
      <c r="H91" s="401"/>
      <c r="I91" s="67">
        <f>+'Ark1'!AE1430</f>
        <v>4.4540784511684528E-2</v>
      </c>
      <c r="J91" s="67"/>
      <c r="K91" s="67">
        <f>+'Ark1'!AF1430</f>
        <v>2.9004733626445709E-2</v>
      </c>
      <c r="L91" s="117"/>
      <c r="M91" s="19">
        <f>+'Ark1'!U1430</f>
        <v>149.90666666666672</v>
      </c>
      <c r="O91" s="118"/>
      <c r="P91" s="1">
        <f>+'Ark1'!S1430</f>
        <v>3.8666666666666658</v>
      </c>
      <c r="R91" s="11">
        <f>+IF(G91=0,"",'Ark1'!AR1430)</f>
        <v>177.53333333333327</v>
      </c>
      <c r="S91" s="11">
        <f>+IF(G91=0,"",'Ark1'!AS1430)</f>
        <v>26.341368455913486</v>
      </c>
      <c r="T91" s="105"/>
      <c r="U91" s="1">
        <f>+'Ark1'!T1430</f>
        <v>6.9333333333333353</v>
      </c>
      <c r="W91" s="11">
        <f>+'Ark1'!AG1430</f>
        <v>479.13333333333321</v>
      </c>
      <c r="X91" s="11" t="e">
        <f>IF(G91=0,"",1000*M91/#REF!)</f>
        <v>#REF!</v>
      </c>
      <c r="Y91" s="11"/>
      <c r="Z91" s="11">
        <f>+'Ark1'!AH1430</f>
        <v>100</v>
      </c>
      <c r="AA91" s="11">
        <f>+'Ark1'!W1430</f>
        <v>60</v>
      </c>
      <c r="AB91" s="11">
        <f>+'Ark1'!X1430</f>
        <v>0</v>
      </c>
      <c r="AC91" s="11">
        <f>+'Ark1'!Y1430</f>
        <v>38.883817828100199</v>
      </c>
      <c r="AD91" s="1">
        <f>+'Ark1'!Z1430</f>
        <v>0.80553639823963874</v>
      </c>
      <c r="AE91" s="1">
        <f>+'Ark1'!AA1430</f>
        <v>2.112397269033981</v>
      </c>
      <c r="AF91" s="105"/>
      <c r="AG91"/>
      <c r="AH91"/>
      <c r="AI91"/>
      <c r="AJ91"/>
      <c r="AK91"/>
      <c r="AL91"/>
      <c r="AM91"/>
    </row>
    <row r="92" spans="1:39">
      <c r="A92" s="105"/>
      <c r="B92" s="4">
        <f>+'Ark1'!AP1431</f>
        <v>6</v>
      </c>
      <c r="C92" s="4" t="str">
        <f>VLOOKUP(B92,RNR!$D$1:$E$37,2)</f>
        <v>Østlandsk Rødkolle</v>
      </c>
      <c r="D92" s="32">
        <f>+'Ark1'!C1431</f>
        <v>2022</v>
      </c>
      <c r="E92">
        <f>+'Ark1'!Q1431</f>
        <v>11</v>
      </c>
      <c r="F92" s="67"/>
      <c r="G92" s="11">
        <f>+'Ark1'!R1431</f>
        <v>55</v>
      </c>
      <c r="H92" s="401"/>
      <c r="I92" s="67">
        <f>+'Ark1'!AE1431</f>
        <v>0.16331620987617659</v>
      </c>
      <c r="J92" s="67"/>
      <c r="K92" s="67">
        <f>+'Ark1'!AF1431</f>
        <v>9.9060594517039524E-2</v>
      </c>
      <c r="L92" s="117"/>
      <c r="M92" s="19">
        <f>+'Ark1'!U1431</f>
        <v>139.63090909090903</v>
      </c>
      <c r="O92" s="118"/>
      <c r="P92" s="1">
        <f>+'Ark1'!S1431</f>
        <v>3.4181818181818175</v>
      </c>
      <c r="R92" s="11">
        <f>+IF(G92=0,"",'Ark1'!AR1431)</f>
        <v>179.32727272727271</v>
      </c>
      <c r="S92" s="11">
        <f>+IF(G92=0,"",'Ark1'!AS1431)</f>
        <v>23.605290393753872</v>
      </c>
      <c r="T92" s="105"/>
      <c r="U92" s="1">
        <f>+'Ark1'!T1431</f>
        <v>5.6181818181818173</v>
      </c>
      <c r="W92" s="11">
        <f>+'Ark1'!AG1431</f>
        <v>472.65454545454543</v>
      </c>
      <c r="X92" s="11" t="e">
        <f>IF(G92=0,"",1000*M92/#REF!)</f>
        <v>#REF!</v>
      </c>
      <c r="Y92" s="11"/>
      <c r="Z92" s="11">
        <f>+'Ark1'!AH1431</f>
        <v>98.181818181818173</v>
      </c>
      <c r="AA92" s="11">
        <f>+'Ark1'!W1431</f>
        <v>25.454545454545457</v>
      </c>
      <c r="AB92" s="11">
        <f>+'Ark1'!X1431</f>
        <v>0</v>
      </c>
      <c r="AC92" s="11">
        <f>+'Ark1'!Y1431</f>
        <v>38.234521254191243</v>
      </c>
      <c r="AD92" s="1">
        <f>+'Ark1'!Z1431</f>
        <v>0.67932878880979775</v>
      </c>
      <c r="AE92" s="1">
        <f>+'Ark1'!AA1431</f>
        <v>1.5074470784126639</v>
      </c>
      <c r="AF92" s="105"/>
      <c r="AG92"/>
      <c r="AH92"/>
      <c r="AI92"/>
      <c r="AJ92"/>
      <c r="AK92"/>
      <c r="AL92"/>
      <c r="AM92"/>
    </row>
    <row r="93" spans="1:39">
      <c r="A93" s="105"/>
      <c r="B93" s="4">
        <f>+'Ark1'!AP1432</f>
        <v>7</v>
      </c>
      <c r="C93" s="4" t="str">
        <f>VLOOKUP(B93,RNR!$D$1:$E$37,2)</f>
        <v>Vestlandsk Raukolle</v>
      </c>
      <c r="D93" s="32">
        <f>+'Ark1'!C1432</f>
        <v>2022</v>
      </c>
      <c r="E93">
        <f>+'Ark1'!Q1432</f>
        <v>11</v>
      </c>
      <c r="F93" s="67"/>
      <c r="G93" s="11">
        <f>+'Ark1'!R1432</f>
        <v>12</v>
      </c>
      <c r="H93" s="401"/>
      <c r="I93" s="67">
        <f>+'Ark1'!AE1432</f>
        <v>3.5632627609347621E-2</v>
      </c>
      <c r="J93" s="67"/>
      <c r="K93" s="67">
        <f>+'Ark1'!AF1432</f>
        <v>2.4666793611070058E-2</v>
      </c>
      <c r="L93" s="117"/>
      <c r="M93" s="19">
        <f>+'Ark1'!U1432</f>
        <v>159.35833333333332</v>
      </c>
      <c r="O93" s="118"/>
      <c r="P93" s="1">
        <f>+'Ark1'!S1432</f>
        <v>4.1666666666666679</v>
      </c>
      <c r="R93" s="11">
        <f>+IF(G93=0,"",'Ark1'!AR1432)</f>
        <v>178.83333333333337</v>
      </c>
      <c r="S93" s="11">
        <f>+IF(G93=0,"",'Ark1'!AS1432)</f>
        <v>27.080993235677408</v>
      </c>
      <c r="T93" s="105"/>
      <c r="U93" s="1">
        <f>+'Ark1'!T1432</f>
        <v>7</v>
      </c>
      <c r="W93" s="11">
        <f>+'Ark1'!AG1432</f>
        <v>583.91666666666652</v>
      </c>
      <c r="X93" s="11" t="e">
        <f>IF(G93=0,"",1000*M93/#REF!)</f>
        <v>#REF!</v>
      </c>
      <c r="Y93" s="11"/>
      <c r="Z93" s="11">
        <f>+'Ark1'!AH1432</f>
        <v>91.666666666666686</v>
      </c>
      <c r="AA93" s="11">
        <f>+'Ark1'!W1432</f>
        <v>58.33333333333335</v>
      </c>
      <c r="AB93" s="11">
        <f>+'Ark1'!X1432</f>
        <v>0</v>
      </c>
      <c r="AC93" s="11">
        <f>+'Ark1'!Y1432</f>
        <v>42.293940825555154</v>
      </c>
      <c r="AD93" s="1">
        <f>+'Ark1'!Z1432</f>
        <v>0.89752746785574877</v>
      </c>
      <c r="AE93" s="1">
        <f>+'Ark1'!AA1432</f>
        <v>2.0816659994661322</v>
      </c>
      <c r="AF93" s="105"/>
      <c r="AG93"/>
      <c r="AH93"/>
      <c r="AI93"/>
      <c r="AJ93"/>
      <c r="AK93"/>
      <c r="AL93"/>
      <c r="AM93"/>
    </row>
    <row r="94" spans="1:39">
      <c r="A94" s="105"/>
      <c r="B94" s="4">
        <f>+'Ark1'!AP1433</f>
        <v>8</v>
      </c>
      <c r="C94" s="4" t="str">
        <f>VLOOKUP(B94,RNR!$D$1:$E$37,2)</f>
        <v>Vestlandsk fjordfe</v>
      </c>
      <c r="D94" s="32">
        <f>+'Ark1'!C1433</f>
        <v>2022</v>
      </c>
      <c r="E94">
        <f>+'Ark1'!Q1433</f>
        <v>38</v>
      </c>
      <c r="F94" s="67"/>
      <c r="G94" s="11">
        <f>+'Ark1'!R1433</f>
        <v>54</v>
      </c>
      <c r="H94" s="401"/>
      <c r="I94" s="67">
        <f>+'Ark1'!AE1433</f>
        <v>0.16034682424206426</v>
      </c>
      <c r="J94" s="67"/>
      <c r="K94" s="67">
        <f>+'Ark1'!AF1433</f>
        <v>9.2884931296220621E-2</v>
      </c>
      <c r="L94" s="117"/>
      <c r="M94" s="19">
        <f>+'Ark1'!U1433</f>
        <v>133.3505555555555</v>
      </c>
      <c r="O94" s="118"/>
      <c r="P94" s="1">
        <f>+'Ark1'!S1433</f>
        <v>3.6296296296296302</v>
      </c>
      <c r="R94" s="11">
        <f>+IF(G94=0,"",'Ark1'!AR1433)</f>
        <v>173.59259259259258</v>
      </c>
      <c r="S94" s="11">
        <f>+IF(G94=0,"",'Ark1'!AS1433)</f>
        <v>25.206477140435783</v>
      </c>
      <c r="T94" s="105"/>
      <c r="U94" s="1">
        <f>+'Ark1'!T1433</f>
        <v>6.333333333333333</v>
      </c>
      <c r="W94" s="11">
        <f>+'Ark1'!AG1433</f>
        <v>537.18518518518522</v>
      </c>
      <c r="X94" s="11" t="e">
        <f>IF(G94=0,"",1000*M94/#REF!)</f>
        <v>#REF!</v>
      </c>
      <c r="Y94" s="11"/>
      <c r="Z94" s="11">
        <f>+'Ark1'!AH1433</f>
        <v>96.296296296296291</v>
      </c>
      <c r="AA94" s="11">
        <f>+'Ark1'!W1433</f>
        <v>44.44444444444445</v>
      </c>
      <c r="AB94" s="11">
        <f>+'Ark1'!X1433</f>
        <v>0</v>
      </c>
      <c r="AC94" s="11">
        <f>+'Ark1'!Y1433</f>
        <v>29.793159693228084</v>
      </c>
      <c r="AD94" s="1">
        <f>+'Ark1'!Z1433</f>
        <v>0.86701480820145393</v>
      </c>
      <c r="AE94" s="1">
        <f>+'Ark1'!AA1433</f>
        <v>2.1169509870286278</v>
      </c>
      <c r="AF94" s="105"/>
      <c r="AG94"/>
      <c r="AH94"/>
      <c r="AI94"/>
      <c r="AJ94"/>
      <c r="AK94"/>
      <c r="AL94"/>
      <c r="AM94"/>
    </row>
    <row r="95" spans="1:39">
      <c r="A95" s="105"/>
      <c r="B95" s="4">
        <f>+'Ark1'!AP1434</f>
        <v>9</v>
      </c>
      <c r="C95" s="4" t="str">
        <f>VLOOKUP(B95,RNR!$D$1:$E$37,2)</f>
        <v>Holstein</v>
      </c>
      <c r="D95" s="32">
        <f>+'Ark1'!C1434</f>
        <v>2022</v>
      </c>
      <c r="E95">
        <f>+'Ark1'!Q1434</f>
        <v>158</v>
      </c>
      <c r="F95" s="67"/>
      <c r="G95" s="11">
        <f>+'Ark1'!R1434</f>
        <v>366</v>
      </c>
      <c r="H95" s="401"/>
      <c r="I95" s="67">
        <f>+'Ark1'!AE1434</f>
        <v>1.0867951420851023</v>
      </c>
      <c r="J95" s="67"/>
      <c r="K95" s="67">
        <f>+'Ark1'!AF1434</f>
        <v>1.1389178311697656</v>
      </c>
      <c r="L95" s="117"/>
      <c r="M95" s="19">
        <f>+'Ark1'!U1434</f>
        <v>241.24295081967205</v>
      </c>
      <c r="O95" s="118"/>
      <c r="P95" s="1">
        <f>+'Ark1'!S1434</f>
        <v>3.8415300546448097</v>
      </c>
      <c r="R95" s="11">
        <f>+IF(G95=0,"",'Ark1'!AR1434)</f>
        <v>208.39890710382517</v>
      </c>
      <c r="S95" s="11">
        <f>+IF(G95=0,"",'Ark1'!AS1434)</f>
        <v>26.335750187731112</v>
      </c>
      <c r="T95" s="105"/>
      <c r="U95" s="1">
        <f>+'Ark1'!T1434</f>
        <v>7.636612021857923</v>
      </c>
      <c r="W95" s="11">
        <f>+'Ark1'!AG1434</f>
        <v>596.73224043715857</v>
      </c>
      <c r="X95" s="11" t="e">
        <f>IF(G95=0,"",1000*M95/#REF!)</f>
        <v>#REF!</v>
      </c>
      <c r="Y95" s="11"/>
      <c r="Z95" s="11">
        <f>+'Ark1'!AH1434</f>
        <v>98.360655737704931</v>
      </c>
      <c r="AA95" s="11">
        <f>+'Ark1'!W1434</f>
        <v>71.038251366120221</v>
      </c>
      <c r="AB95" s="11">
        <f>+'Ark1'!X1434</f>
        <v>3.0054644808743154</v>
      </c>
      <c r="AC95" s="11">
        <f>+'Ark1'!Y1434</f>
        <v>52.556852719654387</v>
      </c>
      <c r="AD95" s="1">
        <f>+'Ark1'!Z1434</f>
        <v>1.0824086972555844</v>
      </c>
      <c r="AE95" s="1">
        <f>+'Ark1'!AA1434</f>
        <v>1.961841862710066</v>
      </c>
      <c r="AF95" s="105"/>
      <c r="AG95"/>
      <c r="AH95"/>
      <c r="AI95"/>
      <c r="AJ95"/>
      <c r="AK95"/>
      <c r="AL95"/>
      <c r="AM95"/>
    </row>
    <row r="96" spans="1:39">
      <c r="A96" s="105"/>
      <c r="B96" s="4">
        <f>+'Ark1'!AP1435</f>
        <v>10</v>
      </c>
      <c r="C96" s="4" t="str">
        <f>VLOOKUP(B96,RNR!$D$1:$E$37,2)</f>
        <v>Rød Dansk Mælkefe</v>
      </c>
      <c r="D96" s="32">
        <f>+'Ark1'!C1435</f>
        <v>2022</v>
      </c>
      <c r="E96">
        <f>+'Ark1'!Q1435</f>
        <v>0</v>
      </c>
      <c r="F96" s="67"/>
      <c r="G96" s="11">
        <f>+'Ark1'!R1435</f>
        <v>0</v>
      </c>
      <c r="H96" s="401"/>
      <c r="I96" s="67">
        <f>+'Ark1'!AE1435</f>
        <v>0</v>
      </c>
      <c r="J96" s="67"/>
      <c r="K96" s="67">
        <f>+'Ark1'!AF1435</f>
        <v>0</v>
      </c>
      <c r="L96" s="117"/>
      <c r="M96" s="19">
        <f>+'Ark1'!U1435</f>
        <v>0</v>
      </c>
      <c r="O96" s="118"/>
      <c r="P96" s="1">
        <f>+'Ark1'!S1435</f>
        <v>0</v>
      </c>
      <c r="R96" s="11" t="str">
        <f>+IF(G96=0,"",'Ark1'!AR1435)</f>
        <v/>
      </c>
      <c r="S96" s="11" t="str">
        <f>+IF(G96=0,"",'Ark1'!AS1435)</f>
        <v/>
      </c>
      <c r="T96" s="105"/>
      <c r="U96" s="1">
        <f>+'Ark1'!T1435</f>
        <v>0</v>
      </c>
      <c r="W96" s="11">
        <f>+'Ark1'!AG1435</f>
        <v>0</v>
      </c>
      <c r="X96" s="11" t="str">
        <f>IF(G96=0,"",1000*M96/#REF!)</f>
        <v/>
      </c>
      <c r="Y96" s="11"/>
      <c r="Z96" s="11">
        <f>+'Ark1'!AH1435</f>
        <v>0</v>
      </c>
      <c r="AA96" s="11">
        <f>+'Ark1'!W1435</f>
        <v>0</v>
      </c>
      <c r="AB96" s="11">
        <f>+'Ark1'!X1435</f>
        <v>0</v>
      </c>
      <c r="AC96" s="11">
        <f>+'Ark1'!Y1435</f>
        <v>0</v>
      </c>
      <c r="AD96" s="1">
        <f>+'Ark1'!Z1435</f>
        <v>0</v>
      </c>
      <c r="AE96" s="1">
        <f>+'Ark1'!AA1435</f>
        <v>0</v>
      </c>
      <c r="AF96" s="105"/>
      <c r="AG96"/>
      <c r="AH96"/>
      <c r="AI96"/>
      <c r="AJ96"/>
      <c r="AK96"/>
      <c r="AL96"/>
      <c r="AM96"/>
    </row>
    <row r="97" spans="1:39">
      <c r="A97" s="105"/>
      <c r="B97" s="4">
        <f>+'Ark1'!AP1436</f>
        <v>11</v>
      </c>
      <c r="C97" s="4" t="str">
        <f>VLOOKUP(B97,RNR!$D$1:$E$37,2)</f>
        <v>Brown Swiss</v>
      </c>
      <c r="D97" s="32">
        <f>+'Ark1'!C1436</f>
        <v>2022</v>
      </c>
      <c r="E97">
        <f>+'Ark1'!Q1436</f>
        <v>22</v>
      </c>
      <c r="F97" s="67"/>
      <c r="G97" s="11">
        <f>+'Ark1'!R1436</f>
        <v>28</v>
      </c>
      <c r="H97" s="401"/>
      <c r="I97" s="67">
        <f>+'Ark1'!AE1436</f>
        <v>8.3142797755144451E-2</v>
      </c>
      <c r="J97" s="67"/>
      <c r="K97" s="67">
        <f>+'Ark1'!AF1436</f>
        <v>7.9992877987367372E-2</v>
      </c>
      <c r="L97" s="117"/>
      <c r="M97" s="19">
        <f>+'Ark1'!U1436</f>
        <v>221.48107142857151</v>
      </c>
      <c r="O97" s="118"/>
      <c r="P97" s="1">
        <f>+'Ark1'!S1436</f>
        <v>3.8571428571428559</v>
      </c>
      <c r="R97" s="11">
        <f>+IF(G97=0,"",'Ark1'!AR1436)</f>
        <v>203.21428571428575</v>
      </c>
      <c r="S97" s="11">
        <f>+IF(G97=0,"",'Ark1'!AS1436)</f>
        <v>25.997063292695529</v>
      </c>
      <c r="T97" s="105"/>
      <c r="U97" s="1">
        <f>+'Ark1'!T1436</f>
        <v>6.9285714285714306</v>
      </c>
      <c r="W97" s="11">
        <f>+'Ark1'!AG1436</f>
        <v>578.392857142857</v>
      </c>
      <c r="X97" s="11" t="e">
        <f>IF(G97=0,"",1000*M97/#REF!)</f>
        <v>#REF!</v>
      </c>
      <c r="Y97" s="11"/>
      <c r="Z97" s="11">
        <f>+'Ark1'!AH1436</f>
        <v>100</v>
      </c>
      <c r="AA97" s="11">
        <f>+'Ark1'!W1436</f>
        <v>60.714285714285694</v>
      </c>
      <c r="AB97" s="11">
        <f>+'Ark1'!X1436</f>
        <v>0</v>
      </c>
      <c r="AC97" s="11">
        <f>+'Ark1'!Y1436</f>
        <v>48.880116782892337</v>
      </c>
      <c r="AD97" s="1">
        <f>+'Ark1'!Z1436</f>
        <v>0.83299312783504187</v>
      </c>
      <c r="AE97" s="1">
        <f>+'Ark1'!AA1436</f>
        <v>1.6887986310766965</v>
      </c>
      <c r="AF97" s="105"/>
      <c r="AG97"/>
      <c r="AH97"/>
      <c r="AI97"/>
      <c r="AJ97"/>
      <c r="AK97"/>
      <c r="AL97"/>
      <c r="AM97"/>
    </row>
    <row r="98" spans="1:39">
      <c r="A98" s="105"/>
      <c r="B98" s="4">
        <f>+'Ark1'!AP1437</f>
        <v>12</v>
      </c>
      <c r="C98" s="4" t="str">
        <f>VLOOKUP(B98,RNR!$D$1:$E$37,2)</f>
        <v>Jarlsbergfe</v>
      </c>
      <c r="D98" s="32">
        <f>+'Ark1'!C1437</f>
        <v>2022</v>
      </c>
      <c r="E98">
        <f>+'Ark1'!Q1437</f>
        <v>3</v>
      </c>
      <c r="F98" s="67"/>
      <c r="G98" s="11">
        <f>+'Ark1'!R1437</f>
        <v>5</v>
      </c>
      <c r="H98" s="401"/>
      <c r="I98" s="67">
        <f>+'Ark1'!AE1437</f>
        <v>1.484692817056151E-2</v>
      </c>
      <c r="J98" s="67"/>
      <c r="K98" s="67">
        <f>+'Ark1'!AF1437</f>
        <v>6.7823040739949996E-3</v>
      </c>
      <c r="L98" s="117"/>
      <c r="M98" s="19">
        <f>+'Ark1'!U1437</f>
        <v>105.16</v>
      </c>
      <c r="O98" s="118"/>
      <c r="P98" s="1">
        <f>+'Ark1'!S1437</f>
        <v>3</v>
      </c>
      <c r="R98" s="11">
        <f>+IF(G98=0,"",'Ark1'!AR1437)</f>
        <v>167.4</v>
      </c>
      <c r="S98" s="11">
        <f>+IF(G98=0,"",'Ark1'!AS1437)</f>
        <v>22.168522148918338</v>
      </c>
      <c r="T98" s="105"/>
      <c r="U98" s="1">
        <f>+'Ark1'!T1437</f>
        <v>4</v>
      </c>
      <c r="W98" s="11">
        <f>+'Ark1'!AG1437</f>
        <v>499</v>
      </c>
      <c r="X98" s="11" t="e">
        <f>IF(G98=0,"",1000*M98/#REF!)</f>
        <v>#REF!</v>
      </c>
      <c r="Y98" s="11"/>
      <c r="Z98" s="11">
        <f>+'Ark1'!AH1437</f>
        <v>100</v>
      </c>
      <c r="AA98" s="11">
        <f>+'Ark1'!W1437</f>
        <v>0</v>
      </c>
      <c r="AB98" s="11">
        <f>+'Ark1'!X1437</f>
        <v>0</v>
      </c>
      <c r="AC98" s="11">
        <f>+'Ark1'!Y1437</f>
        <v>22.994921178381993</v>
      </c>
      <c r="AD98" s="1">
        <f>+'Ark1'!Z1437</f>
        <v>0.63245553203367599</v>
      </c>
      <c r="AE98" s="1">
        <f>+'Ark1'!AA1437</f>
        <v>0.63245553203367599</v>
      </c>
      <c r="AF98" s="105"/>
      <c r="AG98"/>
      <c r="AH98"/>
      <c r="AI98"/>
      <c r="AJ98"/>
      <c r="AK98"/>
      <c r="AL98"/>
      <c r="AM98"/>
    </row>
    <row r="99" spans="1:39">
      <c r="A99" s="105"/>
      <c r="B99" s="4">
        <f>+'Ark1'!AP1438</f>
        <v>13</v>
      </c>
      <c r="C99" s="4" t="str">
        <f>VLOOKUP(B99,RNR!$D$1:$E$37,2)</f>
        <v>Fleckvieh</v>
      </c>
      <c r="D99" s="32">
        <f>+'Ark1'!C1438</f>
        <v>2022</v>
      </c>
      <c r="E99">
        <f>+'Ark1'!Q1438</f>
        <v>93</v>
      </c>
      <c r="F99" s="67"/>
      <c r="G99" s="11">
        <f>+'Ark1'!R1438</f>
        <v>115</v>
      </c>
      <c r="H99" s="401"/>
      <c r="I99" s="67">
        <f>+'Ark1'!AE1438</f>
        <v>0.34147934792291473</v>
      </c>
      <c r="J99" s="67"/>
      <c r="K99" s="67">
        <f>+'Ark1'!AF1438</f>
        <v>0.36001780565073394</v>
      </c>
      <c r="L99" s="117"/>
      <c r="M99" s="19">
        <f>+'Ark1'!U1438</f>
        <v>242.69982608695645</v>
      </c>
      <c r="O99" s="118"/>
      <c r="P99" s="1">
        <f>+'Ark1'!S1438</f>
        <v>5.3652173913043484</v>
      </c>
      <c r="R99" s="11">
        <f>+IF(G99=0,"",'Ark1'!AR1438)</f>
        <v>199.72173913043477</v>
      </c>
      <c r="S99" s="11">
        <f>+IF(G99=0,"",'Ark1'!AS1438)</f>
        <v>29.970897131687309</v>
      </c>
      <c r="T99" s="105"/>
      <c r="U99" s="1">
        <f>+'Ark1'!T1438</f>
        <v>7.3565217391304349</v>
      </c>
      <c r="W99" s="11">
        <f>+'Ark1'!AG1438</f>
        <v>581.41739130434792</v>
      </c>
      <c r="X99" s="11" t="e">
        <f>IF(G99=0,"",1000*M99/#REF!)</f>
        <v>#REF!</v>
      </c>
      <c r="Y99" s="11"/>
      <c r="Z99" s="11">
        <f>+'Ark1'!AH1438</f>
        <v>100</v>
      </c>
      <c r="AA99" s="11">
        <f>+'Ark1'!W1438</f>
        <v>70.434782608695656</v>
      </c>
      <c r="AB99" s="11">
        <f>+'Ark1'!X1438</f>
        <v>0.86956521739130432</v>
      </c>
      <c r="AC99" s="11">
        <f>+'Ark1'!Y1438</f>
        <v>54.714062002737215</v>
      </c>
      <c r="AD99" s="1">
        <f>+'Ark1'!Z1438</f>
        <v>1.0980649761610015</v>
      </c>
      <c r="AE99" s="1">
        <f>+'Ark1'!AA1438</f>
        <v>1.8844503493307088</v>
      </c>
      <c r="AF99" s="105"/>
      <c r="AG99"/>
      <c r="AH99"/>
      <c r="AI99"/>
      <c r="AJ99"/>
      <c r="AK99"/>
      <c r="AL99"/>
      <c r="AM99"/>
    </row>
    <row r="100" spans="1:39">
      <c r="A100" s="105"/>
      <c r="B100" s="4">
        <f>+'Ark1'!AP1439</f>
        <v>14</v>
      </c>
      <c r="C100" s="4" t="str">
        <f>VLOOKUP(B100,RNR!$D$1:$E$37,2)</f>
        <v>Canadisk Ayrshire</v>
      </c>
      <c r="D100" s="32">
        <f>+'Ark1'!C1439</f>
        <v>2022</v>
      </c>
      <c r="E100">
        <f>+'Ark1'!Q1439</f>
        <v>0</v>
      </c>
      <c r="F100" s="67"/>
      <c r="G100" s="11">
        <f>+'Ark1'!R1439</f>
        <v>0</v>
      </c>
      <c r="H100" s="401"/>
      <c r="I100" s="67">
        <f>+'Ark1'!AE1439</f>
        <v>0</v>
      </c>
      <c r="J100" s="67"/>
      <c r="K100" s="67">
        <f>+'Ark1'!AF1439</f>
        <v>0</v>
      </c>
      <c r="L100" s="117"/>
      <c r="M100" s="19">
        <f>+'Ark1'!U1439</f>
        <v>0</v>
      </c>
      <c r="O100" s="118"/>
      <c r="P100" s="1">
        <f>+'Ark1'!S1439</f>
        <v>0</v>
      </c>
      <c r="R100" s="11" t="str">
        <f>+IF(G100=0,"",'Ark1'!AR1439)</f>
        <v/>
      </c>
      <c r="S100" s="11" t="str">
        <f>+IF(G100=0,"",'Ark1'!AS1439)</f>
        <v/>
      </c>
      <c r="T100" s="105"/>
      <c r="U100" s="1">
        <f>+'Ark1'!T1439</f>
        <v>0</v>
      </c>
      <c r="W100" s="11">
        <f>+'Ark1'!AG1439</f>
        <v>0</v>
      </c>
      <c r="X100" s="11" t="str">
        <f>IF(G100=0,"",1000*M100/#REF!)</f>
        <v/>
      </c>
      <c r="Y100" s="11"/>
      <c r="Z100" s="11">
        <f>+'Ark1'!AH1439</f>
        <v>0</v>
      </c>
      <c r="AA100" s="11">
        <f>+'Ark1'!W1439</f>
        <v>0</v>
      </c>
      <c r="AB100" s="11">
        <f>+'Ark1'!X1439</f>
        <v>0</v>
      </c>
      <c r="AC100" s="11">
        <f>+'Ark1'!Y1439</f>
        <v>0</v>
      </c>
      <c r="AD100" s="1">
        <f>+'Ark1'!Z1439</f>
        <v>0</v>
      </c>
      <c r="AE100" s="1">
        <f>+'Ark1'!AA1439</f>
        <v>0</v>
      </c>
      <c r="AF100" s="105"/>
      <c r="AG100"/>
      <c r="AH100"/>
      <c r="AI100"/>
      <c r="AJ100"/>
      <c r="AK100"/>
      <c r="AL100"/>
      <c r="AM100"/>
    </row>
    <row r="101" spans="1:39">
      <c r="A101" s="105"/>
      <c r="B101" s="4">
        <f>+'Ark1'!AP1440</f>
        <v>15</v>
      </c>
      <c r="C101" s="4" t="str">
        <f>VLOOKUP(B101,RNR!$D$1:$E$37,2)</f>
        <v>Montbéliard</v>
      </c>
      <c r="D101" s="32">
        <f>+'Ark1'!C1440</f>
        <v>2022</v>
      </c>
      <c r="E101">
        <f>+'Ark1'!Q1440</f>
        <v>1</v>
      </c>
      <c r="F101" s="67"/>
      <c r="G101" s="11">
        <f>+'Ark1'!R1440</f>
        <v>1</v>
      </c>
      <c r="H101" s="401"/>
      <c r="I101" s="67">
        <f>+'Ark1'!AE1440</f>
        <v>2.9693856341123019E-3</v>
      </c>
      <c r="J101" s="67"/>
      <c r="K101" s="67">
        <f>+'Ark1'!AF1440</f>
        <v>2.2857061276377222E-3</v>
      </c>
      <c r="L101" s="117"/>
      <c r="M101" s="19">
        <f>+'Ark1'!U1440</f>
        <v>177.20000000000005</v>
      </c>
      <c r="O101" s="118"/>
      <c r="P101" s="1">
        <f>+'Ark1'!S1440</f>
        <v>5</v>
      </c>
      <c r="R101" s="11">
        <f>+IF(G101=0,"",'Ark1'!AR1440)</f>
        <v>183</v>
      </c>
      <c r="S101" s="11">
        <f>+IF(G101=0,"",'Ark1'!AS1440)</f>
        <v>28.881516759356742</v>
      </c>
      <c r="T101" s="105"/>
      <c r="U101" s="1">
        <f>+'Ark1'!T1440</f>
        <v>8</v>
      </c>
      <c r="W101" s="11">
        <f>+'Ark1'!AG1440</f>
        <v>325</v>
      </c>
      <c r="X101" s="11" t="e">
        <f>IF(G101=0,"",1000*M101/#REF!)</f>
        <v>#REF!</v>
      </c>
      <c r="Y101" s="11"/>
      <c r="Z101" s="11">
        <f>+'Ark1'!AH1440</f>
        <v>100</v>
      </c>
      <c r="AA101" s="11">
        <f>+'Ark1'!W1440</f>
        <v>100</v>
      </c>
      <c r="AB101" s="11">
        <f>+'Ark1'!X1440</f>
        <v>0</v>
      </c>
      <c r="AC101" s="11">
        <f>+'Ark1'!Y1440</f>
        <v>0</v>
      </c>
      <c r="AD101" s="1">
        <f>+'Ark1'!Z1440</f>
        <v>0</v>
      </c>
      <c r="AE101" s="1">
        <f>+'Ark1'!AA1440</f>
        <v>0</v>
      </c>
      <c r="AF101" s="105"/>
      <c r="AG101"/>
      <c r="AH101"/>
      <c r="AI101"/>
      <c r="AJ101"/>
      <c r="AK101"/>
      <c r="AL101"/>
      <c r="AM101"/>
    </row>
    <row r="102" spans="1:39">
      <c r="A102" s="105"/>
      <c r="B102" s="4">
        <f>+'Ark1'!AP1441</f>
        <v>16</v>
      </c>
      <c r="C102" s="4" t="str">
        <f>VLOOKUP(B102,RNR!$D$1:$E$37,2)</f>
        <v>Mørefe</v>
      </c>
      <c r="D102" s="32">
        <f>+'Ark1'!C1441</f>
        <v>2022</v>
      </c>
      <c r="E102">
        <f>+'Ark1'!Q1441</f>
        <v>0</v>
      </c>
      <c r="F102" s="67"/>
      <c r="G102" s="11">
        <f>+'Ark1'!R1441</f>
        <v>0</v>
      </c>
      <c r="H102" s="401"/>
      <c r="I102" s="67">
        <f>+'Ark1'!AE1441</f>
        <v>0</v>
      </c>
      <c r="J102" s="67"/>
      <c r="K102" s="67">
        <f>+'Ark1'!AF1441</f>
        <v>0</v>
      </c>
      <c r="L102" s="117"/>
      <c r="M102" s="19">
        <f>+'Ark1'!U1441</f>
        <v>0</v>
      </c>
      <c r="O102" s="118"/>
      <c r="P102" s="1">
        <f>+'Ark1'!S1441</f>
        <v>0</v>
      </c>
      <c r="R102" s="11" t="str">
        <f>+IF(G102=0,"",'Ark1'!AR1441)</f>
        <v/>
      </c>
      <c r="S102" s="11" t="str">
        <f>+IF(G102=0,"",'Ark1'!AS1441)</f>
        <v/>
      </c>
      <c r="T102" s="105"/>
      <c r="U102" s="1">
        <f>+'Ark1'!T1441</f>
        <v>0</v>
      </c>
      <c r="W102" s="11">
        <f>+'Ark1'!AG1441</f>
        <v>0</v>
      </c>
      <c r="X102" s="11" t="str">
        <f>IF(G102=0,"",1000*M102/#REF!)</f>
        <v/>
      </c>
      <c r="Y102" s="11"/>
      <c r="Z102" s="11">
        <f>+'Ark1'!AH1441</f>
        <v>0</v>
      </c>
      <c r="AA102" s="11">
        <f>+'Ark1'!W1441</f>
        <v>0</v>
      </c>
      <c r="AB102" s="11">
        <f>+'Ark1'!X1441</f>
        <v>0</v>
      </c>
      <c r="AC102" s="11">
        <f>+'Ark1'!Y1441</f>
        <v>0</v>
      </c>
      <c r="AD102" s="1">
        <f>+'Ark1'!Z1441</f>
        <v>0</v>
      </c>
      <c r="AE102" s="1">
        <f>+'Ark1'!AA1441</f>
        <v>0</v>
      </c>
      <c r="AF102" s="105"/>
      <c r="AG102"/>
      <c r="AH102"/>
      <c r="AI102"/>
      <c r="AJ102"/>
      <c r="AK102"/>
      <c r="AL102"/>
      <c r="AM102"/>
    </row>
    <row r="103" spans="1:39">
      <c r="A103" s="105"/>
      <c r="B103" s="4">
        <f>+'Ark1'!AP1442</f>
        <v>17</v>
      </c>
      <c r="C103" s="4" t="str">
        <f>VLOOKUP(B103,RNR!$D$1:$E$37,2)</f>
        <v>Normande</v>
      </c>
      <c r="D103" s="32">
        <f>+'Ark1'!C1442</f>
        <v>2022</v>
      </c>
      <c r="E103">
        <f>+'Ark1'!Q1442</f>
        <v>0</v>
      </c>
      <c r="F103" s="67"/>
      <c r="G103" s="11">
        <f>+'Ark1'!R1442</f>
        <v>0</v>
      </c>
      <c r="H103" s="401"/>
      <c r="I103" s="67">
        <f>+'Ark1'!AE1442</f>
        <v>0</v>
      </c>
      <c r="J103" s="67"/>
      <c r="K103" s="67">
        <f>+'Ark1'!AF1442</f>
        <v>0</v>
      </c>
      <c r="L103" s="117"/>
      <c r="M103" s="19">
        <f>+'Ark1'!U1442</f>
        <v>0</v>
      </c>
      <c r="O103" s="118"/>
      <c r="P103" s="1">
        <f>+'Ark1'!S1442</f>
        <v>0</v>
      </c>
      <c r="R103" s="11" t="str">
        <f>+IF(G103=0,"",'Ark1'!AR1442)</f>
        <v/>
      </c>
      <c r="S103" s="11" t="str">
        <f>+IF(G103=0,"",'Ark1'!AS1442)</f>
        <v/>
      </c>
      <c r="T103" s="105"/>
      <c r="U103" s="1">
        <f>+'Ark1'!T1442</f>
        <v>0</v>
      </c>
      <c r="W103" s="11">
        <f>+'Ark1'!AG1442</f>
        <v>0</v>
      </c>
      <c r="X103" s="11" t="str">
        <f>IF(G103=0,"",1000*M103/#REF!)</f>
        <v/>
      </c>
      <c r="Y103" s="11"/>
      <c r="Z103" s="11">
        <f>+'Ark1'!AH1442</f>
        <v>0</v>
      </c>
      <c r="AA103" s="11">
        <f>+'Ark1'!W1442</f>
        <v>0</v>
      </c>
      <c r="AB103" s="11">
        <f>+'Ark1'!X1442</f>
        <v>0</v>
      </c>
      <c r="AC103" s="11">
        <f>+'Ark1'!Y1442</f>
        <v>0</v>
      </c>
      <c r="AD103" s="1">
        <f>+'Ark1'!Z1442</f>
        <v>0</v>
      </c>
      <c r="AE103" s="1">
        <f>+'Ark1'!AA1442</f>
        <v>0</v>
      </c>
      <c r="AF103" s="105"/>
      <c r="AG103"/>
      <c r="AH103"/>
      <c r="AI103"/>
      <c r="AJ103"/>
      <c r="AK103"/>
      <c r="AL103"/>
      <c r="AM103"/>
    </row>
    <row r="104" spans="1:39">
      <c r="A104" s="105"/>
      <c r="B104" s="4">
        <f>+'Ark1'!AP1443</f>
        <v>21</v>
      </c>
      <c r="C104" s="4" t="str">
        <f>VLOOKUP(B104,RNR!$D$1:$E$37,2)</f>
        <v>Hereford</v>
      </c>
      <c r="D104" s="32">
        <f>+'Ark1'!C1443</f>
        <v>2022</v>
      </c>
      <c r="E104">
        <f>+'Ark1'!Q1443</f>
        <v>644</v>
      </c>
      <c r="F104" s="67"/>
      <c r="G104" s="11">
        <f>+'Ark1'!R1443</f>
        <v>2216</v>
      </c>
      <c r="H104" s="401"/>
      <c r="I104" s="67">
        <f>+'Ark1'!AE1443</f>
        <v>6.5801585651928596</v>
      </c>
      <c r="J104" s="67"/>
      <c r="K104" s="67">
        <f>+'Ark1'!AF1443</f>
        <v>6.01327231380266</v>
      </c>
      <c r="L104" s="117"/>
      <c r="M104" s="19">
        <f>+'Ark1'!U1443</f>
        <v>210.37030685920607</v>
      </c>
      <c r="O104" s="118"/>
      <c r="P104" s="1">
        <f>+'Ark1'!S1443</f>
        <v>5.7675992779783423</v>
      </c>
      <c r="R104" s="11">
        <f>+IF(G104=0,"",'Ark1'!AR1443)</f>
        <v>188.37454873646203</v>
      </c>
      <c r="S104" s="11">
        <f>+IF(G104=0,"",'Ark1'!AS1443)</f>
        <v>31.049721995392407</v>
      </c>
      <c r="T104" s="105"/>
      <c r="U104" s="1">
        <f>+'Ark1'!T1443</f>
        <v>8.5311371841155221</v>
      </c>
      <c r="W104" s="11">
        <f>+'Ark1'!AG1443</f>
        <v>532.23059566786992</v>
      </c>
      <c r="X104" s="11" t="e">
        <f>IF(G104=0,"",1000*M104/#REF!)</f>
        <v>#REF!</v>
      </c>
      <c r="Y104" s="11"/>
      <c r="Z104" s="11">
        <f>+'Ark1'!AH1443</f>
        <v>92.554151624548737</v>
      </c>
      <c r="AA104" s="11">
        <f>+'Ark1'!W1443</f>
        <v>82.942238267147999</v>
      </c>
      <c r="AB104" s="11">
        <f>+'Ark1'!X1443</f>
        <v>0.4512635379061371</v>
      </c>
      <c r="AC104" s="11">
        <f>+'Ark1'!Y1443</f>
        <v>45.782606401480876</v>
      </c>
      <c r="AD104" s="1">
        <f>+'Ark1'!Z1443</f>
        <v>1.0551818217572664</v>
      </c>
      <c r="AE104" s="1">
        <f>+'Ark1'!AA1443</f>
        <v>2.1561191920555274</v>
      </c>
      <c r="AF104" s="105"/>
      <c r="AG104"/>
      <c r="AH104"/>
      <c r="AI104"/>
      <c r="AJ104"/>
      <c r="AK104"/>
      <c r="AL104"/>
      <c r="AM104"/>
    </row>
    <row r="105" spans="1:39">
      <c r="A105" s="105"/>
      <c r="B105" s="4">
        <f>+'Ark1'!AP1444</f>
        <v>22</v>
      </c>
      <c r="C105" s="4" t="str">
        <f>VLOOKUP(B105,RNR!$D$1:$E$37,2)</f>
        <v>Charolais</v>
      </c>
      <c r="D105" s="32">
        <f>+'Ark1'!C1444</f>
        <v>2022</v>
      </c>
      <c r="E105">
        <f>+'Ark1'!Q1444</f>
        <v>942</v>
      </c>
      <c r="F105" s="67"/>
      <c r="G105" s="11">
        <f>+'Ark1'!R1444</f>
        <v>4455</v>
      </c>
      <c r="H105" s="401"/>
      <c r="I105" s="67">
        <f>+'Ark1'!AE1444</f>
        <v>13.228612999970302</v>
      </c>
      <c r="J105" s="67"/>
      <c r="K105" s="67">
        <f>+'Ark1'!AF1444</f>
        <v>14.549749036884132</v>
      </c>
      <c r="L105" s="117"/>
      <c r="M105" s="19">
        <f>+'Ark1'!U1444</f>
        <v>253.19266442199824</v>
      </c>
      <c r="O105" s="118"/>
      <c r="P105" s="1">
        <f>+'Ark1'!S1444</f>
        <v>7.1187963170896014</v>
      </c>
      <c r="R105" s="11">
        <f>+IF(G105=0,"",'Ark1'!AR1444)</f>
        <v>194.40785634118973</v>
      </c>
      <c r="S105" s="11">
        <f>+IF(G105=0,"",'Ark1'!AS1444)</f>
        <v>34.177615514215319</v>
      </c>
      <c r="T105" s="105"/>
      <c r="U105" s="1">
        <f>+'Ark1'!T1444</f>
        <v>7.4527497194163859</v>
      </c>
      <c r="W105" s="11">
        <f>+'Ark1'!AG1444</f>
        <v>517.45970819304148</v>
      </c>
      <c r="X105" s="11" t="e">
        <f>IF(G105=0,"",1000*M105/#REF!)</f>
        <v>#REF!</v>
      </c>
      <c r="Y105" s="11"/>
      <c r="Z105" s="11">
        <f>+'Ark1'!AH1444</f>
        <v>94.276094276094241</v>
      </c>
      <c r="AA105" s="11">
        <f>+'Ark1'!W1444</f>
        <v>72.637485970819284</v>
      </c>
      <c r="AB105" s="11">
        <f>+'Ark1'!X1444</f>
        <v>1.5263748597081936</v>
      </c>
      <c r="AC105" s="11">
        <f>+'Ark1'!Y1444</f>
        <v>46.153690884246338</v>
      </c>
      <c r="AD105" s="1">
        <f>+'Ark1'!Z1444</f>
        <v>1.1399098381510839</v>
      </c>
      <c r="AE105" s="1">
        <f>+'Ark1'!AA1444</f>
        <v>1.8376169006043044</v>
      </c>
      <c r="AF105" s="105"/>
      <c r="AG105"/>
      <c r="AH105"/>
      <c r="AI105"/>
      <c r="AJ105"/>
      <c r="AK105"/>
      <c r="AL105"/>
      <c r="AM105"/>
    </row>
    <row r="106" spans="1:39">
      <c r="A106" s="105"/>
      <c r="B106" s="4">
        <f>+'Ark1'!AP1445</f>
        <v>23</v>
      </c>
      <c r="C106" s="4" t="str">
        <f>VLOOKUP(B106,RNR!$D$1:$E$37,2)</f>
        <v>Aberdeen Angus</v>
      </c>
      <c r="D106" s="32">
        <f>+'Ark1'!C1445</f>
        <v>2022</v>
      </c>
      <c r="E106">
        <f>+'Ark1'!Q1445</f>
        <v>813</v>
      </c>
      <c r="F106" s="67"/>
      <c r="G106" s="11">
        <f>+'Ark1'!R1445</f>
        <v>3312</v>
      </c>
      <c r="H106" s="401"/>
      <c r="I106" s="67">
        <f>+'Ark1'!AE1445</f>
        <v>9.8346052201799434</v>
      </c>
      <c r="J106" s="67"/>
      <c r="K106" s="67">
        <f>+'Ark1'!AF1445</f>
        <v>9.7912699226779694</v>
      </c>
      <c r="L106" s="117"/>
      <c r="M106" s="19">
        <f>+'Ark1'!U1445</f>
        <v>229.18807669082059</v>
      </c>
      <c r="O106" s="118"/>
      <c r="P106" s="1">
        <f>+'Ark1'!S1445</f>
        <v>6.4712990936555901</v>
      </c>
      <c r="R106" s="11">
        <f>+IF(G106=0,"",'Ark1'!AR1445)</f>
        <v>189.91636473429952</v>
      </c>
      <c r="S106" s="11">
        <f>+IF(G106=0,"",'Ark1'!AS1445)</f>
        <v>33.141609826691671</v>
      </c>
      <c r="T106" s="105"/>
      <c r="U106" s="1">
        <f>+'Ark1'!T1445</f>
        <v>9.1802536231884062</v>
      </c>
      <c r="W106" s="11">
        <f>+'Ark1'!AG1445</f>
        <v>528.76117149758443</v>
      </c>
      <c r="X106" s="11" t="e">
        <f>IF(G106=0,"",1000*M106/#REF!)</f>
        <v>#REF!</v>
      </c>
      <c r="Y106" s="11"/>
      <c r="Z106" s="11">
        <f>+'Ark1'!AH1445</f>
        <v>92.904589371980677</v>
      </c>
      <c r="AA106" s="11">
        <f>+'Ark1'!W1445</f>
        <v>90.851449275362313</v>
      </c>
      <c r="AB106" s="11">
        <f>+'Ark1'!X1445</f>
        <v>0.57367149758454117</v>
      </c>
      <c r="AC106" s="11">
        <f>+'Ark1'!Y1445</f>
        <v>45.588633210196079</v>
      </c>
      <c r="AD106" s="1">
        <f>+'Ark1'!Z1445</f>
        <v>1.2169567340814782</v>
      </c>
      <c r="AE106" s="1">
        <f>+'Ark1'!AA1445</f>
        <v>1.9595385273127679</v>
      </c>
      <c r="AF106" s="105"/>
      <c r="AG106"/>
      <c r="AH106"/>
      <c r="AI106"/>
      <c r="AJ106"/>
      <c r="AK106"/>
      <c r="AL106"/>
      <c r="AM106"/>
    </row>
    <row r="107" spans="1:39">
      <c r="A107" s="105"/>
      <c r="B107" s="4">
        <f>+'Ark1'!AP1446</f>
        <v>24</v>
      </c>
      <c r="C107" s="4" t="str">
        <f>VLOOKUP(B107,RNR!$D$1:$E$37,2)</f>
        <v>Limousin</v>
      </c>
      <c r="D107" s="32">
        <f>+'Ark1'!C1446</f>
        <v>2022</v>
      </c>
      <c r="E107">
        <f>+'Ark1'!Q1446</f>
        <v>756</v>
      </c>
      <c r="F107" s="67"/>
      <c r="G107" s="11">
        <f>+'Ark1'!R1446</f>
        <v>3526</v>
      </c>
      <c r="H107" s="401"/>
      <c r="I107" s="67">
        <f>+'Ark1'!AE1446</f>
        <v>10.470053745879978</v>
      </c>
      <c r="J107" s="67"/>
      <c r="K107" s="67">
        <f>+'Ark1'!AF1446</f>
        <v>11.359769967773602</v>
      </c>
      <c r="L107" s="117"/>
      <c r="M107" s="19">
        <f>+'Ark1'!U1446</f>
        <v>249.76441009642633</v>
      </c>
      <c r="O107" s="118"/>
      <c r="P107" s="1">
        <f>+'Ark1'!S1446</f>
        <v>7.8618439716312016</v>
      </c>
      <c r="R107" s="11">
        <f>+IF(G107=0,"",'Ark1'!AR1446)</f>
        <v>190.58706749858192</v>
      </c>
      <c r="S107" s="11">
        <f>+IF(G107=0,"",'Ark1'!AS1446)</f>
        <v>35.877044366337749</v>
      </c>
      <c r="T107" s="105"/>
      <c r="U107" s="1">
        <f>+'Ark1'!T1446</f>
        <v>7.3936471922858784</v>
      </c>
      <c r="W107" s="11">
        <f>+'Ark1'!AG1446</f>
        <v>511.37663074305186</v>
      </c>
      <c r="X107" s="11" t="e">
        <f>IF(G107=0,"",1000*M107/#REF!)</f>
        <v>#REF!</v>
      </c>
      <c r="Y107" s="11"/>
      <c r="Z107" s="11">
        <f>+'Ark1'!AH1446</f>
        <v>94.61145774248439</v>
      </c>
      <c r="AA107" s="11">
        <f>+'Ark1'!W1446</f>
        <v>71.752694271128746</v>
      </c>
      <c r="AB107" s="11">
        <f>+'Ark1'!X1446</f>
        <v>0.93590470788428781</v>
      </c>
      <c r="AC107" s="11">
        <f>+'Ark1'!Y1446</f>
        <v>41.94065443547936</v>
      </c>
      <c r="AD107" s="1">
        <f>+'Ark1'!Z1446</f>
        <v>1.1938951137755505</v>
      </c>
      <c r="AE107" s="1">
        <f>+'Ark1'!AA1446</f>
        <v>1.7793497586361375</v>
      </c>
      <c r="AF107" s="105"/>
      <c r="AG107"/>
      <c r="AH107"/>
      <c r="AI107"/>
      <c r="AJ107"/>
      <c r="AK107"/>
      <c r="AL107"/>
      <c r="AM107"/>
    </row>
    <row r="108" spans="1:39">
      <c r="A108" s="105"/>
      <c r="B108" s="4">
        <f>+'Ark1'!AP1447</f>
        <v>25</v>
      </c>
      <c r="C108" s="4" t="str">
        <f>VLOOKUP(B108,RNR!$D$1:$E$37,2)</f>
        <v>Kjøttsimmental</v>
      </c>
      <c r="D108" s="32">
        <f>+'Ark1'!C1447</f>
        <v>2022</v>
      </c>
      <c r="E108">
        <f>+'Ark1'!Q1447</f>
        <v>347</v>
      </c>
      <c r="F108" s="67"/>
      <c r="G108" s="11">
        <f>+'Ark1'!R1447</f>
        <v>1380</v>
      </c>
      <c r="H108" s="401"/>
      <c r="I108" s="67">
        <f>+'Ark1'!AE1447</f>
        <v>4.0977521750749757</v>
      </c>
      <c r="J108" s="67"/>
      <c r="K108" s="67">
        <f>+'Ark1'!AF1447</f>
        <v>4.3489231428954049</v>
      </c>
      <c r="L108" s="117"/>
      <c r="M108" s="19">
        <f>+'Ark1'!U1447</f>
        <v>244.31265942029</v>
      </c>
      <c r="O108" s="118"/>
      <c r="P108" s="1">
        <f>+'Ark1'!S1447</f>
        <v>6.6905797101449282</v>
      </c>
      <c r="R108" s="11">
        <f>+IF(G108=0,"",'Ark1'!AR1447)</f>
        <v>193.59130434782608</v>
      </c>
      <c r="S108" s="11">
        <f>+IF(G108=0,"",'Ark1'!AS1447)</f>
        <v>33.483372558125758</v>
      </c>
      <c r="T108" s="105"/>
      <c r="U108" s="1">
        <f>+'Ark1'!T1447</f>
        <v>7.8478260869565215</v>
      </c>
      <c r="W108" s="11">
        <f>+'Ark1'!AG1447</f>
        <v>503.98333333333346</v>
      </c>
      <c r="X108" s="11" t="e">
        <f>IF(G108=0,"",1000*M108/#REF!)</f>
        <v>#REF!</v>
      </c>
      <c r="Y108" s="11"/>
      <c r="Z108" s="11">
        <f>+'Ark1'!AH1447</f>
        <v>94.202898550724626</v>
      </c>
      <c r="AA108" s="11">
        <f>+'Ark1'!W1447</f>
        <v>80.579710144927503</v>
      </c>
      <c r="AB108" s="11">
        <f>+'Ark1'!X1447</f>
        <v>0.57971014492753614</v>
      </c>
      <c r="AC108" s="11">
        <f>+'Ark1'!Y1447</f>
        <v>41.060914134023101</v>
      </c>
      <c r="AD108" s="1">
        <f>+'Ark1'!Z1447</f>
        <v>1.1042990878970951</v>
      </c>
      <c r="AE108" s="1">
        <f>+'Ark1'!AA1447</f>
        <v>1.7561575888856436</v>
      </c>
      <c r="AF108" s="105"/>
      <c r="AG108"/>
      <c r="AH108"/>
      <c r="AI108"/>
      <c r="AJ108"/>
      <c r="AK108"/>
      <c r="AL108"/>
      <c r="AM108"/>
    </row>
    <row r="109" spans="1:39">
      <c r="A109" s="105"/>
      <c r="B109" s="4">
        <f>+'Ark1'!AP1448</f>
        <v>26</v>
      </c>
      <c r="C109" s="4" t="str">
        <f>VLOOKUP(B109,RNR!$D$1:$E$37,2)</f>
        <v>Blonde d`Aquitaine</v>
      </c>
      <c r="D109" s="32">
        <f>+'Ark1'!C1448</f>
        <v>2022</v>
      </c>
      <c r="E109">
        <f>+'Ark1'!Q1448</f>
        <v>60</v>
      </c>
      <c r="F109" s="67"/>
      <c r="G109" s="11">
        <f>+'Ark1'!R1448</f>
        <v>212</v>
      </c>
      <c r="H109" s="401"/>
      <c r="I109" s="67">
        <f>+'Ark1'!AE1448</f>
        <v>0.62950975443180812</v>
      </c>
      <c r="J109" s="67"/>
      <c r="K109" s="67">
        <f>+'Ark1'!AF1448</f>
        <v>0.71421467109707115</v>
      </c>
      <c r="L109" s="117"/>
      <c r="M109" s="19">
        <f>+'Ark1'!U1448</f>
        <v>261.17778301886796</v>
      </c>
      <c r="O109" s="118"/>
      <c r="P109" s="1">
        <f>+'Ark1'!S1448</f>
        <v>7.0188679245283012</v>
      </c>
      <c r="R109" s="11">
        <f>+IF(G109=0,"",'Ark1'!AR1448)</f>
        <v>196.92924528301879</v>
      </c>
      <c r="S109" s="11">
        <f>+IF(G109=0,"",'Ark1'!AS1448)</f>
        <v>33.902686292738743</v>
      </c>
      <c r="T109" s="105"/>
      <c r="U109" s="1">
        <f>+'Ark1'!T1448</f>
        <v>6.4056603773584895</v>
      </c>
      <c r="W109" s="11">
        <f>+'Ark1'!AG1448</f>
        <v>529.17924528301876</v>
      </c>
      <c r="X109" s="11" t="e">
        <f>IF(G109=0,"",1000*M109/#REF!)</f>
        <v>#REF!</v>
      </c>
      <c r="Y109" s="11"/>
      <c r="Z109" s="11">
        <f>+'Ark1'!AH1448</f>
        <v>98.113207547169822</v>
      </c>
      <c r="AA109" s="11">
        <f>+'Ark1'!W1448</f>
        <v>50</v>
      </c>
      <c r="AB109" s="11">
        <f>+'Ark1'!X1448</f>
        <v>1.886792452830188</v>
      </c>
      <c r="AC109" s="11">
        <f>+'Ark1'!Y1448</f>
        <v>46.330849794995487</v>
      </c>
      <c r="AD109" s="1">
        <f>+'Ark1'!Z1448</f>
        <v>1.0814135759175159</v>
      </c>
      <c r="AE109" s="1">
        <f>+'Ark1'!AA1448</f>
        <v>1.6978249231184361</v>
      </c>
      <c r="AF109" s="105"/>
      <c r="AG109"/>
      <c r="AH109"/>
      <c r="AI109"/>
      <c r="AJ109"/>
      <c r="AK109"/>
      <c r="AL109"/>
      <c r="AM109"/>
    </row>
    <row r="110" spans="1:39">
      <c r="A110" s="105"/>
      <c r="B110" s="4">
        <f>+'Ark1'!AP1449</f>
        <v>27</v>
      </c>
      <c r="C110" s="4" t="str">
        <f>VLOOKUP(B110,RNR!$D$1:$E$37,2)</f>
        <v>Highland</v>
      </c>
      <c r="D110" s="32">
        <f>+'Ark1'!C1449</f>
        <v>2022</v>
      </c>
      <c r="E110">
        <f>+'Ark1'!Q1449</f>
        <v>81</v>
      </c>
      <c r="F110" s="67"/>
      <c r="G110" s="11">
        <f>+'Ark1'!R1449</f>
        <v>196</v>
      </c>
      <c r="H110" s="401"/>
      <c r="I110" s="67">
        <f>+'Ark1'!AE1449</f>
        <v>0.5819995842860114</v>
      </c>
      <c r="J110" s="67"/>
      <c r="K110" s="67">
        <f>+'Ark1'!AF1449</f>
        <v>0.33153780410821793</v>
      </c>
      <c r="L110" s="117"/>
      <c r="M110" s="19">
        <f>+'Ark1'!U1449</f>
        <v>131.1355102040817</v>
      </c>
      <c r="O110" s="118"/>
      <c r="P110" s="1">
        <f>+'Ark1'!S1449</f>
        <v>4.5306122448979584</v>
      </c>
      <c r="R110" s="11">
        <f>+IF(G110=0,"",'Ark1'!AR1449)</f>
        <v>169.00510204081627</v>
      </c>
      <c r="S110" s="11">
        <f>+IF(G110=0,"",'Ark1'!AS1449)</f>
        <v>26.710308888880345</v>
      </c>
      <c r="T110" s="105"/>
      <c r="U110" s="1">
        <f>+'Ark1'!T1449</f>
        <v>5.9489795918367347</v>
      </c>
      <c r="W110" s="11">
        <f>+'Ark1'!AG1449</f>
        <v>542.71938775510205</v>
      </c>
      <c r="X110" s="11" t="e">
        <f>IF(G110=0,"",1000*M110/#REF!)</f>
        <v>#REF!</v>
      </c>
      <c r="Y110" s="11"/>
      <c r="Z110" s="11">
        <f>+'Ark1'!AH1449</f>
        <v>93.877551020408163</v>
      </c>
      <c r="AA110" s="11">
        <f>+'Ark1'!W1449</f>
        <v>36.734693877551024</v>
      </c>
      <c r="AB110" s="11">
        <f>+'Ark1'!X1449</f>
        <v>0</v>
      </c>
      <c r="AC110" s="11">
        <f>+'Ark1'!Y1449</f>
        <v>31.746353868174324</v>
      </c>
      <c r="AD110" s="1">
        <f>+'Ark1'!Z1449</f>
        <v>0.7851177168029112</v>
      </c>
      <c r="AE110" s="1">
        <f>+'Ark1'!AA1449</f>
        <v>1.6467187471564677</v>
      </c>
      <c r="AF110" s="105"/>
      <c r="AG110"/>
      <c r="AH110"/>
      <c r="AI110"/>
      <c r="AJ110"/>
      <c r="AK110"/>
      <c r="AL110"/>
      <c r="AM110"/>
    </row>
    <row r="111" spans="1:39">
      <c r="A111" s="105"/>
      <c r="B111" s="4">
        <f>+'Ark1'!AP1450</f>
        <v>28</v>
      </c>
      <c r="C111" s="4" t="str">
        <f>VLOOKUP(B111,RNR!$D$1:$E$37,2)</f>
        <v xml:space="preserve">Dexter </v>
      </c>
      <c r="D111" s="32">
        <f>+'Ark1'!C1450</f>
        <v>2022</v>
      </c>
      <c r="E111">
        <f>+'Ark1'!Q1450</f>
        <v>87</v>
      </c>
      <c r="F111" s="67"/>
      <c r="G111" s="11">
        <f>+'Ark1'!R1450</f>
        <v>206</v>
      </c>
      <c r="H111" s="401"/>
      <c r="I111" s="67">
        <f>+'Ark1'!AE1450</f>
        <v>0.61169344062713427</v>
      </c>
      <c r="J111" s="67"/>
      <c r="K111" s="67">
        <f>+'Ark1'!AF1450</f>
        <v>0.52241116348056804</v>
      </c>
      <c r="L111" s="117"/>
      <c r="M111" s="19">
        <f>+'Ark1'!U1450</f>
        <v>196.60228155339809</v>
      </c>
      <c r="O111" s="118"/>
      <c r="P111" s="1">
        <f>+'Ark1'!S1450</f>
        <v>5.8834951456310653</v>
      </c>
      <c r="R111" s="11">
        <f>+IF(G111=0,"",'Ark1'!AR1450)</f>
        <v>183.78640776699032</v>
      </c>
      <c r="S111" s="11">
        <f>+IF(G111=0,"",'Ark1'!AS1450)</f>
        <v>31.256296243617548</v>
      </c>
      <c r="T111" s="105"/>
      <c r="U111" s="1">
        <f>+'Ark1'!T1450</f>
        <v>7.1650485436893199</v>
      </c>
      <c r="W111" s="11">
        <f>+'Ark1'!AG1450</f>
        <v>506.18932038834959</v>
      </c>
      <c r="X111" s="11" t="e">
        <f>IF(G111=0,"",1000*M111/#REF!)</f>
        <v>#REF!</v>
      </c>
      <c r="Y111" s="11"/>
      <c r="Z111" s="11">
        <f>+'Ark1'!AH1450</f>
        <v>94.660194174757308</v>
      </c>
      <c r="AA111" s="11">
        <f>+'Ark1'!W1450</f>
        <v>66.504854368932044</v>
      </c>
      <c r="AB111" s="11">
        <f>+'Ark1'!X1450</f>
        <v>0</v>
      </c>
      <c r="AC111" s="11">
        <f>+'Ark1'!Y1450</f>
        <v>40.931356012092657</v>
      </c>
      <c r="AD111" s="1">
        <f>+'Ark1'!Z1450</f>
        <v>1.0998761702038362</v>
      </c>
      <c r="AE111" s="1">
        <f>+'Ark1'!AA1450</f>
        <v>1.9212510455866452</v>
      </c>
      <c r="AF111" s="105"/>
      <c r="AG111"/>
      <c r="AH111"/>
      <c r="AI111"/>
      <c r="AJ111"/>
      <c r="AK111"/>
      <c r="AL111"/>
      <c r="AM111"/>
    </row>
    <row r="112" spans="1:39">
      <c r="A112" s="105"/>
      <c r="B112" s="4">
        <f>+'Ark1'!AP1451</f>
        <v>29</v>
      </c>
      <c r="C112" s="4" t="str">
        <f>VLOOKUP(B112,RNR!$D$1:$E$37,2)</f>
        <v>Piemontese</v>
      </c>
      <c r="D112" s="32">
        <f>+'Ark1'!C1451</f>
        <v>2022</v>
      </c>
      <c r="E112">
        <f>+'Ark1'!Q1451</f>
        <v>30</v>
      </c>
      <c r="F112" s="67"/>
      <c r="G112" s="11">
        <f>+'Ark1'!R1451</f>
        <v>76</v>
      </c>
      <c r="H112" s="401"/>
      <c r="I112" s="67">
        <f>+'Ark1'!AE1451</f>
        <v>0.22567330819253495</v>
      </c>
      <c r="J112" s="67"/>
      <c r="K112" s="67">
        <f>+'Ark1'!AF1451</f>
        <v>0.10406954148929848</v>
      </c>
      <c r="L112" s="117"/>
      <c r="M112" s="19">
        <f>+'Ark1'!U1451</f>
        <v>106.15815789473682</v>
      </c>
      <c r="O112" s="118"/>
      <c r="P112" s="1">
        <f>+'Ark1'!S1451</f>
        <v>4.3552631578947363</v>
      </c>
      <c r="R112" s="11">
        <f>+IF(G112=0,"",'Ark1'!AR1451)</f>
        <v>158.02631578947364</v>
      </c>
      <c r="S112" s="11">
        <f>+IF(G112=0,"",'Ark1'!AS1451)</f>
        <v>26.516867904115234</v>
      </c>
      <c r="T112" s="105"/>
      <c r="U112" s="1">
        <f>+'Ark1'!T1451</f>
        <v>6.5394736842105239</v>
      </c>
      <c r="W112" s="11">
        <f>+'Ark1'!AG1451</f>
        <v>485.46052631578942</v>
      </c>
      <c r="X112" s="11" t="e">
        <f>IF(G112=0,"",1000*M112/#REF!)</f>
        <v>#REF!</v>
      </c>
      <c r="Y112" s="11"/>
      <c r="Z112" s="11">
        <f>+'Ark1'!AH1451</f>
        <v>89.473684210526301</v>
      </c>
      <c r="AA112" s="11">
        <f>+'Ark1'!W1451</f>
        <v>50</v>
      </c>
      <c r="AB112" s="11">
        <f>+'Ark1'!X1451</f>
        <v>0</v>
      </c>
      <c r="AC112" s="11">
        <f>+'Ark1'!Y1451</f>
        <v>26.259359469807009</v>
      </c>
      <c r="AD112" s="1">
        <f>+'Ark1'!Z1451</f>
        <v>0.80629019472913099</v>
      </c>
      <c r="AE112" s="1">
        <f>+'Ark1'!AA1451</f>
        <v>1.9830916152741496</v>
      </c>
      <c r="AF112" s="105"/>
      <c r="AG112"/>
      <c r="AH112"/>
      <c r="AI112"/>
      <c r="AJ112"/>
      <c r="AK112"/>
      <c r="AL112"/>
      <c r="AM112"/>
    </row>
    <row r="113" spans="1:39">
      <c r="A113" s="105"/>
      <c r="B113" s="4">
        <f>+'Ark1'!AP1452</f>
        <v>30</v>
      </c>
      <c r="C113" s="4" t="str">
        <f>VLOOKUP(B113,RNR!$D$1:$E$37,2)</f>
        <v>Galloway</v>
      </c>
      <c r="D113" s="32">
        <f>+'Ark1'!C1452</f>
        <v>2022</v>
      </c>
      <c r="E113">
        <f>+'Ark1'!Q1452</f>
        <v>10</v>
      </c>
      <c r="F113" s="67"/>
      <c r="G113" s="11">
        <f>+'Ark1'!R1452</f>
        <v>20</v>
      </c>
      <c r="H113" s="401"/>
      <c r="I113" s="67">
        <f>+'Ark1'!AE1452</f>
        <v>5.938771268224604E-2</v>
      </c>
      <c r="J113" s="67"/>
      <c r="K113" s="67">
        <f>+'Ark1'!AF1452</f>
        <v>5.9548320193225389E-2</v>
      </c>
      <c r="L113" s="117"/>
      <c r="M113" s="19">
        <f>+'Ark1'!U1452</f>
        <v>230.82500000000005</v>
      </c>
      <c r="O113" s="118"/>
      <c r="P113" s="1">
        <f>+'Ark1'!S1452</f>
        <v>7.1</v>
      </c>
      <c r="R113" s="11">
        <f>+IF(G113=0,"",'Ark1'!AR1452)</f>
        <v>189.05</v>
      </c>
      <c r="S113" s="11">
        <f>+IF(G113=0,"",'Ark1'!AS1452)</f>
        <v>34.149754318265522</v>
      </c>
      <c r="T113" s="105"/>
      <c r="U113" s="1">
        <f>+'Ark1'!T1452</f>
        <v>7.2</v>
      </c>
      <c r="W113" s="11">
        <f>+'Ark1'!AG1452</f>
        <v>535.54999999999995</v>
      </c>
      <c r="X113" s="11" t="e">
        <f>IF(G113=0,"",1000*M113/#REF!)</f>
        <v>#REF!</v>
      </c>
      <c r="Y113" s="11"/>
      <c r="Z113" s="11">
        <f>+'Ark1'!AH1452</f>
        <v>100</v>
      </c>
      <c r="AA113" s="11">
        <f>+'Ark1'!W1452</f>
        <v>60</v>
      </c>
      <c r="AB113" s="11">
        <f>+'Ark1'!X1452</f>
        <v>0</v>
      </c>
      <c r="AC113" s="11">
        <f>+'Ark1'!Y1452</f>
        <v>40.759340953945504</v>
      </c>
      <c r="AD113" s="1">
        <f>+'Ark1'!Z1452</f>
        <v>1.4106735979665901</v>
      </c>
      <c r="AE113" s="1">
        <f>+'Ark1'!AA1452</f>
        <v>2.0639767440550276</v>
      </c>
      <c r="AF113" s="105"/>
      <c r="AG113"/>
      <c r="AH113"/>
      <c r="AI113"/>
      <c r="AJ113"/>
      <c r="AK113"/>
      <c r="AL113"/>
      <c r="AM113"/>
    </row>
    <row r="114" spans="1:39">
      <c r="A114" s="105"/>
      <c r="B114" s="4">
        <f>+'Ark1'!AP1453</f>
        <v>31</v>
      </c>
      <c r="C114" s="4" t="str">
        <f>VLOOKUP(B114,RNR!$D$1:$E$37,2)</f>
        <v>Salers</v>
      </c>
      <c r="D114" s="32">
        <f>+'Ark1'!C1453</f>
        <v>2022</v>
      </c>
      <c r="E114">
        <f>+'Ark1'!Q1453</f>
        <v>23</v>
      </c>
      <c r="F114" s="67"/>
      <c r="G114" s="11">
        <f>+'Ark1'!R1453</f>
        <v>42</v>
      </c>
      <c r="H114" s="401"/>
      <c r="I114" s="67">
        <f>+'Ark1'!AE1453</f>
        <v>0.12471419663271664</v>
      </c>
      <c r="J114" s="67"/>
      <c r="K114" s="67">
        <f>+'Ark1'!AF1453</f>
        <v>9.293356059701742E-2</v>
      </c>
      <c r="L114" s="117"/>
      <c r="M114" s="19">
        <f>+'Ark1'!U1453</f>
        <v>171.5404761904762</v>
      </c>
      <c r="O114" s="118"/>
      <c r="P114" s="1">
        <f>+'Ark1'!S1453</f>
        <v>5.2857142857142847</v>
      </c>
      <c r="R114" s="11">
        <f>+IF(G114=0,"",'Ark1'!AR1453)</f>
        <v>177.83333333333337</v>
      </c>
      <c r="S114" s="11">
        <f>+IF(G114=0,"",'Ark1'!AS1453)</f>
        <v>29.871617136603071</v>
      </c>
      <c r="T114" s="105"/>
      <c r="U114" s="1">
        <f>+'Ark1'!T1453</f>
        <v>7.8095238095238066</v>
      </c>
      <c r="W114" s="11">
        <f>+'Ark1'!AG1453</f>
        <v>547.16666666666652</v>
      </c>
      <c r="X114" s="11" t="e">
        <f>IF(G114=0,"",1000*M114/#REF!)</f>
        <v>#REF!</v>
      </c>
      <c r="Y114" s="11"/>
      <c r="Z114" s="11">
        <f>+'Ark1'!AH1453</f>
        <v>92.857142857142875</v>
      </c>
      <c r="AA114" s="11">
        <f>+'Ark1'!W1453</f>
        <v>73.809523809523782</v>
      </c>
      <c r="AB114" s="11">
        <f>+'Ark1'!X1453</f>
        <v>0</v>
      </c>
      <c r="AC114" s="11">
        <f>+'Ark1'!Y1453</f>
        <v>44.371848966722304</v>
      </c>
      <c r="AD114" s="1">
        <f>+'Ark1'!Z1453</f>
        <v>0.93313894963168786</v>
      </c>
      <c r="AE114" s="1">
        <f>+'Ark1'!AA1453</f>
        <v>2.1407396945703847</v>
      </c>
      <c r="AF114" s="105"/>
      <c r="AG114"/>
      <c r="AH114"/>
      <c r="AI114"/>
      <c r="AJ114"/>
      <c r="AK114"/>
      <c r="AL114"/>
      <c r="AM114"/>
    </row>
    <row r="115" spans="1:39">
      <c r="A115" s="105"/>
      <c r="B115" s="4">
        <f>+'Ark1'!AP1454</f>
        <v>32</v>
      </c>
      <c r="C115" s="4" t="str">
        <f>VLOOKUP(B115,RNR!$D$1:$E$37,2)</f>
        <v>Chianina</v>
      </c>
      <c r="D115" s="32">
        <f>+'Ark1'!C1454</f>
        <v>2022</v>
      </c>
      <c r="E115">
        <f>+'Ark1'!Q1454</f>
        <v>0</v>
      </c>
      <c r="F115" s="67"/>
      <c r="G115" s="11">
        <f>+'Ark1'!R1454</f>
        <v>0</v>
      </c>
      <c r="H115" s="401"/>
      <c r="I115" s="67">
        <f>+'Ark1'!AE1454</f>
        <v>0</v>
      </c>
      <c r="J115" s="67"/>
      <c r="K115" s="67">
        <f>+'Ark1'!AF1454</f>
        <v>0</v>
      </c>
      <c r="L115" s="117"/>
      <c r="M115" s="19">
        <f>+'Ark1'!U1454</f>
        <v>0</v>
      </c>
      <c r="O115" s="118"/>
      <c r="P115" s="1">
        <f>+'Ark1'!S1454</f>
        <v>0</v>
      </c>
      <c r="R115" s="11" t="str">
        <f>+IF(G115=0,"",'Ark1'!AR1454)</f>
        <v/>
      </c>
      <c r="S115" s="11" t="str">
        <f>+IF(G115=0,"",'Ark1'!AS1454)</f>
        <v/>
      </c>
      <c r="T115" s="105"/>
      <c r="U115" s="1">
        <f>+'Ark1'!T1454</f>
        <v>0</v>
      </c>
      <c r="W115" s="11">
        <f>+'Ark1'!AG1454</f>
        <v>0</v>
      </c>
      <c r="X115" s="11" t="str">
        <f>IF(G115=0,"",1000*M115/#REF!)</f>
        <v/>
      </c>
      <c r="Y115" s="11"/>
      <c r="Z115" s="11">
        <f>+'Ark1'!AH1454</f>
        <v>0</v>
      </c>
      <c r="AA115" s="11">
        <f>+'Ark1'!W1454</f>
        <v>0</v>
      </c>
      <c r="AB115" s="11">
        <f>+'Ark1'!X1454</f>
        <v>0</v>
      </c>
      <c r="AC115" s="11">
        <f>+'Ark1'!Y1454</f>
        <v>0</v>
      </c>
      <c r="AD115" s="1">
        <f>+'Ark1'!Z1454</f>
        <v>0</v>
      </c>
      <c r="AE115" s="1">
        <f>+'Ark1'!AA1454</f>
        <v>0</v>
      </c>
      <c r="AF115" s="105"/>
      <c r="AG115"/>
      <c r="AH115"/>
      <c r="AI115"/>
      <c r="AJ115"/>
      <c r="AK115"/>
      <c r="AL115"/>
      <c r="AM115"/>
    </row>
    <row r="116" spans="1:39">
      <c r="A116" s="105"/>
      <c r="B116" s="4">
        <f>+'Ark1'!AP1455</f>
        <v>33</v>
      </c>
      <c r="C116" s="4" t="str">
        <f>VLOOKUP(B116,RNR!$D$1:$E$37,2)</f>
        <v>Belgisk blå</v>
      </c>
      <c r="D116" s="32">
        <f>+'Ark1'!C1455</f>
        <v>2022</v>
      </c>
      <c r="E116">
        <f>+'Ark1'!Q1455</f>
        <v>0</v>
      </c>
      <c r="F116" s="67"/>
      <c r="G116" s="11">
        <f>+'Ark1'!R1455</f>
        <v>0</v>
      </c>
      <c r="H116" s="401"/>
      <c r="I116" s="67">
        <f>+'Ark1'!AE1455</f>
        <v>0</v>
      </c>
      <c r="J116" s="67"/>
      <c r="K116" s="67">
        <f>+'Ark1'!AF1455</f>
        <v>0</v>
      </c>
      <c r="L116" s="117"/>
      <c r="M116" s="19">
        <f>+'Ark1'!U1455</f>
        <v>0</v>
      </c>
      <c r="O116" s="118"/>
      <c r="P116" s="1">
        <f>+'Ark1'!S1455</f>
        <v>0</v>
      </c>
      <c r="R116" s="11" t="str">
        <f>+IF(G116=0,"",'Ark1'!AR1455)</f>
        <v/>
      </c>
      <c r="S116" s="11" t="str">
        <f>+IF(G116=0,"",'Ark1'!AS1455)</f>
        <v/>
      </c>
      <c r="T116" s="105"/>
      <c r="U116" s="1">
        <f>+'Ark1'!T1455</f>
        <v>0</v>
      </c>
      <c r="W116" s="11">
        <f>+'Ark1'!AG1455</f>
        <v>0</v>
      </c>
      <c r="X116" s="11" t="str">
        <f>IF(G116=0,"",1000*M116/#REF!)</f>
        <v/>
      </c>
      <c r="Y116" s="11"/>
      <c r="Z116" s="11">
        <f>+'Ark1'!AH1455</f>
        <v>0</v>
      </c>
      <c r="AA116" s="11">
        <f>+'Ark1'!W1455</f>
        <v>0</v>
      </c>
      <c r="AB116" s="11">
        <f>+'Ark1'!X1455</f>
        <v>0</v>
      </c>
      <c r="AC116" s="11">
        <f>+'Ark1'!Y1455</f>
        <v>0</v>
      </c>
      <c r="AD116" s="1">
        <f>+'Ark1'!Z1455</f>
        <v>0</v>
      </c>
      <c r="AE116" s="1">
        <f>+'Ark1'!AA1455</f>
        <v>0</v>
      </c>
      <c r="AF116" s="105"/>
      <c r="AG116"/>
      <c r="AH116"/>
      <c r="AI116"/>
      <c r="AJ116"/>
      <c r="AK116"/>
      <c r="AL116"/>
      <c r="AM116"/>
    </row>
    <row r="117" spans="1:39">
      <c r="A117" s="105"/>
      <c r="B117" s="4">
        <f>+'Ark1'!AP1456</f>
        <v>34</v>
      </c>
      <c r="C117" s="4" t="str">
        <f>VLOOKUP(B117,RNR!$D$1:$E$37,2)</f>
        <v>Mini Hereford</v>
      </c>
      <c r="D117" s="32">
        <f>+'Ark1'!C1456</f>
        <v>2022</v>
      </c>
      <c r="E117">
        <f>+'Ark1'!Q1456</f>
        <v>2</v>
      </c>
      <c r="F117" s="67"/>
      <c r="G117" s="11">
        <f>+'Ark1'!R1456</f>
        <v>12</v>
      </c>
      <c r="H117" s="401"/>
      <c r="I117" s="67">
        <f>+'Ark1'!AE1456</f>
        <v>3.5632627609347621E-2</v>
      </c>
      <c r="J117" s="67"/>
      <c r="K117" s="67">
        <f>+'Ark1'!AF1456</f>
        <v>3.9646424119115696E-2</v>
      </c>
      <c r="L117" s="117"/>
      <c r="M117" s="19">
        <f>+'Ark1'!U1456</f>
        <v>256.13333333333338</v>
      </c>
      <c r="O117" s="118"/>
      <c r="P117" s="1">
        <f>+'Ark1'!S1456</f>
        <v>6.75</v>
      </c>
      <c r="R117" s="11">
        <f>+IF(G117=0,"",'Ark1'!AR1456)</f>
        <v>197.16666666666663</v>
      </c>
      <c r="S117" s="11">
        <f>+IF(G117=0,"",'Ark1'!AS1456)</f>
        <v>33.221124201790524</v>
      </c>
      <c r="T117" s="105"/>
      <c r="U117" s="1">
        <f>+'Ark1'!T1456</f>
        <v>7.4166666666666687</v>
      </c>
      <c r="W117" s="11">
        <f>+'Ark1'!AG1456</f>
        <v>465</v>
      </c>
      <c r="X117" s="11" t="e">
        <f>IF(G117=0,"",1000*M117/#REF!)</f>
        <v>#REF!</v>
      </c>
      <c r="Y117" s="11"/>
      <c r="Z117" s="11">
        <f>+'Ark1'!AH1456</f>
        <v>100</v>
      </c>
      <c r="AA117" s="11">
        <f>+'Ark1'!W1456</f>
        <v>66.666666666666686</v>
      </c>
      <c r="AB117" s="11">
        <f>+'Ark1'!X1456</f>
        <v>0</v>
      </c>
      <c r="AC117" s="11">
        <f>+'Ark1'!Y1456</f>
        <v>39.778162630043838</v>
      </c>
      <c r="AD117" s="1">
        <f>+'Ark1'!Z1456</f>
        <v>1.0103629710818451</v>
      </c>
      <c r="AE117" s="1">
        <f>+'Ark1'!AA1456</f>
        <v>1.3202482931462372</v>
      </c>
      <c r="AF117" s="105"/>
      <c r="AG117"/>
      <c r="AH117"/>
      <c r="AI117"/>
      <c r="AJ117"/>
      <c r="AK117"/>
      <c r="AL117"/>
      <c r="AM117"/>
    </row>
    <row r="118" spans="1:39">
      <c r="A118" s="105"/>
      <c r="B118" s="4">
        <f>+'Ark1'!AP1457</f>
        <v>39</v>
      </c>
      <c r="C118" s="4" t="str">
        <f>VLOOKUP(B118,RNR!$D$1:$E$37,2)</f>
        <v xml:space="preserve">Wagyu </v>
      </c>
      <c r="D118" s="32">
        <f>+'Ark1'!C1457</f>
        <v>2022</v>
      </c>
      <c r="E118">
        <f>+'Ark1'!Q1457</f>
        <v>5</v>
      </c>
      <c r="F118" s="67"/>
      <c r="G118" s="11">
        <f>+'Ark1'!R1457</f>
        <v>6</v>
      </c>
      <c r="H118" s="401"/>
      <c r="I118" s="67">
        <f>+'Ark1'!AE1457</f>
        <v>1.7816313804673811E-2</v>
      </c>
      <c r="J118" s="67"/>
      <c r="K118" s="67">
        <f>+'Ark1'!AF1457</f>
        <v>1.7866430910784471E-2</v>
      </c>
      <c r="L118" s="117"/>
      <c r="M118" s="19">
        <f>+'Ark1'!U1457</f>
        <v>230.85</v>
      </c>
      <c r="O118" s="118"/>
      <c r="P118" s="1">
        <f>+'Ark1'!S1457</f>
        <v>6.6666666666666687</v>
      </c>
      <c r="R118" s="11">
        <f>+IF(G118=0,"",'Ark1'!AR1457)</f>
        <v>189</v>
      </c>
      <c r="S118" s="11">
        <f>+IF(G118=0,"",'Ark1'!AS1457)</f>
        <v>34.022141977521002</v>
      </c>
      <c r="T118" s="105"/>
      <c r="U118" s="1">
        <f>+'Ark1'!T1457</f>
        <v>8.8333333333333357</v>
      </c>
      <c r="W118" s="11">
        <f>+'Ark1'!AG1457</f>
        <v>490.6666666666668</v>
      </c>
      <c r="X118" s="11" t="e">
        <f>IF(G118=0,"",1000*M118/#REF!)</f>
        <v>#REF!</v>
      </c>
      <c r="Y118" s="11"/>
      <c r="Z118" s="11">
        <f>+'Ark1'!AH1457</f>
        <v>100</v>
      </c>
      <c r="AA118" s="11">
        <f>+'Ark1'!W1457</f>
        <v>100</v>
      </c>
      <c r="AB118" s="11">
        <f>+'Ark1'!X1457</f>
        <v>0</v>
      </c>
      <c r="AC118" s="11">
        <f>+'Ark1'!Y1457</f>
        <v>41.208443714041593</v>
      </c>
      <c r="AD118" s="1">
        <f>+'Ark1'!Z1457</f>
        <v>1.2472191289246459</v>
      </c>
      <c r="AE118" s="1">
        <f>+'Ark1'!AA1457</f>
        <v>1.9507833184532679</v>
      </c>
      <c r="AF118" s="105"/>
      <c r="AG118"/>
      <c r="AH118"/>
      <c r="AI118"/>
      <c r="AJ118"/>
      <c r="AK118"/>
      <c r="AL118"/>
      <c r="AM118"/>
    </row>
    <row r="119" spans="1:39">
      <c r="A119" s="105"/>
      <c r="B119" s="4">
        <f>+'Ark1'!AP1458</f>
        <v>40</v>
      </c>
      <c r="C119" s="4" t="str">
        <f>VLOOKUP(B119,RNR!$D$1:$E$37,2)</f>
        <v>Jak (Bos Grunniens)</v>
      </c>
      <c r="D119" s="32">
        <f>+'Ark1'!C1458</f>
        <v>2022</v>
      </c>
      <c r="E119">
        <f>+'Ark1'!Q1458</f>
        <v>0</v>
      </c>
      <c r="F119" s="67"/>
      <c r="G119" s="11">
        <f>+'Ark1'!R1458</f>
        <v>0</v>
      </c>
      <c r="H119" s="401"/>
      <c r="I119" s="67">
        <f>+'Ark1'!AE1458</f>
        <v>0</v>
      </c>
      <c r="J119" s="67"/>
      <c r="K119" s="67">
        <f>+'Ark1'!AF1458</f>
        <v>0</v>
      </c>
      <c r="L119" s="117"/>
      <c r="M119" s="19">
        <f>+'Ark1'!U1458</f>
        <v>0</v>
      </c>
      <c r="O119" s="118"/>
      <c r="P119" s="1">
        <f>+'Ark1'!S1458</f>
        <v>0</v>
      </c>
      <c r="R119" s="11" t="str">
        <f>+IF(G119=0,"",'Ark1'!AR1458)</f>
        <v/>
      </c>
      <c r="S119" s="11" t="str">
        <f>+IF(G119=0,"",'Ark1'!AS1458)</f>
        <v/>
      </c>
      <c r="T119" s="105"/>
      <c r="U119" s="1">
        <f>+'Ark1'!T1458</f>
        <v>0</v>
      </c>
      <c r="W119" s="11">
        <f>+'Ark1'!AG1458</f>
        <v>0</v>
      </c>
      <c r="X119" s="11" t="str">
        <f>IF(G119=0,"",1000*M119/#REF!)</f>
        <v/>
      </c>
      <c r="Y119" s="11"/>
      <c r="Z119" s="11">
        <f>+'Ark1'!AH1458</f>
        <v>0</v>
      </c>
      <c r="AA119" s="11">
        <f>+'Ark1'!W1458</f>
        <v>0</v>
      </c>
      <c r="AB119" s="11">
        <f>+'Ark1'!X1458</f>
        <v>0</v>
      </c>
      <c r="AC119" s="11">
        <f>+'Ark1'!Y1458</f>
        <v>0</v>
      </c>
      <c r="AD119" s="1">
        <f>+'Ark1'!Z1458</f>
        <v>0</v>
      </c>
      <c r="AE119" s="1">
        <f>+'Ark1'!AA1458</f>
        <v>0</v>
      </c>
      <c r="AF119" s="105"/>
      <c r="AG119"/>
      <c r="AH119"/>
      <c r="AI119"/>
      <c r="AJ119"/>
      <c r="AK119"/>
      <c r="AL119"/>
      <c r="AM119"/>
    </row>
    <row r="120" spans="1:39">
      <c r="A120" s="105"/>
      <c r="B120" s="4">
        <v>42</v>
      </c>
      <c r="C120" s="4" t="str">
        <f>VLOOKUP(B120,RNR!$D$1:$E$37,2)</f>
        <v>Pinzgauer</v>
      </c>
      <c r="F120" s="67"/>
      <c r="G120" s="11"/>
      <c r="H120" s="401"/>
      <c r="I120" s="67"/>
      <c r="J120" s="67"/>
      <c r="K120" s="67"/>
      <c r="L120" s="117"/>
      <c r="O120" s="118"/>
      <c r="P120" s="1"/>
      <c r="T120" s="105"/>
      <c r="U120" s="1"/>
      <c r="W120" s="11"/>
      <c r="X120" s="11"/>
      <c r="Y120" s="11"/>
      <c r="AC120" s="11"/>
      <c r="AE120" s="1"/>
      <c r="AF120" s="105"/>
      <c r="AG120"/>
      <c r="AH120"/>
      <c r="AI120"/>
      <c r="AJ120"/>
      <c r="AK120"/>
      <c r="AL120"/>
      <c r="AM120"/>
    </row>
    <row r="121" spans="1:39" s="515" customFormat="1">
      <c r="A121" s="105"/>
      <c r="B121" s="4">
        <f>+'Ark1'!AP1459</f>
        <v>98</v>
      </c>
      <c r="C121" s="4" t="str">
        <f>VLOOKUP(B121,RNR!$D$1:$E$37,2)</f>
        <v>Krysninger</v>
      </c>
      <c r="D121" s="32">
        <f>+'Ark1'!C1459</f>
        <v>2022</v>
      </c>
      <c r="E121" s="515">
        <f>+'Ark1'!Q1459</f>
        <v>1166</v>
      </c>
      <c r="F121" s="67"/>
      <c r="G121" s="516">
        <f>+'Ark1'!R1459</f>
        <v>4646</v>
      </c>
      <c r="H121" s="401"/>
      <c r="I121" s="67">
        <f>+'Ark1'!AE1459</f>
        <v>13.795765656085758</v>
      </c>
      <c r="J121" s="67"/>
      <c r="K121" s="67">
        <f>+'Ark1'!AF1459</f>
        <v>14.293316414567551</v>
      </c>
      <c r="L121" s="117"/>
      <c r="M121" s="19">
        <f>+'Ark1'!U1459</f>
        <v>238.50480198019844</v>
      </c>
      <c r="N121" s="516"/>
      <c r="O121" s="118"/>
      <c r="P121" s="1">
        <f>+'Ark1'!S1459</f>
        <v>6.6447028423772592</v>
      </c>
      <c r="Q121" s="1"/>
      <c r="R121" s="516">
        <f>+IF(G121=0,"",'Ark1'!AR1459)</f>
        <v>192.09857942315972</v>
      </c>
      <c r="S121" s="516">
        <f>+IF(G121=0,"",'Ark1'!AS1459)</f>
        <v>33.267344449220658</v>
      </c>
      <c r="T121" s="105"/>
      <c r="U121" s="1">
        <f>+'Ark1'!T1459</f>
        <v>7.9623331898407219</v>
      </c>
      <c r="V121" s="1"/>
      <c r="W121" s="516">
        <f>+'Ark1'!AG1459</f>
        <v>516.13086526043924</v>
      </c>
      <c r="X121" s="516" t="e">
        <f>IF(G121=0,"",1000*M121/#REF!)</f>
        <v>#REF!</v>
      </c>
      <c r="Y121" s="516"/>
      <c r="Z121" s="516">
        <f>+'Ark1'!AH1459</f>
        <v>94.167025398191996</v>
      </c>
      <c r="AA121" s="516">
        <f>+'Ark1'!W1459</f>
        <v>77.550581145071021</v>
      </c>
      <c r="AB121" s="516">
        <f>+'Ark1'!X1459</f>
        <v>1.571244080929832</v>
      </c>
      <c r="AC121" s="516">
        <f>+'Ark1'!Y1459</f>
        <v>52.424898911753914</v>
      </c>
      <c r="AD121" s="1">
        <f>+'Ark1'!Z1459</f>
        <v>1.550516524700615</v>
      </c>
      <c r="AE121" s="1">
        <f>+'Ark1'!AA1459</f>
        <v>1.9944179693931832</v>
      </c>
      <c r="AF121" s="105"/>
    </row>
    <row r="122" spans="1:39">
      <c r="A122" s="105"/>
      <c r="B122" s="4">
        <f>+'Ark1'!AP1460</f>
        <v>99</v>
      </c>
      <c r="C122" s="4" t="str">
        <f>VLOOKUP(B122,RNR!$D$1:$E$37,2)</f>
        <v>Ukjent</v>
      </c>
      <c r="D122" s="32">
        <f>+'Ark1'!C1460</f>
        <v>2022</v>
      </c>
      <c r="E122" s="515">
        <f>+'Ark1'!Q1460</f>
        <v>46</v>
      </c>
      <c r="F122" s="67"/>
      <c r="G122" s="516">
        <f>+'Ark1'!R1460</f>
        <v>84</v>
      </c>
      <c r="H122" s="401"/>
      <c r="I122" s="67">
        <f>+'Ark1'!AE1460</f>
        <v>0.24942839326543328</v>
      </c>
      <c r="J122" s="67"/>
      <c r="K122" s="67">
        <f>+'Ark1'!AF1460</f>
        <v>0.22562576677652796</v>
      </c>
      <c r="L122" s="117"/>
      <c r="M122" s="19">
        <f>+'Ark1'!U1460</f>
        <v>208.23452380952389</v>
      </c>
      <c r="N122" s="516"/>
      <c r="O122" s="118"/>
      <c r="P122" s="1">
        <f>+'Ark1'!S1460</f>
        <v>4.8095238095238084</v>
      </c>
      <c r="R122" s="516">
        <f>+IF(G122=0,"",'Ark1'!AR1460)</f>
        <v>193.17857142857139</v>
      </c>
      <c r="S122" s="516">
        <f>+IF(G122=0,"",'Ark1'!AS1460)</f>
        <v>28.640034855290946</v>
      </c>
      <c r="T122" s="105"/>
      <c r="U122" s="1">
        <f>+'Ark1'!T1460</f>
        <v>6.8214285714285694</v>
      </c>
      <c r="W122" s="516">
        <f>+'Ark1'!AG1460</f>
        <v>559.107142857143</v>
      </c>
      <c r="X122" s="516" t="e">
        <f>IF(G122=0,"",1000*M122/#REF!)</f>
        <v>#REF!</v>
      </c>
      <c r="Y122" s="516"/>
      <c r="Z122" s="516">
        <f>+'Ark1'!AH1460</f>
        <v>100</v>
      </c>
      <c r="AA122" s="516">
        <f>+'Ark1'!W1460</f>
        <v>51.19047619047619</v>
      </c>
      <c r="AB122" s="516">
        <f>+'Ark1'!X1460</f>
        <v>0</v>
      </c>
      <c r="AC122" s="516">
        <f>+'Ark1'!Y1460</f>
        <v>48.044028651424995</v>
      </c>
      <c r="AD122" s="1">
        <f>+'Ark1'!Z1460</f>
        <v>1.4265859218043098</v>
      </c>
      <c r="AE122" s="1">
        <f>+'Ark1'!AA1460</f>
        <v>2.18305549460315</v>
      </c>
      <c r="AF122" s="105"/>
      <c r="AG122"/>
      <c r="AH122"/>
      <c r="AI122"/>
      <c r="AJ122"/>
      <c r="AK122"/>
      <c r="AL122"/>
      <c r="AM122"/>
    </row>
    <row r="123" spans="1:39">
      <c r="A123" s="105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17"/>
      <c r="M123" s="105"/>
      <c r="N123" s="105"/>
      <c r="O123" s="118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/>
      <c r="AH123"/>
      <c r="AI123"/>
      <c r="AJ123"/>
      <c r="AK123"/>
      <c r="AL123"/>
      <c r="AM123"/>
    </row>
    <row r="124" spans="1:39">
      <c r="A124" s="105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18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</row>
    <row r="125" spans="1:39">
      <c r="A125" s="105"/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</row>
    <row r="126" spans="1:39">
      <c r="A126" s="105"/>
      <c r="B126" s="311"/>
      <c r="C126" s="311"/>
      <c r="D126" s="311"/>
      <c r="E126" s="105"/>
      <c r="F126" s="105"/>
      <c r="G126" s="105"/>
      <c r="H126" s="323"/>
      <c r="I126" s="105"/>
      <c r="J126" s="105"/>
      <c r="K126" s="105"/>
      <c r="L126" s="105"/>
      <c r="M126" s="107"/>
      <c r="N126" s="107"/>
      <c r="O126" s="107"/>
      <c r="P126" s="105"/>
      <c r="Q126" s="333"/>
      <c r="R126" s="107"/>
      <c r="S126" s="107"/>
      <c r="T126" s="107"/>
      <c r="U126" s="105"/>
      <c r="V126" s="333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</row>
  </sheetData>
  <mergeCells count="2">
    <mergeCell ref="Z4:AA4"/>
    <mergeCell ref="N4:P4"/>
  </mergeCells>
  <conditionalFormatting sqref="Q10:Q46 V10:V46 N10:N46 J10:J46 H10:H46">
    <cfRule type="cellIs" dxfId="79" priority="13" operator="lessThan">
      <formula>0</formula>
    </cfRule>
    <cfRule type="cellIs" dxfId="78" priority="14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5D6FC-0B72-46CC-B144-4676EF19A73F}">
  <dimension ref="AM1:CC119"/>
  <sheetViews>
    <sheetView zoomScale="94" zoomScaleNormal="94" workbookViewId="0"/>
  </sheetViews>
  <sheetFormatPr baseColWidth="10" defaultRowHeight="15.6"/>
  <cols>
    <col min="39" max="39" width="2.08984375" customWidth="1"/>
    <col min="40" max="40" width="3.90625" style="4" customWidth="1"/>
    <col min="41" max="41" width="5.08984375" style="32" customWidth="1"/>
    <col min="42" max="42" width="6.1796875" customWidth="1"/>
    <col min="43" max="43" width="5.6328125" customWidth="1"/>
    <col min="44" max="44" width="8.81640625" customWidth="1"/>
    <col min="45" max="45" width="7.1796875" bestFit="1" customWidth="1"/>
    <col min="46" max="46" width="5.1796875" customWidth="1"/>
    <col min="47" max="48" width="5.54296875" customWidth="1"/>
    <col min="49" max="49" width="7.1796875" customWidth="1"/>
    <col min="50" max="50" width="6.36328125" style="1" customWidth="1"/>
    <col min="51" max="51" width="7" customWidth="1"/>
    <col min="52" max="52" width="6.54296875" style="1" customWidth="1"/>
    <col min="53" max="53" width="6.08984375" style="19" customWidth="1"/>
    <col min="54" max="54" width="5.81640625" style="11" customWidth="1"/>
    <col min="55" max="55" width="5.6328125" customWidth="1"/>
    <col min="56" max="56" width="5.90625" style="11" customWidth="1"/>
    <col min="57" max="57" width="5.36328125" style="67" customWidth="1"/>
    <col min="58" max="58" width="5.81640625" style="11" customWidth="1"/>
    <col min="59" max="59" width="7" style="67" customWidth="1"/>
    <col min="60" max="60" width="4.36328125" style="11" customWidth="1"/>
    <col min="61" max="61" width="5.81640625" style="11" customWidth="1"/>
    <col min="62" max="62" width="6" style="11" customWidth="1"/>
    <col min="63" max="63" width="5.08984375" style="11" customWidth="1"/>
    <col min="64" max="64" width="5.36328125" customWidth="1"/>
    <col min="65" max="65" width="6.453125" style="1" customWidth="1"/>
    <col min="66" max="66" width="6" customWidth="1"/>
    <col min="67" max="67" width="5.6328125" style="319" customWidth="1"/>
    <col min="68" max="68" width="4.453125" style="319" customWidth="1"/>
    <col min="69" max="69" width="5.54296875" style="319" customWidth="1"/>
    <col min="70" max="70" width="4.6328125" style="319" customWidth="1"/>
    <col min="71" max="71" width="4.81640625" style="319" customWidth="1"/>
    <col min="72" max="72" width="6" style="319" customWidth="1"/>
    <col min="73" max="73" width="5.453125" style="32" customWidth="1"/>
    <col min="74" max="74" width="5.6328125" customWidth="1"/>
    <col min="75" max="75" width="5.6328125" style="11" customWidth="1"/>
    <col min="76" max="76" width="6.90625" style="11" customWidth="1"/>
    <col min="77" max="77" width="8" style="11" customWidth="1"/>
    <col min="78" max="78" width="8.08984375" style="11" customWidth="1"/>
    <col min="79" max="79" width="6" style="11" customWidth="1"/>
    <col min="80" max="80" width="8.36328125" style="11" customWidth="1"/>
    <col min="81" max="81" width="6.54296875" style="11" customWidth="1"/>
    <col min="82" max="82" width="6.36328125" customWidth="1"/>
    <col min="85" max="85" width="16.36328125" customWidth="1"/>
  </cols>
  <sheetData>
    <row r="1" spans="39:81">
      <c r="AM1" s="103"/>
      <c r="AN1" s="311"/>
      <c r="AO1" s="103"/>
      <c r="AP1" s="103"/>
      <c r="AQ1" s="124"/>
      <c r="AR1" s="103"/>
      <c r="AS1" s="124"/>
      <c r="AT1" s="19"/>
      <c r="AU1" s="11"/>
      <c r="AW1" s="11"/>
      <c r="AX1" s="67"/>
      <c r="AY1" s="11"/>
      <c r="AZ1" s="67"/>
      <c r="BA1"/>
      <c r="BB1"/>
      <c r="BD1"/>
      <c r="BE1"/>
      <c r="BF1"/>
      <c r="BG1"/>
      <c r="BH1"/>
      <c r="BI1"/>
      <c r="BJ1"/>
      <c r="BK1"/>
      <c r="BM1"/>
      <c r="BO1"/>
      <c r="BP1"/>
      <c r="BQ1"/>
      <c r="BR1"/>
      <c r="BS1"/>
      <c r="BT1"/>
      <c r="BU1"/>
      <c r="BW1"/>
      <c r="BX1"/>
      <c r="BY1"/>
      <c r="BZ1"/>
      <c r="CA1"/>
      <c r="CB1"/>
      <c r="CC1"/>
    </row>
    <row r="2" spans="39:81" ht="31.8">
      <c r="AM2" s="103"/>
      <c r="AN2" s="311"/>
      <c r="AO2" s="164" t="str">
        <f>+År!B2</f>
        <v>KVIGE</v>
      </c>
      <c r="AP2" s="103"/>
      <c r="AQ2" s="331"/>
      <c r="AR2" s="103"/>
      <c r="AS2" s="331"/>
      <c r="AT2" s="19"/>
      <c r="AU2" s="11"/>
      <c r="AW2" s="11"/>
      <c r="AX2" s="67"/>
      <c r="AY2" s="11"/>
      <c r="AZ2" s="67"/>
      <c r="BA2"/>
      <c r="BB2"/>
      <c r="BD2"/>
      <c r="BE2"/>
      <c r="BF2"/>
      <c r="BG2"/>
      <c r="BH2"/>
      <c r="BI2"/>
      <c r="BJ2"/>
      <c r="BK2"/>
      <c r="BM2"/>
      <c r="BO2"/>
      <c r="BP2"/>
      <c r="BQ2"/>
      <c r="BR2"/>
      <c r="BS2"/>
      <c r="BT2"/>
      <c r="BU2"/>
      <c r="BW2"/>
      <c r="BX2"/>
      <c r="BY2"/>
      <c r="BZ2"/>
      <c r="CA2"/>
      <c r="CB2"/>
      <c r="CC2"/>
    </row>
    <row r="3" spans="39:81">
      <c r="AM3" s="103"/>
      <c r="AN3" s="311"/>
      <c r="AO3"/>
      <c r="AQ3" s="1"/>
      <c r="AS3" s="1"/>
      <c r="AT3" s="19"/>
      <c r="AU3" s="11"/>
      <c r="AW3" s="11"/>
      <c r="AX3" s="67"/>
      <c r="AY3" s="11"/>
      <c r="AZ3" s="67"/>
      <c r="BA3"/>
      <c r="BB3"/>
      <c r="BD3"/>
      <c r="BE3"/>
      <c r="BF3"/>
      <c r="BG3"/>
      <c r="BH3"/>
      <c r="BI3"/>
      <c r="BJ3"/>
      <c r="BK3"/>
      <c r="BM3"/>
      <c r="BO3"/>
      <c r="BP3"/>
      <c r="BQ3"/>
      <c r="BR3"/>
      <c r="BS3"/>
      <c r="BT3"/>
      <c r="BU3"/>
      <c r="BW3"/>
      <c r="BX3"/>
      <c r="BY3"/>
      <c r="BZ3"/>
      <c r="CA3"/>
      <c r="CB3"/>
      <c r="CC3"/>
    </row>
    <row r="4" spans="39:81">
      <c r="AM4" s="103"/>
      <c r="AN4" s="311"/>
      <c r="AO4"/>
      <c r="AQ4" s="1"/>
      <c r="AS4" s="1"/>
      <c r="AT4" s="19"/>
      <c r="AU4" s="11"/>
      <c r="AW4" s="11"/>
      <c r="AX4" s="67"/>
      <c r="AY4" s="11"/>
      <c r="AZ4" s="67"/>
      <c r="BA4"/>
      <c r="BB4"/>
      <c r="BD4"/>
      <c r="BE4"/>
      <c r="BF4"/>
      <c r="BG4"/>
      <c r="BH4"/>
      <c r="BI4"/>
      <c r="BJ4"/>
      <c r="BK4"/>
      <c r="BM4"/>
      <c r="BO4"/>
      <c r="BP4"/>
      <c r="BQ4"/>
      <c r="BR4"/>
      <c r="BS4"/>
      <c r="BT4"/>
      <c r="BU4"/>
      <c r="BW4"/>
      <c r="BX4"/>
      <c r="BY4"/>
      <c r="BZ4"/>
      <c r="CA4"/>
      <c r="CB4"/>
      <c r="CC4"/>
    </row>
    <row r="5" spans="39:81" ht="22.8">
      <c r="AM5" s="131"/>
      <c r="AN5" s="311"/>
      <c r="AO5"/>
      <c r="AQ5" s="1"/>
      <c r="AS5" s="1"/>
      <c r="AT5" s="19"/>
      <c r="AU5" s="11"/>
      <c r="AW5" s="11"/>
      <c r="AX5" s="67"/>
      <c r="AY5" s="11"/>
      <c r="AZ5" s="67"/>
      <c r="BA5"/>
      <c r="BB5"/>
      <c r="BD5"/>
      <c r="BE5"/>
      <c r="BF5"/>
      <c r="BG5"/>
      <c r="BH5"/>
      <c r="BI5"/>
      <c r="BJ5"/>
      <c r="BK5"/>
      <c r="BM5"/>
      <c r="BO5"/>
      <c r="BP5"/>
      <c r="BQ5"/>
      <c r="BR5"/>
      <c r="BS5"/>
      <c r="BT5"/>
      <c r="BU5"/>
      <c r="BW5"/>
      <c r="BX5"/>
      <c r="BY5"/>
      <c r="BZ5"/>
      <c r="CA5"/>
      <c r="CB5"/>
      <c r="CC5"/>
    </row>
    <row r="6" spans="39:81" ht="15.75" customHeight="1">
      <c r="AO6"/>
      <c r="AQ6" s="1"/>
      <c r="AS6" s="1"/>
      <c r="AT6" s="19"/>
      <c r="AU6" s="11"/>
      <c r="AW6" s="11"/>
      <c r="AX6" s="67"/>
      <c r="AY6" s="11"/>
      <c r="AZ6" s="67"/>
      <c r="BA6" s="11"/>
      <c r="BC6" s="11"/>
      <c r="BE6"/>
      <c r="BF6" s="1"/>
      <c r="BG6"/>
      <c r="BH6" s="319"/>
      <c r="BI6" s="319"/>
      <c r="BJ6" s="319"/>
      <c r="BK6" s="319"/>
      <c r="BL6" s="319"/>
      <c r="BM6" s="319"/>
      <c r="BN6" s="32"/>
      <c r="BO6"/>
      <c r="BP6" s="11"/>
      <c r="BQ6"/>
      <c r="BR6"/>
      <c r="BS6"/>
      <c r="BT6"/>
      <c r="BU6"/>
      <c r="BW6"/>
      <c r="BX6"/>
      <c r="BY6"/>
      <c r="BZ6"/>
      <c r="CA6"/>
      <c r="CB6"/>
      <c r="CC6"/>
    </row>
    <row r="7" spans="39:81">
      <c r="BX7"/>
      <c r="BY7"/>
      <c r="BZ7"/>
      <c r="CA7"/>
      <c r="CB7"/>
      <c r="CC7"/>
    </row>
    <row r="8" spans="39:81">
      <c r="BX8"/>
      <c r="BY8"/>
      <c r="BZ8"/>
      <c r="CA8"/>
      <c r="CB8"/>
      <c r="CC8"/>
    </row>
    <row r="9" spans="39:81">
      <c r="BX9"/>
      <c r="BY9"/>
      <c r="BZ9"/>
      <c r="CA9"/>
      <c r="CB9"/>
      <c r="CC9"/>
    </row>
    <row r="10" spans="39:81">
      <c r="BX10"/>
      <c r="BY10"/>
      <c r="BZ10"/>
      <c r="CA10"/>
      <c r="CB10"/>
      <c r="CC10"/>
    </row>
    <row r="11" spans="39:81">
      <c r="BX11"/>
      <c r="BY11"/>
      <c r="BZ11"/>
      <c r="CA11"/>
      <c r="CB11"/>
      <c r="CC11"/>
    </row>
    <row r="12" spans="39:81">
      <c r="BX12"/>
      <c r="BY12"/>
      <c r="BZ12"/>
      <c r="CA12"/>
      <c r="CB12"/>
      <c r="CC12"/>
    </row>
    <row r="13" spans="39:81">
      <c r="BX13"/>
      <c r="BY13"/>
      <c r="BZ13"/>
      <c r="CA13"/>
      <c r="CB13"/>
      <c r="CC13"/>
    </row>
    <row r="14" spans="39:81">
      <c r="BX14"/>
      <c r="BY14"/>
      <c r="BZ14"/>
      <c r="CA14"/>
      <c r="CB14"/>
      <c r="CC14"/>
    </row>
    <row r="15" spans="39:81">
      <c r="BX15"/>
      <c r="BY15"/>
      <c r="BZ15"/>
      <c r="CA15"/>
      <c r="CB15"/>
      <c r="CC15"/>
    </row>
    <row r="16" spans="39:81">
      <c r="BX16"/>
      <c r="BY16"/>
      <c r="BZ16"/>
      <c r="CA16"/>
      <c r="CB16"/>
      <c r="CC16"/>
    </row>
    <row r="17" spans="76:81">
      <c r="BX17"/>
      <c r="BY17"/>
      <c r="BZ17"/>
      <c r="CA17"/>
      <c r="CB17"/>
      <c r="CC17"/>
    </row>
    <row r="18" spans="76:81">
      <c r="BX18"/>
      <c r="BY18"/>
      <c r="BZ18"/>
      <c r="CA18"/>
      <c r="CB18"/>
      <c r="CC18"/>
    </row>
    <row r="19" spans="76:81">
      <c r="BX19"/>
      <c r="BY19"/>
      <c r="BZ19"/>
      <c r="CA19"/>
      <c r="CB19"/>
      <c r="CC19"/>
    </row>
    <row r="20" spans="76:81">
      <c r="BX20"/>
      <c r="BY20"/>
      <c r="BZ20"/>
      <c r="CA20"/>
      <c r="CB20"/>
      <c r="CC20"/>
    </row>
    <row r="21" spans="76:81">
      <c r="BX21"/>
      <c r="BY21"/>
      <c r="BZ21"/>
      <c r="CA21"/>
      <c r="CB21"/>
      <c r="CC21"/>
    </row>
    <row r="22" spans="76:81">
      <c r="BX22"/>
      <c r="BY22"/>
      <c r="BZ22"/>
      <c r="CA22"/>
      <c r="CB22"/>
      <c r="CC22"/>
    </row>
    <row r="23" spans="76:81">
      <c r="BX23"/>
      <c r="BY23"/>
      <c r="BZ23"/>
      <c r="CA23"/>
      <c r="CB23"/>
      <c r="CC23"/>
    </row>
    <row r="24" spans="76:81">
      <c r="BX24"/>
      <c r="BY24"/>
      <c r="BZ24"/>
      <c r="CA24"/>
      <c r="CB24"/>
      <c r="CC24"/>
    </row>
    <row r="25" spans="76:81">
      <c r="BX25"/>
      <c r="BY25"/>
      <c r="BZ25"/>
      <c r="CA25"/>
      <c r="CB25"/>
      <c r="CC25"/>
    </row>
    <row r="26" spans="76:81">
      <c r="BX26"/>
      <c r="BY26"/>
      <c r="BZ26"/>
      <c r="CA26"/>
      <c r="CB26"/>
      <c r="CC26"/>
    </row>
    <row r="27" spans="76:81">
      <c r="BX27"/>
      <c r="BY27"/>
      <c r="BZ27"/>
      <c r="CA27"/>
      <c r="CB27"/>
      <c r="CC27"/>
    </row>
    <row r="28" spans="76:81">
      <c r="BX28"/>
      <c r="BY28"/>
      <c r="BZ28"/>
      <c r="CA28"/>
      <c r="CB28"/>
      <c r="CC28"/>
    </row>
    <row r="29" spans="76:81">
      <c r="BX29"/>
      <c r="BY29"/>
      <c r="BZ29"/>
      <c r="CA29"/>
      <c r="CB29"/>
      <c r="CC29"/>
    </row>
    <row r="30" spans="76:81">
      <c r="BX30"/>
      <c r="BY30"/>
      <c r="BZ30"/>
      <c r="CA30"/>
      <c r="CB30"/>
      <c r="CC30"/>
    </row>
    <row r="31" spans="76:81">
      <c r="BX31"/>
      <c r="BY31"/>
      <c r="BZ31"/>
      <c r="CA31"/>
      <c r="CB31"/>
      <c r="CC31"/>
    </row>
    <row r="32" spans="76:81">
      <c r="BX32"/>
      <c r="BY32"/>
      <c r="BZ32"/>
      <c r="CA32"/>
      <c r="CB32"/>
      <c r="CC32"/>
    </row>
    <row r="33" spans="76:81">
      <c r="BX33"/>
      <c r="BY33"/>
      <c r="BZ33"/>
      <c r="CA33"/>
      <c r="CB33"/>
      <c r="CC33"/>
    </row>
    <row r="34" spans="76:81">
      <c r="BX34"/>
      <c r="BY34"/>
      <c r="BZ34"/>
      <c r="CA34"/>
      <c r="CB34"/>
      <c r="CC34"/>
    </row>
    <row r="35" spans="76:81">
      <c r="BX35"/>
      <c r="BY35"/>
      <c r="BZ35"/>
      <c r="CA35"/>
      <c r="CB35"/>
      <c r="CC35"/>
    </row>
    <row r="36" spans="76:81">
      <c r="BX36"/>
      <c r="BY36"/>
      <c r="BZ36"/>
      <c r="CA36"/>
      <c r="CB36"/>
      <c r="CC36"/>
    </row>
    <row r="37" spans="76:81">
      <c r="BX37"/>
      <c r="BY37"/>
      <c r="BZ37"/>
      <c r="CA37"/>
      <c r="CB37"/>
      <c r="CC37"/>
    </row>
    <row r="38" spans="76:81">
      <c r="BX38"/>
      <c r="BY38"/>
      <c r="BZ38"/>
      <c r="CA38"/>
      <c r="CB38"/>
      <c r="CC38"/>
    </row>
    <row r="39" spans="76:81">
      <c r="BX39"/>
      <c r="BY39"/>
      <c r="BZ39"/>
      <c r="CA39"/>
      <c r="CB39"/>
      <c r="CC39"/>
    </row>
    <row r="40" spans="76:81">
      <c r="BX40"/>
      <c r="BY40"/>
      <c r="BZ40"/>
      <c r="CA40"/>
      <c r="CB40"/>
      <c r="CC40"/>
    </row>
    <row r="41" spans="76:81">
      <c r="BX41"/>
      <c r="BY41"/>
      <c r="BZ41"/>
      <c r="CA41"/>
      <c r="CB41"/>
      <c r="CC41"/>
    </row>
    <row r="42" spans="76:81">
      <c r="BX42"/>
      <c r="BY42"/>
      <c r="BZ42"/>
      <c r="CA42"/>
      <c r="CB42"/>
      <c r="CC42"/>
    </row>
    <row r="43" spans="76:81">
      <c r="BX43"/>
      <c r="BY43"/>
      <c r="BZ43"/>
      <c r="CA43"/>
      <c r="CB43"/>
      <c r="CC43"/>
    </row>
    <row r="44" spans="76:81">
      <c r="BX44"/>
      <c r="BY44"/>
      <c r="BZ44"/>
      <c r="CA44"/>
      <c r="CB44"/>
      <c r="CC44"/>
    </row>
    <row r="45" spans="76:81">
      <c r="BX45"/>
      <c r="BY45"/>
      <c r="BZ45"/>
      <c r="CA45"/>
      <c r="CB45"/>
      <c r="CC45"/>
    </row>
    <row r="46" spans="76:81">
      <c r="BX46"/>
      <c r="BY46"/>
      <c r="BZ46"/>
      <c r="CA46"/>
      <c r="CB46"/>
      <c r="CC46"/>
    </row>
    <row r="47" spans="76:81">
      <c r="BX47"/>
      <c r="BY47"/>
      <c r="BZ47"/>
      <c r="CA47"/>
      <c r="CB47"/>
      <c r="CC47"/>
    </row>
    <row r="48" spans="76:81">
      <c r="BX48"/>
      <c r="BY48"/>
      <c r="BZ48"/>
      <c r="CA48"/>
      <c r="CB48"/>
      <c r="CC48"/>
    </row>
    <row r="49" spans="76:81">
      <c r="BX49"/>
      <c r="BY49"/>
      <c r="BZ49"/>
      <c r="CA49"/>
      <c r="CB49"/>
      <c r="CC49"/>
    </row>
    <row r="50" spans="76:81">
      <c r="BX50"/>
      <c r="BY50"/>
      <c r="BZ50"/>
      <c r="CA50"/>
      <c r="CB50"/>
      <c r="CC50"/>
    </row>
    <row r="51" spans="76:81">
      <c r="BX51"/>
      <c r="BY51"/>
      <c r="BZ51"/>
      <c r="CA51"/>
      <c r="CB51"/>
      <c r="CC51"/>
    </row>
    <row r="52" spans="76:81">
      <c r="BX52"/>
      <c r="BY52"/>
      <c r="BZ52"/>
      <c r="CA52"/>
      <c r="CB52"/>
      <c r="CC52"/>
    </row>
    <row r="53" spans="76:81">
      <c r="BX53"/>
      <c r="BY53"/>
      <c r="BZ53"/>
      <c r="CA53"/>
      <c r="CB53"/>
      <c r="CC53"/>
    </row>
    <row r="54" spans="76:81">
      <c r="BX54"/>
      <c r="BY54"/>
      <c r="BZ54"/>
      <c r="CA54"/>
      <c r="CB54"/>
      <c r="CC54"/>
    </row>
    <row r="55" spans="76:81">
      <c r="BX55"/>
      <c r="BY55"/>
      <c r="BZ55"/>
      <c r="CA55"/>
      <c r="CB55"/>
      <c r="CC55"/>
    </row>
    <row r="56" spans="76:81">
      <c r="BX56"/>
      <c r="BY56"/>
      <c r="BZ56"/>
      <c r="CA56"/>
      <c r="CB56"/>
      <c r="CC56"/>
    </row>
    <row r="57" spans="76:81">
      <c r="BX57"/>
      <c r="BY57"/>
      <c r="BZ57"/>
      <c r="CA57"/>
      <c r="CB57"/>
      <c r="CC57"/>
    </row>
    <row r="58" spans="76:81">
      <c r="BX58"/>
      <c r="BY58"/>
      <c r="BZ58"/>
      <c r="CA58"/>
      <c r="CB58"/>
      <c r="CC58"/>
    </row>
    <row r="59" spans="76:81">
      <c r="BX59"/>
      <c r="BY59"/>
      <c r="BZ59"/>
      <c r="CA59"/>
      <c r="CB59"/>
      <c r="CC59"/>
    </row>
    <row r="60" spans="76:81">
      <c r="BX60"/>
      <c r="BY60"/>
      <c r="BZ60"/>
      <c r="CA60"/>
      <c r="CB60"/>
      <c r="CC60"/>
    </row>
    <row r="61" spans="76:81">
      <c r="BX61"/>
      <c r="BY61"/>
      <c r="BZ61"/>
      <c r="CA61"/>
      <c r="CB61"/>
      <c r="CC61"/>
    </row>
    <row r="62" spans="76:81">
      <c r="BX62"/>
      <c r="BY62"/>
      <c r="BZ62"/>
      <c r="CA62"/>
      <c r="CB62"/>
      <c r="CC62"/>
    </row>
    <row r="63" spans="76:81">
      <c r="BX63"/>
      <c r="BY63"/>
      <c r="BZ63"/>
      <c r="CA63"/>
      <c r="CB63"/>
      <c r="CC63"/>
    </row>
    <row r="64" spans="76:81">
      <c r="BX64"/>
      <c r="BY64"/>
      <c r="BZ64"/>
      <c r="CA64"/>
      <c r="CB64"/>
      <c r="CC64"/>
    </row>
    <row r="65" spans="76:81">
      <c r="BX65"/>
      <c r="BY65"/>
      <c r="BZ65"/>
      <c r="CA65"/>
      <c r="CB65"/>
      <c r="CC65"/>
    </row>
    <row r="66" spans="76:81">
      <c r="BX66"/>
      <c r="BY66"/>
      <c r="BZ66"/>
      <c r="CA66"/>
      <c r="CB66"/>
      <c r="CC66"/>
    </row>
    <row r="67" spans="76:81">
      <c r="BX67"/>
      <c r="BY67"/>
      <c r="BZ67"/>
      <c r="CA67"/>
      <c r="CB67"/>
      <c r="CC67"/>
    </row>
    <row r="68" spans="76:81">
      <c r="BX68"/>
      <c r="BY68"/>
      <c r="BZ68"/>
      <c r="CA68"/>
      <c r="CB68"/>
      <c r="CC68"/>
    </row>
    <row r="69" spans="76:81">
      <c r="BX69"/>
      <c r="BY69"/>
      <c r="BZ69"/>
      <c r="CA69"/>
      <c r="CB69"/>
      <c r="CC69"/>
    </row>
    <row r="70" spans="76:81">
      <c r="BX70"/>
      <c r="BY70"/>
      <c r="BZ70"/>
      <c r="CA70"/>
      <c r="CB70"/>
      <c r="CC70"/>
    </row>
    <row r="71" spans="76:81">
      <c r="BX71"/>
      <c r="BY71"/>
      <c r="BZ71"/>
      <c r="CA71"/>
      <c r="CB71"/>
      <c r="CC71"/>
    </row>
    <row r="72" spans="76:81">
      <c r="BX72"/>
      <c r="BY72"/>
      <c r="BZ72"/>
      <c r="CA72"/>
      <c r="CB72"/>
      <c r="CC72"/>
    </row>
    <row r="73" spans="76:81">
      <c r="BX73"/>
      <c r="BY73"/>
      <c r="BZ73"/>
      <c r="CA73"/>
      <c r="CB73"/>
      <c r="CC73"/>
    </row>
    <row r="74" spans="76:81">
      <c r="BX74"/>
      <c r="BY74"/>
      <c r="BZ74"/>
      <c r="CA74"/>
      <c r="CB74"/>
      <c r="CC74"/>
    </row>
    <row r="75" spans="76:81">
      <c r="BX75"/>
      <c r="BY75"/>
      <c r="BZ75"/>
      <c r="CA75"/>
      <c r="CB75"/>
      <c r="CC75"/>
    </row>
    <row r="76" spans="76:81">
      <c r="BX76"/>
      <c r="BY76"/>
      <c r="BZ76"/>
      <c r="CA76"/>
      <c r="CB76"/>
      <c r="CC76"/>
    </row>
    <row r="77" spans="76:81">
      <c r="BX77"/>
      <c r="BY77"/>
      <c r="BZ77"/>
      <c r="CA77"/>
      <c r="CB77"/>
      <c r="CC77"/>
    </row>
    <row r="78" spans="76:81">
      <c r="BX78"/>
      <c r="BY78"/>
      <c r="BZ78"/>
      <c r="CA78"/>
      <c r="CB78"/>
      <c r="CC78"/>
    </row>
    <row r="79" spans="76:81">
      <c r="BX79"/>
      <c r="BY79"/>
      <c r="BZ79"/>
      <c r="CA79"/>
      <c r="CB79"/>
      <c r="CC79"/>
    </row>
    <row r="80" spans="76:81">
      <c r="BX80"/>
      <c r="BY80"/>
      <c r="BZ80"/>
      <c r="CA80"/>
      <c r="CB80"/>
      <c r="CC80"/>
    </row>
    <row r="81" spans="76:81">
      <c r="BX81"/>
      <c r="BY81"/>
      <c r="BZ81"/>
      <c r="CA81"/>
      <c r="CB81"/>
      <c r="CC81"/>
    </row>
    <row r="82" spans="76:81">
      <c r="BX82"/>
      <c r="BY82"/>
      <c r="BZ82"/>
      <c r="CA82"/>
      <c r="CB82"/>
      <c r="CC82"/>
    </row>
    <row r="83" spans="76:81">
      <c r="BX83"/>
      <c r="BY83"/>
      <c r="BZ83"/>
      <c r="CA83"/>
      <c r="CB83"/>
      <c r="CC83"/>
    </row>
    <row r="84" spans="76:81">
      <c r="BX84"/>
      <c r="BY84"/>
      <c r="BZ84"/>
      <c r="CA84"/>
      <c r="CB84"/>
      <c r="CC84"/>
    </row>
    <row r="85" spans="76:81">
      <c r="BX85"/>
      <c r="BY85"/>
      <c r="BZ85"/>
      <c r="CA85"/>
      <c r="CB85"/>
      <c r="CC85"/>
    </row>
    <row r="86" spans="76:81">
      <c r="BX86"/>
      <c r="BY86"/>
      <c r="BZ86"/>
      <c r="CA86"/>
      <c r="CB86"/>
      <c r="CC86"/>
    </row>
    <row r="87" spans="76:81">
      <c r="BX87"/>
      <c r="BY87"/>
      <c r="BZ87"/>
      <c r="CA87"/>
      <c r="CB87"/>
      <c r="CC87"/>
    </row>
    <row r="88" spans="76:81">
      <c r="BX88"/>
      <c r="BY88"/>
      <c r="BZ88"/>
      <c r="CA88"/>
      <c r="CB88"/>
      <c r="CC88"/>
    </row>
    <row r="89" spans="76:81">
      <c r="BX89"/>
      <c r="BY89"/>
      <c r="BZ89"/>
      <c r="CA89"/>
      <c r="CB89"/>
      <c r="CC89"/>
    </row>
    <row r="90" spans="76:81">
      <c r="BX90"/>
      <c r="BY90"/>
      <c r="BZ90"/>
      <c r="CA90"/>
      <c r="CB90"/>
      <c r="CC90"/>
    </row>
    <row r="91" spans="76:81">
      <c r="BX91"/>
      <c r="BY91"/>
      <c r="BZ91"/>
      <c r="CA91"/>
      <c r="CB91"/>
      <c r="CC91"/>
    </row>
    <row r="92" spans="76:81">
      <c r="BX92"/>
      <c r="BY92"/>
      <c r="BZ92"/>
      <c r="CA92"/>
      <c r="CB92"/>
      <c r="CC92"/>
    </row>
    <row r="93" spans="76:81">
      <c r="BX93"/>
      <c r="BY93"/>
      <c r="BZ93"/>
      <c r="CA93"/>
      <c r="CB93"/>
      <c r="CC93"/>
    </row>
    <row r="94" spans="76:81">
      <c r="BX94"/>
      <c r="BY94"/>
      <c r="BZ94"/>
      <c r="CA94"/>
      <c r="CB94"/>
      <c r="CC94"/>
    </row>
    <row r="95" spans="76:81">
      <c r="BX95"/>
      <c r="BY95"/>
      <c r="BZ95"/>
      <c r="CA95"/>
      <c r="CB95"/>
      <c r="CC95"/>
    </row>
    <row r="96" spans="76:81">
      <c r="BX96"/>
      <c r="BY96"/>
      <c r="BZ96"/>
      <c r="CA96"/>
      <c r="CB96"/>
      <c r="CC96"/>
    </row>
    <row r="97" spans="76:81">
      <c r="BX97"/>
      <c r="BY97"/>
      <c r="BZ97"/>
      <c r="CA97"/>
      <c r="CB97"/>
      <c r="CC97"/>
    </row>
    <row r="98" spans="76:81">
      <c r="BX98"/>
      <c r="BY98"/>
      <c r="BZ98"/>
      <c r="CA98"/>
      <c r="CB98"/>
      <c r="CC98"/>
    </row>
    <row r="99" spans="76:81">
      <c r="BX99"/>
      <c r="BY99"/>
      <c r="BZ99"/>
      <c r="CA99"/>
      <c r="CB99"/>
      <c r="CC99"/>
    </row>
    <row r="100" spans="76:81">
      <c r="BX100"/>
      <c r="BY100"/>
      <c r="BZ100"/>
      <c r="CA100"/>
      <c r="CB100"/>
      <c r="CC100"/>
    </row>
    <row r="101" spans="76:81">
      <c r="BX101"/>
      <c r="BY101"/>
      <c r="BZ101"/>
      <c r="CA101"/>
      <c r="CB101"/>
      <c r="CC101"/>
    </row>
    <row r="102" spans="76:81">
      <c r="BX102"/>
      <c r="BY102"/>
      <c r="BZ102"/>
      <c r="CA102"/>
      <c r="CB102"/>
      <c r="CC102"/>
    </row>
    <row r="103" spans="76:81">
      <c r="BX103"/>
      <c r="BY103"/>
      <c r="BZ103"/>
      <c r="CA103"/>
      <c r="CB103"/>
      <c r="CC103"/>
    </row>
    <row r="104" spans="76:81">
      <c r="BX104"/>
      <c r="BY104"/>
      <c r="BZ104"/>
      <c r="CA104"/>
      <c r="CB104"/>
      <c r="CC104"/>
    </row>
    <row r="105" spans="76:81">
      <c r="BX105"/>
      <c r="BY105"/>
      <c r="BZ105"/>
      <c r="CA105"/>
      <c r="CB105"/>
      <c r="CC105"/>
    </row>
    <row r="106" spans="76:81">
      <c r="BX106"/>
      <c r="BY106"/>
      <c r="BZ106"/>
      <c r="CA106"/>
      <c r="CB106"/>
      <c r="CC106"/>
    </row>
    <row r="107" spans="76:81">
      <c r="BX107"/>
      <c r="BY107"/>
      <c r="BZ107"/>
      <c r="CA107"/>
      <c r="CB107"/>
      <c r="CC107"/>
    </row>
    <row r="108" spans="76:81">
      <c r="BX108"/>
      <c r="BY108"/>
      <c r="BZ108"/>
      <c r="CA108"/>
      <c r="CB108"/>
      <c r="CC108"/>
    </row>
    <row r="109" spans="76:81">
      <c r="BX109"/>
      <c r="BY109"/>
      <c r="BZ109"/>
      <c r="CA109"/>
      <c r="CB109"/>
      <c r="CC109"/>
    </row>
    <row r="110" spans="76:81">
      <c r="BX110"/>
      <c r="BY110"/>
      <c r="BZ110"/>
      <c r="CA110"/>
      <c r="CB110"/>
      <c r="CC110"/>
    </row>
    <row r="111" spans="76:81">
      <c r="BX111"/>
      <c r="BY111"/>
      <c r="BZ111"/>
      <c r="CA111"/>
      <c r="CB111"/>
      <c r="CC111"/>
    </row>
    <row r="112" spans="76:81">
      <c r="BX112"/>
      <c r="BY112"/>
      <c r="BZ112"/>
      <c r="CA112"/>
      <c r="CB112"/>
      <c r="CC112"/>
    </row>
    <row r="113" spans="76:81">
      <c r="BX113"/>
      <c r="BY113"/>
      <c r="BZ113"/>
      <c r="CA113"/>
      <c r="CB113"/>
      <c r="CC113"/>
    </row>
    <row r="114" spans="76:81">
      <c r="BX114"/>
      <c r="BY114"/>
      <c r="BZ114"/>
      <c r="CA114"/>
      <c r="CB114"/>
      <c r="CC114"/>
    </row>
    <row r="115" spans="76:81">
      <c r="BX115"/>
      <c r="BY115"/>
      <c r="BZ115"/>
      <c r="CA115"/>
      <c r="CB115"/>
      <c r="CC115"/>
    </row>
    <row r="116" spans="76:81">
      <c r="BX116"/>
      <c r="BY116"/>
      <c r="BZ116"/>
      <c r="CA116"/>
      <c r="CB116"/>
      <c r="CC116"/>
    </row>
    <row r="117" spans="76:81">
      <c r="BX117"/>
      <c r="BY117"/>
      <c r="BZ117"/>
      <c r="CA117"/>
      <c r="CB117"/>
      <c r="CC117"/>
    </row>
    <row r="118" spans="76:81">
      <c r="BX118"/>
      <c r="BY118"/>
      <c r="BZ118"/>
      <c r="CA118"/>
      <c r="CB118"/>
      <c r="CC118"/>
    </row>
    <row r="119" spans="76:81">
      <c r="BX119"/>
      <c r="BY119"/>
      <c r="BZ119"/>
      <c r="CA119"/>
      <c r="CB119"/>
      <c r="CC119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P42"/>
  <sheetViews>
    <sheetView zoomScale="95" zoomScaleNormal="95" workbookViewId="0"/>
  </sheetViews>
  <sheetFormatPr baseColWidth="10" defaultRowHeight="15"/>
  <cols>
    <col min="1" max="1" width="1.1796875" customWidth="1"/>
    <col min="2" max="2" width="2.6328125" customWidth="1"/>
    <col min="3" max="3" width="7.36328125" customWidth="1"/>
    <col min="4" max="4" width="5.81640625" customWidth="1"/>
    <col min="5" max="5" width="6.90625" customWidth="1"/>
    <col min="6" max="6" width="8" customWidth="1"/>
    <col min="7" max="7" width="5.81640625" customWidth="1"/>
    <col min="8" max="8" width="5.08984375" style="11" customWidth="1"/>
    <col min="9" max="9" width="4" style="11" customWidth="1"/>
    <col min="10" max="10" width="4.81640625" style="11" customWidth="1"/>
    <col min="11" max="11" width="2.36328125" style="11" customWidth="1"/>
    <col min="12" max="12" width="5.08984375" customWidth="1"/>
    <col min="13" max="13" width="5.54296875" style="11" customWidth="1"/>
    <col min="14" max="14" width="5.6328125" customWidth="1"/>
    <col min="15" max="15" width="5.54296875" style="11" customWidth="1"/>
    <col min="16" max="16" width="5.1796875" customWidth="1"/>
    <col min="17" max="17" width="4.54296875" style="11" customWidth="1"/>
    <col min="18" max="18" width="6.81640625" customWidth="1"/>
    <col min="19" max="19" width="5.54296875" customWidth="1"/>
    <col min="20" max="20" width="7" customWidth="1"/>
    <col min="21" max="21" width="5.54296875" customWidth="1"/>
    <col min="22" max="24" width="6.36328125" customWidth="1"/>
    <col min="25" max="25" width="1.36328125" customWidth="1"/>
    <col min="26" max="26" width="6.6328125" style="11" customWidth="1"/>
    <col min="27" max="27" width="5.36328125" customWidth="1"/>
    <col min="28" max="28" width="7.36328125" style="67" customWidth="1"/>
    <col min="29" max="29" width="5.90625" customWidth="1"/>
    <col min="30" max="30" width="6.6328125" style="11" customWidth="1"/>
    <col min="31" max="31" width="6.1796875" style="11" customWidth="1"/>
    <col min="32" max="32" width="3.453125" customWidth="1"/>
    <col min="33" max="33" width="9.36328125" customWidth="1"/>
    <col min="34" max="34" width="13.81640625" customWidth="1"/>
    <col min="37" max="37" width="9.54296875" customWidth="1"/>
    <col min="38" max="38" width="6.54296875" customWidth="1"/>
  </cols>
  <sheetData>
    <row r="1" spans="1:42">
      <c r="A1" s="103"/>
      <c r="B1" s="103"/>
      <c r="C1" s="103"/>
      <c r="D1" s="103"/>
      <c r="E1" s="103"/>
      <c r="F1" s="103"/>
      <c r="G1" s="103"/>
      <c r="H1" s="118"/>
      <c r="I1" s="118"/>
      <c r="J1" s="118"/>
      <c r="K1" s="118"/>
      <c r="L1" s="103"/>
      <c r="M1" s="118"/>
      <c r="N1" s="103"/>
      <c r="O1" s="118"/>
      <c r="P1" s="103"/>
      <c r="Q1" s="118"/>
      <c r="R1" s="103"/>
      <c r="S1" s="103"/>
      <c r="T1" s="103"/>
      <c r="U1" s="103"/>
      <c r="V1" s="103"/>
      <c r="W1" s="103"/>
      <c r="X1" s="103"/>
      <c r="Y1" s="103"/>
      <c r="Z1" s="118"/>
      <c r="AA1" s="103"/>
      <c r="AB1" s="135"/>
      <c r="AC1" s="103"/>
      <c r="AD1" s="118"/>
      <c r="AE1" s="118"/>
      <c r="AF1" s="103"/>
    </row>
    <row r="2" spans="1:42" s="200" customFormat="1" ht="31.8">
      <c r="A2" s="214"/>
      <c r="B2" s="214"/>
      <c r="C2" s="164" t="s">
        <v>527</v>
      </c>
      <c r="D2" s="214"/>
      <c r="E2" s="214"/>
      <c r="F2" s="214"/>
      <c r="G2" s="214"/>
      <c r="H2" s="219"/>
      <c r="I2" s="219"/>
      <c r="J2" s="219"/>
      <c r="K2" s="219"/>
      <c r="L2" s="214"/>
      <c r="M2" s="219"/>
      <c r="N2" s="214"/>
      <c r="O2" s="219"/>
      <c r="P2" s="214"/>
      <c r="Q2" s="219"/>
      <c r="R2" s="214"/>
      <c r="S2" s="214"/>
      <c r="T2" s="214"/>
      <c r="U2" s="214"/>
      <c r="V2" s="214"/>
      <c r="W2" s="214"/>
      <c r="X2" s="214"/>
      <c r="Y2" s="214"/>
      <c r="Z2" s="219"/>
      <c r="AA2" s="214"/>
      <c r="AB2" s="214"/>
      <c r="AC2" s="214"/>
      <c r="AD2" s="219"/>
      <c r="AE2" s="219"/>
      <c r="AF2" s="214"/>
      <c r="AG2"/>
      <c r="AH2"/>
      <c r="AI2"/>
      <c r="AJ2"/>
      <c r="AK2"/>
      <c r="AL2"/>
      <c r="AM2"/>
      <c r="AN2"/>
      <c r="AO2"/>
      <c r="AP2"/>
    </row>
    <row r="3" spans="1:42" ht="17.399999999999999">
      <c r="A3" s="103"/>
      <c r="B3" s="103"/>
      <c r="C3" s="106"/>
      <c r="D3" s="103"/>
      <c r="E3" s="103"/>
      <c r="F3" s="104"/>
      <c r="G3" s="104"/>
      <c r="H3" s="118"/>
      <c r="I3" s="118"/>
      <c r="J3" s="118"/>
      <c r="K3" s="118"/>
      <c r="L3" s="103"/>
      <c r="M3" s="118"/>
      <c r="N3" s="103"/>
      <c r="O3" s="118"/>
      <c r="P3" s="103"/>
      <c r="Q3" s="118"/>
      <c r="R3" s="103"/>
      <c r="S3" s="103"/>
      <c r="T3" s="103"/>
      <c r="U3" s="103"/>
      <c r="V3" s="103"/>
      <c r="W3" s="103"/>
      <c r="X3" s="103"/>
      <c r="Y3" s="103"/>
      <c r="Z3" s="118"/>
      <c r="AA3" s="103"/>
      <c r="AB3" s="103"/>
      <c r="AC3" s="103"/>
      <c r="AD3" s="118"/>
      <c r="AE3" s="118"/>
      <c r="AF3" s="103"/>
    </row>
    <row r="4" spans="1:42" s="182" customFormat="1" ht="19.8">
      <c r="A4" s="216"/>
      <c r="B4" s="216"/>
      <c r="C4" s="217"/>
      <c r="D4" s="216"/>
      <c r="E4" s="216"/>
      <c r="F4" s="217" t="s">
        <v>471</v>
      </c>
      <c r="G4" s="217"/>
      <c r="H4" s="201">
        <f>+År!P2</f>
        <v>49</v>
      </c>
      <c r="I4" s="220"/>
      <c r="J4" s="220"/>
      <c r="K4" s="220"/>
      <c r="L4" s="220"/>
      <c r="M4" s="220"/>
      <c r="N4" s="216"/>
      <c r="O4" s="220"/>
      <c r="P4" s="216"/>
      <c r="Q4" s="220"/>
      <c r="R4" s="217" t="s">
        <v>416</v>
      </c>
      <c r="S4" s="217"/>
      <c r="T4" s="217"/>
      <c r="U4" s="536">
        <f>SUM(F9:F10)</f>
        <v>36870</v>
      </c>
      <c r="V4" s="537"/>
      <c r="W4" s="216"/>
      <c r="X4" s="218"/>
      <c r="Y4" s="218"/>
      <c r="Z4" s="220"/>
      <c r="AA4" s="216"/>
      <c r="AB4" s="220"/>
      <c r="AC4" s="220"/>
      <c r="AD4" s="220"/>
      <c r="AE4" s="220"/>
      <c r="AF4" s="220"/>
      <c r="AG4"/>
      <c r="AH4"/>
      <c r="AI4"/>
      <c r="AJ4"/>
      <c r="AK4"/>
      <c r="AL4"/>
      <c r="AM4"/>
    </row>
    <row r="5" spans="1:42" ht="17.399999999999999">
      <c r="A5" s="103"/>
      <c r="B5" s="103"/>
      <c r="C5" s="106"/>
      <c r="D5" s="103"/>
      <c r="E5" s="103"/>
      <c r="F5" s="104"/>
      <c r="G5" s="104"/>
      <c r="H5" s="118"/>
      <c r="I5" s="118"/>
      <c r="J5" s="118"/>
      <c r="K5" s="118"/>
      <c r="L5" s="103"/>
      <c r="M5" s="118"/>
      <c r="N5" s="103"/>
      <c r="O5" s="118"/>
      <c r="P5" s="103"/>
      <c r="Q5" s="118"/>
      <c r="R5" s="103"/>
      <c r="S5" s="103"/>
      <c r="T5" s="103"/>
      <c r="U5" s="103"/>
      <c r="V5" s="103"/>
      <c r="W5" s="103"/>
      <c r="X5" s="103"/>
      <c r="Y5" s="103"/>
      <c r="Z5" s="118"/>
      <c r="AA5" s="103"/>
      <c r="AB5" s="103"/>
      <c r="AC5" s="103"/>
      <c r="AD5" s="118"/>
      <c r="AE5" s="118"/>
      <c r="AF5" s="103"/>
    </row>
    <row r="6" spans="1:42" ht="15.6">
      <c r="A6" s="103"/>
      <c r="B6" s="103"/>
      <c r="C6" s="103"/>
      <c r="D6" s="103"/>
      <c r="E6" s="105" t="s">
        <v>4</v>
      </c>
      <c r="F6" s="103"/>
      <c r="G6" s="103"/>
      <c r="H6" s="119"/>
      <c r="I6" s="118"/>
      <c r="J6" s="118"/>
      <c r="K6" s="118"/>
      <c r="L6" s="105" t="s">
        <v>528</v>
      </c>
      <c r="M6" s="118"/>
      <c r="N6" s="103"/>
      <c r="O6" s="118"/>
      <c r="P6" s="135"/>
      <c r="Q6" s="118"/>
      <c r="R6" s="103"/>
      <c r="S6" s="103"/>
      <c r="T6" s="105" t="s">
        <v>80</v>
      </c>
      <c r="U6" s="104" t="s">
        <v>402</v>
      </c>
      <c r="V6" s="105" t="s">
        <v>402</v>
      </c>
      <c r="W6" s="105"/>
      <c r="X6" s="105"/>
      <c r="Y6" s="105"/>
      <c r="Z6" s="107" t="s">
        <v>411</v>
      </c>
      <c r="AA6" s="103"/>
      <c r="AB6" s="103"/>
      <c r="AC6" s="105"/>
      <c r="AD6" s="118"/>
      <c r="AE6" s="118"/>
      <c r="AF6" s="103"/>
    </row>
    <row r="7" spans="1:42" ht="15.6">
      <c r="A7" s="103"/>
      <c r="B7" s="103"/>
      <c r="C7" s="103"/>
      <c r="D7" s="103"/>
      <c r="E7" s="105" t="s">
        <v>486</v>
      </c>
      <c r="F7" s="105" t="s">
        <v>4</v>
      </c>
      <c r="G7" s="116"/>
      <c r="H7" s="107" t="s">
        <v>4</v>
      </c>
      <c r="I7" s="236"/>
      <c r="J7" s="107" t="s">
        <v>1</v>
      </c>
      <c r="K7" s="107"/>
      <c r="L7" s="105" t="s">
        <v>545</v>
      </c>
      <c r="M7" s="236"/>
      <c r="N7" s="105" t="s">
        <v>413</v>
      </c>
      <c r="O7" s="236"/>
      <c r="P7" s="108" t="s">
        <v>415</v>
      </c>
      <c r="Q7" s="236"/>
      <c r="R7" s="105" t="s">
        <v>24</v>
      </c>
      <c r="S7" s="105" t="s">
        <v>631</v>
      </c>
      <c r="T7" s="105" t="s">
        <v>633</v>
      </c>
      <c r="U7" s="105" t="s">
        <v>537</v>
      </c>
      <c r="V7" s="105" t="s">
        <v>498</v>
      </c>
      <c r="W7" s="423" t="s">
        <v>24</v>
      </c>
      <c r="X7" s="423" t="s">
        <v>24</v>
      </c>
      <c r="Y7" s="105"/>
      <c r="Z7" s="107" t="s">
        <v>415</v>
      </c>
      <c r="AA7" s="105" t="s">
        <v>545</v>
      </c>
      <c r="AB7" s="105" t="s">
        <v>413</v>
      </c>
      <c r="AC7" s="103"/>
      <c r="AD7" s="107" t="s">
        <v>24</v>
      </c>
      <c r="AE7" s="107" t="s">
        <v>584</v>
      </c>
      <c r="AF7" s="103"/>
    </row>
    <row r="8" spans="1:42" ht="15.6">
      <c r="A8" s="103"/>
      <c r="B8" s="105" t="s">
        <v>503</v>
      </c>
      <c r="C8" s="103"/>
      <c r="D8" s="105" t="s">
        <v>89</v>
      </c>
      <c r="E8" s="105" t="s">
        <v>487</v>
      </c>
      <c r="F8" s="105" t="s">
        <v>10</v>
      </c>
      <c r="G8" s="116" t="s">
        <v>536</v>
      </c>
      <c r="H8" s="107" t="s">
        <v>402</v>
      </c>
      <c r="I8" s="236" t="s">
        <v>536</v>
      </c>
      <c r="J8" s="107" t="s">
        <v>402</v>
      </c>
      <c r="K8" s="107"/>
      <c r="L8" s="105" t="s">
        <v>546</v>
      </c>
      <c r="M8" s="236" t="s">
        <v>536</v>
      </c>
      <c r="N8" s="105" t="s">
        <v>583</v>
      </c>
      <c r="O8" s="236" t="s">
        <v>536</v>
      </c>
      <c r="P8" s="108" t="s">
        <v>45</v>
      </c>
      <c r="Q8" s="236" t="s">
        <v>536</v>
      </c>
      <c r="R8" s="105" t="s">
        <v>533</v>
      </c>
      <c r="S8" s="105" t="s">
        <v>630</v>
      </c>
      <c r="T8" s="105" t="s">
        <v>44</v>
      </c>
      <c r="U8" s="105" t="s">
        <v>556</v>
      </c>
      <c r="V8" s="105" t="s">
        <v>439</v>
      </c>
      <c r="W8" s="423" t="s">
        <v>737</v>
      </c>
      <c r="X8" s="423" t="s">
        <v>738</v>
      </c>
      <c r="Y8" s="105"/>
      <c r="Z8" s="107" t="s">
        <v>45</v>
      </c>
      <c r="AA8" s="105" t="s">
        <v>546</v>
      </c>
      <c r="AB8" s="105" t="s">
        <v>414</v>
      </c>
      <c r="AC8" s="105" t="s">
        <v>534</v>
      </c>
      <c r="AD8" s="107" t="s">
        <v>481</v>
      </c>
      <c r="AE8" s="107" t="s">
        <v>585</v>
      </c>
      <c r="AF8" s="103"/>
    </row>
    <row r="9" spans="1:42" ht="15.6">
      <c r="A9" s="103"/>
      <c r="B9" s="91">
        <f>+'Ark1'!AN1299</f>
        <v>0</v>
      </c>
      <c r="C9" s="91" t="s">
        <v>504</v>
      </c>
      <c r="D9" s="91">
        <f>+'Ark1'!C1299</f>
        <v>2024</v>
      </c>
      <c r="E9" s="91">
        <f>+'Ark1'!Q1299</f>
        <v>4383</v>
      </c>
      <c r="F9" s="115">
        <f>+'Ark1'!R1299</f>
        <v>12646</v>
      </c>
      <c r="G9" s="134">
        <f>+F9-F12</f>
        <v>-1388</v>
      </c>
      <c r="H9" s="115">
        <f>+'Ark1'!AE1299</f>
        <v>34.298887984811515</v>
      </c>
      <c r="I9" s="237">
        <f>+H9-H12</f>
        <v>-2.2584591719260843</v>
      </c>
      <c r="J9" s="115">
        <f>+'Ark1'!AF1299</f>
        <v>33.096232941274998</v>
      </c>
      <c r="K9" s="107"/>
      <c r="L9" s="113">
        <f>+'Ark1'!S1299</f>
        <v>4.4540193435864932</v>
      </c>
      <c r="M9" s="328">
        <f>+L9-L12</f>
        <v>0.17751176999403917</v>
      </c>
      <c r="N9" s="113">
        <f>+'Ark1'!T1299</f>
        <v>7.6664557962992239</v>
      </c>
      <c r="O9" s="328">
        <f>+N9-N12</f>
        <v>0.14500788408602894</v>
      </c>
      <c r="P9" s="115">
        <f>+'Ark1'!U1299</f>
        <v>217.9106199588818</v>
      </c>
      <c r="Q9" s="237">
        <f>+P9-P12</f>
        <v>2.6960909578840244</v>
      </c>
      <c r="R9" s="115">
        <f>+'Ark1'!AG1299</f>
        <v>578.86953332722101</v>
      </c>
      <c r="S9" s="115">
        <f>+IF(F9=0,"",1000*P9/R9)</f>
        <v>376.44168057416516</v>
      </c>
      <c r="T9" s="115">
        <f>+P9/L9</f>
        <v>48.924488905208584</v>
      </c>
      <c r="U9" s="115">
        <f>+'Ark1'!W1299</f>
        <v>74.055037165902263</v>
      </c>
      <c r="V9" s="115">
        <f>+'Ark1'!X1299</f>
        <v>0.38747430017396806</v>
      </c>
      <c r="W9" s="374">
        <f>+IF(F9=0,"",'Ark1'!AR1299)</f>
        <v>198.03401485284684</v>
      </c>
      <c r="X9" s="114">
        <f>+IF(F9=0,"",'Ark1'!AS1299)</f>
        <v>27.36115499313782</v>
      </c>
      <c r="Y9" s="105"/>
      <c r="Z9" s="115">
        <f>+'Ark1'!Y1299</f>
        <v>52.441055063627928</v>
      </c>
      <c r="AA9" s="113">
        <f>+'Ark1'!Z1299</f>
        <v>1.2419599406458837</v>
      </c>
      <c r="AB9" s="113">
        <f>+'Ark1'!AA1299</f>
        <v>1.9388303144424557</v>
      </c>
      <c r="AC9" s="115">
        <f>+'Ark1'!AJ1299</f>
        <v>108.63784128002283</v>
      </c>
      <c r="AD9" s="115">
        <f>+'Ark1'!AH1299</f>
        <v>86.019294638620892</v>
      </c>
      <c r="AE9" s="115">
        <f t="shared" ref="AE9:AE25" si="0">+(F9*P9)/1000</f>
        <v>2755.6977000000193</v>
      </c>
      <c r="AF9" s="103"/>
    </row>
    <row r="10" spans="1:42" ht="15.6">
      <c r="A10" s="103"/>
      <c r="B10" s="91">
        <f>+'Ark1'!AN1300</f>
        <v>1</v>
      </c>
      <c r="C10" s="91" t="s">
        <v>505</v>
      </c>
      <c r="D10" s="91">
        <f>+'Ark1'!C1300</f>
        <v>2024</v>
      </c>
      <c r="E10" s="91">
        <f>+'Ark1'!Q1300</f>
        <v>3830</v>
      </c>
      <c r="F10" s="115">
        <f>+'Ark1'!R1300</f>
        <v>24224</v>
      </c>
      <c r="G10" s="134">
        <f>+F10-F13</f>
        <v>-131</v>
      </c>
      <c r="H10" s="115">
        <f>+'Ark1'!AE1300</f>
        <v>65.7011120151885</v>
      </c>
      <c r="I10" s="237">
        <f>+H10-H13</f>
        <v>2.2584591719260985</v>
      </c>
      <c r="J10" s="115">
        <f>+'Ark1'!AF1300</f>
        <v>66.903767058725009</v>
      </c>
      <c r="K10" s="107"/>
      <c r="L10" s="113">
        <f>+'Ark1'!S1300</f>
        <v>6.6418692977748419</v>
      </c>
      <c r="M10" s="328">
        <f>+L10-L13</f>
        <v>-5.1702029231952551E-3</v>
      </c>
      <c r="N10" s="113">
        <f>+'Ark1'!T1300</f>
        <v>7.7753880449141359</v>
      </c>
      <c r="O10" s="328">
        <f>+N10-N13</f>
        <v>-0.17685995344348981</v>
      </c>
      <c r="P10" s="115">
        <f>+'Ark1'!U1300</f>
        <v>229.9628715323654</v>
      </c>
      <c r="Q10" s="237">
        <f>+P10-P13</f>
        <v>-2.3469375417468541</v>
      </c>
      <c r="R10" s="115">
        <f>+'Ark1'!AG1300</f>
        <v>513.5470194848084</v>
      </c>
      <c r="S10" s="115">
        <f t="shared" ref="S10:S28" si="1">+IF(F10=0,"",1000*P10/R10)</f>
        <v>447.79321621429074</v>
      </c>
      <c r="T10" s="115">
        <f t="shared" ref="T10:T28" si="2">+P10/L10</f>
        <v>34.623215426628093</v>
      </c>
      <c r="U10" s="115">
        <f>+'Ark1'!W1300</f>
        <v>74.232166446499349</v>
      </c>
      <c r="V10" s="115">
        <f>+'Ark1'!X1300</f>
        <v>0.8586525759577277</v>
      </c>
      <c r="W10" s="374">
        <f>+IF(F10=0,"",'Ark1'!AR1300)</f>
        <v>189.99289960369876</v>
      </c>
      <c r="X10" s="114">
        <f>+IF(F10=0,"",'Ark1'!AS1300)</f>
        <v>33.038073955106135</v>
      </c>
      <c r="Y10" s="105"/>
      <c r="Z10" s="115">
        <f>+'Ark1'!Y1300</f>
        <v>52.085409121991518</v>
      </c>
      <c r="AA10" s="113">
        <f>+'Ark1'!Z1300</f>
        <v>1.446453175439705</v>
      </c>
      <c r="AB10" s="113">
        <f>+'Ark1'!AA1300</f>
        <v>2.0908297287060353</v>
      </c>
      <c r="AC10" s="115">
        <f>+'Ark1'!AJ1300</f>
        <v>100.87279419898881</v>
      </c>
      <c r="AD10" s="115">
        <f>+'Ark1'!AH1300</f>
        <v>99.541776750330243</v>
      </c>
      <c r="AE10" s="115">
        <f t="shared" si="0"/>
        <v>5570.6206000000193</v>
      </c>
      <c r="AF10" s="103"/>
    </row>
    <row r="11" spans="1:42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</row>
    <row r="12" spans="1:42" ht="15.6">
      <c r="A12" s="103"/>
      <c r="B12">
        <f>+'Ark1'!AN1301</f>
        <v>0</v>
      </c>
      <c r="C12" t="s">
        <v>504</v>
      </c>
      <c r="D12">
        <f>+'Ark1'!C1301</f>
        <v>2023</v>
      </c>
      <c r="E12">
        <f>+'Ark1'!Q1301</f>
        <v>4701</v>
      </c>
      <c r="F12" s="11">
        <f>+'Ark1'!R1301</f>
        <v>14034</v>
      </c>
      <c r="G12" s="174"/>
      <c r="H12" s="11">
        <f>+'Ark1'!AE1301</f>
        <v>36.557347156737599</v>
      </c>
      <c r="I12" s="16"/>
      <c r="J12" s="11">
        <f>+'Ark1'!AF1301</f>
        <v>34.803434079690554</v>
      </c>
      <c r="K12" s="107"/>
      <c r="L12" s="1">
        <f>+'Ark1'!S1301</f>
        <v>4.276507573592454</v>
      </c>
      <c r="M12" s="13"/>
      <c r="N12" s="1">
        <f>+'Ark1'!T1301</f>
        <v>7.521447912213195</v>
      </c>
      <c r="O12" s="13"/>
      <c r="P12" s="19">
        <f>+'Ark1'!U1301</f>
        <v>215.21452900099777</v>
      </c>
      <c r="Q12" s="237"/>
      <c r="R12" s="11">
        <f>+'Ark1'!AG1301</f>
        <v>576.17200251098518</v>
      </c>
      <c r="S12" s="11">
        <f t="shared" si="1"/>
        <v>373.5247947888522</v>
      </c>
      <c r="T12" s="11">
        <f t="shared" si="2"/>
        <v>50.324832891669153</v>
      </c>
      <c r="U12" s="11">
        <f>+'Ark1'!W1301</f>
        <v>71.668804332335753</v>
      </c>
      <c r="V12" s="11">
        <f>+'Ark1'!X1301</f>
        <v>0.35627761151489246</v>
      </c>
      <c r="W12" s="374">
        <f>+IF(F12=0,"",'Ark1'!AR1301)</f>
        <v>198.02840552416819</v>
      </c>
      <c r="X12" s="114">
        <f>+IF(F12=0,"",'Ark1'!AS1301)</f>
        <v>27.074493232561323</v>
      </c>
      <c r="Y12" s="105"/>
      <c r="Z12" s="11">
        <f>+'Ark1'!Y1301</f>
        <v>54.488798897804735</v>
      </c>
      <c r="AA12" s="1">
        <f>+'Ark1'!Z1301</f>
        <v>1.1248470528676873</v>
      </c>
      <c r="AB12" s="1">
        <f>+'Ark1'!AA1301</f>
        <v>1.9773918880207595</v>
      </c>
      <c r="AC12" s="11">
        <f>+'Ark1'!AJ1301</f>
        <v>118.6225831998992</v>
      </c>
      <c r="AD12" s="11">
        <f>+'Ark1'!AH1301</f>
        <v>90.551517742625052</v>
      </c>
      <c r="AE12" s="11">
        <f t="shared" si="0"/>
        <v>3020.3207000000025</v>
      </c>
      <c r="AF12" s="103"/>
    </row>
    <row r="13" spans="1:42" ht="15.6">
      <c r="A13" s="103"/>
      <c r="B13">
        <f>+'Ark1'!AN1302</f>
        <v>1</v>
      </c>
      <c r="C13" s="3" t="s">
        <v>505</v>
      </c>
      <c r="D13">
        <f>+'Ark1'!C1302</f>
        <v>2023</v>
      </c>
      <c r="E13">
        <f>+'Ark1'!Q1302</f>
        <v>3813</v>
      </c>
      <c r="F13" s="11">
        <f>+'Ark1'!R1302</f>
        <v>24355</v>
      </c>
      <c r="G13" s="174"/>
      <c r="H13" s="11">
        <f>+'Ark1'!AE1302</f>
        <v>63.442652843262401</v>
      </c>
      <c r="I13" s="16"/>
      <c r="J13" s="11">
        <f>+'Ark1'!AF1302</f>
        <v>65.196565920309453</v>
      </c>
      <c r="K13" s="107"/>
      <c r="L13" s="1">
        <f>+'Ark1'!S1302</f>
        <v>6.6470395006980372</v>
      </c>
      <c r="M13" s="13"/>
      <c r="N13" s="1">
        <f>+'Ark1'!T1302</f>
        <v>7.9522479983576257</v>
      </c>
      <c r="O13" s="13"/>
      <c r="P13" s="19">
        <f>+'Ark1'!U1302</f>
        <v>232.30980907411225</v>
      </c>
      <c r="Q13" s="237"/>
      <c r="R13" s="11">
        <f>+'Ark1'!AG1302</f>
        <v>518.55425990556341</v>
      </c>
      <c r="S13" s="11">
        <f t="shared" si="1"/>
        <v>447.99518013104239</v>
      </c>
      <c r="T13" s="11">
        <f t="shared" si="2"/>
        <v>34.949364908951765</v>
      </c>
      <c r="U13" s="11">
        <f>+'Ark1'!W1302</f>
        <v>77.117634982549774</v>
      </c>
      <c r="V13" s="11">
        <f>+'Ark1'!X1302</f>
        <v>1.0757544652022171</v>
      </c>
      <c r="W13" s="374">
        <f>+IF(F13=0,"",'Ark1'!AR1302)</f>
        <v>190.63260110860193</v>
      </c>
      <c r="X13" s="114">
        <f>+IF(F13=0,"",'Ark1'!AS1302)</f>
        <v>33.058853748018699</v>
      </c>
      <c r="Y13" s="105"/>
      <c r="Z13" s="11">
        <f>+'Ark1'!Y1302</f>
        <v>52.265025287143011</v>
      </c>
      <c r="AA13" s="1">
        <f>+'Ark1'!Z1302</f>
        <v>1.4500761830753921</v>
      </c>
      <c r="AB13" s="1">
        <f>+'Ark1'!AA1302</f>
        <v>2.0643463726560252</v>
      </c>
      <c r="AC13" s="11">
        <f>+'Ark1'!AJ1302</f>
        <v>101.39121989701218</v>
      </c>
      <c r="AD13" s="11">
        <f>+'Ark1'!AH1302</f>
        <v>99.527817696571546</v>
      </c>
      <c r="AE13" s="11">
        <f t="shared" si="0"/>
        <v>5657.9054000000042</v>
      </c>
      <c r="AF13" s="103"/>
    </row>
    <row r="14" spans="1:42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</row>
    <row r="15" spans="1:42" ht="15.6">
      <c r="A15" s="103"/>
      <c r="B15" s="233">
        <f>+'Ark1'!AN1303</f>
        <v>0</v>
      </c>
      <c r="C15" s="233" t="s">
        <v>504</v>
      </c>
      <c r="D15" s="233">
        <f>+'Ark1'!C1303</f>
        <v>2022</v>
      </c>
      <c r="E15" s="233">
        <f>+'Ark1'!Q1303</f>
        <v>4649</v>
      </c>
      <c r="F15" s="90">
        <f>+'Ark1'!R1303</f>
        <v>12622</v>
      </c>
      <c r="G15" s="134"/>
      <c r="H15" s="90">
        <f>+'Ark1'!AE1303</f>
        <v>37.479585473765475</v>
      </c>
      <c r="I15" s="134"/>
      <c r="J15" s="90">
        <f>+'Ark1'!AF1303</f>
        <v>35.443427317686677</v>
      </c>
      <c r="K15" s="107"/>
      <c r="L15" s="234">
        <f>+'Ark1'!S1303</f>
        <v>4.3763723150357992</v>
      </c>
      <c r="M15" s="237"/>
      <c r="N15" s="234">
        <f>+'Ark1'!T1303</f>
        <v>7.5095864363809213</v>
      </c>
      <c r="O15" s="237"/>
      <c r="P15" s="115">
        <f>+'Ark1'!U1303</f>
        <v>217.69620583108787</v>
      </c>
      <c r="Q15" s="237"/>
      <c r="R15" s="90">
        <f>+'Ark1'!AG1303</f>
        <v>573.60506195623509</v>
      </c>
      <c r="S15" s="90">
        <f t="shared" si="1"/>
        <v>379.52281154676706</v>
      </c>
      <c r="T15" s="90">
        <f t="shared" si="2"/>
        <v>49.743529608565098</v>
      </c>
      <c r="U15" s="90">
        <f>+'Ark1'!W1303</f>
        <v>71.414989700522895</v>
      </c>
      <c r="V15" s="90">
        <f>+'Ark1'!X1303</f>
        <v>0.40405640944382815</v>
      </c>
      <c r="W15" s="374">
        <f>+IF(F15=0,"",'Ark1'!AR1303)</f>
        <v>198.02636435539151</v>
      </c>
      <c r="X15" s="114">
        <f>+IF(F15=0,"",'Ark1'!AS1303)</f>
        <v>27.489904996384219</v>
      </c>
      <c r="Y15" s="105"/>
      <c r="Z15" s="90">
        <f>+'Ark1'!Y1303</f>
        <v>53.727169836799199</v>
      </c>
      <c r="AA15" s="234">
        <f>+'Ark1'!Z1303</f>
        <v>1.0870977228672589</v>
      </c>
      <c r="AB15" s="234">
        <f>+'Ark1'!AA1303</f>
        <v>1.9728055295741764</v>
      </c>
      <c r="AC15" s="90">
        <f>+'Ark1'!AJ1303</f>
        <v>113.06580235052512</v>
      </c>
      <c r="AD15" s="90">
        <f>+'Ark1'!AH1303</f>
        <v>87.466328632546379</v>
      </c>
      <c r="AE15" s="90">
        <f t="shared" si="0"/>
        <v>2747.7615099999907</v>
      </c>
      <c r="AF15" s="103"/>
    </row>
    <row r="16" spans="1:42" ht="15.6">
      <c r="A16" s="103"/>
      <c r="B16" s="233">
        <f>+'Ark1'!AN1304</f>
        <v>1</v>
      </c>
      <c r="C16" s="235" t="s">
        <v>505</v>
      </c>
      <c r="D16" s="233">
        <f>+'Ark1'!C1304</f>
        <v>2022</v>
      </c>
      <c r="E16" s="233">
        <f>+'Ark1'!Q1304</f>
        <v>3657</v>
      </c>
      <c r="F16" s="90">
        <f>+'Ark1'!R1304</f>
        <v>21055</v>
      </c>
      <c r="G16" s="134"/>
      <c r="H16" s="90">
        <f>+'Ark1'!AE1304</f>
        <v>62.520414526234518</v>
      </c>
      <c r="I16" s="134"/>
      <c r="J16" s="90">
        <f>+'Ark1'!AF1304</f>
        <v>64.556572682313359</v>
      </c>
      <c r="K16" s="107"/>
      <c r="L16" s="234">
        <f>+'Ark1'!S1304</f>
        <v>6.7913340935005682</v>
      </c>
      <c r="M16" s="237"/>
      <c r="N16" s="234">
        <f>+'Ark1'!T1304</f>
        <v>7.9419615293279504</v>
      </c>
      <c r="O16" s="237"/>
      <c r="P16" s="115">
        <f>+'Ark1'!U1304</f>
        <v>237.69965138921816</v>
      </c>
      <c r="Q16" s="237"/>
      <c r="R16" s="90">
        <f>+'Ark1'!AG1304</f>
        <v>519.72861553075279</v>
      </c>
      <c r="S16" s="90">
        <f t="shared" si="1"/>
        <v>457.35340384611413</v>
      </c>
      <c r="T16" s="90">
        <f t="shared" si="2"/>
        <v>35.000435572253927</v>
      </c>
      <c r="U16" s="90">
        <f>+'Ark1'!W1304</f>
        <v>77.264307765376401</v>
      </c>
      <c r="V16" s="90">
        <f>+'Ark1'!X1304</f>
        <v>1.0733792448349562</v>
      </c>
      <c r="W16" s="374">
        <f>+IF(F16=0,"",'Ark1'!AR1304)</f>
        <v>191.36281168368555</v>
      </c>
      <c r="X16" s="114">
        <f>+IF(F16=0,"",'Ark1'!AS1304)</f>
        <v>33.527552485304255</v>
      </c>
      <c r="Y16" s="105"/>
      <c r="Z16" s="90">
        <f>+'Ark1'!Y1304</f>
        <v>50.249120733108249</v>
      </c>
      <c r="AA16" s="234">
        <f>+'Ark1'!Z1304</f>
        <v>1.4228298319943249</v>
      </c>
      <c r="AB16" s="234">
        <f>+'Ark1'!AA1304</f>
        <v>2.0337811649890702</v>
      </c>
      <c r="AC16" s="90">
        <f>+'Ark1'!AJ1304</f>
        <v>99.206428353704666</v>
      </c>
      <c r="AD16" s="90">
        <f>+'Ark1'!AH1304</f>
        <v>93.934932320114001</v>
      </c>
      <c r="AE16" s="90">
        <f t="shared" si="0"/>
        <v>5004.7661599999883</v>
      </c>
      <c r="AF16" s="103"/>
    </row>
    <row r="17" spans="1:32" ht="15.6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5"/>
      <c r="Z17" s="103"/>
      <c r="AA17" s="103"/>
      <c r="AB17" s="103"/>
      <c r="AC17" s="103"/>
      <c r="AD17" s="103"/>
      <c r="AE17" s="103"/>
      <c r="AF17" s="103"/>
    </row>
    <row r="18" spans="1:32" ht="15.6">
      <c r="A18" s="103"/>
      <c r="B18">
        <f>+'Ark1'!AN1305</f>
        <v>0</v>
      </c>
      <c r="C18" t="s">
        <v>504</v>
      </c>
      <c r="D18">
        <f>+'Ark1'!C1305</f>
        <v>2021</v>
      </c>
      <c r="E18">
        <f>+'Ark1'!Q1305</f>
        <v>4144</v>
      </c>
      <c r="F18" s="11">
        <f>+'Ark1'!R1305</f>
        <v>10429.549999999999</v>
      </c>
      <c r="G18" s="174"/>
      <c r="H18" s="11">
        <f>+'Ark1'!AE1305</f>
        <v>36.942286433024073</v>
      </c>
      <c r="I18" s="16"/>
      <c r="J18" s="11">
        <f>+'Ark1'!AF1305</f>
        <v>35.532317787922103</v>
      </c>
      <c r="K18" s="107"/>
      <c r="L18" s="1">
        <f>+'Ark1'!S1305</f>
        <v>4.4573457148199127</v>
      </c>
      <c r="M18" s="13"/>
      <c r="N18" s="1">
        <f>+'Ark1'!T1305</f>
        <v>7.6871005939853614</v>
      </c>
      <c r="O18" s="13"/>
      <c r="P18" s="19">
        <f>+'Ark1'!U1305</f>
        <v>220.80581904300823</v>
      </c>
      <c r="Q18" s="237"/>
      <c r="R18" s="11">
        <f>+'Ark1'!AG1305</f>
        <v>584.59889200911243</v>
      </c>
      <c r="S18" s="11">
        <f t="shared" si="1"/>
        <v>377.70481959717165</v>
      </c>
      <c r="T18" s="11">
        <f t="shared" si="2"/>
        <v>49.537512495130592</v>
      </c>
      <c r="U18" s="11">
        <f>+'Ark1'!W1305</f>
        <v>74.403977161047223</v>
      </c>
      <c r="V18" s="11">
        <f>+'Ark1'!X1305</f>
        <v>0.39311379685604847</v>
      </c>
      <c r="W18" s="11"/>
      <c r="X18" s="11"/>
      <c r="Y18" s="105"/>
      <c r="Z18" s="11">
        <f>+'Ark1'!Y1305</f>
        <v>50.259034848996762</v>
      </c>
      <c r="AA18" s="1">
        <f>+'Ark1'!Z1305</f>
        <v>1.2148275453409971</v>
      </c>
      <c r="AB18" s="1">
        <f>+'Ark1'!AA1305</f>
        <v>1.942494727335472</v>
      </c>
      <c r="AC18" s="11">
        <f>+'Ark1'!AJ1305</f>
        <v>110.87421177761956</v>
      </c>
      <c r="AD18" s="11">
        <f>+'Ark1'!AH1305</f>
        <v>96.916933137096066</v>
      </c>
      <c r="AE18" s="11">
        <f t="shared" si="0"/>
        <v>2302.905330000006</v>
      </c>
      <c r="AF18" s="103"/>
    </row>
    <row r="19" spans="1:32" ht="15.6">
      <c r="A19" s="103"/>
      <c r="B19">
        <f>+'Ark1'!AN1306</f>
        <v>1</v>
      </c>
      <c r="C19" s="3" t="s">
        <v>505</v>
      </c>
      <c r="D19">
        <f>+'Ark1'!C1306</f>
        <v>2021</v>
      </c>
      <c r="E19">
        <f>+'Ark1'!Q1306</f>
        <v>3508</v>
      </c>
      <c r="F19" s="11">
        <f>+'Ark1'!R1306</f>
        <v>17802.459999999995</v>
      </c>
      <c r="G19" s="174"/>
      <c r="H19" s="11">
        <f>+'Ark1'!AE1306</f>
        <v>63.05771356697592</v>
      </c>
      <c r="I19" s="16"/>
      <c r="J19" s="11">
        <f>+'Ark1'!AF1306</f>
        <v>64.467682212077904</v>
      </c>
      <c r="K19" s="107"/>
      <c r="L19" s="1">
        <f>+'Ark1'!S1306</f>
        <v>6.7575458672565452</v>
      </c>
      <c r="M19" s="13"/>
      <c r="N19" s="1">
        <f>+'Ark1'!T1306</f>
        <v>7.9944007738256397</v>
      </c>
      <c r="O19" s="13"/>
      <c r="P19" s="19">
        <f>+'Ark1'!U1306</f>
        <v>234.70080820291005</v>
      </c>
      <c r="Q19" s="237"/>
      <c r="R19" s="11">
        <f>+'Ark1'!AG1306</f>
        <v>520.82941570996365</v>
      </c>
      <c r="S19" s="11">
        <f t="shared" si="1"/>
        <v>450.62894130697265</v>
      </c>
      <c r="T19" s="11">
        <f t="shared" si="2"/>
        <v>34.731663360236254</v>
      </c>
      <c r="U19" s="11">
        <f>+'Ark1'!W1306</f>
        <v>77.242133952274017</v>
      </c>
      <c r="V19" s="11">
        <f>+'Ark1'!X1306</f>
        <v>0.89313499370311744</v>
      </c>
      <c r="W19" s="11"/>
      <c r="X19" s="11"/>
      <c r="Y19" s="105"/>
      <c r="Z19" s="11">
        <f>+'Ark1'!Y1306</f>
        <v>50.119426447822384</v>
      </c>
      <c r="AA19" s="1">
        <f>+'Ark1'!Z1306</f>
        <v>1.47378357501239</v>
      </c>
      <c r="AB19" s="1">
        <f>+'Ark1'!AA1306</f>
        <v>2.1053267682629029</v>
      </c>
      <c r="AC19" s="11">
        <f>+'Ark1'!AJ1306</f>
        <v>111.95061516389811</v>
      </c>
      <c r="AD19" s="11">
        <f>+'Ark1'!AH1306</f>
        <v>94.290339649688875</v>
      </c>
      <c r="AE19" s="11">
        <f t="shared" si="0"/>
        <v>4178.2517499999776</v>
      </c>
      <c r="AF19" s="103"/>
    </row>
    <row r="20" spans="1:32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</row>
    <row r="21" spans="1:32" ht="15.6">
      <c r="A21" s="103"/>
      <c r="B21" s="233">
        <f>+'Ark1'!AN1307</f>
        <v>0</v>
      </c>
      <c r="C21" s="233" t="s">
        <v>504</v>
      </c>
      <c r="D21" s="233">
        <f>+'Ark1'!C1307</f>
        <v>2020</v>
      </c>
      <c r="E21" s="233">
        <f>+'Ark1'!Q1307</f>
        <v>4244</v>
      </c>
      <c r="F21" s="90">
        <f>+'Ark1'!R1307</f>
        <v>10273.770000000002</v>
      </c>
      <c r="G21" s="134"/>
      <c r="H21" s="90">
        <f>+'Ark1'!AE1307</f>
        <v>40.275442524276947</v>
      </c>
      <c r="I21" s="134"/>
      <c r="J21" s="90">
        <f>+'Ark1'!AF1307</f>
        <v>39.16812421388633</v>
      </c>
      <c r="K21" s="107"/>
      <c r="L21" s="234">
        <f>+'Ark1'!S1307</f>
        <v>4.1956049239957691</v>
      </c>
      <c r="M21" s="237"/>
      <c r="N21" s="234">
        <f>+'Ark1'!T1307</f>
        <v>7.5996445316568302</v>
      </c>
      <c r="O21" s="237"/>
      <c r="P21" s="115">
        <f>+'Ark1'!U1307</f>
        <v>219.27180382663724</v>
      </c>
      <c r="Q21" s="237"/>
      <c r="R21" s="90">
        <f>+'Ark1'!AG1307</f>
        <v>585.59283723013198</v>
      </c>
      <c r="S21" s="90">
        <f t="shared" si="1"/>
        <v>374.4441357305497</v>
      </c>
      <c r="T21" s="90">
        <f t="shared" si="2"/>
        <v>52.262262009600583</v>
      </c>
      <c r="U21" s="90">
        <f>+'Ark1'!W1307</f>
        <v>73.721720458994113</v>
      </c>
      <c r="V21" s="90">
        <f>+'Ark1'!X1307</f>
        <v>0.27253870779665113</v>
      </c>
      <c r="W21" s="90"/>
      <c r="X21" s="90"/>
      <c r="Y21" s="105"/>
      <c r="Z21" s="90">
        <f>+'Ark1'!Y1307</f>
        <v>51.431455707792118</v>
      </c>
      <c r="AA21" s="234">
        <f>+'Ark1'!Z1307</f>
        <v>1.0276664963963269</v>
      </c>
      <c r="AB21" s="234">
        <f>+'Ark1'!AA1307</f>
        <v>1.9453350298997381</v>
      </c>
      <c r="AC21" s="90">
        <f>+'Ark1'!AJ1307</f>
        <v>113.70051531787357</v>
      </c>
      <c r="AD21" s="90">
        <f>+'Ark1'!AH1307</f>
        <v>100</v>
      </c>
      <c r="AE21" s="90">
        <f t="shared" si="0"/>
        <v>2252.7480799999912</v>
      </c>
      <c r="AF21" s="103"/>
    </row>
    <row r="22" spans="1:32" ht="15.6">
      <c r="A22" s="103"/>
      <c r="B22" s="233">
        <f>+'Ark1'!AN1308</f>
        <v>1</v>
      </c>
      <c r="C22" s="235" t="s">
        <v>505</v>
      </c>
      <c r="D22" s="233">
        <f>+'Ark1'!C1308</f>
        <v>2020</v>
      </c>
      <c r="E22" s="233">
        <f>+'Ark1'!Q1308</f>
        <v>3234</v>
      </c>
      <c r="F22" s="90">
        <f>+'Ark1'!R1308</f>
        <v>15235</v>
      </c>
      <c r="G22" s="134"/>
      <c r="H22" s="90">
        <f>+'Ark1'!AE1308</f>
        <v>59.724557475723032</v>
      </c>
      <c r="I22" s="134"/>
      <c r="J22" s="90">
        <f>+'Ark1'!AF1308</f>
        <v>60.831875786113663</v>
      </c>
      <c r="K22" s="107"/>
      <c r="L22" s="234">
        <f>+'Ark1'!S1308</f>
        <v>6.5669839186084689</v>
      </c>
      <c r="M22" s="237"/>
      <c r="N22" s="234">
        <f>+'Ark1'!T1308</f>
        <v>7.732392517230064</v>
      </c>
      <c r="O22" s="237"/>
      <c r="P22" s="115">
        <f>+'Ark1'!U1308</f>
        <v>229.65113948145753</v>
      </c>
      <c r="Q22" s="237"/>
      <c r="R22" s="90">
        <f>+'Ark1'!AG1308</f>
        <v>519.02907778142435</v>
      </c>
      <c r="S22" s="90">
        <f t="shared" si="1"/>
        <v>442.46295499106731</v>
      </c>
      <c r="T22" s="90">
        <f t="shared" si="2"/>
        <v>34.970565228690276</v>
      </c>
      <c r="U22" s="90">
        <f>+'Ark1'!W1308</f>
        <v>72.792911060059069</v>
      </c>
      <c r="V22" s="90">
        <f>+'Ark1'!X1308</f>
        <v>0.97801115851657405</v>
      </c>
      <c r="W22" s="90"/>
      <c r="X22" s="90"/>
      <c r="Y22" s="105"/>
      <c r="Z22" s="90">
        <f>+'Ark1'!Y1308</f>
        <v>52.659666995106406</v>
      </c>
      <c r="AA22" s="234">
        <f>+'Ark1'!Z1308</f>
        <v>1.5622388676796115</v>
      </c>
      <c r="AB22" s="234">
        <f>+'Ark1'!AA1308</f>
        <v>2.1168671747559813</v>
      </c>
      <c r="AC22" s="90">
        <f>+'Ark1'!AJ1308</f>
        <v>114.05817702620196</v>
      </c>
      <c r="AD22" s="90">
        <f>+'Ark1'!AH1308</f>
        <v>100</v>
      </c>
      <c r="AE22" s="90">
        <f t="shared" si="0"/>
        <v>3498.7351100000055</v>
      </c>
      <c r="AF22" s="103"/>
    </row>
    <row r="23" spans="1:32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</row>
    <row r="24" spans="1:32" ht="15.6">
      <c r="A24" s="103"/>
      <c r="B24">
        <f>+'Ark1'!AN1309</f>
        <v>0</v>
      </c>
      <c r="C24" t="s">
        <v>504</v>
      </c>
      <c r="D24">
        <f>+'Ark1'!C1309</f>
        <v>2019</v>
      </c>
      <c r="E24">
        <f>+'Ark1'!Q1309</f>
        <v>4493</v>
      </c>
      <c r="F24" s="11">
        <f>+'Ark1'!R1309</f>
        <v>10843</v>
      </c>
      <c r="G24" s="174"/>
      <c r="H24" s="11">
        <f>+'Ark1'!AE1309</f>
        <v>45.487152595700067</v>
      </c>
      <c r="I24" s="16"/>
      <c r="J24" s="11">
        <f>+'Ark1'!AF1309</f>
        <v>44.038792003363774</v>
      </c>
      <c r="K24" s="107"/>
      <c r="L24" s="1">
        <f>+'Ark1'!S1309</f>
        <v>4.1627778290141109</v>
      </c>
      <c r="M24" s="13"/>
      <c r="N24" s="1">
        <f>+'Ark1'!T1309</f>
        <v>7.4673983214977406</v>
      </c>
      <c r="O24" s="13"/>
      <c r="P24" s="19">
        <f>+'Ark1'!U1309</f>
        <v>215.54823665037404</v>
      </c>
      <c r="Q24" s="237"/>
      <c r="R24" s="11">
        <f>+'Ark1'!AG1309</f>
        <v>578.1591035376922</v>
      </c>
      <c r="S24" s="11">
        <f t="shared" si="1"/>
        <v>372.81820061546728</v>
      </c>
      <c r="T24" s="11">
        <f t="shared" si="2"/>
        <v>51.779904069831964</v>
      </c>
      <c r="U24" s="11">
        <f>+'Ark1'!W1309</f>
        <v>70.321866642073246</v>
      </c>
      <c r="V24" s="11">
        <f>+'Ark1'!X1309</f>
        <v>0.25823111684958039</v>
      </c>
      <c r="W24" s="11"/>
      <c r="X24" s="11"/>
      <c r="Y24" s="105"/>
      <c r="Z24" s="11">
        <f>+'Ark1'!Y1309</f>
        <v>50.757119826170225</v>
      </c>
      <c r="AA24" s="1">
        <f>+'Ark1'!Z1309</f>
        <v>0.91043613336998208</v>
      </c>
      <c r="AB24" s="1">
        <f>+'Ark1'!AA1309</f>
        <v>1.9802870914473785</v>
      </c>
      <c r="AC24" s="11">
        <f>+'Ark1'!AJ1309</f>
        <v>122.38402308820108</v>
      </c>
      <c r="AD24" s="11">
        <f>+'Ark1'!AH1309</f>
        <v>100</v>
      </c>
      <c r="AE24" s="11">
        <f t="shared" si="0"/>
        <v>2337.189530000006</v>
      </c>
      <c r="AF24" s="103"/>
    </row>
    <row r="25" spans="1:32" ht="15.6">
      <c r="A25" s="103"/>
      <c r="B25">
        <f>+'Ark1'!AN1310</f>
        <v>1</v>
      </c>
      <c r="C25" s="3" t="s">
        <v>505</v>
      </c>
      <c r="D25">
        <f>+'Ark1'!C1310</f>
        <v>2019</v>
      </c>
      <c r="E25">
        <f>+'Ark1'!Q1310</f>
        <v>3102</v>
      </c>
      <c r="F25" s="11">
        <f>+'Ark1'!R1310</f>
        <v>12994.5</v>
      </c>
      <c r="G25" s="174"/>
      <c r="H25" s="11">
        <f>+'Ark1'!AE1310</f>
        <v>54.512847404299926</v>
      </c>
      <c r="I25" s="16"/>
      <c r="J25" s="11">
        <f>+'Ark1'!AF1310</f>
        <v>55.961207996636205</v>
      </c>
      <c r="K25" s="107"/>
      <c r="L25" s="1">
        <f>+'Ark1'!S1310</f>
        <v>6.5996383085151402</v>
      </c>
      <c r="M25" s="13"/>
      <c r="N25" s="1">
        <f>+'Ark1'!T1310</f>
        <v>7.7241140482511828</v>
      </c>
      <c r="O25" s="13"/>
      <c r="P25" s="19">
        <f>+'Ark1'!U1310</f>
        <v>228.55253453384097</v>
      </c>
      <c r="Q25" s="237"/>
      <c r="R25" s="11">
        <f>+'Ark1'!AG1310</f>
        <v>519.37081072761555</v>
      </c>
      <c r="S25" s="11">
        <f t="shared" si="1"/>
        <v>440.05656423711798</v>
      </c>
      <c r="T25" s="11">
        <f t="shared" si="2"/>
        <v>34.631069741951244</v>
      </c>
      <c r="U25" s="11">
        <f>+'Ark1'!W1310</f>
        <v>71.153180191619526</v>
      </c>
      <c r="V25" s="11">
        <f>+'Ark1'!X1310</f>
        <v>1.1235522721151252</v>
      </c>
      <c r="W25" s="11"/>
      <c r="X25" s="11"/>
      <c r="Y25" s="105"/>
      <c r="Z25" s="11">
        <f>+'Ark1'!Y1310</f>
        <v>53.876402022447344</v>
      </c>
      <c r="AA25" s="1">
        <f>+'Ark1'!Z1310</f>
        <v>1.6054425282927716</v>
      </c>
      <c r="AB25" s="1">
        <f>+'Ark1'!AA1310</f>
        <v>2.2410432215985496</v>
      </c>
      <c r="AC25" s="11">
        <f>+'Ark1'!AJ1310</f>
        <v>132.05189018187039</v>
      </c>
      <c r="AD25" s="11">
        <f>+'Ark1'!AH1310</f>
        <v>100</v>
      </c>
      <c r="AE25" s="11">
        <f t="shared" si="0"/>
        <v>2969.9259099999963</v>
      </c>
      <c r="AF25" s="103"/>
    </row>
    <row r="26" spans="1:32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</row>
    <row r="27" spans="1:32" ht="15.6">
      <c r="A27" s="103"/>
      <c r="B27" s="233">
        <f>+'Ark1'!AN1311</f>
        <v>0</v>
      </c>
      <c r="C27" s="233" t="s">
        <v>504</v>
      </c>
      <c r="D27" s="233">
        <f>+'Ark1'!C1311</f>
        <v>2018</v>
      </c>
      <c r="E27" s="233">
        <f>+'Ark1'!Q1311</f>
        <v>4851</v>
      </c>
      <c r="F27" s="90">
        <f>+'Ark1'!R1311</f>
        <v>12185</v>
      </c>
      <c r="G27" s="134"/>
      <c r="H27" s="90">
        <f>+'Ark1'!AE1311</f>
        <v>44.878641670656691</v>
      </c>
      <c r="I27" s="90"/>
      <c r="J27" s="90">
        <f>+'Ark1'!AF1311</f>
        <v>43.21390896506233</v>
      </c>
      <c r="K27" s="107"/>
      <c r="L27" s="234">
        <f>+'Ark1'!S1311</f>
        <v>4.1188346327451777</v>
      </c>
      <c r="M27" s="237"/>
      <c r="N27" s="234">
        <f>+'Ark1'!T1311</f>
        <v>7.1458350430857642</v>
      </c>
      <c r="O27" s="237"/>
      <c r="P27" s="115">
        <f>+'Ark1'!U1311</f>
        <v>208.66205416495723</v>
      </c>
      <c r="Q27" s="90"/>
      <c r="R27" s="90">
        <f>+'Ark1'!AG1311</f>
        <v>575.29725936932493</v>
      </c>
      <c r="S27" s="90">
        <f t="shared" si="1"/>
        <v>362.7030213801209</v>
      </c>
      <c r="T27" s="90">
        <f t="shared" si="2"/>
        <v>50.660459273133107</v>
      </c>
      <c r="U27" s="90">
        <f>+'Ark1'!W1311</f>
        <v>62.576938859253197</v>
      </c>
      <c r="V27" s="90">
        <f>+'Ark1'!X1311</f>
        <v>0.29544521953221176</v>
      </c>
      <c r="W27" s="90"/>
      <c r="X27" s="90"/>
      <c r="Y27" s="105"/>
      <c r="Z27" s="90">
        <f>+'Ark1'!Y1311</f>
        <v>53.010077293823805</v>
      </c>
      <c r="AA27" s="234">
        <f>+'Ark1'!Z1311</f>
        <v>1.1578682126427791</v>
      </c>
      <c r="AB27" s="234">
        <f>+'Ark1'!AA1311</f>
        <v>2.079894790914929</v>
      </c>
      <c r="AC27" s="90">
        <f>+'Ark1'!AJ1311</f>
        <v>134.33796928824327</v>
      </c>
      <c r="AD27" s="90">
        <f>+'Ark1'!AH1311</f>
        <v>99.212146081247482</v>
      </c>
      <c r="AE27" s="90">
        <f>+(F27*P27)/1000</f>
        <v>2542.5471300000036</v>
      </c>
      <c r="AF27" s="103"/>
    </row>
    <row r="28" spans="1:32" ht="15.6">
      <c r="A28" s="103"/>
      <c r="B28" s="233">
        <f>+'Ark1'!AN1312</f>
        <v>1</v>
      </c>
      <c r="C28" s="235" t="s">
        <v>505</v>
      </c>
      <c r="D28" s="233">
        <f>+'Ark1'!C1312</f>
        <v>2018</v>
      </c>
      <c r="E28" s="233">
        <f>+'Ark1'!Q1312</f>
        <v>3228</v>
      </c>
      <c r="F28" s="90">
        <f>+'Ark1'!R1312</f>
        <v>14966</v>
      </c>
      <c r="G28" s="134"/>
      <c r="H28" s="90">
        <f>+'Ark1'!AE1312</f>
        <v>55.121358329343281</v>
      </c>
      <c r="I28" s="90"/>
      <c r="J28" s="90">
        <f>+'Ark1'!AF1312</f>
        <v>56.786091034937677</v>
      </c>
      <c r="K28" s="107"/>
      <c r="L28" s="234">
        <f>+'Ark1'!S1312</f>
        <v>6.5173058933582801</v>
      </c>
      <c r="M28" s="237"/>
      <c r="N28" s="234">
        <f>+'Ark1'!T1312</f>
        <v>7.4196178003474547</v>
      </c>
      <c r="O28" s="237"/>
      <c r="P28" s="115">
        <f>+'Ark1'!U1312</f>
        <v>223.24497527729639</v>
      </c>
      <c r="Q28" s="90"/>
      <c r="R28" s="90">
        <f>+'Ark1'!AG1312</f>
        <v>520.08806628357615</v>
      </c>
      <c r="S28" s="90">
        <f t="shared" si="1"/>
        <v>429.2445640457608</v>
      </c>
      <c r="T28" s="90">
        <f t="shared" si="2"/>
        <v>34.254180934610275</v>
      </c>
      <c r="U28" s="90">
        <f>+'Ark1'!W1312</f>
        <v>65.688894828277427</v>
      </c>
      <c r="V28" s="90">
        <f>+'Ark1'!X1312</f>
        <v>0.98890819190164347</v>
      </c>
      <c r="W28" s="90"/>
      <c r="X28" s="90"/>
      <c r="Y28" s="105"/>
      <c r="Z28" s="90">
        <f>+'Ark1'!Y1312</f>
        <v>54.752095882228815</v>
      </c>
      <c r="AA28" s="234">
        <f>+'Ark1'!Z1312</f>
        <v>1.785261533985822</v>
      </c>
      <c r="AB28" s="234">
        <f>+'Ark1'!AA1312</f>
        <v>2.2376929695245957</v>
      </c>
      <c r="AC28" s="90">
        <f>+'Ark1'!AJ1312</f>
        <v>140.04963466199695</v>
      </c>
      <c r="AD28" s="90">
        <f>+'Ark1'!AH1312</f>
        <v>98.683683014833619</v>
      </c>
      <c r="AE28" s="90">
        <f>+(F28*P28)/1000</f>
        <v>3341.0843000000182</v>
      </c>
      <c r="AF28" s="103"/>
    </row>
    <row r="29" spans="1:32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</row>
    <row r="30" spans="1:32" ht="15.6">
      <c r="A30" s="103"/>
      <c r="B30" s="233">
        <f>+'Ark1'!AN1313</f>
        <v>0</v>
      </c>
      <c r="C30" s="235" t="s">
        <v>505</v>
      </c>
      <c r="D30" s="233">
        <f>+'Ark1'!C1313</f>
        <v>2017</v>
      </c>
      <c r="E30" s="233">
        <f>+'Ark1'!Q1313</f>
        <v>4651</v>
      </c>
      <c r="F30" s="90">
        <f>+'Ark1'!R1313</f>
        <v>10716</v>
      </c>
      <c r="G30" s="134"/>
      <c r="H30" s="90">
        <f>+'Ark1'!AE1313</f>
        <v>53.655117164029619</v>
      </c>
      <c r="I30" s="90"/>
      <c r="J30" s="90">
        <f>+'Ark1'!AF1313</f>
        <v>51.870261747629378</v>
      </c>
      <c r="K30" s="107"/>
      <c r="L30" s="234">
        <f>+'Ark1'!S1313</f>
        <v>4.2599850690556176</v>
      </c>
      <c r="M30" s="237"/>
      <c r="N30" s="234">
        <f>+'Ark1'!T1313</f>
        <v>7.4096677864874945</v>
      </c>
      <c r="O30" s="237"/>
      <c r="P30" s="115">
        <f>+'Ark1'!U1313</f>
        <v>215.66207540126987</v>
      </c>
      <c r="Q30" s="90"/>
      <c r="R30" s="90">
        <f>+'Ark1'!AG1313</f>
        <v>585.94986832204688</v>
      </c>
      <c r="S30" s="90">
        <f t="shared" ref="S30:S40" si="3">+IF(F30=0,"",1000*P30/R30)</f>
        <v>368.05550621395264</v>
      </c>
      <c r="T30" s="90">
        <f t="shared" ref="T30:T40" si="4">+P30/L30</f>
        <v>50.625077765608061</v>
      </c>
      <c r="U30" s="90">
        <f>+'Ark1'!W1313</f>
        <v>67.525195968645008</v>
      </c>
      <c r="V30" s="90">
        <f>+'Ark1'!X1313</f>
        <v>0.3639417693169093</v>
      </c>
      <c r="W30" s="90"/>
      <c r="X30" s="90"/>
      <c r="Y30" s="105"/>
      <c r="Z30" s="90">
        <f>+'Ark1'!Y1313</f>
        <v>52.760719149792557</v>
      </c>
      <c r="AA30" s="234">
        <f>+'Ark1'!Z1313</f>
        <v>1.1260465083018616</v>
      </c>
      <c r="AB30" s="234">
        <f>+'Ark1'!AA1313</f>
        <v>2.1789903867983442</v>
      </c>
      <c r="AC30" s="90">
        <f>+'Ark1'!AJ1313</f>
        <v>121.46492969560012</v>
      </c>
      <c r="AD30" s="90">
        <f>+'Ark1'!AH1313</f>
        <v>99.057484135871604</v>
      </c>
      <c r="AE30" s="90">
        <f t="shared" ref="AE30:AE40" si="5">+(F30*P30)/1000</f>
        <v>2311.0348000000081</v>
      </c>
      <c r="AF30" s="103"/>
    </row>
    <row r="31" spans="1:32" ht="15.6">
      <c r="A31" s="103"/>
      <c r="B31" s="233">
        <f>+'Ark1'!AN1314</f>
        <v>1</v>
      </c>
      <c r="C31" s="235" t="s">
        <v>505</v>
      </c>
      <c r="D31" s="233">
        <f>+'Ark1'!C1314</f>
        <v>2017</v>
      </c>
      <c r="E31" s="233">
        <f>+'Ark1'!Q1314</f>
        <v>2513</v>
      </c>
      <c r="F31" s="90">
        <f>+'Ark1'!R1314</f>
        <v>9256</v>
      </c>
      <c r="G31" s="134"/>
      <c r="H31" s="90">
        <f>+'Ark1'!AE1314</f>
        <v>46.344882835970381</v>
      </c>
      <c r="I31" s="90"/>
      <c r="J31" s="90">
        <f>+'Ark1'!AF1314</f>
        <v>48.129738252370608</v>
      </c>
      <c r="K31" s="107"/>
      <c r="L31" s="234">
        <f>+'Ark1'!S1314</f>
        <v>6.64747191011236</v>
      </c>
      <c r="M31" s="237"/>
      <c r="N31" s="234">
        <f>+'Ark1'!T1314</f>
        <v>7.5408383751080388</v>
      </c>
      <c r="O31" s="237"/>
      <c r="P31" s="115">
        <f>+'Ark1'!U1314</f>
        <v>231.67448141745967</v>
      </c>
      <c r="Q31" s="90"/>
      <c r="R31" s="90">
        <f>+'Ark1'!AG1314</f>
        <v>542.09010371650811</v>
      </c>
      <c r="S31" s="90">
        <f t="shared" si="3"/>
        <v>427.37264493324221</v>
      </c>
      <c r="T31" s="90">
        <f t="shared" si="4"/>
        <v>34.851517170765113</v>
      </c>
      <c r="U31" s="90">
        <f>+'Ark1'!W1314</f>
        <v>67.210458081244568</v>
      </c>
      <c r="V31" s="90">
        <f>+'Ark1'!X1314</f>
        <v>1.4909248055315472</v>
      </c>
      <c r="W31" s="90"/>
      <c r="X31" s="90"/>
      <c r="Y31" s="105"/>
      <c r="Z31" s="90">
        <f>+'Ark1'!Y1314</f>
        <v>55.359515656237967</v>
      </c>
      <c r="AA31" s="234">
        <f>+'Ark1'!Z1314</f>
        <v>1.8673808272919299</v>
      </c>
      <c r="AB31" s="234">
        <f>+'Ark1'!AA1314</f>
        <v>2.3232823297504046</v>
      </c>
      <c r="AC31" s="90">
        <f>+'Ark1'!AJ1314</f>
        <v>131.0832390630332</v>
      </c>
      <c r="AD31" s="90">
        <f>+'Ark1'!AH1314</f>
        <v>98.725151253241123</v>
      </c>
      <c r="AE31" s="90">
        <f t="shared" si="5"/>
        <v>2144.3790000000067</v>
      </c>
      <c r="AF31" s="103"/>
    </row>
    <row r="32" spans="1:32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</row>
    <row r="33" spans="1:32" ht="15.6">
      <c r="A33" s="103"/>
      <c r="B33" s="233">
        <f>+'Ark1'!AN1315</f>
        <v>0</v>
      </c>
      <c r="C33" s="235" t="s">
        <v>505</v>
      </c>
      <c r="D33" s="233">
        <f>+'Ark1'!C1315</f>
        <v>2016</v>
      </c>
      <c r="E33" s="233">
        <f>+'Ark1'!Q1315</f>
        <v>4722</v>
      </c>
      <c r="F33" s="90">
        <f>+'Ark1'!R1315</f>
        <v>10177</v>
      </c>
      <c r="G33" s="134"/>
      <c r="H33" s="90">
        <f>+'Ark1'!AE1315</f>
        <v>56.915161344443824</v>
      </c>
      <c r="I33" s="90"/>
      <c r="J33" s="90">
        <f>+'Ark1'!AF1315</f>
        <v>55.257107198571966</v>
      </c>
      <c r="K33" s="107"/>
      <c r="L33" s="234">
        <f>+'Ark1'!S1315</f>
        <v>4.3099145131178132</v>
      </c>
      <c r="M33" s="237"/>
      <c r="N33" s="234">
        <f>+'Ark1'!T1315</f>
        <v>7.467819593200355</v>
      </c>
      <c r="O33" s="237"/>
      <c r="P33" s="115">
        <f>+'Ark1'!U1315</f>
        <v>218.35889751400245</v>
      </c>
      <c r="Q33" s="90"/>
      <c r="R33" s="90">
        <f>+'Ark1'!AG1315</f>
        <v>593.47702233250629</v>
      </c>
      <c r="S33" s="90">
        <f t="shared" si="3"/>
        <v>367.93151090466802</v>
      </c>
      <c r="T33" s="90">
        <f t="shared" si="4"/>
        <v>50.664322192330573</v>
      </c>
      <c r="U33" s="90">
        <f>+'Ark1'!W1315</f>
        <v>68.153679866365323</v>
      </c>
      <c r="V33" s="90">
        <f>+'Ark1'!X1315</f>
        <v>0.36356490124791202</v>
      </c>
      <c r="W33" s="90"/>
      <c r="X33" s="90"/>
      <c r="Y33" s="105"/>
      <c r="Z33" s="90">
        <f>+'Ark1'!Y1315</f>
        <v>51.744646774019294</v>
      </c>
      <c r="AA33" s="234">
        <f>+'Ark1'!Z1315</f>
        <v>1.188797139405368</v>
      </c>
      <c r="AB33" s="234">
        <f>+'Ark1'!AA1315</f>
        <v>2.2149791298384369</v>
      </c>
      <c r="AC33" s="90">
        <f>+'Ark1'!AJ1315</f>
        <v>123.89415294741652</v>
      </c>
      <c r="AD33" s="90">
        <f>+'Ark1'!AH1315</f>
        <v>0</v>
      </c>
      <c r="AE33" s="90">
        <f t="shared" si="5"/>
        <v>2222.2385000000027</v>
      </c>
      <c r="AF33" s="103"/>
    </row>
    <row r="34" spans="1:32" ht="15.6">
      <c r="A34" s="103"/>
      <c r="B34" s="233">
        <f>+'Ark1'!AN1316</f>
        <v>1</v>
      </c>
      <c r="C34" s="235" t="s">
        <v>505</v>
      </c>
      <c r="D34" s="233">
        <f>+'Ark1'!C1316</f>
        <v>2016</v>
      </c>
      <c r="E34" s="233">
        <f>+'Ark1'!Q1316</f>
        <v>2284</v>
      </c>
      <c r="F34" s="90">
        <f>+'Ark1'!R1316</f>
        <v>7704</v>
      </c>
      <c r="G34" s="134"/>
      <c r="H34" s="90">
        <f>+'Ark1'!AE1316</f>
        <v>43.084838655556176</v>
      </c>
      <c r="I34" s="90"/>
      <c r="J34" s="90">
        <f>+'Ark1'!AF1316</f>
        <v>44.742892801428034</v>
      </c>
      <c r="K34" s="107"/>
      <c r="L34" s="234">
        <f>+'Ark1'!S1316</f>
        <v>6.69055036344756</v>
      </c>
      <c r="M34" s="237"/>
      <c r="N34" s="234">
        <f>+'Ark1'!T1316</f>
        <v>7.7551921079958452</v>
      </c>
      <c r="O34" s="237"/>
      <c r="P34" s="115">
        <f>+'Ark1'!U1316</f>
        <v>233.56636812045619</v>
      </c>
      <c r="Q34" s="90"/>
      <c r="R34" s="90">
        <f>+'Ark1'!AG1316</f>
        <v>545.01700415368634</v>
      </c>
      <c r="S34" s="90">
        <f t="shared" si="3"/>
        <v>428.54877249773682</v>
      </c>
      <c r="T34" s="90">
        <f t="shared" si="4"/>
        <v>34.909888638832733</v>
      </c>
      <c r="U34" s="90">
        <f>+'Ark1'!W1316</f>
        <v>69.05503634475599</v>
      </c>
      <c r="V34" s="90">
        <f>+'Ark1'!X1316</f>
        <v>1.505711318795431</v>
      </c>
      <c r="W34" s="90"/>
      <c r="X34" s="90"/>
      <c r="Y34" s="105"/>
      <c r="Z34" s="90">
        <f>+'Ark1'!Y1316</f>
        <v>55.06997966618524</v>
      </c>
      <c r="AA34" s="234">
        <f>+'Ark1'!Z1316</f>
        <v>1.9119463772387888</v>
      </c>
      <c r="AB34" s="234">
        <f>+'Ark1'!AA1316</f>
        <v>2.5077836336760311</v>
      </c>
      <c r="AC34" s="90">
        <f>+'Ark1'!AJ1316</f>
        <v>133.93371970375236</v>
      </c>
      <c r="AD34" s="90">
        <f>+'Ark1'!AH1316</f>
        <v>0</v>
      </c>
      <c r="AE34" s="90">
        <f t="shared" si="5"/>
        <v>1799.3952999999944</v>
      </c>
      <c r="AF34" s="103"/>
    </row>
    <row r="35" spans="1:32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</row>
    <row r="36" spans="1:32" ht="15.6">
      <c r="A36" s="103"/>
      <c r="B36" s="233">
        <f>+'Ark1'!AN1317</f>
        <v>0</v>
      </c>
      <c r="C36" s="235" t="s">
        <v>505</v>
      </c>
      <c r="D36" s="233">
        <f>+'Ark1'!C1317</f>
        <v>2015</v>
      </c>
      <c r="E36" s="233">
        <f>+'Ark1'!Q1317</f>
        <v>4708</v>
      </c>
      <c r="F36" s="90">
        <f>+'Ark1'!R1317</f>
        <v>9899.6</v>
      </c>
      <c r="G36" s="134"/>
      <c r="H36" s="90">
        <f>+'Ark1'!AE1317</f>
        <v>54.290195562282705</v>
      </c>
      <c r="I36" s="90"/>
      <c r="J36" s="90">
        <f>+'Ark1'!AF1317</f>
        <v>52.536789982237757</v>
      </c>
      <c r="K36" s="107"/>
      <c r="L36" s="234">
        <f>+'Ark1'!S1317</f>
        <v>4.3057093215887505</v>
      </c>
      <c r="M36" s="237"/>
      <c r="N36" s="234">
        <f>+'Ark1'!T1317</f>
        <v>7.4654531496222045</v>
      </c>
      <c r="O36" s="237"/>
      <c r="P36" s="115">
        <f>+'Ark1'!U1317</f>
        <v>215.5306578043562</v>
      </c>
      <c r="Q36" s="90"/>
      <c r="R36" s="90">
        <f>+'Ark1'!AG1317</f>
        <v>591.45924690671757</v>
      </c>
      <c r="S36" s="90">
        <f t="shared" si="3"/>
        <v>364.4049170446882</v>
      </c>
      <c r="T36" s="90">
        <f t="shared" si="4"/>
        <v>50.056945721739574</v>
      </c>
      <c r="U36" s="90">
        <f>+'Ark1'!W1317</f>
        <v>68.719948280738606</v>
      </c>
      <c r="V36" s="90">
        <f>+'Ark1'!X1317</f>
        <v>0.21212978302153621</v>
      </c>
      <c r="W36" s="90"/>
      <c r="X36" s="90"/>
      <c r="Y36" s="105"/>
      <c r="Z36" s="90">
        <f>+'Ark1'!Y1317</f>
        <v>49.381370056533342</v>
      </c>
      <c r="AA36" s="234">
        <f>+'Ark1'!Z1317</f>
        <v>1.1649486983689379</v>
      </c>
      <c r="AB36" s="234">
        <f>+'Ark1'!AA1317</f>
        <v>2.1395922890960382</v>
      </c>
      <c r="AC36" s="90">
        <f>+'Ark1'!AJ1317</f>
        <v>118.87426918244032</v>
      </c>
      <c r="AD36" s="90">
        <f>+'Ark1'!AH1317</f>
        <v>98.636308537718691</v>
      </c>
      <c r="AE36" s="90">
        <f t="shared" si="5"/>
        <v>2133.6673000000046</v>
      </c>
      <c r="AF36" s="103"/>
    </row>
    <row r="37" spans="1:32" ht="15.6">
      <c r="A37" s="103"/>
      <c r="B37" s="233">
        <f>+'Ark1'!AN1318</f>
        <v>1</v>
      </c>
      <c r="C37" s="235" t="s">
        <v>505</v>
      </c>
      <c r="D37" s="233">
        <f>+'Ark1'!C1318</f>
        <v>2015</v>
      </c>
      <c r="E37" s="233">
        <f>+'Ark1'!Q1318</f>
        <v>2311</v>
      </c>
      <c r="F37" s="90">
        <f>+'Ark1'!R1318</f>
        <v>8335</v>
      </c>
      <c r="G37" s="134"/>
      <c r="H37" s="90">
        <f>+'Ark1'!AE1318</f>
        <v>45.70980443771731</v>
      </c>
      <c r="I37" s="90"/>
      <c r="J37" s="90">
        <f>+'Ark1'!AF1318</f>
        <v>47.463210017762222</v>
      </c>
      <c r="K37" s="107"/>
      <c r="L37" s="234">
        <f>+'Ark1'!S1318</f>
        <v>6.7654469106178752</v>
      </c>
      <c r="M37" s="237"/>
      <c r="N37" s="234">
        <f>+'Ark1'!T1318</f>
        <v>7.82375524895021</v>
      </c>
      <c r="O37" s="237"/>
      <c r="P37" s="115">
        <f>+'Ark1'!U1318</f>
        <v>231.26753449310056</v>
      </c>
      <c r="Q37" s="90"/>
      <c r="R37" s="90">
        <f>+'Ark1'!AG1318</f>
        <v>534.86718656268749</v>
      </c>
      <c r="S37" s="90">
        <f t="shared" si="3"/>
        <v>432.38310426058553</v>
      </c>
      <c r="T37" s="90">
        <f t="shared" si="4"/>
        <v>34.183630076254538</v>
      </c>
      <c r="U37" s="90">
        <f>+'Ark1'!W1318</f>
        <v>69.742051589682077</v>
      </c>
      <c r="V37" s="90">
        <f>+'Ark1'!X1318</f>
        <v>1.1157768446310738</v>
      </c>
      <c r="W37" s="90"/>
      <c r="X37" s="90"/>
      <c r="Y37" s="105"/>
      <c r="Z37" s="90">
        <f>+'Ark1'!Y1318</f>
        <v>51.969706896358254</v>
      </c>
      <c r="AA37" s="234">
        <f>+'Ark1'!Z1318</f>
        <v>1.8923788272187521</v>
      </c>
      <c r="AB37" s="234">
        <f>+'Ark1'!AA1318</f>
        <v>2.5115951013836368</v>
      </c>
      <c r="AC37" s="90">
        <f>+'Ark1'!AJ1318</f>
        <v>142.48674234017145</v>
      </c>
      <c r="AD37" s="90">
        <f>+'Ark1'!AH1318</f>
        <v>98.356328734253154</v>
      </c>
      <c r="AE37" s="90">
        <f t="shared" si="5"/>
        <v>1927.6148999999932</v>
      </c>
      <c r="AF37" s="103"/>
    </row>
    <row r="38" spans="1:32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</row>
    <row r="39" spans="1:32" ht="15.6">
      <c r="A39" s="103"/>
      <c r="B39" s="233">
        <f>+'Ark1'!AN1319</f>
        <v>0</v>
      </c>
      <c r="C39" s="235" t="s">
        <v>505</v>
      </c>
      <c r="D39" s="233">
        <f>+'Ark1'!C1319</f>
        <v>2014</v>
      </c>
      <c r="E39" s="233">
        <f>+'Ark1'!Q1319</f>
        <v>5121</v>
      </c>
      <c r="F39" s="90">
        <f>+'Ark1'!R1319</f>
        <v>11301</v>
      </c>
      <c r="G39" s="134"/>
      <c r="H39" s="90">
        <f>+'Ark1'!AE1319</f>
        <v>53.968481375358195</v>
      </c>
      <c r="I39" s="90"/>
      <c r="J39" s="90">
        <f>+'Ark1'!AF1319</f>
        <v>52.11380217631288</v>
      </c>
      <c r="K39" s="107"/>
      <c r="L39" s="234">
        <f>+'Ark1'!S1319</f>
        <v>4.2113087337403776</v>
      </c>
      <c r="M39" s="237"/>
      <c r="N39" s="234">
        <f>+'Ark1'!T1319</f>
        <v>7.0876028670029196</v>
      </c>
      <c r="O39" s="237"/>
      <c r="P39" s="115">
        <f>+'Ark1'!U1319</f>
        <v>206.71547650650328</v>
      </c>
      <c r="Q39" s="90"/>
      <c r="R39" s="90">
        <f>+'Ark1'!AG1319</f>
        <v>585.13491917707563</v>
      </c>
      <c r="S39" s="90">
        <f t="shared" si="3"/>
        <v>353.27831194423436</v>
      </c>
      <c r="T39" s="90">
        <f t="shared" si="4"/>
        <v>49.085804336863198</v>
      </c>
      <c r="U39" s="90">
        <f>+'Ark1'!W1319</f>
        <v>62.445801256525975</v>
      </c>
      <c r="V39" s="90">
        <f>+'Ark1'!X1319</f>
        <v>0.11503406778161228</v>
      </c>
      <c r="W39" s="90"/>
      <c r="X39" s="90"/>
      <c r="Y39" s="105"/>
      <c r="Z39" s="90">
        <f>+'Ark1'!Y1319</f>
        <v>49.931651845744405</v>
      </c>
      <c r="AA39" s="234">
        <f>+'Ark1'!Z1319</f>
        <v>1.2492062693249539</v>
      </c>
      <c r="AB39" s="234">
        <f>+'Ark1'!AA1319</f>
        <v>2.1365489566746425</v>
      </c>
      <c r="AC39" s="90">
        <f>+'Ark1'!AJ1319</f>
        <v>134.98136413257393</v>
      </c>
      <c r="AD39" s="90">
        <f>+'Ark1'!AH1319</f>
        <v>98.778869126625949</v>
      </c>
      <c r="AE39" s="90">
        <f t="shared" si="5"/>
        <v>2336.0915999999934</v>
      </c>
      <c r="AF39" s="103"/>
    </row>
    <row r="40" spans="1:32" ht="15.6">
      <c r="A40" s="103"/>
      <c r="B40" s="233">
        <f>+'Ark1'!AN1320</f>
        <v>1</v>
      </c>
      <c r="C40" s="235" t="s">
        <v>505</v>
      </c>
      <c r="D40" s="233">
        <f>+'Ark1'!C1320</f>
        <v>2014</v>
      </c>
      <c r="E40" s="233">
        <f>+'Ark1'!Q1320</f>
        <v>2492</v>
      </c>
      <c r="F40" s="90">
        <f>+'Ark1'!R1320</f>
        <v>9639</v>
      </c>
      <c r="G40" s="134"/>
      <c r="H40" s="90">
        <f>+'Ark1'!AE1320</f>
        <v>46.031518624641841</v>
      </c>
      <c r="I40" s="90"/>
      <c r="J40" s="90">
        <f>+'Ark1'!AF1320</f>
        <v>47.88619782368712</v>
      </c>
      <c r="K40" s="107"/>
      <c r="L40" s="234">
        <f>+'Ark1'!S1320</f>
        <v>6.4914410208527844</v>
      </c>
      <c r="M40" s="237"/>
      <c r="N40" s="234">
        <f>+'Ark1'!T1320</f>
        <v>7.391534391534389</v>
      </c>
      <c r="O40" s="237"/>
      <c r="P40" s="115">
        <f>+'Ark1'!U1320</f>
        <v>222.69757236227767</v>
      </c>
      <c r="Q40" s="90"/>
      <c r="R40" s="90">
        <f>+'Ark1'!AG1320</f>
        <v>533.58460421205507</v>
      </c>
      <c r="S40" s="90">
        <f t="shared" si="3"/>
        <v>417.36131553333587</v>
      </c>
      <c r="T40" s="90">
        <f t="shared" si="4"/>
        <v>34.306338399577996</v>
      </c>
      <c r="U40" s="90">
        <f>+'Ark1'!W1320</f>
        <v>65.203859321506414</v>
      </c>
      <c r="V40" s="90">
        <f>+'Ark1'!X1320</f>
        <v>0.65359477124182996</v>
      </c>
      <c r="W40" s="90"/>
      <c r="X40" s="90"/>
      <c r="Y40" s="105"/>
      <c r="Z40" s="90">
        <f>+'Ark1'!Y1320</f>
        <v>51.772664101114863</v>
      </c>
      <c r="AA40" s="234">
        <f>+'Ark1'!Z1320</f>
        <v>1.8522296376492311</v>
      </c>
      <c r="AB40" s="234">
        <f>+'Ark1'!AA1320</f>
        <v>2.3150622783558483</v>
      </c>
      <c r="AC40" s="90">
        <f>+'Ark1'!AJ1320</f>
        <v>144.85553895597963</v>
      </c>
      <c r="AD40" s="90">
        <f>+'Ark1'!AH1320</f>
        <v>97.810976242348787</v>
      </c>
      <c r="AE40" s="90">
        <f t="shared" si="5"/>
        <v>2146.5818999999942</v>
      </c>
      <c r="AF40" s="103"/>
    </row>
    <row r="41" spans="1:3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</row>
    <row r="42" spans="1:32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</row>
  </sheetData>
  <mergeCells count="1">
    <mergeCell ref="U4:V4"/>
  </mergeCells>
  <conditionalFormatting sqref="G9:G10 G15:G16 G18:G19 G27:G28 G39:G40 G36:G37 G33:G34 G30:G31 G24:G25 G21:G22 G12:G13">
    <cfRule type="cellIs" dxfId="77" priority="31" operator="lessThan">
      <formula>0</formula>
    </cfRule>
    <cfRule type="cellIs" dxfId="76" priority="32" operator="greaterThan">
      <formula>0</formula>
    </cfRule>
  </conditionalFormatting>
  <conditionalFormatting sqref="Q9:Q10 Q15:Q16 Q18:Q19 Q24:Q25 Q21:Q22 Q12:Q13">
    <cfRule type="cellIs" dxfId="75" priority="29" operator="lessThan">
      <formula>0</formula>
    </cfRule>
    <cfRule type="cellIs" dxfId="74" priority="30" operator="greaterThan">
      <formula>0</formula>
    </cfRule>
  </conditionalFormatting>
  <conditionalFormatting sqref="I18:I19 I24:I25 I9:I10 I12:I13">
    <cfRule type="cellIs" dxfId="73" priority="27" operator="lessThan">
      <formula>0</formula>
    </cfRule>
    <cfRule type="cellIs" dxfId="72" priority="28" operator="greaterThan">
      <formula>0</formula>
    </cfRule>
  </conditionalFormatting>
  <conditionalFormatting sqref="M18:M19 M24:M25 M9:M10 M12:M13">
    <cfRule type="cellIs" dxfId="71" priority="23" operator="lessThan">
      <formula>0</formula>
    </cfRule>
    <cfRule type="cellIs" dxfId="70" priority="24" operator="greaterThan">
      <formula>0</formula>
    </cfRule>
  </conditionalFormatting>
  <conditionalFormatting sqref="I15:I16">
    <cfRule type="cellIs" dxfId="69" priority="21" operator="lessThan">
      <formula>0</formula>
    </cfRule>
    <cfRule type="cellIs" dxfId="68" priority="22" operator="greaterThan">
      <formula>0</formula>
    </cfRule>
  </conditionalFormatting>
  <conditionalFormatting sqref="I21:I22">
    <cfRule type="cellIs" dxfId="67" priority="19" operator="lessThan">
      <formula>0</formula>
    </cfRule>
    <cfRule type="cellIs" dxfId="66" priority="20" operator="greaterThan">
      <formula>0</formula>
    </cfRule>
  </conditionalFormatting>
  <conditionalFormatting sqref="M15">
    <cfRule type="cellIs" dxfId="65" priority="17" operator="lessThan">
      <formula>0</formula>
    </cfRule>
    <cfRule type="cellIs" dxfId="64" priority="18" operator="greaterThan">
      <formula>0</formula>
    </cfRule>
  </conditionalFormatting>
  <conditionalFormatting sqref="M16">
    <cfRule type="cellIs" dxfId="63" priority="15" operator="lessThan">
      <formula>0</formula>
    </cfRule>
    <cfRule type="cellIs" dxfId="62" priority="16" operator="greaterThan">
      <formula>0</formula>
    </cfRule>
  </conditionalFormatting>
  <conditionalFormatting sqref="M21:M22">
    <cfRule type="cellIs" dxfId="61" priority="13" operator="lessThan">
      <formula>0</formula>
    </cfRule>
    <cfRule type="cellIs" dxfId="60" priority="14" operator="greaterThan">
      <formula>0</formula>
    </cfRule>
  </conditionalFormatting>
  <conditionalFormatting sqref="M27:M28 M39:M40 M36:M37 M33:M34 M30:M31">
    <cfRule type="cellIs" dxfId="59" priority="11" operator="lessThan">
      <formula>0</formula>
    </cfRule>
    <cfRule type="cellIs" dxfId="58" priority="12" operator="greaterThan">
      <formula>0</formula>
    </cfRule>
  </conditionalFormatting>
  <conditionalFormatting sqref="O18:O19 O24:O25 O9:O10 O12:O13">
    <cfRule type="cellIs" dxfId="57" priority="9" operator="lessThan">
      <formula>0</formula>
    </cfRule>
    <cfRule type="cellIs" dxfId="56" priority="10" operator="greaterThan">
      <formula>0</formula>
    </cfRule>
  </conditionalFormatting>
  <conditionalFormatting sqref="O15">
    <cfRule type="cellIs" dxfId="55" priority="7" operator="lessThan">
      <formula>0</formula>
    </cfRule>
    <cfRule type="cellIs" dxfId="54" priority="8" operator="greaterThan">
      <formula>0</formula>
    </cfRule>
  </conditionalFormatting>
  <conditionalFormatting sqref="O16">
    <cfRule type="cellIs" dxfId="53" priority="5" operator="lessThan">
      <formula>0</formula>
    </cfRule>
    <cfRule type="cellIs" dxfId="52" priority="6" operator="greaterThan">
      <formula>0</formula>
    </cfRule>
  </conditionalFormatting>
  <conditionalFormatting sqref="O21:O22">
    <cfRule type="cellIs" dxfId="51" priority="3" operator="lessThan">
      <formula>0</formula>
    </cfRule>
    <cfRule type="cellIs" dxfId="50" priority="4" operator="greaterThan">
      <formula>0</formula>
    </cfRule>
  </conditionalFormatting>
  <conditionalFormatting sqref="O27:O28 O39:O40 O36:O37 O33:O34 O30:O31">
    <cfRule type="cellIs" dxfId="49" priority="1" operator="lessThan">
      <formula>0</formula>
    </cfRule>
    <cfRule type="cellIs" dxfId="48" priority="2" operator="greaterThan">
      <formula>0</formula>
    </cfRule>
  </conditionalFormatting>
  <pageMargins left="0.7" right="0.7" top="0.75" bottom="0.75" header="0.3" footer="0.3"/>
  <pageSetup paperSize="9" scale="55" fitToHeight="0" orientation="landscape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F40C5-096D-4DA5-B507-38D2C31A02DC}">
  <dimension ref="AK1:CE24"/>
  <sheetViews>
    <sheetView zoomScale="94" zoomScaleNormal="94" workbookViewId="0">
      <selection activeCell="P16" sqref="P16"/>
    </sheetView>
  </sheetViews>
  <sheetFormatPr baseColWidth="10" defaultRowHeight="15"/>
  <cols>
    <col min="37" max="37" width="1.1796875" customWidth="1"/>
    <col min="38" max="38" width="2.6328125" customWidth="1"/>
    <col min="39" max="39" width="7.36328125" customWidth="1"/>
    <col min="40" max="40" width="5.81640625" customWidth="1"/>
    <col min="41" max="41" width="6.90625" customWidth="1"/>
    <col min="42" max="42" width="8" customWidth="1"/>
    <col min="43" max="43" width="5.81640625" customWidth="1"/>
    <col min="44" max="44" width="5.81640625" style="11" customWidth="1"/>
    <col min="45" max="45" width="4" style="11" customWidth="1"/>
    <col min="46" max="46" width="4.81640625" style="11" customWidth="1"/>
    <col min="47" max="47" width="2.36328125" style="11" customWidth="1"/>
    <col min="48" max="48" width="5.08984375" customWidth="1"/>
    <col min="49" max="49" width="5.54296875" style="11" customWidth="1"/>
    <col min="50" max="50" width="5.6328125" customWidth="1"/>
    <col min="51" max="51" width="5.1796875" customWidth="1"/>
    <col min="52" max="52" width="4.54296875" style="11" customWidth="1"/>
    <col min="53" max="53" width="6.81640625" customWidth="1"/>
    <col min="54" max="54" width="5.54296875" customWidth="1"/>
    <col min="55" max="55" width="4.54296875" style="11" customWidth="1"/>
    <col min="56" max="56" width="7" customWidth="1"/>
    <col min="57" max="57" width="5.08984375" customWidth="1"/>
    <col min="58" max="58" width="5.54296875" customWidth="1"/>
    <col min="59" max="59" width="6.36328125" customWidth="1"/>
    <col min="60" max="60" width="6.6328125" style="11" customWidth="1"/>
    <col min="61" max="61" width="5.36328125" customWidth="1"/>
    <col min="62" max="62" width="7.36328125" style="67" customWidth="1"/>
    <col min="63" max="63" width="5.90625" customWidth="1"/>
    <col min="64" max="64" width="6.81640625" style="67" customWidth="1"/>
    <col min="65" max="65" width="5.1796875" customWidth="1"/>
    <col min="66" max="66" width="6.6328125" customWidth="1"/>
    <col min="67" max="67" width="5.1796875" customWidth="1"/>
    <col min="68" max="68" width="5.54296875" customWidth="1"/>
    <col min="69" max="69" width="6.453125" customWidth="1"/>
    <col min="70" max="70" width="6.6328125" style="11" customWidth="1"/>
    <col min="71" max="71" width="6.1796875" style="11" customWidth="1"/>
    <col min="72" max="72" width="3.453125" customWidth="1"/>
    <col min="73" max="73" width="9.36328125" customWidth="1"/>
    <col min="74" max="74" width="13.81640625" customWidth="1"/>
    <col min="77" max="77" width="9.54296875" customWidth="1"/>
    <col min="78" max="78" width="6.54296875" customWidth="1"/>
  </cols>
  <sheetData>
    <row r="1" spans="37:83">
      <c r="AK1" s="103"/>
      <c r="AL1" s="103"/>
      <c r="AM1" s="103"/>
      <c r="AN1" s="103"/>
      <c r="AO1" s="103"/>
      <c r="AP1" s="103"/>
      <c r="AQ1" s="103"/>
      <c r="AR1" s="118"/>
      <c r="AS1" s="118"/>
      <c r="AT1" s="118"/>
      <c r="AU1" s="118"/>
      <c r="AV1" s="103"/>
      <c r="AW1" s="118"/>
      <c r="AX1" s="103"/>
      <c r="AY1" s="103"/>
      <c r="AZ1" s="118"/>
      <c r="BA1" s="103"/>
      <c r="BB1" s="103"/>
      <c r="BC1" s="118"/>
      <c r="BD1" s="103"/>
      <c r="BE1" s="103"/>
      <c r="BF1" s="103"/>
      <c r="BG1" s="103"/>
      <c r="BH1" s="118"/>
      <c r="BI1" s="103"/>
      <c r="BJ1" s="135"/>
      <c r="BK1" s="103"/>
      <c r="BL1" s="135"/>
      <c r="BM1" s="103"/>
      <c r="BN1" s="103"/>
      <c r="BO1" s="103"/>
      <c r="BP1" s="103"/>
      <c r="BQ1" s="103"/>
      <c r="BR1" s="118"/>
      <c r="BS1" s="118"/>
      <c r="BT1" s="103"/>
    </row>
    <row r="2" spans="37:83" s="200" customFormat="1" ht="31.8">
      <c r="AK2" s="214"/>
      <c r="AL2" s="214"/>
      <c r="AM2" s="164" t="s">
        <v>527</v>
      </c>
      <c r="AN2" s="214"/>
      <c r="AO2" s="214"/>
      <c r="AP2" s="214"/>
      <c r="AQ2" s="214"/>
      <c r="AR2" s="219"/>
      <c r="AS2" s="219"/>
      <c r="AT2" s="219"/>
      <c r="AU2" s="219"/>
      <c r="AV2" s="214"/>
      <c r="AW2" s="219"/>
      <c r="AX2" s="214"/>
      <c r="AY2" s="214"/>
      <c r="AZ2" s="219"/>
      <c r="BA2" s="214"/>
      <c r="BB2" s="214"/>
      <c r="BC2" s="219"/>
      <c r="BD2" s="214"/>
      <c r="BE2" s="214"/>
      <c r="BF2" s="214"/>
      <c r="BG2" s="214"/>
      <c r="BH2" s="219"/>
      <c r="BI2" s="214"/>
      <c r="BJ2" s="214"/>
      <c r="BK2" s="214"/>
      <c r="BL2" s="215"/>
      <c r="BM2" s="215"/>
      <c r="BN2" s="214"/>
      <c r="BO2" s="214"/>
      <c r="BP2" s="214"/>
      <c r="BQ2" s="214"/>
      <c r="BR2" s="219"/>
      <c r="BS2" s="219"/>
      <c r="BT2" s="214"/>
      <c r="BU2"/>
      <c r="BV2"/>
      <c r="BW2"/>
      <c r="BX2"/>
      <c r="BY2"/>
      <c r="BZ2"/>
      <c r="CA2"/>
      <c r="CB2"/>
      <c r="CC2"/>
      <c r="CD2"/>
    </row>
    <row r="3" spans="37:83" ht="17.399999999999999">
      <c r="AK3" s="103"/>
      <c r="AL3" s="103"/>
      <c r="AM3" s="106"/>
      <c r="AN3" s="103"/>
      <c r="AO3" s="103"/>
      <c r="AP3" s="104"/>
      <c r="AQ3" s="104"/>
      <c r="AR3" s="118"/>
      <c r="AS3" s="118"/>
      <c r="AT3" s="118"/>
      <c r="AU3" s="118"/>
      <c r="AV3" s="103"/>
      <c r="AW3" s="118"/>
      <c r="AX3" s="103"/>
      <c r="AY3" s="103"/>
      <c r="AZ3" s="118"/>
      <c r="BA3" s="103"/>
      <c r="BB3" s="103"/>
      <c r="BC3" s="118"/>
      <c r="BD3" s="103"/>
      <c r="BE3" s="103"/>
      <c r="BF3" s="103"/>
      <c r="BG3" s="103"/>
      <c r="BH3" s="118"/>
      <c r="BI3" s="103"/>
      <c r="BJ3" s="103"/>
      <c r="BK3" s="103"/>
      <c r="BL3" s="135"/>
      <c r="BM3" s="135"/>
      <c r="BN3" s="103"/>
      <c r="BO3" s="103"/>
      <c r="BP3" s="103"/>
      <c r="BQ3" s="103"/>
      <c r="BR3" s="118"/>
      <c r="BS3" s="118"/>
      <c r="BT3" s="103"/>
    </row>
    <row r="4" spans="37:83" s="182" customFormat="1" ht="19.8">
      <c r="AK4" s="216"/>
      <c r="AL4" s="216"/>
      <c r="AM4" s="217"/>
      <c r="AN4" s="216"/>
      <c r="AO4" s="216"/>
      <c r="AP4" s="217" t="s">
        <v>471</v>
      </c>
      <c r="AQ4" s="217"/>
      <c r="AR4" s="201">
        <f>+År!P2</f>
        <v>49</v>
      </c>
      <c r="AS4" s="220"/>
      <c r="AT4" s="220"/>
      <c r="AU4" s="220"/>
      <c r="AV4" s="220"/>
      <c r="AW4" s="220"/>
      <c r="AX4" s="216"/>
      <c r="AY4" s="216"/>
      <c r="AZ4" s="220"/>
      <c r="BA4" s="217" t="s">
        <v>416</v>
      </c>
      <c r="BB4" s="217"/>
      <c r="BC4" s="220"/>
      <c r="BD4" s="217"/>
      <c r="BE4" s="216"/>
      <c r="BF4" s="216"/>
      <c r="BG4" s="216"/>
      <c r="BH4" s="547">
        <f>SUM(AP9:AP10)</f>
        <v>36870</v>
      </c>
      <c r="BI4" s="528"/>
      <c r="BJ4" s="216"/>
      <c r="BK4" s="218"/>
      <c r="BL4" s="216"/>
      <c r="BM4" s="216"/>
      <c r="BN4" s="216"/>
      <c r="BO4" s="216"/>
      <c r="BP4" s="216"/>
      <c r="BQ4" s="216"/>
      <c r="BR4" s="220"/>
      <c r="BS4" s="216"/>
      <c r="BT4" s="220"/>
      <c r="BU4"/>
      <c r="BV4"/>
      <c r="BW4"/>
      <c r="BX4"/>
      <c r="BY4"/>
      <c r="BZ4"/>
      <c r="CA4"/>
      <c r="CB4"/>
      <c r="CC4"/>
      <c r="CD4"/>
      <c r="CE4"/>
    </row>
    <row r="5" spans="37:83" ht="17.399999999999999">
      <c r="AK5" s="103"/>
      <c r="AL5" s="103"/>
      <c r="AM5" s="106"/>
      <c r="AN5" s="103"/>
      <c r="AO5" s="103"/>
      <c r="AP5" s="104"/>
      <c r="AQ5" s="104"/>
      <c r="AR5" s="118"/>
      <c r="AS5" s="118"/>
      <c r="AT5" s="118"/>
      <c r="AU5" s="118"/>
      <c r="AV5" s="103"/>
      <c r="AW5" s="118"/>
      <c r="AX5" s="103"/>
      <c r="AY5" s="103"/>
      <c r="AZ5" s="118"/>
      <c r="BA5" s="103"/>
      <c r="BB5" s="103"/>
      <c r="BC5" s="118"/>
      <c r="BD5" s="103"/>
      <c r="BE5" s="103"/>
      <c r="BF5" s="103"/>
      <c r="BG5" s="103"/>
      <c r="BH5" s="118"/>
      <c r="BI5" s="103"/>
      <c r="BJ5" s="103"/>
      <c r="BK5" s="103"/>
      <c r="BL5" s="135"/>
      <c r="BM5" s="135"/>
      <c r="BN5" s="103"/>
      <c r="BO5" s="103"/>
      <c r="BP5" s="103"/>
      <c r="BQ5" s="103"/>
      <c r="BR5" s="118"/>
      <c r="BS5" s="118"/>
      <c r="BT5" s="103"/>
    </row>
    <row r="6" spans="37:83" ht="15.6">
      <c r="AK6" s="103"/>
      <c r="AL6" s="103"/>
      <c r="AM6" s="103"/>
      <c r="AN6" s="103"/>
      <c r="AO6" s="105" t="s">
        <v>4</v>
      </c>
      <c r="AP6" s="103"/>
      <c r="AQ6" s="103"/>
      <c r="AR6" s="119"/>
      <c r="AS6" s="118"/>
      <c r="AT6" s="118"/>
      <c r="AU6" s="118"/>
      <c r="AV6" s="105" t="s">
        <v>528</v>
      </c>
      <c r="AW6" s="118"/>
      <c r="AX6" s="103"/>
      <c r="AY6" s="135"/>
      <c r="AZ6" s="118"/>
      <c r="BA6" s="103"/>
      <c r="BB6" s="103"/>
      <c r="BC6" s="118"/>
      <c r="BD6" s="105" t="s">
        <v>80</v>
      </c>
      <c r="BE6" s="104" t="s">
        <v>402</v>
      </c>
      <c r="BF6" s="104" t="s">
        <v>402</v>
      </c>
      <c r="BG6" s="105" t="s">
        <v>402</v>
      </c>
      <c r="BH6" s="107" t="s">
        <v>411</v>
      </c>
      <c r="BI6" s="103"/>
      <c r="BJ6" s="103"/>
      <c r="BK6" s="105"/>
      <c r="BL6" s="105" t="s">
        <v>75</v>
      </c>
      <c r="BM6" s="103"/>
      <c r="BN6" s="103"/>
      <c r="BO6" s="105" t="s">
        <v>75</v>
      </c>
      <c r="BP6" s="105"/>
      <c r="BQ6" s="105"/>
      <c r="BR6" s="118"/>
      <c r="BS6" s="118"/>
      <c r="BT6" s="103"/>
    </row>
    <row r="7" spans="37:83" ht="15.6">
      <c r="AK7" s="103"/>
      <c r="AL7" s="103"/>
      <c r="AM7" s="103"/>
      <c r="AN7" s="103"/>
      <c r="AO7" s="105" t="s">
        <v>486</v>
      </c>
      <c r="AP7" s="105" t="s">
        <v>4</v>
      </c>
      <c r="AQ7" s="116"/>
      <c r="AR7" s="107" t="s">
        <v>4</v>
      </c>
      <c r="AS7" s="236"/>
      <c r="AT7" s="107" t="s">
        <v>1</v>
      </c>
      <c r="AU7" s="107"/>
      <c r="AV7" s="105" t="s">
        <v>545</v>
      </c>
      <c r="AW7" s="236"/>
      <c r="AX7" s="105" t="s">
        <v>413</v>
      </c>
      <c r="AY7" s="108" t="s">
        <v>415</v>
      </c>
      <c r="AZ7" s="236"/>
      <c r="BA7" s="105" t="s">
        <v>24</v>
      </c>
      <c r="BB7" s="105" t="s">
        <v>631</v>
      </c>
      <c r="BC7" s="236"/>
      <c r="BD7" s="105" t="s">
        <v>633</v>
      </c>
      <c r="BE7" s="105" t="s">
        <v>547</v>
      </c>
      <c r="BF7" s="105" t="s">
        <v>537</v>
      </c>
      <c r="BG7" s="105" t="s">
        <v>498</v>
      </c>
      <c r="BH7" s="107" t="s">
        <v>415</v>
      </c>
      <c r="BI7" s="105" t="s">
        <v>545</v>
      </c>
      <c r="BJ7" s="105" t="s">
        <v>413</v>
      </c>
      <c r="BK7" s="103"/>
      <c r="BL7" s="105" t="s">
        <v>1</v>
      </c>
      <c r="BM7" s="105" t="s">
        <v>1</v>
      </c>
      <c r="BN7" s="105" t="s">
        <v>0</v>
      </c>
      <c r="BO7" s="105" t="s">
        <v>1</v>
      </c>
      <c r="BP7" s="105" t="s">
        <v>535</v>
      </c>
      <c r="BQ7" s="105" t="s">
        <v>0</v>
      </c>
      <c r="BR7" s="107" t="s">
        <v>24</v>
      </c>
      <c r="BS7" s="107" t="s">
        <v>584</v>
      </c>
      <c r="BT7" s="103"/>
    </row>
    <row r="8" spans="37:83" ht="15.6">
      <c r="AK8" s="103"/>
      <c r="AL8" s="105" t="s">
        <v>503</v>
      </c>
      <c r="AM8" s="103"/>
      <c r="AN8" s="105" t="s">
        <v>89</v>
      </c>
      <c r="AO8" s="105" t="s">
        <v>487</v>
      </c>
      <c r="AP8" s="105" t="s">
        <v>10</v>
      </c>
      <c r="AQ8" s="116" t="s">
        <v>536</v>
      </c>
      <c r="AR8" s="107" t="s">
        <v>402</v>
      </c>
      <c r="AS8" s="236" t="s">
        <v>536</v>
      </c>
      <c r="AT8" s="107" t="s">
        <v>402</v>
      </c>
      <c r="AU8" s="107"/>
      <c r="AV8" s="105" t="s">
        <v>546</v>
      </c>
      <c r="AW8" s="236" t="s">
        <v>536</v>
      </c>
      <c r="AX8" s="105" t="s">
        <v>583</v>
      </c>
      <c r="AY8" s="108" t="s">
        <v>45</v>
      </c>
      <c r="AZ8" s="236" t="s">
        <v>536</v>
      </c>
      <c r="BA8" s="105" t="s">
        <v>533</v>
      </c>
      <c r="BB8" s="105" t="s">
        <v>630</v>
      </c>
      <c r="BC8" s="236" t="s">
        <v>536</v>
      </c>
      <c r="BD8" s="105" t="s">
        <v>44</v>
      </c>
      <c r="BE8" s="105" t="s">
        <v>548</v>
      </c>
      <c r="BF8" s="105" t="s">
        <v>556</v>
      </c>
      <c r="BG8" s="105" t="s">
        <v>439</v>
      </c>
      <c r="BH8" s="107" t="s">
        <v>45</v>
      </c>
      <c r="BI8" s="105" t="s">
        <v>546</v>
      </c>
      <c r="BJ8" s="105" t="s">
        <v>414</v>
      </c>
      <c r="BK8" s="105" t="s">
        <v>534</v>
      </c>
      <c r="BL8" s="105" t="s">
        <v>0</v>
      </c>
      <c r="BM8" s="105" t="s">
        <v>535</v>
      </c>
      <c r="BN8" s="105" t="s">
        <v>535</v>
      </c>
      <c r="BO8" s="105" t="s">
        <v>534</v>
      </c>
      <c r="BP8" s="105" t="s">
        <v>534</v>
      </c>
      <c r="BQ8" s="105" t="s">
        <v>534</v>
      </c>
      <c r="BR8" s="107" t="s">
        <v>481</v>
      </c>
      <c r="BS8" s="107" t="s">
        <v>585</v>
      </c>
      <c r="BT8" s="103"/>
    </row>
    <row r="9" spans="37:83" ht="15.6">
      <c r="AK9" s="103"/>
      <c r="AL9" s="91">
        <f>+'Ark1'!AN1299</f>
        <v>0</v>
      </c>
      <c r="AM9" s="91" t="s">
        <v>504</v>
      </c>
      <c r="AN9" s="91">
        <f>+'Ark1'!C1299</f>
        <v>2024</v>
      </c>
      <c r="AO9" s="91">
        <f>+'Ark1'!Q1299</f>
        <v>4383</v>
      </c>
      <c r="AP9" s="115">
        <f>+'Ark1'!R1299</f>
        <v>12646</v>
      </c>
      <c r="AQ9" s="134">
        <f t="shared" ref="AQ9:AQ10" si="0">+AP9-AP11</f>
        <v>-1388</v>
      </c>
      <c r="AR9" s="115">
        <f>+'Ark1'!AE1299</f>
        <v>34.298887984811515</v>
      </c>
      <c r="AS9" s="237">
        <f>+AR9-AR11</f>
        <v>-2.2584591719260843</v>
      </c>
      <c r="AT9" s="115">
        <f>+'Ark1'!AF1299</f>
        <v>33.096232941274998</v>
      </c>
      <c r="AU9" s="107"/>
      <c r="AV9" s="113">
        <f>+'Ark1'!S1299</f>
        <v>4.4540193435864932</v>
      </c>
      <c r="AW9" s="328">
        <f>+AV9-AV11</f>
        <v>0.17751176999403917</v>
      </c>
      <c r="AX9" s="113">
        <f>+'Ark1'!T1299</f>
        <v>7.6664557962992239</v>
      </c>
      <c r="AY9" s="115">
        <f>+'Ark1'!U1299</f>
        <v>217.9106199588818</v>
      </c>
      <c r="AZ9" s="237">
        <f>+AY9-AY11</f>
        <v>2.6960909578840244</v>
      </c>
      <c r="BA9" s="115">
        <f>+'Ark1'!AG1299</f>
        <v>578.86953332722101</v>
      </c>
      <c r="BB9" s="115">
        <f>+IF(AP9=0,"",1000*AY9/BA9)</f>
        <v>376.44168057416516</v>
      </c>
      <c r="BC9" s="237">
        <f>+BB9-BB11</f>
        <v>2.9168857853129566</v>
      </c>
      <c r="BD9" s="115">
        <f>+AY9/AV9</f>
        <v>48.924488905208584</v>
      </c>
      <c r="BE9" s="115">
        <f>+'Ark1'!V1299</f>
        <v>16.297643523643835</v>
      </c>
      <c r="BF9" s="115">
        <f>+'Ark1'!W1299</f>
        <v>74.055037165902263</v>
      </c>
      <c r="BG9" s="115">
        <f>+'Ark1'!X1299</f>
        <v>0.38747430017396806</v>
      </c>
      <c r="BH9" s="115">
        <f>+'Ark1'!Y1299</f>
        <v>52.441055063627928</v>
      </c>
      <c r="BI9" s="113">
        <f>+'Ark1'!Z1299</f>
        <v>1.2419599406458837</v>
      </c>
      <c r="BJ9" s="113">
        <f>+'Ark1'!AA1299</f>
        <v>1.9388303144424557</v>
      </c>
      <c r="BK9" s="115">
        <f>+'Ark1'!AJ1299</f>
        <v>108.63784128002283</v>
      </c>
      <c r="BL9" s="115">
        <f>+'Ark1'!AB1299</f>
        <v>54.627540159466442</v>
      </c>
      <c r="BM9" s="115">
        <f>+'Ark1'!AC1299</f>
        <v>71.612810925347688</v>
      </c>
      <c r="BN9" s="115">
        <f>+'Ark1'!AD1299</f>
        <v>61.869454828577744</v>
      </c>
      <c r="BO9" s="115">
        <f>+'Ark1'!AK1299</f>
        <v>49.357094144028899</v>
      </c>
      <c r="BP9" s="115">
        <f>+'Ark1'!AL1299</f>
        <v>6.0511171847785956</v>
      </c>
      <c r="BQ9" s="115">
        <f>+'Ark1'!AM1299</f>
        <v>-82.916730880952045</v>
      </c>
      <c r="BR9" s="115">
        <f>+'Ark1'!AH1299</f>
        <v>86.019294638620892</v>
      </c>
      <c r="BS9" s="115">
        <f t="shared" ref="BS9:BS20" si="1">+(AP9*AY9)/1000</f>
        <v>2755.6977000000193</v>
      </c>
      <c r="BT9" s="103"/>
    </row>
    <row r="10" spans="37:83" ht="15.6">
      <c r="AK10" s="103"/>
      <c r="AL10" s="91">
        <f>+'Ark1'!AN1300</f>
        <v>1</v>
      </c>
      <c r="AM10" s="91" t="s">
        <v>505</v>
      </c>
      <c r="AN10" s="91">
        <f>+'Ark1'!C1300</f>
        <v>2024</v>
      </c>
      <c r="AO10" s="91">
        <f>+'Ark1'!Q1300</f>
        <v>3830</v>
      </c>
      <c r="AP10" s="115">
        <f>+'Ark1'!R1300</f>
        <v>24224</v>
      </c>
      <c r="AQ10" s="134">
        <f t="shared" si="0"/>
        <v>-131</v>
      </c>
      <c r="AR10" s="115">
        <f>+'Ark1'!AE1300</f>
        <v>65.7011120151885</v>
      </c>
      <c r="AS10" s="237">
        <f t="shared" ref="AS10" si="2">+AR10-AR12</f>
        <v>2.2584591719260985</v>
      </c>
      <c r="AT10" s="115">
        <f>+'Ark1'!AF1300</f>
        <v>66.903767058725009</v>
      </c>
      <c r="AU10" s="107"/>
      <c r="AV10" s="113">
        <f>+'Ark1'!S1300</f>
        <v>6.6418692977748419</v>
      </c>
      <c r="AW10" s="328">
        <f>+AV10-AV12</f>
        <v>-5.1702029231952551E-3</v>
      </c>
      <c r="AX10" s="113">
        <f>+'Ark1'!T1300</f>
        <v>7.7753880449141359</v>
      </c>
      <c r="AY10" s="115">
        <f>+'Ark1'!U1300</f>
        <v>229.9628715323654</v>
      </c>
      <c r="AZ10" s="237">
        <f t="shared" ref="AZ10" si="3">+AY10-AY12</f>
        <v>-2.3469375417468541</v>
      </c>
      <c r="BA10" s="115">
        <f>+'Ark1'!AG1300</f>
        <v>513.5470194848084</v>
      </c>
      <c r="BB10" s="115">
        <f t="shared" ref="BB10:BB22" si="4">+IF(AP10=0,"",1000*AY10/BA10)</f>
        <v>447.79321621429074</v>
      </c>
      <c r="BC10" s="237">
        <f t="shared" ref="BC10:BC20" si="5">+BB10-BB12</f>
        <v>-0.2019639167516516</v>
      </c>
      <c r="BD10" s="115">
        <f t="shared" ref="BD10:BD22" si="6">+AY10/AV10</f>
        <v>34.623215426628093</v>
      </c>
      <c r="BE10" s="115">
        <f>+'Ark1'!V1300</f>
        <v>78.219947159841482</v>
      </c>
      <c r="BF10" s="115">
        <f>+'Ark1'!W1300</f>
        <v>74.232166446499349</v>
      </c>
      <c r="BG10" s="115">
        <f>+'Ark1'!X1300</f>
        <v>0.8586525759577277</v>
      </c>
      <c r="BH10" s="115">
        <f>+'Ark1'!Y1300</f>
        <v>52.085409121991518</v>
      </c>
      <c r="BI10" s="113">
        <f>+'Ark1'!Z1300</f>
        <v>1.446453175439705</v>
      </c>
      <c r="BJ10" s="113">
        <f>+'Ark1'!AA1300</f>
        <v>2.0908297287060353</v>
      </c>
      <c r="BK10" s="115">
        <f>+'Ark1'!AJ1300</f>
        <v>100.87279419898881</v>
      </c>
      <c r="BL10" s="115">
        <f>+'Ark1'!AB1300</f>
        <v>68.901566230432408</v>
      </c>
      <c r="BM10" s="115">
        <f>+'Ark1'!AC1300</f>
        <v>54.39714468027897</v>
      </c>
      <c r="BN10" s="115">
        <f>+'Ark1'!AD1300</f>
        <v>45.344149243611511</v>
      </c>
      <c r="BO10" s="115">
        <f>+'Ark1'!AK1300</f>
        <v>33.906101097198345</v>
      </c>
      <c r="BP10" s="115">
        <f>+'Ark1'!AL1300</f>
        <v>6.4208712895197779</v>
      </c>
      <c r="BQ10" s="115">
        <f>+'Ark1'!AM1300</f>
        <v>-14.442751041907862</v>
      </c>
      <c r="BR10" s="115">
        <f>+'Ark1'!AH1300</f>
        <v>99.541776750330243</v>
      </c>
      <c r="BS10" s="115">
        <f t="shared" si="1"/>
        <v>5570.6206000000193</v>
      </c>
      <c r="BT10" s="103"/>
    </row>
    <row r="11" spans="37:83" ht="15.6">
      <c r="AK11" s="103"/>
      <c r="AL11">
        <f>+'Ark1'!AN1301</f>
        <v>0</v>
      </c>
      <c r="AM11" t="s">
        <v>504</v>
      </c>
      <c r="AN11">
        <f>+'Ark1'!C1301</f>
        <v>2023</v>
      </c>
      <c r="AO11">
        <f>+'Ark1'!Q1301</f>
        <v>4701</v>
      </c>
      <c r="AP11" s="11">
        <f>+'Ark1'!R1301</f>
        <v>14034</v>
      </c>
      <c r="AQ11" s="174"/>
      <c r="AR11" s="11">
        <f>+'Ark1'!AE1301</f>
        <v>36.557347156737599</v>
      </c>
      <c r="AS11" s="16"/>
      <c r="AT11" s="11">
        <f>+'Ark1'!AF1301</f>
        <v>34.803434079690554</v>
      </c>
      <c r="AU11" s="107"/>
      <c r="AV11" s="1">
        <f>+'Ark1'!S1301</f>
        <v>4.276507573592454</v>
      </c>
      <c r="AW11" s="13"/>
      <c r="AX11" s="1">
        <f>+'Ark1'!T1301</f>
        <v>7.521447912213195</v>
      </c>
      <c r="AY11" s="19">
        <f>+'Ark1'!U1301</f>
        <v>215.21452900099777</v>
      </c>
      <c r="AZ11" s="237"/>
      <c r="BA11" s="11">
        <f>+'Ark1'!AG1301</f>
        <v>576.17200251098518</v>
      </c>
      <c r="BB11" s="11">
        <f t="shared" si="4"/>
        <v>373.5247947888522</v>
      </c>
      <c r="BC11" s="237">
        <f t="shared" si="5"/>
        <v>-5.9980167579148542</v>
      </c>
      <c r="BD11" s="11">
        <f t="shared" si="6"/>
        <v>50.324832891669153</v>
      </c>
      <c r="BE11" s="11">
        <f>+'Ark1'!V1301</f>
        <v>11.95667664243979</v>
      </c>
      <c r="BF11" s="11">
        <f>+'Ark1'!W1301</f>
        <v>71.668804332335753</v>
      </c>
      <c r="BG11" s="11">
        <f>+'Ark1'!X1301</f>
        <v>0.35627761151489246</v>
      </c>
      <c r="BH11" s="11">
        <f>+'Ark1'!Y1301</f>
        <v>54.488798897804735</v>
      </c>
      <c r="BI11" s="1">
        <f>+'Ark1'!Z1301</f>
        <v>1.1248470528676873</v>
      </c>
      <c r="BJ11" s="1">
        <f>+'Ark1'!AA1301</f>
        <v>1.9773918880207595</v>
      </c>
      <c r="BK11" s="11">
        <f>+'Ark1'!AJ1301</f>
        <v>118.6225831998992</v>
      </c>
      <c r="BL11" s="11">
        <f>+'Ark1'!AB1301</f>
        <v>60.166312010535982</v>
      </c>
      <c r="BM11" s="11">
        <f>+'Ark1'!AC1301</f>
        <v>76.463710696840494</v>
      </c>
      <c r="BN11" s="11">
        <f>+'Ark1'!AD1301</f>
        <v>63.132368748819729</v>
      </c>
      <c r="BO11" s="11">
        <f>+'Ark1'!AK1301</f>
        <v>58.044260507847362</v>
      </c>
      <c r="BP11" s="11">
        <f>+'Ark1'!AL1301</f>
        <v>40.762947261742312</v>
      </c>
      <c r="BQ11" s="11">
        <f>+'Ark1'!AM1301</f>
        <v>-30.258452687968159</v>
      </c>
      <c r="BR11" s="11">
        <f>+'Ark1'!AH1301</f>
        <v>90.551517742625052</v>
      </c>
      <c r="BS11" s="11">
        <f t="shared" si="1"/>
        <v>3020.3207000000025</v>
      </c>
      <c r="BT11" s="103"/>
    </row>
    <row r="12" spans="37:83" ht="15.6">
      <c r="AK12" s="103"/>
      <c r="AL12">
        <f>+'Ark1'!AN1302</f>
        <v>1</v>
      </c>
      <c r="AM12" s="3" t="s">
        <v>505</v>
      </c>
      <c r="AN12">
        <f>+'Ark1'!C1302</f>
        <v>2023</v>
      </c>
      <c r="AO12">
        <f>+'Ark1'!Q1302</f>
        <v>3813</v>
      </c>
      <c r="AP12" s="11">
        <f>+'Ark1'!R1302</f>
        <v>24355</v>
      </c>
      <c r="AQ12" s="174"/>
      <c r="AR12" s="11">
        <f>+'Ark1'!AE1302</f>
        <v>63.442652843262401</v>
      </c>
      <c r="AS12" s="16"/>
      <c r="AT12" s="11">
        <f>+'Ark1'!AF1302</f>
        <v>65.196565920309453</v>
      </c>
      <c r="AU12" s="107"/>
      <c r="AV12" s="1">
        <f>+'Ark1'!S1302</f>
        <v>6.6470395006980372</v>
      </c>
      <c r="AW12" s="13"/>
      <c r="AX12" s="1">
        <f>+'Ark1'!T1302</f>
        <v>7.9522479983576257</v>
      </c>
      <c r="AY12" s="19">
        <f>+'Ark1'!U1302</f>
        <v>232.30980907411225</v>
      </c>
      <c r="AZ12" s="237"/>
      <c r="BA12" s="11">
        <f>+'Ark1'!AG1302</f>
        <v>518.55425990556341</v>
      </c>
      <c r="BB12" s="11">
        <f t="shared" si="4"/>
        <v>447.99518013104239</v>
      </c>
      <c r="BC12" s="237">
        <f t="shared" si="5"/>
        <v>-9.3582237150717447</v>
      </c>
      <c r="BD12" s="11">
        <f t="shared" si="6"/>
        <v>34.949364908951765</v>
      </c>
      <c r="BE12" s="11">
        <f>+'Ark1'!V1302</f>
        <v>78.583453089714624</v>
      </c>
      <c r="BF12" s="11">
        <f>+'Ark1'!W1302</f>
        <v>77.117634982549774</v>
      </c>
      <c r="BG12" s="11">
        <f>+'Ark1'!X1302</f>
        <v>1.0757544652022171</v>
      </c>
      <c r="BH12" s="11">
        <f>+'Ark1'!Y1302</f>
        <v>52.265025287143011</v>
      </c>
      <c r="BI12" s="1">
        <f>+'Ark1'!Z1302</f>
        <v>1.4500761830753921</v>
      </c>
      <c r="BJ12" s="1">
        <f>+'Ark1'!AA1302</f>
        <v>2.0643463726560252</v>
      </c>
      <c r="BK12" s="11">
        <f>+'Ark1'!AJ1302</f>
        <v>101.39121989701218</v>
      </c>
      <c r="BL12" s="11">
        <f>+'Ark1'!AB1302</f>
        <v>69.888322004609108</v>
      </c>
      <c r="BM12" s="11">
        <f>+'Ark1'!AC1302</f>
        <v>55.601238075572752</v>
      </c>
      <c r="BN12" s="11">
        <f>+'Ark1'!AD1302</f>
        <v>46.785543051905087</v>
      </c>
      <c r="BO12" s="11">
        <f>+'Ark1'!AK1302</f>
        <v>34.560673289767273</v>
      </c>
      <c r="BP12" s="11">
        <f>+'Ark1'!AL1302</f>
        <v>10.720180859723833</v>
      </c>
      <c r="BQ12" s="11">
        <f>+'Ark1'!AM1302</f>
        <v>-12.027293047116938</v>
      </c>
      <c r="BR12" s="11">
        <f>+'Ark1'!AH1302</f>
        <v>99.527817696571546</v>
      </c>
      <c r="BS12" s="11">
        <f t="shared" si="1"/>
        <v>5657.9054000000042</v>
      </c>
      <c r="BT12" s="103"/>
    </row>
    <row r="13" spans="37:83" ht="15.6">
      <c r="AK13" s="103"/>
      <c r="AL13" s="233">
        <f>+'Ark1'!AN1303</f>
        <v>0</v>
      </c>
      <c r="AM13" s="233" t="s">
        <v>504</v>
      </c>
      <c r="AN13" s="233">
        <f>+'Ark1'!C1303</f>
        <v>2022</v>
      </c>
      <c r="AO13" s="233">
        <f>+'Ark1'!Q1303</f>
        <v>4649</v>
      </c>
      <c r="AP13" s="90">
        <f>+'Ark1'!R1303</f>
        <v>12622</v>
      </c>
      <c r="AQ13" s="134"/>
      <c r="AR13" s="90">
        <f>+'Ark1'!AE1303</f>
        <v>37.479585473765475</v>
      </c>
      <c r="AS13" s="134"/>
      <c r="AT13" s="90">
        <f>+'Ark1'!AF1303</f>
        <v>35.443427317686677</v>
      </c>
      <c r="AU13" s="107"/>
      <c r="AV13" s="234">
        <f>+'Ark1'!S1303</f>
        <v>4.3763723150357992</v>
      </c>
      <c r="AW13" s="237"/>
      <c r="AX13" s="234">
        <f>+'Ark1'!T1303</f>
        <v>7.5095864363809213</v>
      </c>
      <c r="AY13" s="115">
        <f>+'Ark1'!U1303</f>
        <v>217.69620583108787</v>
      </c>
      <c r="AZ13" s="237"/>
      <c r="BA13" s="90">
        <f>+'Ark1'!AG1303</f>
        <v>573.60506195623509</v>
      </c>
      <c r="BB13" s="90">
        <f t="shared" si="4"/>
        <v>379.52281154676706</v>
      </c>
      <c r="BC13" s="237">
        <f t="shared" si="5"/>
        <v>1.8179919495954096</v>
      </c>
      <c r="BD13" s="90">
        <f t="shared" si="6"/>
        <v>49.743529608565098</v>
      </c>
      <c r="BE13" s="90">
        <f>+'Ark1'!V1303</f>
        <v>13.619077800665503</v>
      </c>
      <c r="BF13" s="90">
        <f>+'Ark1'!W1303</f>
        <v>71.414989700522895</v>
      </c>
      <c r="BG13" s="90">
        <f>+'Ark1'!X1303</f>
        <v>0.40405640944382815</v>
      </c>
      <c r="BH13" s="90">
        <f>+'Ark1'!Y1303</f>
        <v>53.727169836799199</v>
      </c>
      <c r="BI13" s="234">
        <f>+'Ark1'!Z1303</f>
        <v>1.0870977228672589</v>
      </c>
      <c r="BJ13" s="234">
        <f>+'Ark1'!AA1303</f>
        <v>1.9728055295741764</v>
      </c>
      <c r="BK13" s="90">
        <f>+'Ark1'!AJ1303</f>
        <v>113.06580235052512</v>
      </c>
      <c r="BL13" s="90">
        <f>+'Ark1'!AB1303</f>
        <v>57.989424095138062</v>
      </c>
      <c r="BM13" s="90">
        <f>+'Ark1'!AC1303</f>
        <v>75.168157483287771</v>
      </c>
      <c r="BN13" s="90">
        <f>+'Ark1'!AD1303</f>
        <v>61.475619882589839</v>
      </c>
      <c r="BO13" s="90">
        <f>+'Ark1'!AK1303</f>
        <v>66.837564313567114</v>
      </c>
      <c r="BP13" s="90">
        <f>+'Ark1'!AL1303</f>
        <v>42.406437217633446</v>
      </c>
      <c r="BQ13" s="90">
        <f>+'Ark1'!AM1303</f>
        <v>-23.948564895214833</v>
      </c>
      <c r="BR13" s="90">
        <f>+'Ark1'!AH1303</f>
        <v>87.466328632546379</v>
      </c>
      <c r="BS13" s="90">
        <f t="shared" si="1"/>
        <v>2747.7615099999907</v>
      </c>
      <c r="BT13" s="103"/>
    </row>
    <row r="14" spans="37:83" ht="15.6">
      <c r="AK14" s="103"/>
      <c r="AL14" s="233">
        <f>+'Ark1'!AN1304</f>
        <v>1</v>
      </c>
      <c r="AM14" s="235" t="s">
        <v>505</v>
      </c>
      <c r="AN14" s="233">
        <f>+'Ark1'!C1304</f>
        <v>2022</v>
      </c>
      <c r="AO14" s="233">
        <f>+'Ark1'!Q1304</f>
        <v>3657</v>
      </c>
      <c r="AP14" s="90">
        <f>+'Ark1'!R1304</f>
        <v>21055</v>
      </c>
      <c r="AQ14" s="134"/>
      <c r="AR14" s="90">
        <f>+'Ark1'!AE1304</f>
        <v>62.520414526234518</v>
      </c>
      <c r="AS14" s="134"/>
      <c r="AT14" s="90">
        <f>+'Ark1'!AF1304</f>
        <v>64.556572682313359</v>
      </c>
      <c r="AU14" s="107"/>
      <c r="AV14" s="234">
        <f>+'Ark1'!S1304</f>
        <v>6.7913340935005682</v>
      </c>
      <c r="AW14" s="237"/>
      <c r="AX14" s="234">
        <f>+'Ark1'!T1304</f>
        <v>7.9419615293279504</v>
      </c>
      <c r="AY14" s="115">
        <f>+'Ark1'!U1304</f>
        <v>237.69965138921816</v>
      </c>
      <c r="AZ14" s="237"/>
      <c r="BA14" s="90">
        <f>+'Ark1'!AG1304</f>
        <v>519.72861553075279</v>
      </c>
      <c r="BB14" s="90">
        <f t="shared" si="4"/>
        <v>457.35340384611413</v>
      </c>
      <c r="BC14" s="237">
        <f t="shared" si="5"/>
        <v>6.7244625391414843</v>
      </c>
      <c r="BD14" s="90">
        <f t="shared" si="6"/>
        <v>35.000435572253927</v>
      </c>
      <c r="BE14" s="90">
        <f>+'Ark1'!V1304</f>
        <v>81.220612681073362</v>
      </c>
      <c r="BF14" s="90">
        <f>+'Ark1'!W1304</f>
        <v>77.264307765376401</v>
      </c>
      <c r="BG14" s="90">
        <f>+'Ark1'!X1304</f>
        <v>1.0733792448349562</v>
      </c>
      <c r="BH14" s="90">
        <f>+'Ark1'!Y1304</f>
        <v>50.249120733108249</v>
      </c>
      <c r="BI14" s="234">
        <f>+'Ark1'!Z1304</f>
        <v>1.4228298319943249</v>
      </c>
      <c r="BJ14" s="234">
        <f>+'Ark1'!AA1304</f>
        <v>2.0337811649890702</v>
      </c>
      <c r="BK14" s="90">
        <f>+'Ark1'!AJ1304</f>
        <v>99.206428353704666</v>
      </c>
      <c r="BL14" s="90">
        <f>+'Ark1'!AB1304</f>
        <v>67.121393484463155</v>
      </c>
      <c r="BM14" s="90">
        <f>+'Ark1'!AC1304</f>
        <v>54.015554441336306</v>
      </c>
      <c r="BN14" s="90">
        <f>+'Ark1'!AD1304</f>
        <v>42.678185045625426</v>
      </c>
      <c r="BO14" s="90">
        <f>+'Ark1'!AK1304</f>
        <v>36.867836958480758</v>
      </c>
      <c r="BP14" s="90">
        <f>+'Ark1'!AL1304</f>
        <v>15.073365976649287</v>
      </c>
      <c r="BQ14" s="90">
        <f>+'Ark1'!AM1304</f>
        <v>-14.373369545965245</v>
      </c>
      <c r="BR14" s="90">
        <f>+'Ark1'!AH1304</f>
        <v>93.934932320114001</v>
      </c>
      <c r="BS14" s="90">
        <f t="shared" si="1"/>
        <v>5004.7661599999883</v>
      </c>
      <c r="BT14" s="103"/>
    </row>
    <row r="15" spans="37:83" ht="15.6">
      <c r="AK15" s="103"/>
      <c r="AL15">
        <f>+'Ark1'!AN1305</f>
        <v>0</v>
      </c>
      <c r="AM15" t="s">
        <v>504</v>
      </c>
      <c r="AN15">
        <f>+'Ark1'!C1305</f>
        <v>2021</v>
      </c>
      <c r="AO15">
        <f>+'Ark1'!Q1305</f>
        <v>4144</v>
      </c>
      <c r="AP15" s="11">
        <f>+'Ark1'!R1305</f>
        <v>10429.549999999999</v>
      </c>
      <c r="AQ15" s="174"/>
      <c r="AR15" s="11">
        <f>+'Ark1'!AE1305</f>
        <v>36.942286433024073</v>
      </c>
      <c r="AS15" s="16"/>
      <c r="AT15" s="11">
        <f>+'Ark1'!AF1305</f>
        <v>35.532317787922103</v>
      </c>
      <c r="AU15" s="107"/>
      <c r="AV15" s="1">
        <f>+'Ark1'!S1305</f>
        <v>4.4573457148199127</v>
      </c>
      <c r="AW15" s="13"/>
      <c r="AX15" s="1">
        <f>+'Ark1'!T1305</f>
        <v>7.6871005939853614</v>
      </c>
      <c r="AY15" s="19">
        <f>+'Ark1'!U1305</f>
        <v>220.80581904300823</v>
      </c>
      <c r="AZ15" s="237"/>
      <c r="BA15" s="11">
        <f>+'Ark1'!AG1305</f>
        <v>584.59889200911243</v>
      </c>
      <c r="BB15" s="11">
        <f t="shared" si="4"/>
        <v>377.70481959717165</v>
      </c>
      <c r="BC15" s="237">
        <f t="shared" si="5"/>
        <v>3.260683866621946</v>
      </c>
      <c r="BD15" s="11">
        <f t="shared" si="6"/>
        <v>49.537512495130592</v>
      </c>
      <c r="BE15" s="11">
        <f>+'Ark1'!V1305</f>
        <v>0.4794070693366444</v>
      </c>
      <c r="BF15" s="11">
        <f>+'Ark1'!W1305</f>
        <v>74.403977161047223</v>
      </c>
      <c r="BG15" s="11">
        <f>+'Ark1'!X1305</f>
        <v>0.39311379685604847</v>
      </c>
      <c r="BH15" s="11">
        <f>+'Ark1'!Y1305</f>
        <v>50.259034848996762</v>
      </c>
      <c r="BI15" s="1">
        <f>+'Ark1'!Z1305</f>
        <v>1.2148275453409971</v>
      </c>
      <c r="BJ15" s="1">
        <f>+'Ark1'!AA1305</f>
        <v>1.942494727335472</v>
      </c>
      <c r="BK15" s="11">
        <f>+'Ark1'!AJ1305</f>
        <v>110.87421177761956</v>
      </c>
      <c r="BL15" s="11">
        <f>+'Ark1'!AB1305</f>
        <v>55.425482658650949</v>
      </c>
      <c r="BM15" s="11">
        <f>+'Ark1'!AC1305</f>
        <v>74.111684675014999</v>
      </c>
      <c r="BN15" s="11">
        <f>+'Ark1'!AD1305</f>
        <v>57.689119813285949</v>
      </c>
      <c r="BO15" s="11">
        <f>+'Ark1'!AK1305</f>
        <v>63.247733834205846</v>
      </c>
      <c r="BP15" s="11">
        <f>+'Ark1'!AL1305</f>
        <v>41.222359071309263</v>
      </c>
      <c r="BQ15" s="11">
        <f>+'Ark1'!AM1305</f>
        <v>-52.205622239474678</v>
      </c>
      <c r="BR15" s="11">
        <f>+'Ark1'!AH1305</f>
        <v>96.916933137096066</v>
      </c>
      <c r="BS15" s="11">
        <f t="shared" si="1"/>
        <v>2302.905330000006</v>
      </c>
      <c r="BT15" s="103"/>
    </row>
    <row r="16" spans="37:83" ht="15.6">
      <c r="AK16" s="103"/>
      <c r="AL16">
        <f>+'Ark1'!AN1306</f>
        <v>1</v>
      </c>
      <c r="AM16" s="3" t="s">
        <v>505</v>
      </c>
      <c r="AN16">
        <f>+'Ark1'!C1306</f>
        <v>2021</v>
      </c>
      <c r="AO16">
        <f>+'Ark1'!Q1306</f>
        <v>3508</v>
      </c>
      <c r="AP16" s="11">
        <f>+'Ark1'!R1306</f>
        <v>17802.459999999995</v>
      </c>
      <c r="AQ16" s="174"/>
      <c r="AR16" s="11">
        <f>+'Ark1'!AE1306</f>
        <v>63.05771356697592</v>
      </c>
      <c r="AS16" s="16"/>
      <c r="AT16" s="11">
        <f>+'Ark1'!AF1306</f>
        <v>64.467682212077904</v>
      </c>
      <c r="AU16" s="107"/>
      <c r="AV16" s="1">
        <f>+'Ark1'!S1306</f>
        <v>6.7575458672565452</v>
      </c>
      <c r="AW16" s="13"/>
      <c r="AX16" s="1">
        <f>+'Ark1'!T1306</f>
        <v>7.9944007738256397</v>
      </c>
      <c r="AY16" s="19">
        <f>+'Ark1'!U1306</f>
        <v>234.70080820291005</v>
      </c>
      <c r="AZ16" s="237"/>
      <c r="BA16" s="11">
        <f>+'Ark1'!AG1306</f>
        <v>520.82941570996365</v>
      </c>
      <c r="BB16" s="11">
        <f t="shared" si="4"/>
        <v>450.62894130697265</v>
      </c>
      <c r="BC16" s="237">
        <f t="shared" si="5"/>
        <v>8.165986315905343</v>
      </c>
      <c r="BD16" s="11">
        <f t="shared" si="6"/>
        <v>34.731663360236254</v>
      </c>
      <c r="BE16" s="11">
        <f>+'Ark1'!V1306</f>
        <v>7.3248303886092172</v>
      </c>
      <c r="BF16" s="11">
        <f>+'Ark1'!W1306</f>
        <v>77.242133952274017</v>
      </c>
      <c r="BG16" s="11">
        <f>+'Ark1'!X1306</f>
        <v>0.89313499370311744</v>
      </c>
      <c r="BH16" s="11">
        <f>+'Ark1'!Y1306</f>
        <v>50.119426447822384</v>
      </c>
      <c r="BI16" s="1">
        <f>+'Ark1'!Z1306</f>
        <v>1.47378357501239</v>
      </c>
      <c r="BJ16" s="1">
        <f>+'Ark1'!AA1306</f>
        <v>2.1053267682629029</v>
      </c>
      <c r="BK16" s="11">
        <f>+'Ark1'!AJ1306</f>
        <v>111.95061516389811</v>
      </c>
      <c r="BL16" s="11">
        <f>+'Ark1'!AB1306</f>
        <v>64.955099368773332</v>
      </c>
      <c r="BM16" s="11">
        <f>+'Ark1'!AC1306</f>
        <v>52.223118105216912</v>
      </c>
      <c r="BN16" s="11">
        <f>+'Ark1'!AD1306</f>
        <v>42.11471101477585</v>
      </c>
      <c r="BO16" s="11">
        <f>+'Ark1'!AK1306</f>
        <v>35.594448914996264</v>
      </c>
      <c r="BP16" s="11">
        <f>+'Ark1'!AL1306</f>
        <v>10.713592767327293</v>
      </c>
      <c r="BQ16" s="11">
        <f>+'Ark1'!AM1306</f>
        <v>-14.457549458422724</v>
      </c>
      <c r="BR16" s="11">
        <f>+'Ark1'!AH1306</f>
        <v>94.290339649688875</v>
      </c>
      <c r="BS16" s="11">
        <f t="shared" si="1"/>
        <v>4178.2517499999776</v>
      </c>
      <c r="BT16" s="103"/>
    </row>
    <row r="17" spans="37:72" ht="15.6">
      <c r="AK17" s="103"/>
      <c r="AL17" s="233">
        <f>+'Ark1'!AN1307</f>
        <v>0</v>
      </c>
      <c r="AM17" s="233" t="s">
        <v>504</v>
      </c>
      <c r="AN17" s="233">
        <f>+'Ark1'!C1307</f>
        <v>2020</v>
      </c>
      <c r="AO17" s="233">
        <f>+'Ark1'!Q1307</f>
        <v>4244</v>
      </c>
      <c r="AP17" s="90">
        <f>+'Ark1'!R1307</f>
        <v>10273.770000000002</v>
      </c>
      <c r="AQ17" s="134"/>
      <c r="AR17" s="90">
        <f>+'Ark1'!AE1307</f>
        <v>40.275442524276947</v>
      </c>
      <c r="AS17" s="134"/>
      <c r="AT17" s="90">
        <f>+'Ark1'!AF1307</f>
        <v>39.16812421388633</v>
      </c>
      <c r="AU17" s="107"/>
      <c r="AV17" s="234">
        <f>+'Ark1'!S1307</f>
        <v>4.1956049239957691</v>
      </c>
      <c r="AW17" s="237"/>
      <c r="AX17" s="234">
        <f>+'Ark1'!T1307</f>
        <v>7.5996445316568302</v>
      </c>
      <c r="AY17" s="115">
        <f>+'Ark1'!U1307</f>
        <v>219.27180382663724</v>
      </c>
      <c r="AZ17" s="237"/>
      <c r="BA17" s="90">
        <f>+'Ark1'!AG1307</f>
        <v>585.59283723013198</v>
      </c>
      <c r="BB17" s="90">
        <f t="shared" si="4"/>
        <v>374.4441357305497</v>
      </c>
      <c r="BC17" s="237">
        <f t="shared" si="5"/>
        <v>1.6259351150824273</v>
      </c>
      <c r="BD17" s="90">
        <f t="shared" si="6"/>
        <v>52.262262009600583</v>
      </c>
      <c r="BE17" s="90">
        <f>+'Ark1'!V1307</f>
        <v>0.19467050556903648</v>
      </c>
      <c r="BF17" s="90">
        <f>+'Ark1'!W1307</f>
        <v>73.721720458994113</v>
      </c>
      <c r="BG17" s="90">
        <f>+'Ark1'!X1307</f>
        <v>0.27253870779665113</v>
      </c>
      <c r="BH17" s="90">
        <f>+'Ark1'!Y1307</f>
        <v>51.431455707792118</v>
      </c>
      <c r="BI17" s="234">
        <f>+'Ark1'!Z1307</f>
        <v>1.0276664963963269</v>
      </c>
      <c r="BJ17" s="234">
        <f>+'Ark1'!AA1307</f>
        <v>1.9453350298997381</v>
      </c>
      <c r="BK17" s="90">
        <f>+'Ark1'!AJ1307</f>
        <v>113.70051531787357</v>
      </c>
      <c r="BL17" s="90">
        <f>+'Ark1'!AB1307</f>
        <v>67.899586376675785</v>
      </c>
      <c r="BM17" s="90">
        <f>+'Ark1'!AC1307</f>
        <v>76.817310765976288</v>
      </c>
      <c r="BN17" s="90">
        <f>+'Ark1'!AD1307</f>
        <v>70.966697620904711</v>
      </c>
      <c r="BO17" s="90">
        <f>+'Ark1'!AK1307</f>
        <v>62.770134587676608</v>
      </c>
      <c r="BP17" s="90">
        <f>+'Ark1'!AL1307</f>
        <v>38.312359899247475</v>
      </c>
      <c r="BQ17" s="90">
        <f>+'Ark1'!AM1307</f>
        <v>10.611996581495628</v>
      </c>
      <c r="BR17" s="90">
        <f>+'Ark1'!AH1307</f>
        <v>100</v>
      </c>
      <c r="BS17" s="90">
        <f t="shared" si="1"/>
        <v>2252.7480799999912</v>
      </c>
      <c r="BT17" s="103"/>
    </row>
    <row r="18" spans="37:72" ht="15.6">
      <c r="AK18" s="103"/>
      <c r="AL18" s="233">
        <f>+'Ark1'!AN1308</f>
        <v>1</v>
      </c>
      <c r="AM18" s="235" t="s">
        <v>505</v>
      </c>
      <c r="AN18" s="233">
        <f>+'Ark1'!C1308</f>
        <v>2020</v>
      </c>
      <c r="AO18" s="233">
        <f>+'Ark1'!Q1308</f>
        <v>3234</v>
      </c>
      <c r="AP18" s="90">
        <f>+'Ark1'!R1308</f>
        <v>15235</v>
      </c>
      <c r="AQ18" s="134"/>
      <c r="AR18" s="90">
        <f>+'Ark1'!AE1308</f>
        <v>59.724557475723032</v>
      </c>
      <c r="AS18" s="134"/>
      <c r="AT18" s="90">
        <f>+'Ark1'!AF1308</f>
        <v>60.831875786113663</v>
      </c>
      <c r="AU18" s="107"/>
      <c r="AV18" s="234">
        <f>+'Ark1'!S1308</f>
        <v>6.5669839186084689</v>
      </c>
      <c r="AW18" s="237"/>
      <c r="AX18" s="234">
        <f>+'Ark1'!T1308</f>
        <v>7.732392517230064</v>
      </c>
      <c r="AY18" s="115">
        <f>+'Ark1'!U1308</f>
        <v>229.65113948145753</v>
      </c>
      <c r="AZ18" s="237"/>
      <c r="BA18" s="90">
        <f>+'Ark1'!AG1308</f>
        <v>519.02907778142435</v>
      </c>
      <c r="BB18" s="90">
        <f t="shared" si="4"/>
        <v>442.46295499106731</v>
      </c>
      <c r="BC18" s="237">
        <f t="shared" si="5"/>
        <v>2.4063907539493243</v>
      </c>
      <c r="BD18" s="90">
        <f t="shared" si="6"/>
        <v>34.970565228690276</v>
      </c>
      <c r="BE18" s="90">
        <f>+'Ark1'!V1308</f>
        <v>7.0692484410895986</v>
      </c>
      <c r="BF18" s="90">
        <f>+'Ark1'!W1308</f>
        <v>72.792911060059069</v>
      </c>
      <c r="BG18" s="90">
        <f>+'Ark1'!X1308</f>
        <v>0.97801115851657405</v>
      </c>
      <c r="BH18" s="90">
        <f>+'Ark1'!Y1308</f>
        <v>52.659666995106406</v>
      </c>
      <c r="BI18" s="234">
        <f>+'Ark1'!Z1308</f>
        <v>1.5622388676796115</v>
      </c>
      <c r="BJ18" s="234">
        <f>+'Ark1'!AA1308</f>
        <v>2.1168671747559813</v>
      </c>
      <c r="BK18" s="90">
        <f>+'Ark1'!AJ1308</f>
        <v>114.05817702620196</v>
      </c>
      <c r="BL18" s="90">
        <f>+'Ark1'!AB1308</f>
        <v>66.079484681394518</v>
      </c>
      <c r="BM18" s="90">
        <f>+'Ark1'!AC1308</f>
        <v>56.39381392043105</v>
      </c>
      <c r="BN18" s="90">
        <f>+'Ark1'!AD1308</f>
        <v>43.990274218530949</v>
      </c>
      <c r="BO18" s="90">
        <f>+'Ark1'!AK1308</f>
        <v>38.383882811324568</v>
      </c>
      <c r="BP18" s="90">
        <f>+'Ark1'!AL1308</f>
        <v>13.400541894279559</v>
      </c>
      <c r="BQ18" s="90">
        <f>+'Ark1'!AM1308</f>
        <v>-14.411100529311097</v>
      </c>
      <c r="BR18" s="90">
        <f>+'Ark1'!AH1308</f>
        <v>100</v>
      </c>
      <c r="BS18" s="90">
        <f t="shared" si="1"/>
        <v>3498.7351100000055</v>
      </c>
      <c r="BT18" s="103"/>
    </row>
    <row r="19" spans="37:72" ht="15.6">
      <c r="AK19" s="103"/>
      <c r="AL19">
        <f>+'Ark1'!AN1309</f>
        <v>0</v>
      </c>
      <c r="AM19" t="s">
        <v>504</v>
      </c>
      <c r="AN19">
        <f>+'Ark1'!C1309</f>
        <v>2019</v>
      </c>
      <c r="AO19">
        <f>+'Ark1'!Q1309</f>
        <v>4493</v>
      </c>
      <c r="AP19" s="11">
        <f>+'Ark1'!R1309</f>
        <v>10843</v>
      </c>
      <c r="AQ19" s="174"/>
      <c r="AR19" s="11">
        <f>+'Ark1'!AE1309</f>
        <v>45.487152595700067</v>
      </c>
      <c r="AS19" s="16"/>
      <c r="AT19" s="11">
        <f>+'Ark1'!AF1309</f>
        <v>44.038792003363774</v>
      </c>
      <c r="AU19" s="107"/>
      <c r="AV19" s="1">
        <f>+'Ark1'!S1309</f>
        <v>4.1627778290141109</v>
      </c>
      <c r="AW19" s="13"/>
      <c r="AX19" s="1">
        <f>+'Ark1'!T1309</f>
        <v>7.4673983214977406</v>
      </c>
      <c r="AY19" s="19">
        <f>+'Ark1'!U1309</f>
        <v>215.54823665037404</v>
      </c>
      <c r="AZ19" s="237"/>
      <c r="BA19" s="11">
        <f>+'Ark1'!AG1309</f>
        <v>578.1591035376922</v>
      </c>
      <c r="BB19" s="11">
        <f t="shared" si="4"/>
        <v>372.81820061546728</v>
      </c>
      <c r="BC19" s="237">
        <f t="shared" si="5"/>
        <v>10.115179235346375</v>
      </c>
      <c r="BD19" s="11">
        <f t="shared" si="6"/>
        <v>51.779904069831964</v>
      </c>
      <c r="BE19" s="11">
        <f>+'Ark1'!V1309</f>
        <v>0.20289587752467028</v>
      </c>
      <c r="BF19" s="11">
        <f>+'Ark1'!W1309</f>
        <v>70.321866642073246</v>
      </c>
      <c r="BG19" s="11">
        <f>+'Ark1'!X1309</f>
        <v>0.25823111684958039</v>
      </c>
      <c r="BH19" s="11">
        <f>+'Ark1'!Y1309</f>
        <v>50.757119826170225</v>
      </c>
      <c r="BI19" s="1">
        <f>+'Ark1'!Z1309</f>
        <v>0.91043613336998208</v>
      </c>
      <c r="BJ19" s="1">
        <f>+'Ark1'!AA1309</f>
        <v>1.9802870914473785</v>
      </c>
      <c r="BK19" s="11">
        <f>+'Ark1'!AJ1309</f>
        <v>122.38402308820108</v>
      </c>
      <c r="BL19" s="11">
        <f>+'Ark1'!AB1309</f>
        <v>67.782277476226511</v>
      </c>
      <c r="BM19" s="11">
        <f>+'Ark1'!AC1309</f>
        <v>75.621264201163484</v>
      </c>
      <c r="BN19" s="11">
        <f>+'Ark1'!AD1309</f>
        <v>69.333276763959915</v>
      </c>
      <c r="BO19" s="11">
        <f>+'Ark1'!AK1309</f>
        <v>59.264906406288596</v>
      </c>
      <c r="BP19" s="11">
        <f>+'Ark1'!AL1309</f>
        <v>36.164555680941319</v>
      </c>
      <c r="BQ19" s="11">
        <f>+'Ark1'!AM1309</f>
        <v>11.049153058171136</v>
      </c>
      <c r="BR19" s="11">
        <f>+'Ark1'!AH1309</f>
        <v>100</v>
      </c>
      <c r="BS19" s="11">
        <f t="shared" si="1"/>
        <v>2337.189530000006</v>
      </c>
      <c r="BT19" s="103"/>
    </row>
    <row r="20" spans="37:72" ht="15.6">
      <c r="AK20" s="103"/>
      <c r="AL20">
        <f>+'Ark1'!AN1310</f>
        <v>1</v>
      </c>
      <c r="AM20" s="3" t="s">
        <v>505</v>
      </c>
      <c r="AN20">
        <f>+'Ark1'!C1310</f>
        <v>2019</v>
      </c>
      <c r="AO20">
        <f>+'Ark1'!Q1310</f>
        <v>3102</v>
      </c>
      <c r="AP20" s="11">
        <f>+'Ark1'!R1310</f>
        <v>12994.5</v>
      </c>
      <c r="AQ20" s="174"/>
      <c r="AR20" s="11">
        <f>+'Ark1'!AE1310</f>
        <v>54.512847404299926</v>
      </c>
      <c r="AS20" s="16"/>
      <c r="AT20" s="11">
        <f>+'Ark1'!AF1310</f>
        <v>55.961207996636205</v>
      </c>
      <c r="AU20" s="107"/>
      <c r="AV20" s="1">
        <f>+'Ark1'!S1310</f>
        <v>6.5996383085151402</v>
      </c>
      <c r="AW20" s="13"/>
      <c r="AX20" s="1">
        <f>+'Ark1'!T1310</f>
        <v>7.7241140482511828</v>
      </c>
      <c r="AY20" s="19">
        <f>+'Ark1'!U1310</f>
        <v>228.55253453384097</v>
      </c>
      <c r="AZ20" s="237"/>
      <c r="BA20" s="11">
        <f>+'Ark1'!AG1310</f>
        <v>519.37081072761555</v>
      </c>
      <c r="BB20" s="11">
        <f t="shared" si="4"/>
        <v>440.05656423711798</v>
      </c>
      <c r="BC20" s="237">
        <f t="shared" si="5"/>
        <v>10.812000191357185</v>
      </c>
      <c r="BD20" s="11">
        <f t="shared" si="6"/>
        <v>34.631069741951244</v>
      </c>
      <c r="BE20" s="11">
        <f>+'Ark1'!V1310</f>
        <v>6.3796221478317747</v>
      </c>
      <c r="BF20" s="11">
        <f>+'Ark1'!W1310</f>
        <v>71.153180191619526</v>
      </c>
      <c r="BG20" s="11">
        <f>+'Ark1'!X1310</f>
        <v>1.1235522721151252</v>
      </c>
      <c r="BH20" s="11">
        <f>+'Ark1'!Y1310</f>
        <v>53.876402022447344</v>
      </c>
      <c r="BI20" s="1">
        <f>+'Ark1'!Z1310</f>
        <v>1.6054425282927716</v>
      </c>
      <c r="BJ20" s="1">
        <f>+'Ark1'!AA1310</f>
        <v>2.2410432215985496</v>
      </c>
      <c r="BK20" s="11">
        <f>+'Ark1'!AJ1310</f>
        <v>132.05189018187039</v>
      </c>
      <c r="BL20" s="11">
        <f>+'Ark1'!AB1310</f>
        <v>64.496450258071278</v>
      </c>
      <c r="BM20" s="11">
        <f>+'Ark1'!AC1310</f>
        <v>59.406108895480173</v>
      </c>
      <c r="BN20" s="11">
        <f>+'Ark1'!AD1310</f>
        <v>42.621711576112851</v>
      </c>
      <c r="BO20" s="11">
        <f>+'Ark1'!AK1310</f>
        <v>32.806734603424651</v>
      </c>
      <c r="BP20" s="11">
        <f>+'Ark1'!AL1310</f>
        <v>9.7636448443848742</v>
      </c>
      <c r="BQ20" s="11">
        <f>+'Ark1'!AM1310</f>
        <v>-16.944163209474063</v>
      </c>
      <c r="BR20" s="11">
        <f>+'Ark1'!AH1310</f>
        <v>100</v>
      </c>
      <c r="BS20" s="11">
        <f t="shared" si="1"/>
        <v>2969.9259099999963</v>
      </c>
      <c r="BT20" s="103"/>
    </row>
    <row r="21" spans="37:72" ht="15.6">
      <c r="AK21" s="103"/>
      <c r="AL21" s="233">
        <f>+'Ark1'!AN1311</f>
        <v>0</v>
      </c>
      <c r="AM21" s="233" t="s">
        <v>504</v>
      </c>
      <c r="AN21" s="233">
        <f>+'Ark1'!C1311</f>
        <v>2018</v>
      </c>
      <c r="AO21" s="233">
        <f>+'Ark1'!Q1311</f>
        <v>4851</v>
      </c>
      <c r="AP21" s="90">
        <f>+'Ark1'!R1311</f>
        <v>12185</v>
      </c>
      <c r="AQ21" s="134"/>
      <c r="AR21" s="90">
        <f>+'Ark1'!AE1311</f>
        <v>44.878641670656691</v>
      </c>
      <c r="AS21" s="90"/>
      <c r="AT21" s="90">
        <f>+'Ark1'!AF1311</f>
        <v>43.21390896506233</v>
      </c>
      <c r="AU21" s="107"/>
      <c r="AV21" s="234">
        <f>+'Ark1'!S1311</f>
        <v>4.1188346327451777</v>
      </c>
      <c r="AW21" s="237"/>
      <c r="AX21" s="234">
        <f>+'Ark1'!T1311</f>
        <v>7.1458350430857642</v>
      </c>
      <c r="AY21" s="115">
        <f>+'Ark1'!U1311</f>
        <v>208.66205416495723</v>
      </c>
      <c r="AZ21" s="90"/>
      <c r="BA21" s="90">
        <f>+'Ark1'!AG1311</f>
        <v>575.29725936932493</v>
      </c>
      <c r="BB21" s="90">
        <f t="shared" si="4"/>
        <v>362.7030213801209</v>
      </c>
      <c r="BC21" s="90"/>
      <c r="BD21" s="90">
        <f t="shared" si="6"/>
        <v>50.660459273133107</v>
      </c>
      <c r="BE21" s="90">
        <f>+'Ark1'!V1311</f>
        <v>0.41854739433730009</v>
      </c>
      <c r="BF21" s="90">
        <f>+'Ark1'!W1311</f>
        <v>62.576938859253197</v>
      </c>
      <c r="BG21" s="90">
        <f>+'Ark1'!X1311</f>
        <v>0.29544521953221176</v>
      </c>
      <c r="BH21" s="90">
        <f>+'Ark1'!Y1311</f>
        <v>53.010077293823805</v>
      </c>
      <c r="BI21" s="234">
        <f>+'Ark1'!Z1311</f>
        <v>1.1578682126427791</v>
      </c>
      <c r="BJ21" s="234">
        <f>+'Ark1'!AA1311</f>
        <v>2.079894790914929</v>
      </c>
      <c r="BK21" s="90">
        <f>+'Ark1'!AJ1311</f>
        <v>134.33796928824327</v>
      </c>
      <c r="BL21" s="90">
        <f>+'Ark1'!AB1311</f>
        <v>56.548412255888437</v>
      </c>
      <c r="BM21" s="90">
        <f>+'Ark1'!AC1311</f>
        <v>75.030332279660101</v>
      </c>
      <c r="BN21" s="90">
        <f>+'Ark1'!AD1311</f>
        <v>60.66506095472996</v>
      </c>
      <c r="BO21" s="90">
        <f>+'Ark1'!AK1311</f>
        <v>58.124840126694721</v>
      </c>
      <c r="BP21" s="90">
        <f>+'Ark1'!AL1311</f>
        <v>35.61971956888214</v>
      </c>
      <c r="BQ21" s="90">
        <f>+'Ark1'!AM1311</f>
        <v>8.4044030279096695</v>
      </c>
      <c r="BR21" s="90">
        <f>+'Ark1'!AH1311</f>
        <v>99.212146081247482</v>
      </c>
      <c r="BS21" s="90">
        <f>+(AP21*AY21)/1000</f>
        <v>2542.5471300000036</v>
      </c>
      <c r="BT21" s="103"/>
    </row>
    <row r="22" spans="37:72" ht="15.6">
      <c r="AK22" s="103"/>
      <c r="AL22" s="233">
        <f>+'Ark1'!AN1312</f>
        <v>1</v>
      </c>
      <c r="AM22" s="235" t="s">
        <v>505</v>
      </c>
      <c r="AN22" s="233">
        <f>+'Ark1'!C1312</f>
        <v>2018</v>
      </c>
      <c r="AO22" s="233">
        <f>+'Ark1'!Q1312</f>
        <v>3228</v>
      </c>
      <c r="AP22" s="90">
        <f>+'Ark1'!R1312</f>
        <v>14966</v>
      </c>
      <c r="AQ22" s="134"/>
      <c r="AR22" s="90">
        <f>+'Ark1'!AE1312</f>
        <v>55.121358329343281</v>
      </c>
      <c r="AS22" s="90"/>
      <c r="AT22" s="90">
        <f>+'Ark1'!AF1312</f>
        <v>56.786091034937677</v>
      </c>
      <c r="AU22" s="107"/>
      <c r="AV22" s="234">
        <f>+'Ark1'!S1312</f>
        <v>6.5173058933582801</v>
      </c>
      <c r="AW22" s="237"/>
      <c r="AX22" s="234">
        <f>+'Ark1'!T1312</f>
        <v>7.4196178003474547</v>
      </c>
      <c r="AY22" s="115">
        <f>+'Ark1'!U1312</f>
        <v>223.24497527729639</v>
      </c>
      <c r="AZ22" s="90"/>
      <c r="BA22" s="90">
        <f>+'Ark1'!AG1312</f>
        <v>520.08806628357615</v>
      </c>
      <c r="BB22" s="90">
        <f t="shared" si="4"/>
        <v>429.2445640457608</v>
      </c>
      <c r="BC22" s="90"/>
      <c r="BD22" s="90">
        <f t="shared" si="6"/>
        <v>34.254180934610275</v>
      </c>
      <c r="BE22" s="90">
        <f>+'Ark1'!V1312</f>
        <v>6.6283576105839916</v>
      </c>
      <c r="BF22" s="90">
        <f>+'Ark1'!W1312</f>
        <v>65.688894828277427</v>
      </c>
      <c r="BG22" s="90">
        <f>+'Ark1'!X1312</f>
        <v>0.98890819190164347</v>
      </c>
      <c r="BH22" s="90">
        <f>+'Ark1'!Y1312</f>
        <v>54.752095882228815</v>
      </c>
      <c r="BI22" s="234">
        <f>+'Ark1'!Z1312</f>
        <v>1.785261533985822</v>
      </c>
      <c r="BJ22" s="234">
        <f>+'Ark1'!AA1312</f>
        <v>2.2376929695245957</v>
      </c>
      <c r="BK22" s="90">
        <f>+'Ark1'!AJ1312</f>
        <v>140.04963466199695</v>
      </c>
      <c r="BL22" s="90">
        <f>+'Ark1'!AB1312</f>
        <v>61.67486949106592</v>
      </c>
      <c r="BM22" s="90">
        <f>+'Ark1'!AC1312</f>
        <v>57.959627267959782</v>
      </c>
      <c r="BN22" s="90">
        <f>+'Ark1'!AD1312</f>
        <v>38.288004421724601</v>
      </c>
      <c r="BO22" s="90">
        <f>+'Ark1'!AK1312</f>
        <v>33.202133806879743</v>
      </c>
      <c r="BP22" s="90">
        <f>+'Ark1'!AL1312</f>
        <v>12.338773036865009</v>
      </c>
      <c r="BQ22" s="90">
        <f>+'Ark1'!AM1312</f>
        <v>-8.3299842648694753</v>
      </c>
      <c r="BR22" s="90">
        <f>+'Ark1'!AH1312</f>
        <v>98.683683014833619</v>
      </c>
      <c r="BS22" s="90">
        <f>+(AP22*AY22)/1000</f>
        <v>3341.0843000000182</v>
      </c>
      <c r="BT22" s="103"/>
    </row>
    <row r="23" spans="37:72">
      <c r="AK23" s="103"/>
      <c r="AL23" s="103"/>
      <c r="AM23" s="103"/>
      <c r="AN23" s="103"/>
      <c r="AO23" s="103"/>
      <c r="AP23" s="103"/>
      <c r="AQ23" s="103"/>
      <c r="AR23" s="118"/>
      <c r="AS23" s="118"/>
      <c r="AT23" s="118"/>
      <c r="AU23" s="118"/>
      <c r="AV23" s="103"/>
      <c r="AW23" s="118"/>
      <c r="AX23" s="103"/>
      <c r="AY23" s="103"/>
      <c r="AZ23" s="118"/>
      <c r="BA23" s="103"/>
      <c r="BB23" s="103"/>
      <c r="BC23" s="118"/>
      <c r="BD23" s="103"/>
      <c r="BE23" s="103"/>
      <c r="BF23" s="103"/>
      <c r="BG23" s="103"/>
      <c r="BH23" s="118"/>
      <c r="BI23" s="103"/>
      <c r="BJ23" s="103"/>
      <c r="BK23" s="103"/>
      <c r="BL23" s="103"/>
      <c r="BM23" s="103"/>
      <c r="BN23" s="103"/>
      <c r="BO23" s="103"/>
      <c r="BP23" s="103"/>
      <c r="BQ23" s="103"/>
      <c r="BR23" s="118"/>
      <c r="BS23" s="118"/>
      <c r="BT23" s="103"/>
    </row>
    <row r="24" spans="37:72">
      <c r="AK24" s="103"/>
      <c r="AL24" s="103"/>
      <c r="AM24" s="103"/>
      <c r="AN24" s="103"/>
      <c r="AO24" s="103"/>
      <c r="AP24" s="103"/>
      <c r="AQ24" s="103"/>
      <c r="AR24" s="118"/>
      <c r="AS24" s="118"/>
      <c r="AT24" s="118"/>
      <c r="AU24" s="118"/>
      <c r="AV24" s="103"/>
      <c r="AW24" s="118"/>
      <c r="AX24" s="103"/>
      <c r="AY24" s="103"/>
      <c r="AZ24" s="118"/>
      <c r="BA24" s="103"/>
      <c r="BB24" s="103"/>
      <c r="BC24" s="118"/>
      <c r="BD24" s="103"/>
      <c r="BE24" s="103"/>
      <c r="BF24" s="103"/>
      <c r="BG24" s="103"/>
      <c r="BH24" s="118"/>
      <c r="BI24" s="103"/>
      <c r="BJ24" s="103"/>
      <c r="BK24" s="103"/>
      <c r="BL24" s="103"/>
      <c r="BM24" s="103"/>
      <c r="BN24" s="103"/>
      <c r="BO24" s="103"/>
      <c r="BP24" s="103"/>
      <c r="BQ24" s="103"/>
      <c r="BR24" s="118"/>
      <c r="BS24" s="118"/>
      <c r="BT24" s="103"/>
    </row>
  </sheetData>
  <mergeCells count="1">
    <mergeCell ref="BH4:BI4"/>
  </mergeCells>
  <conditionalFormatting sqref="AQ9:AQ22">
    <cfRule type="cellIs" dxfId="47" priority="21" operator="lessThan">
      <formula>0</formula>
    </cfRule>
    <cfRule type="cellIs" dxfId="46" priority="22" operator="greaterThan">
      <formula>0</formula>
    </cfRule>
  </conditionalFormatting>
  <conditionalFormatting sqref="AZ9:AZ20">
    <cfRule type="cellIs" dxfId="45" priority="19" operator="lessThan">
      <formula>0</formula>
    </cfRule>
    <cfRule type="cellIs" dxfId="44" priority="20" operator="greaterThan">
      <formula>0</formula>
    </cfRule>
  </conditionalFormatting>
  <conditionalFormatting sqref="AS9:AS12 AS15:AS16 AS19:AS20">
    <cfRule type="cellIs" dxfId="43" priority="17" operator="lessThan">
      <formula>0</formula>
    </cfRule>
    <cfRule type="cellIs" dxfId="42" priority="18" operator="greaterThan">
      <formula>0</formula>
    </cfRule>
  </conditionalFormatting>
  <conditionalFormatting sqref="BC9:BC20">
    <cfRule type="cellIs" dxfId="41" priority="15" operator="lessThan">
      <formula>0</formula>
    </cfRule>
    <cfRule type="cellIs" dxfId="40" priority="16" operator="greaterThan">
      <formula>0</formula>
    </cfRule>
  </conditionalFormatting>
  <conditionalFormatting sqref="AW9:AW12 AW15:AW16 AW19:AW20">
    <cfRule type="cellIs" dxfId="39" priority="13" operator="lessThan">
      <formula>0</formula>
    </cfRule>
    <cfRule type="cellIs" dxfId="38" priority="14" operator="greaterThan">
      <formula>0</formula>
    </cfRule>
  </conditionalFormatting>
  <conditionalFormatting sqref="AS13:AS14">
    <cfRule type="cellIs" dxfId="37" priority="11" operator="lessThan">
      <formula>0</formula>
    </cfRule>
    <cfRule type="cellIs" dxfId="36" priority="12" operator="greaterThan">
      <formula>0</formula>
    </cfRule>
  </conditionalFormatting>
  <conditionalFormatting sqref="AS17:AS18">
    <cfRule type="cellIs" dxfId="35" priority="9" operator="lessThan">
      <formula>0</formula>
    </cfRule>
    <cfRule type="cellIs" dxfId="34" priority="10" operator="greaterThan">
      <formula>0</formula>
    </cfRule>
  </conditionalFormatting>
  <conditionalFormatting sqref="AW13">
    <cfRule type="cellIs" dxfId="33" priority="7" operator="lessThan">
      <formula>0</formula>
    </cfRule>
    <cfRule type="cellIs" dxfId="32" priority="8" operator="greaterThan">
      <formula>0</formula>
    </cfRule>
  </conditionalFormatting>
  <conditionalFormatting sqref="AW14">
    <cfRule type="cellIs" dxfId="31" priority="5" operator="lessThan">
      <formula>0</formula>
    </cfRule>
    <cfRule type="cellIs" dxfId="30" priority="6" operator="greaterThan">
      <formula>0</formula>
    </cfRule>
  </conditionalFormatting>
  <conditionalFormatting sqref="AW17:AW18">
    <cfRule type="cellIs" dxfId="29" priority="3" operator="lessThan">
      <formula>0</formula>
    </cfRule>
    <cfRule type="cellIs" dxfId="28" priority="4" operator="greaterThan">
      <formula>0</formula>
    </cfRule>
  </conditionalFormatting>
  <conditionalFormatting sqref="AW21:AW22">
    <cfRule type="cellIs" dxfId="27" priority="1" operator="lessThan">
      <formula>0</formula>
    </cfRule>
    <cfRule type="cellIs" dxfId="26" priority="2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I39"/>
  <sheetViews>
    <sheetView zoomScale="91" zoomScaleNormal="91" workbookViewId="0">
      <selection activeCell="AA11" sqref="AA11"/>
    </sheetView>
  </sheetViews>
  <sheetFormatPr baseColWidth="10" defaultRowHeight="15"/>
  <cols>
    <col min="1" max="1" width="2" customWidth="1"/>
    <col min="2" max="2" width="3.90625" customWidth="1"/>
    <col min="3" max="3" width="12.81640625" customWidth="1"/>
    <col min="4" max="4" width="5.1796875" style="326" customWidth="1"/>
    <col min="5" max="5" width="6.90625" customWidth="1"/>
    <col min="6" max="6" width="7.54296875" customWidth="1"/>
    <col min="7" max="7" width="5.08984375" style="67" customWidth="1"/>
    <col min="8" max="8" width="4.90625" style="67" customWidth="1"/>
    <col min="9" max="9" width="5.36328125" style="67" customWidth="1"/>
    <col min="10" max="10" width="5.6328125" customWidth="1"/>
    <col min="11" max="11" width="4.90625" style="67" customWidth="1"/>
    <col min="12" max="12" width="7.6328125" customWidth="1"/>
    <col min="13" max="13" width="5.453125" style="11" customWidth="1"/>
    <col min="14" max="14" width="4.6328125" style="67" customWidth="1"/>
    <col min="15" max="16" width="5.36328125" style="11" customWidth="1"/>
    <col min="17" max="17" width="2.6328125" style="11" customWidth="1"/>
    <col min="18" max="18" width="5.08984375" style="11" customWidth="1"/>
    <col min="19" max="19" width="5.6328125" style="11" customWidth="1"/>
    <col min="20" max="22" width="6.81640625" style="11" customWidth="1"/>
    <col min="23" max="23" width="7.08984375" customWidth="1"/>
    <col min="24" max="24" width="5.36328125" customWidth="1"/>
    <col min="25" max="25" width="7.08984375" customWidth="1"/>
    <col min="26" max="26" width="5.6328125" style="11" customWidth="1"/>
    <col min="27" max="27" width="10.6328125" customWidth="1"/>
  </cols>
  <sheetData>
    <row r="1" spans="1:35">
      <c r="A1" s="103"/>
      <c r="B1" s="103"/>
      <c r="C1" s="103"/>
      <c r="D1" s="320"/>
      <c r="E1" s="103"/>
      <c r="F1" s="103"/>
      <c r="G1" s="135"/>
      <c r="H1" s="135"/>
      <c r="I1" s="135"/>
      <c r="J1" s="103"/>
      <c r="K1" s="135"/>
      <c r="L1" s="103"/>
      <c r="M1" s="118"/>
      <c r="N1" s="135"/>
      <c r="O1" s="118"/>
      <c r="P1" s="118"/>
      <c r="Q1" s="118"/>
      <c r="R1" s="118"/>
      <c r="S1" s="118"/>
      <c r="T1" s="118"/>
      <c r="U1" s="118"/>
      <c r="V1" s="118"/>
      <c r="W1" s="103"/>
      <c r="X1" s="103"/>
      <c r="Y1" s="103"/>
      <c r="Z1" s="118"/>
      <c r="AA1" s="103"/>
    </row>
    <row r="2" spans="1:35" s="184" customFormat="1" ht="31.8">
      <c r="A2" s="103"/>
      <c r="B2" s="164"/>
      <c r="C2" s="164"/>
      <c r="D2" s="327" t="s">
        <v>586</v>
      </c>
      <c r="E2" s="164"/>
      <c r="F2" s="164"/>
      <c r="G2" s="222"/>
      <c r="H2" s="222"/>
      <c r="I2" s="222"/>
      <c r="J2" s="164"/>
      <c r="K2" s="222"/>
      <c r="L2" s="164"/>
      <c r="M2" s="221"/>
      <c r="N2" s="222"/>
      <c r="O2" s="221"/>
      <c r="P2" s="221"/>
      <c r="Q2" s="221"/>
      <c r="R2" s="221" t="str">
        <f>+År!B2</f>
        <v>KVIGE</v>
      </c>
      <c r="S2" s="221"/>
      <c r="T2" s="164"/>
      <c r="U2" s="164"/>
      <c r="V2" s="164"/>
      <c r="W2" s="164"/>
      <c r="X2" s="164"/>
      <c r="Y2" s="221"/>
      <c r="Z2" s="164"/>
      <c r="AA2" s="103"/>
      <c r="AB2"/>
      <c r="AC2"/>
      <c r="AD2"/>
      <c r="AE2"/>
      <c r="AF2"/>
      <c r="AG2"/>
      <c r="AH2"/>
    </row>
    <row r="3" spans="1:35" s="184" customFormat="1" ht="20.25" customHeight="1">
      <c r="A3" s="103"/>
      <c r="B3" s="164"/>
      <c r="C3" s="164"/>
      <c r="D3" s="321"/>
      <c r="E3" s="164"/>
      <c r="F3" s="164"/>
      <c r="G3" s="222"/>
      <c r="H3" s="222"/>
      <c r="I3" s="222"/>
      <c r="J3" s="164"/>
      <c r="K3" s="222"/>
      <c r="L3" s="164"/>
      <c r="M3" s="221"/>
      <c r="N3" s="222"/>
      <c r="O3" s="221"/>
      <c r="P3" s="221"/>
      <c r="Q3" s="221"/>
      <c r="R3" s="221"/>
      <c r="S3" s="221"/>
      <c r="T3" s="221"/>
      <c r="U3" s="221"/>
      <c r="V3" s="221"/>
      <c r="W3" s="164"/>
      <c r="X3" s="164"/>
      <c r="Y3" s="164"/>
      <c r="Z3" s="221"/>
      <c r="AA3" s="103"/>
      <c r="AB3"/>
      <c r="AC3"/>
      <c r="AD3"/>
      <c r="AE3"/>
      <c r="AF3"/>
      <c r="AG3"/>
      <c r="AH3"/>
      <c r="AI3"/>
    </row>
    <row r="4" spans="1:35">
      <c r="A4" s="103"/>
      <c r="B4" s="103"/>
      <c r="C4" s="103"/>
      <c r="D4" s="320"/>
      <c r="E4" s="103"/>
      <c r="F4" s="103"/>
      <c r="G4" s="135"/>
      <c r="H4" s="135"/>
      <c r="I4" s="135"/>
      <c r="J4" s="103"/>
      <c r="K4" s="135"/>
      <c r="L4" s="103"/>
      <c r="M4" s="118"/>
      <c r="N4" s="135"/>
      <c r="O4" s="118"/>
      <c r="P4" s="118"/>
      <c r="Q4" s="118"/>
      <c r="R4" s="118"/>
      <c r="S4" s="118"/>
      <c r="T4" s="118"/>
      <c r="U4" s="118"/>
      <c r="V4" s="118"/>
      <c r="W4" s="103"/>
      <c r="X4" s="103"/>
      <c r="Y4" s="103"/>
      <c r="Z4" s="118"/>
      <c r="AA4" s="103"/>
    </row>
    <row r="5" spans="1:35" s="182" customFormat="1" ht="19.8">
      <c r="A5" s="216"/>
      <c r="B5" s="216"/>
      <c r="C5" s="216"/>
      <c r="D5" s="322"/>
      <c r="E5" s="216"/>
      <c r="F5" s="217" t="s">
        <v>471</v>
      </c>
      <c r="G5" s="224"/>
      <c r="H5" s="547">
        <f>+År!P2</f>
        <v>49</v>
      </c>
      <c r="I5" s="528"/>
      <c r="J5" s="216"/>
      <c r="K5" s="224"/>
      <c r="L5" s="220"/>
      <c r="M5" s="220"/>
      <c r="N5" s="223" t="s">
        <v>416</v>
      </c>
      <c r="O5" s="220"/>
      <c r="P5" s="216"/>
      <c r="Q5" s="216"/>
      <c r="R5" s="216"/>
      <c r="S5" s="536">
        <f>SUM(F11:F18)</f>
        <v>36870</v>
      </c>
      <c r="T5" s="537"/>
      <c r="U5" s="220"/>
      <c r="V5" s="220"/>
      <c r="W5" s="220"/>
      <c r="X5" s="220"/>
      <c r="Y5" s="220"/>
      <c r="Z5" s="220"/>
      <c r="AA5" s="220"/>
      <c r="AB5"/>
      <c r="AC5"/>
      <c r="AD5"/>
    </row>
    <row r="6" spans="1:35" ht="17.399999999999999">
      <c r="A6" s="103"/>
      <c r="B6" s="106"/>
      <c r="C6" s="103"/>
      <c r="D6" s="320"/>
      <c r="E6" s="103"/>
      <c r="F6" s="103"/>
      <c r="G6" s="135"/>
      <c r="H6" s="135"/>
      <c r="I6" s="135"/>
      <c r="J6" s="118"/>
      <c r="K6" s="135"/>
      <c r="L6" s="118"/>
      <c r="M6" s="118"/>
      <c r="N6" s="135"/>
      <c r="O6" s="118"/>
      <c r="P6" s="118"/>
      <c r="Q6" s="118"/>
      <c r="R6" s="118"/>
      <c r="S6" s="118"/>
      <c r="T6" s="118"/>
      <c r="U6" s="118"/>
      <c r="V6" s="118"/>
      <c r="W6" s="103"/>
      <c r="X6" s="103"/>
      <c r="Y6" s="103"/>
      <c r="Z6" s="118"/>
      <c r="AA6" s="103"/>
    </row>
    <row r="7" spans="1:35">
      <c r="A7" s="103"/>
      <c r="B7" s="103"/>
      <c r="C7" s="103"/>
      <c r="D7" s="320"/>
      <c r="E7" s="103"/>
      <c r="F7" s="103"/>
      <c r="G7" s="135"/>
      <c r="H7" s="135"/>
      <c r="I7" s="135"/>
      <c r="J7" s="103"/>
      <c r="K7" s="135"/>
      <c r="L7" s="103"/>
      <c r="M7" s="118"/>
      <c r="N7" s="135"/>
      <c r="O7" s="118"/>
      <c r="P7" s="118"/>
      <c r="Q7" s="118"/>
      <c r="R7" s="118"/>
      <c r="S7" s="118"/>
      <c r="T7" s="118"/>
      <c r="U7" s="118"/>
      <c r="V7" s="118"/>
      <c r="W7" s="103"/>
      <c r="X7" s="103"/>
      <c r="Y7" s="103"/>
      <c r="Z7" s="118"/>
      <c r="AA7" s="103"/>
    </row>
    <row r="8" spans="1:35" ht="15.6">
      <c r="A8" s="103"/>
      <c r="B8" s="103"/>
      <c r="C8" s="103"/>
      <c r="D8" s="320"/>
      <c r="E8" s="105" t="s">
        <v>4</v>
      </c>
      <c r="F8" s="103"/>
      <c r="G8" s="135"/>
      <c r="H8" s="135"/>
      <c r="I8" s="135"/>
      <c r="J8" s="105" t="s">
        <v>24</v>
      </c>
      <c r="K8" s="135"/>
      <c r="L8" s="105" t="s">
        <v>24</v>
      </c>
      <c r="M8" s="107" t="s">
        <v>24</v>
      </c>
      <c r="N8" s="135"/>
      <c r="O8" s="107" t="s">
        <v>24</v>
      </c>
      <c r="P8" s="107"/>
      <c r="Q8" s="107"/>
      <c r="R8" s="107"/>
      <c r="S8" s="119" t="s">
        <v>402</v>
      </c>
      <c r="T8" s="119" t="s">
        <v>402</v>
      </c>
      <c r="U8" s="119"/>
      <c r="V8" s="119"/>
      <c r="W8" s="107" t="s">
        <v>411</v>
      </c>
      <c r="X8" s="103"/>
      <c r="Y8" s="103"/>
      <c r="Z8" s="118"/>
      <c r="AA8" s="103"/>
    </row>
    <row r="9" spans="1:35" ht="15.6">
      <c r="A9" s="103"/>
      <c r="B9" s="103"/>
      <c r="C9" s="103"/>
      <c r="D9" s="320"/>
      <c r="E9" s="105" t="s">
        <v>486</v>
      </c>
      <c r="F9" s="105" t="s">
        <v>4</v>
      </c>
      <c r="G9" s="108" t="s">
        <v>4</v>
      </c>
      <c r="H9" s="108"/>
      <c r="I9" s="108" t="s">
        <v>419</v>
      </c>
      <c r="J9" s="105" t="s">
        <v>44</v>
      </c>
      <c r="K9" s="108"/>
      <c r="L9" s="105" t="s">
        <v>492</v>
      </c>
      <c r="M9" s="107" t="s">
        <v>499</v>
      </c>
      <c r="N9" s="108"/>
      <c r="O9" s="107" t="s">
        <v>587</v>
      </c>
      <c r="P9" s="107" t="s">
        <v>631</v>
      </c>
      <c r="Q9" s="107"/>
      <c r="R9" s="107" t="s">
        <v>589</v>
      </c>
      <c r="S9" s="107" t="s">
        <v>580</v>
      </c>
      <c r="T9" s="107" t="s">
        <v>498</v>
      </c>
      <c r="U9" s="423" t="s">
        <v>24</v>
      </c>
      <c r="V9" s="423" t="s">
        <v>24</v>
      </c>
      <c r="W9" s="107"/>
      <c r="X9" s="105" t="s">
        <v>545</v>
      </c>
      <c r="Y9" s="105" t="s">
        <v>413</v>
      </c>
      <c r="Z9" s="107" t="s">
        <v>587</v>
      </c>
      <c r="AA9" s="103"/>
    </row>
    <row r="10" spans="1:35" ht="15.6">
      <c r="A10" s="103"/>
      <c r="B10" s="105" t="s">
        <v>503</v>
      </c>
      <c r="C10" s="103"/>
      <c r="D10" s="323" t="s">
        <v>89</v>
      </c>
      <c r="E10" s="105" t="s">
        <v>487</v>
      </c>
      <c r="F10" s="105" t="s">
        <v>10</v>
      </c>
      <c r="G10" s="108" t="s">
        <v>402</v>
      </c>
      <c r="H10" s="136" t="s">
        <v>536</v>
      </c>
      <c r="I10" s="108" t="s">
        <v>402</v>
      </c>
      <c r="J10" s="105"/>
      <c r="K10" s="136" t="s">
        <v>536</v>
      </c>
      <c r="L10" s="105" t="s">
        <v>414</v>
      </c>
      <c r="M10" s="107" t="s">
        <v>45</v>
      </c>
      <c r="N10" s="136" t="s">
        <v>536</v>
      </c>
      <c r="O10" s="107" t="s">
        <v>588</v>
      </c>
      <c r="P10" s="107" t="s">
        <v>630</v>
      </c>
      <c r="Q10" s="107"/>
      <c r="R10" s="107" t="s">
        <v>590</v>
      </c>
      <c r="S10" s="107" t="s">
        <v>556</v>
      </c>
      <c r="T10" s="107" t="s">
        <v>439</v>
      </c>
      <c r="U10" s="423" t="s">
        <v>737</v>
      </c>
      <c r="V10" s="423" t="s">
        <v>738</v>
      </c>
      <c r="W10" s="107" t="s">
        <v>1</v>
      </c>
      <c r="X10" s="105" t="s">
        <v>546</v>
      </c>
      <c r="Y10" s="105" t="s">
        <v>414</v>
      </c>
      <c r="Z10" s="107" t="s">
        <v>588</v>
      </c>
      <c r="AA10" s="103"/>
    </row>
    <row r="11" spans="1:35" ht="15.6">
      <c r="A11" s="103"/>
      <c r="B11" s="2">
        <f>+'Ark1'!AO1327</f>
        <v>0</v>
      </c>
      <c r="C11" s="2" t="s">
        <v>517</v>
      </c>
      <c r="D11" s="324">
        <f>+'Ark1'!C1327</f>
        <v>2024</v>
      </c>
      <c r="E11" s="2">
        <f>+'Ark1'!Q1327</f>
        <v>195</v>
      </c>
      <c r="F11" s="2">
        <f>+'Ark1'!R1327</f>
        <v>395</v>
      </c>
      <c r="G11" s="55">
        <f>+'Ark1'!AE1327</f>
        <v>1.071331705994033</v>
      </c>
      <c r="H11" s="55">
        <f t="shared" ref="H11:H18" si="0">+G11-G20</f>
        <v>-0.13734786367436125</v>
      </c>
      <c r="I11" s="55">
        <f>+'Ark1'!AF1327</f>
        <v>1.1157332286948463</v>
      </c>
      <c r="J11" s="5">
        <f>+'Ark1'!S1327</f>
        <v>3.8</v>
      </c>
      <c r="K11" s="5">
        <f t="shared" ref="K11:K18" si="1">+J11-J20</f>
        <v>7.3706896551724022E-2</v>
      </c>
      <c r="L11" s="5">
        <f>+'Ark1'!T1327</f>
        <v>7.5037974683544304</v>
      </c>
      <c r="M11" s="307">
        <f>+'Ark1'!U1327</f>
        <v>235.18860759493677</v>
      </c>
      <c r="N11" s="19">
        <f t="shared" ref="N11:N18" si="2">+M11-M20</f>
        <v>10.284297250109319</v>
      </c>
      <c r="O11" s="19">
        <f>+'Ark1'!AG1327</f>
        <v>588.61772151898731</v>
      </c>
      <c r="P11" s="307">
        <f>1000*M11/O11</f>
        <v>399.56086777001696</v>
      </c>
      <c r="Q11" s="107"/>
      <c r="R11" s="19">
        <f>+'Ark1'!AH1327</f>
        <v>99.240506329113899</v>
      </c>
      <c r="S11" s="19">
        <f>+'Ark1'!W1327</f>
        <v>71.645569620253156</v>
      </c>
      <c r="T11" s="19">
        <f>+'Ark1'!X1327</f>
        <v>1.7721518987341764</v>
      </c>
      <c r="U11" s="374">
        <f>+IF(F11=0,"",'Ark1'!AR1327)</f>
        <v>207.43797468354433</v>
      </c>
      <c r="V11" s="114">
        <f>+IF(F11=0,"",'Ark1'!AS1327)</f>
        <v>26.065487788575098</v>
      </c>
      <c r="W11" s="19">
        <f>+'Ark1'!Y1327</f>
        <v>50.420832512224173</v>
      </c>
      <c r="X11" s="5">
        <f>+'Ark1'!Z1327</f>
        <v>1.1241874702888437</v>
      </c>
      <c r="Y11" s="5">
        <f>+'Ark1'!AA1327</f>
        <v>2.0256233944630786</v>
      </c>
      <c r="Z11" s="19">
        <f>+'Ark1'!AJ1327</f>
        <v>100.05230626899755</v>
      </c>
      <c r="AA11" s="103"/>
    </row>
    <row r="12" spans="1:35" ht="15.6">
      <c r="A12" s="103"/>
      <c r="B12" s="2">
        <f>+'Ark1'!AO1328</f>
        <v>1</v>
      </c>
      <c r="C12" s="2" t="s">
        <v>512</v>
      </c>
      <c r="D12" s="324">
        <f>+'Ark1'!C1328</f>
        <v>2024</v>
      </c>
      <c r="E12" s="2">
        <f>+'Ark1'!Q1328</f>
        <v>3708</v>
      </c>
      <c r="F12" s="2">
        <f>+'Ark1'!R1328</f>
        <v>10111</v>
      </c>
      <c r="G12" s="55">
        <f>+'Ark1'!AE1328</f>
        <v>27.423379441280176</v>
      </c>
      <c r="H12" s="55">
        <f t="shared" si="0"/>
        <v>-3.3927397595325672</v>
      </c>
      <c r="I12" s="55">
        <f>+'Ark1'!AF1328</f>
        <v>26.557741613120921</v>
      </c>
      <c r="J12" s="5">
        <f>+'Ark1'!S1328</f>
        <v>4.2753092528451262</v>
      </c>
      <c r="K12" s="5">
        <f t="shared" si="1"/>
        <v>7.2856821555486562E-2</v>
      </c>
      <c r="L12" s="5">
        <f>+'Ark1'!T1328</f>
        <v>7.5847097220848578</v>
      </c>
      <c r="M12" s="307">
        <f>+'Ark1'!U1328</f>
        <v>218.7006329739894</v>
      </c>
      <c r="N12" s="19">
        <f t="shared" si="2"/>
        <v>1.9649947660440432</v>
      </c>
      <c r="O12" s="19">
        <f>+'Ark1'!AG1328</f>
        <v>581.04539610325389</v>
      </c>
      <c r="P12" s="307">
        <f t="shared" ref="P12:P17" si="3">1000*M12/O12</f>
        <v>376.39164588634912</v>
      </c>
      <c r="Q12" s="107"/>
      <c r="R12" s="19">
        <f>+'Ark1'!AH1328</f>
        <v>99.742854317080386</v>
      </c>
      <c r="S12" s="19">
        <f>+'Ark1'!W1328</f>
        <v>73.939274057956695</v>
      </c>
      <c r="T12" s="19">
        <f>+'Ark1'!X1328</f>
        <v>0.32637721293640587</v>
      </c>
      <c r="U12" s="374">
        <f>+IF(F12=0,"",'Ark1'!AR1328)</f>
        <v>198.521511225398</v>
      </c>
      <c r="V12" s="114">
        <f>+IF(F12=0,"",'Ark1'!AS1328)</f>
        <v>27.464107670597844</v>
      </c>
      <c r="W12" s="19">
        <f>+'Ark1'!Y1328</f>
        <v>51.202507008531313</v>
      </c>
      <c r="X12" s="5">
        <f>+'Ark1'!Z1328</f>
        <v>0.98903193080722884</v>
      </c>
      <c r="Y12" s="5">
        <f>+'Ark1'!AA1328</f>
        <v>1.8532128309396647</v>
      </c>
      <c r="Z12" s="19">
        <f>+'Ark1'!AJ1328</f>
        <v>107.97056808529952</v>
      </c>
      <c r="AA12" s="103"/>
    </row>
    <row r="13" spans="1:35" ht="15.6">
      <c r="A13" s="103"/>
      <c r="B13" s="2">
        <f>+'Ark1'!AO1329</f>
        <v>2</v>
      </c>
      <c r="C13" s="2" t="s">
        <v>506</v>
      </c>
      <c r="D13" s="324">
        <f>+'Ark1'!C1329</f>
        <v>2024</v>
      </c>
      <c r="E13" s="2">
        <f>+'Ark1'!Q1329</f>
        <v>178</v>
      </c>
      <c r="F13" s="2">
        <f>+'Ark1'!R1329</f>
        <v>364</v>
      </c>
      <c r="G13" s="55">
        <f>+'Ark1'!AE1329</f>
        <v>0.98725250881475435</v>
      </c>
      <c r="H13" s="55">
        <f t="shared" si="0"/>
        <v>0.14586565320507439</v>
      </c>
      <c r="I13" s="55">
        <f>+'Ark1'!AF1329</f>
        <v>0.62005436424403659</v>
      </c>
      <c r="J13" s="5">
        <f>+'Ark1'!S1329</f>
        <v>3.8516483516483526</v>
      </c>
      <c r="K13" s="5">
        <f t="shared" si="1"/>
        <v>0.12719014731398692</v>
      </c>
      <c r="L13" s="5">
        <f>+'Ark1'!T1329</f>
        <v>7.0054945054945073</v>
      </c>
      <c r="M13" s="307">
        <f>+'Ark1'!U1329</f>
        <v>141.8343406593406</v>
      </c>
      <c r="N13" s="19">
        <f t="shared" si="2"/>
        <v>2.7581796686286282</v>
      </c>
      <c r="O13" s="19">
        <f>+'Ark1'!AG1329</f>
        <v>509.36263736263743</v>
      </c>
      <c r="P13" s="307">
        <f t="shared" si="3"/>
        <v>278.45454349326877</v>
      </c>
      <c r="Q13" s="107"/>
      <c r="R13" s="19">
        <f>+'Ark1'!AH1329</f>
        <v>100</v>
      </c>
      <c r="S13" s="19">
        <f>+'Ark1'!W1329</f>
        <v>60.989010989010993</v>
      </c>
      <c r="T13" s="19">
        <f>+'Ark1'!X1329</f>
        <v>0</v>
      </c>
      <c r="U13" s="374">
        <f>+IF(F13=0,"",'Ark1'!AR1329)</f>
        <v>175.98626373626371</v>
      </c>
      <c r="V13" s="114">
        <f>+IF(F13=0,"",'Ark1'!AS1329)</f>
        <v>25.58431002390541</v>
      </c>
      <c r="W13" s="19">
        <f>+'Ark1'!Y1329</f>
        <v>34.923746634072693</v>
      </c>
      <c r="X13" s="5">
        <f>+'Ark1'!Z1329</f>
        <v>0.88016764603945941</v>
      </c>
      <c r="Y13" s="5">
        <f>+'Ark1'!AA1329</f>
        <v>1.7836166885651339</v>
      </c>
      <c r="Z13" s="19">
        <f>+'Ark1'!AJ1329</f>
        <v>117.7203583916456</v>
      </c>
      <c r="AA13" s="103"/>
    </row>
    <row r="14" spans="1:35" ht="15.6">
      <c r="A14" s="103"/>
      <c r="B14" s="2">
        <f>+'Ark1'!AO1330</f>
        <v>3</v>
      </c>
      <c r="C14" s="2" t="s">
        <v>507</v>
      </c>
      <c r="D14" s="324">
        <f>+'Ark1'!C1330</f>
        <v>2024</v>
      </c>
      <c r="E14" s="2">
        <f>+'Ark1'!Q1330</f>
        <v>164</v>
      </c>
      <c r="F14" s="2">
        <f>+'Ark1'!R1330</f>
        <v>453</v>
      </c>
      <c r="G14" s="55">
        <f>+'Ark1'!AE1330</f>
        <v>1.2286411716842964</v>
      </c>
      <c r="H14" s="55">
        <f t="shared" si="0"/>
        <v>0.18928093828410342</v>
      </c>
      <c r="I14" s="55">
        <f>+'Ark1'!AF1330</f>
        <v>0.64845827476953322</v>
      </c>
      <c r="J14" s="5">
        <f>+'Ark1'!S1330</f>
        <v>4.5849889624724067</v>
      </c>
      <c r="K14" s="5">
        <f t="shared" si="1"/>
        <v>8.3735829640326997E-2</v>
      </c>
      <c r="L14" s="5">
        <f>+'Ark1'!T1330</f>
        <v>6.5055187637969105</v>
      </c>
      <c r="M14" s="307">
        <f>+'Ark1'!U1330</f>
        <v>119.18918322295811</v>
      </c>
      <c r="N14" s="19">
        <f t="shared" si="2"/>
        <v>-0.77347341864587804</v>
      </c>
      <c r="O14" s="19">
        <f>+'Ark1'!AG1330</f>
        <v>504.84768211920527</v>
      </c>
      <c r="P14" s="307">
        <f t="shared" si="3"/>
        <v>236.0893937803898</v>
      </c>
      <c r="Q14" s="107"/>
      <c r="R14" s="19">
        <f>+'Ark1'!AH1330</f>
        <v>99.779249448123593</v>
      </c>
      <c r="S14" s="19">
        <f>+'Ark1'!W1330</f>
        <v>45.474613686534227</v>
      </c>
      <c r="T14" s="19">
        <f>+'Ark1'!X1330</f>
        <v>0</v>
      </c>
      <c r="U14" s="374">
        <f>+IF(F14=0,"",'Ark1'!AR1330)</f>
        <v>161.78145695364236</v>
      </c>
      <c r="V14" s="114">
        <f>+IF(F14=0,"",'Ark1'!AS1330)</f>
        <v>26.881565972048609</v>
      </c>
      <c r="W14" s="19">
        <f>+'Ark1'!Y1330</f>
        <v>45.020513769161688</v>
      </c>
      <c r="X14" s="5">
        <f>+'Ark1'!Z1330</f>
        <v>0.95132987543070913</v>
      </c>
      <c r="Y14" s="5">
        <f>+'Ark1'!AA1330</f>
        <v>2.0870864400275355</v>
      </c>
      <c r="Z14" s="19">
        <f>+'Ark1'!AJ1330</f>
        <v>117.52214097971181</v>
      </c>
      <c r="AA14" s="103"/>
    </row>
    <row r="15" spans="1:35" ht="15.6">
      <c r="A15" s="103"/>
      <c r="B15" s="2">
        <f>+'Ark1'!AO1331</f>
        <v>4</v>
      </c>
      <c r="C15" s="2" t="s">
        <v>508</v>
      </c>
      <c r="D15" s="324">
        <f>+'Ark1'!C1331</f>
        <v>2024</v>
      </c>
      <c r="E15" s="2">
        <f>+'Ark1'!Q1331</f>
        <v>1793</v>
      </c>
      <c r="F15" s="2">
        <f>+'Ark1'!R1331</f>
        <v>7764</v>
      </c>
      <c r="G15" s="55">
        <f>+'Ark1'!AE1331</f>
        <v>21.057770545158672</v>
      </c>
      <c r="H15" s="55">
        <f t="shared" si="0"/>
        <v>0.89834987777999586</v>
      </c>
      <c r="I15" s="55">
        <f>+'Ark1'!AF1331</f>
        <v>20.136103852767672</v>
      </c>
      <c r="J15" s="5">
        <f>+'Ark1'!S1331</f>
        <v>6.114760432766615</v>
      </c>
      <c r="K15" s="5">
        <f t="shared" si="1"/>
        <v>-2.5636744015855584E-4</v>
      </c>
      <c r="L15" s="5">
        <f>+'Ark1'!T1331</f>
        <v>8.6505667181865</v>
      </c>
      <c r="M15" s="307">
        <f>+'Ark1'!U1331</f>
        <v>215.94488665636305</v>
      </c>
      <c r="N15" s="19">
        <f t="shared" si="2"/>
        <v>-0.83265566176606853</v>
      </c>
      <c r="O15" s="19">
        <f>+'Ark1'!AG1331</f>
        <v>516.76313755795991</v>
      </c>
      <c r="P15" s="307">
        <f t="shared" si="3"/>
        <v>417.87981951816909</v>
      </c>
      <c r="Q15" s="107"/>
      <c r="R15" s="19">
        <f>+'Ark1'!AH1331</f>
        <v>99.574961360123609</v>
      </c>
      <c r="S15" s="19">
        <f>+'Ark1'!W1331</f>
        <v>84.750128799587856</v>
      </c>
      <c r="T15" s="19">
        <f>+'Ark1'!X1331</f>
        <v>0.30911901081916543</v>
      </c>
      <c r="U15" s="374">
        <f>+IF(F15=0,"",'Ark1'!AR1331)</f>
        <v>188.21226172076248</v>
      </c>
      <c r="V15" s="114">
        <f>+IF(F15=0,"",'Ark1'!AS1331)</f>
        <v>31.986239013791092</v>
      </c>
      <c r="W15" s="19">
        <f>+'Ark1'!Y1331</f>
        <v>46.869431013167421</v>
      </c>
      <c r="X15" s="5">
        <f>+'Ark1'!Z1331</f>
        <v>1.2465691430227783</v>
      </c>
      <c r="Y15" s="5">
        <f>+'Ark1'!AA1331</f>
        <v>2.0728920475530956</v>
      </c>
      <c r="Z15" s="19">
        <f>+'Ark1'!AJ1331</f>
        <v>96.717720939794063</v>
      </c>
      <c r="AA15" s="103"/>
    </row>
    <row r="16" spans="1:35" ht="15.6">
      <c r="A16" s="103"/>
      <c r="B16" s="2">
        <f>+'Ark1'!AO1332</f>
        <v>5</v>
      </c>
      <c r="C16" s="2" t="s">
        <v>509</v>
      </c>
      <c r="D16" s="324">
        <f>+'Ark1'!C1332</f>
        <v>2024</v>
      </c>
      <c r="E16" s="2">
        <f>+'Ark1'!Q1332</f>
        <v>1891</v>
      </c>
      <c r="F16" s="2">
        <f>+'Ark1'!R1332</f>
        <v>11121</v>
      </c>
      <c r="G16" s="55">
        <f>+'Ark1'!AE1332</f>
        <v>30.162733930024409</v>
      </c>
      <c r="H16" s="55">
        <f t="shared" si="0"/>
        <v>1.7118756112351683</v>
      </c>
      <c r="I16" s="55">
        <f>+'Ark1'!AF1332</f>
        <v>32.487620608979178</v>
      </c>
      <c r="J16" s="5">
        <f>+'Ark1'!S1332</f>
        <v>7.2090827338129504</v>
      </c>
      <c r="K16" s="5">
        <f t="shared" si="1"/>
        <v>-4.0596812057769327E-2</v>
      </c>
      <c r="L16" s="5">
        <f>+'Ark1'!T1332</f>
        <v>7.256361837964211</v>
      </c>
      <c r="M16" s="307">
        <f>+'Ark1'!U1332</f>
        <v>243.23556334862059</v>
      </c>
      <c r="N16" s="19">
        <f t="shared" si="2"/>
        <v>-4.0110215259421409</v>
      </c>
      <c r="O16" s="19">
        <f>+'Ark1'!AG1332</f>
        <v>509.08911069148439</v>
      </c>
      <c r="P16" s="307">
        <f t="shared" si="3"/>
        <v>477.78583010396574</v>
      </c>
      <c r="Q16" s="107"/>
      <c r="R16" s="19">
        <f>+'Ark1'!AH1332</f>
        <v>99.478464166891484</v>
      </c>
      <c r="S16" s="19">
        <f>+'Ark1'!W1332</f>
        <v>68.438090099811177</v>
      </c>
      <c r="T16" s="19">
        <f>+'Ark1'!X1332</f>
        <v>1.2678715942810899</v>
      </c>
      <c r="U16" s="374">
        <f>+IF(F16=0,"",'Ark1'!AR1332)</f>
        <v>191.54851182447629</v>
      </c>
      <c r="V16" s="114">
        <f>+IF(F16=0,"",'Ark1'!AS1332)</f>
        <v>34.297030760723878</v>
      </c>
      <c r="W16" s="19">
        <f>+'Ark1'!Y1332</f>
        <v>47.257556557675905</v>
      </c>
      <c r="X16" s="5">
        <f>+'Ark1'!Z1332</f>
        <v>1.300429531040779</v>
      </c>
      <c r="Y16" s="5">
        <f>+'Ark1'!AA1332</f>
        <v>1.9079178132604775</v>
      </c>
      <c r="Z16" s="19">
        <f>+'Ark1'!AJ1332</f>
        <v>102.81463546776985</v>
      </c>
      <c r="AA16" s="103"/>
    </row>
    <row r="17" spans="1:27" ht="15.6">
      <c r="A17" s="103"/>
      <c r="B17" s="2">
        <f>+'Ark1'!AO1333</f>
        <v>6</v>
      </c>
      <c r="C17" s="2" t="s">
        <v>510</v>
      </c>
      <c r="D17" s="324">
        <f>+'Ark1'!C1333</f>
        <v>2024</v>
      </c>
      <c r="E17" s="2">
        <f>+'Ark1'!Q1333</f>
        <v>1010</v>
      </c>
      <c r="F17" s="2">
        <f>+'Ark1'!R1333</f>
        <v>4886</v>
      </c>
      <c r="G17" s="55">
        <f>+'Ark1'!AE1333</f>
        <v>13.251966368321128</v>
      </c>
      <c r="H17" s="55">
        <f t="shared" si="0"/>
        <v>-0.54104725537315979</v>
      </c>
      <c r="I17" s="55">
        <f>+'Ark1'!AF1333</f>
        <v>13.63158432220869</v>
      </c>
      <c r="J17" s="5">
        <f>+'Ark1'!S1333</f>
        <v>6.3792468276708956</v>
      </c>
      <c r="K17" s="5">
        <f t="shared" si="1"/>
        <v>3.6092908879584051E-2</v>
      </c>
      <c r="L17" s="5">
        <f>+'Ark1'!T1333</f>
        <v>7.6837904216127697</v>
      </c>
      <c r="M17" s="307">
        <f>+'Ark1'!U1333</f>
        <v>232.29821940237321</v>
      </c>
      <c r="N17" s="19">
        <f t="shared" si="2"/>
        <v>-0.36876832189395259</v>
      </c>
      <c r="O17" s="19">
        <f>+'Ark1'!AG1333</f>
        <v>519.38968481375355</v>
      </c>
      <c r="P17" s="307">
        <f t="shared" si="3"/>
        <v>447.25227742185979</v>
      </c>
      <c r="Q17" s="107"/>
      <c r="R17" s="19">
        <f>+'Ark1'!AH1333</f>
        <v>99.611133851821521</v>
      </c>
      <c r="S17" s="19">
        <f>+'Ark1'!W1333</f>
        <v>73.372902169463757</v>
      </c>
      <c r="T17" s="19">
        <f>+'Ark1'!X1333</f>
        <v>0.88006549324600947</v>
      </c>
      <c r="U17" s="374">
        <f>+IF(F17=0,"",'Ark1'!AR1333)</f>
        <v>191.89725747032335</v>
      </c>
      <c r="V17" s="114">
        <f>+IF(F17=0,"",'Ark1'!AS1333)</f>
        <v>32.414759580448177</v>
      </c>
      <c r="W17" s="19">
        <f>+'Ark1'!Y1333</f>
        <v>53.216229020985111</v>
      </c>
      <c r="X17" s="5">
        <f>+'Ark1'!Z1333</f>
        <v>1.5277656473338843</v>
      </c>
      <c r="Y17" s="5">
        <f>+'Ark1'!AA1333</f>
        <v>2.0416486340159774</v>
      </c>
      <c r="Z17" s="19">
        <f>+'Ark1'!AJ1333</f>
        <v>100.69615851952024</v>
      </c>
      <c r="AA17" s="103"/>
    </row>
    <row r="18" spans="1:27" ht="15.6">
      <c r="A18" s="103"/>
      <c r="B18" s="2">
        <f>+'Ark1'!AO1334</f>
        <v>9</v>
      </c>
      <c r="C18" s="2" t="s">
        <v>511</v>
      </c>
      <c r="D18" s="324">
        <f>+'Ark1'!C1334</f>
        <v>2024</v>
      </c>
      <c r="E18" s="2">
        <f>+'Ark1'!Q1334</f>
        <v>824</v>
      </c>
      <c r="F18" s="2">
        <f>+'Ark1'!R1334</f>
        <v>1776</v>
      </c>
      <c r="G18" s="55">
        <f>+'Ark1'!AE1334</f>
        <v>4.8169243287225374</v>
      </c>
      <c r="H18" s="55">
        <f t="shared" si="0"/>
        <v>1.1257627980757365</v>
      </c>
      <c r="I18" s="55">
        <f>+'Ark1'!AF1334</f>
        <v>4.8027037352151121</v>
      </c>
      <c r="J18" s="5">
        <f>+'Ark1'!S1334</f>
        <v>5.7588571428571402</v>
      </c>
      <c r="K18" s="5">
        <f t="shared" si="1"/>
        <v>0.53631379025598402</v>
      </c>
      <c r="L18" s="5">
        <f>+'Ark1'!T1334</f>
        <v>8.3034909909909906</v>
      </c>
      <c r="M18" s="307">
        <f>+'Ark1'!U1334</f>
        <v>225.16238738738753</v>
      </c>
      <c r="N18" s="19">
        <f t="shared" si="2"/>
        <v>8.46450453629393</v>
      </c>
      <c r="O18" s="19">
        <f>+'Ark1'!AG1334</f>
        <v>564</v>
      </c>
      <c r="P18" s="307"/>
      <c r="Q18" s="107"/>
      <c r="R18" s="19">
        <f>+'Ark1'!AH1334</f>
        <v>2.0833333333333339</v>
      </c>
      <c r="S18" s="19">
        <f>+'Ark1'!W1334</f>
        <v>77.927927927927954</v>
      </c>
      <c r="T18" s="19">
        <f>+'Ark1'!X1334</f>
        <v>0.50675675675675691</v>
      </c>
      <c r="U18" s="374">
        <f>+IF(F18=0,"",'Ark1'!AR1334)</f>
        <v>181.32432432432435</v>
      </c>
      <c r="V18" s="114">
        <f>+IF(F18=0,"",'Ark1'!AS1334)</f>
        <v>30.539684528402368</v>
      </c>
      <c r="W18" s="19">
        <f>+'Ark1'!Y1334</f>
        <v>50.319209585498641</v>
      </c>
      <c r="X18" s="5">
        <f>+'Ark1'!Z1334</f>
        <v>1.6600028473494579</v>
      </c>
      <c r="Y18" s="5">
        <f>+'Ark1'!AA1334</f>
        <v>2.2605381788474501</v>
      </c>
      <c r="Z18" s="19">
        <f>+'Ark1'!AJ1334</f>
        <v>12</v>
      </c>
      <c r="AA18" s="103"/>
    </row>
    <row r="19" spans="1:27" ht="15.6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7"/>
      <c r="R19" s="103"/>
      <c r="S19" s="103"/>
      <c r="T19" s="103"/>
      <c r="U19" s="103"/>
      <c r="V19" s="103"/>
      <c r="W19" s="103"/>
      <c r="X19" s="103"/>
      <c r="Y19" s="103"/>
      <c r="Z19" s="103"/>
      <c r="AA19" s="103"/>
    </row>
    <row r="20" spans="1:27" ht="15.6">
      <c r="A20" s="103"/>
      <c r="B20" s="109">
        <f>+'Ark1'!AO1335</f>
        <v>0</v>
      </c>
      <c r="C20" s="109" t="str">
        <f t="shared" ref="C20:C27" si="4">+C11</f>
        <v>Holstein</v>
      </c>
      <c r="D20" s="325">
        <f>+'Ark1'!C1335</f>
        <v>2023</v>
      </c>
      <c r="E20" s="109">
        <f>+'Ark1'!Q1335</f>
        <v>201</v>
      </c>
      <c r="F20" s="109">
        <f>+'Ark1'!R1335</f>
        <v>464</v>
      </c>
      <c r="G20" s="112">
        <f>+'Ark1'!AE1335</f>
        <v>1.2086795696683943</v>
      </c>
      <c r="H20" s="103"/>
      <c r="I20" s="112">
        <f>+'Ark1'!AF1335</f>
        <v>1.2024992066062941</v>
      </c>
      <c r="J20" s="111">
        <f>+'Ark1'!S1335</f>
        <v>3.7262931034482758</v>
      </c>
      <c r="K20" s="103"/>
      <c r="L20" s="111">
        <f>+'Ark1'!T1335</f>
        <v>7.1508620689655187</v>
      </c>
      <c r="M20" s="110">
        <f>+'Ark1'!U1335</f>
        <v>224.90431034482745</v>
      </c>
      <c r="N20" s="103"/>
      <c r="O20" s="110">
        <f>+'Ark1'!AG1335</f>
        <v>575.75431034482756</v>
      </c>
      <c r="P20" s="110">
        <f>1000*M20/O20</f>
        <v>390.62549129702393</v>
      </c>
      <c r="Q20" s="107"/>
      <c r="R20" s="110">
        <f>+'Ark1'!AH1335</f>
        <v>99.784482758620669</v>
      </c>
      <c r="S20" s="110">
        <f>+'Ark1'!W1335</f>
        <v>64.008620689655146</v>
      </c>
      <c r="T20" s="110">
        <f>+'Ark1'!X1335</f>
        <v>1.5086206896551722</v>
      </c>
      <c r="U20" s="374">
        <f>+IF(F20=0,"",'Ark1'!AR1335)</f>
        <v>204.38146551724137</v>
      </c>
      <c r="V20" s="114">
        <f>+IF(F20=0,"",'Ark1'!AS1335)</f>
        <v>25.71500103044178</v>
      </c>
      <c r="W20" s="110">
        <f>+'Ark1'!Y1335</f>
        <v>61.552642723514353</v>
      </c>
      <c r="X20" s="111">
        <f>+'Ark1'!Z1335</f>
        <v>1.1892471033015211</v>
      </c>
      <c r="Y20" s="111">
        <f>+'Ark1'!AA1335</f>
        <v>2.2607214171150356</v>
      </c>
      <c r="Z20" s="110">
        <f>+'Ark1'!AJ1335</f>
        <v>107.20062555485381</v>
      </c>
      <c r="AA20" s="103"/>
    </row>
    <row r="21" spans="1:27" ht="15.6">
      <c r="A21" s="103"/>
      <c r="B21" s="109">
        <f>+'Ark1'!AO1336</f>
        <v>1</v>
      </c>
      <c r="C21" s="109" t="str">
        <f t="shared" si="4"/>
        <v>NRF</v>
      </c>
      <c r="D21" s="325">
        <f>+'Ark1'!C1336</f>
        <v>2023</v>
      </c>
      <c r="E21" s="109">
        <f>+'Ark1'!Q1336</f>
        <v>4039</v>
      </c>
      <c r="F21" s="109">
        <f>+'Ark1'!R1336</f>
        <v>11830</v>
      </c>
      <c r="G21" s="112">
        <f>+'Ark1'!AE1336</f>
        <v>30.816119200812743</v>
      </c>
      <c r="H21" s="103"/>
      <c r="I21" s="112">
        <f>+'Ark1'!AF1336</f>
        <v>29.545008051818382</v>
      </c>
      <c r="J21" s="111">
        <f>+'Ark1'!S1336</f>
        <v>4.2024524312896396</v>
      </c>
      <c r="K21" s="103"/>
      <c r="L21" s="111">
        <f>+'Ark1'!T1336</f>
        <v>7.5688081149619615</v>
      </c>
      <c r="M21" s="110">
        <f>+'Ark1'!U1336</f>
        <v>216.73563820794536</v>
      </c>
      <c r="N21" s="103"/>
      <c r="O21" s="110">
        <f>+'Ark1'!AG1336</f>
        <v>577.74226542688086</v>
      </c>
      <c r="P21" s="110">
        <f t="shared" ref="P21:P26" si="5">1000*M21/O21</f>
        <v>375.14243145739778</v>
      </c>
      <c r="Q21" s="107"/>
      <c r="R21" s="110">
        <f>+'Ark1'!AH1336</f>
        <v>99.729501267962803</v>
      </c>
      <c r="S21" s="110">
        <f>+'Ark1'!W1336</f>
        <v>72.789518174133548</v>
      </c>
      <c r="T21" s="110">
        <f>+'Ark1'!X1336</f>
        <v>0.27049873203719366</v>
      </c>
      <c r="U21" s="374">
        <f>+IF(F21=0,"",'Ark1'!AR1336)</f>
        <v>198.54344885883347</v>
      </c>
      <c r="V21" s="114">
        <f>+IF(F21=0,"",'Ark1'!AS1336)</f>
        <v>27.159441437177776</v>
      </c>
      <c r="W21" s="110">
        <f>+'Ark1'!Y1336</f>
        <v>52.739196283154882</v>
      </c>
      <c r="X21" s="111">
        <f>+'Ark1'!Z1336</f>
        <v>0.98230437267875381</v>
      </c>
      <c r="Y21" s="111">
        <f>+'Ark1'!AA1336</f>
        <v>1.9344168992279496</v>
      </c>
      <c r="Z21" s="110">
        <f>+'Ark1'!AJ1336</f>
        <v>117.02424959386884</v>
      </c>
      <c r="AA21" s="103"/>
    </row>
    <row r="22" spans="1:27" ht="15.6">
      <c r="A22" s="103"/>
      <c r="B22" s="109">
        <f>+'Ark1'!AO1337</f>
        <v>2</v>
      </c>
      <c r="C22" s="109" t="str">
        <f t="shared" si="4"/>
        <v>Gammelnorsk</v>
      </c>
      <c r="D22" s="325">
        <f>+'Ark1'!C1337</f>
        <v>2023</v>
      </c>
      <c r="E22" s="109">
        <f>+'Ark1'!Q1337</f>
        <v>171</v>
      </c>
      <c r="F22" s="109">
        <f>+'Ark1'!R1337</f>
        <v>323</v>
      </c>
      <c r="G22" s="112">
        <f>+'Ark1'!AE1337</f>
        <v>0.84138685560967996</v>
      </c>
      <c r="H22" s="103"/>
      <c r="I22" s="112">
        <f>+'Ark1'!AF1337</f>
        <v>0.51763574124901124</v>
      </c>
      <c r="J22" s="111">
        <f>+'Ark1'!S1337</f>
        <v>3.7244582043343657</v>
      </c>
      <c r="K22" s="103"/>
      <c r="L22" s="111">
        <f>+'Ark1'!T1337</f>
        <v>6.6191950464396285</v>
      </c>
      <c r="M22" s="110">
        <f>+'Ark1'!U1337</f>
        <v>139.07616099071197</v>
      </c>
      <c r="N22" s="103"/>
      <c r="O22" s="110">
        <f>+'Ark1'!AG1337</f>
        <v>510.40247678018574</v>
      </c>
      <c r="P22" s="110">
        <f t="shared" si="5"/>
        <v>272.48331917991004</v>
      </c>
      <c r="Q22" s="107"/>
      <c r="R22" s="110">
        <f>+'Ark1'!AH1337</f>
        <v>99.690402476780221</v>
      </c>
      <c r="S22" s="110">
        <f>+'Ark1'!W1337</f>
        <v>51.083591331269346</v>
      </c>
      <c r="T22" s="110">
        <f>+'Ark1'!X1337</f>
        <v>0</v>
      </c>
      <c r="U22" s="374">
        <f>+IF(F22=0,"",'Ark1'!AR1337)</f>
        <v>175.24148606811141</v>
      </c>
      <c r="V22" s="114">
        <f>+IF(F22=0,"",'Ark1'!AS1337)</f>
        <v>25.031575886874343</v>
      </c>
      <c r="W22" s="110">
        <f>+'Ark1'!Y1337</f>
        <v>44.242979763201362</v>
      </c>
      <c r="X22" s="111">
        <f>+'Ark1'!Z1337</f>
        <v>0.96128909223051051</v>
      </c>
      <c r="Y22" s="111">
        <f>+'Ark1'!AA1337</f>
        <v>2.2104179106372319</v>
      </c>
      <c r="Z22" s="110">
        <f>+'Ark1'!AJ1337</f>
        <v>141.97653490789889</v>
      </c>
      <c r="AA22" s="103"/>
    </row>
    <row r="23" spans="1:27" ht="15.6">
      <c r="A23" s="103"/>
      <c r="B23" s="109">
        <f>+'Ark1'!AO1338</f>
        <v>3</v>
      </c>
      <c r="C23" s="109" t="str">
        <f t="shared" si="4"/>
        <v>Mini kjøttfe</v>
      </c>
      <c r="D23" s="325">
        <f>+'Ark1'!C1338</f>
        <v>2023</v>
      </c>
      <c r="E23" s="109">
        <f>+'Ark1'!Q1338</f>
        <v>147</v>
      </c>
      <c r="F23" s="109">
        <f>+'Ark1'!R1338</f>
        <v>399</v>
      </c>
      <c r="G23" s="112">
        <f>+'Ark1'!AE1338</f>
        <v>1.039360233400193</v>
      </c>
      <c r="H23" s="103"/>
      <c r="I23" s="112">
        <f>+'Ark1'!AF1338</f>
        <v>0.55155396331515483</v>
      </c>
      <c r="J23" s="111">
        <f>+'Ark1'!S1338</f>
        <v>4.5012531328320797</v>
      </c>
      <c r="K23" s="103"/>
      <c r="L23" s="111">
        <f>+'Ark1'!T1338</f>
        <v>6.2380952380952399</v>
      </c>
      <c r="M23" s="110">
        <f>+'Ark1'!U1338</f>
        <v>119.96265664160399</v>
      </c>
      <c r="N23" s="103"/>
      <c r="O23" s="110">
        <f>+'Ark1'!AG1338</f>
        <v>519.90977443608995</v>
      </c>
      <c r="P23" s="110">
        <f t="shared" si="5"/>
        <v>230.73745203524814</v>
      </c>
      <c r="Q23" s="107"/>
      <c r="R23" s="110">
        <f>+'Ark1'!AH1338</f>
        <v>99.498746867167966</v>
      </c>
      <c r="S23" s="110">
        <f>+'Ark1'!W1338</f>
        <v>45.112781954887218</v>
      </c>
      <c r="T23" s="110">
        <f>+'Ark1'!X1338</f>
        <v>0</v>
      </c>
      <c r="U23" s="374">
        <f>+IF(F23=0,"",'Ark1'!AR1338)</f>
        <v>162.93734335839599</v>
      </c>
      <c r="V23" s="114">
        <f>+IF(F23=0,"",'Ark1'!AS1338)</f>
        <v>26.593302409442185</v>
      </c>
      <c r="W23" s="110">
        <f>+'Ark1'!Y1338</f>
        <v>44.12431383759975</v>
      </c>
      <c r="X23" s="111">
        <f>+'Ark1'!Z1338</f>
        <v>0.91732062355533883</v>
      </c>
      <c r="Y23" s="111">
        <f>+'Ark1'!AA1338</f>
        <v>2.0399401389203375</v>
      </c>
      <c r="Z23" s="110">
        <f>+'Ark1'!AJ1338</f>
        <v>108.56007601766719</v>
      </c>
      <c r="AA23" s="103"/>
    </row>
    <row r="24" spans="1:27" ht="15.6">
      <c r="A24" s="103"/>
      <c r="B24" s="109">
        <f>+'Ark1'!AO1339</f>
        <v>4</v>
      </c>
      <c r="C24" s="109" t="str">
        <f t="shared" si="4"/>
        <v>Lette kjøttfe</v>
      </c>
      <c r="D24" s="325">
        <f>+'Ark1'!C1339</f>
        <v>2023</v>
      </c>
      <c r="E24" s="109">
        <f>+'Ark1'!Q1339</f>
        <v>1713</v>
      </c>
      <c r="F24" s="109">
        <f>+'Ark1'!R1339</f>
        <v>7739</v>
      </c>
      <c r="G24" s="112">
        <f>+'Ark1'!AE1339</f>
        <v>20.159420667378676</v>
      </c>
      <c r="H24" s="103"/>
      <c r="I24" s="112">
        <f>+'Ark1'!AF1339</f>
        <v>19.331616630730661</v>
      </c>
      <c r="J24" s="111">
        <f>+'Ark1'!S1339</f>
        <v>6.1150168002067735</v>
      </c>
      <c r="K24" s="103"/>
      <c r="L24" s="111">
        <f>+'Ark1'!T1339</f>
        <v>8.8088900374725441</v>
      </c>
      <c r="M24" s="110">
        <f>+'Ark1'!U1339</f>
        <v>216.77754231812912</v>
      </c>
      <c r="N24" s="103"/>
      <c r="O24" s="110">
        <f>+'Ark1'!AG1339</f>
        <v>523.63147693500468</v>
      </c>
      <c r="P24" s="110">
        <f t="shared" si="5"/>
        <v>413.98875328695425</v>
      </c>
      <c r="Q24" s="107"/>
      <c r="R24" s="110">
        <f>+'Ark1'!AH1339</f>
        <v>99.599431451091874</v>
      </c>
      <c r="S24" s="110">
        <f>+'Ark1'!W1339</f>
        <v>86.031787052590758</v>
      </c>
      <c r="T24" s="110">
        <f>+'Ark1'!X1339</f>
        <v>0.3618038506266959</v>
      </c>
      <c r="U24" s="374">
        <f>+IF(F24=0,"",'Ark1'!AR1339)</f>
        <v>188.47732265150543</v>
      </c>
      <c r="V24" s="114">
        <f>+IF(F24=0,"",'Ark1'!AS1339)</f>
        <v>31.97184446491902</v>
      </c>
      <c r="W24" s="110">
        <f>+'Ark1'!Y1339</f>
        <v>47.407380770290246</v>
      </c>
      <c r="X24" s="111">
        <f>+'Ark1'!Z1339</f>
        <v>1.2524812751231329</v>
      </c>
      <c r="Y24" s="111">
        <f>+'Ark1'!AA1339</f>
        <v>2.0684234450249548</v>
      </c>
      <c r="Z24" s="110">
        <f>+'Ark1'!AJ1339</f>
        <v>95.448970008705501</v>
      </c>
      <c r="AA24" s="103"/>
    </row>
    <row r="25" spans="1:27" ht="15.6">
      <c r="A25" s="103"/>
      <c r="B25" s="109">
        <f>+'Ark1'!AO1340</f>
        <v>5</v>
      </c>
      <c r="C25" s="109" t="str">
        <f t="shared" si="4"/>
        <v>Tunge kjøttfe</v>
      </c>
      <c r="D25" s="325">
        <f>+'Ark1'!C1340</f>
        <v>2023</v>
      </c>
      <c r="E25" s="109">
        <f>+'Ark1'!Q1340</f>
        <v>1879</v>
      </c>
      <c r="F25" s="109">
        <f>+'Ark1'!R1340</f>
        <v>10922</v>
      </c>
      <c r="G25" s="112">
        <f>+'Ark1'!AE1340</f>
        <v>28.450858318789241</v>
      </c>
      <c r="H25" s="103"/>
      <c r="I25" s="112">
        <f>+'Ark1'!AF1340</f>
        <v>31.117271765942871</v>
      </c>
      <c r="J25" s="111">
        <f>+'Ark1'!S1340</f>
        <v>7.2496795458707197</v>
      </c>
      <c r="K25" s="103"/>
      <c r="L25" s="111">
        <f>+'Ark1'!T1340</f>
        <v>7.5128181651712129</v>
      </c>
      <c r="M25" s="110">
        <f>+'Ark1'!U1340</f>
        <v>247.24658487456273</v>
      </c>
      <c r="N25" s="103"/>
      <c r="O25" s="110">
        <f>+'Ark1'!AG1340</f>
        <v>511.45550265519125</v>
      </c>
      <c r="P25" s="110">
        <f t="shared" si="5"/>
        <v>483.41758684968011</v>
      </c>
      <c r="Q25" s="107"/>
      <c r="R25" s="110">
        <f>+'Ark1'!AH1340</f>
        <v>99.478117560886275</v>
      </c>
      <c r="S25" s="110">
        <f>+'Ark1'!W1340</f>
        <v>73.76854056033693</v>
      </c>
      <c r="T25" s="110">
        <f>+'Ark1'!X1340</f>
        <v>1.3642190075077822</v>
      </c>
      <c r="U25" s="374">
        <f>+IF(F25=0,"",'Ark1'!AR1340)</f>
        <v>192.40606116095952</v>
      </c>
      <c r="V25" s="114">
        <f>+IF(F25=0,"",'Ark1'!AS1340)</f>
        <v>34.431301934865814</v>
      </c>
      <c r="W25" s="110">
        <f>+'Ark1'!Y1340</f>
        <v>46.316109877762088</v>
      </c>
      <c r="X25" s="111">
        <f>+'Ark1'!Z1340</f>
        <v>1.2819841004062531</v>
      </c>
      <c r="Y25" s="111">
        <f>+'Ark1'!AA1340</f>
        <v>1.8492614583889664</v>
      </c>
      <c r="Z25" s="110">
        <f>+'Ark1'!AJ1340</f>
        <v>97.859943154058627</v>
      </c>
      <c r="AA25" s="103"/>
    </row>
    <row r="26" spans="1:27" ht="15.6">
      <c r="A26" s="103"/>
      <c r="B26" s="109">
        <f>+'Ark1'!AO1341</f>
        <v>6</v>
      </c>
      <c r="C26" s="109" t="str">
        <f t="shared" si="4"/>
        <v>Krysninger</v>
      </c>
      <c r="D26" s="325">
        <f>+'Ark1'!C1341</f>
        <v>2023</v>
      </c>
      <c r="E26" s="109">
        <f>+'Ark1'!Q1341</f>
        <v>1161</v>
      </c>
      <c r="F26" s="109">
        <f>+'Ark1'!R1341</f>
        <v>5295</v>
      </c>
      <c r="G26" s="112">
        <f>+'Ark1'!AE1341</f>
        <v>13.793013623694288</v>
      </c>
      <c r="H26" s="103"/>
      <c r="I26" s="112">
        <f>+'Ark1'!AF1341</f>
        <v>14.196123560320684</v>
      </c>
      <c r="J26" s="111">
        <f>+'Ark1'!S1341</f>
        <v>6.3431539187913115</v>
      </c>
      <c r="K26" s="103"/>
      <c r="L26" s="111">
        <f>+'Ark1'!T1341</f>
        <v>7.7357884796978276</v>
      </c>
      <c r="M26" s="110">
        <f>+'Ark1'!U1341</f>
        <v>232.66698772426716</v>
      </c>
      <c r="N26" s="103"/>
      <c r="O26" s="110">
        <f>+'Ark1'!AG1341</f>
        <v>525.67403210576003</v>
      </c>
      <c r="P26" s="110">
        <f t="shared" si="5"/>
        <v>442.6069646093095</v>
      </c>
      <c r="Q26" s="107"/>
      <c r="R26" s="110">
        <f>+'Ark1'!AH1341</f>
        <v>99.52785646836638</v>
      </c>
      <c r="S26" s="110">
        <f>+'Ark1'!W1341</f>
        <v>73.408876298394716</v>
      </c>
      <c r="T26" s="110">
        <f>+'Ark1'!X1341</f>
        <v>1.6052880075542963</v>
      </c>
      <c r="U26" s="374">
        <f>+IF(F26=0,"",'Ark1'!AR1341)</f>
        <v>192.21152030217189</v>
      </c>
      <c r="V26" s="114">
        <f>+IF(F26=0,"",'Ark1'!AS1341)</f>
        <v>32.303847275733816</v>
      </c>
      <c r="W26" s="110">
        <f>+'Ark1'!Y1341</f>
        <v>54.258998425976891</v>
      </c>
      <c r="X26" s="111">
        <f>+'Ark1'!Z1341</f>
        <v>1.5247092528955115</v>
      </c>
      <c r="Y26" s="111">
        <f>+'Ark1'!AA1341</f>
        <v>2.05951891130068</v>
      </c>
      <c r="Z26" s="110">
        <f>+'Ark1'!AJ1341</f>
        <v>114.6089375670103</v>
      </c>
      <c r="AA26" s="103"/>
    </row>
    <row r="27" spans="1:27" ht="15.6">
      <c r="A27" s="103"/>
      <c r="B27" s="109">
        <f>+'Ark1'!AO1342</f>
        <v>9</v>
      </c>
      <c r="C27" s="109" t="str">
        <f t="shared" si="4"/>
        <v>Ukjent</v>
      </c>
      <c r="D27" s="325">
        <f>+'Ark1'!C1342</f>
        <v>2023</v>
      </c>
      <c r="E27" s="109">
        <f>+'Ark1'!Q1342</f>
        <v>894</v>
      </c>
      <c r="F27" s="109">
        <f>+'Ark1'!R1342</f>
        <v>1417</v>
      </c>
      <c r="G27" s="112">
        <f>+'Ark1'!AE1342</f>
        <v>3.6911615306468009</v>
      </c>
      <c r="H27" s="103"/>
      <c r="I27" s="112">
        <f>+'Ark1'!AF1342</f>
        <v>3.5382910800169278</v>
      </c>
      <c r="J27" s="111">
        <f>+'Ark1'!S1342</f>
        <v>5.2225433526011562</v>
      </c>
      <c r="K27" s="103"/>
      <c r="L27" s="111">
        <f>+'Ark1'!T1342</f>
        <v>7.4530698659139052</v>
      </c>
      <c r="M27" s="110">
        <f>+'Ark1'!U1342</f>
        <v>216.6978828510936</v>
      </c>
      <c r="N27" s="103"/>
      <c r="O27" s="110">
        <f>+'Ark1'!AG1342</f>
        <v>598.70078740157476</v>
      </c>
      <c r="P27" s="110"/>
      <c r="Q27" s="107"/>
      <c r="R27" s="110">
        <f>+'Ark1'!AH1342</f>
        <v>8.8214537755822136</v>
      </c>
      <c r="S27" s="110">
        <f>+'Ark1'!W1342</f>
        <v>69.513055751587856</v>
      </c>
      <c r="T27" s="110">
        <f>+'Ark1'!X1342</f>
        <v>0.77628793225123505</v>
      </c>
      <c r="U27" s="374">
        <f>+IF(F27=0,"",'Ark1'!AR1342)</f>
        <v>184.7952755905512</v>
      </c>
      <c r="V27" s="114">
        <f>+IF(F27=0,"",'Ark1'!AS1342)</f>
        <v>29.324331215465502</v>
      </c>
      <c r="W27" s="110">
        <f>+'Ark1'!Y1342</f>
        <v>55.890794022734013</v>
      </c>
      <c r="X27" s="111">
        <f>+'Ark1'!Z1342</f>
        <v>1.5831199817344972</v>
      </c>
      <c r="Y27" s="111">
        <f>+'Ark1'!AA1342</f>
        <v>2.1080765390477687</v>
      </c>
      <c r="Z27" s="110">
        <f>+'Ark1'!AJ1342</f>
        <v>177.09107559247087</v>
      </c>
      <c r="AA27" s="103"/>
    </row>
    <row r="28" spans="1:27" ht="15.6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7"/>
      <c r="R28" s="103"/>
      <c r="S28" s="103"/>
      <c r="T28" s="103"/>
      <c r="U28" s="103"/>
      <c r="V28" s="103"/>
      <c r="W28" s="103"/>
      <c r="X28" s="103"/>
      <c r="Y28" s="103"/>
      <c r="Z28" s="103"/>
      <c r="AA28" s="103"/>
    </row>
    <row r="29" spans="1:27" ht="15.6">
      <c r="A29" s="103"/>
      <c r="B29">
        <f>+'Ark1'!AO1343</f>
        <v>0</v>
      </c>
      <c r="C29" t="str">
        <f t="shared" ref="C29:C36" si="6">+C20</f>
        <v>Holstein</v>
      </c>
      <c r="D29" s="326">
        <f>+'Ark1'!C1343</f>
        <v>2022</v>
      </c>
      <c r="E29">
        <f>+'Ark1'!Q1343</f>
        <v>158</v>
      </c>
      <c r="F29">
        <f>+'Ark1'!R1343</f>
        <v>366</v>
      </c>
      <c r="G29" s="67">
        <f>+'Ark1'!AE1343</f>
        <v>1.0867951420851023</v>
      </c>
      <c r="I29" s="67">
        <f>+'Ark1'!AF1343</f>
        <v>1.1389178311697656</v>
      </c>
      <c r="J29" s="1">
        <f>+'Ark1'!S1343</f>
        <v>3.8415300546448097</v>
      </c>
      <c r="L29" s="1">
        <f>+'Ark1'!T1343</f>
        <v>7.636612021857923</v>
      </c>
      <c r="M29" s="11">
        <f>+'Ark1'!U1343</f>
        <v>241.24295081967205</v>
      </c>
      <c r="O29" s="11">
        <f>+'Ark1'!AG1343</f>
        <v>596.73224043715857</v>
      </c>
      <c r="P29" s="16">
        <f>1000*M29/O29</f>
        <v>404.27336495668561</v>
      </c>
      <c r="Q29" s="107"/>
      <c r="R29" s="11">
        <f>+'Ark1'!AH1343</f>
        <v>98.360655737704931</v>
      </c>
      <c r="S29" s="11">
        <f>+'Ark1'!W1343</f>
        <v>71.038251366120221</v>
      </c>
      <c r="T29" s="11">
        <f>+'Ark1'!X1343</f>
        <v>3.0054644808743154</v>
      </c>
      <c r="U29" s="374">
        <f>+IF(F29=0,"",'Ark1'!AR1343)</f>
        <v>208.39890710382517</v>
      </c>
      <c r="V29" s="114">
        <f>+IF(F29=0,"",'Ark1'!AS1343)</f>
        <v>26.335750187731112</v>
      </c>
      <c r="W29" s="11">
        <f>+'Ark1'!Y1343</f>
        <v>52.556852719654387</v>
      </c>
      <c r="X29" s="1">
        <f>+'Ark1'!Z1343</f>
        <v>1.0824086972555844</v>
      </c>
      <c r="Y29" s="1">
        <f>+'Ark1'!AA1343</f>
        <v>1.961841862710066</v>
      </c>
      <c r="Z29" s="11">
        <f>+'Ark1'!AJ1343</f>
        <v>98.129914997338503</v>
      </c>
      <c r="AA29" s="103"/>
    </row>
    <row r="30" spans="1:27" ht="15.6">
      <c r="A30" s="103"/>
      <c r="B30">
        <f>+'Ark1'!AO1344</f>
        <v>1</v>
      </c>
      <c r="C30" t="str">
        <f t="shared" si="6"/>
        <v>NRF</v>
      </c>
      <c r="D30" s="326">
        <f>+'Ark1'!C1344</f>
        <v>2022</v>
      </c>
      <c r="E30">
        <f>+'Ark1'!Q1344</f>
        <v>3927</v>
      </c>
      <c r="F30">
        <f>+'Ark1'!R1344</f>
        <v>10556</v>
      </c>
      <c r="G30" s="67">
        <f>+'Ark1'!AE1344</f>
        <v>31.344834753689462</v>
      </c>
      <c r="I30" s="67">
        <f>+'Ark1'!AF1344</f>
        <v>29.837519818874753</v>
      </c>
      <c r="J30" s="1">
        <f>+'Ark1'!S1344</f>
        <v>4.3191731462165759</v>
      </c>
      <c r="L30" s="1">
        <f>+'Ark1'!T1344</f>
        <v>7.5358090185676385</v>
      </c>
      <c r="M30" s="11">
        <f>+'Ark1'!U1344</f>
        <v>219.13243463433119</v>
      </c>
      <c r="O30" s="11">
        <f>+'Ark1'!AG1344</f>
        <v>574.32398635846914</v>
      </c>
      <c r="P30" s="16">
        <f t="shared" ref="P30:P35" si="7">1000*M30/O30</f>
        <v>381.54846365333213</v>
      </c>
      <c r="Q30" s="107"/>
      <c r="R30" s="11">
        <f>+'Ark1'!AH1344</f>
        <v>97.044334975369438</v>
      </c>
      <c r="S30" s="11">
        <f>+'Ark1'!W1344</f>
        <v>72.423266388783617</v>
      </c>
      <c r="T30" s="11">
        <f>+'Ark1'!X1344</f>
        <v>0.30314513073133753</v>
      </c>
      <c r="U30" s="374">
        <f>+IF(F30=0,"",'Ark1'!AR1344)</f>
        <v>198.34842743463437</v>
      </c>
      <c r="V30" s="114">
        <f>+IF(F30=0,"",'Ark1'!AS1344)</f>
        <v>27.549044052821912</v>
      </c>
      <c r="W30" s="11">
        <f>+'Ark1'!Y1344</f>
        <v>52.584432566089262</v>
      </c>
      <c r="X30" s="1">
        <f>+'Ark1'!Z1344</f>
        <v>0.99206355297331072</v>
      </c>
      <c r="Y30" s="1">
        <f>+'Ark1'!AA1344</f>
        <v>1.9456781663464016</v>
      </c>
      <c r="Z30" s="11">
        <f>+'Ark1'!AJ1344</f>
        <v>113.1944634015986</v>
      </c>
      <c r="AA30" s="103"/>
    </row>
    <row r="31" spans="1:27" ht="15.6">
      <c r="A31" s="103"/>
      <c r="B31">
        <f>+'Ark1'!AO1345</f>
        <v>2</v>
      </c>
      <c r="C31" t="str">
        <f t="shared" si="6"/>
        <v>Gammelnorsk</v>
      </c>
      <c r="D31" s="326">
        <f>+'Ark1'!C1345</f>
        <v>2022</v>
      </c>
      <c r="E31">
        <f>+'Ark1'!Q1345</f>
        <v>160</v>
      </c>
      <c r="F31">
        <f>+'Ark1'!R1345</f>
        <v>307</v>
      </c>
      <c r="G31" s="67">
        <f>+'Ark1'!AE1345</f>
        <v>0.91160138967247684</v>
      </c>
      <c r="I31" s="67">
        <f>+'Ark1'!AF1345</f>
        <v>0.57754466550649519</v>
      </c>
      <c r="J31" s="1">
        <f>+'Ark1'!S1345</f>
        <v>3.872964169381107</v>
      </c>
      <c r="L31" s="1">
        <f>+'Ark1'!T1345</f>
        <v>6.7785016286644941</v>
      </c>
      <c r="M31" s="11">
        <f>+'Ark1'!U1345</f>
        <v>145.84465798045611</v>
      </c>
      <c r="O31" s="11">
        <f>+'Ark1'!AG1345</f>
        <v>514.90879478827355</v>
      </c>
      <c r="P31" s="16">
        <f t="shared" si="7"/>
        <v>283.24367238750756</v>
      </c>
      <c r="Q31" s="107"/>
      <c r="R31" s="11">
        <f>+'Ark1'!AH1345</f>
        <v>95.114006514657987</v>
      </c>
      <c r="S31" s="11">
        <f>+'Ark1'!W1345</f>
        <v>53.094462540716627</v>
      </c>
      <c r="T31" s="11">
        <f>+'Ark1'!X1345</f>
        <v>0</v>
      </c>
      <c r="U31" s="374">
        <f>+IF(F31=0,"",'Ark1'!AR1345)</f>
        <v>177.10097719869702</v>
      </c>
      <c r="V31" s="114">
        <f>+IF(F31=0,"",'Ark1'!AS1345)</f>
        <v>25.742895339553456</v>
      </c>
      <c r="W31" s="11">
        <f>+'Ark1'!Y1345</f>
        <v>38.492471544441038</v>
      </c>
      <c r="X31" s="1">
        <f>+'Ark1'!Z1345</f>
        <v>0.93788451850516963</v>
      </c>
      <c r="Y31" s="1">
        <f>+'Ark1'!AA1345</f>
        <v>2.206695549173022</v>
      </c>
      <c r="Z31" s="11">
        <f>+'Ark1'!AJ1345</f>
        <v>111.74641846571862</v>
      </c>
      <c r="AA31" s="103"/>
    </row>
    <row r="32" spans="1:27" ht="15.6">
      <c r="A32" s="103"/>
      <c r="B32">
        <f>+'Ark1'!AO1346</f>
        <v>3</v>
      </c>
      <c r="C32" t="str">
        <f t="shared" si="6"/>
        <v>Mini kjøttfe</v>
      </c>
      <c r="D32" s="326">
        <f>+'Ark1'!C1346</f>
        <v>2022</v>
      </c>
      <c r="E32">
        <f>+'Ark1'!Q1346</f>
        <v>133</v>
      </c>
      <c r="F32">
        <f>+'Ark1'!R1346</f>
        <v>314</v>
      </c>
      <c r="G32" s="67">
        <f>+'Ark1'!AE1346</f>
        <v>0.93238708911126267</v>
      </c>
      <c r="I32" s="67">
        <f>+'Ark1'!AF1346</f>
        <v>0.52854090619453364</v>
      </c>
      <c r="J32" s="1">
        <f>+'Ark1'!S1346</f>
        <v>4.5891719745222925</v>
      </c>
      <c r="L32" s="1">
        <f>+'Ark1'!T1346</f>
        <v>6.3407643312101936</v>
      </c>
      <c r="M32" s="11">
        <f>+'Ark1'!U1346</f>
        <v>130.49452229299357</v>
      </c>
      <c r="O32" s="11">
        <f>+'Ark1'!AG1346</f>
        <v>529.45541401273908</v>
      </c>
      <c r="P32" s="16">
        <f t="shared" si="7"/>
        <v>246.46933214635854</v>
      </c>
      <c r="Q32" s="107"/>
      <c r="R32" s="11">
        <f>+'Ark1'!AH1346</f>
        <v>92.675159235668772</v>
      </c>
      <c r="S32" s="11">
        <f>+'Ark1'!W1346</f>
        <v>44.904458598726094</v>
      </c>
      <c r="T32" s="11">
        <f>+'Ark1'!X1346</f>
        <v>0</v>
      </c>
      <c r="U32" s="374">
        <f>+IF(F32=0,"",'Ark1'!AR1346)</f>
        <v>167.52866242038212</v>
      </c>
      <c r="V32" s="114">
        <f>+IF(F32=0,"",'Ark1'!AS1346)</f>
        <v>27.086338925702659</v>
      </c>
      <c r="W32" s="11">
        <f>+'Ark1'!Y1346</f>
        <v>37.792834329838776</v>
      </c>
      <c r="X32" s="1">
        <f>+'Ark1'!Z1346</f>
        <v>0.85957178035577364</v>
      </c>
      <c r="Y32" s="1">
        <f>+'Ark1'!AA1346</f>
        <v>1.9108625262278172</v>
      </c>
      <c r="Z32" s="11">
        <f>+'Ark1'!AJ1346</f>
        <v>87.098704455475101</v>
      </c>
      <c r="AA32" s="103"/>
    </row>
    <row r="33" spans="1:27" ht="15.6">
      <c r="A33" s="103"/>
      <c r="B33">
        <f>+'Ark1'!AO1347</f>
        <v>4</v>
      </c>
      <c r="C33" t="str">
        <f t="shared" si="6"/>
        <v>Lette kjøttfe</v>
      </c>
      <c r="D33" s="326">
        <f>+'Ark1'!C1347</f>
        <v>2022</v>
      </c>
      <c r="E33">
        <f>+'Ark1'!Q1347</f>
        <v>1451</v>
      </c>
      <c r="F33">
        <f>+'Ark1'!R1347</f>
        <v>5734</v>
      </c>
      <c r="G33" s="67">
        <f>+'Ark1'!AE1347</f>
        <v>17.026457225999941</v>
      </c>
      <c r="I33" s="67">
        <f>+'Ark1'!AF1347</f>
        <v>16.326953399961205</v>
      </c>
      <c r="J33" s="1">
        <f>+'Ark1'!S1347</f>
        <v>6.1781228192602917</v>
      </c>
      <c r="L33" s="1">
        <f>+'Ark1'!T1347</f>
        <v>8.8569933728636219</v>
      </c>
      <c r="M33" s="11">
        <f>+'Ark1'!U1347</f>
        <v>220.74495640041837</v>
      </c>
      <c r="O33" s="11">
        <f>+'Ark1'!AG1347</f>
        <v>529.29107080572021</v>
      </c>
      <c r="P33" s="16">
        <f t="shared" si="7"/>
        <v>417.05777515646821</v>
      </c>
      <c r="Q33" s="107"/>
      <c r="R33" s="11">
        <f>+'Ark1'!AH1347</f>
        <v>92.832228810603397</v>
      </c>
      <c r="S33" s="11">
        <f>+'Ark1'!W1347</f>
        <v>86.920125566794553</v>
      </c>
      <c r="T33" s="11">
        <f>+'Ark1'!X1347</f>
        <v>0.50575514475061034</v>
      </c>
      <c r="U33" s="374">
        <f>+IF(F33=0,"",'Ark1'!AR1347)</f>
        <v>189.1002790373212</v>
      </c>
      <c r="V33" s="114">
        <f>+IF(F33=0,"",'Ark1'!AS1347)</f>
        <v>32.265432981161176</v>
      </c>
      <c r="W33" s="11">
        <f>+'Ark1'!Y1347</f>
        <v>46.63055955260532</v>
      </c>
      <c r="X33" s="1">
        <f>+'Ark1'!Z1347</f>
        <v>1.203471188565941</v>
      </c>
      <c r="Y33" s="1">
        <f>+'Ark1'!AA1347</f>
        <v>2.0859928895251958</v>
      </c>
      <c r="Z33" s="11">
        <f>+'Ark1'!AJ1347</f>
        <v>96.656321969671907</v>
      </c>
      <c r="AA33" s="103"/>
    </row>
    <row r="34" spans="1:27" ht="15.6">
      <c r="A34" s="103"/>
      <c r="B34">
        <f>+'Ark1'!AO1348</f>
        <v>5</v>
      </c>
      <c r="C34" t="str">
        <f t="shared" si="6"/>
        <v>Tunge kjøttfe</v>
      </c>
      <c r="D34" s="326">
        <f>+'Ark1'!C1348</f>
        <v>2022</v>
      </c>
      <c r="E34">
        <f>+'Ark1'!Q1348</f>
        <v>1813</v>
      </c>
      <c r="F34">
        <f>+'Ark1'!R1348</f>
        <v>9605</v>
      </c>
      <c r="G34" s="67">
        <f>+'Ark1'!AE1348</f>
        <v>28.520949015648657</v>
      </c>
      <c r="I34" s="67">
        <f>+'Ark1'!AF1348</f>
        <v>31.071851562962593</v>
      </c>
      <c r="J34" s="1">
        <f>+'Ark1'!S1348</f>
        <v>7.3273276400749854</v>
      </c>
      <c r="L34" s="1">
        <f>+'Ark1'!T1348</f>
        <v>7.4641332639250386</v>
      </c>
      <c r="M34" s="11">
        <f>+'Ark1'!U1348</f>
        <v>250.79165955231684</v>
      </c>
      <c r="O34" s="11">
        <f>+'Ark1'!AG1348</f>
        <v>513.52118688183236</v>
      </c>
      <c r="P34" s="16">
        <f t="shared" si="7"/>
        <v>488.3764603270929</v>
      </c>
      <c r="Q34" s="107"/>
      <c r="R34" s="11">
        <f>+'Ark1'!AH1348</f>
        <v>94.492451847995838</v>
      </c>
      <c r="S34" s="11">
        <f>+'Ark1'!W1348</f>
        <v>72.920353982300881</v>
      </c>
      <c r="T34" s="11">
        <f>+'Ark1'!X1348</f>
        <v>1.1764705882352939</v>
      </c>
      <c r="U34" s="374">
        <f>+IF(F34=0,"",'Ark1'!AR1348)</f>
        <v>192.93586673607496</v>
      </c>
      <c r="V34" s="114">
        <f>+IF(F34=0,"",'Ark1'!AS1348)</f>
        <v>34.694409969036606</v>
      </c>
      <c r="W34" s="11">
        <f>+'Ark1'!Y1348</f>
        <v>44.05837430142951</v>
      </c>
      <c r="X34" s="1">
        <f>+'Ark1'!Z1348</f>
        <v>1.2322721038255549</v>
      </c>
      <c r="Y34" s="1">
        <f>+'Ark1'!AA1348</f>
        <v>1.8149960645001939</v>
      </c>
      <c r="Z34" s="11">
        <f>+'Ark1'!AJ1348</f>
        <v>97.604352218220811</v>
      </c>
      <c r="AA34" s="103"/>
    </row>
    <row r="35" spans="1:27" ht="15.6">
      <c r="A35" s="103"/>
      <c r="B35">
        <f>+'Ark1'!AO1349</f>
        <v>6</v>
      </c>
      <c r="C35" t="str">
        <f t="shared" si="6"/>
        <v>Krysninger</v>
      </c>
      <c r="D35" s="326">
        <f>+'Ark1'!C1349</f>
        <v>2022</v>
      </c>
      <c r="E35">
        <f>+'Ark1'!Q1349</f>
        <v>1288</v>
      </c>
      <c r="F35">
        <f>+'Ark1'!R1349</f>
        <v>5402</v>
      </c>
      <c r="G35" s="67">
        <f>+'Ark1'!AE1349</f>
        <v>16.04062119547466</v>
      </c>
      <c r="I35" s="67">
        <f>+'Ark1'!AF1349</f>
        <v>16.629226813194979</v>
      </c>
      <c r="J35" s="1">
        <f>+'Ark1'!S1349</f>
        <v>6.6172222222222228</v>
      </c>
      <c r="L35" s="1">
        <f>+'Ark1'!T1349</f>
        <v>7.9133654202147357</v>
      </c>
      <c r="M35" s="11">
        <f>+'Ark1'!U1349</f>
        <v>238.64965012958183</v>
      </c>
      <c r="O35" s="11">
        <f>+'Ark1'!AG1349</f>
        <v>520.05016660496119</v>
      </c>
      <c r="P35" s="16">
        <f t="shared" si="7"/>
        <v>458.89736309009606</v>
      </c>
      <c r="Q35" s="107"/>
      <c r="R35" s="11">
        <f>+'Ark1'!AH1349</f>
        <v>94.187338022954478</v>
      </c>
      <c r="S35" s="11">
        <f>+'Ark1'!W1349</f>
        <v>76.619770455386899</v>
      </c>
      <c r="T35" s="11">
        <f>+'Ark1'!X1349</f>
        <v>1.5549796371714175</v>
      </c>
      <c r="U35" s="374">
        <f>+IF(F35=0,"",'Ark1'!AR1349)</f>
        <v>192.35283228433912</v>
      </c>
      <c r="V35" s="114">
        <f>+IF(F35=0,"",'Ark1'!AS1349)</f>
        <v>33.166920897599141</v>
      </c>
      <c r="W35" s="11">
        <f>+'Ark1'!Y1349</f>
        <v>52.154369694211091</v>
      </c>
      <c r="X35" s="1">
        <f>+'Ark1'!Z1349</f>
        <v>1.5453303004225587</v>
      </c>
      <c r="Y35" s="1">
        <f>+'Ark1'!AA1349</f>
        <v>1.9971960637643875</v>
      </c>
      <c r="Z35" s="11">
        <f>+'Ark1'!AJ1349</f>
        <v>104.36787864077378</v>
      </c>
      <c r="AA35" s="103"/>
    </row>
    <row r="36" spans="1:27" ht="15.6">
      <c r="A36" s="103"/>
      <c r="B36">
        <f>+'Ark1'!AO1350</f>
        <v>9</v>
      </c>
      <c r="C36" t="str">
        <f t="shared" si="6"/>
        <v>Ukjent</v>
      </c>
      <c r="D36" s="326">
        <f>+'Ark1'!C1350</f>
        <v>2022</v>
      </c>
      <c r="E36">
        <f>+'Ark1'!Q1350</f>
        <v>966</v>
      </c>
      <c r="F36">
        <f>+'Ark1'!R1350</f>
        <v>1393</v>
      </c>
      <c r="G36" s="67">
        <f>+'Ark1'!AE1350</f>
        <v>4.136354188318438</v>
      </c>
      <c r="I36" s="67">
        <f>+'Ark1'!AF1350</f>
        <v>3.8894450021356737</v>
      </c>
      <c r="J36" s="1">
        <f>+'Ark1'!S1350</f>
        <v>5.0821613619541086</v>
      </c>
      <c r="L36" s="1">
        <f>+'Ark1'!T1350</f>
        <v>7.4386216798277101</v>
      </c>
      <c r="M36" s="11">
        <f>+'Ark1'!U1350</f>
        <v>216.46109117013671</v>
      </c>
      <c r="O36" s="11">
        <f>+'Ark1'!AG1350</f>
        <v>586.71333333333325</v>
      </c>
      <c r="P36" s="16"/>
      <c r="Q36" s="107"/>
      <c r="R36" s="11">
        <f>+'Ark1'!AH1350</f>
        <v>10.33740129217516</v>
      </c>
      <c r="S36" s="11">
        <f>+'Ark1'!W1350</f>
        <v>67.910983488872915</v>
      </c>
      <c r="T36" s="11">
        <f>+'Ark1'!X1350</f>
        <v>0.57430007178750897</v>
      </c>
      <c r="U36" s="374">
        <f>+IF(F36=0,"",'Ark1'!AR1350)</f>
        <v>192.88</v>
      </c>
      <c r="V36" s="114">
        <f>+IF(F36=0,"",'Ark1'!AS1350)</f>
        <v>29.719776628771001</v>
      </c>
      <c r="W36" s="11">
        <f>+'Ark1'!Y1350</f>
        <v>53.375212188769957</v>
      </c>
      <c r="X36" s="1">
        <f>+'Ark1'!Z1350</f>
        <v>1.3826659425099483</v>
      </c>
      <c r="Y36" s="1">
        <f>+'Ark1'!AA1350</f>
        <v>2.0883229434573418</v>
      </c>
      <c r="Z36" s="11">
        <f>+'Ark1'!AJ1350</f>
        <v>102.34492898472732</v>
      </c>
      <c r="AA36" s="103"/>
    </row>
    <row r="37" spans="1:27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</row>
    <row r="38" spans="1:27">
      <c r="A38" s="103"/>
      <c r="B38" s="103"/>
      <c r="C38" s="103"/>
      <c r="D38" s="320"/>
      <c r="E38" s="103"/>
      <c r="F38" s="103"/>
      <c r="G38" s="103"/>
      <c r="H38" s="103"/>
      <c r="I38" s="103"/>
      <c r="J38" s="103"/>
      <c r="K38" s="103"/>
      <c r="L38" s="103"/>
      <c r="M38" s="118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</row>
    <row r="39" spans="1:27">
      <c r="A39" s="103"/>
      <c r="B39" s="103"/>
      <c r="C39" s="103"/>
      <c r="D39" s="320"/>
      <c r="E39" s="103"/>
      <c r="F39" s="103"/>
      <c r="G39" s="103"/>
      <c r="H39" s="103"/>
      <c r="I39" s="103"/>
      <c r="J39" s="103"/>
      <c r="K39" s="103"/>
      <c r="L39" s="103"/>
      <c r="M39" s="118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</row>
  </sheetData>
  <mergeCells count="2">
    <mergeCell ref="S5:T5"/>
    <mergeCell ref="H5:I5"/>
  </mergeCells>
  <conditionalFormatting sqref="H11:H18">
    <cfRule type="cellIs" dxfId="25" priority="7" operator="lessThan">
      <formula>0</formula>
    </cfRule>
    <cfRule type="cellIs" dxfId="24" priority="8" operator="greaterThan">
      <formula>0</formula>
    </cfRule>
  </conditionalFormatting>
  <conditionalFormatting sqref="K11:K18">
    <cfRule type="cellIs" dxfId="23" priority="5" operator="lessThan">
      <formula>0</formula>
    </cfRule>
    <cfRule type="cellIs" dxfId="22" priority="6" operator="greaterThan">
      <formula>0</formula>
    </cfRule>
  </conditionalFormatting>
  <conditionalFormatting sqref="N11:N18">
    <cfRule type="cellIs" dxfId="21" priority="3" operator="lessThan">
      <formula>0</formula>
    </cfRule>
    <cfRule type="cellIs" dxfId="2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D032-7452-41B0-8E98-2631FAE82E40}">
  <dimension ref="R1:BI163"/>
  <sheetViews>
    <sheetView zoomScale="83" zoomScaleNormal="83" workbookViewId="0">
      <selection activeCell="A14" sqref="A14"/>
    </sheetView>
  </sheetViews>
  <sheetFormatPr baseColWidth="10" defaultRowHeight="15"/>
  <cols>
    <col min="14" max="14" width="8.1796875" customWidth="1"/>
    <col min="32" max="32" width="2" customWidth="1"/>
    <col min="33" max="33" width="3.90625" customWidth="1"/>
    <col min="34" max="34" width="12.81640625" customWidth="1"/>
    <col min="35" max="35" width="7.08984375" customWidth="1"/>
    <col min="36" max="37" width="6.90625" customWidth="1"/>
    <col min="38" max="38" width="6.1796875" style="67" customWidth="1"/>
    <col min="39" max="39" width="4.90625" style="67" customWidth="1"/>
    <col min="40" max="40" width="6.1796875" style="67" customWidth="1"/>
    <col min="41" max="41" width="7.81640625" customWidth="1"/>
    <col min="42" max="42" width="4.90625" style="67" customWidth="1"/>
    <col min="43" max="43" width="7.6328125" customWidth="1"/>
    <col min="44" max="44" width="6.54296875" style="11" customWidth="1"/>
    <col min="45" max="45" width="4.6328125" style="67" customWidth="1"/>
    <col min="46" max="46" width="6.54296875" style="11" customWidth="1"/>
    <col min="47" max="47" width="7.453125" style="11" customWidth="1"/>
    <col min="48" max="48" width="6.90625" style="11" customWidth="1"/>
    <col min="49" max="49" width="7.453125" style="11" customWidth="1"/>
    <col min="50" max="50" width="6.81640625" style="11" customWidth="1"/>
    <col min="51" max="51" width="5" customWidth="1"/>
    <col min="52" max="52" width="5.36328125" customWidth="1"/>
    <col min="53" max="53" width="7.08984375" customWidth="1"/>
    <col min="54" max="54" width="5.81640625" style="11" customWidth="1"/>
  </cols>
  <sheetData>
    <row r="1" spans="31:61">
      <c r="AL1"/>
      <c r="AM1"/>
      <c r="AN1"/>
      <c r="AP1"/>
      <c r="AR1"/>
      <c r="AS1"/>
      <c r="AT1"/>
      <c r="AU1"/>
      <c r="AV1"/>
      <c r="AW1"/>
      <c r="AX1"/>
      <c r="BB1"/>
    </row>
    <row r="2" spans="31:61" s="184" customFormat="1" ht="31.8"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31:61" s="184" customFormat="1" ht="20.25" customHeight="1"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31:61">
      <c r="AL4"/>
      <c r="AM4"/>
      <c r="AN4"/>
      <c r="AP4"/>
      <c r="AR4"/>
      <c r="AS4"/>
      <c r="AT4"/>
      <c r="AU4"/>
      <c r="AV4"/>
      <c r="AW4"/>
      <c r="AX4"/>
      <c r="BB4"/>
    </row>
    <row r="5" spans="31:61" s="182" customFormat="1" ht="19.8"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31:61">
      <c r="AL6"/>
      <c r="AM6"/>
      <c r="AN6"/>
      <c r="AP6"/>
      <c r="AR6"/>
      <c r="AS6"/>
      <c r="AT6"/>
      <c r="AU6"/>
      <c r="AV6"/>
      <c r="AW6"/>
      <c r="AX6"/>
      <c r="BB6"/>
    </row>
    <row r="7" spans="31:61">
      <c r="AL7"/>
      <c r="AM7"/>
      <c r="AN7"/>
      <c r="AP7"/>
      <c r="AR7"/>
      <c r="AS7"/>
      <c r="AT7"/>
      <c r="AU7"/>
      <c r="AV7"/>
      <c r="AW7"/>
      <c r="AX7"/>
      <c r="BB7"/>
    </row>
    <row r="8" spans="31:61">
      <c r="AL8"/>
      <c r="AM8"/>
      <c r="AN8"/>
      <c r="AP8"/>
      <c r="AR8"/>
      <c r="AS8"/>
      <c r="AT8"/>
      <c r="AU8"/>
      <c r="AV8"/>
      <c r="AW8"/>
      <c r="AX8"/>
      <c r="BB8"/>
    </row>
    <row r="9" spans="31:61">
      <c r="AL9"/>
      <c r="AM9"/>
      <c r="AN9"/>
      <c r="AP9"/>
      <c r="AR9"/>
      <c r="AS9"/>
      <c r="AT9"/>
      <c r="AU9"/>
      <c r="AV9"/>
      <c r="AW9"/>
      <c r="AX9"/>
      <c r="BB9"/>
    </row>
    <row r="10" spans="31:61">
      <c r="AL10"/>
      <c r="AM10"/>
      <c r="AN10"/>
      <c r="AP10"/>
      <c r="AR10"/>
      <c r="AS10"/>
      <c r="AT10"/>
      <c r="AU10"/>
      <c r="AV10"/>
      <c r="AW10"/>
      <c r="AX10"/>
      <c r="BB10"/>
    </row>
    <row r="11" spans="31:61">
      <c r="AL11"/>
      <c r="AM11"/>
      <c r="AN11"/>
      <c r="AP11"/>
      <c r="AR11"/>
      <c r="AS11"/>
      <c r="AT11"/>
      <c r="AU11"/>
      <c r="AV11"/>
      <c r="AW11"/>
      <c r="AX11"/>
      <c r="BB11"/>
    </row>
    <row r="12" spans="31:61">
      <c r="AL12"/>
      <c r="AM12"/>
      <c r="AN12"/>
      <c r="AP12"/>
      <c r="AR12"/>
      <c r="AS12"/>
      <c r="AT12"/>
      <c r="AU12"/>
      <c r="AV12"/>
      <c r="AW12"/>
      <c r="AX12"/>
      <c r="BB12"/>
    </row>
    <row r="13" spans="31:61">
      <c r="AL13"/>
      <c r="AM13"/>
      <c r="AN13"/>
      <c r="AP13"/>
      <c r="AR13"/>
      <c r="AS13"/>
      <c r="AT13"/>
      <c r="AU13"/>
      <c r="AV13"/>
      <c r="AW13"/>
      <c r="AX13"/>
      <c r="BB13"/>
    </row>
    <row r="14" spans="31:61">
      <c r="AL14"/>
      <c r="AM14"/>
      <c r="AN14"/>
      <c r="AP14"/>
      <c r="AR14"/>
      <c r="AS14"/>
      <c r="AT14"/>
      <c r="AU14"/>
      <c r="AV14"/>
      <c r="AW14"/>
      <c r="AX14"/>
      <c r="BB14"/>
    </row>
    <row r="15" spans="31:61">
      <c r="AL15"/>
      <c r="AM15"/>
      <c r="AN15"/>
      <c r="AP15"/>
      <c r="AR15"/>
      <c r="AS15"/>
      <c r="AT15"/>
      <c r="AU15"/>
      <c r="AV15"/>
      <c r="AW15"/>
      <c r="AX15"/>
      <c r="BB15"/>
    </row>
    <row r="16" spans="31:61">
      <c r="AL16"/>
      <c r="AM16"/>
      <c r="AN16"/>
      <c r="AP16"/>
      <c r="AR16"/>
      <c r="AS16"/>
      <c r="AT16"/>
      <c r="AU16"/>
      <c r="AV16"/>
      <c r="AW16"/>
      <c r="AX16"/>
      <c r="BB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spans="38:54">
      <c r="AL65"/>
      <c r="AM65"/>
      <c r="AN65"/>
      <c r="AP65"/>
      <c r="AR65"/>
      <c r="AS65"/>
      <c r="AT65"/>
      <c r="AU65"/>
      <c r="AV65"/>
      <c r="AW65"/>
      <c r="AX65"/>
      <c r="BB65"/>
    </row>
    <row r="66" spans="38:54">
      <c r="AL66"/>
      <c r="AM66"/>
      <c r="AN66"/>
    </row>
    <row r="67" spans="38:54">
      <c r="AL67"/>
      <c r="AM67"/>
      <c r="AN67"/>
    </row>
    <row r="119" spans="18:19">
      <c r="R119" t="s">
        <v>113</v>
      </c>
      <c r="S119" t="s">
        <v>0</v>
      </c>
    </row>
    <row r="120" spans="18:19">
      <c r="R120">
        <v>1</v>
      </c>
      <c r="S120" t="s">
        <v>29</v>
      </c>
    </row>
    <row r="121" spans="18:19">
      <c r="R121">
        <v>2</v>
      </c>
      <c r="S121" t="s">
        <v>30</v>
      </c>
    </row>
    <row r="122" spans="18:19">
      <c r="R122">
        <v>3</v>
      </c>
      <c r="S122" t="s">
        <v>31</v>
      </c>
    </row>
    <row r="123" spans="18:19">
      <c r="R123">
        <v>4</v>
      </c>
      <c r="S123" t="s">
        <v>32</v>
      </c>
    </row>
    <row r="124" spans="18:19">
      <c r="R124">
        <v>5</v>
      </c>
      <c r="S124" t="s">
        <v>400</v>
      </c>
    </row>
    <row r="125" spans="18:19">
      <c r="R125">
        <v>6</v>
      </c>
      <c r="S125" t="s">
        <v>33</v>
      </c>
    </row>
    <row r="126" spans="18:19">
      <c r="R126">
        <v>7</v>
      </c>
      <c r="S126" t="s">
        <v>34</v>
      </c>
    </row>
    <row r="127" spans="18:19">
      <c r="R127">
        <v>8</v>
      </c>
      <c r="S127" t="s">
        <v>35</v>
      </c>
    </row>
    <row r="128" spans="18:19">
      <c r="R128">
        <v>9</v>
      </c>
      <c r="S128" t="s">
        <v>36</v>
      </c>
    </row>
    <row r="129" spans="18:19">
      <c r="R129">
        <v>10</v>
      </c>
      <c r="S129" t="s">
        <v>37</v>
      </c>
    </row>
    <row r="156" spans="18:19">
      <c r="R156" t="s">
        <v>113</v>
      </c>
      <c r="S156" t="s">
        <v>3</v>
      </c>
    </row>
    <row r="157" spans="18:19">
      <c r="R157">
        <v>3</v>
      </c>
      <c r="S157" t="s">
        <v>94</v>
      </c>
    </row>
    <row r="158" spans="18:19">
      <c r="R158">
        <v>4</v>
      </c>
      <c r="S158" t="s">
        <v>95</v>
      </c>
    </row>
    <row r="159" spans="18:19">
      <c r="R159">
        <v>5</v>
      </c>
      <c r="S159" s="22" t="s">
        <v>96</v>
      </c>
    </row>
    <row r="160" spans="18:19">
      <c r="R160">
        <v>6</v>
      </c>
      <c r="S160" t="s">
        <v>97</v>
      </c>
    </row>
    <row r="161" spans="18:19">
      <c r="R161">
        <v>7</v>
      </c>
      <c r="S161" t="s">
        <v>98</v>
      </c>
    </row>
    <row r="162" spans="18:19">
      <c r="R162">
        <v>8</v>
      </c>
      <c r="S162" s="22" t="s">
        <v>99</v>
      </c>
    </row>
    <row r="163" spans="18:19">
      <c r="R163">
        <v>9</v>
      </c>
      <c r="S163" t="s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T120"/>
  <sheetViews>
    <sheetView defaultGridColor="0" colorId="22" zoomScale="91" zoomScaleNormal="91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N23" sqref="N23"/>
    </sheetView>
  </sheetViews>
  <sheetFormatPr baseColWidth="10" defaultRowHeight="15"/>
  <cols>
    <col min="1" max="1" width="1.36328125" customWidth="1"/>
    <col min="2" max="2" width="3.08984375" customWidth="1"/>
    <col min="3" max="3" width="4.81640625" customWidth="1"/>
    <col min="4" max="4" width="5.36328125" customWidth="1"/>
    <col min="5" max="5" width="5.90625" customWidth="1"/>
    <col min="6" max="6" width="6.1796875" customWidth="1"/>
    <col min="7" max="7" width="6.81640625" style="11" customWidth="1"/>
    <col min="8" max="8" width="6.36328125" customWidth="1"/>
    <col min="9" max="9" width="5.453125" style="67" customWidth="1"/>
    <col min="10" max="10" width="5" style="67" customWidth="1"/>
    <col min="11" max="11" width="5.453125" style="67" customWidth="1"/>
    <col min="12" max="12" width="1.08984375" style="67" customWidth="1"/>
    <col min="13" max="13" width="5.1796875" customWidth="1"/>
    <col min="14" max="14" width="4.90625" customWidth="1"/>
    <col min="15" max="15" width="1.6328125" customWidth="1"/>
    <col min="16" max="16" width="5.90625" style="11" customWidth="1"/>
    <col min="17" max="17" width="4.36328125" customWidth="1"/>
    <col min="18" max="18" width="2" style="500" customWidth="1"/>
    <col min="19" max="20" width="6.453125" customWidth="1"/>
    <col min="21" max="21" width="2" customWidth="1"/>
    <col min="22" max="22" width="5.453125" customWidth="1"/>
    <col min="23" max="23" width="5.81640625" customWidth="1"/>
    <col min="24" max="25" width="4.453125" style="11" customWidth="1"/>
    <col min="26" max="26" width="7.453125" customWidth="1"/>
    <col min="27" max="27" width="5.453125" style="11" customWidth="1"/>
    <col min="28" max="28" width="2.453125" style="11" customWidth="1"/>
    <col min="29" max="29" width="4.1796875" style="11" customWidth="1"/>
    <col min="30" max="30" width="3.54296875" style="11" customWidth="1"/>
    <col min="31" max="31" width="5.81640625" style="11" customWidth="1"/>
    <col min="32" max="32" width="6.08984375" customWidth="1"/>
    <col min="33" max="33" width="6.81640625" customWidth="1"/>
    <col min="34" max="34" width="1.54296875" customWidth="1"/>
    <col min="35" max="35" width="5.36328125" customWidth="1"/>
    <col min="36" max="36" width="7" customWidth="1"/>
    <col min="37" max="37" width="5.90625" customWidth="1"/>
    <col min="38" max="38" width="6.6328125" customWidth="1"/>
    <col min="39" max="39" width="7.90625" customWidth="1"/>
    <col min="40" max="40" width="5" customWidth="1"/>
    <col min="41" max="41" width="6.36328125" customWidth="1"/>
    <col min="42" max="42" width="5" customWidth="1"/>
    <col min="43" max="43" width="7.90625" style="67" customWidth="1"/>
    <col min="44" max="44" width="6" customWidth="1"/>
    <col min="45" max="45" width="8" style="67" customWidth="1"/>
    <col min="46" max="46" width="8.08984375" style="67" customWidth="1"/>
    <col min="47" max="47" width="6" customWidth="1"/>
    <col min="48" max="48" width="8.08984375" customWidth="1"/>
    <col min="49" max="49" width="5.08984375" customWidth="1"/>
    <col min="50" max="50" width="7.1796875" customWidth="1"/>
    <col min="51" max="51" width="8.08984375" customWidth="1"/>
    <col min="52" max="52" width="8" style="67" customWidth="1"/>
    <col min="53" max="53" width="7" customWidth="1"/>
    <col min="54" max="54" width="7.08984375" customWidth="1"/>
    <col min="55" max="55" width="7.6328125" customWidth="1"/>
    <col min="56" max="56" width="7" customWidth="1"/>
    <col min="57" max="57" width="10.08984375" customWidth="1"/>
    <col min="58" max="59" width="8" customWidth="1"/>
    <col min="60" max="60" width="9.6328125" customWidth="1"/>
    <col min="61" max="61" width="7.6328125" customWidth="1"/>
    <col min="62" max="62" width="9.6328125" customWidth="1"/>
    <col min="63" max="63" width="9.1796875" customWidth="1"/>
    <col min="64" max="66" width="7.90625" customWidth="1"/>
    <col min="67" max="67" width="8.08984375" customWidth="1"/>
    <col min="68" max="68" width="8.54296875" customWidth="1"/>
    <col min="69" max="69" width="8" customWidth="1"/>
    <col min="70" max="70" width="6.453125" customWidth="1"/>
    <col min="71" max="71" width="8.08984375" customWidth="1"/>
    <col min="72" max="72" width="7.54296875" customWidth="1"/>
    <col min="73" max="73" width="8.36328125" customWidth="1"/>
    <col min="74" max="74" width="9.453125" customWidth="1"/>
    <col min="75" max="76" width="8.36328125" customWidth="1"/>
    <col min="77" max="77" width="8.90625" customWidth="1"/>
    <col min="78" max="78" width="8.36328125" customWidth="1"/>
    <col min="79" max="79" width="7.90625" customWidth="1"/>
    <col min="80" max="80" width="8" customWidth="1"/>
    <col min="81" max="82" width="9.90625" customWidth="1"/>
    <col min="83" max="83" width="9.08984375" customWidth="1"/>
    <col min="84" max="84" width="8.36328125" customWidth="1"/>
    <col min="85" max="85" width="8.6328125" customWidth="1"/>
    <col min="86" max="86" width="8.90625" customWidth="1"/>
    <col min="87" max="87" width="8.08984375" customWidth="1"/>
    <col min="88" max="88" width="8.6328125" customWidth="1"/>
    <col min="89" max="90" width="9.90625" customWidth="1"/>
    <col min="91" max="91" width="8.08984375" customWidth="1"/>
    <col min="92" max="92" width="8" customWidth="1"/>
    <col min="93" max="93" width="8.08984375" customWidth="1"/>
    <col min="94" max="94" width="11.08984375" customWidth="1"/>
    <col min="95" max="95" width="7.6328125" customWidth="1"/>
    <col min="96" max="96" width="8.08984375" customWidth="1"/>
    <col min="97" max="97" width="7.90625" customWidth="1"/>
    <col min="98" max="98" width="8.90625" customWidth="1"/>
    <col min="99" max="99" width="6.90625" customWidth="1"/>
    <col min="100" max="100" width="6.6328125" customWidth="1"/>
    <col min="101" max="102" width="8.08984375" customWidth="1"/>
    <col min="103" max="103" width="9.36328125" customWidth="1"/>
    <col min="104" max="104" width="10.08984375" customWidth="1"/>
    <col min="105" max="105" width="10.90625" customWidth="1"/>
    <col min="106" max="109" width="8.08984375" customWidth="1"/>
    <col min="110" max="110" width="8.36328125" customWidth="1"/>
    <col min="111" max="111" width="11.08984375" customWidth="1"/>
    <col min="112" max="112" width="8.08984375" customWidth="1"/>
    <col min="113" max="113" width="6.36328125" customWidth="1"/>
    <col min="114" max="114" width="7.453125" customWidth="1"/>
    <col min="115" max="115" width="7.6328125" customWidth="1"/>
    <col min="116" max="117" width="7.90625" customWidth="1"/>
    <col min="118" max="118" width="8" customWidth="1"/>
    <col min="119" max="119" width="7.6328125" customWidth="1"/>
    <col min="120" max="120" width="7.90625" customWidth="1"/>
    <col min="121" max="121" width="8.08984375" customWidth="1"/>
    <col min="122" max="122" width="7.54296875" customWidth="1"/>
    <col min="123" max="123" width="7.90625" customWidth="1"/>
    <col min="124" max="124" width="7.6328125" customWidth="1"/>
    <col min="125" max="125" width="7.90625" customWidth="1"/>
    <col min="126" max="126" width="7.54296875" customWidth="1"/>
    <col min="127" max="127" width="7.90625" customWidth="1"/>
    <col min="128" max="128" width="9.90625" customWidth="1"/>
    <col min="129" max="129" width="7.08984375" customWidth="1"/>
    <col min="130" max="130" width="8.08984375" customWidth="1"/>
    <col min="131" max="131" width="8.54296875" customWidth="1"/>
    <col min="132" max="132" width="9.90625" customWidth="1"/>
    <col min="133" max="133" width="8.36328125" customWidth="1"/>
    <col min="134" max="134" width="10.54296875" customWidth="1"/>
    <col min="135" max="135" width="7.90625" customWidth="1"/>
    <col min="136" max="136" width="8.08984375" customWidth="1"/>
    <col min="137" max="139" width="9.90625" customWidth="1"/>
    <col min="140" max="140" width="8.36328125" customWidth="1"/>
    <col min="141" max="141" width="8.6328125" customWidth="1"/>
    <col min="142" max="142" width="8.54296875" customWidth="1"/>
    <col min="143" max="143" width="8.6328125" customWidth="1"/>
    <col min="144" max="144" width="8.36328125" customWidth="1"/>
    <col min="145" max="145" width="10.6328125" customWidth="1"/>
    <col min="146" max="146" width="9.90625" customWidth="1"/>
    <col min="147" max="147" width="7.54296875" customWidth="1"/>
    <col min="148" max="148" width="8.54296875" customWidth="1"/>
    <col min="149" max="150" width="7.90625" customWidth="1"/>
    <col min="151" max="153" width="8.36328125" customWidth="1"/>
    <col min="154" max="155" width="8.08984375" customWidth="1"/>
    <col min="156" max="157" width="8.36328125" customWidth="1"/>
    <col min="158" max="158" width="8.54296875" customWidth="1"/>
    <col min="159" max="159" width="8.36328125" customWidth="1"/>
    <col min="160" max="160" width="8.6328125" customWidth="1"/>
    <col min="161" max="162" width="9.90625" customWidth="1"/>
    <col min="163" max="163" width="8.08984375" customWidth="1"/>
    <col min="164" max="164" width="8.54296875" customWidth="1"/>
    <col min="165" max="165" width="7.54296875" customWidth="1"/>
    <col min="166" max="166" width="8.08984375" customWidth="1"/>
    <col min="167" max="167" width="7.90625" customWidth="1"/>
    <col min="168" max="168" width="8.36328125" customWidth="1"/>
    <col min="169" max="169" width="8.08984375" customWidth="1"/>
    <col min="170" max="170" width="9.90625" customWidth="1"/>
    <col min="171" max="171" width="8" customWidth="1"/>
    <col min="172" max="172" width="7.90625" customWidth="1"/>
    <col min="173" max="173" width="8.90625" customWidth="1"/>
    <col min="174" max="174" width="8" customWidth="1"/>
    <col min="175" max="175" width="8.90625" customWidth="1"/>
    <col min="176" max="176" width="7.08984375" customWidth="1"/>
    <col min="177" max="177" width="9" customWidth="1"/>
    <col min="178" max="178" width="8.08984375" customWidth="1"/>
    <col min="179" max="179" width="10.36328125" customWidth="1"/>
    <col min="180" max="181" width="7.90625" customWidth="1"/>
    <col min="182" max="182" width="8.6328125" customWidth="1"/>
    <col min="183" max="183" width="8.90625" customWidth="1"/>
    <col min="184" max="184" width="8.6328125" customWidth="1"/>
    <col min="185" max="186" width="8.08984375" customWidth="1"/>
    <col min="187" max="187" width="7.54296875" customWidth="1"/>
    <col min="188" max="190" width="8.08984375" customWidth="1"/>
    <col min="191" max="191" width="8.6328125" customWidth="1"/>
    <col min="192" max="192" width="7.90625" customWidth="1"/>
    <col min="193" max="194" width="8.08984375" customWidth="1"/>
    <col min="195" max="195" width="7.90625" customWidth="1"/>
    <col min="198" max="198" width="8" customWidth="1"/>
    <col min="199" max="199" width="8.08984375" customWidth="1"/>
    <col min="200" max="200" width="8" customWidth="1"/>
    <col min="201" max="202" width="8.08984375" customWidth="1"/>
    <col min="203" max="205" width="7.90625" customWidth="1"/>
    <col min="206" max="206" width="8.08984375" customWidth="1"/>
    <col min="207" max="209" width="7.90625" customWidth="1"/>
    <col min="210" max="210" width="6.6328125" customWidth="1"/>
    <col min="211" max="211" width="8.36328125" customWidth="1"/>
    <col min="212" max="212" width="8" customWidth="1"/>
  </cols>
  <sheetData>
    <row r="1" spans="1:52">
      <c r="A1" s="26"/>
      <c r="B1" s="26"/>
      <c r="C1" s="26"/>
      <c r="D1" s="26"/>
      <c r="E1" s="26"/>
      <c r="F1" s="26"/>
      <c r="G1" s="128"/>
      <c r="H1" s="26"/>
      <c r="I1" s="92"/>
      <c r="J1" s="92"/>
      <c r="K1" s="92"/>
      <c r="L1" s="92"/>
      <c r="M1" s="26"/>
      <c r="N1" s="26"/>
      <c r="O1" s="26"/>
      <c r="P1" s="128"/>
      <c r="Q1" s="26"/>
      <c r="R1" s="26"/>
      <c r="S1" s="26"/>
      <c r="T1" s="26"/>
      <c r="U1" s="26"/>
      <c r="V1" s="26"/>
      <c r="W1" s="26"/>
      <c r="X1" s="128"/>
      <c r="Y1" s="128"/>
      <c r="Z1" s="26"/>
      <c r="AA1" s="128"/>
      <c r="AB1" s="128"/>
      <c r="AC1" s="128"/>
      <c r="AD1" s="128"/>
      <c r="AE1" s="128"/>
      <c r="AF1" s="26"/>
      <c r="AG1" s="26"/>
      <c r="AH1" s="26"/>
      <c r="AI1" s="26"/>
      <c r="AJ1" s="26"/>
    </row>
    <row r="2" spans="1:52" ht="31.8">
      <c r="A2" s="26"/>
      <c r="B2" s="150" t="s">
        <v>559</v>
      </c>
      <c r="C2" s="26"/>
      <c r="D2" s="26"/>
      <c r="E2" s="26"/>
      <c r="F2" s="26"/>
      <c r="G2" s="128"/>
      <c r="H2" s="26"/>
      <c r="I2" s="92"/>
      <c r="J2" s="92"/>
      <c r="K2" s="92"/>
      <c r="L2" s="92"/>
      <c r="M2" s="26"/>
      <c r="N2" s="26"/>
      <c r="O2" s="26"/>
      <c r="P2" s="128"/>
      <c r="Q2" s="26"/>
      <c r="R2" s="26"/>
      <c r="S2" s="26"/>
      <c r="T2" s="26"/>
      <c r="U2" s="26"/>
      <c r="V2" s="26"/>
      <c r="W2" s="26"/>
      <c r="X2" s="128"/>
      <c r="Y2" s="128"/>
      <c r="Z2" s="26"/>
      <c r="AA2" s="225" t="str">
        <f>+År!B2</f>
        <v>KVIGE</v>
      </c>
      <c r="AB2" s="225"/>
      <c r="AC2" s="128"/>
      <c r="AD2" s="128"/>
      <c r="AE2" s="128"/>
      <c r="AF2" s="26"/>
      <c r="AG2" s="26"/>
      <c r="AH2" s="26"/>
      <c r="AI2" s="26"/>
      <c r="AJ2" s="26"/>
      <c r="AQ2"/>
      <c r="AS2"/>
      <c r="AT2"/>
      <c r="AZ2"/>
    </row>
    <row r="3" spans="1:52">
      <c r="A3" s="26"/>
      <c r="B3" s="26"/>
      <c r="C3" s="26"/>
      <c r="D3" s="26"/>
      <c r="E3" s="26"/>
      <c r="F3" s="26"/>
      <c r="G3" s="128"/>
      <c r="H3" s="26"/>
      <c r="I3" s="92"/>
      <c r="J3" s="92"/>
      <c r="K3" s="92"/>
      <c r="L3" s="92"/>
      <c r="M3" s="26"/>
      <c r="N3" s="26"/>
      <c r="O3" s="26"/>
      <c r="P3" s="128"/>
      <c r="Q3" s="26"/>
      <c r="R3" s="26"/>
      <c r="S3" s="26"/>
      <c r="T3" s="26"/>
      <c r="U3" s="26"/>
      <c r="V3" s="26"/>
      <c r="W3" s="26"/>
      <c r="X3" s="128"/>
      <c r="Y3" s="128"/>
      <c r="Z3" s="26"/>
      <c r="AA3" s="128"/>
      <c r="AB3" s="128"/>
      <c r="AC3" s="128"/>
      <c r="AD3" s="128"/>
      <c r="AE3" s="128"/>
      <c r="AF3" s="26"/>
      <c r="AG3" s="26"/>
      <c r="AH3" s="26"/>
      <c r="AI3" s="26"/>
      <c r="AJ3" s="26"/>
      <c r="AQ3"/>
      <c r="AS3"/>
      <c r="AT3"/>
      <c r="AZ3"/>
    </row>
    <row r="4" spans="1:52" s="182" customFormat="1" ht="22.2">
      <c r="A4" s="191"/>
      <c r="B4" s="191"/>
      <c r="C4" s="191"/>
      <c r="D4" s="151" t="s">
        <v>428</v>
      </c>
      <c r="E4" s="151"/>
      <c r="F4" s="405">
        <f>+År!P2</f>
        <v>49</v>
      </c>
      <c r="G4" s="128"/>
      <c r="H4" s="151"/>
      <c r="I4" s="193"/>
      <c r="J4" s="193"/>
      <c r="K4" s="193"/>
      <c r="L4" s="193"/>
      <c r="M4" s="191"/>
      <c r="N4" s="191"/>
      <c r="O4" s="192"/>
      <c r="P4" s="192"/>
      <c r="Q4" s="192"/>
      <c r="R4" s="192"/>
      <c r="S4" s="151" t="s">
        <v>416</v>
      </c>
      <c r="T4" s="192"/>
      <c r="U4" s="192"/>
      <c r="V4" s="192"/>
      <c r="W4" s="534">
        <f>SUM(G10:G21)</f>
        <v>36870</v>
      </c>
      <c r="X4" s="535"/>
      <c r="Y4" s="535"/>
      <c r="Z4" s="192"/>
      <c r="AA4" s="192"/>
      <c r="AB4" s="192"/>
      <c r="AC4" s="192"/>
      <c r="AD4" s="192"/>
      <c r="AE4" s="192"/>
      <c r="AF4" s="192"/>
      <c r="AG4" s="193"/>
      <c r="AH4" s="193"/>
      <c r="AI4" s="193"/>
      <c r="AJ4" s="193"/>
      <c r="AK4"/>
      <c r="AL4"/>
      <c r="AM4"/>
    </row>
    <row r="5" spans="1:52" ht="15.75" customHeight="1">
      <c r="A5" s="26"/>
      <c r="B5" s="26"/>
      <c r="C5" s="59"/>
      <c r="D5" s="59"/>
      <c r="E5" s="26"/>
      <c r="F5" s="59"/>
      <c r="G5" s="128"/>
      <c r="H5" s="26"/>
      <c r="I5" s="288"/>
      <c r="J5" s="288"/>
      <c r="K5" s="288"/>
      <c r="L5" s="288"/>
      <c r="M5" s="59"/>
      <c r="N5" s="59"/>
      <c r="O5" s="59"/>
      <c r="P5" s="329"/>
      <c r="Q5" s="59"/>
      <c r="R5" s="59"/>
      <c r="S5" s="59"/>
      <c r="T5" s="59"/>
      <c r="U5" s="59"/>
      <c r="V5" s="59"/>
      <c r="W5" s="59"/>
      <c r="X5" s="329"/>
      <c r="Y5" s="329"/>
      <c r="Z5" s="26"/>
      <c r="AA5" s="128"/>
      <c r="AB5" s="128"/>
      <c r="AC5" s="128"/>
      <c r="AD5" s="329"/>
      <c r="AE5" s="128"/>
      <c r="AF5" s="26"/>
      <c r="AG5" s="26"/>
      <c r="AH5" s="26"/>
      <c r="AI5" s="26"/>
      <c r="AJ5" s="26"/>
      <c r="AQ5"/>
      <c r="AS5"/>
      <c r="AT5"/>
      <c r="AZ5"/>
    </row>
    <row r="6" spans="1:52" ht="15.6">
      <c r="A6" s="26"/>
      <c r="B6" s="26"/>
      <c r="C6" s="26"/>
      <c r="D6" s="26"/>
      <c r="E6" s="38" t="s">
        <v>4</v>
      </c>
      <c r="F6" s="26"/>
      <c r="G6" s="128"/>
      <c r="H6" s="26"/>
      <c r="I6" s="92"/>
      <c r="J6" s="92"/>
      <c r="K6" s="92"/>
      <c r="L6" s="92"/>
      <c r="M6" s="26"/>
      <c r="N6" s="26"/>
      <c r="O6" s="26"/>
      <c r="P6" s="128"/>
      <c r="Q6" s="26"/>
      <c r="R6" s="26"/>
      <c r="S6" s="26"/>
      <c r="T6" s="26"/>
      <c r="U6" s="26"/>
      <c r="V6" s="26"/>
      <c r="W6" s="26"/>
      <c r="X6" s="128"/>
      <c r="Y6" s="128"/>
      <c r="Z6" s="38" t="s">
        <v>24</v>
      </c>
      <c r="AA6" s="128"/>
      <c r="AB6" s="128"/>
      <c r="AC6" s="128"/>
      <c r="AD6" s="128"/>
      <c r="AE6" s="128"/>
      <c r="AF6" s="26"/>
      <c r="AG6" s="26"/>
      <c r="AH6" s="26"/>
      <c r="AI6" s="38" t="s">
        <v>488</v>
      </c>
      <c r="AJ6" s="26"/>
      <c r="AQ6"/>
      <c r="AS6"/>
      <c r="AT6"/>
      <c r="AZ6"/>
    </row>
    <row r="7" spans="1:52" ht="15.6">
      <c r="A7" s="26"/>
      <c r="B7" s="26"/>
      <c r="C7" s="26"/>
      <c r="D7" s="26"/>
      <c r="E7" s="38" t="s">
        <v>486</v>
      </c>
      <c r="F7" s="38"/>
      <c r="G7" s="128"/>
      <c r="H7" s="38"/>
      <c r="I7" s="92"/>
      <c r="J7" s="93"/>
      <c r="K7" s="92"/>
      <c r="L7" s="92"/>
      <c r="M7" s="38" t="s">
        <v>24</v>
      </c>
      <c r="N7" s="38"/>
      <c r="O7" s="38"/>
      <c r="P7" s="128"/>
      <c r="Q7" s="38"/>
      <c r="R7" s="38"/>
      <c r="S7" s="38"/>
      <c r="T7" s="38"/>
      <c r="U7" s="38"/>
      <c r="V7" s="38"/>
      <c r="W7" s="38"/>
      <c r="X7" s="130" t="s">
        <v>6</v>
      </c>
      <c r="Y7" s="130"/>
      <c r="Z7" s="38" t="s">
        <v>479</v>
      </c>
      <c r="AA7" s="130" t="s">
        <v>402</v>
      </c>
      <c r="AB7" s="130"/>
      <c r="AC7" s="130" t="s">
        <v>402</v>
      </c>
      <c r="AD7" s="130"/>
      <c r="AE7" s="130" t="s">
        <v>411</v>
      </c>
      <c r="AF7" s="26"/>
      <c r="AG7" s="26"/>
      <c r="AH7" s="26"/>
      <c r="AI7" s="38" t="s">
        <v>485</v>
      </c>
      <c r="AJ7" s="26"/>
      <c r="AQ7"/>
      <c r="AS7"/>
      <c r="AT7"/>
      <c r="AZ7"/>
    </row>
    <row r="8" spans="1:52" ht="15.6">
      <c r="A8" s="26"/>
      <c r="B8" s="38"/>
      <c r="C8" s="38"/>
      <c r="D8" s="38"/>
      <c r="E8" s="38" t="s">
        <v>487</v>
      </c>
      <c r="F8" s="127"/>
      <c r="G8" s="130"/>
      <c r="H8" s="127"/>
      <c r="I8" s="93" t="s">
        <v>4</v>
      </c>
      <c r="J8" s="289"/>
      <c r="K8" s="93" t="s">
        <v>1</v>
      </c>
      <c r="L8" s="93"/>
      <c r="M8" s="38" t="s">
        <v>0</v>
      </c>
      <c r="N8" s="127"/>
      <c r="O8" s="127"/>
      <c r="P8" s="130" t="s">
        <v>415</v>
      </c>
      <c r="Q8" s="127"/>
      <c r="R8" s="127"/>
      <c r="S8" s="423" t="s">
        <v>24</v>
      </c>
      <c r="T8" s="423" t="s">
        <v>24</v>
      </c>
      <c r="U8" s="423"/>
      <c r="V8" s="38" t="s">
        <v>3</v>
      </c>
      <c r="W8" s="127"/>
      <c r="X8" s="130" t="s">
        <v>10</v>
      </c>
      <c r="Y8" s="129"/>
      <c r="Z8" s="38" t="s">
        <v>480</v>
      </c>
      <c r="AA8" s="130" t="s">
        <v>500</v>
      </c>
      <c r="AB8" s="130"/>
      <c r="AC8" s="130" t="s">
        <v>549</v>
      </c>
      <c r="AD8" s="129"/>
      <c r="AE8" s="130" t="s">
        <v>415</v>
      </c>
      <c r="AF8" s="38"/>
      <c r="AG8" s="38" t="s">
        <v>413</v>
      </c>
      <c r="AH8" s="38"/>
      <c r="AI8" s="38" t="s">
        <v>71</v>
      </c>
      <c r="AJ8" s="26"/>
      <c r="AQ8"/>
      <c r="AS8"/>
      <c r="AT8"/>
      <c r="AZ8"/>
    </row>
    <row r="9" spans="1:52" ht="15.6">
      <c r="A9" s="26"/>
      <c r="B9" s="38" t="s">
        <v>86</v>
      </c>
      <c r="C9" s="38"/>
      <c r="D9" s="38" t="s">
        <v>89</v>
      </c>
      <c r="E9" s="38"/>
      <c r="F9" s="127" t="s">
        <v>536</v>
      </c>
      <c r="G9" s="130" t="s">
        <v>4</v>
      </c>
      <c r="H9" s="127" t="s">
        <v>536</v>
      </c>
      <c r="I9" s="93" t="s">
        <v>402</v>
      </c>
      <c r="J9" s="289" t="s">
        <v>536</v>
      </c>
      <c r="K9" s="93" t="s">
        <v>402</v>
      </c>
      <c r="L9" s="93"/>
      <c r="M9" s="38"/>
      <c r="N9" s="127" t="s">
        <v>536</v>
      </c>
      <c r="O9" s="127"/>
      <c r="P9" s="130" t="s">
        <v>45</v>
      </c>
      <c r="Q9" s="127" t="s">
        <v>536</v>
      </c>
      <c r="R9" s="127"/>
      <c r="S9" s="423" t="s">
        <v>737</v>
      </c>
      <c r="T9" s="423" t="s">
        <v>738</v>
      </c>
      <c r="U9" s="423"/>
      <c r="V9" s="38"/>
      <c r="W9" s="127" t="s">
        <v>536</v>
      </c>
      <c r="X9" s="130" t="s">
        <v>402</v>
      </c>
      <c r="Y9" s="129" t="s">
        <v>536</v>
      </c>
      <c r="Z9" s="38"/>
      <c r="AA9" s="130" t="s">
        <v>481</v>
      </c>
      <c r="AB9" s="130"/>
      <c r="AC9" s="130" t="s">
        <v>532</v>
      </c>
      <c r="AD9" s="129" t="s">
        <v>536</v>
      </c>
      <c r="AE9" s="130" t="s">
        <v>45</v>
      </c>
      <c r="AF9" s="38" t="s">
        <v>0</v>
      </c>
      <c r="AG9" s="38" t="s">
        <v>414</v>
      </c>
      <c r="AH9" s="38"/>
      <c r="AI9" s="38" t="s">
        <v>497</v>
      </c>
      <c r="AJ9" s="26"/>
      <c r="AQ9"/>
      <c r="AS9"/>
      <c r="AT9"/>
      <c r="AZ9"/>
    </row>
    <row r="10" spans="1:52" ht="15.6">
      <c r="A10" s="26"/>
      <c r="B10" s="425">
        <f>+'Ark1'!D31</f>
        <v>1</v>
      </c>
      <c r="C10" s="425" t="s">
        <v>592</v>
      </c>
      <c r="D10" s="425">
        <f>+'Ark1'!C31</f>
        <v>2024</v>
      </c>
      <c r="E10" s="91">
        <f>+'Ark1'!Q31</f>
        <v>1202</v>
      </c>
      <c r="F10" s="115">
        <f t="shared" ref="F10:F21" si="0">+IF(E10=0,"",E10-E24)</f>
        <v>116</v>
      </c>
      <c r="G10" s="115">
        <f>+IF(E10=0,"",'Ark1'!R31)</f>
        <v>3216</v>
      </c>
      <c r="H10" s="115">
        <f t="shared" ref="H10:H21" si="1">+IF(E10=0,"",G10-G24)</f>
        <v>346</v>
      </c>
      <c r="I10" s="114">
        <f>+IF(E10=0,"",'Ark1'!AE31)</f>
        <v>8.7225386493083814</v>
      </c>
      <c r="J10" s="114">
        <f t="shared" ref="J10:J21" si="2">+IF(E10=0,"",I10-I24)</f>
        <v>1.2464387248508535</v>
      </c>
      <c r="K10" s="114">
        <f>+IF(E10=0,"",'Ark1'!AF31)</f>
        <v>8.7473739744011514</v>
      </c>
      <c r="L10" s="93"/>
      <c r="M10" s="385">
        <f>+IF(E10=0,"",'Ark1'!S31)</f>
        <v>5.6413685847589443</v>
      </c>
      <c r="N10" s="113">
        <f t="shared" ref="N10:N21" si="3">+IF(E10=0,"",M10-M24)</f>
        <v>6.7895635369763951E-2</v>
      </c>
      <c r="O10" s="127"/>
      <c r="P10" s="115">
        <f>+IF(E10=0,"",'Ark1'!U31)</f>
        <v>226.4720771144278</v>
      </c>
      <c r="Q10" s="115">
        <f t="shared" ref="Q10:Q21" si="4">+IF(E10=0,"",P10-P24)</f>
        <v>-4.2103619099625291</v>
      </c>
      <c r="R10" s="127"/>
      <c r="S10" s="426">
        <f>+IF(G10=0,"",'Ark1'!AR31)</f>
        <v>193.83029908972688</v>
      </c>
      <c r="T10" s="427">
        <f>+IF(G10=0,"",'Ark1'!AS31)</f>
        <v>30.695422621316361</v>
      </c>
      <c r="U10" s="423"/>
      <c r="V10" s="113">
        <f>+IF(E10=0,"",'Ark1'!T31)</f>
        <v>7.9399875621890548</v>
      </c>
      <c r="W10" s="113">
        <f t="shared" ref="W10:W21" si="5">+IF(E10=0,"",V10-V24)</f>
        <v>0.15601543675351515</v>
      </c>
      <c r="X10" s="115">
        <f>+IF(E10=0,"",'Ark1'!W31)</f>
        <v>77.891791044776127</v>
      </c>
      <c r="Y10" s="115">
        <f t="shared" ref="Y10:Y21" si="6">+IF(E10=0,"",X10-X24)</f>
        <v>2.2820349472151378</v>
      </c>
      <c r="Z10" s="424">
        <f>+IF(E10=0,"",'Ark1'!AG31)</f>
        <v>555.25812743823133</v>
      </c>
      <c r="AA10" s="115">
        <f>+IF(E10=0,"",'Ark1'!AH31)</f>
        <v>95.429104477611929</v>
      </c>
      <c r="AB10" s="130"/>
      <c r="AC10" s="115">
        <f>+IF(E10=0,"",'Ark1'!AI31)</f>
        <v>57.307213930348254</v>
      </c>
      <c r="AD10" s="115">
        <f t="shared" ref="AD10:AD21" si="7">+IF(J10=0,"",AC10-AC24)</f>
        <v>3.3002452892332599</v>
      </c>
      <c r="AE10" s="115">
        <f>+IF(E10=0,"",'Ark1'!Y31)</f>
        <v>53.799439696024365</v>
      </c>
      <c r="AF10" s="113">
        <f>+IF(E10=0,"",'Ark1'!Z31)</f>
        <v>1.7448995447426598</v>
      </c>
      <c r="AG10" s="113">
        <f>+IF(E10=0,"",'Ark1'!AA31)</f>
        <v>1.94429718462324</v>
      </c>
      <c r="AH10" s="38"/>
      <c r="AI10" s="115">
        <f t="shared" ref="AI10:AI21" si="8">IF(E10=0,"",1000*P10/Z10)</f>
        <v>407.86809939962797</v>
      </c>
      <c r="AJ10" s="26"/>
      <c r="AQ10"/>
      <c r="AS10"/>
      <c r="AT10"/>
      <c r="AZ10"/>
    </row>
    <row r="11" spans="1:52" ht="15.6">
      <c r="A11" s="26"/>
      <c r="B11" s="425">
        <f>+'Ark1'!D32</f>
        <v>2</v>
      </c>
      <c r="C11" s="425" t="s">
        <v>593</v>
      </c>
      <c r="D11" s="425">
        <f>+'Ark1'!C32</f>
        <v>2024</v>
      </c>
      <c r="E11" s="91">
        <f>+'Ark1'!Q32</f>
        <v>898</v>
      </c>
      <c r="F11" s="115">
        <f t="shared" si="0"/>
        <v>14</v>
      </c>
      <c r="G11" s="115">
        <f>+IF(E11=0,"",'Ark1'!R32)</f>
        <v>2370</v>
      </c>
      <c r="H11" s="115">
        <f t="shared" si="1"/>
        <v>-2</v>
      </c>
      <c r="I11" s="114">
        <f>+IF(E11=0,"",'Ark1'!AE32)</f>
        <v>6.4279902359642005</v>
      </c>
      <c r="J11" s="114">
        <f t="shared" si="2"/>
        <v>0.24913691860766729</v>
      </c>
      <c r="K11" s="114">
        <f>+IF(E11=0,"",'Ark1'!AF32)</f>
        <v>6.4377397150430893</v>
      </c>
      <c r="L11" s="93"/>
      <c r="M11" s="385">
        <f>+IF(E11=0,"",'Ark1'!S32)</f>
        <v>5.7610806247361763</v>
      </c>
      <c r="N11" s="113">
        <f t="shared" si="3"/>
        <v>0.18493849275648078</v>
      </c>
      <c r="O11" s="127"/>
      <c r="P11" s="115">
        <f>+IF(E11=0,"",'Ark1'!U32)</f>
        <v>226.17160337552741</v>
      </c>
      <c r="Q11" s="115">
        <f t="shared" si="4"/>
        <v>-2.8485905536463463</v>
      </c>
      <c r="R11" s="127"/>
      <c r="S11" s="426">
        <f>+IF(G11=0,"",'Ark1'!AR32)</f>
        <v>192.784984451355</v>
      </c>
      <c r="T11" s="427">
        <f>+IF(G11=0,"",'Ark1'!AS32)</f>
        <v>31.036414751238858</v>
      </c>
      <c r="U11" s="423"/>
      <c r="V11" s="113">
        <f>+IF(E11=0,"",'Ark1'!T32)</f>
        <v>8.0164556962025291</v>
      </c>
      <c r="W11" s="113">
        <f t="shared" si="5"/>
        <v>0.15684355454991827</v>
      </c>
      <c r="X11" s="115">
        <f>+IF(E11=0,"",'Ark1'!W32)</f>
        <v>78.185654008438817</v>
      </c>
      <c r="Y11" s="115">
        <f t="shared" si="6"/>
        <v>0.86693562732583018</v>
      </c>
      <c r="Z11" s="424">
        <f>+IF(E11=0,"",'Ark1'!AG32)</f>
        <v>543.14571301643741</v>
      </c>
      <c r="AA11" s="115">
        <f>+IF(E11=0,"",'Ark1'!AH32)</f>
        <v>94.767932489451482</v>
      </c>
      <c r="AB11" s="130"/>
      <c r="AC11" s="115">
        <f>+IF(E11=0,"",'Ark1'!AI32)</f>
        <v>57.637130801687775</v>
      </c>
      <c r="AD11" s="115">
        <f t="shared" si="7"/>
        <v>5.2762539045545651</v>
      </c>
      <c r="AE11" s="115">
        <f>+IF(E11=0,"",'Ark1'!Y32)</f>
        <v>58.060040794780178</v>
      </c>
      <c r="AF11" s="113">
        <f>+IF(E11=0,"",'Ark1'!Z32)</f>
        <v>1.7383222892435679</v>
      </c>
      <c r="AG11" s="113">
        <f>+IF(E11=0,"",'Ark1'!AA32)</f>
        <v>2.062356833322688</v>
      </c>
      <c r="AH11" s="38"/>
      <c r="AI11" s="115">
        <f t="shared" si="8"/>
        <v>416.410546848379</v>
      </c>
      <c r="AJ11" s="26"/>
      <c r="AQ11"/>
      <c r="AS11"/>
      <c r="AT11"/>
      <c r="AZ11"/>
    </row>
    <row r="12" spans="1:52" ht="15.6">
      <c r="A12" s="26"/>
      <c r="B12" s="425">
        <f>+'Ark1'!D33</f>
        <v>3</v>
      </c>
      <c r="C12" s="425" t="s">
        <v>440</v>
      </c>
      <c r="D12" s="425">
        <f>+'Ark1'!C33</f>
        <v>2024</v>
      </c>
      <c r="E12" s="91">
        <f>+'Ark1'!Q33</f>
        <v>809</v>
      </c>
      <c r="F12" s="115">
        <f t="shared" si="0"/>
        <v>-189</v>
      </c>
      <c r="G12" s="115">
        <f>+IF(E12=0,"",'Ark1'!R33)</f>
        <v>1858</v>
      </c>
      <c r="H12" s="115">
        <f t="shared" si="1"/>
        <v>-505</v>
      </c>
      <c r="I12" s="114">
        <f>+IF(E12=0,"",'Ark1'!AE33)</f>
        <v>5.0393273664225662</v>
      </c>
      <c r="J12" s="114">
        <f t="shared" si="2"/>
        <v>-1.1160817351429868</v>
      </c>
      <c r="K12" s="114">
        <f>+IF(E12=0,"",'Ark1'!AF33)</f>
        <v>4.8221348924410048</v>
      </c>
      <c r="L12" s="93"/>
      <c r="M12" s="385">
        <f>+IF(E12=0,"",'Ark1'!S33)</f>
        <v>5.5654281098546035</v>
      </c>
      <c r="N12" s="113">
        <f t="shared" si="3"/>
        <v>0.12983488951561917</v>
      </c>
      <c r="O12" s="127"/>
      <c r="P12" s="115">
        <f>+IF(E12=0,"",'Ark1'!U33)</f>
        <v>216.09596340150719</v>
      </c>
      <c r="Q12" s="115">
        <f t="shared" si="4"/>
        <v>-3.1610404072106064</v>
      </c>
      <c r="R12" s="127"/>
      <c r="S12" s="426">
        <f>+IF(G12=0,"",'Ark1'!AR33)</f>
        <v>191.03086779266164</v>
      </c>
      <c r="T12" s="427">
        <f>+IF(G12=0,"",'Ark1'!AS33)</f>
        <v>30.374073664779701</v>
      </c>
      <c r="U12" s="423"/>
      <c r="V12" s="113">
        <f>+IF(E12=0,"",'Ark1'!T33)</f>
        <v>7.78740581270183</v>
      </c>
      <c r="W12" s="113">
        <f t="shared" si="5"/>
        <v>-1.9195964699779466E-2</v>
      </c>
      <c r="X12" s="115">
        <f>+IF(E12=0,"",'Ark1'!W33)</f>
        <v>75.134553283100118</v>
      </c>
      <c r="Y12" s="115">
        <f t="shared" si="6"/>
        <v>-2.2670548421643559</v>
      </c>
      <c r="Z12" s="424">
        <f>+IF(E12=0,"",'Ark1'!AG33)</f>
        <v>525.20559114735011</v>
      </c>
      <c r="AA12" s="115">
        <f>+IF(E12=0,"",'Ark1'!AH33)</f>
        <v>92.034445640473621</v>
      </c>
      <c r="AB12" s="130"/>
      <c r="AC12" s="115">
        <f>+IF(E12=0,"",'Ark1'!AI33)</f>
        <v>54.73627556512379</v>
      </c>
      <c r="AD12" s="115">
        <f t="shared" si="7"/>
        <v>4.6727969362621806</v>
      </c>
      <c r="AE12" s="115">
        <f>+IF(E12=0,"",'Ark1'!Y33)</f>
        <v>55.136761758024114</v>
      </c>
      <c r="AF12" s="113">
        <f>+IF(E12=0,"",'Ark1'!Z33)</f>
        <v>1.6553606195435404</v>
      </c>
      <c r="AG12" s="113">
        <f>+IF(E12=0,"",'Ark1'!AA33)</f>
        <v>2.0273991483649074</v>
      </c>
      <c r="AH12" s="38"/>
      <c r="AI12" s="115">
        <f t="shared" si="8"/>
        <v>411.45023404916486</v>
      </c>
      <c r="AJ12" s="26"/>
      <c r="AQ12"/>
      <c r="AS12"/>
      <c r="AT12"/>
      <c r="AZ12"/>
    </row>
    <row r="13" spans="1:52" ht="15.6">
      <c r="A13" s="26"/>
      <c r="B13" s="425">
        <f>+'Ark1'!D34</f>
        <v>4</v>
      </c>
      <c r="C13" s="425" t="s">
        <v>441</v>
      </c>
      <c r="D13" s="425">
        <f>+'Ark1'!C34</f>
        <v>2024</v>
      </c>
      <c r="E13" s="91">
        <f>+'Ark1'!Q34</f>
        <v>1115</v>
      </c>
      <c r="F13" s="115">
        <f t="shared" si="0"/>
        <v>229</v>
      </c>
      <c r="G13" s="115">
        <f>+IF(E13=0,"",'Ark1'!R34)</f>
        <v>3412</v>
      </c>
      <c r="H13" s="115">
        <f t="shared" si="1"/>
        <v>1205</v>
      </c>
      <c r="I13" s="114">
        <f>+IF(E13=0,"",'Ark1'!AE34)</f>
        <v>9.2541361540547875</v>
      </c>
      <c r="J13" s="114">
        <f t="shared" si="2"/>
        <v>3.5050934595329197</v>
      </c>
      <c r="K13" s="114">
        <f>+IF(E13=0,"",'Ark1'!AF34)</f>
        <v>9.4060588579708764</v>
      </c>
      <c r="L13" s="93"/>
      <c r="M13" s="385">
        <f>+IF(E13=0,"",'Ark1'!S34)</f>
        <v>6.1818715165737741</v>
      </c>
      <c r="N13" s="113">
        <f t="shared" si="3"/>
        <v>0.29922539061092568</v>
      </c>
      <c r="O13" s="127"/>
      <c r="P13" s="115">
        <f>+IF(E13=0,"",'Ark1'!U34)</f>
        <v>229.53645955451341</v>
      </c>
      <c r="Q13" s="115">
        <f t="shared" si="4"/>
        <v>-2.6147411704528167</v>
      </c>
      <c r="R13" s="127"/>
      <c r="S13" s="426">
        <f>+IF(G13=0,"",'Ark1'!AR34)</f>
        <v>191.77953714981737</v>
      </c>
      <c r="T13" s="427">
        <f>+IF(G13=0,"",'Ark1'!AS34)</f>
        <v>32.234590727522978</v>
      </c>
      <c r="U13" s="423"/>
      <c r="V13" s="113">
        <f>+IF(E13=0,"",'Ark1'!T34)</f>
        <v>8.2151230949589689</v>
      </c>
      <c r="W13" s="113">
        <f t="shared" si="5"/>
        <v>0.14715753084478855</v>
      </c>
      <c r="X13" s="115">
        <f>+IF(E13=0,"",'Ark1'!W34)</f>
        <v>82.502930832356384</v>
      </c>
      <c r="Y13" s="115">
        <f t="shared" si="6"/>
        <v>1.7145302886318774</v>
      </c>
      <c r="Z13" s="424">
        <f>+IF(E13=0,"",'Ark1'!AG34)</f>
        <v>513.43818514007319</v>
      </c>
      <c r="AA13" s="115">
        <f>+IF(E13=0,"",'Ark1'!AH34)</f>
        <v>95.66236811254393</v>
      </c>
      <c r="AB13" s="130"/>
      <c r="AC13" s="115">
        <f>+IF(E13=0,"",'Ark1'!AI34)</f>
        <v>66.617819460726864</v>
      </c>
      <c r="AD13" s="115">
        <f t="shared" si="7"/>
        <v>8.4846069550630716</v>
      </c>
      <c r="AE13" s="115">
        <f>+IF(E13=0,"",'Ark1'!Y34)</f>
        <v>52.815899992686141</v>
      </c>
      <c r="AF13" s="113">
        <f>+IF(E13=0,"",'Ark1'!Z34)</f>
        <v>1.800953330762463</v>
      </c>
      <c r="AG13" s="113">
        <f>+IF(E13=0,"",'Ark1'!AA34)</f>
        <v>1.9352123372489012</v>
      </c>
      <c r="AH13" s="38"/>
      <c r="AI13" s="115">
        <f t="shared" si="8"/>
        <v>447.05763263769063</v>
      </c>
      <c r="AJ13" s="26"/>
      <c r="AQ13"/>
      <c r="AS13"/>
      <c r="AT13"/>
      <c r="AZ13"/>
    </row>
    <row r="14" spans="1:52" ht="15.6">
      <c r="A14" s="26"/>
      <c r="B14" s="425">
        <f>+'Ark1'!D35</f>
        <v>5</v>
      </c>
      <c r="C14" s="425" t="s">
        <v>442</v>
      </c>
      <c r="D14" s="425">
        <f>+'Ark1'!C35</f>
        <v>2024</v>
      </c>
      <c r="E14" s="91">
        <f>+'Ark1'!Q35</f>
        <v>1119</v>
      </c>
      <c r="F14" s="115">
        <f t="shared" si="0"/>
        <v>48</v>
      </c>
      <c r="G14" s="115">
        <f>+IF(E14=0,"",'Ark1'!R35)</f>
        <v>3611</v>
      </c>
      <c r="H14" s="115">
        <f t="shared" si="1"/>
        <v>375</v>
      </c>
      <c r="I14" s="114">
        <f>+IF(E14=0,"",'Ark1'!AE35)</f>
        <v>9.7938703553024133</v>
      </c>
      <c r="J14" s="114">
        <f t="shared" si="2"/>
        <v>1.3643723220116275</v>
      </c>
      <c r="K14" s="114">
        <f>+IF(E14=0,"",'Ark1'!AF35)</f>
        <v>9.9646550865104455</v>
      </c>
      <c r="L14" s="93"/>
      <c r="M14" s="385">
        <f>+IF(E14=0,"",'Ark1'!S35)</f>
        <v>6.2070399113082031</v>
      </c>
      <c r="N14" s="113">
        <f t="shared" si="3"/>
        <v>9.8505588488164264E-2</v>
      </c>
      <c r="O14" s="127"/>
      <c r="P14" s="115">
        <f>+IF(E14=0,"",'Ark1'!U35)</f>
        <v>229.76707283300999</v>
      </c>
      <c r="Q14" s="115">
        <f t="shared" si="4"/>
        <v>-6.5829580693386163</v>
      </c>
      <c r="R14" s="127"/>
      <c r="S14" s="426">
        <f>+IF(G14=0,"",'Ark1'!AR35)</f>
        <v>192.01410105757935</v>
      </c>
      <c r="T14" s="427">
        <f>+IF(G14=0,"",'Ark1'!AS35)</f>
        <v>32.234506916715766</v>
      </c>
      <c r="U14" s="423"/>
      <c r="V14" s="113">
        <f>+IF(E14=0,"",'Ark1'!T35)</f>
        <v>7.9858764885073388</v>
      </c>
      <c r="W14" s="113">
        <f t="shared" si="5"/>
        <v>-0.2987341419005709</v>
      </c>
      <c r="X14" s="115">
        <f>+IF(E14=0,"",'Ark1'!W35)</f>
        <v>80.116311271116018</v>
      </c>
      <c r="Y14" s="115">
        <f t="shared" si="6"/>
        <v>-3.5363463308617327</v>
      </c>
      <c r="Z14" s="424">
        <f>+IF(E14=0,"",'Ark1'!AG35)</f>
        <v>509.34488836662752</v>
      </c>
      <c r="AA14" s="115">
        <f>+IF(E14=0,"",'Ark1'!AH35)</f>
        <v>94.04597064525062</v>
      </c>
      <c r="AB14" s="130"/>
      <c r="AC14" s="115">
        <f>+IF(E14=0,"",'Ark1'!AI35)</f>
        <v>66.602049293824408</v>
      </c>
      <c r="AD14" s="115">
        <f t="shared" si="7"/>
        <v>4.61193804536952</v>
      </c>
      <c r="AE14" s="115">
        <f>+IF(E14=0,"",'Ark1'!Y35)</f>
        <v>51.101743460496401</v>
      </c>
      <c r="AF14" s="113">
        <f>+IF(E14=0,"",'Ark1'!Z35)</f>
        <v>1.7145151540533421</v>
      </c>
      <c r="AG14" s="113">
        <f>+IF(E14=0,"",'Ark1'!AA35)</f>
        <v>1.9003329957078527</v>
      </c>
      <c r="AH14" s="38"/>
      <c r="AI14" s="115">
        <f t="shared" si="8"/>
        <v>451.10312890314742</v>
      </c>
      <c r="AJ14" s="26"/>
      <c r="AQ14"/>
      <c r="AS14"/>
      <c r="AT14"/>
      <c r="AZ14"/>
    </row>
    <row r="15" spans="1:52" ht="15.6">
      <c r="A15" s="26"/>
      <c r="B15" s="425">
        <f>+'Ark1'!D36</f>
        <v>6</v>
      </c>
      <c r="C15" s="425" t="s">
        <v>443</v>
      </c>
      <c r="D15" s="425">
        <f>+'Ark1'!C36</f>
        <v>2024</v>
      </c>
      <c r="E15" s="91">
        <f>+'Ark1'!Q36</f>
        <v>1092</v>
      </c>
      <c r="F15" s="115">
        <f t="shared" si="0"/>
        <v>-326</v>
      </c>
      <c r="G15" s="115">
        <f>+IF(E15=0,"",'Ark1'!R36)</f>
        <v>3633</v>
      </c>
      <c r="H15" s="115">
        <f t="shared" si="1"/>
        <v>-1304</v>
      </c>
      <c r="I15" s="114">
        <f>+IF(E15=0,"",'Ark1'!AE36)</f>
        <v>9.8535394629780306</v>
      </c>
      <c r="J15" s="114">
        <f t="shared" si="2"/>
        <v>-3.0069153548083172</v>
      </c>
      <c r="K15" s="114">
        <f>+IF(E15=0,"",'Ark1'!AF36)</f>
        <v>10.185913742932437</v>
      </c>
      <c r="L15" s="93"/>
      <c r="M15" s="385">
        <f>+IF(E15=0,"",'Ark1'!S36)</f>
        <v>6.3294765840220402</v>
      </c>
      <c r="N15" s="113">
        <f t="shared" si="3"/>
        <v>0.10196442843046771</v>
      </c>
      <c r="O15" s="127"/>
      <c r="P15" s="115">
        <f>+IF(E15=0,"",'Ark1'!U36)</f>
        <v>233.44662813102039</v>
      </c>
      <c r="Q15" s="115">
        <f t="shared" si="4"/>
        <v>-2.5012957093672412</v>
      </c>
      <c r="R15" s="127"/>
      <c r="S15" s="426">
        <f>+IF(G15=0,"",'Ark1'!AR36)</f>
        <v>192.32452613440552</v>
      </c>
      <c r="T15" s="427">
        <f>+IF(G15=0,"",'Ark1'!AS36)</f>
        <v>32.605570998600882</v>
      </c>
      <c r="U15" s="423"/>
      <c r="V15" s="113">
        <f>+IF(E15=0,"",'Ark1'!T36)</f>
        <v>8.0297274979355908</v>
      </c>
      <c r="W15" s="113">
        <f t="shared" si="5"/>
        <v>-0.29719168375369165</v>
      </c>
      <c r="X15" s="115">
        <f>+IF(E15=0,"",'Ark1'!W36)</f>
        <v>81.860721167079546</v>
      </c>
      <c r="Y15" s="115">
        <f t="shared" si="6"/>
        <v>-2.6642940243322641</v>
      </c>
      <c r="Z15" s="424">
        <f>+IF(E15=0,"",'Ark1'!AG36)</f>
        <v>509.48535324526131</v>
      </c>
      <c r="AA15" s="115">
        <f>+IF(E15=0,"",'Ark1'!AH36)</f>
        <v>95.485824387558523</v>
      </c>
      <c r="AB15" s="130"/>
      <c r="AC15" s="115">
        <f>+IF(E15=0,"",'Ark1'!AI36)</f>
        <v>69.666941921277186</v>
      </c>
      <c r="AD15" s="115">
        <f t="shared" si="7"/>
        <v>1.7917140501003388</v>
      </c>
      <c r="AE15" s="115">
        <f>+IF(E15=0,"",'Ark1'!Y36)</f>
        <v>47.769024860099854</v>
      </c>
      <c r="AF15" s="113">
        <f>+IF(E15=0,"",'Ark1'!Z36)</f>
        <v>1.6630369931979871</v>
      </c>
      <c r="AG15" s="113">
        <f>+IF(E15=0,"",'Ark1'!AA36)</f>
        <v>1.8613360315232923</v>
      </c>
      <c r="AH15" s="38"/>
      <c r="AI15" s="115">
        <f t="shared" si="8"/>
        <v>458.20086219169764</v>
      </c>
      <c r="AJ15" s="26"/>
      <c r="AQ15"/>
      <c r="AS15"/>
      <c r="AT15"/>
      <c r="AZ15"/>
    </row>
    <row r="16" spans="1:52" ht="15.6">
      <c r="A16" s="26"/>
      <c r="B16" s="425">
        <f>+'Ark1'!D37</f>
        <v>7</v>
      </c>
      <c r="C16" s="425" t="s">
        <v>444</v>
      </c>
      <c r="D16" s="425">
        <f>+'Ark1'!C37</f>
        <v>2024</v>
      </c>
      <c r="E16" s="91">
        <f>+'Ark1'!Q37</f>
        <v>735</v>
      </c>
      <c r="F16" s="115">
        <f t="shared" si="0"/>
        <v>-25</v>
      </c>
      <c r="G16" s="115">
        <f>+IF(E16=0,"",'Ark1'!R37)</f>
        <v>2607</v>
      </c>
      <c r="H16" s="115">
        <f t="shared" si="1"/>
        <v>-193</v>
      </c>
      <c r="I16" s="114">
        <f>+IF(E16=0,"",'Ark1'!AE37)</f>
        <v>7.0707892595606161</v>
      </c>
      <c r="J16" s="114">
        <f t="shared" si="2"/>
        <v>-0.2229667643003852</v>
      </c>
      <c r="K16" s="114">
        <f>+IF(E16=0,"",'Ark1'!AF37)</f>
        <v>7.3914529546630492</v>
      </c>
      <c r="L16" s="93"/>
      <c r="M16" s="385">
        <f>+IF(E16=0,"",'Ark1'!S37)</f>
        <v>6.3676132003069839</v>
      </c>
      <c r="N16" s="113">
        <f t="shared" si="3"/>
        <v>-4.6044289861054466E-2</v>
      </c>
      <c r="O16" s="127"/>
      <c r="P16" s="115">
        <f>+IF(E16=0,"",'Ark1'!U37)</f>
        <v>236.07054085155329</v>
      </c>
      <c r="Q16" s="115">
        <f t="shared" si="4"/>
        <v>-0.78645914844670983</v>
      </c>
      <c r="R16" s="127"/>
      <c r="S16" s="426">
        <f>+IF(G16=0,"",'Ark1'!AR37)</f>
        <v>192.87827488915764</v>
      </c>
      <c r="T16" s="427">
        <f>+IF(G16=0,"",'Ark1'!AS37)</f>
        <v>32.71569686690512</v>
      </c>
      <c r="U16" s="423"/>
      <c r="V16" s="113">
        <f>+IF(E16=0,"",'Ark1'!T37)</f>
        <v>8.1864211737629464</v>
      </c>
      <c r="W16" s="113">
        <f t="shared" si="5"/>
        <v>-4.7864540522772003E-2</v>
      </c>
      <c r="X16" s="115">
        <f>+IF(E16=0,"",'Ark1'!W37)</f>
        <v>81.971614883007305</v>
      </c>
      <c r="Y16" s="115">
        <f t="shared" si="6"/>
        <v>-0.99267083127838873</v>
      </c>
      <c r="Z16" s="424">
        <f>+IF(E16=0,"",'Ark1'!AG37)</f>
        <v>520.49979846835936</v>
      </c>
      <c r="AA16" s="115">
        <f>+IF(E16=0,"",'Ark1'!AH37)</f>
        <v>94.629842731108511</v>
      </c>
      <c r="AB16" s="130"/>
      <c r="AC16" s="115">
        <f>+IF(E16=0,"",'Ark1'!AI37)</f>
        <v>72.190257000383582</v>
      </c>
      <c r="AD16" s="115">
        <f t="shared" si="7"/>
        <v>-0.88117157104497323</v>
      </c>
      <c r="AE16" s="115">
        <f>+IF(E16=0,"",'Ark1'!Y37)</f>
        <v>47.719858562676194</v>
      </c>
      <c r="AF16" s="113">
        <f>+IF(E16=0,"",'Ark1'!Z37)</f>
        <v>1.6606273460029333</v>
      </c>
      <c r="AG16" s="113">
        <f>+IF(E16=0,"",'Ark1'!AA37)</f>
        <v>1.925481653266538</v>
      </c>
      <c r="AH16" s="38"/>
      <c r="AI16" s="115">
        <f t="shared" si="8"/>
        <v>453.54588329567582</v>
      </c>
      <c r="AJ16" s="26"/>
      <c r="AQ16"/>
      <c r="AS16"/>
      <c r="AT16"/>
      <c r="AZ16"/>
    </row>
    <row r="17" spans="1:52" ht="15.6">
      <c r="A17" s="26"/>
      <c r="B17" s="425">
        <f>+'Ark1'!D38</f>
        <v>8</v>
      </c>
      <c r="C17" s="425" t="s">
        <v>598</v>
      </c>
      <c r="D17" s="425">
        <f>+'Ark1'!C38</f>
        <v>2024</v>
      </c>
      <c r="E17" s="91">
        <f>+'Ark1'!Q38</f>
        <v>804</v>
      </c>
      <c r="F17" s="115">
        <f t="shared" si="0"/>
        <v>-96</v>
      </c>
      <c r="G17" s="115">
        <f>+IF(E17=0,"",'Ark1'!R38)</f>
        <v>3174</v>
      </c>
      <c r="H17" s="115">
        <f t="shared" si="1"/>
        <v>-210</v>
      </c>
      <c r="I17" s="114">
        <f>+IF(E17=0,"",'Ark1'!AE38)</f>
        <v>8.6086248982912981</v>
      </c>
      <c r="J17" s="114">
        <f t="shared" si="2"/>
        <v>-0.20640023911785477</v>
      </c>
      <c r="K17" s="114">
        <f>+IF(E17=0,"",'Ark1'!AF38)</f>
        <v>8.9458494518519878</v>
      </c>
      <c r="L17" s="93"/>
      <c r="M17" s="385">
        <f>+IF(E17=0,"",'Ark1'!S38)</f>
        <v>6.3758283370148332</v>
      </c>
      <c r="N17" s="113">
        <f t="shared" si="3"/>
        <v>0.19024914079733435</v>
      </c>
      <c r="O17" s="127"/>
      <c r="P17" s="115">
        <f>+IF(E17=0,"",'Ark1'!U38)</f>
        <v>234.67545683679927</v>
      </c>
      <c r="Q17" s="115">
        <f t="shared" si="4"/>
        <v>2.8379568368000605</v>
      </c>
      <c r="R17" s="127"/>
      <c r="S17" s="426">
        <f>+IF(G17=0,"",'Ark1'!AR38)</f>
        <v>192.37424547283703</v>
      </c>
      <c r="T17" s="427">
        <f>+IF(G17=0,"",'Ark1'!AS38)</f>
        <v>32.55094666217294</v>
      </c>
      <c r="U17" s="423"/>
      <c r="V17" s="113">
        <f>+IF(E17=0,"",'Ark1'!T38)</f>
        <v>8.0044108380592327</v>
      </c>
      <c r="W17" s="113">
        <f t="shared" si="5"/>
        <v>2.6377884138426566E-3</v>
      </c>
      <c r="X17" s="115">
        <f>+IF(E17=0,"",'Ark1'!W38)</f>
        <v>78.323881537492127</v>
      </c>
      <c r="Y17" s="115">
        <f t="shared" si="6"/>
        <v>-1.8179624341390763</v>
      </c>
      <c r="Z17" s="424">
        <f>+IF(E17=0,"",'Ark1'!AG38)</f>
        <v>521.29040912139499</v>
      </c>
      <c r="AA17" s="115">
        <f>+IF(E17=0,"",'Ark1'!AH38)</f>
        <v>93.635790800252067</v>
      </c>
      <c r="AB17" s="130"/>
      <c r="AC17" s="115">
        <f>+IF(E17=0,"",'Ark1'!AI38)</f>
        <v>74.700693131695019</v>
      </c>
      <c r="AD17" s="115">
        <f t="shared" si="7"/>
        <v>2.6557758740118089</v>
      </c>
      <c r="AE17" s="115">
        <f>+IF(E17=0,"",'Ark1'!Y38)</f>
        <v>49.171094109565502</v>
      </c>
      <c r="AF17" s="113">
        <f>+IF(E17=0,"",'Ark1'!Z38)</f>
        <v>1.6519958443037013</v>
      </c>
      <c r="AG17" s="113">
        <f>+IF(E17=0,"",'Ark1'!AA38)</f>
        <v>2.0589866534661203</v>
      </c>
      <c r="AH17" s="38"/>
      <c r="AI17" s="115">
        <f t="shared" si="8"/>
        <v>450.1818040971275</v>
      </c>
      <c r="AJ17" s="26"/>
      <c r="AQ17"/>
      <c r="AS17"/>
      <c r="AT17"/>
      <c r="AZ17"/>
    </row>
    <row r="18" spans="1:52" ht="15.6">
      <c r="A18" s="26"/>
      <c r="B18" s="425">
        <f>+'Ark1'!D39</f>
        <v>9</v>
      </c>
      <c r="C18" s="425" t="s">
        <v>654</v>
      </c>
      <c r="D18" s="425">
        <f>+'Ark1'!C39</f>
        <v>2024</v>
      </c>
      <c r="E18" s="91">
        <f>+'Ark1'!Q39</f>
        <v>828</v>
      </c>
      <c r="F18" s="115">
        <f t="shared" si="0"/>
        <v>-120</v>
      </c>
      <c r="G18" s="115">
        <f>+IF(E18=0,"",'Ark1'!R39)</f>
        <v>3046</v>
      </c>
      <c r="H18" s="115">
        <f t="shared" si="1"/>
        <v>-811</v>
      </c>
      <c r="I18" s="114">
        <f>+IF(E18=0,"",'Ark1'!AE39)</f>
        <v>8.2614591809058897</v>
      </c>
      <c r="J18" s="114">
        <f t="shared" si="2"/>
        <v>-1.7856897419626403</v>
      </c>
      <c r="K18" s="114">
        <f>+IF(E18=0,"",'Ark1'!AF39)</f>
        <v>8.3896720594983751</v>
      </c>
      <c r="L18" s="93"/>
      <c r="M18" s="385">
        <f>+IF(E18=0,"",'Ark1'!S39)</f>
        <v>6.02169625246548</v>
      </c>
      <c r="N18" s="113">
        <f t="shared" si="3"/>
        <v>-1.9321400701705294E-2</v>
      </c>
      <c r="O18" s="127"/>
      <c r="P18" s="115">
        <f>+IF(E18=0,"",'Ark1'!U39)</f>
        <v>229.33381483913317</v>
      </c>
      <c r="Q18" s="115">
        <f t="shared" si="4"/>
        <v>0.2621788526155342</v>
      </c>
      <c r="R18" s="127"/>
      <c r="S18" s="426">
        <f>+IF(G18=0,"",'Ark1'!AR39)</f>
        <v>192.90481135340943</v>
      </c>
      <c r="T18" s="427">
        <f>+IF(G18=0,"",'Ark1'!AS39)</f>
        <v>31.598639023323539</v>
      </c>
      <c r="U18" s="423"/>
      <c r="V18" s="113">
        <f>+IF(E18=0,"",'Ark1'!T39)</f>
        <v>7.7019041365725585</v>
      </c>
      <c r="W18" s="113">
        <f t="shared" si="5"/>
        <v>-6.6828038693191871E-2</v>
      </c>
      <c r="X18" s="115">
        <f>+IF(E18=0,"",'Ark1'!W39)</f>
        <v>74.064346684175987</v>
      </c>
      <c r="Y18" s="115">
        <f t="shared" si="6"/>
        <v>-0.29396288284500827</v>
      </c>
      <c r="Z18" s="424">
        <f>+IF(E18=0,"",'Ark1'!AG39)</f>
        <v>536.00519210799587</v>
      </c>
      <c r="AA18" s="115">
        <f>+IF(E18=0,"",'Ark1'!AH39)</f>
        <v>94.156270518713058</v>
      </c>
      <c r="AB18" s="130"/>
      <c r="AC18" s="115">
        <f>+IF(E18=0,"",'Ark1'!AI39)</f>
        <v>71.306631648063018</v>
      </c>
      <c r="AD18" s="115">
        <f t="shared" si="7"/>
        <v>-3.6739231873012699</v>
      </c>
      <c r="AE18" s="115">
        <f>+IF(E18=0,"",'Ark1'!Y39)</f>
        <v>50.90652428130543</v>
      </c>
      <c r="AF18" s="113">
        <f>+IF(E18=0,"",'Ark1'!Z39)</f>
        <v>1.6743718007715973</v>
      </c>
      <c r="AG18" s="113">
        <f>+IF(E18=0,"",'Ark1'!AA39)</f>
        <v>2.0612206695844622</v>
      </c>
      <c r="AH18" s="38"/>
      <c r="AI18" s="115">
        <f t="shared" si="8"/>
        <v>427.85745029299335</v>
      </c>
      <c r="AJ18" s="26"/>
      <c r="AQ18"/>
      <c r="AS18"/>
      <c r="AT18"/>
      <c r="AZ18"/>
    </row>
    <row r="19" spans="1:52" ht="15.6">
      <c r="A19" s="26"/>
      <c r="B19" s="425">
        <f>+'Ark1'!D40</f>
        <v>10</v>
      </c>
      <c r="C19" s="425" t="s">
        <v>600</v>
      </c>
      <c r="D19" s="425">
        <f>+'Ark1'!C40</f>
        <v>2024</v>
      </c>
      <c r="E19" s="91">
        <f>+'Ark1'!Q40</f>
        <v>1533</v>
      </c>
      <c r="F19" s="115">
        <f t="shared" si="0"/>
        <v>14</v>
      </c>
      <c r="G19" s="115">
        <f>+IF(E19=0,"",'Ark1'!R40)</f>
        <v>4508</v>
      </c>
      <c r="H19" s="115">
        <f t="shared" si="1"/>
        <v>160</v>
      </c>
      <c r="I19" s="114">
        <f>+IF(E19=0,"",'Ark1'!AE40)</f>
        <v>12.226742609167344</v>
      </c>
      <c r="J19" s="114">
        <f t="shared" si="2"/>
        <v>0.90058146925747629</v>
      </c>
      <c r="K19" s="114">
        <f>+IF(E19=0,"",'Ark1'!AF40)</f>
        <v>11.434362291914749</v>
      </c>
      <c r="L19" s="93"/>
      <c r="M19" s="385">
        <f>+IF(E19=0,"",'Ark1'!S40)</f>
        <v>5.2564956695536322</v>
      </c>
      <c r="N19" s="113">
        <f t="shared" si="3"/>
        <v>8.5533865595968983E-2</v>
      </c>
      <c r="O19" s="127"/>
      <c r="P19" s="115">
        <f>+IF(E19=0,"",'Ark1'!U40)</f>
        <v>211.19374445430265</v>
      </c>
      <c r="Q19" s="115">
        <f t="shared" si="4"/>
        <v>2.4802439943212562</v>
      </c>
      <c r="R19" s="127"/>
      <c r="S19" s="426">
        <f>+IF(G19=0,"",'Ark1'!AR40)</f>
        <v>192.05796105383735</v>
      </c>
      <c r="T19" s="427">
        <f>+IF(G19=0,"",'Ark1'!AS40)</f>
        <v>29.316530406870921</v>
      </c>
      <c r="U19" s="423"/>
      <c r="V19" s="113">
        <f>+IF(E19=0,"",'Ark1'!T40)</f>
        <v>6.8214285714285694</v>
      </c>
      <c r="W19" s="113">
        <f t="shared" si="5"/>
        <v>-0.14361282691549881</v>
      </c>
      <c r="X19" s="115">
        <f>+IF(E19=0,"",'Ark1'!W40)</f>
        <v>56.49955634427684</v>
      </c>
      <c r="Y19" s="115">
        <f t="shared" si="6"/>
        <v>-2.3090913098170063</v>
      </c>
      <c r="Z19" s="424">
        <f>+IF(E19=0,"",'Ark1'!AG40)</f>
        <v>554.20206185566997</v>
      </c>
      <c r="AA19" s="115">
        <f>+IF(E19=0,"",'Ark1'!AH40)</f>
        <v>96.495119787045283</v>
      </c>
      <c r="AB19" s="130"/>
      <c r="AC19" s="115">
        <f>+IF(E19=0,"",'Ark1'!AI40)</f>
        <v>62.400177462289278</v>
      </c>
      <c r="AD19" s="115">
        <f t="shared" si="7"/>
        <v>2.671566606723502</v>
      </c>
      <c r="AE19" s="115">
        <f>+IF(E19=0,"",'Ark1'!Y40)</f>
        <v>52.36806514072137</v>
      </c>
      <c r="AF19" s="113">
        <f>+IF(E19=0,"",'Ark1'!Z40)</f>
        <v>1.548433802991295</v>
      </c>
      <c r="AG19" s="113">
        <f>+IF(E19=0,"",'Ark1'!AA40)</f>
        <v>2.0257465459239903</v>
      </c>
      <c r="AH19" s="38"/>
      <c r="AI19" s="115">
        <f t="shared" si="8"/>
        <v>381.07715396645983</v>
      </c>
      <c r="AJ19" s="26"/>
      <c r="AQ19"/>
      <c r="AS19"/>
      <c r="AT19"/>
      <c r="AZ19"/>
    </row>
    <row r="20" spans="1:52" ht="15.6">
      <c r="A20" s="26"/>
      <c r="B20" s="425">
        <f>+'Ark1'!D41</f>
        <v>11</v>
      </c>
      <c r="C20" s="425" t="s">
        <v>601</v>
      </c>
      <c r="D20" s="425">
        <f>+'Ark1'!C41</f>
        <v>2024</v>
      </c>
      <c r="E20" s="91">
        <f>+'Ark1'!Q41</f>
        <v>1462</v>
      </c>
      <c r="F20" s="115">
        <f t="shared" si="0"/>
        <v>-149</v>
      </c>
      <c r="G20" s="115">
        <f>+IF(E20=0,"",'Ark1'!R41)</f>
        <v>4383</v>
      </c>
      <c r="H20" s="115">
        <f t="shared" si="1"/>
        <v>-318</v>
      </c>
      <c r="I20" s="114">
        <f>+IF(E20=0,"",'Ark1'!AE41)</f>
        <v>11.887713588283155</v>
      </c>
      <c r="J20" s="114">
        <f t="shared" si="2"/>
        <v>-0.35798179320633317</v>
      </c>
      <c r="K20" s="114">
        <f>+IF(E20=0,"",'Ark1'!AF41)</f>
        <v>11.458487000190722</v>
      </c>
      <c r="L20" s="93"/>
      <c r="M20" s="385">
        <f>+IF(E20=0,"",'Ark1'!S41)</f>
        <v>5.429061000685401</v>
      </c>
      <c r="N20" s="113">
        <f t="shared" si="3"/>
        <v>0.16989646530603242</v>
      </c>
      <c r="O20" s="127"/>
      <c r="P20" s="115">
        <f>+IF(E20=0,"",'Ark1'!U41)</f>
        <v>217.67513118868357</v>
      </c>
      <c r="Q20" s="115">
        <f t="shared" si="4"/>
        <v>6.6918297634543364</v>
      </c>
      <c r="R20" s="127"/>
      <c r="S20" s="426">
        <f>+IF(G20=0,"",'Ark1'!AR41)</f>
        <v>192.97956273764251</v>
      </c>
      <c r="T20" s="427">
        <f>+IF(G20=0,"",'Ark1'!AS41)</f>
        <v>29.824840476656544</v>
      </c>
      <c r="U20" s="423"/>
      <c r="V20" s="113">
        <f>+IF(E20=0,"",'Ark1'!T41)</f>
        <v>7.1738535249828876</v>
      </c>
      <c r="W20" s="113">
        <f t="shared" si="5"/>
        <v>-2.3338561807160652E-2</v>
      </c>
      <c r="X20" s="115">
        <f>+IF(E20=0,"",'Ark1'!W41)</f>
        <v>63.289984029203751</v>
      </c>
      <c r="Y20" s="115">
        <f t="shared" si="6"/>
        <v>0.43101785179467811</v>
      </c>
      <c r="Z20" s="424">
        <f>+IF(E20=0,"",'Ark1'!AG41)</f>
        <v>561.07129277566548</v>
      </c>
      <c r="AA20" s="115">
        <f>+IF(E20=0,"",'Ark1'!AH41)</f>
        <v>95.619438740588635</v>
      </c>
      <c r="AB20" s="130"/>
      <c r="AC20" s="115">
        <f>+IF(E20=0,"",'Ark1'!AI41)</f>
        <v>65.138033310517883</v>
      </c>
      <c r="AD20" s="115">
        <f t="shared" si="7"/>
        <v>1.0878312258550409</v>
      </c>
      <c r="AE20" s="115">
        <f>+IF(E20=0,"",'Ark1'!Y41)</f>
        <v>52.067141207703699</v>
      </c>
      <c r="AF20" s="113">
        <f>+IF(E20=0,"",'Ark1'!Z41)</f>
        <v>1.615813877875391</v>
      </c>
      <c r="AG20" s="113">
        <f>+IF(E20=0,"",'Ark1'!AA41)</f>
        <v>2.0446489827009886</v>
      </c>
      <c r="AH20" s="38"/>
      <c r="AI20" s="115">
        <f t="shared" si="8"/>
        <v>387.96340855691784</v>
      </c>
      <c r="AJ20" s="26"/>
      <c r="AQ20"/>
      <c r="AS20"/>
      <c r="AT20"/>
      <c r="AZ20"/>
    </row>
    <row r="21" spans="1:52" ht="15.6">
      <c r="A21" s="26"/>
      <c r="B21" s="425">
        <f>+'Ark1'!D42</f>
        <v>12</v>
      </c>
      <c r="C21" s="425" t="s">
        <v>602</v>
      </c>
      <c r="D21" s="425">
        <f>+'Ark1'!C42</f>
        <v>2024</v>
      </c>
      <c r="E21" s="91">
        <f>+'Ark1'!Q42</f>
        <v>362</v>
      </c>
      <c r="F21" s="115">
        <f t="shared" si="0"/>
        <v>-92</v>
      </c>
      <c r="G21" s="115">
        <f>+IF(E21=0,"",'Ark1'!R42)</f>
        <v>1052</v>
      </c>
      <c r="H21" s="115">
        <f t="shared" si="1"/>
        <v>-262</v>
      </c>
      <c r="I21" s="114">
        <f>+IF(E21=0,"",'Ark1'!AE42)</f>
        <v>2.853268239761324</v>
      </c>
      <c r="J21" s="114">
        <f t="shared" si="2"/>
        <v>-0.56958726572201579</v>
      </c>
      <c r="K21" s="114">
        <f>+IF(E21=0,"",'Ark1'!AF42)</f>
        <v>2.8162999725821196</v>
      </c>
      <c r="L21" s="93"/>
      <c r="M21" s="385">
        <f>+IF(E21=0,"",'Ark1'!S42)</f>
        <v>5.6596958174904923</v>
      </c>
      <c r="N21" s="113">
        <f t="shared" si="3"/>
        <v>0.33524798809216794</v>
      </c>
      <c r="O21" s="127"/>
      <c r="P21" s="115">
        <f>+IF(E21=0,"",'Ark1'!U42)</f>
        <v>222.90313688212896</v>
      </c>
      <c r="Q21" s="115">
        <f t="shared" si="4"/>
        <v>8.1541262276385282</v>
      </c>
      <c r="R21" s="127"/>
      <c r="S21" s="426">
        <f>+IF(G21=0,"",'Ark1'!AR42)</f>
        <v>192.72782258064515</v>
      </c>
      <c r="T21" s="427">
        <f>+IF(G21=0,"",'Ark1'!AS42)</f>
        <v>30.441705900868843</v>
      </c>
      <c r="U21" s="423"/>
      <c r="V21" s="113">
        <f>+IF(E21=0,"",'Ark1'!T42)</f>
        <v>7.4686311787072253</v>
      </c>
      <c r="W21" s="113">
        <f t="shared" si="5"/>
        <v>-3.6696066346046941E-2</v>
      </c>
      <c r="X21" s="115">
        <f>+IF(E21=0,"",'Ark1'!W42)</f>
        <v>67.585551330798495</v>
      </c>
      <c r="Y21" s="115">
        <f t="shared" si="6"/>
        <v>-3.1146008762030135</v>
      </c>
      <c r="Z21" s="424">
        <f>+IF(E21=0,"",'Ark1'!AG42)</f>
        <v>557.5645161290322</v>
      </c>
      <c r="AA21" s="115">
        <f>+IF(E21=0,"",'Ark1'!AH42)</f>
        <v>94.011406844106475</v>
      </c>
      <c r="AB21" s="130"/>
      <c r="AC21" s="115">
        <f>+IF(E21=0,"",'Ark1'!AI42)</f>
        <v>66.159695817490515</v>
      </c>
      <c r="AD21" s="115">
        <f t="shared" si="7"/>
        <v>8.6254492421480293</v>
      </c>
      <c r="AE21" s="115">
        <f>+IF(E21=0,"",'Ark1'!Y42)</f>
        <v>57.280462860571362</v>
      </c>
      <c r="AF21" s="113">
        <f>+IF(E21=0,"",'Ark1'!Z42)</f>
        <v>1.6966112227948127</v>
      </c>
      <c r="AG21" s="113">
        <f>+IF(E21=0,"",'Ark1'!AA42)</f>
        <v>2.1199677227117566</v>
      </c>
      <c r="AH21" s="38"/>
      <c r="AI21" s="115">
        <f t="shared" si="8"/>
        <v>399.77999035818209</v>
      </c>
      <c r="AJ21" s="26"/>
      <c r="AQ21"/>
      <c r="AS21"/>
      <c r="AT21"/>
      <c r="AZ21"/>
    </row>
    <row r="22" spans="1:52" ht="15.6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127"/>
      <c r="P22" s="26"/>
      <c r="Q22" s="26"/>
      <c r="R22" s="127"/>
      <c r="S22" s="26"/>
      <c r="T22" s="26"/>
      <c r="U22" s="423"/>
      <c r="V22" s="26"/>
      <c r="W22" s="26"/>
      <c r="X22" s="26"/>
      <c r="Y22" s="26"/>
      <c r="Z22" s="26"/>
      <c r="AA22" s="26"/>
      <c r="AB22" s="130"/>
      <c r="AC22" s="26"/>
      <c r="AD22" s="26"/>
      <c r="AE22" s="26"/>
      <c r="AF22" s="26"/>
      <c r="AG22" s="26"/>
      <c r="AH22" s="38"/>
      <c r="AI22" s="26"/>
      <c r="AJ22" s="26"/>
      <c r="AQ22"/>
      <c r="AS22"/>
      <c r="AT22"/>
      <c r="AZ22"/>
    </row>
    <row r="23" spans="1:52" ht="15.6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127"/>
      <c r="P23" s="26"/>
      <c r="Q23" s="26"/>
      <c r="R23" s="127"/>
      <c r="S23" s="26"/>
      <c r="T23" s="26"/>
      <c r="U23" s="423"/>
      <c r="V23" s="26"/>
      <c r="W23" s="26"/>
      <c r="X23" s="26"/>
      <c r="Y23" s="26"/>
      <c r="Z23" s="26"/>
      <c r="AA23" s="26"/>
      <c r="AB23" s="130"/>
      <c r="AC23" s="26"/>
      <c r="AD23" s="26"/>
      <c r="AE23" s="26"/>
      <c r="AF23" s="26"/>
      <c r="AG23" s="26"/>
      <c r="AH23" s="38"/>
      <c r="AI23" s="26"/>
      <c r="AJ23" s="26"/>
      <c r="AQ23"/>
      <c r="AS23"/>
      <c r="AT23"/>
      <c r="AZ23"/>
    </row>
    <row r="24" spans="1:52" ht="15.6">
      <c r="A24" s="26"/>
      <c r="B24" s="2">
        <f>+'Ark1'!D43</f>
        <v>1</v>
      </c>
      <c r="C24" s="2" t="str">
        <f t="shared" ref="C24:C35" si="9">+C10</f>
        <v>Jan</v>
      </c>
      <c r="D24" s="2">
        <f>+'Ark1'!C43</f>
        <v>2023</v>
      </c>
      <c r="E24" s="2">
        <f>+'Ark1'!Q43</f>
        <v>1086</v>
      </c>
      <c r="F24" s="19">
        <f t="shared" ref="F24:F35" si="10">+IF(E24=0,"",E24-E37)</f>
        <v>165</v>
      </c>
      <c r="G24" s="19">
        <f>+IF(E24=0,"",'Ark1'!R43)</f>
        <v>2870</v>
      </c>
      <c r="H24" s="19">
        <f t="shared" ref="H24:H35" si="11">+IF(E24=0,"",G24-G37)</f>
        <v>799</v>
      </c>
      <c r="I24" s="55">
        <f>+IF(E24=0,"",'Ark1'!AE43)</f>
        <v>7.4760999244575279</v>
      </c>
      <c r="J24" s="55">
        <f t="shared" ref="J24:J35" si="12">+IF(E24=0,"",I24-I37)</f>
        <v>1.3265022762109515</v>
      </c>
      <c r="K24" s="55">
        <f>+IF(E24=0,"",'Ark1'!AF43)</f>
        <v>7.6289623290640094</v>
      </c>
      <c r="L24" s="93"/>
      <c r="M24" s="5">
        <f>+IF(E24=0,"",'Ark1'!S43)</f>
        <v>5.5734729493891804</v>
      </c>
      <c r="N24" s="5">
        <f t="shared" ref="N24:N35" si="13">+IF(E24=0,"",M24-M37)</f>
        <v>-0.23155849715170085</v>
      </c>
      <c r="O24" s="127"/>
      <c r="P24" s="19">
        <f>+IF(E24=0,"",'Ark1'!U43)</f>
        <v>230.68243902439033</v>
      </c>
      <c r="Q24" s="55">
        <f t="shared" ref="Q24:Q35" si="14">+IF(E24=0,"",P24-P37)</f>
        <v>-4.3870008597233436</v>
      </c>
      <c r="R24" s="127"/>
      <c r="S24" s="426">
        <f>+IF(G24=0,"",'Ark1'!AR43)</f>
        <v>195.37237237237244</v>
      </c>
      <c r="T24" s="427">
        <f>+IF(G24=0,"",'Ark1'!AS43)</f>
        <v>30.635492398693138</v>
      </c>
      <c r="U24" s="423"/>
      <c r="V24" s="5">
        <f>+IF(E24=0,"",'Ark1'!T43)</f>
        <v>7.7839721254355396</v>
      </c>
      <c r="W24" s="5">
        <f t="shared" ref="W24:W35" si="15">+IF(E24=0,"",V24-V37)</f>
        <v>-9.0484658726700751E-2</v>
      </c>
      <c r="X24" s="19">
        <f>+IF(E24=0,"",'Ark1'!W43)</f>
        <v>75.609756097560989</v>
      </c>
      <c r="Y24" s="19">
        <f t="shared" ref="Y24:Y35" si="16">+IF(E24=0,"",X24-X37)</f>
        <v>-1.0681772679629375</v>
      </c>
      <c r="Z24" s="19">
        <f>+IF(E24=0,"",'Ark1'!AG43)</f>
        <v>569.75337837837822</v>
      </c>
      <c r="AA24" s="19">
        <f>+IF(E24=0,"",'Ark1'!AH43)</f>
        <v>92.543554006968634</v>
      </c>
      <c r="AB24" s="130"/>
      <c r="AC24" s="19">
        <f>+IF(E24=0,"",'Ark1'!AI43)</f>
        <v>54.006968641114995</v>
      </c>
      <c r="AD24" s="19">
        <f t="shared" ref="AD24:AD35" si="17">+IF(J24=0,"",AC24-AC37)</f>
        <v>-1.5217614409709412</v>
      </c>
      <c r="AE24" s="19">
        <f>+IF(E24=0,"",'Ark1'!Y43)</f>
        <v>56.015243180902488</v>
      </c>
      <c r="AF24" s="5">
        <f>+IF(E24=0,"",'Ark1'!Z43)</f>
        <v>1.7313934631501093</v>
      </c>
      <c r="AG24" s="5">
        <f>+IF(E24=0,"",'Ark1'!AA43)</f>
        <v>1.9196456116909488</v>
      </c>
      <c r="AH24" s="38"/>
      <c r="AI24" s="19">
        <f t="shared" ref="AI24:AI35" si="18">IF(E24=0,"",1000*P24/Z24)</f>
        <v>404.88121313287257</v>
      </c>
      <c r="AJ24" s="26"/>
      <c r="AQ24"/>
      <c r="AS24"/>
      <c r="AT24"/>
      <c r="AZ24"/>
    </row>
    <row r="25" spans="1:52" ht="15.6">
      <c r="A25" s="26"/>
      <c r="B25" s="2">
        <f>+'Ark1'!D44</f>
        <v>2</v>
      </c>
      <c r="C25" s="2" t="str">
        <f t="shared" si="9"/>
        <v>Feb</v>
      </c>
      <c r="D25" s="2">
        <f>+'Ark1'!C44</f>
        <v>2023</v>
      </c>
      <c r="E25" s="2">
        <f>+'Ark1'!Q44</f>
        <v>884</v>
      </c>
      <c r="F25" s="19">
        <f t="shared" si="10"/>
        <v>70</v>
      </c>
      <c r="G25" s="19">
        <f>+IF(E25=0,"",'Ark1'!R44)</f>
        <v>2372</v>
      </c>
      <c r="H25" s="19">
        <f t="shared" si="11"/>
        <v>397</v>
      </c>
      <c r="I25" s="55">
        <f>+IF(E25=0,"",'Ark1'!AE44)</f>
        <v>6.1788533173565332</v>
      </c>
      <c r="J25" s="55">
        <f t="shared" si="12"/>
        <v>0.31431668998473405</v>
      </c>
      <c r="K25" s="55">
        <f>+IF(E25=0,"",'Ark1'!AF44)</f>
        <v>6.2597573944288012</v>
      </c>
      <c r="L25" s="93"/>
      <c r="M25" s="5">
        <f>+IF(E25=0,"",'Ark1'!S44)</f>
        <v>5.5761421319796955</v>
      </c>
      <c r="N25" s="5">
        <f t="shared" si="13"/>
        <v>-0.37916513059013646</v>
      </c>
      <c r="O25" s="127"/>
      <c r="P25" s="19">
        <f>+IF(E25=0,"",'Ark1'!U44)</f>
        <v>229.02019392917376</v>
      </c>
      <c r="Q25" s="55">
        <f t="shared" si="14"/>
        <v>-5.9203123999405705</v>
      </c>
      <c r="R25" s="127"/>
      <c r="S25" s="426">
        <f>+IF(G25=0,"",'Ark1'!AR44)</f>
        <v>194.97024346257888</v>
      </c>
      <c r="T25" s="427">
        <f>+IF(G25=0,"",'Ark1'!AS44)</f>
        <v>30.509436833234176</v>
      </c>
      <c r="U25" s="423"/>
      <c r="V25" s="5">
        <f>+IF(E25=0,"",'Ark1'!T44)</f>
        <v>7.8596121416526108</v>
      </c>
      <c r="W25" s="5">
        <f t="shared" si="15"/>
        <v>-0.2284891241701752</v>
      </c>
      <c r="X25" s="19">
        <f>+IF(E25=0,"",'Ark1'!W44)</f>
        <v>77.318718381112987</v>
      </c>
      <c r="Y25" s="19">
        <f t="shared" si="16"/>
        <v>-3.6939398467351054</v>
      </c>
      <c r="Z25" s="19">
        <f>+IF(E25=0,"",'Ark1'!AG44)</f>
        <v>556.83543733092881</v>
      </c>
      <c r="AA25" s="19">
        <f>+IF(E25=0,"",'Ark1'!AH44)</f>
        <v>93.296795952782475</v>
      </c>
      <c r="AB25" s="130"/>
      <c r="AC25" s="19">
        <f>+IF(E25=0,"",'Ark1'!AI44)</f>
        <v>52.36087689713321</v>
      </c>
      <c r="AD25" s="19">
        <f t="shared" si="17"/>
        <v>-6.9302623433731441</v>
      </c>
      <c r="AE25" s="19">
        <f>+IF(E25=0,"",'Ark1'!Y44)</f>
        <v>55.517922613588063</v>
      </c>
      <c r="AF25" s="5">
        <f>+IF(E25=0,"",'Ark1'!Z44)</f>
        <v>1.7330907393461763</v>
      </c>
      <c r="AG25" s="5">
        <f>+IF(E25=0,"",'Ark1'!AA44)</f>
        <v>1.9722196733085111</v>
      </c>
      <c r="AH25" s="38"/>
      <c r="AI25" s="19">
        <f t="shared" si="18"/>
        <v>411.2888271388274</v>
      </c>
      <c r="AJ25" s="26"/>
      <c r="AQ25"/>
      <c r="AS25"/>
      <c r="AT25"/>
      <c r="AZ25"/>
    </row>
    <row r="26" spans="1:52" ht="15.6">
      <c r="A26" s="26"/>
      <c r="B26" s="2">
        <f>+'Ark1'!D45</f>
        <v>3</v>
      </c>
      <c r="C26" s="2" t="str">
        <f t="shared" si="9"/>
        <v>Mars</v>
      </c>
      <c r="D26" s="2">
        <f>+'Ark1'!C45</f>
        <v>2023</v>
      </c>
      <c r="E26" s="2">
        <f>+'Ark1'!Q45</f>
        <v>998</v>
      </c>
      <c r="F26" s="19">
        <f t="shared" si="10"/>
        <v>-16</v>
      </c>
      <c r="G26" s="19">
        <f>+IF(E26=0,"",'Ark1'!R45)</f>
        <v>2363</v>
      </c>
      <c r="H26" s="19">
        <f t="shared" si="11"/>
        <v>149</v>
      </c>
      <c r="I26" s="55">
        <f>+IF(E26=0,"",'Ark1'!AE45)</f>
        <v>6.155409101565553</v>
      </c>
      <c r="J26" s="55">
        <f t="shared" si="12"/>
        <v>-0.4188106923590853</v>
      </c>
      <c r="K26" s="55">
        <f>+IF(E26=0,"",'Ark1'!AF45)</f>
        <v>5.9701636489973522</v>
      </c>
      <c r="L26" s="93"/>
      <c r="M26" s="5">
        <f>+IF(E26=0,"",'Ark1'!S45)</f>
        <v>5.4355932203389843</v>
      </c>
      <c r="N26" s="5">
        <f t="shared" si="13"/>
        <v>-0.16051713696540304</v>
      </c>
      <c r="O26" s="127"/>
      <c r="P26" s="19">
        <f>+IF(E26=0,"",'Ark1'!U45)</f>
        <v>219.2570038087178</v>
      </c>
      <c r="Q26" s="55">
        <f t="shared" si="14"/>
        <v>-6.3233033276870856</v>
      </c>
      <c r="R26" s="127"/>
      <c r="S26" s="426">
        <f>+IF(G26=0,"",'Ark1'!AR45)</f>
        <v>192.89741302408564</v>
      </c>
      <c r="T26" s="427">
        <f>+IF(G26=0,"",'Ark1'!AS45)</f>
        <v>30.121218880866376</v>
      </c>
      <c r="U26" s="423"/>
      <c r="V26" s="5">
        <f>+IF(E26=0,"",'Ark1'!T45)</f>
        <v>7.8066017774016094</v>
      </c>
      <c r="W26" s="5">
        <f t="shared" si="15"/>
        <v>-4.8411772733892633E-2</v>
      </c>
      <c r="X26" s="19">
        <f>+IF(E26=0,"",'Ark1'!W45)</f>
        <v>77.401608125264474</v>
      </c>
      <c r="Y26" s="19">
        <f t="shared" si="16"/>
        <v>0.52717271424369017</v>
      </c>
      <c r="Z26" s="19">
        <f>+IF(E26=0,"",'Ark1'!AG45)</f>
        <v>528.14228367528995</v>
      </c>
      <c r="AA26" s="19">
        <f>+IF(E26=0,"",'Ark1'!AH45)</f>
        <v>94.498518831993209</v>
      </c>
      <c r="AB26" s="130"/>
      <c r="AC26" s="19">
        <f>+IF(E26=0,"",'Ark1'!AI45)</f>
        <v>50.06347862886161</v>
      </c>
      <c r="AD26" s="19">
        <f t="shared" si="17"/>
        <v>-4.0467291398827285</v>
      </c>
      <c r="AE26" s="19">
        <f>+IF(E26=0,"",'Ark1'!Y45)</f>
        <v>53.943548381739667</v>
      </c>
      <c r="AF26" s="5">
        <f>+IF(E26=0,"",'Ark1'!Z45)</f>
        <v>1.7338302175362701</v>
      </c>
      <c r="AG26" s="5">
        <f>+IF(E26=0,"",'Ark1'!AA45)</f>
        <v>1.9839193792525696</v>
      </c>
      <c r="AH26" s="38"/>
      <c r="AI26" s="19">
        <f t="shared" si="18"/>
        <v>415.14760432156652</v>
      </c>
      <c r="AJ26" s="26"/>
      <c r="AQ26"/>
      <c r="AS26"/>
      <c r="AT26"/>
      <c r="AZ26"/>
    </row>
    <row r="27" spans="1:52" ht="15.6">
      <c r="A27" s="26"/>
      <c r="B27" s="2">
        <f>+'Ark1'!D46</f>
        <v>4</v>
      </c>
      <c r="C27" s="2" t="str">
        <f t="shared" si="9"/>
        <v>April</v>
      </c>
      <c r="D27" s="2">
        <f>+'Ark1'!C46</f>
        <v>2023</v>
      </c>
      <c r="E27" s="2">
        <f>+'Ark1'!Q46</f>
        <v>886</v>
      </c>
      <c r="F27" s="19">
        <f t="shared" si="10"/>
        <v>92</v>
      </c>
      <c r="G27" s="19">
        <f>+IF(E27=0,"",'Ark1'!R46)</f>
        <v>2207</v>
      </c>
      <c r="H27" s="19">
        <f t="shared" si="11"/>
        <v>419</v>
      </c>
      <c r="I27" s="55">
        <f>+IF(E27=0,"",'Ark1'!AE46)</f>
        <v>5.7490426945218678</v>
      </c>
      <c r="J27" s="55">
        <f t="shared" si="12"/>
        <v>0.4397811807290708</v>
      </c>
      <c r="K27" s="55">
        <f>+IF(E27=0,"",'Ark1'!AF46)</f>
        <v>5.9039450470183192</v>
      </c>
      <c r="L27" s="93"/>
      <c r="M27" s="5">
        <f>+IF(E27=0,"",'Ark1'!S46)</f>
        <v>5.8826461259628484</v>
      </c>
      <c r="N27" s="5">
        <f t="shared" si="13"/>
        <v>-2.1609193186087339E-2</v>
      </c>
      <c r="O27" s="127"/>
      <c r="P27" s="19">
        <f>+IF(E27=0,"",'Ark1'!U46)</f>
        <v>232.15120072496623</v>
      </c>
      <c r="Q27" s="55">
        <f t="shared" si="14"/>
        <v>1.9347018435345547</v>
      </c>
      <c r="R27" s="127"/>
      <c r="S27" s="426">
        <f>+IF(G27=0,"",'Ark1'!AR46)</f>
        <v>194.14000949216887</v>
      </c>
      <c r="T27" s="427">
        <f>+IF(G27=0,"",'Ark1'!AS46)</f>
        <v>31.512408155227774</v>
      </c>
      <c r="U27" s="423"/>
      <c r="V27" s="5">
        <f>+IF(E27=0,"",'Ark1'!T46)</f>
        <v>8.0679655641141803</v>
      </c>
      <c r="W27" s="5">
        <f t="shared" si="15"/>
        <v>0.2089051614296169</v>
      </c>
      <c r="X27" s="19">
        <f>+IF(E27=0,"",'Ark1'!W46)</f>
        <v>80.788400543724507</v>
      </c>
      <c r="Y27" s="19">
        <f t="shared" si="16"/>
        <v>2.4886242573710575</v>
      </c>
      <c r="Z27" s="19">
        <f>+IF(E27=0,"",'Ark1'!AG46)</f>
        <v>532.37636449928812</v>
      </c>
      <c r="AA27" s="19">
        <f>+IF(E27=0,"",'Ark1'!AH46)</f>
        <v>95.151789759855006</v>
      </c>
      <c r="AB27" s="130"/>
      <c r="AC27" s="19">
        <f>+IF(E27=0,"",'Ark1'!AI46)</f>
        <v>58.133212505663792</v>
      </c>
      <c r="AD27" s="19">
        <f t="shared" si="17"/>
        <v>3.2115122819501281</v>
      </c>
      <c r="AE27" s="19">
        <f>+IF(E27=0,"",'Ark1'!Y46)</f>
        <v>52.588379250779511</v>
      </c>
      <c r="AF27" s="5">
        <f>+IF(E27=0,"",'Ark1'!Z46)</f>
        <v>1.8222564703384203</v>
      </c>
      <c r="AG27" s="5">
        <f>+IF(E27=0,"",'Ark1'!AA46)</f>
        <v>1.9256460987865924</v>
      </c>
      <c r="AH27" s="38"/>
      <c r="AI27" s="19">
        <f t="shared" si="18"/>
        <v>436.0659417014308</v>
      </c>
      <c r="AJ27" s="26"/>
      <c r="AQ27"/>
      <c r="AS27"/>
      <c r="AT27"/>
      <c r="AZ27"/>
    </row>
    <row r="28" spans="1:52" ht="15.6">
      <c r="A28" s="26"/>
      <c r="B28" s="2">
        <f>+'Ark1'!D47</f>
        <v>5</v>
      </c>
      <c r="C28" s="2" t="str">
        <f t="shared" si="9"/>
        <v>Mai</v>
      </c>
      <c r="D28" s="2">
        <f>+'Ark1'!C47</f>
        <v>2023</v>
      </c>
      <c r="E28" s="2">
        <f>+'Ark1'!Q47</f>
        <v>1071</v>
      </c>
      <c r="F28" s="19">
        <f t="shared" si="10"/>
        <v>48</v>
      </c>
      <c r="G28" s="19">
        <f>+IF(E28=0,"",'Ark1'!R47)</f>
        <v>3236</v>
      </c>
      <c r="H28" s="19">
        <f t="shared" si="11"/>
        <v>112</v>
      </c>
      <c r="I28" s="55">
        <f>+IF(E28=0,"",'Ark1'!AE47)</f>
        <v>8.4294980332907858</v>
      </c>
      <c r="J28" s="55">
        <f t="shared" si="12"/>
        <v>-0.84686268767604922</v>
      </c>
      <c r="K28" s="55">
        <f>+IF(E28=0,"",'Ark1'!AF47)</f>
        <v>8.8131916728926978</v>
      </c>
      <c r="L28" s="93"/>
      <c r="M28" s="5">
        <f>+IF(E28=0,"",'Ark1'!S47)</f>
        <v>6.1085343228200388</v>
      </c>
      <c r="N28" s="5">
        <f t="shared" si="13"/>
        <v>-0.24144966693340297</v>
      </c>
      <c r="O28" s="127"/>
      <c r="P28" s="19">
        <f>+IF(E28=0,"",'Ark1'!U47)</f>
        <v>236.35003090234861</v>
      </c>
      <c r="Q28" s="55">
        <f t="shared" si="14"/>
        <v>-0.87660162005892062</v>
      </c>
      <c r="R28" s="127"/>
      <c r="S28" s="426">
        <f>+IF(G28=0,"",'Ark1'!AR47)</f>
        <v>194.00985378258105</v>
      </c>
      <c r="T28" s="427">
        <f>+IF(G28=0,"",'Ark1'!AS47)</f>
        <v>32.121759506896055</v>
      </c>
      <c r="U28" s="423"/>
      <c r="V28" s="5">
        <f>+IF(E28=0,"",'Ark1'!T47)</f>
        <v>8.2846106304079097</v>
      </c>
      <c r="W28" s="5">
        <f t="shared" si="15"/>
        <v>0.1559294524309589</v>
      </c>
      <c r="X28" s="19">
        <f>+IF(E28=0,"",'Ark1'!W47)</f>
        <v>83.652657601977751</v>
      </c>
      <c r="Y28" s="19">
        <f t="shared" si="16"/>
        <v>0.65009678251553282</v>
      </c>
      <c r="Z28" s="19">
        <f>+IF(E28=0,"",'Ark1'!AG47)</f>
        <v>526.66433566433557</v>
      </c>
      <c r="AA28" s="19">
        <f>+IF(E28=0,"",'Ark1'!AH47)</f>
        <v>96.693448702101378</v>
      </c>
      <c r="AB28" s="130"/>
      <c r="AC28" s="19">
        <f>+IF(E28=0,"",'Ark1'!AI47)</f>
        <v>61.990111248454888</v>
      </c>
      <c r="AD28" s="19">
        <f t="shared" si="17"/>
        <v>-3.9830001471917242</v>
      </c>
      <c r="AE28" s="19">
        <f>+IF(E28=0,"",'Ark1'!Y47)</f>
        <v>52.412468646220816</v>
      </c>
      <c r="AF28" s="5">
        <f>+IF(E28=0,"",'Ark1'!Z47)</f>
        <v>1.8088742298633005</v>
      </c>
      <c r="AG28" s="5">
        <f>+IF(E28=0,"",'Ark1'!AA47)</f>
        <v>1.9336070171692563</v>
      </c>
      <c r="AH28" s="38"/>
      <c r="AI28" s="19">
        <f t="shared" si="18"/>
        <v>448.76786768600186</v>
      </c>
      <c r="AJ28" s="26"/>
      <c r="AQ28"/>
      <c r="AS28"/>
      <c r="AT28"/>
      <c r="AZ28"/>
    </row>
    <row r="29" spans="1:52" ht="15.6">
      <c r="A29" s="26"/>
      <c r="B29" s="2">
        <f>+'Ark1'!D48</f>
        <v>6</v>
      </c>
      <c r="C29" s="2" t="str">
        <f t="shared" si="9"/>
        <v>Juni</v>
      </c>
      <c r="D29" s="2">
        <f>+'Ark1'!C48</f>
        <v>2023</v>
      </c>
      <c r="E29" s="2">
        <f>+'Ark1'!Q48</f>
        <v>1418</v>
      </c>
      <c r="F29" s="19">
        <f t="shared" si="10"/>
        <v>184</v>
      </c>
      <c r="G29" s="19">
        <f>+IF(E29=0,"",'Ark1'!R48)</f>
        <v>4937</v>
      </c>
      <c r="H29" s="19">
        <f t="shared" si="11"/>
        <v>1434</v>
      </c>
      <c r="I29" s="55">
        <f>+IF(E29=0,"",'Ark1'!AE48)</f>
        <v>12.860454817786348</v>
      </c>
      <c r="J29" s="55">
        <f t="shared" si="12"/>
        <v>2.4586969414909561</v>
      </c>
      <c r="K29" s="55">
        <f>+IF(E29=0,"",'Ark1'!AF48)</f>
        <v>13.422960943596461</v>
      </c>
      <c r="L29" s="93"/>
      <c r="M29" s="5">
        <f>+IF(E29=0,"",'Ark1'!S48)</f>
        <v>6.2275121555915725</v>
      </c>
      <c r="N29" s="5">
        <f t="shared" si="13"/>
        <v>-0.12038844423705086</v>
      </c>
      <c r="O29" s="127"/>
      <c r="P29" s="19">
        <f>+IF(E29=0,"",'Ark1'!U48)</f>
        <v>235.94792384038763</v>
      </c>
      <c r="Q29" s="55">
        <f t="shared" si="14"/>
        <v>-3.2362040499925229</v>
      </c>
      <c r="R29" s="127"/>
      <c r="S29" s="426">
        <f>+IF(G29=0,"",'Ark1'!AR48)</f>
        <v>193.40742276591328</v>
      </c>
      <c r="T29" s="427">
        <f>+IF(G29=0,"",'Ark1'!AS48)</f>
        <v>32.416307279810475</v>
      </c>
      <c r="U29" s="423"/>
      <c r="V29" s="5">
        <f>+IF(E29=0,"",'Ark1'!T48)</f>
        <v>8.3269191816892825</v>
      </c>
      <c r="W29" s="5">
        <f t="shared" si="15"/>
        <v>0.18418438294534845</v>
      </c>
      <c r="X29" s="19">
        <f>+IF(E29=0,"",'Ark1'!W48)</f>
        <v>84.525015191411811</v>
      </c>
      <c r="Y29" s="19">
        <f t="shared" si="16"/>
        <v>2.9378042293792959</v>
      </c>
      <c r="Z29" s="19">
        <f>+IF(E29=0,"",'Ark1'!AG48)</f>
        <v>521.54364503421107</v>
      </c>
      <c r="AA29" s="19">
        <f>+IF(E29=0,"",'Ark1'!AH48)</f>
        <v>97.225035446627501</v>
      </c>
      <c r="AB29" s="130"/>
      <c r="AC29" s="19">
        <f>+IF(E29=0,"",'Ark1'!AI48)</f>
        <v>67.875227871176847</v>
      </c>
      <c r="AD29" s="19">
        <f t="shared" si="17"/>
        <v>1.4749994954988495</v>
      </c>
      <c r="AE29" s="19">
        <f>+IF(E29=0,"",'Ark1'!Y48)</f>
        <v>49.64223966469509</v>
      </c>
      <c r="AF29" s="5">
        <f>+IF(E29=0,"",'Ark1'!Z48)</f>
        <v>1.7348389499375731</v>
      </c>
      <c r="AG29" s="5">
        <f>+IF(E29=0,"",'Ark1'!AA48)</f>
        <v>1.9473707593490623</v>
      </c>
      <c r="AH29" s="38"/>
      <c r="AI29" s="19">
        <f t="shared" si="18"/>
        <v>452.4030272191514</v>
      </c>
      <c r="AJ29" s="26"/>
      <c r="AQ29"/>
      <c r="AS29"/>
      <c r="AT29"/>
      <c r="AZ29"/>
    </row>
    <row r="30" spans="1:52" ht="15.6">
      <c r="A30" s="26"/>
      <c r="B30" s="2">
        <f>+'Ark1'!D49</f>
        <v>7</v>
      </c>
      <c r="C30" s="2" t="str">
        <f t="shared" si="9"/>
        <v>Juli</v>
      </c>
      <c r="D30" s="2">
        <f>+'Ark1'!C49</f>
        <v>2023</v>
      </c>
      <c r="E30" s="2">
        <f>+'Ark1'!Q49</f>
        <v>760</v>
      </c>
      <c r="F30" s="19">
        <f t="shared" si="10"/>
        <v>88</v>
      </c>
      <c r="G30" s="19">
        <f>+IF(E30=0,"",'Ark1'!R49)</f>
        <v>2800</v>
      </c>
      <c r="H30" s="19">
        <f t="shared" si="11"/>
        <v>766</v>
      </c>
      <c r="I30" s="55">
        <f>+IF(E30=0,"",'Ark1'!AE49)</f>
        <v>7.2937560238610013</v>
      </c>
      <c r="J30" s="55">
        <f t="shared" si="12"/>
        <v>1.2540256440765791</v>
      </c>
      <c r="K30" s="55">
        <f>+IF(E30=0,"",'Ark1'!AF49)</f>
        <v>7.6421101773322109</v>
      </c>
      <c r="L30" s="93"/>
      <c r="M30" s="5">
        <f>+IF(E30=0,"",'Ark1'!S49)</f>
        <v>6.4136574901680383</v>
      </c>
      <c r="N30" s="5">
        <f t="shared" si="13"/>
        <v>0.10937388603214337</v>
      </c>
      <c r="O30" s="127"/>
      <c r="P30" s="19">
        <f>+IF(E30=0,"",'Ark1'!U49)</f>
        <v>236.857</v>
      </c>
      <c r="Q30" s="55">
        <f t="shared" si="14"/>
        <v>-1.3097649950838104</v>
      </c>
      <c r="R30" s="127"/>
      <c r="S30" s="426">
        <f>+IF(G30=0,"",'Ark1'!AR49)</f>
        <v>192.86377245508984</v>
      </c>
      <c r="T30" s="427">
        <f>+IF(G30=0,"",'Ark1'!AS49)</f>
        <v>32.811104429522167</v>
      </c>
      <c r="U30" s="423"/>
      <c r="V30" s="5">
        <f>+IF(E30=0,"",'Ark1'!T49)</f>
        <v>8.2342857142857184</v>
      </c>
      <c r="W30" s="5">
        <f t="shared" si="15"/>
        <v>0.19249613709791191</v>
      </c>
      <c r="X30" s="19">
        <f>+IF(E30=0,"",'Ark1'!W49)</f>
        <v>82.964285714285694</v>
      </c>
      <c r="Y30" s="19">
        <f t="shared" si="16"/>
        <v>2.5808048883269805</v>
      </c>
      <c r="Z30" s="19">
        <f>+IF(E30=0,"",'Ark1'!AG49)</f>
        <v>516.05239520958094</v>
      </c>
      <c r="AA30" s="19">
        <f>+IF(E30=0,"",'Ark1'!AH49)</f>
        <v>95.142857142857125</v>
      </c>
      <c r="AB30" s="130"/>
      <c r="AC30" s="19">
        <f>+IF(E30=0,"",'Ark1'!AI49)</f>
        <v>73.071428571428555</v>
      </c>
      <c r="AD30" s="19">
        <f t="shared" si="17"/>
        <v>9.6004354544177417</v>
      </c>
      <c r="AE30" s="19">
        <f>+IF(E30=0,"",'Ark1'!Y49)</f>
        <v>49.02236006879189</v>
      </c>
      <c r="AF30" s="5">
        <f>+IF(E30=0,"",'Ark1'!Z49)</f>
        <v>1.6491332438448649</v>
      </c>
      <c r="AG30" s="5">
        <f>+IF(E30=0,"",'Ark1'!AA49)</f>
        <v>1.9228242408562657</v>
      </c>
      <c r="AH30" s="38"/>
      <c r="AI30" s="19">
        <f t="shared" si="18"/>
        <v>458.97858860592407</v>
      </c>
      <c r="AJ30" s="26"/>
      <c r="AQ30"/>
      <c r="AS30"/>
      <c r="AT30"/>
      <c r="AZ30"/>
    </row>
    <row r="31" spans="1:52" ht="15.6">
      <c r="A31" s="26"/>
      <c r="B31" s="2">
        <f>+'Ark1'!D50</f>
        <v>8</v>
      </c>
      <c r="C31" s="2" t="str">
        <f t="shared" si="9"/>
        <v>Aug</v>
      </c>
      <c r="D31" s="2">
        <f>+'Ark1'!C50</f>
        <v>2023</v>
      </c>
      <c r="E31" s="2">
        <f>+'Ark1'!Q50</f>
        <v>900</v>
      </c>
      <c r="F31" s="19">
        <f t="shared" si="10"/>
        <v>-14</v>
      </c>
      <c r="G31" s="19">
        <f>+IF(E31=0,"",'Ark1'!R50)</f>
        <v>3384</v>
      </c>
      <c r="H31" s="19">
        <f t="shared" si="11"/>
        <v>333</v>
      </c>
      <c r="I31" s="55">
        <f>+IF(E31=0,"",'Ark1'!AE50)</f>
        <v>8.8150251374091528</v>
      </c>
      <c r="J31" s="55">
        <f t="shared" si="12"/>
        <v>-0.24457043226748532</v>
      </c>
      <c r="K31" s="55">
        <f>+IF(E31=0,"",'Ark1'!AF50)</f>
        <v>9.0403049074740984</v>
      </c>
      <c r="L31" s="93"/>
      <c r="M31" s="5">
        <f>+IF(E31=0,"",'Ark1'!S50)</f>
        <v>6.1855791962174989</v>
      </c>
      <c r="N31" s="5">
        <f t="shared" si="13"/>
        <v>-0.12170905066365734</v>
      </c>
      <c r="O31" s="127"/>
      <c r="P31" s="19">
        <f>+IF(E31=0,"",'Ark1'!U50)</f>
        <v>231.83749999999921</v>
      </c>
      <c r="Q31" s="55">
        <f t="shared" si="14"/>
        <v>-9.2500122910529967</v>
      </c>
      <c r="R31" s="127"/>
      <c r="S31" s="426">
        <f>+IF(G31=0,"",'Ark1'!AR50)</f>
        <v>192.77943868212316</v>
      </c>
      <c r="T31" s="427">
        <f>+IF(G31=0,"",'Ark1'!AS50)</f>
        <v>32.069370818706197</v>
      </c>
      <c r="U31" s="423"/>
      <c r="V31" s="5">
        <f>+IF(E31=0,"",'Ark1'!T50)</f>
        <v>8.00177304964539</v>
      </c>
      <c r="W31" s="5">
        <f t="shared" si="15"/>
        <v>-0.15817450853225878</v>
      </c>
      <c r="X31" s="19">
        <f>+IF(E31=0,"",'Ark1'!W50)</f>
        <v>80.141843971631204</v>
      </c>
      <c r="Y31" s="19">
        <f t="shared" si="16"/>
        <v>-2.290145540004346</v>
      </c>
      <c r="Z31" s="19">
        <f>+IF(E31=0,"",'Ark1'!AG50)</f>
        <v>521.91549725442337</v>
      </c>
      <c r="AA31" s="19">
        <f>+IF(E31=0,"",'Ark1'!AH50)</f>
        <v>96.276595744680819</v>
      </c>
      <c r="AB31" s="130"/>
      <c r="AC31" s="19">
        <f>+IF(E31=0,"",'Ark1'!AI50)</f>
        <v>72.04491725768321</v>
      </c>
      <c r="AD31" s="19">
        <f t="shared" si="17"/>
        <v>2.3956219446710918</v>
      </c>
      <c r="AE31" s="19">
        <f>+IF(E31=0,"",'Ark1'!Y50)</f>
        <v>50.0069792742784</v>
      </c>
      <c r="AF31" s="5">
        <f>+IF(E31=0,"",'Ark1'!Z50)</f>
        <v>1.713306311772542</v>
      </c>
      <c r="AG31" s="5">
        <f>+IF(E31=0,"",'Ark1'!AA50)</f>
        <v>1.8646573977288396</v>
      </c>
      <c r="AH31" s="38"/>
      <c r="AI31" s="19">
        <f t="shared" si="18"/>
        <v>444.20505085516373</v>
      </c>
      <c r="AJ31" s="26"/>
      <c r="AQ31"/>
      <c r="AS31"/>
      <c r="AT31"/>
      <c r="AZ31"/>
    </row>
    <row r="32" spans="1:52" ht="15.6">
      <c r="A32" s="26"/>
      <c r="B32" s="2">
        <f>+'Ark1'!D51</f>
        <v>9</v>
      </c>
      <c r="C32" s="2" t="str">
        <f t="shared" si="9"/>
        <v>Sept</v>
      </c>
      <c r="D32" s="2">
        <f>+'Ark1'!C51</f>
        <v>2023</v>
      </c>
      <c r="E32" s="2">
        <f>+'Ark1'!Q51</f>
        <v>948</v>
      </c>
      <c r="F32" s="19">
        <f t="shared" si="10"/>
        <v>-71</v>
      </c>
      <c r="G32" s="19">
        <f>+IF(E32=0,"",'Ark1'!R51)</f>
        <v>3857</v>
      </c>
      <c r="H32" s="19">
        <f t="shared" si="11"/>
        <v>106</v>
      </c>
      <c r="I32" s="55">
        <f>+IF(E32=0,"",'Ark1'!AE51)</f>
        <v>10.04714892286853</v>
      </c>
      <c r="J32" s="55">
        <f t="shared" si="12"/>
        <v>-1.0910165906867135</v>
      </c>
      <c r="K32" s="55">
        <f>+IF(E32=0,"",'Ark1'!AF51)</f>
        <v>10.180989637962982</v>
      </c>
      <c r="L32" s="93"/>
      <c r="M32" s="5">
        <f>+IF(E32=0,"",'Ark1'!S51)</f>
        <v>6.0410176531671853</v>
      </c>
      <c r="N32" s="5">
        <f t="shared" si="13"/>
        <v>-0.15535374491179077</v>
      </c>
      <c r="O32" s="127"/>
      <c r="P32" s="19">
        <f>+IF(E32=0,"",'Ark1'!U51)</f>
        <v>229.07163598651763</v>
      </c>
      <c r="Q32" s="55">
        <f t="shared" si="14"/>
        <v>-7.510811360856593</v>
      </c>
      <c r="R32" s="127"/>
      <c r="S32" s="426">
        <f>+IF(G32=0,"",'Ark1'!AR51)</f>
        <v>192.85631426311625</v>
      </c>
      <c r="T32" s="427">
        <f>+IF(G32=0,"",'Ark1'!AS51)</f>
        <v>31.60588310882035</v>
      </c>
      <c r="U32" s="423"/>
      <c r="V32" s="5">
        <f>+IF(E32=0,"",'Ark1'!T51)</f>
        <v>7.7687321752657503</v>
      </c>
      <c r="W32" s="5">
        <f t="shared" si="15"/>
        <v>-8.0907920708657599E-2</v>
      </c>
      <c r="X32" s="19">
        <f>+IF(E32=0,"",'Ark1'!W51)</f>
        <v>74.358309567020996</v>
      </c>
      <c r="Y32" s="19">
        <f t="shared" si="16"/>
        <v>-2.2345989906969521</v>
      </c>
      <c r="Z32" s="19">
        <f>+IF(E32=0,"",'Ark1'!AG51)</f>
        <v>535.41339309253908</v>
      </c>
      <c r="AA32" s="19">
        <f>+IF(E32=0,"",'Ark1'!AH51)</f>
        <v>97.848068446979525</v>
      </c>
      <c r="AB32" s="130"/>
      <c r="AC32" s="19">
        <f>+IF(E32=0,"",'Ark1'!AI51)</f>
        <v>74.980554835364288</v>
      </c>
      <c r="AD32" s="19">
        <f t="shared" si="17"/>
        <v>2.8931114869238712</v>
      </c>
      <c r="AE32" s="19">
        <f>+IF(E32=0,"",'Ark1'!Y51)</f>
        <v>52.737108497210173</v>
      </c>
      <c r="AF32" s="5">
        <f>+IF(E32=0,"",'Ark1'!Z51)</f>
        <v>1.7033762732826261</v>
      </c>
      <c r="AG32" s="5">
        <f>+IF(E32=0,"",'Ark1'!AA51)</f>
        <v>2.0971794273536015</v>
      </c>
      <c r="AH32" s="38"/>
      <c r="AI32" s="19">
        <f t="shared" si="18"/>
        <v>427.84069084152634</v>
      </c>
      <c r="AJ32" s="26"/>
      <c r="AQ32"/>
      <c r="AS32"/>
      <c r="AT32"/>
      <c r="AZ32"/>
    </row>
    <row r="33" spans="1:98" ht="15.6">
      <c r="A33" s="26"/>
      <c r="B33" s="2">
        <f>+'Ark1'!D52</f>
        <v>10</v>
      </c>
      <c r="C33" s="2" t="str">
        <f t="shared" si="9"/>
        <v>Okt</v>
      </c>
      <c r="D33" s="2">
        <f>+'Ark1'!C52</f>
        <v>2023</v>
      </c>
      <c r="E33" s="2">
        <f>+'Ark1'!Q52</f>
        <v>1519</v>
      </c>
      <c r="F33" s="19">
        <f t="shared" si="10"/>
        <v>104</v>
      </c>
      <c r="G33" s="19">
        <f>+IF(E33=0,"",'Ark1'!R52)</f>
        <v>4348</v>
      </c>
      <c r="H33" s="19">
        <f t="shared" si="11"/>
        <v>221</v>
      </c>
      <c r="I33" s="55">
        <f>+IF(E33=0,"",'Ark1'!AE52)</f>
        <v>11.326161139909868</v>
      </c>
      <c r="J33" s="55">
        <f t="shared" si="12"/>
        <v>-0.92849337207160509</v>
      </c>
      <c r="K33" s="55">
        <f>+IF(E33=0,"",'Ark1'!AF52)</f>
        <v>10.457048359226318</v>
      </c>
      <c r="L33" s="93"/>
      <c r="M33" s="5">
        <f>+IF(E33=0,"",'Ark1'!S52)</f>
        <v>5.1709618039576632</v>
      </c>
      <c r="N33" s="5">
        <f t="shared" si="13"/>
        <v>-0.15021495266767104</v>
      </c>
      <c r="O33" s="127"/>
      <c r="P33" s="19">
        <f>+IF(E33=0,"",'Ark1'!U52)</f>
        <v>208.71350045998139</v>
      </c>
      <c r="Q33" s="55">
        <f t="shared" si="14"/>
        <v>-7.2558235041573198</v>
      </c>
      <c r="R33" s="127"/>
      <c r="S33" s="426">
        <f>+IF(G33=0,"",'Ark1'!AR52)</f>
        <v>191.93911007025756</v>
      </c>
      <c r="T33" s="427">
        <f>+IF(G33=0,"",'Ark1'!AS52)</f>
        <v>29.064825881307595</v>
      </c>
      <c r="U33" s="423"/>
      <c r="V33" s="5">
        <f>+IF(E33=0,"",'Ark1'!T52)</f>
        <v>6.9650413983440682</v>
      </c>
      <c r="W33" s="5">
        <f t="shared" si="15"/>
        <v>-0.21741559220597129</v>
      </c>
      <c r="X33" s="19">
        <f>+IF(E33=0,"",'Ark1'!W52)</f>
        <v>58.808647654093846</v>
      </c>
      <c r="Y33" s="19">
        <f t="shared" si="16"/>
        <v>-4.530339503647852</v>
      </c>
      <c r="Z33" s="19">
        <f>+IF(E33=0,"",'Ark1'!AG52)</f>
        <v>549.89297423887592</v>
      </c>
      <c r="AA33" s="19">
        <f>+IF(E33=0,"",'Ark1'!AH52)</f>
        <v>97.838086476540923</v>
      </c>
      <c r="AB33" s="130"/>
      <c r="AC33" s="19">
        <f>+IF(E33=0,"",'Ark1'!AI52)</f>
        <v>59.728610855565776</v>
      </c>
      <c r="AD33" s="19">
        <f t="shared" si="17"/>
        <v>1.7203724257135775</v>
      </c>
      <c r="AE33" s="19">
        <f>+IF(E33=0,"",'Ark1'!Y52)</f>
        <v>53.276482238300737</v>
      </c>
      <c r="AF33" s="5">
        <f>+IF(E33=0,"",'Ark1'!Z52)</f>
        <v>1.6274791920731191</v>
      </c>
      <c r="AG33" s="5">
        <f>+IF(E33=0,"",'Ark1'!AA52)</f>
        <v>2.1329265979520287</v>
      </c>
      <c r="AH33" s="38"/>
      <c r="AI33" s="19">
        <f t="shared" si="18"/>
        <v>379.55294982422402</v>
      </c>
      <c r="AJ33" s="26"/>
      <c r="AQ33"/>
      <c r="AS33"/>
      <c r="AT33"/>
      <c r="AZ33"/>
    </row>
    <row r="34" spans="1:98" ht="15.6">
      <c r="A34" s="26"/>
      <c r="B34" s="2">
        <f>+'Ark1'!D53</f>
        <v>11</v>
      </c>
      <c r="C34" s="2" t="str">
        <f t="shared" si="9"/>
        <v>Nov</v>
      </c>
      <c r="D34" s="2">
        <f>+'Ark1'!C53</f>
        <v>2023</v>
      </c>
      <c r="E34" s="2">
        <f>+'Ark1'!Q53</f>
        <v>1611</v>
      </c>
      <c r="F34" s="19">
        <f t="shared" si="10"/>
        <v>-73</v>
      </c>
      <c r="G34" s="19">
        <f>+IF(E34=0,"",'Ark1'!R53)</f>
        <v>4701</v>
      </c>
      <c r="H34" s="19">
        <f t="shared" si="11"/>
        <v>-82</v>
      </c>
      <c r="I34" s="55">
        <f>+IF(E34=0,"",'Ark1'!AE53)</f>
        <v>12.245695381489488</v>
      </c>
      <c r="J34" s="55">
        <f t="shared" si="12"/>
        <v>-1.9568761064696556</v>
      </c>
      <c r="K34" s="55">
        <f>+IF(E34=0,"",'Ark1'!AF53)</f>
        <v>11.428977403573329</v>
      </c>
      <c r="L34" s="93"/>
      <c r="M34" s="5">
        <f>+IF(E34=0,"",'Ark1'!S53)</f>
        <v>5.2591645353793686</v>
      </c>
      <c r="N34" s="5">
        <f t="shared" si="13"/>
        <v>-2.9514709903650349E-2</v>
      </c>
      <c r="O34" s="127"/>
      <c r="P34" s="19">
        <f>+IF(E34=0,"",'Ark1'!U53)</f>
        <v>210.98330142522923</v>
      </c>
      <c r="Q34" s="55">
        <f t="shared" si="14"/>
        <v>-4.8690088402947254</v>
      </c>
      <c r="R34" s="127"/>
      <c r="S34" s="426">
        <f>+IF(G34=0,"",'Ark1'!AR53)</f>
        <v>192.04793926247288</v>
      </c>
      <c r="T34" s="427">
        <f>+IF(G34=0,"",'Ark1'!AS53)</f>
        <v>29.268678686628345</v>
      </c>
      <c r="U34" s="423"/>
      <c r="V34" s="5">
        <f>+IF(E34=0,"",'Ark1'!T53)</f>
        <v>7.1971920867900483</v>
      </c>
      <c r="W34" s="5">
        <f t="shared" si="15"/>
        <v>-4.1570196295880102E-2</v>
      </c>
      <c r="X34" s="19">
        <f>+IF(E34=0,"",'Ark1'!W53)</f>
        <v>62.858966177409073</v>
      </c>
      <c r="Y34" s="19">
        <f t="shared" si="16"/>
        <v>-0.92945113390182144</v>
      </c>
      <c r="Z34" s="19">
        <f>+IF(E34=0,"",'Ark1'!AG53)</f>
        <v>554.85292841648595</v>
      </c>
      <c r="AA34" s="19">
        <f>+IF(E34=0,"",'Ark1'!AH53)</f>
        <v>97.681344394809599</v>
      </c>
      <c r="AB34" s="130"/>
      <c r="AC34" s="19">
        <f>+IF(E34=0,"",'Ark1'!AI53)</f>
        <v>64.050202084662843</v>
      </c>
      <c r="AD34" s="19">
        <f t="shared" si="17"/>
        <v>2.6661335084554594</v>
      </c>
      <c r="AE34" s="19">
        <f>+IF(E34=0,"",'Ark1'!Y53)</f>
        <v>54.002044638863289</v>
      </c>
      <c r="AF34" s="5">
        <f>+IF(E34=0,"",'Ark1'!Z53)</f>
        <v>1.5736831808087335</v>
      </c>
      <c r="AG34" s="5">
        <f>+IF(E34=0,"",'Ark1'!AA53)</f>
        <v>2.0793758848574302</v>
      </c>
      <c r="AH34" s="38"/>
      <c r="AI34" s="19">
        <f t="shared" si="18"/>
        <v>380.25085679436137</v>
      </c>
      <c r="AJ34" s="26"/>
      <c r="AQ34"/>
      <c r="AS34"/>
      <c r="AT34"/>
      <c r="AZ34"/>
    </row>
    <row r="35" spans="1:98" ht="15.6">
      <c r="A35" s="26"/>
      <c r="B35" s="2">
        <f>+'Ark1'!D54</f>
        <v>12</v>
      </c>
      <c r="C35" s="2" t="str">
        <f t="shared" si="9"/>
        <v>Des</v>
      </c>
      <c r="D35" s="2">
        <f>+'Ark1'!C54</f>
        <v>2023</v>
      </c>
      <c r="E35" s="2">
        <f>+'Ark1'!Q54</f>
        <v>454</v>
      </c>
      <c r="F35" s="19">
        <f t="shared" si="10"/>
        <v>-53</v>
      </c>
      <c r="G35" s="19">
        <f>+IF(E35=0,"",'Ark1'!R54)</f>
        <v>1314</v>
      </c>
      <c r="H35" s="19">
        <f t="shared" si="11"/>
        <v>58</v>
      </c>
      <c r="I35" s="55">
        <f>+IF(E35=0,"",'Ark1'!AE54)</f>
        <v>3.4228555054833398</v>
      </c>
      <c r="J35" s="55">
        <f t="shared" si="12"/>
        <v>-0.30669285096171128</v>
      </c>
      <c r="K35" s="55">
        <f>+IF(E35=0,"",'Ark1'!AF54)</f>
        <v>3.2515884784334039</v>
      </c>
      <c r="L35" s="93"/>
      <c r="M35" s="5">
        <f>+IF(E35=0,"",'Ark1'!S54)</f>
        <v>5.3244478293983244</v>
      </c>
      <c r="N35" s="5">
        <f t="shared" si="13"/>
        <v>-0.1855282280637649</v>
      </c>
      <c r="O35" s="127"/>
      <c r="P35" s="19">
        <f>+IF(E35=0,"",'Ark1'!U54)</f>
        <v>214.74901065449043</v>
      </c>
      <c r="Q35" s="55">
        <f t="shared" si="14"/>
        <v>-8.606482976083015</v>
      </c>
      <c r="R35" s="127"/>
      <c r="S35" s="426">
        <f>+IF(G35=0,"",'Ark1'!AR54)</f>
        <v>192.19357366771163</v>
      </c>
      <c r="T35" s="427">
        <f>+IF(G35=0,"",'Ark1'!AS54)</f>
        <v>29.674233181531008</v>
      </c>
      <c r="U35" s="423"/>
      <c r="V35" s="5">
        <f>+IF(E35=0,"",'Ark1'!T54)</f>
        <v>7.5053272450532722</v>
      </c>
      <c r="W35" s="5">
        <f t="shared" si="15"/>
        <v>2.2046990276203715E-2</v>
      </c>
      <c r="X35" s="19">
        <f>+IF(E35=0,"",'Ark1'!W54)</f>
        <v>70.700152207001508</v>
      </c>
      <c r="Y35" s="19">
        <f t="shared" si="16"/>
        <v>2.7861394681479936</v>
      </c>
      <c r="Z35" s="19">
        <f>+IF(E35=0,"",'Ark1'!AG54)</f>
        <v>560.0854231974921</v>
      </c>
      <c r="AA35" s="19">
        <f>+IF(E35=0,"",'Ark1'!AH54)</f>
        <v>97.031963470319653</v>
      </c>
      <c r="AB35" s="130"/>
      <c r="AC35" s="19">
        <f>+IF(E35=0,"",'Ark1'!AI54)</f>
        <v>57.534246575342486</v>
      </c>
      <c r="AD35" s="19">
        <f t="shared" si="17"/>
        <v>0.44825931419600096</v>
      </c>
      <c r="AE35" s="19">
        <f>+IF(E35=0,"",'Ark1'!Y54)</f>
        <v>57.599620298522574</v>
      </c>
      <c r="AF35" s="5">
        <f>+IF(E35=0,"",'Ark1'!Z54)</f>
        <v>1.7328053902672</v>
      </c>
      <c r="AG35" s="5">
        <f>+IF(E35=0,"",'Ark1'!AA54)</f>
        <v>1.9890229027144348</v>
      </c>
      <c r="AH35" s="38"/>
      <c r="AI35" s="19">
        <f t="shared" si="18"/>
        <v>383.42188844784067</v>
      </c>
      <c r="AJ35" s="26"/>
      <c r="AQ35"/>
      <c r="AS35"/>
      <c r="AT35"/>
      <c r="AZ35"/>
    </row>
    <row r="36" spans="1:98" ht="15.6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127"/>
      <c r="P36" s="26"/>
      <c r="Q36" s="26"/>
      <c r="R36" s="127"/>
      <c r="S36" s="26"/>
      <c r="T36" s="26"/>
      <c r="U36" s="423"/>
      <c r="V36" s="26"/>
      <c r="W36" s="26"/>
      <c r="X36" s="26"/>
      <c r="Y36" s="26"/>
      <c r="Z36" s="26"/>
      <c r="AA36" s="26"/>
      <c r="AB36" s="130"/>
      <c r="AC36" s="26"/>
      <c r="AD36" s="26"/>
      <c r="AE36" s="26"/>
      <c r="AF36" s="26"/>
      <c r="AG36" s="26"/>
      <c r="AH36" s="38"/>
      <c r="AI36" s="26"/>
      <c r="AJ36" s="26"/>
      <c r="AQ36"/>
      <c r="AS36"/>
      <c r="AT36"/>
      <c r="AZ36"/>
    </row>
    <row r="37" spans="1:98" ht="15.6">
      <c r="A37" s="26"/>
      <c r="B37" s="91">
        <f>+'Ark1'!D55</f>
        <v>1</v>
      </c>
      <c r="C37" s="91" t="str">
        <f t="shared" ref="C37:C48" si="19">+C24</f>
        <v>Jan</v>
      </c>
      <c r="D37" s="91">
        <f>+'Ark1'!C55</f>
        <v>2022</v>
      </c>
      <c r="E37" s="91">
        <f>+'Ark1'!Q55</f>
        <v>921</v>
      </c>
      <c r="F37" s="26"/>
      <c r="G37" s="115">
        <f>+IF(E37=0,"",'Ark1'!R55)</f>
        <v>2071</v>
      </c>
      <c r="H37" s="26"/>
      <c r="I37" s="114">
        <f>+IF(E37=0,"",'Ark1'!AE55)</f>
        <v>6.1495976482465764</v>
      </c>
      <c r="J37" s="26"/>
      <c r="K37" s="114">
        <f>+IF(E37=0,"",'Ark1'!AF55)</f>
        <v>6.2796139623452518</v>
      </c>
      <c r="L37" s="93"/>
      <c r="M37" s="113">
        <f>+IF(E37=0,"",'Ark1'!S55)</f>
        <v>5.8050314465408812</v>
      </c>
      <c r="N37" s="26"/>
      <c r="O37" s="127"/>
      <c r="P37" s="115">
        <f>+IF(E37=0,"",'Ark1'!U55)</f>
        <v>235.06943988411368</v>
      </c>
      <c r="Q37" s="26"/>
      <c r="R37" s="127"/>
      <c r="S37" s="426">
        <f>+IF(G37=0,"",'Ark1'!AR55)</f>
        <v>195.25213032581448</v>
      </c>
      <c r="T37" s="427">
        <f>+IF(G37=0,"",'Ark1'!AS55)</f>
        <v>31.320606239567883</v>
      </c>
      <c r="U37" s="423"/>
      <c r="V37" s="113">
        <f>+IF(E37=0,"",'Ark1'!T55)</f>
        <v>7.8744567841622404</v>
      </c>
      <c r="W37" s="26"/>
      <c r="X37" s="115">
        <f>+IF(E37=0,"",'Ark1'!W55)</f>
        <v>76.677933365523927</v>
      </c>
      <c r="Y37" s="26"/>
      <c r="Z37" s="115">
        <f>+IF(E37=0,"",'Ark1'!AG55)</f>
        <v>558.47568922305766</v>
      </c>
      <c r="AA37" s="115">
        <f>+IF(E37=0,"",'Ark1'!AH55)</f>
        <v>93.19169483341382</v>
      </c>
      <c r="AB37" s="130"/>
      <c r="AC37" s="115">
        <f>+IF(E37=0,"",'Ark1'!AI55)</f>
        <v>55.528730082085936</v>
      </c>
      <c r="AD37" s="115" t="str">
        <f>+IF(J37=0,"",AC37-#REF!)</f>
        <v/>
      </c>
      <c r="AE37" s="115">
        <f>+IF(E37=0,"",'Ark1'!Y55)</f>
        <v>53.68167091522384</v>
      </c>
      <c r="AF37" s="113">
        <f>+IF(E37=0,"",'Ark1'!Z55)</f>
        <v>1.745745205309543</v>
      </c>
      <c r="AG37" s="113">
        <f>+IF(E37=0,"",'Ark1'!AA55)</f>
        <v>1.96803999979496</v>
      </c>
      <c r="AH37" s="38"/>
      <c r="AI37" s="115">
        <f t="shared" ref="AI37:AI48" si="20">IF(E37=0,"",1000*P37/Z37)</f>
        <v>420.91257403010411</v>
      </c>
      <c r="AJ37" s="26"/>
      <c r="AQ37"/>
      <c r="AS37"/>
      <c r="AT37"/>
      <c r="AZ37"/>
    </row>
    <row r="38" spans="1:98" ht="15.6">
      <c r="A38" s="26"/>
      <c r="B38" s="91">
        <f>+'Ark1'!D56</f>
        <v>2</v>
      </c>
      <c r="C38" s="91" t="str">
        <f t="shared" si="19"/>
        <v>Feb</v>
      </c>
      <c r="D38" s="91">
        <f>+'Ark1'!C56</f>
        <v>2022</v>
      </c>
      <c r="E38" s="91">
        <f>+'Ark1'!Q56</f>
        <v>814</v>
      </c>
      <c r="F38" s="26"/>
      <c r="G38" s="115">
        <f>+IF(E38=0,"",'Ark1'!R56)</f>
        <v>1975</v>
      </c>
      <c r="H38" s="26"/>
      <c r="I38" s="114">
        <f>+IF(E38=0,"",'Ark1'!AE56)</f>
        <v>5.8645366273717991</v>
      </c>
      <c r="J38" s="26"/>
      <c r="K38" s="114">
        <f>+IF(E38=0,"",'Ark1'!AF56)</f>
        <v>5.985241456094025</v>
      </c>
      <c r="L38" s="93"/>
      <c r="M38" s="113">
        <f>+IF(E38=0,"",'Ark1'!S56)</f>
        <v>5.955307262569832</v>
      </c>
      <c r="N38" s="26"/>
      <c r="O38" s="127"/>
      <c r="P38" s="115">
        <f>+IF(E38=0,"",'Ark1'!U56)</f>
        <v>234.94050632911433</v>
      </c>
      <c r="Q38" s="26"/>
      <c r="R38" s="127"/>
      <c r="S38" s="426">
        <f>+IF(G38=0,"",'Ark1'!AR56)</f>
        <v>194.34183944710256</v>
      </c>
      <c r="T38" s="427">
        <f>+IF(G38=0,"",'Ark1'!AS56)</f>
        <v>31.797378157142873</v>
      </c>
      <c r="U38" s="423"/>
      <c r="V38" s="113">
        <f>+IF(E38=0,"",'Ark1'!T56)</f>
        <v>8.088101265822786</v>
      </c>
      <c r="W38" s="26"/>
      <c r="X38" s="115">
        <f>+IF(E38=0,"",'Ark1'!W56)</f>
        <v>81.012658227848092</v>
      </c>
      <c r="Y38" s="26"/>
      <c r="Z38" s="115">
        <f>+IF(E38=0,"",'Ark1'!AG56)</f>
        <v>541.56353003721426</v>
      </c>
      <c r="AA38" s="115">
        <f>+IF(E38=0,"",'Ark1'!AH56)</f>
        <v>90.582278481012679</v>
      </c>
      <c r="AB38" s="130"/>
      <c r="AC38" s="115">
        <f>+IF(E38=0,"",'Ark1'!AI56)</f>
        <v>59.291139240506354</v>
      </c>
      <c r="AD38" s="115" t="str">
        <f>+IF(J38=0,"",AC38-#REF!)</f>
        <v/>
      </c>
      <c r="AE38" s="115">
        <f>+IF(E38=0,"",'Ark1'!Y56)</f>
        <v>52.485854197895321</v>
      </c>
      <c r="AF38" s="113">
        <f>+IF(E38=0,"",'Ark1'!Z56)</f>
        <v>1.7309210150326753</v>
      </c>
      <c r="AG38" s="113">
        <f>+IF(E38=0,"",'Ark1'!AA56)</f>
        <v>1.9197402751212096</v>
      </c>
      <c r="AH38" s="38"/>
      <c r="AI38" s="115">
        <f t="shared" si="20"/>
        <v>433.81892113926148</v>
      </c>
      <c r="AJ38" s="26"/>
      <c r="AQ38"/>
      <c r="AS38"/>
      <c r="AT38"/>
      <c r="AZ38"/>
    </row>
    <row r="39" spans="1:98" ht="15.6">
      <c r="A39" s="26"/>
      <c r="B39" s="91">
        <f>+'Ark1'!D57</f>
        <v>3</v>
      </c>
      <c r="C39" s="91" t="str">
        <f t="shared" si="19"/>
        <v>Mars</v>
      </c>
      <c r="D39" s="91">
        <f>+'Ark1'!C57</f>
        <v>2022</v>
      </c>
      <c r="E39" s="91">
        <f>+'Ark1'!Q57</f>
        <v>1014</v>
      </c>
      <c r="F39" s="26"/>
      <c r="G39" s="115">
        <f>+IF(E39=0,"",'Ark1'!R57)</f>
        <v>2214</v>
      </c>
      <c r="H39" s="26"/>
      <c r="I39" s="114">
        <f>+IF(E39=0,"",'Ark1'!AE57)</f>
        <v>6.5742197939246383</v>
      </c>
      <c r="J39" s="26"/>
      <c r="K39" s="114">
        <f>+IF(E39=0,"",'Ark1'!AF57)</f>
        <v>6.442218864083074</v>
      </c>
      <c r="L39" s="93"/>
      <c r="M39" s="113">
        <f>+IF(E39=0,"",'Ark1'!S57)</f>
        <v>5.5961103573043873</v>
      </c>
      <c r="N39" s="26"/>
      <c r="O39" s="127"/>
      <c r="P39" s="115">
        <f>+IF(E39=0,"",'Ark1'!U57)</f>
        <v>225.58030713640488</v>
      </c>
      <c r="Q39" s="26"/>
      <c r="R39" s="127"/>
      <c r="S39" s="426">
        <f>+IF(G39=0,"",'Ark1'!AR57)</f>
        <v>193.90157668418544</v>
      </c>
      <c r="T39" s="427">
        <f>+IF(G39=0,"",'Ark1'!AS57)</f>
        <v>30.68575072662841</v>
      </c>
      <c r="U39" s="423"/>
      <c r="V39" s="113">
        <f>+IF(E39=0,"",'Ark1'!T57)</f>
        <v>7.8550135501355021</v>
      </c>
      <c r="W39" s="26"/>
      <c r="X39" s="115">
        <f>+IF(E39=0,"",'Ark1'!W57)</f>
        <v>76.874435411020784</v>
      </c>
      <c r="Y39" s="26"/>
      <c r="Z39" s="115">
        <f>+IF(E39=0,"",'Ark1'!AG57)</f>
        <v>547.52986144290492</v>
      </c>
      <c r="AA39" s="115">
        <f>+IF(E39=0,"",'Ark1'!AH57)</f>
        <v>90.063233965672993</v>
      </c>
      <c r="AB39" s="130"/>
      <c r="AC39" s="115">
        <f>+IF(E39=0,"",'Ark1'!AI57)</f>
        <v>54.110207768744338</v>
      </c>
      <c r="AD39" s="115" t="str">
        <f>+IF(J39=0,"",AC39-#REF!)</f>
        <v/>
      </c>
      <c r="AE39" s="115">
        <f>+IF(E39=0,"",'Ark1'!Y57)</f>
        <v>54.203555008091953</v>
      </c>
      <c r="AF39" s="113">
        <f>+IF(E39=0,"",'Ark1'!Z57)</f>
        <v>1.6277817820940172</v>
      </c>
      <c r="AG39" s="113">
        <f>+IF(E39=0,"",'Ark1'!AA57)</f>
        <v>1.9950774277971837</v>
      </c>
      <c r="AH39" s="38"/>
      <c r="AI39" s="115">
        <f t="shared" si="20"/>
        <v>411.99635494205432</v>
      </c>
      <c r="AJ39" s="26"/>
      <c r="AQ39"/>
      <c r="AS39"/>
      <c r="AT39"/>
      <c r="AZ39"/>
    </row>
    <row r="40" spans="1:98" ht="15.6">
      <c r="A40" s="26"/>
      <c r="B40" s="91">
        <f>+'Ark1'!D58</f>
        <v>4</v>
      </c>
      <c r="C40" s="91" t="str">
        <f t="shared" si="19"/>
        <v>April</v>
      </c>
      <c r="D40" s="91">
        <f>+'Ark1'!C58</f>
        <v>2022</v>
      </c>
      <c r="E40" s="91">
        <f>+'Ark1'!Q58</f>
        <v>794</v>
      </c>
      <c r="F40" s="26"/>
      <c r="G40" s="115">
        <f>+IF(E40=0,"",'Ark1'!R58)</f>
        <v>1788</v>
      </c>
      <c r="H40" s="26"/>
      <c r="I40" s="114">
        <f>+IF(E40=0,"",'Ark1'!AE58)</f>
        <v>5.309261513792797</v>
      </c>
      <c r="J40" s="26"/>
      <c r="K40" s="114">
        <f>+IF(E40=0,"",'Ark1'!AF58)</f>
        <v>5.3095856928428038</v>
      </c>
      <c r="L40" s="93"/>
      <c r="M40" s="113">
        <f>+IF(E40=0,"",'Ark1'!S58)</f>
        <v>5.9042553191489358</v>
      </c>
      <c r="N40" s="26"/>
      <c r="O40" s="127"/>
      <c r="P40" s="115">
        <f>+IF(E40=0,"",'Ark1'!U58)</f>
        <v>230.21649888143168</v>
      </c>
      <c r="Q40" s="26"/>
      <c r="R40" s="127"/>
      <c r="S40" s="426">
        <f>+IF(G40=0,"",'Ark1'!AR58)</f>
        <v>193.41290322580639</v>
      </c>
      <c r="T40" s="427">
        <f>+IF(G40=0,"",'Ark1'!AS58)</f>
        <v>31.610105522448247</v>
      </c>
      <c r="U40" s="423"/>
      <c r="V40" s="113">
        <f>+IF(E40=0,"",'Ark1'!T58)</f>
        <v>7.8590604026845634</v>
      </c>
      <c r="W40" s="26"/>
      <c r="X40" s="115">
        <f>+IF(E40=0,"",'Ark1'!W58)</f>
        <v>78.299776286353449</v>
      </c>
      <c r="Y40" s="26"/>
      <c r="Z40" s="115">
        <f>+IF(E40=0,"",'Ark1'!AG58)</f>
        <v>524.93137829912018</v>
      </c>
      <c r="AA40" s="115">
        <f>+IF(E40=0,"",'Ark1'!AH58)</f>
        <v>90.156599552572672</v>
      </c>
      <c r="AB40" s="130"/>
      <c r="AC40" s="115">
        <f>+IF(E40=0,"",'Ark1'!AI58)</f>
        <v>54.921700223713664</v>
      </c>
      <c r="AD40" s="115" t="str">
        <f>+IF(J40=0,"",AC40-#REF!)</f>
        <v/>
      </c>
      <c r="AE40" s="115">
        <f>+IF(E40=0,"",'Ark1'!Y58)</f>
        <v>52.623712253332357</v>
      </c>
      <c r="AF40" s="113">
        <f>+IF(E40=0,"",'Ark1'!Z58)</f>
        <v>1.7899963127558611</v>
      </c>
      <c r="AG40" s="113">
        <f>+IF(E40=0,"",'Ark1'!AA58)</f>
        <v>2.0114998274013445</v>
      </c>
      <c r="AH40" s="38"/>
      <c r="AI40" s="115">
        <f t="shared" si="20"/>
        <v>438.56494086403814</v>
      </c>
      <c r="AJ40" s="26"/>
      <c r="AQ40"/>
      <c r="AS40"/>
      <c r="AT40"/>
      <c r="AZ40"/>
    </row>
    <row r="41" spans="1:98" ht="15.6">
      <c r="A41" s="26"/>
      <c r="B41" s="91">
        <f>+'Ark1'!D59</f>
        <v>5</v>
      </c>
      <c r="C41" s="91" t="str">
        <f t="shared" si="19"/>
        <v>Mai</v>
      </c>
      <c r="D41" s="91">
        <f>+'Ark1'!C59</f>
        <v>2022</v>
      </c>
      <c r="E41" s="91">
        <f>+'Ark1'!Q59</f>
        <v>1023</v>
      </c>
      <c r="F41" s="26"/>
      <c r="G41" s="115">
        <f>+IF(E41=0,"",'Ark1'!R59)</f>
        <v>3124</v>
      </c>
      <c r="H41" s="26"/>
      <c r="I41" s="114">
        <f>+IF(E41=0,"",'Ark1'!AE59)</f>
        <v>9.2763607209668351</v>
      </c>
      <c r="J41" s="26"/>
      <c r="K41" s="114">
        <f>+IF(E41=0,"",'Ark1'!AF59)</f>
        <v>9.5594112210372817</v>
      </c>
      <c r="L41" s="93"/>
      <c r="M41" s="113">
        <f>+IF(E41=0,"",'Ark1'!S59)</f>
        <v>6.3499839897534418</v>
      </c>
      <c r="N41" s="26"/>
      <c r="O41" s="127"/>
      <c r="P41" s="115">
        <f>+IF(E41=0,"",'Ark1'!U59)</f>
        <v>237.22663252240753</v>
      </c>
      <c r="Q41" s="26"/>
      <c r="R41" s="127"/>
      <c r="S41" s="426">
        <f>+IF(G41=0,"",'Ark1'!AR59)</f>
        <v>193.13346814964603</v>
      </c>
      <c r="T41" s="427">
        <f>+IF(G41=0,"",'Ark1'!AS59)</f>
        <v>32.850722400863837</v>
      </c>
      <c r="U41" s="423"/>
      <c r="V41" s="113">
        <f>+IF(E41=0,"",'Ark1'!T59)</f>
        <v>8.1286811779769508</v>
      </c>
      <c r="W41" s="26"/>
      <c r="X41" s="115">
        <f>+IF(E41=0,"",'Ark1'!W59)</f>
        <v>83.002560819462218</v>
      </c>
      <c r="Y41" s="26"/>
      <c r="Z41" s="115">
        <f>+IF(E41=0,"",'Ark1'!AG59)</f>
        <v>510.19379844961242</v>
      </c>
      <c r="AA41" s="115">
        <f>+IF(E41=0,"",'Ark1'!AH59)</f>
        <v>89.308578745198446</v>
      </c>
      <c r="AB41" s="130"/>
      <c r="AC41" s="115">
        <f>+IF(E41=0,"",'Ark1'!AI59)</f>
        <v>65.973111395646612</v>
      </c>
      <c r="AD41" s="115" t="str">
        <f>+IF(J41=0,"",AC41-#REF!)</f>
        <v/>
      </c>
      <c r="AE41" s="115">
        <f>+IF(E41=0,"",'Ark1'!Y59)</f>
        <v>48.254152907111006</v>
      </c>
      <c r="AF41" s="113">
        <f>+IF(E41=0,"",'Ark1'!Z59)</f>
        <v>1.7370469225248164</v>
      </c>
      <c r="AG41" s="113">
        <f>+IF(E41=0,"",'Ark1'!AA59)</f>
        <v>1.7810956150004329</v>
      </c>
      <c r="AH41" s="38"/>
      <c r="AI41" s="115">
        <f t="shared" si="20"/>
        <v>464.97357130427065</v>
      </c>
      <c r="AJ41" s="26"/>
      <c r="AQ41"/>
      <c r="AS41"/>
      <c r="AT41"/>
      <c r="AZ41"/>
    </row>
    <row r="42" spans="1:98" ht="15.6">
      <c r="A42" s="26"/>
      <c r="B42" s="91">
        <f>+'Ark1'!D60</f>
        <v>6</v>
      </c>
      <c r="C42" s="91" t="str">
        <f t="shared" si="19"/>
        <v>Juni</v>
      </c>
      <c r="D42" s="91">
        <f>+'Ark1'!C60</f>
        <v>2022</v>
      </c>
      <c r="E42" s="91">
        <f>+'Ark1'!Q60</f>
        <v>1234</v>
      </c>
      <c r="F42" s="26"/>
      <c r="G42" s="115">
        <f>+IF(E42=0,"",'Ark1'!R60)</f>
        <v>3503</v>
      </c>
      <c r="H42" s="26"/>
      <c r="I42" s="114">
        <f>+IF(E42=0,"",'Ark1'!AE60)</f>
        <v>10.401757876295392</v>
      </c>
      <c r="J42" s="26"/>
      <c r="K42" s="114">
        <f>+IF(E42=0,"",'Ark1'!AF60)</f>
        <v>10.80759767220542</v>
      </c>
      <c r="L42" s="93"/>
      <c r="M42" s="113">
        <f>+IF(E42=0,"",'Ark1'!S60)</f>
        <v>6.3479005998286233</v>
      </c>
      <c r="N42" s="26"/>
      <c r="O42" s="127"/>
      <c r="P42" s="115">
        <f>+IF(E42=0,"",'Ark1'!U60)</f>
        <v>239.18412789038015</v>
      </c>
      <c r="Q42" s="26"/>
      <c r="R42" s="127"/>
      <c r="S42" s="426">
        <f>+IF(G42=0,"",'Ark1'!AR60)</f>
        <v>193.46314243759184</v>
      </c>
      <c r="T42" s="427">
        <f>+IF(G42=0,"",'Ark1'!AS60)</f>
        <v>32.910824981545339</v>
      </c>
      <c r="U42" s="423"/>
      <c r="V42" s="113">
        <f>+IF(E42=0,"",'Ark1'!T60)</f>
        <v>8.142734798743934</v>
      </c>
      <c r="W42" s="26"/>
      <c r="X42" s="115">
        <f>+IF(E42=0,"",'Ark1'!W60)</f>
        <v>81.587210962032515</v>
      </c>
      <c r="Y42" s="26"/>
      <c r="Z42" s="115">
        <f>+IF(E42=0,"",'Ark1'!AG60)</f>
        <v>520.34243759177684</v>
      </c>
      <c r="AA42" s="115">
        <f>+IF(E42=0,"",'Ark1'!AH60)</f>
        <v>92.235226948330009</v>
      </c>
      <c r="AB42" s="130"/>
      <c r="AC42" s="115">
        <f>+IF(E42=0,"",'Ark1'!AI60)</f>
        <v>66.400228375677997</v>
      </c>
      <c r="AD42" s="115" t="str">
        <f>+IF(J42=0,"",AC42-#REF!)</f>
        <v/>
      </c>
      <c r="AE42" s="115">
        <f>+IF(E42=0,"",'Ark1'!Y60)</f>
        <v>48.407861210548006</v>
      </c>
      <c r="AF42" s="113">
        <f>+IF(E42=0,"",'Ark1'!Z60)</f>
        <v>1.7550274740262499</v>
      </c>
      <c r="AG42" s="113">
        <f>+IF(E42=0,"",'Ark1'!AA60)</f>
        <v>1.8896651326689839</v>
      </c>
      <c r="AH42" s="38"/>
      <c r="AI42" s="115">
        <f t="shared" si="20"/>
        <v>459.66677059315077</v>
      </c>
      <c r="AJ42" s="26"/>
      <c r="AQ42"/>
      <c r="AS42"/>
      <c r="AT42"/>
      <c r="AZ42"/>
    </row>
    <row r="43" spans="1:98" ht="15.6">
      <c r="A43" s="26"/>
      <c r="B43" s="91">
        <f>+'Ark1'!D61</f>
        <v>7</v>
      </c>
      <c r="C43" s="91" t="str">
        <f t="shared" si="19"/>
        <v>Juli</v>
      </c>
      <c r="D43" s="91">
        <f>+'Ark1'!C61</f>
        <v>2022</v>
      </c>
      <c r="E43" s="91">
        <f>+'Ark1'!Q61</f>
        <v>672</v>
      </c>
      <c r="F43" s="26"/>
      <c r="G43" s="115">
        <f>+IF(E43=0,"",'Ark1'!R61)</f>
        <v>2034</v>
      </c>
      <c r="H43" s="26"/>
      <c r="I43" s="114">
        <f>+IF(E43=0,"",'Ark1'!AE61)</f>
        <v>6.0397303797844222</v>
      </c>
      <c r="J43" s="26"/>
      <c r="K43" s="114">
        <f>+IF(E43=0,"",'Ark1'!AF61)</f>
        <v>6.2486871459305613</v>
      </c>
      <c r="L43" s="93"/>
      <c r="M43" s="113">
        <f>+IF(E43=0,"",'Ark1'!S61)</f>
        <v>6.3042836041358949</v>
      </c>
      <c r="N43" s="26"/>
      <c r="O43" s="127"/>
      <c r="P43" s="115">
        <f>+IF(E43=0,"",'Ark1'!U61)</f>
        <v>238.16676499508381</v>
      </c>
      <c r="Q43" s="26"/>
      <c r="R43" s="127"/>
      <c r="S43" s="426">
        <f>+IF(G43=0,"",'Ark1'!AR61)</f>
        <v>193.52724270776005</v>
      </c>
      <c r="T43" s="427">
        <f>+IF(G43=0,"",'Ark1'!AS61)</f>
        <v>32.647880640312088</v>
      </c>
      <c r="U43" s="423"/>
      <c r="V43" s="113">
        <f>+IF(E43=0,"",'Ark1'!T61)</f>
        <v>8.0417895771878065</v>
      </c>
      <c r="W43" s="26"/>
      <c r="X43" s="115">
        <f>+IF(E43=0,"",'Ark1'!W61)</f>
        <v>80.383480825958713</v>
      </c>
      <c r="Y43" s="26"/>
      <c r="Z43" s="115">
        <f>+IF(E43=0,"",'Ark1'!AG61)</f>
        <v>526.69345074298292</v>
      </c>
      <c r="AA43" s="115">
        <f>+IF(E43=0,"",'Ark1'!AH61)</f>
        <v>82.94001966568338</v>
      </c>
      <c r="AB43" s="130"/>
      <c r="AC43" s="115">
        <f>+IF(E43=0,"",'Ark1'!AI61)</f>
        <v>63.470993117010813</v>
      </c>
      <c r="AD43" s="115" t="str">
        <f>+IF(J43=0,"",AC43-#REF!)</f>
        <v/>
      </c>
      <c r="AE43" s="115">
        <f>+IF(E43=0,"",'Ark1'!Y61)</f>
        <v>49.717652124763951</v>
      </c>
      <c r="AF43" s="113">
        <f>+IF(E43=0,"",'Ark1'!Z61)</f>
        <v>1.6776512291552963</v>
      </c>
      <c r="AG43" s="113">
        <f>+IF(E43=0,"",'Ark1'!AA61)</f>
        <v>1.9945165594126859</v>
      </c>
      <c r="AH43" s="38"/>
      <c r="AI43" s="115">
        <f t="shared" si="20"/>
        <v>452.19237994911958</v>
      </c>
      <c r="AJ43" s="26"/>
      <c r="AQ43"/>
      <c r="AS43"/>
      <c r="AT43"/>
      <c r="AZ43"/>
    </row>
    <row r="44" spans="1:98" ht="15.6">
      <c r="A44" s="26"/>
      <c r="B44" s="91">
        <f>+'Ark1'!D62</f>
        <v>8</v>
      </c>
      <c r="C44" s="91" t="str">
        <f t="shared" si="19"/>
        <v>Aug</v>
      </c>
      <c r="D44" s="91">
        <f>+'Ark1'!C62</f>
        <v>2022</v>
      </c>
      <c r="E44" s="91">
        <f>+'Ark1'!Q62</f>
        <v>914</v>
      </c>
      <c r="F44" s="26"/>
      <c r="G44" s="115">
        <f>+IF(E44=0,"",'Ark1'!R62)</f>
        <v>3051</v>
      </c>
      <c r="H44" s="26"/>
      <c r="I44" s="114">
        <f>+IF(E44=0,"",'Ark1'!AE62)</f>
        <v>9.0595955696766381</v>
      </c>
      <c r="J44" s="26"/>
      <c r="K44" s="114">
        <f>+IF(E44=0,"",'Ark1'!AF62)</f>
        <v>9.4879764550392061</v>
      </c>
      <c r="L44" s="93"/>
      <c r="M44" s="113">
        <f>+IF(E44=0,"",'Ark1'!S62)</f>
        <v>6.3072882468811562</v>
      </c>
      <c r="N44" s="26"/>
      <c r="O44" s="127"/>
      <c r="P44" s="115">
        <f>+IF(E44=0,"",'Ark1'!U62)</f>
        <v>241.08751229105221</v>
      </c>
      <c r="Q44" s="26"/>
      <c r="R44" s="127"/>
      <c r="S44" s="426">
        <f>+IF(G44=0,"",'Ark1'!AR62)</f>
        <v>194.47209145931407</v>
      </c>
      <c r="T44" s="427">
        <f>+IF(G44=0,"",'Ark1'!AS62)</f>
        <v>32.70413336950881</v>
      </c>
      <c r="U44" s="423"/>
      <c r="V44" s="113">
        <f>+IF(E44=0,"",'Ark1'!T62)</f>
        <v>8.1599475581776488</v>
      </c>
      <c r="W44" s="26"/>
      <c r="X44" s="115">
        <f>+IF(E44=0,"",'Ark1'!W62)</f>
        <v>82.43198951163555</v>
      </c>
      <c r="Y44" s="26"/>
      <c r="Z44" s="115">
        <f>+IF(E44=0,"",'Ark1'!AG62)</f>
        <v>531.13887020847346</v>
      </c>
      <c r="AA44" s="115">
        <f>+IF(E44=0,"",'Ark1'!AH62)</f>
        <v>92.592592592592609</v>
      </c>
      <c r="AB44" s="130"/>
      <c r="AC44" s="115">
        <f>+IF(E44=0,"",'Ark1'!AI62)</f>
        <v>69.649295313012118</v>
      </c>
      <c r="AD44" s="115" t="str">
        <f>+IF(J44=0,"",AC44-#REF!)</f>
        <v/>
      </c>
      <c r="AE44" s="115">
        <f>+IF(E44=0,"",'Ark1'!Y62)</f>
        <v>47.515072921913266</v>
      </c>
      <c r="AF44" s="113">
        <f>+IF(E44=0,"",'Ark1'!Z62)</f>
        <v>1.7155533115556572</v>
      </c>
      <c r="AG44" s="113">
        <f>+IF(E44=0,"",'Ark1'!AA62)</f>
        <v>1.8838743309445156</v>
      </c>
      <c r="AH44" s="38"/>
      <c r="AI44" s="115">
        <f t="shared" si="20"/>
        <v>453.90673854546685</v>
      </c>
      <c r="AJ44" s="26"/>
      <c r="AQ44"/>
      <c r="AS44"/>
      <c r="AT44"/>
      <c r="AZ44"/>
    </row>
    <row r="45" spans="1:98" ht="15.6">
      <c r="A45" s="26"/>
      <c r="B45" s="91">
        <f>+'Ark1'!D63</f>
        <v>9</v>
      </c>
      <c r="C45" s="91" t="str">
        <f t="shared" si="19"/>
        <v>Sept</v>
      </c>
      <c r="D45" s="91">
        <f>+'Ark1'!C63</f>
        <v>2022</v>
      </c>
      <c r="E45" s="91">
        <f>+'Ark1'!Q63</f>
        <v>1019</v>
      </c>
      <c r="F45" s="26"/>
      <c r="G45" s="115">
        <f>+IF(E45=0,"",'Ark1'!R63)</f>
        <v>3751</v>
      </c>
      <c r="H45" s="26"/>
      <c r="I45" s="114">
        <f>+IF(E45=0,"",'Ark1'!AE63)</f>
        <v>11.138165513555244</v>
      </c>
      <c r="J45" s="26"/>
      <c r="K45" s="114">
        <f>+IF(E45=0,"",'Ark1'!AF63)</f>
        <v>11.446857048109059</v>
      </c>
      <c r="L45" s="93"/>
      <c r="M45" s="113">
        <f>+IF(E45=0,"",'Ark1'!S63)</f>
        <v>6.1963713980789761</v>
      </c>
      <c r="N45" s="26"/>
      <c r="O45" s="127"/>
      <c r="P45" s="115">
        <f>+IF(E45=0,"",'Ark1'!U63)</f>
        <v>236.58244734737423</v>
      </c>
      <c r="Q45" s="26"/>
      <c r="R45" s="127"/>
      <c r="S45" s="426">
        <f>+IF(G45=0,"",'Ark1'!AR63)</f>
        <v>194.08980582524265</v>
      </c>
      <c r="T45" s="427">
        <f>+IF(G45=0,"",'Ark1'!AS63)</f>
        <v>32.206239989907658</v>
      </c>
      <c r="U45" s="423"/>
      <c r="V45" s="113">
        <f>+IF(E45=0,"",'Ark1'!T63)</f>
        <v>7.8496400959744079</v>
      </c>
      <c r="W45" s="26"/>
      <c r="X45" s="115">
        <f>+IF(E45=0,"",'Ark1'!W63)</f>
        <v>76.592908557717948</v>
      </c>
      <c r="Y45" s="26"/>
      <c r="Z45" s="115">
        <f>+IF(E45=0,"",'Ark1'!AG63)</f>
        <v>536.61758360302065</v>
      </c>
      <c r="AA45" s="115">
        <f>+IF(E45=0,"",'Ark1'!AH63)</f>
        <v>94.054918688349773</v>
      </c>
      <c r="AB45" s="130"/>
      <c r="AC45" s="115">
        <f>+IF(E45=0,"",'Ark1'!AI63)</f>
        <v>72.087443348440416</v>
      </c>
      <c r="AD45" s="115" t="str">
        <f>+IF(J45=0,"",AC45-#REF!)</f>
        <v/>
      </c>
      <c r="AE45" s="115">
        <f>+IF(E45=0,"",'Ark1'!Y63)</f>
        <v>47.901270714382918</v>
      </c>
      <c r="AF45" s="113">
        <f>+IF(E45=0,"",'Ark1'!Z63)</f>
        <v>1.7162237749554976</v>
      </c>
      <c r="AG45" s="113">
        <f>+IF(E45=0,"",'Ark1'!AA63)</f>
        <v>1.9994132046489119</v>
      </c>
      <c r="AH45" s="38"/>
      <c r="AI45" s="115">
        <f t="shared" si="20"/>
        <v>440.87718065234583</v>
      </c>
      <c r="AJ45" s="26"/>
      <c r="AM45" s="39"/>
      <c r="AN45" s="39"/>
      <c r="AO45" s="39"/>
      <c r="AQ45" s="39"/>
      <c r="AR45" s="39"/>
      <c r="AS45" s="4"/>
      <c r="AT45" s="2"/>
      <c r="AU45" s="2"/>
      <c r="AV45" s="2"/>
      <c r="AW45" s="2"/>
      <c r="AX45" s="2"/>
      <c r="AY45" s="2"/>
      <c r="AZ45" s="2"/>
      <c r="BA45" s="2"/>
      <c r="BB45" s="2"/>
      <c r="BD45" s="2"/>
      <c r="BK45" s="4"/>
      <c r="BL45" s="2"/>
      <c r="BM45" s="2"/>
      <c r="BN45" s="2"/>
      <c r="BO45" s="2"/>
      <c r="BP45" s="2"/>
      <c r="BQ45" s="2"/>
      <c r="BR45" s="2"/>
      <c r="BS45" s="2"/>
      <c r="BT45" s="2"/>
      <c r="BV45" s="2"/>
      <c r="CC45" s="4"/>
      <c r="CD45" s="2"/>
      <c r="CE45" s="2"/>
      <c r="CF45" s="2"/>
      <c r="CG45" s="2"/>
      <c r="CH45" s="2"/>
      <c r="CI45" s="2"/>
      <c r="CJ45" s="2"/>
      <c r="CK45" s="2"/>
      <c r="CL45" s="2"/>
      <c r="CN45" s="2"/>
    </row>
    <row r="46" spans="1:98" ht="15.6">
      <c r="A46" s="26"/>
      <c r="B46" s="91">
        <f>+'Ark1'!D64</f>
        <v>10</v>
      </c>
      <c r="C46" s="91" t="str">
        <f t="shared" si="19"/>
        <v>Okt</v>
      </c>
      <c r="D46" s="91">
        <f>+'Ark1'!C64</f>
        <v>2022</v>
      </c>
      <c r="E46" s="91">
        <f>+'Ark1'!Q64</f>
        <v>1415</v>
      </c>
      <c r="F46" s="26"/>
      <c r="G46" s="115">
        <f>+IF(E46=0,"",'Ark1'!R64)</f>
        <v>4127</v>
      </c>
      <c r="H46" s="26"/>
      <c r="I46" s="114">
        <f>+IF(E46=0,"",'Ark1'!AE64)</f>
        <v>12.254654511981473</v>
      </c>
      <c r="J46" s="26"/>
      <c r="K46" s="114">
        <f>+IF(E46=0,"",'Ark1'!AF64)</f>
        <v>11.496965092418687</v>
      </c>
      <c r="L46" s="93"/>
      <c r="M46" s="113">
        <f>+IF(E46=0,"",'Ark1'!S64)</f>
        <v>5.3211767566253343</v>
      </c>
      <c r="N46" s="26"/>
      <c r="O46" s="127"/>
      <c r="P46" s="115">
        <f>+IF(E46=0,"",'Ark1'!U64)</f>
        <v>215.96932396413871</v>
      </c>
      <c r="Q46" s="26"/>
      <c r="R46" s="127"/>
      <c r="S46" s="426">
        <f>+IF(G46=0,"",'Ark1'!AR64)</f>
        <v>193.06920415224911</v>
      </c>
      <c r="T46" s="427">
        <f>+IF(G46=0,"",'Ark1'!AS64)</f>
        <v>29.575919397091681</v>
      </c>
      <c r="U46" s="423"/>
      <c r="V46" s="113">
        <f>+IF(E46=0,"",'Ark1'!T64)</f>
        <v>7.1824569905500395</v>
      </c>
      <c r="W46" s="26"/>
      <c r="X46" s="115">
        <f>+IF(E46=0,"",'Ark1'!W64)</f>
        <v>63.338987157741698</v>
      </c>
      <c r="Y46" s="26"/>
      <c r="Z46" s="115">
        <f>+IF(E46=0,"",'Ark1'!AG64)</f>
        <v>547.38704893722195</v>
      </c>
      <c r="AA46" s="115">
        <f>+IF(E46=0,"",'Ark1'!AH64)</f>
        <v>93.457717470317405</v>
      </c>
      <c r="AB46" s="130"/>
      <c r="AC46" s="115">
        <f>+IF(E46=0,"",'Ark1'!AI64)</f>
        <v>58.008238429852199</v>
      </c>
      <c r="AD46" s="115" t="str">
        <f>+IF(J46=0,"",AC46-#REF!)</f>
        <v/>
      </c>
      <c r="AE46" s="115">
        <f>+IF(E46=0,"",'Ark1'!Y64)</f>
        <v>54.524546074642885</v>
      </c>
      <c r="AF46" s="113">
        <f>+IF(E46=0,"",'Ark1'!Z64)</f>
        <v>1.6834775265416624</v>
      </c>
      <c r="AG46" s="113">
        <f>+IF(E46=0,"",'Ark1'!AA64)</f>
        <v>2.1102177884377653</v>
      </c>
      <c r="AH46" s="38"/>
      <c r="AI46" s="115">
        <f t="shared" si="20"/>
        <v>394.5459147845267</v>
      </c>
      <c r="AJ46" s="26"/>
      <c r="AM46" s="24"/>
      <c r="AN46" s="24"/>
      <c r="AO46" s="24"/>
      <c r="AP46" s="39"/>
      <c r="AQ46" s="24"/>
      <c r="AR46" s="24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</row>
    <row r="47" spans="1:98" s="2" customFormat="1" ht="15.6">
      <c r="A47" s="26"/>
      <c r="B47" s="91">
        <f>+'Ark1'!D65</f>
        <v>11</v>
      </c>
      <c r="C47" s="91" t="str">
        <f t="shared" si="19"/>
        <v>Nov</v>
      </c>
      <c r="D47" s="91">
        <f>+'Ark1'!C65</f>
        <v>2022</v>
      </c>
      <c r="E47" s="91">
        <f>+'Ark1'!Q65</f>
        <v>1684</v>
      </c>
      <c r="F47" s="26"/>
      <c r="G47" s="115">
        <f>+IF(E47=0,"",'Ark1'!R65)</f>
        <v>4783</v>
      </c>
      <c r="H47" s="26"/>
      <c r="I47" s="114">
        <f>+IF(E47=0,"",'Ark1'!AE65)</f>
        <v>14.202571487959144</v>
      </c>
      <c r="J47" s="26"/>
      <c r="K47" s="114">
        <f>+IF(E47=0,"",'Ark1'!AF65)</f>
        <v>13.31722560623896</v>
      </c>
      <c r="L47" s="93"/>
      <c r="M47" s="113">
        <f>+IF(E47=0,"",'Ark1'!S65)</f>
        <v>5.2886792452830189</v>
      </c>
      <c r="N47" s="26"/>
      <c r="O47" s="127"/>
      <c r="P47" s="115">
        <f>+IF(E47=0,"",'Ark1'!U65)</f>
        <v>215.85231026552395</v>
      </c>
      <c r="Q47" s="26"/>
      <c r="R47" s="127"/>
      <c r="S47" s="426">
        <f>+IF(G47=0,"",'Ark1'!AR65)</f>
        <v>193.09098621421003</v>
      </c>
      <c r="T47" s="427">
        <f>+IF(G47=0,"",'Ark1'!AS65)</f>
        <v>29.477960656129031</v>
      </c>
      <c r="U47" s="423"/>
      <c r="V47" s="113">
        <f>+IF(E47=0,"",'Ark1'!T65)</f>
        <v>7.2387622830859284</v>
      </c>
      <c r="W47" s="26"/>
      <c r="X47" s="115">
        <f>+IF(E47=0,"",'Ark1'!W65)</f>
        <v>63.788417311310894</v>
      </c>
      <c r="Y47" s="26"/>
      <c r="Z47" s="115">
        <f>+IF(E47=0,"",'Ark1'!AG65)</f>
        <v>559.03647932131491</v>
      </c>
      <c r="AA47" s="115">
        <f>+IF(E47=0,"",'Ark1'!AH65)</f>
        <v>93.874137570562411</v>
      </c>
      <c r="AB47" s="130"/>
      <c r="AC47" s="115">
        <f>+IF(E47=0,"",'Ark1'!AI65)</f>
        <v>61.384068576207383</v>
      </c>
      <c r="AD47" s="115" t="str">
        <f>+IF(J47=0,"",AC47-#REF!)</f>
        <v/>
      </c>
      <c r="AE47" s="115">
        <f>+IF(E47=0,"",'Ark1'!Y65)</f>
        <v>55.716256441514865</v>
      </c>
      <c r="AF47" s="113">
        <f>+IF(E47=0,"",'Ark1'!Z65)</f>
        <v>1.5923634541449947</v>
      </c>
      <c r="AG47" s="113">
        <f>+IF(E47=0,"",'Ark1'!AA65)</f>
        <v>2.115291511715347</v>
      </c>
      <c r="AH47" s="38"/>
      <c r="AI47" s="115">
        <f t="shared" si="20"/>
        <v>386.11489276616504</v>
      </c>
      <c r="AJ47" s="26"/>
      <c r="AK47"/>
      <c r="AL47"/>
      <c r="AM47" s="40"/>
      <c r="AN47" s="40"/>
      <c r="AO47" s="40"/>
      <c r="AP47" s="24"/>
      <c r="AQ47" s="40"/>
      <c r="AR47" s="40"/>
      <c r="AS47" s="42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42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42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</row>
    <row r="48" spans="1:98" s="3" customFormat="1" ht="15.6">
      <c r="A48" s="26"/>
      <c r="B48" s="91">
        <f>+'Ark1'!D66</f>
        <v>12</v>
      </c>
      <c r="C48" s="91" t="str">
        <f t="shared" si="19"/>
        <v>Des</v>
      </c>
      <c r="D48" s="91">
        <f>+'Ark1'!C66</f>
        <v>2022</v>
      </c>
      <c r="E48" s="91">
        <f>+'Ark1'!Q66</f>
        <v>507</v>
      </c>
      <c r="F48" s="26"/>
      <c r="G48" s="115">
        <f>+IF(E48=0,"",'Ark1'!R66)</f>
        <v>1256</v>
      </c>
      <c r="H48" s="26"/>
      <c r="I48" s="114">
        <f>+IF(E48=0,"",'Ark1'!AE66)</f>
        <v>3.7295483564450511</v>
      </c>
      <c r="J48" s="26"/>
      <c r="K48" s="114">
        <f>+IF(E48=0,"",'Ark1'!AF66)</f>
        <v>3.6186197836556713</v>
      </c>
      <c r="L48" s="93"/>
      <c r="M48" s="113">
        <f>+IF(E48=0,"",'Ark1'!S66)</f>
        <v>5.5099760574620893</v>
      </c>
      <c r="N48" s="26"/>
      <c r="O48" s="127"/>
      <c r="P48" s="115">
        <f>+IF(E48=0,"",'Ark1'!U66)</f>
        <v>223.35549363057345</v>
      </c>
      <c r="Q48" s="26"/>
      <c r="R48" s="127"/>
      <c r="S48" s="426">
        <f>+IF(G48=0,"",'Ark1'!AR66)</f>
        <v>193.93705673758865</v>
      </c>
      <c r="T48" s="427">
        <f>+IF(G48=0,"",'Ark1'!AS66)</f>
        <v>30.255342320079841</v>
      </c>
      <c r="U48" s="423"/>
      <c r="V48" s="113">
        <f>+IF(E48=0,"",'Ark1'!T66)</f>
        <v>7.4832802547770685</v>
      </c>
      <c r="W48" s="26"/>
      <c r="X48" s="115">
        <f>+IF(E48=0,"",'Ark1'!W66)</f>
        <v>67.914012738853515</v>
      </c>
      <c r="Y48" s="26"/>
      <c r="Z48" s="115">
        <f>+IF(E48=0,"",'Ark1'!AG66)</f>
        <v>561.72606382978711</v>
      </c>
      <c r="AA48" s="115">
        <f>+IF(E48=0,"",'Ark1'!AH66)</f>
        <v>86.385350318471311</v>
      </c>
      <c r="AB48" s="130"/>
      <c r="AC48" s="115">
        <f>+IF(E48=0,"",'Ark1'!AI66)</f>
        <v>57.085987261146485</v>
      </c>
      <c r="AD48" s="115" t="str">
        <f>+IF(J48=0,"",AC48-#REF!)</f>
        <v/>
      </c>
      <c r="AE48" s="115">
        <f>+IF(E48=0,"",'Ark1'!Y66)</f>
        <v>54.038215585873125</v>
      </c>
      <c r="AF48" s="113">
        <f>+IF(E48=0,"",'Ark1'!Z66)</f>
        <v>1.5831632526088613</v>
      </c>
      <c r="AG48" s="113">
        <f>+IF(E48=0,"",'Ark1'!AA66)</f>
        <v>2.1069434961525566</v>
      </c>
      <c r="AH48" s="38"/>
      <c r="AI48" s="115">
        <f t="shared" si="20"/>
        <v>397.62351796133515</v>
      </c>
      <c r="AJ48" s="26"/>
      <c r="AK48"/>
      <c r="AL48"/>
      <c r="AM48" s="40"/>
      <c r="AN48" s="40"/>
      <c r="AO48" s="40"/>
      <c r="AP48" s="40"/>
      <c r="AQ48" s="40"/>
      <c r="AR48" s="40"/>
      <c r="AS48" s="32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32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32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</row>
    <row r="49" spans="1:98" s="3" customFormat="1" ht="15.6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127"/>
      <c r="P49" s="26"/>
      <c r="Q49" s="26"/>
      <c r="R49" s="127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38"/>
      <c r="AI49" s="26"/>
      <c r="AJ49" s="26"/>
      <c r="AK49"/>
      <c r="AL49"/>
      <c r="AM49" s="40"/>
      <c r="AN49" s="40"/>
      <c r="AO49" s="40"/>
      <c r="AP49" s="40"/>
      <c r="AQ49" s="40"/>
      <c r="AR49" s="40"/>
      <c r="AS49" s="32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32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32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</row>
    <row r="50" spans="1:98" ht="15.6">
      <c r="A50" s="26"/>
      <c r="B50" s="26"/>
      <c r="C50" s="26"/>
      <c r="D50" s="26"/>
      <c r="E50" s="26"/>
      <c r="F50" s="26"/>
      <c r="G50" s="26"/>
      <c r="H50" s="26"/>
      <c r="I50" s="92"/>
      <c r="J50" s="92"/>
      <c r="K50" s="92"/>
      <c r="L50" s="92"/>
      <c r="M50" s="26"/>
      <c r="N50" s="26"/>
      <c r="O50" s="26"/>
      <c r="P50" s="128"/>
      <c r="Q50" s="26"/>
      <c r="R50" s="127"/>
      <c r="S50" s="26"/>
      <c r="T50" s="26"/>
      <c r="U50" s="26"/>
      <c r="V50" s="26"/>
      <c r="W50" s="26"/>
      <c r="X50" s="128"/>
      <c r="Y50" s="128"/>
      <c r="Z50" s="26"/>
      <c r="AA50" s="128"/>
      <c r="AB50" s="130"/>
      <c r="AC50" s="128"/>
      <c r="AD50" s="128"/>
      <c r="AE50" s="128"/>
      <c r="AF50" s="26"/>
      <c r="AG50" s="26"/>
      <c r="AH50" s="26"/>
      <c r="AI50" s="26"/>
      <c r="AJ50" s="26"/>
      <c r="AL50" s="22"/>
    </row>
    <row r="51" spans="1:98">
      <c r="A51" s="22"/>
      <c r="B51" s="22"/>
      <c r="C51" s="22"/>
      <c r="D51" s="22"/>
      <c r="E51" s="22"/>
      <c r="F51" s="22"/>
      <c r="G51" s="22"/>
      <c r="H51" s="22"/>
      <c r="I51" s="228"/>
      <c r="J51" s="228"/>
      <c r="K51" s="228"/>
      <c r="L51" s="228"/>
      <c r="M51" s="22"/>
      <c r="N51" s="22"/>
      <c r="O51" s="22"/>
      <c r="P51" s="226"/>
      <c r="Q51" s="22"/>
      <c r="R51" s="22"/>
      <c r="S51" s="22"/>
      <c r="T51" s="22"/>
      <c r="U51" s="22"/>
      <c r="V51" s="22"/>
      <c r="W51" s="22"/>
      <c r="X51" s="226"/>
      <c r="Y51" s="226"/>
      <c r="Z51" s="22"/>
      <c r="AA51" s="226"/>
      <c r="AB51" s="226"/>
      <c r="AC51" s="226"/>
      <c r="AD51" s="226"/>
      <c r="AE51" s="226"/>
      <c r="AF51" s="22"/>
      <c r="AG51" s="22"/>
      <c r="AH51" s="22"/>
      <c r="AI51" s="22"/>
      <c r="AJ51" s="22"/>
      <c r="AL51" s="22"/>
    </row>
    <row r="52" spans="1:98">
      <c r="A52" s="22"/>
      <c r="B52" s="22"/>
      <c r="C52" s="22"/>
      <c r="D52" s="22"/>
      <c r="E52" s="22"/>
      <c r="F52" s="22"/>
      <c r="G52" s="22"/>
      <c r="H52" s="22"/>
      <c r="I52" s="228"/>
      <c r="J52" s="228"/>
      <c r="K52" s="228"/>
      <c r="L52" s="228"/>
      <c r="M52" s="22"/>
      <c r="N52" s="22"/>
      <c r="O52" s="22"/>
      <c r="P52" s="226"/>
      <c r="Q52" s="22"/>
      <c r="R52" s="22"/>
      <c r="S52" s="22"/>
      <c r="T52" s="22"/>
      <c r="U52" s="22"/>
      <c r="V52" s="22"/>
      <c r="W52" s="22"/>
      <c r="X52" s="226"/>
      <c r="Y52" s="226"/>
      <c r="Z52" s="22"/>
      <c r="AA52" s="226"/>
      <c r="AB52" s="226"/>
      <c r="AC52" s="226"/>
      <c r="AD52" s="226"/>
      <c r="AE52" s="226"/>
      <c r="AF52" s="22"/>
      <c r="AG52" s="22"/>
      <c r="AH52" s="22"/>
      <c r="AI52" s="22"/>
      <c r="AJ52" s="22"/>
      <c r="AL52" s="22"/>
    </row>
    <row r="53" spans="1:98">
      <c r="A53" s="22"/>
      <c r="B53" s="22"/>
      <c r="C53" s="22"/>
      <c r="D53" s="22"/>
      <c r="E53" s="22"/>
      <c r="F53" s="22"/>
      <c r="G53" s="22"/>
      <c r="H53" s="22"/>
      <c r="I53" s="228"/>
      <c r="J53" s="228"/>
      <c r="K53" s="228"/>
      <c r="L53" s="228"/>
      <c r="M53" s="22"/>
      <c r="N53" s="22"/>
      <c r="O53" s="22"/>
      <c r="P53" s="226"/>
      <c r="Q53" s="22"/>
      <c r="R53" s="22"/>
      <c r="S53" s="22"/>
      <c r="T53" s="22"/>
      <c r="U53" s="22"/>
      <c r="V53" s="22"/>
      <c r="W53" s="22"/>
      <c r="X53" s="226"/>
      <c r="Y53" s="226"/>
      <c r="Z53" s="22"/>
      <c r="AA53" s="226"/>
      <c r="AB53" s="226"/>
      <c r="AC53" s="226"/>
      <c r="AD53" s="226"/>
      <c r="AE53" s="226"/>
      <c r="AF53" s="22"/>
      <c r="AG53" s="22"/>
      <c r="AH53" s="22"/>
      <c r="AI53" s="22"/>
      <c r="AJ53" s="22"/>
      <c r="AL53" s="22"/>
    </row>
    <row r="54" spans="1:98">
      <c r="A54" s="22"/>
      <c r="B54" s="22"/>
      <c r="C54" s="22"/>
      <c r="D54" s="22"/>
      <c r="E54" s="22"/>
      <c r="F54" s="22"/>
      <c r="G54" s="22"/>
      <c r="H54" s="22"/>
      <c r="I54" s="228"/>
      <c r="J54" s="228"/>
      <c r="K54" s="228"/>
      <c r="L54" s="228"/>
      <c r="M54" s="22"/>
      <c r="N54" s="22"/>
      <c r="O54" s="22"/>
      <c r="P54" s="226"/>
      <c r="Q54" s="22"/>
      <c r="R54" s="22"/>
      <c r="S54" s="22"/>
      <c r="T54" s="22"/>
      <c r="U54" s="22"/>
      <c r="V54" s="22"/>
      <c r="W54" s="22"/>
      <c r="X54" s="226"/>
      <c r="Y54" s="226"/>
      <c r="Z54" s="22"/>
      <c r="AA54" s="226"/>
      <c r="AB54" s="226"/>
      <c r="AC54" s="226"/>
      <c r="AD54" s="226"/>
      <c r="AE54" s="226"/>
      <c r="AF54" s="22"/>
      <c r="AG54" s="22"/>
      <c r="AH54" s="22"/>
      <c r="AI54" s="22"/>
      <c r="AJ54" s="22"/>
    </row>
    <row r="55" spans="1:98">
      <c r="G55"/>
    </row>
    <row r="56" spans="1:98">
      <c r="G56"/>
    </row>
    <row r="57" spans="1:98">
      <c r="G57"/>
    </row>
    <row r="59" spans="1:98">
      <c r="P59" s="227"/>
      <c r="Q59" s="15"/>
      <c r="R59" s="15"/>
      <c r="W59" s="15"/>
      <c r="X59" s="227"/>
      <c r="Y59" s="227"/>
      <c r="Z59" s="15"/>
      <c r="AA59" s="227"/>
      <c r="AB59" s="227"/>
      <c r="AC59" s="227"/>
      <c r="AD59" s="227"/>
      <c r="AE59" s="227"/>
      <c r="AF59" s="15"/>
      <c r="AG59" s="15"/>
      <c r="AH59" s="15"/>
    </row>
    <row r="60" spans="1:98">
      <c r="P60" s="227"/>
      <c r="Q60" s="15"/>
      <c r="R60" s="15"/>
      <c r="W60" s="15"/>
      <c r="X60" s="227"/>
      <c r="Y60" s="227"/>
      <c r="Z60" s="15"/>
      <c r="AA60" s="227"/>
      <c r="AB60" s="227"/>
      <c r="AC60" s="227"/>
      <c r="AD60" s="227"/>
      <c r="AE60" s="227"/>
      <c r="AF60" s="15"/>
      <c r="AG60" s="15"/>
      <c r="AH60" s="15"/>
    </row>
    <row r="61" spans="1:98">
      <c r="P61" s="227"/>
      <c r="Q61" s="15"/>
      <c r="R61" s="15"/>
      <c r="W61" s="15"/>
      <c r="X61" s="227"/>
      <c r="Y61" s="227"/>
      <c r="Z61" s="15"/>
      <c r="AA61" s="227"/>
      <c r="AB61" s="227"/>
      <c r="AC61" s="227"/>
      <c r="AD61" s="227"/>
      <c r="AE61" s="227"/>
      <c r="AF61" s="15"/>
      <c r="AG61" s="15"/>
      <c r="AH61" s="15"/>
    </row>
    <row r="62" spans="1:98">
      <c r="P62" s="227"/>
      <c r="Q62" s="15"/>
      <c r="R62" s="15"/>
      <c r="W62" s="15"/>
      <c r="X62" s="227"/>
      <c r="Y62" s="227"/>
      <c r="Z62" s="15"/>
      <c r="AA62" s="227"/>
      <c r="AB62" s="227"/>
      <c r="AC62" s="227"/>
      <c r="AD62" s="227"/>
      <c r="AE62" s="227"/>
      <c r="AF62" s="15"/>
      <c r="AG62" s="15"/>
      <c r="AH62" s="15"/>
    </row>
    <row r="63" spans="1:98">
      <c r="P63" s="227"/>
      <c r="Q63" s="15"/>
      <c r="R63" s="15"/>
      <c r="W63" s="15"/>
      <c r="X63" s="227"/>
      <c r="Y63" s="227"/>
      <c r="Z63" s="15"/>
      <c r="AA63" s="227"/>
      <c r="AB63" s="227"/>
      <c r="AC63" s="227"/>
      <c r="AD63" s="227"/>
      <c r="AE63" s="227"/>
      <c r="AF63" s="15"/>
      <c r="AG63" s="15"/>
      <c r="AH63" s="15"/>
    </row>
    <row r="64" spans="1:98">
      <c r="P64" s="227"/>
      <c r="Q64" s="15"/>
      <c r="R64" s="15"/>
      <c r="W64" s="15"/>
      <c r="X64" s="227"/>
      <c r="Y64" s="227"/>
      <c r="Z64" s="15"/>
      <c r="AA64" s="227"/>
      <c r="AB64" s="227"/>
      <c r="AC64" s="227"/>
      <c r="AD64" s="227"/>
      <c r="AE64" s="227"/>
      <c r="AF64" s="15"/>
      <c r="AG64" s="15"/>
      <c r="AH64" s="15"/>
    </row>
    <row r="65" spans="16:34">
      <c r="P65" s="227"/>
      <c r="Q65" s="15"/>
      <c r="R65" s="15"/>
      <c r="W65" s="15"/>
      <c r="X65" s="227"/>
      <c r="Y65" s="227"/>
      <c r="Z65" s="15"/>
      <c r="AA65" s="227"/>
      <c r="AB65" s="227"/>
      <c r="AC65" s="227"/>
      <c r="AD65" s="227"/>
      <c r="AE65" s="227"/>
      <c r="AF65" s="15"/>
      <c r="AG65" s="15"/>
      <c r="AH65" s="15"/>
    </row>
    <row r="66" spans="16:34">
      <c r="P66" s="227"/>
      <c r="Q66" s="15"/>
      <c r="R66" s="15"/>
      <c r="W66" s="15"/>
      <c r="X66" s="227"/>
      <c r="Y66" s="227"/>
      <c r="Z66" s="15"/>
      <c r="AA66" s="227"/>
      <c r="AB66" s="227"/>
      <c r="AC66" s="227"/>
      <c r="AD66" s="227"/>
      <c r="AE66" s="227"/>
      <c r="AF66" s="15"/>
      <c r="AG66" s="15"/>
      <c r="AH66" s="15"/>
    </row>
    <row r="77" spans="16:34">
      <c r="P77" s="227"/>
      <c r="Q77" s="15"/>
      <c r="R77" s="15"/>
      <c r="W77" s="15"/>
      <c r="X77" s="227"/>
      <c r="Y77" s="227"/>
      <c r="Z77" s="15"/>
      <c r="AA77" s="227"/>
      <c r="AB77" s="227"/>
      <c r="AC77" s="227"/>
      <c r="AD77" s="227"/>
      <c r="AE77" s="227"/>
      <c r="AF77" s="15"/>
      <c r="AG77" s="15"/>
      <c r="AH77" s="15"/>
    </row>
    <row r="78" spans="16:34">
      <c r="P78" s="227"/>
      <c r="Q78" s="15"/>
      <c r="R78" s="15"/>
      <c r="W78" s="15"/>
      <c r="X78" s="227"/>
      <c r="Y78" s="227"/>
      <c r="Z78" s="15"/>
      <c r="AA78" s="227"/>
      <c r="AB78" s="227"/>
      <c r="AC78" s="227"/>
      <c r="AD78" s="227"/>
      <c r="AE78" s="227"/>
      <c r="AF78" s="15"/>
      <c r="AG78" s="15"/>
      <c r="AH78" s="15"/>
    </row>
    <row r="79" spans="16:34">
      <c r="P79" s="227"/>
      <c r="Q79" s="15"/>
      <c r="R79" s="15"/>
      <c r="W79" s="15"/>
      <c r="X79" s="227"/>
      <c r="Y79" s="227"/>
      <c r="Z79" s="15"/>
      <c r="AA79" s="227"/>
      <c r="AB79" s="227"/>
      <c r="AC79" s="227"/>
      <c r="AD79" s="227"/>
      <c r="AE79" s="227"/>
      <c r="AF79" s="15"/>
      <c r="AG79" s="15"/>
      <c r="AH79" s="15"/>
    </row>
    <row r="80" spans="16:34">
      <c r="P80" s="227"/>
      <c r="Q80" s="15"/>
      <c r="R80" s="15"/>
      <c r="W80" s="15"/>
      <c r="X80" s="227"/>
      <c r="Y80" s="227"/>
      <c r="Z80" s="15"/>
      <c r="AA80" s="227"/>
      <c r="AB80" s="227"/>
      <c r="AC80" s="227"/>
      <c r="AD80" s="227"/>
      <c r="AE80" s="227"/>
      <c r="AF80" s="15"/>
      <c r="AG80" s="15"/>
      <c r="AH80" s="15"/>
    </row>
    <row r="81" spans="16:34">
      <c r="P81" s="227"/>
      <c r="Q81" s="15"/>
      <c r="R81" s="15"/>
      <c r="W81" s="15"/>
      <c r="X81" s="227"/>
      <c r="Y81" s="227"/>
      <c r="Z81" s="15"/>
      <c r="AA81" s="227"/>
      <c r="AB81" s="227"/>
      <c r="AC81" s="227"/>
      <c r="AD81" s="227"/>
      <c r="AE81" s="227"/>
      <c r="AF81" s="15"/>
      <c r="AG81" s="15"/>
      <c r="AH81" s="15"/>
    </row>
    <row r="82" spans="16:34">
      <c r="P82" s="227"/>
      <c r="Q82" s="15"/>
      <c r="R82" s="15"/>
      <c r="W82" s="15"/>
      <c r="X82" s="227"/>
      <c r="Y82" s="227"/>
      <c r="Z82" s="15"/>
      <c r="AA82" s="227"/>
      <c r="AB82" s="227"/>
      <c r="AC82" s="227"/>
      <c r="AD82" s="227"/>
      <c r="AE82" s="227"/>
      <c r="AF82" s="15"/>
      <c r="AG82" s="15"/>
      <c r="AH82" s="15"/>
    </row>
    <row r="83" spans="16:34">
      <c r="P83" s="227"/>
      <c r="Q83" s="15"/>
      <c r="R83" s="15"/>
      <c r="W83" s="15"/>
      <c r="X83" s="227"/>
      <c r="Y83" s="227"/>
      <c r="Z83" s="15"/>
      <c r="AA83" s="227"/>
      <c r="AB83" s="227"/>
      <c r="AC83" s="227"/>
      <c r="AD83" s="227"/>
      <c r="AE83" s="227"/>
      <c r="AF83" s="15"/>
      <c r="AG83" s="15"/>
      <c r="AH83" s="15"/>
    </row>
    <row r="84" spans="16:34">
      <c r="P84" s="227"/>
      <c r="Q84" s="15"/>
      <c r="R84" s="15"/>
      <c r="W84" s="15"/>
      <c r="X84" s="227"/>
      <c r="Y84" s="227"/>
      <c r="Z84" s="15"/>
      <c r="AA84" s="227"/>
      <c r="AB84" s="227"/>
      <c r="AC84" s="227"/>
      <c r="AD84" s="227"/>
      <c r="AE84" s="227"/>
      <c r="AF84" s="15"/>
      <c r="AG84" s="15"/>
      <c r="AH84" s="15"/>
    </row>
    <row r="95" spans="16:34">
      <c r="P95" s="227"/>
      <c r="Q95" s="15"/>
      <c r="R95" s="15"/>
      <c r="W95" s="15"/>
      <c r="X95" s="227"/>
      <c r="Y95" s="227"/>
      <c r="Z95" s="15"/>
      <c r="AA95" s="227"/>
      <c r="AB95" s="227"/>
      <c r="AC95" s="227"/>
      <c r="AD95" s="227"/>
      <c r="AE95" s="227"/>
      <c r="AF95" s="15"/>
      <c r="AG95" s="15"/>
      <c r="AH95" s="15"/>
    </row>
    <row r="96" spans="16:34">
      <c r="P96" s="227"/>
      <c r="Q96" s="15"/>
      <c r="R96" s="15"/>
      <c r="W96" s="15"/>
      <c r="X96" s="227"/>
      <c r="Y96" s="227"/>
      <c r="Z96" s="15"/>
      <c r="AA96" s="227"/>
      <c r="AB96" s="227"/>
      <c r="AC96" s="227"/>
      <c r="AD96" s="227"/>
      <c r="AE96" s="227"/>
      <c r="AF96" s="15"/>
      <c r="AG96" s="15"/>
      <c r="AH96" s="15"/>
    </row>
    <row r="97" spans="16:34">
      <c r="P97" s="227"/>
      <c r="Q97" s="15"/>
      <c r="R97" s="15"/>
      <c r="W97" s="15"/>
      <c r="X97" s="227"/>
      <c r="Y97" s="227"/>
      <c r="Z97" s="15"/>
      <c r="AA97" s="227"/>
      <c r="AB97" s="227"/>
      <c r="AC97" s="227"/>
      <c r="AD97" s="227"/>
      <c r="AE97" s="227"/>
      <c r="AF97" s="15"/>
      <c r="AG97" s="15"/>
      <c r="AH97" s="15"/>
    </row>
    <row r="98" spans="16:34">
      <c r="P98" s="227"/>
      <c r="Q98" s="15"/>
      <c r="R98" s="15"/>
      <c r="W98" s="15"/>
      <c r="X98" s="227"/>
      <c r="Y98" s="227"/>
      <c r="Z98" s="15"/>
      <c r="AA98" s="227"/>
      <c r="AB98" s="227"/>
      <c r="AC98" s="227"/>
      <c r="AD98" s="227"/>
      <c r="AE98" s="227"/>
      <c r="AF98" s="15"/>
      <c r="AG98" s="15"/>
      <c r="AH98" s="15"/>
    </row>
    <row r="99" spans="16:34">
      <c r="P99" s="227"/>
      <c r="Q99" s="15"/>
      <c r="R99" s="15"/>
      <c r="W99" s="15"/>
      <c r="X99" s="227"/>
      <c r="Y99" s="227"/>
      <c r="Z99" s="15"/>
      <c r="AA99" s="227"/>
      <c r="AB99" s="227"/>
      <c r="AC99" s="227"/>
      <c r="AD99" s="227"/>
      <c r="AE99" s="227"/>
      <c r="AF99" s="15"/>
      <c r="AG99" s="15"/>
      <c r="AH99" s="15"/>
    </row>
    <row r="100" spans="16:34">
      <c r="P100" s="227"/>
      <c r="Q100" s="15"/>
      <c r="R100" s="15"/>
      <c r="W100" s="15"/>
      <c r="X100" s="227"/>
      <c r="Y100" s="227"/>
      <c r="Z100" s="15"/>
      <c r="AA100" s="227"/>
      <c r="AB100" s="227"/>
      <c r="AC100" s="227"/>
      <c r="AD100" s="227"/>
      <c r="AE100" s="227"/>
      <c r="AF100" s="15"/>
      <c r="AG100" s="15"/>
      <c r="AH100" s="15"/>
    </row>
    <row r="101" spans="16:34">
      <c r="P101" s="227"/>
      <c r="Q101" s="15"/>
      <c r="R101" s="15"/>
      <c r="W101" s="15"/>
      <c r="X101" s="227"/>
      <c r="Y101" s="227"/>
      <c r="Z101" s="15"/>
      <c r="AA101" s="227"/>
      <c r="AB101" s="227"/>
      <c r="AC101" s="227"/>
      <c r="AD101" s="227"/>
      <c r="AE101" s="227"/>
      <c r="AF101" s="15"/>
      <c r="AG101" s="15"/>
      <c r="AH101" s="15"/>
    </row>
    <row r="102" spans="16:34">
      <c r="P102" s="227"/>
      <c r="Q102" s="15"/>
      <c r="R102" s="15"/>
      <c r="W102" s="15"/>
      <c r="X102" s="227"/>
      <c r="Y102" s="227"/>
      <c r="Z102" s="15"/>
      <c r="AA102" s="227"/>
      <c r="AB102" s="227"/>
      <c r="AC102" s="227"/>
      <c r="AD102" s="227"/>
      <c r="AE102" s="227"/>
      <c r="AF102" s="15"/>
      <c r="AG102" s="15"/>
      <c r="AH102" s="15"/>
    </row>
    <row r="113" spans="16:34">
      <c r="P113" s="227"/>
      <c r="Q113" s="15"/>
      <c r="R113" s="15"/>
      <c r="W113" s="15"/>
      <c r="X113" s="227"/>
      <c r="Y113" s="227"/>
      <c r="Z113" s="15"/>
      <c r="AA113" s="227"/>
      <c r="AB113" s="227"/>
      <c r="AC113" s="227"/>
      <c r="AD113" s="227"/>
      <c r="AE113" s="227"/>
      <c r="AF113" s="15"/>
      <c r="AG113" s="15"/>
      <c r="AH113" s="15"/>
    </row>
    <row r="114" spans="16:34">
      <c r="P114" s="227"/>
      <c r="Q114" s="15"/>
      <c r="R114" s="15"/>
      <c r="W114" s="15"/>
      <c r="X114" s="227"/>
      <c r="Y114" s="227"/>
      <c r="Z114" s="15"/>
      <c r="AA114" s="227"/>
      <c r="AB114" s="227"/>
      <c r="AC114" s="227"/>
      <c r="AD114" s="227"/>
      <c r="AE114" s="227"/>
      <c r="AF114" s="15"/>
      <c r="AG114" s="15"/>
      <c r="AH114" s="15"/>
    </row>
    <row r="115" spans="16:34">
      <c r="P115" s="227"/>
      <c r="Q115" s="15"/>
      <c r="R115" s="15"/>
      <c r="W115" s="15"/>
      <c r="X115" s="227"/>
      <c r="Y115" s="227"/>
      <c r="Z115" s="15"/>
      <c r="AA115" s="227"/>
      <c r="AB115" s="227"/>
      <c r="AC115" s="227"/>
      <c r="AD115" s="227"/>
      <c r="AE115" s="227"/>
      <c r="AF115" s="15"/>
      <c r="AG115" s="15"/>
      <c r="AH115" s="15"/>
    </row>
    <row r="116" spans="16:34">
      <c r="P116" s="227"/>
      <c r="Q116" s="15"/>
      <c r="R116" s="15"/>
      <c r="W116" s="15"/>
      <c r="X116" s="227"/>
      <c r="Y116" s="227"/>
      <c r="Z116" s="15"/>
      <c r="AA116" s="227"/>
      <c r="AB116" s="227"/>
      <c r="AC116" s="227"/>
      <c r="AD116" s="227"/>
      <c r="AE116" s="227"/>
      <c r="AF116" s="15"/>
      <c r="AG116" s="15"/>
      <c r="AH116" s="15"/>
    </row>
    <row r="117" spans="16:34">
      <c r="P117" s="227"/>
      <c r="Q117" s="15"/>
      <c r="R117" s="15"/>
      <c r="W117" s="15"/>
      <c r="X117" s="227"/>
      <c r="Y117" s="227"/>
      <c r="Z117" s="15"/>
      <c r="AA117" s="227"/>
      <c r="AB117" s="227"/>
      <c r="AC117" s="227"/>
      <c r="AD117" s="227"/>
      <c r="AE117" s="227"/>
      <c r="AF117" s="15"/>
      <c r="AG117" s="15"/>
      <c r="AH117" s="15"/>
    </row>
    <row r="118" spans="16:34">
      <c r="P118" s="227"/>
      <c r="Q118" s="15"/>
      <c r="R118" s="15"/>
      <c r="W118" s="15"/>
      <c r="X118" s="227"/>
      <c r="Y118" s="227"/>
      <c r="Z118" s="15"/>
      <c r="AA118" s="227"/>
      <c r="AB118" s="227"/>
      <c r="AC118" s="227"/>
      <c r="AD118" s="227"/>
      <c r="AE118" s="227"/>
      <c r="AF118" s="15"/>
      <c r="AG118" s="15"/>
      <c r="AH118" s="15"/>
    </row>
    <row r="119" spans="16:34">
      <c r="P119" s="227"/>
      <c r="Q119" s="15"/>
      <c r="R119" s="15"/>
      <c r="W119" s="15"/>
      <c r="X119" s="227"/>
      <c r="Y119" s="227"/>
      <c r="Z119" s="15"/>
      <c r="AA119" s="227"/>
      <c r="AB119" s="227"/>
      <c r="AC119" s="227"/>
      <c r="AD119" s="227"/>
      <c r="AE119" s="227"/>
      <c r="AF119" s="15"/>
      <c r="AG119" s="15"/>
      <c r="AH119" s="15"/>
    </row>
    <row r="120" spans="16:34">
      <c r="P120" s="227"/>
      <c r="Q120" s="15"/>
      <c r="R120" s="15"/>
      <c r="W120" s="15"/>
      <c r="X120" s="227"/>
      <c r="Y120" s="227"/>
      <c r="Z120" s="15"/>
      <c r="AA120" s="227"/>
      <c r="AB120" s="227"/>
      <c r="AC120" s="227"/>
      <c r="AD120" s="227"/>
      <c r="AE120" s="227"/>
      <c r="AF120" s="15"/>
      <c r="AG120" s="15"/>
      <c r="AH120" s="15"/>
    </row>
  </sheetData>
  <mergeCells count="1">
    <mergeCell ref="W4:Y4"/>
  </mergeCells>
  <phoneticPr fontId="11" type="noConversion"/>
  <conditionalFormatting sqref="J10">
    <cfRule type="cellIs" dxfId="367" priority="235" operator="lessThan">
      <formula>0</formula>
    </cfRule>
    <cfRule type="cellIs" dxfId="366" priority="236" operator="greaterThan">
      <formula>0</formula>
    </cfRule>
  </conditionalFormatting>
  <conditionalFormatting sqref="H10">
    <cfRule type="cellIs" dxfId="365" priority="233" operator="lessThan">
      <formula>0</formula>
    </cfRule>
    <cfRule type="cellIs" dxfId="364" priority="234" operator="greaterThan">
      <formula>0</formula>
    </cfRule>
  </conditionalFormatting>
  <conditionalFormatting sqref="W10">
    <cfRule type="cellIs" dxfId="363" priority="231" operator="lessThan">
      <formula>0</formula>
    </cfRule>
    <cfRule type="cellIs" dxfId="362" priority="232" operator="greaterThan">
      <formula>0</formula>
    </cfRule>
  </conditionalFormatting>
  <conditionalFormatting sqref="F10">
    <cfRule type="cellIs" dxfId="361" priority="229" operator="lessThan">
      <formula>0</formula>
    </cfRule>
    <cfRule type="cellIs" dxfId="360" priority="230" operator="greaterThan">
      <formula>0</formula>
    </cfRule>
  </conditionalFormatting>
  <conditionalFormatting sqref="Q10">
    <cfRule type="cellIs" dxfId="359" priority="227" operator="lessThan">
      <formula>0</formula>
    </cfRule>
    <cfRule type="cellIs" dxfId="358" priority="228" operator="greaterThan">
      <formula>0</formula>
    </cfRule>
  </conditionalFormatting>
  <conditionalFormatting sqref="Y10">
    <cfRule type="cellIs" dxfId="357" priority="225" operator="lessThan">
      <formula>0</formula>
    </cfRule>
    <cfRule type="cellIs" dxfId="356" priority="226" operator="greaterThan">
      <formula>0</formula>
    </cfRule>
  </conditionalFormatting>
  <conditionalFormatting sqref="J11:J21 J24:J35">
    <cfRule type="cellIs" dxfId="355" priority="203" operator="lessThan">
      <formula>0</formula>
    </cfRule>
    <cfRule type="cellIs" dxfId="354" priority="204" operator="greaterThan">
      <formula>0</formula>
    </cfRule>
  </conditionalFormatting>
  <conditionalFormatting sqref="H11:H21 H24:H35">
    <cfRule type="cellIs" dxfId="353" priority="201" operator="lessThan">
      <formula>0</formula>
    </cfRule>
    <cfRule type="cellIs" dxfId="352" priority="202" operator="greaterThan">
      <formula>0</formula>
    </cfRule>
  </conditionalFormatting>
  <conditionalFormatting sqref="W11:W21 W24:W35">
    <cfRule type="cellIs" dxfId="351" priority="199" operator="lessThan">
      <formula>0</formula>
    </cfRule>
    <cfRule type="cellIs" dxfId="350" priority="200" operator="greaterThan">
      <formula>0</formula>
    </cfRule>
  </conditionalFormatting>
  <conditionalFormatting sqref="F11:F21 F24:F35">
    <cfRule type="cellIs" dxfId="349" priority="197" operator="lessThan">
      <formula>0</formula>
    </cfRule>
    <cfRule type="cellIs" dxfId="348" priority="198" operator="greaterThan">
      <formula>0</formula>
    </cfRule>
  </conditionalFormatting>
  <conditionalFormatting sqref="Q11:Q21 Q24:Q35">
    <cfRule type="cellIs" dxfId="347" priority="195" operator="lessThan">
      <formula>0</formula>
    </cfRule>
    <cfRule type="cellIs" dxfId="346" priority="196" operator="greaterThan">
      <formula>0</formula>
    </cfRule>
  </conditionalFormatting>
  <conditionalFormatting sqref="Y11:Y21 Y24:Y35">
    <cfRule type="cellIs" dxfId="345" priority="193" operator="lessThan">
      <formula>0</formula>
    </cfRule>
    <cfRule type="cellIs" dxfId="344" priority="194" operator="greaterThan">
      <formula>0</formula>
    </cfRule>
  </conditionalFormatting>
  <conditionalFormatting sqref="AD10">
    <cfRule type="cellIs" dxfId="343" priority="181" operator="lessThan">
      <formula>0</formula>
    </cfRule>
    <cfRule type="cellIs" dxfId="342" priority="182" operator="greaterThan">
      <formula>0</formula>
    </cfRule>
  </conditionalFormatting>
  <conditionalFormatting sqref="AD11:AD21 AD24:AD35 AD37:AD48">
    <cfRule type="cellIs" dxfId="341" priority="179" operator="lessThan">
      <formula>0</formula>
    </cfRule>
    <cfRule type="cellIs" dxfId="340" priority="180" operator="greaterThan">
      <formula>0</formula>
    </cfRule>
  </conditionalFormatting>
  <conditionalFormatting sqref="N10:N26">
    <cfRule type="cellIs" dxfId="339" priority="1" operator="lessThan">
      <formula>0</formula>
    </cfRule>
    <cfRule type="cellIs" dxfId="338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43"/>
  <sheetViews>
    <sheetView zoomScale="98" zoomScaleNormal="98" workbookViewId="0">
      <selection activeCell="S2" sqref="S2:T2"/>
    </sheetView>
  </sheetViews>
  <sheetFormatPr baseColWidth="10" defaultColWidth="11.54296875" defaultRowHeight="15"/>
  <cols>
    <col min="1" max="1" width="2.36328125" style="86" customWidth="1"/>
    <col min="2" max="2" width="4.08984375" style="86" customWidth="1"/>
    <col min="3" max="3" width="15.90625" style="86" customWidth="1"/>
    <col min="4" max="4" width="9.36328125" style="86" customWidth="1"/>
    <col min="5" max="5" width="2.453125" style="86" customWidth="1"/>
    <col min="6" max="6" width="6.54296875" style="86" customWidth="1"/>
    <col min="7" max="7" width="8.54296875" style="86" customWidth="1"/>
    <col min="8" max="8" width="2.453125" style="86" customWidth="1"/>
    <col min="9" max="9" width="7.6328125" style="86" customWidth="1"/>
    <col min="10" max="10" width="2.453125" style="86" customWidth="1"/>
    <col min="11" max="11" width="6.08984375" style="86" customWidth="1"/>
    <col min="12" max="12" width="5.36328125" style="86" customWidth="1"/>
    <col min="13" max="13" width="6" style="86" customWidth="1"/>
    <col min="14" max="14" width="5.81640625" style="86" customWidth="1"/>
    <col min="15" max="15" width="7.54296875" style="86" customWidth="1"/>
    <col min="16" max="16" width="6.90625" style="86" customWidth="1"/>
    <col min="17" max="17" width="6.1796875" style="86" customWidth="1"/>
    <col min="18" max="18" width="6.453125" style="86" customWidth="1"/>
    <col min="19" max="20" width="6.54296875" style="86" customWidth="1"/>
    <col min="21" max="21" width="6.453125" style="86" customWidth="1"/>
    <col min="22" max="23" width="6" style="86" customWidth="1"/>
    <col min="24" max="24" width="5.453125" style="86" customWidth="1"/>
    <col min="25" max="25" width="4.6328125" style="86" customWidth="1"/>
    <col min="26" max="26" width="2.36328125" style="86" customWidth="1"/>
    <col min="27" max="27" width="5.6328125" style="86" customWidth="1"/>
    <col min="28" max="16384" width="11.54296875" style="86"/>
  </cols>
  <sheetData>
    <row r="1" spans="1:28" ht="15.6">
      <c r="A1" s="280"/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</row>
    <row r="2" spans="1:28" ht="22.8">
      <c r="A2" s="280"/>
      <c r="B2" s="280"/>
      <c r="C2" s="281" t="s">
        <v>663</v>
      </c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92">
        <f>+År!G2</f>
        <v>2024</v>
      </c>
      <c r="P2" s="280"/>
      <c r="Q2" s="280"/>
      <c r="R2" s="280"/>
      <c r="S2" s="548">
        <f>+D43</f>
        <v>30238</v>
      </c>
      <c r="T2" s="549"/>
      <c r="U2" s="280" t="s">
        <v>10</v>
      </c>
      <c r="V2" s="280"/>
      <c r="W2" s="280"/>
      <c r="X2" s="280"/>
      <c r="Y2" s="280"/>
      <c r="Z2" s="280"/>
      <c r="AA2" s="280"/>
      <c r="AB2" s="280"/>
    </row>
    <row r="3" spans="1:28" ht="15.6">
      <c r="A3" s="280"/>
      <c r="B3" s="280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80"/>
      <c r="W3" s="280"/>
      <c r="X3" s="280"/>
      <c r="Y3" s="280"/>
      <c r="Z3" s="280"/>
      <c r="AA3" s="280"/>
      <c r="AB3" s="280"/>
    </row>
    <row r="4" spans="1:28" ht="15.6">
      <c r="A4" s="280"/>
      <c r="B4" s="280"/>
      <c r="C4" s="280"/>
      <c r="D4" s="280" t="s">
        <v>4</v>
      </c>
      <c r="E4" s="280"/>
      <c r="F4" s="280" t="s">
        <v>611</v>
      </c>
      <c r="G4" s="280" t="s">
        <v>612</v>
      </c>
      <c r="H4" s="280"/>
      <c r="I4" s="280" t="s">
        <v>638</v>
      </c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 t="s">
        <v>613</v>
      </c>
      <c r="AB4" s="280"/>
    </row>
    <row r="5" spans="1:28" ht="15.6">
      <c r="A5" s="280"/>
      <c r="B5" s="280"/>
      <c r="C5" s="280"/>
      <c r="D5" s="280" t="s">
        <v>10</v>
      </c>
      <c r="E5" s="280"/>
      <c r="F5" s="282" t="s">
        <v>400</v>
      </c>
      <c r="G5" s="280" t="s">
        <v>614</v>
      </c>
      <c r="H5" s="280"/>
      <c r="I5" s="280" t="s">
        <v>615</v>
      </c>
      <c r="J5" s="280"/>
      <c r="K5" s="280" t="s">
        <v>29</v>
      </c>
      <c r="L5" s="280" t="s">
        <v>30</v>
      </c>
      <c r="M5" s="280" t="s">
        <v>31</v>
      </c>
      <c r="N5" s="280" t="s">
        <v>32</v>
      </c>
      <c r="O5" s="280" t="s">
        <v>400</v>
      </c>
      <c r="P5" s="280" t="s">
        <v>33</v>
      </c>
      <c r="Q5" s="280" t="s">
        <v>34</v>
      </c>
      <c r="R5" s="280" t="s">
        <v>35</v>
      </c>
      <c r="S5" s="280" t="s">
        <v>36</v>
      </c>
      <c r="T5" s="280" t="s">
        <v>37</v>
      </c>
      <c r="U5" s="280" t="s">
        <v>38</v>
      </c>
      <c r="V5" s="280" t="s">
        <v>39</v>
      </c>
      <c r="W5" s="280" t="s">
        <v>40</v>
      </c>
      <c r="X5" s="280" t="s">
        <v>401</v>
      </c>
      <c r="Y5" s="280" t="s">
        <v>41</v>
      </c>
      <c r="Z5" s="280"/>
      <c r="AA5" s="280" t="s">
        <v>402</v>
      </c>
      <c r="AB5" s="280"/>
    </row>
    <row r="6" spans="1:28" ht="15.6">
      <c r="A6" s="280"/>
      <c r="B6" s="86">
        <f>+'Klasse Rase'!E13</f>
        <v>1</v>
      </c>
      <c r="C6" s="86" t="str">
        <f>+'Klasse Rase'!F13</f>
        <v>NRF</v>
      </c>
      <c r="D6" s="33">
        <f>+Raser!G11</f>
        <v>9575</v>
      </c>
      <c r="E6" s="280"/>
      <c r="F6" s="272">
        <f>+O6</f>
        <v>29.336814621409921</v>
      </c>
      <c r="G6" s="272">
        <f>SUM(P6:Y6)</f>
        <v>9.4621409921671003</v>
      </c>
      <c r="H6" s="280"/>
      <c r="I6" s="272">
        <f>+F6+G6</f>
        <v>38.798955613577021</v>
      </c>
      <c r="J6" s="280"/>
      <c r="K6" s="33">
        <f>+'Klasse Rase'!I13</f>
        <v>0.14621409921671019</v>
      </c>
      <c r="L6" s="33">
        <f>+'Klasse Rase'!I51</f>
        <v>1.7336814621409919</v>
      </c>
      <c r="M6" s="33">
        <f>+'Klasse Rase'!I89</f>
        <v>18.861618798955611</v>
      </c>
      <c r="N6" s="33">
        <f>+'Klasse Rase'!I127</f>
        <v>40.407310704960821</v>
      </c>
      <c r="O6" s="283">
        <f>+'Klasse Rase'!I165</f>
        <v>29.336814621409921</v>
      </c>
      <c r="P6" s="284">
        <f>+'Klasse Rase'!I203</f>
        <v>8.2924281984334201</v>
      </c>
      <c r="Q6" s="284">
        <f>+'Klasse Rase'!I241</f>
        <v>1.0652741514360311</v>
      </c>
      <c r="R6" s="284">
        <f>+'Klasse Rase'!I279</f>
        <v>9.3994778067885129E-2</v>
      </c>
      <c r="S6" s="285">
        <f>+'Klasse Rase'!I317</f>
        <v>1.0443864229765013E-2</v>
      </c>
      <c r="T6" s="285" t="str">
        <f>+'Klasse Rase'!I355</f>
        <v/>
      </c>
      <c r="U6" s="285" t="str">
        <f>+'Klasse Rase'!I393</f>
        <v/>
      </c>
      <c r="V6" s="285" t="str">
        <f>+'Klasse Rase'!I431</f>
        <v/>
      </c>
      <c r="W6" s="285" t="str">
        <f>+'Klasse Rase'!I469</f>
        <v/>
      </c>
      <c r="X6" s="285" t="str">
        <f>+'Klasse Rase'!I507</f>
        <v/>
      </c>
      <c r="Y6" s="285" t="str">
        <f>+'Klasse Rase'!I545</f>
        <v/>
      </c>
      <c r="Z6" s="280"/>
      <c r="AA6" s="33">
        <f>SUM(K6:Y6)</f>
        <v>99.94778067885116</v>
      </c>
      <c r="AB6" s="280"/>
    </row>
    <row r="7" spans="1:28" ht="15.6">
      <c r="A7" s="280"/>
      <c r="B7" s="286">
        <f>+'Klasse Rase'!E14</f>
        <v>2</v>
      </c>
      <c r="C7" s="86" t="str">
        <f>+'Klasse Rase'!F14</f>
        <v>Jersey</v>
      </c>
      <c r="D7" s="287">
        <f>+Raser!G12</f>
        <v>228</v>
      </c>
      <c r="E7" s="280"/>
      <c r="F7" s="272">
        <f t="shared" ref="F7:F14" si="0">+O7</f>
        <v>12.719298245614032</v>
      </c>
      <c r="G7" s="272">
        <f t="shared" ref="G7:G17" si="1">SUM(P7:Y7)</f>
        <v>7.0175438596491242</v>
      </c>
      <c r="H7" s="280"/>
      <c r="I7" s="272">
        <f t="shared" ref="I7:I17" si="2">+F7+G7</f>
        <v>19.736842105263158</v>
      </c>
      <c r="J7" s="280"/>
      <c r="K7" s="33">
        <f>+'Klasse Rase'!I14</f>
        <v>1.3157894736842111</v>
      </c>
      <c r="L7" s="33">
        <f>+'Klasse Rase'!I52</f>
        <v>8.7719298245614024</v>
      </c>
      <c r="M7" s="33">
        <f>+'Klasse Rase'!I90</f>
        <v>39.473684210526322</v>
      </c>
      <c r="N7" s="33">
        <f>+'Klasse Rase'!I128</f>
        <v>30.701754385964914</v>
      </c>
      <c r="O7" s="283">
        <f>+'Klasse Rase'!I166</f>
        <v>12.719298245614032</v>
      </c>
      <c r="P7" s="284">
        <f>+'Klasse Rase'!I204</f>
        <v>6.1403508771929838</v>
      </c>
      <c r="Q7" s="284">
        <f>+'Klasse Rase'!I242</f>
        <v>0.4385964912280701</v>
      </c>
      <c r="R7" s="284">
        <f>+'Klasse Rase'!I280</f>
        <v>0.4385964912280701</v>
      </c>
      <c r="S7" s="285" t="str">
        <f>+'Klasse Rase'!I318</f>
        <v/>
      </c>
      <c r="T7" s="285" t="str">
        <f>+'Klasse Rase'!I356</f>
        <v/>
      </c>
      <c r="U7" s="285" t="str">
        <f>+'Klasse Rase'!I394</f>
        <v/>
      </c>
      <c r="V7" s="285" t="str">
        <f>+'Klasse Rase'!I432</f>
        <v/>
      </c>
      <c r="W7" s="285" t="str">
        <f>+'Klasse Rase'!I470</f>
        <v/>
      </c>
      <c r="X7" s="285" t="str">
        <f>+'Klasse Rase'!I508</f>
        <v/>
      </c>
      <c r="Y7" s="285" t="str">
        <f>+'Klasse Rase'!I546</f>
        <v/>
      </c>
      <c r="Z7" s="280"/>
      <c r="AA7" s="287">
        <f t="shared" ref="AA7:AA17" si="3">SUM(K7:Y7)</f>
        <v>100</v>
      </c>
      <c r="AB7" s="280"/>
    </row>
    <row r="8" spans="1:28" ht="15.6">
      <c r="A8" s="280"/>
      <c r="B8" s="86">
        <f>+'Klasse Rase'!E15</f>
        <v>3</v>
      </c>
      <c r="C8" s="86" t="str">
        <f>+'Klasse Rase'!F15</f>
        <v>Sidet Trønderfe og Nordlandsfe</v>
      </c>
      <c r="D8" s="33">
        <f>+Raser!G13</f>
        <v>134</v>
      </c>
      <c r="E8" s="280"/>
      <c r="F8" s="272">
        <f t="shared" si="0"/>
        <v>19.402985074626873</v>
      </c>
      <c r="G8" s="272">
        <f t="shared" si="1"/>
        <v>1.4925373134328361</v>
      </c>
      <c r="H8" s="280"/>
      <c r="I8" s="272">
        <f t="shared" si="2"/>
        <v>20.89552238805971</v>
      </c>
      <c r="J8" s="280"/>
      <c r="K8" s="33" t="str">
        <f>+'Klasse Rase'!I15</f>
        <v/>
      </c>
      <c r="L8" s="33">
        <f>+'Klasse Rase'!I53</f>
        <v>8.9552238805970141</v>
      </c>
      <c r="M8" s="33">
        <f>+'Klasse Rase'!I91</f>
        <v>30.597014925373127</v>
      </c>
      <c r="N8" s="33">
        <f>+'Klasse Rase'!I129</f>
        <v>39.552238805970156</v>
      </c>
      <c r="O8" s="283">
        <f>+'Klasse Rase'!I167</f>
        <v>19.402985074626873</v>
      </c>
      <c r="P8" s="284">
        <f>+'Klasse Rase'!I205</f>
        <v>1.4925373134328361</v>
      </c>
      <c r="Q8" s="284" t="str">
        <f>+'Klasse Rase'!I243</f>
        <v/>
      </c>
      <c r="R8" s="284" t="str">
        <f>+'Klasse Rase'!I281</f>
        <v/>
      </c>
      <c r="S8" s="285" t="str">
        <f>+'Klasse Rase'!I319</f>
        <v/>
      </c>
      <c r="T8" s="285" t="str">
        <f>+'Klasse Rase'!I357</f>
        <v/>
      </c>
      <c r="U8" s="285" t="str">
        <f>+'Klasse Rase'!I395</f>
        <v/>
      </c>
      <c r="V8" s="285" t="str">
        <f>+'Klasse Rase'!I433</f>
        <v/>
      </c>
      <c r="W8" s="285" t="str">
        <f>+'Klasse Rase'!I471</f>
        <v/>
      </c>
      <c r="X8" s="285" t="str">
        <f>+'Klasse Rase'!I509</f>
        <v/>
      </c>
      <c r="Y8" s="285" t="str">
        <f>+'Klasse Rase'!I547</f>
        <v/>
      </c>
      <c r="Z8" s="280"/>
      <c r="AA8" s="33">
        <f t="shared" si="3"/>
        <v>100</v>
      </c>
      <c r="AB8" s="280"/>
    </row>
    <row r="9" spans="1:28" ht="15.6">
      <c r="A9" s="280"/>
      <c r="B9" s="286">
        <f>+'Klasse Rase'!E16</f>
        <v>4</v>
      </c>
      <c r="C9" s="86" t="str">
        <f>+'Klasse Rase'!F16</f>
        <v>Telemarkfe</v>
      </c>
      <c r="D9" s="287">
        <f>+Raser!G14</f>
        <v>31</v>
      </c>
      <c r="E9" s="280"/>
      <c r="F9" s="272">
        <f t="shared" si="0"/>
        <v>6.4516129032258052</v>
      </c>
      <c r="G9" s="272">
        <f t="shared" si="1"/>
        <v>3.2258064516129026</v>
      </c>
      <c r="H9" s="280"/>
      <c r="I9" s="272">
        <f t="shared" si="2"/>
        <v>9.6774193548387082</v>
      </c>
      <c r="J9" s="280"/>
      <c r="K9" s="33" t="str">
        <f>+'Klasse Rase'!I16</f>
        <v/>
      </c>
      <c r="L9" s="33">
        <f>+'Klasse Rase'!I54</f>
        <v>3.2258064516129026</v>
      </c>
      <c r="M9" s="33">
        <f>+'Klasse Rase'!I92</f>
        <v>35.483870967741943</v>
      </c>
      <c r="N9" s="33">
        <f>+'Klasse Rase'!I130</f>
        <v>51.612903225806441</v>
      </c>
      <c r="O9" s="283">
        <f>+'Klasse Rase'!I168</f>
        <v>6.4516129032258052</v>
      </c>
      <c r="P9" s="284">
        <f>+'Klasse Rase'!I206</f>
        <v>3.2258064516129026</v>
      </c>
      <c r="Q9" s="284" t="str">
        <f>+'Klasse Rase'!I244</f>
        <v/>
      </c>
      <c r="R9" s="284" t="str">
        <f>+'Klasse Rase'!I282</f>
        <v/>
      </c>
      <c r="S9" s="285" t="str">
        <f>+'Klasse Rase'!I320</f>
        <v/>
      </c>
      <c r="T9" s="285" t="str">
        <f>+'Klasse Rase'!I358</f>
        <v/>
      </c>
      <c r="U9" s="285" t="str">
        <f>+'Klasse Rase'!I396</f>
        <v/>
      </c>
      <c r="V9" s="285" t="str">
        <f>+'Klasse Rase'!I434</f>
        <v/>
      </c>
      <c r="W9" s="285" t="str">
        <f>+'Klasse Rase'!I472</f>
        <v/>
      </c>
      <c r="X9" s="285" t="str">
        <f>+'Klasse Rase'!I510</f>
        <v/>
      </c>
      <c r="Y9" s="285" t="str">
        <f>+'Klasse Rase'!I548</f>
        <v/>
      </c>
      <c r="Z9" s="280"/>
      <c r="AA9" s="287">
        <f t="shared" si="3"/>
        <v>99.999999999999986</v>
      </c>
      <c r="AB9" s="280"/>
    </row>
    <row r="10" spans="1:28" ht="15.6">
      <c r="A10" s="280"/>
      <c r="B10" s="86">
        <f>+'Klasse Rase'!E17</f>
        <v>5</v>
      </c>
      <c r="C10" s="86" t="str">
        <f>+'Klasse Rase'!F17</f>
        <v>Dølafe</v>
      </c>
      <c r="D10" s="33">
        <f>+Raser!G15</f>
        <v>17</v>
      </c>
      <c r="E10" s="280"/>
      <c r="F10" s="272">
        <f t="shared" si="0"/>
        <v>35.294117647058826</v>
      </c>
      <c r="G10" s="272">
        <f t="shared" si="1"/>
        <v>0</v>
      </c>
      <c r="H10" s="280"/>
      <c r="I10" s="272">
        <f t="shared" si="2"/>
        <v>35.294117647058826</v>
      </c>
      <c r="J10" s="280"/>
      <c r="K10" s="33" t="str">
        <f>+'Klasse Rase'!I17</f>
        <v/>
      </c>
      <c r="L10" s="33">
        <f>+'Klasse Rase'!I55</f>
        <v>5.882352941176471</v>
      </c>
      <c r="M10" s="33">
        <f>+'Klasse Rase'!I93</f>
        <v>35.294117647058826</v>
      </c>
      <c r="N10" s="33">
        <f>+'Klasse Rase'!I131</f>
        <v>23.52941176470588</v>
      </c>
      <c r="O10" s="283">
        <f>+'Klasse Rase'!I169</f>
        <v>35.294117647058826</v>
      </c>
      <c r="P10" s="284" t="str">
        <f>+'Klasse Rase'!I207</f>
        <v/>
      </c>
      <c r="Q10" s="284" t="str">
        <f>+'Klasse Rase'!I245</f>
        <v/>
      </c>
      <c r="R10" s="284" t="str">
        <f>+'Klasse Rase'!I283</f>
        <v/>
      </c>
      <c r="S10" s="285" t="str">
        <f>+'Klasse Rase'!I321</f>
        <v/>
      </c>
      <c r="T10" s="285" t="str">
        <f>+'Klasse Rase'!I359</f>
        <v/>
      </c>
      <c r="U10" s="285" t="str">
        <f>+'Klasse Rase'!I397</f>
        <v/>
      </c>
      <c r="V10" s="285" t="str">
        <f>+'Klasse Rase'!I435</f>
        <v/>
      </c>
      <c r="W10" s="285" t="str">
        <f>+'Klasse Rase'!I473</f>
        <v/>
      </c>
      <c r="X10" s="285" t="str">
        <f>+'Klasse Rase'!I511</f>
        <v/>
      </c>
      <c r="Y10" s="285" t="str">
        <f>+'Klasse Rase'!I549</f>
        <v/>
      </c>
      <c r="Z10" s="280"/>
      <c r="AA10" s="33">
        <f t="shared" si="3"/>
        <v>100</v>
      </c>
      <c r="AB10" s="280"/>
    </row>
    <row r="11" spans="1:28" ht="15.6">
      <c r="A11" s="280"/>
      <c r="B11" s="286">
        <f>+'Klasse Rase'!E18</f>
        <v>6</v>
      </c>
      <c r="C11" s="86" t="str">
        <f>+'Klasse Rase'!F18</f>
        <v>Østlandsk Rødkolle</v>
      </c>
      <c r="D11" s="287">
        <f>+Raser!G16</f>
        <v>43</v>
      </c>
      <c r="E11" s="280"/>
      <c r="F11" s="272">
        <f t="shared" si="0"/>
        <v>30.232558139534881</v>
      </c>
      <c r="G11" s="272">
        <f t="shared" si="1"/>
        <v>0</v>
      </c>
      <c r="H11" s="280"/>
      <c r="I11" s="272">
        <f t="shared" si="2"/>
        <v>30.232558139534881</v>
      </c>
      <c r="J11" s="280"/>
      <c r="K11" s="33" t="str">
        <f>+'Klasse Rase'!I18</f>
        <v/>
      </c>
      <c r="L11" s="33">
        <f>+'Klasse Rase'!I56</f>
        <v>11.627906976744184</v>
      </c>
      <c r="M11" s="33">
        <f>+'Klasse Rase'!I94</f>
        <v>23.255813953488367</v>
      </c>
      <c r="N11" s="33">
        <f>+'Klasse Rase'!I132</f>
        <v>34.883720930232549</v>
      </c>
      <c r="O11" s="283">
        <f>+'Klasse Rase'!I170</f>
        <v>30.232558139534881</v>
      </c>
      <c r="P11" s="284" t="str">
        <f>+'Klasse Rase'!I208</f>
        <v/>
      </c>
      <c r="Q11" s="284" t="str">
        <f>+'Klasse Rase'!I246</f>
        <v/>
      </c>
      <c r="R11" s="284" t="str">
        <f>+'Klasse Rase'!I284</f>
        <v/>
      </c>
      <c r="S11" s="285" t="str">
        <f>+'Klasse Rase'!I322</f>
        <v/>
      </c>
      <c r="T11" s="285" t="str">
        <f>+'Klasse Rase'!I360</f>
        <v/>
      </c>
      <c r="U11" s="285" t="str">
        <f>+'Klasse Rase'!I398</f>
        <v/>
      </c>
      <c r="V11" s="285" t="str">
        <f>+'Klasse Rase'!I436</f>
        <v/>
      </c>
      <c r="W11" s="285" t="str">
        <f>+'Klasse Rase'!I474</f>
        <v/>
      </c>
      <c r="X11" s="285" t="str">
        <f>+'Klasse Rase'!I512</f>
        <v/>
      </c>
      <c r="Y11" s="285" t="str">
        <f>+'Klasse Rase'!I550</f>
        <v/>
      </c>
      <c r="Z11" s="280"/>
      <c r="AA11" s="287">
        <f t="shared" si="3"/>
        <v>99.999999999999972</v>
      </c>
      <c r="AB11" s="280"/>
    </row>
    <row r="12" spans="1:28" ht="15.6">
      <c r="A12" s="280"/>
      <c r="B12" s="86">
        <f>+'Klasse Rase'!E19</f>
        <v>7</v>
      </c>
      <c r="C12" s="86" t="str">
        <f>+'Klasse Rase'!F19</f>
        <v>Vestlandsk Raukolle</v>
      </c>
      <c r="D12" s="33">
        <f>+Raser!G17</f>
        <v>13</v>
      </c>
      <c r="E12" s="280"/>
      <c r="F12" s="272">
        <f t="shared" si="0"/>
        <v>23.07692307692308</v>
      </c>
      <c r="G12" s="272">
        <f t="shared" si="1"/>
        <v>0</v>
      </c>
      <c r="H12" s="280"/>
      <c r="I12" s="272">
        <f t="shared" si="2"/>
        <v>23.07692307692308</v>
      </c>
      <c r="J12" s="280"/>
      <c r="K12" s="33" t="str">
        <f>+'Klasse Rase'!I19</f>
        <v/>
      </c>
      <c r="L12" s="33" t="str">
        <f>+'Klasse Rase'!I57</f>
        <v/>
      </c>
      <c r="M12" s="33">
        <f>+'Klasse Rase'!I95</f>
        <v>15.38461538461538</v>
      </c>
      <c r="N12" s="33">
        <f>+'Klasse Rase'!I133</f>
        <v>61.538461538461519</v>
      </c>
      <c r="O12" s="283">
        <f>+'Klasse Rase'!I171</f>
        <v>23.07692307692308</v>
      </c>
      <c r="P12" s="284" t="str">
        <f>+'Klasse Rase'!I209</f>
        <v/>
      </c>
      <c r="Q12" s="284" t="str">
        <f>+'Klasse Rase'!I247</f>
        <v/>
      </c>
      <c r="R12" s="284" t="str">
        <f>+'Klasse Rase'!I285</f>
        <v/>
      </c>
      <c r="S12" s="285" t="str">
        <f>+'Klasse Rase'!I323</f>
        <v/>
      </c>
      <c r="T12" s="285" t="str">
        <f>+'Klasse Rase'!I361</f>
        <v/>
      </c>
      <c r="U12" s="285" t="str">
        <f>+'Klasse Rase'!I399</f>
        <v/>
      </c>
      <c r="V12" s="285" t="str">
        <f>+'Klasse Rase'!I437</f>
        <v/>
      </c>
      <c r="W12" s="285" t="str">
        <f>+'Klasse Rase'!I475</f>
        <v/>
      </c>
      <c r="X12" s="285" t="str">
        <f>+'Klasse Rase'!I513</f>
        <v/>
      </c>
      <c r="Y12" s="285" t="str">
        <f>+'Klasse Rase'!I551</f>
        <v/>
      </c>
      <c r="Z12" s="280"/>
      <c r="AA12" s="33">
        <f t="shared" si="3"/>
        <v>99.999999999999986</v>
      </c>
      <c r="AB12" s="280"/>
    </row>
    <row r="13" spans="1:28" ht="15.6">
      <c r="A13" s="280"/>
      <c r="B13" s="286">
        <f>+'Klasse Rase'!E20</f>
        <v>8</v>
      </c>
      <c r="C13" s="86" t="str">
        <f>+'Klasse Rase'!F20</f>
        <v>Vestlandsk fjordfe</v>
      </c>
      <c r="D13" s="287">
        <f>+Raser!G18</f>
        <v>126</v>
      </c>
      <c r="E13" s="280"/>
      <c r="F13" s="272">
        <f t="shared" si="0"/>
        <v>20.63492063492064</v>
      </c>
      <c r="G13" s="272">
        <f t="shared" si="1"/>
        <v>2.38095238095238</v>
      </c>
      <c r="H13" s="280"/>
      <c r="I13" s="272">
        <f t="shared" si="2"/>
        <v>23.015873015873019</v>
      </c>
      <c r="J13" s="280"/>
      <c r="K13" s="33" t="str">
        <f>+'Klasse Rase'!I20</f>
        <v/>
      </c>
      <c r="L13" s="33">
        <f>+'Klasse Rase'!I58</f>
        <v>1.5873015873015868</v>
      </c>
      <c r="M13" s="33">
        <f>+'Klasse Rase'!I96</f>
        <v>24.603174603174608</v>
      </c>
      <c r="N13" s="33">
        <f>+'Klasse Rase'!I134</f>
        <v>50.793650793650784</v>
      </c>
      <c r="O13" s="283">
        <f>+'Klasse Rase'!I172</f>
        <v>20.63492063492064</v>
      </c>
      <c r="P13" s="284">
        <f>+'Klasse Rase'!I210</f>
        <v>1.5873015873015868</v>
      </c>
      <c r="Q13" s="284">
        <f>+'Klasse Rase'!I248</f>
        <v>0.79365079365079338</v>
      </c>
      <c r="R13" s="284" t="str">
        <f>+'Klasse Rase'!I286</f>
        <v/>
      </c>
      <c r="S13" s="285" t="str">
        <f>+'Klasse Rase'!I324</f>
        <v/>
      </c>
      <c r="T13" s="285" t="str">
        <f>+'Klasse Rase'!I362</f>
        <v/>
      </c>
      <c r="U13" s="285" t="str">
        <f>+'Klasse Rase'!I400</f>
        <v/>
      </c>
      <c r="V13" s="285" t="str">
        <f>+'Klasse Rase'!I438</f>
        <v/>
      </c>
      <c r="W13" s="285" t="str">
        <f>+'Klasse Rase'!I476</f>
        <v/>
      </c>
      <c r="X13" s="285" t="str">
        <f>+'Klasse Rase'!I514</f>
        <v/>
      </c>
      <c r="Y13" s="285" t="str">
        <f>+'Klasse Rase'!I552</f>
        <v/>
      </c>
      <c r="Z13" s="280"/>
      <c r="AA13" s="287">
        <f t="shared" si="3"/>
        <v>100</v>
      </c>
      <c r="AB13" s="280"/>
    </row>
    <row r="14" spans="1:28" ht="15.6">
      <c r="A14" s="280"/>
      <c r="B14" s="86">
        <f>+'Klasse Rase'!E21</f>
        <v>9</v>
      </c>
      <c r="C14" s="86" t="str">
        <f>+'Klasse Rase'!F21</f>
        <v>Holstein</v>
      </c>
      <c r="D14" s="33">
        <f>+Raser!G19</f>
        <v>395</v>
      </c>
      <c r="E14" s="280"/>
      <c r="F14" s="272">
        <f t="shared" si="0"/>
        <v>15.696202531645572</v>
      </c>
      <c r="G14" s="272">
        <f t="shared" si="1"/>
        <v>7.341772151898736</v>
      </c>
      <c r="H14" s="280"/>
      <c r="I14" s="272">
        <f t="shared" si="2"/>
        <v>23.037974683544306</v>
      </c>
      <c r="J14" s="280"/>
      <c r="K14" s="33">
        <f>+'Klasse Rase'!I21</f>
        <v>1.0126582278481011</v>
      </c>
      <c r="L14" s="33">
        <f>+'Klasse Rase'!I59</f>
        <v>8.1012658227848089</v>
      </c>
      <c r="M14" s="33">
        <f>+'Klasse Rase'!I97</f>
        <v>33.164556962025323</v>
      </c>
      <c r="N14" s="33">
        <f>+'Klasse Rase'!I135</f>
        <v>34.683544303797476</v>
      </c>
      <c r="O14" s="283">
        <f>+'Klasse Rase'!I173</f>
        <v>15.696202531645572</v>
      </c>
      <c r="P14" s="284">
        <f>+'Klasse Rase'!I211</f>
        <v>5.5696202531645591</v>
      </c>
      <c r="Q14" s="284">
        <f>+'Klasse Rase'!I249</f>
        <v>1.5189873417721524</v>
      </c>
      <c r="R14" s="284">
        <f>+'Klasse Rase'!I287</f>
        <v>0.25316455696202528</v>
      </c>
      <c r="S14" s="285" t="str">
        <f>+'Klasse Rase'!I325</f>
        <v/>
      </c>
      <c r="T14" s="285" t="str">
        <f>+'Klasse Rase'!I363</f>
        <v/>
      </c>
      <c r="U14" s="285" t="str">
        <f>+'Klasse Rase'!I401</f>
        <v/>
      </c>
      <c r="V14" s="285" t="str">
        <f>+'Klasse Rase'!I439</f>
        <v/>
      </c>
      <c r="W14" s="285" t="str">
        <f>+'Klasse Rase'!I477</f>
        <v/>
      </c>
      <c r="X14" s="285" t="str">
        <f>+'Klasse Rase'!I515</f>
        <v/>
      </c>
      <c r="Y14" s="285" t="str">
        <f>+'Klasse Rase'!I553</f>
        <v/>
      </c>
      <c r="Z14" s="280"/>
      <c r="AA14" s="33">
        <f t="shared" si="3"/>
        <v>100</v>
      </c>
      <c r="AB14" s="280"/>
    </row>
    <row r="15" spans="1:28" ht="15.6">
      <c r="A15" s="280"/>
      <c r="B15" s="286">
        <f>+'Klasse Rase'!E22</f>
        <v>10</v>
      </c>
      <c r="C15" s="86" t="str">
        <f>+'Klasse Rase'!F22</f>
        <v>Rød Dansk Mælkefe</v>
      </c>
      <c r="D15" s="287">
        <f>+Raser!G20</f>
        <v>0</v>
      </c>
      <c r="E15" s="280"/>
      <c r="F15" s="272">
        <f>+IF('Klasse Rase'!I182="",0,Kvalitetstilskudd!O15)</f>
        <v>0</v>
      </c>
      <c r="G15" s="272">
        <f t="shared" si="1"/>
        <v>0</v>
      </c>
      <c r="H15" s="280"/>
      <c r="I15" s="272">
        <f t="shared" si="2"/>
        <v>0</v>
      </c>
      <c r="J15" s="280"/>
      <c r="K15" s="33" t="str">
        <f>+'Klasse Rase'!I22</f>
        <v/>
      </c>
      <c r="L15" s="33" t="str">
        <f>+'Klasse Rase'!I60</f>
        <v/>
      </c>
      <c r="M15" s="33" t="str">
        <f>+'Klasse Rase'!I98</f>
        <v/>
      </c>
      <c r="N15" s="33" t="str">
        <f>+'Klasse Rase'!I136</f>
        <v/>
      </c>
      <c r="O15" s="283">
        <f>+'Klasse Rase'!I174</f>
        <v>0</v>
      </c>
      <c r="P15" s="284" t="str">
        <f>+'Klasse Rase'!I212</f>
        <v/>
      </c>
      <c r="Q15" s="284" t="str">
        <f>+'Klasse Rase'!I250</f>
        <v/>
      </c>
      <c r="R15" s="284" t="str">
        <f>+'Klasse Rase'!I288</f>
        <v/>
      </c>
      <c r="S15" s="285" t="str">
        <f>+'Klasse Rase'!I326</f>
        <v/>
      </c>
      <c r="T15" s="285" t="str">
        <f>+'Klasse Rase'!I364</f>
        <v/>
      </c>
      <c r="U15" s="285" t="str">
        <f>+'Klasse Rase'!I402</f>
        <v/>
      </c>
      <c r="V15" s="285" t="str">
        <f>+'Klasse Rase'!I440</f>
        <v/>
      </c>
      <c r="W15" s="285" t="str">
        <f>+'Klasse Rase'!I478</f>
        <v/>
      </c>
      <c r="X15" s="285" t="str">
        <f>+'Klasse Rase'!I516</f>
        <v/>
      </c>
      <c r="Y15" s="285" t="str">
        <f>+'Klasse Rase'!I554</f>
        <v/>
      </c>
      <c r="Z15" s="280"/>
      <c r="AA15" s="287">
        <f t="shared" si="3"/>
        <v>0</v>
      </c>
      <c r="AB15" s="280"/>
    </row>
    <row r="16" spans="1:28" ht="15.6">
      <c r="A16" s="280"/>
      <c r="B16" s="86">
        <f>+'Klasse Rase'!E23</f>
        <v>11</v>
      </c>
      <c r="C16" s="86" t="str">
        <f>+'Klasse Rase'!F23</f>
        <v>Brown Swiss</v>
      </c>
      <c r="D16" s="33">
        <f>+Raser!G21</f>
        <v>34</v>
      </c>
      <c r="E16" s="280"/>
      <c r="F16" s="272">
        <f>+IF('Klasse Rase'!I183="",0,Kvalitetstilskudd!O16)</f>
        <v>26.47058823529412</v>
      </c>
      <c r="G16" s="272">
        <f t="shared" si="1"/>
        <v>5.882352941176471</v>
      </c>
      <c r="H16" s="280"/>
      <c r="I16" s="272">
        <f t="shared" si="2"/>
        <v>32.352941176470594</v>
      </c>
      <c r="J16" s="280"/>
      <c r="K16" s="33" t="str">
        <f>+'Klasse Rase'!I23</f>
        <v/>
      </c>
      <c r="L16" s="33">
        <f>+'Klasse Rase'!I61</f>
        <v>8.8235294117647047</v>
      </c>
      <c r="M16" s="33">
        <f>+'Klasse Rase'!I99</f>
        <v>26.47058823529412</v>
      </c>
      <c r="N16" s="33">
        <f>+'Klasse Rase'!I137</f>
        <v>32.352941176470594</v>
      </c>
      <c r="O16" s="283">
        <f>+'Klasse Rase'!I175</f>
        <v>26.47058823529412</v>
      </c>
      <c r="P16" s="284">
        <f>+'Klasse Rase'!I213</f>
        <v>5.882352941176471</v>
      </c>
      <c r="Q16" s="284" t="str">
        <f>+'Klasse Rase'!I251</f>
        <v/>
      </c>
      <c r="R16" s="284" t="str">
        <f>+'Klasse Rase'!I289</f>
        <v/>
      </c>
      <c r="S16" s="285" t="str">
        <f>+'Klasse Rase'!I327</f>
        <v/>
      </c>
      <c r="T16" s="285" t="str">
        <f>+'Klasse Rase'!I365</f>
        <v/>
      </c>
      <c r="U16" s="285" t="str">
        <f>+'Klasse Rase'!I403</f>
        <v/>
      </c>
      <c r="V16" s="285" t="str">
        <f>+'Klasse Rase'!I441</f>
        <v/>
      </c>
      <c r="W16" s="285" t="str">
        <f>+'Klasse Rase'!I479</f>
        <v/>
      </c>
      <c r="X16" s="285" t="str">
        <f>+'Klasse Rase'!I517</f>
        <v/>
      </c>
      <c r="Y16" s="285" t="str">
        <f>+'Klasse Rase'!I555</f>
        <v/>
      </c>
      <c r="Z16" s="280"/>
      <c r="AA16" s="33">
        <f t="shared" si="3"/>
        <v>100</v>
      </c>
      <c r="AB16" s="280"/>
    </row>
    <row r="17" spans="1:28" ht="15.6">
      <c r="A17" s="280"/>
      <c r="B17" s="286">
        <f>+'Klasse Rase'!E24</f>
        <v>12</v>
      </c>
      <c r="C17" s="86" t="str">
        <f>+'Klasse Rase'!F24</f>
        <v>Jarlsbergfe</v>
      </c>
      <c r="D17" s="287">
        <f>+Raser!G22</f>
        <v>0</v>
      </c>
      <c r="E17" s="280"/>
      <c r="F17" s="272">
        <f>+IF('Klasse Rase'!I184="",0,Kvalitetstilskudd!O17)</f>
        <v>0</v>
      </c>
      <c r="G17" s="272">
        <f t="shared" si="1"/>
        <v>0</v>
      </c>
      <c r="H17" s="280"/>
      <c r="I17" s="272">
        <f t="shared" si="2"/>
        <v>0</v>
      </c>
      <c r="J17" s="280"/>
      <c r="K17" s="33" t="str">
        <f>+'Klasse Rase'!I24</f>
        <v/>
      </c>
      <c r="L17" s="33" t="str">
        <f>+'Klasse Rase'!I62</f>
        <v/>
      </c>
      <c r="M17" s="33" t="str">
        <f>+'Klasse Rase'!I100</f>
        <v/>
      </c>
      <c r="N17" s="33" t="str">
        <f>+'Klasse Rase'!I138</f>
        <v/>
      </c>
      <c r="O17" s="283">
        <f>+'Klasse Rase'!I176</f>
        <v>0</v>
      </c>
      <c r="P17" s="284" t="str">
        <f>+'Klasse Rase'!I214</f>
        <v/>
      </c>
      <c r="Q17" s="284" t="str">
        <f>+'Klasse Rase'!I252</f>
        <v/>
      </c>
      <c r="R17" s="284" t="str">
        <f>+'Klasse Rase'!I290</f>
        <v/>
      </c>
      <c r="S17" s="285" t="str">
        <f>+'Klasse Rase'!I328</f>
        <v/>
      </c>
      <c r="T17" s="285" t="str">
        <f>+'Klasse Rase'!I366</f>
        <v/>
      </c>
      <c r="U17" s="285" t="str">
        <f>+'Klasse Rase'!I404</f>
        <v/>
      </c>
      <c r="V17" s="285" t="str">
        <f>+'Klasse Rase'!I442</f>
        <v/>
      </c>
      <c r="W17" s="285" t="str">
        <f>+'Klasse Rase'!I480</f>
        <v/>
      </c>
      <c r="X17" s="285" t="str">
        <f>+'Klasse Rase'!I518</f>
        <v/>
      </c>
      <c r="Y17" s="285" t="str">
        <f>+'Klasse Rase'!I556</f>
        <v/>
      </c>
      <c r="Z17" s="280"/>
      <c r="AA17" s="287">
        <f t="shared" si="3"/>
        <v>0</v>
      </c>
      <c r="AB17" s="280"/>
    </row>
    <row r="18" spans="1:28" ht="15.6">
      <c r="A18" s="280"/>
      <c r="B18" s="286">
        <f>+'Klasse Rase'!E25</f>
        <v>13</v>
      </c>
      <c r="C18" s="86" t="str">
        <f>+'Klasse Rase'!F25</f>
        <v>Fleckvieh</v>
      </c>
      <c r="D18" s="287">
        <f>+Raser!G23</f>
        <v>174</v>
      </c>
      <c r="E18" s="280"/>
      <c r="F18" s="272">
        <f>+IF('Klasse Rase'!I185="",0,Kvalitetstilskudd!O18)</f>
        <v>40.804597701149426</v>
      </c>
      <c r="G18" s="272">
        <f t="shared" ref="G18:G39" si="4">SUM(P18:Y18)</f>
        <v>33.333333333333329</v>
      </c>
      <c r="H18" s="280"/>
      <c r="I18" s="272">
        <f t="shared" ref="I18:I39" si="5">+F18+G18</f>
        <v>74.137931034482762</v>
      </c>
      <c r="J18" s="280"/>
      <c r="K18" s="33" t="str">
        <f>+'Klasse Rase'!I25</f>
        <v/>
      </c>
      <c r="L18" s="33" t="str">
        <f>+'Klasse Rase'!I63</f>
        <v/>
      </c>
      <c r="M18" s="33">
        <f>+'Klasse Rase'!I101</f>
        <v>4.0229885057471266</v>
      </c>
      <c r="N18" s="33">
        <f>+'Klasse Rase'!I139</f>
        <v>21.83908045977012</v>
      </c>
      <c r="O18" s="283">
        <f>+'Klasse Rase'!I177</f>
        <v>40.804597701149426</v>
      </c>
      <c r="P18" s="284">
        <f>+'Klasse Rase'!I215</f>
        <v>26.4367816091954</v>
      </c>
      <c r="Q18" s="284">
        <f>+'Klasse Rase'!I253</f>
        <v>5.1724137931034484</v>
      </c>
      <c r="R18" s="284">
        <f>+'Klasse Rase'!I291</f>
        <v>1.7241379310344827</v>
      </c>
      <c r="S18" s="285" t="str">
        <f>+'Klasse Rase'!I329</f>
        <v/>
      </c>
      <c r="T18" s="285" t="str">
        <f>+'Klasse Rase'!I367</f>
        <v/>
      </c>
      <c r="U18" s="285" t="str">
        <f>+'Klasse Rase'!I405</f>
        <v/>
      </c>
      <c r="V18" s="285" t="str">
        <f>+'Klasse Rase'!I443</f>
        <v/>
      </c>
      <c r="W18" s="285" t="str">
        <f>+'Klasse Rase'!I481</f>
        <v/>
      </c>
      <c r="X18" s="285" t="str">
        <f>+'Klasse Rase'!I519</f>
        <v/>
      </c>
      <c r="Y18" s="285" t="str">
        <f>+'Klasse Rase'!I557</f>
        <v/>
      </c>
      <c r="Z18" s="280"/>
      <c r="AA18" s="287">
        <f t="shared" ref="AA18:AA39" si="6">SUM(K18:Y18)</f>
        <v>99.999999999999986</v>
      </c>
      <c r="AB18" s="280"/>
    </row>
    <row r="19" spans="1:28" ht="15.6">
      <c r="A19" s="280"/>
      <c r="B19" s="286">
        <f>+'Klasse Rase'!E26</f>
        <v>14</v>
      </c>
      <c r="C19" s="86" t="str">
        <f>+'Klasse Rase'!F26</f>
        <v>Canadisk Ayrshire</v>
      </c>
      <c r="D19" s="287">
        <f>+Raser!G24</f>
        <v>1</v>
      </c>
      <c r="E19" s="280"/>
      <c r="F19" s="272">
        <f>+IF('Klasse Rase'!I186="",0,Kvalitetstilskudd!O19)</f>
        <v>0</v>
      </c>
      <c r="G19" s="272">
        <f t="shared" si="4"/>
        <v>0</v>
      </c>
      <c r="H19" s="280"/>
      <c r="I19" s="272">
        <f t="shared" si="5"/>
        <v>0</v>
      </c>
      <c r="J19" s="280"/>
      <c r="K19" s="33" t="str">
        <f>+'Klasse Rase'!I26</f>
        <v/>
      </c>
      <c r="L19" s="33" t="str">
        <f>+'Klasse Rase'!I64</f>
        <v/>
      </c>
      <c r="M19" s="33" t="str">
        <f>+'Klasse Rase'!I102</f>
        <v/>
      </c>
      <c r="N19" s="33">
        <f>+'Klasse Rase'!I140</f>
        <v>100</v>
      </c>
      <c r="O19" s="283">
        <f>+'Klasse Rase'!I178</f>
        <v>0</v>
      </c>
      <c r="P19" s="284" t="str">
        <f>+'Klasse Rase'!I216</f>
        <v/>
      </c>
      <c r="Q19" s="284" t="str">
        <f>+'Klasse Rase'!I254</f>
        <v/>
      </c>
      <c r="R19" s="284" t="str">
        <f>+'Klasse Rase'!I292</f>
        <v/>
      </c>
      <c r="S19" s="285" t="str">
        <f>+'Klasse Rase'!I330</f>
        <v/>
      </c>
      <c r="T19" s="285" t="str">
        <f>+'Klasse Rase'!I368</f>
        <v/>
      </c>
      <c r="U19" s="285" t="str">
        <f>+'Klasse Rase'!I406</f>
        <v/>
      </c>
      <c r="V19" s="285" t="str">
        <f>+'Klasse Rase'!I444</f>
        <v/>
      </c>
      <c r="W19" s="285" t="str">
        <f>+'Klasse Rase'!I482</f>
        <v/>
      </c>
      <c r="X19" s="285" t="str">
        <f>+'Klasse Rase'!I520</f>
        <v/>
      </c>
      <c r="Y19" s="285" t="str">
        <f>+'Klasse Rase'!I558</f>
        <v/>
      </c>
      <c r="Z19" s="280"/>
      <c r="AA19" s="287">
        <f t="shared" si="6"/>
        <v>100</v>
      </c>
      <c r="AB19" s="280"/>
    </row>
    <row r="20" spans="1:28" ht="15.6">
      <c r="A20" s="280"/>
      <c r="B20" s="286">
        <f>+'Klasse Rase'!E27</f>
        <v>15</v>
      </c>
      <c r="C20" s="86" t="str">
        <f>+'Klasse Rase'!F27</f>
        <v>Montbéliard</v>
      </c>
      <c r="D20" s="287">
        <f>+Raser!G25</f>
        <v>3</v>
      </c>
      <c r="E20" s="280"/>
      <c r="F20" s="272">
        <f>+IF('Klasse Rase'!I187="",0,Kvalitetstilskudd!O20)</f>
        <v>66.666666666666686</v>
      </c>
      <c r="G20" s="272">
        <f t="shared" si="4"/>
        <v>33.333333333333343</v>
      </c>
      <c r="H20" s="280"/>
      <c r="I20" s="272">
        <f t="shared" si="5"/>
        <v>100.00000000000003</v>
      </c>
      <c r="J20" s="280"/>
      <c r="K20" s="33" t="str">
        <f>+'Klasse Rase'!I27</f>
        <v/>
      </c>
      <c r="L20" s="33" t="str">
        <f>+'Klasse Rase'!I65</f>
        <v/>
      </c>
      <c r="M20" s="33" t="str">
        <f>+'Klasse Rase'!I103</f>
        <v/>
      </c>
      <c r="N20" s="33" t="str">
        <f>+'Klasse Rase'!I141</f>
        <v/>
      </c>
      <c r="O20" s="283">
        <f>+'Klasse Rase'!I179</f>
        <v>66.666666666666686</v>
      </c>
      <c r="P20" s="284" t="str">
        <f>+'Klasse Rase'!I217</f>
        <v/>
      </c>
      <c r="Q20" s="284" t="str">
        <f>+'Klasse Rase'!I255</f>
        <v/>
      </c>
      <c r="R20" s="284" t="str">
        <f>+'Klasse Rase'!I293</f>
        <v/>
      </c>
      <c r="S20" s="285">
        <f>+'Klasse Rase'!I331</f>
        <v>33.333333333333343</v>
      </c>
      <c r="T20" s="285" t="str">
        <f>+'Klasse Rase'!I369</f>
        <v/>
      </c>
      <c r="U20" s="285" t="str">
        <f>+'Klasse Rase'!I407</f>
        <v/>
      </c>
      <c r="V20" s="285" t="str">
        <f>+'Klasse Rase'!I445</f>
        <v/>
      </c>
      <c r="W20" s="285" t="str">
        <f>+'Klasse Rase'!I483</f>
        <v/>
      </c>
      <c r="X20" s="285" t="str">
        <f>+'Klasse Rase'!I521</f>
        <v/>
      </c>
      <c r="Y20" s="285" t="str">
        <f>+'Klasse Rase'!I559</f>
        <v/>
      </c>
      <c r="Z20" s="280"/>
      <c r="AA20" s="287">
        <f t="shared" si="6"/>
        <v>100.00000000000003</v>
      </c>
      <c r="AB20" s="280"/>
    </row>
    <row r="21" spans="1:28" ht="15.6">
      <c r="A21" s="280"/>
      <c r="B21" s="286">
        <f>+'Klasse Rase'!E28</f>
        <v>16</v>
      </c>
      <c r="C21" s="86" t="str">
        <f>+'Klasse Rase'!F28</f>
        <v>Mørefe</v>
      </c>
      <c r="D21" s="287">
        <f>+Raser!G26</f>
        <v>0</v>
      </c>
      <c r="E21" s="280"/>
      <c r="F21" s="272">
        <f>+IF('Klasse Rase'!I188="",0,Kvalitetstilskudd!O21)</f>
        <v>0</v>
      </c>
      <c r="G21" s="272">
        <f t="shared" si="4"/>
        <v>0</v>
      </c>
      <c r="H21" s="280"/>
      <c r="I21" s="272">
        <f t="shared" si="5"/>
        <v>0</v>
      </c>
      <c r="J21" s="280"/>
      <c r="K21" s="33" t="str">
        <f>+'Klasse Rase'!I28</f>
        <v/>
      </c>
      <c r="L21" s="33" t="str">
        <f>+'Klasse Rase'!I66</f>
        <v/>
      </c>
      <c r="M21" s="33" t="str">
        <f>+'Klasse Rase'!I104</f>
        <v/>
      </c>
      <c r="N21" s="33" t="str">
        <f>+'Klasse Rase'!I142</f>
        <v/>
      </c>
      <c r="O21" s="283">
        <f>+'Klasse Rase'!I180</f>
        <v>0</v>
      </c>
      <c r="P21" s="284" t="str">
        <f>+'Klasse Rase'!I218</f>
        <v/>
      </c>
      <c r="Q21" s="284" t="str">
        <f>+'Klasse Rase'!I256</f>
        <v/>
      </c>
      <c r="R21" s="284" t="str">
        <f>+'Klasse Rase'!I294</f>
        <v/>
      </c>
      <c r="S21" s="285" t="str">
        <f>+'Klasse Rase'!I332</f>
        <v/>
      </c>
      <c r="T21" s="285" t="str">
        <f>+'Klasse Rase'!I370</f>
        <v/>
      </c>
      <c r="U21" s="285" t="str">
        <f>+'Klasse Rase'!I408</f>
        <v/>
      </c>
      <c r="V21" s="285" t="str">
        <f>+'Klasse Rase'!I446</f>
        <v/>
      </c>
      <c r="W21" s="285" t="str">
        <f>+'Klasse Rase'!I484</f>
        <v/>
      </c>
      <c r="X21" s="285" t="str">
        <f>+'Klasse Rase'!I522</f>
        <v/>
      </c>
      <c r="Y21" s="285" t="str">
        <f>+'Klasse Rase'!I560</f>
        <v/>
      </c>
      <c r="Z21" s="280"/>
      <c r="AA21" s="287">
        <f t="shared" si="6"/>
        <v>0</v>
      </c>
      <c r="AB21" s="280"/>
    </row>
    <row r="22" spans="1:28" ht="15.6">
      <c r="A22" s="280"/>
      <c r="B22" s="286">
        <f>+'Klasse Rase'!E29</f>
        <v>17</v>
      </c>
      <c r="C22" s="86" t="str">
        <f>+'Klasse Rase'!F29</f>
        <v>Normande</v>
      </c>
      <c r="D22" s="287">
        <f>+Raser!G27</f>
        <v>0</v>
      </c>
      <c r="E22" s="280"/>
      <c r="F22" s="272">
        <f>+IF('Klasse Rase'!I189="",0,Kvalitetstilskudd!O22)</f>
        <v>0</v>
      </c>
      <c r="G22" s="272">
        <f t="shared" si="4"/>
        <v>0</v>
      </c>
      <c r="H22" s="280"/>
      <c r="I22" s="272">
        <f t="shared" si="5"/>
        <v>0</v>
      </c>
      <c r="J22" s="280"/>
      <c r="K22" s="33" t="str">
        <f>+'Klasse Rase'!I29</f>
        <v/>
      </c>
      <c r="L22" s="33" t="str">
        <f>+'Klasse Rase'!I67</f>
        <v/>
      </c>
      <c r="M22" s="33" t="str">
        <f>+'Klasse Rase'!I105</f>
        <v/>
      </c>
      <c r="N22" s="33" t="str">
        <f>+'Klasse Rase'!I143</f>
        <v/>
      </c>
      <c r="O22" s="283">
        <f>+'Klasse Rase'!I181</f>
        <v>0</v>
      </c>
      <c r="P22" s="284" t="str">
        <f>+'Klasse Rase'!I219</f>
        <v/>
      </c>
      <c r="Q22" s="284" t="str">
        <f>+'Klasse Rase'!I257</f>
        <v/>
      </c>
      <c r="R22" s="284" t="str">
        <f>+'Klasse Rase'!I295</f>
        <v/>
      </c>
      <c r="S22" s="285" t="str">
        <f>+'Klasse Rase'!I333</f>
        <v/>
      </c>
      <c r="T22" s="285" t="str">
        <f>+'Klasse Rase'!I371</f>
        <v/>
      </c>
      <c r="U22" s="285" t="str">
        <f>+'Klasse Rase'!I409</f>
        <v/>
      </c>
      <c r="V22" s="285" t="str">
        <f>+'Klasse Rase'!I447</f>
        <v/>
      </c>
      <c r="W22" s="285" t="str">
        <f>+'Klasse Rase'!I485</f>
        <v/>
      </c>
      <c r="X22" s="285" t="str">
        <f>+'Klasse Rase'!I523</f>
        <v/>
      </c>
      <c r="Y22" s="285" t="str">
        <f>+'Klasse Rase'!I561</f>
        <v/>
      </c>
      <c r="Z22" s="280"/>
      <c r="AA22" s="287">
        <f t="shared" si="6"/>
        <v>0</v>
      </c>
      <c r="AB22" s="280"/>
    </row>
    <row r="23" spans="1:28" ht="15.6">
      <c r="A23" s="280"/>
      <c r="B23" s="286">
        <f>+'Klasse Rase'!E30</f>
        <v>21</v>
      </c>
      <c r="C23" s="86" t="str">
        <f>+'Klasse Rase'!F30</f>
        <v>Hereford</v>
      </c>
      <c r="D23" s="287">
        <f>+Raser!G28</f>
        <v>2092</v>
      </c>
      <c r="E23" s="280"/>
      <c r="F23" s="272">
        <f>+IF('Klasse Rase'!I190="",0,Kvalitetstilskudd!O23)</f>
        <v>35.468451242829822</v>
      </c>
      <c r="G23" s="272">
        <f t="shared" si="4"/>
        <v>47.801147227533448</v>
      </c>
      <c r="H23" s="280"/>
      <c r="I23" s="272">
        <f t="shared" si="5"/>
        <v>83.269598470363263</v>
      </c>
      <c r="J23" s="280"/>
      <c r="K23" s="33" t="str">
        <f>+'Klasse Rase'!I30</f>
        <v/>
      </c>
      <c r="L23" s="33">
        <f>+'Klasse Rase'!I68</f>
        <v>4.7801147227533446E-2</v>
      </c>
      <c r="M23" s="33">
        <f>+'Klasse Rase'!I106</f>
        <v>1.8164435946462725</v>
      </c>
      <c r="N23" s="33">
        <f>+'Klasse Rase'!I144</f>
        <v>14.866156787762906</v>
      </c>
      <c r="O23" s="283">
        <f>+'Klasse Rase'!I182</f>
        <v>35.468451242829822</v>
      </c>
      <c r="P23" s="284">
        <f>+'Klasse Rase'!I220</f>
        <v>31.596558317399609</v>
      </c>
      <c r="Q23" s="284">
        <f>+'Klasse Rase'!I258</f>
        <v>12.715105162523901</v>
      </c>
      <c r="R23" s="284">
        <f>+'Klasse Rase'!I296</f>
        <v>2.9636711281070744</v>
      </c>
      <c r="S23" s="285">
        <f>+'Klasse Rase'!I334</f>
        <v>0.52581261950286806</v>
      </c>
      <c r="T23" s="285" t="str">
        <f>+'Klasse Rase'!I372</f>
        <v/>
      </c>
      <c r="U23" s="285" t="str">
        <f>+'Klasse Rase'!I410</f>
        <v/>
      </c>
      <c r="V23" s="285" t="str">
        <f>+'Klasse Rase'!I448</f>
        <v/>
      </c>
      <c r="W23" s="285" t="str">
        <f>+'Klasse Rase'!I486</f>
        <v/>
      </c>
      <c r="X23" s="285" t="str">
        <f>+'Klasse Rase'!I524</f>
        <v/>
      </c>
      <c r="Y23" s="285" t="str">
        <f>+'Klasse Rase'!I562</f>
        <v/>
      </c>
      <c r="Z23" s="280"/>
      <c r="AA23" s="287">
        <f t="shared" si="6"/>
        <v>100</v>
      </c>
      <c r="AB23" s="280"/>
    </row>
    <row r="24" spans="1:28" ht="15.6">
      <c r="A24" s="280"/>
      <c r="B24" s="286">
        <f>+'Klasse Rase'!E31</f>
        <v>22</v>
      </c>
      <c r="C24" s="86" t="str">
        <f>+'Klasse Rase'!F31</f>
        <v>Charolais</v>
      </c>
      <c r="D24" s="287">
        <f>+Raser!G29</f>
        <v>5172</v>
      </c>
      <c r="E24" s="280"/>
      <c r="F24" s="272">
        <f>+IF('Klasse Rase'!I191="",0,Kvalitetstilskudd!O24)</f>
        <v>9.20340293890178</v>
      </c>
      <c r="G24" s="272">
        <f t="shared" si="4"/>
        <v>88.747099767981425</v>
      </c>
      <c r="H24" s="280"/>
      <c r="I24" s="272">
        <f t="shared" si="5"/>
        <v>97.950502706883199</v>
      </c>
      <c r="J24" s="280"/>
      <c r="K24" s="33" t="str">
        <f>+'Klasse Rase'!I31</f>
        <v/>
      </c>
      <c r="L24" s="33">
        <f>+'Klasse Rase'!I69</f>
        <v>1.9334880123743237E-2</v>
      </c>
      <c r="M24" s="33">
        <f>+'Klasse Rase'!I107</f>
        <v>0.25135344160866202</v>
      </c>
      <c r="N24" s="33">
        <f>+'Klasse Rase'!I145</f>
        <v>1.7788089713843771</v>
      </c>
      <c r="O24" s="283">
        <f>+'Klasse Rase'!I183</f>
        <v>9.20340293890178</v>
      </c>
      <c r="P24" s="284">
        <f>+'Klasse Rase'!I221</f>
        <v>21.867749419953597</v>
      </c>
      <c r="Q24" s="284">
        <f>+'Klasse Rase'!I259</f>
        <v>31.322505800464025</v>
      </c>
      <c r="R24" s="284">
        <f>+'Klasse Rase'!I297</f>
        <v>26.005413766434646</v>
      </c>
      <c r="S24" s="285">
        <f>+'Klasse Rase'!I335</f>
        <v>8.4880123743232794</v>
      </c>
      <c r="T24" s="285">
        <f>+'Klasse Rase'!I373</f>
        <v>1.0247486465583915</v>
      </c>
      <c r="U24" s="285">
        <f>+'Klasse Rase'!I411</f>
        <v>3.8669760247486473E-2</v>
      </c>
      <c r="V24" s="285" t="str">
        <f>+'Klasse Rase'!I449</f>
        <v/>
      </c>
      <c r="W24" s="285" t="str">
        <f>+'Klasse Rase'!I487</f>
        <v/>
      </c>
      <c r="X24" s="285" t="str">
        <f>+'Klasse Rase'!I525</f>
        <v/>
      </c>
      <c r="Y24" s="285" t="str">
        <f>+'Klasse Rase'!I563</f>
        <v/>
      </c>
      <c r="Z24" s="280"/>
      <c r="AA24" s="287">
        <f t="shared" si="6"/>
        <v>99.999999999999986</v>
      </c>
      <c r="AB24" s="280"/>
    </row>
    <row r="25" spans="1:28" ht="15.6">
      <c r="A25" s="280"/>
      <c r="B25" s="286">
        <f>+'Klasse Rase'!E32</f>
        <v>23</v>
      </c>
      <c r="C25" s="86" t="str">
        <f>+'Klasse Rase'!F32</f>
        <v>Aberdeen Angus</v>
      </c>
      <c r="D25" s="287">
        <f>+Raser!G30</f>
        <v>5425</v>
      </c>
      <c r="E25" s="280"/>
      <c r="F25" s="272">
        <f>+IF('Klasse Rase'!I192="",0,Kvalitetstilskudd!O25)</f>
        <v>17.806451612903221</v>
      </c>
      <c r="G25" s="272">
        <f t="shared" si="4"/>
        <v>76.05529953917052</v>
      </c>
      <c r="H25" s="280"/>
      <c r="I25" s="272">
        <f t="shared" si="5"/>
        <v>93.861751152073737</v>
      </c>
      <c r="J25" s="280"/>
      <c r="K25" s="33" t="str">
        <f>+'Klasse Rase'!I32</f>
        <v/>
      </c>
      <c r="L25" s="33">
        <f>+'Klasse Rase'!I70</f>
        <v>3.6866359447004608E-2</v>
      </c>
      <c r="M25" s="33">
        <f>+'Klasse Rase'!I108</f>
        <v>0.49769585253456239</v>
      </c>
      <c r="N25" s="33">
        <f>+'Klasse Rase'!I146</f>
        <v>5.6036866359447011</v>
      </c>
      <c r="O25" s="283">
        <f>+'Klasse Rase'!I184</f>
        <v>17.806451612903221</v>
      </c>
      <c r="P25" s="284">
        <f>+'Klasse Rase'!I222</f>
        <v>30.119815668202776</v>
      </c>
      <c r="Q25" s="284">
        <f>+'Klasse Rase'!I260</f>
        <v>28.7741935483871</v>
      </c>
      <c r="R25" s="284">
        <f>+'Klasse Rase'!I298</f>
        <v>13.327188940092164</v>
      </c>
      <c r="S25" s="285">
        <f>+'Klasse Rase'!I336</f>
        <v>3.5760368663594488</v>
      </c>
      <c r="T25" s="285">
        <f>+'Klasse Rase'!I374</f>
        <v>0.22119815668202775</v>
      </c>
      <c r="U25" s="285">
        <f>+'Klasse Rase'!I412</f>
        <v>3.6866359447004608E-2</v>
      </c>
      <c r="V25" s="285" t="str">
        <f>+'Klasse Rase'!I450</f>
        <v/>
      </c>
      <c r="W25" s="285" t="str">
        <f>+'Klasse Rase'!I488</f>
        <v/>
      </c>
      <c r="X25" s="285" t="str">
        <f>+'Klasse Rase'!I526</f>
        <v/>
      </c>
      <c r="Y25" s="285" t="str">
        <f>+'Klasse Rase'!I564</f>
        <v/>
      </c>
      <c r="Z25" s="280"/>
      <c r="AA25" s="287">
        <f t="shared" si="6"/>
        <v>99.999999999999986</v>
      </c>
      <c r="AB25" s="280"/>
    </row>
    <row r="26" spans="1:28" ht="15.6">
      <c r="A26" s="280"/>
      <c r="B26" s="286">
        <f>+'Klasse Rase'!E33</f>
        <v>24</v>
      </c>
      <c r="C26" s="86" t="str">
        <f>+'Klasse Rase'!F33</f>
        <v>Limousin</v>
      </c>
      <c r="D26" s="287">
        <f>+Raser!G31</f>
        <v>3942</v>
      </c>
      <c r="E26" s="280"/>
      <c r="F26" s="272">
        <f>+IF('Klasse Rase'!I193="",0,Kvalitetstilskudd!O26)</f>
        <v>3.2724505327245055</v>
      </c>
      <c r="G26" s="272">
        <f t="shared" si="4"/>
        <v>96.194824961948257</v>
      </c>
      <c r="H26" s="280"/>
      <c r="I26" s="272">
        <f t="shared" si="5"/>
        <v>99.467275494672762</v>
      </c>
      <c r="J26" s="280"/>
      <c r="K26" s="33" t="str">
        <f>+'Klasse Rase'!I33</f>
        <v/>
      </c>
      <c r="L26" s="33" t="str">
        <f>+'Klasse Rase'!I71</f>
        <v/>
      </c>
      <c r="M26" s="33">
        <f>+'Klasse Rase'!I109</f>
        <v>2.5367833587011661E-2</v>
      </c>
      <c r="N26" s="33">
        <f>+'Klasse Rase'!I147</f>
        <v>0.50735667174023324</v>
      </c>
      <c r="O26" s="283">
        <f>+'Klasse Rase'!I185</f>
        <v>3.2724505327245055</v>
      </c>
      <c r="P26" s="284">
        <f>+'Klasse Rase'!I223</f>
        <v>11.212582445459155</v>
      </c>
      <c r="Q26" s="284">
        <f>+'Klasse Rase'!I261</f>
        <v>23.820395738203956</v>
      </c>
      <c r="R26" s="284">
        <f>+'Klasse Rase'!I299</f>
        <v>32.673769660071038</v>
      </c>
      <c r="S26" s="285">
        <f>+'Klasse Rase'!I337</f>
        <v>22.171486555048201</v>
      </c>
      <c r="T26" s="285">
        <f>+'Klasse Rase'!I375</f>
        <v>5.6062912227295776</v>
      </c>
      <c r="U26" s="285">
        <f>+'Klasse Rase'!I413</f>
        <v>0.68493150684931503</v>
      </c>
      <c r="V26" s="285">
        <f>+'Klasse Rase'!I451</f>
        <v>2.5367833587011661E-2</v>
      </c>
      <c r="W26" s="285" t="str">
        <f>+'Klasse Rase'!I489</f>
        <v/>
      </c>
      <c r="X26" s="285" t="str">
        <f>+'Klasse Rase'!I527</f>
        <v/>
      </c>
      <c r="Y26" s="285" t="str">
        <f>+'Klasse Rase'!I565</f>
        <v/>
      </c>
      <c r="Z26" s="280"/>
      <c r="AA26" s="287">
        <f t="shared" si="6"/>
        <v>100</v>
      </c>
      <c r="AB26" s="280"/>
    </row>
    <row r="27" spans="1:28" ht="15.6">
      <c r="A27" s="280"/>
      <c r="B27" s="286">
        <f>+'Klasse Rase'!E34</f>
        <v>25</v>
      </c>
      <c r="C27" s="86" t="str">
        <f>+'Klasse Rase'!F34</f>
        <v>Kjøttsimmental</v>
      </c>
      <c r="D27" s="287">
        <f>+Raser!G32</f>
        <v>1667</v>
      </c>
      <c r="E27" s="280"/>
      <c r="F27" s="272">
        <f>+IF('Klasse Rase'!I194="",0,Kvalitetstilskudd!O27)</f>
        <v>13.257348530293944</v>
      </c>
      <c r="G27" s="272">
        <f t="shared" si="4"/>
        <v>82.843431313737241</v>
      </c>
      <c r="H27" s="280"/>
      <c r="I27" s="272">
        <f t="shared" si="5"/>
        <v>96.10077984403118</v>
      </c>
      <c r="J27" s="280"/>
      <c r="K27" s="33" t="str">
        <f>+'Klasse Rase'!I34</f>
        <v/>
      </c>
      <c r="L27" s="33" t="str">
        <f>+'Klasse Rase'!I72</f>
        <v/>
      </c>
      <c r="M27" s="33">
        <f>+'Klasse Rase'!I110</f>
        <v>0.41991601679664053</v>
      </c>
      <c r="N27" s="33">
        <f>+'Klasse Rase'!I148</f>
        <v>3.4793041391721657</v>
      </c>
      <c r="O27" s="283">
        <f>+'Klasse Rase'!I186</f>
        <v>13.257348530293944</v>
      </c>
      <c r="P27" s="284">
        <f>+'Klasse Rase'!I224</f>
        <v>29.934013197360525</v>
      </c>
      <c r="Q27" s="284">
        <f>+'Klasse Rase'!I262</f>
        <v>31.133773245350923</v>
      </c>
      <c r="R27" s="284">
        <f>+'Klasse Rase'!I300</f>
        <v>17.156568686262748</v>
      </c>
      <c r="S27" s="285">
        <f>+'Klasse Rase'!I338</f>
        <v>4.199160167966407</v>
      </c>
      <c r="T27" s="285">
        <f>+'Klasse Rase'!I376</f>
        <v>0.41991601679664053</v>
      </c>
      <c r="U27" s="285" t="str">
        <f>+'Klasse Rase'!I414</f>
        <v/>
      </c>
      <c r="V27" s="285" t="str">
        <f>+'Klasse Rase'!I452</f>
        <v/>
      </c>
      <c r="W27" s="285" t="str">
        <f>+'Klasse Rase'!I490</f>
        <v/>
      </c>
      <c r="X27" s="285" t="str">
        <f>+'Klasse Rase'!I528</f>
        <v/>
      </c>
      <c r="Y27" s="285" t="str">
        <f>+'Klasse Rase'!I566</f>
        <v/>
      </c>
      <c r="Z27" s="280"/>
      <c r="AA27" s="287">
        <f t="shared" si="6"/>
        <v>99.999999999999986</v>
      </c>
      <c r="AB27" s="280"/>
    </row>
    <row r="28" spans="1:28" ht="15.6">
      <c r="A28" s="280"/>
      <c r="B28" s="286">
        <f>+'Klasse Rase'!E35</f>
        <v>26</v>
      </c>
      <c r="C28" s="86" t="str">
        <f>+'Klasse Rase'!F35</f>
        <v>Blonde d`Aquitaine</v>
      </c>
      <c r="D28" s="287">
        <f>+Raser!G33</f>
        <v>322</v>
      </c>
      <c r="E28" s="280"/>
      <c r="F28" s="272">
        <f>+IF('Klasse Rase'!I195="",0,Kvalitetstilskudd!O28)</f>
        <v>9.6273291925465845</v>
      </c>
      <c r="G28" s="272">
        <f t="shared" si="4"/>
        <v>85.714285714285722</v>
      </c>
      <c r="H28" s="280"/>
      <c r="I28" s="272">
        <f t="shared" si="5"/>
        <v>95.341614906832305</v>
      </c>
      <c r="J28" s="280"/>
      <c r="K28" s="33" t="str">
        <f>+'Klasse Rase'!I35</f>
        <v/>
      </c>
      <c r="L28" s="33" t="str">
        <f>+'Klasse Rase'!I73</f>
        <v/>
      </c>
      <c r="M28" s="33">
        <f>+'Klasse Rase'!I111</f>
        <v>0.3105590062111801</v>
      </c>
      <c r="N28" s="33">
        <f>+'Klasse Rase'!I149</f>
        <v>4.0372670807453401</v>
      </c>
      <c r="O28" s="283">
        <f>+'Klasse Rase'!I187</f>
        <v>9.6273291925465845</v>
      </c>
      <c r="P28" s="284">
        <f>+'Klasse Rase'!I225</f>
        <v>21.428571428571423</v>
      </c>
      <c r="Q28" s="284">
        <f>+'Klasse Rase'!I263</f>
        <v>26.086956521739129</v>
      </c>
      <c r="R28" s="284">
        <f>+'Klasse Rase'!I301</f>
        <v>26.397515527950311</v>
      </c>
      <c r="S28" s="285">
        <f>+'Klasse Rase'!I339</f>
        <v>10.869565217391305</v>
      </c>
      <c r="T28" s="285">
        <f>+'Klasse Rase'!I377</f>
        <v>0.6211180124223602</v>
      </c>
      <c r="U28" s="285" t="str">
        <f>+'Klasse Rase'!I415</f>
        <v/>
      </c>
      <c r="V28" s="285">
        <f>+'Klasse Rase'!I453</f>
        <v>0.3105590062111801</v>
      </c>
      <c r="W28" s="285" t="str">
        <f>+'Klasse Rase'!I491</f>
        <v/>
      </c>
      <c r="X28" s="285" t="str">
        <f>+'Klasse Rase'!I529</f>
        <v/>
      </c>
      <c r="Y28" s="285" t="str">
        <f>+'Klasse Rase'!I567</f>
        <v/>
      </c>
      <c r="Z28" s="280"/>
      <c r="AA28" s="287">
        <f t="shared" si="6"/>
        <v>99.689440993788821</v>
      </c>
      <c r="AB28" s="280"/>
    </row>
    <row r="29" spans="1:28" ht="15.6">
      <c r="A29" s="280"/>
      <c r="B29" s="286">
        <f>+'Klasse Rase'!E36</f>
        <v>27</v>
      </c>
      <c r="C29" s="86" t="str">
        <f>+'Klasse Rase'!F36</f>
        <v>Highland</v>
      </c>
      <c r="D29" s="287">
        <f>+Raser!G34</f>
        <v>196</v>
      </c>
      <c r="E29" s="280"/>
      <c r="F29" s="272">
        <f>+IF('Klasse Rase'!I196="",0,Kvalitetstilskudd!O29)</f>
        <v>35.204081632653065</v>
      </c>
      <c r="G29" s="272">
        <f t="shared" si="4"/>
        <v>10.714285714285715</v>
      </c>
      <c r="H29" s="280"/>
      <c r="I29" s="272">
        <f t="shared" si="5"/>
        <v>45.91836734693878</v>
      </c>
      <c r="J29" s="280"/>
      <c r="K29" s="33" t="str">
        <f>+'Klasse Rase'!I36</f>
        <v/>
      </c>
      <c r="L29" s="33">
        <f>+'Klasse Rase'!I74</f>
        <v>0.51020408163265307</v>
      </c>
      <c r="M29" s="33">
        <f>+'Klasse Rase'!I112</f>
        <v>9.6938775510204085</v>
      </c>
      <c r="N29" s="33">
        <f>+'Klasse Rase'!I150</f>
        <v>43.877551020408163</v>
      </c>
      <c r="O29" s="283">
        <f>+'Klasse Rase'!I188</f>
        <v>35.204081632653065</v>
      </c>
      <c r="P29" s="284">
        <f>+'Klasse Rase'!I226</f>
        <v>10.204081632653063</v>
      </c>
      <c r="Q29" s="284">
        <f>+'Klasse Rase'!I264</f>
        <v>0.51020408163265307</v>
      </c>
      <c r="R29" s="284" t="str">
        <f>+'Klasse Rase'!I302</f>
        <v/>
      </c>
      <c r="S29" s="285" t="str">
        <f>+'Klasse Rase'!I340</f>
        <v/>
      </c>
      <c r="T29" s="285" t="str">
        <f>+'Klasse Rase'!I378</f>
        <v/>
      </c>
      <c r="U29" s="285" t="str">
        <f>+'Klasse Rase'!I416</f>
        <v/>
      </c>
      <c r="V29" s="285" t="str">
        <f>+'Klasse Rase'!I454</f>
        <v/>
      </c>
      <c r="W29" s="285" t="str">
        <f>+'Klasse Rase'!I492</f>
        <v/>
      </c>
      <c r="X29" s="285" t="str">
        <f>+'Klasse Rase'!I530</f>
        <v/>
      </c>
      <c r="Y29" s="285" t="str">
        <f>+'Klasse Rase'!I568</f>
        <v/>
      </c>
      <c r="Z29" s="280"/>
      <c r="AA29" s="287">
        <f t="shared" si="6"/>
        <v>99.999999999999986</v>
      </c>
      <c r="AB29" s="280"/>
    </row>
    <row r="30" spans="1:28" ht="15.6">
      <c r="A30" s="280"/>
      <c r="B30" s="286">
        <f>+'Klasse Rase'!E37</f>
        <v>28</v>
      </c>
      <c r="C30" s="86" t="str">
        <f>+'Klasse Rase'!F37</f>
        <v xml:space="preserve">Dexter </v>
      </c>
      <c r="D30" s="287">
        <f>+Raser!G35</f>
        <v>247</v>
      </c>
      <c r="E30" s="280"/>
      <c r="F30" s="272">
        <f>+IF('Klasse Rase'!I197="",0,Kvalitetstilskudd!O30)</f>
        <v>31.578947368421055</v>
      </c>
      <c r="G30" s="272">
        <f t="shared" si="4"/>
        <v>59.514170040485844</v>
      </c>
      <c r="H30" s="280"/>
      <c r="I30" s="272">
        <f t="shared" si="5"/>
        <v>91.093117408906892</v>
      </c>
      <c r="J30" s="280"/>
      <c r="K30" s="33" t="str">
        <f>+'Klasse Rase'!I37</f>
        <v/>
      </c>
      <c r="L30" s="33" t="str">
        <f>+'Klasse Rase'!I75</f>
        <v/>
      </c>
      <c r="M30" s="33">
        <f>+'Klasse Rase'!I113</f>
        <v>0.80971659919028316</v>
      </c>
      <c r="N30" s="33">
        <f>+'Klasse Rase'!I151</f>
        <v>8.0971659919028323</v>
      </c>
      <c r="O30" s="283">
        <f>+'Klasse Rase'!I189</f>
        <v>31.578947368421055</v>
      </c>
      <c r="P30" s="284">
        <f>+'Klasse Rase'!I227</f>
        <v>31.174089068825921</v>
      </c>
      <c r="Q30" s="284">
        <f>+'Klasse Rase'!I265</f>
        <v>21.457489878542518</v>
      </c>
      <c r="R30" s="284">
        <f>+'Klasse Rase'!I303</f>
        <v>5.6680161943319849</v>
      </c>
      <c r="S30" s="285">
        <f>+'Klasse Rase'!I341</f>
        <v>1.214574898785425</v>
      </c>
      <c r="T30" s="285" t="str">
        <f>+'Klasse Rase'!I379</f>
        <v/>
      </c>
      <c r="U30" s="285" t="str">
        <f>+'Klasse Rase'!I417</f>
        <v/>
      </c>
      <c r="V30" s="285" t="str">
        <f>+'Klasse Rase'!I455</f>
        <v/>
      </c>
      <c r="W30" s="285" t="str">
        <f>+'Klasse Rase'!I493</f>
        <v/>
      </c>
      <c r="X30" s="285" t="str">
        <f>+'Klasse Rase'!I531</f>
        <v/>
      </c>
      <c r="Y30" s="285" t="str">
        <f>+'Klasse Rase'!I569</f>
        <v/>
      </c>
      <c r="Z30" s="280"/>
      <c r="AA30" s="287">
        <f t="shared" si="6"/>
        <v>100.00000000000001</v>
      </c>
      <c r="AB30" s="280"/>
    </row>
    <row r="31" spans="1:28" ht="15.6">
      <c r="A31" s="280"/>
      <c r="B31" s="286">
        <f>+'Klasse Rase'!E38</f>
        <v>29</v>
      </c>
      <c r="C31" s="86" t="str">
        <f>+'Klasse Rase'!F38</f>
        <v>Piemontese</v>
      </c>
      <c r="D31" s="287">
        <f>+Raser!G36</f>
        <v>171</v>
      </c>
      <c r="E31" s="280"/>
      <c r="F31" s="272">
        <f>+IF('Klasse Rase'!I198="",0,Kvalitetstilskudd!O31)</f>
        <v>27.48538011695906</v>
      </c>
      <c r="G31" s="272">
        <f t="shared" si="4"/>
        <v>7.6023391812865482</v>
      </c>
      <c r="H31" s="280"/>
      <c r="I31" s="272">
        <f t="shared" si="5"/>
        <v>35.087719298245609</v>
      </c>
      <c r="J31" s="280"/>
      <c r="K31" s="33" t="str">
        <f>+'Klasse Rase'!I38</f>
        <v/>
      </c>
      <c r="L31" s="33">
        <f>+'Klasse Rase'!I76</f>
        <v>2.3391812865497075</v>
      </c>
      <c r="M31" s="33">
        <f>+'Klasse Rase'!I114</f>
        <v>7.6023391812865508</v>
      </c>
      <c r="N31" s="33">
        <f>+'Klasse Rase'!I152</f>
        <v>54.970760233918121</v>
      </c>
      <c r="O31" s="283">
        <f>+'Klasse Rase'!I190</f>
        <v>27.48538011695906</v>
      </c>
      <c r="P31" s="284">
        <f>+'Klasse Rase'!I228</f>
        <v>7.0175438596491215</v>
      </c>
      <c r="Q31" s="284">
        <f>+'Klasse Rase'!I266</f>
        <v>0.58479532163742698</v>
      </c>
      <c r="R31" s="284" t="str">
        <f>+'Klasse Rase'!I304</f>
        <v/>
      </c>
      <c r="S31" s="285" t="str">
        <f>+'Klasse Rase'!I342</f>
        <v/>
      </c>
      <c r="T31" s="285" t="str">
        <f>+'Klasse Rase'!I380</f>
        <v/>
      </c>
      <c r="U31" s="285" t="str">
        <f>+'Klasse Rase'!I418</f>
        <v/>
      </c>
      <c r="V31" s="285" t="str">
        <f>+'Klasse Rase'!I456</f>
        <v/>
      </c>
      <c r="W31" s="285" t="str">
        <f>+'Klasse Rase'!I494</f>
        <v/>
      </c>
      <c r="X31" s="285" t="str">
        <f>+'Klasse Rase'!I532</f>
        <v/>
      </c>
      <c r="Y31" s="285" t="str">
        <f>+'Klasse Rase'!I570</f>
        <v/>
      </c>
      <c r="Z31" s="280"/>
      <c r="AA31" s="287">
        <f t="shared" si="6"/>
        <v>100</v>
      </c>
      <c r="AB31" s="280"/>
    </row>
    <row r="32" spans="1:28" ht="15.6">
      <c r="A32" s="280"/>
      <c r="B32" s="286">
        <f>+'Klasse Rase'!E39</f>
        <v>30</v>
      </c>
      <c r="C32" s="86" t="str">
        <f>+'Klasse Rase'!F39</f>
        <v>Galloway</v>
      </c>
      <c r="D32" s="287">
        <f>+Raser!G37</f>
        <v>7</v>
      </c>
      <c r="E32" s="280"/>
      <c r="F32" s="272">
        <f>+IF('Klasse Rase'!I199="",0,Kvalitetstilskudd!O32)</f>
        <v>0</v>
      </c>
      <c r="G32" s="272">
        <f t="shared" si="4"/>
        <v>100.00000000000001</v>
      </c>
      <c r="H32" s="280"/>
      <c r="I32" s="272">
        <f t="shared" si="5"/>
        <v>100.00000000000001</v>
      </c>
      <c r="J32" s="280"/>
      <c r="K32" s="33" t="str">
        <f>+'Klasse Rase'!I39</f>
        <v/>
      </c>
      <c r="L32" s="33" t="str">
        <f>+'Klasse Rase'!I77</f>
        <v/>
      </c>
      <c r="M32" s="33" t="str">
        <f>+'Klasse Rase'!I115</f>
        <v/>
      </c>
      <c r="N32" s="33" t="str">
        <f>+'Klasse Rase'!I153</f>
        <v/>
      </c>
      <c r="O32" s="283">
        <f>+'Klasse Rase'!I191</f>
        <v>0</v>
      </c>
      <c r="P32" s="284">
        <f>+'Klasse Rase'!I229</f>
        <v>28.571428571428577</v>
      </c>
      <c r="Q32" s="284">
        <f>+'Klasse Rase'!I267</f>
        <v>57.142857142857153</v>
      </c>
      <c r="R32" s="284" t="str">
        <f>+'Klasse Rase'!I305</f>
        <v/>
      </c>
      <c r="S32" s="285">
        <f>+'Klasse Rase'!I343</f>
        <v>14.285714285714288</v>
      </c>
      <c r="T32" s="285" t="str">
        <f>+'Klasse Rase'!I381</f>
        <v/>
      </c>
      <c r="U32" s="285" t="str">
        <f>+'Klasse Rase'!I419</f>
        <v/>
      </c>
      <c r="V32" s="285" t="str">
        <f>+'Klasse Rase'!I457</f>
        <v/>
      </c>
      <c r="W32" s="285" t="str">
        <f>+'Klasse Rase'!I495</f>
        <v/>
      </c>
      <c r="X32" s="285" t="str">
        <f>+'Klasse Rase'!I533</f>
        <v/>
      </c>
      <c r="Y32" s="285" t="str">
        <f>+'Klasse Rase'!I571</f>
        <v/>
      </c>
      <c r="Z32" s="280"/>
      <c r="AA32" s="287">
        <f t="shared" si="6"/>
        <v>100.00000000000001</v>
      </c>
      <c r="AB32" s="280"/>
    </row>
    <row r="33" spans="1:28" ht="15.6">
      <c r="A33" s="280"/>
      <c r="B33" s="286">
        <f>+'Klasse Rase'!E40</f>
        <v>31</v>
      </c>
      <c r="C33" s="86" t="str">
        <f>+'Klasse Rase'!F40</f>
        <v>Salers</v>
      </c>
      <c r="D33" s="287">
        <f>+Raser!G38</f>
        <v>86</v>
      </c>
      <c r="E33" s="280"/>
      <c r="F33" s="272">
        <f>+IF('Klasse Rase'!I200="",0,Kvalitetstilskudd!O33)</f>
        <v>0</v>
      </c>
      <c r="G33" s="272">
        <f t="shared" si="4"/>
        <v>48.837209302325569</v>
      </c>
      <c r="H33" s="280"/>
      <c r="I33" s="272">
        <f t="shared" si="5"/>
        <v>48.837209302325569</v>
      </c>
      <c r="J33" s="280"/>
      <c r="K33" s="33" t="str">
        <f>+'Klasse Rase'!I40</f>
        <v/>
      </c>
      <c r="L33" s="33" t="str">
        <f>+'Klasse Rase'!I78</f>
        <v/>
      </c>
      <c r="M33" s="33">
        <f>+'Klasse Rase'!I116</f>
        <v>1.1627906976744189</v>
      </c>
      <c r="N33" s="33">
        <f>+'Klasse Rase'!I154</f>
        <v>18.604651162790699</v>
      </c>
      <c r="O33" s="283">
        <f>+'Klasse Rase'!I192</f>
        <v>31.395348837209319</v>
      </c>
      <c r="P33" s="284">
        <f>+'Klasse Rase'!I230</f>
        <v>36.046511627906966</v>
      </c>
      <c r="Q33" s="284">
        <f>+'Klasse Rase'!I268</f>
        <v>12.790697674418603</v>
      </c>
      <c r="R33" s="284" t="str">
        <f>+'Klasse Rase'!I306</f>
        <v/>
      </c>
      <c r="S33" s="285" t="str">
        <f>+'Klasse Rase'!I344</f>
        <v/>
      </c>
      <c r="T33" s="285" t="str">
        <f>+'Klasse Rase'!I382</f>
        <v/>
      </c>
      <c r="U33" s="285" t="str">
        <f>+'Klasse Rase'!I420</f>
        <v/>
      </c>
      <c r="V33" s="285" t="str">
        <f>+'Klasse Rase'!I458</f>
        <v/>
      </c>
      <c r="W33" s="285" t="str">
        <f>+'Klasse Rase'!I496</f>
        <v/>
      </c>
      <c r="X33" s="285" t="str">
        <f>+'Klasse Rase'!I534</f>
        <v/>
      </c>
      <c r="Y33" s="285" t="str">
        <f>+'Klasse Rase'!I572</f>
        <v/>
      </c>
      <c r="Z33" s="280"/>
      <c r="AA33" s="287">
        <f t="shared" si="6"/>
        <v>100</v>
      </c>
      <c r="AB33" s="280"/>
    </row>
    <row r="34" spans="1:28" ht="15.6">
      <c r="A34" s="280"/>
      <c r="B34" s="286">
        <f>+'Klasse Rase'!E41</f>
        <v>32</v>
      </c>
      <c r="C34" s="86" t="str">
        <f>+'Klasse Rase'!F41</f>
        <v>Chianina</v>
      </c>
      <c r="D34" s="287">
        <f>+Raser!G39</f>
        <v>0</v>
      </c>
      <c r="E34" s="280"/>
      <c r="F34" s="272">
        <f>+IF('Klasse Rase'!I201="",0,Kvalitetstilskudd!O34)</f>
        <v>0</v>
      </c>
      <c r="G34" s="272">
        <f t="shared" si="4"/>
        <v>0</v>
      </c>
      <c r="H34" s="280"/>
      <c r="I34" s="272">
        <f t="shared" si="5"/>
        <v>0</v>
      </c>
      <c r="J34" s="280"/>
      <c r="K34" s="33" t="str">
        <f>+'Klasse Rase'!I41</f>
        <v/>
      </c>
      <c r="L34" s="33" t="str">
        <f>+'Klasse Rase'!I79</f>
        <v/>
      </c>
      <c r="M34" s="33" t="str">
        <f>+'Klasse Rase'!I117</f>
        <v/>
      </c>
      <c r="N34" s="33" t="str">
        <f>+'Klasse Rase'!I155</f>
        <v/>
      </c>
      <c r="O34" s="283">
        <f>+'Klasse Rase'!I193</f>
        <v>0</v>
      </c>
      <c r="P34" s="284" t="str">
        <f>+'Klasse Rase'!I231</f>
        <v/>
      </c>
      <c r="Q34" s="284" t="str">
        <f>+'Klasse Rase'!I269</f>
        <v/>
      </c>
      <c r="R34" s="284" t="str">
        <f>+'Klasse Rase'!I307</f>
        <v/>
      </c>
      <c r="S34" s="285" t="str">
        <f>+'Klasse Rase'!I345</f>
        <v/>
      </c>
      <c r="T34" s="285" t="str">
        <f>+'Klasse Rase'!I383</f>
        <v/>
      </c>
      <c r="U34" s="285" t="str">
        <f>+'Klasse Rase'!I421</f>
        <v/>
      </c>
      <c r="V34" s="285" t="str">
        <f>+'Klasse Rase'!I459</f>
        <v/>
      </c>
      <c r="W34" s="285" t="str">
        <f>+'Klasse Rase'!I497</f>
        <v/>
      </c>
      <c r="X34" s="285" t="str">
        <f>+'Klasse Rase'!I535</f>
        <v/>
      </c>
      <c r="Y34" s="285" t="str">
        <f>+'Klasse Rase'!I573</f>
        <v/>
      </c>
      <c r="Z34" s="280"/>
      <c r="AA34" s="287">
        <f t="shared" si="6"/>
        <v>0</v>
      </c>
      <c r="AB34" s="280"/>
    </row>
    <row r="35" spans="1:28" ht="15.6">
      <c r="A35" s="280"/>
      <c r="B35" s="286">
        <f>+'Klasse Rase'!E42</f>
        <v>33</v>
      </c>
      <c r="C35" s="86" t="str">
        <f>+'Klasse Rase'!F42</f>
        <v>Belgisk blå</v>
      </c>
      <c r="D35" s="287">
        <f>+Raser!G40</f>
        <v>0</v>
      </c>
      <c r="E35" s="280"/>
      <c r="F35" s="272">
        <f>+IF('Klasse Rase'!I202="",0,Kvalitetstilskudd!O35)</f>
        <v>0</v>
      </c>
      <c r="G35" s="272">
        <f t="shared" si="4"/>
        <v>0</v>
      </c>
      <c r="H35" s="280"/>
      <c r="I35" s="272">
        <f t="shared" si="5"/>
        <v>0</v>
      </c>
      <c r="J35" s="280"/>
      <c r="K35" s="33" t="str">
        <f>+'Klasse Rase'!I42</f>
        <v/>
      </c>
      <c r="L35" s="33" t="str">
        <f>+'Klasse Rase'!I80</f>
        <v/>
      </c>
      <c r="M35" s="33" t="str">
        <f>+'Klasse Rase'!I118</f>
        <v/>
      </c>
      <c r="N35" s="33" t="str">
        <f>+'Klasse Rase'!I156</f>
        <v/>
      </c>
      <c r="O35" s="283">
        <f>+'Klasse Rase'!I194</f>
        <v>0</v>
      </c>
      <c r="P35" s="284" t="str">
        <f>+'Klasse Rase'!I232</f>
        <v/>
      </c>
      <c r="Q35" s="284" t="str">
        <f>+'Klasse Rase'!I270</f>
        <v/>
      </c>
      <c r="R35" s="284" t="str">
        <f>+'Klasse Rase'!I308</f>
        <v/>
      </c>
      <c r="S35" s="285" t="str">
        <f>+'Klasse Rase'!I346</f>
        <v/>
      </c>
      <c r="T35" s="285" t="str">
        <f>+'Klasse Rase'!I384</f>
        <v/>
      </c>
      <c r="U35" s="285" t="str">
        <f>+'Klasse Rase'!I422</f>
        <v/>
      </c>
      <c r="V35" s="285" t="str">
        <f>+'Klasse Rase'!I460</f>
        <v/>
      </c>
      <c r="W35" s="285" t="str">
        <f>+'Klasse Rase'!I498</f>
        <v/>
      </c>
      <c r="X35" s="285" t="str">
        <f>+'Klasse Rase'!I536</f>
        <v/>
      </c>
      <c r="Y35" s="285" t="str">
        <f>+'Klasse Rase'!I574</f>
        <v/>
      </c>
      <c r="Z35" s="280"/>
      <c r="AA35" s="287">
        <f t="shared" si="6"/>
        <v>0</v>
      </c>
      <c r="AB35" s="280"/>
    </row>
    <row r="36" spans="1:28" ht="15.6">
      <c r="A36" s="280"/>
      <c r="B36" s="286">
        <f>+'Klasse Rase'!E43</f>
        <v>34</v>
      </c>
      <c r="C36" s="86" t="str">
        <f>+'Klasse Rase'!F43</f>
        <v>Mini Hereford</v>
      </c>
      <c r="D36" s="287">
        <f>+Raser!G41</f>
        <v>11</v>
      </c>
      <c r="E36" s="280"/>
      <c r="F36" s="272" t="e">
        <f>+IF('Klasse Rase'!#REF!="",0,Kvalitetstilskudd!O36)</f>
        <v>#REF!</v>
      </c>
      <c r="G36" s="272">
        <f t="shared" si="4"/>
        <v>99.999999999999986</v>
      </c>
      <c r="H36" s="280"/>
      <c r="I36" s="272" t="e">
        <f t="shared" si="5"/>
        <v>#REF!</v>
      </c>
      <c r="J36" s="280"/>
      <c r="K36" s="33" t="str">
        <f>+'Klasse Rase'!I43</f>
        <v/>
      </c>
      <c r="L36" s="33" t="str">
        <f>+'Klasse Rase'!I81</f>
        <v/>
      </c>
      <c r="M36" s="33" t="str">
        <f>+'Klasse Rase'!I119</f>
        <v/>
      </c>
      <c r="N36" s="33" t="str">
        <f>+'Klasse Rase'!I157</f>
        <v/>
      </c>
      <c r="O36" s="283">
        <f>+'Klasse Rase'!I195</f>
        <v>0</v>
      </c>
      <c r="P36" s="284" t="str">
        <f>+'Klasse Rase'!I233</f>
        <v/>
      </c>
      <c r="Q36" s="284">
        <f>+'Klasse Rase'!I271</f>
        <v>45.454545454545446</v>
      </c>
      <c r="R36" s="284">
        <f>+'Klasse Rase'!I309</f>
        <v>45.454545454545446</v>
      </c>
      <c r="S36" s="285">
        <f>+'Klasse Rase'!I347</f>
        <v>9.0909090909090917</v>
      </c>
      <c r="T36" s="285" t="str">
        <f>+'Klasse Rase'!I385</f>
        <v/>
      </c>
      <c r="U36" s="285" t="str">
        <f>+'Klasse Rase'!I423</f>
        <v/>
      </c>
      <c r="V36" s="285" t="str">
        <f>+'Klasse Rase'!I461</f>
        <v/>
      </c>
      <c r="W36" s="285" t="str">
        <f>+'Klasse Rase'!I499</f>
        <v/>
      </c>
      <c r="X36" s="285" t="str">
        <f>+'Klasse Rase'!I537</f>
        <v/>
      </c>
      <c r="Y36" s="285" t="str">
        <f>+'Klasse Rase'!I575</f>
        <v/>
      </c>
      <c r="Z36" s="280"/>
      <c r="AA36" s="287">
        <f t="shared" si="6"/>
        <v>99.999999999999986</v>
      </c>
      <c r="AB36" s="280"/>
    </row>
    <row r="37" spans="1:28" ht="15.6">
      <c r="A37" s="280"/>
      <c r="B37" s="286">
        <f>+'Klasse Rase'!E44</f>
        <v>39</v>
      </c>
      <c r="C37" s="86" t="str">
        <f>+'Klasse Rase'!F44</f>
        <v xml:space="preserve">Wagyu </v>
      </c>
      <c r="D37" s="287">
        <f>+Raser!G42</f>
        <v>30</v>
      </c>
      <c r="E37" s="280"/>
      <c r="F37" s="272" t="e">
        <f>+IF('Klasse Rase'!#REF!="",0,Kvalitetstilskudd!O37)</f>
        <v>#REF!</v>
      </c>
      <c r="G37" s="272">
        <f t="shared" si="4"/>
        <v>16.666666666666671</v>
      </c>
      <c r="H37" s="280"/>
      <c r="I37" s="272" t="e">
        <f t="shared" si="5"/>
        <v>#REF!</v>
      </c>
      <c r="J37" s="280"/>
      <c r="K37" s="33" t="str">
        <f>+'Klasse Rase'!I44</f>
        <v/>
      </c>
      <c r="L37" s="33" t="str">
        <f>+'Klasse Rase'!I82</f>
        <v/>
      </c>
      <c r="M37" s="33">
        <f>+'Klasse Rase'!I120</f>
        <v>16.666666666666671</v>
      </c>
      <c r="N37" s="33">
        <f>+'Klasse Rase'!I158</f>
        <v>20</v>
      </c>
      <c r="O37" s="283">
        <f>+'Klasse Rase'!I196</f>
        <v>46.666666666666657</v>
      </c>
      <c r="P37" s="284">
        <f>+'Klasse Rase'!I234</f>
        <v>13.333333333333337</v>
      </c>
      <c r="Q37" s="284">
        <f>+'Klasse Rase'!I272</f>
        <v>3.3333333333333344</v>
      </c>
      <c r="R37" s="284" t="str">
        <f>+'Klasse Rase'!I310</f>
        <v/>
      </c>
      <c r="S37" s="285" t="str">
        <f>+'Klasse Rase'!I348</f>
        <v/>
      </c>
      <c r="T37" s="285" t="str">
        <f>+'Klasse Rase'!I386</f>
        <v/>
      </c>
      <c r="U37" s="285" t="str">
        <f>+'Klasse Rase'!I424</f>
        <v/>
      </c>
      <c r="V37" s="285" t="str">
        <f>+'Klasse Rase'!I462</f>
        <v/>
      </c>
      <c r="W37" s="285" t="str">
        <f>+'Klasse Rase'!I500</f>
        <v/>
      </c>
      <c r="X37" s="285" t="str">
        <f>+'Klasse Rase'!I538</f>
        <v/>
      </c>
      <c r="Y37" s="285" t="str">
        <f>+'Klasse Rase'!I576</f>
        <v/>
      </c>
      <c r="Z37" s="280"/>
      <c r="AA37" s="287">
        <f t="shared" si="6"/>
        <v>100</v>
      </c>
      <c r="AB37" s="280"/>
    </row>
    <row r="38" spans="1:28" ht="15.6">
      <c r="A38" s="280"/>
      <c r="B38" s="286">
        <f>+'Klasse Rase'!E45</f>
        <v>40</v>
      </c>
      <c r="C38" s="86" t="str">
        <f>+'Klasse Rase'!F45</f>
        <v>Jak (Bos Grunniens)</v>
      </c>
      <c r="D38" s="287">
        <f>+Raser!G43</f>
        <v>0</v>
      </c>
      <c r="E38" s="280"/>
      <c r="F38" s="272" t="e">
        <f>+IF('Klasse Rase'!#REF!="",0,Kvalitetstilskudd!O38)</f>
        <v>#REF!</v>
      </c>
      <c r="G38" s="272">
        <f t="shared" si="4"/>
        <v>0</v>
      </c>
      <c r="H38" s="280"/>
      <c r="I38" s="272" t="e">
        <f t="shared" si="5"/>
        <v>#REF!</v>
      </c>
      <c r="J38" s="280"/>
      <c r="K38" s="33" t="str">
        <f>+'Klasse Rase'!I45</f>
        <v/>
      </c>
      <c r="L38" s="33" t="str">
        <f>+'Klasse Rase'!I83</f>
        <v/>
      </c>
      <c r="M38" s="33" t="str">
        <f>+'Klasse Rase'!I121</f>
        <v/>
      </c>
      <c r="N38" s="33" t="str">
        <f>+'Klasse Rase'!I159</f>
        <v/>
      </c>
      <c r="O38" s="283">
        <f>+'Klasse Rase'!I197</f>
        <v>0</v>
      </c>
      <c r="P38" s="284" t="str">
        <f>+'Klasse Rase'!I235</f>
        <v/>
      </c>
      <c r="Q38" s="284" t="str">
        <f>+'Klasse Rase'!I273</f>
        <v/>
      </c>
      <c r="R38" s="284" t="str">
        <f>+'Klasse Rase'!I311</f>
        <v/>
      </c>
      <c r="S38" s="285" t="str">
        <f>+'Klasse Rase'!I349</f>
        <v/>
      </c>
      <c r="T38" s="285" t="str">
        <f>+'Klasse Rase'!I387</f>
        <v/>
      </c>
      <c r="U38" s="285" t="str">
        <f>+'Klasse Rase'!I425</f>
        <v/>
      </c>
      <c r="V38" s="285" t="str">
        <f>+'Klasse Rase'!I463</f>
        <v/>
      </c>
      <c r="W38" s="285" t="str">
        <f>+'Klasse Rase'!I501</f>
        <v/>
      </c>
      <c r="X38" s="285" t="str">
        <f>+'Klasse Rase'!I539</f>
        <v/>
      </c>
      <c r="Y38" s="285" t="str">
        <f>+'Klasse Rase'!I577</f>
        <v/>
      </c>
      <c r="Z38" s="280"/>
      <c r="AA38" s="287">
        <f t="shared" si="6"/>
        <v>0</v>
      </c>
      <c r="AB38" s="280"/>
    </row>
    <row r="39" spans="1:28" ht="15.6">
      <c r="A39" s="280"/>
      <c r="B39" s="286">
        <f>+'Klasse Rase'!E46</f>
        <v>98</v>
      </c>
      <c r="C39" s="86" t="str">
        <f>+'Klasse Rase'!F46</f>
        <v>Krysninger</v>
      </c>
      <c r="D39" s="287">
        <f>+Raser!G44</f>
        <v>0</v>
      </c>
      <c r="E39" s="280"/>
      <c r="F39" s="272">
        <f>+IF('Klasse Rase'!I203="",0,Kvalitetstilskudd!O39)</f>
        <v>16.354992076069731</v>
      </c>
      <c r="G39" s="272">
        <f t="shared" si="4"/>
        <v>69.06497622820919</v>
      </c>
      <c r="H39" s="280"/>
      <c r="I39" s="272">
        <f t="shared" si="5"/>
        <v>85.419968304278925</v>
      </c>
      <c r="J39" s="280"/>
      <c r="K39" s="33">
        <f>+'Klasse Rase'!I46</f>
        <v>0.12678288431061804</v>
      </c>
      <c r="L39" s="33">
        <f>+'Klasse Rase'!I84</f>
        <v>0.31695721077654515</v>
      </c>
      <c r="M39" s="33">
        <f>+'Klasse Rase'!I122</f>
        <v>4.5007923930269422</v>
      </c>
      <c r="N39" s="33">
        <f>+'Klasse Rase'!I160</f>
        <v>9.6354992076069692</v>
      </c>
      <c r="O39" s="283">
        <f>+'Klasse Rase'!I198</f>
        <v>16.354992076069731</v>
      </c>
      <c r="P39" s="284">
        <f>+'Klasse Rase'!I236</f>
        <v>22.53565768621236</v>
      </c>
      <c r="Q39" s="284">
        <f>+'Klasse Rase'!I274</f>
        <v>23.391442155309033</v>
      </c>
      <c r="R39" s="284">
        <f>+'Klasse Rase'!I312</f>
        <v>16.89381933438986</v>
      </c>
      <c r="S39" s="285">
        <f>+'Klasse Rase'!I350</f>
        <v>5.5784469096671954</v>
      </c>
      <c r="T39" s="285">
        <f>+'Klasse Rase'!I388</f>
        <v>0.66561014263074481</v>
      </c>
      <c r="U39" s="285" t="str">
        <f>+'Klasse Rase'!I426</f>
        <v/>
      </c>
      <c r="V39" s="285" t="str">
        <f>+'Klasse Rase'!I464</f>
        <v/>
      </c>
      <c r="W39" s="285" t="str">
        <f>+'Klasse Rase'!I502</f>
        <v/>
      </c>
      <c r="X39" s="285" t="str">
        <f>+'Klasse Rase'!I540</f>
        <v/>
      </c>
      <c r="Y39" s="285" t="str">
        <f>+'Klasse Rase'!I578</f>
        <v/>
      </c>
      <c r="Z39" s="280"/>
      <c r="AA39" s="287">
        <f t="shared" si="6"/>
        <v>100</v>
      </c>
      <c r="AB39" s="280"/>
    </row>
    <row r="40" spans="1:28" ht="15.6">
      <c r="A40" s="280"/>
      <c r="B40" s="286">
        <f>+'Klasse Rase'!E47</f>
        <v>99</v>
      </c>
      <c r="C40" s="86" t="str">
        <f>+'Klasse Rase'!F47</f>
        <v>Ukjent</v>
      </c>
      <c r="D40" s="287">
        <f>+Raser!G46</f>
        <v>96</v>
      </c>
      <c r="E40" s="280"/>
      <c r="F40" s="272">
        <f>+IF('Klasse Rase'!I204="",0,Kvalitetstilskudd!O40)</f>
        <v>16.666666666666671</v>
      </c>
      <c r="G40" s="272">
        <f>SUM(P40:Y40)</f>
        <v>39.583333333333329</v>
      </c>
      <c r="H40" s="280"/>
      <c r="I40" s="272">
        <f>+F40+G40</f>
        <v>56.25</v>
      </c>
      <c r="J40" s="280"/>
      <c r="K40" s="33" t="str">
        <f>+'Klasse Rase'!I47</f>
        <v/>
      </c>
      <c r="L40" s="33">
        <f>+'Klasse Rase'!I85</f>
        <v>6.25</v>
      </c>
      <c r="M40" s="33">
        <f>+'Klasse Rase'!I123</f>
        <v>10.416666666666664</v>
      </c>
      <c r="N40" s="33">
        <f>+'Klasse Rase'!I161</f>
        <v>26.041666666666671</v>
      </c>
      <c r="O40" s="283">
        <f>+'Klasse Rase'!I199</f>
        <v>16.666666666666671</v>
      </c>
      <c r="P40" s="284">
        <f>+'Klasse Rase'!I237</f>
        <v>25</v>
      </c>
      <c r="Q40" s="284">
        <f>+'Klasse Rase'!I275</f>
        <v>5.2083333333333321</v>
      </c>
      <c r="R40" s="284">
        <f>+'Klasse Rase'!I313</f>
        <v>9.375</v>
      </c>
      <c r="S40" s="285" t="str">
        <f>+'Klasse Rase'!I351</f>
        <v/>
      </c>
      <c r="T40" s="285" t="str">
        <f>+'Klasse Rase'!I389</f>
        <v/>
      </c>
      <c r="U40" s="285" t="str">
        <f>+'Klasse Rase'!I427</f>
        <v/>
      </c>
      <c r="V40" s="285" t="str">
        <f>+'Klasse Rase'!I465</f>
        <v/>
      </c>
      <c r="W40" s="285" t="str">
        <f>+'Klasse Rase'!I503</f>
        <v/>
      </c>
      <c r="X40" s="285" t="str">
        <f>+'Klasse Rase'!I541</f>
        <v/>
      </c>
      <c r="Y40" s="285" t="str">
        <f>+'Klasse Rase'!I579</f>
        <v/>
      </c>
      <c r="Z40" s="280"/>
      <c r="AA40" s="287">
        <f>SUM(K40:Y40)</f>
        <v>98.958333333333329</v>
      </c>
      <c r="AB40" s="280"/>
    </row>
    <row r="41" spans="1:28" ht="15.6">
      <c r="A41" s="280"/>
      <c r="B41" s="280"/>
      <c r="C41" s="280"/>
      <c r="D41" s="280"/>
      <c r="E41" s="280"/>
      <c r="F41" s="280"/>
      <c r="G41" s="280"/>
      <c r="H41" s="280"/>
      <c r="I41" s="280"/>
      <c r="J41" s="280"/>
      <c r="K41" s="280"/>
      <c r="L41" s="280"/>
      <c r="M41" s="280"/>
      <c r="N41" s="280"/>
      <c r="O41" s="280"/>
      <c r="P41" s="280"/>
      <c r="Q41" s="280"/>
      <c r="R41" s="280"/>
      <c r="S41" s="280"/>
      <c r="T41" s="280"/>
      <c r="U41" s="280"/>
      <c r="V41" s="280"/>
      <c r="W41" s="280"/>
      <c r="X41" s="280"/>
      <c r="Y41" s="280"/>
      <c r="Z41" s="280"/>
      <c r="AA41" s="280"/>
      <c r="AB41" s="280"/>
    </row>
    <row r="42" spans="1:28" ht="15.6">
      <c r="A42" s="280"/>
      <c r="B42" s="280"/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280"/>
      <c r="U42" s="280"/>
      <c r="V42" s="280"/>
      <c r="W42" s="280"/>
      <c r="X42" s="280"/>
      <c r="Y42" s="280"/>
      <c r="Z42" s="280"/>
      <c r="AA42" s="280"/>
      <c r="AB42" s="280"/>
    </row>
    <row r="43" spans="1:28" ht="15.6">
      <c r="D43" s="272">
        <f>SUM(D6:D42)</f>
        <v>30238</v>
      </c>
    </row>
  </sheetData>
  <mergeCells count="1">
    <mergeCell ref="S2:T2"/>
  </mergeCells>
  <pageMargins left="0.7" right="0.7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9E0ED-4617-4019-B892-9D19E4B5316B}">
  <dimension ref="A1:AW56"/>
  <sheetViews>
    <sheetView zoomScale="88" zoomScaleNormal="88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D22" sqref="D22"/>
    </sheetView>
  </sheetViews>
  <sheetFormatPr baseColWidth="10" defaultRowHeight="15"/>
  <cols>
    <col min="1" max="1" width="1.6328125" customWidth="1"/>
    <col min="2" max="2" width="5.08984375" customWidth="1"/>
    <col min="3" max="3" width="3.36328125" customWidth="1"/>
    <col min="4" max="4" width="15.90625" customWidth="1"/>
    <col min="5" max="5" width="7.453125" customWidth="1"/>
    <col min="6" max="6" width="7.36328125" style="513" customWidth="1"/>
    <col min="7" max="7" width="4.81640625" style="67" customWidth="1"/>
    <col min="8" max="8" width="5.08984375" style="67" customWidth="1"/>
    <col min="9" max="9" width="4.90625" style="67" customWidth="1"/>
    <col min="10" max="10" width="2.90625" style="67" customWidth="1"/>
    <col min="11" max="11" width="6" style="11" customWidth="1"/>
    <col min="12" max="12" width="5.08984375" style="67" customWidth="1"/>
    <col min="13" max="13" width="1.81640625" style="67" customWidth="1"/>
    <col min="14" max="14" width="6" customWidth="1"/>
    <col min="15" max="15" width="5.08984375" style="1" customWidth="1"/>
    <col min="16" max="16" width="5.54296875" customWidth="1"/>
    <col min="17" max="17" width="5.08984375" style="1" customWidth="1"/>
    <col min="18" max="18" width="6.54296875" style="11" customWidth="1"/>
    <col min="19" max="19" width="6.6328125" style="11" customWidth="1"/>
    <col min="20" max="20" width="5.90625" style="11" customWidth="1"/>
    <col min="21" max="21" width="6.90625" style="11" customWidth="1"/>
    <col min="22" max="22" width="5" customWidth="1"/>
    <col min="23" max="23" width="4.81640625" style="67" customWidth="1"/>
    <col min="24" max="24" width="5.08984375" style="11" customWidth="1"/>
    <col min="25" max="25" width="5" style="11" customWidth="1"/>
    <col min="26" max="26" width="1.54296875" style="11" customWidth="1"/>
    <col min="27" max="27" width="6.36328125" style="11" customWidth="1"/>
    <col min="28" max="28" width="5.54296875" customWidth="1"/>
    <col min="29" max="29" width="7.1796875" customWidth="1"/>
    <col min="30" max="30" width="7.36328125" style="11" customWidth="1"/>
    <col min="31" max="31" width="9.81640625" style="67" customWidth="1"/>
    <col min="32" max="32" width="6.81640625" style="11" customWidth="1"/>
    <col min="33" max="33" width="9.90625" style="11" customWidth="1"/>
    <col min="34" max="34" width="8.81640625" customWidth="1"/>
    <col min="35" max="35" width="7.36328125" customWidth="1"/>
    <col min="36" max="36" width="8.6328125" customWidth="1"/>
    <col min="37" max="37" width="7.81640625" customWidth="1"/>
    <col min="38" max="38" width="10.6328125" style="67" customWidth="1"/>
    <col min="39" max="40" width="10.90625" style="67"/>
    <col min="41" max="41" width="10" style="67" customWidth="1"/>
    <col min="45" max="45" width="14" customWidth="1"/>
    <col min="46" max="46" width="12.54296875" customWidth="1"/>
    <col min="47" max="47" width="10.90625" customWidth="1"/>
  </cols>
  <sheetData>
    <row r="1" spans="1:49">
      <c r="A1" s="43"/>
      <c r="B1" s="43"/>
      <c r="C1" s="43"/>
      <c r="D1" s="43"/>
      <c r="E1" s="43"/>
      <c r="F1" s="454"/>
      <c r="G1" s="64"/>
      <c r="H1" s="64"/>
      <c r="I1" s="64"/>
      <c r="J1" s="64"/>
      <c r="K1" s="73"/>
      <c r="L1" s="64"/>
      <c r="M1" s="64"/>
      <c r="N1" s="43"/>
      <c r="O1" s="334"/>
      <c r="P1" s="43"/>
      <c r="Q1" s="334"/>
      <c r="R1" s="73"/>
      <c r="S1" s="73"/>
      <c r="T1" s="73"/>
      <c r="U1" s="73"/>
      <c r="V1" s="43"/>
      <c r="W1" s="64"/>
      <c r="X1" s="73"/>
      <c r="Y1" s="73"/>
      <c r="Z1" s="73"/>
      <c r="AA1" s="73"/>
      <c r="AB1" s="43"/>
      <c r="AC1" s="43"/>
      <c r="AD1" s="73"/>
      <c r="AE1" s="64"/>
      <c r="AF1" s="73"/>
      <c r="AG1" s="43"/>
      <c r="AH1" s="4"/>
      <c r="AI1" s="4"/>
      <c r="AJ1" s="4"/>
      <c r="AK1" s="4"/>
      <c r="AL1"/>
      <c r="AM1"/>
      <c r="AN1"/>
      <c r="AO1"/>
    </row>
    <row r="2" spans="1:49" s="200" customFormat="1" ht="31.8">
      <c r="A2" s="199"/>
      <c r="B2" s="199"/>
      <c r="C2" s="152" t="s">
        <v>436</v>
      </c>
      <c r="D2" s="199"/>
      <c r="E2" s="199"/>
      <c r="F2" s="455"/>
      <c r="G2" s="202"/>
      <c r="H2" s="202"/>
      <c r="I2" s="202"/>
      <c r="J2" s="202"/>
      <c r="K2" s="203"/>
      <c r="L2" s="202"/>
      <c r="M2" s="202"/>
      <c r="N2" s="199"/>
      <c r="O2" s="335"/>
      <c r="P2" s="199"/>
      <c r="Q2" s="335"/>
      <c r="R2" s="203"/>
      <c r="S2" s="203"/>
      <c r="T2" s="203"/>
      <c r="U2" s="185" t="str">
        <f>+År!B2</f>
        <v>KVIGE</v>
      </c>
      <c r="V2" s="199"/>
      <c r="W2" s="202"/>
      <c r="X2" s="203"/>
      <c r="Y2" s="203"/>
      <c r="Z2" s="203"/>
      <c r="AA2" s="203"/>
      <c r="AB2" s="199"/>
      <c r="AC2" s="199"/>
      <c r="AD2" s="203"/>
      <c r="AE2" s="202"/>
      <c r="AF2" s="203"/>
      <c r="AG2" s="199"/>
      <c r="AH2" s="4"/>
      <c r="AI2" s="4"/>
      <c r="AJ2" s="4"/>
      <c r="AK2" s="4"/>
      <c r="AL2"/>
      <c r="AM2"/>
      <c r="AN2"/>
      <c r="AO2"/>
      <c r="AP2"/>
      <c r="AQ2"/>
      <c r="AR2"/>
      <c r="AS2"/>
      <c r="AT2"/>
      <c r="AU2"/>
    </row>
    <row r="3" spans="1:49" s="175" customFormat="1" ht="16.2">
      <c r="A3" s="153"/>
      <c r="B3" s="153"/>
      <c r="C3" s="153"/>
      <c r="D3" s="153"/>
      <c r="E3" s="153"/>
      <c r="F3" s="517"/>
      <c r="G3" s="212"/>
      <c r="H3" s="64"/>
      <c r="I3" s="212"/>
      <c r="J3" s="212"/>
      <c r="K3" s="211"/>
      <c r="L3" s="64"/>
      <c r="M3" s="64"/>
      <c r="N3" s="153"/>
      <c r="O3" s="334"/>
      <c r="P3" s="153"/>
      <c r="Q3" s="334"/>
      <c r="R3" s="211"/>
      <c r="S3" s="211"/>
      <c r="T3" s="211"/>
      <c r="U3" s="211"/>
      <c r="V3" s="153"/>
      <c r="W3" s="64"/>
      <c r="X3" s="211"/>
      <c r="Y3" s="211"/>
      <c r="Z3" s="211"/>
      <c r="AA3" s="211"/>
      <c r="AB3" s="153"/>
      <c r="AC3" s="153"/>
      <c r="AD3" s="211"/>
      <c r="AE3" s="212"/>
      <c r="AF3" s="211"/>
      <c r="AG3" s="153"/>
      <c r="AH3" s="4"/>
      <c r="AI3" s="4"/>
      <c r="AJ3" s="4"/>
      <c r="AK3" s="4"/>
      <c r="AL3"/>
      <c r="AM3"/>
      <c r="AN3"/>
      <c r="AO3"/>
      <c r="AP3"/>
      <c r="AQ3"/>
      <c r="AR3"/>
      <c r="AS3"/>
      <c r="AT3"/>
      <c r="AU3"/>
    </row>
    <row r="4" spans="1:49" s="182" customFormat="1" ht="19.8">
      <c r="A4" s="180"/>
      <c r="B4" s="180"/>
      <c r="C4" s="180"/>
      <c r="D4" s="180"/>
      <c r="E4" s="180"/>
      <c r="F4" s="461"/>
      <c r="G4" s="181"/>
      <c r="H4" s="64"/>
      <c r="I4" s="176" t="s">
        <v>7</v>
      </c>
      <c r="J4" s="176"/>
      <c r="K4" s="73"/>
      <c r="L4" s="177">
        <f>+År!P2</f>
        <v>49</v>
      </c>
      <c r="M4" s="334"/>
      <c r="N4" s="180"/>
      <c r="O4" s="178"/>
      <c r="P4" s="211"/>
      <c r="Q4" s="211"/>
      <c r="R4" s="178" t="s">
        <v>421</v>
      </c>
      <c r="S4" s="180"/>
      <c r="T4" s="64"/>
      <c r="U4" s="64"/>
      <c r="V4" s="64"/>
      <c r="W4" s="536">
        <f>SUM(F10:F23)</f>
        <v>36870</v>
      </c>
      <c r="X4" s="537"/>
      <c r="Y4" s="537"/>
      <c r="Z4" s="211"/>
      <c r="AA4" s="186"/>
      <c r="AB4" s="186"/>
      <c r="AC4" s="180"/>
      <c r="AD4" s="186"/>
      <c r="AE4" s="178"/>
      <c r="AF4" s="186"/>
      <c r="AG4" s="186"/>
      <c r="AH4" s="4"/>
      <c r="AI4" s="4"/>
      <c r="AJ4" s="4"/>
      <c r="AK4" s="4"/>
      <c r="AL4"/>
      <c r="AM4"/>
      <c r="AN4"/>
      <c r="AO4"/>
      <c r="AP4"/>
      <c r="AQ4"/>
      <c r="AR4"/>
      <c r="AS4"/>
      <c r="AT4"/>
      <c r="AU4"/>
      <c r="AV4" s="179"/>
      <c r="AW4" s="179"/>
    </row>
    <row r="5" spans="1:49" ht="16.2">
      <c r="A5" s="49"/>
      <c r="B5" s="49"/>
      <c r="C5" s="49"/>
      <c r="D5" s="49"/>
      <c r="E5" s="49"/>
      <c r="F5" s="457"/>
      <c r="G5" s="65"/>
      <c r="H5" s="64"/>
      <c r="I5" s="65"/>
      <c r="J5" s="65"/>
      <c r="K5" s="73"/>
      <c r="L5" s="64"/>
      <c r="M5" s="64"/>
      <c r="N5" s="49"/>
      <c r="O5" s="334"/>
      <c r="P5" s="49"/>
      <c r="Q5" s="334"/>
      <c r="R5" s="211"/>
      <c r="S5" s="211"/>
      <c r="T5" s="73"/>
      <c r="U5" s="73"/>
      <c r="V5" s="43"/>
      <c r="W5" s="64"/>
      <c r="X5" s="73"/>
      <c r="Y5" s="73"/>
      <c r="Z5" s="73"/>
      <c r="AA5" s="73"/>
      <c r="AB5" s="43"/>
      <c r="AC5" s="43"/>
      <c r="AD5" s="73"/>
      <c r="AE5" s="64"/>
      <c r="AF5" s="73"/>
      <c r="AG5" s="43"/>
      <c r="AH5" s="4"/>
      <c r="AI5" s="4"/>
      <c r="AJ5" s="4"/>
      <c r="AK5" s="4"/>
      <c r="AL5"/>
      <c r="AM5"/>
      <c r="AN5"/>
      <c r="AO5"/>
    </row>
    <row r="6" spans="1:49" ht="19.8">
      <c r="A6" s="49"/>
      <c r="B6" s="49"/>
      <c r="C6" s="49"/>
      <c r="D6" s="49"/>
      <c r="E6" s="49"/>
      <c r="F6" s="457"/>
      <c r="G6" s="65"/>
      <c r="H6" s="176"/>
      <c r="I6" s="65"/>
      <c r="J6" s="65"/>
      <c r="K6" s="73"/>
      <c r="L6" s="176"/>
      <c r="M6" s="176"/>
      <c r="N6" s="49"/>
      <c r="O6" s="336"/>
      <c r="P6" s="49" t="s">
        <v>24</v>
      </c>
      <c r="Q6" s="336"/>
      <c r="R6" s="73"/>
      <c r="S6" s="73"/>
      <c r="T6" s="73"/>
      <c r="U6" s="73"/>
      <c r="V6" s="74" t="s">
        <v>534</v>
      </c>
      <c r="W6" s="176"/>
      <c r="X6" s="73"/>
      <c r="Y6" s="73"/>
      <c r="Z6" s="73"/>
      <c r="AA6" s="73"/>
      <c r="AB6" s="43"/>
      <c r="AC6" s="43"/>
      <c r="AD6" s="74" t="s">
        <v>488</v>
      </c>
      <c r="AE6" s="64"/>
      <c r="AF6" s="74" t="s">
        <v>4</v>
      </c>
      <c r="AG6" s="43"/>
      <c r="AH6" s="4"/>
      <c r="AI6" s="4"/>
      <c r="AJ6" s="4"/>
      <c r="AK6" s="4"/>
      <c r="AL6"/>
      <c r="AM6"/>
      <c r="AN6"/>
      <c r="AO6"/>
    </row>
    <row r="7" spans="1:49" ht="19.8">
      <c r="A7" s="43"/>
      <c r="B7" s="43"/>
      <c r="C7" s="43"/>
      <c r="D7" s="43"/>
      <c r="E7" s="49" t="s">
        <v>4</v>
      </c>
      <c r="F7" s="454"/>
      <c r="G7" s="64"/>
      <c r="H7" s="176"/>
      <c r="I7" s="64"/>
      <c r="J7" s="64"/>
      <c r="K7" s="73"/>
      <c r="L7" s="176"/>
      <c r="M7" s="176"/>
      <c r="N7" s="49" t="s">
        <v>24</v>
      </c>
      <c r="O7" s="336"/>
      <c r="P7" s="49" t="s">
        <v>492</v>
      </c>
      <c r="Q7" s="336"/>
      <c r="R7" s="173"/>
      <c r="S7" s="173"/>
      <c r="T7" s="173" t="s">
        <v>402</v>
      </c>
      <c r="U7" s="74" t="s">
        <v>402</v>
      </c>
      <c r="V7" s="74" t="s">
        <v>558</v>
      </c>
      <c r="W7" s="176"/>
      <c r="X7" s="173" t="s">
        <v>402</v>
      </c>
      <c r="Y7" s="173" t="s">
        <v>402</v>
      </c>
      <c r="Z7" s="173"/>
      <c r="AA7" s="74" t="s">
        <v>422</v>
      </c>
      <c r="AB7" s="43"/>
      <c r="AC7" s="43"/>
      <c r="AD7" s="74" t="s">
        <v>668</v>
      </c>
      <c r="AE7" s="65" t="s">
        <v>77</v>
      </c>
      <c r="AF7" s="74" t="s">
        <v>10</v>
      </c>
      <c r="AG7" s="43"/>
      <c r="AH7" s="4"/>
      <c r="AI7" s="4"/>
      <c r="AJ7" s="4"/>
      <c r="AK7" s="4"/>
      <c r="AL7"/>
      <c r="AM7"/>
      <c r="AN7"/>
      <c r="AO7"/>
    </row>
    <row r="8" spans="1:49" ht="15.6">
      <c r="A8" s="43"/>
      <c r="B8" s="43"/>
      <c r="C8" s="43"/>
      <c r="D8" s="43"/>
      <c r="E8" s="49" t="s">
        <v>486</v>
      </c>
      <c r="F8" s="457" t="s">
        <v>4</v>
      </c>
      <c r="G8" s="65" t="s">
        <v>4</v>
      </c>
      <c r="H8" s="64"/>
      <c r="I8" s="65" t="s">
        <v>1</v>
      </c>
      <c r="J8" s="65"/>
      <c r="K8" s="74" t="s">
        <v>24</v>
      </c>
      <c r="L8" s="64"/>
      <c r="M8" s="64"/>
      <c r="N8" s="50" t="s">
        <v>0</v>
      </c>
      <c r="O8" s="334"/>
      <c r="P8" s="50" t="s">
        <v>414</v>
      </c>
      <c r="Q8" s="334"/>
      <c r="R8" s="423" t="s">
        <v>24</v>
      </c>
      <c r="S8" s="423" t="s">
        <v>24</v>
      </c>
      <c r="T8" s="74" t="s">
        <v>580</v>
      </c>
      <c r="U8" s="74" t="s">
        <v>498</v>
      </c>
      <c r="V8" s="75" t="s">
        <v>494</v>
      </c>
      <c r="W8" s="64"/>
      <c r="X8" s="74" t="s">
        <v>500</v>
      </c>
      <c r="Y8" s="74" t="s">
        <v>566</v>
      </c>
      <c r="Z8" s="74"/>
      <c r="AA8" s="74" t="s">
        <v>415</v>
      </c>
      <c r="AB8" s="49" t="s">
        <v>545</v>
      </c>
      <c r="AC8" s="49" t="s">
        <v>413</v>
      </c>
      <c r="AD8" s="74" t="s">
        <v>71</v>
      </c>
      <c r="AE8" s="65" t="s">
        <v>423</v>
      </c>
      <c r="AF8" s="74" t="s">
        <v>71</v>
      </c>
      <c r="AG8" s="43"/>
      <c r="AH8" s="4"/>
      <c r="AI8" s="56"/>
      <c r="AJ8" s="1"/>
      <c r="AK8" s="5"/>
      <c r="AL8"/>
      <c r="AM8"/>
      <c r="AN8"/>
      <c r="AO8"/>
    </row>
    <row r="9" spans="1:49" ht="15.6">
      <c r="A9" s="43"/>
      <c r="B9" s="49" t="s">
        <v>89</v>
      </c>
      <c r="C9" s="49" t="s">
        <v>112</v>
      </c>
      <c r="D9" s="46"/>
      <c r="E9" s="50" t="s">
        <v>487</v>
      </c>
      <c r="F9" s="458" t="s">
        <v>10</v>
      </c>
      <c r="G9" s="87" t="s">
        <v>402</v>
      </c>
      <c r="H9" s="195" t="s">
        <v>536</v>
      </c>
      <c r="I9" s="87" t="s">
        <v>402</v>
      </c>
      <c r="J9" s="87"/>
      <c r="K9" s="75" t="s">
        <v>45</v>
      </c>
      <c r="L9" s="195" t="s">
        <v>536</v>
      </c>
      <c r="M9" s="195"/>
      <c r="N9" s="50"/>
      <c r="O9" s="337" t="s">
        <v>536</v>
      </c>
      <c r="P9" s="50"/>
      <c r="Q9" s="337" t="s">
        <v>536</v>
      </c>
      <c r="R9" s="423" t="s">
        <v>737</v>
      </c>
      <c r="S9" s="423" t="s">
        <v>738</v>
      </c>
      <c r="T9" s="75" t="s">
        <v>556</v>
      </c>
      <c r="U9" s="75" t="s">
        <v>439</v>
      </c>
      <c r="V9" s="75"/>
      <c r="W9" s="195" t="s">
        <v>536</v>
      </c>
      <c r="X9" s="75" t="s">
        <v>481</v>
      </c>
      <c r="Y9" s="75" t="s">
        <v>532</v>
      </c>
      <c r="Z9" s="75"/>
      <c r="AA9" s="75" t="s">
        <v>45</v>
      </c>
      <c r="AB9" s="50" t="s">
        <v>546</v>
      </c>
      <c r="AC9" s="50" t="s">
        <v>414</v>
      </c>
      <c r="AD9" s="75" t="s">
        <v>497</v>
      </c>
      <c r="AE9" s="87" t="s">
        <v>424</v>
      </c>
      <c r="AF9" s="75" t="s">
        <v>561</v>
      </c>
      <c r="AG9" s="43"/>
      <c r="AH9" s="4"/>
      <c r="AI9" s="56"/>
      <c r="AJ9" s="1"/>
      <c r="AK9" s="5"/>
      <c r="AL9"/>
      <c r="AM9"/>
      <c r="AN9"/>
      <c r="AO9"/>
    </row>
    <row r="10" spans="1:49" ht="15.6">
      <c r="A10" s="43"/>
      <c r="B10" s="51">
        <f>+'Ark1'!C537</f>
        <v>2024</v>
      </c>
      <c r="C10" s="51">
        <f>+'Ark1'!O537</f>
        <v>1</v>
      </c>
      <c r="D10" s="52" t="str">
        <f>VLOOKUP(C10,RNR!$K$1:$L$14,2)</f>
        <v>Østfold</v>
      </c>
      <c r="E10" s="51">
        <f>+'Ark1'!Q537</f>
        <v>124</v>
      </c>
      <c r="F10" s="459">
        <f>+'Ark1'!R537</f>
        <v>853</v>
      </c>
      <c r="G10" s="69">
        <f>+'Ark1'!AE537</f>
        <v>2.3135340385136969</v>
      </c>
      <c r="H10" s="69">
        <f t="shared" ref="H10:H15" si="0">+G10-G25</f>
        <v>-0.21583635404667101</v>
      </c>
      <c r="I10" s="69">
        <f>+'Ark1'!AF537</f>
        <v>2.3866887241147139</v>
      </c>
      <c r="J10" s="87"/>
      <c r="K10" s="98">
        <f>+'Ark1'!U537</f>
        <v>232.9698710433764</v>
      </c>
      <c r="L10" s="244">
        <f t="shared" ref="L10:L15" si="1">+K10-K25</f>
        <v>-0.77472215950734835</v>
      </c>
      <c r="M10" s="195"/>
      <c r="N10" s="53">
        <f>+'Ark1'!S537</f>
        <v>6.0961313012895637</v>
      </c>
      <c r="O10" s="57">
        <f t="shared" ref="O10:O15" si="2">+N10-N25</f>
        <v>-6.1600657473322329E-2</v>
      </c>
      <c r="P10" s="53">
        <f>+'Ark1'!T537</f>
        <v>7.5908558030480657</v>
      </c>
      <c r="Q10" s="57">
        <f t="shared" ref="Q10:Q15" si="3">+P10-P25</f>
        <v>-0.17639445441846391</v>
      </c>
      <c r="R10" s="374">
        <f>+IF(F10=0,"",'Ark1'!AR537)</f>
        <v>193.57938388625595</v>
      </c>
      <c r="S10" s="114">
        <f>+IF(F10=0,"",'Ark1'!AS537)</f>
        <v>31.698745960016872</v>
      </c>
      <c r="T10" s="76">
        <f>+'Ark1'!W537</f>
        <v>74.325908558030491</v>
      </c>
      <c r="U10" s="76">
        <f>+'Ark1'!X537</f>
        <v>2.8135990621336457</v>
      </c>
      <c r="V10" s="76">
        <f>+'Ark1'!AG537</f>
        <v>532.97156398104278</v>
      </c>
      <c r="W10" s="244">
        <f t="shared" ref="W10:W12" si="4">+V10-V36</f>
        <v>-25.160040245662344</v>
      </c>
      <c r="X10" s="115">
        <f>+'Ark1'!AH537</f>
        <v>98.007033997655327</v>
      </c>
      <c r="Y10" s="407">
        <f>+'Ark1'!AI537</f>
        <v>77.842907385697515</v>
      </c>
      <c r="Z10" s="75"/>
      <c r="AA10" s="76">
        <f>+'Ark1'!Y537</f>
        <v>57.795129904372494</v>
      </c>
      <c r="AB10" s="53">
        <f>+'Ark1'!Z537</f>
        <v>1.7472528205350899</v>
      </c>
      <c r="AC10" s="53">
        <f>+'Ark1'!AA537</f>
        <v>2.0035749629591311</v>
      </c>
      <c r="AD10" s="76">
        <f t="shared" ref="AD10:AD23" si="5">1000*K10/V10</f>
        <v>437.11501098333059</v>
      </c>
      <c r="AE10" s="66">
        <f t="shared" ref="AE10:AE23" si="6">+K10/N10</f>
        <v>38.216019230769263</v>
      </c>
      <c r="AF10" s="76">
        <f t="shared" ref="AF10:AF23" si="7">+F10/E10</f>
        <v>6.879032258064516</v>
      </c>
      <c r="AG10" s="43"/>
      <c r="AH10" s="4"/>
      <c r="AI10" s="56"/>
      <c r="AJ10" s="1"/>
      <c r="AK10" s="5"/>
      <c r="AL10"/>
      <c r="AM10"/>
      <c r="AN10"/>
      <c r="AO10"/>
    </row>
    <row r="11" spans="1:49" ht="15.6">
      <c r="A11" s="43"/>
      <c r="B11" s="51">
        <f>+'Ark1'!C538</f>
        <v>2024</v>
      </c>
      <c r="C11" s="51">
        <f>+'Ark1'!O538</f>
        <v>2</v>
      </c>
      <c r="D11" s="52" t="str">
        <f>VLOOKUP(C11,RNR!$K$1:$L$14,2)</f>
        <v>Akershus</v>
      </c>
      <c r="E11" s="51">
        <f>+'Ark1'!Q538</f>
        <v>175</v>
      </c>
      <c r="F11" s="459">
        <f>+'Ark1'!R538</f>
        <v>1338</v>
      </c>
      <c r="G11" s="69">
        <f>+'Ark1'!AE538</f>
        <v>3.6289666395443447</v>
      </c>
      <c r="H11" s="69">
        <f t="shared" si="0"/>
        <v>-9.0848932624766565E-2</v>
      </c>
      <c r="I11" s="69">
        <f>+'Ark1'!AF538</f>
        <v>3.622977036561287</v>
      </c>
      <c r="J11" s="87"/>
      <c r="K11" s="98">
        <f>+'Ark1'!U538</f>
        <v>225.45635276532155</v>
      </c>
      <c r="L11" s="244">
        <f t="shared" si="1"/>
        <v>-3.6332130610089166</v>
      </c>
      <c r="M11" s="195"/>
      <c r="N11" s="53">
        <f>+'Ark1'!S538</f>
        <v>6.5127055306427506</v>
      </c>
      <c r="O11" s="57">
        <f t="shared" si="2"/>
        <v>-2.0581084634050839E-2</v>
      </c>
      <c r="P11" s="53">
        <f>+'Ark1'!T538</f>
        <v>7.220478325859494</v>
      </c>
      <c r="Q11" s="57">
        <f t="shared" si="3"/>
        <v>-0.46929758450465631</v>
      </c>
      <c r="R11" s="374">
        <f>+IF(F11=0,"",'Ark1'!AR538)</f>
        <v>189.88905775075983</v>
      </c>
      <c r="S11" s="114">
        <f>+IF(F11=0,"",'Ark1'!AS538)</f>
        <v>32.512758827780821</v>
      </c>
      <c r="T11" s="76">
        <f>+'Ark1'!W538</f>
        <v>67.11509715994022</v>
      </c>
      <c r="U11" s="76">
        <f>+'Ark1'!X538</f>
        <v>0.97159940209267581</v>
      </c>
      <c r="V11" s="76">
        <f>+'Ark1'!AG538</f>
        <v>498.19832826747745</v>
      </c>
      <c r="W11" s="244">
        <f t="shared" si="4"/>
        <v>-53.610273883060131</v>
      </c>
      <c r="X11" s="115">
        <f>+'Ark1'!AH538</f>
        <v>97.982062780269061</v>
      </c>
      <c r="Y11" s="407">
        <f>+'Ark1'!AI538</f>
        <v>85.799701046337802</v>
      </c>
      <c r="Z11" s="75"/>
      <c r="AA11" s="76">
        <f>+'Ark1'!Y538</f>
        <v>52.278648685402509</v>
      </c>
      <c r="AB11" s="53">
        <f>+'Ark1'!Z538</f>
        <v>1.6303098841539339</v>
      </c>
      <c r="AC11" s="53">
        <f>+'Ark1'!AA538</f>
        <v>2.1020238830674929</v>
      </c>
      <c r="AD11" s="76">
        <f t="shared" si="5"/>
        <v>452.54337474267157</v>
      </c>
      <c r="AE11" s="66">
        <f t="shared" si="6"/>
        <v>34.61792517787471</v>
      </c>
      <c r="AF11" s="76">
        <f t="shared" si="7"/>
        <v>7.6457142857142859</v>
      </c>
      <c r="AG11" s="43"/>
      <c r="AH11" s="4"/>
      <c r="AI11" s="56"/>
      <c r="AJ11" s="1"/>
      <c r="AK11" s="5"/>
      <c r="AL11"/>
      <c r="AM11"/>
      <c r="AN11" s="51">
        <v>1</v>
      </c>
      <c r="AO11" s="52" t="s">
        <v>708</v>
      </c>
    </row>
    <row r="12" spans="1:49" ht="15.6">
      <c r="A12" s="43"/>
      <c r="B12" s="51">
        <f>+'Ark1'!C539</f>
        <v>2024</v>
      </c>
      <c r="C12" s="51">
        <f>+'Ark1'!O539</f>
        <v>3</v>
      </c>
      <c r="D12" s="52" t="str">
        <f>VLOOKUP(C12,RNR!$K$1:$L$14,2)</f>
        <v>Buskerud</v>
      </c>
      <c r="E12" s="51">
        <f>+'Ark1'!Q539</f>
        <v>217</v>
      </c>
      <c r="F12" s="459">
        <f>+'Ark1'!R539</f>
        <v>1623</v>
      </c>
      <c r="G12" s="69">
        <f>+'Ark1'!AE539</f>
        <v>4.4019528071602929</v>
      </c>
      <c r="H12" s="69">
        <f t="shared" si="0"/>
        <v>-0.27126087384207587</v>
      </c>
      <c r="I12" s="69">
        <f>+'Ark1'!AF539</f>
        <v>4.4807403051118069</v>
      </c>
      <c r="J12" s="87"/>
      <c r="K12" s="98">
        <f>+'Ark1'!U539</f>
        <v>229.87104128157756</v>
      </c>
      <c r="L12" s="244">
        <f t="shared" si="1"/>
        <v>6.5898818612875516</v>
      </c>
      <c r="M12" s="195"/>
      <c r="N12" s="53">
        <f>+'Ark1'!S539</f>
        <v>6.4060382008626</v>
      </c>
      <c r="O12" s="57">
        <f t="shared" si="2"/>
        <v>0.40938641514831531</v>
      </c>
      <c r="P12" s="53">
        <f>+'Ark1'!T539</f>
        <v>7.6142945163277886</v>
      </c>
      <c r="Q12" s="57">
        <f t="shared" si="3"/>
        <v>2.009161777706403E-2</v>
      </c>
      <c r="R12" s="374">
        <f>+IF(F12=0,"",'Ark1'!AR539)</f>
        <v>191.54420921544212</v>
      </c>
      <c r="S12" s="114">
        <f>+IF(F12=0,"",'Ark1'!AS539)</f>
        <v>32.356929844687606</v>
      </c>
      <c r="T12" s="76">
        <f>+'Ark1'!W539</f>
        <v>74.984596426370899</v>
      </c>
      <c r="U12" s="76">
        <f>+'Ark1'!X539</f>
        <v>0.49291435613062223</v>
      </c>
      <c r="V12" s="76">
        <f>+'Ark1'!AG539</f>
        <v>500.55354919053559</v>
      </c>
      <c r="W12" s="244">
        <f t="shared" si="4"/>
        <v>-54.208688571702055</v>
      </c>
      <c r="X12" s="115">
        <f>+'Ark1'!AH539</f>
        <v>98.336414048059169</v>
      </c>
      <c r="Y12" s="407">
        <f>+'Ark1'!AI539</f>
        <v>85.335797905114006</v>
      </c>
      <c r="Z12" s="75"/>
      <c r="AA12" s="76">
        <f>+'Ark1'!Y539</f>
        <v>49.334132182880467</v>
      </c>
      <c r="AB12" s="53">
        <f>+'Ark1'!Z539</f>
        <v>1.5203326859774731</v>
      </c>
      <c r="AC12" s="53">
        <f>+'Ark1'!AA539</f>
        <v>1.9508041167485544</v>
      </c>
      <c r="AD12" s="76">
        <f t="shared" si="5"/>
        <v>459.23366571530829</v>
      </c>
      <c r="AE12" s="66">
        <f t="shared" si="6"/>
        <v>35.883495239011289</v>
      </c>
      <c r="AF12" s="76">
        <f t="shared" si="7"/>
        <v>7.4792626728110596</v>
      </c>
      <c r="AG12" s="43"/>
      <c r="AH12" s="4"/>
      <c r="AI12" s="56"/>
      <c r="AJ12" s="1"/>
      <c r="AK12" s="5"/>
      <c r="AL12"/>
      <c r="AM12"/>
      <c r="AN12" s="51">
        <v>4</v>
      </c>
      <c r="AO12" s="52" t="s">
        <v>709</v>
      </c>
    </row>
    <row r="13" spans="1:49" ht="15.6">
      <c r="A13" s="43"/>
      <c r="B13" s="51">
        <f>+'Ark1'!C540</f>
        <v>2024</v>
      </c>
      <c r="C13" s="51">
        <f>+'Ark1'!O540</f>
        <v>4</v>
      </c>
      <c r="D13" s="52" t="str">
        <f>VLOOKUP(C13,RNR!$K$1:$L$14,2)</f>
        <v>Innlandet</v>
      </c>
      <c r="E13" s="51">
        <f>+'Ark1'!Q540</f>
        <v>1418</v>
      </c>
      <c r="F13" s="459">
        <f>+'Ark1'!R540</f>
        <v>9052</v>
      </c>
      <c r="G13" s="69">
        <f>+'Ark1'!AE540</f>
        <v>24.551125576349339</v>
      </c>
      <c r="H13" s="69">
        <f t="shared" si="0"/>
        <v>-0.9796254200298371</v>
      </c>
      <c r="I13" s="69">
        <f>+'Ark1'!AF540</f>
        <v>25.128592549722807</v>
      </c>
      <c r="J13" s="87"/>
      <c r="K13" s="98">
        <f>+'Ark1'!U540</f>
        <v>231.14080866107031</v>
      </c>
      <c r="L13" s="244">
        <f t="shared" si="1"/>
        <v>-4.4850866557328857</v>
      </c>
      <c r="M13" s="195"/>
      <c r="N13" s="53">
        <f>+'Ark1'!S540</f>
        <v>6.0927481759893904</v>
      </c>
      <c r="O13" s="57">
        <f t="shared" si="2"/>
        <v>-4.4725013674586478E-2</v>
      </c>
      <c r="P13" s="53">
        <f>+'Ark1'!T540</f>
        <v>7.6859257622624861</v>
      </c>
      <c r="Q13" s="57">
        <f t="shared" si="3"/>
        <v>-0.36815035241968896</v>
      </c>
      <c r="R13" s="374">
        <f>+IF(F13=0,"",'Ark1'!AR540)</f>
        <v>193.1251970276964</v>
      </c>
      <c r="S13" s="114">
        <f>+IF(F13=0,"",'Ark1'!AS540)</f>
        <v>31.869553953980802</v>
      </c>
      <c r="T13" s="76">
        <f>+'Ark1'!W540</f>
        <v>76.380910296067185</v>
      </c>
      <c r="U13" s="76">
        <f>+'Ark1'!X540</f>
        <v>0.43084401237295622</v>
      </c>
      <c r="V13" s="76">
        <f>+'Ark1'!AG540</f>
        <v>529.18993469939198</v>
      </c>
      <c r="W13" s="244">
        <f t="shared" ref="W13:W19" si="8">+V13-V39</f>
        <v>529.18993469939198</v>
      </c>
      <c r="X13" s="115">
        <f>+'Ark1'!AH540</f>
        <v>97.591692443658815</v>
      </c>
      <c r="Y13" s="407">
        <f>+'Ark1'!AI540</f>
        <v>73.740609809986736</v>
      </c>
      <c r="Z13" s="75"/>
      <c r="AA13" s="76">
        <f>+'Ark1'!Y540</f>
        <v>49.485033473999103</v>
      </c>
      <c r="AB13" s="53">
        <f>+'Ark1'!Z540</f>
        <v>1.7469895448993702</v>
      </c>
      <c r="AC13" s="53">
        <f>+'Ark1'!AA540</f>
        <v>1.8701815961610659</v>
      </c>
      <c r="AD13" s="76">
        <f t="shared" si="5"/>
        <v>436.78232238557331</v>
      </c>
      <c r="AE13" s="66">
        <f t="shared" si="6"/>
        <v>37.937036290447992</v>
      </c>
      <c r="AF13" s="76">
        <f t="shared" si="7"/>
        <v>6.3836389280677013</v>
      </c>
      <c r="AG13" s="43"/>
      <c r="AH13" s="4"/>
      <c r="AI13" s="56"/>
      <c r="AJ13" s="1"/>
      <c r="AK13" s="5"/>
      <c r="AL13"/>
      <c r="AM13"/>
      <c r="AN13" s="51">
        <v>8</v>
      </c>
      <c r="AO13" s="52" t="s">
        <v>710</v>
      </c>
    </row>
    <row r="14" spans="1:49" ht="15.6">
      <c r="A14" s="43"/>
      <c r="B14" s="51">
        <f>+'Ark1'!C541</f>
        <v>2024</v>
      </c>
      <c r="C14" s="51">
        <f>+'Ark1'!O541</f>
        <v>7</v>
      </c>
      <c r="D14" s="52" t="str">
        <f>VLOOKUP(C14,RNR!$K$1:$L$14,2)</f>
        <v>Vestfold</v>
      </c>
      <c r="E14" s="51">
        <f>+'Ark1'!Q541</f>
        <v>98</v>
      </c>
      <c r="F14" s="459">
        <f>+'Ark1'!R541</f>
        <v>815</v>
      </c>
      <c r="G14" s="69">
        <f>+'Ark1'!AE541</f>
        <v>2.2104692161649031</v>
      </c>
      <c r="H14" s="69">
        <f t="shared" si="0"/>
        <v>0.10309470784220665</v>
      </c>
      <c r="I14" s="69">
        <f>+'Ark1'!AF541</f>
        <v>2.3659868972340377</v>
      </c>
      <c r="J14" s="87"/>
      <c r="K14" s="98">
        <f>+'Ark1'!U541</f>
        <v>241.71730061349683</v>
      </c>
      <c r="L14" s="244">
        <f t="shared" si="1"/>
        <v>-5.1566178043027264</v>
      </c>
      <c r="M14" s="195"/>
      <c r="N14" s="53">
        <f>+'Ark1'!S541</f>
        <v>6.3857493857493868</v>
      </c>
      <c r="O14" s="57">
        <f t="shared" si="2"/>
        <v>-8.5202406586832424E-2</v>
      </c>
      <c r="P14" s="53">
        <f>+'Ark1'!T541</f>
        <v>7.6981595092024513</v>
      </c>
      <c r="Q14" s="57">
        <f t="shared" si="3"/>
        <v>-0.2684659543327772</v>
      </c>
      <c r="R14" s="374">
        <f>+IF(F14=0,"",'Ark1'!AR541)</f>
        <v>194.16791044776124</v>
      </c>
      <c r="S14" s="114">
        <f>+IF(F14=0,"",'Ark1'!AS541)</f>
        <v>32.518374476363761</v>
      </c>
      <c r="T14" s="76">
        <f>+'Ark1'!W541</f>
        <v>76.073619631901849</v>
      </c>
      <c r="U14" s="76">
        <f>+'Ark1'!X541</f>
        <v>3.4355828220858879</v>
      </c>
      <c r="V14" s="76">
        <f>+'Ark1'!AG541</f>
        <v>523.02114427860693</v>
      </c>
      <c r="W14" s="244">
        <f t="shared" si="8"/>
        <v>-21.107728088183649</v>
      </c>
      <c r="X14" s="115">
        <f>+'Ark1'!AH541</f>
        <v>98.036809815950946</v>
      </c>
      <c r="Y14" s="407">
        <f>+'Ark1'!AI541</f>
        <v>76.564417177914109</v>
      </c>
      <c r="Z14" s="75"/>
      <c r="AA14" s="76">
        <f>+'Ark1'!Y541</f>
        <v>59.150107333980081</v>
      </c>
      <c r="AB14" s="53">
        <f>+'Ark1'!Z541</f>
        <v>1.6784805053801548</v>
      </c>
      <c r="AC14" s="53">
        <f>+'Ark1'!AA541</f>
        <v>1.8287906222968724</v>
      </c>
      <c r="AD14" s="76">
        <f t="shared" si="5"/>
        <v>462.15588654048179</v>
      </c>
      <c r="AE14" s="66">
        <f t="shared" si="6"/>
        <v>37.85261306259838</v>
      </c>
      <c r="AF14" s="76">
        <f t="shared" si="7"/>
        <v>8.316326530612244</v>
      </c>
      <c r="AG14" s="43"/>
      <c r="AH14" s="4"/>
      <c r="AI14" s="56"/>
      <c r="AJ14" s="1"/>
      <c r="AK14" s="5"/>
      <c r="AL14"/>
      <c r="AM14"/>
      <c r="AN14" s="51">
        <v>9</v>
      </c>
      <c r="AO14" s="52" t="s">
        <v>711</v>
      </c>
    </row>
    <row r="15" spans="1:49" s="507" customFormat="1" ht="15.6">
      <c r="A15" s="43"/>
      <c r="B15" s="51">
        <f>+'Ark1'!C542</f>
        <v>2024</v>
      </c>
      <c r="C15" s="51">
        <f>+'Ark1'!O542</f>
        <v>8</v>
      </c>
      <c r="D15" s="52" t="str">
        <f>VLOOKUP(C15,RNR!$K$1:$L$14,2)</f>
        <v>Telemark</v>
      </c>
      <c r="E15" s="51">
        <f>+'Ark1'!Q542</f>
        <v>136</v>
      </c>
      <c r="F15" s="459">
        <f>+'Ark1'!R542</f>
        <v>725</v>
      </c>
      <c r="G15" s="69">
        <f>+'Ark1'!AE542</f>
        <v>1.9663683211282887</v>
      </c>
      <c r="H15" s="69">
        <f t="shared" si="0"/>
        <v>-0.36502869364156676</v>
      </c>
      <c r="I15" s="69">
        <f>+'Ark1'!AF542</f>
        <v>1.9808082523100281</v>
      </c>
      <c r="J15" s="87"/>
      <c r="K15" s="98">
        <f>+'Ark1'!U542</f>
        <v>227.48744827586225</v>
      </c>
      <c r="L15" s="244">
        <f t="shared" si="1"/>
        <v>-0.79746792525526189</v>
      </c>
      <c r="M15" s="195"/>
      <c r="N15" s="53">
        <f>+'Ark1'!S542</f>
        <v>6.1867219917012459</v>
      </c>
      <c r="O15" s="57">
        <f t="shared" si="2"/>
        <v>5.5849508479769661E-2</v>
      </c>
      <c r="P15" s="53">
        <f>+'Ark1'!T542</f>
        <v>7.5420689655172399</v>
      </c>
      <c r="Q15" s="57">
        <f t="shared" si="3"/>
        <v>-0.39871315738779067</v>
      </c>
      <c r="R15" s="374">
        <f>+IF(F15=0,"",'Ark1'!AR542)</f>
        <v>191.66853146853151</v>
      </c>
      <c r="S15" s="114">
        <f>+IF(F15=0,"",'Ark1'!AS542)</f>
        <v>31.709053540692</v>
      </c>
      <c r="T15" s="76">
        <f>+'Ark1'!W542</f>
        <v>72.13793103448279</v>
      </c>
      <c r="U15" s="76">
        <f>+'Ark1'!X542</f>
        <v>1.1034482758620687</v>
      </c>
      <c r="V15" s="76">
        <f>+'Ark1'!AG542</f>
        <v>537.36223776223756</v>
      </c>
      <c r="W15" s="244">
        <f t="shared" si="8"/>
        <v>28.273642097769937</v>
      </c>
      <c r="X15" s="115">
        <f>+'Ark1'!AH542</f>
        <v>97.931034482758619</v>
      </c>
      <c r="Y15" s="407">
        <f>+'Ark1'!AI542</f>
        <v>84.551724137931004</v>
      </c>
      <c r="Z15" s="75"/>
      <c r="AA15" s="76">
        <f>+'Ark1'!Y542</f>
        <v>57.796893792913771</v>
      </c>
      <c r="AB15" s="53">
        <f>+'Ark1'!Z542</f>
        <v>1.4953912984002613</v>
      </c>
      <c r="AC15" s="53">
        <f>+'Ark1'!AA542</f>
        <v>1.9637988858865527</v>
      </c>
      <c r="AD15" s="76">
        <f t="shared" si="5"/>
        <v>423.34096497587694</v>
      </c>
      <c r="AE15" s="66">
        <f t="shared" si="6"/>
        <v>36.770271652905961</v>
      </c>
      <c r="AF15" s="76">
        <f t="shared" si="7"/>
        <v>5.3308823529411766</v>
      </c>
      <c r="AG15" s="43"/>
      <c r="AH15" s="4"/>
      <c r="AI15" s="56"/>
      <c r="AJ15" s="1"/>
      <c r="AK15" s="5"/>
      <c r="AN15" s="51"/>
      <c r="AO15" s="52"/>
    </row>
    <row r="16" spans="1:49" s="507" customFormat="1" ht="15.6">
      <c r="A16" s="43"/>
      <c r="B16" s="51">
        <f>+'Ark1'!C543</f>
        <v>2024</v>
      </c>
      <c r="C16" s="51">
        <f>+'Ark1'!O543</f>
        <v>9</v>
      </c>
      <c r="D16" s="52" t="str">
        <f>VLOOKUP(C16,RNR!$K$1:$L$14,2)</f>
        <v>Agder</v>
      </c>
      <c r="E16" s="51">
        <f>+'Ark1'!Q543</f>
        <v>353</v>
      </c>
      <c r="F16" s="459">
        <f>+'Ark1'!R543</f>
        <v>2115</v>
      </c>
      <c r="G16" s="69">
        <f>+'Ark1'!AE543</f>
        <v>5.7363710333604541</v>
      </c>
      <c r="H16" s="69">
        <f t="shared" ref="H16:H19" si="9">+G16-G35</f>
        <v>-11.641002693488383</v>
      </c>
      <c r="I16" s="69">
        <f>+'Ark1'!AF543</f>
        <v>5.7350041494330153</v>
      </c>
      <c r="J16" s="87"/>
      <c r="K16" s="98">
        <f>+'Ark1'!U543</f>
        <v>225.77527186761256</v>
      </c>
      <c r="L16" s="244">
        <f t="shared" ref="L16:L19" si="10">+K16-K35</f>
        <v>4.5228209607014378</v>
      </c>
      <c r="M16" s="195"/>
      <c r="N16" s="53">
        <f>+'Ark1'!S543</f>
        <v>6.4985808893093679</v>
      </c>
      <c r="O16" s="57">
        <f t="shared" ref="O16:O19" si="11">+N16-N35</f>
        <v>1.0123052030936792</v>
      </c>
      <c r="P16" s="53">
        <f>+'Ark1'!T543</f>
        <v>8.1971631205673816</v>
      </c>
      <c r="Q16" s="57">
        <f t="shared" ref="Q16:Q19" si="12">+P16-P35</f>
        <v>0.62183708249213243</v>
      </c>
      <c r="R16" s="374">
        <f>+IF(F16=0,"",'Ark1'!AR543)</f>
        <v>188.953276047261</v>
      </c>
      <c r="S16" s="114">
        <f>+IF(F16=0,"",'Ark1'!AS543)</f>
        <v>32.591835140637258</v>
      </c>
      <c r="T16" s="76">
        <f>+'Ark1'!W543</f>
        <v>76.737588652482273</v>
      </c>
      <c r="U16" s="76">
        <f>+'Ark1'!X543</f>
        <v>0.61465721040189125</v>
      </c>
      <c r="V16" s="76">
        <f>+'Ark1'!AG543</f>
        <v>507.79054779806648</v>
      </c>
      <c r="W16" s="244">
        <f t="shared" si="8"/>
        <v>-15.617966018214418</v>
      </c>
      <c r="X16" s="115">
        <f>+'Ark1'!AH543</f>
        <v>87.801418439716301</v>
      </c>
      <c r="Y16" s="407">
        <f>+'Ark1'!AI543</f>
        <v>74.751773049645408</v>
      </c>
      <c r="Z16" s="75"/>
      <c r="AA16" s="76">
        <f>+'Ark1'!Y543</f>
        <v>53.82269269591999</v>
      </c>
      <c r="AB16" s="53">
        <f>+'Ark1'!Z543</f>
        <v>1.6713783314252739</v>
      </c>
      <c r="AC16" s="53">
        <f>+'Ark1'!AA543</f>
        <v>2.260440236073967</v>
      </c>
      <c r="AD16" s="76">
        <f t="shared" si="5"/>
        <v>444.62283287202268</v>
      </c>
      <c r="AE16" s="66">
        <f t="shared" si="6"/>
        <v>34.74224230078125</v>
      </c>
      <c r="AF16" s="76">
        <f t="shared" si="7"/>
        <v>5.9915014164305953</v>
      </c>
      <c r="AG16" s="43"/>
      <c r="AH16" s="4"/>
      <c r="AI16" s="56"/>
      <c r="AJ16" s="1"/>
      <c r="AK16" s="5"/>
      <c r="AN16" s="51"/>
      <c r="AO16" s="52"/>
    </row>
    <row r="17" spans="1:43" s="507" customFormat="1" ht="15.6">
      <c r="A17" s="43"/>
      <c r="B17" s="51">
        <f>+'Ark1'!C544</f>
        <v>2024</v>
      </c>
      <c r="C17" s="51">
        <f>+'Ark1'!O544</f>
        <v>11</v>
      </c>
      <c r="D17" s="52" t="str">
        <f>VLOOKUP(C17,RNR!$K$1:$L$14,2)</f>
        <v>Rogaland</v>
      </c>
      <c r="E17" s="51">
        <f>+'Ark1'!Q544</f>
        <v>1126</v>
      </c>
      <c r="F17" s="459">
        <f>+'Ark1'!R544</f>
        <v>6332</v>
      </c>
      <c r="G17" s="69">
        <f>+'Ark1'!AE544</f>
        <v>17.173854081909411</v>
      </c>
      <c r="H17" s="69">
        <f t="shared" si="9"/>
        <v>11.643624068103373</v>
      </c>
      <c r="I17" s="69">
        <f>+'Ark1'!AF544</f>
        <v>17.467884935410137</v>
      </c>
      <c r="J17" s="87"/>
      <c r="K17" s="98">
        <f>+'Ark1'!U544</f>
        <v>229.69546746683471</v>
      </c>
      <c r="L17" s="244">
        <f t="shared" si="10"/>
        <v>12.640874909133316</v>
      </c>
      <c r="M17" s="195"/>
      <c r="N17" s="53">
        <f>+'Ark1'!S544</f>
        <v>6.0370136032900996</v>
      </c>
      <c r="O17" s="57">
        <f t="shared" si="11"/>
        <v>0.66849333938812183</v>
      </c>
      <c r="P17" s="53">
        <f>+'Ark1'!T544</f>
        <v>8.2348389134554623</v>
      </c>
      <c r="Q17" s="57">
        <f t="shared" si="12"/>
        <v>0.82315733078942355</v>
      </c>
      <c r="R17" s="374">
        <f>+IF(F17=0,"",'Ark1'!AR544)</f>
        <v>192.51936218678819</v>
      </c>
      <c r="S17" s="114">
        <f>+IF(F17=0,"",'Ark1'!AS544)</f>
        <v>31.740176777468758</v>
      </c>
      <c r="T17" s="76">
        <f>+'Ark1'!W544</f>
        <v>80.337965887555285</v>
      </c>
      <c r="U17" s="76">
        <f>+'Ark1'!X544</f>
        <v>0.82122552116235004</v>
      </c>
      <c r="V17" s="76">
        <f>+'Ark1'!AG544</f>
        <v>536.64639915892781</v>
      </c>
      <c r="W17" s="244">
        <f t="shared" si="8"/>
        <v>7.9693726020449276</v>
      </c>
      <c r="X17" s="115">
        <f>+'Ark1'!AH544</f>
        <v>89.955780164245127</v>
      </c>
      <c r="Y17" s="407">
        <f>+'Ark1'!AI544</f>
        <v>67.229943145925475</v>
      </c>
      <c r="Z17" s="75"/>
      <c r="AA17" s="76">
        <f>+'Ark1'!Y544</f>
        <v>51.853588313247677</v>
      </c>
      <c r="AB17" s="53">
        <f>+'Ark1'!Z544</f>
        <v>1.6923373197960787</v>
      </c>
      <c r="AC17" s="53">
        <f>+'Ark1'!AA544</f>
        <v>2.1000629647816123</v>
      </c>
      <c r="AD17" s="76">
        <f t="shared" si="5"/>
        <v>428.02014105904846</v>
      </c>
      <c r="AE17" s="66">
        <f t="shared" si="6"/>
        <v>38.047863158972085</v>
      </c>
      <c r="AF17" s="76">
        <f t="shared" si="7"/>
        <v>5.6234458259325049</v>
      </c>
      <c r="AG17" s="43"/>
      <c r="AH17" s="4"/>
      <c r="AI17" s="56"/>
      <c r="AJ17" s="1"/>
      <c r="AK17" s="5"/>
      <c r="AN17" s="51"/>
      <c r="AO17" s="52"/>
    </row>
    <row r="18" spans="1:43" s="507" customFormat="1" ht="15.6">
      <c r="A18" s="43"/>
      <c r="B18" s="51">
        <f>+'Ark1'!C545</f>
        <v>2024</v>
      </c>
      <c r="C18" s="51">
        <f>+'Ark1'!O545</f>
        <v>14</v>
      </c>
      <c r="D18" s="52" t="str">
        <f>VLOOKUP(C18,RNR!$K$1:$L$14,2)</f>
        <v>Vestland</v>
      </c>
      <c r="E18" s="51">
        <f>+'Ark1'!Q545</f>
        <v>831</v>
      </c>
      <c r="F18" s="459">
        <f>+'Ark1'!R545</f>
        <v>2828</v>
      </c>
      <c r="G18" s="69">
        <f>+'Ark1'!AE545</f>
        <v>7.6701925684838592</v>
      </c>
      <c r="H18" s="69">
        <f t="shared" si="9"/>
        <v>6.4354638701588183</v>
      </c>
      <c r="I18" s="69">
        <f>+'Ark1'!AF545</f>
        <v>7.2717301715453182</v>
      </c>
      <c r="J18" s="87"/>
      <c r="K18" s="98">
        <f>+'Ark1'!U545</f>
        <v>214.09738330975924</v>
      </c>
      <c r="L18" s="244">
        <f t="shared" si="10"/>
        <v>14.310885419464114</v>
      </c>
      <c r="M18" s="195"/>
      <c r="N18" s="53">
        <f>+'Ark1'!S545</f>
        <v>5.2388535031847132</v>
      </c>
      <c r="O18" s="57">
        <f t="shared" si="11"/>
        <v>0.57851595044209692</v>
      </c>
      <c r="P18" s="53">
        <f>+'Ark1'!T545</f>
        <v>7.5523338048090514</v>
      </c>
      <c r="Q18" s="57">
        <f t="shared" si="12"/>
        <v>0.80549836177107625</v>
      </c>
      <c r="R18" s="374">
        <f>+IF(F18=0,"",'Ark1'!AR545)</f>
        <v>192.15791366906475</v>
      </c>
      <c r="S18" s="114">
        <f>+IF(F18=0,"",'Ark1'!AS545)</f>
        <v>29.727968094317173</v>
      </c>
      <c r="T18" s="76">
        <f>+'Ark1'!W545</f>
        <v>71.676096181046674</v>
      </c>
      <c r="U18" s="76">
        <f>+'Ark1'!X545</f>
        <v>0.28288543140028283</v>
      </c>
      <c r="V18" s="76">
        <f>+'Ark1'!AG545</f>
        <v>547.67014388489213</v>
      </c>
      <c r="W18" s="244">
        <f t="shared" si="8"/>
        <v>32.463392830039766</v>
      </c>
      <c r="X18" s="115">
        <f>+'Ark1'!AH545</f>
        <v>97.949080622347964</v>
      </c>
      <c r="Y18" s="407">
        <f>+'Ark1'!AI545</f>
        <v>49.681753889674681</v>
      </c>
      <c r="Z18" s="75"/>
      <c r="AA18" s="76">
        <f>+'Ark1'!Y545</f>
        <v>52.840420337479195</v>
      </c>
      <c r="AB18" s="53">
        <f>+'Ark1'!Z545</f>
        <v>1.5868183490483307</v>
      </c>
      <c r="AC18" s="53">
        <f>+'Ark1'!AA545</f>
        <v>2.0140291722512402</v>
      </c>
      <c r="AD18" s="76">
        <f t="shared" si="5"/>
        <v>390.92396344825704</v>
      </c>
      <c r="AE18" s="66">
        <f t="shared" si="6"/>
        <v>40.867220887090824</v>
      </c>
      <c r="AF18" s="76">
        <f t="shared" si="7"/>
        <v>3.4031287605294827</v>
      </c>
      <c r="AG18" s="43"/>
      <c r="AH18" s="4"/>
      <c r="AI18" s="56"/>
      <c r="AJ18" s="1"/>
      <c r="AK18" s="5"/>
      <c r="AN18" s="51"/>
      <c r="AO18" s="52"/>
    </row>
    <row r="19" spans="1:43" s="507" customFormat="1" ht="15.6">
      <c r="A19" s="43"/>
      <c r="B19" s="51">
        <f>+'Ark1'!C546</f>
        <v>2024</v>
      </c>
      <c r="C19" s="51">
        <f>+'Ark1'!O546</f>
        <v>15</v>
      </c>
      <c r="D19" s="52" t="str">
        <f>VLOOKUP(C19,RNR!$K$1:$L$14,2)</f>
        <v>Møre og Romsdal</v>
      </c>
      <c r="E19" s="51">
        <f>+'Ark1'!Q546</f>
        <v>511</v>
      </c>
      <c r="F19" s="459">
        <f>+'Ark1'!R546</f>
        <v>2069</v>
      </c>
      <c r="G19" s="69">
        <f>+'Ark1'!AE546</f>
        <v>5.6116083536750736</v>
      </c>
      <c r="H19" s="69">
        <f t="shared" si="9"/>
        <v>5.2365009010193653</v>
      </c>
      <c r="I19" s="69">
        <f>+'Ark1'!AF546</f>
        <v>5.3699148157715797</v>
      </c>
      <c r="J19" s="87"/>
      <c r="K19" s="98">
        <f>+'Ark1'!U546</f>
        <v>216.10256162397312</v>
      </c>
      <c r="L19" s="244">
        <f t="shared" si="10"/>
        <v>14.443533846195351</v>
      </c>
      <c r="M19" s="195"/>
      <c r="N19" s="53">
        <f>+'Ark1'!S546</f>
        <v>5.1001451378809879</v>
      </c>
      <c r="O19" s="57">
        <f t="shared" si="11"/>
        <v>0.92653402676987628</v>
      </c>
      <c r="P19" s="53">
        <f>+'Ark1'!T546</f>
        <v>7.5302078298695028</v>
      </c>
      <c r="Q19" s="57">
        <f t="shared" si="12"/>
        <v>0.75937449653617151</v>
      </c>
      <c r="R19" s="374">
        <f>+IF(F19=0,"",'Ark1'!AR546)</f>
        <v>193.70687936191425</v>
      </c>
      <c r="S19" s="114">
        <f>+IF(F19=0,"",'Ark1'!AS546)</f>
        <v>29.260347323079944</v>
      </c>
      <c r="T19" s="76">
        <f>+'Ark1'!W546</f>
        <v>69.260512324794576</v>
      </c>
      <c r="U19" s="76">
        <f>+'Ark1'!X546</f>
        <v>0.82165297245045954</v>
      </c>
      <c r="V19" s="76">
        <f>+'Ark1'!AG546</f>
        <v>555.11465603190436</v>
      </c>
      <c r="W19" s="244">
        <f t="shared" si="8"/>
        <v>20.700670017918242</v>
      </c>
      <c r="X19" s="115">
        <f>+'Ark1'!AH546</f>
        <v>96.906718221362979</v>
      </c>
      <c r="Y19" s="407">
        <f>+'Ark1'!AI546</f>
        <v>46.399226679555355</v>
      </c>
      <c r="Z19" s="75"/>
      <c r="AA19" s="76">
        <f>+'Ark1'!Y546</f>
        <v>56.473358845272251</v>
      </c>
      <c r="AB19" s="53">
        <f>+'Ark1'!Z546</f>
        <v>1.4927320289969317</v>
      </c>
      <c r="AC19" s="53">
        <f>+'Ark1'!AA546</f>
        <v>1.9775641057816955</v>
      </c>
      <c r="AD19" s="76">
        <f t="shared" si="5"/>
        <v>389.29356174583319</v>
      </c>
      <c r="AE19" s="66">
        <f t="shared" si="6"/>
        <v>42.371845463550784</v>
      </c>
      <c r="AF19" s="76">
        <f t="shared" si="7"/>
        <v>4.0489236790606657</v>
      </c>
      <c r="AG19" s="43"/>
      <c r="AH19" s="4"/>
      <c r="AI19" s="56"/>
      <c r="AJ19" s="1"/>
      <c r="AK19" s="5"/>
      <c r="AN19" s="51"/>
      <c r="AO19" s="52"/>
    </row>
    <row r="20" spans="1:43" ht="15.6">
      <c r="A20" s="43"/>
      <c r="B20" s="51">
        <f>+'Ark1'!C547</f>
        <v>2024</v>
      </c>
      <c r="C20" s="51">
        <f>+'Ark1'!O547</f>
        <v>16</v>
      </c>
      <c r="D20" s="52" t="str">
        <f>VLOOKUP(C20,RNR!$K$1:$L$14,2)</f>
        <v>Trøndelag</v>
      </c>
      <c r="E20" s="51">
        <f>+'Ark1'!Q547</f>
        <v>1305</v>
      </c>
      <c r="F20" s="459">
        <f>+'Ark1'!R547</f>
        <v>6563</v>
      </c>
      <c r="G20" s="69">
        <f>+'Ark1'!AE547</f>
        <v>17.800379712503389</v>
      </c>
      <c r="H20" s="69">
        <f>+G20-G39</f>
        <v>17.800379712503389</v>
      </c>
      <c r="I20" s="69">
        <f>+'Ark1'!AF547</f>
        <v>17.552842052651243</v>
      </c>
      <c r="J20" s="87"/>
      <c r="K20" s="98">
        <f>+'Ark1'!U547</f>
        <v>222.68863324699021</v>
      </c>
      <c r="L20" s="244">
        <f>+K20-K39</f>
        <v>222.68863324699021</v>
      </c>
      <c r="M20" s="195"/>
      <c r="N20" s="53">
        <f>+'Ark1'!S547</f>
        <v>5.6990543014032955</v>
      </c>
      <c r="O20" s="57">
        <f>+N20-N39</f>
        <v>5.6990543014032955</v>
      </c>
      <c r="P20" s="53">
        <f>+'Ark1'!T547</f>
        <v>7.7504190156940451</v>
      </c>
      <c r="Q20" s="57">
        <f>+P20-P39</f>
        <v>7.7504190156940451</v>
      </c>
      <c r="R20" s="374">
        <f>+IF(F20=0,"",'Ark1'!AR547)</f>
        <v>192.63944682252225</v>
      </c>
      <c r="S20" s="114">
        <f>+IF(F20=0,"",'Ark1'!AS547)</f>
        <v>30.836941631062423</v>
      </c>
      <c r="T20" s="76">
        <f>+'Ark1'!W547</f>
        <v>74.021026969373764</v>
      </c>
      <c r="U20" s="76">
        <f>+'Ark1'!X547</f>
        <v>0.56376657016608256</v>
      </c>
      <c r="V20" s="76">
        <f>+'Ark1'!AG547</f>
        <v>541.45620678300952</v>
      </c>
      <c r="W20" s="244">
        <f>+V20-V50</f>
        <v>-4.9056365019105215</v>
      </c>
      <c r="X20" s="115">
        <f>+'Ark1'!AH547</f>
        <v>92.213926557976563</v>
      </c>
      <c r="Y20" s="407">
        <f>+'Ark1'!AI547</f>
        <v>55.416730153893049</v>
      </c>
      <c r="Z20" s="75"/>
      <c r="AA20" s="76">
        <f>+'Ark1'!Y547</f>
        <v>51.975042141819586</v>
      </c>
      <c r="AB20" s="53">
        <f>+'Ark1'!Z547</f>
        <v>1.7329689583217651</v>
      </c>
      <c r="AC20" s="53">
        <f>+'Ark1'!AA547</f>
        <v>2.0471803000267808</v>
      </c>
      <c r="AD20" s="76">
        <f t="shared" si="5"/>
        <v>411.27727498049251</v>
      </c>
      <c r="AE20" s="66">
        <f t="shared" si="6"/>
        <v>39.074664228441712</v>
      </c>
      <c r="AF20" s="76">
        <f t="shared" si="7"/>
        <v>5.0291187739463599</v>
      </c>
      <c r="AG20" s="43"/>
      <c r="AH20" s="4"/>
      <c r="AI20" s="56"/>
      <c r="AJ20" s="1"/>
      <c r="AK20" s="5"/>
      <c r="AL20"/>
      <c r="AM20"/>
      <c r="AN20" s="51">
        <v>11</v>
      </c>
      <c r="AO20" s="52" t="s">
        <v>110</v>
      </c>
    </row>
    <row r="21" spans="1:43" ht="15.6">
      <c r="A21" s="43"/>
      <c r="B21" s="51">
        <f>+'Ark1'!C548</f>
        <v>2024</v>
      </c>
      <c r="C21" s="51">
        <f>+'Ark1'!O548</f>
        <v>18</v>
      </c>
      <c r="D21" s="52" t="str">
        <f>VLOOKUP(C21,RNR!$K$1:$L$14,2)</f>
        <v>Nordland</v>
      </c>
      <c r="E21" s="51">
        <f>+'Ark1'!Q548</f>
        <v>424</v>
      </c>
      <c r="F21" s="459">
        <f>+'Ark1'!R548</f>
        <v>1952</v>
      </c>
      <c r="G21" s="69">
        <f>+'Ark1'!AE548</f>
        <v>5.2942771901274757</v>
      </c>
      <c r="H21" s="69">
        <f>+G21-G40</f>
        <v>2.8445340419848253</v>
      </c>
      <c r="I21" s="69">
        <f>+'Ark1'!AF548</f>
        <v>5.1950211896175054</v>
      </c>
      <c r="J21" s="87"/>
      <c r="K21" s="98">
        <f>+'Ark1'!U548</f>
        <v>221.59528688524605</v>
      </c>
      <c r="L21" s="244">
        <f>+K21-K40</f>
        <v>-9.1087858420267196</v>
      </c>
      <c r="M21" s="195"/>
      <c r="N21" s="53">
        <f>+'Ark1'!S548</f>
        <v>5.3943589743589753</v>
      </c>
      <c r="O21" s="57">
        <f>+N21-N40</f>
        <v>-0.6408352003983051</v>
      </c>
      <c r="P21" s="53">
        <f>+'Ark1'!T548</f>
        <v>7.2561475409836067</v>
      </c>
      <c r="Q21" s="57">
        <f>+P21-P40</f>
        <v>-0.22870094386487949</v>
      </c>
      <c r="R21" s="374">
        <f>+IF(F21=0,"",'Ark1'!AR548)</f>
        <v>193.76744186046503</v>
      </c>
      <c r="S21" s="114">
        <f>+IF(F21=0,"",'Ark1'!AS548)</f>
        <v>30.103069460798643</v>
      </c>
      <c r="T21" s="76">
        <f>+'Ark1'!W548</f>
        <v>61.321721311475407</v>
      </c>
      <c r="U21" s="76">
        <f>+'Ark1'!X548</f>
        <v>0.40983606557377056</v>
      </c>
      <c r="V21" s="76">
        <f>+'Ark1'!AG548</f>
        <v>563.93798449612405</v>
      </c>
      <c r="W21" s="244">
        <f>+V21-V51</f>
        <v>7.8973682496252877</v>
      </c>
      <c r="X21" s="115">
        <f>+'Ark1'!AH548</f>
        <v>98.668032786885249</v>
      </c>
      <c r="Y21" s="407">
        <f>+'Ark1'!AI548</f>
        <v>52.971311475409841</v>
      </c>
      <c r="Z21" s="75"/>
      <c r="AA21" s="76">
        <f>+'Ark1'!Y548</f>
        <v>49.496039110443917</v>
      </c>
      <c r="AB21" s="53">
        <f>+'Ark1'!Z548</f>
        <v>1.54434779379899</v>
      </c>
      <c r="AC21" s="53">
        <f>+'Ark1'!AA548</f>
        <v>2.1225185885074174</v>
      </c>
      <c r="AD21" s="76">
        <f t="shared" si="5"/>
        <v>392.94265145703991</v>
      </c>
      <c r="AE21" s="66">
        <f t="shared" si="6"/>
        <v>41.079076853905292</v>
      </c>
      <c r="AF21" s="76">
        <f t="shared" si="7"/>
        <v>4.6037735849056602</v>
      </c>
      <c r="AG21" s="43"/>
      <c r="AH21" s="4"/>
      <c r="AI21" s="56"/>
      <c r="AJ21" s="1"/>
      <c r="AK21" s="5"/>
      <c r="AL21"/>
      <c r="AM21" s="2"/>
      <c r="AN21" s="51">
        <v>14</v>
      </c>
      <c r="AO21" s="52" t="s">
        <v>712</v>
      </c>
    </row>
    <row r="22" spans="1:43" ht="15.6">
      <c r="A22" s="43"/>
      <c r="B22" s="51">
        <f>+'Ark1'!C549</f>
        <v>2024</v>
      </c>
      <c r="C22" s="51">
        <f>+'Ark1'!O549</f>
        <v>55</v>
      </c>
      <c r="D22" s="52" t="str">
        <f>VLOOKUP(C22,RNR!$K$1:$L$14,2)</f>
        <v>Troms</v>
      </c>
      <c r="E22" s="51">
        <f>+'Ark1'!Q549</f>
        <v>102</v>
      </c>
      <c r="F22" s="459">
        <f>+'Ark1'!R549</f>
        <v>406</v>
      </c>
      <c r="G22" s="69">
        <f>+'Ark1'!AE549</f>
        <v>1.1011662598318419</v>
      </c>
      <c r="H22" s="69">
        <f>+G22-G41</f>
        <v>-2.1710967089599147</v>
      </c>
      <c r="I22" s="69">
        <f>+'Ark1'!AF549</f>
        <v>0.9608700642635768</v>
      </c>
      <c r="J22" s="87"/>
      <c r="K22" s="98">
        <f>+'Ark1'!U549</f>
        <v>197.05689655172409</v>
      </c>
      <c r="L22" s="244">
        <f>+K22-K41</f>
        <v>-39.290172413793158</v>
      </c>
      <c r="M22" s="195"/>
      <c r="N22" s="53">
        <f>+'Ark1'!S549</f>
        <v>4.8251231527093594</v>
      </c>
      <c r="O22" s="57">
        <f>+N22-N41</f>
        <v>-1.8146227638060664</v>
      </c>
      <c r="P22" s="53">
        <f>+'Ark1'!T549</f>
        <v>6.5689655172413772</v>
      </c>
      <c r="Q22" s="57">
        <f>+P22-P41</f>
        <v>-1.0090744101633415</v>
      </c>
      <c r="R22" s="374">
        <f>+IF(F22=0,"",'Ark1'!AR549)</f>
        <v>189.71641791044777</v>
      </c>
      <c r="S22" s="114">
        <f>+IF(F22=0,"",'Ark1'!AS549)</f>
        <v>27.984703627976959</v>
      </c>
      <c r="T22" s="76">
        <f>+'Ark1'!W549</f>
        <v>50.738916256157637</v>
      </c>
      <c r="U22" s="76">
        <f>+'Ark1'!X549</f>
        <v>0.2463054187192118</v>
      </c>
      <c r="V22" s="76">
        <f>+'Ark1'!AG549</f>
        <v>519.76616915422892</v>
      </c>
      <c r="W22" s="244">
        <f>+V22-V52</f>
        <v>-43.049473303871537</v>
      </c>
      <c r="X22" s="115">
        <f>+'Ark1'!AH549</f>
        <v>98.768472906403943</v>
      </c>
      <c r="Y22" s="407">
        <f>+'Ark1'!AI549</f>
        <v>47.044334975369445</v>
      </c>
      <c r="Z22" s="75"/>
      <c r="AA22" s="76">
        <f>+'Ark1'!Y549</f>
        <v>57.904716528793706</v>
      </c>
      <c r="AB22" s="53">
        <f>+'Ark1'!Z549</f>
        <v>1.494310839922953</v>
      </c>
      <c r="AC22" s="53">
        <f>+'Ark1'!AA549</f>
        <v>2.1018224355389976</v>
      </c>
      <c r="AD22" s="76">
        <f t="shared" si="5"/>
        <v>379.12605368752247</v>
      </c>
      <c r="AE22" s="66">
        <f t="shared" si="6"/>
        <v>40.839765186319546</v>
      </c>
      <c r="AF22" s="76">
        <f t="shared" si="7"/>
        <v>3.9803921568627452</v>
      </c>
      <c r="AG22" s="43"/>
      <c r="AH22" s="4"/>
      <c r="AI22" s="56"/>
      <c r="AJ22" s="13"/>
      <c r="AK22" s="5"/>
      <c r="AL22"/>
      <c r="AM22" s="2"/>
      <c r="AN22" s="51">
        <v>15</v>
      </c>
      <c r="AO22" s="52" t="s">
        <v>703</v>
      </c>
      <c r="AP22" s="4"/>
      <c r="AQ22" s="4"/>
    </row>
    <row r="23" spans="1:43" ht="15.6">
      <c r="A23" s="43"/>
      <c r="B23" s="51">
        <f>+'Ark1'!C550</f>
        <v>2024</v>
      </c>
      <c r="C23" s="51">
        <f>+'Ark1'!O550</f>
        <v>56</v>
      </c>
      <c r="D23" s="52" t="str">
        <f>VLOOKUP(C23,RNR!$K$1:$L$14,2)</f>
        <v>Finnmark</v>
      </c>
      <c r="E23" s="51">
        <f>+'Ark1'!Q550</f>
        <v>57</v>
      </c>
      <c r="F23" s="459">
        <f>+'Ark1'!R550</f>
        <v>199</v>
      </c>
      <c r="G23" s="69">
        <f>+'Ark1'!AE550</f>
        <v>0.53973420124762683</v>
      </c>
      <c r="H23" s="69">
        <f>+G23-G42</f>
        <v>-3.5728649019979111</v>
      </c>
      <c r="I23" s="69">
        <f>+'Ark1'!AF550</f>
        <v>0.4809388562529488</v>
      </c>
      <c r="J23" s="87"/>
      <c r="K23" s="98">
        <f>+'Ark1'!U550</f>
        <v>201.22864321608029</v>
      </c>
      <c r="L23" s="244">
        <f>+K23-K42</f>
        <v>-32.71672140485876</v>
      </c>
      <c r="M23" s="195"/>
      <c r="N23" s="53">
        <f>+'Ark1'!S550</f>
        <v>4.4221105527638196</v>
      </c>
      <c r="O23" s="57">
        <f>+N23-N42</f>
        <v>-1.7362408572144892</v>
      </c>
      <c r="P23" s="53">
        <f>+'Ark1'!T550</f>
        <v>6.9195979899497493</v>
      </c>
      <c r="Q23" s="57">
        <f>+P23-P42</f>
        <v>-0.66307349019465534</v>
      </c>
      <c r="R23" s="374">
        <f>+IF(F23=0,"",'Ark1'!AR550)</f>
        <v>193.66666666666663</v>
      </c>
      <c r="S23" s="114">
        <f>+IF(F23=0,"",'Ark1'!AS550)</f>
        <v>27.194278864992405</v>
      </c>
      <c r="T23" s="76">
        <f>+'Ark1'!W550</f>
        <v>55.276381909547744</v>
      </c>
      <c r="U23" s="76">
        <f>+'Ark1'!X550</f>
        <v>0.50251256281407031</v>
      </c>
      <c r="V23" s="76">
        <f>+'Ark1'!AG550</f>
        <v>537.16161616161605</v>
      </c>
      <c r="W23" s="244">
        <f>+V23-V53</f>
        <v>-25.499540863177344</v>
      </c>
      <c r="X23" s="115">
        <f>+'Ark1'!AH550</f>
        <v>99.497487437185939</v>
      </c>
      <c r="Y23" s="407">
        <f>+'Ark1'!AI550</f>
        <v>25.125628140703515</v>
      </c>
      <c r="Z23" s="75"/>
      <c r="AA23" s="76">
        <f>+'Ark1'!Y550</f>
        <v>50.945950605360352</v>
      </c>
      <c r="AB23" s="53">
        <f>+'Ark1'!Z550</f>
        <v>1.212461911680353</v>
      </c>
      <c r="AC23" s="53">
        <f>+'Ark1'!AA550</f>
        <v>1.8166089783154953</v>
      </c>
      <c r="AD23" s="76">
        <f t="shared" si="5"/>
        <v>374.61471028774429</v>
      </c>
      <c r="AE23" s="66">
        <f t="shared" si="6"/>
        <v>45.505113636363603</v>
      </c>
      <c r="AF23" s="76">
        <f t="shared" si="7"/>
        <v>3.4912280701754388</v>
      </c>
      <c r="AG23" s="43"/>
      <c r="AH23" s="4"/>
      <c r="AI23" s="56"/>
      <c r="AJ23" s="1"/>
      <c r="AK23" s="5"/>
      <c r="AL23"/>
      <c r="AM23"/>
      <c r="AN23" s="51">
        <v>16</v>
      </c>
      <c r="AO23" s="52" t="s">
        <v>656</v>
      </c>
    </row>
    <row r="24" spans="1:43" ht="15.6">
      <c r="A24" s="43"/>
      <c r="B24" s="43"/>
      <c r="C24" s="43"/>
      <c r="D24" s="43"/>
      <c r="E24" s="43"/>
      <c r="F24" s="454"/>
      <c r="G24" s="43"/>
      <c r="H24" s="43"/>
      <c r="I24" s="43"/>
      <c r="J24" s="87"/>
      <c r="K24" s="43"/>
      <c r="L24" s="43"/>
      <c r="M24" s="195"/>
      <c r="N24" s="43"/>
      <c r="O24" s="43"/>
      <c r="P24" s="43"/>
      <c r="Q24" s="43"/>
      <c r="R24" s="75"/>
      <c r="S24" s="75"/>
      <c r="T24" s="43"/>
      <c r="U24" s="43"/>
      <c r="V24" s="43"/>
      <c r="W24" s="43"/>
      <c r="X24" s="43"/>
      <c r="Y24" s="43"/>
      <c r="Z24" s="75"/>
      <c r="AA24" s="75"/>
      <c r="AB24" s="75"/>
      <c r="AC24" s="75"/>
      <c r="AD24" s="43"/>
      <c r="AE24" s="43"/>
      <c r="AF24" s="43"/>
      <c r="AG24" s="43"/>
      <c r="AH24" s="4"/>
      <c r="AI24" s="56"/>
      <c r="AJ24" s="5"/>
      <c r="AK24" s="5"/>
      <c r="AL24"/>
      <c r="AM24"/>
      <c r="AN24" s="1"/>
      <c r="AO24" s="11"/>
      <c r="AP24" s="11"/>
      <c r="AQ24" s="11"/>
    </row>
    <row r="25" spans="1:43" ht="15.6">
      <c r="A25" s="43"/>
      <c r="B25" s="413">
        <f>+'Ark1'!C551</f>
        <v>2023</v>
      </c>
      <c r="C25" s="413">
        <f>+'Ark1'!O551</f>
        <v>1</v>
      </c>
      <c r="D25" s="52" t="str">
        <f>VLOOKUP(C25,RNR!$K$1:$L$14,2)</f>
        <v>Østfold</v>
      </c>
      <c r="E25" s="413">
        <f>+'Ark1'!Q551</f>
        <v>150</v>
      </c>
      <c r="F25" s="518">
        <f>+'Ark1'!R551</f>
        <v>971</v>
      </c>
      <c r="G25" s="414">
        <f>+'Ark1'!AE551</f>
        <v>2.5293703925603679</v>
      </c>
      <c r="H25" s="414">
        <f>+G25-G40</f>
        <v>7.9627244417717513E-2</v>
      </c>
      <c r="I25" s="414">
        <f>+'Ark1'!AF551</f>
        <v>2.615350157793197</v>
      </c>
      <c r="J25" s="87"/>
      <c r="K25" s="417">
        <f>+'Ark1'!U551</f>
        <v>233.74459320288375</v>
      </c>
      <c r="L25" s="418">
        <f>+K25-K40</f>
        <v>3.0405204756109754</v>
      </c>
      <c r="M25" s="195"/>
      <c r="N25" s="415">
        <f>+'Ark1'!S551</f>
        <v>6.157731958762886</v>
      </c>
      <c r="O25" s="416">
        <f>+N25-N40</f>
        <v>0.12253778400560567</v>
      </c>
      <c r="P25" s="415">
        <f>+'Ark1'!T551</f>
        <v>7.7672502574665296</v>
      </c>
      <c r="Q25" s="416">
        <f>+P25-P40</f>
        <v>0.28240177261804345</v>
      </c>
      <c r="R25" s="374">
        <f>+IF(F25=0,"",'Ark1'!AR551)</f>
        <v>193.55949895615873</v>
      </c>
      <c r="S25" s="114">
        <f>+IF(F25=0,"",'Ark1'!AS551)</f>
        <v>31.79936002951052</v>
      </c>
      <c r="T25" s="419">
        <f>+'Ark1'!W551</f>
        <v>77.03398558187439</v>
      </c>
      <c r="U25" s="419">
        <f>+'Ark1'!X551</f>
        <v>1.7507723995880538</v>
      </c>
      <c r="V25" s="419">
        <f>+'Ark1'!AG551</f>
        <v>543.37995824634652</v>
      </c>
      <c r="W25" s="418">
        <f>+V25-V40</f>
        <v>-0.7489141204440557</v>
      </c>
      <c r="X25" s="115">
        <f>+'Ark1'!AH551</f>
        <v>98.24922760041197</v>
      </c>
      <c r="Y25" s="417">
        <f>+'Ark1'!AI551</f>
        <v>80.020597322348095</v>
      </c>
      <c r="Z25" s="75"/>
      <c r="AA25" s="419">
        <f>+'Ark1'!Y551</f>
        <v>53.252151473672313</v>
      </c>
      <c r="AB25" s="415">
        <f>+'Ark1'!Z551</f>
        <v>1.4986947109726965</v>
      </c>
      <c r="AC25" s="415">
        <f>+'Ark1'!AA551</f>
        <v>1.8798619923783504</v>
      </c>
      <c r="AD25" s="419">
        <f t="shared" ref="AD25:AD38" si="13">1000*K25/V25</f>
        <v>430.16785889058019</v>
      </c>
      <c r="AE25" s="420">
        <f t="shared" ref="AE25:AE38" si="14">+K25/N25</f>
        <v>37.959527106445215</v>
      </c>
      <c r="AF25" s="419">
        <f t="shared" ref="AF25:AF38" si="15">+F25/E25</f>
        <v>6.4733333333333336</v>
      </c>
      <c r="AG25" s="43"/>
      <c r="AH25" s="4"/>
      <c r="AI25" s="56"/>
      <c r="AJ25" s="1"/>
      <c r="AK25" s="5"/>
      <c r="AL25"/>
      <c r="AM25"/>
      <c r="AN25" s="2"/>
      <c r="AO25" s="2"/>
    </row>
    <row r="26" spans="1:43" ht="15.6">
      <c r="A26" s="43"/>
      <c r="B26" s="413">
        <f>+'Ark1'!C552</f>
        <v>2023</v>
      </c>
      <c r="C26" s="413">
        <f>+'Ark1'!O552</f>
        <v>2</v>
      </c>
      <c r="D26" s="52" t="str">
        <f>VLOOKUP(C26,RNR!$K$1:$L$14,2)</f>
        <v>Akershus</v>
      </c>
      <c r="E26" s="413">
        <f>+'Ark1'!Q552</f>
        <v>198</v>
      </c>
      <c r="F26" s="518">
        <f>+'Ark1'!R552</f>
        <v>1428</v>
      </c>
      <c r="G26" s="414">
        <f>+'Ark1'!AE552</f>
        <v>3.7198155721691113</v>
      </c>
      <c r="H26" s="414">
        <f t="shared" ref="H26:H38" si="16">+G26-G41</f>
        <v>0.4475526033773547</v>
      </c>
      <c r="I26" s="414">
        <f>+'Ark1'!AF552</f>
        <v>3.7696632494975022</v>
      </c>
      <c r="J26" s="87"/>
      <c r="K26" s="417">
        <f>+'Ark1'!U552</f>
        <v>229.08956582633047</v>
      </c>
      <c r="L26" s="418">
        <f t="shared" ref="L26:L38" si="17">+K26-K41</f>
        <v>-7.257503139186781</v>
      </c>
      <c r="M26" s="195"/>
      <c r="N26" s="415">
        <f>+'Ark1'!S552</f>
        <v>6.5332866152768014</v>
      </c>
      <c r="O26" s="416">
        <f t="shared" ref="O26:O38" si="18">+N26-N41</f>
        <v>-0.10645930123862435</v>
      </c>
      <c r="P26" s="415">
        <f>+'Ark1'!T552</f>
        <v>7.6897759103641503</v>
      </c>
      <c r="Q26" s="416">
        <f t="shared" ref="Q26:Q38" si="19">+P26-P41</f>
        <v>0.11173598295943155</v>
      </c>
      <c r="R26" s="374">
        <f>+IF(F26=0,"",'Ark1'!AR552)</f>
        <v>190.56428571428577</v>
      </c>
      <c r="S26" s="114">
        <f>+IF(F26=0,"",'Ark1'!AS552)</f>
        <v>32.700514941004826</v>
      </c>
      <c r="T26" s="419">
        <f>+'Ark1'!W552</f>
        <v>76.190476190476218</v>
      </c>
      <c r="U26" s="419">
        <f>+'Ark1'!X552</f>
        <v>1.6806722689075622</v>
      </c>
      <c r="V26" s="419">
        <f>+'Ark1'!AG552</f>
        <v>501.71571428571406</v>
      </c>
      <c r="W26" s="418">
        <f t="shared" ref="W26:W38" si="20">+V26-V41</f>
        <v>-7.3728813787535614</v>
      </c>
      <c r="X26" s="115">
        <f>+'Ark1'!AH552</f>
        <v>97.61904761904762</v>
      </c>
      <c r="Y26" s="417">
        <f>+'Ark1'!AI552</f>
        <v>84.383753501400577</v>
      </c>
      <c r="Z26" s="75"/>
      <c r="AA26" s="419">
        <f>+'Ark1'!Y552</f>
        <v>54.410981411207459</v>
      </c>
      <c r="AB26" s="415">
        <f>+'Ark1'!Z552</f>
        <v>1.6957858980923179</v>
      </c>
      <c r="AC26" s="415">
        <f>+'Ark1'!AA552</f>
        <v>1.9100153856221287</v>
      </c>
      <c r="AD26" s="419">
        <f t="shared" si="13"/>
        <v>456.61229916324669</v>
      </c>
      <c r="AE26" s="420">
        <f t="shared" si="14"/>
        <v>35.064980203172126</v>
      </c>
      <c r="AF26" s="419">
        <f t="shared" si="15"/>
        <v>7.2121212121212119</v>
      </c>
      <c r="AG26" s="43"/>
      <c r="AH26" s="4"/>
      <c r="AI26" s="56"/>
      <c r="AJ26" s="1"/>
      <c r="AK26" s="5"/>
      <c r="AL26"/>
      <c r="AM26"/>
      <c r="AN26" s="2"/>
      <c r="AO26" s="2"/>
    </row>
    <row r="27" spans="1:43" ht="15.6">
      <c r="A27" s="43"/>
      <c r="B27" s="413">
        <f>+'Ark1'!C553</f>
        <v>2023</v>
      </c>
      <c r="C27" s="413">
        <f>+'Ark1'!O553</f>
        <v>3</v>
      </c>
      <c r="D27" s="52" t="str">
        <f>VLOOKUP(C27,RNR!$K$1:$L$14,2)</f>
        <v>Buskerud</v>
      </c>
      <c r="E27" s="413">
        <f>+'Ark1'!Q553</f>
        <v>253</v>
      </c>
      <c r="F27" s="518">
        <f>+'Ark1'!R553</f>
        <v>1794</v>
      </c>
      <c r="G27" s="414">
        <f>+'Ark1'!AE553</f>
        <v>4.6732136810023688</v>
      </c>
      <c r="H27" s="414">
        <f t="shared" si="16"/>
        <v>0.56061457775683099</v>
      </c>
      <c r="I27" s="414">
        <f>+'Ark1'!AF553</f>
        <v>4.6157635832972899</v>
      </c>
      <c r="J27" s="87"/>
      <c r="K27" s="417">
        <f>+'Ark1'!U553</f>
        <v>223.28115942029001</v>
      </c>
      <c r="L27" s="418">
        <f t="shared" si="17"/>
        <v>-10.664205200649036</v>
      </c>
      <c r="M27" s="195"/>
      <c r="N27" s="415">
        <f>+'Ark1'!S553</f>
        <v>5.9966517857142847</v>
      </c>
      <c r="O27" s="416">
        <f t="shared" si="18"/>
        <v>-0.16169962426402407</v>
      </c>
      <c r="P27" s="415">
        <f>+'Ark1'!T553</f>
        <v>7.5942028985507246</v>
      </c>
      <c r="Q27" s="416">
        <f t="shared" si="19"/>
        <v>1.1531418406319993E-2</v>
      </c>
      <c r="R27" s="374">
        <f>+IF(F27=0,"",'Ark1'!AR553)</f>
        <v>191.61629881154505</v>
      </c>
      <c r="S27" s="114">
        <f>+IF(F27=0,"",'Ark1'!AS553)</f>
        <v>31.151803793239992</v>
      </c>
      <c r="T27" s="419">
        <f>+'Ark1'!W553</f>
        <v>74.303232998885207</v>
      </c>
      <c r="U27" s="419">
        <f>+'Ark1'!X553</f>
        <v>1.4492753623188404</v>
      </c>
      <c r="V27" s="419">
        <f>+'Ark1'!AG553</f>
        <v>501.52801358234302</v>
      </c>
      <c r="W27" s="418">
        <f t="shared" si="20"/>
        <v>-21.88050023393788</v>
      </c>
      <c r="X27" s="115">
        <f>+'Ark1'!AH553</f>
        <v>98.160535117056867</v>
      </c>
      <c r="Y27" s="417">
        <f>+'Ark1'!AI553</f>
        <v>77.090301003344493</v>
      </c>
      <c r="Z27" s="75"/>
      <c r="AA27" s="419">
        <f>+'Ark1'!Y553</f>
        <v>57.301473008223134</v>
      </c>
      <c r="AB27" s="415">
        <f>+'Ark1'!Z553</f>
        <v>1.5427863291569914</v>
      </c>
      <c r="AC27" s="415">
        <f>+'Ark1'!AA553</f>
        <v>1.9161025843605453</v>
      </c>
      <c r="AD27" s="419">
        <f t="shared" si="13"/>
        <v>445.2017701372742</v>
      </c>
      <c r="AE27" s="420">
        <f t="shared" si="14"/>
        <v>37.234304641835081</v>
      </c>
      <c r="AF27" s="419">
        <f t="shared" si="15"/>
        <v>7.0909090909090908</v>
      </c>
      <c r="AG27" s="43"/>
      <c r="AH27" s="4"/>
      <c r="AI27" s="56"/>
      <c r="AJ27" s="1"/>
      <c r="AK27" s="5"/>
      <c r="AL27"/>
      <c r="AM27"/>
      <c r="AN27" s="2"/>
      <c r="AO27" s="2"/>
    </row>
    <row r="28" spans="1:43" ht="15.6">
      <c r="A28" s="43"/>
      <c r="B28" s="413">
        <f>+'Ark1'!C554</f>
        <v>2023</v>
      </c>
      <c r="C28" s="413">
        <f>+'Ark1'!O554</f>
        <v>4</v>
      </c>
      <c r="D28" s="52" t="str">
        <f>VLOOKUP(C28,RNR!$K$1:$L$14,2)</f>
        <v>Innlandet</v>
      </c>
      <c r="E28" s="413">
        <f>+'Ark1'!Q554</f>
        <v>1505</v>
      </c>
      <c r="F28" s="518">
        <f>+'Ark1'!R554</f>
        <v>9801</v>
      </c>
      <c r="G28" s="414">
        <f>+'Ark1'!AE554</f>
        <v>25.530750996379176</v>
      </c>
      <c r="H28" s="414">
        <f t="shared" si="16"/>
        <v>-0.82254650636751236</v>
      </c>
      <c r="I28" s="414">
        <f>+'Ark1'!AF554</f>
        <v>26.611076657705329</v>
      </c>
      <c r="J28" s="87"/>
      <c r="K28" s="417">
        <f>+'Ark1'!U554</f>
        <v>235.6258953168032</v>
      </c>
      <c r="L28" s="418">
        <f t="shared" si="17"/>
        <v>-1.6976821479848354</v>
      </c>
      <c r="M28" s="195"/>
      <c r="N28" s="415">
        <f>+'Ark1'!S554</f>
        <v>6.1374731896639769</v>
      </c>
      <c r="O28" s="416">
        <f t="shared" si="18"/>
        <v>-9.2827103856003568E-2</v>
      </c>
      <c r="P28" s="415">
        <f>+'Ark1'!T554</f>
        <v>8.0540761146821751</v>
      </c>
      <c r="Q28" s="416">
        <f t="shared" si="19"/>
        <v>8.5963438625837441E-2</v>
      </c>
      <c r="R28" s="374">
        <f>+IF(F28=0,"",'Ark1'!AR554)</f>
        <v>193.92546648597929</v>
      </c>
      <c r="S28" s="114">
        <f>+IF(F28=0,"",'Ark1'!AS554)</f>
        <v>32.051958935360602</v>
      </c>
      <c r="T28" s="419">
        <f>+'Ark1'!W554</f>
        <v>81.236608509335809</v>
      </c>
      <c r="U28" s="419">
        <f>+'Ark1'!X554</f>
        <v>0.90807060504030224</v>
      </c>
      <c r="V28" s="419">
        <f>+'Ark1'!AG554</f>
        <v>534.17888043364951</v>
      </c>
      <c r="W28" s="418">
        <f t="shared" si="20"/>
        <v>5.5018538767666314</v>
      </c>
      <c r="X28" s="115">
        <f>+'Ark1'!AH554</f>
        <v>97.439036832976242</v>
      </c>
      <c r="Y28" s="417">
        <f>+'Ark1'!AI554</f>
        <v>70.758085909601078</v>
      </c>
      <c r="Z28" s="75"/>
      <c r="AA28" s="419">
        <f>+'Ark1'!Y554</f>
        <v>52.363251034963</v>
      </c>
      <c r="AB28" s="415">
        <f>+'Ark1'!Z554</f>
        <v>1.7821993715795517</v>
      </c>
      <c r="AC28" s="415">
        <f>+'Ark1'!AA554</f>
        <v>1.9316274325637113</v>
      </c>
      <c r="AD28" s="419">
        <f t="shared" si="13"/>
        <v>441.09923463376299</v>
      </c>
      <c r="AE28" s="420">
        <f t="shared" si="14"/>
        <v>38.39135227728849</v>
      </c>
      <c r="AF28" s="419">
        <f t="shared" si="15"/>
        <v>6.5122923588039869</v>
      </c>
      <c r="AG28" s="43"/>
      <c r="AH28" s="4"/>
      <c r="AI28" s="56"/>
      <c r="AJ28" s="1"/>
      <c r="AK28" s="5"/>
      <c r="AL28"/>
      <c r="AM28"/>
      <c r="AN28" s="2"/>
      <c r="AO28" s="2"/>
    </row>
    <row r="29" spans="1:43" ht="15.6">
      <c r="A29" s="43"/>
      <c r="B29" s="413">
        <f>+'Ark1'!C555</f>
        <v>2023</v>
      </c>
      <c r="C29" s="413">
        <f>+'Ark1'!O555</f>
        <v>7</v>
      </c>
      <c r="D29" s="52" t="str">
        <f>VLOOKUP(C29,RNR!$K$1:$L$14,2)</f>
        <v>Vestfold</v>
      </c>
      <c r="E29" s="413">
        <f>+'Ark1'!Q555</f>
        <v>105</v>
      </c>
      <c r="F29" s="518">
        <f>+'Ark1'!R555</f>
        <v>809</v>
      </c>
      <c r="G29" s="414">
        <f>+'Ark1'!AE555</f>
        <v>2.1073745083226965</v>
      </c>
      <c r="H29" s="414">
        <f t="shared" si="16"/>
        <v>-9.2940246554519046E-2</v>
      </c>
      <c r="I29" s="414">
        <f>+'Ark1'!AF555</f>
        <v>2.3014035091802922</v>
      </c>
      <c r="J29" s="87"/>
      <c r="K29" s="417">
        <f>+'Ark1'!U555</f>
        <v>246.87391841779956</v>
      </c>
      <c r="L29" s="418">
        <f t="shared" si="17"/>
        <v>10.49364851226656</v>
      </c>
      <c r="M29" s="195"/>
      <c r="N29" s="415">
        <f>+'Ark1'!S555</f>
        <v>6.4709517923362192</v>
      </c>
      <c r="O29" s="416">
        <f t="shared" si="18"/>
        <v>4.3924765309194314E-2</v>
      </c>
      <c r="P29" s="415">
        <f>+'Ark1'!T555</f>
        <v>7.9666254635352285</v>
      </c>
      <c r="Q29" s="416">
        <f t="shared" si="19"/>
        <v>0.32155123951363684</v>
      </c>
      <c r="R29" s="374">
        <f>+IF(F29=0,"",'Ark1'!AR555)</f>
        <v>195.29286608260327</v>
      </c>
      <c r="S29" s="114">
        <f>+IF(F29=0,"",'Ark1'!AS555)</f>
        <v>32.729717388283255</v>
      </c>
      <c r="T29" s="419">
        <f>+'Ark1'!W555</f>
        <v>81.82941903584674</v>
      </c>
      <c r="U29" s="419">
        <f>+'Ark1'!X555</f>
        <v>4.4499381953028436</v>
      </c>
      <c r="V29" s="419">
        <f>+'Ark1'!AG555</f>
        <v>541.21151439299126</v>
      </c>
      <c r="W29" s="418">
        <f t="shared" si="20"/>
        <v>26.004763338138901</v>
      </c>
      <c r="X29" s="115">
        <f>+'Ark1'!AH555</f>
        <v>98.393077873918401</v>
      </c>
      <c r="Y29" s="417">
        <f>+'Ark1'!AI555</f>
        <v>80.469715698393088</v>
      </c>
      <c r="Z29" s="75"/>
      <c r="AA29" s="419">
        <f>+'Ark1'!Y555</f>
        <v>58.99251172523774</v>
      </c>
      <c r="AB29" s="415">
        <f>+'Ark1'!Z555</f>
        <v>1.6406333634531303</v>
      </c>
      <c r="AC29" s="415">
        <f>+'Ark1'!AA555</f>
        <v>1.7607514996879079</v>
      </c>
      <c r="AD29" s="419">
        <f t="shared" si="13"/>
        <v>456.15052867950698</v>
      </c>
      <c r="AE29" s="420">
        <f t="shared" si="14"/>
        <v>38.151098376313236</v>
      </c>
      <c r="AF29" s="419">
        <f t="shared" si="15"/>
        <v>7.7047619047619049</v>
      </c>
      <c r="AG29" s="43"/>
      <c r="AH29" s="4"/>
      <c r="AI29" s="56"/>
      <c r="AJ29" s="1"/>
      <c r="AK29" s="5"/>
      <c r="AL29"/>
      <c r="AM29"/>
      <c r="AN29" s="2"/>
      <c r="AO29" s="2"/>
    </row>
    <row r="30" spans="1:43" ht="15.6">
      <c r="A30" s="43"/>
      <c r="B30" s="413">
        <f>+'Ark1'!C556</f>
        <v>2023</v>
      </c>
      <c r="C30" s="413">
        <f>+'Ark1'!O556</f>
        <v>8</v>
      </c>
      <c r="D30" s="52" t="str">
        <f>VLOOKUP(C30,RNR!$K$1:$L$14,2)</f>
        <v>Telemark</v>
      </c>
      <c r="E30" s="413">
        <f>+'Ark1'!Q556</f>
        <v>160</v>
      </c>
      <c r="F30" s="518">
        <f>+'Ark1'!R556</f>
        <v>895</v>
      </c>
      <c r="G30" s="414">
        <f>+'Ark1'!AE556</f>
        <v>2.3313970147698555</v>
      </c>
      <c r="H30" s="414">
        <f t="shared" si="16"/>
        <v>0.11920471735618987</v>
      </c>
      <c r="I30" s="414">
        <f>+'Ark1'!AF556</f>
        <v>2.3543405950209157</v>
      </c>
      <c r="J30" s="87"/>
      <c r="K30" s="417">
        <f>+'Ark1'!U556</f>
        <v>228.28491620111751</v>
      </c>
      <c r="L30" s="418">
        <f t="shared" si="17"/>
        <v>-1.1415401747213707</v>
      </c>
      <c r="M30" s="195"/>
      <c r="N30" s="415">
        <f>+'Ark1'!S556</f>
        <v>6.1308724832214763</v>
      </c>
      <c r="O30" s="416">
        <f t="shared" si="18"/>
        <v>-0.11476510067114187</v>
      </c>
      <c r="P30" s="415">
        <f>+'Ark1'!T556</f>
        <v>7.9407821229050306</v>
      </c>
      <c r="Q30" s="416">
        <f t="shared" si="19"/>
        <v>0.3327284316298611</v>
      </c>
      <c r="R30" s="374">
        <f>+IF(F30=0,"",'Ark1'!AR556)</f>
        <v>191.8384879725086</v>
      </c>
      <c r="S30" s="114">
        <f>+IF(F30=0,"",'Ark1'!AS556)</f>
        <v>31.689690698593012</v>
      </c>
      <c r="T30" s="419">
        <f>+'Ark1'!W556</f>
        <v>77.094972067039109</v>
      </c>
      <c r="U30" s="419">
        <f>+'Ark1'!X556</f>
        <v>1.1173184357541901</v>
      </c>
      <c r="V30" s="419">
        <f>+'Ark1'!AG556</f>
        <v>529.19014891179836</v>
      </c>
      <c r="W30" s="418">
        <f t="shared" si="20"/>
        <v>-5.2238371021877583</v>
      </c>
      <c r="X30" s="115">
        <f>+'Ark1'!AH556</f>
        <v>97.094972067039109</v>
      </c>
      <c r="Y30" s="417">
        <f>+'Ark1'!AI556</f>
        <v>78.659217877094989</v>
      </c>
      <c r="Z30" s="75"/>
      <c r="AA30" s="419">
        <f>+'Ark1'!Y556</f>
        <v>56.779615572368805</v>
      </c>
      <c r="AB30" s="415">
        <f>+'Ark1'!Z556</f>
        <v>1.6169839922983889</v>
      </c>
      <c r="AC30" s="415">
        <f>+'Ark1'!AA556</f>
        <v>2.0959821773395646</v>
      </c>
      <c r="AD30" s="419">
        <f t="shared" si="13"/>
        <v>431.38542293455731</v>
      </c>
      <c r="AE30" s="420">
        <f t="shared" si="14"/>
        <v>37.23530652869897</v>
      </c>
      <c r="AF30" s="419">
        <f t="shared" si="15"/>
        <v>5.59375</v>
      </c>
      <c r="AG30" s="43"/>
      <c r="AH30" s="4"/>
      <c r="AI30" s="56"/>
      <c r="AJ30" s="13"/>
      <c r="AK30" s="5"/>
      <c r="AL30"/>
      <c r="AM30"/>
      <c r="AN30" s="2"/>
      <c r="AO30" s="4"/>
      <c r="AP30" s="4"/>
      <c r="AQ30" s="4"/>
    </row>
    <row r="31" spans="1:43" s="510" customFormat="1" ht="15.6">
      <c r="A31" s="43"/>
      <c r="B31" s="413">
        <f>+'Ark1'!C557</f>
        <v>2023</v>
      </c>
      <c r="C31" s="413">
        <f>+'Ark1'!O557</f>
        <v>9</v>
      </c>
      <c r="D31" s="52" t="str">
        <f>VLOOKUP(C31,RNR!$K$1:$L$14,2)</f>
        <v>Agder</v>
      </c>
      <c r="E31" s="413">
        <f>+'Ark1'!Q557</f>
        <v>349</v>
      </c>
      <c r="F31" s="518">
        <f>+'Ark1'!R557</f>
        <v>2216</v>
      </c>
      <c r="G31" s="414">
        <f>+'Ark1'!AE557</f>
        <v>5.7724869103128515</v>
      </c>
      <c r="H31" s="414">
        <f t="shared" si="16"/>
        <v>0.49291925286117966</v>
      </c>
      <c r="I31" s="414">
        <f>+'Ark1'!AF557</f>
        <v>5.7917919423648092</v>
      </c>
      <c r="J31" s="87"/>
      <c r="K31" s="417">
        <f>+'Ark1'!U557</f>
        <v>226.81624548736423</v>
      </c>
      <c r="L31" s="418">
        <f t="shared" si="17"/>
        <v>-4.0722528253466521</v>
      </c>
      <c r="M31" s="195"/>
      <c r="N31" s="415">
        <f>+'Ark1'!S557</f>
        <v>6.3717253839205084</v>
      </c>
      <c r="O31" s="416">
        <f t="shared" si="18"/>
        <v>-8.6302785093573142E-2</v>
      </c>
      <c r="P31" s="415">
        <f>+'Ark1'!T557</f>
        <v>8.140794223826715</v>
      </c>
      <c r="Q31" s="416">
        <f t="shared" si="19"/>
        <v>8.4551254197917203E-2</v>
      </c>
      <c r="R31" s="374">
        <f>+IF(F31=0,"",'Ark1'!AR557)</f>
        <v>190.11759216052263</v>
      </c>
      <c r="S31" s="114">
        <f>+IF(F31=0,"",'Ark1'!AS557)</f>
        <v>32.528247293760202</v>
      </c>
      <c r="T31" s="419">
        <f>+'Ark1'!W557</f>
        <v>78.971119133574007</v>
      </c>
      <c r="U31" s="419">
        <f>+'Ark1'!X557</f>
        <v>0.4512635379061371</v>
      </c>
      <c r="V31" s="419">
        <f>+'Ark1'!AG557</f>
        <v>518.54596360242658</v>
      </c>
      <c r="W31" s="418">
        <f t="shared" si="20"/>
        <v>1.4753338202017403</v>
      </c>
      <c r="X31" s="115">
        <f>+'Ark1'!AH557</f>
        <v>96.254512635379058</v>
      </c>
      <c r="Y31" s="417">
        <f>+'Ark1'!AI557</f>
        <v>79.016245487364628</v>
      </c>
      <c r="Z31" s="75"/>
      <c r="AA31" s="419">
        <f>+'Ark1'!Y557</f>
        <v>52.330145618146659</v>
      </c>
      <c r="AB31" s="415">
        <f>+'Ark1'!Z557</f>
        <v>1.6141679016058288</v>
      </c>
      <c r="AC31" s="415">
        <f>+'Ark1'!AA557</f>
        <v>2.1260028640321167</v>
      </c>
      <c r="AD31" s="419">
        <f t="shared" si="13"/>
        <v>437.4081786533124</v>
      </c>
      <c r="AE31" s="420">
        <f t="shared" si="14"/>
        <v>35.597303998654866</v>
      </c>
      <c r="AF31" s="419">
        <f t="shared" si="15"/>
        <v>6.3495702005730656</v>
      </c>
      <c r="AG31" s="43"/>
      <c r="AH31" s="4"/>
      <c r="AI31" s="56"/>
      <c r="AJ31" s="13"/>
      <c r="AK31" s="5"/>
      <c r="AN31" s="511"/>
      <c r="AO31" s="4"/>
      <c r="AP31" s="4"/>
      <c r="AQ31" s="4"/>
    </row>
    <row r="32" spans="1:43" s="510" customFormat="1" ht="15.6">
      <c r="A32" s="43"/>
      <c r="B32" s="413">
        <f>+'Ark1'!C558</f>
        <v>2023</v>
      </c>
      <c r="C32" s="413">
        <f>+'Ark1'!O558</f>
        <v>11</v>
      </c>
      <c r="D32" s="52" t="str">
        <f>VLOOKUP(C32,RNR!$K$1:$L$14,2)</f>
        <v>Rogaland</v>
      </c>
      <c r="E32" s="413">
        <f>+'Ark1'!Q558</f>
        <v>1108</v>
      </c>
      <c r="F32" s="518">
        <f>+'Ark1'!R558</f>
        <v>5913</v>
      </c>
      <c r="G32" s="414">
        <f>+'Ark1'!AE558</f>
        <v>15.402849774675037</v>
      </c>
      <c r="H32" s="414">
        <f t="shared" si="16"/>
        <v>0.86473771006120614</v>
      </c>
      <c r="I32" s="414">
        <f>+'Ark1'!AF558</f>
        <v>15.712518713933948</v>
      </c>
      <c r="J32" s="87"/>
      <c r="K32" s="417">
        <f>+'Ark1'!U558</f>
        <v>230.6050904786062</v>
      </c>
      <c r="L32" s="418">
        <f t="shared" si="17"/>
        <v>-4.9078016782573854</v>
      </c>
      <c r="M32" s="195"/>
      <c r="N32" s="415">
        <f>+'Ark1'!S558</f>
        <v>5.8745762711864398</v>
      </c>
      <c r="O32" s="416">
        <f t="shared" si="18"/>
        <v>-0.15099656023745567</v>
      </c>
      <c r="P32" s="415">
        <f>+'Ark1'!T558</f>
        <v>8.0175883646203268</v>
      </c>
      <c r="Q32" s="416">
        <f t="shared" si="19"/>
        <v>-3.2043988320848982E-2</v>
      </c>
      <c r="R32" s="374">
        <f>+IF(F32=0,"",'Ark1'!AR558)</f>
        <v>194.09092523530455</v>
      </c>
      <c r="S32" s="114">
        <f>+IF(F32=0,"",'Ark1'!AS558)</f>
        <v>31.390580273124577</v>
      </c>
      <c r="T32" s="419">
        <f>+'Ark1'!W558</f>
        <v>78.504989007272115</v>
      </c>
      <c r="U32" s="419">
        <f>+'Ark1'!X558</f>
        <v>0.99780145442245916</v>
      </c>
      <c r="V32" s="419">
        <f>+'Ark1'!AG558</f>
        <v>547.72900017758843</v>
      </c>
      <c r="W32" s="418">
        <f t="shared" si="20"/>
        <v>6.6895814885242544E-2</v>
      </c>
      <c r="X32" s="115">
        <f>+'Ark1'!AH558</f>
        <v>94.909521393539649</v>
      </c>
      <c r="Y32" s="417">
        <f>+'Ark1'!AI558</f>
        <v>66.277693218332502</v>
      </c>
      <c r="Z32" s="75"/>
      <c r="AA32" s="419">
        <f>+'Ark1'!Y558</f>
        <v>52.269615588915762</v>
      </c>
      <c r="AB32" s="415">
        <f>+'Ark1'!Z558</f>
        <v>1.7856820116028027</v>
      </c>
      <c r="AC32" s="415">
        <f>+'Ark1'!AA558</f>
        <v>2.0402748001063902</v>
      </c>
      <c r="AD32" s="419">
        <f t="shared" si="13"/>
        <v>421.02041411690425</v>
      </c>
      <c r="AE32" s="420">
        <f t="shared" si="14"/>
        <v>39.254761506744856</v>
      </c>
      <c r="AF32" s="419">
        <f t="shared" si="15"/>
        <v>5.3366425992779787</v>
      </c>
      <c r="AG32" s="43"/>
      <c r="AH32" s="4"/>
      <c r="AI32" s="56"/>
      <c r="AJ32" s="13"/>
      <c r="AK32" s="5"/>
      <c r="AN32" s="511"/>
      <c r="AO32" s="4"/>
      <c r="AP32" s="4"/>
      <c r="AQ32" s="4"/>
    </row>
    <row r="33" spans="1:43" s="510" customFormat="1" ht="15.6">
      <c r="A33" s="43"/>
      <c r="B33" s="413">
        <f>+'Ark1'!C559</f>
        <v>2023</v>
      </c>
      <c r="C33" s="413">
        <f>+'Ark1'!O559</f>
        <v>14</v>
      </c>
      <c r="D33" s="52" t="str">
        <f>VLOOKUP(C33,RNR!$K$1:$L$14,2)</f>
        <v>Vestland</v>
      </c>
      <c r="E33" s="413">
        <f>+'Ark1'!Q559</f>
        <v>874</v>
      </c>
      <c r="F33" s="518">
        <f>+'Ark1'!R559</f>
        <v>2964</v>
      </c>
      <c r="G33" s="414">
        <f>+'Ark1'!AE559</f>
        <v>7.7209617338300012</v>
      </c>
      <c r="H33" s="414">
        <f t="shared" si="16"/>
        <v>-0.44484875997882956</v>
      </c>
      <c r="I33" s="414">
        <f>+'Ark1'!AF559</f>
        <v>7.1823272730817616</v>
      </c>
      <c r="J33" s="87"/>
      <c r="K33" s="417">
        <f>+'Ark1'!U559</f>
        <v>210.28967611336</v>
      </c>
      <c r="L33" s="418">
        <f t="shared" si="17"/>
        <v>-8.3418802502766027</v>
      </c>
      <c r="M33" s="195"/>
      <c r="N33" s="415">
        <f>+'Ark1'!S559</f>
        <v>4.9713128585892683</v>
      </c>
      <c r="O33" s="416">
        <f t="shared" si="18"/>
        <v>-0.19025919381247647</v>
      </c>
      <c r="P33" s="415">
        <f>+'Ark1'!T559</f>
        <v>7.4838056680161982</v>
      </c>
      <c r="Q33" s="416">
        <f t="shared" si="19"/>
        <v>7.4420316525634078E-3</v>
      </c>
      <c r="R33" s="374">
        <f>+IF(F33=0,"",'Ark1'!AR559)</f>
        <v>192.82584847446003</v>
      </c>
      <c r="S33" s="114">
        <f>+IF(F33=0,"",'Ark1'!AS559)</f>
        <v>28.941038968675393</v>
      </c>
      <c r="T33" s="419">
        <f>+'Ark1'!W559</f>
        <v>67.847503373819151</v>
      </c>
      <c r="U33" s="419">
        <f>+'Ark1'!X559</f>
        <v>0.20242914979757079</v>
      </c>
      <c r="V33" s="419">
        <f>+'Ark1'!AG559</f>
        <v>539.65649640041124</v>
      </c>
      <c r="W33" s="418">
        <f t="shared" si="20"/>
        <v>-12.774685994217634</v>
      </c>
      <c r="X33" s="115">
        <f>+'Ark1'!AH559</f>
        <v>98.144399460188893</v>
      </c>
      <c r="Y33" s="417">
        <f>+'Ark1'!AI559</f>
        <v>43.151147098515509</v>
      </c>
      <c r="Z33" s="75"/>
      <c r="AA33" s="419">
        <f>+'Ark1'!Y559</f>
        <v>52.106502595316336</v>
      </c>
      <c r="AB33" s="415">
        <f>+'Ark1'!Z559</f>
        <v>1.5602873149551302</v>
      </c>
      <c r="AC33" s="415">
        <f>+'Ark1'!AA559</f>
        <v>2.1232456973981666</v>
      </c>
      <c r="AD33" s="419">
        <f t="shared" si="13"/>
        <v>389.6732041882629</v>
      </c>
      <c r="AE33" s="420">
        <f t="shared" si="14"/>
        <v>42.300632065436908</v>
      </c>
      <c r="AF33" s="419">
        <f t="shared" si="15"/>
        <v>3.3913043478260869</v>
      </c>
      <c r="AG33" s="43"/>
      <c r="AH33" s="4"/>
      <c r="AI33" s="56"/>
      <c r="AJ33" s="13"/>
      <c r="AK33" s="5"/>
      <c r="AN33" s="511"/>
      <c r="AO33" s="4"/>
      <c r="AP33" s="4"/>
      <c r="AQ33" s="4"/>
    </row>
    <row r="34" spans="1:43" s="510" customFormat="1" ht="15.6">
      <c r="A34" s="43"/>
      <c r="B34" s="413">
        <f>+'Ark1'!C560</f>
        <v>2023</v>
      </c>
      <c r="C34" s="413">
        <f>+'Ark1'!O560</f>
        <v>15</v>
      </c>
      <c r="D34" s="52" t="str">
        <f>VLOOKUP(C34,RNR!$K$1:$L$14,2)</f>
        <v>Møre og Romsdal</v>
      </c>
      <c r="E34" s="413">
        <f>+'Ark1'!Q560</f>
        <v>513</v>
      </c>
      <c r="F34" s="518">
        <f>+'Ark1'!R560</f>
        <v>2186</v>
      </c>
      <c r="G34" s="414">
        <f>+'Ark1'!AE560</f>
        <v>5.6943395243429107</v>
      </c>
      <c r="H34" s="414">
        <f t="shared" si="16"/>
        <v>-0.14941140359009886</v>
      </c>
      <c r="I34" s="414">
        <f>+'Ark1'!AF560</f>
        <v>5.3022057122941266</v>
      </c>
      <c r="J34" s="87"/>
      <c r="K34" s="417">
        <f>+'Ark1'!U560</f>
        <v>210.49286367795037</v>
      </c>
      <c r="L34" s="418">
        <f t="shared" si="17"/>
        <v>-5.0442552244889214</v>
      </c>
      <c r="M34" s="195"/>
      <c r="N34" s="415">
        <f>+'Ark1'!S560</f>
        <v>4.8602840128263836</v>
      </c>
      <c r="O34" s="416">
        <f t="shared" si="18"/>
        <v>-0.13615364620669634</v>
      </c>
      <c r="P34" s="415">
        <f>+'Ark1'!T560</f>
        <v>7.5585544373284543</v>
      </c>
      <c r="Q34" s="416">
        <f t="shared" si="19"/>
        <v>0.10022110399512307</v>
      </c>
      <c r="R34" s="374">
        <f>+IF(F34=0,"",'Ark1'!AR560)</f>
        <v>193.24645892351276</v>
      </c>
      <c r="S34" s="114">
        <f>+IF(F34=0,"",'Ark1'!AS560)</f>
        <v>28.656001077779759</v>
      </c>
      <c r="T34" s="419">
        <f>+'Ark1'!W560</f>
        <v>70.402561756633105</v>
      </c>
      <c r="U34" s="419">
        <f>+'Ark1'!X560</f>
        <v>0.18298261665141807</v>
      </c>
      <c r="V34" s="419">
        <f>+'Ark1'!AG560</f>
        <v>554.99150141643054</v>
      </c>
      <c r="W34" s="418">
        <f t="shared" si="20"/>
        <v>7.3941609908986266</v>
      </c>
      <c r="X34" s="115">
        <f>+'Ark1'!AH560</f>
        <v>96.569075937785939</v>
      </c>
      <c r="Y34" s="417">
        <f>+'Ark1'!AI560</f>
        <v>39.249771271729195</v>
      </c>
      <c r="Z34" s="75"/>
      <c r="AA34" s="419">
        <f>+'Ark1'!Y560</f>
        <v>53.14170851794016</v>
      </c>
      <c r="AB34" s="415">
        <f>+'Ark1'!Z560</f>
        <v>1.4439068972831952</v>
      </c>
      <c r="AC34" s="415">
        <f>+'Ark1'!AA560</f>
        <v>2.0165151872642819</v>
      </c>
      <c r="AD34" s="419">
        <f t="shared" si="13"/>
        <v>379.27222874717472</v>
      </c>
      <c r="AE34" s="420">
        <f t="shared" si="14"/>
        <v>43.308757908479343</v>
      </c>
      <c r="AF34" s="419">
        <f t="shared" si="15"/>
        <v>4.261208576998051</v>
      </c>
      <c r="AG34" s="43"/>
      <c r="AH34" s="4"/>
      <c r="AI34" s="56"/>
      <c r="AJ34" s="13"/>
      <c r="AK34" s="5"/>
      <c r="AN34" s="511"/>
      <c r="AO34" s="4"/>
      <c r="AP34" s="4"/>
      <c r="AQ34" s="4"/>
    </row>
    <row r="35" spans="1:43" ht="15.6">
      <c r="A35" s="43"/>
      <c r="B35" s="413">
        <f>+'Ark1'!C561</f>
        <v>2023</v>
      </c>
      <c r="C35" s="413">
        <f>+'Ark1'!O561</f>
        <v>16</v>
      </c>
      <c r="D35" s="52" t="str">
        <f>VLOOKUP(C35,RNR!$K$1:$L$14,2)</f>
        <v>Trøndelag</v>
      </c>
      <c r="E35" s="413">
        <f>+'Ark1'!Q561</f>
        <v>1372</v>
      </c>
      <c r="F35" s="518">
        <f>+'Ark1'!R561</f>
        <v>6671</v>
      </c>
      <c r="G35" s="414">
        <f>+'Ark1'!AE561</f>
        <v>17.377373726848838</v>
      </c>
      <c r="H35" s="414">
        <f t="shared" si="16"/>
        <v>-7.9644416097387705E-2</v>
      </c>
      <c r="I35" s="414">
        <f>+'Ark1'!AF561</f>
        <v>17.007797250177731</v>
      </c>
      <c r="J35" s="87"/>
      <c r="K35" s="417">
        <f>+'Ark1'!U561</f>
        <v>221.25245090691112</v>
      </c>
      <c r="L35" s="418">
        <f t="shared" si="17"/>
        <v>-5.4778110424003899</v>
      </c>
      <c r="M35" s="195"/>
      <c r="N35" s="415">
        <f>+'Ark1'!S561</f>
        <v>5.4862756862156887</v>
      </c>
      <c r="O35" s="416">
        <f t="shared" si="18"/>
        <v>-0.14401080764515584</v>
      </c>
      <c r="P35" s="415">
        <f>+'Ark1'!T561</f>
        <v>7.5753260380752492</v>
      </c>
      <c r="Q35" s="416">
        <f t="shared" si="19"/>
        <v>-0.14197282227515107</v>
      </c>
      <c r="R35" s="374">
        <f>+IF(F35=0,"",'Ark1'!AR561)</f>
        <v>193.29677938808376</v>
      </c>
      <c r="S35" s="114">
        <f>+IF(F35=0,"",'Ark1'!AS561)</f>
        <v>30.140719863383591</v>
      </c>
      <c r="T35" s="419">
        <f>+'Ark1'!W561</f>
        <v>71.11377604557039</v>
      </c>
      <c r="U35" s="419">
        <f>+'Ark1'!X561</f>
        <v>0.34477589566781591</v>
      </c>
      <c r="V35" s="419">
        <f>+'Ark1'!AG561</f>
        <v>547.67600644122388</v>
      </c>
      <c r="W35" s="418">
        <f t="shared" si="20"/>
        <v>1.3141631563038345</v>
      </c>
      <c r="X35" s="115">
        <f>+'Ark1'!AH561</f>
        <v>92.654774396642182</v>
      </c>
      <c r="Y35" s="417">
        <f>+'Ark1'!AI561</f>
        <v>51.341627941837807</v>
      </c>
      <c r="Z35" s="75"/>
      <c r="AA35" s="419">
        <f>+'Ark1'!Y561</f>
        <v>53.336186917246238</v>
      </c>
      <c r="AB35" s="415">
        <f>+'Ark1'!Z561</f>
        <v>1.7352542699709068</v>
      </c>
      <c r="AC35" s="415">
        <f>+'Ark1'!AA561</f>
        <v>2.117869049263597</v>
      </c>
      <c r="AD35" s="419">
        <f t="shared" si="13"/>
        <v>403.98419559147828</v>
      </c>
      <c r="AE35" s="420">
        <f t="shared" si="14"/>
        <v>40.328350881602553</v>
      </c>
      <c r="AF35" s="419">
        <f t="shared" si="15"/>
        <v>4.8622448979591839</v>
      </c>
      <c r="AG35" s="43"/>
      <c r="AH35" s="4"/>
      <c r="AI35" s="56"/>
      <c r="AJ35" s="13"/>
      <c r="AK35" s="5"/>
      <c r="AL35"/>
      <c r="AM35"/>
      <c r="AN35" s="1"/>
      <c r="AO35" s="11"/>
      <c r="AP35" s="11"/>
      <c r="AQ35" s="11"/>
    </row>
    <row r="36" spans="1:43" ht="15.6">
      <c r="A36" s="43"/>
      <c r="B36" s="413">
        <f>+'Ark1'!C562</f>
        <v>2023</v>
      </c>
      <c r="C36" s="413">
        <f>+'Ark1'!O562</f>
        <v>18</v>
      </c>
      <c r="D36" s="52" t="str">
        <f>VLOOKUP(C36,RNR!$K$1:$L$14,2)</f>
        <v>Nordland</v>
      </c>
      <c r="E36" s="413">
        <f>+'Ark1'!Q562</f>
        <v>450</v>
      </c>
      <c r="F36" s="518">
        <f>+'Ark1'!R562</f>
        <v>2123</v>
      </c>
      <c r="G36" s="414">
        <f>+'Ark1'!AE562</f>
        <v>5.5302300138060385</v>
      </c>
      <c r="H36" s="414">
        <f t="shared" si="16"/>
        <v>-0.9905408387045771</v>
      </c>
      <c r="I36" s="414">
        <f>+'Ark1'!AF562</f>
        <v>5.3099204225619392</v>
      </c>
      <c r="J36" s="87"/>
      <c r="K36" s="417">
        <f>+'Ark1'!U562</f>
        <v>217.0545925577014</v>
      </c>
      <c r="L36" s="418">
        <f t="shared" si="17"/>
        <v>-6.5234129067792423</v>
      </c>
      <c r="M36" s="195"/>
      <c r="N36" s="415">
        <f>+'Ark1'!S562</f>
        <v>5.3685202639019778</v>
      </c>
      <c r="O36" s="416">
        <f t="shared" si="18"/>
        <v>-0.17485873153181242</v>
      </c>
      <c r="P36" s="415">
        <f>+'Ark1'!T562</f>
        <v>7.4116815826660387</v>
      </c>
      <c r="Q36" s="416">
        <f t="shared" si="19"/>
        <v>-0.30143317143232107</v>
      </c>
      <c r="R36" s="374">
        <f>+IF(F36=0,"",'Ark1'!AR562)</f>
        <v>193.15129682997124</v>
      </c>
      <c r="S36" s="114">
        <f>+IF(F36=0,"",'Ark1'!AS562)</f>
        <v>29.866693330422603</v>
      </c>
      <c r="T36" s="419">
        <f>+'Ark1'!W562</f>
        <v>64.107395195478119</v>
      </c>
      <c r="U36" s="419">
        <f>+'Ark1'!X562</f>
        <v>0.2826189354686765</v>
      </c>
      <c r="V36" s="419">
        <f>+'Ark1'!AG562</f>
        <v>558.13160422670512</v>
      </c>
      <c r="W36" s="418">
        <f t="shared" si="20"/>
        <v>2.0909879802063642</v>
      </c>
      <c r="X36" s="115">
        <f>+'Ark1'!AH562</f>
        <v>97.597739048516246</v>
      </c>
      <c r="Y36" s="417">
        <f>+'Ark1'!AI562</f>
        <v>57.795572303344301</v>
      </c>
      <c r="Z36" s="75"/>
      <c r="AA36" s="419">
        <f>+'Ark1'!Y562</f>
        <v>47.877115147413683</v>
      </c>
      <c r="AB36" s="415">
        <f>+'Ark1'!Z562</f>
        <v>1.5546257148994496</v>
      </c>
      <c r="AC36" s="415">
        <f>+'Ark1'!AA562</f>
        <v>2.1707808164703906</v>
      </c>
      <c r="AD36" s="419">
        <f t="shared" si="13"/>
        <v>388.89500417814884</v>
      </c>
      <c r="AE36" s="420">
        <f t="shared" si="14"/>
        <v>40.430990643209491</v>
      </c>
      <c r="AF36" s="419">
        <f t="shared" si="15"/>
        <v>4.7177777777777781</v>
      </c>
      <c r="AG36" s="43"/>
      <c r="AH36" s="4"/>
      <c r="AI36" s="56"/>
      <c r="AJ36" s="13"/>
      <c r="AK36" s="5"/>
      <c r="AL36"/>
      <c r="AM36"/>
      <c r="AN36" s="1"/>
      <c r="AO36" s="11"/>
      <c r="AP36" s="11"/>
      <c r="AQ36" s="11"/>
    </row>
    <row r="37" spans="1:43" ht="15.6">
      <c r="A37" s="43"/>
      <c r="B37" s="413">
        <f>+'Ark1'!C563</f>
        <v>2023</v>
      </c>
      <c r="C37" s="413">
        <f>+'Ark1'!O563</f>
        <v>55</v>
      </c>
      <c r="D37" s="52" t="str">
        <f>VLOOKUP(C37,RNR!$K$1:$L$14,2)</f>
        <v>Troms</v>
      </c>
      <c r="E37" s="413">
        <f>+'Ark1'!Q563</f>
        <v>120</v>
      </c>
      <c r="F37" s="518">
        <f>+'Ark1'!R563</f>
        <v>474</v>
      </c>
      <c r="G37" s="414">
        <f>+'Ark1'!AE563</f>
        <v>1.234728698325041</v>
      </c>
      <c r="H37" s="414">
        <f t="shared" si="16"/>
        <v>0.15090294187405084</v>
      </c>
      <c r="I37" s="414">
        <f>+'Ark1'!AF563</f>
        <v>1.09122300927375</v>
      </c>
      <c r="J37" s="87"/>
      <c r="K37" s="417">
        <f>+'Ark1'!U563</f>
        <v>199.78649789029512</v>
      </c>
      <c r="L37" s="418">
        <f t="shared" si="17"/>
        <v>-11.380351424773266</v>
      </c>
      <c r="M37" s="195"/>
      <c r="N37" s="415">
        <f>+'Ark1'!S563</f>
        <v>4.6603375527426163</v>
      </c>
      <c r="O37" s="416">
        <f t="shared" si="18"/>
        <v>-0.1336184912134275</v>
      </c>
      <c r="P37" s="415">
        <f>+'Ark1'!T563</f>
        <v>6.7468354430379751</v>
      </c>
      <c r="Q37" s="416">
        <f t="shared" si="19"/>
        <v>-8.0561817235997424E-2</v>
      </c>
      <c r="R37" s="374">
        <f>+IF(F37=0,"",'Ark1'!AR563)</f>
        <v>192.25376344086024</v>
      </c>
      <c r="S37" s="114">
        <f>+IF(F37=0,"",'Ark1'!AS563)</f>
        <v>27.638798234953246</v>
      </c>
      <c r="T37" s="419">
        <f>+'Ark1'!W563</f>
        <v>48.94514767932489</v>
      </c>
      <c r="U37" s="419">
        <f>+'Ark1'!X563</f>
        <v>0.21097046413502099</v>
      </c>
      <c r="V37" s="419">
        <f>+'Ark1'!AG563</f>
        <v>551.80860215053758</v>
      </c>
      <c r="W37" s="418">
        <f t="shared" si="20"/>
        <v>-11.007040307562875</v>
      </c>
      <c r="X37" s="115">
        <f>+'Ark1'!AH563</f>
        <v>97.67932489451475</v>
      </c>
      <c r="Y37" s="417">
        <f>+'Ark1'!AI563</f>
        <v>45.569620253164558</v>
      </c>
      <c r="Z37" s="75"/>
      <c r="AA37" s="419">
        <f>+'Ark1'!Y563</f>
        <v>49.355812964526912</v>
      </c>
      <c r="AB37" s="415">
        <f>+'Ark1'!Z563</f>
        <v>1.4439706932107019</v>
      </c>
      <c r="AC37" s="415">
        <f>+'Ark1'!AA563</f>
        <v>1.9212449007613763</v>
      </c>
      <c r="AD37" s="419">
        <f t="shared" si="13"/>
        <v>362.05759952214709</v>
      </c>
      <c r="AE37" s="420">
        <f t="shared" si="14"/>
        <v>42.869533725667672</v>
      </c>
      <c r="AF37" s="419">
        <f t="shared" si="15"/>
        <v>3.95</v>
      </c>
      <c r="AG37" s="43"/>
      <c r="AH37" s="4"/>
      <c r="AI37" s="56"/>
      <c r="AJ37" s="5"/>
      <c r="AK37" s="5"/>
      <c r="AL37"/>
      <c r="AM37"/>
      <c r="AN37" s="1"/>
      <c r="AO37" s="11"/>
      <c r="AP37" s="11"/>
      <c r="AQ37" s="11"/>
    </row>
    <row r="38" spans="1:43" ht="15.6">
      <c r="A38" s="43"/>
      <c r="B38" s="413">
        <f>+'Ark1'!C564</f>
        <v>2023</v>
      </c>
      <c r="C38" s="413">
        <f>+'Ark1'!O564</f>
        <v>56</v>
      </c>
      <c r="D38" s="52" t="str">
        <f>VLOOKUP(C38,RNR!$K$1:$L$14,2)</f>
        <v>Finnmark</v>
      </c>
      <c r="E38" s="413">
        <f>+'Ark1'!Q564</f>
        <v>57</v>
      </c>
      <c r="F38" s="518">
        <f>+'Ark1'!R564</f>
        <v>144</v>
      </c>
      <c r="G38" s="414">
        <f>+'Ark1'!AE564</f>
        <v>0.37510745265570872</v>
      </c>
      <c r="H38" s="414">
        <f t="shared" si="16"/>
        <v>6.9036340257832007E-3</v>
      </c>
      <c r="I38" s="414">
        <f>+'Ark1'!AF564</f>
        <v>0.33461792381740357</v>
      </c>
      <c r="J38" s="87"/>
      <c r="K38" s="417">
        <f>+'Ark1'!U564</f>
        <v>201.65902777777777</v>
      </c>
      <c r="L38" s="418">
        <f t="shared" si="17"/>
        <v>-0.78097222222220353</v>
      </c>
      <c r="M38" s="195"/>
      <c r="N38" s="415">
        <f>+'Ark1'!S564</f>
        <v>4.1736111111111116</v>
      </c>
      <c r="O38" s="416">
        <f t="shared" si="18"/>
        <v>5.2643369175626731E-2</v>
      </c>
      <c r="P38" s="415">
        <f>+'Ark1'!T564</f>
        <v>6.7708333333333313</v>
      </c>
      <c r="Q38" s="416">
        <f t="shared" si="19"/>
        <v>0.23051075268817023</v>
      </c>
      <c r="R38" s="374">
        <f>+IF(F38=0,"",'Ark1'!AR564)</f>
        <v>194.79020979020976</v>
      </c>
      <c r="S38" s="114">
        <f>+IF(F38=0,"",'Ark1'!AS564)</f>
        <v>26.672824844291515</v>
      </c>
      <c r="T38" s="419">
        <f>+'Ark1'!W564</f>
        <v>54.16666666666665</v>
      </c>
      <c r="U38" s="419">
        <f>+'Ark1'!X564</f>
        <v>0.69444444444444442</v>
      </c>
      <c r="V38" s="419">
        <f>+'Ark1'!AG564</f>
        <v>554.76223776223765</v>
      </c>
      <c r="W38" s="418">
        <f t="shared" si="20"/>
        <v>-7.8989192625557507</v>
      </c>
      <c r="X38" s="115">
        <f>+'Ark1'!AH564</f>
        <v>99.305555555555557</v>
      </c>
      <c r="Y38" s="417">
        <f>+'Ark1'!AI564</f>
        <v>17.361111111111111</v>
      </c>
      <c r="Z38" s="75"/>
      <c r="AA38" s="419">
        <f>+'Ark1'!Y564</f>
        <v>55.527993957495504</v>
      </c>
      <c r="AB38" s="415">
        <f>+'Ark1'!Z564</f>
        <v>1.1979720196551111</v>
      </c>
      <c r="AC38" s="415">
        <f>+'Ark1'!AA564</f>
        <v>1.7862077691143468</v>
      </c>
      <c r="AD38" s="419">
        <f t="shared" si="13"/>
        <v>363.50532543674257</v>
      </c>
      <c r="AE38" s="420">
        <f t="shared" si="14"/>
        <v>48.317637271214636</v>
      </c>
      <c r="AF38" s="419">
        <f t="shared" si="15"/>
        <v>2.5263157894736841</v>
      </c>
      <c r="AG38" s="43"/>
      <c r="AH38" s="4"/>
      <c r="AI38" s="56"/>
      <c r="AJ38" s="5"/>
      <c r="AK38" s="5"/>
      <c r="AL38"/>
      <c r="AM38"/>
      <c r="AN38" s="1"/>
      <c r="AO38" s="11"/>
      <c r="AP38" s="11"/>
      <c r="AQ38" s="11"/>
    </row>
    <row r="39" spans="1:43" ht="15.6">
      <c r="A39" s="43"/>
      <c r="B39" s="43"/>
      <c r="C39" s="43"/>
      <c r="D39" s="43"/>
      <c r="E39" s="43"/>
      <c r="F39" s="454"/>
      <c r="G39" s="43"/>
      <c r="H39" s="43"/>
      <c r="I39" s="43"/>
      <c r="J39" s="87"/>
      <c r="K39" s="43"/>
      <c r="L39" s="43"/>
      <c r="M39" s="195"/>
      <c r="N39" s="43"/>
      <c r="O39" s="43"/>
      <c r="P39" s="43"/>
      <c r="Q39" s="43"/>
      <c r="R39" s="75"/>
      <c r="S39" s="75"/>
      <c r="T39" s="43"/>
      <c r="U39" s="43"/>
      <c r="V39" s="43"/>
      <c r="W39" s="43"/>
      <c r="X39" s="43"/>
      <c r="Y39" s="43"/>
      <c r="Z39" s="75"/>
      <c r="AA39" s="75"/>
      <c r="AB39" s="75"/>
      <c r="AC39" s="75"/>
      <c r="AD39" s="43"/>
      <c r="AE39" s="43"/>
      <c r="AF39" s="43"/>
      <c r="AG39" s="43"/>
      <c r="AH39" s="4"/>
      <c r="AI39" s="56"/>
      <c r="AJ39" s="5"/>
      <c r="AK39" s="5"/>
      <c r="AL39"/>
      <c r="AM39"/>
      <c r="AN39" s="1"/>
      <c r="AO39" s="11"/>
      <c r="AP39" s="11"/>
      <c r="AQ39" s="11"/>
    </row>
    <row r="40" spans="1:43" ht="15.6">
      <c r="A40" s="43"/>
      <c r="B40">
        <f>+'Ark1'!C565</f>
        <v>2022</v>
      </c>
      <c r="C40">
        <f>+'Ark1'!O565</f>
        <v>1</v>
      </c>
      <c r="D40" s="52" t="str">
        <f>VLOOKUP(C40,RNR!$K$1:$L$14,2)</f>
        <v>Østfold</v>
      </c>
      <c r="E40">
        <f>+'Ark1'!Q565</f>
        <v>151</v>
      </c>
      <c r="F40" s="513">
        <f>+'Ark1'!R565</f>
        <v>825</v>
      </c>
      <c r="G40" s="70">
        <f>+'Ark1'!AE565</f>
        <v>2.4497431481426504</v>
      </c>
      <c r="H40" s="70"/>
      <c r="I40" s="70">
        <f>+'Ark1'!AF565</f>
        <v>2.4550813373620626</v>
      </c>
      <c r="J40" s="87"/>
      <c r="K40" s="11">
        <f>+'Ark1'!U565</f>
        <v>230.70407272727277</v>
      </c>
      <c r="L40" s="70"/>
      <c r="M40" s="70"/>
      <c r="N40" s="1">
        <f>+'Ark1'!S565</f>
        <v>6.0351941747572804</v>
      </c>
      <c r="O40" s="58"/>
      <c r="P40" s="1">
        <f>+'Ark1'!T565</f>
        <v>7.4848484848484862</v>
      </c>
      <c r="Q40" s="58"/>
      <c r="R40" s="374">
        <f>+IF(F40=0,"",'Ark1'!AR567)</f>
        <v>193.87079910380879</v>
      </c>
      <c r="S40" s="114">
        <f>+IF(F40=0,"",'Ark1'!AS567)</f>
        <v>31.750669575947654</v>
      </c>
      <c r="T40" s="11">
        <f>+'Ark1'!W565</f>
        <v>67.030303030303017</v>
      </c>
      <c r="U40" s="11">
        <f>+'Ark1'!X565</f>
        <v>1.9393939393939397</v>
      </c>
      <c r="V40" s="11">
        <f>+'Ark1'!AG565</f>
        <v>544.12887236679057</v>
      </c>
      <c r="W40" s="70"/>
      <c r="X40" s="115">
        <f>+'Ark1'!AH565</f>
        <v>91.636363636363654</v>
      </c>
      <c r="Y40" s="19">
        <f>+'Ark1'!AI565</f>
        <v>76.363636363636346</v>
      </c>
      <c r="Z40" s="75"/>
      <c r="AA40" s="11">
        <f>+'Ark1'!Y565</f>
        <v>58.483322267231792</v>
      </c>
      <c r="AB40" s="1">
        <f>+'Ark1'!Z565</f>
        <v>1.6709843951196421</v>
      </c>
      <c r="AC40" s="1">
        <f>+'Ark1'!AA565</f>
        <v>2.1495765914471896</v>
      </c>
      <c r="AD40" s="11">
        <f t="shared" ref="AD40" si="21">1000*K40/V40</f>
        <v>423.98792720515297</v>
      </c>
      <c r="AE40" s="67">
        <f t="shared" ref="AE40" si="22">+K40/N40</f>
        <v>38.226454037255742</v>
      </c>
      <c r="AF40" s="11">
        <f t="shared" ref="AF40" si="23">+F40/E40</f>
        <v>5.4635761589403975</v>
      </c>
      <c r="AG40" s="43"/>
      <c r="AH40" s="4"/>
      <c r="AI40" s="56"/>
      <c r="AJ40" s="5"/>
      <c r="AK40" s="5"/>
      <c r="AL40"/>
      <c r="AM40"/>
      <c r="AN40" s="1"/>
      <c r="AO40" s="11"/>
      <c r="AP40" s="11"/>
      <c r="AQ40" s="11"/>
    </row>
    <row r="41" spans="1:43" ht="15.6">
      <c r="A41" s="43"/>
      <c r="B41" s="512">
        <f>+'Ark1'!C566</f>
        <v>2022</v>
      </c>
      <c r="C41" s="512">
        <f>+'Ark1'!O566</f>
        <v>2</v>
      </c>
      <c r="D41" s="52" t="str">
        <f>VLOOKUP(C41,RNR!$K$1:$L$14,2)</f>
        <v>Akershus</v>
      </c>
      <c r="E41" s="512">
        <f>+'Ark1'!Q566</f>
        <v>167</v>
      </c>
      <c r="F41" s="513">
        <f>+'Ark1'!R566</f>
        <v>1102</v>
      </c>
      <c r="G41" s="70">
        <f>+'Ark1'!AE566</f>
        <v>3.2722629687917566</v>
      </c>
      <c r="H41" s="70"/>
      <c r="I41" s="70">
        <f>+'Ark1'!AF566</f>
        <v>3.3596070996029095</v>
      </c>
      <c r="J41" s="87"/>
      <c r="K41" s="514">
        <f>+'Ark1'!U566</f>
        <v>236.34706896551725</v>
      </c>
      <c r="L41" s="70"/>
      <c r="M41" s="70"/>
      <c r="N41" s="1">
        <f>+'Ark1'!S566</f>
        <v>6.6397459165154258</v>
      </c>
      <c r="O41" s="58"/>
      <c r="P41" s="1">
        <f>+'Ark1'!T566</f>
        <v>7.5780399274047188</v>
      </c>
      <c r="Q41" s="58"/>
      <c r="R41" s="374">
        <f>+IF(F41=0,"",'Ark1'!AR568)</f>
        <v>193.98944682825004</v>
      </c>
      <c r="S41" s="114">
        <f>+IF(F41=0,"",'Ark1'!AS568)</f>
        <v>32.352002563481207</v>
      </c>
      <c r="T41" s="514">
        <f>+'Ark1'!W566</f>
        <v>73.230490018148814</v>
      </c>
      <c r="U41" s="514">
        <f>+'Ark1'!X566</f>
        <v>1.8148820326678756</v>
      </c>
      <c r="V41" s="514">
        <f>+'Ark1'!AG566</f>
        <v>509.08859566446762</v>
      </c>
      <c r="W41" s="70"/>
      <c r="X41" s="115">
        <f>+'Ark1'!AH566</f>
        <v>90.834845735027216</v>
      </c>
      <c r="Y41" s="19">
        <f>+'Ark1'!AI566</f>
        <v>81.125226860254074</v>
      </c>
      <c r="Z41" s="75"/>
      <c r="AA41" s="514">
        <f>+'Ark1'!Y566</f>
        <v>50.194099698015087</v>
      </c>
      <c r="AB41" s="1">
        <f>+'Ark1'!Z566</f>
        <v>1.6809974376935621</v>
      </c>
      <c r="AC41" s="1">
        <f>+'Ark1'!AA566</f>
        <v>1.8639741918490953</v>
      </c>
      <c r="AD41" s="514">
        <f t="shared" ref="AD41:AD53" si="24">1000*K41/V41</f>
        <v>464.25528086527777</v>
      </c>
      <c r="AE41" s="67">
        <f t="shared" ref="AE41:AE53" si="25">+K41/N41</f>
        <v>35.59580019133525</v>
      </c>
      <c r="AF41" s="514">
        <f t="shared" ref="AF41:AF53" si="26">+F41/E41</f>
        <v>6.5988023952095807</v>
      </c>
      <c r="AG41" s="43"/>
      <c r="AH41" s="4"/>
      <c r="AI41" s="56"/>
      <c r="AJ41" s="5"/>
      <c r="AK41" s="5"/>
      <c r="AL41"/>
      <c r="AM41"/>
      <c r="AN41" s="1"/>
      <c r="AO41" s="11"/>
      <c r="AP41" s="11"/>
      <c r="AQ41" s="11"/>
    </row>
    <row r="42" spans="1:43" ht="15.6">
      <c r="A42" s="43"/>
      <c r="B42" s="512">
        <f>+'Ark1'!C567</f>
        <v>2022</v>
      </c>
      <c r="C42" s="512">
        <f>+'Ark1'!O567</f>
        <v>3</v>
      </c>
      <c r="D42" s="52" t="str">
        <f>VLOOKUP(C42,RNR!$K$1:$L$14,2)</f>
        <v>Buskerud</v>
      </c>
      <c r="E42" s="512">
        <f>+'Ark1'!Q567</f>
        <v>235</v>
      </c>
      <c r="F42" s="513">
        <f>+'Ark1'!R567</f>
        <v>1385</v>
      </c>
      <c r="G42" s="70">
        <f>+'Ark1'!AE567</f>
        <v>4.1125991032455378</v>
      </c>
      <c r="H42" s="70"/>
      <c r="I42" s="70">
        <f>+'Ark1'!AF567</f>
        <v>4.1794669273331406</v>
      </c>
      <c r="J42" s="87"/>
      <c r="K42" s="514">
        <f>+'Ark1'!U567</f>
        <v>233.94536462093905</v>
      </c>
      <c r="L42" s="70"/>
      <c r="M42" s="70"/>
      <c r="N42" s="1">
        <f>+'Ark1'!S567</f>
        <v>6.1583514099783088</v>
      </c>
      <c r="O42" s="58"/>
      <c r="P42" s="1">
        <f>+'Ark1'!T567</f>
        <v>7.5826714801444046</v>
      </c>
      <c r="Q42" s="58"/>
      <c r="R42" s="374">
        <f>+IF(F42=0,"",'Ark1'!AR569)</f>
        <v>192.985935302391</v>
      </c>
      <c r="S42" s="114">
        <f>+IF(F42=0,"",'Ark1'!AS569)</f>
        <v>32.550920763716746</v>
      </c>
      <c r="T42" s="514">
        <f>+'Ark1'!W567</f>
        <v>71.985559566786989</v>
      </c>
      <c r="U42" s="514">
        <f>+'Ark1'!X567</f>
        <v>0.86642599277978305</v>
      </c>
      <c r="V42" s="514">
        <f>+'Ark1'!AG567</f>
        <v>523.4085138162809</v>
      </c>
      <c r="W42" s="70"/>
      <c r="X42" s="115">
        <f>+'Ark1'!AH567</f>
        <v>90.902527075812245</v>
      </c>
      <c r="Y42" s="19">
        <f>+'Ark1'!AI567</f>
        <v>78.050541516245488</v>
      </c>
      <c r="Z42" s="75"/>
      <c r="AA42" s="514">
        <f>+'Ark1'!Y567</f>
        <v>52.471450769705562</v>
      </c>
      <c r="AB42" s="1">
        <f>+'Ark1'!Z567</f>
        <v>1.5153773658853715</v>
      </c>
      <c r="AC42" s="1">
        <f>+'Ark1'!AA567</f>
        <v>1.9581882357023124</v>
      </c>
      <c r="AD42" s="514">
        <f t="shared" si="24"/>
        <v>446.96514948752838</v>
      </c>
      <c r="AE42" s="67">
        <f t="shared" si="25"/>
        <v>37.988310352325776</v>
      </c>
      <c r="AF42" s="514">
        <f t="shared" si="26"/>
        <v>5.8936170212765955</v>
      </c>
      <c r="AG42" s="43"/>
      <c r="AH42" s="4"/>
      <c r="AI42" s="56"/>
      <c r="AJ42" s="5"/>
      <c r="AK42" s="5"/>
      <c r="AL42"/>
      <c r="AM42"/>
      <c r="AN42" s="1"/>
      <c r="AO42" s="11"/>
      <c r="AP42" s="11"/>
      <c r="AQ42" s="11"/>
    </row>
    <row r="43" spans="1:43" ht="15.6">
      <c r="A43" s="43"/>
      <c r="B43" s="512">
        <f>+'Ark1'!C568</f>
        <v>2022</v>
      </c>
      <c r="C43" s="512">
        <f>+'Ark1'!O568</f>
        <v>4</v>
      </c>
      <c r="D43" s="52" t="str">
        <f>VLOOKUP(C43,RNR!$K$1:$L$14,2)</f>
        <v>Innlandet</v>
      </c>
      <c r="E43" s="512">
        <f>+'Ark1'!Q568</f>
        <v>1490</v>
      </c>
      <c r="F43" s="513">
        <f>+'Ark1'!R568</f>
        <v>8875</v>
      </c>
      <c r="G43" s="70">
        <f>+'Ark1'!AE568</f>
        <v>26.353297502746688</v>
      </c>
      <c r="H43" s="70"/>
      <c r="I43" s="70">
        <f>+'Ark1'!AF568</f>
        <v>27.168516381444839</v>
      </c>
      <c r="J43" s="87"/>
      <c r="K43" s="514">
        <f>+'Ark1'!U568</f>
        <v>237.32357746478803</v>
      </c>
      <c r="L43" s="70"/>
      <c r="M43" s="70"/>
      <c r="N43" s="1">
        <f>+'Ark1'!S568</f>
        <v>6.2303002935199805</v>
      </c>
      <c r="O43" s="58"/>
      <c r="P43" s="1">
        <f>+'Ark1'!T568</f>
        <v>7.9681126760563377</v>
      </c>
      <c r="Q43" s="58"/>
      <c r="R43" s="374">
        <f>+IF(F43=0,"",'Ark1'!AR570)</f>
        <v>191.79300699300697</v>
      </c>
      <c r="S43" s="114">
        <f>+IF(F43=0,"",'Ark1'!AS570)</f>
        <v>31.845437170137675</v>
      </c>
      <c r="T43" s="514">
        <f>+'Ark1'!W568</f>
        <v>80.225352112676077</v>
      </c>
      <c r="U43" s="514">
        <f>+'Ark1'!X568</f>
        <v>0.84507042253521103</v>
      </c>
      <c r="V43" s="514">
        <f>+'Ark1'!AG568</f>
        <v>528.67702655688288</v>
      </c>
      <c r="W43" s="70"/>
      <c r="X43" s="115">
        <f>+'Ark1'!AH568</f>
        <v>91.414084507042219</v>
      </c>
      <c r="Y43" s="19">
        <f>+'Ark1'!AI568</f>
        <v>70.039436619718316</v>
      </c>
      <c r="Z43" s="75"/>
      <c r="AA43" s="514">
        <f>+'Ark1'!Y568</f>
        <v>49.401042745359504</v>
      </c>
      <c r="AB43" s="1">
        <f>+'Ark1'!Z568</f>
        <v>1.7475714977902246</v>
      </c>
      <c r="AC43" s="1">
        <f>+'Ark1'!AA568</f>
        <v>1.8801850639306901</v>
      </c>
      <c r="AD43" s="514">
        <f t="shared" si="24"/>
        <v>448.90087055684319</v>
      </c>
      <c r="AE43" s="67">
        <f t="shared" si="25"/>
        <v>38.091836072753004</v>
      </c>
      <c r="AF43" s="514">
        <f t="shared" si="26"/>
        <v>5.9563758389261743</v>
      </c>
      <c r="AG43" s="43"/>
      <c r="AH43" s="4"/>
      <c r="AI43" s="56"/>
      <c r="AJ43" s="5"/>
      <c r="AK43" s="5"/>
      <c r="AL43"/>
      <c r="AM43"/>
      <c r="AN43" s="1"/>
      <c r="AO43" s="11"/>
      <c r="AP43" s="11"/>
      <c r="AQ43" s="11"/>
    </row>
    <row r="44" spans="1:43" ht="15.6">
      <c r="A44" s="43"/>
      <c r="B44" s="512">
        <f>+'Ark1'!C569</f>
        <v>2022</v>
      </c>
      <c r="C44" s="512">
        <f>+'Ark1'!O569</f>
        <v>7</v>
      </c>
      <c r="D44" s="52" t="str">
        <f>VLOOKUP(C44,RNR!$K$1:$L$14,2)</f>
        <v>Vestfold</v>
      </c>
      <c r="E44" s="512">
        <f>+'Ark1'!Q569</f>
        <v>107</v>
      </c>
      <c r="F44" s="513">
        <f>+'Ark1'!R569</f>
        <v>741</v>
      </c>
      <c r="G44" s="70">
        <f>+'Ark1'!AE569</f>
        <v>2.2003147548772155</v>
      </c>
      <c r="H44" s="70"/>
      <c r="I44" s="70">
        <f>+'Ark1'!AF569</f>
        <v>2.2593634935068847</v>
      </c>
      <c r="J44" s="87"/>
      <c r="K44" s="514">
        <f>+'Ark1'!U569</f>
        <v>236.380269905533</v>
      </c>
      <c r="L44" s="70"/>
      <c r="M44" s="70"/>
      <c r="N44" s="1">
        <f>+'Ark1'!S569</f>
        <v>6.4270270270270249</v>
      </c>
      <c r="O44" s="58"/>
      <c r="P44" s="1">
        <f>+'Ark1'!T569</f>
        <v>7.6450742240215916</v>
      </c>
      <c r="Q44" s="58"/>
      <c r="R44" s="374">
        <f>+IF(F44=0,"",'Ark1'!AR571)</f>
        <v>190.83460859329017</v>
      </c>
      <c r="S44" s="114">
        <f>+IF(F44=0,"",'Ark1'!AS571)</f>
        <v>32.906339316356089</v>
      </c>
      <c r="T44" s="514">
        <f>+'Ark1'!W569</f>
        <v>74.224021592442639</v>
      </c>
      <c r="U44" s="514">
        <f>+'Ark1'!X569</f>
        <v>1.6194331983805663</v>
      </c>
      <c r="V44" s="514">
        <f>+'Ark1'!AG569</f>
        <v>515.20675105485236</v>
      </c>
      <c r="W44" s="70"/>
      <c r="X44" s="115">
        <f>+'Ark1'!AH569</f>
        <v>90.958164642375181</v>
      </c>
      <c r="Y44" s="19">
        <f>+'Ark1'!AI569</f>
        <v>75.978407557354913</v>
      </c>
      <c r="Z44" s="75"/>
      <c r="AA44" s="514">
        <f>+'Ark1'!Y569</f>
        <v>57.47186365229561</v>
      </c>
      <c r="AB44" s="1">
        <f>+'Ark1'!Z569</f>
        <v>1.6435999391141505</v>
      </c>
      <c r="AC44" s="1">
        <f>+'Ark1'!AA569</f>
        <v>2.0779851528428837</v>
      </c>
      <c r="AD44" s="514">
        <f t="shared" si="24"/>
        <v>458.80662359637125</v>
      </c>
      <c r="AE44" s="67">
        <f t="shared" si="25"/>
        <v>36.779100027353756</v>
      </c>
      <c r="AF44" s="514">
        <f t="shared" si="26"/>
        <v>6.9252336448598131</v>
      </c>
      <c r="AG44" s="43"/>
      <c r="AH44" s="4"/>
      <c r="AI44" s="56"/>
      <c r="AJ44" s="5"/>
      <c r="AK44" s="5"/>
      <c r="AL44"/>
      <c r="AM44"/>
      <c r="AN44" s="1"/>
      <c r="AO44" s="11"/>
      <c r="AP44" s="11"/>
      <c r="AQ44" s="11"/>
    </row>
    <row r="45" spans="1:43" ht="15.6">
      <c r="A45" s="43"/>
      <c r="B45" s="512">
        <f>+'Ark1'!C570</f>
        <v>2022</v>
      </c>
      <c r="C45" s="512">
        <f>+'Ark1'!O570</f>
        <v>8</v>
      </c>
      <c r="D45" s="52" t="str">
        <f>VLOOKUP(C45,RNR!$K$1:$L$14,2)</f>
        <v>Telemark</v>
      </c>
      <c r="E45" s="512">
        <f>+'Ark1'!Q570</f>
        <v>148</v>
      </c>
      <c r="F45" s="513">
        <f>+'Ark1'!R570</f>
        <v>745</v>
      </c>
      <c r="G45" s="70">
        <f>+'Ark1'!AE570</f>
        <v>2.2121922974136656</v>
      </c>
      <c r="H45" s="70"/>
      <c r="I45" s="70">
        <f>+'Ark1'!AF570</f>
        <v>2.2047352460465315</v>
      </c>
      <c r="J45" s="87"/>
      <c r="K45" s="514">
        <f>+'Ark1'!U570</f>
        <v>229.42645637583888</v>
      </c>
      <c r="L45" s="70"/>
      <c r="M45" s="70"/>
      <c r="N45" s="1">
        <f>+'Ark1'!S570</f>
        <v>6.2456375838926181</v>
      </c>
      <c r="O45" s="58"/>
      <c r="P45" s="1">
        <f>+'Ark1'!T570</f>
        <v>7.6080536912751695</v>
      </c>
      <c r="Q45" s="58"/>
      <c r="R45" s="374">
        <f>+IF(F45=0,"",'Ark1'!AR572)</f>
        <v>194.37745936698033</v>
      </c>
      <c r="S45" s="114">
        <f>+IF(F45=0,"",'Ark1'!AS572)</f>
        <v>31.974011519439767</v>
      </c>
      <c r="T45" s="514">
        <f>+'Ark1'!W570</f>
        <v>71.409395973154346</v>
      </c>
      <c r="U45" s="514">
        <f>+'Ark1'!X570</f>
        <v>0.53691275167785246</v>
      </c>
      <c r="V45" s="514">
        <f>+'Ark1'!AG570</f>
        <v>534.41398601398612</v>
      </c>
      <c r="W45" s="70"/>
      <c r="X45" s="115">
        <f>+'Ark1'!AH570</f>
        <v>89.664429530201318</v>
      </c>
      <c r="Y45" s="19">
        <f>+'Ark1'!AI570</f>
        <v>80.671140939597308</v>
      </c>
      <c r="Z45" s="75"/>
      <c r="AA45" s="514">
        <f>+'Ark1'!Y570</f>
        <v>55.713102853731009</v>
      </c>
      <c r="AB45" s="1">
        <f>+'Ark1'!Z570</f>
        <v>1.548347602505578</v>
      </c>
      <c r="AC45" s="1">
        <f>+'Ark1'!AA570</f>
        <v>2.1617640316789619</v>
      </c>
      <c r="AD45" s="514">
        <f t="shared" si="24"/>
        <v>429.30473823683678</v>
      </c>
      <c r="AE45" s="67">
        <f t="shared" si="25"/>
        <v>36.733872770255736</v>
      </c>
      <c r="AF45" s="514">
        <f t="shared" si="26"/>
        <v>5.0337837837837842</v>
      </c>
      <c r="AG45" s="43"/>
      <c r="AH45" s="4"/>
      <c r="AI45" s="56"/>
      <c r="AJ45" s="5"/>
      <c r="AK45" s="5"/>
      <c r="AL45"/>
      <c r="AM45"/>
      <c r="AN45" s="13"/>
      <c r="AO45" s="11"/>
      <c r="AP45" s="11"/>
      <c r="AQ45" s="11"/>
    </row>
    <row r="46" spans="1:43" s="512" customFormat="1" ht="15.6">
      <c r="A46" s="43"/>
      <c r="B46" s="512">
        <f>+'Ark1'!C571</f>
        <v>2022</v>
      </c>
      <c r="C46" s="512">
        <f>+'Ark1'!O571</f>
        <v>9</v>
      </c>
      <c r="D46" s="52" t="str">
        <f>VLOOKUP(C46,RNR!$K$1:$L$14,2)</f>
        <v>Agder</v>
      </c>
      <c r="E46" s="512">
        <f>+'Ark1'!Q571</f>
        <v>342</v>
      </c>
      <c r="F46" s="513">
        <f>+'Ark1'!R571</f>
        <v>1778</v>
      </c>
      <c r="G46" s="70">
        <f>+'Ark1'!AE571</f>
        <v>5.2795676574516719</v>
      </c>
      <c r="H46" s="70"/>
      <c r="I46" s="70">
        <f>+'Ark1'!AF571</f>
        <v>5.2953019643978889</v>
      </c>
      <c r="J46" s="87"/>
      <c r="K46" s="514">
        <f>+'Ark1'!U571</f>
        <v>230.88849831271088</v>
      </c>
      <c r="L46" s="70"/>
      <c r="M46" s="70"/>
      <c r="N46" s="1">
        <f>+'Ark1'!S571</f>
        <v>6.4580281690140815</v>
      </c>
      <c r="O46" s="58"/>
      <c r="P46" s="1">
        <f>+'Ark1'!T571</f>
        <v>8.0562429696287978</v>
      </c>
      <c r="Q46" s="58"/>
      <c r="R46" s="374">
        <f>+IF(F46=0,"",'Ark1'!AR573)</f>
        <v>193.68743006340921</v>
      </c>
      <c r="S46" s="114">
        <f>+IF(F46=0,"",'Ark1'!AS573)</f>
        <v>29.621831443025677</v>
      </c>
      <c r="T46" s="514">
        <f>+'Ark1'!W571</f>
        <v>78.121484814398187</v>
      </c>
      <c r="U46" s="514">
        <f>+'Ark1'!X571</f>
        <v>0.84364454443194592</v>
      </c>
      <c r="V46" s="514">
        <f>+'Ark1'!AG571</f>
        <v>517.07062978222484</v>
      </c>
      <c r="W46" s="70"/>
      <c r="X46" s="115">
        <f>+'Ark1'!AH571</f>
        <v>90.77615298087737</v>
      </c>
      <c r="Y46" s="19">
        <f>+'Ark1'!AI571</f>
        <v>78.683914510686179</v>
      </c>
      <c r="Z46" s="75"/>
      <c r="AA46" s="514">
        <f>+'Ark1'!Y571</f>
        <v>54.303818143435088</v>
      </c>
      <c r="AB46" s="1">
        <f>+'Ark1'!Z571</f>
        <v>1.6545782539945937</v>
      </c>
      <c r="AC46" s="1">
        <f>+'Ark1'!AA571</f>
        <v>2.1074050840867846</v>
      </c>
      <c r="AD46" s="514">
        <f t="shared" si="24"/>
        <v>446.53183726554806</v>
      </c>
      <c r="AE46" s="67">
        <f t="shared" si="25"/>
        <v>35.752166492633869</v>
      </c>
      <c r="AF46" s="514">
        <f t="shared" si="26"/>
        <v>5.1988304093567255</v>
      </c>
      <c r="AG46" s="43"/>
      <c r="AH46" s="4"/>
      <c r="AI46" s="56"/>
      <c r="AJ46" s="5"/>
      <c r="AK46" s="5"/>
      <c r="AN46" s="13"/>
      <c r="AO46" s="514"/>
      <c r="AP46" s="514"/>
      <c r="AQ46" s="514"/>
    </row>
    <row r="47" spans="1:43" s="512" customFormat="1" ht="15.6">
      <c r="A47" s="43"/>
      <c r="B47" s="512">
        <f>+'Ark1'!C572</f>
        <v>2022</v>
      </c>
      <c r="C47" s="512">
        <f>+'Ark1'!O572</f>
        <v>11</v>
      </c>
      <c r="D47" s="52" t="str">
        <f>VLOOKUP(C47,RNR!$K$1:$L$14,2)</f>
        <v>Rogaland</v>
      </c>
      <c r="E47" s="512">
        <f>+'Ark1'!Q572</f>
        <v>1068</v>
      </c>
      <c r="F47" s="513">
        <f>+'Ark1'!R572</f>
        <v>4896</v>
      </c>
      <c r="G47" s="70">
        <f>+'Ark1'!AE572</f>
        <v>14.538112064613831</v>
      </c>
      <c r="H47" s="70"/>
      <c r="I47" s="70">
        <f>+'Ark1'!AF572</f>
        <v>14.873486030395604</v>
      </c>
      <c r="J47" s="87"/>
      <c r="K47" s="514">
        <f>+'Ark1'!U572</f>
        <v>235.51289215686359</v>
      </c>
      <c r="L47" s="70"/>
      <c r="M47" s="70"/>
      <c r="N47" s="1">
        <f>+'Ark1'!S572</f>
        <v>6.0255728314238954</v>
      </c>
      <c r="O47" s="58"/>
      <c r="P47" s="1">
        <f>+'Ark1'!T572</f>
        <v>8.0496323529411757</v>
      </c>
      <c r="Q47" s="58"/>
      <c r="R47" s="374">
        <f>+IF(F47=0,"",'Ark1'!AR574)</f>
        <v>194.00106382978723</v>
      </c>
      <c r="S47" s="114">
        <f>+IF(F47=0,"",'Ark1'!AS574)</f>
        <v>29.132057969832569</v>
      </c>
      <c r="T47" s="514">
        <f>+'Ark1'!W572</f>
        <v>79.493464052287607</v>
      </c>
      <c r="U47" s="514">
        <f>+'Ark1'!X572</f>
        <v>1.5114379084967322</v>
      </c>
      <c r="V47" s="514">
        <f>+'Ark1'!AG572</f>
        <v>547.66210436270319</v>
      </c>
      <c r="W47" s="70"/>
      <c r="X47" s="115">
        <f>+'Ark1'!AH572</f>
        <v>91.339869281045765</v>
      </c>
      <c r="Y47" s="19">
        <f>+'Ark1'!AI572</f>
        <v>65.502450980392183</v>
      </c>
      <c r="Z47" s="75"/>
      <c r="AA47" s="514">
        <f>+'Ark1'!Y572</f>
        <v>53.026306349225528</v>
      </c>
      <c r="AB47" s="1">
        <f>+'Ark1'!Z572</f>
        <v>1.8761349055772003</v>
      </c>
      <c r="AC47" s="1">
        <f>+'Ark1'!AA572</f>
        <v>2.002191371890373</v>
      </c>
      <c r="AD47" s="514">
        <f t="shared" si="24"/>
        <v>430.03320894536307</v>
      </c>
      <c r="AE47" s="67">
        <f t="shared" si="25"/>
        <v>39.085560617347952</v>
      </c>
      <c r="AF47" s="514">
        <f t="shared" si="26"/>
        <v>4.584269662921348</v>
      </c>
      <c r="AG47" s="43"/>
      <c r="AH47" s="4"/>
      <c r="AI47" s="56"/>
      <c r="AJ47" s="5"/>
      <c r="AK47" s="5"/>
      <c r="AN47" s="13"/>
      <c r="AO47" s="514"/>
      <c r="AP47" s="514"/>
      <c r="AQ47" s="514"/>
    </row>
    <row r="48" spans="1:43" s="512" customFormat="1" ht="15.6">
      <c r="A48" s="43"/>
      <c r="B48" s="512">
        <f>+'Ark1'!C573</f>
        <v>2022</v>
      </c>
      <c r="C48" s="512">
        <f>+'Ark1'!O573</f>
        <v>14</v>
      </c>
      <c r="D48" s="52" t="str">
        <f>VLOOKUP(C48,RNR!$K$1:$L$14,2)</f>
        <v>Vestland</v>
      </c>
      <c r="E48" s="512">
        <f>+'Ark1'!Q573</f>
        <v>858</v>
      </c>
      <c r="F48" s="513">
        <f>+'Ark1'!R573</f>
        <v>2750</v>
      </c>
      <c r="G48" s="70">
        <f>+'Ark1'!AE573</f>
        <v>8.1658104938088307</v>
      </c>
      <c r="H48" s="70"/>
      <c r="I48" s="70">
        <f>+'Ark1'!AF573</f>
        <v>7.7553645158418449</v>
      </c>
      <c r="J48" s="87"/>
      <c r="K48" s="514">
        <f>+'Ark1'!U573</f>
        <v>218.63155636363661</v>
      </c>
      <c r="L48" s="70"/>
      <c r="M48" s="70"/>
      <c r="N48" s="1">
        <f>+'Ark1'!S573</f>
        <v>5.1615720524017448</v>
      </c>
      <c r="O48" s="58"/>
      <c r="P48" s="1">
        <f>+'Ark1'!T573</f>
        <v>7.4763636363636348</v>
      </c>
      <c r="Q48" s="58"/>
      <c r="R48" s="374">
        <f>+IF(F48=0,"",'Ark1'!AR575)</f>
        <v>194.06490944952483</v>
      </c>
      <c r="S48" s="114">
        <f>+IF(F48=0,"",'Ark1'!AS575)</f>
        <v>30.781665812431861</v>
      </c>
      <c r="T48" s="514">
        <f>+'Ark1'!W573</f>
        <v>69.236363636363649</v>
      </c>
      <c r="U48" s="514">
        <f>+'Ark1'!X573</f>
        <v>0.3636363636363637</v>
      </c>
      <c r="V48" s="514">
        <f>+'Ark1'!AG573</f>
        <v>552.43118239462888</v>
      </c>
      <c r="W48" s="70"/>
      <c r="X48" s="115">
        <f>+'Ark1'!AH573</f>
        <v>93.2</v>
      </c>
      <c r="Y48" s="19">
        <f>+'Ark1'!AI573</f>
        <v>40.4</v>
      </c>
      <c r="Z48" s="75"/>
      <c r="AA48" s="514">
        <f>+'Ark1'!Y573</f>
        <v>52.910084998946623</v>
      </c>
      <c r="AB48" s="1">
        <f>+'Ark1'!Z573</f>
        <v>1.4902078386623387</v>
      </c>
      <c r="AC48" s="1">
        <f>+'Ark1'!AA573</f>
        <v>2.0177362325468184</v>
      </c>
      <c r="AD48" s="514">
        <f t="shared" si="24"/>
        <v>395.76251908143968</v>
      </c>
      <c r="AE48" s="67">
        <f t="shared" si="25"/>
        <v>42.357551952007448</v>
      </c>
      <c r="AF48" s="514">
        <f t="shared" si="26"/>
        <v>3.2051282051282053</v>
      </c>
      <c r="AG48" s="43"/>
      <c r="AH48" s="4"/>
      <c r="AI48" s="56"/>
      <c r="AJ48" s="5"/>
      <c r="AK48" s="5"/>
      <c r="AN48" s="13"/>
      <c r="AO48" s="514"/>
      <c r="AP48" s="514"/>
      <c r="AQ48" s="514"/>
    </row>
    <row r="49" spans="1:43" s="512" customFormat="1" ht="15.6">
      <c r="A49" s="43"/>
      <c r="B49" s="512">
        <f>+'Ark1'!C574</f>
        <v>2022</v>
      </c>
      <c r="C49" s="512">
        <f>+'Ark1'!O574</f>
        <v>15</v>
      </c>
      <c r="D49" s="52" t="str">
        <f>VLOOKUP(C49,RNR!$K$1:$L$14,2)</f>
        <v>Møre og Romsdal</v>
      </c>
      <c r="E49" s="512">
        <f>+'Ark1'!Q574</f>
        <v>521</v>
      </c>
      <c r="F49" s="513">
        <f>+'Ark1'!R574</f>
        <v>1968</v>
      </c>
      <c r="G49" s="70">
        <f>+'Ark1'!AE574</f>
        <v>5.8437509279330095</v>
      </c>
      <c r="H49" s="70"/>
      <c r="I49" s="70">
        <f>+'Ark1'!AF574</f>
        <v>5.4714677335682511</v>
      </c>
      <c r="J49" s="87"/>
      <c r="K49" s="514">
        <f>+'Ark1'!U574</f>
        <v>215.53711890243929</v>
      </c>
      <c r="L49" s="70"/>
      <c r="M49" s="70"/>
      <c r="N49" s="1">
        <f>+'Ark1'!S574</f>
        <v>4.9964376590330799</v>
      </c>
      <c r="O49" s="58"/>
      <c r="P49" s="1">
        <f>+'Ark1'!T574</f>
        <v>7.4583333333333313</v>
      </c>
      <c r="Q49" s="58"/>
      <c r="R49" s="374">
        <f>+IF(F49=0,"",'Ark1'!AR576)</f>
        <v>193.63958916900097</v>
      </c>
      <c r="S49" s="114">
        <f>+IF(F49=0,"",'Ark1'!AS576)</f>
        <v>30.432306668346829</v>
      </c>
      <c r="T49" s="514">
        <f>+'Ark1'!W574</f>
        <v>69.613821138211378</v>
      </c>
      <c r="U49" s="514">
        <f>+'Ark1'!X574</f>
        <v>0.1524390243902439</v>
      </c>
      <c r="V49" s="514">
        <f>+'Ark1'!AG574</f>
        <v>547.59734042553191</v>
      </c>
      <c r="W49" s="70"/>
      <c r="X49" s="115">
        <f>+'Ark1'!AH574</f>
        <v>91.51422764227641</v>
      </c>
      <c r="Y49" s="19">
        <f>+'Ark1'!AI574</f>
        <v>38.668699186991873</v>
      </c>
      <c r="Z49" s="75"/>
      <c r="AA49" s="514">
        <f>+'Ark1'!Y574</f>
        <v>51.777701112562951</v>
      </c>
      <c r="AB49" s="1">
        <f>+'Ark1'!Z574</f>
        <v>1.4956036345205803</v>
      </c>
      <c r="AC49" s="1">
        <f>+'Ark1'!AA574</f>
        <v>1.9512065442489139</v>
      </c>
      <c r="AD49" s="514">
        <f t="shared" si="24"/>
        <v>393.60512367526792</v>
      </c>
      <c r="AE49" s="67">
        <f t="shared" si="25"/>
        <v>43.138158346230711</v>
      </c>
      <c r="AF49" s="514">
        <f t="shared" si="26"/>
        <v>3.7773512476007678</v>
      </c>
      <c r="AG49" s="43"/>
      <c r="AH49" s="4"/>
      <c r="AI49" s="56"/>
      <c r="AJ49" s="5"/>
      <c r="AK49" s="5"/>
      <c r="AN49" s="13"/>
      <c r="AO49" s="514"/>
      <c r="AP49" s="514"/>
      <c r="AQ49" s="514"/>
    </row>
    <row r="50" spans="1:43" ht="16.5" customHeight="1">
      <c r="A50" s="43"/>
      <c r="B50" s="512">
        <f>+'Ark1'!C575</f>
        <v>2022</v>
      </c>
      <c r="C50" s="512">
        <f>+'Ark1'!O575</f>
        <v>16</v>
      </c>
      <c r="D50" s="52" t="str">
        <f>VLOOKUP(C50,RNR!$K$1:$L$14,2)</f>
        <v>Trøndelag</v>
      </c>
      <c r="E50" s="512">
        <f>+'Ark1'!Q575</f>
        <v>1327</v>
      </c>
      <c r="F50" s="513">
        <f>+'Ark1'!R575</f>
        <v>5879</v>
      </c>
      <c r="G50" s="70">
        <f>+'Ark1'!AE575</f>
        <v>17.457018142946225</v>
      </c>
      <c r="H50" s="70"/>
      <c r="I50" s="70">
        <f>+'Ark1'!AF575</f>
        <v>17.193711093197582</v>
      </c>
      <c r="J50" s="87"/>
      <c r="K50" s="514">
        <f>+'Ark1'!U575</f>
        <v>226.73026194931151</v>
      </c>
      <c r="L50" s="70"/>
      <c r="M50" s="70"/>
      <c r="N50" s="1">
        <f>+'Ark1'!S575</f>
        <v>5.6302864938608446</v>
      </c>
      <c r="O50" s="58"/>
      <c r="P50" s="1">
        <f>+'Ark1'!T575</f>
        <v>7.7172988603504002</v>
      </c>
      <c r="Q50" s="58"/>
      <c r="R50" s="374">
        <f>+IF(F50=0,"",'Ark1'!AR577)</f>
        <v>194.1843575418994</v>
      </c>
      <c r="S50" s="114">
        <f>+IF(F50=0,"",'Ark1'!AS577)</f>
        <v>28.284847261873161</v>
      </c>
      <c r="T50" s="514">
        <f>+'Ark1'!W575</f>
        <v>74.281340364007505</v>
      </c>
      <c r="U50" s="514">
        <f>+'Ark1'!X575</f>
        <v>0.42524238816125198</v>
      </c>
      <c r="V50" s="514">
        <f>+'Ark1'!AG575</f>
        <v>546.36184328492004</v>
      </c>
      <c r="W50" s="70"/>
      <c r="X50" s="115">
        <f>+'Ark1'!AH575</f>
        <v>91.103929239666599</v>
      </c>
      <c r="Y50" s="19">
        <f>+'Ark1'!AI575</f>
        <v>53.325395475420997</v>
      </c>
      <c r="Z50" s="75"/>
      <c r="AA50" s="514">
        <f>+'Ark1'!Y575</f>
        <v>51.75661214272629</v>
      </c>
      <c r="AB50" s="1">
        <f>+'Ark1'!Z575</f>
        <v>1.6923106986322676</v>
      </c>
      <c r="AC50" s="1">
        <f>+'Ark1'!AA575</f>
        <v>2.0431703577324436</v>
      </c>
      <c r="AD50" s="514">
        <f t="shared" si="24"/>
        <v>414.9818746238376</v>
      </c>
      <c r="AE50" s="67">
        <f t="shared" si="25"/>
        <v>40.269755756928852</v>
      </c>
      <c r="AF50" s="514">
        <f t="shared" si="26"/>
        <v>4.4302938960060283</v>
      </c>
      <c r="AG50" s="43"/>
      <c r="AH50" s="4"/>
      <c r="AI50" s="56"/>
      <c r="AJ50" s="5"/>
      <c r="AK50" s="5"/>
      <c r="AL50"/>
      <c r="AM50"/>
      <c r="AN50" s="13"/>
      <c r="AO50" s="11"/>
      <c r="AP50" s="11"/>
      <c r="AQ50" s="11"/>
    </row>
    <row r="51" spans="1:43" ht="16.5" customHeight="1">
      <c r="A51" s="43"/>
      <c r="B51" s="512">
        <f>+'Ark1'!C576</f>
        <v>2022</v>
      </c>
      <c r="C51" s="512">
        <f>+'Ark1'!O576</f>
        <v>18</v>
      </c>
      <c r="D51" s="52" t="str">
        <f>VLOOKUP(C51,RNR!$K$1:$L$14,2)</f>
        <v>Nordland</v>
      </c>
      <c r="E51" s="512">
        <f>+'Ark1'!Q576</f>
        <v>461</v>
      </c>
      <c r="F51" s="513">
        <f>+'Ark1'!R576</f>
        <v>2196</v>
      </c>
      <c r="G51" s="70">
        <f>+'Ark1'!AE576</f>
        <v>6.5207708525106156</v>
      </c>
      <c r="H51" s="70"/>
      <c r="I51" s="70">
        <f>+'Ark1'!AF576</f>
        <v>6.3331254127597285</v>
      </c>
      <c r="J51" s="87"/>
      <c r="K51" s="514">
        <f>+'Ark1'!U576</f>
        <v>223.57800546448064</v>
      </c>
      <c r="L51" s="70"/>
      <c r="M51" s="70"/>
      <c r="N51" s="1">
        <f>+'Ark1'!S576</f>
        <v>5.5433789954337902</v>
      </c>
      <c r="O51" s="58"/>
      <c r="P51" s="1">
        <f>+'Ark1'!T576</f>
        <v>7.7131147540983598</v>
      </c>
      <c r="Q51" s="58"/>
      <c r="R51" s="374">
        <f>+IF(F51=0,"",'Ark1'!AR578)</f>
        <v>195.14876033057857</v>
      </c>
      <c r="S51" s="114">
        <f>+IF(F51=0,"",'Ark1'!AS578)</f>
        <v>26.218194091755219</v>
      </c>
      <c r="T51" s="514">
        <f>+'Ark1'!W576</f>
        <v>68.397085610200349</v>
      </c>
      <c r="U51" s="514">
        <f>+'Ark1'!X576</f>
        <v>0.31876138433515477</v>
      </c>
      <c r="V51" s="514">
        <f>+'Ark1'!AG576</f>
        <v>556.04061624649876</v>
      </c>
      <c r="W51" s="70"/>
      <c r="X51" s="115">
        <f>+'Ark1'!AH576</f>
        <v>92.850637522768679</v>
      </c>
      <c r="Y51" s="19">
        <f>+'Ark1'!AI576</f>
        <v>58.060109289617486</v>
      </c>
      <c r="Z51" s="75"/>
      <c r="AA51" s="514">
        <f>+'Ark1'!Y576</f>
        <v>50.678817653654967</v>
      </c>
      <c r="AB51" s="1">
        <f>+'Ark1'!Z576</f>
        <v>1.5749352621083437</v>
      </c>
      <c r="AC51" s="1">
        <f>+'Ark1'!AA576</f>
        <v>2.3398875838091624</v>
      </c>
      <c r="AD51" s="514">
        <f t="shared" si="24"/>
        <v>402.08934191484695</v>
      </c>
      <c r="AE51" s="67">
        <f t="shared" si="25"/>
        <v>40.332440853971384</v>
      </c>
      <c r="AF51" s="514">
        <f t="shared" si="26"/>
        <v>4.7635574837310193</v>
      </c>
      <c r="AG51" s="43"/>
      <c r="AH51" s="4"/>
      <c r="AI51" s="55"/>
      <c r="AJ51" s="5"/>
      <c r="AK51" s="5"/>
      <c r="AL51"/>
      <c r="AM51" s="13"/>
      <c r="AN51" s="13"/>
      <c r="AO51" s="11"/>
      <c r="AP51" s="11"/>
      <c r="AQ51" s="11"/>
    </row>
    <row r="52" spans="1:43" ht="15.6">
      <c r="A52" s="43"/>
      <c r="B52" s="512">
        <f>+'Ark1'!C577</f>
        <v>2022</v>
      </c>
      <c r="C52" s="512">
        <f>+'Ark1'!O577</f>
        <v>55</v>
      </c>
      <c r="D52" s="52" t="str">
        <f>VLOOKUP(C52,RNR!$K$1:$L$14,2)</f>
        <v>Troms</v>
      </c>
      <c r="E52" s="512">
        <f>+'Ark1'!Q577</f>
        <v>125</v>
      </c>
      <c r="F52" s="513">
        <f>+'Ark1'!R577</f>
        <v>365</v>
      </c>
      <c r="G52" s="70">
        <f>+'Ark1'!AE577</f>
        <v>1.0838257564509901</v>
      </c>
      <c r="H52" s="70"/>
      <c r="I52" s="70">
        <f>+'Ark1'!AF577</f>
        <v>0.99420348150785698</v>
      </c>
      <c r="J52" s="87"/>
      <c r="K52" s="514">
        <f>+'Ark1'!U577</f>
        <v>211.16684931506839</v>
      </c>
      <c r="L52" s="70"/>
      <c r="M52" s="70"/>
      <c r="N52" s="1">
        <f>+'Ark1'!S577</f>
        <v>4.7939560439560438</v>
      </c>
      <c r="O52" s="58"/>
      <c r="P52" s="1">
        <f>+'Ark1'!T577</f>
        <v>6.8273972602739725</v>
      </c>
      <c r="Q52" s="58"/>
      <c r="R52" s="374" t="e">
        <f>+IF(F52=0,"",'Ark1'!#REF!)</f>
        <v>#REF!</v>
      </c>
      <c r="S52" s="114" t="e">
        <f>+IF(F52=0,"",'Ark1'!#REF!)</f>
        <v>#REF!</v>
      </c>
      <c r="T52" s="514">
        <f>+'Ark1'!W577</f>
        <v>54.794520547945197</v>
      </c>
      <c r="U52" s="514">
        <f>+'Ark1'!X577</f>
        <v>1.095890410958904</v>
      </c>
      <c r="V52" s="514">
        <f>+'Ark1'!AG577</f>
        <v>562.81564245810046</v>
      </c>
      <c r="W52" s="70"/>
      <c r="X52" s="115">
        <f>+'Ark1'!AH577</f>
        <v>93.972602739726014</v>
      </c>
      <c r="Y52" s="19">
        <f>+'Ark1'!AI577</f>
        <v>41.369863013698627</v>
      </c>
      <c r="Z52" s="75"/>
      <c r="AA52" s="514">
        <f>+'Ark1'!Y577</f>
        <v>53.225365007768559</v>
      </c>
      <c r="AB52" s="1">
        <f>+'Ark1'!Z577</f>
        <v>1.3774750463844481</v>
      </c>
      <c r="AC52" s="1">
        <f>+'Ark1'!AA577</f>
        <v>1.8193224897297169</v>
      </c>
      <c r="AD52" s="514">
        <f t="shared" si="24"/>
        <v>375.19719315688525</v>
      </c>
      <c r="AE52" s="67">
        <f t="shared" si="25"/>
        <v>44.048557679475586</v>
      </c>
      <c r="AF52" s="514">
        <f t="shared" si="26"/>
        <v>2.92</v>
      </c>
      <c r="AG52" s="43"/>
      <c r="AL52"/>
      <c r="AM52" s="13"/>
      <c r="AN52" s="13"/>
      <c r="AO52" s="11"/>
      <c r="AP52" s="11"/>
      <c r="AQ52" s="11"/>
    </row>
    <row r="53" spans="1:43" ht="17.25" customHeight="1">
      <c r="A53" s="43"/>
      <c r="B53" s="512">
        <f>+'Ark1'!C578</f>
        <v>2022</v>
      </c>
      <c r="C53" s="512">
        <f>+'Ark1'!O578</f>
        <v>56</v>
      </c>
      <c r="D53" s="52" t="str">
        <f>VLOOKUP(C53,RNR!$K$1:$L$14,2)</f>
        <v>Finnmark</v>
      </c>
      <c r="E53" s="512">
        <f>+'Ark1'!Q578</f>
        <v>49</v>
      </c>
      <c r="F53" s="513">
        <f>+'Ark1'!R578</f>
        <v>124</v>
      </c>
      <c r="G53" s="70">
        <f>+'Ark1'!AE578</f>
        <v>0.36820381862992552</v>
      </c>
      <c r="H53" s="70"/>
      <c r="I53" s="70">
        <f>+'Ark1'!AF578</f>
        <v>0.32379839284082151</v>
      </c>
      <c r="J53" s="87"/>
      <c r="K53" s="514">
        <f>+'Ark1'!U578</f>
        <v>202.43999999999997</v>
      </c>
      <c r="L53" s="70"/>
      <c r="M53" s="70"/>
      <c r="N53" s="1">
        <f>+'Ark1'!S578</f>
        <v>4.1209677419354849</v>
      </c>
      <c r="O53" s="58"/>
      <c r="P53" s="1">
        <f>+'Ark1'!T578</f>
        <v>6.540322580645161</v>
      </c>
      <c r="Q53" s="58"/>
      <c r="R53" s="374" t="e">
        <f>+IF(F53=0,"",'Ark1'!#REF!)</f>
        <v>#REF!</v>
      </c>
      <c r="S53" s="114" t="e">
        <f>+IF(F53=0,"",'Ark1'!#REF!)</f>
        <v>#REF!</v>
      </c>
      <c r="T53" s="514">
        <f>+'Ark1'!W578</f>
        <v>56.451612903225801</v>
      </c>
      <c r="U53" s="514">
        <f>+'Ark1'!X578</f>
        <v>0</v>
      </c>
      <c r="V53" s="514">
        <f>+'Ark1'!AG578</f>
        <v>562.6611570247934</v>
      </c>
      <c r="W53" s="70"/>
      <c r="X53" s="115">
        <f>+'Ark1'!AH578</f>
        <v>93.548387096774221</v>
      </c>
      <c r="Y53" s="19">
        <f>+'Ark1'!AI578</f>
        <v>16.935483870967744</v>
      </c>
      <c r="Z53" s="75"/>
      <c r="AA53" s="514">
        <f>+'Ark1'!Y578</f>
        <v>62.630140082664859</v>
      </c>
      <c r="AB53" s="1">
        <f>+'Ark1'!Z578</f>
        <v>1.388853913306868</v>
      </c>
      <c r="AC53" s="1">
        <f>+'Ark1'!AA578</f>
        <v>2.0136597782131278</v>
      </c>
      <c r="AD53" s="514">
        <f t="shared" si="24"/>
        <v>359.79025293028991</v>
      </c>
      <c r="AE53" s="67">
        <f t="shared" si="25"/>
        <v>49.124383561643818</v>
      </c>
      <c r="AF53" s="514">
        <f t="shared" si="26"/>
        <v>2.5306122448979593</v>
      </c>
      <c r="AG53" s="43"/>
      <c r="AH53" s="2"/>
      <c r="AI53" s="55"/>
      <c r="AK53" s="5"/>
      <c r="AL53"/>
      <c r="AM53" s="13"/>
      <c r="AN53" s="13"/>
      <c r="AO53" s="11"/>
      <c r="AP53" s="11"/>
      <c r="AQ53" s="11"/>
    </row>
    <row r="54" spans="1:43" ht="17.25" customHeight="1">
      <c r="A54" s="43"/>
      <c r="B54" s="43"/>
      <c r="C54" s="43"/>
      <c r="D54" s="43"/>
      <c r="E54" s="43"/>
      <c r="F54" s="454"/>
      <c r="G54" s="43"/>
      <c r="H54" s="43"/>
      <c r="I54" s="43"/>
      <c r="J54" s="87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75"/>
      <c r="AA54" s="43"/>
      <c r="AB54" s="43"/>
      <c r="AC54" s="43"/>
      <c r="AD54" s="43"/>
      <c r="AE54" s="43"/>
      <c r="AF54" s="43"/>
      <c r="AG54" s="43"/>
      <c r="AH54" s="2"/>
      <c r="AI54" s="55"/>
      <c r="AK54" s="5"/>
      <c r="AL54"/>
      <c r="AM54" s="13"/>
      <c r="AN54" s="13"/>
      <c r="AO54" s="11"/>
      <c r="AP54" s="11"/>
      <c r="AQ54" s="11"/>
    </row>
    <row r="55" spans="1:43" ht="15.6">
      <c r="A55" s="43"/>
      <c r="B55" s="43"/>
      <c r="C55" s="43"/>
      <c r="D55" s="43"/>
      <c r="E55" s="43"/>
      <c r="F55" s="454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75"/>
      <c r="AA55" s="43"/>
      <c r="AB55" s="43"/>
      <c r="AC55" s="43"/>
      <c r="AD55" s="43"/>
      <c r="AE55" s="43"/>
      <c r="AF55" s="43"/>
      <c r="AG55" s="43"/>
      <c r="AH55" s="2"/>
      <c r="AI55" s="5"/>
      <c r="AK55" s="2"/>
      <c r="AL55"/>
      <c r="AM55"/>
      <c r="AN55"/>
      <c r="AO55"/>
    </row>
    <row r="56" spans="1:43" ht="15.6">
      <c r="A56" s="43"/>
      <c r="B56" s="43"/>
      <c r="C56" s="43"/>
      <c r="D56" s="43"/>
      <c r="E56" s="43"/>
      <c r="F56" s="454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75"/>
      <c r="AA56" s="43"/>
      <c r="AB56" s="43"/>
      <c r="AC56" s="43"/>
      <c r="AD56" s="43"/>
      <c r="AE56" s="43"/>
      <c r="AF56" s="43"/>
      <c r="AG56" s="43"/>
    </row>
  </sheetData>
  <mergeCells count="1">
    <mergeCell ref="W4:Y4"/>
  </mergeCells>
  <conditionalFormatting sqref="AI53:AI54">
    <cfRule type="cellIs" dxfId="19" priority="22" stopIfTrue="1" operator="lessThan">
      <formula>0</formula>
    </cfRule>
  </conditionalFormatting>
  <conditionalFormatting sqref="H10:H23 H25:H38">
    <cfRule type="cellIs" dxfId="18" priority="19" operator="lessThan">
      <formula>0</formula>
    </cfRule>
    <cfRule type="cellIs" dxfId="17" priority="20" operator="greaterThan">
      <formula>0</formula>
    </cfRule>
  </conditionalFormatting>
  <conditionalFormatting sqref="W10:W23 W25:W38">
    <cfRule type="cellIs" dxfId="16" priority="17" operator="lessThan">
      <formula>0</formula>
    </cfRule>
    <cfRule type="cellIs" dxfId="15" priority="18" operator="greaterThan">
      <formula>0</formula>
    </cfRule>
  </conditionalFormatting>
  <conditionalFormatting sqref="Q10:Q23 Q25:Q38">
    <cfRule type="cellIs" dxfId="14" priority="13" operator="lessThan">
      <formula>0</formula>
    </cfRule>
    <cfRule type="cellIs" dxfId="13" priority="14" operator="greaterThan">
      <formula>0</formula>
    </cfRule>
  </conditionalFormatting>
  <conditionalFormatting sqref="O10:O23 O25:O38">
    <cfRule type="cellIs" dxfId="12" priority="9" operator="lessThan">
      <formula>0</formula>
    </cfRule>
    <cfRule type="cellIs" dxfId="11" priority="10" operator="greaterThan">
      <formula>0</formula>
    </cfRule>
  </conditionalFormatting>
  <conditionalFormatting sqref="L13:L38">
    <cfRule type="cellIs" dxfId="10" priority="2" operator="greaterThan">
      <formula>0</formula>
    </cfRule>
  </conditionalFormatting>
  <conditionalFormatting sqref="L17:L38">
    <cfRule type="cellIs" dxfId="9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CCF8B-4DCC-4ADC-A567-AD35467FEA5C}">
  <dimension ref="A1:L37"/>
  <sheetViews>
    <sheetView workbookViewId="0">
      <selection activeCell="O20" sqref="O20"/>
    </sheetView>
  </sheetViews>
  <sheetFormatPr baseColWidth="10" defaultRowHeight="15"/>
  <sheetData>
    <row r="1" spans="1:12">
      <c r="A1">
        <v>101</v>
      </c>
      <c r="B1" s="3" t="s">
        <v>83</v>
      </c>
      <c r="D1" s="315">
        <v>0</v>
      </c>
      <c r="E1" s="315" t="s">
        <v>526</v>
      </c>
      <c r="H1" t="s">
        <v>798</v>
      </c>
      <c r="K1" s="51">
        <v>1</v>
      </c>
      <c r="L1" s="61" t="s">
        <v>808</v>
      </c>
    </row>
    <row r="2" spans="1:12">
      <c r="A2">
        <v>103</v>
      </c>
      <c r="B2" s="3" t="s">
        <v>54</v>
      </c>
      <c r="D2" s="315">
        <v>1</v>
      </c>
      <c r="E2" s="4" t="s">
        <v>512</v>
      </c>
      <c r="H2">
        <v>50</v>
      </c>
      <c r="I2" t="s">
        <v>799</v>
      </c>
      <c r="K2" s="51">
        <v>2</v>
      </c>
      <c r="L2" s="61" t="s">
        <v>809</v>
      </c>
    </row>
    <row r="3" spans="1:12">
      <c r="A3" s="11">
        <v>106</v>
      </c>
      <c r="B3" t="s">
        <v>55</v>
      </c>
      <c r="D3" s="315">
        <v>2</v>
      </c>
      <c r="E3" s="4" t="s">
        <v>513</v>
      </c>
      <c r="H3">
        <v>75</v>
      </c>
      <c r="I3" t="s">
        <v>743</v>
      </c>
      <c r="K3" s="51">
        <v>3</v>
      </c>
      <c r="L3" s="61" t="s">
        <v>810</v>
      </c>
    </row>
    <row r="4" spans="1:12">
      <c r="A4" s="11">
        <v>109</v>
      </c>
      <c r="B4" t="s">
        <v>88</v>
      </c>
      <c r="D4" s="315">
        <v>3</v>
      </c>
      <c r="E4" s="4" t="s">
        <v>669</v>
      </c>
      <c r="H4">
        <v>100</v>
      </c>
      <c r="I4" t="s">
        <v>744</v>
      </c>
      <c r="K4" s="51">
        <v>4</v>
      </c>
      <c r="L4" s="61" t="s">
        <v>709</v>
      </c>
    </row>
    <row r="5" spans="1:12">
      <c r="A5" s="11">
        <v>110</v>
      </c>
      <c r="B5" t="s">
        <v>49</v>
      </c>
      <c r="D5" s="315">
        <v>4</v>
      </c>
      <c r="E5" s="4" t="s">
        <v>670</v>
      </c>
      <c r="H5">
        <v>125</v>
      </c>
      <c r="I5" t="s">
        <v>751</v>
      </c>
      <c r="K5" s="51">
        <v>7</v>
      </c>
      <c r="L5" s="61" t="s">
        <v>811</v>
      </c>
    </row>
    <row r="6" spans="1:12">
      <c r="A6" s="11">
        <v>111</v>
      </c>
      <c r="B6" t="s">
        <v>56</v>
      </c>
      <c r="D6" s="315">
        <v>5</v>
      </c>
      <c r="E6" s="4" t="s">
        <v>515</v>
      </c>
      <c r="H6">
        <v>150</v>
      </c>
      <c r="I6" t="s">
        <v>745</v>
      </c>
      <c r="K6" s="51">
        <v>8</v>
      </c>
      <c r="L6" s="61" t="s">
        <v>812</v>
      </c>
    </row>
    <row r="7" spans="1:12">
      <c r="A7" s="11">
        <v>113</v>
      </c>
      <c r="B7" t="s">
        <v>445</v>
      </c>
      <c r="D7" s="315">
        <v>6</v>
      </c>
      <c r="E7" s="4" t="s">
        <v>671</v>
      </c>
      <c r="H7">
        <v>175</v>
      </c>
      <c r="I7" t="s">
        <v>745</v>
      </c>
      <c r="K7" s="51">
        <v>9</v>
      </c>
      <c r="L7" s="61" t="s">
        <v>711</v>
      </c>
    </row>
    <row r="8" spans="1:12">
      <c r="A8" s="11">
        <v>116</v>
      </c>
      <c r="B8" t="s">
        <v>57</v>
      </c>
      <c r="D8" s="315">
        <v>7</v>
      </c>
      <c r="E8" s="4" t="s">
        <v>672</v>
      </c>
      <c r="H8">
        <v>200</v>
      </c>
      <c r="I8" t="s">
        <v>746</v>
      </c>
      <c r="K8" s="51">
        <v>11</v>
      </c>
      <c r="L8" s="61" t="s">
        <v>110</v>
      </c>
    </row>
    <row r="9" spans="1:12">
      <c r="A9" s="11">
        <v>117</v>
      </c>
      <c r="B9" t="s">
        <v>58</v>
      </c>
      <c r="D9" s="315">
        <v>8</v>
      </c>
      <c r="E9" s="4" t="s">
        <v>673</v>
      </c>
      <c r="H9">
        <v>225</v>
      </c>
      <c r="I9" t="s">
        <v>747</v>
      </c>
      <c r="K9" s="51">
        <v>14</v>
      </c>
      <c r="L9" s="61" t="s">
        <v>712</v>
      </c>
    </row>
    <row r="10" spans="1:12">
      <c r="A10" s="11">
        <v>134</v>
      </c>
      <c r="B10" t="s">
        <v>51</v>
      </c>
      <c r="D10" s="315">
        <v>9</v>
      </c>
      <c r="E10" s="4" t="s">
        <v>517</v>
      </c>
      <c r="H10">
        <v>250</v>
      </c>
      <c r="I10" t="s">
        <v>748</v>
      </c>
      <c r="K10" s="51">
        <v>15</v>
      </c>
      <c r="L10" s="61" t="s">
        <v>703</v>
      </c>
    </row>
    <row r="11" spans="1:12">
      <c r="A11" s="11">
        <v>138</v>
      </c>
      <c r="B11" t="s">
        <v>446</v>
      </c>
      <c r="D11" s="315">
        <v>10</v>
      </c>
      <c r="E11" s="4" t="s">
        <v>674</v>
      </c>
      <c r="H11">
        <v>275</v>
      </c>
      <c r="I11" t="s">
        <v>749</v>
      </c>
      <c r="K11" s="51">
        <v>16</v>
      </c>
      <c r="L11" s="61" t="s">
        <v>656</v>
      </c>
    </row>
    <row r="12" spans="1:12">
      <c r="A12" s="11">
        <v>141</v>
      </c>
      <c r="B12" t="s">
        <v>50</v>
      </c>
      <c r="D12" s="315">
        <v>11</v>
      </c>
      <c r="E12" s="4" t="s">
        <v>518</v>
      </c>
      <c r="H12">
        <v>300</v>
      </c>
      <c r="I12" t="s">
        <v>750</v>
      </c>
      <c r="K12" s="51">
        <v>18</v>
      </c>
      <c r="L12" s="61" t="s">
        <v>111</v>
      </c>
    </row>
    <row r="13" spans="1:12">
      <c r="A13" s="11">
        <v>142</v>
      </c>
      <c r="B13" t="s">
        <v>59</v>
      </c>
      <c r="D13" s="315">
        <v>12</v>
      </c>
      <c r="E13" s="4" t="s">
        <v>675</v>
      </c>
      <c r="H13">
        <v>325</v>
      </c>
      <c r="I13" t="s">
        <v>752</v>
      </c>
      <c r="K13" s="51">
        <v>55</v>
      </c>
      <c r="L13" s="61" t="s">
        <v>813</v>
      </c>
    </row>
    <row r="14" spans="1:12">
      <c r="A14" s="11">
        <v>147</v>
      </c>
      <c r="B14" t="s">
        <v>447</v>
      </c>
      <c r="D14" s="315">
        <v>13</v>
      </c>
      <c r="E14" s="4" t="s">
        <v>616</v>
      </c>
      <c r="H14">
        <v>350</v>
      </c>
      <c r="I14" t="s">
        <v>776</v>
      </c>
      <c r="K14" s="51">
        <v>56</v>
      </c>
      <c r="L14" s="61" t="s">
        <v>814</v>
      </c>
    </row>
    <row r="15" spans="1:12">
      <c r="A15" s="11">
        <v>147</v>
      </c>
      <c r="B15" t="s">
        <v>448</v>
      </c>
      <c r="D15" s="315">
        <v>14</v>
      </c>
      <c r="E15" s="4" t="s">
        <v>617</v>
      </c>
      <c r="H15">
        <v>375</v>
      </c>
      <c r="I15" t="s">
        <v>777</v>
      </c>
    </row>
    <row r="16" spans="1:12">
      <c r="A16" s="11">
        <v>155</v>
      </c>
      <c r="B16" t="s">
        <v>53</v>
      </c>
      <c r="D16" s="315">
        <v>15</v>
      </c>
      <c r="E16" s="4" t="s">
        <v>618</v>
      </c>
      <c r="H16">
        <v>400</v>
      </c>
      <c r="I16" t="s">
        <v>778</v>
      </c>
      <c r="K16" s="3" t="s">
        <v>815</v>
      </c>
      <c r="L16" s="507"/>
    </row>
    <row r="17" spans="1:12">
      <c r="A17" s="11">
        <v>160</v>
      </c>
      <c r="B17" t="s">
        <v>47</v>
      </c>
      <c r="D17" s="315">
        <v>16</v>
      </c>
      <c r="E17" s="4" t="s">
        <v>619</v>
      </c>
      <c r="H17">
        <v>425</v>
      </c>
      <c r="I17" t="s">
        <v>779</v>
      </c>
      <c r="K17" s="507">
        <v>1</v>
      </c>
      <c r="L17" s="3" t="s">
        <v>29</v>
      </c>
    </row>
    <row r="18" spans="1:12">
      <c r="A18" s="11">
        <v>171</v>
      </c>
      <c r="B18" t="s">
        <v>87</v>
      </c>
      <c r="D18" s="315">
        <v>17</v>
      </c>
      <c r="E18" s="4" t="s">
        <v>620</v>
      </c>
      <c r="H18">
        <v>450</v>
      </c>
      <c r="I18" t="s">
        <v>780</v>
      </c>
      <c r="K18" s="507">
        <v>2</v>
      </c>
      <c r="L18" s="3" t="s">
        <v>30</v>
      </c>
    </row>
    <row r="19" spans="1:12">
      <c r="A19" s="11">
        <v>175</v>
      </c>
      <c r="B19" t="s">
        <v>60</v>
      </c>
      <c r="D19" s="315">
        <v>21</v>
      </c>
      <c r="E19" s="4" t="s">
        <v>519</v>
      </c>
      <c r="H19">
        <v>475</v>
      </c>
      <c r="I19" t="s">
        <v>781</v>
      </c>
      <c r="K19" s="507">
        <v>3</v>
      </c>
      <c r="L19" s="3" t="s">
        <v>31</v>
      </c>
    </row>
    <row r="20" spans="1:12">
      <c r="A20" s="11">
        <v>177</v>
      </c>
      <c r="B20" t="s">
        <v>84</v>
      </c>
      <c r="D20" s="315">
        <v>22</v>
      </c>
      <c r="E20" s="4" t="s">
        <v>520</v>
      </c>
      <c r="H20">
        <v>500</v>
      </c>
      <c r="I20" t="s">
        <v>800</v>
      </c>
      <c r="K20" s="507">
        <v>4</v>
      </c>
      <c r="L20" s="3" t="s">
        <v>32</v>
      </c>
    </row>
    <row r="21" spans="1:12">
      <c r="A21" s="11">
        <v>178</v>
      </c>
      <c r="B21" t="s">
        <v>52</v>
      </c>
      <c r="D21" s="315">
        <v>23</v>
      </c>
      <c r="E21" s="4" t="s">
        <v>521</v>
      </c>
      <c r="H21">
        <v>525</v>
      </c>
      <c r="I21" t="s">
        <v>801</v>
      </c>
      <c r="K21" s="507">
        <v>5</v>
      </c>
      <c r="L21" s="3" t="s">
        <v>400</v>
      </c>
    </row>
    <row r="22" spans="1:12">
      <c r="A22" s="11">
        <v>181</v>
      </c>
      <c r="B22" t="s">
        <v>61</v>
      </c>
      <c r="D22" s="315">
        <v>24</v>
      </c>
      <c r="E22" s="4" t="s">
        <v>676</v>
      </c>
      <c r="H22">
        <v>550</v>
      </c>
      <c r="I22" t="s">
        <v>782</v>
      </c>
      <c r="K22" s="507">
        <v>6</v>
      </c>
      <c r="L22" s="3" t="s">
        <v>33</v>
      </c>
    </row>
    <row r="23" spans="1:12">
      <c r="A23" s="11">
        <v>309</v>
      </c>
      <c r="B23" t="s">
        <v>85</v>
      </c>
      <c r="D23" s="315">
        <v>25</v>
      </c>
      <c r="E23" s="4" t="s">
        <v>677</v>
      </c>
      <c r="H23">
        <v>575</v>
      </c>
      <c r="I23" t="s">
        <v>802</v>
      </c>
      <c r="K23" s="507">
        <v>7</v>
      </c>
      <c r="L23" s="3" t="s">
        <v>34</v>
      </c>
    </row>
    <row r="24" spans="1:12">
      <c r="A24" s="11">
        <v>420</v>
      </c>
      <c r="B24" t="s">
        <v>765</v>
      </c>
      <c r="D24" s="315">
        <v>26</v>
      </c>
      <c r="E24" s="4" t="s">
        <v>678</v>
      </c>
      <c r="K24" s="507">
        <v>8</v>
      </c>
      <c r="L24" s="3" t="s">
        <v>35</v>
      </c>
    </row>
    <row r="25" spans="1:12">
      <c r="A25" s="11">
        <v>470</v>
      </c>
      <c r="B25" s="3" t="s">
        <v>62</v>
      </c>
      <c r="D25" s="315">
        <v>27</v>
      </c>
      <c r="E25" s="4" t="s">
        <v>679</v>
      </c>
      <c r="K25" s="507">
        <v>9</v>
      </c>
      <c r="L25" s="3" t="s">
        <v>36</v>
      </c>
    </row>
    <row r="26" spans="1:12">
      <c r="A26" s="11">
        <v>629</v>
      </c>
      <c r="B26" s="3" t="s">
        <v>796</v>
      </c>
      <c r="D26" s="315">
        <v>28</v>
      </c>
      <c r="E26" s="4" t="s">
        <v>621</v>
      </c>
      <c r="K26" s="507">
        <v>10</v>
      </c>
      <c r="L26" s="3" t="s">
        <v>37</v>
      </c>
    </row>
    <row r="27" spans="1:12">
      <c r="A27" s="11">
        <v>643</v>
      </c>
      <c r="B27" s="3" t="s">
        <v>81</v>
      </c>
      <c r="D27" s="315">
        <v>29</v>
      </c>
      <c r="E27" s="4" t="s">
        <v>523</v>
      </c>
      <c r="K27" s="507">
        <v>11</v>
      </c>
      <c r="L27" s="3" t="s">
        <v>38</v>
      </c>
    </row>
    <row r="28" spans="1:12">
      <c r="A28" s="11">
        <v>704</v>
      </c>
      <c r="B28" s="3" t="s">
        <v>794</v>
      </c>
      <c r="D28" s="315">
        <v>30</v>
      </c>
      <c r="E28" s="4" t="s">
        <v>524</v>
      </c>
      <c r="H28" s="3" t="s">
        <v>804</v>
      </c>
      <c r="K28" s="507">
        <v>12</v>
      </c>
      <c r="L28" s="3" t="s">
        <v>39</v>
      </c>
    </row>
    <row r="29" spans="1:12">
      <c r="A29" s="11">
        <v>704</v>
      </c>
      <c r="B29" s="3" t="s">
        <v>795</v>
      </c>
      <c r="D29" s="315">
        <v>31</v>
      </c>
      <c r="E29" s="4" t="s">
        <v>525</v>
      </c>
      <c r="H29" s="3" t="s">
        <v>805</v>
      </c>
      <c r="K29" s="507">
        <v>13</v>
      </c>
      <c r="L29" s="3" t="s">
        <v>40</v>
      </c>
    </row>
    <row r="30" spans="1:12">
      <c r="A30" s="11">
        <v>802</v>
      </c>
      <c r="B30" s="3" t="s">
        <v>79</v>
      </c>
      <c r="D30" s="315">
        <v>32</v>
      </c>
      <c r="E30" s="4" t="s">
        <v>622</v>
      </c>
      <c r="H30" s="3" t="s">
        <v>806</v>
      </c>
      <c r="K30" s="507">
        <v>14</v>
      </c>
      <c r="L30" s="3" t="s">
        <v>401</v>
      </c>
    </row>
    <row r="31" spans="1:12">
      <c r="D31" s="315">
        <v>33</v>
      </c>
      <c r="E31" s="4" t="s">
        <v>623</v>
      </c>
      <c r="K31" s="507">
        <v>15</v>
      </c>
      <c r="L31" s="3" t="s">
        <v>41</v>
      </c>
    </row>
    <row r="32" spans="1:12">
      <c r="D32" s="315">
        <v>34</v>
      </c>
      <c r="E32" s="4" t="s">
        <v>680</v>
      </c>
      <c r="K32" s="507">
        <v>99</v>
      </c>
      <c r="L32" s="3" t="s">
        <v>816</v>
      </c>
    </row>
    <row r="33" spans="4:5">
      <c r="D33" s="315">
        <v>39</v>
      </c>
      <c r="E33" s="316" t="s">
        <v>624</v>
      </c>
    </row>
    <row r="34" spans="4:5">
      <c r="D34" s="315">
        <v>40</v>
      </c>
      <c r="E34" s="316" t="s">
        <v>625</v>
      </c>
    </row>
    <row r="35" spans="4:5">
      <c r="D35" s="315">
        <v>42</v>
      </c>
      <c r="E35" s="4" t="s">
        <v>797</v>
      </c>
    </row>
    <row r="36" spans="4:5">
      <c r="D36" s="315">
        <v>98</v>
      </c>
      <c r="E36" s="316" t="s">
        <v>510</v>
      </c>
    </row>
    <row r="37" spans="4:5">
      <c r="D37" s="315">
        <v>99</v>
      </c>
      <c r="E37" s="4" t="s">
        <v>511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T1:DG403"/>
  <sheetViews>
    <sheetView zoomScale="94" zoomScaleNormal="94" workbookViewId="0">
      <selection activeCell="A18" sqref="A18"/>
    </sheetView>
  </sheetViews>
  <sheetFormatPr baseColWidth="10" defaultRowHeight="15"/>
  <cols>
    <col min="20" max="20" width="7.81640625" customWidth="1"/>
    <col min="61" max="61" width="1.6328125" customWidth="1"/>
    <col min="62" max="62" width="5.08984375" customWidth="1"/>
    <col min="63" max="63" width="3.36328125" customWidth="1"/>
    <col min="64" max="64" width="12.90625" customWidth="1"/>
    <col min="65" max="65" width="7.453125" customWidth="1"/>
    <col min="66" max="66" width="7.36328125" customWidth="1"/>
    <col min="67" max="67" width="4.81640625" style="67" customWidth="1"/>
    <col min="68" max="68" width="5.08984375" style="67" customWidth="1"/>
    <col min="69" max="69" width="4.90625" style="67" customWidth="1"/>
    <col min="70" max="70" width="6" customWidth="1"/>
    <col min="71" max="71" width="5.08984375" style="1" customWidth="1"/>
    <col min="72" max="72" width="5.54296875" customWidth="1"/>
    <col min="73" max="73" width="5.08984375" style="1" customWidth="1"/>
    <col min="74" max="74" width="6" style="11" customWidth="1"/>
    <col min="75" max="75" width="5.08984375" style="67" customWidth="1"/>
    <col min="76" max="76" width="5.6328125" style="11" customWidth="1"/>
    <col min="77" max="77" width="5.90625" style="11" customWidth="1"/>
    <col min="78" max="78" width="6.90625" style="11" customWidth="1"/>
    <col min="79" max="79" width="5" customWidth="1"/>
    <col min="80" max="80" width="4.1796875" style="67" customWidth="1"/>
    <col min="81" max="81" width="6.90625" style="11" customWidth="1"/>
    <col min="82" max="82" width="5.81640625" style="11" customWidth="1"/>
    <col min="83" max="83" width="6.36328125" style="11" customWidth="1"/>
    <col min="84" max="84" width="5.54296875" customWidth="1"/>
    <col min="85" max="85" width="7.1796875" customWidth="1"/>
    <col min="86" max="86" width="6.90625" style="11" customWidth="1"/>
    <col min="87" max="87" width="6.08984375" style="11" customWidth="1"/>
    <col min="88" max="88" width="7" style="11" customWidth="1"/>
    <col min="89" max="89" width="6.08984375" style="11" customWidth="1"/>
    <col min="90" max="90" width="5.08984375" style="67" customWidth="1"/>
    <col min="91" max="91" width="9.81640625" style="67" customWidth="1"/>
    <col min="92" max="92" width="4.36328125" style="67" customWidth="1"/>
    <col min="93" max="93" width="6.81640625" style="11" customWidth="1"/>
    <col min="94" max="94" width="9.90625" style="11" customWidth="1"/>
    <col min="95" max="95" width="8.81640625" customWidth="1"/>
    <col min="96" max="96" width="7.36328125" customWidth="1"/>
    <col min="97" max="97" width="9.36328125" customWidth="1"/>
    <col min="98" max="98" width="8.6328125" customWidth="1"/>
    <col min="99" max="99" width="7.81640625" customWidth="1"/>
    <col min="100" max="100" width="10.6328125" style="67" customWidth="1"/>
    <col min="101" max="102" width="11.54296875" style="67"/>
    <col min="103" max="103" width="10" style="67" customWidth="1"/>
    <col min="107" max="107" width="14" customWidth="1"/>
    <col min="108" max="108" width="12.54296875" customWidth="1"/>
    <col min="109" max="109" width="10.90625" customWidth="1"/>
  </cols>
  <sheetData>
    <row r="1" spans="23:111">
      <c r="BG1" s="67"/>
      <c r="BH1" s="67"/>
      <c r="BI1" s="67"/>
      <c r="BJ1" s="67"/>
      <c r="BK1" s="67"/>
      <c r="BL1" s="67"/>
      <c r="BM1" s="67"/>
      <c r="BN1" s="67"/>
      <c r="BR1" s="67"/>
      <c r="BS1" s="67"/>
      <c r="BT1" s="67"/>
      <c r="BU1" s="67"/>
      <c r="BV1" s="67"/>
      <c r="BX1" s="67"/>
      <c r="BY1" s="67"/>
      <c r="BZ1" s="67"/>
      <c r="CA1" s="67"/>
      <c r="CQ1" s="4"/>
      <c r="CR1" s="4"/>
      <c r="CS1" s="4"/>
      <c r="CT1" s="4"/>
      <c r="CU1" s="4"/>
      <c r="CV1"/>
      <c r="CW1"/>
      <c r="CX1"/>
      <c r="CY1"/>
    </row>
    <row r="2" spans="23:111" s="200" customFormat="1" ht="31.8"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11"/>
      <c r="CD2" s="11"/>
      <c r="CE2" s="11"/>
      <c r="CF2"/>
      <c r="CG2"/>
      <c r="CH2" s="11"/>
      <c r="CI2" s="11"/>
      <c r="CJ2" s="11"/>
      <c r="CK2" s="11"/>
      <c r="CL2" s="67"/>
      <c r="CM2" s="67"/>
      <c r="CN2" s="67"/>
      <c r="CO2" s="11"/>
      <c r="CP2" s="11"/>
      <c r="CQ2" s="4"/>
      <c r="CR2" s="4"/>
      <c r="CS2" s="4"/>
      <c r="CT2" s="4"/>
      <c r="CU2" s="4"/>
      <c r="CV2"/>
      <c r="CW2"/>
      <c r="CX2"/>
      <c r="CY2"/>
      <c r="CZ2"/>
      <c r="DA2"/>
      <c r="DB2"/>
      <c r="DC2"/>
      <c r="DD2"/>
      <c r="DE2"/>
    </row>
    <row r="3" spans="23:111" s="175" customFormat="1" ht="16.2"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11"/>
      <c r="CD3" s="11"/>
      <c r="CE3" s="11"/>
      <c r="CF3"/>
      <c r="CG3"/>
      <c r="CH3" s="11"/>
      <c r="CI3" s="11"/>
      <c r="CJ3" s="11"/>
      <c r="CK3" s="11"/>
      <c r="CL3" s="67"/>
      <c r="CM3" s="67"/>
      <c r="CN3" s="67"/>
      <c r="CO3" s="11"/>
      <c r="CP3" s="11"/>
      <c r="CQ3" s="4"/>
      <c r="CR3" s="4"/>
      <c r="CS3" s="4"/>
      <c r="CT3" s="4"/>
      <c r="CU3" s="4"/>
      <c r="CV3"/>
      <c r="CW3"/>
      <c r="CX3"/>
      <c r="CY3"/>
      <c r="CZ3"/>
      <c r="DA3"/>
      <c r="DB3"/>
      <c r="DC3"/>
      <c r="DD3"/>
      <c r="DE3"/>
    </row>
    <row r="4" spans="23:111" s="182" customFormat="1" ht="19.8">
      <c r="W4" s="175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11"/>
      <c r="CD4" s="11"/>
      <c r="CE4" s="11"/>
      <c r="CF4"/>
      <c r="CG4"/>
      <c r="CH4" s="11"/>
      <c r="CI4" s="11"/>
      <c r="CJ4" s="11"/>
      <c r="CK4" s="11"/>
      <c r="CL4" s="67"/>
      <c r="CM4" s="67"/>
      <c r="CN4" s="67"/>
      <c r="CO4" s="11"/>
      <c r="CP4" s="11"/>
      <c r="CQ4" s="4"/>
      <c r="CR4" s="4"/>
      <c r="CS4" s="4"/>
      <c r="CT4" s="4"/>
      <c r="CU4" s="4"/>
      <c r="CV4"/>
      <c r="CW4"/>
      <c r="CX4"/>
      <c r="CY4"/>
      <c r="CZ4"/>
      <c r="DA4"/>
      <c r="DB4"/>
      <c r="DC4"/>
      <c r="DD4"/>
      <c r="DE4"/>
      <c r="DF4" s="179"/>
      <c r="DG4" s="179"/>
    </row>
    <row r="5" spans="23:111">
      <c r="BG5" s="67"/>
      <c r="BH5" s="67"/>
      <c r="BI5" s="67"/>
      <c r="BJ5" s="67"/>
      <c r="BK5" s="67"/>
      <c r="BL5" s="67"/>
      <c r="BM5" s="67"/>
      <c r="BN5" s="67"/>
      <c r="BR5" s="67"/>
      <c r="BS5" s="67"/>
      <c r="BT5" s="67"/>
      <c r="BU5" s="67"/>
      <c r="BV5" s="67"/>
      <c r="BX5" s="67"/>
      <c r="BY5" s="67"/>
      <c r="BZ5" s="67"/>
      <c r="CA5" s="67"/>
      <c r="CQ5" s="4"/>
      <c r="CR5" s="4"/>
      <c r="CS5" s="4"/>
      <c r="CT5" s="4"/>
      <c r="CU5" s="4"/>
      <c r="CV5"/>
      <c r="CW5"/>
      <c r="CX5"/>
      <c r="CY5"/>
    </row>
    <row r="6" spans="23:111">
      <c r="BI6" s="67"/>
      <c r="BJ6" s="67"/>
      <c r="BK6" s="67"/>
      <c r="BL6" s="67"/>
      <c r="BM6" s="67"/>
      <c r="BN6" s="67"/>
      <c r="BR6" s="67"/>
      <c r="BS6" s="67"/>
      <c r="BT6" s="67"/>
      <c r="BU6" s="67"/>
      <c r="BV6" s="67"/>
      <c r="BX6" s="67"/>
      <c r="BY6" s="67"/>
      <c r="BZ6" s="67"/>
      <c r="CQ6" s="4"/>
      <c r="CR6" s="4"/>
      <c r="CS6" s="4"/>
      <c r="CT6" s="4"/>
      <c r="CU6" s="4"/>
      <c r="CV6"/>
      <c r="CW6"/>
      <c r="CX6"/>
      <c r="CY6"/>
    </row>
    <row r="7" spans="23:111">
      <c r="BI7" s="67"/>
      <c r="BJ7" s="67"/>
      <c r="BK7" s="67"/>
      <c r="BL7" s="67"/>
      <c r="BM7" s="67"/>
      <c r="BN7" s="67"/>
      <c r="BR7" s="67"/>
      <c r="BS7" s="67"/>
      <c r="BT7" s="67"/>
      <c r="BU7" s="67"/>
      <c r="BV7" s="67"/>
      <c r="BX7" s="67"/>
      <c r="BY7" s="67"/>
      <c r="BZ7" s="67"/>
      <c r="CQ7" s="4"/>
      <c r="CR7" s="4"/>
      <c r="CS7" s="4"/>
      <c r="CT7" s="4"/>
      <c r="CU7" s="4"/>
      <c r="CV7"/>
      <c r="CW7"/>
      <c r="CX7"/>
      <c r="CY7"/>
    </row>
    <row r="8" spans="23:111" ht="15.6">
      <c r="BI8" s="67"/>
      <c r="BJ8" s="67"/>
      <c r="BK8" s="67"/>
      <c r="BL8" s="67"/>
      <c r="BM8" s="67"/>
      <c r="BN8" s="67"/>
      <c r="BR8" s="67"/>
      <c r="BS8" s="67"/>
      <c r="BT8" s="67"/>
      <c r="BU8" s="67"/>
      <c r="BV8" s="67"/>
      <c r="BX8" s="67"/>
      <c r="BY8" s="67"/>
      <c r="BZ8" s="67"/>
      <c r="CQ8" s="4"/>
      <c r="CR8" s="56"/>
      <c r="CS8" s="4"/>
      <c r="CT8" s="1"/>
      <c r="CU8" s="5"/>
      <c r="CV8"/>
      <c r="CW8"/>
      <c r="CX8"/>
      <c r="CY8"/>
    </row>
    <row r="9" spans="23:111" ht="15.6">
      <c r="BI9" s="67"/>
      <c r="BJ9" s="67"/>
      <c r="BK9" s="67"/>
      <c r="BL9" s="67"/>
      <c r="BM9" s="67"/>
      <c r="BN9" s="67"/>
      <c r="BR9" s="67"/>
      <c r="BS9" s="67"/>
      <c r="BT9" s="67"/>
      <c r="BU9" s="67"/>
      <c r="BV9" s="67"/>
      <c r="BX9" s="67"/>
      <c r="BY9" s="67"/>
      <c r="BZ9" s="67"/>
      <c r="CQ9" s="4"/>
      <c r="CR9" s="56"/>
      <c r="CS9" s="4"/>
      <c r="CT9" s="1"/>
      <c r="CU9" s="5"/>
      <c r="CV9"/>
      <c r="CW9"/>
      <c r="CX9"/>
      <c r="CY9"/>
    </row>
    <row r="10" spans="23:111" ht="15.6">
      <c r="BI10" s="67"/>
      <c r="BJ10" s="67"/>
      <c r="BK10" s="67"/>
      <c r="BL10" s="67"/>
      <c r="BM10" s="67"/>
      <c r="BN10" s="67"/>
      <c r="BR10" s="67"/>
      <c r="BS10" s="67"/>
      <c r="BT10" s="67"/>
      <c r="BU10" s="67"/>
      <c r="BV10" s="67"/>
      <c r="BX10" s="67"/>
      <c r="BY10" s="67"/>
      <c r="BZ10" s="67"/>
      <c r="CQ10" s="4"/>
      <c r="CR10" s="56"/>
      <c r="CS10" s="4"/>
      <c r="CT10" s="1"/>
      <c r="CU10" s="5"/>
      <c r="CV10"/>
      <c r="CW10"/>
      <c r="CX10"/>
      <c r="CY10"/>
    </row>
    <row r="11" spans="23:111" ht="15.6">
      <c r="BI11" s="67"/>
      <c r="BJ11" s="67"/>
      <c r="BK11" s="67"/>
      <c r="BL11" s="67"/>
      <c r="BM11" s="67"/>
      <c r="BN11" s="67"/>
      <c r="BR11" s="67"/>
      <c r="BS11" s="67"/>
      <c r="BT11" s="67"/>
      <c r="BU11" s="67"/>
      <c r="BV11" s="67"/>
      <c r="BX11" s="67"/>
      <c r="BY11" s="67"/>
      <c r="BZ11" s="67"/>
      <c r="CQ11" s="4"/>
      <c r="CR11" s="56"/>
      <c r="CS11" s="4"/>
      <c r="CT11" s="1"/>
      <c r="CU11" s="5"/>
      <c r="CV11"/>
      <c r="CW11"/>
      <c r="CX11"/>
      <c r="CY11"/>
    </row>
    <row r="12" spans="23:111" ht="15.6">
      <c r="BI12" s="67"/>
      <c r="BJ12" s="67"/>
      <c r="BK12" s="67"/>
      <c r="BL12" s="67"/>
      <c r="BM12" s="67"/>
      <c r="BN12" s="67"/>
      <c r="BR12" s="67"/>
      <c r="BS12" s="67"/>
      <c r="BT12" s="67"/>
      <c r="BU12" s="67"/>
      <c r="BV12" s="67"/>
      <c r="BX12" s="67"/>
      <c r="BY12" s="67"/>
      <c r="BZ12" s="67"/>
      <c r="CQ12" s="4"/>
      <c r="CR12" s="56"/>
      <c r="CS12" s="4"/>
      <c r="CT12" s="1"/>
      <c r="CU12" s="5"/>
      <c r="CV12"/>
      <c r="CW12"/>
      <c r="CX12"/>
      <c r="CY12"/>
    </row>
    <row r="13" spans="23:111" ht="15.6">
      <c r="BI13" s="67"/>
      <c r="BJ13" s="67"/>
      <c r="BK13" s="67"/>
      <c r="BL13" s="67"/>
      <c r="BM13" s="67"/>
      <c r="BN13" s="67"/>
      <c r="BR13" s="67"/>
      <c r="BS13" s="67"/>
      <c r="BT13" s="67"/>
      <c r="BU13" s="67"/>
      <c r="BV13" s="67"/>
      <c r="BX13" s="67"/>
      <c r="BY13" s="67"/>
      <c r="BZ13" s="67"/>
      <c r="CQ13" s="4"/>
      <c r="CR13" s="56"/>
      <c r="CS13" s="4"/>
      <c r="CT13" s="1"/>
      <c r="CU13" s="5"/>
      <c r="CV13"/>
      <c r="CW13"/>
      <c r="CX13"/>
      <c r="CY13"/>
    </row>
    <row r="14" spans="23:111" ht="15.6">
      <c r="BI14" s="67"/>
      <c r="BJ14" s="67"/>
      <c r="BK14" s="67"/>
      <c r="BL14" s="67"/>
      <c r="BM14" s="67"/>
      <c r="BN14" s="67"/>
      <c r="BR14" s="67"/>
      <c r="BS14" s="67"/>
      <c r="BT14" s="67"/>
      <c r="BU14" s="67"/>
      <c r="BV14" s="67"/>
      <c r="BX14" s="67"/>
      <c r="BY14" s="67"/>
      <c r="BZ14" s="67"/>
      <c r="CQ14" s="4"/>
      <c r="CR14" s="56"/>
      <c r="CS14" s="4"/>
      <c r="CT14" s="1"/>
      <c r="CU14" s="5"/>
      <c r="CV14"/>
      <c r="CW14"/>
      <c r="CX14"/>
      <c r="CY14"/>
    </row>
    <row r="15" spans="23:111" ht="15.6">
      <c r="BI15" s="67"/>
      <c r="BJ15" s="67"/>
      <c r="BK15" s="67"/>
      <c r="BL15" s="67"/>
      <c r="BM15" s="67"/>
      <c r="BN15" s="67"/>
      <c r="BR15" s="67"/>
      <c r="BS15" s="67"/>
      <c r="BT15" s="67"/>
      <c r="BU15" s="67"/>
      <c r="BV15" s="67"/>
      <c r="BX15" s="67"/>
      <c r="BY15" s="67"/>
      <c r="BZ15" s="67"/>
      <c r="CQ15" s="4"/>
      <c r="CR15" s="56"/>
      <c r="CS15" s="4"/>
      <c r="CT15" s="1"/>
      <c r="CU15" s="5"/>
      <c r="CV15"/>
      <c r="CW15"/>
      <c r="CX15"/>
      <c r="CY15"/>
    </row>
    <row r="16" spans="23:111" ht="15.6">
      <c r="BI16" s="67"/>
      <c r="BJ16" s="67"/>
      <c r="BK16" s="67"/>
      <c r="BL16" s="67"/>
      <c r="BM16" s="67"/>
      <c r="BN16" s="67"/>
      <c r="BR16" s="67"/>
      <c r="BS16" s="67"/>
      <c r="BT16" s="67"/>
      <c r="BU16" s="67"/>
      <c r="BV16" s="67"/>
      <c r="BX16" s="67"/>
      <c r="BY16" s="67"/>
      <c r="BZ16" s="67"/>
      <c r="CQ16" s="4"/>
      <c r="CR16" s="56"/>
      <c r="CS16" s="4"/>
      <c r="CT16" s="1"/>
      <c r="CU16" s="5"/>
      <c r="CV16"/>
      <c r="CW16" s="2"/>
      <c r="CX16" s="2"/>
      <c r="CY16" s="2"/>
    </row>
    <row r="17" spans="61:105" ht="15.6">
      <c r="BI17" s="67"/>
      <c r="BJ17" s="67"/>
      <c r="BK17" s="67"/>
      <c r="BL17" s="67"/>
      <c r="BM17" s="67"/>
      <c r="BN17" s="67"/>
      <c r="BR17" s="67"/>
      <c r="BS17" s="67"/>
      <c r="BT17" s="67"/>
      <c r="BU17" s="67"/>
      <c r="BV17" s="67"/>
      <c r="BX17" s="67"/>
      <c r="BY17" s="67"/>
      <c r="BZ17" s="67"/>
      <c r="CQ17" s="4"/>
      <c r="CR17" s="56"/>
      <c r="CS17" s="4"/>
      <c r="CT17" s="13"/>
      <c r="CU17" s="5"/>
      <c r="CV17"/>
      <c r="CW17" s="2"/>
      <c r="CX17" s="2"/>
      <c r="CY17" s="4"/>
      <c r="CZ17" s="4"/>
      <c r="DA17" s="4"/>
    </row>
    <row r="18" spans="61:105" ht="15.6">
      <c r="BI18" s="67"/>
      <c r="BJ18" s="67"/>
      <c r="BK18" s="67"/>
      <c r="BL18" s="67"/>
      <c r="BM18" s="67"/>
      <c r="BN18" s="67"/>
      <c r="BR18" s="67"/>
      <c r="BS18" s="67"/>
      <c r="BT18" s="67"/>
      <c r="BU18" s="67"/>
      <c r="BV18" s="67"/>
      <c r="BX18" s="67"/>
      <c r="BY18" s="67"/>
      <c r="BZ18" s="67"/>
      <c r="CQ18" s="4"/>
      <c r="CR18" s="56"/>
      <c r="CS18" s="4"/>
      <c r="CT18" s="1"/>
      <c r="CU18" s="5"/>
      <c r="CV18"/>
      <c r="CW18"/>
      <c r="CX18"/>
      <c r="CY18"/>
    </row>
    <row r="19" spans="61:105" ht="15.6">
      <c r="BI19" s="67"/>
      <c r="BJ19" s="67"/>
      <c r="BK19" s="67"/>
      <c r="BL19" s="67"/>
      <c r="BM19" s="67"/>
      <c r="BN19" s="67"/>
      <c r="BR19" s="67"/>
      <c r="BS19" s="67"/>
      <c r="BT19" s="67"/>
      <c r="BU19" s="67"/>
      <c r="BV19" s="67"/>
      <c r="BX19" s="67"/>
      <c r="BY19" s="67"/>
      <c r="BZ19" s="67"/>
      <c r="CQ19" s="4"/>
      <c r="CR19" s="56"/>
      <c r="CS19" s="4"/>
      <c r="CT19" s="1"/>
      <c r="CU19" s="5"/>
      <c r="CV19"/>
      <c r="CW19"/>
      <c r="CX19"/>
      <c r="CY19"/>
    </row>
    <row r="20" spans="61:105" ht="15.6">
      <c r="BI20" s="67"/>
      <c r="BJ20" s="67"/>
      <c r="BK20" s="67"/>
      <c r="BL20" s="67"/>
      <c r="BM20" s="67"/>
      <c r="BN20" s="67"/>
      <c r="BR20" s="67"/>
      <c r="BS20" s="67"/>
      <c r="BT20" s="67"/>
      <c r="BU20" s="67"/>
      <c r="BV20" s="67"/>
      <c r="BX20" s="67"/>
      <c r="BY20" s="67"/>
      <c r="BZ20" s="67"/>
      <c r="CQ20" s="4"/>
      <c r="CR20" s="56"/>
      <c r="CS20" s="4"/>
      <c r="CT20" s="1"/>
      <c r="CU20" s="5"/>
      <c r="CV20"/>
      <c r="CW20" s="2"/>
      <c r="CX20" s="2"/>
      <c r="CY20" s="2"/>
    </row>
    <row r="21" spans="61:105" ht="15.6">
      <c r="BI21" s="67"/>
      <c r="BJ21" s="67"/>
      <c r="BK21" s="67"/>
      <c r="BL21" s="67"/>
      <c r="BM21" s="67"/>
      <c r="BN21" s="67"/>
      <c r="BR21" s="67"/>
      <c r="BS21" s="67"/>
      <c r="BT21" s="67"/>
      <c r="BU21" s="67"/>
      <c r="BV21" s="67"/>
      <c r="BX21" s="67"/>
      <c r="BY21" s="67"/>
      <c r="BZ21" s="67"/>
      <c r="CQ21" s="4"/>
      <c r="CR21" s="56"/>
      <c r="CS21" s="4"/>
      <c r="CT21" s="1"/>
      <c r="CU21" s="5"/>
      <c r="CV21"/>
      <c r="CW21" s="2"/>
      <c r="CX21" s="2"/>
      <c r="CY21" s="2"/>
    </row>
    <row r="22" spans="61:105" ht="15.6">
      <c r="BI22" s="67"/>
      <c r="BJ22" s="67"/>
      <c r="BK22" s="67"/>
      <c r="BL22" s="67"/>
      <c r="BM22" s="67"/>
      <c r="BN22" s="67"/>
      <c r="BR22" s="67"/>
      <c r="BS22" s="67"/>
      <c r="BT22" s="67"/>
      <c r="BU22" s="67"/>
      <c r="BV22" s="67"/>
      <c r="BX22" s="67"/>
      <c r="BY22" s="67"/>
      <c r="BZ22" s="67"/>
      <c r="CQ22" s="4"/>
      <c r="CR22" s="56"/>
      <c r="CS22" s="4"/>
      <c r="CT22" s="1"/>
      <c r="CU22" s="5"/>
      <c r="CV22"/>
      <c r="CW22" s="2"/>
      <c r="CX22" s="2"/>
      <c r="CY22" s="2"/>
    </row>
    <row r="23" spans="61:105" ht="15.6">
      <c r="BI23" s="67"/>
      <c r="BJ23" s="67"/>
      <c r="BK23" s="67"/>
      <c r="BL23" s="67"/>
      <c r="BM23" s="67"/>
      <c r="BN23" s="67"/>
      <c r="BR23" s="67"/>
      <c r="BS23" s="67"/>
      <c r="BT23" s="67"/>
      <c r="BU23" s="67"/>
      <c r="BV23" s="67"/>
      <c r="BX23" s="67"/>
      <c r="BY23" s="67"/>
      <c r="BZ23" s="67"/>
      <c r="CQ23" s="4"/>
      <c r="CR23" s="56"/>
      <c r="CS23" s="4"/>
      <c r="CT23" s="1"/>
      <c r="CU23" s="5"/>
      <c r="CV23"/>
      <c r="CW23" s="2"/>
      <c r="CX23" s="2"/>
      <c r="CY23" s="2"/>
    </row>
    <row r="24" spans="61:105" ht="15.6">
      <c r="BI24" s="67"/>
      <c r="BJ24" s="67"/>
      <c r="BK24" s="67"/>
      <c r="BL24" s="67"/>
      <c r="BM24" s="67"/>
      <c r="BN24" s="67"/>
      <c r="BR24" s="67"/>
      <c r="BS24" s="67"/>
      <c r="BT24" s="67"/>
      <c r="BU24" s="67"/>
      <c r="BV24" s="67"/>
      <c r="BX24" s="67"/>
      <c r="BY24" s="67"/>
      <c r="BZ24" s="67"/>
      <c r="CQ24" s="4"/>
      <c r="CR24" s="56"/>
      <c r="CS24" s="4"/>
      <c r="CT24" s="1"/>
      <c r="CU24" s="5"/>
      <c r="CV24"/>
      <c r="CW24" s="2"/>
      <c r="CX24" s="2"/>
      <c r="CY24" s="2"/>
    </row>
    <row r="25" spans="61:105" ht="15.6">
      <c r="BI25" s="67"/>
      <c r="BJ25" s="67"/>
      <c r="BK25" s="67"/>
      <c r="BL25" s="67"/>
      <c r="BM25" s="67"/>
      <c r="BN25" s="67"/>
      <c r="BR25" s="67"/>
      <c r="BS25" s="67"/>
      <c r="BT25" s="67"/>
      <c r="BU25" s="67"/>
      <c r="BV25" s="67"/>
      <c r="BX25" s="67"/>
      <c r="BY25" s="67"/>
      <c r="BZ25" s="67"/>
      <c r="CQ25" s="4"/>
      <c r="CR25" s="56"/>
      <c r="CS25" s="4"/>
      <c r="CT25" s="13"/>
      <c r="CU25" s="5"/>
      <c r="CV25"/>
      <c r="CW25" s="2"/>
      <c r="CX25" s="2"/>
      <c r="CY25" s="4"/>
      <c r="CZ25" s="4"/>
      <c r="DA25" s="4"/>
    </row>
    <row r="26" spans="61:105" ht="15.6">
      <c r="BI26" s="67"/>
      <c r="BJ26" s="67"/>
      <c r="BK26" s="67"/>
      <c r="BL26" s="67"/>
      <c r="BM26" s="67"/>
      <c r="BN26" s="67"/>
      <c r="BR26" s="67"/>
      <c r="BS26" s="67"/>
      <c r="BT26" s="67"/>
      <c r="BU26" s="67"/>
      <c r="BV26" s="67"/>
      <c r="BX26" s="67"/>
      <c r="BY26" s="67"/>
      <c r="BZ26" s="67"/>
      <c r="CQ26" s="4"/>
      <c r="CR26" s="56"/>
      <c r="CS26" s="4"/>
      <c r="CT26" s="13"/>
      <c r="CU26" s="5"/>
      <c r="CV26"/>
      <c r="CW26" s="1"/>
      <c r="CX26" s="1"/>
      <c r="CY26" s="11"/>
      <c r="CZ26" s="11"/>
      <c r="DA26" s="11"/>
    </row>
    <row r="27" spans="61:105" ht="15.6">
      <c r="BI27" s="67"/>
      <c r="BJ27" s="67"/>
      <c r="BK27" s="67"/>
      <c r="BL27" s="67"/>
      <c r="BM27" s="67"/>
      <c r="BN27" s="67"/>
      <c r="BR27" s="67"/>
      <c r="BS27" s="67"/>
      <c r="BT27" s="67"/>
      <c r="BU27" s="67"/>
      <c r="BV27" s="67"/>
      <c r="BX27" s="67"/>
      <c r="BY27" s="67"/>
      <c r="BZ27" s="67"/>
      <c r="CQ27" s="4"/>
      <c r="CR27" s="56"/>
      <c r="CS27" s="4"/>
      <c r="CT27" s="13"/>
      <c r="CU27" s="5"/>
      <c r="CV27"/>
      <c r="CW27" s="1"/>
      <c r="CX27" s="1"/>
      <c r="CY27" s="11"/>
      <c r="CZ27" s="11"/>
      <c r="DA27" s="11"/>
    </row>
    <row r="28" spans="61:105" ht="15.6">
      <c r="BI28" s="67"/>
      <c r="BJ28" s="67"/>
      <c r="BK28" s="67"/>
      <c r="BL28" s="67"/>
      <c r="BM28" s="67"/>
      <c r="BN28" s="67"/>
      <c r="BR28" s="67"/>
      <c r="BS28" s="67"/>
      <c r="BT28" s="67"/>
      <c r="BU28" s="67"/>
      <c r="BV28" s="67"/>
      <c r="BX28" s="67"/>
      <c r="BY28" s="67"/>
      <c r="BZ28" s="67"/>
      <c r="CQ28" s="4"/>
      <c r="CR28" s="56"/>
      <c r="CS28" s="4"/>
      <c r="CT28" s="5"/>
      <c r="CU28" s="5"/>
      <c r="CV28"/>
      <c r="CW28" s="1"/>
      <c r="CX28" s="1"/>
      <c r="CY28" s="11"/>
      <c r="CZ28" s="11"/>
      <c r="DA28" s="11"/>
    </row>
    <row r="29" spans="61:105" ht="15.6">
      <c r="BI29" s="67"/>
      <c r="BJ29" s="67"/>
      <c r="BK29" s="67"/>
      <c r="BL29" s="67"/>
      <c r="BM29" s="67"/>
      <c r="BN29" s="67"/>
      <c r="BR29" s="67"/>
      <c r="BS29" s="67"/>
      <c r="BT29" s="67"/>
      <c r="BU29" s="67"/>
      <c r="BV29" s="67"/>
      <c r="BX29" s="67"/>
      <c r="BY29" s="67"/>
      <c r="BZ29" s="67"/>
      <c r="CQ29" s="4"/>
      <c r="CR29" s="56"/>
      <c r="CS29" s="4"/>
      <c r="CT29" s="5"/>
      <c r="CU29" s="5"/>
      <c r="CV29"/>
      <c r="CW29" s="1"/>
      <c r="CX29" s="1"/>
      <c r="CY29" s="11"/>
      <c r="CZ29" s="11"/>
      <c r="DA29" s="11"/>
    </row>
    <row r="30" spans="61:105" ht="15.6">
      <c r="BI30" s="67"/>
      <c r="BJ30" s="67"/>
      <c r="BK30" s="67"/>
      <c r="BL30" s="67"/>
      <c r="BM30" s="67"/>
      <c r="BN30" s="67"/>
      <c r="BR30" s="67"/>
      <c r="BS30" s="67"/>
      <c r="BT30" s="67"/>
      <c r="BU30" s="67"/>
      <c r="BV30" s="67"/>
      <c r="BX30" s="67"/>
      <c r="BY30" s="67"/>
      <c r="BZ30" s="67"/>
      <c r="CQ30" s="4"/>
      <c r="CR30" s="56"/>
      <c r="CS30" s="4"/>
      <c r="CT30" s="5"/>
      <c r="CU30" s="5"/>
      <c r="CV30"/>
      <c r="CW30" s="1"/>
      <c r="CX30" s="1"/>
      <c r="CY30" s="11"/>
      <c r="CZ30" s="11"/>
      <c r="DA30" s="11"/>
    </row>
    <row r="31" spans="61:105" ht="15.6">
      <c r="BI31" s="67"/>
      <c r="BJ31" s="67"/>
      <c r="BK31" s="67"/>
      <c r="BL31" s="67"/>
      <c r="BM31" s="67"/>
      <c r="BN31" s="67"/>
      <c r="BR31" s="67"/>
      <c r="BS31" s="67"/>
      <c r="BT31" s="67"/>
      <c r="BU31" s="67"/>
      <c r="BV31" s="67"/>
      <c r="BX31" s="67"/>
      <c r="BY31" s="67"/>
      <c r="BZ31" s="67"/>
      <c r="CQ31" s="4"/>
      <c r="CR31" s="56"/>
      <c r="CS31" s="4"/>
      <c r="CT31" s="5"/>
      <c r="CU31" s="5"/>
      <c r="CV31"/>
      <c r="CW31" s="1"/>
      <c r="CX31" s="1"/>
      <c r="CY31" s="11"/>
      <c r="CZ31" s="11"/>
      <c r="DA31" s="11"/>
    </row>
    <row r="32" spans="61:105" ht="15.6">
      <c r="BI32" s="67"/>
      <c r="BJ32" s="67"/>
      <c r="BK32" s="67"/>
      <c r="BL32" s="67"/>
      <c r="BM32" s="67"/>
      <c r="BN32" s="67"/>
      <c r="BR32" s="67"/>
      <c r="BS32" s="67"/>
      <c r="BT32" s="67"/>
      <c r="BU32" s="67"/>
      <c r="BV32" s="67"/>
      <c r="BX32" s="67"/>
      <c r="BY32" s="67"/>
      <c r="BZ32" s="67"/>
      <c r="CQ32" s="4"/>
      <c r="CR32" s="56"/>
      <c r="CS32" s="4"/>
      <c r="CT32" s="5"/>
      <c r="CU32" s="5"/>
      <c r="CV32"/>
      <c r="CW32" s="1"/>
      <c r="CX32" s="1"/>
      <c r="CY32" s="11"/>
      <c r="CZ32" s="11"/>
      <c r="DA32" s="11"/>
    </row>
    <row r="33" spans="61:105" ht="15.6">
      <c r="BI33" s="67"/>
      <c r="BJ33" s="67"/>
      <c r="BK33" s="67"/>
      <c r="BL33" s="67"/>
      <c r="BM33" s="67"/>
      <c r="BN33" s="67"/>
      <c r="BR33" s="67"/>
      <c r="BS33" s="67"/>
      <c r="BT33" s="67"/>
      <c r="BU33" s="67"/>
      <c r="BV33" s="67"/>
      <c r="BX33" s="67"/>
      <c r="BY33" s="67"/>
      <c r="BZ33" s="67"/>
      <c r="CQ33" s="4"/>
      <c r="CR33" s="56"/>
      <c r="CS33" s="4"/>
      <c r="CT33" s="5"/>
      <c r="CU33" s="5"/>
      <c r="CV33"/>
      <c r="CW33" s="1"/>
      <c r="CX33" s="1"/>
      <c r="CY33" s="11"/>
      <c r="CZ33" s="11"/>
      <c r="DA33" s="11"/>
    </row>
    <row r="34" spans="61:105" ht="15.6">
      <c r="BI34" s="67"/>
      <c r="BJ34" s="67"/>
      <c r="BK34" s="67"/>
      <c r="BL34" s="67"/>
      <c r="BM34" s="67"/>
      <c r="BN34" s="67"/>
      <c r="BR34" s="67"/>
      <c r="BS34" s="67"/>
      <c r="BT34" s="67"/>
      <c r="BU34" s="67"/>
      <c r="BV34" s="67"/>
      <c r="BX34" s="67"/>
      <c r="BY34" s="67"/>
      <c r="BZ34" s="67"/>
      <c r="CQ34" s="4"/>
      <c r="CR34" s="56"/>
      <c r="CS34" s="4"/>
      <c r="CT34" s="5"/>
      <c r="CU34" s="5"/>
      <c r="CV34"/>
      <c r="CW34" s="1"/>
      <c r="CX34" s="1"/>
      <c r="CY34" s="11"/>
      <c r="CZ34" s="11"/>
      <c r="DA34" s="11"/>
    </row>
    <row r="35" spans="61:105" ht="15.6">
      <c r="BI35" s="67"/>
      <c r="BJ35" s="67"/>
      <c r="BK35" s="67"/>
      <c r="BL35" s="67"/>
      <c r="BM35" s="67"/>
      <c r="BN35" s="67"/>
      <c r="BR35" s="67"/>
      <c r="BS35" s="67"/>
      <c r="BT35" s="67"/>
      <c r="BU35" s="67"/>
      <c r="BV35" s="67"/>
      <c r="BX35" s="67"/>
      <c r="BY35" s="67"/>
      <c r="BZ35" s="67"/>
      <c r="CQ35" s="4"/>
      <c r="CR35" s="56"/>
      <c r="CS35" s="4"/>
      <c r="CT35" s="5"/>
      <c r="CU35" s="5"/>
      <c r="CV35"/>
      <c r="CW35" s="13"/>
      <c r="CX35" s="13"/>
      <c r="CY35" s="11"/>
      <c r="CZ35" s="11"/>
      <c r="DA35" s="11"/>
    </row>
    <row r="36" spans="61:105" ht="16.5" customHeight="1">
      <c r="BI36" s="67"/>
      <c r="BJ36" s="67"/>
      <c r="BK36" s="67"/>
      <c r="BL36" s="67"/>
      <c r="BM36" s="67"/>
      <c r="BN36" s="67"/>
      <c r="BR36" s="67"/>
      <c r="BS36" s="67"/>
      <c r="BT36" s="67"/>
      <c r="BU36" s="67"/>
      <c r="BV36" s="67"/>
      <c r="BX36" s="67"/>
      <c r="BY36" s="67"/>
      <c r="BZ36" s="67"/>
      <c r="CQ36" s="4"/>
      <c r="CR36" s="56"/>
      <c r="CS36" s="4"/>
      <c r="CT36" s="5"/>
      <c r="CU36" s="5"/>
      <c r="CV36"/>
      <c r="CW36" s="13"/>
      <c r="CX36" s="13"/>
      <c r="CY36" s="11"/>
      <c r="CZ36" s="11"/>
      <c r="DA36" s="11"/>
    </row>
    <row r="37" spans="61:105" ht="16.5" customHeight="1">
      <c r="BI37" s="67"/>
      <c r="BJ37" s="67"/>
      <c r="BK37" s="67"/>
      <c r="BL37" s="67"/>
      <c r="BM37" s="67"/>
      <c r="BN37" s="67"/>
      <c r="BR37" s="67"/>
      <c r="BS37" s="67"/>
      <c r="BT37" s="67"/>
      <c r="BU37" s="67"/>
      <c r="BV37" s="67"/>
      <c r="BX37" s="67"/>
      <c r="BY37" s="67"/>
      <c r="BZ37" s="67"/>
      <c r="CQ37" s="4"/>
      <c r="CR37" s="55"/>
      <c r="CS37" s="4"/>
      <c r="CT37" s="5"/>
      <c r="CU37" s="5"/>
      <c r="CV37"/>
      <c r="CW37" s="13"/>
      <c r="CX37" s="13"/>
      <c r="CY37" s="11"/>
      <c r="CZ37" s="11"/>
      <c r="DA37" s="11"/>
    </row>
    <row r="38" spans="61:105">
      <c r="BI38" s="67"/>
      <c r="BJ38" s="67"/>
      <c r="BK38" s="67"/>
      <c r="BL38" s="67"/>
      <c r="BM38" s="67"/>
      <c r="BN38" s="67"/>
      <c r="BR38" s="67"/>
      <c r="BS38" s="67"/>
      <c r="BT38" s="67"/>
      <c r="BU38" s="67"/>
      <c r="BV38" s="67"/>
      <c r="BX38" s="67"/>
      <c r="BY38" s="67"/>
      <c r="BZ38" s="67"/>
      <c r="CS38" s="4"/>
      <c r="CV38"/>
      <c r="CW38" s="13"/>
      <c r="CX38" s="13"/>
      <c r="CY38" s="11"/>
      <c r="CZ38" s="11"/>
      <c r="DA38" s="11"/>
    </row>
    <row r="39" spans="61:105" ht="17.25" customHeight="1">
      <c r="BI39" s="67"/>
      <c r="BJ39" s="67"/>
      <c r="BK39" s="67"/>
      <c r="BL39" s="67"/>
      <c r="BM39" s="67"/>
      <c r="BN39" s="67"/>
      <c r="BR39" s="67"/>
      <c r="BS39" s="67"/>
      <c r="BT39" s="67"/>
      <c r="BU39" s="67"/>
      <c r="BV39" s="67"/>
      <c r="BX39" s="67"/>
      <c r="BY39" s="67"/>
      <c r="BZ39" s="67"/>
      <c r="CQ39" s="2"/>
      <c r="CR39" s="55"/>
      <c r="CS39" s="4"/>
      <c r="CU39" s="5"/>
      <c r="CV39"/>
      <c r="CW39" s="13"/>
      <c r="CX39" s="13"/>
      <c r="CY39" s="11"/>
      <c r="CZ39" s="11"/>
      <c r="DA39" s="11"/>
    </row>
    <row r="40" spans="61:105" ht="15.6">
      <c r="BI40" s="67"/>
      <c r="BJ40" s="67"/>
      <c r="BK40" s="67"/>
      <c r="BL40" s="67"/>
      <c r="BM40" s="67"/>
      <c r="BN40" s="67"/>
      <c r="BR40" s="67"/>
      <c r="BS40" s="67"/>
      <c r="BT40" s="67"/>
      <c r="BU40" s="67"/>
      <c r="BV40" s="67"/>
      <c r="BX40" s="67"/>
      <c r="BY40" s="67"/>
      <c r="BZ40" s="67"/>
      <c r="CQ40" s="2"/>
      <c r="CR40" s="55"/>
      <c r="CS40" s="4"/>
      <c r="CV40"/>
      <c r="CW40" s="13"/>
      <c r="CX40" s="13"/>
      <c r="CY40" s="11"/>
      <c r="CZ40" s="11"/>
      <c r="DA40" s="11"/>
    </row>
    <row r="41" spans="61:105">
      <c r="BI41" s="67"/>
      <c r="BJ41" s="67"/>
      <c r="BK41" s="67"/>
      <c r="BL41" s="67"/>
      <c r="BM41" s="67"/>
      <c r="BN41" s="67"/>
      <c r="BR41" s="67"/>
      <c r="BS41" s="67"/>
      <c r="BT41" s="67"/>
      <c r="BU41" s="67"/>
      <c r="BV41" s="67"/>
      <c r="BX41" s="67"/>
      <c r="BY41" s="67"/>
      <c r="BZ41" s="67"/>
      <c r="CQ41" s="14"/>
      <c r="CR41" s="13"/>
      <c r="CS41" s="4"/>
      <c r="CV41"/>
      <c r="CW41" s="13"/>
      <c r="CX41" s="13"/>
      <c r="CY41" s="11"/>
      <c r="CZ41" s="11"/>
      <c r="DA41" s="11"/>
    </row>
    <row r="42" spans="61:105" ht="21">
      <c r="BI42" s="67"/>
      <c r="BJ42" s="67"/>
      <c r="BK42" s="67"/>
      <c r="BL42" s="67"/>
      <c r="BM42" s="67"/>
      <c r="BN42" s="67"/>
      <c r="BR42" s="67"/>
      <c r="BS42" s="67"/>
      <c r="BT42" s="67"/>
      <c r="BU42" s="67"/>
      <c r="BV42" s="67"/>
      <c r="BX42" s="67"/>
      <c r="BY42" s="67"/>
      <c r="BZ42" s="67"/>
      <c r="CQ42" s="2"/>
      <c r="CR42" s="5"/>
      <c r="CS42" s="4"/>
      <c r="CV42"/>
      <c r="CW42" s="54"/>
      <c r="CX42" s="54"/>
      <c r="CY42" s="11"/>
      <c r="CZ42" s="11"/>
      <c r="DA42" s="11"/>
    </row>
    <row r="43" spans="61:105">
      <c r="BI43" s="67"/>
      <c r="BJ43" s="67"/>
      <c r="BK43" s="67"/>
      <c r="BL43" s="67"/>
      <c r="BM43" s="67"/>
      <c r="BN43" s="67"/>
      <c r="BR43" s="67"/>
      <c r="BS43" s="67"/>
      <c r="BT43" s="67"/>
      <c r="BU43" s="67"/>
      <c r="BV43" s="67"/>
      <c r="BX43" s="67"/>
      <c r="BY43" s="67"/>
      <c r="BZ43" s="67"/>
      <c r="CQ43" s="4"/>
      <c r="CR43" s="4"/>
      <c r="CS43" s="4"/>
      <c r="CT43" s="4"/>
      <c r="CU43" s="4"/>
      <c r="CV43"/>
      <c r="CW43"/>
      <c r="CX43"/>
      <c r="CY43"/>
    </row>
    <row r="44" spans="61:105" ht="15.6">
      <c r="BI44" s="67"/>
      <c r="BJ44" s="67"/>
      <c r="BK44" s="67"/>
      <c r="BL44" s="67"/>
      <c r="BM44" s="67"/>
      <c r="BN44" s="67"/>
      <c r="BR44" s="67"/>
      <c r="BS44" s="67"/>
      <c r="BT44" s="67"/>
      <c r="BU44" s="67"/>
      <c r="BV44" s="67"/>
      <c r="BX44" s="67"/>
      <c r="BY44" s="67"/>
      <c r="BZ44" s="67"/>
      <c r="CQ44" s="4"/>
      <c r="CR44" s="16"/>
      <c r="CS44" s="4"/>
      <c r="CT44" s="1"/>
      <c r="CU44" s="19"/>
      <c r="CV44"/>
      <c r="CW44" s="1"/>
      <c r="CX44" s="5"/>
      <c r="CY44"/>
    </row>
    <row r="45" spans="61:105" ht="15.6">
      <c r="BI45" s="67"/>
      <c r="BJ45" s="67"/>
      <c r="BK45" s="67"/>
      <c r="BL45" s="67"/>
      <c r="BM45" s="67"/>
      <c r="BN45" s="67"/>
      <c r="BR45" s="67"/>
      <c r="BS45" s="67"/>
      <c r="BT45" s="67"/>
      <c r="BU45" s="67"/>
      <c r="BV45" s="67"/>
      <c r="BX45" s="67"/>
      <c r="BY45" s="67"/>
      <c r="BZ45" s="67"/>
      <c r="CQ45" s="4"/>
      <c r="CR45" s="16"/>
      <c r="CS45" s="4"/>
      <c r="CT45" s="1"/>
      <c r="CU45" s="19"/>
      <c r="CV45"/>
      <c r="CW45"/>
      <c r="CX45"/>
      <c r="CY45"/>
    </row>
    <row r="46" spans="61:105" ht="15.6">
      <c r="BI46" s="67"/>
      <c r="BJ46" s="67"/>
      <c r="BK46" s="67"/>
      <c r="BL46" s="67"/>
      <c r="BM46" s="67"/>
      <c r="BN46" s="67"/>
      <c r="BR46" s="67"/>
      <c r="BS46" s="67"/>
      <c r="BT46" s="67"/>
      <c r="BU46" s="67"/>
      <c r="BV46" s="67"/>
      <c r="BX46" s="67"/>
      <c r="BY46" s="67"/>
      <c r="BZ46" s="67"/>
      <c r="CQ46" s="4"/>
      <c r="CR46" s="16"/>
      <c r="CS46" s="4"/>
      <c r="CT46" s="1"/>
      <c r="CU46" s="19"/>
      <c r="CV46"/>
      <c r="CW46"/>
      <c r="CX46"/>
      <c r="CY46"/>
    </row>
    <row r="47" spans="61:105" ht="15.6">
      <c r="BI47" s="67"/>
      <c r="BJ47" s="67"/>
      <c r="BK47" s="67"/>
      <c r="BL47" s="67"/>
      <c r="BM47" s="67"/>
      <c r="BN47" s="67"/>
      <c r="BR47" s="67"/>
      <c r="BS47" s="67"/>
      <c r="BT47" s="67"/>
      <c r="BU47" s="67"/>
      <c r="BV47" s="67"/>
      <c r="BX47" s="67"/>
      <c r="BY47" s="67"/>
      <c r="BZ47" s="67"/>
      <c r="CQ47" s="4"/>
      <c r="CR47" s="16"/>
      <c r="CS47" s="4"/>
      <c r="CT47" s="1"/>
      <c r="CU47" s="19"/>
      <c r="CV47"/>
      <c r="CW47"/>
      <c r="CX47"/>
      <c r="CY47"/>
    </row>
    <row r="48" spans="61:105" ht="15.6">
      <c r="BI48" s="67"/>
      <c r="BJ48" s="67"/>
      <c r="BK48" s="67"/>
      <c r="BL48" s="67"/>
      <c r="BM48" s="67"/>
      <c r="BN48" s="67"/>
      <c r="BR48" s="67"/>
      <c r="BS48" s="67"/>
      <c r="BT48" s="67"/>
      <c r="BU48" s="67"/>
      <c r="BV48" s="67"/>
      <c r="BX48" s="67"/>
      <c r="BY48" s="67"/>
      <c r="BZ48" s="67"/>
      <c r="CQ48" s="4"/>
      <c r="CR48" s="16"/>
      <c r="CS48" s="4"/>
      <c r="CT48" s="1"/>
      <c r="CU48" s="19"/>
      <c r="CV48"/>
      <c r="CW48"/>
      <c r="CX48"/>
      <c r="CY48"/>
    </row>
    <row r="49" spans="20:103" ht="15.6">
      <c r="BI49" s="67"/>
      <c r="BJ49" s="67"/>
      <c r="BK49" s="67"/>
      <c r="BL49" s="67"/>
      <c r="BM49" s="67"/>
      <c r="BN49" s="67"/>
      <c r="BR49" s="67"/>
      <c r="BS49" s="67"/>
      <c r="BT49" s="67"/>
      <c r="BU49" s="67"/>
      <c r="BV49" s="67"/>
      <c r="BX49" s="67"/>
      <c r="BY49" s="67"/>
      <c r="BZ49" s="67"/>
      <c r="CQ49" s="4"/>
      <c r="CR49" s="16"/>
      <c r="CS49" s="4"/>
      <c r="CT49" s="1"/>
      <c r="CU49" s="19"/>
      <c r="CV49"/>
      <c r="CW49"/>
      <c r="CX49"/>
      <c r="CY49"/>
    </row>
    <row r="50" spans="20:103" ht="15.6">
      <c r="BI50" s="67"/>
      <c r="BJ50" s="67"/>
      <c r="BK50" s="67"/>
      <c r="BL50" s="67"/>
      <c r="BM50" s="67"/>
      <c r="BN50" s="67"/>
      <c r="BR50" s="67"/>
      <c r="BS50" s="67"/>
      <c r="BT50" s="67"/>
      <c r="BU50" s="67"/>
      <c r="BV50" s="67"/>
      <c r="BX50" s="67"/>
      <c r="BY50" s="67"/>
      <c r="BZ50" s="67"/>
      <c r="CQ50" s="4"/>
      <c r="CR50" s="16"/>
      <c r="CS50" s="4"/>
      <c r="CT50" s="1"/>
      <c r="CU50" s="19"/>
      <c r="CV50"/>
      <c r="CW50"/>
      <c r="CX50"/>
      <c r="CY50"/>
    </row>
    <row r="51" spans="20:103" ht="15.6">
      <c r="BI51" s="67"/>
      <c r="BJ51" s="67"/>
      <c r="BK51" s="67"/>
      <c r="BL51" s="67"/>
      <c r="BM51" s="67"/>
      <c r="BN51" s="67"/>
      <c r="BR51" s="67"/>
      <c r="BS51" s="67"/>
      <c r="BT51" s="67"/>
      <c r="BU51" s="67"/>
      <c r="BV51" s="67"/>
      <c r="BX51" s="67"/>
      <c r="BY51" s="67"/>
      <c r="BZ51" s="67"/>
      <c r="CQ51" s="4"/>
      <c r="CR51" s="16"/>
      <c r="CS51" s="4"/>
      <c r="CT51" s="1"/>
      <c r="CU51" s="19"/>
      <c r="CV51"/>
      <c r="CW51"/>
      <c r="CX51"/>
      <c r="CY51"/>
    </row>
    <row r="52" spans="20:103" ht="15.6">
      <c r="T52">
        <v>3</v>
      </c>
      <c r="U52" s="3" t="s">
        <v>31</v>
      </c>
      <c r="BI52" s="67"/>
      <c r="BJ52" s="67"/>
      <c r="BK52" s="67"/>
      <c r="BL52" s="67"/>
      <c r="BM52" s="67"/>
      <c r="BN52" s="67"/>
      <c r="BR52" s="67"/>
      <c r="BS52" s="67"/>
      <c r="BT52" s="67"/>
      <c r="BU52" s="67"/>
      <c r="BV52" s="67"/>
      <c r="BX52" s="67"/>
      <c r="BY52" s="67"/>
      <c r="BZ52" s="67"/>
      <c r="CQ52" s="4"/>
      <c r="CR52" s="16"/>
      <c r="CS52" s="4"/>
      <c r="CT52" s="13"/>
      <c r="CU52" s="19"/>
      <c r="CV52"/>
      <c r="CW52"/>
      <c r="CX52"/>
      <c r="CY52"/>
    </row>
    <row r="53" spans="20:103" ht="15.6">
      <c r="T53">
        <v>4</v>
      </c>
      <c r="U53" s="3" t="s">
        <v>32</v>
      </c>
      <c r="BI53" s="67"/>
      <c r="BJ53" s="67"/>
      <c r="BK53" s="67"/>
      <c r="BL53" s="67"/>
      <c r="BM53" s="67"/>
      <c r="BN53" s="67"/>
      <c r="BR53" s="67"/>
      <c r="BS53" s="67"/>
      <c r="BT53" s="67"/>
      <c r="BU53" s="67"/>
      <c r="BV53" s="67"/>
      <c r="BX53" s="67"/>
      <c r="BY53" s="67"/>
      <c r="BZ53" s="67"/>
      <c r="CQ53" s="4"/>
      <c r="CR53" s="16"/>
      <c r="CS53" s="4"/>
      <c r="CT53" s="13"/>
      <c r="CU53" s="19"/>
      <c r="CV53"/>
      <c r="CW53"/>
      <c r="CX53"/>
      <c r="CY53"/>
    </row>
    <row r="54" spans="20:103" ht="15.6">
      <c r="T54">
        <v>5</v>
      </c>
      <c r="U54" s="3" t="s">
        <v>400</v>
      </c>
      <c r="BI54" s="67"/>
      <c r="BJ54" s="67"/>
      <c r="BK54" s="67"/>
      <c r="BL54" s="67"/>
      <c r="BM54" s="67"/>
      <c r="BN54" s="67"/>
      <c r="BR54" s="67"/>
      <c r="BS54" s="67"/>
      <c r="BT54" s="67"/>
      <c r="BU54" s="67"/>
      <c r="BV54" s="67"/>
      <c r="BX54" s="67"/>
      <c r="BY54" s="67"/>
      <c r="BZ54" s="67"/>
      <c r="CQ54" s="4"/>
      <c r="CR54" s="16"/>
      <c r="CS54" s="4"/>
      <c r="CT54" s="13"/>
      <c r="CU54" s="19"/>
      <c r="CV54"/>
      <c r="CW54"/>
      <c r="CX54"/>
      <c r="CY54"/>
    </row>
    <row r="55" spans="20:103" ht="15.6">
      <c r="T55">
        <v>6</v>
      </c>
      <c r="U55" s="3" t="s">
        <v>33</v>
      </c>
      <c r="BI55" s="67"/>
      <c r="BJ55" s="67"/>
      <c r="BK55" s="67"/>
      <c r="BL55" s="67"/>
      <c r="BM55" s="67"/>
      <c r="BN55" s="67"/>
      <c r="BR55" s="67"/>
      <c r="BS55" s="67"/>
      <c r="BT55" s="67"/>
      <c r="BU55" s="67"/>
      <c r="BV55" s="67"/>
      <c r="BX55" s="67"/>
      <c r="BY55" s="67"/>
      <c r="BZ55" s="67"/>
      <c r="CQ55" s="4"/>
      <c r="CR55" s="16"/>
      <c r="CS55" s="4"/>
      <c r="CT55" s="13"/>
      <c r="CU55" s="19"/>
      <c r="CV55"/>
      <c r="CW55"/>
      <c r="CX55"/>
      <c r="CY55"/>
    </row>
    <row r="56" spans="20:103" ht="15.6">
      <c r="BI56" s="67"/>
      <c r="BJ56" s="67"/>
      <c r="BK56" s="67"/>
      <c r="BL56" s="67"/>
      <c r="BM56" s="67"/>
      <c r="BN56" s="67"/>
      <c r="BR56" s="67"/>
      <c r="BS56" s="67"/>
      <c r="BT56" s="67"/>
      <c r="BU56" s="67"/>
      <c r="BV56" s="67"/>
      <c r="BX56" s="67"/>
      <c r="BY56" s="67"/>
      <c r="BZ56" s="67"/>
      <c r="CQ56" s="4"/>
      <c r="CR56" s="16"/>
      <c r="CS56" s="4"/>
      <c r="CT56" s="13"/>
      <c r="CU56" s="19"/>
      <c r="CV56"/>
      <c r="CW56"/>
      <c r="CX56"/>
      <c r="CY56"/>
    </row>
    <row r="57" spans="20:103" ht="15.6">
      <c r="BI57" s="67"/>
      <c r="BJ57" s="67"/>
      <c r="BK57" s="67"/>
      <c r="BL57" s="67"/>
      <c r="BM57" s="67"/>
      <c r="BN57" s="67"/>
      <c r="BR57" s="67"/>
      <c r="BS57" s="67"/>
      <c r="BT57" s="67"/>
      <c r="BU57" s="67"/>
      <c r="BV57" s="67"/>
      <c r="BX57" s="67"/>
      <c r="BY57" s="67"/>
      <c r="BZ57" s="67"/>
      <c r="CQ57" s="4"/>
      <c r="CR57" s="16"/>
      <c r="CS57" s="4"/>
      <c r="CT57" s="5"/>
      <c r="CU57" s="19"/>
      <c r="CV57"/>
      <c r="CW57"/>
      <c r="CX57"/>
      <c r="CY57"/>
    </row>
    <row r="58" spans="20:103" ht="15.6">
      <c r="BI58" s="67"/>
      <c r="BJ58" s="67"/>
      <c r="BK58" s="67"/>
      <c r="BL58" s="67"/>
      <c r="BM58" s="67"/>
      <c r="BN58" s="67"/>
      <c r="BR58" s="67"/>
      <c r="BS58" s="67"/>
      <c r="BT58" s="67"/>
      <c r="BU58" s="67"/>
      <c r="BV58" s="67"/>
      <c r="BX58" s="67"/>
      <c r="BY58" s="67"/>
      <c r="BZ58" s="67"/>
      <c r="CQ58" s="4"/>
      <c r="CR58" s="16"/>
      <c r="CS58" s="4"/>
      <c r="CT58" s="5"/>
      <c r="CU58" s="19"/>
      <c r="CV58"/>
      <c r="CW58"/>
      <c r="CX58"/>
      <c r="CY58"/>
    </row>
    <row r="59" spans="20:103" ht="15.6">
      <c r="BI59" s="67"/>
      <c r="BJ59" s="67"/>
      <c r="BK59" s="67"/>
      <c r="BL59" s="67"/>
      <c r="BM59" s="67"/>
      <c r="BN59" s="67"/>
      <c r="BR59" s="67"/>
      <c r="BS59" s="67"/>
      <c r="BT59" s="67"/>
      <c r="BU59" s="67"/>
      <c r="BV59" s="67"/>
      <c r="BX59" s="67"/>
      <c r="BY59" s="67"/>
      <c r="BZ59" s="67"/>
      <c r="CQ59" s="4"/>
      <c r="CR59" s="16"/>
      <c r="CS59" s="4"/>
      <c r="CT59" s="5"/>
      <c r="CU59" s="19"/>
      <c r="CV59"/>
      <c r="CW59"/>
      <c r="CX59"/>
      <c r="CY59"/>
    </row>
    <row r="60" spans="20:103" ht="15.6">
      <c r="BI60" s="67"/>
      <c r="BJ60" s="67"/>
      <c r="BK60" s="67"/>
      <c r="BL60" s="67"/>
      <c r="BM60" s="67"/>
      <c r="BN60" s="67"/>
      <c r="BR60" s="67"/>
      <c r="BS60" s="67"/>
      <c r="BT60" s="67"/>
      <c r="BU60" s="67"/>
      <c r="BV60" s="67"/>
      <c r="BX60" s="67"/>
      <c r="BY60" s="67"/>
      <c r="BZ60" s="67"/>
      <c r="CQ60" s="4"/>
      <c r="CR60" s="16"/>
      <c r="CS60" s="4"/>
      <c r="CT60" s="5"/>
      <c r="CU60" s="19"/>
      <c r="CV60"/>
      <c r="CW60"/>
      <c r="CX60"/>
      <c r="CY60"/>
    </row>
    <row r="61" spans="20:103" ht="15.6">
      <c r="BI61" s="67"/>
      <c r="BJ61" s="67"/>
      <c r="BK61" s="67"/>
      <c r="BL61" s="67"/>
      <c r="BM61" s="67"/>
      <c r="BN61" s="67"/>
      <c r="BR61" s="67"/>
      <c r="BS61" s="67"/>
      <c r="BT61" s="67"/>
      <c r="BU61" s="67"/>
      <c r="BV61" s="67"/>
      <c r="BX61" s="67"/>
      <c r="BY61" s="67"/>
      <c r="BZ61" s="67"/>
      <c r="CQ61" s="4"/>
      <c r="CR61" s="16"/>
      <c r="CS61" s="4"/>
      <c r="CT61" s="5"/>
      <c r="CU61" s="19"/>
      <c r="CV61"/>
      <c r="CW61"/>
      <c r="CX61"/>
      <c r="CY61"/>
    </row>
    <row r="62" spans="20:103" ht="15.6">
      <c r="BI62" s="67"/>
      <c r="BJ62" s="67"/>
      <c r="BK62" s="67"/>
      <c r="BL62" s="67"/>
      <c r="BM62" s="67"/>
      <c r="BN62" s="67"/>
      <c r="BR62" s="67"/>
      <c r="BS62" s="67"/>
      <c r="BT62" s="67"/>
      <c r="BU62" s="67"/>
      <c r="BV62" s="67"/>
      <c r="BX62" s="67"/>
      <c r="BY62" s="67"/>
      <c r="BZ62" s="67"/>
      <c r="CQ62" s="4"/>
      <c r="CR62" s="16"/>
      <c r="CS62" s="4"/>
      <c r="CT62" s="5"/>
      <c r="CU62" s="19"/>
      <c r="CV62"/>
      <c r="CW62"/>
      <c r="CX62"/>
      <c r="CY62"/>
    </row>
    <row r="63" spans="20:103" ht="15.6">
      <c r="BI63" s="67"/>
      <c r="BJ63" s="67"/>
      <c r="BK63" s="67"/>
      <c r="BL63" s="67"/>
      <c r="BM63" s="67"/>
      <c r="BN63" s="67"/>
      <c r="BR63" s="67"/>
      <c r="BS63" s="67"/>
      <c r="BT63" s="67"/>
      <c r="BU63" s="67"/>
      <c r="BV63" s="67"/>
      <c r="BX63" s="67"/>
      <c r="BY63" s="67"/>
      <c r="BZ63" s="67"/>
      <c r="CQ63" s="4"/>
      <c r="CR63" s="16"/>
      <c r="CS63" s="4"/>
      <c r="CT63" s="5"/>
      <c r="CU63" s="19"/>
      <c r="CV63"/>
      <c r="CW63"/>
      <c r="CX63"/>
      <c r="CY63"/>
    </row>
    <row r="64" spans="20:103" ht="15.6">
      <c r="BI64" s="67"/>
      <c r="BJ64" s="67"/>
      <c r="BK64" s="67"/>
      <c r="BL64" s="67"/>
      <c r="BM64" s="67"/>
      <c r="BN64" s="67"/>
      <c r="BR64" s="67"/>
      <c r="BS64" s="67"/>
      <c r="BT64" s="67"/>
      <c r="BU64" s="67"/>
      <c r="BV64" s="67"/>
      <c r="BX64" s="67"/>
      <c r="BY64" s="67"/>
      <c r="BZ64" s="67"/>
      <c r="CQ64" s="4"/>
      <c r="CR64" s="16"/>
      <c r="CS64" s="4"/>
      <c r="CT64" s="5"/>
      <c r="CU64" s="19"/>
      <c r="CV64"/>
      <c r="CW64"/>
      <c r="CX64"/>
      <c r="CY64"/>
    </row>
    <row r="65" spans="61:103" ht="15.6">
      <c r="BI65" s="67"/>
      <c r="BJ65" s="67"/>
      <c r="BK65" s="67"/>
      <c r="BL65" s="67"/>
      <c r="BM65" s="67"/>
      <c r="BN65" s="67"/>
      <c r="BR65" s="67"/>
      <c r="BS65" s="67"/>
      <c r="BT65" s="67"/>
      <c r="BU65" s="67"/>
      <c r="BV65" s="67"/>
      <c r="BX65" s="67"/>
      <c r="BY65" s="67"/>
      <c r="BZ65" s="67"/>
      <c r="CQ65" s="4"/>
      <c r="CR65" s="19"/>
      <c r="CS65" s="4"/>
      <c r="CT65" s="5"/>
      <c r="CU65" s="19"/>
      <c r="CV65"/>
      <c r="CW65"/>
      <c r="CX65"/>
      <c r="CY65"/>
    </row>
    <row r="66" spans="61:103">
      <c r="BI66" s="67"/>
      <c r="BJ66" s="67"/>
      <c r="BK66" s="67"/>
      <c r="BL66" s="67"/>
      <c r="BM66" s="67"/>
      <c r="BN66" s="67"/>
      <c r="BR66" s="67"/>
      <c r="BS66" s="67"/>
      <c r="BT66" s="67"/>
      <c r="BU66" s="67"/>
      <c r="BV66" s="67"/>
      <c r="BX66" s="67"/>
      <c r="BY66" s="67"/>
      <c r="BZ66" s="67"/>
      <c r="CQ66" s="13"/>
      <c r="CR66" s="13"/>
      <c r="CS66" s="4"/>
      <c r="CV66"/>
      <c r="CW66"/>
      <c r="CX66"/>
      <c r="CY66"/>
    </row>
    <row r="67" spans="61:103" ht="15.6">
      <c r="BI67" s="67"/>
      <c r="BJ67" s="67"/>
      <c r="BK67" s="67"/>
      <c r="BL67" s="67"/>
      <c r="BM67" s="67"/>
      <c r="BN67" s="67"/>
      <c r="BR67" s="67"/>
      <c r="BS67" s="67"/>
      <c r="BT67" s="67"/>
      <c r="BU67" s="67"/>
      <c r="BV67" s="67"/>
      <c r="BX67" s="67"/>
      <c r="BY67" s="67"/>
      <c r="BZ67" s="67"/>
      <c r="CQ67" s="5"/>
      <c r="CR67" s="19"/>
      <c r="CS67" s="4"/>
      <c r="CU67" s="19"/>
      <c r="CV67"/>
      <c r="CW67"/>
      <c r="CX67"/>
      <c r="CY67"/>
    </row>
    <row r="68" spans="61:103">
      <c r="BI68" s="67"/>
      <c r="BJ68" s="67"/>
      <c r="BK68" s="67"/>
      <c r="BL68" s="67"/>
      <c r="BM68" s="67"/>
      <c r="BN68" s="67"/>
      <c r="BR68" s="67"/>
      <c r="BS68" s="67"/>
      <c r="BT68" s="67"/>
      <c r="BU68" s="67"/>
      <c r="BV68" s="67"/>
      <c r="BX68" s="67"/>
      <c r="BY68" s="67"/>
      <c r="BZ68" s="67"/>
      <c r="CQ68" s="13"/>
      <c r="CR68" s="13"/>
      <c r="CS68" s="4"/>
      <c r="CV68"/>
      <c r="CW68"/>
      <c r="CX68"/>
      <c r="CY68"/>
    </row>
    <row r="69" spans="61:103">
      <c r="BI69" s="67"/>
      <c r="BJ69" s="67"/>
      <c r="BK69" s="67"/>
      <c r="BL69" s="67"/>
      <c r="BM69" s="67"/>
      <c r="BN69" s="67"/>
      <c r="BR69" s="67"/>
      <c r="BS69" s="67"/>
      <c r="BT69" s="67"/>
      <c r="BU69" s="67"/>
      <c r="BV69" s="67"/>
      <c r="BX69" s="67"/>
      <c r="BY69" s="67"/>
      <c r="BZ69" s="67"/>
      <c r="CQ69" s="13"/>
      <c r="CR69" s="13"/>
      <c r="CS69" s="4"/>
      <c r="CV69"/>
      <c r="CW69"/>
      <c r="CX69"/>
      <c r="CY69"/>
    </row>
    <row r="70" spans="61:103">
      <c r="BI70" s="67"/>
      <c r="BJ70" s="67"/>
      <c r="BK70" s="67"/>
      <c r="BL70" s="67"/>
      <c r="BM70" s="67"/>
      <c r="BN70" s="67"/>
      <c r="BR70" s="67"/>
      <c r="BS70" s="67"/>
      <c r="BT70" s="67"/>
      <c r="BU70" s="67"/>
      <c r="BV70" s="67"/>
      <c r="BX70" s="67"/>
      <c r="BY70" s="67"/>
      <c r="BZ70" s="67"/>
      <c r="CQ70" s="13"/>
      <c r="CR70" s="13"/>
      <c r="CS70" s="4"/>
      <c r="CV70"/>
      <c r="CW70"/>
      <c r="CX70"/>
      <c r="CY70"/>
    </row>
    <row r="71" spans="61:103">
      <c r="BI71" s="67"/>
      <c r="BJ71" s="67"/>
      <c r="BK71" s="67"/>
      <c r="BL71" s="67"/>
      <c r="BM71" s="67"/>
      <c r="BN71" s="67"/>
      <c r="BR71" s="67"/>
      <c r="BS71" s="67"/>
      <c r="BT71" s="67"/>
      <c r="BU71" s="67"/>
      <c r="BV71" s="67"/>
      <c r="BX71" s="67"/>
      <c r="BY71" s="67"/>
      <c r="BZ71" s="67"/>
      <c r="CQ71" s="13"/>
      <c r="CR71" s="13"/>
      <c r="CS71" s="4"/>
      <c r="CV71"/>
      <c r="CW71"/>
      <c r="CX71"/>
      <c r="CY71"/>
    </row>
    <row r="72" spans="61:103">
      <c r="BI72" s="67"/>
      <c r="BJ72" s="67"/>
      <c r="BK72" s="67"/>
      <c r="BL72" s="67"/>
      <c r="BM72" s="67"/>
      <c r="BN72" s="67"/>
      <c r="BR72" s="67"/>
      <c r="BS72" s="67"/>
      <c r="BT72" s="67"/>
      <c r="BU72" s="67"/>
      <c r="BV72" s="67"/>
      <c r="BX72" s="67"/>
      <c r="BY72" s="67"/>
      <c r="BZ72" s="67"/>
      <c r="CQ72" s="13"/>
      <c r="CR72" s="13"/>
      <c r="CS72" s="4"/>
      <c r="CV72"/>
      <c r="CW72"/>
      <c r="CX72"/>
      <c r="CY72"/>
    </row>
    <row r="73" spans="61:103" ht="15.6">
      <c r="BI73" s="67"/>
      <c r="BJ73" s="67"/>
      <c r="BK73" s="67"/>
      <c r="BL73" s="67"/>
      <c r="BM73" s="67"/>
      <c r="BN73" s="67"/>
      <c r="BR73" s="67"/>
      <c r="BS73" s="67"/>
      <c r="BT73" s="67"/>
      <c r="BU73" s="67"/>
      <c r="BV73" s="67"/>
      <c r="BX73" s="67"/>
      <c r="BY73" s="67"/>
      <c r="BZ73" s="67"/>
      <c r="CQ73" s="2"/>
      <c r="CR73" s="5"/>
      <c r="CS73" s="4"/>
      <c r="CV73"/>
      <c r="CW73"/>
      <c r="CX73"/>
      <c r="CY73"/>
    </row>
    <row r="74" spans="61:103">
      <c r="BI74" s="67"/>
      <c r="BJ74" s="67"/>
      <c r="BK74" s="67"/>
      <c r="BL74" s="67"/>
      <c r="BM74" s="67"/>
      <c r="BN74" s="67"/>
      <c r="BR74" s="67"/>
      <c r="BS74" s="67"/>
      <c r="BT74" s="67"/>
      <c r="BU74" s="67"/>
      <c r="BV74" s="67"/>
      <c r="BX74" s="67"/>
      <c r="BY74" s="67"/>
      <c r="BZ74" s="67"/>
      <c r="CQ74" s="4"/>
      <c r="CR74" s="4"/>
      <c r="CS74" s="4"/>
      <c r="CT74" s="4"/>
      <c r="CU74" s="4"/>
      <c r="CV74"/>
      <c r="CW74"/>
      <c r="CX74"/>
      <c r="CY74"/>
    </row>
    <row r="75" spans="61:103" ht="15.6">
      <c r="BI75" s="67"/>
      <c r="BJ75" s="67"/>
      <c r="BK75" s="67"/>
      <c r="BL75" s="67"/>
      <c r="BM75" s="67"/>
      <c r="BN75" s="67"/>
      <c r="BR75" s="67"/>
      <c r="BS75" s="67"/>
      <c r="BT75" s="67"/>
      <c r="BU75" s="67"/>
      <c r="BV75" s="67"/>
      <c r="BX75" s="67"/>
      <c r="BY75" s="67"/>
      <c r="BZ75" s="67"/>
      <c r="CQ75" s="4"/>
      <c r="CR75" s="13"/>
      <c r="CS75" s="4"/>
      <c r="CT75" s="1"/>
      <c r="CU75" s="5"/>
      <c r="CV75"/>
      <c r="CW75"/>
      <c r="CX75"/>
      <c r="CY75"/>
    </row>
    <row r="76" spans="61:103" ht="15.6">
      <c r="BI76" s="67"/>
      <c r="BJ76" s="67"/>
      <c r="BK76" s="67"/>
      <c r="BL76" s="67"/>
      <c r="BM76" s="67"/>
      <c r="BN76" s="67"/>
      <c r="BR76" s="67"/>
      <c r="BS76" s="67"/>
      <c r="BT76" s="67"/>
      <c r="BU76" s="67"/>
      <c r="BV76" s="67"/>
      <c r="BX76" s="67"/>
      <c r="BY76" s="67"/>
      <c r="BZ76" s="67"/>
      <c r="CQ76" s="4"/>
      <c r="CR76" s="13"/>
      <c r="CS76" s="4"/>
      <c r="CT76" s="1"/>
      <c r="CU76" s="5"/>
      <c r="CV76"/>
      <c r="CW76"/>
      <c r="CX76"/>
      <c r="CY76"/>
    </row>
    <row r="77" spans="61:103" ht="15.6">
      <c r="BI77" s="67"/>
      <c r="BJ77" s="67"/>
      <c r="BK77" s="67"/>
      <c r="BL77" s="67"/>
      <c r="BM77" s="67"/>
      <c r="BN77" s="67"/>
      <c r="BR77" s="67"/>
      <c r="BS77" s="67"/>
      <c r="BT77" s="67"/>
      <c r="BU77" s="67"/>
      <c r="BV77" s="67"/>
      <c r="BX77" s="67"/>
      <c r="BY77" s="67"/>
      <c r="BZ77" s="67"/>
      <c r="CQ77" s="4"/>
      <c r="CR77" s="13"/>
      <c r="CS77" s="4"/>
      <c r="CT77" s="1"/>
      <c r="CU77" s="5"/>
      <c r="CV77"/>
      <c r="CW77"/>
      <c r="CX77"/>
      <c r="CY77"/>
    </row>
    <row r="78" spans="61:103" ht="15.6">
      <c r="BI78" s="67"/>
      <c r="BJ78" s="67"/>
      <c r="BK78" s="67"/>
      <c r="BL78" s="67"/>
      <c r="BM78" s="67"/>
      <c r="BN78" s="67"/>
      <c r="BR78" s="67"/>
      <c r="BS78" s="67"/>
      <c r="BT78" s="67"/>
      <c r="BU78" s="67"/>
      <c r="BV78" s="67"/>
      <c r="BX78" s="67"/>
      <c r="BY78" s="67"/>
      <c r="BZ78" s="67"/>
      <c r="CQ78" s="4"/>
      <c r="CR78" s="13"/>
      <c r="CS78" s="4"/>
      <c r="CT78" s="1"/>
      <c r="CU78" s="5"/>
      <c r="CV78"/>
      <c r="CW78"/>
      <c r="CX78"/>
      <c r="CY78"/>
    </row>
    <row r="79" spans="61:103" ht="15.6">
      <c r="BI79" s="67"/>
      <c r="BJ79" s="67"/>
      <c r="BK79" s="67"/>
      <c r="BL79" s="67"/>
      <c r="BM79" s="67"/>
      <c r="BN79" s="67"/>
      <c r="BR79" s="67"/>
      <c r="BS79" s="67"/>
      <c r="BT79" s="67"/>
      <c r="BU79" s="67"/>
      <c r="BV79" s="67"/>
      <c r="BX79" s="67"/>
      <c r="BY79" s="67"/>
      <c r="BZ79" s="67"/>
      <c r="CQ79" s="4"/>
      <c r="CR79" s="13"/>
      <c r="CS79" s="4"/>
      <c r="CT79" s="13"/>
      <c r="CU79" s="5"/>
      <c r="CV79"/>
      <c r="CW79"/>
      <c r="CX79"/>
      <c r="CY79"/>
    </row>
    <row r="80" spans="61:103" ht="15.6">
      <c r="BI80" s="67"/>
      <c r="BJ80" s="67"/>
      <c r="BK80" s="67"/>
      <c r="BL80" s="67"/>
      <c r="BM80" s="67"/>
      <c r="BN80" s="67"/>
      <c r="BR80" s="67"/>
      <c r="BS80" s="67"/>
      <c r="BT80" s="67"/>
      <c r="BU80" s="67"/>
      <c r="BV80" s="67"/>
      <c r="BX80" s="67"/>
      <c r="BY80" s="67"/>
      <c r="BZ80" s="67"/>
      <c r="CQ80" s="4"/>
      <c r="CR80" s="13"/>
      <c r="CS80" s="4"/>
      <c r="CT80" s="13"/>
      <c r="CU80" s="5"/>
      <c r="CV80"/>
      <c r="CW80"/>
      <c r="CX80"/>
      <c r="CY80"/>
    </row>
    <row r="81" spans="61:103" ht="15.6">
      <c r="BI81" s="67"/>
      <c r="BJ81" s="67"/>
      <c r="BK81" s="67"/>
      <c r="BL81" s="67"/>
      <c r="BM81" s="67"/>
      <c r="BN81" s="67"/>
      <c r="BR81" s="67"/>
      <c r="BS81" s="67"/>
      <c r="BT81" s="67"/>
      <c r="BU81" s="67"/>
      <c r="BV81" s="67"/>
      <c r="BX81" s="67"/>
      <c r="BY81" s="67"/>
      <c r="BZ81" s="67"/>
      <c r="CQ81" s="4"/>
      <c r="CR81" s="13"/>
      <c r="CS81" s="4"/>
      <c r="CT81" s="13"/>
      <c r="CU81" s="5"/>
      <c r="CV81"/>
      <c r="CW81"/>
      <c r="CX81"/>
      <c r="CY81"/>
    </row>
    <row r="82" spans="61:103" ht="15.6">
      <c r="BI82" s="67"/>
      <c r="BJ82" s="67"/>
      <c r="BK82" s="67"/>
      <c r="BL82" s="67"/>
      <c r="BM82" s="67"/>
      <c r="BN82" s="67"/>
      <c r="BR82" s="67"/>
      <c r="BS82" s="67"/>
      <c r="BT82" s="67"/>
      <c r="BU82" s="67"/>
      <c r="BV82" s="67"/>
      <c r="BX82" s="67"/>
      <c r="BY82" s="67"/>
      <c r="BZ82" s="67"/>
      <c r="CQ82" s="4"/>
      <c r="CR82" s="13"/>
      <c r="CS82" s="4"/>
      <c r="CT82" s="13"/>
      <c r="CU82" s="5"/>
      <c r="CV82"/>
      <c r="CW82"/>
      <c r="CX82"/>
      <c r="CY82"/>
    </row>
    <row r="83" spans="61:103" ht="15.6">
      <c r="BI83" s="67"/>
      <c r="BJ83" s="67"/>
      <c r="BK83" s="67"/>
      <c r="BL83" s="67"/>
      <c r="BM83" s="67"/>
      <c r="BN83" s="67"/>
      <c r="BR83" s="67"/>
      <c r="BS83" s="67"/>
      <c r="BT83" s="67"/>
      <c r="BU83" s="67"/>
      <c r="BV83" s="67"/>
      <c r="BX83" s="67"/>
      <c r="BY83" s="67"/>
      <c r="BZ83" s="67"/>
      <c r="CQ83" s="4"/>
      <c r="CR83" s="13"/>
      <c r="CS83" s="4"/>
      <c r="CT83" s="5"/>
      <c r="CU83" s="5"/>
      <c r="CV83"/>
      <c r="CW83"/>
      <c r="CX83"/>
      <c r="CY83"/>
    </row>
    <row r="84" spans="61:103" ht="15.6">
      <c r="BI84" s="67"/>
      <c r="BJ84" s="67"/>
      <c r="BK84" s="67"/>
      <c r="BL84" s="67"/>
      <c r="BM84" s="67"/>
      <c r="BN84" s="67"/>
      <c r="BR84" s="67"/>
      <c r="BS84" s="67"/>
      <c r="BT84" s="67"/>
      <c r="BU84" s="67"/>
      <c r="BV84" s="67"/>
      <c r="BX84" s="67"/>
      <c r="BY84" s="67"/>
      <c r="BZ84" s="67"/>
      <c r="CQ84" s="4"/>
      <c r="CR84" s="13"/>
      <c r="CS84" s="4"/>
      <c r="CT84" s="5"/>
      <c r="CU84" s="5"/>
      <c r="CV84"/>
      <c r="CW84"/>
      <c r="CX84"/>
      <c r="CY84"/>
    </row>
    <row r="85" spans="61:103" ht="15.6">
      <c r="BI85" s="67"/>
      <c r="BJ85" s="67"/>
      <c r="BK85" s="67"/>
      <c r="BL85" s="67"/>
      <c r="BM85" s="67"/>
      <c r="BN85" s="67"/>
      <c r="BR85" s="67"/>
      <c r="BS85" s="67"/>
      <c r="BT85" s="67"/>
      <c r="BU85" s="67"/>
      <c r="BV85" s="67"/>
      <c r="BX85" s="67"/>
      <c r="BY85" s="67"/>
      <c r="BZ85" s="67"/>
      <c r="CQ85" s="4"/>
      <c r="CR85" s="13"/>
      <c r="CS85" s="4"/>
      <c r="CT85" s="5"/>
      <c r="CU85" s="5"/>
      <c r="CV85"/>
      <c r="CW85"/>
      <c r="CX85"/>
      <c r="CY85"/>
    </row>
    <row r="86" spans="61:103" ht="15.6">
      <c r="BI86" s="67"/>
      <c r="BJ86" s="67"/>
      <c r="BK86" s="67"/>
      <c r="BL86" s="67"/>
      <c r="BM86" s="67"/>
      <c r="BN86" s="67"/>
      <c r="BR86" s="67"/>
      <c r="BS86" s="67"/>
      <c r="BT86" s="67"/>
      <c r="BU86" s="67"/>
      <c r="BV86" s="67"/>
      <c r="BX86" s="67"/>
      <c r="BY86" s="67"/>
      <c r="BZ86" s="67"/>
      <c r="CQ86" s="4"/>
      <c r="CR86" s="13"/>
      <c r="CS86" s="4"/>
      <c r="CT86" s="5"/>
      <c r="CU86" s="5"/>
      <c r="CV86"/>
      <c r="CW86"/>
      <c r="CX86"/>
      <c r="CY86"/>
    </row>
    <row r="87" spans="61:103" ht="15.6">
      <c r="BI87" s="67"/>
      <c r="BJ87" s="67"/>
      <c r="BK87" s="67"/>
      <c r="BL87" s="67"/>
      <c r="BM87" s="67"/>
      <c r="BN87" s="67"/>
      <c r="BR87" s="67"/>
      <c r="BS87" s="67"/>
      <c r="BT87" s="67"/>
      <c r="BU87" s="67"/>
      <c r="BV87" s="67"/>
      <c r="BX87" s="67"/>
      <c r="BY87" s="67"/>
      <c r="BZ87" s="67"/>
      <c r="CQ87" s="4"/>
      <c r="CR87" s="13"/>
      <c r="CS87" s="4"/>
      <c r="CT87" s="5"/>
      <c r="CU87" s="5"/>
      <c r="CV87"/>
      <c r="CW87"/>
      <c r="CX87"/>
      <c r="CY87"/>
    </row>
    <row r="88" spans="61:103" ht="15.6">
      <c r="BI88" s="67"/>
      <c r="BJ88" s="67"/>
      <c r="BK88" s="67"/>
      <c r="BL88" s="67"/>
      <c r="BM88" s="67"/>
      <c r="BN88" s="67"/>
      <c r="BR88" s="67"/>
      <c r="BS88" s="67"/>
      <c r="BT88" s="67"/>
      <c r="BU88" s="67"/>
      <c r="BV88" s="67"/>
      <c r="BX88" s="67"/>
      <c r="BY88" s="67"/>
      <c r="BZ88" s="67"/>
      <c r="CQ88" s="4"/>
      <c r="CR88" s="13"/>
      <c r="CS88" s="4"/>
      <c r="CT88" s="5"/>
      <c r="CU88" s="5"/>
      <c r="CV88"/>
      <c r="CW88"/>
      <c r="CX88"/>
      <c r="CY88"/>
    </row>
    <row r="89" spans="61:103" ht="15.6">
      <c r="BI89" s="67"/>
      <c r="BJ89" s="67"/>
      <c r="BK89" s="67"/>
      <c r="BL89" s="67"/>
      <c r="BM89" s="67"/>
      <c r="BN89" s="67"/>
      <c r="BR89" s="67"/>
      <c r="BS89" s="67"/>
      <c r="BT89" s="67"/>
      <c r="BU89" s="67"/>
      <c r="BV89" s="67"/>
      <c r="BX89" s="67"/>
      <c r="BY89" s="67"/>
      <c r="BZ89" s="67"/>
      <c r="CQ89" s="4"/>
      <c r="CR89" s="13"/>
      <c r="CS89" s="4"/>
      <c r="CT89" s="5"/>
      <c r="CU89" s="5"/>
      <c r="CV89"/>
      <c r="CW89"/>
      <c r="CX89"/>
      <c r="CY89"/>
    </row>
    <row r="90" spans="61:103" ht="15.6">
      <c r="BI90" s="67"/>
      <c r="BJ90" s="67"/>
      <c r="BK90" s="67"/>
      <c r="BL90" s="67"/>
      <c r="BM90" s="67"/>
      <c r="BN90" s="67"/>
      <c r="BR90" s="67"/>
      <c r="BS90" s="67"/>
      <c r="BT90" s="67"/>
      <c r="BU90" s="67"/>
      <c r="BV90" s="67"/>
      <c r="BX90" s="67"/>
      <c r="BY90" s="67"/>
      <c r="BZ90" s="67"/>
      <c r="CQ90" s="4"/>
      <c r="CR90" s="13"/>
      <c r="CS90" s="4"/>
      <c r="CT90" s="5"/>
      <c r="CU90" s="5"/>
      <c r="CV90"/>
      <c r="CW90"/>
      <c r="CX90"/>
      <c r="CY90"/>
    </row>
    <row r="91" spans="61:103" ht="15.6">
      <c r="BI91" s="67"/>
      <c r="BJ91" s="67"/>
      <c r="BK91" s="67"/>
      <c r="BL91" s="67"/>
      <c r="BM91" s="67"/>
      <c r="BN91" s="67"/>
      <c r="BR91" s="67"/>
      <c r="BS91" s="67"/>
      <c r="BT91" s="67"/>
      <c r="BU91" s="67"/>
      <c r="BV91" s="67"/>
      <c r="BX91" s="67"/>
      <c r="BY91" s="67"/>
      <c r="BZ91" s="67"/>
      <c r="CQ91" s="4"/>
      <c r="CR91" s="13"/>
      <c r="CS91" s="4"/>
      <c r="CT91" s="5"/>
      <c r="CU91" s="5"/>
      <c r="CV91"/>
      <c r="CW91"/>
      <c r="CX91"/>
      <c r="CY91"/>
    </row>
    <row r="92" spans="61:103" ht="15.6">
      <c r="BI92" s="67"/>
      <c r="BJ92" s="67"/>
      <c r="BK92" s="67"/>
      <c r="BL92" s="67"/>
      <c r="BM92" s="67"/>
      <c r="BN92" s="67"/>
      <c r="BR92" s="67"/>
      <c r="BS92" s="67"/>
      <c r="BT92" s="67"/>
      <c r="BU92" s="67"/>
      <c r="BV92" s="67"/>
      <c r="BX92" s="67"/>
      <c r="BY92" s="67"/>
      <c r="BZ92" s="67"/>
      <c r="CQ92" s="4"/>
      <c r="CR92" s="13"/>
      <c r="CS92" s="4"/>
      <c r="CT92" s="5"/>
      <c r="CU92" s="5"/>
      <c r="CV92"/>
      <c r="CW92"/>
      <c r="CX92"/>
      <c r="CY92"/>
    </row>
    <row r="93" spans="61:103" ht="15.6">
      <c r="BI93" s="67"/>
      <c r="BJ93" s="67"/>
      <c r="BK93" s="67"/>
      <c r="BL93" s="67"/>
      <c r="BM93" s="67"/>
      <c r="BN93" s="67"/>
      <c r="BR93" s="67"/>
      <c r="BS93" s="67"/>
      <c r="BT93" s="67"/>
      <c r="BU93" s="67"/>
      <c r="BV93" s="67"/>
      <c r="BX93" s="67"/>
      <c r="BY93" s="67"/>
      <c r="BZ93" s="67"/>
      <c r="CQ93" s="4"/>
      <c r="CR93" s="13"/>
      <c r="CS93" s="4"/>
      <c r="CT93" s="5"/>
      <c r="CU93" s="5"/>
      <c r="CV93"/>
      <c r="CW93"/>
      <c r="CX93"/>
      <c r="CY93"/>
    </row>
    <row r="94" spans="61:103" ht="15.6">
      <c r="BI94" s="67"/>
      <c r="BJ94" s="67"/>
      <c r="BK94" s="67"/>
      <c r="BL94" s="67"/>
      <c r="BM94" s="67"/>
      <c r="BN94" s="67"/>
      <c r="BR94" s="67"/>
      <c r="BS94" s="67"/>
      <c r="BT94" s="67"/>
      <c r="BU94" s="67"/>
      <c r="BV94" s="67"/>
      <c r="BX94" s="67"/>
      <c r="BY94" s="67"/>
      <c r="BZ94" s="67"/>
      <c r="CQ94" s="4"/>
      <c r="CR94" s="5"/>
      <c r="CS94" s="4"/>
      <c r="CT94" s="5"/>
      <c r="CU94" s="5"/>
      <c r="CV94"/>
      <c r="CW94"/>
      <c r="CX94"/>
      <c r="CY94"/>
    </row>
    <row r="95" spans="61:103">
      <c r="BI95" s="67"/>
      <c r="BJ95" s="67"/>
      <c r="BK95" s="67"/>
      <c r="BL95" s="67"/>
      <c r="BM95" s="67"/>
      <c r="BN95" s="67"/>
      <c r="BR95" s="67"/>
      <c r="BS95" s="67"/>
      <c r="BT95" s="67"/>
      <c r="BU95" s="67"/>
      <c r="BV95" s="67"/>
      <c r="BX95" s="67"/>
      <c r="BY95" s="67"/>
      <c r="BZ95" s="67"/>
      <c r="CQ95" s="13"/>
      <c r="CR95" s="13"/>
      <c r="CS95" s="4"/>
      <c r="CV95"/>
      <c r="CW95"/>
      <c r="CX95"/>
      <c r="CY95"/>
    </row>
    <row r="96" spans="61:103" ht="15.6">
      <c r="BI96" s="67"/>
      <c r="BJ96" s="67"/>
      <c r="BK96" s="67"/>
      <c r="BL96" s="67"/>
      <c r="BM96" s="67"/>
      <c r="BN96" s="67"/>
      <c r="BR96" s="67"/>
      <c r="BS96" s="67"/>
      <c r="BT96" s="67"/>
      <c r="BU96" s="67"/>
      <c r="BV96" s="67"/>
      <c r="BX96" s="67"/>
      <c r="BY96" s="67"/>
      <c r="BZ96" s="67"/>
      <c r="CQ96" s="5"/>
      <c r="CR96" s="5"/>
      <c r="CS96" s="4"/>
      <c r="CU96" s="5"/>
      <c r="CV96"/>
      <c r="CW96"/>
      <c r="CX96"/>
      <c r="CY96"/>
    </row>
    <row r="97" spans="61:103">
      <c r="BI97" s="67"/>
      <c r="BJ97" s="67"/>
      <c r="BK97" s="67"/>
      <c r="BL97" s="67"/>
      <c r="BM97" s="67"/>
      <c r="BN97" s="67"/>
      <c r="BR97" s="67"/>
      <c r="BS97" s="67"/>
      <c r="BT97" s="67"/>
      <c r="BU97" s="67"/>
      <c r="BV97" s="67"/>
      <c r="BX97" s="67"/>
      <c r="BY97" s="67"/>
      <c r="BZ97" s="67"/>
      <c r="CQ97" s="13"/>
      <c r="CR97" s="13"/>
      <c r="CS97" s="4"/>
      <c r="CV97"/>
      <c r="CW97"/>
      <c r="CX97"/>
      <c r="CY97"/>
    </row>
    <row r="98" spans="61:103">
      <c r="BI98" s="67"/>
      <c r="BJ98" s="67"/>
      <c r="BK98" s="67"/>
      <c r="BL98" s="67"/>
      <c r="BM98" s="67"/>
      <c r="BN98" s="67"/>
      <c r="BR98" s="67"/>
      <c r="BS98" s="67"/>
      <c r="BT98" s="67"/>
      <c r="BU98" s="67"/>
      <c r="BV98" s="67"/>
      <c r="BX98" s="67"/>
      <c r="BY98" s="67"/>
      <c r="BZ98" s="67"/>
      <c r="CQ98" s="13"/>
      <c r="CR98" s="13"/>
      <c r="CS98" s="4"/>
      <c r="CV98"/>
      <c r="CW98"/>
      <c r="CX98"/>
      <c r="CY98"/>
    </row>
    <row r="99" spans="61:103" ht="15.6">
      <c r="BI99" s="67"/>
      <c r="BJ99" s="67"/>
      <c r="BK99" s="67"/>
      <c r="BL99" s="67"/>
      <c r="BM99" s="67"/>
      <c r="BN99" s="67"/>
      <c r="BR99" s="67"/>
      <c r="BS99" s="67"/>
      <c r="BT99" s="67"/>
      <c r="BU99" s="67"/>
      <c r="BV99" s="67"/>
      <c r="BX99" s="67"/>
      <c r="BY99" s="67"/>
      <c r="BZ99" s="67"/>
      <c r="CQ99" s="2"/>
      <c r="CR99" s="5"/>
      <c r="CS99" s="4"/>
      <c r="CU99" s="2"/>
      <c r="CV99"/>
      <c r="CW99"/>
      <c r="CX99"/>
      <c r="CY99"/>
    </row>
    <row r="100" spans="61:103">
      <c r="BI100" s="67"/>
      <c r="BJ100" s="67"/>
      <c r="BK100" s="67"/>
      <c r="BL100" s="67"/>
      <c r="BM100" s="67"/>
      <c r="BN100" s="67"/>
      <c r="BR100" s="67"/>
      <c r="BS100" s="67"/>
      <c r="BT100" s="67"/>
      <c r="BU100" s="67"/>
      <c r="BV100" s="67"/>
      <c r="BX100" s="67"/>
      <c r="BY100" s="67"/>
      <c r="BZ100" s="67"/>
      <c r="CQ100" s="4"/>
      <c r="CR100" s="4"/>
      <c r="CS100" s="4"/>
      <c r="CT100" s="4"/>
      <c r="CU100" s="4"/>
      <c r="CV100"/>
      <c r="CW100"/>
      <c r="CX100"/>
      <c r="CY100"/>
    </row>
    <row r="101" spans="61:103" ht="15.6">
      <c r="BI101" s="67"/>
      <c r="BJ101" s="67"/>
      <c r="BK101" s="67"/>
      <c r="BL101" s="67"/>
      <c r="BM101" s="67"/>
      <c r="BN101" s="67"/>
      <c r="BR101" s="67"/>
      <c r="BS101" s="67"/>
      <c r="BT101" s="67"/>
      <c r="BU101" s="67"/>
      <c r="BV101" s="67"/>
      <c r="BX101" s="67"/>
      <c r="BY101" s="67"/>
      <c r="BZ101" s="67"/>
      <c r="CQ101" s="4"/>
      <c r="CR101" s="13"/>
      <c r="CS101" s="4"/>
      <c r="CT101" s="1"/>
      <c r="CU101" s="5"/>
      <c r="CV101"/>
      <c r="CW101"/>
      <c r="CX101"/>
      <c r="CY101"/>
    </row>
    <row r="102" spans="61:103" ht="15.6">
      <c r="BI102" s="67"/>
      <c r="BJ102" s="67"/>
      <c r="BK102" s="67"/>
      <c r="BL102" s="67"/>
      <c r="BM102" s="67"/>
      <c r="BN102" s="67"/>
      <c r="BR102" s="67"/>
      <c r="BS102" s="67"/>
      <c r="BT102" s="67"/>
      <c r="BU102" s="67"/>
      <c r="BV102" s="67"/>
      <c r="BX102" s="67"/>
      <c r="BY102" s="67"/>
      <c r="BZ102" s="67"/>
      <c r="CQ102" s="4"/>
      <c r="CR102" s="13"/>
      <c r="CS102" s="4"/>
      <c r="CT102" s="1"/>
      <c r="CU102" s="5"/>
      <c r="CV102"/>
      <c r="CW102"/>
      <c r="CX102"/>
      <c r="CY102"/>
    </row>
    <row r="103" spans="61:103" ht="15.6">
      <c r="BI103" s="67"/>
      <c r="BJ103" s="67"/>
      <c r="BK103" s="67"/>
      <c r="BL103" s="67"/>
      <c r="BM103" s="67"/>
      <c r="BN103" s="67"/>
      <c r="BR103" s="67"/>
      <c r="BS103" s="67"/>
      <c r="BT103" s="67"/>
      <c r="BU103" s="67"/>
      <c r="BV103" s="67"/>
      <c r="BX103" s="67"/>
      <c r="BY103" s="67"/>
      <c r="BZ103" s="67"/>
      <c r="CQ103" s="4"/>
      <c r="CR103" s="13"/>
      <c r="CS103" s="4"/>
      <c r="CT103" s="1"/>
      <c r="CU103" s="5"/>
      <c r="CV103"/>
      <c r="CW103"/>
      <c r="CX103"/>
      <c r="CY103"/>
    </row>
    <row r="104" spans="61:103" ht="15.6">
      <c r="BI104" s="67"/>
      <c r="BJ104" s="67"/>
      <c r="BK104" s="67"/>
      <c r="BL104" s="67"/>
      <c r="BM104" s="67"/>
      <c r="BN104" s="67"/>
      <c r="BR104" s="67"/>
      <c r="BS104" s="67"/>
      <c r="BT104" s="67"/>
      <c r="BU104" s="67"/>
      <c r="BV104" s="67"/>
      <c r="BX104" s="67"/>
      <c r="BY104" s="67"/>
      <c r="BZ104" s="67"/>
      <c r="CQ104" s="4"/>
      <c r="CR104" s="13"/>
      <c r="CS104" s="4"/>
      <c r="CT104" s="1"/>
      <c r="CU104" s="5"/>
      <c r="CV104"/>
      <c r="CW104"/>
      <c r="CX104"/>
      <c r="CY104"/>
    </row>
    <row r="105" spans="61:103" ht="15.6">
      <c r="BI105" s="67"/>
      <c r="BJ105" s="67"/>
      <c r="BK105" s="67"/>
      <c r="BL105" s="67"/>
      <c r="BM105" s="67"/>
      <c r="BN105" s="67"/>
      <c r="BR105" s="67"/>
      <c r="BS105" s="67"/>
      <c r="BT105" s="67"/>
      <c r="BU105" s="67"/>
      <c r="BV105" s="67"/>
      <c r="BX105" s="67"/>
      <c r="BY105" s="67"/>
      <c r="BZ105" s="67"/>
      <c r="CQ105" s="4"/>
      <c r="CR105" s="13"/>
      <c r="CS105" s="4"/>
      <c r="CT105" s="1"/>
      <c r="CU105" s="5"/>
      <c r="CV105"/>
      <c r="CW105"/>
      <c r="CX105"/>
      <c r="CY105"/>
    </row>
    <row r="106" spans="61:103" ht="15.6">
      <c r="BI106" s="67"/>
      <c r="BJ106" s="67"/>
      <c r="BK106" s="67"/>
      <c r="BL106" s="67"/>
      <c r="BM106" s="67"/>
      <c r="BN106" s="67"/>
      <c r="BR106" s="67"/>
      <c r="BS106" s="67"/>
      <c r="BT106" s="67"/>
      <c r="BU106" s="67"/>
      <c r="BV106" s="67"/>
      <c r="BX106" s="67"/>
      <c r="BY106" s="67"/>
      <c r="BZ106" s="67"/>
      <c r="CQ106" s="4"/>
      <c r="CR106" s="13"/>
      <c r="CS106" s="4"/>
      <c r="CT106" s="1"/>
      <c r="CU106" s="5"/>
      <c r="CV106"/>
      <c r="CW106"/>
      <c r="CX106"/>
      <c r="CY106"/>
    </row>
    <row r="107" spans="61:103" ht="15.6">
      <c r="BI107" s="67"/>
      <c r="BJ107" s="67"/>
      <c r="BK107" s="67"/>
      <c r="BL107" s="67"/>
      <c r="BM107" s="67"/>
      <c r="BN107" s="67"/>
      <c r="BR107" s="67"/>
      <c r="BS107" s="67"/>
      <c r="BT107" s="67"/>
      <c r="BU107" s="67"/>
      <c r="BV107" s="67"/>
      <c r="BX107" s="67"/>
      <c r="BY107" s="67"/>
      <c r="BZ107" s="67"/>
      <c r="CQ107" s="4"/>
      <c r="CR107" s="13"/>
      <c r="CS107" s="4"/>
      <c r="CT107" s="1"/>
      <c r="CU107" s="5"/>
      <c r="CV107"/>
      <c r="CW107"/>
      <c r="CX107"/>
      <c r="CY107"/>
    </row>
    <row r="108" spans="61:103" ht="15.6">
      <c r="BI108" s="67"/>
      <c r="BJ108" s="67"/>
      <c r="BK108" s="67"/>
      <c r="BL108" s="67"/>
      <c r="BM108" s="67"/>
      <c r="BN108" s="67"/>
      <c r="BR108" s="67"/>
      <c r="BS108" s="67"/>
      <c r="BT108" s="67"/>
      <c r="BU108" s="67"/>
      <c r="BV108" s="67"/>
      <c r="BX108" s="67"/>
      <c r="BY108" s="67"/>
      <c r="BZ108" s="67"/>
      <c r="CQ108" s="4"/>
      <c r="CR108" s="13"/>
      <c r="CS108" s="4"/>
      <c r="CT108" s="13"/>
      <c r="CU108" s="5"/>
      <c r="CV108"/>
      <c r="CW108"/>
      <c r="CX108"/>
      <c r="CY108"/>
    </row>
    <row r="109" spans="61:103" ht="15.6">
      <c r="BI109" s="67"/>
      <c r="BJ109" s="67"/>
      <c r="BK109" s="67"/>
      <c r="BL109" s="67"/>
      <c r="BM109" s="67"/>
      <c r="BN109" s="67"/>
      <c r="BR109" s="67"/>
      <c r="BS109" s="67"/>
      <c r="BT109" s="67"/>
      <c r="BU109" s="67"/>
      <c r="BV109" s="67"/>
      <c r="BX109" s="67"/>
      <c r="BY109" s="67"/>
      <c r="BZ109" s="67"/>
      <c r="CQ109" s="4"/>
      <c r="CR109" s="13"/>
      <c r="CS109" s="4"/>
      <c r="CT109" s="13"/>
      <c r="CU109" s="5"/>
      <c r="CV109"/>
      <c r="CW109"/>
      <c r="CX109"/>
      <c r="CY109"/>
    </row>
    <row r="110" spans="61:103" ht="15.6">
      <c r="BI110" s="67"/>
      <c r="BJ110" s="67"/>
      <c r="BK110" s="67"/>
      <c r="BL110" s="67"/>
      <c r="BM110" s="67"/>
      <c r="BN110" s="67"/>
      <c r="BR110" s="67"/>
      <c r="BS110" s="67"/>
      <c r="BT110" s="67"/>
      <c r="BU110" s="67"/>
      <c r="BV110" s="67"/>
      <c r="BX110" s="67"/>
      <c r="BY110" s="67"/>
      <c r="BZ110" s="67"/>
      <c r="CQ110" s="4"/>
      <c r="CR110" s="13"/>
      <c r="CS110" s="4"/>
      <c r="CT110" s="13"/>
      <c r="CU110" s="5"/>
      <c r="CV110"/>
      <c r="CW110"/>
      <c r="CX110"/>
      <c r="CY110"/>
    </row>
    <row r="111" spans="61:103" ht="15.6">
      <c r="BI111" s="67"/>
      <c r="BJ111" s="67"/>
      <c r="BK111" s="67"/>
      <c r="BL111" s="67"/>
      <c r="BM111" s="67"/>
      <c r="BN111" s="67"/>
      <c r="BR111" s="67"/>
      <c r="BS111" s="67"/>
      <c r="BT111" s="67"/>
      <c r="BU111" s="67"/>
      <c r="BV111" s="67"/>
      <c r="BX111" s="67"/>
      <c r="BY111" s="67"/>
      <c r="BZ111" s="67"/>
      <c r="CQ111" s="4"/>
      <c r="CR111" s="13"/>
      <c r="CS111" s="4"/>
      <c r="CT111" s="13"/>
      <c r="CU111" s="5"/>
      <c r="CV111"/>
      <c r="CW111"/>
      <c r="CX111"/>
      <c r="CY111"/>
    </row>
    <row r="112" spans="61:103" ht="15.6">
      <c r="BI112" s="67"/>
      <c r="BJ112" s="67"/>
      <c r="BK112" s="67"/>
      <c r="BL112" s="67"/>
      <c r="BM112" s="67"/>
      <c r="BN112" s="67"/>
      <c r="BR112" s="67"/>
      <c r="BS112" s="67"/>
      <c r="BT112" s="67"/>
      <c r="BU112" s="67"/>
      <c r="BV112" s="67"/>
      <c r="BX112" s="67"/>
      <c r="BY112" s="67"/>
      <c r="BZ112" s="67"/>
      <c r="CQ112" s="4"/>
      <c r="CR112" s="13"/>
      <c r="CS112" s="4"/>
      <c r="CT112" s="5"/>
      <c r="CU112" s="5"/>
      <c r="CV112"/>
      <c r="CW112"/>
      <c r="CX112"/>
      <c r="CY112"/>
    </row>
    <row r="113" spans="61:103" ht="15.6">
      <c r="BI113" s="67"/>
      <c r="BJ113" s="67"/>
      <c r="BK113" s="67"/>
      <c r="BL113" s="67"/>
      <c r="BM113" s="67"/>
      <c r="BN113" s="67"/>
      <c r="BR113" s="67"/>
      <c r="BS113" s="67"/>
      <c r="BT113" s="67"/>
      <c r="BU113" s="67"/>
      <c r="BV113" s="67"/>
      <c r="BX113" s="67"/>
      <c r="BY113" s="67"/>
      <c r="BZ113" s="67"/>
      <c r="CQ113" s="4"/>
      <c r="CR113" s="13"/>
      <c r="CS113" s="4"/>
      <c r="CT113" s="5"/>
      <c r="CU113" s="5"/>
      <c r="CV113"/>
      <c r="CW113"/>
      <c r="CX113"/>
      <c r="CY113"/>
    </row>
    <row r="114" spans="61:103" ht="15.6">
      <c r="BI114" s="67"/>
      <c r="BJ114" s="67"/>
      <c r="BK114" s="67"/>
      <c r="BL114" s="67"/>
      <c r="BM114" s="67"/>
      <c r="BN114" s="67"/>
      <c r="BR114" s="67"/>
      <c r="BS114" s="67"/>
      <c r="BT114" s="67"/>
      <c r="BU114" s="67"/>
      <c r="BV114" s="67"/>
      <c r="BX114" s="67"/>
      <c r="BY114" s="67"/>
      <c r="BZ114" s="67"/>
      <c r="CQ114" s="4"/>
      <c r="CR114" s="13"/>
      <c r="CS114" s="4"/>
      <c r="CT114" s="5"/>
      <c r="CU114" s="5"/>
      <c r="CV114"/>
      <c r="CW114"/>
      <c r="CX114"/>
      <c r="CY114"/>
    </row>
    <row r="115" spans="61:103" ht="15.6">
      <c r="BI115" s="67"/>
      <c r="BJ115" s="67"/>
      <c r="BK115" s="67"/>
      <c r="BL115" s="67"/>
      <c r="BM115" s="67"/>
      <c r="BN115" s="67"/>
      <c r="BR115" s="67"/>
      <c r="BS115" s="67"/>
      <c r="BT115" s="67"/>
      <c r="BU115" s="67"/>
      <c r="BV115" s="67"/>
      <c r="BX115" s="67"/>
      <c r="BY115" s="67"/>
      <c r="BZ115" s="67"/>
      <c r="CQ115" s="4"/>
      <c r="CR115" s="13"/>
      <c r="CS115" s="4"/>
      <c r="CT115" s="5"/>
      <c r="CU115" s="5"/>
      <c r="CV115"/>
      <c r="CW115"/>
      <c r="CX115"/>
      <c r="CY115"/>
    </row>
    <row r="116" spans="61:103" ht="15.6">
      <c r="BI116" s="67"/>
      <c r="BJ116" s="67"/>
      <c r="BK116" s="67"/>
      <c r="BL116" s="67"/>
      <c r="BM116" s="67"/>
      <c r="BN116" s="67"/>
      <c r="BR116" s="67"/>
      <c r="BS116" s="67"/>
      <c r="BT116" s="67"/>
      <c r="BU116" s="67"/>
      <c r="BV116" s="67"/>
      <c r="BX116" s="67"/>
      <c r="BY116" s="67"/>
      <c r="BZ116" s="67"/>
      <c r="CQ116" s="4"/>
      <c r="CR116" s="13"/>
      <c r="CS116" s="4"/>
      <c r="CT116" s="5"/>
      <c r="CU116" s="5"/>
      <c r="CV116"/>
      <c r="CW116"/>
      <c r="CX116"/>
      <c r="CY116"/>
    </row>
    <row r="117" spans="61:103" ht="15.6">
      <c r="BI117" s="67"/>
      <c r="BJ117" s="67"/>
      <c r="BK117" s="67"/>
      <c r="BL117" s="67"/>
      <c r="BM117" s="67"/>
      <c r="BN117" s="67"/>
      <c r="BR117" s="67"/>
      <c r="BS117" s="67"/>
      <c r="BT117" s="67"/>
      <c r="BU117" s="67"/>
      <c r="BV117" s="67"/>
      <c r="BX117" s="67"/>
      <c r="BY117" s="67"/>
      <c r="BZ117" s="67"/>
      <c r="CQ117" s="4"/>
      <c r="CR117" s="13"/>
      <c r="CS117" s="4"/>
      <c r="CT117" s="5"/>
      <c r="CU117" s="5"/>
      <c r="CV117"/>
      <c r="CW117"/>
      <c r="CX117"/>
      <c r="CY117"/>
    </row>
    <row r="118" spans="61:103" ht="15.6">
      <c r="BI118" s="67"/>
      <c r="BJ118" s="67"/>
      <c r="BK118" s="67"/>
      <c r="BL118" s="67"/>
      <c r="BM118" s="67"/>
      <c r="BN118" s="67"/>
      <c r="BR118" s="67"/>
      <c r="BS118" s="67"/>
      <c r="BT118" s="67"/>
      <c r="BU118" s="67"/>
      <c r="BV118" s="67"/>
      <c r="BX118" s="67"/>
      <c r="BY118" s="67"/>
      <c r="BZ118" s="67"/>
      <c r="CQ118" s="4"/>
      <c r="CR118" s="13"/>
      <c r="CS118" s="4"/>
      <c r="CT118" s="5"/>
      <c r="CU118" s="5"/>
      <c r="CV118"/>
      <c r="CW118"/>
      <c r="CX118"/>
      <c r="CY118"/>
    </row>
    <row r="119" spans="61:103" ht="15.6">
      <c r="BI119" s="67"/>
      <c r="BJ119" s="67"/>
      <c r="BK119" s="67"/>
      <c r="BL119" s="67"/>
      <c r="BM119" s="67"/>
      <c r="BN119" s="67"/>
      <c r="BR119" s="67"/>
      <c r="BS119" s="67"/>
      <c r="BT119" s="67"/>
      <c r="BU119" s="67"/>
      <c r="BV119" s="67"/>
      <c r="BX119" s="67"/>
      <c r="BY119" s="67"/>
      <c r="BZ119" s="67"/>
      <c r="CQ119" s="4"/>
      <c r="CR119" s="13"/>
      <c r="CS119" s="4"/>
      <c r="CT119" s="5"/>
      <c r="CU119" s="5"/>
      <c r="CV119"/>
      <c r="CW119"/>
      <c r="CX119"/>
      <c r="CY119"/>
    </row>
    <row r="120" spans="61:103" ht="15.6">
      <c r="BI120" s="67"/>
      <c r="BJ120" s="67"/>
      <c r="BK120" s="67"/>
      <c r="BL120" s="67"/>
      <c r="BM120" s="67"/>
      <c r="BN120" s="67"/>
      <c r="BR120" s="67"/>
      <c r="BS120" s="67"/>
      <c r="BT120" s="67"/>
      <c r="BU120" s="67"/>
      <c r="BV120" s="67"/>
      <c r="BX120" s="67"/>
      <c r="BY120" s="67"/>
      <c r="BZ120" s="67"/>
      <c r="CQ120" s="4"/>
      <c r="CR120" s="5"/>
      <c r="CS120" s="4"/>
      <c r="CT120" s="5"/>
      <c r="CU120" s="5"/>
      <c r="CV120"/>
      <c r="CW120"/>
      <c r="CX120"/>
      <c r="CY120"/>
    </row>
    <row r="121" spans="61:103">
      <c r="BI121" s="67"/>
      <c r="BJ121" s="67"/>
      <c r="BK121" s="67"/>
      <c r="BL121" s="67"/>
      <c r="BM121" s="67"/>
      <c r="BN121" s="67"/>
      <c r="BR121" s="67"/>
      <c r="BS121" s="67"/>
      <c r="BT121" s="67"/>
      <c r="BU121" s="67"/>
      <c r="BV121" s="67"/>
      <c r="BX121" s="67"/>
      <c r="BY121" s="67"/>
      <c r="BZ121" s="67"/>
      <c r="CQ121" s="13"/>
      <c r="CR121" s="13"/>
      <c r="CS121" s="4"/>
      <c r="CV121"/>
      <c r="CW121"/>
      <c r="CX121"/>
      <c r="CY121"/>
    </row>
    <row r="122" spans="61:103">
      <c r="BI122" s="67"/>
      <c r="BJ122" s="67"/>
      <c r="BK122" s="67"/>
      <c r="BL122" s="67"/>
      <c r="BM122" s="67"/>
      <c r="BN122" s="67"/>
      <c r="BR122" s="67"/>
      <c r="BS122" s="67"/>
      <c r="BT122" s="67"/>
      <c r="BU122" s="67"/>
      <c r="BV122" s="67"/>
      <c r="BX122" s="67"/>
      <c r="BY122" s="67"/>
      <c r="BZ122" s="67"/>
      <c r="CQ122" s="13"/>
      <c r="CR122" s="13"/>
      <c r="CS122" s="4"/>
      <c r="CV122"/>
      <c r="CW122"/>
      <c r="CX122"/>
      <c r="CY122"/>
    </row>
    <row r="123" spans="61:103">
      <c r="BI123" s="67"/>
      <c r="BJ123" s="67"/>
      <c r="BK123" s="67"/>
      <c r="BL123" s="67"/>
      <c r="BM123" s="67"/>
      <c r="BN123" s="67"/>
      <c r="BR123" s="67"/>
      <c r="BS123" s="67"/>
      <c r="BT123" s="67"/>
      <c r="BU123" s="67"/>
      <c r="BV123" s="67"/>
      <c r="BX123" s="67"/>
      <c r="BY123" s="67"/>
      <c r="BZ123" s="67"/>
      <c r="CQ123" s="13"/>
      <c r="CR123" s="13"/>
      <c r="CS123" s="4"/>
      <c r="CV123"/>
      <c r="CW123"/>
      <c r="CX123"/>
      <c r="CY123"/>
    </row>
    <row r="124" spans="61:103" ht="15.6">
      <c r="BI124" s="67"/>
      <c r="BJ124" s="67"/>
      <c r="BK124" s="67"/>
      <c r="BL124" s="67"/>
      <c r="BM124" s="67"/>
      <c r="BN124" s="67"/>
      <c r="BR124" s="67"/>
      <c r="BS124" s="67"/>
      <c r="BT124" s="67"/>
      <c r="BU124" s="67"/>
      <c r="BV124" s="67"/>
      <c r="BX124" s="67"/>
      <c r="BY124" s="67"/>
      <c r="BZ124" s="67"/>
      <c r="CQ124" s="5"/>
      <c r="CR124" s="5"/>
      <c r="CS124" s="4"/>
      <c r="CU124" s="5"/>
      <c r="CV124"/>
      <c r="CW124"/>
      <c r="CX124"/>
      <c r="CY124"/>
    </row>
    <row r="125" spans="61:103" ht="15.6">
      <c r="BI125" s="67"/>
      <c r="BJ125" s="67"/>
      <c r="BK125" s="67"/>
      <c r="BL125" s="67"/>
      <c r="BM125" s="67"/>
      <c r="BN125" s="67"/>
      <c r="BR125" s="67"/>
      <c r="BS125" s="67"/>
      <c r="BT125" s="67"/>
      <c r="BU125" s="67"/>
      <c r="BV125" s="67"/>
      <c r="BX125" s="67"/>
      <c r="BY125" s="67"/>
      <c r="BZ125" s="67"/>
      <c r="CQ125" s="5"/>
      <c r="CR125" s="5"/>
      <c r="CS125" s="4"/>
      <c r="CU125" s="5"/>
      <c r="CV125"/>
      <c r="CW125"/>
      <c r="CX125"/>
      <c r="CY125"/>
    </row>
    <row r="126" spans="61:103">
      <c r="BI126" s="67"/>
      <c r="BJ126" s="67"/>
      <c r="BK126" s="67"/>
      <c r="BL126" s="67"/>
      <c r="BM126" s="67"/>
      <c r="BN126" s="67"/>
      <c r="BR126" s="67"/>
      <c r="BS126" s="67"/>
      <c r="BT126" s="67"/>
      <c r="BU126" s="67"/>
      <c r="BV126" s="67"/>
      <c r="BX126" s="67"/>
      <c r="BY126" s="67"/>
      <c r="BZ126" s="67"/>
      <c r="CQ126" s="13"/>
      <c r="CR126" s="13"/>
      <c r="CS126" s="4"/>
      <c r="CV126"/>
      <c r="CW126"/>
      <c r="CX126"/>
      <c r="CY126"/>
    </row>
    <row r="127" spans="61:103">
      <c r="BI127" s="67"/>
      <c r="BJ127" s="67"/>
      <c r="BK127" s="67"/>
      <c r="BL127" s="67"/>
      <c r="BM127" s="67"/>
      <c r="BN127" s="67"/>
      <c r="BR127" s="67"/>
      <c r="BS127" s="67"/>
      <c r="BT127" s="67"/>
      <c r="BU127" s="67"/>
      <c r="BV127" s="67"/>
      <c r="BX127" s="67"/>
      <c r="BY127" s="67"/>
      <c r="BZ127" s="67"/>
      <c r="CQ127" s="13"/>
      <c r="CR127" s="13"/>
      <c r="CS127" s="4"/>
      <c r="CV127"/>
      <c r="CW127"/>
      <c r="CX127"/>
      <c r="CY127"/>
    </row>
    <row r="128" spans="61:103">
      <c r="BI128" s="67"/>
      <c r="BJ128" s="67"/>
      <c r="BK128" s="67"/>
      <c r="BL128" s="67"/>
      <c r="BM128" s="67"/>
      <c r="BN128" s="67"/>
      <c r="BR128" s="67"/>
      <c r="BS128" s="67"/>
      <c r="BT128" s="67"/>
      <c r="BU128" s="67"/>
      <c r="BV128" s="67"/>
      <c r="BX128" s="67"/>
      <c r="BY128" s="67"/>
      <c r="BZ128" s="67"/>
      <c r="CQ128" s="13"/>
      <c r="CR128" s="13"/>
      <c r="CS128" s="4"/>
      <c r="CV128"/>
      <c r="CW128"/>
      <c r="CX128"/>
      <c r="CY128"/>
    </row>
    <row r="129" spans="61:103">
      <c r="BI129" s="67"/>
      <c r="BJ129" s="67"/>
      <c r="BK129" s="67"/>
      <c r="BL129" s="67"/>
      <c r="BM129" s="67"/>
      <c r="BN129" s="67"/>
      <c r="BR129" s="67"/>
      <c r="BS129" s="67"/>
      <c r="BT129" s="67"/>
      <c r="BU129" s="67"/>
      <c r="BV129" s="67"/>
      <c r="BX129" s="67"/>
      <c r="BY129" s="67"/>
      <c r="BZ129" s="67"/>
      <c r="CQ129" s="13"/>
      <c r="CR129" s="13"/>
      <c r="CS129" s="4"/>
      <c r="CV129"/>
      <c r="CW129"/>
      <c r="CX129"/>
      <c r="CY129"/>
    </row>
    <row r="130" spans="61:103">
      <c r="BI130" s="67"/>
      <c r="BJ130" s="67"/>
      <c r="BK130" s="67"/>
      <c r="BL130" s="67"/>
      <c r="BM130" s="67"/>
      <c r="BN130" s="67"/>
      <c r="BR130" s="67"/>
      <c r="BS130" s="67"/>
      <c r="BT130" s="67"/>
      <c r="BU130" s="67"/>
      <c r="BV130" s="67"/>
      <c r="BX130" s="67"/>
      <c r="BY130" s="67"/>
      <c r="BZ130" s="67"/>
      <c r="CQ130" s="13"/>
      <c r="CR130" s="13"/>
      <c r="CS130" s="4"/>
      <c r="CV130"/>
      <c r="CW130"/>
      <c r="CX130"/>
      <c r="CY130"/>
    </row>
    <row r="131" spans="61:103">
      <c r="BI131" s="67"/>
      <c r="BJ131" s="67"/>
      <c r="BK131" s="67"/>
      <c r="BL131" s="67"/>
      <c r="BM131" s="67"/>
      <c r="BN131" s="67"/>
      <c r="BR131" s="67"/>
      <c r="BS131" s="67"/>
      <c r="BT131" s="67"/>
      <c r="BU131" s="67"/>
      <c r="BV131" s="67"/>
      <c r="BX131" s="67"/>
      <c r="BY131" s="67"/>
      <c r="BZ131" s="67"/>
      <c r="CQ131" s="13"/>
      <c r="CR131" s="13"/>
      <c r="CS131" s="4"/>
      <c r="CV131"/>
      <c r="CW131"/>
      <c r="CX131"/>
      <c r="CY131"/>
    </row>
    <row r="132" spans="61:103">
      <c r="BI132" s="67"/>
      <c r="BJ132" s="67"/>
      <c r="BK132" s="67"/>
      <c r="BL132" s="67"/>
      <c r="BM132" s="67"/>
      <c r="BN132" s="67"/>
      <c r="BR132" s="67"/>
      <c r="BS132" s="67"/>
      <c r="BT132" s="67"/>
      <c r="BU132" s="67"/>
      <c r="BV132" s="67"/>
      <c r="BX132" s="67"/>
      <c r="BY132" s="67"/>
      <c r="BZ132" s="67"/>
      <c r="CQ132" s="13"/>
      <c r="CR132" s="13"/>
      <c r="CS132" s="4"/>
      <c r="CV132"/>
      <c r="CW132"/>
      <c r="CX132"/>
      <c r="CY132"/>
    </row>
    <row r="133" spans="61:103">
      <c r="BI133" s="67"/>
      <c r="BJ133" s="67"/>
      <c r="BK133" s="67"/>
      <c r="BL133" s="67"/>
      <c r="BM133" s="67"/>
      <c r="BN133" s="67"/>
      <c r="BR133" s="67"/>
      <c r="BS133" s="67"/>
      <c r="BT133" s="67"/>
      <c r="BU133" s="67"/>
      <c r="BV133" s="67"/>
      <c r="BX133" s="67"/>
      <c r="BY133" s="67"/>
      <c r="BZ133" s="67"/>
      <c r="CQ133" s="13"/>
      <c r="CR133" s="13"/>
      <c r="CS133" s="4"/>
      <c r="CV133"/>
      <c r="CW133"/>
      <c r="CX133"/>
      <c r="CY133"/>
    </row>
    <row r="134" spans="61:103">
      <c r="BI134" s="67"/>
      <c r="BJ134" s="67"/>
      <c r="BK134" s="67"/>
      <c r="BL134" s="67"/>
      <c r="BM134" s="67"/>
      <c r="BN134" s="67"/>
      <c r="BR134" s="67"/>
      <c r="BS134" s="67"/>
      <c r="BT134" s="67"/>
      <c r="BU134" s="67"/>
      <c r="BV134" s="67"/>
      <c r="BX134" s="67"/>
      <c r="BY134" s="67"/>
      <c r="BZ134" s="67"/>
      <c r="CQ134" s="13"/>
      <c r="CR134" s="13"/>
      <c r="CS134" s="4"/>
      <c r="CV134"/>
      <c r="CW134"/>
      <c r="CX134"/>
      <c r="CY134"/>
    </row>
    <row r="135" spans="61:103">
      <c r="BI135" s="67"/>
      <c r="BJ135" s="67"/>
      <c r="BK135" s="67"/>
      <c r="BL135" s="67"/>
      <c r="BM135" s="67"/>
      <c r="BN135" s="67"/>
      <c r="BR135" s="67"/>
      <c r="BS135" s="67"/>
      <c r="BT135" s="67"/>
      <c r="BU135" s="67"/>
      <c r="BV135" s="67"/>
      <c r="BX135" s="67"/>
      <c r="BY135" s="67"/>
      <c r="BZ135" s="67"/>
      <c r="CQ135" s="13"/>
      <c r="CR135" s="13"/>
      <c r="CS135" s="4"/>
      <c r="CV135"/>
      <c r="CW135"/>
      <c r="CX135"/>
      <c r="CY135"/>
    </row>
    <row r="136" spans="61:103">
      <c r="BI136" s="67"/>
      <c r="BJ136" s="67"/>
      <c r="BK136" s="67"/>
      <c r="BL136" s="67"/>
      <c r="BM136" s="67"/>
      <c r="BN136" s="67"/>
      <c r="BR136" s="67"/>
      <c r="BS136" s="67"/>
      <c r="BT136" s="67"/>
      <c r="BU136" s="67"/>
      <c r="BV136" s="67"/>
      <c r="BX136" s="67"/>
      <c r="BY136" s="67"/>
      <c r="BZ136" s="67"/>
      <c r="CQ136" s="13"/>
      <c r="CR136" s="13"/>
      <c r="CS136" s="4"/>
      <c r="CV136"/>
      <c r="CW136"/>
      <c r="CX136"/>
      <c r="CY136"/>
    </row>
    <row r="137" spans="61:103">
      <c r="BI137" s="67"/>
      <c r="BJ137" s="67"/>
      <c r="BK137" s="67"/>
      <c r="BL137" s="67"/>
      <c r="BM137" s="67"/>
      <c r="BN137" s="67"/>
      <c r="BR137" s="67"/>
      <c r="BS137" s="67"/>
      <c r="BT137" s="67"/>
      <c r="BU137" s="67"/>
      <c r="BV137" s="67"/>
      <c r="BX137" s="67"/>
      <c r="BY137" s="67"/>
      <c r="BZ137" s="67"/>
      <c r="CQ137" s="13"/>
      <c r="CR137" s="13"/>
      <c r="CS137" s="4"/>
      <c r="CV137"/>
      <c r="CW137"/>
      <c r="CX137"/>
      <c r="CY137"/>
    </row>
    <row r="138" spans="61:103">
      <c r="BI138" s="67"/>
      <c r="BJ138" s="67"/>
      <c r="BK138" s="67"/>
      <c r="BL138" s="67"/>
      <c r="BM138" s="67"/>
      <c r="BN138" s="67"/>
      <c r="BR138" s="67"/>
      <c r="BS138" s="67"/>
      <c r="BT138" s="67"/>
      <c r="BU138" s="67"/>
      <c r="BV138" s="67"/>
      <c r="BX138" s="67"/>
      <c r="BY138" s="67"/>
      <c r="BZ138" s="67"/>
      <c r="CQ138" s="13"/>
      <c r="CR138" s="13"/>
      <c r="CS138" s="4"/>
      <c r="CV138"/>
      <c r="CW138"/>
      <c r="CX138"/>
      <c r="CY138"/>
    </row>
    <row r="139" spans="61:103">
      <c r="BI139" s="67"/>
      <c r="BJ139" s="67"/>
      <c r="BK139" s="67"/>
      <c r="BL139" s="67"/>
      <c r="BM139" s="67"/>
      <c r="BN139" s="67"/>
      <c r="BR139" s="67"/>
      <c r="BS139" s="67"/>
      <c r="BT139" s="67"/>
      <c r="BU139" s="67"/>
      <c r="BV139" s="67"/>
      <c r="BX139" s="67"/>
      <c r="BY139" s="67"/>
      <c r="BZ139" s="67"/>
      <c r="CQ139" s="13"/>
      <c r="CR139" s="13"/>
      <c r="CS139" s="4"/>
      <c r="CV139"/>
      <c r="CW139"/>
      <c r="CX139"/>
      <c r="CY139"/>
    </row>
    <row r="140" spans="61:103">
      <c r="BI140" s="67"/>
      <c r="BJ140" s="67"/>
      <c r="BK140" s="67"/>
      <c r="BL140" s="67"/>
      <c r="BM140" s="67"/>
      <c r="BN140" s="67"/>
      <c r="BR140" s="67"/>
      <c r="BS140" s="67"/>
      <c r="BT140" s="67"/>
      <c r="BU140" s="67"/>
      <c r="BV140" s="67"/>
      <c r="BX140" s="67"/>
      <c r="BY140" s="67"/>
      <c r="BZ140" s="67"/>
      <c r="CQ140" s="13"/>
      <c r="CR140" s="13"/>
      <c r="CS140" s="4"/>
      <c r="CV140"/>
      <c r="CW140"/>
      <c r="CX140"/>
      <c r="CY140"/>
    </row>
    <row r="141" spans="61:103">
      <c r="BI141" s="67"/>
      <c r="BJ141" s="67"/>
      <c r="BK141" s="67"/>
      <c r="BL141" s="67"/>
      <c r="BM141" s="67"/>
      <c r="BN141" s="67"/>
      <c r="BR141" s="67"/>
      <c r="BS141" s="67"/>
      <c r="BT141" s="67"/>
      <c r="BU141" s="67"/>
      <c r="BV141" s="67"/>
      <c r="BX141" s="67"/>
      <c r="BY141" s="67"/>
      <c r="BZ141" s="67"/>
      <c r="CQ141" s="13"/>
      <c r="CR141" s="13"/>
      <c r="CS141" s="4"/>
      <c r="CV141"/>
      <c r="CW141"/>
      <c r="CX141"/>
      <c r="CY141"/>
    </row>
    <row r="142" spans="61:103">
      <c r="BI142" s="67"/>
      <c r="BJ142" s="67"/>
      <c r="BK142" s="67"/>
      <c r="BL142" s="67"/>
      <c r="BM142" s="67"/>
      <c r="BN142" s="67"/>
      <c r="BR142" s="67"/>
      <c r="BS142" s="67"/>
      <c r="BT142" s="67"/>
      <c r="BU142" s="67"/>
      <c r="BV142" s="67"/>
      <c r="BX142" s="67"/>
      <c r="BY142" s="67"/>
      <c r="BZ142" s="67"/>
      <c r="CQ142" s="13"/>
      <c r="CR142" s="13"/>
      <c r="CS142" s="4"/>
      <c r="CV142"/>
      <c r="CW142"/>
      <c r="CX142"/>
      <c r="CY142"/>
    </row>
    <row r="143" spans="61:103">
      <c r="BI143" s="67"/>
      <c r="BJ143" s="67"/>
      <c r="BK143" s="67"/>
      <c r="BL143" s="67"/>
      <c r="BM143" s="67"/>
      <c r="BN143" s="67"/>
      <c r="BR143" s="67"/>
      <c r="BS143" s="67"/>
      <c r="BT143" s="67"/>
      <c r="BU143" s="67"/>
      <c r="BV143" s="67"/>
      <c r="BX143" s="67"/>
      <c r="BY143" s="67"/>
      <c r="BZ143" s="67"/>
      <c r="CQ143" s="13"/>
      <c r="CR143" s="13"/>
      <c r="CS143" s="4"/>
      <c r="CV143"/>
      <c r="CW143"/>
      <c r="CX143"/>
      <c r="CY143"/>
    </row>
    <row r="144" spans="61:103">
      <c r="BI144" s="67"/>
      <c r="BJ144" s="67"/>
      <c r="BK144" s="67"/>
      <c r="BL144" s="67"/>
      <c r="BM144" s="67"/>
      <c r="BN144" s="67"/>
      <c r="BR144" s="67"/>
      <c r="BS144" s="67"/>
      <c r="BT144" s="67"/>
      <c r="BU144" s="67"/>
      <c r="BV144" s="67"/>
      <c r="BX144" s="67"/>
      <c r="BY144" s="67"/>
      <c r="BZ144" s="67"/>
      <c r="CQ144" s="13"/>
      <c r="CR144" s="13"/>
      <c r="CS144" s="4"/>
      <c r="CV144"/>
      <c r="CW144"/>
      <c r="CX144"/>
      <c r="CY144"/>
    </row>
    <row r="145" spans="61:103">
      <c r="BI145" s="67"/>
      <c r="BJ145" s="67"/>
      <c r="BK145" s="67"/>
      <c r="BL145" s="67"/>
      <c r="BM145" s="67"/>
      <c r="BN145" s="67"/>
      <c r="BR145" s="67"/>
      <c r="BS145" s="67"/>
      <c r="BT145" s="67"/>
      <c r="BU145" s="67"/>
      <c r="BV145" s="67"/>
      <c r="BX145" s="67"/>
      <c r="BY145" s="67"/>
      <c r="BZ145" s="67"/>
      <c r="CQ145" s="13"/>
      <c r="CR145" s="13"/>
      <c r="CS145" s="4"/>
      <c r="CV145"/>
      <c r="CW145"/>
      <c r="CX145"/>
      <c r="CY145"/>
    </row>
    <row r="146" spans="61:103">
      <c r="BI146" s="67"/>
      <c r="BJ146" s="67"/>
      <c r="BK146" s="67"/>
      <c r="BL146" s="67"/>
      <c r="BM146" s="67"/>
      <c r="BN146" s="67"/>
      <c r="BR146" s="67"/>
      <c r="BS146" s="67"/>
      <c r="BT146" s="67"/>
      <c r="BU146" s="67"/>
      <c r="BV146" s="67"/>
      <c r="BX146" s="67"/>
      <c r="BY146" s="67"/>
      <c r="BZ146" s="67"/>
      <c r="CQ146" s="13"/>
      <c r="CR146" s="13"/>
      <c r="CS146" s="4"/>
      <c r="CV146"/>
      <c r="CW146"/>
      <c r="CX146"/>
      <c r="CY146"/>
    </row>
    <row r="147" spans="61:103">
      <c r="BI147" s="67"/>
      <c r="BJ147" s="67"/>
      <c r="BK147" s="67"/>
      <c r="BL147" s="67"/>
      <c r="BM147" s="67"/>
      <c r="BN147" s="67"/>
      <c r="BR147" s="67"/>
      <c r="BS147" s="67"/>
      <c r="BT147" s="67"/>
      <c r="BU147" s="67"/>
      <c r="BV147" s="67"/>
      <c r="BX147" s="67"/>
      <c r="BY147" s="67"/>
      <c r="BZ147" s="67"/>
      <c r="CQ147" s="13"/>
      <c r="CR147" s="13"/>
      <c r="CS147" s="4"/>
      <c r="CV147"/>
      <c r="CW147"/>
      <c r="CX147"/>
      <c r="CY147"/>
    </row>
    <row r="148" spans="61:103">
      <c r="BI148" s="67"/>
      <c r="BJ148" s="67"/>
      <c r="BK148" s="67"/>
      <c r="BL148" s="67"/>
      <c r="BM148" s="67"/>
      <c r="BN148" s="67"/>
      <c r="BR148" s="67"/>
      <c r="BS148" s="67"/>
      <c r="BT148" s="67"/>
      <c r="BU148" s="67"/>
      <c r="BV148" s="67"/>
      <c r="BX148" s="67"/>
      <c r="BY148" s="67"/>
      <c r="BZ148" s="67"/>
      <c r="CQ148" s="13"/>
      <c r="CR148" s="13"/>
      <c r="CS148" s="4"/>
      <c r="CV148"/>
      <c r="CW148"/>
      <c r="CX148"/>
      <c r="CY148"/>
    </row>
    <row r="149" spans="61:103">
      <c r="BI149" s="67"/>
      <c r="BJ149" s="67"/>
      <c r="BK149" s="67"/>
      <c r="BL149" s="67"/>
      <c r="BM149" s="67"/>
      <c r="BN149" s="67"/>
      <c r="BR149" s="67"/>
      <c r="BS149" s="67"/>
      <c r="BT149" s="67"/>
      <c r="BU149" s="67"/>
      <c r="BV149" s="67"/>
      <c r="BX149" s="67"/>
      <c r="BY149" s="67"/>
      <c r="BZ149" s="67"/>
      <c r="CQ149" s="13"/>
      <c r="CR149" s="13"/>
      <c r="CS149" s="4"/>
      <c r="CV149"/>
      <c r="CW149"/>
      <c r="CX149"/>
      <c r="CY149"/>
    </row>
    <row r="150" spans="61:103">
      <c r="BI150" s="67"/>
      <c r="BJ150" s="67"/>
      <c r="BK150" s="67"/>
      <c r="BL150" s="67"/>
      <c r="BM150" s="67"/>
      <c r="BN150" s="67"/>
      <c r="BR150" s="67"/>
      <c r="BS150" s="67"/>
      <c r="BT150" s="67"/>
      <c r="BU150" s="67"/>
      <c r="BV150" s="67"/>
      <c r="BX150" s="67"/>
      <c r="BY150" s="67"/>
      <c r="BZ150" s="67"/>
      <c r="CQ150" s="13"/>
      <c r="CR150" s="13"/>
      <c r="CS150" s="4"/>
      <c r="CV150"/>
      <c r="CW150"/>
      <c r="CX150"/>
      <c r="CY150"/>
    </row>
    <row r="151" spans="61:103">
      <c r="BI151" s="67"/>
      <c r="BJ151" s="67"/>
      <c r="BK151" s="67"/>
      <c r="BL151" s="67"/>
      <c r="BM151" s="67"/>
      <c r="BN151" s="67"/>
      <c r="BR151" s="67"/>
      <c r="BS151" s="67"/>
      <c r="BT151" s="67"/>
      <c r="BU151" s="67"/>
      <c r="BV151" s="67"/>
      <c r="BX151" s="67"/>
      <c r="BY151" s="67"/>
      <c r="BZ151" s="67"/>
      <c r="CQ151" s="13"/>
      <c r="CR151" s="13"/>
      <c r="CS151" s="4"/>
      <c r="CV151"/>
      <c r="CW151"/>
      <c r="CX151"/>
      <c r="CY151"/>
    </row>
    <row r="152" spans="61:103">
      <c r="BI152" s="67"/>
      <c r="BJ152" s="67"/>
      <c r="BK152" s="67"/>
      <c r="BL152" s="67"/>
      <c r="BM152" s="67"/>
      <c r="BN152" s="67"/>
      <c r="BR152" s="67"/>
      <c r="BS152" s="67"/>
      <c r="BT152" s="67"/>
      <c r="BU152" s="67"/>
      <c r="BV152" s="67"/>
      <c r="BX152" s="67"/>
      <c r="BY152" s="67"/>
      <c r="BZ152" s="67"/>
      <c r="CQ152" s="13"/>
      <c r="CR152" s="13"/>
      <c r="CS152" s="4"/>
      <c r="CV152"/>
      <c r="CW152"/>
      <c r="CX152"/>
      <c r="CY152"/>
    </row>
    <row r="153" spans="61:103">
      <c r="BI153" s="67"/>
      <c r="BJ153" s="67"/>
      <c r="BK153" s="67"/>
      <c r="BL153" s="67"/>
      <c r="BM153" s="67"/>
      <c r="BN153" s="67"/>
      <c r="BR153" s="67"/>
      <c r="BS153" s="67"/>
      <c r="BT153" s="67"/>
      <c r="BU153" s="67"/>
      <c r="BV153" s="67"/>
      <c r="BX153" s="67"/>
      <c r="BY153" s="67"/>
      <c r="BZ153" s="67"/>
      <c r="CQ153" s="13"/>
      <c r="CR153" s="13"/>
      <c r="CS153" s="4"/>
      <c r="CV153"/>
      <c r="CW153"/>
      <c r="CX153"/>
      <c r="CY153"/>
    </row>
    <row r="154" spans="61:103">
      <c r="BI154" s="67"/>
      <c r="BJ154" s="67"/>
      <c r="BK154" s="67"/>
      <c r="BL154" s="67"/>
      <c r="BM154" s="67"/>
      <c r="BN154" s="67"/>
      <c r="BR154" s="67"/>
      <c r="BS154" s="67"/>
      <c r="BT154" s="67"/>
      <c r="BU154" s="67"/>
      <c r="BV154" s="67"/>
      <c r="BX154" s="67"/>
      <c r="BY154" s="67"/>
      <c r="BZ154" s="67"/>
      <c r="CQ154" s="13"/>
      <c r="CR154" s="13"/>
      <c r="CS154" s="4"/>
      <c r="CV154"/>
      <c r="CW154"/>
      <c r="CX154"/>
      <c r="CY154"/>
    </row>
    <row r="155" spans="61:103">
      <c r="BI155" s="67"/>
      <c r="BJ155" s="67"/>
      <c r="BK155" s="67"/>
      <c r="BL155" s="67"/>
      <c r="BM155" s="67"/>
      <c r="BN155" s="67"/>
      <c r="BR155" s="67"/>
      <c r="BS155" s="67"/>
      <c r="BT155" s="67"/>
      <c r="BU155" s="67"/>
      <c r="BV155" s="67"/>
      <c r="BX155" s="67"/>
      <c r="BY155" s="67"/>
      <c r="BZ155" s="67"/>
      <c r="CQ155" s="13"/>
      <c r="CR155" s="13"/>
      <c r="CS155" s="4"/>
      <c r="CV155"/>
      <c r="CW155"/>
      <c r="CX155"/>
      <c r="CY155"/>
    </row>
    <row r="156" spans="61:103">
      <c r="BI156" s="67"/>
      <c r="BJ156" s="67"/>
      <c r="BK156" s="67"/>
      <c r="BL156" s="67"/>
      <c r="BM156" s="67"/>
      <c r="BN156" s="67"/>
      <c r="BR156" s="67"/>
      <c r="BS156" s="67"/>
      <c r="BT156" s="67"/>
      <c r="BU156" s="67"/>
      <c r="BV156" s="67"/>
      <c r="BX156" s="67"/>
      <c r="BY156" s="67"/>
      <c r="BZ156" s="67"/>
      <c r="CQ156" s="13"/>
      <c r="CR156" s="13"/>
      <c r="CS156" s="4"/>
      <c r="CV156"/>
      <c r="CW156"/>
      <c r="CX156"/>
      <c r="CY156"/>
    </row>
    <row r="157" spans="61:103">
      <c r="BI157" s="67"/>
      <c r="BJ157" s="67"/>
      <c r="BK157" s="67"/>
      <c r="BL157" s="67"/>
      <c r="BM157" s="67"/>
      <c r="BN157" s="67"/>
      <c r="BR157" s="67"/>
      <c r="BS157" s="67"/>
      <c r="BT157" s="67"/>
      <c r="BU157" s="67"/>
      <c r="BV157" s="67"/>
      <c r="BX157" s="67"/>
      <c r="BY157" s="67"/>
      <c r="BZ157" s="67"/>
      <c r="CQ157" s="13"/>
      <c r="CR157" s="13"/>
      <c r="CS157" s="4"/>
      <c r="CV157"/>
      <c r="CW157"/>
      <c r="CX157"/>
      <c r="CY157"/>
    </row>
    <row r="158" spans="61:103">
      <c r="BI158" s="67"/>
      <c r="BJ158" s="67"/>
      <c r="BK158" s="67"/>
      <c r="BL158" s="67"/>
      <c r="BM158" s="67"/>
      <c r="BN158" s="67"/>
      <c r="BR158" s="67"/>
      <c r="BS158" s="67"/>
      <c r="BT158" s="67"/>
      <c r="BU158" s="67"/>
      <c r="BV158" s="67"/>
      <c r="BX158" s="67"/>
      <c r="BY158" s="67"/>
      <c r="BZ158" s="67"/>
      <c r="CQ158" s="13"/>
      <c r="CR158" s="13"/>
      <c r="CS158" s="4"/>
      <c r="CV158"/>
      <c r="CW158"/>
      <c r="CX158"/>
      <c r="CY158"/>
    </row>
    <row r="159" spans="61:103">
      <c r="BI159" s="67"/>
      <c r="BJ159" s="67"/>
      <c r="BK159" s="67"/>
      <c r="BL159" s="67"/>
      <c r="BM159" s="67"/>
      <c r="BN159" s="67"/>
      <c r="BR159" s="67"/>
      <c r="BS159" s="67"/>
      <c r="BT159" s="67"/>
      <c r="BU159" s="67"/>
      <c r="BV159" s="67"/>
      <c r="BX159" s="67"/>
      <c r="BY159" s="67"/>
      <c r="BZ159" s="67"/>
      <c r="CQ159" s="13"/>
      <c r="CR159" s="13"/>
      <c r="CS159" s="4"/>
      <c r="CV159"/>
      <c r="CW159"/>
      <c r="CX159"/>
      <c r="CY159"/>
    </row>
    <row r="160" spans="61:103">
      <c r="BI160" s="67"/>
      <c r="BJ160" s="67"/>
      <c r="BK160" s="67"/>
      <c r="BL160" s="67"/>
      <c r="BM160" s="67"/>
      <c r="BN160" s="67"/>
      <c r="BR160" s="67"/>
      <c r="BS160" s="67"/>
      <c r="BT160" s="67"/>
      <c r="BU160" s="67"/>
      <c r="BV160" s="67"/>
      <c r="BX160" s="67"/>
      <c r="BY160" s="67"/>
      <c r="BZ160" s="67"/>
      <c r="CQ160" s="13"/>
      <c r="CR160" s="13"/>
      <c r="CS160" s="4"/>
      <c r="CV160"/>
      <c r="CW160"/>
      <c r="CX160"/>
      <c r="CY160"/>
    </row>
    <row r="161" spans="61:103">
      <c r="BI161" s="67"/>
      <c r="BJ161" s="67"/>
      <c r="BK161" s="67"/>
      <c r="BL161" s="67"/>
      <c r="BM161" s="67"/>
      <c r="BN161" s="67"/>
      <c r="BR161" s="67"/>
      <c r="BS161" s="67"/>
      <c r="BT161" s="67"/>
      <c r="BU161" s="67"/>
      <c r="BV161" s="67"/>
      <c r="BX161" s="67"/>
      <c r="BY161" s="67"/>
      <c r="BZ161" s="67"/>
      <c r="CQ161" s="13"/>
      <c r="CR161" s="13"/>
      <c r="CS161" s="4"/>
      <c r="CV161"/>
      <c r="CW161"/>
      <c r="CX161"/>
      <c r="CY161"/>
    </row>
    <row r="162" spans="61:103">
      <c r="BI162" s="67"/>
      <c r="BJ162" s="67"/>
      <c r="BK162" s="67"/>
      <c r="BL162" s="67"/>
      <c r="BM162" s="67"/>
      <c r="BN162" s="67"/>
      <c r="BR162" s="67"/>
      <c r="BS162" s="67"/>
      <c r="BT162" s="67"/>
      <c r="BU162" s="67"/>
      <c r="BV162" s="67"/>
      <c r="BX162" s="67"/>
      <c r="BY162" s="67"/>
      <c r="BZ162" s="67"/>
      <c r="CQ162" s="13"/>
      <c r="CR162" s="13"/>
      <c r="CS162" s="4"/>
      <c r="CV162"/>
      <c r="CW162"/>
      <c r="CX162"/>
      <c r="CY162"/>
    </row>
    <row r="163" spans="61:103">
      <c r="BI163" s="67"/>
      <c r="BJ163" s="67"/>
      <c r="BK163" s="67"/>
      <c r="BL163" s="67"/>
      <c r="BM163" s="67"/>
      <c r="BN163" s="67"/>
      <c r="BR163" s="67"/>
      <c r="BS163" s="67"/>
      <c r="BT163" s="67"/>
      <c r="BU163" s="67"/>
      <c r="BV163" s="67"/>
      <c r="BX163" s="67"/>
      <c r="BY163" s="67"/>
      <c r="BZ163" s="67"/>
      <c r="CQ163" s="13"/>
      <c r="CR163" s="13"/>
      <c r="CS163" s="4"/>
      <c r="CV163"/>
      <c r="CW163"/>
      <c r="CX163"/>
      <c r="CY163"/>
    </row>
    <row r="164" spans="61:103">
      <c r="BI164" s="67"/>
      <c r="BJ164" s="67"/>
      <c r="BK164" s="67"/>
      <c r="BL164" s="67"/>
      <c r="BM164" s="67"/>
      <c r="BN164" s="67"/>
      <c r="BR164" s="67"/>
      <c r="BS164" s="67"/>
      <c r="BT164" s="67"/>
      <c r="BU164" s="67"/>
      <c r="BV164" s="67"/>
      <c r="BX164" s="67"/>
      <c r="BY164" s="67"/>
      <c r="BZ164" s="67"/>
      <c r="CQ164" s="13"/>
      <c r="CR164" s="13"/>
      <c r="CS164" s="4"/>
      <c r="CV164"/>
      <c r="CW164"/>
      <c r="CX164"/>
      <c r="CY164"/>
    </row>
    <row r="165" spans="61:103">
      <c r="BI165" s="67"/>
      <c r="BJ165" s="67"/>
      <c r="BK165" s="67"/>
      <c r="BL165" s="67"/>
      <c r="BM165" s="67"/>
      <c r="BN165" s="67"/>
      <c r="BR165" s="67"/>
      <c r="BS165" s="67"/>
      <c r="BT165" s="67"/>
      <c r="BU165" s="67"/>
      <c r="BV165" s="67"/>
      <c r="BX165" s="67"/>
      <c r="BY165" s="67"/>
      <c r="BZ165" s="67"/>
      <c r="CQ165" s="13"/>
      <c r="CR165" s="13"/>
      <c r="CS165" s="4"/>
      <c r="CV165"/>
      <c r="CW165"/>
      <c r="CX165"/>
      <c r="CY165"/>
    </row>
    <row r="166" spans="61:103">
      <c r="BI166" s="67"/>
      <c r="BJ166" s="67"/>
      <c r="BK166" s="67"/>
      <c r="BL166" s="67"/>
      <c r="BM166" s="67"/>
      <c r="BN166" s="67"/>
      <c r="BR166" s="67"/>
      <c r="BS166" s="67"/>
      <c r="BT166" s="67"/>
      <c r="BU166" s="67"/>
      <c r="BV166" s="67"/>
      <c r="BX166" s="67"/>
      <c r="BY166" s="67"/>
      <c r="BZ166" s="67"/>
      <c r="CQ166" s="13"/>
      <c r="CR166" s="13"/>
      <c r="CS166" s="4"/>
      <c r="CV166"/>
      <c r="CW166"/>
      <c r="CX166"/>
      <c r="CY166"/>
    </row>
    <row r="167" spans="61:103">
      <c r="BI167" s="67"/>
      <c r="BJ167" s="67"/>
      <c r="BK167" s="67"/>
      <c r="BL167" s="67"/>
      <c r="BM167" s="67"/>
      <c r="BN167" s="67"/>
      <c r="BR167" s="67"/>
      <c r="BS167" s="67"/>
      <c r="BT167" s="67"/>
      <c r="BU167" s="67"/>
      <c r="BV167" s="67"/>
      <c r="BX167" s="67"/>
      <c r="BY167" s="67"/>
      <c r="BZ167" s="67"/>
      <c r="CQ167" s="13"/>
      <c r="CR167" s="13"/>
      <c r="CS167" s="4"/>
      <c r="CV167"/>
      <c r="CW167"/>
      <c r="CX167"/>
      <c r="CY167"/>
    </row>
    <row r="168" spans="61:103">
      <c r="BI168" s="67"/>
      <c r="BJ168" s="67"/>
      <c r="BK168" s="67"/>
      <c r="BL168" s="67"/>
      <c r="BM168" s="67"/>
      <c r="BN168" s="67"/>
      <c r="BR168" s="67"/>
      <c r="BS168" s="67"/>
      <c r="BT168" s="67"/>
      <c r="BU168" s="67"/>
      <c r="BV168" s="67"/>
      <c r="BX168" s="67"/>
      <c r="BY168" s="67"/>
      <c r="BZ168" s="67"/>
      <c r="CQ168" s="13"/>
      <c r="CR168" s="13"/>
      <c r="CS168" s="4"/>
      <c r="CV168"/>
      <c r="CW168"/>
      <c r="CX168"/>
      <c r="CY168"/>
    </row>
    <row r="169" spans="61:103">
      <c r="BI169" s="67"/>
      <c r="BJ169" s="67"/>
      <c r="BK169" s="67"/>
      <c r="BL169" s="67"/>
      <c r="BM169" s="67"/>
      <c r="BN169" s="67"/>
      <c r="BR169" s="67"/>
      <c r="BS169" s="67"/>
      <c r="BT169" s="67"/>
      <c r="BU169" s="67"/>
      <c r="BV169" s="67"/>
      <c r="BX169" s="67"/>
      <c r="BY169" s="67"/>
      <c r="BZ169" s="67"/>
      <c r="CQ169" s="13"/>
      <c r="CR169" s="13"/>
      <c r="CS169" s="4"/>
      <c r="CV169"/>
      <c r="CW169"/>
      <c r="CX169"/>
      <c r="CY169"/>
    </row>
    <row r="170" spans="61:103">
      <c r="BI170" s="67"/>
      <c r="BJ170" s="67"/>
      <c r="BK170" s="67"/>
      <c r="BL170" s="67"/>
      <c r="BM170" s="67"/>
      <c r="BN170" s="67"/>
      <c r="BR170" s="67"/>
      <c r="BS170" s="67"/>
      <c r="BT170" s="67"/>
      <c r="BU170" s="67"/>
      <c r="BV170" s="67"/>
      <c r="BX170" s="67"/>
      <c r="BY170" s="67"/>
      <c r="BZ170" s="67"/>
      <c r="CQ170" s="13"/>
      <c r="CR170" s="13"/>
      <c r="CS170" s="4"/>
      <c r="CV170"/>
      <c r="CW170"/>
      <c r="CX170"/>
      <c r="CY170"/>
    </row>
    <row r="171" spans="61:103">
      <c r="BI171" s="67"/>
      <c r="BJ171" s="67"/>
      <c r="BK171" s="67"/>
      <c r="BL171" s="67"/>
      <c r="BM171" s="67"/>
      <c r="BN171" s="67"/>
      <c r="BR171" s="67"/>
      <c r="BS171" s="67"/>
      <c r="BT171" s="67"/>
      <c r="BU171" s="67"/>
      <c r="BV171" s="67"/>
      <c r="BX171" s="67"/>
      <c r="BY171" s="67"/>
      <c r="BZ171" s="67"/>
      <c r="CQ171" s="13"/>
      <c r="CR171" s="13"/>
      <c r="CS171" s="4"/>
      <c r="CV171"/>
      <c r="CW171"/>
      <c r="CX171"/>
      <c r="CY171"/>
    </row>
    <row r="172" spans="61:103">
      <c r="BI172" s="67"/>
      <c r="BJ172" s="67"/>
      <c r="BK172" s="67"/>
      <c r="BL172" s="67"/>
      <c r="BM172" s="67"/>
      <c r="BN172" s="67"/>
      <c r="BR172" s="67"/>
      <c r="BS172" s="67"/>
      <c r="BT172" s="67"/>
      <c r="BU172" s="67"/>
      <c r="BV172" s="67"/>
      <c r="BX172" s="67"/>
      <c r="BY172" s="67"/>
      <c r="BZ172" s="67"/>
      <c r="CQ172" s="13"/>
      <c r="CR172" s="13"/>
      <c r="CS172" s="4"/>
      <c r="CV172"/>
      <c r="CW172"/>
      <c r="CX172"/>
      <c r="CY172"/>
    </row>
    <row r="173" spans="61:103">
      <c r="BI173" s="67"/>
      <c r="BJ173" s="67"/>
      <c r="BK173" s="67"/>
      <c r="BL173" s="67"/>
      <c r="BM173" s="67"/>
      <c r="BN173" s="67"/>
      <c r="BR173" s="67"/>
      <c r="BS173" s="67"/>
      <c r="BT173" s="67"/>
      <c r="BU173" s="67"/>
      <c r="BV173" s="67"/>
      <c r="BX173" s="67"/>
      <c r="BY173" s="67"/>
      <c r="BZ173" s="67"/>
      <c r="CQ173" s="13"/>
      <c r="CR173" s="13"/>
      <c r="CS173" s="4"/>
      <c r="CV173"/>
      <c r="CW173"/>
      <c r="CX173"/>
      <c r="CY173"/>
    </row>
    <row r="174" spans="61:103">
      <c r="BI174" s="67"/>
      <c r="BJ174" s="67"/>
      <c r="BK174" s="67"/>
      <c r="BL174" s="67"/>
      <c r="BM174" s="67"/>
      <c r="BN174" s="67"/>
      <c r="BR174" s="67"/>
      <c r="BS174" s="67"/>
      <c r="BT174" s="67"/>
      <c r="BU174" s="67"/>
      <c r="BV174" s="67"/>
      <c r="BX174" s="67"/>
      <c r="BY174" s="67"/>
      <c r="BZ174" s="67"/>
      <c r="CQ174" s="13"/>
      <c r="CR174" s="13"/>
      <c r="CS174" s="4"/>
      <c r="CV174"/>
      <c r="CW174"/>
      <c r="CX174"/>
      <c r="CY174"/>
    </row>
    <row r="175" spans="61:103">
      <c r="BI175" s="67"/>
      <c r="BJ175" s="67"/>
      <c r="BK175" s="67"/>
      <c r="BL175" s="67"/>
      <c r="BM175" s="67"/>
      <c r="BN175" s="67"/>
      <c r="BR175" s="67"/>
      <c r="BS175" s="67"/>
      <c r="BT175" s="67"/>
      <c r="BU175" s="67"/>
      <c r="BV175" s="67"/>
      <c r="BX175" s="67"/>
      <c r="BY175" s="67"/>
      <c r="BZ175" s="67"/>
      <c r="CQ175" s="13"/>
      <c r="CR175" s="13"/>
      <c r="CS175" s="4"/>
      <c r="CV175"/>
      <c r="CW175"/>
      <c r="CX175"/>
      <c r="CY175"/>
    </row>
    <row r="176" spans="61:103">
      <c r="BI176" s="67"/>
      <c r="BJ176" s="67"/>
      <c r="BK176" s="67"/>
      <c r="BL176" s="67"/>
      <c r="BM176" s="67"/>
      <c r="BN176" s="67"/>
      <c r="BR176" s="67"/>
      <c r="BS176" s="67"/>
      <c r="BT176" s="67"/>
      <c r="BU176" s="67"/>
      <c r="BV176" s="67"/>
      <c r="BX176" s="67"/>
      <c r="BY176" s="67"/>
      <c r="BZ176" s="67"/>
      <c r="CQ176" s="13"/>
      <c r="CR176" s="13"/>
      <c r="CS176" s="4"/>
      <c r="CV176"/>
      <c r="CW176"/>
      <c r="CX176"/>
      <c r="CY176"/>
    </row>
    <row r="177" spans="61:103">
      <c r="BI177" s="67"/>
      <c r="BJ177" s="67"/>
      <c r="BK177" s="67"/>
      <c r="BL177" s="67"/>
      <c r="BM177" s="67"/>
      <c r="BN177" s="67"/>
      <c r="BR177" s="67"/>
      <c r="BS177" s="67"/>
      <c r="BT177" s="67"/>
      <c r="BU177" s="67"/>
      <c r="BV177" s="67"/>
      <c r="BX177" s="67"/>
      <c r="BY177" s="67"/>
      <c r="BZ177" s="67"/>
      <c r="CQ177" s="13"/>
      <c r="CR177" s="13"/>
      <c r="CS177" s="4"/>
      <c r="CV177"/>
      <c r="CW177"/>
      <c r="CX177"/>
      <c r="CY177"/>
    </row>
    <row r="178" spans="61:103">
      <c r="BI178" s="67"/>
      <c r="BJ178" s="67"/>
      <c r="BK178" s="67"/>
      <c r="BL178" s="67"/>
      <c r="BM178" s="67"/>
      <c r="BN178" s="67"/>
      <c r="BR178" s="67"/>
      <c r="BS178" s="67"/>
      <c r="BT178" s="67"/>
      <c r="BU178" s="67"/>
      <c r="BV178" s="67"/>
      <c r="BX178" s="67"/>
      <c r="BY178" s="67"/>
      <c r="BZ178" s="67"/>
      <c r="CQ178" s="13"/>
      <c r="CR178" s="13"/>
      <c r="CS178" s="4"/>
      <c r="CV178"/>
      <c r="CW178"/>
      <c r="CX178"/>
      <c r="CY178"/>
    </row>
    <row r="179" spans="61:103">
      <c r="BI179" s="67"/>
      <c r="BJ179" s="67"/>
      <c r="BK179" s="67"/>
      <c r="BL179" s="67"/>
      <c r="BM179" s="67"/>
      <c r="BN179" s="67"/>
      <c r="BR179" s="67"/>
      <c r="BS179" s="67"/>
      <c r="BT179" s="67"/>
      <c r="BU179" s="67"/>
      <c r="BV179" s="67"/>
      <c r="BX179" s="67"/>
      <c r="BY179" s="67"/>
      <c r="BZ179" s="67"/>
      <c r="CQ179" s="13"/>
      <c r="CR179" s="13"/>
      <c r="CS179" s="4"/>
      <c r="CV179"/>
      <c r="CW179"/>
      <c r="CX179"/>
      <c r="CY179"/>
    </row>
    <row r="180" spans="61:103">
      <c r="BI180" s="67"/>
      <c r="BJ180" s="67"/>
      <c r="BK180" s="67"/>
      <c r="BL180" s="67"/>
      <c r="BM180" s="67"/>
      <c r="BN180" s="67"/>
      <c r="BR180" s="67"/>
      <c r="BS180" s="67"/>
      <c r="BT180" s="67"/>
      <c r="BU180" s="67"/>
      <c r="BV180" s="67"/>
      <c r="BX180" s="67"/>
      <c r="BY180" s="67"/>
      <c r="BZ180" s="67"/>
      <c r="CQ180" s="13"/>
      <c r="CR180" s="13"/>
      <c r="CS180" s="4"/>
      <c r="CV180"/>
      <c r="CW180"/>
      <c r="CX180"/>
      <c r="CY180"/>
    </row>
    <row r="181" spans="61:103">
      <c r="BI181" s="67"/>
      <c r="BJ181" s="67"/>
      <c r="BK181" s="67"/>
      <c r="BL181" s="67"/>
      <c r="BM181" s="67"/>
      <c r="BN181" s="67"/>
      <c r="BR181" s="67"/>
      <c r="BS181" s="67"/>
      <c r="BT181" s="67"/>
      <c r="BU181" s="67"/>
      <c r="BV181" s="67"/>
      <c r="BX181" s="67"/>
      <c r="BY181" s="67"/>
      <c r="BZ181" s="67"/>
      <c r="CQ181" s="13"/>
      <c r="CR181" s="13"/>
      <c r="CS181" s="4"/>
      <c r="CV181"/>
      <c r="CW181"/>
      <c r="CX181"/>
      <c r="CY181"/>
    </row>
    <row r="182" spans="61:103">
      <c r="BI182" s="67"/>
      <c r="BJ182" s="67"/>
      <c r="BK182" s="67"/>
      <c r="BL182" s="67"/>
      <c r="BM182" s="67"/>
      <c r="BN182" s="67"/>
      <c r="BR182" s="67"/>
      <c r="BS182" s="67"/>
      <c r="BT182" s="67"/>
      <c r="BU182" s="67"/>
      <c r="BV182" s="67"/>
      <c r="BX182" s="67"/>
      <c r="BY182" s="67"/>
      <c r="BZ182" s="67"/>
      <c r="CQ182" s="13"/>
      <c r="CR182" s="13"/>
      <c r="CS182" s="4"/>
      <c r="CV182"/>
      <c r="CW182"/>
      <c r="CX182"/>
      <c r="CY182"/>
    </row>
    <row r="183" spans="61:103">
      <c r="BI183" s="67"/>
      <c r="BJ183" s="67"/>
      <c r="BK183" s="67"/>
      <c r="BL183" s="67"/>
      <c r="BM183" s="67"/>
      <c r="BN183" s="67"/>
      <c r="BR183" s="67"/>
      <c r="BS183" s="67"/>
      <c r="BT183" s="67"/>
      <c r="BU183" s="67"/>
      <c r="BV183" s="67"/>
      <c r="BX183" s="67"/>
      <c r="BY183" s="67"/>
      <c r="BZ183" s="67"/>
      <c r="CQ183" s="13"/>
      <c r="CR183" s="13"/>
      <c r="CS183" s="4"/>
      <c r="CV183"/>
      <c r="CW183"/>
      <c r="CX183"/>
      <c r="CY183"/>
    </row>
    <row r="184" spans="61:103">
      <c r="BI184" s="67"/>
      <c r="BJ184" s="67"/>
      <c r="BK184" s="67"/>
      <c r="BL184" s="67"/>
      <c r="BM184" s="67"/>
      <c r="BN184" s="67"/>
      <c r="BR184" s="67"/>
      <c r="BS184" s="67"/>
      <c r="BT184" s="67"/>
      <c r="BU184" s="67"/>
      <c r="BV184" s="67"/>
      <c r="BX184" s="67"/>
      <c r="BY184" s="67"/>
      <c r="BZ184" s="67"/>
      <c r="CQ184" s="13"/>
      <c r="CR184" s="13"/>
      <c r="CS184" s="4"/>
      <c r="CV184"/>
      <c r="CW184"/>
      <c r="CX184"/>
      <c r="CY184"/>
    </row>
    <row r="185" spans="61:103">
      <c r="BI185" s="67"/>
      <c r="BJ185" s="67"/>
      <c r="BK185" s="67"/>
      <c r="BL185" s="67"/>
      <c r="BM185" s="67"/>
      <c r="BN185" s="67"/>
      <c r="BR185" s="67"/>
      <c r="BS185" s="67"/>
      <c r="BT185" s="67"/>
      <c r="BU185" s="67"/>
      <c r="BV185" s="67"/>
      <c r="BX185" s="67"/>
      <c r="BY185" s="67"/>
      <c r="BZ185" s="67"/>
      <c r="CQ185" s="13"/>
      <c r="CR185" s="13"/>
      <c r="CS185" s="4"/>
      <c r="CV185"/>
      <c r="CW185"/>
      <c r="CX185"/>
      <c r="CY185"/>
    </row>
    <row r="186" spans="61:103">
      <c r="BI186" s="67"/>
      <c r="BJ186" s="67"/>
      <c r="BK186" s="67"/>
      <c r="BL186" s="67"/>
      <c r="BM186" s="67"/>
      <c r="BN186" s="67"/>
      <c r="BR186" s="67"/>
      <c r="BS186" s="67"/>
      <c r="BT186" s="67"/>
      <c r="BU186" s="67"/>
      <c r="BV186" s="67"/>
      <c r="BX186" s="67"/>
      <c r="BY186" s="67"/>
      <c r="BZ186" s="67"/>
      <c r="CQ186" s="13"/>
      <c r="CR186" s="13"/>
      <c r="CS186" s="4"/>
      <c r="CV186"/>
      <c r="CW186"/>
      <c r="CX186"/>
      <c r="CY186"/>
    </row>
    <row r="187" spans="61:103">
      <c r="BI187" s="67"/>
      <c r="BJ187" s="67"/>
      <c r="BK187" s="67"/>
      <c r="BL187" s="67"/>
      <c r="BM187" s="67"/>
      <c r="BN187" s="67"/>
      <c r="BR187" s="67"/>
      <c r="BS187" s="67"/>
      <c r="BT187" s="67"/>
      <c r="BU187" s="67"/>
      <c r="BV187" s="67"/>
      <c r="BX187" s="67"/>
      <c r="BY187" s="67"/>
      <c r="BZ187" s="67"/>
      <c r="CQ187" s="13"/>
      <c r="CR187" s="13"/>
      <c r="CS187" s="4"/>
      <c r="CV187"/>
      <c r="CW187"/>
      <c r="CX187"/>
      <c r="CY187"/>
    </row>
    <row r="188" spans="61:103">
      <c r="BI188" s="67"/>
      <c r="BJ188" s="67"/>
      <c r="BK188" s="67"/>
      <c r="BL188" s="67"/>
      <c r="BM188" s="67"/>
      <c r="BN188" s="67"/>
      <c r="BR188" s="67"/>
      <c r="BS188" s="67"/>
      <c r="BT188" s="67"/>
      <c r="BU188" s="67"/>
      <c r="BV188" s="67"/>
      <c r="BX188" s="67"/>
      <c r="BY188" s="67"/>
      <c r="BZ188" s="67"/>
      <c r="CQ188" s="13"/>
      <c r="CR188" s="13"/>
      <c r="CS188" s="4"/>
      <c r="CV188"/>
      <c r="CW188"/>
      <c r="CX188"/>
      <c r="CY188"/>
    </row>
    <row r="189" spans="61:103">
      <c r="BI189" s="67"/>
      <c r="BJ189" s="67"/>
      <c r="BK189" s="67"/>
      <c r="BL189" s="67"/>
      <c r="BM189" s="67"/>
      <c r="BN189" s="67"/>
      <c r="BR189" s="67"/>
      <c r="BS189" s="67"/>
      <c r="BT189" s="67"/>
      <c r="BU189" s="67"/>
      <c r="BV189" s="67"/>
      <c r="BX189" s="67"/>
      <c r="BY189" s="67"/>
      <c r="BZ189" s="67"/>
      <c r="CQ189" s="13"/>
      <c r="CR189" s="13"/>
      <c r="CS189" s="4"/>
      <c r="CV189"/>
      <c r="CW189"/>
      <c r="CX189"/>
      <c r="CY189"/>
    </row>
    <row r="190" spans="61:103">
      <c r="BI190" s="67"/>
      <c r="BJ190" s="67"/>
      <c r="BK190" s="67"/>
      <c r="BL190" s="67"/>
      <c r="BM190" s="67"/>
      <c r="BN190" s="67"/>
      <c r="BR190" s="67"/>
      <c r="BS190" s="67"/>
      <c r="BT190" s="67"/>
      <c r="BU190" s="67"/>
      <c r="BV190" s="67"/>
      <c r="BX190" s="67"/>
      <c r="BY190" s="67"/>
      <c r="BZ190" s="67"/>
      <c r="CS190" s="4"/>
      <c r="CV190"/>
      <c r="CW190"/>
      <c r="CX190"/>
      <c r="CY190"/>
    </row>
    <row r="191" spans="61:103">
      <c r="BI191" s="67"/>
      <c r="BJ191" s="67"/>
      <c r="BK191" s="67"/>
      <c r="BL191" s="67"/>
      <c r="BM191" s="67"/>
      <c r="BN191" s="67"/>
      <c r="BR191" s="67"/>
      <c r="BS191" s="67"/>
      <c r="BT191" s="67"/>
      <c r="BU191" s="67"/>
      <c r="BV191" s="67"/>
      <c r="BX191" s="67"/>
      <c r="BY191" s="67"/>
      <c r="BZ191" s="67"/>
      <c r="CS191" s="4"/>
      <c r="CV191"/>
      <c r="CW191"/>
      <c r="CX191"/>
      <c r="CY191"/>
    </row>
    <row r="192" spans="61:103">
      <c r="BI192" s="67"/>
      <c r="BJ192" s="67"/>
      <c r="BK192" s="67"/>
      <c r="BL192" s="67"/>
      <c r="BM192" s="67"/>
      <c r="BN192" s="67"/>
      <c r="BR192" s="67"/>
      <c r="BS192" s="67"/>
      <c r="BT192" s="67"/>
      <c r="BU192" s="67"/>
      <c r="BV192" s="67"/>
      <c r="BX192" s="67"/>
      <c r="BY192" s="67"/>
      <c r="BZ192" s="67"/>
      <c r="CS192" s="4"/>
      <c r="CV192"/>
      <c r="CW192"/>
      <c r="CX192"/>
      <c r="CY192"/>
    </row>
    <row r="193" spans="61:103">
      <c r="BI193" s="67"/>
      <c r="BJ193" s="67"/>
      <c r="BK193" s="67"/>
      <c r="BL193" s="67"/>
      <c r="BM193" s="67"/>
      <c r="BN193" s="67"/>
      <c r="BR193" s="67"/>
      <c r="BS193" s="67"/>
      <c r="BT193" s="67"/>
      <c r="BU193" s="67"/>
      <c r="BV193" s="67"/>
      <c r="BX193" s="67"/>
      <c r="BY193" s="67"/>
      <c r="BZ193" s="67"/>
      <c r="CS193" s="4"/>
      <c r="CV193"/>
      <c r="CW193"/>
      <c r="CX193"/>
      <c r="CY193"/>
    </row>
    <row r="194" spans="61:103">
      <c r="BI194" s="67"/>
      <c r="BJ194" s="67"/>
      <c r="BK194" s="67"/>
      <c r="BL194" s="67"/>
      <c r="BM194" s="67"/>
      <c r="BN194" s="67"/>
      <c r="BR194" s="67"/>
      <c r="BS194" s="67"/>
      <c r="BT194" s="67"/>
      <c r="BU194" s="67"/>
      <c r="BV194" s="67"/>
      <c r="BX194" s="67"/>
      <c r="BY194" s="67"/>
      <c r="BZ194" s="67"/>
      <c r="CS194" s="4"/>
      <c r="CV194"/>
      <c r="CW194"/>
      <c r="CX194"/>
      <c r="CY194"/>
    </row>
    <row r="195" spans="61:103">
      <c r="BI195" s="67"/>
      <c r="BJ195" s="67"/>
      <c r="BK195" s="67"/>
      <c r="BL195" s="67"/>
      <c r="BM195" s="67"/>
      <c r="BN195" s="67"/>
      <c r="BR195" s="67"/>
      <c r="BS195" s="67"/>
      <c r="BT195" s="67"/>
      <c r="BU195" s="67"/>
      <c r="BV195" s="67"/>
      <c r="BX195" s="67"/>
      <c r="BY195" s="67"/>
      <c r="BZ195" s="67"/>
      <c r="CS195" s="4"/>
      <c r="CV195"/>
      <c r="CW195"/>
      <c r="CX195"/>
      <c r="CY195"/>
    </row>
    <row r="196" spans="61:103">
      <c r="BI196" s="67"/>
      <c r="BJ196" s="67"/>
      <c r="BK196" s="67"/>
      <c r="BL196" s="67"/>
      <c r="BM196" s="67"/>
      <c r="BN196" s="67"/>
      <c r="BR196" s="67"/>
      <c r="BS196" s="67"/>
      <c r="BT196" s="67"/>
      <c r="BU196" s="67"/>
      <c r="BV196" s="67"/>
      <c r="BX196" s="67"/>
      <c r="BY196" s="67"/>
      <c r="BZ196" s="67"/>
      <c r="CS196" s="4"/>
      <c r="CV196"/>
      <c r="CW196"/>
      <c r="CX196"/>
      <c r="CY196"/>
    </row>
    <row r="197" spans="61:103">
      <c r="BI197" s="67"/>
      <c r="BJ197" s="67"/>
      <c r="BK197" s="67"/>
      <c r="BL197" s="67"/>
      <c r="BM197" s="67"/>
      <c r="BN197" s="67"/>
      <c r="BR197" s="67"/>
      <c r="BS197" s="67"/>
      <c r="BT197" s="67"/>
      <c r="BU197" s="67"/>
      <c r="BV197" s="67"/>
      <c r="BX197" s="67"/>
      <c r="BY197" s="67"/>
      <c r="BZ197" s="67"/>
      <c r="CS197" s="4"/>
      <c r="CV197"/>
      <c r="CW197"/>
      <c r="CX197"/>
      <c r="CY197"/>
    </row>
    <row r="198" spans="61:103">
      <c r="BI198" s="67"/>
      <c r="BJ198" s="67"/>
      <c r="BK198" s="67"/>
      <c r="BL198" s="67"/>
      <c r="BM198" s="67"/>
      <c r="BN198" s="67"/>
      <c r="BR198" s="67"/>
      <c r="BS198" s="67"/>
      <c r="BT198" s="67"/>
      <c r="BU198" s="67"/>
      <c r="BV198" s="67"/>
      <c r="BX198" s="67"/>
      <c r="BY198" s="67"/>
      <c r="BZ198" s="67"/>
      <c r="CS198" s="4"/>
      <c r="CV198"/>
      <c r="CW198"/>
      <c r="CX198"/>
      <c r="CY198"/>
    </row>
    <row r="199" spans="61:103">
      <c r="BI199" s="67"/>
      <c r="BJ199" s="67"/>
      <c r="BK199" s="67"/>
      <c r="BL199" s="67"/>
      <c r="BM199" s="67"/>
      <c r="BN199" s="67"/>
      <c r="BR199" s="67"/>
      <c r="BS199" s="67"/>
      <c r="BT199" s="67"/>
      <c r="BU199" s="67"/>
      <c r="BV199" s="67"/>
      <c r="BX199" s="67"/>
      <c r="BY199" s="67"/>
      <c r="BZ199" s="67"/>
      <c r="CS199" s="4"/>
      <c r="CV199"/>
      <c r="CW199"/>
      <c r="CX199"/>
      <c r="CY199"/>
    </row>
    <row r="200" spans="61:103">
      <c r="BI200" s="67"/>
      <c r="BJ200" s="67"/>
      <c r="BK200" s="67"/>
      <c r="BL200" s="67"/>
      <c r="BM200" s="67"/>
      <c r="BN200" s="67"/>
      <c r="BR200" s="67"/>
      <c r="BS200" s="67"/>
      <c r="BT200" s="67"/>
      <c r="BU200" s="67"/>
      <c r="BV200" s="67"/>
      <c r="BX200" s="67"/>
      <c r="BY200" s="67"/>
      <c r="BZ200" s="67"/>
      <c r="CS200" s="4"/>
      <c r="CV200"/>
      <c r="CW200"/>
      <c r="CX200"/>
      <c r="CY200"/>
    </row>
    <row r="201" spans="61:103">
      <c r="BI201" s="67"/>
      <c r="BJ201" s="67"/>
      <c r="BK201" s="67"/>
      <c r="BL201" s="67"/>
      <c r="BM201" s="67"/>
      <c r="BN201" s="67"/>
      <c r="BR201" s="67"/>
      <c r="BS201" s="67"/>
      <c r="BT201" s="67"/>
      <c r="BU201" s="67"/>
      <c r="BV201" s="67"/>
      <c r="BX201" s="67"/>
      <c r="BY201" s="67"/>
      <c r="BZ201" s="67"/>
      <c r="CS201" s="4"/>
      <c r="CV201"/>
      <c r="CW201"/>
      <c r="CX201"/>
      <c r="CY201"/>
    </row>
    <row r="202" spans="61:103">
      <c r="BI202" s="67"/>
      <c r="BJ202" s="67"/>
      <c r="BK202" s="67"/>
      <c r="BL202" s="67"/>
      <c r="BM202" s="67"/>
      <c r="BN202" s="67"/>
      <c r="BR202" s="67"/>
      <c r="BS202" s="67"/>
      <c r="BT202" s="67"/>
      <c r="BU202" s="67"/>
      <c r="BV202" s="67"/>
      <c r="BX202" s="67"/>
      <c r="BY202" s="67"/>
      <c r="BZ202" s="67"/>
      <c r="CS202" s="4"/>
      <c r="CV202"/>
      <c r="CW202"/>
      <c r="CX202"/>
      <c r="CY202"/>
    </row>
    <row r="203" spans="61:103">
      <c r="BI203" s="67"/>
      <c r="BJ203" s="67"/>
      <c r="BK203" s="67"/>
      <c r="BL203" s="67"/>
      <c r="BM203" s="67"/>
      <c r="BN203" s="67"/>
      <c r="BR203" s="67"/>
      <c r="BS203" s="67"/>
      <c r="BT203" s="67"/>
      <c r="BU203" s="67"/>
      <c r="BV203" s="67"/>
      <c r="BX203" s="67"/>
      <c r="BY203" s="67"/>
      <c r="BZ203" s="67"/>
      <c r="CS203" s="4"/>
      <c r="CV203"/>
      <c r="CW203"/>
      <c r="CX203"/>
      <c r="CY203"/>
    </row>
    <row r="204" spans="61:103">
      <c r="BI204" s="67"/>
      <c r="BJ204" s="67"/>
      <c r="BK204" s="67"/>
      <c r="BL204" s="67"/>
      <c r="BM204" s="67"/>
      <c r="BN204" s="67"/>
      <c r="BR204" s="67"/>
      <c r="BS204" s="67"/>
      <c r="BT204" s="67"/>
      <c r="BU204" s="67"/>
      <c r="BV204" s="67"/>
      <c r="BX204" s="67"/>
      <c r="BY204" s="67"/>
      <c r="BZ204" s="67"/>
      <c r="CS204" s="4"/>
      <c r="CV204"/>
      <c r="CW204"/>
      <c r="CX204"/>
      <c r="CY204"/>
    </row>
    <row r="205" spans="61:103">
      <c r="BI205" s="67"/>
      <c r="BJ205" s="67"/>
      <c r="BK205" s="67"/>
      <c r="BL205" s="67"/>
      <c r="BM205" s="67"/>
      <c r="BN205" s="67"/>
      <c r="BR205" s="67"/>
      <c r="BS205" s="67"/>
      <c r="BT205" s="67"/>
      <c r="BU205" s="67"/>
      <c r="BV205" s="67"/>
      <c r="BX205" s="67"/>
      <c r="BY205" s="67"/>
      <c r="BZ205" s="67"/>
      <c r="CS205" s="4"/>
      <c r="CV205"/>
      <c r="CW205"/>
      <c r="CX205"/>
      <c r="CY205"/>
    </row>
    <row r="206" spans="61:103">
      <c r="BI206" s="67"/>
      <c r="BJ206" s="67"/>
      <c r="BK206" s="67"/>
      <c r="BL206" s="67"/>
      <c r="BM206" s="67"/>
      <c r="BN206" s="67"/>
      <c r="BR206" s="67"/>
      <c r="BS206" s="67"/>
      <c r="BT206" s="67"/>
      <c r="BU206" s="67"/>
      <c r="BV206" s="67"/>
      <c r="BX206" s="67"/>
      <c r="BY206" s="67"/>
      <c r="BZ206" s="67"/>
      <c r="CS206" s="4"/>
      <c r="CV206"/>
      <c r="CW206"/>
      <c r="CX206"/>
      <c r="CY206"/>
    </row>
    <row r="207" spans="61:103">
      <c r="BI207" s="67"/>
      <c r="BJ207" s="67"/>
      <c r="BK207" s="67"/>
      <c r="BL207" s="67"/>
      <c r="BM207" s="67"/>
      <c r="BN207" s="67"/>
      <c r="BR207" s="67"/>
      <c r="BS207" s="67"/>
      <c r="BT207" s="67"/>
      <c r="BU207" s="67"/>
      <c r="BV207" s="67"/>
      <c r="BX207" s="67"/>
      <c r="BY207" s="67"/>
      <c r="BZ207" s="67"/>
      <c r="CS207" s="4"/>
      <c r="CV207"/>
      <c r="CW207"/>
      <c r="CX207"/>
      <c r="CY207"/>
    </row>
    <row r="208" spans="61:103">
      <c r="BI208" s="67"/>
      <c r="BJ208" s="67"/>
      <c r="BK208" s="67"/>
      <c r="BL208" s="67"/>
      <c r="BM208" s="67"/>
      <c r="BN208" s="67"/>
      <c r="BR208" s="67"/>
      <c r="BS208" s="67"/>
      <c r="BT208" s="67"/>
      <c r="BU208" s="67"/>
      <c r="BV208" s="67"/>
      <c r="BX208" s="67"/>
      <c r="BY208" s="67"/>
      <c r="BZ208" s="67"/>
      <c r="CS208" s="4"/>
      <c r="CV208"/>
      <c r="CW208"/>
      <c r="CX208"/>
      <c r="CY208"/>
    </row>
    <row r="209" spans="61:103">
      <c r="BI209" s="67"/>
      <c r="BJ209" s="67"/>
      <c r="BK209" s="67"/>
      <c r="BL209" s="67"/>
      <c r="BM209" s="67"/>
      <c r="BN209" s="67"/>
      <c r="BR209" s="67"/>
      <c r="BS209" s="67"/>
      <c r="BT209" s="67"/>
      <c r="BU209" s="67"/>
      <c r="BV209" s="67"/>
      <c r="BX209" s="67"/>
      <c r="BY209" s="67"/>
      <c r="BZ209" s="67"/>
      <c r="CS209" s="4"/>
      <c r="CV209"/>
      <c r="CW209"/>
      <c r="CX209"/>
      <c r="CY209"/>
    </row>
    <row r="210" spans="61:103">
      <c r="BI210" s="67"/>
      <c r="BJ210" s="67"/>
      <c r="BK210" s="67"/>
      <c r="BL210" s="67"/>
      <c r="BM210" s="67"/>
      <c r="BN210" s="67"/>
      <c r="BR210" s="67"/>
      <c r="BS210" s="67"/>
      <c r="BT210" s="67"/>
      <c r="BU210" s="67"/>
      <c r="BV210" s="67"/>
      <c r="BX210" s="67"/>
      <c r="BY210" s="67"/>
      <c r="BZ210" s="67"/>
      <c r="CS210" s="4"/>
      <c r="CV210"/>
      <c r="CW210"/>
      <c r="CX210"/>
      <c r="CY210"/>
    </row>
    <row r="211" spans="61:103">
      <c r="BI211" s="67"/>
      <c r="BJ211" s="67"/>
      <c r="BK211" s="67"/>
      <c r="BL211" s="67"/>
      <c r="BM211" s="67"/>
      <c r="BN211" s="67"/>
      <c r="BR211" s="67"/>
      <c r="BS211" s="67"/>
      <c r="BT211" s="67"/>
      <c r="BU211" s="67"/>
      <c r="BV211" s="67"/>
      <c r="BX211" s="67"/>
      <c r="BY211" s="67"/>
      <c r="BZ211" s="67"/>
      <c r="CS211" s="4"/>
      <c r="CV211"/>
      <c r="CW211"/>
      <c r="CX211"/>
      <c r="CY211"/>
    </row>
    <row r="212" spans="61:103">
      <c r="BI212" s="67"/>
      <c r="BJ212" s="67"/>
      <c r="BK212" s="67"/>
      <c r="BL212" s="67"/>
      <c r="BM212" s="67"/>
      <c r="BN212" s="67"/>
      <c r="BR212" s="67"/>
      <c r="BS212" s="67"/>
      <c r="BT212" s="67"/>
      <c r="BU212" s="67"/>
      <c r="BV212" s="67"/>
      <c r="BX212" s="67"/>
      <c r="BY212" s="67"/>
      <c r="BZ212" s="67"/>
      <c r="CS212" s="4"/>
      <c r="CV212"/>
      <c r="CW212"/>
      <c r="CX212"/>
      <c r="CY212"/>
    </row>
    <row r="213" spans="61:103">
      <c r="BI213" s="67"/>
      <c r="BJ213" s="67"/>
      <c r="BK213" s="67"/>
      <c r="BL213" s="67"/>
      <c r="BM213" s="67"/>
      <c r="BN213" s="67"/>
      <c r="BR213" s="67"/>
      <c r="BS213" s="67"/>
      <c r="BT213" s="67"/>
      <c r="BU213" s="67"/>
      <c r="BV213" s="67"/>
      <c r="BX213" s="67"/>
      <c r="BY213" s="67"/>
      <c r="BZ213" s="67"/>
      <c r="CS213" s="4"/>
      <c r="CV213"/>
      <c r="CW213"/>
      <c r="CX213"/>
      <c r="CY213"/>
    </row>
    <row r="214" spans="61:103">
      <c r="BI214" s="67"/>
      <c r="BJ214" s="67"/>
      <c r="BK214" s="67"/>
      <c r="BL214" s="67"/>
      <c r="BM214" s="67"/>
      <c r="BN214" s="67"/>
      <c r="BR214" s="67"/>
      <c r="BS214" s="67"/>
      <c r="BT214" s="67"/>
      <c r="BU214" s="67"/>
      <c r="BV214" s="67"/>
      <c r="BX214" s="67"/>
      <c r="BY214" s="67"/>
      <c r="BZ214" s="67"/>
      <c r="CS214" s="4"/>
      <c r="CV214"/>
      <c r="CW214"/>
      <c r="CX214"/>
      <c r="CY214"/>
    </row>
    <row r="215" spans="61:103">
      <c r="BI215" s="67"/>
      <c r="BJ215" s="67"/>
      <c r="BK215" s="67"/>
      <c r="BL215" s="67"/>
      <c r="BM215" s="67"/>
      <c r="BN215" s="67"/>
      <c r="BR215" s="67"/>
      <c r="BS215" s="67"/>
      <c r="BT215" s="67"/>
      <c r="BU215" s="67"/>
      <c r="BV215" s="67"/>
      <c r="BX215" s="67"/>
      <c r="BY215" s="67"/>
      <c r="BZ215" s="67"/>
      <c r="CS215" s="4"/>
      <c r="CV215"/>
      <c r="CW215"/>
      <c r="CX215"/>
      <c r="CY215"/>
    </row>
    <row r="216" spans="61:103">
      <c r="BI216" s="67"/>
      <c r="BJ216" s="67"/>
      <c r="BK216" s="67"/>
      <c r="BL216" s="67"/>
      <c r="BM216" s="67"/>
      <c r="BN216" s="67"/>
      <c r="BR216" s="67"/>
      <c r="BS216" s="67"/>
      <c r="BT216" s="67"/>
      <c r="BU216" s="67"/>
      <c r="BV216" s="67"/>
      <c r="BX216" s="67"/>
      <c r="BY216" s="67"/>
      <c r="BZ216" s="67"/>
      <c r="CS216" s="4"/>
      <c r="CV216"/>
      <c r="CW216"/>
      <c r="CX216"/>
      <c r="CY216"/>
    </row>
    <row r="217" spans="61:103">
      <c r="BI217" s="67"/>
      <c r="BJ217" s="67"/>
      <c r="BK217" s="67"/>
      <c r="BL217" s="67"/>
      <c r="BM217" s="67"/>
      <c r="BN217" s="67"/>
      <c r="BR217" s="67"/>
      <c r="BS217" s="67"/>
      <c r="BT217" s="67"/>
      <c r="BU217" s="67"/>
      <c r="BV217" s="67"/>
      <c r="BX217" s="67"/>
      <c r="BY217" s="67"/>
      <c r="BZ217" s="67"/>
      <c r="CS217" s="4"/>
      <c r="CV217"/>
      <c r="CW217"/>
      <c r="CX217"/>
      <c r="CY217"/>
    </row>
    <row r="218" spans="61:103">
      <c r="BI218" s="67"/>
      <c r="BJ218" s="67"/>
      <c r="BK218" s="67"/>
      <c r="BL218" s="67"/>
      <c r="BM218" s="67"/>
      <c r="BN218" s="67"/>
      <c r="BR218" s="67"/>
      <c r="BS218" s="67"/>
      <c r="BT218" s="67"/>
      <c r="BU218" s="67"/>
      <c r="BV218" s="67"/>
      <c r="BX218" s="67"/>
      <c r="BY218" s="67"/>
      <c r="BZ218" s="67"/>
      <c r="CS218" s="4"/>
      <c r="CV218"/>
      <c r="CW218"/>
      <c r="CX218"/>
      <c r="CY218"/>
    </row>
    <row r="219" spans="61:103">
      <c r="BI219" s="67"/>
      <c r="BJ219" s="67"/>
      <c r="BK219" s="67"/>
      <c r="BL219" s="67"/>
      <c r="BM219" s="67"/>
      <c r="BN219" s="67"/>
      <c r="BR219" s="67"/>
      <c r="BS219" s="67"/>
      <c r="BT219" s="67"/>
      <c r="BU219" s="67"/>
      <c r="BV219" s="67"/>
      <c r="BX219" s="67"/>
      <c r="BY219" s="67"/>
      <c r="BZ219" s="67"/>
      <c r="CS219" s="4"/>
      <c r="CV219"/>
      <c r="CW219"/>
      <c r="CX219"/>
      <c r="CY219"/>
    </row>
    <row r="220" spans="61:103">
      <c r="BI220" s="67"/>
      <c r="BJ220" s="67"/>
      <c r="BK220" s="67"/>
      <c r="BL220" s="67"/>
      <c r="BM220" s="67"/>
      <c r="BN220" s="67"/>
      <c r="BR220" s="67"/>
      <c r="BS220" s="67"/>
      <c r="BT220" s="67"/>
      <c r="BU220" s="67"/>
      <c r="BV220" s="67"/>
      <c r="BX220" s="67"/>
      <c r="BY220" s="67"/>
      <c r="BZ220" s="67"/>
      <c r="CS220" s="4"/>
      <c r="CV220"/>
      <c r="CW220"/>
      <c r="CX220"/>
      <c r="CY220"/>
    </row>
    <row r="221" spans="61:103">
      <c r="BI221" s="67"/>
      <c r="BJ221" s="67"/>
      <c r="BK221" s="67"/>
      <c r="BL221" s="67"/>
      <c r="BM221" s="67"/>
      <c r="BN221" s="67"/>
      <c r="BR221" s="67"/>
      <c r="BS221" s="67"/>
      <c r="BT221" s="67"/>
      <c r="BU221" s="67"/>
      <c r="BV221" s="67"/>
      <c r="BX221" s="67"/>
      <c r="BY221" s="67"/>
      <c r="BZ221" s="67"/>
      <c r="CS221" s="4"/>
      <c r="CV221"/>
      <c r="CW221"/>
      <c r="CX221"/>
      <c r="CY221"/>
    </row>
    <row r="222" spans="61:103">
      <c r="BI222" s="67"/>
      <c r="BJ222" s="67"/>
      <c r="BK222" s="67"/>
      <c r="BL222" s="67"/>
      <c r="BM222" s="67"/>
      <c r="BN222" s="67"/>
      <c r="BR222" s="67"/>
      <c r="BS222" s="67"/>
      <c r="BT222" s="67"/>
      <c r="BU222" s="67"/>
      <c r="BV222" s="67"/>
      <c r="BX222" s="67"/>
      <c r="BY222" s="67"/>
      <c r="BZ222" s="67"/>
      <c r="CS222" s="4"/>
      <c r="CV222"/>
      <c r="CW222"/>
      <c r="CX222"/>
      <c r="CY222"/>
    </row>
    <row r="223" spans="61:103">
      <c r="BI223" s="67"/>
      <c r="BJ223" s="67"/>
      <c r="BK223" s="67"/>
      <c r="BL223" s="67"/>
      <c r="BM223" s="67"/>
      <c r="BN223" s="67"/>
      <c r="BR223" s="67"/>
      <c r="BS223" s="67"/>
      <c r="BT223" s="67"/>
      <c r="BU223" s="67"/>
      <c r="BV223" s="67"/>
      <c r="BX223" s="67"/>
      <c r="BY223" s="67"/>
      <c r="BZ223" s="67"/>
      <c r="CS223" s="4"/>
      <c r="CV223"/>
      <c r="CW223"/>
      <c r="CX223"/>
      <c r="CY223"/>
    </row>
    <row r="224" spans="61:103">
      <c r="BI224" s="67"/>
      <c r="BJ224" s="67"/>
      <c r="BK224" s="67"/>
      <c r="BL224" s="67"/>
      <c r="BM224" s="67"/>
      <c r="BN224" s="67"/>
      <c r="BR224" s="67"/>
      <c r="BS224" s="67"/>
      <c r="BT224" s="67"/>
      <c r="BU224" s="67"/>
      <c r="BV224" s="67"/>
      <c r="BX224" s="67"/>
      <c r="BY224" s="67"/>
      <c r="BZ224" s="67"/>
      <c r="CS224" s="4"/>
      <c r="CV224"/>
      <c r="CW224"/>
      <c r="CX224"/>
      <c r="CY224"/>
    </row>
    <row r="225" spans="61:103">
      <c r="BI225" s="67"/>
      <c r="BJ225" s="67"/>
      <c r="BK225" s="67"/>
      <c r="BL225" s="67"/>
      <c r="BM225" s="67"/>
      <c r="BN225" s="67"/>
      <c r="BR225" s="67"/>
      <c r="BS225" s="67"/>
      <c r="BT225" s="67"/>
      <c r="BU225" s="67"/>
      <c r="BV225" s="67"/>
      <c r="BX225" s="67"/>
      <c r="BY225" s="67"/>
      <c r="BZ225" s="67"/>
      <c r="CS225" s="4"/>
      <c r="CV225"/>
      <c r="CW225"/>
      <c r="CX225"/>
      <c r="CY225"/>
    </row>
    <row r="226" spans="61:103">
      <c r="BI226" s="67"/>
      <c r="BJ226" s="67"/>
      <c r="BK226" s="67"/>
      <c r="BL226" s="67"/>
      <c r="BM226" s="67"/>
      <c r="BN226" s="67"/>
      <c r="BR226" s="67"/>
      <c r="BS226" s="67"/>
      <c r="BT226" s="67"/>
      <c r="BU226" s="67"/>
      <c r="BV226" s="67"/>
      <c r="BX226" s="67"/>
      <c r="BY226" s="67"/>
      <c r="BZ226" s="67"/>
      <c r="CS226" s="4"/>
      <c r="CV226"/>
      <c r="CW226"/>
      <c r="CX226"/>
      <c r="CY226"/>
    </row>
    <row r="227" spans="61:103">
      <c r="BI227" s="67"/>
      <c r="BJ227" s="67"/>
      <c r="BK227" s="67"/>
      <c r="BL227" s="67"/>
      <c r="BM227" s="67"/>
      <c r="BN227" s="67"/>
      <c r="BR227" s="67"/>
      <c r="BS227" s="67"/>
      <c r="BT227" s="67"/>
      <c r="BU227" s="67"/>
      <c r="BV227" s="67"/>
      <c r="BX227" s="67"/>
      <c r="BY227" s="67"/>
      <c r="BZ227" s="67"/>
      <c r="CS227" s="4"/>
      <c r="CV227"/>
      <c r="CW227"/>
      <c r="CX227"/>
      <c r="CY227"/>
    </row>
    <row r="228" spans="61:103">
      <c r="BI228" s="67"/>
      <c r="BJ228" s="67"/>
      <c r="BK228" s="67"/>
      <c r="BL228" s="67"/>
      <c r="BM228" s="67"/>
      <c r="BN228" s="67"/>
      <c r="BR228" s="67"/>
      <c r="BS228" s="67"/>
      <c r="BT228" s="67"/>
      <c r="BU228" s="67"/>
      <c r="BV228" s="67"/>
      <c r="BX228" s="67"/>
      <c r="BY228" s="67"/>
      <c r="BZ228" s="67"/>
      <c r="CS228" s="4"/>
      <c r="CV228"/>
      <c r="CW228"/>
      <c r="CX228"/>
      <c r="CY228"/>
    </row>
    <row r="229" spans="61:103">
      <c r="BI229" s="67"/>
      <c r="BJ229" s="67"/>
      <c r="BK229" s="67"/>
      <c r="BL229" s="67"/>
      <c r="BM229" s="67"/>
      <c r="BN229" s="67"/>
      <c r="BR229" s="67"/>
      <c r="BS229" s="67"/>
      <c r="BT229" s="67"/>
      <c r="BU229" s="67"/>
      <c r="BV229" s="67"/>
      <c r="BX229" s="67"/>
      <c r="BY229" s="67"/>
      <c r="BZ229" s="67"/>
      <c r="CS229" s="4"/>
      <c r="CV229"/>
      <c r="CW229"/>
      <c r="CX229"/>
      <c r="CY229"/>
    </row>
    <row r="230" spans="61:103">
      <c r="BI230" s="67"/>
      <c r="BJ230" s="67"/>
      <c r="BK230" s="67"/>
      <c r="BL230" s="67"/>
      <c r="BM230" s="67"/>
      <c r="BN230" s="67"/>
      <c r="BR230" s="67"/>
      <c r="BS230" s="67"/>
      <c r="BT230" s="67"/>
      <c r="BU230" s="67"/>
      <c r="BV230" s="67"/>
      <c r="BX230" s="67"/>
      <c r="BY230" s="67"/>
      <c r="BZ230" s="67"/>
      <c r="CS230" s="4"/>
      <c r="CV230"/>
      <c r="CW230"/>
      <c r="CX230"/>
      <c r="CY230"/>
    </row>
    <row r="231" spans="61:103">
      <c r="BI231" s="67"/>
      <c r="BJ231" s="67"/>
      <c r="BK231" s="67"/>
      <c r="BL231" s="67"/>
      <c r="BM231" s="67"/>
      <c r="BN231" s="67"/>
      <c r="BR231" s="67"/>
      <c r="BS231" s="67"/>
      <c r="BT231" s="67"/>
      <c r="BU231" s="67"/>
      <c r="BV231" s="67"/>
      <c r="BX231" s="67"/>
      <c r="BY231" s="67"/>
      <c r="BZ231" s="67"/>
      <c r="CS231" s="4"/>
      <c r="CV231"/>
      <c r="CW231"/>
      <c r="CX231"/>
      <c r="CY231"/>
    </row>
    <row r="232" spans="61:103">
      <c r="BI232" s="67"/>
      <c r="BJ232" s="67"/>
      <c r="BK232" s="67"/>
      <c r="BL232" s="67"/>
      <c r="BM232" s="67"/>
      <c r="BN232" s="67"/>
      <c r="BR232" s="67"/>
      <c r="BS232" s="67"/>
      <c r="BT232" s="67"/>
      <c r="BU232" s="67"/>
      <c r="BV232" s="67"/>
      <c r="BX232" s="67"/>
      <c r="BY232" s="67"/>
      <c r="BZ232" s="67"/>
      <c r="CS232" s="4"/>
      <c r="CV232"/>
      <c r="CW232"/>
      <c r="CX232"/>
      <c r="CY232"/>
    </row>
    <row r="233" spans="61:103">
      <c r="BI233" s="67"/>
      <c r="BJ233" s="67"/>
      <c r="BK233" s="67"/>
      <c r="BL233" s="67"/>
      <c r="BM233" s="67"/>
      <c r="BN233" s="67"/>
      <c r="BR233" s="67"/>
      <c r="BS233" s="67"/>
      <c r="BT233" s="67"/>
      <c r="BU233" s="67"/>
      <c r="BV233" s="67"/>
      <c r="BX233" s="67"/>
      <c r="BY233" s="67"/>
      <c r="BZ233" s="67"/>
      <c r="CS233" s="4"/>
      <c r="CV233"/>
      <c r="CW233"/>
      <c r="CX233"/>
      <c r="CY233"/>
    </row>
    <row r="234" spans="61:103">
      <c r="BI234" s="67"/>
      <c r="BJ234" s="67"/>
      <c r="BK234" s="67"/>
      <c r="BL234" s="67"/>
      <c r="BM234" s="67"/>
      <c r="BN234" s="67"/>
      <c r="BR234" s="67"/>
      <c r="BS234" s="67"/>
      <c r="BT234" s="67"/>
      <c r="BU234" s="67"/>
      <c r="BV234" s="67"/>
      <c r="BX234" s="67"/>
      <c r="BY234" s="67"/>
      <c r="BZ234" s="67"/>
      <c r="CS234" s="4"/>
      <c r="CV234"/>
      <c r="CW234"/>
      <c r="CX234"/>
      <c r="CY234"/>
    </row>
    <row r="235" spans="61:103">
      <c r="BI235" s="67"/>
      <c r="BJ235" s="67"/>
      <c r="BK235" s="67"/>
      <c r="BL235" s="67"/>
      <c r="BM235" s="67"/>
      <c r="BN235" s="67"/>
      <c r="BR235" s="67"/>
      <c r="BS235" s="67"/>
      <c r="BT235" s="67"/>
      <c r="BU235" s="67"/>
      <c r="BV235" s="67"/>
      <c r="BX235" s="67"/>
      <c r="BY235" s="67"/>
      <c r="BZ235" s="67"/>
      <c r="CS235" s="4"/>
      <c r="CV235"/>
      <c r="CW235"/>
      <c r="CX235"/>
      <c r="CY235"/>
    </row>
    <row r="236" spans="61:103">
      <c r="BI236" s="67"/>
      <c r="BJ236" s="67"/>
      <c r="BK236" s="67"/>
      <c r="BL236" s="67"/>
      <c r="BM236" s="67"/>
      <c r="BN236" s="67"/>
      <c r="BR236" s="67"/>
      <c r="BS236" s="67"/>
      <c r="BT236" s="67"/>
      <c r="BU236" s="67"/>
      <c r="BV236" s="67"/>
      <c r="BX236" s="67"/>
      <c r="BY236" s="67"/>
      <c r="BZ236" s="67"/>
      <c r="CS236" s="4"/>
      <c r="CV236"/>
      <c r="CW236"/>
      <c r="CX236"/>
      <c r="CY236"/>
    </row>
    <row r="237" spans="61:103">
      <c r="BI237" s="67"/>
      <c r="BJ237" s="67"/>
      <c r="BK237" s="67"/>
      <c r="BL237" s="67"/>
      <c r="BM237" s="67"/>
      <c r="BN237" s="67"/>
      <c r="BR237" s="67"/>
      <c r="BS237" s="67"/>
      <c r="BT237" s="67"/>
      <c r="BU237" s="67"/>
      <c r="BV237" s="67"/>
      <c r="BX237" s="67"/>
      <c r="BY237" s="67"/>
      <c r="BZ237" s="67"/>
      <c r="CS237" s="4"/>
      <c r="CV237"/>
      <c r="CW237"/>
      <c r="CX237"/>
      <c r="CY237"/>
    </row>
    <row r="238" spans="61:103">
      <c r="BI238" s="67"/>
      <c r="BJ238" s="67"/>
      <c r="BK238" s="67"/>
      <c r="BL238" s="67"/>
      <c r="BM238" s="67"/>
      <c r="BN238" s="67"/>
      <c r="BR238" s="67"/>
      <c r="BS238" s="67"/>
      <c r="BT238" s="67"/>
      <c r="BU238" s="67"/>
      <c r="BV238" s="67"/>
      <c r="BX238" s="67"/>
      <c r="BY238" s="67"/>
      <c r="BZ238" s="67"/>
      <c r="CS238" s="4"/>
      <c r="CV238"/>
      <c r="CW238"/>
      <c r="CX238"/>
      <c r="CY238"/>
    </row>
    <row r="239" spans="61:103">
      <c r="BI239" s="67"/>
      <c r="BJ239" s="67"/>
      <c r="BK239" s="67"/>
      <c r="BL239" s="67"/>
      <c r="BM239" s="67"/>
      <c r="BN239" s="67"/>
      <c r="BR239" s="67"/>
      <c r="BS239" s="67"/>
      <c r="BT239" s="67"/>
      <c r="BU239" s="67"/>
      <c r="BV239" s="67"/>
      <c r="BX239" s="67"/>
      <c r="BY239" s="67"/>
      <c r="BZ239" s="67"/>
      <c r="CS239" s="4"/>
      <c r="CV239"/>
      <c r="CW239"/>
      <c r="CX239"/>
      <c r="CY239"/>
    </row>
    <row r="240" spans="61:103">
      <c r="BI240" s="67"/>
      <c r="BJ240" s="67"/>
      <c r="BK240" s="67"/>
      <c r="BL240" s="67"/>
      <c r="BM240" s="67"/>
      <c r="BN240" s="67"/>
      <c r="BR240" s="67"/>
      <c r="BS240" s="67"/>
      <c r="BT240" s="67"/>
      <c r="BU240" s="67"/>
      <c r="BV240" s="67"/>
      <c r="BX240" s="67"/>
      <c r="BY240" s="67"/>
      <c r="BZ240" s="67"/>
      <c r="CS240" s="4"/>
      <c r="CV240"/>
      <c r="CW240"/>
      <c r="CX240"/>
      <c r="CY240"/>
    </row>
    <row r="241" spans="61:103">
      <c r="BI241" s="67"/>
      <c r="BJ241" s="67"/>
      <c r="BK241" s="67"/>
      <c r="BL241" s="67"/>
      <c r="BM241" s="67"/>
      <c r="BN241" s="67"/>
      <c r="BR241" s="67"/>
      <c r="BS241" s="67"/>
      <c r="BT241" s="67"/>
      <c r="BU241" s="67"/>
      <c r="BV241" s="67"/>
      <c r="BX241" s="67"/>
      <c r="BY241" s="67"/>
      <c r="BZ241" s="67"/>
      <c r="CS241" s="4"/>
      <c r="CV241"/>
      <c r="CW241"/>
      <c r="CX241"/>
      <c r="CY241"/>
    </row>
    <row r="242" spans="61:103">
      <c r="BI242" s="67"/>
      <c r="BJ242" s="67"/>
      <c r="BK242" s="67"/>
      <c r="BL242" s="67"/>
      <c r="BM242" s="67"/>
      <c r="BN242" s="67"/>
      <c r="BR242" s="67"/>
      <c r="BS242" s="67"/>
      <c r="BT242" s="67"/>
      <c r="BU242" s="67"/>
      <c r="BV242" s="67"/>
      <c r="BX242" s="67"/>
      <c r="BY242" s="67"/>
      <c r="BZ242" s="67"/>
      <c r="CS242" s="4"/>
      <c r="CV242"/>
      <c r="CW242"/>
      <c r="CX242"/>
      <c r="CY242"/>
    </row>
    <row r="243" spans="61:103">
      <c r="BI243" s="67"/>
      <c r="BJ243" s="67"/>
      <c r="BK243" s="67"/>
      <c r="BL243" s="67"/>
      <c r="BM243" s="67"/>
      <c r="BN243" s="67"/>
      <c r="BR243" s="67"/>
      <c r="BS243" s="67"/>
      <c r="BT243" s="67"/>
      <c r="BU243" s="67"/>
      <c r="BV243" s="67"/>
      <c r="BX243" s="67"/>
      <c r="BY243" s="67"/>
      <c r="BZ243" s="67"/>
      <c r="CS243" s="4"/>
      <c r="CV243"/>
      <c r="CW243"/>
      <c r="CX243"/>
      <c r="CY243"/>
    </row>
    <row r="244" spans="61:103">
      <c r="BI244" s="67"/>
      <c r="BJ244" s="67"/>
      <c r="BK244" s="67"/>
      <c r="BL244" s="67"/>
      <c r="BM244" s="67"/>
      <c r="BN244" s="67"/>
      <c r="BR244" s="67"/>
      <c r="BS244" s="67"/>
      <c r="BT244" s="67"/>
      <c r="BU244" s="67"/>
      <c r="BV244" s="67"/>
      <c r="BX244" s="67"/>
      <c r="BY244" s="67"/>
      <c r="BZ244" s="67"/>
      <c r="CS244" s="4"/>
      <c r="CV244"/>
      <c r="CW244"/>
      <c r="CX244"/>
      <c r="CY244"/>
    </row>
    <row r="245" spans="61:103">
      <c r="BI245" s="67"/>
      <c r="BJ245" s="67"/>
      <c r="BK245" s="67"/>
      <c r="BL245" s="67"/>
      <c r="BM245" s="67"/>
      <c r="BN245" s="67"/>
      <c r="BR245" s="67"/>
      <c r="BS245" s="67"/>
      <c r="BT245" s="67"/>
      <c r="BU245" s="67"/>
      <c r="BV245" s="67"/>
      <c r="BX245" s="67"/>
      <c r="BY245" s="67"/>
      <c r="BZ245" s="67"/>
      <c r="CS245" s="4"/>
      <c r="CV245"/>
      <c r="CW245"/>
      <c r="CX245"/>
      <c r="CY245"/>
    </row>
    <row r="246" spans="61:103">
      <c r="BI246" s="67"/>
      <c r="BJ246" s="67"/>
      <c r="BK246" s="67"/>
      <c r="BL246" s="67"/>
      <c r="BM246" s="67"/>
      <c r="BN246" s="67"/>
      <c r="BR246" s="67"/>
      <c r="BS246" s="67"/>
      <c r="BT246" s="67"/>
      <c r="BU246" s="67"/>
      <c r="BV246" s="67"/>
      <c r="BX246" s="67"/>
      <c r="BY246" s="67"/>
      <c r="BZ246" s="67"/>
      <c r="CS246" s="4"/>
      <c r="CV246"/>
      <c r="CW246"/>
      <c r="CX246"/>
      <c r="CY246"/>
    </row>
    <row r="247" spans="61:103">
      <c r="BI247" s="67"/>
      <c r="BJ247" s="67"/>
      <c r="BK247" s="67"/>
      <c r="BL247" s="67"/>
      <c r="BM247" s="67"/>
      <c r="BN247" s="67"/>
      <c r="BR247" s="67"/>
      <c r="BS247" s="67"/>
      <c r="BT247" s="67"/>
      <c r="BU247" s="67"/>
      <c r="BV247" s="67"/>
      <c r="BX247" s="67"/>
      <c r="BY247" s="67"/>
      <c r="BZ247" s="67"/>
      <c r="CS247" s="4"/>
      <c r="CV247"/>
      <c r="CW247"/>
      <c r="CX247"/>
      <c r="CY247"/>
    </row>
    <row r="248" spans="61:103">
      <c r="BI248" s="67"/>
      <c r="BJ248" s="67"/>
      <c r="BK248" s="67"/>
      <c r="BL248" s="67"/>
      <c r="BM248" s="67"/>
      <c r="BN248" s="67"/>
      <c r="BR248" s="67"/>
      <c r="BS248" s="67"/>
      <c r="BT248" s="67"/>
      <c r="BU248" s="67"/>
      <c r="BV248" s="67"/>
      <c r="BX248" s="67"/>
      <c r="BY248" s="67"/>
      <c r="BZ248" s="67"/>
      <c r="CS248" s="4"/>
      <c r="CV248"/>
      <c r="CW248"/>
      <c r="CX248"/>
      <c r="CY248"/>
    </row>
    <row r="249" spans="61:103">
      <c r="BI249" s="67"/>
      <c r="BJ249" s="67"/>
      <c r="BK249" s="67"/>
      <c r="BL249" s="67"/>
      <c r="BM249" s="67"/>
      <c r="BN249" s="67"/>
      <c r="BR249" s="67"/>
      <c r="BS249" s="67"/>
      <c r="BT249" s="67"/>
      <c r="BU249" s="67"/>
      <c r="BV249" s="67"/>
      <c r="BX249" s="67"/>
      <c r="BY249" s="67"/>
      <c r="BZ249" s="67"/>
      <c r="CS249" s="4"/>
      <c r="CV249"/>
      <c r="CW249"/>
      <c r="CX249"/>
      <c r="CY249"/>
    </row>
    <row r="250" spans="61:103">
      <c r="BI250" s="67"/>
      <c r="BJ250" s="67"/>
      <c r="BK250" s="67"/>
      <c r="BL250" s="67"/>
      <c r="BM250" s="67"/>
      <c r="BN250" s="67"/>
      <c r="BR250" s="67"/>
      <c r="BS250" s="67"/>
      <c r="BT250" s="67"/>
      <c r="BU250" s="67"/>
      <c r="BV250" s="67"/>
      <c r="BX250" s="67"/>
      <c r="BY250" s="67"/>
      <c r="BZ250" s="67"/>
      <c r="CS250" s="4"/>
      <c r="CV250"/>
      <c r="CW250"/>
      <c r="CX250"/>
      <c r="CY250"/>
    </row>
    <row r="251" spans="61:103">
      <c r="BI251" s="67"/>
      <c r="BJ251" s="67"/>
      <c r="BK251" s="67"/>
      <c r="BL251" s="67"/>
      <c r="BM251" s="67"/>
      <c r="BN251" s="67"/>
      <c r="BR251" s="67"/>
      <c r="BS251" s="67"/>
      <c r="BT251" s="67"/>
      <c r="BU251" s="67"/>
      <c r="BV251" s="67"/>
      <c r="BX251" s="67"/>
      <c r="BY251" s="67"/>
      <c r="BZ251" s="67"/>
      <c r="CS251" s="4"/>
      <c r="CV251"/>
      <c r="CW251"/>
      <c r="CX251"/>
      <c r="CY251"/>
    </row>
    <row r="252" spans="61:103">
      <c r="BI252" s="67"/>
      <c r="BJ252" s="67"/>
      <c r="BK252" s="67"/>
      <c r="BL252" s="67"/>
      <c r="BM252" s="67"/>
      <c r="BN252" s="67"/>
      <c r="BR252" s="67"/>
      <c r="BS252" s="67"/>
      <c r="BT252" s="67"/>
      <c r="BU252" s="67"/>
      <c r="BV252" s="67"/>
      <c r="BX252" s="67"/>
      <c r="BY252" s="67"/>
      <c r="BZ252" s="67"/>
      <c r="CS252" s="4"/>
      <c r="CV252"/>
      <c r="CW252"/>
      <c r="CX252"/>
      <c r="CY252"/>
    </row>
    <row r="253" spans="61:103">
      <c r="BI253" s="67"/>
      <c r="BJ253" s="67"/>
      <c r="BK253" s="67"/>
      <c r="BL253" s="67"/>
      <c r="BM253" s="67"/>
      <c r="BN253" s="67"/>
      <c r="BR253" s="67"/>
      <c r="BS253" s="67"/>
      <c r="BT253" s="67"/>
      <c r="BU253" s="67"/>
      <c r="BV253" s="67"/>
      <c r="BX253" s="67"/>
      <c r="BY253" s="67"/>
      <c r="BZ253" s="67"/>
      <c r="CS253" s="4"/>
      <c r="CV253"/>
      <c r="CW253"/>
      <c r="CX253"/>
      <c r="CY253"/>
    </row>
    <row r="254" spans="61:103">
      <c r="BI254" s="67"/>
      <c r="BJ254" s="67"/>
      <c r="BK254" s="67"/>
      <c r="BL254" s="67"/>
      <c r="BM254" s="67"/>
      <c r="BN254" s="67"/>
      <c r="BR254" s="67"/>
      <c r="BS254" s="67"/>
      <c r="BT254" s="67"/>
      <c r="BU254" s="67"/>
      <c r="BV254" s="67"/>
      <c r="BX254" s="67"/>
      <c r="BY254" s="67"/>
      <c r="BZ254" s="67"/>
      <c r="CS254" s="4"/>
      <c r="CV254"/>
      <c r="CW254"/>
      <c r="CX254"/>
      <c r="CY254"/>
    </row>
    <row r="255" spans="61:103">
      <c r="BI255" s="67"/>
      <c r="BJ255" s="67"/>
      <c r="BK255" s="67"/>
      <c r="BL255" s="67"/>
      <c r="BM255" s="67"/>
      <c r="BN255" s="67"/>
      <c r="BR255" s="67"/>
      <c r="BS255" s="67"/>
      <c r="BT255" s="67"/>
      <c r="BU255" s="67"/>
      <c r="BV255" s="67"/>
      <c r="BX255" s="67"/>
      <c r="BY255" s="67"/>
      <c r="BZ255" s="67"/>
      <c r="CS255" s="4"/>
      <c r="CV255"/>
      <c r="CW255"/>
      <c r="CX255"/>
      <c r="CY255"/>
    </row>
    <row r="256" spans="61:103">
      <c r="BI256" s="67"/>
      <c r="BJ256" s="67"/>
      <c r="BK256" s="67"/>
      <c r="BL256" s="67"/>
      <c r="BM256" s="67"/>
      <c r="BN256" s="67"/>
      <c r="BR256" s="67"/>
      <c r="BS256" s="67"/>
      <c r="BT256" s="67"/>
      <c r="BU256" s="67"/>
      <c r="BV256" s="67"/>
      <c r="BX256" s="67"/>
      <c r="BY256" s="67"/>
      <c r="BZ256" s="67"/>
      <c r="CS256" s="4"/>
      <c r="CV256"/>
      <c r="CW256"/>
      <c r="CX256"/>
      <c r="CY256"/>
    </row>
    <row r="257" spans="61:103">
      <c r="BI257" s="67"/>
      <c r="BJ257" s="67"/>
      <c r="BK257" s="67"/>
      <c r="BL257" s="67"/>
      <c r="BM257" s="67"/>
      <c r="BN257" s="67"/>
      <c r="BR257" s="67"/>
      <c r="BS257" s="67"/>
      <c r="BT257" s="67"/>
      <c r="BU257" s="67"/>
      <c r="BV257" s="67"/>
      <c r="BX257" s="67"/>
      <c r="BY257" s="67"/>
      <c r="BZ257" s="67"/>
      <c r="CS257" s="4"/>
      <c r="CV257"/>
      <c r="CW257"/>
      <c r="CX257"/>
      <c r="CY257"/>
    </row>
    <row r="258" spans="61:103">
      <c r="BI258" s="67"/>
      <c r="BJ258" s="67"/>
      <c r="BK258" s="67"/>
      <c r="BL258" s="67"/>
      <c r="BM258" s="67"/>
      <c r="BN258" s="67"/>
      <c r="BR258" s="67"/>
      <c r="BS258" s="67"/>
      <c r="BT258" s="67"/>
      <c r="BU258" s="67"/>
      <c r="BV258" s="67"/>
      <c r="BX258" s="67"/>
      <c r="BY258" s="67"/>
      <c r="BZ258" s="67"/>
      <c r="CS258" s="4"/>
      <c r="CV258"/>
      <c r="CW258"/>
      <c r="CX258"/>
      <c r="CY258"/>
    </row>
    <row r="259" spans="61:103">
      <c r="BI259" s="67"/>
      <c r="BJ259" s="67"/>
      <c r="BK259" s="67"/>
      <c r="BL259" s="67"/>
      <c r="BM259" s="67"/>
      <c r="BN259" s="67"/>
      <c r="BR259" s="67"/>
      <c r="BS259" s="67"/>
      <c r="BT259" s="67"/>
      <c r="BU259" s="67"/>
      <c r="BV259" s="67"/>
      <c r="BX259" s="67"/>
      <c r="BY259" s="67"/>
      <c r="BZ259" s="67"/>
      <c r="CS259" s="4"/>
      <c r="CV259"/>
      <c r="CW259"/>
      <c r="CX259"/>
      <c r="CY259"/>
    </row>
    <row r="260" spans="61:103">
      <c r="BI260" s="67"/>
      <c r="BJ260" s="67"/>
      <c r="BK260" s="67"/>
      <c r="BL260" s="67"/>
      <c r="BM260" s="67"/>
      <c r="BN260" s="67"/>
      <c r="BR260" s="67"/>
      <c r="BS260" s="67"/>
      <c r="BT260" s="67"/>
      <c r="BU260" s="67"/>
      <c r="BV260" s="67"/>
      <c r="BX260" s="67"/>
      <c r="BY260" s="67"/>
      <c r="BZ260" s="67"/>
      <c r="CS260" s="4"/>
      <c r="CV260"/>
      <c r="CW260"/>
      <c r="CX260"/>
      <c r="CY260"/>
    </row>
    <row r="261" spans="61:103">
      <c r="BI261" s="67"/>
      <c r="BJ261" s="67"/>
      <c r="BK261" s="67"/>
      <c r="BL261" s="67"/>
      <c r="BM261" s="67"/>
      <c r="BN261" s="67"/>
      <c r="BR261" s="67"/>
      <c r="BS261" s="67"/>
      <c r="BT261" s="67"/>
      <c r="BU261" s="67"/>
      <c r="BV261" s="67"/>
      <c r="BX261" s="67"/>
      <c r="BY261" s="67"/>
      <c r="BZ261" s="67"/>
      <c r="CS261" s="4"/>
      <c r="CV261"/>
      <c r="CW261"/>
      <c r="CX261"/>
      <c r="CY261"/>
    </row>
    <row r="262" spans="61:103">
      <c r="BI262" s="67"/>
      <c r="BJ262" s="67"/>
      <c r="BK262" s="67"/>
      <c r="BL262" s="67"/>
      <c r="BM262" s="67"/>
      <c r="BN262" s="67"/>
      <c r="BR262" s="67"/>
      <c r="BS262" s="67"/>
      <c r="BT262" s="67"/>
      <c r="BU262" s="67"/>
      <c r="BV262" s="67"/>
      <c r="BX262" s="67"/>
      <c r="BY262" s="67"/>
      <c r="BZ262" s="67"/>
      <c r="CS262" s="4"/>
      <c r="CV262"/>
      <c r="CW262"/>
      <c r="CX262"/>
      <c r="CY262"/>
    </row>
    <row r="263" spans="61:103">
      <c r="BI263" s="67"/>
      <c r="BJ263" s="67"/>
      <c r="BK263" s="67"/>
      <c r="BL263" s="67"/>
      <c r="BM263" s="67"/>
      <c r="BN263" s="67"/>
      <c r="BR263" s="67"/>
      <c r="BS263" s="67"/>
      <c r="BT263" s="67"/>
      <c r="BU263" s="67"/>
      <c r="BV263" s="67"/>
      <c r="BX263" s="67"/>
      <c r="BY263" s="67"/>
      <c r="BZ263" s="67"/>
      <c r="CS263" s="4"/>
      <c r="CV263"/>
      <c r="CW263"/>
      <c r="CX263"/>
      <c r="CY263"/>
    </row>
    <row r="264" spans="61:103">
      <c r="BI264" s="67"/>
      <c r="BJ264" s="67"/>
      <c r="BK264" s="67"/>
      <c r="BL264" s="67"/>
      <c r="BM264" s="67"/>
      <c r="BN264" s="67"/>
      <c r="BR264" s="67"/>
      <c r="BS264" s="67"/>
      <c r="BT264" s="67"/>
      <c r="BU264" s="67"/>
      <c r="BV264" s="67"/>
      <c r="BX264" s="67"/>
      <c r="BY264" s="67"/>
      <c r="BZ264" s="67"/>
      <c r="CS264" s="4"/>
      <c r="CV264"/>
      <c r="CW264"/>
      <c r="CX264"/>
      <c r="CY264"/>
    </row>
    <row r="265" spans="61:103">
      <c r="BI265" s="67"/>
      <c r="BJ265" s="67"/>
      <c r="BK265" s="67"/>
      <c r="BL265" s="67"/>
      <c r="BM265" s="67"/>
      <c r="BN265" s="67"/>
      <c r="BR265" s="67"/>
      <c r="BS265" s="67"/>
      <c r="BT265" s="67"/>
      <c r="BU265" s="67"/>
      <c r="BV265" s="67"/>
      <c r="BX265" s="67"/>
      <c r="BY265" s="67"/>
      <c r="BZ265" s="67"/>
      <c r="CS265" s="4"/>
      <c r="CV265"/>
      <c r="CW265"/>
      <c r="CX265"/>
      <c r="CY265"/>
    </row>
    <row r="266" spans="61:103">
      <c r="BI266" s="67"/>
      <c r="BJ266" s="67"/>
      <c r="BK266" s="67"/>
      <c r="BL266" s="67"/>
      <c r="BM266" s="67"/>
      <c r="BN266" s="67"/>
      <c r="BR266" s="67"/>
      <c r="BS266" s="67"/>
      <c r="BT266" s="67"/>
      <c r="BU266" s="67"/>
      <c r="BV266" s="67"/>
      <c r="BX266" s="67"/>
      <c r="BY266" s="67"/>
      <c r="BZ266" s="67"/>
      <c r="CS266" s="4"/>
      <c r="CV266"/>
      <c r="CW266"/>
      <c r="CX266"/>
      <c r="CY266"/>
    </row>
    <row r="267" spans="61:103">
      <c r="BI267" s="67"/>
      <c r="BJ267" s="67"/>
      <c r="BK267" s="67"/>
      <c r="BL267" s="67"/>
      <c r="BM267" s="67"/>
      <c r="BN267" s="67"/>
      <c r="BR267" s="67"/>
      <c r="BS267" s="67"/>
      <c r="BT267" s="67"/>
      <c r="BU267" s="67"/>
      <c r="BV267" s="67"/>
      <c r="BX267" s="67"/>
      <c r="BY267" s="67"/>
      <c r="BZ267" s="67"/>
      <c r="CS267" s="4"/>
      <c r="CV267"/>
      <c r="CW267"/>
      <c r="CX267"/>
      <c r="CY267"/>
    </row>
    <row r="268" spans="61:103">
      <c r="BI268" s="67"/>
      <c r="BJ268" s="67"/>
      <c r="BK268" s="67"/>
      <c r="BL268" s="67"/>
      <c r="BM268" s="67"/>
      <c r="BN268" s="67"/>
      <c r="BR268" s="67"/>
      <c r="BS268" s="67"/>
      <c r="BT268" s="67"/>
      <c r="BU268" s="67"/>
      <c r="BV268" s="67"/>
      <c r="BX268" s="67"/>
      <c r="BY268" s="67"/>
      <c r="BZ268" s="67"/>
      <c r="CS268" s="4"/>
      <c r="CV268"/>
      <c r="CW268"/>
      <c r="CX268"/>
      <c r="CY268"/>
    </row>
    <row r="269" spans="61:103">
      <c r="BI269" s="67"/>
      <c r="BJ269" s="67"/>
      <c r="BK269" s="67"/>
      <c r="BL269" s="67"/>
      <c r="BM269" s="67"/>
      <c r="BN269" s="67"/>
      <c r="BR269" s="67"/>
      <c r="BS269" s="67"/>
      <c r="BT269" s="67"/>
      <c r="BU269" s="67"/>
      <c r="BV269" s="67"/>
      <c r="BX269" s="67"/>
      <c r="BY269" s="67"/>
      <c r="BZ269" s="67"/>
      <c r="CS269" s="4"/>
      <c r="CV269"/>
      <c r="CW269"/>
      <c r="CX269"/>
      <c r="CY269"/>
    </row>
    <row r="270" spans="61:103">
      <c r="BI270" s="67"/>
      <c r="BJ270" s="67"/>
      <c r="BK270" s="67"/>
      <c r="BL270" s="67"/>
      <c r="BM270" s="67"/>
      <c r="BN270" s="67"/>
      <c r="BR270" s="67"/>
      <c r="BS270" s="67"/>
      <c r="BT270" s="67"/>
      <c r="BU270" s="67"/>
      <c r="BV270" s="67"/>
      <c r="BX270" s="67"/>
      <c r="BY270" s="67"/>
      <c r="BZ270" s="67"/>
      <c r="CS270" s="4"/>
      <c r="CV270"/>
      <c r="CW270"/>
      <c r="CX270"/>
      <c r="CY270"/>
    </row>
    <row r="271" spans="61:103">
      <c r="BI271" s="67"/>
      <c r="BJ271" s="67"/>
      <c r="BK271" s="67"/>
      <c r="BL271" s="67"/>
      <c r="BM271" s="67"/>
      <c r="BN271" s="67"/>
      <c r="BR271" s="67"/>
      <c r="BS271" s="67"/>
      <c r="BT271" s="67"/>
      <c r="BU271" s="67"/>
      <c r="BV271" s="67"/>
      <c r="BX271" s="67"/>
      <c r="BY271" s="67"/>
      <c r="BZ271" s="67"/>
      <c r="CS271" s="4"/>
      <c r="CV271"/>
      <c r="CW271"/>
      <c r="CX271"/>
      <c r="CY271"/>
    </row>
    <row r="272" spans="61:103">
      <c r="BI272" s="67"/>
      <c r="BJ272" s="67"/>
      <c r="BK272" s="67"/>
      <c r="BL272" s="67"/>
      <c r="BM272" s="67"/>
      <c r="BN272" s="67"/>
      <c r="BR272" s="67"/>
      <c r="BS272" s="67"/>
      <c r="BT272" s="67"/>
      <c r="BU272" s="67"/>
      <c r="BV272" s="67"/>
      <c r="BX272" s="67"/>
      <c r="BY272" s="67"/>
      <c r="BZ272" s="67"/>
      <c r="CS272" s="4"/>
      <c r="CV272"/>
      <c r="CW272"/>
      <c r="CX272"/>
      <c r="CY272"/>
    </row>
    <row r="273" spans="61:103">
      <c r="BI273" s="67"/>
      <c r="BJ273" s="67"/>
      <c r="BK273" s="67"/>
      <c r="BL273" s="67"/>
      <c r="BM273" s="67"/>
      <c r="BN273" s="67"/>
      <c r="BR273" s="67"/>
      <c r="BS273" s="67"/>
      <c r="BT273" s="67"/>
      <c r="BU273" s="67"/>
      <c r="BV273" s="67"/>
      <c r="BX273" s="67"/>
      <c r="BY273" s="67"/>
      <c r="BZ273" s="67"/>
      <c r="CS273" s="4"/>
      <c r="CV273"/>
      <c r="CW273"/>
      <c r="CX273"/>
      <c r="CY273"/>
    </row>
    <row r="274" spans="61:103">
      <c r="BI274" s="67"/>
      <c r="BJ274" s="67"/>
      <c r="BK274" s="67"/>
      <c r="BL274" s="67"/>
      <c r="BM274" s="67"/>
      <c r="BN274" s="67"/>
      <c r="BR274" s="67"/>
      <c r="BS274" s="67"/>
      <c r="BT274" s="67"/>
      <c r="BU274" s="67"/>
      <c r="BV274" s="67"/>
      <c r="BX274" s="67"/>
      <c r="BY274" s="67"/>
      <c r="BZ274" s="67"/>
      <c r="CS274" s="4"/>
      <c r="CV274"/>
      <c r="CW274"/>
      <c r="CX274"/>
      <c r="CY274"/>
    </row>
    <row r="275" spans="61:103">
      <c r="BI275" s="67"/>
      <c r="BJ275" s="67"/>
      <c r="BK275" s="67"/>
      <c r="BL275" s="67"/>
      <c r="BM275" s="67"/>
      <c r="BN275" s="67"/>
      <c r="BR275" s="67"/>
      <c r="BS275" s="67"/>
      <c r="BT275" s="67"/>
      <c r="BU275" s="67"/>
      <c r="BV275" s="67"/>
      <c r="BX275" s="67"/>
      <c r="BY275" s="67"/>
      <c r="BZ275" s="67"/>
      <c r="CS275" s="4"/>
      <c r="CV275"/>
      <c r="CW275"/>
      <c r="CX275"/>
      <c r="CY275"/>
    </row>
    <row r="276" spans="61:103">
      <c r="BI276" s="67"/>
      <c r="BJ276" s="67"/>
      <c r="BK276" s="67"/>
      <c r="BL276" s="67"/>
      <c r="BM276" s="67"/>
      <c r="BN276" s="67"/>
      <c r="BR276" s="67"/>
      <c r="BS276" s="67"/>
      <c r="BT276" s="67"/>
      <c r="BU276" s="67"/>
      <c r="BV276" s="67"/>
      <c r="BX276" s="67"/>
      <c r="BY276" s="67"/>
      <c r="BZ276" s="67"/>
      <c r="CS276" s="4"/>
      <c r="CV276"/>
      <c r="CW276"/>
      <c r="CX276"/>
      <c r="CY276"/>
    </row>
    <row r="277" spans="61:103">
      <c r="BI277" s="67"/>
      <c r="BJ277" s="67"/>
      <c r="BK277" s="67"/>
      <c r="BL277" s="67"/>
      <c r="BM277" s="67"/>
      <c r="BN277" s="67"/>
      <c r="BR277" s="67"/>
      <c r="BS277" s="67"/>
      <c r="BT277" s="67"/>
      <c r="BU277" s="67"/>
      <c r="BV277" s="67"/>
      <c r="BX277" s="67"/>
      <c r="BY277" s="67"/>
      <c r="BZ277" s="67"/>
      <c r="CS277" s="4"/>
      <c r="CV277"/>
      <c r="CW277"/>
      <c r="CX277"/>
      <c r="CY277"/>
    </row>
    <row r="278" spans="61:103">
      <c r="BI278" s="67"/>
      <c r="BJ278" s="67"/>
      <c r="BK278" s="67"/>
      <c r="BL278" s="67"/>
      <c r="BM278" s="67"/>
      <c r="BN278" s="67"/>
      <c r="BR278" s="67"/>
      <c r="BS278" s="67"/>
      <c r="BT278" s="67"/>
      <c r="BU278" s="67"/>
      <c r="BV278" s="67"/>
      <c r="BX278" s="67"/>
      <c r="BY278" s="67"/>
      <c r="BZ278" s="67"/>
      <c r="CS278" s="4"/>
      <c r="CV278"/>
      <c r="CW278"/>
      <c r="CX278"/>
      <c r="CY278"/>
    </row>
    <row r="279" spans="61:103">
      <c r="BI279" s="67"/>
      <c r="BJ279" s="67"/>
      <c r="BK279" s="67"/>
      <c r="BL279" s="67"/>
      <c r="BM279" s="67"/>
      <c r="BN279" s="67"/>
      <c r="BR279" s="67"/>
      <c r="BS279" s="67"/>
      <c r="BT279" s="67"/>
      <c r="BU279" s="67"/>
      <c r="BV279" s="67"/>
      <c r="BX279" s="67"/>
      <c r="BY279" s="67"/>
      <c r="BZ279" s="67"/>
      <c r="CS279" s="4"/>
      <c r="CV279"/>
      <c r="CW279"/>
      <c r="CX279"/>
      <c r="CY279"/>
    </row>
    <row r="280" spans="61:103">
      <c r="BI280" s="67"/>
      <c r="BJ280" s="67"/>
      <c r="BK280" s="67"/>
      <c r="BL280" s="67"/>
      <c r="BM280" s="67"/>
      <c r="BN280" s="67"/>
      <c r="BR280" s="67"/>
      <c r="BS280" s="67"/>
      <c r="BT280" s="67"/>
      <c r="BU280" s="67"/>
      <c r="BV280" s="67"/>
      <c r="BX280" s="67"/>
      <c r="BY280" s="67"/>
      <c r="BZ280" s="67"/>
      <c r="CS280" s="4"/>
      <c r="CV280"/>
      <c r="CW280"/>
      <c r="CX280"/>
      <c r="CY280"/>
    </row>
    <row r="281" spans="61:103">
      <c r="BI281" s="67"/>
      <c r="BJ281" s="67"/>
      <c r="BK281" s="67"/>
      <c r="BL281" s="67"/>
      <c r="BM281" s="67"/>
      <c r="BN281" s="67"/>
      <c r="BR281" s="67"/>
      <c r="BS281" s="67"/>
      <c r="BT281" s="67"/>
      <c r="BU281" s="67"/>
      <c r="BV281" s="67"/>
      <c r="BX281" s="67"/>
      <c r="BY281" s="67"/>
      <c r="BZ281" s="67"/>
      <c r="CS281" s="4"/>
      <c r="CV281"/>
      <c r="CW281"/>
      <c r="CX281"/>
      <c r="CY281"/>
    </row>
    <row r="282" spans="61:103">
      <c r="BI282" s="67"/>
      <c r="BJ282" s="67"/>
      <c r="BK282" s="67"/>
      <c r="BL282" s="67"/>
      <c r="BM282" s="67"/>
      <c r="BN282" s="67"/>
      <c r="BR282" s="67"/>
      <c r="BS282" s="67"/>
      <c r="BT282" s="67"/>
      <c r="BU282" s="67"/>
      <c r="BV282" s="67"/>
      <c r="BX282" s="67"/>
      <c r="BY282" s="67"/>
      <c r="BZ282" s="67"/>
      <c r="CS282" s="4"/>
      <c r="CV282"/>
      <c r="CW282"/>
      <c r="CX282"/>
      <c r="CY282"/>
    </row>
    <row r="283" spans="61:103">
      <c r="BI283" s="67"/>
      <c r="BJ283" s="67"/>
      <c r="BK283" s="67"/>
      <c r="BL283" s="67"/>
      <c r="BM283" s="67"/>
      <c r="BN283" s="67"/>
      <c r="BR283" s="67"/>
      <c r="BS283" s="67"/>
      <c r="BT283" s="67"/>
      <c r="BU283" s="67"/>
      <c r="BV283" s="67"/>
      <c r="BX283" s="67"/>
      <c r="BY283" s="67"/>
      <c r="BZ283" s="67"/>
      <c r="CS283" s="4"/>
      <c r="CV283"/>
      <c r="CW283"/>
      <c r="CX283"/>
      <c r="CY283"/>
    </row>
    <row r="284" spans="61:103">
      <c r="BI284" s="67"/>
      <c r="BJ284" s="67"/>
      <c r="BK284" s="67"/>
      <c r="BL284" s="67"/>
      <c r="BM284" s="67"/>
      <c r="BN284" s="67"/>
      <c r="BR284" s="67"/>
      <c r="BS284" s="67"/>
      <c r="BT284" s="67"/>
      <c r="BU284" s="67"/>
      <c r="BV284" s="67"/>
      <c r="BX284" s="67"/>
      <c r="BY284" s="67"/>
      <c r="BZ284" s="67"/>
      <c r="CS284" s="4"/>
      <c r="CV284"/>
      <c r="CW284"/>
      <c r="CX284"/>
      <c r="CY284"/>
    </row>
    <row r="285" spans="61:103">
      <c r="BI285" s="67"/>
      <c r="BJ285" s="67"/>
      <c r="BK285" s="67"/>
      <c r="BL285" s="67"/>
      <c r="BM285" s="67"/>
      <c r="BN285" s="67"/>
      <c r="BR285" s="67"/>
      <c r="BS285" s="67"/>
      <c r="BT285" s="67"/>
      <c r="BU285" s="67"/>
      <c r="BV285" s="67"/>
      <c r="BX285" s="67"/>
      <c r="BY285" s="67"/>
      <c r="BZ285" s="67"/>
      <c r="CS285" s="4"/>
      <c r="CV285"/>
      <c r="CW285"/>
      <c r="CX285"/>
      <c r="CY285"/>
    </row>
    <row r="286" spans="61:103">
      <c r="BI286" s="67"/>
      <c r="BJ286" s="67"/>
      <c r="BK286" s="67"/>
      <c r="BL286" s="67"/>
      <c r="BM286" s="67"/>
      <c r="BN286" s="67"/>
      <c r="BR286" s="67"/>
      <c r="BS286" s="67"/>
      <c r="BT286" s="67"/>
      <c r="BU286" s="67"/>
      <c r="BV286" s="67"/>
      <c r="BX286" s="67"/>
      <c r="BY286" s="67"/>
      <c r="BZ286" s="67"/>
      <c r="CS286" s="4"/>
      <c r="CV286"/>
      <c r="CW286"/>
      <c r="CX286"/>
      <c r="CY286"/>
    </row>
    <row r="287" spans="61:103">
      <c r="BI287" s="67"/>
      <c r="BJ287" s="67"/>
      <c r="BK287" s="67"/>
      <c r="BL287" s="67"/>
      <c r="BM287" s="67"/>
      <c r="BN287" s="67"/>
      <c r="BR287" s="67"/>
      <c r="BS287" s="67"/>
      <c r="BT287" s="67"/>
      <c r="BU287" s="67"/>
      <c r="BV287" s="67"/>
      <c r="BX287" s="67"/>
      <c r="BY287" s="67"/>
      <c r="BZ287" s="67"/>
      <c r="CS287" s="4"/>
      <c r="CV287"/>
      <c r="CW287"/>
      <c r="CX287"/>
      <c r="CY287"/>
    </row>
    <row r="288" spans="61:103">
      <c r="BI288" s="67"/>
      <c r="BJ288" s="67"/>
      <c r="BK288" s="67"/>
      <c r="BL288" s="67"/>
      <c r="BM288" s="67"/>
      <c r="BN288" s="67"/>
      <c r="BR288" s="67"/>
      <c r="BS288" s="67"/>
      <c r="BT288" s="67"/>
      <c r="BU288" s="67"/>
      <c r="BV288" s="67"/>
      <c r="BX288" s="67"/>
      <c r="BY288" s="67"/>
      <c r="BZ288" s="67"/>
      <c r="CS288" s="4"/>
      <c r="CV288"/>
      <c r="CW288"/>
      <c r="CX288"/>
      <c r="CY288"/>
    </row>
    <row r="289" spans="61:103">
      <c r="BI289" s="67"/>
      <c r="BJ289" s="67"/>
      <c r="BK289" s="67"/>
      <c r="BL289" s="67"/>
      <c r="BM289" s="67"/>
      <c r="BN289" s="67"/>
      <c r="BR289" s="67"/>
      <c r="BS289" s="67"/>
      <c r="BT289" s="67"/>
      <c r="BU289" s="67"/>
      <c r="BV289" s="67"/>
      <c r="BX289" s="67"/>
      <c r="BY289" s="67"/>
      <c r="BZ289" s="67"/>
      <c r="CS289" s="4"/>
      <c r="CV289"/>
      <c r="CW289"/>
      <c r="CX289"/>
      <c r="CY289"/>
    </row>
    <row r="290" spans="61:103">
      <c r="BI290" s="67"/>
      <c r="BJ290" s="67"/>
      <c r="BK290" s="67"/>
      <c r="BL290" s="67"/>
      <c r="BM290" s="67"/>
      <c r="BN290" s="67"/>
      <c r="BR290" s="67"/>
      <c r="BS290" s="67"/>
      <c r="BT290" s="67"/>
      <c r="BU290" s="67"/>
      <c r="BV290" s="67"/>
      <c r="BX290" s="67"/>
      <c r="BY290" s="67"/>
      <c r="BZ290" s="67"/>
      <c r="CS290" s="4"/>
      <c r="CV290"/>
      <c r="CW290"/>
      <c r="CX290"/>
      <c r="CY290"/>
    </row>
    <row r="291" spans="61:103">
      <c r="BI291" s="67"/>
      <c r="BJ291" s="67"/>
      <c r="BK291" s="67"/>
      <c r="BL291" s="67"/>
      <c r="BM291" s="67"/>
      <c r="BN291" s="67"/>
      <c r="BR291" s="67"/>
      <c r="BS291" s="67"/>
      <c r="BT291" s="67"/>
      <c r="BU291" s="67"/>
      <c r="BV291" s="67"/>
      <c r="BX291" s="67"/>
      <c r="BY291" s="67"/>
      <c r="BZ291" s="67"/>
      <c r="CS291" s="4"/>
      <c r="CV291"/>
      <c r="CW291"/>
      <c r="CX291"/>
      <c r="CY291"/>
    </row>
    <row r="292" spans="61:103">
      <c r="BI292" s="67"/>
      <c r="BJ292" s="67"/>
      <c r="BK292" s="67"/>
      <c r="BL292" s="67"/>
      <c r="BM292" s="67"/>
      <c r="BN292" s="67"/>
      <c r="BR292" s="67"/>
      <c r="BS292" s="67"/>
      <c r="BT292" s="67"/>
      <c r="BU292" s="67"/>
      <c r="BV292" s="67"/>
      <c r="BX292" s="67"/>
      <c r="BY292" s="67"/>
      <c r="BZ292" s="67"/>
      <c r="CS292" s="4"/>
      <c r="CV292"/>
      <c r="CW292"/>
      <c r="CX292"/>
      <c r="CY292"/>
    </row>
    <row r="293" spans="61:103">
      <c r="BI293" s="67"/>
      <c r="BJ293" s="67"/>
      <c r="BK293" s="67"/>
      <c r="BL293" s="67"/>
      <c r="BM293" s="67"/>
      <c r="BN293" s="67"/>
      <c r="BR293" s="67"/>
      <c r="BS293" s="67"/>
      <c r="BT293" s="67"/>
      <c r="BU293" s="67"/>
      <c r="BV293" s="67"/>
      <c r="BX293" s="67"/>
      <c r="BY293" s="67"/>
      <c r="BZ293" s="67"/>
      <c r="CS293" s="4"/>
      <c r="CV293"/>
      <c r="CW293"/>
      <c r="CX293"/>
      <c r="CY293"/>
    </row>
    <row r="294" spans="61:103">
      <c r="BI294" s="67"/>
      <c r="BJ294" s="67"/>
      <c r="BK294" s="67"/>
      <c r="BL294" s="67"/>
      <c r="BM294" s="67"/>
      <c r="BN294" s="67"/>
      <c r="BR294" s="67"/>
      <c r="BS294" s="67"/>
      <c r="BT294" s="67"/>
      <c r="BU294" s="67"/>
      <c r="BV294" s="67"/>
      <c r="BX294" s="67"/>
      <c r="BY294" s="67"/>
      <c r="BZ294" s="67"/>
      <c r="CS294" s="4"/>
      <c r="CV294"/>
      <c r="CW294"/>
      <c r="CX294"/>
      <c r="CY294"/>
    </row>
    <row r="295" spans="61:103">
      <c r="BI295" s="67"/>
      <c r="BJ295" s="67"/>
      <c r="BK295" s="67"/>
      <c r="BL295" s="67"/>
      <c r="BM295" s="67"/>
      <c r="BN295" s="67"/>
      <c r="BR295" s="67"/>
      <c r="BS295" s="67"/>
      <c r="BT295" s="67"/>
      <c r="BU295" s="67"/>
      <c r="BV295" s="67"/>
      <c r="BX295" s="67"/>
      <c r="BY295" s="67"/>
      <c r="BZ295" s="67"/>
      <c r="CS295" s="4"/>
      <c r="CV295"/>
      <c r="CW295"/>
      <c r="CX295"/>
      <c r="CY295"/>
    </row>
    <row r="296" spans="61:103">
      <c r="BI296" s="67"/>
      <c r="BJ296" s="67"/>
      <c r="BK296" s="67"/>
      <c r="BL296" s="67"/>
      <c r="BM296" s="67"/>
      <c r="BN296" s="67"/>
      <c r="BR296" s="67"/>
      <c r="BS296" s="67"/>
      <c r="BT296" s="67"/>
      <c r="BU296" s="67"/>
      <c r="BV296" s="67"/>
      <c r="BX296" s="67"/>
      <c r="BY296" s="67"/>
      <c r="BZ296" s="67"/>
      <c r="CS296" s="4"/>
      <c r="CV296"/>
      <c r="CW296"/>
      <c r="CX296"/>
      <c r="CY296"/>
    </row>
    <row r="297" spans="61:103">
      <c r="BI297" s="67"/>
      <c r="BJ297" s="67"/>
      <c r="BK297" s="67"/>
      <c r="BL297" s="67"/>
      <c r="BM297" s="67"/>
      <c r="BN297" s="67"/>
      <c r="BR297" s="67"/>
      <c r="BS297" s="67"/>
      <c r="BT297" s="67"/>
      <c r="BU297" s="67"/>
      <c r="BV297" s="67"/>
      <c r="BX297" s="67"/>
      <c r="BY297" s="67"/>
      <c r="BZ297" s="67"/>
      <c r="CS297" s="4"/>
      <c r="CV297"/>
      <c r="CW297"/>
      <c r="CX297"/>
      <c r="CY297"/>
    </row>
    <row r="298" spans="61:103">
      <c r="BI298" s="67"/>
      <c r="BJ298" s="67"/>
      <c r="BK298" s="67"/>
      <c r="BL298" s="67"/>
      <c r="BM298" s="67"/>
      <c r="BN298" s="67"/>
      <c r="BR298" s="67"/>
      <c r="BS298" s="67"/>
      <c r="BT298" s="67"/>
      <c r="BU298" s="67"/>
      <c r="BV298" s="67"/>
      <c r="BX298" s="67"/>
      <c r="BY298" s="67"/>
      <c r="BZ298" s="67"/>
      <c r="CS298" s="4"/>
      <c r="CV298"/>
      <c r="CW298"/>
      <c r="CX298"/>
      <c r="CY298"/>
    </row>
    <row r="299" spans="61:103">
      <c r="BI299" s="67"/>
      <c r="BJ299" s="67"/>
      <c r="BK299" s="67"/>
      <c r="BL299" s="67"/>
      <c r="BM299" s="67"/>
      <c r="BN299" s="67"/>
      <c r="BR299" s="67"/>
      <c r="BS299" s="67"/>
      <c r="BT299" s="67"/>
      <c r="BU299" s="67"/>
      <c r="BV299" s="67"/>
      <c r="BX299" s="67"/>
      <c r="BY299" s="67"/>
      <c r="BZ299" s="67"/>
      <c r="CS299" s="4"/>
      <c r="CV299"/>
      <c r="CW299"/>
      <c r="CX299"/>
      <c r="CY299"/>
    </row>
    <row r="300" spans="61:103">
      <c r="BI300" s="67"/>
      <c r="BJ300" s="67"/>
      <c r="BK300" s="67"/>
      <c r="BL300" s="67"/>
      <c r="BM300" s="67"/>
      <c r="BN300" s="67"/>
      <c r="BR300" s="67"/>
      <c r="BS300" s="67"/>
      <c r="BT300" s="67"/>
      <c r="BU300" s="67"/>
      <c r="BV300" s="67"/>
      <c r="BX300" s="67"/>
      <c r="BY300" s="67"/>
      <c r="BZ300" s="67"/>
      <c r="CS300" s="4"/>
      <c r="CV300"/>
      <c r="CW300"/>
      <c r="CX300"/>
      <c r="CY300"/>
    </row>
    <row r="301" spans="61:103">
      <c r="BI301" s="67"/>
      <c r="BJ301" s="67"/>
      <c r="BK301" s="67"/>
      <c r="BL301" s="67"/>
      <c r="BM301" s="67"/>
      <c r="BN301" s="67"/>
      <c r="BR301" s="67"/>
      <c r="BS301" s="67"/>
      <c r="BT301" s="67"/>
      <c r="BU301" s="67"/>
      <c r="BV301" s="67"/>
      <c r="BX301" s="67"/>
      <c r="BY301" s="67"/>
      <c r="BZ301" s="67"/>
      <c r="CS301" s="4"/>
      <c r="CV301"/>
      <c r="CW301"/>
      <c r="CX301"/>
      <c r="CY301"/>
    </row>
    <row r="302" spans="61:103">
      <c r="BI302" s="67"/>
      <c r="BJ302" s="67"/>
      <c r="BK302" s="67"/>
      <c r="BL302" s="67"/>
      <c r="BM302" s="67"/>
      <c r="BN302" s="67"/>
      <c r="BR302" s="67"/>
      <c r="BS302" s="67"/>
      <c r="BT302" s="67"/>
      <c r="BU302" s="67"/>
      <c r="BV302" s="67"/>
      <c r="BX302" s="67"/>
      <c r="BY302" s="67"/>
      <c r="BZ302" s="67"/>
      <c r="CS302" s="4"/>
      <c r="CV302"/>
      <c r="CW302"/>
      <c r="CX302"/>
      <c r="CY302"/>
    </row>
    <row r="303" spans="61:103">
      <c r="BI303" s="67"/>
      <c r="BJ303" s="67"/>
      <c r="BK303" s="67"/>
      <c r="BL303" s="67"/>
      <c r="BM303" s="67"/>
      <c r="BN303" s="67"/>
      <c r="BR303" s="67"/>
      <c r="BS303" s="67"/>
      <c r="BT303" s="67"/>
      <c r="BU303" s="67"/>
      <c r="BV303" s="67"/>
      <c r="BX303" s="67"/>
      <c r="BY303" s="67"/>
      <c r="BZ303" s="67"/>
      <c r="CS303" s="4"/>
      <c r="CV303"/>
      <c r="CW303"/>
      <c r="CX303"/>
      <c r="CY303"/>
    </row>
    <row r="304" spans="61:103">
      <c r="BI304" s="67"/>
      <c r="BJ304" s="67"/>
      <c r="BK304" s="67"/>
      <c r="BL304" s="67"/>
      <c r="BM304" s="67"/>
      <c r="BN304" s="67"/>
      <c r="BR304" s="67"/>
      <c r="BS304" s="67"/>
      <c r="BT304" s="67"/>
      <c r="BU304" s="67"/>
      <c r="BV304" s="67"/>
      <c r="BX304" s="67"/>
      <c r="BY304" s="67"/>
      <c r="BZ304" s="67"/>
      <c r="CS304" s="4"/>
      <c r="CV304"/>
      <c r="CW304"/>
      <c r="CX304"/>
      <c r="CY304"/>
    </row>
    <row r="305" spans="61:103">
      <c r="BI305" s="67"/>
      <c r="BJ305" s="67"/>
      <c r="BK305" s="67"/>
      <c r="BL305" s="67"/>
      <c r="BM305" s="67"/>
      <c r="BN305" s="67"/>
      <c r="BR305" s="67"/>
      <c r="BS305" s="67"/>
      <c r="BT305" s="67"/>
      <c r="BU305" s="67"/>
      <c r="BV305" s="67"/>
      <c r="BX305" s="67"/>
      <c r="BY305" s="67"/>
      <c r="BZ305" s="67"/>
      <c r="CS305" s="4"/>
      <c r="CV305"/>
      <c r="CW305"/>
      <c r="CX305"/>
      <c r="CY305"/>
    </row>
    <row r="306" spans="61:103">
      <c r="BI306" s="67"/>
      <c r="BJ306" s="67"/>
      <c r="BK306" s="67"/>
      <c r="BL306" s="67"/>
      <c r="BM306" s="67"/>
      <c r="BN306" s="67"/>
      <c r="BR306" s="67"/>
      <c r="BS306" s="67"/>
      <c r="BT306" s="67"/>
      <c r="BU306" s="67"/>
      <c r="BV306" s="67"/>
      <c r="BX306" s="67"/>
      <c r="BY306" s="67"/>
      <c r="BZ306" s="67"/>
      <c r="CS306" s="4"/>
      <c r="CV306"/>
      <c r="CW306"/>
      <c r="CX306"/>
      <c r="CY306"/>
    </row>
    <row r="307" spans="61:103">
      <c r="BI307" s="67"/>
      <c r="BJ307" s="67"/>
      <c r="BK307" s="67"/>
      <c r="BL307" s="67"/>
      <c r="BM307" s="67"/>
      <c r="BN307" s="67"/>
      <c r="BR307" s="67"/>
      <c r="BS307" s="67"/>
      <c r="BT307" s="67"/>
      <c r="BU307" s="67"/>
      <c r="BV307" s="67"/>
      <c r="BX307" s="67"/>
      <c r="BY307" s="67"/>
      <c r="BZ307" s="67"/>
      <c r="CS307" s="4"/>
      <c r="CV307"/>
      <c r="CW307"/>
      <c r="CX307"/>
      <c r="CY307"/>
    </row>
    <row r="308" spans="61:103">
      <c r="BI308" s="67"/>
      <c r="BJ308" s="67"/>
      <c r="BK308" s="67"/>
      <c r="BL308" s="67"/>
      <c r="BM308" s="67"/>
      <c r="BN308" s="67"/>
      <c r="BR308" s="67"/>
      <c r="BS308" s="67"/>
      <c r="BT308" s="67"/>
      <c r="BU308" s="67"/>
      <c r="BV308" s="67"/>
      <c r="BX308" s="67"/>
      <c r="BY308" s="67"/>
      <c r="BZ308" s="67"/>
      <c r="CS308" s="4"/>
      <c r="CV308"/>
      <c r="CW308"/>
      <c r="CX308"/>
      <c r="CY308"/>
    </row>
    <row r="309" spans="61:103">
      <c r="BI309" s="67"/>
      <c r="BJ309" s="67"/>
      <c r="BK309" s="67"/>
      <c r="BL309" s="67"/>
      <c r="BM309" s="67"/>
      <c r="BN309" s="67"/>
      <c r="BR309" s="67"/>
      <c r="BS309" s="67"/>
      <c r="BT309" s="67"/>
      <c r="BU309" s="67"/>
      <c r="BV309" s="67"/>
      <c r="BX309" s="67"/>
      <c r="BY309" s="67"/>
      <c r="BZ309" s="67"/>
      <c r="CS309" s="4"/>
      <c r="CV309"/>
      <c r="CW309"/>
      <c r="CX309"/>
      <c r="CY309"/>
    </row>
    <row r="310" spans="61:103">
      <c r="BI310" s="67"/>
      <c r="BJ310" s="67"/>
      <c r="BK310" s="67"/>
      <c r="BL310" s="67"/>
      <c r="BM310" s="67"/>
      <c r="BN310" s="67"/>
      <c r="BR310" s="67"/>
      <c r="BS310" s="67"/>
      <c r="BT310" s="67"/>
      <c r="BU310" s="67"/>
      <c r="BV310" s="67"/>
      <c r="BX310" s="67"/>
      <c r="BY310" s="67"/>
      <c r="BZ310" s="67"/>
      <c r="CS310" s="4"/>
      <c r="CV310"/>
      <c r="CW310"/>
      <c r="CX310"/>
      <c r="CY310"/>
    </row>
    <row r="311" spans="61:103">
      <c r="BI311" s="67"/>
      <c r="BJ311" s="67"/>
      <c r="BK311" s="67"/>
      <c r="BL311" s="67"/>
      <c r="BM311" s="67"/>
      <c r="BN311" s="67"/>
      <c r="BR311" s="67"/>
      <c r="BS311" s="67"/>
      <c r="BT311" s="67"/>
      <c r="BU311" s="67"/>
      <c r="BV311" s="67"/>
      <c r="BX311" s="67"/>
      <c r="BY311" s="67"/>
      <c r="BZ311" s="67"/>
      <c r="CS311" s="4"/>
      <c r="CV311"/>
      <c r="CW311"/>
      <c r="CX311"/>
      <c r="CY311"/>
    </row>
    <row r="312" spans="61:103">
      <c r="BI312" s="67"/>
      <c r="BJ312" s="67"/>
      <c r="BK312" s="67"/>
      <c r="BL312" s="67"/>
      <c r="BM312" s="67"/>
      <c r="BN312" s="67"/>
      <c r="BR312" s="67"/>
      <c r="BS312" s="67"/>
      <c r="BT312" s="67"/>
      <c r="BU312" s="67"/>
      <c r="BV312" s="67"/>
      <c r="BX312" s="67"/>
      <c r="BY312" s="67"/>
      <c r="BZ312" s="67"/>
      <c r="CS312" s="4"/>
      <c r="CV312"/>
      <c r="CW312"/>
      <c r="CX312"/>
      <c r="CY312"/>
    </row>
    <row r="313" spans="61:103">
      <c r="BI313" s="67"/>
      <c r="BJ313" s="67"/>
      <c r="BK313" s="67"/>
      <c r="BL313" s="67"/>
      <c r="BM313" s="67"/>
      <c r="BN313" s="67"/>
      <c r="BR313" s="67"/>
      <c r="BS313" s="67"/>
      <c r="BT313" s="67"/>
      <c r="BU313" s="67"/>
      <c r="BV313" s="67"/>
      <c r="BX313" s="67"/>
      <c r="BY313" s="67"/>
      <c r="BZ313" s="67"/>
      <c r="CS313" s="4"/>
      <c r="CV313"/>
      <c r="CW313"/>
      <c r="CX313"/>
      <c r="CY313"/>
    </row>
    <row r="314" spans="61:103">
      <c r="BI314" s="67"/>
      <c r="BJ314" s="67"/>
      <c r="BK314" s="67"/>
      <c r="BL314" s="67"/>
      <c r="BM314" s="67"/>
      <c r="BN314" s="67"/>
      <c r="BR314" s="67"/>
      <c r="BS314" s="67"/>
      <c r="BT314" s="67"/>
      <c r="BU314" s="67"/>
      <c r="BV314" s="67"/>
      <c r="BX314" s="67"/>
      <c r="BY314" s="67"/>
      <c r="BZ314" s="67"/>
      <c r="CS314" s="4"/>
      <c r="CV314"/>
      <c r="CW314"/>
      <c r="CX314"/>
      <c r="CY314"/>
    </row>
    <row r="315" spans="61:103">
      <c r="BI315" s="67"/>
      <c r="BJ315" s="67"/>
      <c r="BK315" s="67"/>
      <c r="BL315" s="67"/>
      <c r="BM315" s="67"/>
      <c r="BN315" s="67"/>
      <c r="BR315" s="67"/>
      <c r="BS315" s="67"/>
      <c r="BT315" s="67"/>
      <c r="BU315" s="67"/>
      <c r="BV315" s="67"/>
      <c r="BX315" s="67"/>
      <c r="BY315" s="67"/>
      <c r="BZ315" s="67"/>
      <c r="CS315" s="4"/>
      <c r="CV315"/>
      <c r="CW315"/>
      <c r="CX315"/>
      <c r="CY315"/>
    </row>
    <row r="316" spans="61:103">
      <c r="BI316" s="67"/>
      <c r="BJ316" s="67"/>
      <c r="BK316" s="67"/>
      <c r="BL316" s="67"/>
      <c r="BM316" s="67"/>
      <c r="BN316" s="67"/>
      <c r="BR316" s="67"/>
      <c r="BS316" s="67"/>
      <c r="BT316" s="67"/>
      <c r="BU316" s="67"/>
      <c r="BV316" s="67"/>
      <c r="BX316" s="67"/>
      <c r="BY316" s="67"/>
      <c r="BZ316" s="67"/>
      <c r="CS316" s="4"/>
      <c r="CV316"/>
      <c r="CW316"/>
      <c r="CX316"/>
      <c r="CY316"/>
    </row>
    <row r="317" spans="61:103">
      <c r="BI317" s="67"/>
      <c r="BJ317" s="67"/>
      <c r="BK317" s="67"/>
      <c r="BL317" s="67"/>
      <c r="BM317" s="67"/>
      <c r="BN317" s="67"/>
      <c r="BR317" s="67"/>
      <c r="BS317" s="67"/>
      <c r="BT317" s="67"/>
      <c r="BU317" s="67"/>
      <c r="BV317" s="67"/>
      <c r="BX317" s="67"/>
      <c r="BY317" s="67"/>
      <c r="BZ317" s="67"/>
      <c r="CS317" s="4"/>
      <c r="CV317"/>
      <c r="CW317"/>
      <c r="CX317"/>
      <c r="CY317"/>
    </row>
    <row r="318" spans="61:103">
      <c r="BI318" s="67"/>
      <c r="BJ318" s="67"/>
      <c r="BK318" s="67"/>
      <c r="BL318" s="67"/>
      <c r="BM318" s="67"/>
      <c r="BN318" s="67"/>
      <c r="BR318" s="67"/>
      <c r="BS318" s="67"/>
      <c r="BT318" s="67"/>
      <c r="BU318" s="67"/>
      <c r="BV318" s="67"/>
      <c r="BX318" s="67"/>
      <c r="BY318" s="67"/>
      <c r="BZ318" s="67"/>
      <c r="CS318" s="4"/>
      <c r="CV318"/>
      <c r="CW318"/>
      <c r="CX318"/>
      <c r="CY318"/>
    </row>
    <row r="319" spans="61:103">
      <c r="BI319" s="67"/>
      <c r="BJ319" s="67"/>
      <c r="BK319" s="67"/>
      <c r="BL319" s="67"/>
      <c r="BM319" s="67"/>
      <c r="BN319" s="67"/>
      <c r="BR319" s="67"/>
      <c r="BS319" s="67"/>
      <c r="BT319" s="67"/>
      <c r="BU319" s="67"/>
      <c r="BV319" s="67"/>
      <c r="BX319" s="67"/>
      <c r="BY319" s="67"/>
      <c r="BZ319" s="67"/>
      <c r="CS319" s="4"/>
      <c r="CV319"/>
      <c r="CW319"/>
      <c r="CX319"/>
      <c r="CY319"/>
    </row>
    <row r="320" spans="61:103">
      <c r="BI320" s="67"/>
      <c r="BJ320" s="67"/>
      <c r="BK320" s="67"/>
      <c r="BL320" s="67"/>
      <c r="BM320" s="67"/>
      <c r="BN320" s="67"/>
      <c r="BR320" s="67"/>
      <c r="BS320" s="67"/>
      <c r="BT320" s="67"/>
      <c r="BU320" s="67"/>
      <c r="BV320" s="67"/>
      <c r="BX320" s="67"/>
      <c r="BY320" s="67"/>
      <c r="BZ320" s="67"/>
      <c r="CS320" s="4"/>
      <c r="CV320"/>
      <c r="CW320"/>
      <c r="CX320"/>
      <c r="CY320"/>
    </row>
    <row r="321" spans="61:103">
      <c r="BI321" s="67"/>
      <c r="BJ321" s="67"/>
      <c r="BK321" s="67"/>
      <c r="BL321" s="67"/>
      <c r="BM321" s="67"/>
      <c r="BN321" s="67"/>
      <c r="BR321" s="67"/>
      <c r="BS321" s="67"/>
      <c r="BT321" s="67"/>
      <c r="BU321" s="67"/>
      <c r="BV321" s="67"/>
      <c r="BX321" s="67"/>
      <c r="BY321" s="67"/>
      <c r="BZ321" s="67"/>
      <c r="CS321" s="4"/>
      <c r="CV321"/>
      <c r="CW321"/>
      <c r="CX321"/>
      <c r="CY321"/>
    </row>
    <row r="322" spans="61:103">
      <c r="BI322" s="67"/>
      <c r="BJ322" s="67"/>
      <c r="BK322" s="67"/>
      <c r="BL322" s="67"/>
      <c r="BM322" s="67"/>
      <c r="BN322" s="67"/>
      <c r="BR322" s="67"/>
      <c r="BS322" s="67"/>
      <c r="BT322" s="67"/>
      <c r="BU322" s="67"/>
      <c r="BV322" s="67"/>
      <c r="BX322" s="67"/>
      <c r="BY322" s="67"/>
      <c r="BZ322" s="67"/>
      <c r="CS322" s="4"/>
      <c r="CV322"/>
      <c r="CW322"/>
      <c r="CX322"/>
      <c r="CY322"/>
    </row>
    <row r="323" spans="61:103">
      <c r="BI323" s="67"/>
      <c r="BJ323" s="67"/>
      <c r="BK323" s="67"/>
      <c r="BL323" s="67"/>
      <c r="BM323" s="67"/>
      <c r="BN323" s="67"/>
      <c r="BR323" s="67"/>
      <c r="BS323" s="67"/>
      <c r="BT323" s="67"/>
      <c r="BU323" s="67"/>
      <c r="BV323" s="67"/>
      <c r="BX323" s="67"/>
      <c r="BY323" s="67"/>
      <c r="BZ323" s="67"/>
      <c r="CS323" s="4"/>
      <c r="CV323"/>
      <c r="CW323"/>
      <c r="CX323"/>
      <c r="CY323"/>
    </row>
    <row r="324" spans="61:103">
      <c r="BI324" s="67"/>
      <c r="BJ324" s="67"/>
      <c r="BK324" s="67"/>
      <c r="BL324" s="67"/>
      <c r="BM324" s="67"/>
      <c r="BN324" s="67"/>
      <c r="BR324" s="67"/>
      <c r="BS324" s="67"/>
      <c r="BT324" s="67"/>
      <c r="BU324" s="67"/>
      <c r="BV324" s="67"/>
      <c r="BX324" s="67"/>
      <c r="BY324" s="67"/>
      <c r="BZ324" s="67"/>
      <c r="CS324" s="4"/>
      <c r="CV324"/>
      <c r="CW324"/>
      <c r="CX324"/>
      <c r="CY324"/>
    </row>
    <row r="325" spans="61:103">
      <c r="BI325" s="67"/>
      <c r="BJ325" s="67"/>
      <c r="BK325" s="67"/>
      <c r="BL325" s="67"/>
      <c r="BM325" s="67"/>
      <c r="BN325" s="67"/>
      <c r="BR325" s="67"/>
      <c r="BS325" s="67"/>
      <c r="BT325" s="67"/>
      <c r="BU325" s="67"/>
      <c r="BV325" s="67"/>
      <c r="BX325" s="67"/>
      <c r="BY325" s="67"/>
      <c r="BZ325" s="67"/>
      <c r="CS325" s="4"/>
      <c r="CV325"/>
      <c r="CW325"/>
      <c r="CX325"/>
      <c r="CY325"/>
    </row>
    <row r="326" spans="61:103">
      <c r="BI326" s="67"/>
      <c r="BJ326" s="67"/>
      <c r="BK326" s="67"/>
      <c r="BL326" s="67"/>
      <c r="BM326" s="67"/>
      <c r="BN326" s="67"/>
      <c r="BR326" s="67"/>
      <c r="BS326" s="67"/>
      <c r="BT326" s="67"/>
      <c r="BU326" s="67"/>
      <c r="BV326" s="67"/>
      <c r="BX326" s="67"/>
      <c r="BY326" s="67"/>
      <c r="BZ326" s="67"/>
      <c r="CS326" s="4"/>
      <c r="CV326"/>
      <c r="CW326"/>
      <c r="CX326"/>
      <c r="CY326"/>
    </row>
    <row r="327" spans="61:103">
      <c r="BI327" s="67"/>
      <c r="BJ327" s="67"/>
      <c r="BK327" s="67"/>
      <c r="BL327" s="67"/>
      <c r="BM327" s="67"/>
      <c r="BN327" s="67"/>
      <c r="BR327" s="67"/>
      <c r="BS327" s="67"/>
      <c r="BT327" s="67"/>
      <c r="BU327" s="67"/>
      <c r="BV327" s="67"/>
      <c r="BX327" s="67"/>
      <c r="BY327" s="67"/>
      <c r="BZ327" s="67"/>
      <c r="CS327" s="4"/>
      <c r="CV327"/>
      <c r="CW327"/>
      <c r="CX327"/>
      <c r="CY327"/>
    </row>
    <row r="328" spans="61:103">
      <c r="BI328" s="67"/>
      <c r="BJ328" s="67"/>
      <c r="BK328" s="67"/>
      <c r="BL328" s="67"/>
      <c r="BM328" s="67"/>
      <c r="BN328" s="67"/>
      <c r="BR328" s="67"/>
      <c r="BS328" s="67"/>
      <c r="BT328" s="67"/>
      <c r="BU328" s="67"/>
      <c r="BV328" s="67"/>
      <c r="BX328" s="67"/>
      <c r="BY328" s="67"/>
      <c r="BZ328" s="67"/>
      <c r="CS328" s="4"/>
      <c r="CV328"/>
      <c r="CW328"/>
      <c r="CX328"/>
      <c r="CY328"/>
    </row>
    <row r="329" spans="61:103">
      <c r="BI329" s="67"/>
      <c r="BJ329" s="67"/>
      <c r="BK329" s="67"/>
      <c r="BL329" s="67"/>
      <c r="BM329" s="67"/>
      <c r="BN329" s="67"/>
      <c r="BR329" s="67"/>
      <c r="BS329" s="67"/>
      <c r="BT329" s="67"/>
      <c r="BU329" s="67"/>
      <c r="BV329" s="67"/>
      <c r="BX329" s="67"/>
      <c r="BY329" s="67"/>
      <c r="BZ329" s="67"/>
      <c r="CS329" s="4"/>
      <c r="CV329"/>
      <c r="CW329"/>
      <c r="CX329"/>
      <c r="CY329"/>
    </row>
    <row r="330" spans="61:103">
      <c r="BI330" s="67"/>
      <c r="BJ330" s="67"/>
      <c r="BK330" s="67"/>
      <c r="BL330" s="67"/>
      <c r="BM330" s="67"/>
      <c r="BN330" s="67"/>
      <c r="BR330" s="67"/>
      <c r="BS330" s="67"/>
      <c r="BT330" s="67"/>
      <c r="BU330" s="67"/>
      <c r="BV330" s="67"/>
      <c r="BX330" s="67"/>
      <c r="BY330" s="67"/>
      <c r="BZ330" s="67"/>
      <c r="CS330" s="4"/>
      <c r="CV330"/>
      <c r="CW330"/>
      <c r="CX330"/>
      <c r="CY330"/>
    </row>
    <row r="331" spans="61:103">
      <c r="BI331" s="67"/>
      <c r="BJ331" s="67"/>
      <c r="BK331" s="67"/>
      <c r="BL331" s="67"/>
      <c r="BM331" s="67"/>
      <c r="BN331" s="67"/>
      <c r="BR331" s="67"/>
      <c r="BS331" s="67"/>
      <c r="BT331" s="67"/>
      <c r="BU331" s="67"/>
      <c r="BV331" s="67"/>
      <c r="BX331" s="67"/>
      <c r="BY331" s="67"/>
      <c r="BZ331" s="67"/>
      <c r="CS331" s="4"/>
      <c r="CV331"/>
      <c r="CW331"/>
      <c r="CX331"/>
      <c r="CY331"/>
    </row>
    <row r="332" spans="61:103">
      <c r="BI332" s="67"/>
      <c r="BJ332" s="67"/>
      <c r="BK332" s="67"/>
      <c r="BL332" s="67"/>
      <c r="BM332" s="67"/>
      <c r="BN332" s="67"/>
      <c r="BR332" s="67"/>
      <c r="BS332" s="67"/>
      <c r="BT332" s="67"/>
      <c r="BU332" s="67"/>
      <c r="BV332" s="67"/>
      <c r="BX332" s="67"/>
      <c r="BY332" s="67"/>
      <c r="BZ332" s="67"/>
      <c r="CS332" s="4"/>
      <c r="CV332"/>
      <c r="CW332"/>
      <c r="CX332"/>
      <c r="CY332"/>
    </row>
    <row r="333" spans="61:103">
      <c r="BI333" s="67"/>
      <c r="BJ333" s="67"/>
      <c r="BK333" s="67"/>
      <c r="BL333" s="67"/>
      <c r="BM333" s="67"/>
      <c r="BN333" s="67"/>
      <c r="BR333" s="67"/>
      <c r="BS333" s="67"/>
      <c r="BT333" s="67"/>
      <c r="BU333" s="67"/>
      <c r="BV333" s="67"/>
      <c r="BX333" s="67"/>
      <c r="BY333" s="67"/>
      <c r="BZ333" s="67"/>
      <c r="CS333" s="4"/>
      <c r="CV333"/>
      <c r="CW333"/>
      <c r="CX333"/>
      <c r="CY333"/>
    </row>
    <row r="334" spans="61:103">
      <c r="BI334" s="67"/>
      <c r="BJ334" s="67"/>
      <c r="BK334" s="67"/>
      <c r="BL334" s="67"/>
      <c r="BM334" s="67"/>
      <c r="BN334" s="67"/>
      <c r="BR334" s="67"/>
      <c r="BS334" s="67"/>
      <c r="BT334" s="67"/>
      <c r="BU334" s="67"/>
      <c r="BV334" s="67"/>
      <c r="BX334" s="67"/>
      <c r="BY334" s="67"/>
      <c r="BZ334" s="67"/>
      <c r="CS334" s="4"/>
      <c r="CV334"/>
      <c r="CW334"/>
      <c r="CX334"/>
      <c r="CY334"/>
    </row>
    <row r="335" spans="61:103">
      <c r="BI335" s="67"/>
      <c r="BJ335" s="67"/>
      <c r="BK335" s="67"/>
      <c r="BL335" s="67"/>
      <c r="BM335" s="67"/>
      <c r="BN335" s="67"/>
      <c r="BR335" s="67"/>
      <c r="BS335" s="67"/>
      <c r="BT335" s="67"/>
      <c r="BU335" s="67"/>
      <c r="BV335" s="67"/>
      <c r="BX335" s="67"/>
      <c r="BY335" s="67"/>
      <c r="BZ335" s="67"/>
      <c r="CS335" s="4"/>
      <c r="CV335"/>
      <c r="CW335"/>
      <c r="CX335"/>
      <c r="CY335"/>
    </row>
    <row r="336" spans="61:103">
      <c r="BI336" s="67"/>
      <c r="BJ336" s="67"/>
      <c r="BK336" s="67"/>
      <c r="BL336" s="67"/>
      <c r="BM336" s="67"/>
      <c r="BN336" s="67"/>
      <c r="BR336" s="67"/>
      <c r="BS336" s="67"/>
      <c r="BT336" s="67"/>
      <c r="BU336" s="67"/>
      <c r="BV336" s="67"/>
      <c r="BX336" s="67"/>
      <c r="BY336" s="67"/>
      <c r="BZ336" s="67"/>
      <c r="CS336" s="4"/>
      <c r="CV336"/>
      <c r="CW336"/>
      <c r="CX336"/>
      <c r="CY336"/>
    </row>
    <row r="337" spans="61:103">
      <c r="BI337" s="67"/>
      <c r="BJ337" s="67"/>
      <c r="BK337" s="67"/>
      <c r="BL337" s="67"/>
      <c r="BM337" s="67"/>
      <c r="BN337" s="67"/>
      <c r="BR337" s="67"/>
      <c r="BS337" s="67"/>
      <c r="BT337" s="67"/>
      <c r="BU337" s="67"/>
      <c r="BV337" s="67"/>
      <c r="BX337" s="67"/>
      <c r="BY337" s="67"/>
      <c r="BZ337" s="67"/>
      <c r="CS337" s="4"/>
      <c r="CV337"/>
      <c r="CW337"/>
      <c r="CX337"/>
      <c r="CY337"/>
    </row>
    <row r="338" spans="61:103">
      <c r="BI338" s="67"/>
      <c r="BJ338" s="67"/>
      <c r="BK338" s="67"/>
      <c r="BL338" s="67"/>
      <c r="BM338" s="67"/>
      <c r="BN338" s="67"/>
      <c r="BR338" s="67"/>
      <c r="BS338" s="67"/>
      <c r="BT338" s="67"/>
      <c r="BU338" s="67"/>
      <c r="BV338" s="67"/>
      <c r="BX338" s="67"/>
      <c r="BY338" s="67"/>
      <c r="BZ338" s="67"/>
      <c r="CS338" s="4"/>
      <c r="CV338"/>
      <c r="CW338"/>
      <c r="CX338"/>
      <c r="CY338"/>
    </row>
    <row r="339" spans="61:103">
      <c r="BI339" s="67"/>
      <c r="BJ339" s="67"/>
      <c r="BK339" s="67"/>
      <c r="BL339" s="67"/>
      <c r="BM339" s="67"/>
      <c r="BN339" s="67"/>
      <c r="BR339" s="67"/>
      <c r="BS339" s="67"/>
      <c r="BT339" s="67"/>
      <c r="BU339" s="67"/>
      <c r="BV339" s="67"/>
      <c r="BX339" s="67"/>
      <c r="BY339" s="67"/>
      <c r="BZ339" s="67"/>
      <c r="CS339" s="4"/>
      <c r="CV339"/>
      <c r="CW339"/>
      <c r="CX339"/>
      <c r="CY339"/>
    </row>
    <row r="340" spans="61:103">
      <c r="BI340" s="67"/>
      <c r="BJ340" s="67"/>
      <c r="BK340" s="67"/>
      <c r="BL340" s="67"/>
      <c r="BM340" s="67"/>
      <c r="BN340" s="67"/>
      <c r="BR340" s="67"/>
      <c r="BS340" s="67"/>
      <c r="BT340" s="67"/>
      <c r="BU340" s="67"/>
      <c r="BV340" s="67"/>
      <c r="BX340" s="67"/>
      <c r="BY340" s="67"/>
      <c r="BZ340" s="67"/>
      <c r="CS340" s="4"/>
      <c r="CV340"/>
      <c r="CW340"/>
      <c r="CX340"/>
      <c r="CY340"/>
    </row>
    <row r="341" spans="61:103">
      <c r="BI341" s="67"/>
      <c r="BJ341" s="67"/>
      <c r="BK341" s="67"/>
      <c r="BL341" s="67"/>
      <c r="BM341" s="67"/>
      <c r="BN341" s="67"/>
      <c r="BR341" s="67"/>
      <c r="BS341" s="67"/>
      <c r="BT341" s="67"/>
      <c r="BU341" s="67"/>
      <c r="BV341" s="67"/>
      <c r="BX341" s="67"/>
      <c r="BY341" s="67"/>
      <c r="BZ341" s="67"/>
      <c r="CS341" s="4"/>
      <c r="CV341"/>
      <c r="CW341"/>
      <c r="CX341"/>
      <c r="CY341"/>
    </row>
    <row r="342" spans="61:103">
      <c r="BI342" s="67"/>
      <c r="BJ342" s="67"/>
      <c r="BK342" s="67"/>
      <c r="BL342" s="67"/>
      <c r="BM342" s="67"/>
      <c r="BN342" s="67"/>
      <c r="BR342" s="67"/>
      <c r="BS342" s="67"/>
      <c r="BT342" s="67"/>
      <c r="BU342" s="67"/>
      <c r="BV342" s="67"/>
      <c r="BX342" s="67"/>
      <c r="BY342" s="67"/>
      <c r="BZ342" s="67"/>
      <c r="CS342" s="4"/>
      <c r="CV342"/>
      <c r="CW342"/>
      <c r="CX342"/>
      <c r="CY342"/>
    </row>
    <row r="343" spans="61:103">
      <c r="BI343" s="67"/>
      <c r="BJ343" s="67"/>
      <c r="BK343" s="67"/>
      <c r="BL343" s="67"/>
      <c r="BM343" s="67"/>
      <c r="BN343" s="67"/>
      <c r="BR343" s="67"/>
      <c r="BS343" s="67"/>
      <c r="BT343" s="67"/>
      <c r="BU343" s="67"/>
      <c r="BV343" s="67"/>
      <c r="BX343" s="67"/>
      <c r="BY343" s="67"/>
      <c r="BZ343" s="67"/>
      <c r="CS343" s="4"/>
      <c r="CV343"/>
      <c r="CW343"/>
      <c r="CX343"/>
      <c r="CY343"/>
    </row>
    <row r="344" spans="61:103">
      <c r="BI344" s="67"/>
      <c r="BJ344" s="67"/>
      <c r="BK344" s="67"/>
      <c r="BL344" s="67"/>
      <c r="BM344" s="67"/>
      <c r="BN344" s="67"/>
      <c r="BR344" s="67"/>
      <c r="BS344" s="67"/>
      <c r="BT344" s="67"/>
      <c r="BU344" s="67"/>
      <c r="BV344" s="67"/>
      <c r="BX344" s="67"/>
      <c r="BY344" s="67"/>
      <c r="BZ344" s="67"/>
      <c r="CS344" s="4"/>
      <c r="CV344"/>
      <c r="CW344"/>
      <c r="CX344"/>
      <c r="CY344"/>
    </row>
    <row r="345" spans="61:103">
      <c r="BI345" s="67"/>
      <c r="BJ345" s="67"/>
      <c r="BK345" s="67"/>
      <c r="BL345" s="67"/>
      <c r="BM345" s="67"/>
      <c r="BN345" s="67"/>
      <c r="BR345" s="67"/>
      <c r="BS345" s="67"/>
      <c r="BT345" s="67"/>
      <c r="BU345" s="67"/>
      <c r="BV345" s="67"/>
      <c r="BX345" s="67"/>
      <c r="BY345" s="67"/>
      <c r="BZ345" s="67"/>
      <c r="CS345" s="4"/>
      <c r="CV345"/>
      <c r="CW345"/>
      <c r="CX345"/>
      <c r="CY345"/>
    </row>
    <row r="346" spans="61:103">
      <c r="BI346" s="67"/>
      <c r="BJ346" s="67"/>
      <c r="BK346" s="67"/>
      <c r="BL346" s="67"/>
      <c r="BM346" s="67"/>
      <c r="BN346" s="67"/>
      <c r="BR346" s="67"/>
      <c r="BS346" s="67"/>
      <c r="BT346" s="67"/>
      <c r="BU346" s="67"/>
      <c r="BV346" s="67"/>
      <c r="BX346" s="67"/>
      <c r="BY346" s="67"/>
      <c r="BZ346" s="67"/>
      <c r="CS346" s="4"/>
      <c r="CV346"/>
      <c r="CW346"/>
      <c r="CX346"/>
      <c r="CY346"/>
    </row>
    <row r="347" spans="61:103">
      <c r="BI347" s="67"/>
      <c r="BJ347" s="67"/>
      <c r="BK347" s="67"/>
      <c r="BL347" s="67"/>
      <c r="BM347" s="67"/>
      <c r="BN347" s="67"/>
      <c r="BR347" s="67"/>
      <c r="BS347" s="67"/>
      <c r="BT347" s="67"/>
      <c r="BU347" s="67"/>
      <c r="BV347" s="67"/>
      <c r="BX347" s="67"/>
      <c r="BY347" s="67"/>
      <c r="BZ347" s="67"/>
      <c r="CS347" s="4"/>
      <c r="CV347"/>
      <c r="CW347"/>
      <c r="CX347"/>
      <c r="CY347"/>
    </row>
    <row r="348" spans="61:103">
      <c r="BI348" s="67"/>
      <c r="BJ348" s="67"/>
      <c r="BK348" s="67"/>
      <c r="BL348" s="67"/>
      <c r="BM348" s="67"/>
      <c r="BN348" s="67"/>
      <c r="BR348" s="67"/>
      <c r="BS348" s="67"/>
      <c r="BT348" s="67"/>
      <c r="BU348" s="67"/>
      <c r="BV348" s="67"/>
      <c r="BX348" s="67"/>
      <c r="BY348" s="67"/>
      <c r="BZ348" s="67"/>
      <c r="CS348" s="4"/>
      <c r="CV348"/>
      <c r="CW348"/>
      <c r="CX348"/>
      <c r="CY348"/>
    </row>
    <row r="349" spans="61:103">
      <c r="BI349" s="67"/>
      <c r="BJ349" s="67"/>
      <c r="BK349" s="67"/>
      <c r="BL349" s="67"/>
      <c r="BM349" s="67"/>
      <c r="BN349" s="67"/>
      <c r="BR349" s="67"/>
      <c r="BS349" s="67"/>
      <c r="BT349" s="67"/>
      <c r="BU349" s="67"/>
      <c r="BV349" s="67"/>
      <c r="BX349" s="67"/>
      <c r="BY349" s="67"/>
      <c r="BZ349" s="67"/>
      <c r="CS349" s="4"/>
      <c r="CV349"/>
      <c r="CW349"/>
      <c r="CX349"/>
      <c r="CY349"/>
    </row>
    <row r="350" spans="61:103">
      <c r="BI350" s="67"/>
      <c r="BJ350" s="67"/>
      <c r="BK350" s="67"/>
      <c r="BL350" s="67"/>
      <c r="BM350" s="67"/>
      <c r="BN350" s="67"/>
      <c r="BR350" s="67"/>
      <c r="BS350" s="67"/>
      <c r="BT350" s="67"/>
      <c r="BU350" s="67"/>
      <c r="BV350" s="67"/>
      <c r="BX350" s="67"/>
      <c r="BY350" s="67"/>
      <c r="BZ350" s="67"/>
      <c r="CS350" s="4"/>
      <c r="CV350"/>
      <c r="CW350"/>
      <c r="CX350"/>
      <c r="CY350"/>
    </row>
    <row r="351" spans="61:103">
      <c r="BI351" s="67"/>
      <c r="BJ351" s="67"/>
      <c r="BK351" s="67"/>
      <c r="BL351" s="67"/>
      <c r="BM351" s="67"/>
      <c r="BN351" s="67"/>
      <c r="BR351" s="67"/>
      <c r="BS351" s="67"/>
      <c r="BT351" s="67"/>
      <c r="BU351" s="67"/>
      <c r="BV351" s="67"/>
      <c r="BX351" s="67"/>
      <c r="BY351" s="67"/>
      <c r="BZ351" s="67"/>
      <c r="CS351" s="4"/>
      <c r="CV351"/>
      <c r="CW351"/>
      <c r="CX351"/>
      <c r="CY351"/>
    </row>
    <row r="352" spans="61:103">
      <c r="BI352" s="67"/>
      <c r="BJ352" s="67"/>
      <c r="BK352" s="67"/>
      <c r="BL352" s="67"/>
      <c r="BM352" s="67"/>
      <c r="BN352" s="67"/>
      <c r="BR352" s="67"/>
      <c r="BS352" s="67"/>
      <c r="BT352" s="67"/>
      <c r="BU352" s="67"/>
      <c r="BV352" s="67"/>
      <c r="BX352" s="67"/>
      <c r="BY352" s="67"/>
      <c r="BZ352" s="67"/>
      <c r="CS352" s="4"/>
      <c r="CV352"/>
      <c r="CW352"/>
      <c r="CX352"/>
      <c r="CY352"/>
    </row>
    <row r="353" spans="61:105">
      <c r="BI353" s="67"/>
      <c r="BJ353" s="67"/>
      <c r="BK353" s="67"/>
      <c r="BL353" s="67"/>
      <c r="BM353" s="67"/>
      <c r="BN353" s="67"/>
      <c r="BR353" s="67"/>
      <c r="BS353" s="67"/>
      <c r="BT353" s="67"/>
      <c r="BU353" s="67"/>
      <c r="BV353" s="67"/>
      <c r="BX353" s="67"/>
      <c r="BY353" s="67"/>
      <c r="BZ353" s="67"/>
      <c r="CS353" s="4"/>
      <c r="CV353"/>
      <c r="CW353"/>
      <c r="CX353"/>
      <c r="CY353"/>
    </row>
    <row r="354" spans="61:105">
      <c r="BI354" s="67"/>
      <c r="BJ354" s="67"/>
      <c r="BK354" s="67"/>
      <c r="BL354" s="67"/>
      <c r="BM354" s="67"/>
      <c r="BN354" s="67"/>
      <c r="BR354" s="67"/>
      <c r="BS354" s="67"/>
      <c r="BT354" s="67"/>
      <c r="BU354" s="67"/>
      <c r="BV354" s="67"/>
      <c r="BX354" s="67"/>
      <c r="BY354" s="67"/>
      <c r="BZ354" s="67"/>
      <c r="CS354" s="4"/>
    </row>
    <row r="355" spans="61:105">
      <c r="BI355" s="67"/>
      <c r="BJ355" s="67"/>
      <c r="BK355" s="67"/>
      <c r="BL355" s="67"/>
      <c r="BM355" s="67"/>
      <c r="BN355" s="67"/>
      <c r="BR355" s="67"/>
      <c r="BS355" s="67"/>
      <c r="BT355" s="67"/>
      <c r="BU355" s="67"/>
      <c r="BV355" s="67"/>
      <c r="BX355" s="67"/>
      <c r="BY355" s="67"/>
      <c r="BZ355" s="67"/>
      <c r="CS355" s="4"/>
    </row>
    <row r="356" spans="61:105">
      <c r="BI356" s="67"/>
      <c r="BJ356" s="67"/>
      <c r="BK356" s="67"/>
      <c r="BL356" s="67"/>
      <c r="BM356" s="67"/>
      <c r="BN356" s="67"/>
      <c r="BR356" s="67"/>
      <c r="BS356" s="67"/>
      <c r="BT356" s="67"/>
      <c r="BU356" s="67"/>
      <c r="BV356" s="67"/>
      <c r="BX356" s="67"/>
      <c r="BY356" s="67"/>
      <c r="BZ356" s="67"/>
      <c r="CS356" s="4"/>
    </row>
    <row r="357" spans="61:105">
      <c r="BI357" s="67"/>
      <c r="BJ357" s="67"/>
      <c r="BK357" s="67"/>
      <c r="BL357" s="67"/>
      <c r="BM357" s="67"/>
      <c r="BN357" s="67"/>
      <c r="BR357" s="67"/>
      <c r="BS357" s="67"/>
      <c r="BT357" s="67"/>
      <c r="BU357" s="67"/>
      <c r="BV357" s="67"/>
      <c r="BX357" s="67"/>
      <c r="BY357" s="67"/>
      <c r="BZ357" s="67"/>
      <c r="CQ357" s="1"/>
      <c r="CR357" s="1"/>
      <c r="CS357" s="4"/>
      <c r="CT357" s="1"/>
      <c r="CU357" s="1"/>
      <c r="CZ357" s="1"/>
      <c r="DA357" s="1"/>
    </row>
    <row r="358" spans="61:105">
      <c r="BI358" s="67"/>
      <c r="BJ358" s="67"/>
      <c r="BK358" s="67"/>
      <c r="BL358" s="67"/>
      <c r="BM358" s="67"/>
      <c r="BN358" s="67"/>
      <c r="BR358" s="67"/>
      <c r="BS358" s="67"/>
      <c r="BT358" s="67"/>
      <c r="BU358" s="67"/>
      <c r="BV358" s="67"/>
      <c r="BX358" s="67"/>
      <c r="BY358" s="67"/>
      <c r="BZ358" s="67"/>
      <c r="CQ358" s="1"/>
      <c r="CR358" s="1"/>
      <c r="CS358" s="4"/>
      <c r="CT358" s="1"/>
      <c r="CU358" s="1"/>
      <c r="CZ358" s="1"/>
      <c r="DA358" s="1"/>
    </row>
    <row r="359" spans="61:105">
      <c r="BI359" s="67"/>
      <c r="BJ359" s="67"/>
      <c r="BK359" s="67"/>
      <c r="BL359" s="67"/>
      <c r="BM359" s="67"/>
      <c r="BN359" s="67"/>
      <c r="BR359" s="67"/>
      <c r="BS359" s="67"/>
      <c r="BT359" s="67"/>
      <c r="BU359" s="67"/>
      <c r="BV359" s="67"/>
      <c r="BX359" s="67"/>
      <c r="BY359" s="67"/>
      <c r="BZ359" s="67"/>
      <c r="CQ359" s="1"/>
      <c r="CR359" s="1"/>
      <c r="CS359" s="4"/>
      <c r="CT359" s="1"/>
      <c r="CU359" s="1"/>
      <c r="CZ359" s="1"/>
      <c r="DA359" s="1"/>
    </row>
    <row r="360" spans="61:105">
      <c r="BI360" s="67"/>
      <c r="BJ360" s="67"/>
      <c r="BK360" s="67"/>
      <c r="BL360" s="67"/>
      <c r="BM360" s="67"/>
      <c r="BN360" s="67"/>
      <c r="BR360" s="67"/>
      <c r="BS360" s="67"/>
      <c r="BT360" s="67"/>
      <c r="BU360" s="67"/>
      <c r="BV360" s="67"/>
      <c r="BX360" s="67"/>
      <c r="BY360" s="67"/>
      <c r="BZ360" s="67"/>
      <c r="CQ360" s="1"/>
      <c r="CR360" s="1"/>
      <c r="CS360" s="4"/>
      <c r="CT360" s="1"/>
      <c r="CU360" s="1"/>
      <c r="CZ360" s="1"/>
      <c r="DA360" s="1"/>
    </row>
    <row r="361" spans="61:105">
      <c r="BI361" s="67"/>
      <c r="BJ361" s="67"/>
      <c r="BK361" s="67"/>
      <c r="BL361" s="67"/>
      <c r="BM361" s="67"/>
      <c r="BN361" s="67"/>
      <c r="BR361" s="67"/>
      <c r="BS361" s="67"/>
      <c r="BT361" s="67"/>
      <c r="BU361" s="67"/>
      <c r="BV361" s="67"/>
      <c r="BX361" s="67"/>
      <c r="BY361" s="67"/>
      <c r="BZ361" s="67"/>
      <c r="CQ361" s="1"/>
      <c r="CR361" s="1"/>
      <c r="CS361" s="4"/>
      <c r="CT361" s="1"/>
      <c r="CU361" s="1"/>
      <c r="CZ361" s="1"/>
      <c r="DA361" s="1"/>
    </row>
    <row r="362" spans="61:105">
      <c r="BI362" s="67"/>
      <c r="BJ362" s="67"/>
      <c r="BK362" s="67"/>
      <c r="BL362" s="67"/>
      <c r="BM362" s="67"/>
      <c r="BN362" s="67"/>
      <c r="BR362" s="67"/>
      <c r="BS362" s="67"/>
      <c r="BT362" s="67"/>
      <c r="BU362" s="67"/>
      <c r="BV362" s="67"/>
      <c r="BX362" s="67"/>
      <c r="BY362" s="67"/>
      <c r="BZ362" s="67"/>
      <c r="CQ362" s="1"/>
      <c r="CR362" s="1"/>
      <c r="CS362" s="4"/>
      <c r="CT362" s="1"/>
      <c r="CU362" s="1"/>
      <c r="CZ362" s="1"/>
      <c r="DA362" s="1"/>
    </row>
    <row r="363" spans="61:105">
      <c r="BI363" s="67"/>
      <c r="BJ363" s="67"/>
      <c r="BK363" s="67"/>
      <c r="BL363" s="67"/>
      <c r="BM363" s="67"/>
      <c r="BN363" s="67"/>
      <c r="BR363" s="67"/>
      <c r="BS363" s="67"/>
      <c r="BT363" s="67"/>
      <c r="BU363" s="67"/>
      <c r="BV363" s="67"/>
      <c r="BX363" s="67"/>
      <c r="BY363" s="67"/>
      <c r="BZ363" s="67"/>
      <c r="CQ363" s="1"/>
      <c r="CR363" s="1"/>
      <c r="CS363" s="4"/>
      <c r="CT363" s="1"/>
      <c r="CU363" s="1"/>
      <c r="CZ363" s="1"/>
      <c r="DA363" s="1"/>
    </row>
    <row r="364" spans="61:105">
      <c r="BI364" s="67"/>
      <c r="BJ364" s="67"/>
      <c r="BK364" s="67"/>
      <c r="BL364" s="67"/>
      <c r="BM364" s="67"/>
      <c r="BN364" s="67"/>
      <c r="BR364" s="67"/>
      <c r="BS364" s="67"/>
      <c r="BT364" s="67"/>
      <c r="BU364" s="67"/>
      <c r="BV364" s="67"/>
      <c r="BX364" s="67"/>
      <c r="BY364" s="67"/>
      <c r="BZ364" s="67"/>
      <c r="CQ364" s="1"/>
      <c r="CR364" s="1"/>
      <c r="CS364" s="4"/>
      <c r="CT364" s="1"/>
      <c r="CU364" s="1"/>
      <c r="CZ364" s="1"/>
      <c r="DA364" s="1"/>
    </row>
    <row r="365" spans="61:105">
      <c r="BI365" s="67"/>
      <c r="BJ365" s="67"/>
      <c r="BK365" s="67"/>
      <c r="BL365" s="67"/>
      <c r="BM365" s="67"/>
      <c r="BN365" s="67"/>
      <c r="BR365" s="67"/>
      <c r="BS365" s="67"/>
      <c r="BT365" s="67"/>
      <c r="BU365" s="67"/>
      <c r="BV365" s="67"/>
      <c r="BX365" s="67"/>
      <c r="BY365" s="67"/>
      <c r="BZ365" s="67"/>
      <c r="CQ365" s="1"/>
      <c r="CR365" s="1"/>
      <c r="CS365" s="4"/>
      <c r="CT365" s="1"/>
      <c r="CU365" s="1"/>
      <c r="CZ365" s="1"/>
      <c r="DA365" s="1"/>
    </row>
    <row r="366" spans="61:105">
      <c r="BI366" s="67"/>
      <c r="BJ366" s="67"/>
      <c r="BK366" s="67"/>
      <c r="BL366" s="67"/>
      <c r="BM366" s="67"/>
      <c r="BN366" s="67"/>
      <c r="BR366" s="67"/>
      <c r="BS366" s="67"/>
      <c r="BT366" s="67"/>
      <c r="BU366" s="67"/>
      <c r="BV366" s="67"/>
      <c r="BX366" s="67"/>
      <c r="BY366" s="67"/>
      <c r="BZ366" s="67"/>
      <c r="CQ366" s="1"/>
      <c r="CR366" s="1"/>
      <c r="CS366" s="4"/>
      <c r="CT366" s="1"/>
      <c r="CU366" s="1"/>
      <c r="CZ366" s="1"/>
      <c r="DA366" s="1"/>
    </row>
    <row r="367" spans="61:105">
      <c r="BI367" s="67"/>
      <c r="BJ367" s="67"/>
      <c r="BK367" s="67"/>
      <c r="BL367" s="67"/>
      <c r="BM367" s="67"/>
      <c r="BN367" s="67"/>
      <c r="BR367" s="67"/>
      <c r="BS367" s="67"/>
      <c r="BT367" s="67"/>
      <c r="BU367" s="67"/>
      <c r="BV367" s="67"/>
      <c r="BX367" s="67"/>
      <c r="BY367" s="67"/>
      <c r="BZ367" s="67"/>
      <c r="CQ367" s="1"/>
      <c r="CR367" s="1"/>
      <c r="CS367" s="4"/>
      <c r="CT367" s="1"/>
      <c r="CU367" s="1"/>
      <c r="CZ367" s="1"/>
      <c r="DA367" s="1"/>
    </row>
    <row r="368" spans="61:105">
      <c r="BI368" s="67"/>
      <c r="BJ368" s="67"/>
      <c r="BK368" s="67"/>
      <c r="BL368" s="67"/>
      <c r="BM368" s="67"/>
      <c r="BN368" s="67"/>
      <c r="BR368" s="67"/>
      <c r="BS368" s="67"/>
      <c r="BT368" s="67"/>
      <c r="BU368" s="67"/>
      <c r="BV368" s="67"/>
      <c r="BX368" s="67"/>
      <c r="BY368" s="67"/>
      <c r="BZ368" s="67"/>
      <c r="CQ368" s="1"/>
      <c r="CR368" s="1"/>
      <c r="CS368" s="4"/>
      <c r="CT368" s="1"/>
      <c r="CU368" s="1"/>
      <c r="CZ368" s="1"/>
      <c r="DA368" s="1"/>
    </row>
    <row r="369" spans="61:105">
      <c r="BI369" s="67"/>
      <c r="BJ369" s="67"/>
      <c r="BK369" s="67"/>
      <c r="BL369" s="67"/>
      <c r="BM369" s="67"/>
      <c r="BN369" s="67"/>
      <c r="BR369" s="67"/>
      <c r="BS369" s="67"/>
      <c r="BT369" s="67"/>
      <c r="BU369" s="67"/>
      <c r="BV369" s="67"/>
      <c r="BX369" s="67"/>
      <c r="BY369" s="67"/>
      <c r="BZ369" s="67"/>
      <c r="CQ369" s="1"/>
      <c r="CR369" s="1"/>
      <c r="CS369" s="4"/>
      <c r="CT369" s="1"/>
      <c r="CU369" s="1"/>
      <c r="CZ369" s="1"/>
      <c r="DA369" s="1"/>
    </row>
    <row r="370" spans="61:105">
      <c r="BI370" s="67"/>
      <c r="BJ370" s="67"/>
      <c r="BK370" s="67"/>
      <c r="BL370" s="67"/>
      <c r="BM370" s="67"/>
      <c r="BN370" s="67"/>
      <c r="BR370" s="67"/>
      <c r="BS370" s="67"/>
      <c r="BT370" s="67"/>
      <c r="BU370" s="67"/>
      <c r="BV370" s="67"/>
      <c r="BX370" s="67"/>
      <c r="BY370" s="67"/>
      <c r="BZ370" s="67"/>
      <c r="CQ370" s="1"/>
      <c r="CR370" s="1"/>
      <c r="CS370" s="4"/>
      <c r="CT370" s="1"/>
      <c r="CU370" s="1"/>
      <c r="CZ370" s="1"/>
      <c r="DA370" s="1"/>
    </row>
    <row r="371" spans="61:105">
      <c r="BI371" s="67"/>
      <c r="BJ371" s="67"/>
      <c r="BK371" s="67"/>
      <c r="BL371" s="67"/>
      <c r="BM371" s="67"/>
      <c r="BN371" s="67"/>
      <c r="BR371" s="67"/>
      <c r="BS371" s="67"/>
      <c r="BT371" s="67"/>
      <c r="BU371" s="67"/>
      <c r="BV371" s="67"/>
      <c r="BX371" s="67"/>
      <c r="BY371" s="67"/>
      <c r="BZ371" s="67"/>
      <c r="CQ371" s="1"/>
      <c r="CR371" s="1"/>
      <c r="CS371" s="4"/>
      <c r="CT371" s="1"/>
      <c r="CU371" s="1"/>
      <c r="CZ371" s="1"/>
      <c r="DA371" s="1"/>
    </row>
    <row r="372" spans="61:105">
      <c r="BI372" s="67"/>
      <c r="BJ372" s="67"/>
      <c r="BK372" s="67"/>
      <c r="BL372" s="67"/>
      <c r="BM372" s="67"/>
      <c r="BN372" s="67"/>
      <c r="BR372" s="67"/>
      <c r="BS372" s="67"/>
      <c r="BT372" s="67"/>
      <c r="BU372" s="67"/>
      <c r="BV372" s="67"/>
      <c r="BX372" s="67"/>
      <c r="BY372" s="67"/>
      <c r="BZ372" s="67"/>
      <c r="CQ372" s="1"/>
      <c r="CR372" s="1"/>
      <c r="CS372" s="4"/>
      <c r="CT372" s="1"/>
      <c r="CU372" s="1"/>
      <c r="CZ372" s="1"/>
      <c r="DA372" s="1"/>
    </row>
    <row r="373" spans="61:105">
      <c r="BI373" s="67"/>
      <c r="BJ373" s="67"/>
      <c r="BK373" s="67"/>
      <c r="BL373" s="67"/>
      <c r="BM373" s="67"/>
      <c r="BN373" s="67"/>
      <c r="BR373" s="67"/>
      <c r="BS373" s="67"/>
      <c r="BT373" s="67"/>
      <c r="BU373" s="67"/>
      <c r="BV373" s="67"/>
      <c r="BX373" s="67"/>
      <c r="BY373" s="67"/>
      <c r="BZ373" s="67"/>
      <c r="CQ373" s="1"/>
      <c r="CR373" s="1"/>
      <c r="CS373" s="4"/>
      <c r="CT373" s="1"/>
      <c r="CU373" s="1"/>
      <c r="CZ373" s="1"/>
      <c r="DA373" s="1"/>
    </row>
    <row r="374" spans="61:105">
      <c r="BI374" s="67"/>
      <c r="BJ374" s="67"/>
      <c r="BK374" s="67"/>
      <c r="BL374" s="67"/>
      <c r="BM374" s="67"/>
      <c r="BN374" s="67"/>
      <c r="BR374" s="67"/>
      <c r="BS374" s="67"/>
      <c r="BT374" s="67"/>
      <c r="BU374" s="67"/>
      <c r="BV374" s="67"/>
      <c r="BX374" s="67"/>
      <c r="BY374" s="67"/>
      <c r="BZ374" s="67"/>
      <c r="CQ374" s="1"/>
      <c r="CR374" s="1"/>
      <c r="CS374" s="4"/>
      <c r="CT374" s="1"/>
      <c r="CU374" s="1"/>
      <c r="CZ374" s="1"/>
      <c r="DA374" s="1"/>
    </row>
    <row r="375" spans="61:105">
      <c r="BI375" s="67"/>
      <c r="BJ375" s="67"/>
      <c r="BK375" s="67"/>
      <c r="BL375" s="67"/>
      <c r="BM375" s="67"/>
      <c r="BN375" s="67"/>
      <c r="BR375" s="67"/>
      <c r="BS375" s="67"/>
      <c r="BT375" s="67"/>
      <c r="BU375" s="67"/>
      <c r="BV375" s="67"/>
      <c r="BX375" s="67"/>
      <c r="BY375" s="67"/>
      <c r="BZ375" s="67"/>
      <c r="CQ375" s="1"/>
      <c r="CR375" s="1"/>
      <c r="CS375" s="4"/>
      <c r="CT375" s="1"/>
      <c r="CU375" s="1"/>
      <c r="CZ375" s="1"/>
      <c r="DA375" s="1"/>
    </row>
    <row r="376" spans="61:105">
      <c r="BI376" s="67"/>
      <c r="BJ376" s="67"/>
      <c r="BK376" s="67"/>
      <c r="BL376" s="67"/>
      <c r="BM376" s="67"/>
      <c r="BN376" s="67"/>
      <c r="BR376" s="67"/>
      <c r="BS376" s="67"/>
      <c r="BT376" s="67"/>
      <c r="BU376" s="67"/>
      <c r="BV376" s="67"/>
      <c r="BX376" s="67"/>
      <c r="BY376" s="67"/>
      <c r="BZ376" s="67"/>
      <c r="CQ376" s="1"/>
      <c r="CR376" s="1"/>
      <c r="CS376" s="4"/>
      <c r="CT376" s="1"/>
      <c r="CU376" s="1"/>
      <c r="CZ376" s="1"/>
      <c r="DA376" s="1"/>
    </row>
    <row r="377" spans="61:105">
      <c r="BI377" s="67"/>
      <c r="BJ377" s="67"/>
      <c r="BK377" s="67"/>
      <c r="BL377" s="67"/>
      <c r="BM377" s="67"/>
      <c r="BN377" s="67"/>
      <c r="BR377" s="67"/>
      <c r="BS377" s="67"/>
      <c r="BT377" s="67"/>
      <c r="BU377" s="67"/>
      <c r="BV377" s="67"/>
      <c r="BX377" s="67"/>
      <c r="BY377" s="67"/>
      <c r="BZ377" s="67"/>
      <c r="CQ377" s="1"/>
      <c r="CR377" s="1"/>
      <c r="CS377" s="4"/>
      <c r="CT377" s="1"/>
      <c r="CU377" s="1"/>
      <c r="CZ377" s="1"/>
      <c r="DA377" s="1"/>
    </row>
    <row r="378" spans="61:105">
      <c r="BI378" s="67"/>
      <c r="BJ378" s="67"/>
      <c r="BK378" s="67"/>
      <c r="BL378" s="67"/>
      <c r="BM378" s="67"/>
      <c r="BN378" s="67"/>
      <c r="BR378" s="67"/>
      <c r="BS378" s="67"/>
      <c r="BT378" s="67"/>
      <c r="BU378" s="67"/>
      <c r="BV378" s="67"/>
      <c r="BX378" s="67"/>
      <c r="BY378" s="67"/>
      <c r="BZ378" s="67"/>
      <c r="CQ378" s="1"/>
      <c r="CR378" s="1"/>
      <c r="CS378" s="4"/>
      <c r="CT378" s="1"/>
      <c r="CU378" s="1"/>
      <c r="CZ378" s="1"/>
      <c r="DA378" s="1"/>
    </row>
    <row r="379" spans="61:105">
      <c r="BI379" s="67"/>
      <c r="BJ379" s="67"/>
      <c r="BK379" s="67"/>
      <c r="BL379" s="67"/>
      <c r="BM379" s="67"/>
      <c r="BN379" s="67"/>
      <c r="BR379" s="67"/>
      <c r="BS379" s="67"/>
      <c r="BT379" s="67"/>
      <c r="BU379" s="67"/>
      <c r="BV379" s="67"/>
      <c r="BX379" s="67"/>
      <c r="BY379" s="67"/>
      <c r="BZ379" s="67"/>
      <c r="CQ379" s="1"/>
      <c r="CR379" s="1"/>
      <c r="CS379" s="4"/>
      <c r="CT379" s="1"/>
      <c r="CU379" s="1"/>
      <c r="CZ379" s="1"/>
      <c r="DA379" s="1"/>
    </row>
    <row r="380" spans="61:105">
      <c r="BI380" s="67"/>
      <c r="BJ380" s="67"/>
      <c r="BK380" s="67"/>
      <c r="BL380" s="67"/>
      <c r="BM380" s="67"/>
      <c r="BN380" s="67"/>
      <c r="BR380" s="67"/>
      <c r="BS380" s="67"/>
      <c r="BT380" s="67"/>
      <c r="BU380" s="67"/>
      <c r="BV380" s="67"/>
      <c r="BX380" s="67"/>
      <c r="BY380" s="67"/>
      <c r="BZ380" s="67"/>
      <c r="CQ380" s="1"/>
      <c r="CR380" s="1"/>
      <c r="CS380" s="4"/>
      <c r="CT380" s="1"/>
      <c r="CU380" s="1"/>
      <c r="CZ380" s="1"/>
      <c r="DA380" s="1"/>
    </row>
    <row r="381" spans="61:105">
      <c r="BI381" s="67"/>
      <c r="BJ381" s="67"/>
      <c r="BK381" s="67"/>
      <c r="BL381" s="67"/>
      <c r="BM381" s="67"/>
      <c r="BN381" s="67"/>
      <c r="BR381" s="67"/>
      <c r="BS381" s="67"/>
      <c r="BT381" s="67"/>
      <c r="BU381" s="67"/>
      <c r="BV381" s="67"/>
      <c r="BX381" s="67"/>
      <c r="BY381" s="67"/>
      <c r="BZ381" s="67"/>
      <c r="CQ381" s="1"/>
      <c r="CR381" s="1"/>
      <c r="CS381" s="4"/>
      <c r="CT381" s="1"/>
      <c r="CU381" s="1"/>
      <c r="CZ381" s="1"/>
      <c r="DA381" s="1"/>
    </row>
    <row r="382" spans="61:105">
      <c r="BI382" s="67"/>
      <c r="BJ382" s="67"/>
      <c r="BK382" s="67"/>
      <c r="BL382" s="67"/>
      <c r="BM382" s="67"/>
      <c r="BN382" s="67"/>
      <c r="BR382" s="67"/>
      <c r="BS382" s="67"/>
      <c r="BT382" s="67"/>
      <c r="BU382" s="67"/>
      <c r="BV382" s="67"/>
      <c r="BX382" s="67"/>
      <c r="BY382" s="67"/>
      <c r="BZ382" s="67"/>
      <c r="CQ382" s="1"/>
      <c r="CR382" s="1"/>
      <c r="CS382" s="4"/>
      <c r="CT382" s="1"/>
      <c r="CU382" s="1"/>
      <c r="CZ382" s="1"/>
      <c r="DA382" s="1"/>
    </row>
    <row r="383" spans="61:105">
      <c r="BI383" s="67"/>
      <c r="BJ383" s="67"/>
      <c r="BK383" s="67"/>
      <c r="BL383" s="67"/>
      <c r="BM383" s="67"/>
      <c r="BN383" s="67"/>
      <c r="BR383" s="67"/>
      <c r="BS383" s="67"/>
      <c r="BT383" s="67"/>
      <c r="BU383" s="67"/>
      <c r="BV383" s="67"/>
      <c r="BX383" s="67"/>
      <c r="BY383" s="67"/>
      <c r="BZ383" s="67"/>
      <c r="CQ383" s="1"/>
      <c r="CR383" s="1"/>
      <c r="CS383" s="4"/>
      <c r="CT383" s="1"/>
      <c r="CU383" s="1"/>
      <c r="CZ383" s="1"/>
      <c r="DA383" s="1"/>
    </row>
    <row r="384" spans="61:105">
      <c r="BI384" s="67"/>
      <c r="BJ384" s="67"/>
      <c r="BK384" s="67"/>
      <c r="BL384" s="67"/>
      <c r="BM384" s="67"/>
      <c r="BN384" s="67"/>
      <c r="BR384" s="67"/>
      <c r="BS384" s="67"/>
      <c r="BT384" s="67"/>
      <c r="BU384" s="67"/>
      <c r="BV384" s="67"/>
      <c r="BX384" s="67"/>
      <c r="BY384" s="67"/>
      <c r="BZ384" s="67"/>
      <c r="CQ384" s="1"/>
      <c r="CR384" s="1"/>
      <c r="CS384" s="4"/>
      <c r="CT384" s="1"/>
      <c r="CU384" s="1"/>
      <c r="CZ384" s="1"/>
      <c r="DA384" s="1"/>
    </row>
    <row r="385" spans="61:105">
      <c r="BI385" s="67"/>
      <c r="BJ385" s="67"/>
      <c r="BK385" s="67"/>
      <c r="BL385" s="67"/>
      <c r="BM385" s="67"/>
      <c r="BN385" s="67"/>
      <c r="BR385" s="67"/>
      <c r="BS385" s="67"/>
      <c r="BT385" s="67"/>
      <c r="BU385" s="67"/>
      <c r="BV385" s="67"/>
      <c r="BX385" s="67"/>
      <c r="BY385" s="67"/>
      <c r="BZ385" s="67"/>
      <c r="CQ385" s="1"/>
      <c r="CR385" s="1"/>
      <c r="CS385" s="4"/>
      <c r="CT385" s="1"/>
      <c r="CU385" s="1"/>
      <c r="CZ385" s="1"/>
      <c r="DA385" s="1"/>
    </row>
    <row r="386" spans="61:105">
      <c r="BI386" s="67"/>
      <c r="BJ386" s="67"/>
      <c r="BK386" s="67"/>
      <c r="BL386" s="67"/>
      <c r="BM386" s="67"/>
      <c r="BN386" s="67"/>
      <c r="BR386" s="67"/>
      <c r="BS386" s="67"/>
      <c r="BT386" s="67"/>
      <c r="BU386" s="67"/>
      <c r="BV386" s="67"/>
      <c r="BX386" s="67"/>
      <c r="BY386" s="67"/>
      <c r="BZ386" s="67"/>
      <c r="CQ386" s="1"/>
      <c r="CR386" s="1"/>
      <c r="CS386" s="4"/>
      <c r="CT386" s="1"/>
      <c r="CU386" s="1"/>
      <c r="CZ386" s="1"/>
      <c r="DA386" s="1"/>
    </row>
    <row r="387" spans="61:105">
      <c r="BI387" s="67"/>
      <c r="BJ387" s="67"/>
      <c r="BK387" s="67"/>
      <c r="BL387" s="67"/>
      <c r="BM387" s="67"/>
      <c r="BN387" s="67"/>
      <c r="BR387" s="67"/>
      <c r="BS387" s="67"/>
      <c r="BT387" s="67"/>
      <c r="BU387" s="67"/>
      <c r="BV387" s="67"/>
      <c r="BX387" s="67"/>
      <c r="BY387" s="67"/>
      <c r="BZ387" s="67"/>
      <c r="CQ387" s="1"/>
      <c r="CR387" s="1"/>
      <c r="CS387" s="4"/>
      <c r="CT387" s="1"/>
      <c r="CU387" s="1"/>
      <c r="CZ387" s="1"/>
      <c r="DA387" s="1"/>
    </row>
    <row r="388" spans="61:105">
      <c r="BI388" s="67"/>
      <c r="BJ388" s="67"/>
      <c r="BK388" s="67"/>
      <c r="BL388" s="67"/>
      <c r="BM388" s="67"/>
      <c r="BN388" s="67"/>
      <c r="BR388" s="67"/>
      <c r="BS388" s="67"/>
      <c r="BT388" s="67"/>
      <c r="BU388" s="67"/>
      <c r="BV388" s="67"/>
      <c r="BX388" s="67"/>
      <c r="BY388" s="67"/>
      <c r="BZ388" s="67"/>
      <c r="CQ388" s="1"/>
      <c r="CR388" s="1"/>
      <c r="CS388" s="4"/>
      <c r="CT388" s="1"/>
      <c r="CU388" s="1"/>
      <c r="CZ388" s="1"/>
      <c r="DA388" s="1"/>
    </row>
    <row r="389" spans="61:105">
      <c r="BI389" s="67"/>
      <c r="BJ389" s="67"/>
      <c r="BK389" s="67"/>
      <c r="BL389" s="67"/>
      <c r="BM389" s="67"/>
      <c r="BN389" s="67"/>
      <c r="BR389" s="67"/>
      <c r="BS389" s="67"/>
      <c r="BT389" s="67"/>
      <c r="BU389" s="67"/>
      <c r="BV389" s="67"/>
      <c r="BX389" s="67"/>
      <c r="BY389" s="67"/>
      <c r="BZ389" s="67"/>
      <c r="CQ389" s="1"/>
      <c r="CR389" s="1"/>
      <c r="CS389" s="1"/>
      <c r="CT389" s="1"/>
      <c r="CU389" s="1"/>
      <c r="CZ389" s="1"/>
      <c r="DA389" s="1"/>
    </row>
    <row r="390" spans="61:105">
      <c r="BI390" s="67"/>
      <c r="BJ390" s="67"/>
      <c r="BK390" s="67"/>
      <c r="BL390" s="67"/>
      <c r="BM390" s="67"/>
      <c r="BN390" s="67"/>
      <c r="BR390" s="67"/>
      <c r="BS390" s="67"/>
      <c r="BT390" s="67"/>
      <c r="BU390" s="67"/>
      <c r="BV390" s="67"/>
      <c r="BX390" s="67"/>
      <c r="BY390" s="67"/>
      <c r="BZ390" s="67"/>
      <c r="CQ390" s="1"/>
      <c r="CR390" s="1"/>
      <c r="CS390" s="1"/>
      <c r="CT390" s="1"/>
      <c r="CU390" s="1"/>
      <c r="CZ390" s="1"/>
      <c r="DA390" s="1"/>
    </row>
    <row r="391" spans="61:105">
      <c r="BI391" s="67"/>
      <c r="BJ391" s="67"/>
      <c r="BK391" s="67"/>
      <c r="BL391" s="67"/>
      <c r="BM391" s="67"/>
      <c r="BN391" s="67"/>
      <c r="BR391" s="67"/>
      <c r="BS391" s="67"/>
      <c r="BT391" s="67"/>
      <c r="BU391" s="67"/>
      <c r="BV391" s="67"/>
      <c r="BX391" s="67"/>
      <c r="BY391" s="67"/>
      <c r="BZ391" s="67"/>
      <c r="CQ391" s="1"/>
      <c r="CR391" s="1"/>
      <c r="CS391" s="1"/>
      <c r="CT391" s="1"/>
      <c r="CU391" s="1"/>
      <c r="CZ391" s="1"/>
      <c r="DA391" s="1"/>
    </row>
    <row r="392" spans="61:105">
      <c r="BI392" s="67"/>
      <c r="BJ392" s="67"/>
      <c r="BK392" s="67"/>
      <c r="BL392" s="67"/>
      <c r="BM392" s="67"/>
      <c r="BN392" s="67"/>
      <c r="BR392" s="67"/>
      <c r="BS392" s="67"/>
      <c r="BT392" s="67"/>
      <c r="BU392" s="67"/>
      <c r="BV392" s="67"/>
      <c r="BX392" s="67"/>
      <c r="BY392" s="67"/>
      <c r="BZ392" s="67"/>
      <c r="CQ392" s="1"/>
      <c r="CR392" s="1"/>
      <c r="CS392" s="1"/>
      <c r="CT392" s="1"/>
      <c r="CU392" s="1"/>
      <c r="CZ392" s="1"/>
      <c r="DA392" s="1"/>
    </row>
    <row r="393" spans="61:105">
      <c r="BI393" s="67"/>
      <c r="BJ393" s="67"/>
      <c r="BK393" s="67"/>
      <c r="BL393" s="67"/>
      <c r="BM393" s="67"/>
      <c r="BN393" s="67"/>
      <c r="BR393" s="67"/>
      <c r="BS393" s="67"/>
      <c r="BT393" s="67"/>
      <c r="BU393" s="67"/>
      <c r="BV393" s="67"/>
      <c r="BX393" s="67"/>
      <c r="BY393" s="67"/>
      <c r="BZ393" s="67"/>
    </row>
    <row r="394" spans="61:105">
      <c r="BI394" s="67"/>
      <c r="BJ394" s="67"/>
      <c r="BK394" s="67"/>
      <c r="BL394" s="67"/>
      <c r="BM394" s="67"/>
      <c r="BN394" s="67"/>
      <c r="BR394" s="67"/>
      <c r="BS394" s="67"/>
      <c r="BT394" s="67"/>
      <c r="BU394" s="67"/>
      <c r="BV394" s="67"/>
      <c r="BX394" s="67"/>
      <c r="BY394" s="67"/>
      <c r="BZ394" s="67"/>
    </row>
    <row r="395" spans="61:105">
      <c r="BI395" s="67"/>
      <c r="BJ395" s="67"/>
      <c r="BK395" s="67"/>
      <c r="BL395" s="67"/>
      <c r="BM395" s="67"/>
      <c r="BN395" s="67"/>
      <c r="BR395" s="67"/>
      <c r="BS395" s="67"/>
      <c r="BT395" s="67"/>
      <c r="BU395" s="67"/>
      <c r="BV395" s="67"/>
      <c r="BX395" s="67"/>
      <c r="BY395" s="67"/>
      <c r="BZ395" s="67"/>
    </row>
    <row r="396" spans="61:105">
      <c r="BI396" s="67"/>
      <c r="BJ396" s="67"/>
      <c r="BK396" s="67"/>
      <c r="BL396" s="67"/>
      <c r="BM396" s="67"/>
      <c r="BN396" s="67"/>
      <c r="BR396" s="67"/>
      <c r="BS396" s="67"/>
      <c r="BT396" s="67"/>
      <c r="BU396" s="67"/>
      <c r="BV396" s="67"/>
      <c r="BX396" s="67"/>
      <c r="BY396" s="67"/>
      <c r="BZ396" s="67"/>
    </row>
    <row r="397" spans="61:105">
      <c r="BI397" s="67"/>
      <c r="BJ397" s="67"/>
      <c r="BK397" s="67"/>
      <c r="BL397" s="67"/>
      <c r="BM397" s="67"/>
      <c r="BN397" s="67"/>
      <c r="BR397" s="67"/>
      <c r="BS397" s="67"/>
      <c r="BT397" s="67"/>
      <c r="BU397" s="67"/>
      <c r="BV397" s="67"/>
      <c r="BX397" s="67"/>
      <c r="BY397" s="67"/>
      <c r="BZ397" s="67"/>
    </row>
    <row r="398" spans="61:105">
      <c r="BI398" s="67"/>
      <c r="BJ398" s="67"/>
      <c r="BK398" s="67"/>
      <c r="BL398" s="67"/>
      <c r="BM398" s="67"/>
      <c r="BN398" s="67"/>
      <c r="BR398" s="67"/>
      <c r="BS398" s="67"/>
      <c r="BT398" s="67"/>
      <c r="BU398" s="67"/>
      <c r="BV398" s="67"/>
      <c r="BX398" s="67"/>
      <c r="BY398" s="67"/>
      <c r="BZ398" s="67"/>
    </row>
    <row r="399" spans="61:105">
      <c r="BI399" s="67"/>
      <c r="BJ399" s="67"/>
      <c r="BK399" s="67"/>
      <c r="BL399" s="67"/>
      <c r="BM399" s="67"/>
      <c r="BN399" s="67"/>
      <c r="BR399" s="67"/>
      <c r="BS399" s="67"/>
      <c r="BT399" s="67"/>
      <c r="BU399" s="67"/>
      <c r="BV399" s="67"/>
      <c r="BX399" s="67"/>
      <c r="BY399" s="67"/>
      <c r="BZ399" s="67"/>
    </row>
    <row r="400" spans="61:105">
      <c r="BI400" s="67"/>
      <c r="BJ400" s="67"/>
      <c r="BK400" s="67"/>
      <c r="BL400" s="67"/>
      <c r="BM400" s="67"/>
      <c r="BN400" s="67"/>
      <c r="BR400" s="67"/>
      <c r="BS400" s="67"/>
      <c r="BT400" s="67"/>
      <c r="BU400" s="67"/>
      <c r="BV400" s="67"/>
      <c r="BX400" s="67"/>
      <c r="BY400" s="67"/>
      <c r="BZ400" s="67"/>
    </row>
    <row r="401" spans="61:78">
      <c r="BI401" s="67"/>
      <c r="BJ401" s="67"/>
      <c r="BK401" s="67"/>
      <c r="BL401" s="67"/>
      <c r="BM401" s="67"/>
      <c r="BN401" s="67"/>
      <c r="BR401" s="67"/>
      <c r="BS401" s="67"/>
      <c r="BT401" s="67"/>
      <c r="BU401" s="67"/>
      <c r="BV401" s="67"/>
      <c r="BX401" s="67"/>
      <c r="BY401" s="67"/>
      <c r="BZ401" s="67"/>
    </row>
    <row r="402" spans="61:78">
      <c r="BI402" s="67"/>
      <c r="BJ402" s="67"/>
      <c r="BK402" s="67"/>
      <c r="BL402" s="67"/>
      <c r="BM402" s="67"/>
      <c r="BN402" s="67"/>
      <c r="BR402" s="67"/>
      <c r="BS402" s="67"/>
      <c r="BT402" s="67"/>
      <c r="BU402" s="67"/>
      <c r="BV402" s="67"/>
      <c r="BX402" s="67"/>
      <c r="BY402" s="67"/>
      <c r="BZ402" s="67"/>
    </row>
    <row r="403" spans="61:78">
      <c r="BI403" s="67"/>
      <c r="BJ403" s="67"/>
      <c r="BK403" s="67"/>
      <c r="BL403" s="67"/>
      <c r="BM403" s="67"/>
      <c r="BN403" s="67"/>
      <c r="BR403" s="67"/>
      <c r="BS403" s="67"/>
      <c r="BT403" s="67"/>
      <c r="BU403" s="67"/>
      <c r="BV403" s="67"/>
      <c r="BX403" s="67"/>
      <c r="BY403" s="67"/>
      <c r="BZ403" s="67"/>
    </row>
  </sheetData>
  <conditionalFormatting sqref="CR39:CR40 CR124:CR125">
    <cfRule type="cellIs" dxfId="8" priority="16" stopIfTrue="1" operator="lessThan">
      <formula>0</formula>
    </cfRule>
  </conditionalFormatting>
  <conditionalFormatting sqref="CR96">
    <cfRule type="cellIs" dxfId="7" priority="17" stopIfTrue="1" operator="greaterThan">
      <formula>0</formula>
    </cfRule>
  </conditionalFormatting>
  <conditionalFormatting sqref="CR67">
    <cfRule type="cellIs" dxfId="6" priority="18" stopIfTrue="1" operator="greaterThan">
      <formula>0</formula>
    </cfRule>
    <cfRule type="cellIs" dxfId="5" priority="19" stopIfTrue="1" operator="lessThan">
      <formula>0</formula>
    </cfRule>
  </conditionalFormatting>
  <conditionalFormatting sqref="CR96">
    <cfRule type="cellIs" dxfId="4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3A398-05B2-4AB4-9705-C0C61818E3A6}">
  <dimension ref="A1:D359"/>
  <sheetViews>
    <sheetView topLeftCell="A322" workbookViewId="0">
      <selection activeCell="Y356" sqref="Y356"/>
    </sheetView>
  </sheetViews>
  <sheetFormatPr baseColWidth="10" defaultRowHeight="15"/>
  <sheetData>
    <row r="1" spans="1:4">
      <c r="A1">
        <v>1101</v>
      </c>
      <c r="B1" t="s">
        <v>230</v>
      </c>
      <c r="C1" t="s">
        <v>110</v>
      </c>
      <c r="D1">
        <v>11</v>
      </c>
    </row>
    <row r="2" spans="1:4">
      <c r="A2">
        <v>1103</v>
      </c>
      <c r="B2" t="s">
        <v>232</v>
      </c>
      <c r="C2" t="s">
        <v>110</v>
      </c>
      <c r="D2">
        <v>11</v>
      </c>
    </row>
    <row r="3" spans="1:4">
      <c r="A3">
        <v>1106</v>
      </c>
      <c r="B3" t="s">
        <v>233</v>
      </c>
      <c r="C3" t="s">
        <v>110</v>
      </c>
      <c r="D3">
        <v>11</v>
      </c>
    </row>
    <row r="4" spans="1:4">
      <c r="A4">
        <v>1108</v>
      </c>
      <c r="B4" t="s">
        <v>231</v>
      </c>
      <c r="C4" t="s">
        <v>110</v>
      </c>
      <c r="D4">
        <v>11</v>
      </c>
    </row>
    <row r="5" spans="1:4">
      <c r="A5">
        <v>1111</v>
      </c>
      <c r="B5" t="s">
        <v>234</v>
      </c>
      <c r="C5" t="s">
        <v>110</v>
      </c>
      <c r="D5">
        <v>11</v>
      </c>
    </row>
    <row r="6" spans="1:4">
      <c r="A6">
        <v>1112</v>
      </c>
      <c r="B6" t="s">
        <v>235</v>
      </c>
      <c r="C6" t="s">
        <v>110</v>
      </c>
      <c r="D6">
        <v>11</v>
      </c>
    </row>
    <row r="7" spans="1:4">
      <c r="A7">
        <v>1114</v>
      </c>
      <c r="B7" t="s">
        <v>699</v>
      </c>
      <c r="C7" t="s">
        <v>110</v>
      </c>
      <c r="D7">
        <v>11</v>
      </c>
    </row>
    <row r="8" spans="1:4">
      <c r="A8">
        <v>1119</v>
      </c>
      <c r="B8" t="s">
        <v>700</v>
      </c>
      <c r="C8" t="s">
        <v>110</v>
      </c>
      <c r="D8">
        <v>11</v>
      </c>
    </row>
    <row r="9" spans="1:4">
      <c r="A9">
        <v>1120</v>
      </c>
      <c r="B9" t="s">
        <v>236</v>
      </c>
      <c r="C9" t="s">
        <v>110</v>
      </c>
      <c r="D9">
        <v>11</v>
      </c>
    </row>
    <row r="10" spans="1:4">
      <c r="A10">
        <v>1121</v>
      </c>
      <c r="B10" t="s">
        <v>237</v>
      </c>
      <c r="C10" t="s">
        <v>110</v>
      </c>
      <c r="D10">
        <v>11</v>
      </c>
    </row>
    <row r="11" spans="1:4">
      <c r="A11">
        <v>1122</v>
      </c>
      <c r="B11" t="s">
        <v>238</v>
      </c>
      <c r="C11" t="s">
        <v>110</v>
      </c>
      <c r="D11">
        <v>11</v>
      </c>
    </row>
    <row r="12" spans="1:4">
      <c r="A12">
        <v>1124</v>
      </c>
      <c r="B12" t="s">
        <v>239</v>
      </c>
      <c r="C12" t="s">
        <v>110</v>
      </c>
      <c r="D12">
        <v>11</v>
      </c>
    </row>
    <row r="13" spans="1:4">
      <c r="A13">
        <v>1127</v>
      </c>
      <c r="B13" t="s">
        <v>240</v>
      </c>
      <c r="C13" t="s">
        <v>110</v>
      </c>
      <c r="D13">
        <v>11</v>
      </c>
    </row>
    <row r="14" spans="1:4">
      <c r="A14">
        <v>1130</v>
      </c>
      <c r="B14" t="s">
        <v>241</v>
      </c>
      <c r="C14" t="s">
        <v>110</v>
      </c>
      <c r="D14">
        <v>11</v>
      </c>
    </row>
    <row r="15" spans="1:4">
      <c r="A15">
        <v>1133</v>
      </c>
      <c r="B15" t="s">
        <v>242</v>
      </c>
      <c r="C15" t="s">
        <v>110</v>
      </c>
      <c r="D15">
        <v>11</v>
      </c>
    </row>
    <row r="16" spans="1:4">
      <c r="A16">
        <v>1134</v>
      </c>
      <c r="B16" t="s">
        <v>530</v>
      </c>
      <c r="C16" t="s">
        <v>110</v>
      </c>
      <c r="D16">
        <v>11</v>
      </c>
    </row>
    <row r="17" spans="1:4">
      <c r="A17">
        <v>1135</v>
      </c>
      <c r="B17" t="s">
        <v>243</v>
      </c>
      <c r="C17" t="s">
        <v>110</v>
      </c>
      <c r="D17">
        <v>11</v>
      </c>
    </row>
    <row r="18" spans="1:4">
      <c r="A18">
        <v>1144</v>
      </c>
      <c r="B18" t="s">
        <v>244</v>
      </c>
      <c r="C18" t="s">
        <v>110</v>
      </c>
      <c r="D18">
        <v>11</v>
      </c>
    </row>
    <row r="19" spans="1:4">
      <c r="A19">
        <v>1145</v>
      </c>
      <c r="B19" t="s">
        <v>245</v>
      </c>
      <c r="C19" t="s">
        <v>110</v>
      </c>
      <c r="D19">
        <v>11</v>
      </c>
    </row>
    <row r="20" spans="1:4">
      <c r="A20">
        <v>1146</v>
      </c>
      <c r="B20" t="s">
        <v>246</v>
      </c>
      <c r="C20" t="s">
        <v>110</v>
      </c>
      <c r="D20">
        <v>11</v>
      </c>
    </row>
    <row r="21" spans="1:4">
      <c r="A21">
        <v>1149</v>
      </c>
      <c r="B21" t="s">
        <v>247</v>
      </c>
      <c r="C21" t="s">
        <v>110</v>
      </c>
      <c r="D21">
        <v>11</v>
      </c>
    </row>
    <row r="22" spans="1:4">
      <c r="A22">
        <v>1151</v>
      </c>
      <c r="B22" t="s">
        <v>248</v>
      </c>
      <c r="C22" t="s">
        <v>110</v>
      </c>
      <c r="D22">
        <v>11</v>
      </c>
    </row>
    <row r="23" spans="1:4">
      <c r="A23">
        <v>1160</v>
      </c>
      <c r="B23" t="s">
        <v>249</v>
      </c>
      <c r="C23" t="s">
        <v>110</v>
      </c>
      <c r="D23">
        <v>11</v>
      </c>
    </row>
    <row r="24" spans="1:4">
      <c r="A24">
        <v>1503</v>
      </c>
      <c r="B24" t="s">
        <v>287</v>
      </c>
      <c r="C24" t="s">
        <v>703</v>
      </c>
      <c r="D24">
        <v>15</v>
      </c>
    </row>
    <row r="25" spans="1:4">
      <c r="A25">
        <v>1504</v>
      </c>
      <c r="B25" t="s">
        <v>286</v>
      </c>
      <c r="C25" t="s">
        <v>703</v>
      </c>
      <c r="D25">
        <v>15</v>
      </c>
    </row>
    <row r="26" spans="1:4">
      <c r="A26">
        <v>1506</v>
      </c>
      <c r="B26" t="s">
        <v>285</v>
      </c>
      <c r="C26" t="s">
        <v>703</v>
      </c>
      <c r="D26">
        <v>15</v>
      </c>
    </row>
    <row r="27" spans="1:4">
      <c r="A27">
        <v>1511</v>
      </c>
      <c r="B27" t="s">
        <v>288</v>
      </c>
      <c r="C27" t="s">
        <v>703</v>
      </c>
      <c r="D27">
        <v>15</v>
      </c>
    </row>
    <row r="28" spans="1:4">
      <c r="A28">
        <v>1514</v>
      </c>
      <c r="B28" t="s">
        <v>192</v>
      </c>
      <c r="C28" t="s">
        <v>703</v>
      </c>
      <c r="D28">
        <v>15</v>
      </c>
    </row>
    <row r="29" spans="1:4">
      <c r="A29">
        <v>1515</v>
      </c>
      <c r="B29" t="s">
        <v>289</v>
      </c>
      <c r="C29" t="s">
        <v>703</v>
      </c>
      <c r="D29">
        <v>15</v>
      </c>
    </row>
    <row r="30" spans="1:4">
      <c r="A30">
        <v>1516</v>
      </c>
      <c r="B30" t="s">
        <v>290</v>
      </c>
      <c r="C30" t="s">
        <v>703</v>
      </c>
      <c r="D30">
        <v>15</v>
      </c>
    </row>
    <row r="31" spans="1:4">
      <c r="A31">
        <v>1517</v>
      </c>
      <c r="B31" t="s">
        <v>291</v>
      </c>
      <c r="C31" t="s">
        <v>703</v>
      </c>
      <c r="D31">
        <v>15</v>
      </c>
    </row>
    <row r="32" spans="1:4">
      <c r="A32">
        <v>1520</v>
      </c>
      <c r="B32" t="s">
        <v>293</v>
      </c>
      <c r="C32" t="s">
        <v>703</v>
      </c>
      <c r="D32">
        <v>15</v>
      </c>
    </row>
    <row r="33" spans="1:4">
      <c r="A33">
        <v>1525</v>
      </c>
      <c r="B33" t="s">
        <v>294</v>
      </c>
      <c r="C33" t="s">
        <v>703</v>
      </c>
      <c r="D33">
        <v>15</v>
      </c>
    </row>
    <row r="34" spans="1:4">
      <c r="A34">
        <v>1528</v>
      </c>
      <c r="B34" t="s">
        <v>295</v>
      </c>
      <c r="C34" t="s">
        <v>703</v>
      </c>
      <c r="D34">
        <v>15</v>
      </c>
    </row>
    <row r="35" spans="1:4">
      <c r="A35">
        <v>1531</v>
      </c>
      <c r="B35" t="s">
        <v>296</v>
      </c>
      <c r="C35" t="s">
        <v>703</v>
      </c>
      <c r="D35">
        <v>15</v>
      </c>
    </row>
    <row r="36" spans="1:4">
      <c r="A36">
        <v>1532</v>
      </c>
      <c r="B36" t="s">
        <v>297</v>
      </c>
      <c r="C36" t="s">
        <v>703</v>
      </c>
      <c r="D36">
        <v>15</v>
      </c>
    </row>
    <row r="37" spans="1:4">
      <c r="A37">
        <v>1535</v>
      </c>
      <c r="B37" t="s">
        <v>298</v>
      </c>
      <c r="C37" t="s">
        <v>703</v>
      </c>
      <c r="D37">
        <v>15</v>
      </c>
    </row>
    <row r="38" spans="1:4">
      <c r="A38">
        <v>1539</v>
      </c>
      <c r="B38" t="s">
        <v>299</v>
      </c>
      <c r="C38" t="s">
        <v>703</v>
      </c>
      <c r="D38">
        <v>15</v>
      </c>
    </row>
    <row r="39" spans="1:4">
      <c r="A39">
        <v>1547</v>
      </c>
      <c r="B39" t="s">
        <v>300</v>
      </c>
      <c r="C39" t="s">
        <v>703</v>
      </c>
      <c r="D39">
        <v>15</v>
      </c>
    </row>
    <row r="40" spans="1:4">
      <c r="A40">
        <v>1554</v>
      </c>
      <c r="B40" t="s">
        <v>301</v>
      </c>
      <c r="C40" t="s">
        <v>703</v>
      </c>
      <c r="D40">
        <v>15</v>
      </c>
    </row>
    <row r="41" spans="1:4">
      <c r="A41">
        <v>1557</v>
      </c>
      <c r="B41" t="s">
        <v>302</v>
      </c>
      <c r="C41" t="s">
        <v>703</v>
      </c>
      <c r="D41">
        <v>15</v>
      </c>
    </row>
    <row r="42" spans="1:4">
      <c r="A42">
        <v>1560</v>
      </c>
      <c r="B42" t="s">
        <v>303</v>
      </c>
      <c r="C42" t="s">
        <v>703</v>
      </c>
      <c r="D42">
        <v>15</v>
      </c>
    </row>
    <row r="43" spans="1:4">
      <c r="A43">
        <v>1563</v>
      </c>
      <c r="B43" t="s">
        <v>304</v>
      </c>
      <c r="C43" t="s">
        <v>703</v>
      </c>
      <c r="D43">
        <v>15</v>
      </c>
    </row>
    <row r="44" spans="1:4">
      <c r="A44">
        <v>1566</v>
      </c>
      <c r="B44" t="s">
        <v>305</v>
      </c>
      <c r="C44" t="s">
        <v>703</v>
      </c>
      <c r="D44">
        <v>15</v>
      </c>
    </row>
    <row r="45" spans="1:4">
      <c r="A45">
        <v>1573</v>
      </c>
      <c r="B45" t="s">
        <v>308</v>
      </c>
      <c r="C45" t="s">
        <v>703</v>
      </c>
      <c r="D45">
        <v>15</v>
      </c>
    </row>
    <row r="46" spans="1:4">
      <c r="A46">
        <v>1576</v>
      </c>
      <c r="B46" t="s">
        <v>307</v>
      </c>
      <c r="C46" t="s">
        <v>703</v>
      </c>
      <c r="D46">
        <v>15</v>
      </c>
    </row>
    <row r="47" spans="1:4">
      <c r="A47">
        <v>1577</v>
      </c>
      <c r="B47" t="s">
        <v>292</v>
      </c>
      <c r="C47" t="s">
        <v>703</v>
      </c>
      <c r="D47">
        <v>15</v>
      </c>
    </row>
    <row r="48" spans="1:4">
      <c r="A48">
        <v>1578</v>
      </c>
      <c r="B48" t="s">
        <v>725</v>
      </c>
      <c r="C48" t="s">
        <v>703</v>
      </c>
      <c r="D48">
        <v>15</v>
      </c>
    </row>
    <row r="49" spans="1:4">
      <c r="A49">
        <v>1579</v>
      </c>
      <c r="B49" t="s">
        <v>726</v>
      </c>
      <c r="C49" t="s">
        <v>703</v>
      </c>
      <c r="D49">
        <v>15</v>
      </c>
    </row>
    <row r="50" spans="1:4">
      <c r="A50">
        <v>1804</v>
      </c>
      <c r="B50" t="s">
        <v>337</v>
      </c>
      <c r="C50" t="s">
        <v>111</v>
      </c>
      <c r="D50">
        <v>18</v>
      </c>
    </row>
    <row r="51" spans="1:4">
      <c r="A51">
        <v>1806</v>
      </c>
      <c r="B51" t="s">
        <v>338</v>
      </c>
      <c r="C51" t="s">
        <v>111</v>
      </c>
      <c r="D51">
        <v>18</v>
      </c>
    </row>
    <row r="52" spans="1:4">
      <c r="A52">
        <v>1811</v>
      </c>
      <c r="B52" t="s">
        <v>339</v>
      </c>
      <c r="C52" t="s">
        <v>111</v>
      </c>
      <c r="D52">
        <v>18</v>
      </c>
    </row>
    <row r="53" spans="1:4">
      <c r="A53">
        <v>1812</v>
      </c>
      <c r="B53" t="s">
        <v>340</v>
      </c>
      <c r="C53" t="s">
        <v>111</v>
      </c>
      <c r="D53">
        <v>18</v>
      </c>
    </row>
    <row r="54" spans="1:4">
      <c r="A54">
        <v>1813</v>
      </c>
      <c r="B54" t="s">
        <v>341</v>
      </c>
      <c r="C54" t="s">
        <v>111</v>
      </c>
      <c r="D54">
        <v>18</v>
      </c>
    </row>
    <row r="55" spans="1:4">
      <c r="A55">
        <v>1815</v>
      </c>
      <c r="B55" t="s">
        <v>342</v>
      </c>
      <c r="C55" t="s">
        <v>111</v>
      </c>
      <c r="D55">
        <v>18</v>
      </c>
    </row>
    <row r="56" spans="1:4">
      <c r="A56">
        <v>1816</v>
      </c>
      <c r="B56" t="s">
        <v>343</v>
      </c>
      <c r="C56" t="s">
        <v>111</v>
      </c>
      <c r="D56">
        <v>18</v>
      </c>
    </row>
    <row r="57" spans="1:4">
      <c r="A57">
        <v>1818</v>
      </c>
      <c r="B57" t="s">
        <v>289</v>
      </c>
      <c r="C57" t="s">
        <v>111</v>
      </c>
      <c r="D57">
        <v>18</v>
      </c>
    </row>
    <row r="58" spans="1:4">
      <c r="A58">
        <v>1820</v>
      </c>
      <c r="B58" t="s">
        <v>704</v>
      </c>
      <c r="C58" t="s">
        <v>111</v>
      </c>
      <c r="D58">
        <v>18</v>
      </c>
    </row>
    <row r="59" spans="1:4">
      <c r="A59">
        <v>1822</v>
      </c>
      <c r="B59" t="s">
        <v>344</v>
      </c>
      <c r="C59" t="s">
        <v>111</v>
      </c>
      <c r="D59">
        <v>18</v>
      </c>
    </row>
    <row r="60" spans="1:4">
      <c r="A60">
        <v>1824</v>
      </c>
      <c r="B60" t="s">
        <v>345</v>
      </c>
      <c r="C60" t="s">
        <v>111</v>
      </c>
      <c r="D60">
        <v>18</v>
      </c>
    </row>
    <row r="61" spans="1:4">
      <c r="A61">
        <v>1825</v>
      </c>
      <c r="B61" t="s">
        <v>346</v>
      </c>
      <c r="C61" t="s">
        <v>111</v>
      </c>
      <c r="D61">
        <v>18</v>
      </c>
    </row>
    <row r="62" spans="1:4">
      <c r="A62">
        <v>1826</v>
      </c>
      <c r="B62" t="s">
        <v>347</v>
      </c>
      <c r="C62" t="s">
        <v>111</v>
      </c>
      <c r="D62">
        <v>18</v>
      </c>
    </row>
    <row r="63" spans="1:4">
      <c r="A63">
        <v>1827</v>
      </c>
      <c r="B63" t="s">
        <v>348</v>
      </c>
      <c r="C63" t="s">
        <v>111</v>
      </c>
      <c r="D63">
        <v>18</v>
      </c>
    </row>
    <row r="64" spans="1:4">
      <c r="A64">
        <v>1828</v>
      </c>
      <c r="B64" t="s">
        <v>349</v>
      </c>
      <c r="C64" t="s">
        <v>111</v>
      </c>
      <c r="D64">
        <v>18</v>
      </c>
    </row>
    <row r="65" spans="1:4">
      <c r="A65">
        <v>1832</v>
      </c>
      <c r="B65" t="s">
        <v>350</v>
      </c>
      <c r="C65" t="s">
        <v>111</v>
      </c>
      <c r="D65">
        <v>18</v>
      </c>
    </row>
    <row r="66" spans="1:4">
      <c r="A66">
        <v>1833</v>
      </c>
      <c r="B66" t="s">
        <v>351</v>
      </c>
      <c r="C66" t="s">
        <v>111</v>
      </c>
      <c r="D66">
        <v>18</v>
      </c>
    </row>
    <row r="67" spans="1:4">
      <c r="A67">
        <v>1834</v>
      </c>
      <c r="B67" t="s">
        <v>352</v>
      </c>
      <c r="C67" t="s">
        <v>111</v>
      </c>
      <c r="D67">
        <v>18</v>
      </c>
    </row>
    <row r="68" spans="1:4">
      <c r="A68">
        <v>1835</v>
      </c>
      <c r="B68" t="s">
        <v>405</v>
      </c>
      <c r="C68" t="s">
        <v>111</v>
      </c>
      <c r="D68">
        <v>18</v>
      </c>
    </row>
    <row r="69" spans="1:4">
      <c r="A69">
        <v>1836</v>
      </c>
      <c r="B69" t="s">
        <v>353</v>
      </c>
      <c r="C69" t="s">
        <v>111</v>
      </c>
      <c r="D69">
        <v>18</v>
      </c>
    </row>
    <row r="70" spans="1:4">
      <c r="A70">
        <v>1837</v>
      </c>
      <c r="B70" t="s">
        <v>354</v>
      </c>
      <c r="C70" t="s">
        <v>111</v>
      </c>
      <c r="D70">
        <v>18</v>
      </c>
    </row>
    <row r="71" spans="1:4">
      <c r="A71">
        <v>1838</v>
      </c>
      <c r="B71" t="s">
        <v>355</v>
      </c>
      <c r="C71" t="s">
        <v>111</v>
      </c>
      <c r="D71">
        <v>18</v>
      </c>
    </row>
    <row r="72" spans="1:4">
      <c r="A72">
        <v>1839</v>
      </c>
      <c r="B72" t="s">
        <v>356</v>
      </c>
      <c r="C72" t="s">
        <v>111</v>
      </c>
      <c r="D72">
        <v>18</v>
      </c>
    </row>
    <row r="73" spans="1:4">
      <c r="A73">
        <v>1840</v>
      </c>
      <c r="B73" t="s">
        <v>357</v>
      </c>
      <c r="C73" t="s">
        <v>111</v>
      </c>
      <c r="D73">
        <v>18</v>
      </c>
    </row>
    <row r="74" spans="1:4">
      <c r="A74">
        <v>1841</v>
      </c>
      <c r="B74" t="s">
        <v>358</v>
      </c>
      <c r="C74" t="s">
        <v>111</v>
      </c>
      <c r="D74">
        <v>18</v>
      </c>
    </row>
    <row r="75" spans="1:4">
      <c r="A75">
        <v>1845</v>
      </c>
      <c r="B75" t="s">
        <v>359</v>
      </c>
      <c r="C75" t="s">
        <v>111</v>
      </c>
      <c r="D75">
        <v>18</v>
      </c>
    </row>
    <row r="76" spans="1:4">
      <c r="A76">
        <v>1848</v>
      </c>
      <c r="B76" t="s">
        <v>360</v>
      </c>
      <c r="C76" t="s">
        <v>111</v>
      </c>
      <c r="D76">
        <v>18</v>
      </c>
    </row>
    <row r="77" spans="1:4">
      <c r="A77">
        <v>1851</v>
      </c>
      <c r="B77" t="s">
        <v>362</v>
      </c>
      <c r="C77" t="s">
        <v>111</v>
      </c>
      <c r="D77">
        <v>18</v>
      </c>
    </row>
    <row r="78" spans="1:4">
      <c r="A78">
        <v>1853</v>
      </c>
      <c r="B78" t="s">
        <v>363</v>
      </c>
      <c r="C78" t="s">
        <v>111</v>
      </c>
      <c r="D78">
        <v>18</v>
      </c>
    </row>
    <row r="79" spans="1:4">
      <c r="A79">
        <v>1854</v>
      </c>
      <c r="B79" t="s">
        <v>364</v>
      </c>
      <c r="C79" t="s">
        <v>111</v>
      </c>
      <c r="D79">
        <v>18</v>
      </c>
    </row>
    <row r="80" spans="1:4">
      <c r="A80">
        <v>1856</v>
      </c>
      <c r="B80" t="s">
        <v>403</v>
      </c>
      <c r="C80" t="s">
        <v>111</v>
      </c>
      <c r="D80">
        <v>18</v>
      </c>
    </row>
    <row r="81" spans="1:4">
      <c r="A81">
        <v>1857</v>
      </c>
      <c r="B81" t="s">
        <v>463</v>
      </c>
      <c r="C81" t="s">
        <v>111</v>
      </c>
      <c r="D81">
        <v>18</v>
      </c>
    </row>
    <row r="82" spans="1:4">
      <c r="A82">
        <v>1859</v>
      </c>
      <c r="B82" t="s">
        <v>365</v>
      </c>
      <c r="C82" t="s">
        <v>111</v>
      </c>
      <c r="D82">
        <v>18</v>
      </c>
    </row>
    <row r="83" spans="1:4">
      <c r="A83">
        <v>1860</v>
      </c>
      <c r="B83" t="s">
        <v>366</v>
      </c>
      <c r="C83" t="s">
        <v>111</v>
      </c>
      <c r="D83">
        <v>18</v>
      </c>
    </row>
    <row r="84" spans="1:4">
      <c r="A84">
        <v>1865</v>
      </c>
      <c r="B84" t="s">
        <v>367</v>
      </c>
      <c r="C84" t="s">
        <v>111</v>
      </c>
      <c r="D84">
        <v>18</v>
      </c>
    </row>
    <row r="85" spans="1:4">
      <c r="A85">
        <v>1866</v>
      </c>
      <c r="B85" t="s">
        <v>368</v>
      </c>
      <c r="C85" t="s">
        <v>111</v>
      </c>
      <c r="D85">
        <v>18</v>
      </c>
    </row>
    <row r="86" spans="1:4">
      <c r="A86">
        <v>1867</v>
      </c>
      <c r="B86" t="s">
        <v>201</v>
      </c>
      <c r="C86" t="s">
        <v>111</v>
      </c>
      <c r="D86">
        <v>18</v>
      </c>
    </row>
    <row r="87" spans="1:4">
      <c r="A87">
        <v>1868</v>
      </c>
      <c r="B87" t="s">
        <v>369</v>
      </c>
      <c r="C87" t="s">
        <v>111</v>
      </c>
      <c r="D87">
        <v>18</v>
      </c>
    </row>
    <row r="88" spans="1:4">
      <c r="A88">
        <v>1870</v>
      </c>
      <c r="B88" t="s">
        <v>91</v>
      </c>
      <c r="C88" t="s">
        <v>111</v>
      </c>
      <c r="D88">
        <v>18</v>
      </c>
    </row>
    <row r="89" spans="1:4">
      <c r="A89">
        <v>1871</v>
      </c>
      <c r="B89" t="s">
        <v>370</v>
      </c>
      <c r="C89" t="s">
        <v>111</v>
      </c>
      <c r="D89">
        <v>18</v>
      </c>
    </row>
    <row r="90" spans="1:4">
      <c r="A90">
        <v>1874</v>
      </c>
      <c r="B90" t="s">
        <v>371</v>
      </c>
      <c r="C90" t="s">
        <v>111</v>
      </c>
      <c r="D90">
        <v>18</v>
      </c>
    </row>
    <row r="91" spans="1:4">
      <c r="A91">
        <v>1875</v>
      </c>
      <c r="B91" t="s">
        <v>361</v>
      </c>
      <c r="C91" t="s">
        <v>111</v>
      </c>
      <c r="D91">
        <v>18</v>
      </c>
    </row>
    <row r="92" spans="1:4">
      <c r="A92">
        <v>3001</v>
      </c>
      <c r="B92" t="s">
        <v>114</v>
      </c>
      <c r="C92" t="s">
        <v>708</v>
      </c>
      <c r="D92">
        <v>1</v>
      </c>
    </row>
    <row r="93" spans="1:4">
      <c r="A93">
        <v>3002</v>
      </c>
      <c r="B93" t="s">
        <v>115</v>
      </c>
      <c r="C93" t="s">
        <v>708</v>
      </c>
      <c r="D93">
        <v>1</v>
      </c>
    </row>
    <row r="94" spans="1:4">
      <c r="A94">
        <v>3003</v>
      </c>
      <c r="B94" t="s">
        <v>83</v>
      </c>
      <c r="C94" t="s">
        <v>708</v>
      </c>
      <c r="D94">
        <v>1</v>
      </c>
    </row>
    <row r="95" spans="1:4">
      <c r="A95">
        <v>3004</v>
      </c>
      <c r="B95" t="s">
        <v>682</v>
      </c>
      <c r="C95" t="s">
        <v>708</v>
      </c>
      <c r="D95">
        <v>1</v>
      </c>
    </row>
    <row r="96" spans="1:4">
      <c r="A96">
        <v>3005</v>
      </c>
      <c r="B96" t="s">
        <v>174</v>
      </c>
      <c r="C96" t="s">
        <v>708</v>
      </c>
      <c r="D96">
        <v>1</v>
      </c>
    </row>
    <row r="97" spans="1:4">
      <c r="A97">
        <v>3006</v>
      </c>
      <c r="B97" t="s">
        <v>175</v>
      </c>
      <c r="C97" t="s">
        <v>708</v>
      </c>
      <c r="D97">
        <v>1</v>
      </c>
    </row>
    <row r="98" spans="1:4">
      <c r="A98">
        <v>3007</v>
      </c>
      <c r="B98" t="s">
        <v>176</v>
      </c>
      <c r="C98" t="s">
        <v>708</v>
      </c>
      <c r="D98">
        <v>1</v>
      </c>
    </row>
    <row r="99" spans="1:4">
      <c r="A99">
        <v>3007</v>
      </c>
      <c r="B99" t="s">
        <v>176</v>
      </c>
      <c r="C99" t="s">
        <v>708</v>
      </c>
      <c r="D99">
        <v>1</v>
      </c>
    </row>
    <row r="100" spans="1:4">
      <c r="A100">
        <v>3011</v>
      </c>
      <c r="B100" t="s">
        <v>116</v>
      </c>
      <c r="C100" t="s">
        <v>708</v>
      </c>
      <c r="D100">
        <v>1</v>
      </c>
    </row>
    <row r="101" spans="1:4">
      <c r="A101">
        <v>3012</v>
      </c>
      <c r="B101" t="s">
        <v>117</v>
      </c>
      <c r="C101" t="s">
        <v>708</v>
      </c>
      <c r="D101">
        <v>1</v>
      </c>
    </row>
    <row r="102" spans="1:4">
      <c r="A102">
        <v>3013</v>
      </c>
      <c r="B102" t="s">
        <v>118</v>
      </c>
      <c r="C102" t="s">
        <v>708</v>
      </c>
      <c r="D102">
        <v>1</v>
      </c>
    </row>
    <row r="103" spans="1:4">
      <c r="A103">
        <v>3014</v>
      </c>
      <c r="B103" t="s">
        <v>714</v>
      </c>
      <c r="C103" t="s">
        <v>708</v>
      </c>
      <c r="D103">
        <v>1</v>
      </c>
    </row>
    <row r="104" spans="1:4">
      <c r="A104">
        <v>3015</v>
      </c>
      <c r="B104" t="s">
        <v>683</v>
      </c>
      <c r="C104" t="s">
        <v>708</v>
      </c>
      <c r="D104">
        <v>1</v>
      </c>
    </row>
    <row r="105" spans="1:4">
      <c r="A105">
        <v>3016</v>
      </c>
      <c r="B105" t="s">
        <v>119</v>
      </c>
      <c r="C105" t="s">
        <v>708</v>
      </c>
      <c r="D105">
        <v>1</v>
      </c>
    </row>
    <row r="106" spans="1:4">
      <c r="A106">
        <v>3017</v>
      </c>
      <c r="B106" t="s">
        <v>120</v>
      </c>
      <c r="C106" t="s">
        <v>708</v>
      </c>
      <c r="D106">
        <v>1</v>
      </c>
    </row>
    <row r="107" spans="1:4">
      <c r="A107">
        <v>3018</v>
      </c>
      <c r="B107" t="s">
        <v>121</v>
      </c>
      <c r="C107" t="s">
        <v>708</v>
      </c>
      <c r="D107">
        <v>1</v>
      </c>
    </row>
    <row r="108" spans="1:4">
      <c r="A108">
        <v>3019</v>
      </c>
      <c r="B108" t="s">
        <v>122</v>
      </c>
      <c r="C108" t="s">
        <v>708</v>
      </c>
      <c r="D108">
        <v>1</v>
      </c>
    </row>
    <row r="109" spans="1:4">
      <c r="A109">
        <v>3020</v>
      </c>
      <c r="B109" t="s">
        <v>715</v>
      </c>
      <c r="C109" t="s">
        <v>708</v>
      </c>
      <c r="D109">
        <v>1</v>
      </c>
    </row>
    <row r="110" spans="1:4">
      <c r="A110">
        <v>3021</v>
      </c>
      <c r="B110" t="s">
        <v>123</v>
      </c>
      <c r="C110" t="s">
        <v>708</v>
      </c>
      <c r="D110">
        <v>1</v>
      </c>
    </row>
    <row r="111" spans="1:4">
      <c r="A111">
        <v>3022</v>
      </c>
      <c r="B111" t="s">
        <v>407</v>
      </c>
      <c r="C111" t="s">
        <v>708</v>
      </c>
      <c r="D111">
        <v>1</v>
      </c>
    </row>
    <row r="112" spans="1:4">
      <c r="A112">
        <v>3023</v>
      </c>
      <c r="B112" t="s">
        <v>124</v>
      </c>
      <c r="C112" t="s">
        <v>708</v>
      </c>
      <c r="D112">
        <v>1</v>
      </c>
    </row>
    <row r="113" spans="1:4">
      <c r="A113">
        <v>3024</v>
      </c>
      <c r="B113" t="s">
        <v>125</v>
      </c>
      <c r="C113" t="s">
        <v>708</v>
      </c>
      <c r="D113">
        <v>1</v>
      </c>
    </row>
    <row r="114" spans="1:4">
      <c r="A114">
        <v>3025</v>
      </c>
      <c r="B114" t="s">
        <v>126</v>
      </c>
      <c r="C114" t="s">
        <v>708</v>
      </c>
      <c r="D114">
        <v>1</v>
      </c>
    </row>
    <row r="115" spans="1:4">
      <c r="A115">
        <v>3026</v>
      </c>
      <c r="B115" t="s">
        <v>684</v>
      </c>
      <c r="C115" t="s">
        <v>708</v>
      </c>
      <c r="D115">
        <v>1</v>
      </c>
    </row>
    <row r="116" spans="1:4">
      <c r="A116">
        <v>3027</v>
      </c>
      <c r="B116" t="s">
        <v>127</v>
      </c>
      <c r="C116" t="s">
        <v>708</v>
      </c>
      <c r="D116">
        <v>1</v>
      </c>
    </row>
    <row r="117" spans="1:4">
      <c r="A117">
        <v>3028</v>
      </c>
      <c r="B117" t="s">
        <v>128</v>
      </c>
      <c r="C117" t="s">
        <v>708</v>
      </c>
      <c r="D117">
        <v>1</v>
      </c>
    </row>
    <row r="118" spans="1:4">
      <c r="A118">
        <v>3029</v>
      </c>
      <c r="B118" t="s">
        <v>408</v>
      </c>
      <c r="C118" t="s">
        <v>708</v>
      </c>
      <c r="D118">
        <v>1</v>
      </c>
    </row>
    <row r="119" spans="1:4">
      <c r="A119">
        <v>3030</v>
      </c>
      <c r="B119" t="s">
        <v>716</v>
      </c>
      <c r="C119" t="s">
        <v>708</v>
      </c>
      <c r="D119">
        <v>1</v>
      </c>
    </row>
    <row r="120" spans="1:4">
      <c r="A120">
        <v>3031</v>
      </c>
      <c r="B120" t="s">
        <v>129</v>
      </c>
      <c r="C120" t="s">
        <v>708</v>
      </c>
      <c r="D120">
        <v>1</v>
      </c>
    </row>
    <row r="121" spans="1:4">
      <c r="A121">
        <v>3032</v>
      </c>
      <c r="B121" t="s">
        <v>130</v>
      </c>
      <c r="C121" t="s">
        <v>708</v>
      </c>
      <c r="D121">
        <v>1</v>
      </c>
    </row>
    <row r="122" spans="1:4">
      <c r="A122">
        <v>3033</v>
      </c>
      <c r="B122" t="s">
        <v>131</v>
      </c>
      <c r="C122" t="s">
        <v>708</v>
      </c>
      <c r="D122">
        <v>1</v>
      </c>
    </row>
    <row r="123" spans="1:4">
      <c r="A123">
        <v>3034</v>
      </c>
      <c r="B123" t="s">
        <v>132</v>
      </c>
      <c r="C123" t="s">
        <v>708</v>
      </c>
      <c r="D123">
        <v>1</v>
      </c>
    </row>
    <row r="124" spans="1:4">
      <c r="A124">
        <v>3035</v>
      </c>
      <c r="B124" t="s">
        <v>133</v>
      </c>
      <c r="C124" t="s">
        <v>708</v>
      </c>
      <c r="D124">
        <v>1</v>
      </c>
    </row>
    <row r="125" spans="1:4">
      <c r="A125">
        <v>3036</v>
      </c>
      <c r="B125" t="s">
        <v>134</v>
      </c>
      <c r="C125" t="s">
        <v>708</v>
      </c>
      <c r="D125">
        <v>1</v>
      </c>
    </row>
    <row r="126" spans="1:4">
      <c r="A126">
        <v>3037</v>
      </c>
      <c r="B126" t="s">
        <v>135</v>
      </c>
      <c r="C126" t="s">
        <v>708</v>
      </c>
      <c r="D126">
        <v>1</v>
      </c>
    </row>
    <row r="127" spans="1:4">
      <c r="A127">
        <v>3038</v>
      </c>
      <c r="B127" t="s">
        <v>177</v>
      </c>
      <c r="C127" t="s">
        <v>708</v>
      </c>
      <c r="D127">
        <v>1</v>
      </c>
    </row>
    <row r="128" spans="1:4">
      <c r="A128">
        <v>3039</v>
      </c>
      <c r="B128" t="s">
        <v>178</v>
      </c>
      <c r="C128" t="s">
        <v>708</v>
      </c>
      <c r="D128">
        <v>1</v>
      </c>
    </row>
    <row r="129" spans="1:4">
      <c r="A129">
        <v>3040</v>
      </c>
      <c r="B129" t="s">
        <v>717</v>
      </c>
      <c r="C129" t="s">
        <v>708</v>
      </c>
      <c r="D129">
        <v>1</v>
      </c>
    </row>
    <row r="130" spans="1:4">
      <c r="A130">
        <v>3041</v>
      </c>
      <c r="B130" t="s">
        <v>49</v>
      </c>
      <c r="C130" t="s">
        <v>708</v>
      </c>
      <c r="D130">
        <v>1</v>
      </c>
    </row>
    <row r="131" spans="1:4">
      <c r="A131">
        <v>3042</v>
      </c>
      <c r="B131" t="s">
        <v>179</v>
      </c>
      <c r="C131" t="s">
        <v>708</v>
      </c>
      <c r="D131">
        <v>1</v>
      </c>
    </row>
    <row r="132" spans="1:4">
      <c r="A132">
        <v>3043</v>
      </c>
      <c r="B132" t="s">
        <v>180</v>
      </c>
      <c r="C132" t="s">
        <v>708</v>
      </c>
      <c r="D132">
        <v>1</v>
      </c>
    </row>
    <row r="133" spans="1:4">
      <c r="A133">
        <v>3044</v>
      </c>
      <c r="B133" t="s">
        <v>181</v>
      </c>
      <c r="C133" t="s">
        <v>708</v>
      </c>
      <c r="D133">
        <v>1</v>
      </c>
    </row>
    <row r="134" spans="1:4">
      <c r="A134">
        <v>3045</v>
      </c>
      <c r="B134" t="s">
        <v>182</v>
      </c>
      <c r="C134" t="s">
        <v>708</v>
      </c>
      <c r="D134">
        <v>1</v>
      </c>
    </row>
    <row r="135" spans="1:4">
      <c r="A135">
        <v>3046</v>
      </c>
      <c r="B135" t="s">
        <v>183</v>
      </c>
      <c r="C135" t="s">
        <v>708</v>
      </c>
      <c r="D135">
        <v>1</v>
      </c>
    </row>
    <row r="136" spans="1:4">
      <c r="A136">
        <v>3047</v>
      </c>
      <c r="B136" t="s">
        <v>184</v>
      </c>
      <c r="C136" t="s">
        <v>708</v>
      </c>
      <c r="D136">
        <v>1</v>
      </c>
    </row>
    <row r="137" spans="1:4">
      <c r="A137">
        <v>3048</v>
      </c>
      <c r="B137" t="s">
        <v>185</v>
      </c>
      <c r="C137" t="s">
        <v>708</v>
      </c>
      <c r="D137">
        <v>1</v>
      </c>
    </row>
    <row r="138" spans="1:4">
      <c r="A138">
        <v>3049</v>
      </c>
      <c r="B138" t="s">
        <v>186</v>
      </c>
      <c r="C138" t="s">
        <v>708</v>
      </c>
      <c r="D138">
        <v>1</v>
      </c>
    </row>
    <row r="139" spans="1:4">
      <c r="A139">
        <v>3050</v>
      </c>
      <c r="B139" t="s">
        <v>187</v>
      </c>
      <c r="C139" t="s">
        <v>708</v>
      </c>
      <c r="D139">
        <v>1</v>
      </c>
    </row>
    <row r="140" spans="1:4">
      <c r="A140">
        <v>3051</v>
      </c>
      <c r="B140" t="s">
        <v>188</v>
      </c>
      <c r="C140" t="s">
        <v>708</v>
      </c>
      <c r="D140">
        <v>1</v>
      </c>
    </row>
    <row r="141" spans="1:4">
      <c r="A141">
        <v>3052</v>
      </c>
      <c r="B141" t="s">
        <v>694</v>
      </c>
      <c r="C141" t="s">
        <v>708</v>
      </c>
      <c r="D141">
        <v>1</v>
      </c>
    </row>
    <row r="142" spans="1:4">
      <c r="A142">
        <v>3053</v>
      </c>
      <c r="B142" t="s">
        <v>165</v>
      </c>
      <c r="C142" t="s">
        <v>708</v>
      </c>
      <c r="D142">
        <v>1</v>
      </c>
    </row>
    <row r="143" spans="1:4">
      <c r="A143">
        <v>3054</v>
      </c>
      <c r="B143" t="s">
        <v>166</v>
      </c>
      <c r="C143" t="s">
        <v>708</v>
      </c>
      <c r="D143">
        <v>1</v>
      </c>
    </row>
    <row r="144" spans="1:4">
      <c r="A144">
        <v>3099</v>
      </c>
      <c r="B144" t="s">
        <v>47</v>
      </c>
      <c r="C144" t="s">
        <v>708</v>
      </c>
      <c r="D144">
        <v>1</v>
      </c>
    </row>
    <row r="145" spans="1:4">
      <c r="A145">
        <v>3099</v>
      </c>
      <c r="B145" t="s">
        <v>47</v>
      </c>
      <c r="C145" t="s">
        <v>708</v>
      </c>
      <c r="D145">
        <v>1</v>
      </c>
    </row>
    <row r="146" spans="1:4">
      <c r="A146">
        <v>3401</v>
      </c>
      <c r="B146" t="s">
        <v>136</v>
      </c>
      <c r="C146" t="s">
        <v>709</v>
      </c>
      <c r="D146">
        <v>4</v>
      </c>
    </row>
    <row r="147" spans="1:4">
      <c r="A147">
        <v>3402</v>
      </c>
      <c r="B147" t="s">
        <v>137</v>
      </c>
      <c r="C147" t="s">
        <v>709</v>
      </c>
      <c r="D147">
        <v>4</v>
      </c>
    </row>
    <row r="148" spans="1:4">
      <c r="A148">
        <v>3405</v>
      </c>
      <c r="B148" t="s">
        <v>153</v>
      </c>
      <c r="C148" t="s">
        <v>709</v>
      </c>
      <c r="D148">
        <v>4</v>
      </c>
    </row>
    <row r="149" spans="1:4">
      <c r="A149">
        <v>3407</v>
      </c>
      <c r="B149" t="s">
        <v>154</v>
      </c>
      <c r="C149" t="s">
        <v>709</v>
      </c>
      <c r="D149">
        <v>4</v>
      </c>
    </row>
    <row r="150" spans="1:4">
      <c r="A150">
        <v>3411</v>
      </c>
      <c r="B150" t="s">
        <v>138</v>
      </c>
      <c r="C150" t="s">
        <v>709</v>
      </c>
      <c r="D150">
        <v>4</v>
      </c>
    </row>
    <row r="151" spans="1:4">
      <c r="A151">
        <v>3412</v>
      </c>
      <c r="B151" t="s">
        <v>139</v>
      </c>
      <c r="C151" t="s">
        <v>709</v>
      </c>
      <c r="D151">
        <v>4</v>
      </c>
    </row>
    <row r="152" spans="1:4">
      <c r="A152">
        <v>3413</v>
      </c>
      <c r="B152" t="s">
        <v>140</v>
      </c>
      <c r="C152" t="s">
        <v>709</v>
      </c>
      <c r="D152">
        <v>4</v>
      </c>
    </row>
    <row r="153" spans="1:4">
      <c r="A153">
        <v>3414</v>
      </c>
      <c r="B153" t="s">
        <v>685</v>
      </c>
      <c r="C153" t="s">
        <v>709</v>
      </c>
      <c r="D153">
        <v>4</v>
      </c>
    </row>
    <row r="154" spans="1:4">
      <c r="A154">
        <v>3415</v>
      </c>
      <c r="B154" t="s">
        <v>686</v>
      </c>
      <c r="C154" t="s">
        <v>709</v>
      </c>
      <c r="D154">
        <v>4</v>
      </c>
    </row>
    <row r="155" spans="1:4">
      <c r="A155">
        <v>3416</v>
      </c>
      <c r="B155" t="s">
        <v>687</v>
      </c>
      <c r="C155" t="s">
        <v>709</v>
      </c>
      <c r="D155">
        <v>4</v>
      </c>
    </row>
    <row r="156" spans="1:4">
      <c r="A156">
        <v>3417</v>
      </c>
      <c r="B156" t="s">
        <v>141</v>
      </c>
      <c r="C156" t="s">
        <v>709</v>
      </c>
      <c r="D156">
        <v>4</v>
      </c>
    </row>
    <row r="157" spans="1:4">
      <c r="A157">
        <v>3418</v>
      </c>
      <c r="B157" t="s">
        <v>142</v>
      </c>
      <c r="C157" t="s">
        <v>709</v>
      </c>
      <c r="D157">
        <v>4</v>
      </c>
    </row>
    <row r="158" spans="1:4">
      <c r="A158">
        <v>3419</v>
      </c>
      <c r="B158" t="s">
        <v>121</v>
      </c>
      <c r="C158" t="s">
        <v>709</v>
      </c>
      <c r="D158">
        <v>4</v>
      </c>
    </row>
    <row r="159" spans="1:4">
      <c r="A159">
        <v>3420</v>
      </c>
      <c r="B159" t="s">
        <v>143</v>
      </c>
      <c r="C159" t="s">
        <v>709</v>
      </c>
      <c r="D159">
        <v>4</v>
      </c>
    </row>
    <row r="160" spans="1:4">
      <c r="A160">
        <v>3421</v>
      </c>
      <c r="B160" t="s">
        <v>144</v>
      </c>
      <c r="C160" t="s">
        <v>709</v>
      </c>
      <c r="D160">
        <v>4</v>
      </c>
    </row>
    <row r="161" spans="1:4">
      <c r="A161">
        <v>3422</v>
      </c>
      <c r="B161" t="s">
        <v>145</v>
      </c>
      <c r="C161" t="s">
        <v>709</v>
      </c>
      <c r="D161">
        <v>4</v>
      </c>
    </row>
    <row r="162" spans="1:4">
      <c r="A162">
        <v>3423</v>
      </c>
      <c r="B162" t="s">
        <v>688</v>
      </c>
      <c r="C162" t="s">
        <v>709</v>
      </c>
      <c r="D162">
        <v>4</v>
      </c>
    </row>
    <row r="163" spans="1:4">
      <c r="A163">
        <v>3424</v>
      </c>
      <c r="B163" t="s">
        <v>146</v>
      </c>
      <c r="C163" t="s">
        <v>709</v>
      </c>
      <c r="D163">
        <v>4</v>
      </c>
    </row>
    <row r="164" spans="1:4">
      <c r="A164">
        <v>3425</v>
      </c>
      <c r="B164" t="s">
        <v>147</v>
      </c>
      <c r="C164" t="s">
        <v>709</v>
      </c>
      <c r="D164">
        <v>4</v>
      </c>
    </row>
    <row r="165" spans="1:4">
      <c r="A165">
        <v>3426</v>
      </c>
      <c r="B165" t="s">
        <v>148</v>
      </c>
      <c r="C165" t="s">
        <v>709</v>
      </c>
      <c r="D165">
        <v>4</v>
      </c>
    </row>
    <row r="166" spans="1:4">
      <c r="A166">
        <v>3427</v>
      </c>
      <c r="B166" t="s">
        <v>149</v>
      </c>
      <c r="C166" t="s">
        <v>709</v>
      </c>
      <c r="D166">
        <v>4</v>
      </c>
    </row>
    <row r="167" spans="1:4">
      <c r="A167">
        <v>3428</v>
      </c>
      <c r="B167" t="s">
        <v>150</v>
      </c>
      <c r="C167" t="s">
        <v>709</v>
      </c>
      <c r="D167">
        <v>4</v>
      </c>
    </row>
    <row r="168" spans="1:4">
      <c r="A168">
        <v>3429</v>
      </c>
      <c r="B168" t="s">
        <v>151</v>
      </c>
      <c r="C168" t="s">
        <v>709</v>
      </c>
      <c r="D168">
        <v>4</v>
      </c>
    </row>
    <row r="169" spans="1:4">
      <c r="A169">
        <v>3430</v>
      </c>
      <c r="B169" t="s">
        <v>152</v>
      </c>
      <c r="C169" t="s">
        <v>709</v>
      </c>
      <c r="D169">
        <v>4</v>
      </c>
    </row>
    <row r="170" spans="1:4">
      <c r="A170">
        <v>3431</v>
      </c>
      <c r="B170" t="s">
        <v>155</v>
      </c>
      <c r="C170" t="s">
        <v>709</v>
      </c>
      <c r="D170">
        <v>4</v>
      </c>
    </row>
    <row r="171" spans="1:4">
      <c r="A171">
        <v>3432</v>
      </c>
      <c r="B171" t="s">
        <v>156</v>
      </c>
      <c r="C171" t="s">
        <v>709</v>
      </c>
      <c r="D171">
        <v>4</v>
      </c>
    </row>
    <row r="172" spans="1:4">
      <c r="A172">
        <v>3433</v>
      </c>
      <c r="B172" t="s">
        <v>689</v>
      </c>
      <c r="C172" t="s">
        <v>709</v>
      </c>
      <c r="D172">
        <v>4</v>
      </c>
    </row>
    <row r="173" spans="1:4">
      <c r="A173">
        <v>3434</v>
      </c>
      <c r="B173" t="s">
        <v>157</v>
      </c>
      <c r="C173" t="s">
        <v>709</v>
      </c>
      <c r="D173">
        <v>4</v>
      </c>
    </row>
    <row r="174" spans="1:4">
      <c r="A174">
        <v>3435</v>
      </c>
      <c r="B174" t="s">
        <v>158</v>
      </c>
      <c r="C174" t="s">
        <v>709</v>
      </c>
      <c r="D174">
        <v>4</v>
      </c>
    </row>
    <row r="175" spans="1:4">
      <c r="A175">
        <v>3436</v>
      </c>
      <c r="B175" t="s">
        <v>690</v>
      </c>
      <c r="C175" t="s">
        <v>709</v>
      </c>
      <c r="D175">
        <v>4</v>
      </c>
    </row>
    <row r="176" spans="1:4">
      <c r="A176">
        <v>3437</v>
      </c>
      <c r="B176" t="s">
        <v>159</v>
      </c>
      <c r="C176" t="s">
        <v>709</v>
      </c>
      <c r="D176">
        <v>4</v>
      </c>
    </row>
    <row r="177" spans="1:4">
      <c r="A177">
        <v>3438</v>
      </c>
      <c r="B177" t="s">
        <v>691</v>
      </c>
      <c r="C177" t="s">
        <v>709</v>
      </c>
      <c r="D177">
        <v>4</v>
      </c>
    </row>
    <row r="178" spans="1:4">
      <c r="A178">
        <v>3439</v>
      </c>
      <c r="B178" t="s">
        <v>160</v>
      </c>
      <c r="C178" t="s">
        <v>709</v>
      </c>
      <c r="D178">
        <v>4</v>
      </c>
    </row>
    <row r="179" spans="1:4">
      <c r="A179">
        <v>3440</v>
      </c>
      <c r="B179" t="s">
        <v>161</v>
      </c>
      <c r="C179" t="s">
        <v>709</v>
      </c>
      <c r="D179">
        <v>4</v>
      </c>
    </row>
    <row r="180" spans="1:4">
      <c r="A180">
        <v>3441</v>
      </c>
      <c r="B180" t="s">
        <v>162</v>
      </c>
      <c r="C180" t="s">
        <v>709</v>
      </c>
      <c r="D180">
        <v>4</v>
      </c>
    </row>
    <row r="181" spans="1:4">
      <c r="A181">
        <v>3442</v>
      </c>
      <c r="B181" t="s">
        <v>163</v>
      </c>
      <c r="C181" t="s">
        <v>709</v>
      </c>
      <c r="D181">
        <v>4</v>
      </c>
    </row>
    <row r="182" spans="1:4">
      <c r="A182">
        <v>3443</v>
      </c>
      <c r="B182" t="s">
        <v>164</v>
      </c>
      <c r="C182" t="s">
        <v>709</v>
      </c>
      <c r="D182">
        <v>4</v>
      </c>
    </row>
    <row r="183" spans="1:4">
      <c r="A183">
        <v>3446</v>
      </c>
      <c r="B183" t="s">
        <v>167</v>
      </c>
      <c r="C183" t="s">
        <v>709</v>
      </c>
      <c r="D183">
        <v>4</v>
      </c>
    </row>
    <row r="184" spans="1:4">
      <c r="A184">
        <v>3447</v>
      </c>
      <c r="B184" t="s">
        <v>168</v>
      </c>
      <c r="C184" t="s">
        <v>709</v>
      </c>
      <c r="D184">
        <v>4</v>
      </c>
    </row>
    <row r="185" spans="1:4">
      <c r="A185">
        <v>3448</v>
      </c>
      <c r="B185" t="s">
        <v>169</v>
      </c>
      <c r="C185" t="s">
        <v>709</v>
      </c>
      <c r="D185">
        <v>4</v>
      </c>
    </row>
    <row r="186" spans="1:4">
      <c r="A186">
        <v>3449</v>
      </c>
      <c r="B186" t="s">
        <v>692</v>
      </c>
      <c r="C186" t="s">
        <v>709</v>
      </c>
      <c r="D186">
        <v>4</v>
      </c>
    </row>
    <row r="187" spans="1:4">
      <c r="A187">
        <v>3450</v>
      </c>
      <c r="B187" t="s">
        <v>170</v>
      </c>
      <c r="C187" t="s">
        <v>709</v>
      </c>
      <c r="D187">
        <v>4</v>
      </c>
    </row>
    <row r="188" spans="1:4">
      <c r="A188">
        <v>3451</v>
      </c>
      <c r="B188" t="s">
        <v>693</v>
      </c>
      <c r="C188" t="s">
        <v>709</v>
      </c>
      <c r="D188">
        <v>4</v>
      </c>
    </row>
    <row r="189" spans="1:4">
      <c r="A189">
        <v>3452</v>
      </c>
      <c r="B189" t="s">
        <v>171</v>
      </c>
      <c r="C189" t="s">
        <v>709</v>
      </c>
      <c r="D189">
        <v>4</v>
      </c>
    </row>
    <row r="190" spans="1:4">
      <c r="A190">
        <v>3453</v>
      </c>
      <c r="B190" t="s">
        <v>172</v>
      </c>
      <c r="C190" t="s">
        <v>709</v>
      </c>
      <c r="D190">
        <v>4</v>
      </c>
    </row>
    <row r="191" spans="1:4">
      <c r="A191">
        <v>3454</v>
      </c>
      <c r="B191" t="s">
        <v>173</v>
      </c>
      <c r="C191" t="s">
        <v>709</v>
      </c>
      <c r="D191">
        <v>4</v>
      </c>
    </row>
    <row r="192" spans="1:4">
      <c r="A192">
        <v>3801</v>
      </c>
      <c r="B192" t="s">
        <v>529</v>
      </c>
      <c r="C192" t="s">
        <v>731</v>
      </c>
      <c r="D192">
        <v>8</v>
      </c>
    </row>
    <row r="193" spans="1:4">
      <c r="A193">
        <v>3802</v>
      </c>
      <c r="B193" t="s">
        <v>189</v>
      </c>
      <c r="C193" t="s">
        <v>731</v>
      </c>
      <c r="D193">
        <v>8</v>
      </c>
    </row>
    <row r="194" spans="1:4">
      <c r="A194">
        <v>3803</v>
      </c>
      <c r="B194" t="s">
        <v>88</v>
      </c>
      <c r="C194" t="s">
        <v>731</v>
      </c>
      <c r="D194">
        <v>8</v>
      </c>
    </row>
    <row r="195" spans="1:4">
      <c r="A195">
        <v>3804</v>
      </c>
      <c r="B195" t="s">
        <v>190</v>
      </c>
      <c r="C195" t="s">
        <v>731</v>
      </c>
      <c r="D195">
        <v>8</v>
      </c>
    </row>
    <row r="196" spans="1:4">
      <c r="A196">
        <v>3805</v>
      </c>
      <c r="B196" t="s">
        <v>191</v>
      </c>
      <c r="C196" t="s">
        <v>731</v>
      </c>
      <c r="D196">
        <v>8</v>
      </c>
    </row>
    <row r="197" spans="1:4">
      <c r="A197">
        <v>3806</v>
      </c>
      <c r="B197" t="s">
        <v>193</v>
      </c>
      <c r="C197" t="s">
        <v>731</v>
      </c>
      <c r="D197">
        <v>8</v>
      </c>
    </row>
    <row r="198" spans="1:4">
      <c r="A198">
        <v>3807</v>
      </c>
      <c r="B198" t="s">
        <v>194</v>
      </c>
      <c r="C198" t="s">
        <v>731</v>
      </c>
      <c r="D198">
        <v>8</v>
      </c>
    </row>
    <row r="199" spans="1:4">
      <c r="A199">
        <v>3808</v>
      </c>
      <c r="B199" t="s">
        <v>195</v>
      </c>
      <c r="C199" t="s">
        <v>731</v>
      </c>
      <c r="D199">
        <v>8</v>
      </c>
    </row>
    <row r="200" spans="1:4">
      <c r="A200">
        <v>3811</v>
      </c>
      <c r="B200" t="s">
        <v>657</v>
      </c>
      <c r="C200" t="s">
        <v>731</v>
      </c>
      <c r="D200">
        <v>8</v>
      </c>
    </row>
    <row r="201" spans="1:4">
      <c r="A201">
        <v>3812</v>
      </c>
      <c r="B201" t="s">
        <v>196</v>
      </c>
      <c r="C201" t="s">
        <v>731</v>
      </c>
      <c r="D201">
        <v>8</v>
      </c>
    </row>
    <row r="202" spans="1:4">
      <c r="A202">
        <v>3813</v>
      </c>
      <c r="B202" t="s">
        <v>197</v>
      </c>
      <c r="C202" t="s">
        <v>731</v>
      </c>
      <c r="D202">
        <v>8</v>
      </c>
    </row>
    <row r="203" spans="1:4">
      <c r="A203">
        <v>3814</v>
      </c>
      <c r="B203" t="s">
        <v>198</v>
      </c>
      <c r="C203" t="s">
        <v>731</v>
      </c>
      <c r="D203">
        <v>8</v>
      </c>
    </row>
    <row r="204" spans="1:4">
      <c r="A204">
        <v>3815</v>
      </c>
      <c r="B204" t="s">
        <v>199</v>
      </c>
      <c r="C204" t="s">
        <v>731</v>
      </c>
      <c r="D204">
        <v>8</v>
      </c>
    </row>
    <row r="205" spans="1:4">
      <c r="A205">
        <v>3816</v>
      </c>
      <c r="B205" t="s">
        <v>200</v>
      </c>
      <c r="C205" t="s">
        <v>731</v>
      </c>
      <c r="D205">
        <v>8</v>
      </c>
    </row>
    <row r="206" spans="1:4">
      <c r="A206">
        <v>3817</v>
      </c>
      <c r="B206" t="s">
        <v>718</v>
      </c>
      <c r="C206" t="s">
        <v>731</v>
      </c>
      <c r="D206">
        <v>8</v>
      </c>
    </row>
    <row r="207" spans="1:4">
      <c r="A207">
        <v>3818</v>
      </c>
      <c r="B207" t="s">
        <v>202</v>
      </c>
      <c r="C207" t="s">
        <v>731</v>
      </c>
      <c r="D207">
        <v>8</v>
      </c>
    </row>
    <row r="208" spans="1:4">
      <c r="A208">
        <v>3819</v>
      </c>
      <c r="B208" t="s">
        <v>203</v>
      </c>
      <c r="C208" t="s">
        <v>731</v>
      </c>
      <c r="D208">
        <v>8</v>
      </c>
    </row>
    <row r="209" spans="1:4">
      <c r="A209">
        <v>3820</v>
      </c>
      <c r="B209" t="s">
        <v>204</v>
      </c>
      <c r="C209" t="s">
        <v>731</v>
      </c>
      <c r="D209">
        <v>8</v>
      </c>
    </row>
    <row r="210" spans="1:4">
      <c r="A210">
        <v>3821</v>
      </c>
      <c r="B210" t="s">
        <v>695</v>
      </c>
      <c r="C210" t="s">
        <v>731</v>
      </c>
      <c r="D210">
        <v>8</v>
      </c>
    </row>
    <row r="211" spans="1:4">
      <c r="A211">
        <v>3822</v>
      </c>
      <c r="B211" t="s">
        <v>205</v>
      </c>
      <c r="C211" t="s">
        <v>731</v>
      </c>
      <c r="D211">
        <v>8</v>
      </c>
    </row>
    <row r="212" spans="1:4">
      <c r="A212">
        <v>3823</v>
      </c>
      <c r="B212" t="s">
        <v>206</v>
      </c>
      <c r="C212" t="s">
        <v>731</v>
      </c>
      <c r="D212">
        <v>8</v>
      </c>
    </row>
    <row r="213" spans="1:4">
      <c r="A213">
        <v>3824</v>
      </c>
      <c r="B213" t="s">
        <v>207</v>
      </c>
      <c r="C213" t="s">
        <v>731</v>
      </c>
      <c r="D213">
        <v>8</v>
      </c>
    </row>
    <row r="214" spans="1:4">
      <c r="A214">
        <v>3825</v>
      </c>
      <c r="B214" t="s">
        <v>208</v>
      </c>
      <c r="C214" t="s">
        <v>731</v>
      </c>
      <c r="D214">
        <v>8</v>
      </c>
    </row>
    <row r="215" spans="1:4">
      <c r="A215">
        <v>4201</v>
      </c>
      <c r="B215" t="s">
        <v>209</v>
      </c>
      <c r="C215" t="s">
        <v>732</v>
      </c>
      <c r="D215">
        <v>9</v>
      </c>
    </row>
    <row r="216" spans="1:4">
      <c r="A216">
        <v>4202</v>
      </c>
      <c r="B216" t="s">
        <v>210</v>
      </c>
      <c r="C216" t="s">
        <v>732</v>
      </c>
      <c r="D216">
        <v>9</v>
      </c>
    </row>
    <row r="217" spans="1:4">
      <c r="A217">
        <v>4203</v>
      </c>
      <c r="B217" t="s">
        <v>211</v>
      </c>
      <c r="C217" t="s">
        <v>732</v>
      </c>
      <c r="D217">
        <v>9</v>
      </c>
    </row>
    <row r="218" spans="1:4">
      <c r="A218">
        <v>4204</v>
      </c>
      <c r="B218" t="s">
        <v>221</v>
      </c>
      <c r="C218" t="s">
        <v>732</v>
      </c>
      <c r="D218">
        <v>9</v>
      </c>
    </row>
    <row r="219" spans="1:4">
      <c r="A219">
        <v>4205</v>
      </c>
      <c r="B219" t="s">
        <v>225</v>
      </c>
      <c r="C219" t="s">
        <v>732</v>
      </c>
      <c r="D219">
        <v>9</v>
      </c>
    </row>
    <row r="220" spans="1:4">
      <c r="A220">
        <v>4206</v>
      </c>
      <c r="B220" t="s">
        <v>222</v>
      </c>
      <c r="C220" t="s">
        <v>732</v>
      </c>
      <c r="D220">
        <v>9</v>
      </c>
    </row>
    <row r="221" spans="1:4">
      <c r="A221">
        <v>4207</v>
      </c>
      <c r="B221" t="s">
        <v>223</v>
      </c>
      <c r="C221" t="s">
        <v>732</v>
      </c>
      <c r="D221">
        <v>9</v>
      </c>
    </row>
    <row r="222" spans="1:4">
      <c r="A222">
        <v>4211</v>
      </c>
      <c r="B222" t="s">
        <v>212</v>
      </c>
      <c r="C222" t="s">
        <v>732</v>
      </c>
      <c r="D222">
        <v>9</v>
      </c>
    </row>
    <row r="223" spans="1:4">
      <c r="A223">
        <v>4212</v>
      </c>
      <c r="B223" t="s">
        <v>696</v>
      </c>
      <c r="C223" t="s">
        <v>732</v>
      </c>
      <c r="D223">
        <v>9</v>
      </c>
    </row>
    <row r="224" spans="1:4">
      <c r="A224">
        <v>4213</v>
      </c>
      <c r="B224" t="s">
        <v>658</v>
      </c>
      <c r="C224" t="s">
        <v>732</v>
      </c>
      <c r="D224">
        <v>9</v>
      </c>
    </row>
    <row r="225" spans="1:4">
      <c r="A225">
        <v>4214</v>
      </c>
      <c r="B225" t="s">
        <v>213</v>
      </c>
      <c r="C225" t="s">
        <v>732</v>
      </c>
      <c r="D225">
        <v>9</v>
      </c>
    </row>
    <row r="226" spans="1:4">
      <c r="A226">
        <v>4215</v>
      </c>
      <c r="B226" t="s">
        <v>214</v>
      </c>
      <c r="C226" t="s">
        <v>732</v>
      </c>
      <c r="D226">
        <v>9</v>
      </c>
    </row>
    <row r="227" spans="1:4">
      <c r="A227">
        <v>4216</v>
      </c>
      <c r="B227" t="s">
        <v>215</v>
      </c>
      <c r="C227" t="s">
        <v>732</v>
      </c>
      <c r="D227">
        <v>9</v>
      </c>
    </row>
    <row r="228" spans="1:4">
      <c r="A228">
        <v>4217</v>
      </c>
      <c r="B228" t="s">
        <v>216</v>
      </c>
      <c r="C228" t="s">
        <v>732</v>
      </c>
      <c r="D228">
        <v>9</v>
      </c>
    </row>
    <row r="229" spans="1:4">
      <c r="A229">
        <v>4218</v>
      </c>
      <c r="B229" t="s">
        <v>217</v>
      </c>
      <c r="C229" t="s">
        <v>732</v>
      </c>
      <c r="D229">
        <v>9</v>
      </c>
    </row>
    <row r="230" spans="1:4">
      <c r="A230">
        <v>4219</v>
      </c>
      <c r="B230" t="s">
        <v>697</v>
      </c>
      <c r="C230" t="s">
        <v>732</v>
      </c>
      <c r="D230">
        <v>9</v>
      </c>
    </row>
    <row r="231" spans="1:4">
      <c r="A231">
        <v>4220</v>
      </c>
      <c r="B231" t="s">
        <v>218</v>
      </c>
      <c r="C231" t="s">
        <v>732</v>
      </c>
      <c r="D231">
        <v>9</v>
      </c>
    </row>
    <row r="232" spans="1:4">
      <c r="A232">
        <v>4221</v>
      </c>
      <c r="B232" t="s">
        <v>219</v>
      </c>
      <c r="C232" t="s">
        <v>732</v>
      </c>
      <c r="D232">
        <v>9</v>
      </c>
    </row>
    <row r="233" spans="1:4">
      <c r="A233">
        <v>4222</v>
      </c>
      <c r="B233" t="s">
        <v>220</v>
      </c>
      <c r="C233" t="s">
        <v>732</v>
      </c>
      <c r="D233">
        <v>9</v>
      </c>
    </row>
    <row r="234" spans="1:4">
      <c r="A234">
        <v>4223</v>
      </c>
      <c r="B234" t="s">
        <v>224</v>
      </c>
      <c r="C234" t="s">
        <v>732</v>
      </c>
      <c r="D234">
        <v>9</v>
      </c>
    </row>
    <row r="235" spans="1:4">
      <c r="A235">
        <v>4224</v>
      </c>
      <c r="B235" t="s">
        <v>698</v>
      </c>
      <c r="C235" t="s">
        <v>732</v>
      </c>
      <c r="D235">
        <v>9</v>
      </c>
    </row>
    <row r="236" spans="1:4">
      <c r="A236">
        <v>4225</v>
      </c>
      <c r="B236" t="s">
        <v>226</v>
      </c>
      <c r="C236" t="s">
        <v>732</v>
      </c>
      <c r="D236">
        <v>9</v>
      </c>
    </row>
    <row r="237" spans="1:4">
      <c r="A237">
        <v>4226</v>
      </c>
      <c r="B237" t="s">
        <v>227</v>
      </c>
      <c r="C237" t="s">
        <v>732</v>
      </c>
      <c r="D237">
        <v>9</v>
      </c>
    </row>
    <row r="238" spans="1:4">
      <c r="A238">
        <v>4227</v>
      </c>
      <c r="B238" t="s">
        <v>228</v>
      </c>
      <c r="C238" t="s">
        <v>732</v>
      </c>
      <c r="D238">
        <v>9</v>
      </c>
    </row>
    <row r="239" spans="1:4">
      <c r="A239">
        <v>4228</v>
      </c>
      <c r="B239" t="s">
        <v>229</v>
      </c>
      <c r="C239" t="s">
        <v>732</v>
      </c>
      <c r="D239">
        <v>9</v>
      </c>
    </row>
    <row r="240" spans="1:4">
      <c r="A240">
        <v>4601</v>
      </c>
      <c r="B240" t="s">
        <v>250</v>
      </c>
      <c r="C240" t="s">
        <v>733</v>
      </c>
      <c r="D240">
        <v>14</v>
      </c>
    </row>
    <row r="241" spans="1:4">
      <c r="A241">
        <v>4602</v>
      </c>
      <c r="B241" t="s">
        <v>721</v>
      </c>
      <c r="C241" t="s">
        <v>733</v>
      </c>
      <c r="D241">
        <v>14</v>
      </c>
    </row>
    <row r="242" spans="1:4">
      <c r="A242">
        <v>4611</v>
      </c>
      <c r="B242" t="s">
        <v>251</v>
      </c>
      <c r="C242" t="s">
        <v>733</v>
      </c>
      <c r="D242">
        <v>14</v>
      </c>
    </row>
    <row r="243" spans="1:4">
      <c r="A243">
        <v>4612</v>
      </c>
      <c r="B243" t="s">
        <v>252</v>
      </c>
      <c r="C243" t="s">
        <v>733</v>
      </c>
      <c r="D243">
        <v>14</v>
      </c>
    </row>
    <row r="244" spans="1:4">
      <c r="A244">
        <v>4613</v>
      </c>
      <c r="B244" t="s">
        <v>253</v>
      </c>
      <c r="C244" t="s">
        <v>733</v>
      </c>
      <c r="D244">
        <v>14</v>
      </c>
    </row>
    <row r="245" spans="1:4">
      <c r="A245">
        <v>4614</v>
      </c>
      <c r="B245" t="s">
        <v>254</v>
      </c>
      <c r="C245" t="s">
        <v>733</v>
      </c>
      <c r="D245">
        <v>14</v>
      </c>
    </row>
    <row r="246" spans="1:4">
      <c r="A246">
        <v>4615</v>
      </c>
      <c r="B246" t="s">
        <v>255</v>
      </c>
      <c r="C246" t="s">
        <v>733</v>
      </c>
      <c r="D246">
        <v>14</v>
      </c>
    </row>
    <row r="247" spans="1:4">
      <c r="A247">
        <v>4616</v>
      </c>
      <c r="B247" t="s">
        <v>256</v>
      </c>
      <c r="C247" t="s">
        <v>733</v>
      </c>
      <c r="D247">
        <v>14</v>
      </c>
    </row>
    <row r="248" spans="1:4">
      <c r="A248">
        <v>4617</v>
      </c>
      <c r="B248" t="s">
        <v>257</v>
      </c>
      <c r="C248" t="s">
        <v>733</v>
      </c>
      <c r="D248">
        <v>14</v>
      </c>
    </row>
    <row r="249" spans="1:4">
      <c r="A249">
        <v>4618</v>
      </c>
      <c r="B249" t="s">
        <v>258</v>
      </c>
      <c r="C249" t="s">
        <v>733</v>
      </c>
      <c r="D249">
        <v>14</v>
      </c>
    </row>
    <row r="250" spans="1:4">
      <c r="A250">
        <v>4619</v>
      </c>
      <c r="B250" t="s">
        <v>701</v>
      </c>
      <c r="C250" t="s">
        <v>733</v>
      </c>
      <c r="D250">
        <v>14</v>
      </c>
    </row>
    <row r="251" spans="1:4">
      <c r="A251">
        <v>4620</v>
      </c>
      <c r="B251" t="s">
        <v>259</v>
      </c>
      <c r="C251" t="s">
        <v>733</v>
      </c>
      <c r="D251">
        <v>14</v>
      </c>
    </row>
    <row r="252" spans="1:4">
      <c r="A252">
        <v>4621</v>
      </c>
      <c r="B252" t="s">
        <v>260</v>
      </c>
      <c r="C252" t="s">
        <v>733</v>
      </c>
      <c r="D252">
        <v>14</v>
      </c>
    </row>
    <row r="253" spans="1:4">
      <c r="A253">
        <v>4622</v>
      </c>
      <c r="B253" t="s">
        <v>261</v>
      </c>
      <c r="C253" t="s">
        <v>733</v>
      </c>
      <c r="D253">
        <v>14</v>
      </c>
    </row>
    <row r="254" spans="1:4">
      <c r="A254">
        <v>4623</v>
      </c>
      <c r="B254" t="s">
        <v>262</v>
      </c>
      <c r="C254" t="s">
        <v>733</v>
      </c>
      <c r="D254">
        <v>14</v>
      </c>
    </row>
    <row r="255" spans="1:4">
      <c r="A255">
        <v>4624</v>
      </c>
      <c r="B255" t="s">
        <v>719</v>
      </c>
      <c r="C255" t="s">
        <v>733</v>
      </c>
      <c r="D255">
        <v>14</v>
      </c>
    </row>
    <row r="256" spans="1:4">
      <c r="A256">
        <v>4625</v>
      </c>
      <c r="B256" t="s">
        <v>263</v>
      </c>
      <c r="C256" t="s">
        <v>733</v>
      </c>
      <c r="D256">
        <v>14</v>
      </c>
    </row>
    <row r="257" spans="1:4">
      <c r="A257">
        <v>4626</v>
      </c>
      <c r="B257" t="s">
        <v>268</v>
      </c>
      <c r="C257" t="s">
        <v>733</v>
      </c>
      <c r="D257">
        <v>14</v>
      </c>
    </row>
    <row r="258" spans="1:4">
      <c r="A258">
        <v>4627</v>
      </c>
      <c r="B258" t="s">
        <v>264</v>
      </c>
      <c r="C258" t="s">
        <v>733</v>
      </c>
      <c r="D258">
        <v>14</v>
      </c>
    </row>
    <row r="259" spans="1:4">
      <c r="A259">
        <v>4628</v>
      </c>
      <c r="B259" t="s">
        <v>265</v>
      </c>
      <c r="C259" t="s">
        <v>733</v>
      </c>
      <c r="D259">
        <v>14</v>
      </c>
    </row>
    <row r="260" spans="1:4">
      <c r="A260">
        <v>4629</v>
      </c>
      <c r="B260" t="s">
        <v>266</v>
      </c>
      <c r="C260" t="s">
        <v>733</v>
      </c>
      <c r="D260">
        <v>14</v>
      </c>
    </row>
    <row r="261" spans="1:4">
      <c r="A261">
        <v>4630</v>
      </c>
      <c r="B261" t="s">
        <v>267</v>
      </c>
      <c r="C261" t="s">
        <v>733</v>
      </c>
      <c r="D261">
        <v>14</v>
      </c>
    </row>
    <row r="262" spans="1:4">
      <c r="A262">
        <v>4631</v>
      </c>
      <c r="B262" t="s">
        <v>720</v>
      </c>
      <c r="C262" t="s">
        <v>733</v>
      </c>
      <c r="D262">
        <v>14</v>
      </c>
    </row>
    <row r="263" spans="1:4">
      <c r="A263">
        <v>4632</v>
      </c>
      <c r="B263" t="s">
        <v>702</v>
      </c>
      <c r="C263" t="s">
        <v>733</v>
      </c>
      <c r="D263">
        <v>14</v>
      </c>
    </row>
    <row r="264" spans="1:4">
      <c r="A264">
        <v>4633</v>
      </c>
      <c r="B264" t="s">
        <v>269</v>
      </c>
      <c r="C264" t="s">
        <v>733</v>
      </c>
      <c r="D264">
        <v>14</v>
      </c>
    </row>
    <row r="265" spans="1:4">
      <c r="A265">
        <v>4634</v>
      </c>
      <c r="B265" t="s">
        <v>270</v>
      </c>
      <c r="C265" t="s">
        <v>733</v>
      </c>
      <c r="D265">
        <v>14</v>
      </c>
    </row>
    <row r="266" spans="1:4">
      <c r="A266">
        <v>4635</v>
      </c>
      <c r="B266" t="s">
        <v>271</v>
      </c>
      <c r="C266" t="s">
        <v>733</v>
      </c>
      <c r="D266">
        <v>14</v>
      </c>
    </row>
    <row r="267" spans="1:4">
      <c r="A267">
        <v>4636</v>
      </c>
      <c r="B267" t="s">
        <v>272</v>
      </c>
      <c r="C267" t="s">
        <v>733</v>
      </c>
      <c r="D267">
        <v>14</v>
      </c>
    </row>
    <row r="268" spans="1:4">
      <c r="A268">
        <v>4637</v>
      </c>
      <c r="B268" t="s">
        <v>273</v>
      </c>
      <c r="C268" t="s">
        <v>733</v>
      </c>
      <c r="D268">
        <v>14</v>
      </c>
    </row>
    <row r="269" spans="1:4">
      <c r="A269">
        <v>4638</v>
      </c>
      <c r="B269" t="s">
        <v>274</v>
      </c>
      <c r="C269" t="s">
        <v>733</v>
      </c>
      <c r="D269">
        <v>14</v>
      </c>
    </row>
    <row r="270" spans="1:4">
      <c r="A270">
        <v>4639</v>
      </c>
      <c r="B270" t="s">
        <v>275</v>
      </c>
      <c r="C270" t="s">
        <v>733</v>
      </c>
      <c r="D270">
        <v>14</v>
      </c>
    </row>
    <row r="271" spans="1:4">
      <c r="A271">
        <v>4640</v>
      </c>
      <c r="B271" t="s">
        <v>276</v>
      </c>
      <c r="C271" t="s">
        <v>733</v>
      </c>
      <c r="D271">
        <v>14</v>
      </c>
    </row>
    <row r="272" spans="1:4">
      <c r="A272">
        <v>4641</v>
      </c>
      <c r="B272" t="s">
        <v>277</v>
      </c>
      <c r="C272" t="s">
        <v>733</v>
      </c>
      <c r="D272">
        <v>14</v>
      </c>
    </row>
    <row r="273" spans="1:4">
      <c r="A273">
        <v>4642</v>
      </c>
      <c r="B273" t="s">
        <v>278</v>
      </c>
      <c r="C273" t="s">
        <v>733</v>
      </c>
      <c r="D273">
        <v>14</v>
      </c>
    </row>
    <row r="274" spans="1:4">
      <c r="A274">
        <v>4643</v>
      </c>
      <c r="B274" t="s">
        <v>279</v>
      </c>
      <c r="C274" t="s">
        <v>733</v>
      </c>
      <c r="D274">
        <v>14</v>
      </c>
    </row>
    <row r="275" spans="1:4">
      <c r="A275">
        <v>4644</v>
      </c>
      <c r="B275" t="s">
        <v>280</v>
      </c>
      <c r="C275" t="s">
        <v>733</v>
      </c>
      <c r="D275">
        <v>14</v>
      </c>
    </row>
    <row r="276" spans="1:4">
      <c r="A276">
        <v>4645</v>
      </c>
      <c r="B276" t="s">
        <v>281</v>
      </c>
      <c r="C276" t="s">
        <v>733</v>
      </c>
      <c r="D276">
        <v>14</v>
      </c>
    </row>
    <row r="277" spans="1:4">
      <c r="A277">
        <v>4646</v>
      </c>
      <c r="B277" t="s">
        <v>282</v>
      </c>
      <c r="C277" t="s">
        <v>733</v>
      </c>
      <c r="D277">
        <v>14</v>
      </c>
    </row>
    <row r="278" spans="1:4">
      <c r="A278">
        <v>4647</v>
      </c>
      <c r="B278" t="s">
        <v>722</v>
      </c>
      <c r="C278" t="s">
        <v>733</v>
      </c>
      <c r="D278">
        <v>14</v>
      </c>
    </row>
    <row r="279" spans="1:4">
      <c r="A279">
        <v>4648</v>
      </c>
      <c r="B279" t="s">
        <v>283</v>
      </c>
      <c r="C279" t="s">
        <v>733</v>
      </c>
      <c r="D279">
        <v>14</v>
      </c>
    </row>
    <row r="280" spans="1:4">
      <c r="A280">
        <v>4649</v>
      </c>
      <c r="B280" t="s">
        <v>723</v>
      </c>
      <c r="C280" t="s">
        <v>733</v>
      </c>
      <c r="D280">
        <v>14</v>
      </c>
    </row>
    <row r="281" spans="1:4">
      <c r="A281">
        <v>4650</v>
      </c>
      <c r="B281" t="s">
        <v>284</v>
      </c>
      <c r="C281" t="s">
        <v>733</v>
      </c>
      <c r="D281">
        <v>14</v>
      </c>
    </row>
    <row r="282" spans="1:4">
      <c r="A282">
        <v>4651</v>
      </c>
      <c r="B282" t="s">
        <v>724</v>
      </c>
      <c r="C282" t="s">
        <v>733</v>
      </c>
      <c r="D282">
        <v>14</v>
      </c>
    </row>
    <row r="283" spans="1:4">
      <c r="A283">
        <v>5001</v>
      </c>
      <c r="B283" t="s">
        <v>309</v>
      </c>
      <c r="C283" t="s">
        <v>656</v>
      </c>
      <c r="D283">
        <v>16</v>
      </c>
    </row>
    <row r="284" spans="1:4">
      <c r="A284">
        <v>5006</v>
      </c>
      <c r="B284" t="s">
        <v>707</v>
      </c>
      <c r="C284" t="s">
        <v>656</v>
      </c>
      <c r="D284">
        <v>16</v>
      </c>
    </row>
    <row r="285" spans="1:4">
      <c r="A285">
        <v>5007</v>
      </c>
      <c r="B285" t="s">
        <v>321</v>
      </c>
      <c r="C285" t="s">
        <v>656</v>
      </c>
      <c r="D285">
        <v>16</v>
      </c>
    </row>
    <row r="286" spans="1:4">
      <c r="A286">
        <v>5014</v>
      </c>
      <c r="B286" t="s">
        <v>311</v>
      </c>
      <c r="C286" t="s">
        <v>656</v>
      </c>
      <c r="D286">
        <v>16</v>
      </c>
    </row>
    <row r="287" spans="1:4">
      <c r="A287">
        <v>5020</v>
      </c>
      <c r="B287" t="s">
        <v>470</v>
      </c>
      <c r="C287" t="s">
        <v>656</v>
      </c>
      <c r="D287">
        <v>16</v>
      </c>
    </row>
    <row r="288" spans="1:4">
      <c r="A288">
        <v>5021</v>
      </c>
      <c r="B288" t="s">
        <v>78</v>
      </c>
      <c r="C288" t="s">
        <v>656</v>
      </c>
      <c r="D288">
        <v>16</v>
      </c>
    </row>
    <row r="289" spans="1:4">
      <c r="A289">
        <v>5022</v>
      </c>
      <c r="B289" t="s">
        <v>314</v>
      </c>
      <c r="C289" t="s">
        <v>656</v>
      </c>
      <c r="D289">
        <v>16</v>
      </c>
    </row>
    <row r="290" spans="1:4">
      <c r="A290">
        <v>5025</v>
      </c>
      <c r="B290" t="s">
        <v>52</v>
      </c>
      <c r="C290" t="s">
        <v>656</v>
      </c>
      <c r="D290">
        <v>16</v>
      </c>
    </row>
    <row r="291" spans="1:4">
      <c r="A291">
        <v>5026</v>
      </c>
      <c r="B291" t="s">
        <v>315</v>
      </c>
      <c r="C291" t="s">
        <v>656</v>
      </c>
      <c r="D291">
        <v>16</v>
      </c>
    </row>
    <row r="292" spans="1:4">
      <c r="A292">
        <v>5027</v>
      </c>
      <c r="B292" t="s">
        <v>316</v>
      </c>
      <c r="C292" t="s">
        <v>656</v>
      </c>
      <c r="D292">
        <v>16</v>
      </c>
    </row>
    <row r="293" spans="1:4">
      <c r="A293">
        <v>5028</v>
      </c>
      <c r="B293" t="s">
        <v>317</v>
      </c>
      <c r="C293" t="s">
        <v>656</v>
      </c>
      <c r="D293">
        <v>16</v>
      </c>
    </row>
    <row r="294" spans="1:4">
      <c r="A294">
        <v>5029</v>
      </c>
      <c r="B294" t="s">
        <v>318</v>
      </c>
      <c r="C294" t="s">
        <v>656</v>
      </c>
      <c r="D294">
        <v>16</v>
      </c>
    </row>
    <row r="295" spans="1:4">
      <c r="A295">
        <v>5031</v>
      </c>
      <c r="B295" t="s">
        <v>85</v>
      </c>
      <c r="C295" t="s">
        <v>656</v>
      </c>
      <c r="D295">
        <v>16</v>
      </c>
    </row>
    <row r="296" spans="1:4">
      <c r="A296">
        <v>5032</v>
      </c>
      <c r="B296" t="s">
        <v>319</v>
      </c>
      <c r="C296" t="s">
        <v>656</v>
      </c>
      <c r="D296">
        <v>16</v>
      </c>
    </row>
    <row r="297" spans="1:4">
      <c r="A297">
        <v>5033</v>
      </c>
      <c r="B297" t="s">
        <v>320</v>
      </c>
      <c r="C297" t="s">
        <v>656</v>
      </c>
      <c r="D297">
        <v>16</v>
      </c>
    </row>
    <row r="298" spans="1:4">
      <c r="A298">
        <v>5034</v>
      </c>
      <c r="B298" t="s">
        <v>322</v>
      </c>
      <c r="C298" t="s">
        <v>656</v>
      </c>
      <c r="D298">
        <v>16</v>
      </c>
    </row>
    <row r="299" spans="1:4">
      <c r="A299">
        <v>5035</v>
      </c>
      <c r="B299" t="s">
        <v>323</v>
      </c>
      <c r="C299" t="s">
        <v>656</v>
      </c>
      <c r="D299">
        <v>16</v>
      </c>
    </row>
    <row r="300" spans="1:4">
      <c r="A300">
        <v>5036</v>
      </c>
      <c r="B300" t="s">
        <v>324</v>
      </c>
      <c r="C300" t="s">
        <v>656</v>
      </c>
      <c r="D300">
        <v>16</v>
      </c>
    </row>
    <row r="301" spans="1:4">
      <c r="A301">
        <v>5037</v>
      </c>
      <c r="B301" t="s">
        <v>325</v>
      </c>
      <c r="C301" t="s">
        <v>656</v>
      </c>
      <c r="D301">
        <v>16</v>
      </c>
    </row>
    <row r="302" spans="1:4">
      <c r="A302">
        <v>5038</v>
      </c>
      <c r="B302" t="s">
        <v>326</v>
      </c>
      <c r="C302" t="s">
        <v>656</v>
      </c>
      <c r="D302">
        <v>16</v>
      </c>
    </row>
    <row r="303" spans="1:4">
      <c r="A303">
        <v>5041</v>
      </c>
      <c r="B303" t="s">
        <v>328</v>
      </c>
      <c r="C303" t="s">
        <v>656</v>
      </c>
      <c r="D303">
        <v>16</v>
      </c>
    </row>
    <row r="304" spans="1:4">
      <c r="A304">
        <v>5042</v>
      </c>
      <c r="B304" t="s">
        <v>329</v>
      </c>
      <c r="C304" t="s">
        <v>656</v>
      </c>
      <c r="D304">
        <v>16</v>
      </c>
    </row>
    <row r="305" spans="1:4">
      <c r="A305">
        <v>5043</v>
      </c>
      <c r="B305" t="s">
        <v>330</v>
      </c>
      <c r="C305" t="s">
        <v>656</v>
      </c>
      <c r="D305">
        <v>16</v>
      </c>
    </row>
    <row r="306" spans="1:4">
      <c r="A306">
        <v>5044</v>
      </c>
      <c r="B306" t="s">
        <v>331</v>
      </c>
      <c r="C306" t="s">
        <v>656</v>
      </c>
      <c r="D306">
        <v>16</v>
      </c>
    </row>
    <row r="307" spans="1:4">
      <c r="A307">
        <v>5045</v>
      </c>
      <c r="B307" t="s">
        <v>332</v>
      </c>
      <c r="C307" t="s">
        <v>656</v>
      </c>
      <c r="D307">
        <v>16</v>
      </c>
    </row>
    <row r="308" spans="1:4">
      <c r="A308">
        <v>5046</v>
      </c>
      <c r="B308" t="s">
        <v>333</v>
      </c>
      <c r="C308" t="s">
        <v>656</v>
      </c>
      <c r="D308">
        <v>16</v>
      </c>
    </row>
    <row r="309" spans="1:4">
      <c r="A309">
        <v>5047</v>
      </c>
      <c r="B309" t="s">
        <v>334</v>
      </c>
      <c r="C309" t="s">
        <v>656</v>
      </c>
      <c r="D309">
        <v>16</v>
      </c>
    </row>
    <row r="310" spans="1:4">
      <c r="A310">
        <v>5049</v>
      </c>
      <c r="B310" t="s">
        <v>335</v>
      </c>
      <c r="C310" t="s">
        <v>656</v>
      </c>
      <c r="D310">
        <v>16</v>
      </c>
    </row>
    <row r="311" spans="1:4">
      <c r="A311">
        <v>5052</v>
      </c>
      <c r="B311" t="s">
        <v>336</v>
      </c>
      <c r="C311" t="s">
        <v>656</v>
      </c>
      <c r="D311">
        <v>16</v>
      </c>
    </row>
    <row r="312" spans="1:4">
      <c r="A312">
        <v>5053</v>
      </c>
      <c r="B312" t="s">
        <v>327</v>
      </c>
      <c r="C312" t="s">
        <v>656</v>
      </c>
      <c r="D312">
        <v>16</v>
      </c>
    </row>
    <row r="313" spans="1:4">
      <c r="A313">
        <v>5054</v>
      </c>
      <c r="B313" t="s">
        <v>662</v>
      </c>
      <c r="C313" t="s">
        <v>656</v>
      </c>
      <c r="D313">
        <v>16</v>
      </c>
    </row>
    <row r="314" spans="1:4">
      <c r="A314">
        <v>5055</v>
      </c>
      <c r="B314" t="s">
        <v>727</v>
      </c>
      <c r="C314" t="s">
        <v>656</v>
      </c>
      <c r="D314">
        <v>16</v>
      </c>
    </row>
    <row r="315" spans="1:4">
      <c r="A315">
        <v>5056</v>
      </c>
      <c r="B315" t="s">
        <v>310</v>
      </c>
      <c r="C315" t="s">
        <v>656</v>
      </c>
      <c r="D315">
        <v>16</v>
      </c>
    </row>
    <row r="316" spans="1:4">
      <c r="A316">
        <v>5057</v>
      </c>
      <c r="B316" t="s">
        <v>312</v>
      </c>
      <c r="C316" t="s">
        <v>656</v>
      </c>
      <c r="D316">
        <v>16</v>
      </c>
    </row>
    <row r="317" spans="1:4">
      <c r="A317">
        <v>5058</v>
      </c>
      <c r="B317" t="s">
        <v>313</v>
      </c>
      <c r="C317" t="s">
        <v>656</v>
      </c>
      <c r="D317">
        <v>16</v>
      </c>
    </row>
    <row r="318" spans="1:4">
      <c r="A318">
        <v>5059</v>
      </c>
      <c r="B318" t="s">
        <v>728</v>
      </c>
      <c r="C318" t="s">
        <v>656</v>
      </c>
      <c r="D318">
        <v>16</v>
      </c>
    </row>
    <row r="319" spans="1:4">
      <c r="A319">
        <v>5060</v>
      </c>
      <c r="B319" t="s">
        <v>729</v>
      </c>
      <c r="C319" t="s">
        <v>656</v>
      </c>
      <c r="D319">
        <v>16</v>
      </c>
    </row>
    <row r="320" spans="1:4">
      <c r="A320">
        <v>5061</v>
      </c>
      <c r="B320" t="s">
        <v>306</v>
      </c>
      <c r="C320" t="s">
        <v>656</v>
      </c>
      <c r="D320">
        <v>16</v>
      </c>
    </row>
    <row r="321" spans="1:4">
      <c r="A321">
        <v>5401</v>
      </c>
      <c r="B321" t="s">
        <v>373</v>
      </c>
      <c r="C321" t="s">
        <v>734</v>
      </c>
      <c r="D321">
        <v>54</v>
      </c>
    </row>
    <row r="322" spans="1:4">
      <c r="A322">
        <v>5402</v>
      </c>
      <c r="B322" t="s">
        <v>372</v>
      </c>
      <c r="C322" t="s">
        <v>734</v>
      </c>
      <c r="D322">
        <v>54</v>
      </c>
    </row>
    <row r="323" spans="1:4">
      <c r="A323">
        <v>5403</v>
      </c>
      <c r="B323" t="s">
        <v>393</v>
      </c>
      <c r="C323" t="s">
        <v>734</v>
      </c>
      <c r="D323">
        <v>54</v>
      </c>
    </row>
    <row r="324" spans="1:4">
      <c r="A324">
        <v>5404</v>
      </c>
      <c r="B324" t="s">
        <v>390</v>
      </c>
      <c r="C324" t="s">
        <v>734</v>
      </c>
      <c r="D324">
        <v>54</v>
      </c>
    </row>
    <row r="325" spans="1:4">
      <c r="A325">
        <v>5405</v>
      </c>
      <c r="B325" t="s">
        <v>391</v>
      </c>
      <c r="C325" t="s">
        <v>734</v>
      </c>
      <c r="D325">
        <v>54</v>
      </c>
    </row>
    <row r="326" spans="1:4">
      <c r="A326">
        <v>5406</v>
      </c>
      <c r="B326" t="s">
        <v>392</v>
      </c>
      <c r="C326" t="s">
        <v>734</v>
      </c>
      <c r="D326">
        <v>54</v>
      </c>
    </row>
    <row r="327" spans="1:4">
      <c r="A327">
        <v>5411</v>
      </c>
      <c r="B327" t="s">
        <v>374</v>
      </c>
      <c r="C327" t="s">
        <v>734</v>
      </c>
      <c r="D327">
        <v>54</v>
      </c>
    </row>
    <row r="328" spans="1:4">
      <c r="A328">
        <v>5412</v>
      </c>
      <c r="B328" t="s">
        <v>705</v>
      </c>
      <c r="C328" t="s">
        <v>734</v>
      </c>
      <c r="D328">
        <v>54</v>
      </c>
    </row>
    <row r="329" spans="1:4">
      <c r="A329">
        <v>5413</v>
      </c>
      <c r="B329" t="s">
        <v>375</v>
      </c>
      <c r="C329" t="s">
        <v>734</v>
      </c>
      <c r="D329">
        <v>54</v>
      </c>
    </row>
    <row r="330" spans="1:4">
      <c r="A330">
        <v>5414</v>
      </c>
      <c r="B330" t="s">
        <v>376</v>
      </c>
      <c r="C330" t="s">
        <v>734</v>
      </c>
      <c r="D330">
        <v>54</v>
      </c>
    </row>
    <row r="331" spans="1:4">
      <c r="A331">
        <v>5415</v>
      </c>
      <c r="B331" t="s">
        <v>377</v>
      </c>
      <c r="C331" t="s">
        <v>734</v>
      </c>
      <c r="D331">
        <v>54</v>
      </c>
    </row>
    <row r="332" spans="1:4">
      <c r="A332">
        <v>5416</v>
      </c>
      <c r="B332" t="s">
        <v>378</v>
      </c>
      <c r="C332" t="s">
        <v>734</v>
      </c>
      <c r="D332">
        <v>54</v>
      </c>
    </row>
    <row r="333" spans="1:4">
      <c r="A333">
        <v>5417</v>
      </c>
      <c r="B333" t="s">
        <v>379</v>
      </c>
      <c r="C333" t="s">
        <v>734</v>
      </c>
      <c r="D333">
        <v>54</v>
      </c>
    </row>
    <row r="334" spans="1:4">
      <c r="A334">
        <v>5418</v>
      </c>
      <c r="B334" t="s">
        <v>53</v>
      </c>
      <c r="C334" t="s">
        <v>734</v>
      </c>
      <c r="D334">
        <v>54</v>
      </c>
    </row>
    <row r="335" spans="1:4">
      <c r="A335">
        <v>5419</v>
      </c>
      <c r="B335" t="s">
        <v>380</v>
      </c>
      <c r="C335" t="s">
        <v>734</v>
      </c>
      <c r="D335">
        <v>54</v>
      </c>
    </row>
    <row r="336" spans="1:4">
      <c r="A336">
        <v>5420</v>
      </c>
      <c r="B336" t="s">
        <v>381</v>
      </c>
      <c r="C336" t="s">
        <v>734</v>
      </c>
      <c r="D336">
        <v>54</v>
      </c>
    </row>
    <row r="337" spans="1:4">
      <c r="A337">
        <v>5421</v>
      </c>
      <c r="B337" t="s">
        <v>730</v>
      </c>
      <c r="C337" t="s">
        <v>734</v>
      </c>
      <c r="D337">
        <v>54</v>
      </c>
    </row>
    <row r="338" spans="1:4">
      <c r="A338">
        <v>5422</v>
      </c>
      <c r="B338" t="s">
        <v>382</v>
      </c>
      <c r="C338" t="s">
        <v>734</v>
      </c>
      <c r="D338">
        <v>54</v>
      </c>
    </row>
    <row r="339" spans="1:4">
      <c r="A339">
        <v>5423</v>
      </c>
      <c r="B339" t="s">
        <v>383</v>
      </c>
      <c r="C339" t="s">
        <v>734</v>
      </c>
      <c r="D339">
        <v>54</v>
      </c>
    </row>
    <row r="340" spans="1:4">
      <c r="A340">
        <v>5424</v>
      </c>
      <c r="B340" t="s">
        <v>384</v>
      </c>
      <c r="C340" t="s">
        <v>734</v>
      </c>
      <c r="D340">
        <v>54</v>
      </c>
    </row>
    <row r="341" spans="1:4">
      <c r="A341">
        <v>5425</v>
      </c>
      <c r="B341" t="s">
        <v>385</v>
      </c>
      <c r="C341" t="s">
        <v>734</v>
      </c>
      <c r="D341">
        <v>54</v>
      </c>
    </row>
    <row r="342" spans="1:4">
      <c r="A342">
        <v>5426</v>
      </c>
      <c r="B342" t="s">
        <v>386</v>
      </c>
      <c r="C342" t="s">
        <v>734</v>
      </c>
      <c r="D342">
        <v>54</v>
      </c>
    </row>
    <row r="343" spans="1:4">
      <c r="A343">
        <v>5427</v>
      </c>
      <c r="B343" t="s">
        <v>387</v>
      </c>
      <c r="C343" t="s">
        <v>734</v>
      </c>
      <c r="D343">
        <v>54</v>
      </c>
    </row>
    <row r="344" spans="1:4">
      <c r="A344">
        <v>5428</v>
      </c>
      <c r="B344" t="s">
        <v>388</v>
      </c>
      <c r="C344" t="s">
        <v>734</v>
      </c>
      <c r="D344">
        <v>54</v>
      </c>
    </row>
    <row r="345" spans="1:4">
      <c r="A345">
        <v>5429</v>
      </c>
      <c r="B345" t="s">
        <v>389</v>
      </c>
      <c r="C345" t="s">
        <v>734</v>
      </c>
      <c r="D345">
        <v>54</v>
      </c>
    </row>
    <row r="346" spans="1:4">
      <c r="A346">
        <v>5430</v>
      </c>
      <c r="B346" t="s">
        <v>404</v>
      </c>
      <c r="C346" t="s">
        <v>734</v>
      </c>
      <c r="D346">
        <v>54</v>
      </c>
    </row>
    <row r="347" spans="1:4">
      <c r="A347">
        <v>5432</v>
      </c>
      <c r="B347" t="s">
        <v>464</v>
      </c>
      <c r="C347" t="s">
        <v>734</v>
      </c>
      <c r="D347">
        <v>54</v>
      </c>
    </row>
    <row r="348" spans="1:4">
      <c r="A348">
        <v>5433</v>
      </c>
      <c r="B348" t="s">
        <v>394</v>
      </c>
      <c r="C348" t="s">
        <v>734</v>
      </c>
      <c r="D348">
        <v>54</v>
      </c>
    </row>
    <row r="349" spans="1:4">
      <c r="A349">
        <v>5434</v>
      </c>
      <c r="B349" t="s">
        <v>465</v>
      </c>
      <c r="C349" t="s">
        <v>734</v>
      </c>
      <c r="D349">
        <v>54</v>
      </c>
    </row>
    <row r="350" spans="1:4">
      <c r="A350">
        <v>5435</v>
      </c>
      <c r="B350" t="s">
        <v>466</v>
      </c>
      <c r="C350" t="s">
        <v>734</v>
      </c>
      <c r="D350">
        <v>54</v>
      </c>
    </row>
    <row r="351" spans="1:4">
      <c r="A351">
        <v>5436</v>
      </c>
      <c r="B351" t="s">
        <v>395</v>
      </c>
      <c r="C351" t="s">
        <v>734</v>
      </c>
      <c r="D351">
        <v>54</v>
      </c>
    </row>
    <row r="352" spans="1:4">
      <c r="A352">
        <v>5437</v>
      </c>
      <c r="B352" t="s">
        <v>79</v>
      </c>
      <c r="C352" t="s">
        <v>734</v>
      </c>
      <c r="D352">
        <v>54</v>
      </c>
    </row>
    <row r="353" spans="1:4">
      <c r="A353">
        <v>5438</v>
      </c>
      <c r="B353" t="s">
        <v>396</v>
      </c>
      <c r="C353" t="s">
        <v>734</v>
      </c>
      <c r="D353">
        <v>54</v>
      </c>
    </row>
    <row r="354" spans="1:4">
      <c r="A354">
        <v>5439</v>
      </c>
      <c r="B354" t="s">
        <v>406</v>
      </c>
      <c r="C354" t="s">
        <v>734</v>
      </c>
      <c r="D354">
        <v>54</v>
      </c>
    </row>
    <row r="355" spans="1:4">
      <c r="A355">
        <v>5440</v>
      </c>
      <c r="B355" t="s">
        <v>397</v>
      </c>
      <c r="C355" t="s">
        <v>734</v>
      </c>
      <c r="D355">
        <v>54</v>
      </c>
    </row>
    <row r="356" spans="1:4">
      <c r="A356">
        <v>5441</v>
      </c>
      <c r="B356" t="s">
        <v>398</v>
      </c>
      <c r="C356" t="s">
        <v>734</v>
      </c>
      <c r="D356">
        <v>54</v>
      </c>
    </row>
    <row r="357" spans="1:4">
      <c r="A357">
        <v>5442</v>
      </c>
      <c r="B357" t="s">
        <v>399</v>
      </c>
      <c r="C357" t="s">
        <v>734</v>
      </c>
      <c r="D357">
        <v>54</v>
      </c>
    </row>
    <row r="358" spans="1:4">
      <c r="A358">
        <v>5443</v>
      </c>
      <c r="B358" t="s">
        <v>467</v>
      </c>
      <c r="C358" t="s">
        <v>734</v>
      </c>
      <c r="D358">
        <v>54</v>
      </c>
    </row>
    <row r="359" spans="1:4">
      <c r="A359">
        <v>5444</v>
      </c>
      <c r="B359" t="s">
        <v>706</v>
      </c>
      <c r="C359" t="s">
        <v>734</v>
      </c>
      <c r="D359">
        <v>54</v>
      </c>
    </row>
  </sheetData>
  <sortState xmlns:xlrd2="http://schemas.microsoft.com/office/spreadsheetml/2017/richdata2" ref="A1:B359">
    <sortCondition ref="A1:A359"/>
  </sortState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R125"/>
  <sheetViews>
    <sheetView zoomScale="99" zoomScaleNormal="99" workbookViewId="0">
      <pane xSplit="8" ySplit="9" topLeftCell="I10" activePane="bottomRight" state="frozen"/>
      <selection pane="topRight" activeCell="H1" sqref="H1"/>
      <selection pane="bottomLeft" activeCell="A11" sqref="A11"/>
      <selection pane="bottomRight" activeCell="B20" sqref="B20"/>
    </sheetView>
  </sheetViews>
  <sheetFormatPr baseColWidth="10" defaultRowHeight="15"/>
  <cols>
    <col min="1" max="1" width="2.6328125" customWidth="1"/>
    <col min="2" max="2" width="5.36328125" customWidth="1"/>
    <col min="3" max="3" width="0.81640625" customWidth="1"/>
    <col min="4" max="4" width="13.453125" customWidth="1"/>
    <col min="5" max="5" width="11.54296875" customWidth="1"/>
    <col min="6" max="6" width="7.08984375" customWidth="1"/>
    <col min="7" max="7" width="1.36328125" customWidth="1"/>
    <col min="8" max="8" width="6.08984375" customWidth="1"/>
    <col min="9" max="10" width="6" style="67" customWidth="1"/>
    <col min="11" max="11" width="4.81640625" style="67" customWidth="1"/>
    <col min="12" max="12" width="6.81640625" customWidth="1"/>
    <col min="13" max="13" width="6" style="67" customWidth="1"/>
    <col min="14" max="14" width="1.26953125" style="67" customWidth="1"/>
    <col min="15" max="16" width="6.81640625" style="360" customWidth="1"/>
    <col min="17" max="17" width="2.81640625" style="360" customWidth="1"/>
    <col min="18" max="18" width="7.36328125" customWidth="1"/>
    <col min="19" max="19" width="6.6328125" style="11" customWidth="1"/>
    <col min="20" max="20" width="4.6328125" style="11" customWidth="1"/>
    <col min="21" max="21" width="6.453125" customWidth="1"/>
    <col min="22" max="22" width="6.08984375" style="11" customWidth="1"/>
    <col min="23" max="23" width="6.08984375" customWidth="1"/>
    <col min="24" max="24" width="6.81640625" style="11" customWidth="1"/>
    <col min="25" max="25" width="6.453125" style="11" customWidth="1"/>
    <col min="26" max="26" width="10" style="67" customWidth="1"/>
    <col min="27" max="27" width="7" style="11" customWidth="1"/>
    <col min="28" max="28" width="4" style="67" customWidth="1"/>
    <col min="29" max="29" width="8.08984375" style="67" customWidth="1"/>
    <col min="30" max="30" width="8.6328125" customWidth="1"/>
    <col min="31" max="31" width="7.54296875" customWidth="1"/>
    <col min="40" max="40" width="14" customWidth="1"/>
    <col min="41" max="41" width="12.54296875" customWidth="1"/>
    <col min="42" max="42" width="10.90625" customWidth="1"/>
  </cols>
  <sheetData>
    <row r="1" spans="1:44" ht="15.6">
      <c r="A1" s="43"/>
      <c r="B1" s="43"/>
      <c r="C1" s="43"/>
      <c r="D1" s="43"/>
      <c r="E1" s="43"/>
      <c r="F1" s="43"/>
      <c r="G1" s="43"/>
      <c r="H1" s="43"/>
      <c r="I1" s="64"/>
      <c r="J1" s="64"/>
      <c r="K1" s="64"/>
      <c r="L1" s="43"/>
      <c r="M1" s="64"/>
      <c r="N1" s="64"/>
      <c r="O1" s="349"/>
      <c r="P1" s="349"/>
      <c r="Q1" s="349"/>
      <c r="R1" s="43"/>
      <c r="S1" s="73"/>
      <c r="T1" s="73"/>
      <c r="U1" s="43"/>
      <c r="V1" s="73"/>
      <c r="W1" s="43"/>
      <c r="X1" s="43"/>
      <c r="Y1" s="73"/>
      <c r="Z1" s="64"/>
      <c r="AA1" s="73"/>
      <c r="AB1" s="43"/>
      <c r="AC1" s="4"/>
      <c r="AD1" s="56"/>
      <c r="AE1" s="3"/>
      <c r="AF1" s="1"/>
      <c r="AG1" s="5"/>
    </row>
    <row r="2" spans="1:44" s="200" customFormat="1" ht="31.8">
      <c r="A2" s="199"/>
      <c r="B2" s="199"/>
      <c r="C2" s="152" t="s">
        <v>539</v>
      </c>
      <c r="D2" s="199"/>
      <c r="E2" s="199"/>
      <c r="F2" s="199"/>
      <c r="G2" s="199"/>
      <c r="H2" s="199"/>
      <c r="I2" s="202"/>
      <c r="J2" s="202"/>
      <c r="K2" s="202"/>
      <c r="L2" s="199"/>
      <c r="M2" s="202"/>
      <c r="N2" s="202"/>
      <c r="O2" s="350"/>
      <c r="P2" s="350"/>
      <c r="Q2" s="350"/>
      <c r="R2" s="199"/>
      <c r="S2" s="203"/>
      <c r="T2" s="203"/>
      <c r="U2" s="199"/>
      <c r="V2" s="185" t="str">
        <f>+År!B2</f>
        <v>KVIGE</v>
      </c>
      <c r="W2" s="199"/>
      <c r="X2" s="199"/>
      <c r="Y2" s="203"/>
      <c r="Z2" s="202"/>
      <c r="AA2" s="203"/>
      <c r="AB2" s="199"/>
      <c r="AC2" s="4"/>
      <c r="AD2" s="56"/>
      <c r="AE2" s="3"/>
      <c r="AF2" s="1"/>
      <c r="AG2" s="5"/>
      <c r="AH2"/>
      <c r="AI2"/>
      <c r="AJ2"/>
      <c r="AK2"/>
      <c r="AL2"/>
      <c r="AM2"/>
      <c r="AN2"/>
      <c r="AO2"/>
      <c r="AP2"/>
      <c r="AQ2"/>
    </row>
    <row r="3" spans="1:44" ht="15.6">
      <c r="A3" s="43"/>
      <c r="B3" s="43"/>
      <c r="C3" s="43"/>
      <c r="D3" s="43"/>
      <c r="E3" s="43"/>
      <c r="F3" s="43"/>
      <c r="G3" s="43"/>
      <c r="H3" s="43"/>
      <c r="I3" s="64"/>
      <c r="J3" s="64"/>
      <c r="K3" s="64"/>
      <c r="L3" s="43"/>
      <c r="M3" s="64"/>
      <c r="N3" s="64"/>
      <c r="O3" s="349"/>
      <c r="P3" s="349"/>
      <c r="Q3" s="349"/>
      <c r="R3" s="43"/>
      <c r="S3" s="73"/>
      <c r="T3" s="73"/>
      <c r="U3" s="43"/>
      <c r="V3" s="73"/>
      <c r="W3" s="43"/>
      <c r="X3" s="43"/>
      <c r="Y3" s="73"/>
      <c r="Z3" s="64"/>
      <c r="AA3" s="73"/>
      <c r="AB3" s="43"/>
      <c r="AC3" s="4"/>
      <c r="AD3" s="56"/>
      <c r="AE3" s="3"/>
      <c r="AF3" s="1"/>
      <c r="AG3" s="5"/>
    </row>
    <row r="4" spans="1:44" ht="15.6">
      <c r="A4" s="43"/>
      <c r="B4" s="43"/>
      <c r="C4" s="43"/>
      <c r="D4" s="43"/>
      <c r="E4" s="43"/>
      <c r="F4" s="43"/>
      <c r="G4" s="43"/>
      <c r="H4" s="43"/>
      <c r="I4" s="64"/>
      <c r="J4" s="64"/>
      <c r="K4" s="64"/>
      <c r="L4" s="43"/>
      <c r="M4" s="64"/>
      <c r="N4" s="64"/>
      <c r="O4" s="349"/>
      <c r="P4" s="349"/>
      <c r="Q4" s="349"/>
      <c r="R4" s="43"/>
      <c r="S4" s="73"/>
      <c r="T4" s="73"/>
      <c r="U4" s="43"/>
      <c r="V4" s="73"/>
      <c r="W4" s="43"/>
      <c r="X4" s="43"/>
      <c r="Y4" s="73"/>
      <c r="Z4" s="73"/>
      <c r="AA4" s="73"/>
      <c r="AB4" s="43"/>
      <c r="AC4" s="4"/>
      <c r="AD4" s="56"/>
      <c r="AE4" s="3"/>
      <c r="AF4" s="1"/>
      <c r="AG4" s="5"/>
    </row>
    <row r="5" spans="1:44" s="182" customFormat="1" ht="19.8">
      <c r="A5" s="180"/>
      <c r="B5" s="154" t="s">
        <v>7</v>
      </c>
      <c r="C5" s="154"/>
      <c r="D5" s="201">
        <f>+År!P2</f>
        <v>49</v>
      </c>
      <c r="E5" s="64"/>
      <c r="F5" s="154" t="s">
        <v>429</v>
      </c>
      <c r="G5" s="154"/>
      <c r="H5" s="186"/>
      <c r="I5" s="186"/>
      <c r="J5" s="536">
        <f>SUM(H10:H19)</f>
        <v>36867</v>
      </c>
      <c r="K5" s="537"/>
      <c r="L5" s="537"/>
      <c r="M5" s="154"/>
      <c r="N5" s="154"/>
      <c r="O5" s="349"/>
      <c r="P5" s="349"/>
      <c r="Q5" s="349"/>
      <c r="R5" s="154" t="s">
        <v>667</v>
      </c>
      <c r="S5" s="186"/>
      <c r="T5" s="186"/>
      <c r="U5" s="186"/>
      <c r="V5" s="186"/>
      <c r="W5" s="547">
        <f>+År!B36-Alder!J5</f>
        <v>3</v>
      </c>
      <c r="X5" s="550"/>
      <c r="Y5" s="73"/>
      <c r="Z5" s="73"/>
      <c r="AA5" s="73"/>
      <c r="AB5" s="43"/>
      <c r="AC5"/>
      <c r="AD5"/>
      <c r="AE5"/>
      <c r="AF5"/>
      <c r="AG5"/>
      <c r="AH5"/>
      <c r="AI5"/>
      <c r="AJ5"/>
      <c r="AK5" s="177"/>
      <c r="AL5" s="179"/>
      <c r="AM5" s="179"/>
    </row>
    <row r="6" spans="1:44" ht="15.6">
      <c r="A6" s="43"/>
      <c r="B6" s="43"/>
      <c r="C6" s="43"/>
      <c r="D6" s="43"/>
      <c r="E6" s="43"/>
      <c r="F6" s="43"/>
      <c r="G6" s="43"/>
      <c r="H6" s="46"/>
      <c r="I6" s="64"/>
      <c r="J6" s="64"/>
      <c r="K6" s="64"/>
      <c r="L6" s="46"/>
      <c r="M6" s="64"/>
      <c r="N6" s="64"/>
      <c r="O6" s="349"/>
      <c r="P6" s="349"/>
      <c r="Q6" s="349"/>
      <c r="R6" s="43"/>
      <c r="S6" s="73"/>
      <c r="T6" s="73"/>
      <c r="U6" s="43"/>
      <c r="V6" s="73"/>
      <c r="W6" s="43"/>
      <c r="X6" s="43"/>
      <c r="Y6" s="74" t="s">
        <v>488</v>
      </c>
      <c r="Z6" s="64"/>
      <c r="AA6" s="74" t="s">
        <v>4</v>
      </c>
      <c r="AB6" s="43"/>
      <c r="AC6" s="4"/>
      <c r="AD6" s="56"/>
      <c r="AE6" s="3"/>
      <c r="AF6" s="1"/>
      <c r="AG6" s="5"/>
      <c r="AR6" s="4"/>
    </row>
    <row r="7" spans="1:44" ht="15.6">
      <c r="A7" s="43"/>
      <c r="B7" s="43"/>
      <c r="C7" s="43"/>
      <c r="D7" s="43"/>
      <c r="E7" s="43"/>
      <c r="F7" s="49" t="s">
        <v>4</v>
      </c>
      <c r="G7" s="49"/>
      <c r="H7" s="73"/>
      <c r="I7" s="64"/>
      <c r="J7" s="64"/>
      <c r="K7" s="64"/>
      <c r="L7" s="43"/>
      <c r="M7" s="64"/>
      <c r="N7" s="64"/>
      <c r="O7" s="438"/>
      <c r="P7" s="438"/>
      <c r="Q7" s="43"/>
      <c r="R7" s="49" t="s">
        <v>24</v>
      </c>
      <c r="S7" s="73"/>
      <c r="T7" s="173" t="s">
        <v>402</v>
      </c>
      <c r="U7" s="95" t="s">
        <v>402</v>
      </c>
      <c r="V7" s="74"/>
      <c r="W7" s="95" t="s">
        <v>402</v>
      </c>
      <c r="X7" s="95" t="s">
        <v>402</v>
      </c>
      <c r="Y7" s="74" t="s">
        <v>578</v>
      </c>
      <c r="Z7" s="65" t="s">
        <v>77</v>
      </c>
      <c r="AA7" s="74" t="s">
        <v>10</v>
      </c>
      <c r="AB7" s="43"/>
      <c r="AC7" s="4"/>
      <c r="AD7" s="56"/>
      <c r="AE7" s="3"/>
      <c r="AF7" s="1"/>
      <c r="AG7" s="5"/>
    </row>
    <row r="8" spans="1:44" ht="15.6">
      <c r="A8" s="43"/>
      <c r="B8" s="43"/>
      <c r="C8" s="49"/>
      <c r="D8" s="43"/>
      <c r="E8" s="49" t="s">
        <v>534</v>
      </c>
      <c r="F8" s="49" t="s">
        <v>486</v>
      </c>
      <c r="G8" s="49"/>
      <c r="H8" s="74" t="s">
        <v>4</v>
      </c>
      <c r="I8" s="65" t="s">
        <v>4</v>
      </c>
      <c r="J8" s="65"/>
      <c r="K8" s="65" t="s">
        <v>1</v>
      </c>
      <c r="L8" s="49" t="s">
        <v>24</v>
      </c>
      <c r="M8" s="65"/>
      <c r="N8" s="64"/>
      <c r="O8" s="423" t="s">
        <v>24</v>
      </c>
      <c r="P8" s="423" t="s">
        <v>24</v>
      </c>
      <c r="Q8" s="43"/>
      <c r="R8" s="49" t="s">
        <v>492</v>
      </c>
      <c r="S8" s="74" t="s">
        <v>24</v>
      </c>
      <c r="T8" s="74" t="s">
        <v>580</v>
      </c>
      <c r="U8" s="65" t="s">
        <v>498</v>
      </c>
      <c r="V8" s="74" t="s">
        <v>534</v>
      </c>
      <c r="W8" s="65" t="s">
        <v>500</v>
      </c>
      <c r="X8" s="65" t="s">
        <v>549</v>
      </c>
      <c r="Y8" s="74" t="s">
        <v>71</v>
      </c>
      <c r="Z8" s="65" t="s">
        <v>423</v>
      </c>
      <c r="AA8" s="74" t="s">
        <v>71</v>
      </c>
      <c r="AB8" s="43"/>
      <c r="AC8" s="4"/>
      <c r="AD8" s="56"/>
      <c r="AE8" s="3"/>
      <c r="AF8" s="1"/>
      <c r="AG8" s="5"/>
    </row>
    <row r="9" spans="1:44" ht="15.6">
      <c r="A9" s="43"/>
      <c r="B9" s="49" t="s">
        <v>89</v>
      </c>
      <c r="C9" s="49" t="s">
        <v>540</v>
      </c>
      <c r="D9" s="46"/>
      <c r="E9" s="49" t="s">
        <v>541</v>
      </c>
      <c r="F9" s="50" t="s">
        <v>487</v>
      </c>
      <c r="G9" s="50"/>
      <c r="H9" s="75" t="s">
        <v>10</v>
      </c>
      <c r="I9" s="87" t="s">
        <v>402</v>
      </c>
      <c r="J9" s="195" t="s">
        <v>536</v>
      </c>
      <c r="K9" s="87" t="s">
        <v>402</v>
      </c>
      <c r="L9" s="50" t="s">
        <v>0</v>
      </c>
      <c r="M9" s="195" t="s">
        <v>536</v>
      </c>
      <c r="N9" s="64"/>
      <c r="O9" s="423" t="s">
        <v>737</v>
      </c>
      <c r="P9" s="423" t="s">
        <v>738</v>
      </c>
      <c r="Q9" s="43"/>
      <c r="R9" s="50" t="s">
        <v>414</v>
      </c>
      <c r="S9" s="75" t="s">
        <v>45</v>
      </c>
      <c r="T9" s="75" t="s">
        <v>556</v>
      </c>
      <c r="U9" s="87" t="s">
        <v>439</v>
      </c>
      <c r="V9" s="75" t="s">
        <v>10</v>
      </c>
      <c r="W9" s="87" t="s">
        <v>481</v>
      </c>
      <c r="X9" s="87" t="s">
        <v>532</v>
      </c>
      <c r="Y9" s="75" t="s">
        <v>497</v>
      </c>
      <c r="Z9" s="87" t="s">
        <v>424</v>
      </c>
      <c r="AA9" s="75" t="s">
        <v>561</v>
      </c>
      <c r="AB9" s="43"/>
      <c r="AC9" s="4"/>
      <c r="AD9" s="56"/>
      <c r="AE9" s="3"/>
      <c r="AF9" s="1"/>
      <c r="AG9" s="5"/>
    </row>
    <row r="10" spans="1:44" ht="15.6">
      <c r="A10" s="43"/>
      <c r="B10" s="3">
        <f>+'Ark1'!C1461</f>
        <v>2024</v>
      </c>
      <c r="C10" s="3">
        <f>+'Ark1'!AQ1461</f>
        <v>0</v>
      </c>
      <c r="D10" s="3" t="s">
        <v>764</v>
      </c>
      <c r="E10" s="3" t="s">
        <v>511</v>
      </c>
      <c r="F10" s="3">
        <f>+'Ark1'!Q1461</f>
        <v>800</v>
      </c>
      <c r="G10" s="50"/>
      <c r="H10" s="19">
        <f>+'Ark1'!R1461</f>
        <v>1739</v>
      </c>
      <c r="I10" s="238">
        <f>+'Ark1'!AE1461</f>
        <v>4.7165717385408188</v>
      </c>
      <c r="J10" s="238"/>
      <c r="K10" s="70">
        <f>+'Ark1'!AF1461</f>
        <v>4.7165996524538416</v>
      </c>
      <c r="L10" s="13">
        <f>+'Ark1'!S1461</f>
        <v>5.7723292469352003</v>
      </c>
      <c r="M10" s="444"/>
      <c r="N10" s="64"/>
      <c r="O10" s="426">
        <f>+IF(H10=0,"",'Ark1'!AR1461)</f>
        <v>0</v>
      </c>
      <c r="P10" s="427">
        <f>+IF(H10=0,"",'Ark1'!AS1461)</f>
        <v>0</v>
      </c>
      <c r="Q10" s="43"/>
      <c r="R10" s="13">
        <f>+'Ark1'!T1461</f>
        <v>8.3294997124784356</v>
      </c>
      <c r="S10" s="307">
        <f>+'Ark1'!U1461</f>
        <v>225.83041978148381</v>
      </c>
      <c r="T10" s="16">
        <f>+'Ark1'!W1461</f>
        <v>78.435882691201854</v>
      </c>
      <c r="U10" s="56">
        <f>+'Ark1'!X1461</f>
        <v>0.46003450258769407</v>
      </c>
      <c r="V10" s="16">
        <f>+'Ark1'!AG1461</f>
        <v>0</v>
      </c>
      <c r="W10" s="16">
        <f>+'Ark1'!AH1461</f>
        <v>0</v>
      </c>
      <c r="X10" s="16">
        <f>+'Ark1'!AI1461</f>
        <v>0</v>
      </c>
      <c r="Y10" s="19"/>
      <c r="Z10" s="19">
        <f t="shared" ref="Z10:Z18" si="0">+S10/L10</f>
        <v>39.122927698794683</v>
      </c>
      <c r="AA10" s="16">
        <f t="shared" ref="AA10:AA18" si="1">+H10/F10</f>
        <v>2.1737500000000001</v>
      </c>
      <c r="AB10" s="43"/>
      <c r="AC10" s="4"/>
      <c r="AD10" s="56"/>
      <c r="AE10" s="3"/>
      <c r="AF10" s="1"/>
      <c r="AG10" s="5"/>
    </row>
    <row r="11" spans="1:44" ht="15.6">
      <c r="A11" s="43"/>
      <c r="B11">
        <f>+'Ark1'!C1468</f>
        <v>2024</v>
      </c>
      <c r="C11">
        <f>+'Ark1'!AQ1468</f>
        <v>350</v>
      </c>
      <c r="D11" s="3" t="s">
        <v>755</v>
      </c>
      <c r="E11" s="3" t="s">
        <v>766</v>
      </c>
      <c r="F11">
        <f>+'Ark1'!Q1468</f>
        <v>714</v>
      </c>
      <c r="G11" s="50"/>
      <c r="H11" s="19">
        <f>+'Ark1'!R1468</f>
        <v>1586</v>
      </c>
      <c r="I11" s="238">
        <f>+'Ark1'!AE1468</f>
        <v>4.3016002169785743</v>
      </c>
      <c r="J11" s="238">
        <f t="shared" ref="J11:J19" si="2">+I11-I22</f>
        <v>0.34213266116831687</v>
      </c>
      <c r="K11" s="70">
        <f>+'Ark1'!AF1468</f>
        <v>3.138451961414932</v>
      </c>
      <c r="L11" s="13">
        <f>+'Ark1'!S1468</f>
        <v>5.9034700315457389</v>
      </c>
      <c r="M11" s="444">
        <f t="shared" ref="M11:M19" si="3">+L11-L22</f>
        <v>0.44557529470363288</v>
      </c>
      <c r="N11" s="64"/>
      <c r="O11" s="426">
        <f>+IF(H11=0,"",'Ark1'!AR1468)</f>
        <v>175.3619167717529</v>
      </c>
      <c r="P11" s="427">
        <f>+IF(H11=0,"",'Ark1'!AS1468)</f>
        <v>29.690141338804406</v>
      </c>
      <c r="Q11" s="43"/>
      <c r="R11" s="1">
        <f>+'Ark1'!T1468</f>
        <v>6.5233291298865046</v>
      </c>
      <c r="S11" s="307">
        <f>+'Ark1'!U1468</f>
        <v>164.7651324085752</v>
      </c>
      <c r="T11" s="11">
        <f>+'Ark1'!W1468</f>
        <v>51.513240857503135</v>
      </c>
      <c r="U11" s="67">
        <f>+'Ark1'!X1468</f>
        <v>0</v>
      </c>
      <c r="V11" s="11">
        <f>+'Ark1'!AG1468</f>
        <v>328.90416141235801</v>
      </c>
      <c r="W11" s="11">
        <f>+'Ark1'!AH1468</f>
        <v>99.684741488020165</v>
      </c>
      <c r="X11" s="11">
        <f>+'Ark1'!AI1468</f>
        <v>73.581336696090816</v>
      </c>
      <c r="Y11" s="19">
        <f t="shared" ref="Y11:Y18" si="4">1000*S11/V11</f>
        <v>500.95180219384241</v>
      </c>
      <c r="Z11" s="19">
        <f t="shared" si="0"/>
        <v>27.909878686287463</v>
      </c>
      <c r="AA11" s="11">
        <f t="shared" si="1"/>
        <v>2.2212885154061626</v>
      </c>
      <c r="AB11" s="43"/>
      <c r="AC11" s="4"/>
      <c r="AD11" s="56"/>
      <c r="AE11" s="3"/>
      <c r="AF11" s="1"/>
      <c r="AG11" s="5"/>
      <c r="AI11" s="2"/>
      <c r="AJ11" s="2"/>
      <c r="AK11" s="2"/>
    </row>
    <row r="12" spans="1:44" ht="15.6">
      <c r="A12" s="43"/>
      <c r="B12">
        <f>+'Ark1'!C1469</f>
        <v>2024</v>
      </c>
      <c r="C12">
        <f>+'Ark1'!AQ1469</f>
        <v>400</v>
      </c>
      <c r="D12" s="3" t="s">
        <v>756</v>
      </c>
      <c r="E12" s="3" t="s">
        <v>767</v>
      </c>
      <c r="F12">
        <f>+'Ark1'!Q1469</f>
        <v>1098</v>
      </c>
      <c r="G12" s="50"/>
      <c r="H12" s="19">
        <f>+'Ark1'!R1469</f>
        <v>2998</v>
      </c>
      <c r="I12" s="238">
        <f>+'Ark1'!AE1469</f>
        <v>8.131272036886358</v>
      </c>
      <c r="J12" s="238">
        <f t="shared" si="2"/>
        <v>0.72810967266744253</v>
      </c>
      <c r="K12" s="70">
        <f>+'Ark1'!AF1469</f>
        <v>7.0065109089091644</v>
      </c>
      <c r="L12" s="13">
        <f>+'Ark1'!S1469</f>
        <v>6.4623082054703129</v>
      </c>
      <c r="M12" s="444">
        <f t="shared" si="3"/>
        <v>0.28215338492140152</v>
      </c>
      <c r="N12" s="64"/>
      <c r="O12" s="426">
        <f>+IF(H12=0,"",'Ark1'!AR1469)</f>
        <v>181.73882588392257</v>
      </c>
      <c r="P12" s="427">
        <f>+IF(H12=0,"",'Ark1'!AS1469)</f>
        <v>31.821315521220793</v>
      </c>
      <c r="Q12" s="43"/>
      <c r="R12" s="1">
        <f>+'Ark1'!T1469</f>
        <v>7.1557705136757823</v>
      </c>
      <c r="S12" s="307">
        <f>+'Ark1'!U1469</f>
        <v>194.59119412941951</v>
      </c>
      <c r="T12" s="11">
        <f>+'Ark1'!W1469</f>
        <v>65.777184789859916</v>
      </c>
      <c r="U12" s="67">
        <f>+'Ark1'!X1469</f>
        <v>6.6711140760506993E-2</v>
      </c>
      <c r="V12" s="11">
        <f>+'Ark1'!AG1469</f>
        <v>378.10340226817874</v>
      </c>
      <c r="W12" s="11">
        <f>+'Ark1'!AH1469</f>
        <v>99.599733155436994</v>
      </c>
      <c r="X12" s="11">
        <f>+'Ark1'!AI1469</f>
        <v>80.653769179452993</v>
      </c>
      <c r="Y12" s="19">
        <f t="shared" si="4"/>
        <v>514.65073565088187</v>
      </c>
      <c r="Z12" s="19">
        <f t="shared" si="0"/>
        <v>30.11171673376689</v>
      </c>
      <c r="AA12" s="11">
        <f t="shared" si="1"/>
        <v>2.7304189435336976</v>
      </c>
      <c r="AB12" s="43"/>
      <c r="AC12" s="4"/>
      <c r="AD12" s="56"/>
      <c r="AE12" s="3"/>
      <c r="AF12" s="1"/>
      <c r="AG12" s="5"/>
      <c r="AI12" s="2"/>
      <c r="AJ12" s="2"/>
      <c r="AK12" s="2"/>
    </row>
    <row r="13" spans="1:44" ht="15.6">
      <c r="A13" s="43"/>
      <c r="B13">
        <f>+'Ark1'!C1470</f>
        <v>2024</v>
      </c>
      <c r="C13">
        <f>+'Ark1'!AQ1470</f>
        <v>450</v>
      </c>
      <c r="D13" s="3" t="s">
        <v>757</v>
      </c>
      <c r="E13" s="3" t="s">
        <v>768</v>
      </c>
      <c r="F13">
        <f>+'Ark1'!Q1470</f>
        <v>1452</v>
      </c>
      <c r="G13" s="50"/>
      <c r="H13" s="19">
        <f>+'Ark1'!R1470</f>
        <v>4164</v>
      </c>
      <c r="I13" s="238">
        <f>+'Ark1'!AE1470</f>
        <v>11.29373474369406</v>
      </c>
      <c r="J13" s="238">
        <f t="shared" si="2"/>
        <v>1.1840679120495778</v>
      </c>
      <c r="K13" s="70">
        <f>+'Ark1'!AF1470</f>
        <v>10.590976326235324</v>
      </c>
      <c r="L13" s="13">
        <f>+'Ark1'!S1470</f>
        <v>6.4805475504322754</v>
      </c>
      <c r="M13" s="444">
        <f t="shared" si="3"/>
        <v>0.26972280816423311</v>
      </c>
      <c r="N13" s="64"/>
      <c r="O13" s="426">
        <f>+IF(H13=0,"",'Ark1'!AR1470)</f>
        <v>186.15225744476473</v>
      </c>
      <c r="P13" s="427">
        <f>+IF(H13=0,"",'Ark1'!AS1470)</f>
        <v>32.419042302743513</v>
      </c>
      <c r="Q13" s="43"/>
      <c r="R13" s="1">
        <f>+'Ark1'!T1470</f>
        <v>7.6597022094140259</v>
      </c>
      <c r="S13" s="307">
        <f>+'Ark1'!U1470</f>
        <v>211.77675312199781</v>
      </c>
      <c r="T13" s="11">
        <f>+'Ark1'!W1470</f>
        <v>74.423631123919307</v>
      </c>
      <c r="U13" s="67">
        <f>+'Ark1'!X1470</f>
        <v>0</v>
      </c>
      <c r="V13" s="11">
        <f>+'Ark1'!AG1470</f>
        <v>427.3842459173872</v>
      </c>
      <c r="W13" s="11">
        <f>+'Ark1'!AH1470</f>
        <v>99.303554274735831</v>
      </c>
      <c r="X13" s="11">
        <f>+'Ark1'!AI1470</f>
        <v>85.014409221902014</v>
      </c>
      <c r="Y13" s="19">
        <f t="shared" si="4"/>
        <v>495.5183892364015</v>
      </c>
      <c r="Z13" s="19">
        <f t="shared" si="0"/>
        <v>32.678836390587328</v>
      </c>
      <c r="AA13" s="11">
        <f t="shared" si="1"/>
        <v>2.8677685950413223</v>
      </c>
      <c r="AB13" s="43"/>
      <c r="AC13" s="4"/>
      <c r="AD13" s="56"/>
      <c r="AE13" s="3"/>
      <c r="AF13" s="1"/>
      <c r="AG13" s="5"/>
      <c r="AI13" s="2"/>
      <c r="AJ13" s="2"/>
      <c r="AK13" s="2"/>
    </row>
    <row r="14" spans="1:44" ht="15.6">
      <c r="A14" s="43"/>
      <c r="B14">
        <f>+'Ark1'!C1471</f>
        <v>2024</v>
      </c>
      <c r="C14">
        <f>+'Ark1'!AQ1471</f>
        <v>500</v>
      </c>
      <c r="D14" s="3" t="s">
        <v>758</v>
      </c>
      <c r="E14" s="3" t="s">
        <v>769</v>
      </c>
      <c r="F14">
        <f>+'Ark1'!Q1471</f>
        <v>1777</v>
      </c>
      <c r="G14" s="50"/>
      <c r="H14" s="19">
        <f>+'Ark1'!R1471</f>
        <v>5163</v>
      </c>
      <c r="I14" s="238">
        <f>+'Ark1'!AE1471</f>
        <v>14.003254678600488</v>
      </c>
      <c r="J14" s="238">
        <f t="shared" si="2"/>
        <v>-0.74055214106139644</v>
      </c>
      <c r="K14" s="70">
        <f>+'Ark1'!AF1471</f>
        <v>13.907616287020877</v>
      </c>
      <c r="L14" s="13">
        <f>+'Ark1'!S1471</f>
        <v>6.4278240651036622</v>
      </c>
      <c r="M14" s="444">
        <f t="shared" si="3"/>
        <v>6.8106750616030887E-2</v>
      </c>
      <c r="N14" s="64"/>
      <c r="O14" s="426">
        <f>+IF(H14=0,"",'Ark1'!AR1471)</f>
        <v>189.5711795467752</v>
      </c>
      <c r="P14" s="427">
        <f>+IF(H14=0,"",'Ark1'!AS1471)</f>
        <v>32.601793480405313</v>
      </c>
      <c r="Q14" s="43"/>
      <c r="R14" s="1">
        <f>+'Ark1'!T1471</f>
        <v>7.8936664729808221</v>
      </c>
      <c r="S14" s="307">
        <f>+'Ark1'!U1471</f>
        <v>224.28673251985251</v>
      </c>
      <c r="T14" s="11">
        <f>+'Ark1'!W1471</f>
        <v>78.22971140809608</v>
      </c>
      <c r="U14" s="67">
        <f>+'Ark1'!X1471</f>
        <v>0.17431725740848347</v>
      </c>
      <c r="V14" s="11">
        <f>+'Ark1'!AG1471</f>
        <v>475.7361998837884</v>
      </c>
      <c r="W14" s="11">
        <f>+'Ark1'!AH1471</f>
        <v>99.45767964361805</v>
      </c>
      <c r="X14" s="11">
        <f>+'Ark1'!AI1471</f>
        <v>84.079023823358511</v>
      </c>
      <c r="Y14" s="19">
        <f t="shared" si="4"/>
        <v>471.45189408466427</v>
      </c>
      <c r="Z14" s="19">
        <f t="shared" si="0"/>
        <v>34.89310383236748</v>
      </c>
      <c r="AA14" s="11">
        <f t="shared" si="1"/>
        <v>2.9054586381541925</v>
      </c>
      <c r="AB14" s="43"/>
      <c r="AC14" s="4"/>
      <c r="AD14" s="56"/>
      <c r="AE14" s="3"/>
      <c r="AF14" s="1"/>
      <c r="AG14" s="5"/>
      <c r="AI14" s="2"/>
      <c r="AJ14" s="2"/>
      <c r="AK14" s="2"/>
    </row>
    <row r="15" spans="1:44" ht="15.6">
      <c r="A15" s="43"/>
      <c r="B15">
        <f>+'Ark1'!C1472</f>
        <v>2024</v>
      </c>
      <c r="C15">
        <f>+'Ark1'!AQ1472</f>
        <v>550</v>
      </c>
      <c r="D15" s="3" t="s">
        <v>759</v>
      </c>
      <c r="E15" s="3" t="s">
        <v>770</v>
      </c>
      <c r="F15">
        <f>+'Ark1'!Q1472</f>
        <v>2129</v>
      </c>
      <c r="G15" s="50"/>
      <c r="H15" s="19">
        <f>+'Ark1'!R1472</f>
        <v>5072</v>
      </c>
      <c r="I15" s="238">
        <f>+'Ark1'!AE1472</f>
        <v>13.756441551396797</v>
      </c>
      <c r="J15" s="238">
        <f t="shared" si="2"/>
        <v>-1.5891001402336133</v>
      </c>
      <c r="K15" s="70">
        <f>+'Ark1'!AF1472</f>
        <v>13.721835496007897</v>
      </c>
      <c r="L15" s="13">
        <f>+'Ark1'!S1472</f>
        <v>5.9838328075709759</v>
      </c>
      <c r="M15" s="444">
        <f t="shared" si="3"/>
        <v>-0.10988535881272732</v>
      </c>
      <c r="N15" s="64"/>
      <c r="O15" s="426">
        <f>+IF(H15=0,"",'Ark1'!AR1472)</f>
        <v>191.9755520504732</v>
      </c>
      <c r="P15" s="427">
        <f>+IF(H15=0,"",'Ark1'!AS1472)</f>
        <v>31.537571549540289</v>
      </c>
      <c r="Q15" s="43"/>
      <c r="R15" s="1">
        <f>+'Ark1'!T1472</f>
        <v>7.730481072555202</v>
      </c>
      <c r="S15" s="307">
        <f>+'Ark1'!U1472</f>
        <v>225.26098186119879</v>
      </c>
      <c r="T15" s="11">
        <f>+'Ark1'!W1472</f>
        <v>74.033911671924301</v>
      </c>
      <c r="U15" s="67">
        <f>+'Ark1'!X1472</f>
        <v>0.45347003154574128</v>
      </c>
      <c r="V15" s="11">
        <f>+'Ark1'!AG1472</f>
        <v>525.55067034700312</v>
      </c>
      <c r="W15" s="11">
        <f>+'Ark1'!AH1472</f>
        <v>99.585962145110429</v>
      </c>
      <c r="X15" s="11">
        <f>+'Ark1'!AI1472</f>
        <v>75.532334384858018</v>
      </c>
      <c r="Y15" s="19">
        <f t="shared" si="4"/>
        <v>428.61896020885422</v>
      </c>
      <c r="Z15" s="19">
        <f t="shared" si="0"/>
        <v>37.644932454695244</v>
      </c>
      <c r="AA15" s="11">
        <f t="shared" si="1"/>
        <v>2.3823391263503995</v>
      </c>
      <c r="AB15" s="43"/>
      <c r="AC15" s="4"/>
      <c r="AD15" s="56"/>
      <c r="AE15" s="3"/>
      <c r="AF15" s="13"/>
      <c r="AG15" s="5"/>
      <c r="AI15" s="2"/>
      <c r="AJ15" s="2"/>
      <c r="AK15" s="4"/>
      <c r="AL15" s="4"/>
      <c r="AM15" s="4"/>
    </row>
    <row r="16" spans="1:44" ht="15.6">
      <c r="A16" s="43"/>
      <c r="B16">
        <f>+'Ark1'!C1473</f>
        <v>2024</v>
      </c>
      <c r="C16">
        <f>+'Ark1'!AQ1473</f>
        <v>600</v>
      </c>
      <c r="D16" s="3" t="s">
        <v>760</v>
      </c>
      <c r="E16" s="3" t="s">
        <v>771</v>
      </c>
      <c r="F16">
        <f>+'Ark1'!Q1473</f>
        <v>2498</v>
      </c>
      <c r="G16" s="50"/>
      <c r="H16" s="19">
        <f>+'Ark1'!R1473</f>
        <v>5423</v>
      </c>
      <c r="I16" s="238">
        <f>+'Ark1'!AE1473</f>
        <v>14.708435042039604</v>
      </c>
      <c r="J16" s="238">
        <f t="shared" si="2"/>
        <v>-0.84549967884397681</v>
      </c>
      <c r="K16" s="70">
        <f>+'Ark1'!AF1473</f>
        <v>15.037170750486403</v>
      </c>
      <c r="L16" s="13">
        <f>+'Ark1'!S1473</f>
        <v>5.6741697416974173</v>
      </c>
      <c r="M16" s="444">
        <f t="shared" si="3"/>
        <v>-2.5713025008324841E-2</v>
      </c>
      <c r="N16" s="64"/>
      <c r="O16" s="426">
        <f>+IF(H16=0,"",'Ark1'!AR1473)</f>
        <v>194.85616817259819</v>
      </c>
      <c r="P16" s="427">
        <f>+IF(H16=0,"",'Ark1'!AS1473)</f>
        <v>30.922864893817462</v>
      </c>
      <c r="Q16" s="43"/>
      <c r="R16" s="1">
        <f>+'Ark1'!T1473</f>
        <v>7.6957403651115612</v>
      </c>
      <c r="S16" s="307">
        <f>+'Ark1'!U1473</f>
        <v>230.87639682832304</v>
      </c>
      <c r="T16" s="11">
        <f>+'Ark1'!W1473</f>
        <v>72.856352572376892</v>
      </c>
      <c r="U16" s="67">
        <f>+'Ark1'!X1473</f>
        <v>0.68227918126498244</v>
      </c>
      <c r="V16" s="11">
        <f>+'Ark1'!AG1473</f>
        <v>574.95058085930282</v>
      </c>
      <c r="W16" s="11">
        <f>+'Ark1'!AH1473</f>
        <v>99.594320486815434</v>
      </c>
      <c r="X16" s="11">
        <f>+'Ark1'!AI1473</f>
        <v>66.439240272911675</v>
      </c>
      <c r="Y16" s="19">
        <f t="shared" si="4"/>
        <v>401.55868089264743</v>
      </c>
      <c r="Z16" s="19">
        <f t="shared" si="0"/>
        <v>40.689018365399974</v>
      </c>
      <c r="AA16" s="11">
        <f t="shared" si="1"/>
        <v>2.1709367493995195</v>
      </c>
      <c r="AB16" s="43"/>
      <c r="AC16" s="4"/>
      <c r="AD16" s="56"/>
      <c r="AE16" s="3"/>
      <c r="AF16" s="13"/>
      <c r="AG16" s="5"/>
      <c r="AI16" s="1"/>
      <c r="AJ16" s="1"/>
      <c r="AK16" s="11"/>
      <c r="AL16" s="11"/>
      <c r="AM16" s="11"/>
    </row>
    <row r="17" spans="1:44" ht="15.6">
      <c r="A17" s="43"/>
      <c r="B17">
        <f>+'Ark1'!C1474</f>
        <v>2024</v>
      </c>
      <c r="C17">
        <f>+'Ark1'!AQ1474</f>
        <v>650</v>
      </c>
      <c r="D17" s="3" t="s">
        <v>761</v>
      </c>
      <c r="E17" s="3" t="s">
        <v>772</v>
      </c>
      <c r="F17">
        <f>+'Ark1'!Q1474</f>
        <v>2427</v>
      </c>
      <c r="G17" s="50"/>
      <c r="H17" s="19">
        <f>+'Ark1'!R1474</f>
        <v>4825</v>
      </c>
      <c r="I17" s="238">
        <f>+'Ark1'!AE1474</f>
        <v>13.086520206129649</v>
      </c>
      <c r="J17" s="238">
        <f t="shared" si="2"/>
        <v>0.48134684917843273</v>
      </c>
      <c r="K17" s="70">
        <f>+'Ark1'!AF1474</f>
        <v>13.992852038817672</v>
      </c>
      <c r="L17" s="13">
        <f>+'Ark1'!S1474</f>
        <v>5.4764766839378236</v>
      </c>
      <c r="M17" s="444">
        <f t="shared" si="3"/>
        <v>9.2306400821476231E-2</v>
      </c>
      <c r="N17" s="64"/>
      <c r="O17" s="426">
        <f>+IF(H17=0,"",'Ark1'!AR1474)</f>
        <v>198.70113989637301</v>
      </c>
      <c r="P17" s="427">
        <f>+IF(H17=0,"",'Ark1'!AS1474)</f>
        <v>30.575432426385078</v>
      </c>
      <c r="Q17" s="43"/>
      <c r="R17" s="1">
        <f>+'Ark1'!T1474</f>
        <v>7.8155440414507762</v>
      </c>
      <c r="S17" s="307">
        <f>+'Ark1'!U1474</f>
        <v>241.4693056994814</v>
      </c>
      <c r="T17" s="11">
        <f>+'Ark1'!W1474</f>
        <v>75.481865284974091</v>
      </c>
      <c r="U17" s="67">
        <f>+'Ark1'!X1474</f>
        <v>1.0984455958549222</v>
      </c>
      <c r="V17" s="11">
        <f>+'Ark1'!AG1474</f>
        <v>624.45533678756476</v>
      </c>
      <c r="W17" s="11">
        <f>+'Ark1'!AH1474</f>
        <v>99.772020725388629</v>
      </c>
      <c r="X17" s="11">
        <f>+'Ark1'!AI1474</f>
        <v>56.642487046632112</v>
      </c>
      <c r="Y17" s="19">
        <f t="shared" si="4"/>
        <v>386.68787257338715</v>
      </c>
      <c r="Z17" s="19">
        <f t="shared" si="0"/>
        <v>44.092090523766188</v>
      </c>
      <c r="AA17" s="11">
        <f t="shared" si="1"/>
        <v>1.988051091882983</v>
      </c>
      <c r="AB17" s="43"/>
      <c r="AC17" s="4"/>
      <c r="AD17" s="56"/>
      <c r="AE17" s="3"/>
      <c r="AF17" s="13"/>
      <c r="AG17" s="5"/>
      <c r="AI17" s="1"/>
      <c r="AJ17" s="1"/>
      <c r="AK17" s="11"/>
      <c r="AL17" s="11"/>
      <c r="AM17" s="11"/>
    </row>
    <row r="18" spans="1:44" ht="15.6">
      <c r="A18" s="43"/>
      <c r="B18">
        <f>+'Ark1'!C1475</f>
        <v>2024</v>
      </c>
      <c r="C18">
        <f>+'Ark1'!AQ1475</f>
        <v>700</v>
      </c>
      <c r="D18" s="3" t="s">
        <v>762</v>
      </c>
      <c r="E18" s="3" t="s">
        <v>773</v>
      </c>
      <c r="F18">
        <f>+'Ark1'!Q1475</f>
        <v>2138</v>
      </c>
      <c r="G18" s="50"/>
      <c r="H18" s="19">
        <f>+'Ark1'!R1475</f>
        <v>3781</v>
      </c>
      <c r="I18" s="238">
        <f>+'Ark1'!AE1475</f>
        <v>10.25494982370491</v>
      </c>
      <c r="J18" s="238">
        <f t="shared" si="2"/>
        <v>-0.42779783838579277</v>
      </c>
      <c r="K18" s="70">
        <f>+'Ark1'!AF1475</f>
        <v>11.395399092537723</v>
      </c>
      <c r="L18" s="13">
        <f>+'Ark1'!S1475</f>
        <v>5.3164021164021182</v>
      </c>
      <c r="M18" s="444">
        <f t="shared" si="3"/>
        <v>8.8841140792361273E-2</v>
      </c>
      <c r="N18" s="64"/>
      <c r="O18" s="426">
        <f>+IF(H18=0,"",'Ark1'!AR1475)</f>
        <v>201.79714361280088</v>
      </c>
      <c r="P18" s="427">
        <f>+IF(H18=0,"",'Ark1'!AS1475)</f>
        <v>30.37593207044447</v>
      </c>
      <c r="Q18" s="43"/>
      <c r="R18" s="1">
        <f>+'Ark1'!T1475</f>
        <v>8.0806664903464718</v>
      </c>
      <c r="S18" s="307">
        <f>+'Ark1'!U1475</f>
        <v>250.94345411266903</v>
      </c>
      <c r="T18" s="11">
        <f>+'Ark1'!W1475</f>
        <v>79.608569161597472</v>
      </c>
      <c r="U18" s="67">
        <f>+'Ark1'!X1475</f>
        <v>1.9307061623909021</v>
      </c>
      <c r="V18" s="11">
        <f>+'Ark1'!AG1475</f>
        <v>674.27532398836274</v>
      </c>
      <c r="W18" s="11">
        <f>+'Ark1'!AH1475</f>
        <v>99.788415763025625</v>
      </c>
      <c r="X18" s="11">
        <f>+'Ark1'!AI1475</f>
        <v>46.363395927003438</v>
      </c>
      <c r="Y18" s="19">
        <f t="shared" si="4"/>
        <v>372.16763714313237</v>
      </c>
      <c r="Z18" s="19">
        <f t="shared" si="0"/>
        <v>47.201744453915637</v>
      </c>
      <c r="AA18" s="11">
        <f t="shared" si="1"/>
        <v>1.7684752104770813</v>
      </c>
      <c r="AB18" s="43"/>
      <c r="AC18" s="4"/>
      <c r="AD18" s="56"/>
      <c r="AE18" s="3"/>
      <c r="AF18" s="5"/>
      <c r="AG18" s="5"/>
      <c r="AI18" s="1"/>
      <c r="AJ18" s="1"/>
      <c r="AK18" s="11"/>
      <c r="AL18" s="11"/>
      <c r="AM18" s="11"/>
    </row>
    <row r="19" spans="1:44" ht="15.6">
      <c r="A19" s="43"/>
      <c r="B19" s="3">
        <f>+'Ark1'!C1476</f>
        <v>2024</v>
      </c>
      <c r="C19" s="3">
        <f>+'Ark1'!AQ1476</f>
        <v>750</v>
      </c>
      <c r="D19" s="3" t="s">
        <v>763</v>
      </c>
      <c r="E19" s="3" t="s">
        <v>774</v>
      </c>
      <c r="F19" s="3">
        <f>+'Ark1'!Q1476</f>
        <v>1443</v>
      </c>
      <c r="G19" s="50"/>
      <c r="H19" s="19">
        <f>+'Ark1'!R1476</f>
        <v>2116</v>
      </c>
      <c r="I19" s="70">
        <f>+'Ark1'!AE1476</f>
        <v>5.7390832655275279</v>
      </c>
      <c r="J19" s="238">
        <f t="shared" si="2"/>
        <v>5.7390832655275279</v>
      </c>
      <c r="K19" s="70">
        <f>+'Ark1'!AF1476</f>
        <v>6.4855015211224876</v>
      </c>
      <c r="L19" s="13">
        <f>+'Ark1'!S1476</f>
        <v>5.0354442344045376</v>
      </c>
      <c r="M19" s="444">
        <f t="shared" si="3"/>
        <v>5.0354442344045376</v>
      </c>
      <c r="N19" s="64"/>
      <c r="O19" s="426">
        <f>+IF(H19=0,"",'Ark1'!AR1476)</f>
        <v>204.52268431001897</v>
      </c>
      <c r="P19" s="427">
        <f>+IF(H19=0,"",'Ark1'!AS1476)</f>
        <v>29.688926442416051</v>
      </c>
      <c r="Q19" s="43"/>
      <c r="R19" s="13">
        <f>+'Ark1'!T1476</f>
        <v>8.099716446124761</v>
      </c>
      <c r="S19" s="307">
        <f>+'Ark1'!U1476</f>
        <v>255.20014177693756</v>
      </c>
      <c r="T19" s="16">
        <f>+'Ark1'!W1476</f>
        <v>80.151228733459362</v>
      </c>
      <c r="U19" s="56">
        <f>+'Ark1'!X1476</f>
        <v>2.4574669187145557</v>
      </c>
      <c r="V19" s="16">
        <f>+'Ark1'!AG1476</f>
        <v>715.18052930056717</v>
      </c>
      <c r="W19" s="56">
        <f>+'Ark1'!AH1476</f>
        <v>99.810964083175804</v>
      </c>
      <c r="X19" s="56">
        <f>+'Ark1'!AI1476</f>
        <v>39.555765595463129</v>
      </c>
      <c r="Y19" s="19">
        <f t="shared" ref="Y19" si="5">1000*S19/V19</f>
        <v>356.83317892689053</v>
      </c>
      <c r="Z19" s="19">
        <f t="shared" ref="Z19" si="6">+S19/L19</f>
        <v>50.68076020647581</v>
      </c>
      <c r="AA19" s="16">
        <f t="shared" ref="AA19" si="7">+H19/F19</f>
        <v>1.4663894663894663</v>
      </c>
      <c r="AB19" s="43"/>
      <c r="AC19" s="4"/>
      <c r="AD19" s="56"/>
      <c r="AE19" s="3"/>
      <c r="AF19" s="5"/>
      <c r="AG19" s="5"/>
      <c r="AI19" s="1"/>
      <c r="AJ19" s="1"/>
      <c r="AK19" s="11"/>
      <c r="AL19" s="11"/>
      <c r="AM19" s="11"/>
    </row>
    <row r="20" spans="1:44" ht="15.6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64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"/>
      <c r="AD20" s="13"/>
      <c r="AE20" s="3"/>
      <c r="AF20" s="5"/>
      <c r="AG20" s="5"/>
    </row>
    <row r="21" spans="1:44" ht="15.6">
      <c r="A21" s="43"/>
      <c r="B21" s="51">
        <f>+'Ark1'!C1535</f>
        <v>2023</v>
      </c>
      <c r="C21" s="51">
        <f>+'Ark1'!AQ1535</f>
        <v>300</v>
      </c>
      <c r="D21" s="52" t="str">
        <f t="shared" ref="D21:E29" si="8">+D11</f>
        <v>301 - 350 dg</v>
      </c>
      <c r="E21" s="52" t="str">
        <f t="shared" si="8"/>
        <v>0,82 - 0,95</v>
      </c>
      <c r="F21" s="51">
        <f>+'Ark1'!Q1535</f>
        <v>0</v>
      </c>
      <c r="G21" s="50"/>
      <c r="H21" s="76">
        <f>+'Ark1'!R1535</f>
        <v>0</v>
      </c>
      <c r="I21" s="69">
        <f>+'Ark1'!AE1535</f>
        <v>0</v>
      </c>
      <c r="J21" s="69"/>
      <c r="K21" s="69">
        <f>+'Ark1'!AF1535</f>
        <v>0</v>
      </c>
      <c r="L21" s="53">
        <f>+'Ark1'!S1535</f>
        <v>0</v>
      </c>
      <c r="M21" s="69"/>
      <c r="N21" s="64"/>
      <c r="O21" s="426" t="str">
        <f>+IF(H21=0,"",'Ark1'!AR1535)</f>
        <v/>
      </c>
      <c r="P21" s="427" t="str">
        <f>+IF(H21=0,"",'Ark1'!AS1535)</f>
        <v/>
      </c>
      <c r="Q21" s="43"/>
      <c r="R21" s="53">
        <f>+'Ark1'!T1535</f>
        <v>0</v>
      </c>
      <c r="S21" s="307">
        <f>+'Ark1'!U1535</f>
        <v>0</v>
      </c>
      <c r="T21" s="76">
        <f>+'Ark1'!W1535</f>
        <v>0</v>
      </c>
      <c r="U21" s="66">
        <f>+'Ark1'!X1535</f>
        <v>0</v>
      </c>
      <c r="V21" s="76">
        <f>+'Ark1'!AG1535</f>
        <v>0</v>
      </c>
      <c r="W21" s="66">
        <f>+'Ark1'!AH1535</f>
        <v>0</v>
      </c>
      <c r="X21" s="66">
        <f>+'Ark1'!AI1535</f>
        <v>0</v>
      </c>
      <c r="Y21" s="76" t="e">
        <f t="shared" ref="Y21:Y29" si="9">1000*S21/V21</f>
        <v>#DIV/0!</v>
      </c>
      <c r="Z21" s="66" t="e">
        <f t="shared" ref="Z21:Z29" si="10">+S21/L21</f>
        <v>#DIV/0!</v>
      </c>
      <c r="AA21" s="76" t="e">
        <f t="shared" ref="AA21:AA29" si="11">+H21/F21</f>
        <v>#DIV/0!</v>
      </c>
      <c r="AB21" s="43"/>
      <c r="AC21" s="13"/>
      <c r="AD21" s="13"/>
      <c r="AE21" s="3"/>
    </row>
    <row r="22" spans="1:44" ht="15.6">
      <c r="A22" s="43"/>
      <c r="B22" s="51">
        <f>+'Ark1'!C1536</f>
        <v>2023</v>
      </c>
      <c r="C22" s="51">
        <f>+'Ark1'!AQ1536</f>
        <v>350</v>
      </c>
      <c r="D22" s="52" t="str">
        <f t="shared" si="8"/>
        <v>351 - 400 dg</v>
      </c>
      <c r="E22" s="52" t="str">
        <f t="shared" si="8"/>
        <v>0,96 - 1,09</v>
      </c>
      <c r="F22" s="51">
        <f>+'Ark1'!Q1536</f>
        <v>735</v>
      </c>
      <c r="G22" s="50"/>
      <c r="H22" s="76">
        <f>+'Ark1'!R1536</f>
        <v>1520</v>
      </c>
      <c r="I22" s="69">
        <f>+'Ark1'!AE1536</f>
        <v>3.9594675558102574</v>
      </c>
      <c r="J22" s="69"/>
      <c r="K22" s="69">
        <f>+'Ark1'!AF1536</f>
        <v>2.7189957634314239</v>
      </c>
      <c r="L22" s="53">
        <f>+'Ark1'!S1536</f>
        <v>5.457894736842106</v>
      </c>
      <c r="M22" s="69"/>
      <c r="N22" s="64"/>
      <c r="O22" s="426">
        <f>+IF(H22=0,"",'Ark1'!AR1536)</f>
        <v>174.80197368421057</v>
      </c>
      <c r="P22" s="427">
        <f>+IF(H22=0,"",'Ark1'!AS1536)</f>
        <v>28.30265152433217</v>
      </c>
      <c r="Q22" s="43"/>
      <c r="R22" s="53">
        <f>+'Ark1'!T1536</f>
        <v>6.1453947368421042</v>
      </c>
      <c r="S22" s="307">
        <f>+'Ark1'!U1536</f>
        <v>155.23723684210523</v>
      </c>
      <c r="T22" s="76">
        <f>+'Ark1'!W1536</f>
        <v>44.539473684210527</v>
      </c>
      <c r="U22" s="66">
        <f>+'Ark1'!X1536</f>
        <v>0</v>
      </c>
      <c r="V22" s="76">
        <f>+'Ark1'!AG1536</f>
        <v>328.51052631578943</v>
      </c>
      <c r="W22" s="66">
        <f>+'Ark1'!AH1536</f>
        <v>99.539473684210492</v>
      </c>
      <c r="X22" s="66">
        <f>+'Ark1'!AI1536</f>
        <v>62.828947368421041</v>
      </c>
      <c r="Y22" s="76">
        <f t="shared" si="9"/>
        <v>472.54874473300538</v>
      </c>
      <c r="Z22" s="66">
        <f t="shared" si="10"/>
        <v>28.442695274831234</v>
      </c>
      <c r="AA22" s="76">
        <f t="shared" si="11"/>
        <v>2.0680272108843538</v>
      </c>
      <c r="AB22" s="43"/>
      <c r="AC22" s="2"/>
      <c r="AD22" s="5"/>
      <c r="AE22" s="3"/>
      <c r="AG22" s="2"/>
    </row>
    <row r="23" spans="1:44" ht="15.6">
      <c r="A23" s="43"/>
      <c r="B23" s="51">
        <f>+'Ark1'!C1537</f>
        <v>2023</v>
      </c>
      <c r="C23" s="51">
        <f>+'Ark1'!AQ1537</f>
        <v>400</v>
      </c>
      <c r="D23" s="52" t="str">
        <f t="shared" si="8"/>
        <v>401 - 450 dg</v>
      </c>
      <c r="E23" s="52" t="str">
        <f t="shared" si="8"/>
        <v>1,09 - 1,23</v>
      </c>
      <c r="F23" s="51">
        <f>+'Ark1'!Q1537</f>
        <v>1109</v>
      </c>
      <c r="G23" s="50"/>
      <c r="H23" s="76">
        <f>+'Ark1'!R1537</f>
        <v>2842</v>
      </c>
      <c r="I23" s="69">
        <f>+'Ark1'!AE1537</f>
        <v>7.4031623642189155</v>
      </c>
      <c r="J23" s="69"/>
      <c r="K23" s="69">
        <f>+'Ark1'!AF1537</f>
        <v>6.1489467300235612</v>
      </c>
      <c r="L23" s="53">
        <f>+'Ark1'!S1537</f>
        <v>6.1801548205489114</v>
      </c>
      <c r="M23" s="69"/>
      <c r="N23" s="64"/>
      <c r="O23" s="426">
        <f>+IF(H23=0,"",'Ark1'!AR1537)</f>
        <v>181.40605207600279</v>
      </c>
      <c r="P23" s="427">
        <f>+IF(H23=0,"",'Ark1'!AS1537)</f>
        <v>30.89189800669665</v>
      </c>
      <c r="Q23" s="43"/>
      <c r="R23" s="53">
        <f>+'Ark1'!T1537</f>
        <v>6.8881069669247053</v>
      </c>
      <c r="S23" s="307">
        <f>+'Ark1'!U1537</f>
        <v>187.76196340605236</v>
      </c>
      <c r="T23" s="76">
        <f>+'Ark1'!W1537</f>
        <v>60.239268121041519</v>
      </c>
      <c r="U23" s="66">
        <f>+'Ark1'!X1537</f>
        <v>7.0372976776917687E-2</v>
      </c>
      <c r="V23" s="76">
        <f>+'Ark1'!AG1537</f>
        <v>377.8163265306124</v>
      </c>
      <c r="W23" s="66">
        <f>+'Ark1'!AH1537</f>
        <v>99.472202674173118</v>
      </c>
      <c r="X23" s="66">
        <f>+'Ark1'!AI1537</f>
        <v>75.299085151301909</v>
      </c>
      <c r="Y23" s="76">
        <f t="shared" si="9"/>
        <v>496.96625111524668</v>
      </c>
      <c r="Z23" s="66">
        <f t="shared" si="10"/>
        <v>30.38143361421092</v>
      </c>
      <c r="AA23" s="76">
        <f t="shared" si="11"/>
        <v>2.562669071235347</v>
      </c>
      <c r="AB23" s="43"/>
      <c r="AD23" s="1"/>
      <c r="AE23" s="1"/>
      <c r="AF23" s="1"/>
      <c r="AG23" s="1"/>
      <c r="AH23" s="1"/>
      <c r="AI23" s="1"/>
      <c r="AJ23" s="1"/>
      <c r="AK23" s="1"/>
      <c r="AL23" s="1"/>
      <c r="AN23" s="4"/>
      <c r="AO23" s="4"/>
      <c r="AP23" s="3"/>
      <c r="AQ23" s="4"/>
      <c r="AR23" s="4"/>
    </row>
    <row r="24" spans="1:44" ht="15.6">
      <c r="A24" s="43"/>
      <c r="B24" s="51">
        <f>+'Ark1'!C1538</f>
        <v>2023</v>
      </c>
      <c r="C24" s="51">
        <f>+'Ark1'!AQ1538</f>
        <v>450</v>
      </c>
      <c r="D24" s="52" t="str">
        <f t="shared" si="8"/>
        <v>451 - 500 dg</v>
      </c>
      <c r="E24" s="52" t="str">
        <f t="shared" si="8"/>
        <v>1,23 - 1,36</v>
      </c>
      <c r="F24" s="51">
        <f>+'Ark1'!Q1538</f>
        <v>1455</v>
      </c>
      <c r="G24" s="50"/>
      <c r="H24" s="76">
        <f>+'Ark1'!R1538</f>
        <v>3881</v>
      </c>
      <c r="I24" s="69">
        <f>+'Ark1'!AE1538</f>
        <v>10.109666831644482</v>
      </c>
      <c r="J24" s="69"/>
      <c r="K24" s="69">
        <f>+'Ark1'!AF1538</f>
        <v>9.2322496644792409</v>
      </c>
      <c r="L24" s="53">
        <f>+'Ark1'!S1538</f>
        <v>6.2108247422680423</v>
      </c>
      <c r="M24" s="69"/>
      <c r="N24" s="64"/>
      <c r="O24" s="426">
        <f>+IF(H24=0,"",'Ark1'!AR1538)</f>
        <v>186.03298119041483</v>
      </c>
      <c r="P24" s="427">
        <f>+IF(H24=0,"",'Ark1'!AS1538)</f>
        <v>31.612083020940471</v>
      </c>
      <c r="Q24" s="43"/>
      <c r="R24" s="53">
        <f>+'Ark1'!T1538</f>
        <v>7.5949497552177299</v>
      </c>
      <c r="S24" s="307">
        <f>+'Ark1'!U1538</f>
        <v>206.44047925792313</v>
      </c>
      <c r="T24" s="76">
        <f>+'Ark1'!W1538</f>
        <v>72.558618912651383</v>
      </c>
      <c r="U24" s="66">
        <f>+'Ark1'!X1538</f>
        <v>2.576655501159494E-2</v>
      </c>
      <c r="V24" s="76">
        <f>+'Ark1'!AG1538</f>
        <v>427.58000515331105</v>
      </c>
      <c r="W24" s="66">
        <f>+'Ark1'!AH1538</f>
        <v>99.510435454779682</v>
      </c>
      <c r="X24" s="66">
        <f>+'Ark1'!AI1538</f>
        <v>79.077557330584895</v>
      </c>
      <c r="Y24" s="76">
        <f t="shared" si="9"/>
        <v>482.81134938455045</v>
      </c>
      <c r="Z24" s="66">
        <f t="shared" si="10"/>
        <v>33.238818969239837</v>
      </c>
      <c r="AA24" s="76">
        <f t="shared" si="11"/>
        <v>2.6673539518900342</v>
      </c>
      <c r="AB24" s="43"/>
      <c r="AD24" s="1"/>
      <c r="AE24" s="1"/>
      <c r="AF24" s="1"/>
      <c r="AG24" s="1"/>
      <c r="AH24" s="1"/>
      <c r="AI24" s="1"/>
      <c r="AJ24" s="1"/>
      <c r="AK24" s="1"/>
      <c r="AL24" s="1"/>
      <c r="AN24" s="4"/>
      <c r="AO24" s="13"/>
      <c r="AP24" s="3"/>
      <c r="AQ24" s="1"/>
      <c r="AR24" s="5"/>
    </row>
    <row r="25" spans="1:44" ht="15.6">
      <c r="A25" s="43"/>
      <c r="B25" s="51">
        <f>+'Ark1'!C1539</f>
        <v>2023</v>
      </c>
      <c r="C25" s="51">
        <f>+'Ark1'!AQ1539</f>
        <v>500</v>
      </c>
      <c r="D25" s="52" t="str">
        <f t="shared" si="8"/>
        <v>501 - 550 dg</v>
      </c>
      <c r="E25" s="52" t="str">
        <f t="shared" si="8"/>
        <v>1,37 - 1,50</v>
      </c>
      <c r="F25" s="51">
        <f>+'Ark1'!Q1539</f>
        <v>1886</v>
      </c>
      <c r="G25" s="50"/>
      <c r="H25" s="76">
        <f>+'Ark1'!R1539</f>
        <v>5660</v>
      </c>
      <c r="I25" s="69">
        <f>+'Ark1'!AE1539</f>
        <v>14.743806819661884</v>
      </c>
      <c r="J25" s="69"/>
      <c r="K25" s="69">
        <f>+'Ark1'!AF1539</f>
        <v>14.549136948621332</v>
      </c>
      <c r="L25" s="53">
        <f>+'Ark1'!S1539</f>
        <v>6.3597173144876313</v>
      </c>
      <c r="M25" s="69"/>
      <c r="N25" s="64"/>
      <c r="O25" s="426">
        <f>+IF(H25=0,"",'Ark1'!AR1539)</f>
        <v>189.68745583038873</v>
      </c>
      <c r="P25" s="427">
        <f>+IF(H25=0,"",'Ark1'!AS1539)</f>
        <v>32.380062361301654</v>
      </c>
      <c r="Q25" s="43"/>
      <c r="R25" s="53">
        <f>+'Ark1'!T1539</f>
        <v>7.9346289752650145</v>
      </c>
      <c r="S25" s="307">
        <f>+'Ark1'!U1539</f>
        <v>223.07544169611296</v>
      </c>
      <c r="T25" s="76">
        <f>+'Ark1'!W1539</f>
        <v>78.091872791519435</v>
      </c>
      <c r="U25" s="66">
        <f>+'Ark1'!X1539</f>
        <v>0.21201413427561835</v>
      </c>
      <c r="V25" s="76">
        <f>+'Ark1'!AG1539</f>
        <v>476.30989399293281</v>
      </c>
      <c r="W25" s="66">
        <f>+'Ark1'!AH1539</f>
        <v>99.487632508833897</v>
      </c>
      <c r="X25" s="66">
        <f>+'Ark1'!AI1539</f>
        <v>81.961130742049505</v>
      </c>
      <c r="Y25" s="76">
        <f t="shared" si="9"/>
        <v>468.34097823595243</v>
      </c>
      <c r="Z25" s="66">
        <f t="shared" si="10"/>
        <v>35.076314034892754</v>
      </c>
      <c r="AA25" s="76">
        <f t="shared" si="11"/>
        <v>3.0010604453870626</v>
      </c>
      <c r="AB25" s="43"/>
      <c r="AD25" s="1"/>
      <c r="AE25" s="1"/>
      <c r="AF25" s="1"/>
      <c r="AG25" s="1"/>
      <c r="AH25" s="1"/>
      <c r="AI25" s="1"/>
      <c r="AJ25" s="1"/>
      <c r="AK25" s="1"/>
      <c r="AL25" s="1"/>
      <c r="AN25" s="4"/>
      <c r="AO25" s="13"/>
      <c r="AP25" s="3"/>
      <c r="AQ25" s="1"/>
      <c r="AR25" s="5"/>
    </row>
    <row r="26" spans="1:44" ht="15.6">
      <c r="A26" s="43"/>
      <c r="B26" s="51">
        <f>+'Ark1'!C1540</f>
        <v>2023</v>
      </c>
      <c r="C26" s="51">
        <f>+'Ark1'!AQ1540</f>
        <v>550</v>
      </c>
      <c r="D26" s="52" t="str">
        <f t="shared" si="8"/>
        <v>551 - 600 dg</v>
      </c>
      <c r="E26" s="52" t="str">
        <f t="shared" si="8"/>
        <v>1,51 - 1,64</v>
      </c>
      <c r="F26" s="51">
        <f>+'Ark1'!Q1540</f>
        <v>2222</v>
      </c>
      <c r="G26" s="50"/>
      <c r="H26" s="76">
        <f>+'Ark1'!R1540</f>
        <v>5891</v>
      </c>
      <c r="I26" s="69">
        <f>+'Ark1'!AE1540</f>
        <v>15.345541691630411</v>
      </c>
      <c r="J26" s="69"/>
      <c r="K26" s="69">
        <f>+'Ark1'!AF1540</f>
        <v>15.579907511282752</v>
      </c>
      <c r="L26" s="53">
        <f>+'Ark1'!S1540</f>
        <v>6.0937181663837032</v>
      </c>
      <c r="M26" s="69"/>
      <c r="N26" s="64"/>
      <c r="O26" s="426">
        <f>+IF(H26=0,"",'Ark1'!AR1540)</f>
        <v>192.61619419453405</v>
      </c>
      <c r="P26" s="427">
        <f>+IF(H26=0,"",'Ark1'!AS1540)</f>
        <v>31.853372590400941</v>
      </c>
      <c r="Q26" s="43"/>
      <c r="R26" s="53">
        <f>+'Ark1'!T1540</f>
        <v>7.9568833814292992</v>
      </c>
      <c r="S26" s="307">
        <f>+'Ark1'!U1540</f>
        <v>229.51274826005763</v>
      </c>
      <c r="T26" s="76">
        <f>+'Ark1'!W1540</f>
        <v>77.813613987438487</v>
      </c>
      <c r="U26" s="66">
        <f>+'Ark1'!X1540</f>
        <v>0.5092514004413512</v>
      </c>
      <c r="V26" s="76">
        <f>+'Ark1'!AG1540</f>
        <v>525.11458156509934</v>
      </c>
      <c r="W26" s="66">
        <f>+'Ark1'!AH1540</f>
        <v>99.5416737396028</v>
      </c>
      <c r="X26" s="66">
        <f>+'Ark1'!AI1540</f>
        <v>76.251909692751653</v>
      </c>
      <c r="Y26" s="76">
        <f t="shared" si="9"/>
        <v>437.07174837155912</v>
      </c>
      <c r="Z26" s="66">
        <f t="shared" si="10"/>
        <v>37.663827238708876</v>
      </c>
      <c r="AA26" s="76">
        <f t="shared" si="11"/>
        <v>2.6512151215121511</v>
      </c>
      <c r="AB26" s="43"/>
      <c r="AD26" s="1"/>
      <c r="AE26" s="1"/>
      <c r="AF26" s="1"/>
      <c r="AG26" s="1"/>
      <c r="AH26" s="1"/>
      <c r="AI26" s="1"/>
      <c r="AJ26" s="1"/>
      <c r="AK26" s="1"/>
      <c r="AL26" s="1"/>
      <c r="AN26" s="4"/>
      <c r="AO26" s="13"/>
      <c r="AP26" s="3"/>
      <c r="AQ26" s="1"/>
      <c r="AR26" s="5"/>
    </row>
    <row r="27" spans="1:44" ht="15.6">
      <c r="A27" s="43"/>
      <c r="B27" s="51">
        <f>+'Ark1'!C1541</f>
        <v>2023</v>
      </c>
      <c r="C27" s="51">
        <f>+'Ark1'!AQ1541</f>
        <v>600</v>
      </c>
      <c r="D27" s="52" t="str">
        <f t="shared" si="8"/>
        <v>601 - 650 dg</v>
      </c>
      <c r="E27" s="52" t="str">
        <f t="shared" si="8"/>
        <v>1,64 - 1,78</v>
      </c>
      <c r="F27" s="51">
        <f>+'Ark1'!Q1541</f>
        <v>2628</v>
      </c>
      <c r="G27" s="50"/>
      <c r="H27" s="76">
        <f>+'Ark1'!R1541</f>
        <v>5971</v>
      </c>
      <c r="I27" s="69">
        <f>+'Ark1'!AE1541</f>
        <v>15.55393472088358</v>
      </c>
      <c r="J27" s="69"/>
      <c r="K27" s="69">
        <f>+'Ark1'!AF1541</f>
        <v>15.92672378056616</v>
      </c>
      <c r="L27" s="53">
        <f>+'Ark1'!S1541</f>
        <v>5.6998827667057421</v>
      </c>
      <c r="M27" s="69"/>
      <c r="N27" s="64"/>
      <c r="O27" s="426">
        <f>+IF(H27=0,"",'Ark1'!AR1541)</f>
        <v>195.02461899179369</v>
      </c>
      <c r="P27" s="427">
        <f>+IF(H27=0,"",'Ark1'!AS1541)</f>
        <v>30.936864083401641</v>
      </c>
      <c r="Q27" s="43"/>
      <c r="R27" s="53">
        <f>+'Ark1'!T1541</f>
        <v>7.8377156255233613</v>
      </c>
      <c r="S27" s="307">
        <f>+'Ark1'!U1541</f>
        <v>231.47832858817597</v>
      </c>
      <c r="T27" s="76">
        <f>+'Ark1'!W1541</f>
        <v>76.050912744933854</v>
      </c>
      <c r="U27" s="66">
        <f>+'Ark1'!X1541</f>
        <v>0.75364260592865517</v>
      </c>
      <c r="V27" s="76">
        <f>+'Ark1'!AG1541</f>
        <v>574.76871545804738</v>
      </c>
      <c r="W27" s="66">
        <f>+'Ark1'!AH1541</f>
        <v>99.497571596047578</v>
      </c>
      <c r="X27" s="66">
        <f>+'Ark1'!AI1541</f>
        <v>65.885111371629549</v>
      </c>
      <c r="Y27" s="76">
        <f t="shared" si="9"/>
        <v>402.73299913984562</v>
      </c>
      <c r="Z27" s="66">
        <f t="shared" si="10"/>
        <v>40.611068343421266</v>
      </c>
      <c r="AA27" s="76">
        <f t="shared" si="11"/>
        <v>2.2720700152207001</v>
      </c>
      <c r="AB27" s="43"/>
      <c r="AD27" s="1"/>
      <c r="AE27" s="1"/>
      <c r="AF27" s="1"/>
      <c r="AG27" s="1"/>
      <c r="AH27" s="1"/>
      <c r="AI27" s="1"/>
      <c r="AJ27" s="1"/>
      <c r="AK27" s="1"/>
      <c r="AL27" s="1"/>
      <c r="AN27" s="4"/>
      <c r="AO27" s="13"/>
      <c r="AP27" s="3"/>
      <c r="AQ27" s="1"/>
      <c r="AR27" s="5"/>
    </row>
    <row r="28" spans="1:44" ht="15.6">
      <c r="A28" s="43"/>
      <c r="B28" s="51">
        <f>+'Ark1'!C1542</f>
        <v>2023</v>
      </c>
      <c r="C28" s="51">
        <f>+'Ark1'!AQ1542</f>
        <v>650</v>
      </c>
      <c r="D28" s="52" t="str">
        <f t="shared" si="8"/>
        <v>651 - 700 dg</v>
      </c>
      <c r="E28" s="52" t="str">
        <f t="shared" si="8"/>
        <v>1,78 - 1,91</v>
      </c>
      <c r="F28" s="51">
        <f>+'Ark1'!Q1542</f>
        <v>2533</v>
      </c>
      <c r="G28" s="50"/>
      <c r="H28" s="76">
        <f>+'Ark1'!R1542</f>
        <v>4839</v>
      </c>
      <c r="I28" s="69">
        <f>+'Ark1'!AE1542</f>
        <v>12.605173356951216</v>
      </c>
      <c r="J28" s="69"/>
      <c r="K28" s="69">
        <f>+'Ark1'!AF1542</f>
        <v>13.551006697094452</v>
      </c>
      <c r="L28" s="53">
        <f>+'Ark1'!S1542</f>
        <v>5.3841702831163474</v>
      </c>
      <c r="M28" s="69"/>
      <c r="N28" s="64"/>
      <c r="O28" s="426">
        <f>+IF(H28=0,"",'Ark1'!AR1542)</f>
        <v>199.59557759867735</v>
      </c>
      <c r="P28" s="427">
        <f>+IF(H28=0,"",'Ark1'!AS1542)</f>
        <v>30.372822277485369</v>
      </c>
      <c r="Q28" s="43"/>
      <c r="R28" s="53">
        <f>+'Ark1'!T1542</f>
        <v>8.0762554246745175</v>
      </c>
      <c r="S28" s="307">
        <f>+'Ark1'!U1542</f>
        <v>243.02273196941485</v>
      </c>
      <c r="T28" s="76">
        <f>+'Ark1'!W1542</f>
        <v>79.706550940276898</v>
      </c>
      <c r="U28" s="66">
        <f>+'Ark1'!X1542</f>
        <v>1.3225873114279805</v>
      </c>
      <c r="V28" s="76">
        <f>+'Ark1'!AG1542</f>
        <v>624.51684232279399</v>
      </c>
      <c r="W28" s="66">
        <f>+'Ark1'!AH1542</f>
        <v>99.752014879107236</v>
      </c>
      <c r="X28" s="66">
        <f>+'Ark1'!AI1542</f>
        <v>52.696838189708622</v>
      </c>
      <c r="Y28" s="76">
        <f t="shared" si="9"/>
        <v>389.13719454791533</v>
      </c>
      <c r="Z28" s="66">
        <f t="shared" si="10"/>
        <v>45.136524142166202</v>
      </c>
      <c r="AA28" s="76">
        <f t="shared" si="11"/>
        <v>1.9103829451243586</v>
      </c>
      <c r="AB28" s="43"/>
      <c r="AD28" s="1"/>
      <c r="AE28" s="1"/>
      <c r="AF28" s="1"/>
      <c r="AG28" s="1"/>
      <c r="AH28" s="1"/>
      <c r="AI28" s="1"/>
      <c r="AJ28" s="1"/>
      <c r="AK28" s="1"/>
      <c r="AL28" s="1"/>
      <c r="AN28" s="4"/>
      <c r="AO28" s="13"/>
      <c r="AP28" s="3"/>
      <c r="AQ28" s="1"/>
      <c r="AR28" s="5"/>
    </row>
    <row r="29" spans="1:44" ht="15.6">
      <c r="A29" s="43"/>
      <c r="B29" s="51">
        <f>+'Ark1'!C1543</f>
        <v>2023</v>
      </c>
      <c r="C29" s="51">
        <f>+'Ark1'!AQ1543</f>
        <v>700</v>
      </c>
      <c r="D29" s="52" t="str">
        <f t="shared" si="8"/>
        <v>701 - 750 dg</v>
      </c>
      <c r="E29" s="52" t="str">
        <f t="shared" si="8"/>
        <v>1,92 - 2,05</v>
      </c>
      <c r="F29" s="51">
        <f>+'Ark1'!Q1543</f>
        <v>2216</v>
      </c>
      <c r="G29" s="50"/>
      <c r="H29" s="76">
        <f>+'Ark1'!R1543</f>
        <v>4101</v>
      </c>
      <c r="I29" s="69">
        <f>+'Ark1'!AE1543</f>
        <v>10.682747662090703</v>
      </c>
      <c r="J29" s="69"/>
      <c r="K29" s="69">
        <f>+'Ark1'!AF1543</f>
        <v>11.96330434396036</v>
      </c>
      <c r="L29" s="53">
        <f>+'Ark1'!S1543</f>
        <v>5.227560975609757</v>
      </c>
      <c r="M29" s="69"/>
      <c r="N29" s="64"/>
      <c r="O29" s="426">
        <f>+IF(H29=0,"",'Ark1'!AR1543)</f>
        <v>202.94562301877593</v>
      </c>
      <c r="P29" s="427">
        <f>+IF(H29=0,"",'Ark1'!AS1543)</f>
        <v>30.141225442469697</v>
      </c>
      <c r="Q29" s="43"/>
      <c r="R29" s="53">
        <f>+'Ark1'!T1543</f>
        <v>8.2299439161180192</v>
      </c>
      <c r="S29" s="307">
        <f>+'Ark1'!U1543</f>
        <v>253.15840039014904</v>
      </c>
      <c r="T29" s="76">
        <f>+'Ark1'!W1543</f>
        <v>82.004389173372346</v>
      </c>
      <c r="U29" s="66">
        <f>+'Ark1'!X1543</f>
        <v>2.3165081687393321</v>
      </c>
      <c r="V29" s="76">
        <f>+'Ark1'!AG1543</f>
        <v>674.12826139965853</v>
      </c>
      <c r="W29" s="66">
        <f>+'Ark1'!AH1543</f>
        <v>99.756157034869517</v>
      </c>
      <c r="X29" s="66">
        <f>+'Ark1'!AI1543</f>
        <v>43.282126310655933</v>
      </c>
      <c r="Y29" s="76">
        <f t="shared" si="9"/>
        <v>375.53447153295281</v>
      </c>
      <c r="Z29" s="66">
        <f t="shared" si="10"/>
        <v>48.427632230654176</v>
      </c>
      <c r="AA29" s="76">
        <f t="shared" si="11"/>
        <v>1.8506317689530687</v>
      </c>
      <c r="AB29" s="43"/>
      <c r="AD29" s="1"/>
      <c r="AE29" s="1"/>
      <c r="AF29" s="1"/>
      <c r="AG29" s="1"/>
      <c r="AH29" s="1"/>
      <c r="AI29" s="1"/>
      <c r="AJ29" s="1"/>
      <c r="AK29" s="1"/>
      <c r="AL29" s="1"/>
      <c r="AN29" s="4"/>
      <c r="AO29" s="13"/>
      <c r="AP29" s="3"/>
      <c r="AQ29" s="13"/>
      <c r="AR29" s="5"/>
    </row>
    <row r="30" spans="1:44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64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N30" s="13"/>
      <c r="AO30" s="13"/>
      <c r="AP30" s="3"/>
    </row>
    <row r="31" spans="1:44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P31" s="3"/>
    </row>
    <row r="32" spans="1:44">
      <c r="H32" s="14"/>
      <c r="I32" s="68"/>
      <c r="J32" s="68"/>
      <c r="K32" s="68"/>
      <c r="L32" s="14"/>
      <c r="M32" s="68"/>
      <c r="N32" s="68"/>
      <c r="R32" s="14"/>
      <c r="AP32" s="3"/>
    </row>
    <row r="33" spans="8:42">
      <c r="H33" s="14"/>
      <c r="I33" s="68"/>
      <c r="J33" s="68"/>
      <c r="K33" s="68"/>
      <c r="L33" s="14"/>
      <c r="M33" s="68"/>
      <c r="N33" s="68"/>
      <c r="R33" s="14"/>
      <c r="AP33" s="3"/>
    </row>
    <row r="34" spans="8:42">
      <c r="H34" s="14"/>
      <c r="I34" s="68"/>
      <c r="J34" s="68"/>
      <c r="K34" s="68"/>
      <c r="L34" s="14"/>
      <c r="M34" s="68"/>
      <c r="N34" s="68"/>
      <c r="R34" s="14"/>
      <c r="AP34" s="3"/>
    </row>
    <row r="35" spans="8:42">
      <c r="H35" s="14"/>
      <c r="I35" s="68"/>
      <c r="J35" s="68"/>
      <c r="K35" s="68"/>
      <c r="L35" s="14"/>
      <c r="M35" s="68"/>
      <c r="N35" s="68"/>
      <c r="R35" s="14"/>
      <c r="AP35" s="3"/>
    </row>
    <row r="36" spans="8:42">
      <c r="H36" s="14"/>
      <c r="I36" s="68"/>
      <c r="J36" s="68"/>
      <c r="K36" s="68"/>
      <c r="L36" s="14"/>
      <c r="M36" s="68"/>
      <c r="N36" s="68"/>
      <c r="R36" s="14"/>
      <c r="AP36" s="3"/>
    </row>
    <row r="37" spans="8:42">
      <c r="H37" s="14"/>
      <c r="I37" s="68"/>
      <c r="J37" s="68"/>
      <c r="K37" s="68"/>
      <c r="L37" s="14"/>
      <c r="M37" s="68"/>
      <c r="N37" s="68"/>
      <c r="R37" s="14"/>
      <c r="AP37" s="3"/>
    </row>
    <row r="38" spans="8:42">
      <c r="H38" s="14"/>
      <c r="I38" s="68"/>
      <c r="J38" s="68"/>
      <c r="K38" s="68"/>
      <c r="L38" s="14"/>
      <c r="M38" s="68"/>
      <c r="N38" s="68"/>
      <c r="R38" s="14"/>
      <c r="AP38" s="3"/>
    </row>
    <row r="39" spans="8:42">
      <c r="H39" s="14"/>
      <c r="I39" s="68"/>
      <c r="J39" s="68"/>
      <c r="K39" s="68"/>
      <c r="L39" s="14"/>
      <c r="M39" s="68"/>
      <c r="N39" s="68"/>
      <c r="R39" s="14"/>
      <c r="AP39" s="3"/>
    </row>
    <row r="40" spans="8:42">
      <c r="H40" s="14"/>
      <c r="I40" s="68"/>
      <c r="J40" s="68"/>
      <c r="K40" s="68"/>
      <c r="L40" s="14"/>
      <c r="M40" s="68"/>
      <c r="N40" s="68"/>
      <c r="R40" s="14"/>
      <c r="AP40" s="3"/>
    </row>
    <row r="41" spans="8:42">
      <c r="H41" s="14"/>
      <c r="I41" s="68"/>
      <c r="J41" s="68"/>
      <c r="K41" s="68"/>
      <c r="L41" s="14"/>
      <c r="M41" s="68"/>
      <c r="N41" s="68"/>
      <c r="R41" s="14"/>
      <c r="AP41" s="3"/>
    </row>
    <row r="42" spans="8:42">
      <c r="H42" s="14"/>
      <c r="I42" s="68"/>
      <c r="J42" s="68"/>
      <c r="K42" s="68"/>
      <c r="L42" s="14"/>
      <c r="M42" s="68"/>
      <c r="N42" s="68"/>
      <c r="R42" s="14"/>
      <c r="AP42" s="3"/>
    </row>
    <row r="43" spans="8:42">
      <c r="H43" s="14"/>
      <c r="I43" s="68"/>
      <c r="J43" s="68"/>
      <c r="K43" s="68"/>
      <c r="L43" s="14"/>
      <c r="M43" s="68"/>
      <c r="N43" s="68"/>
      <c r="R43" s="14"/>
      <c r="AP43" s="3"/>
    </row>
    <row r="44" spans="8:42">
      <c r="H44" s="14"/>
      <c r="I44" s="68"/>
      <c r="J44" s="68"/>
      <c r="K44" s="68"/>
      <c r="L44" s="14"/>
      <c r="M44" s="68"/>
      <c r="N44" s="68"/>
      <c r="R44" s="14"/>
      <c r="AP44" s="3"/>
    </row>
    <row r="45" spans="8:42">
      <c r="H45" s="14"/>
      <c r="I45" s="68"/>
      <c r="J45" s="68"/>
      <c r="K45" s="68"/>
      <c r="L45" s="14"/>
      <c r="M45" s="68"/>
      <c r="N45" s="68"/>
      <c r="R45" s="14"/>
      <c r="AP45" s="3"/>
    </row>
    <row r="46" spans="8:42">
      <c r="H46" s="14"/>
      <c r="I46" s="68"/>
      <c r="J46" s="68"/>
      <c r="K46" s="68"/>
      <c r="L46" s="14"/>
      <c r="M46" s="68"/>
      <c r="N46" s="68"/>
      <c r="R46" s="14"/>
      <c r="AP46" s="3"/>
    </row>
    <row r="47" spans="8:42">
      <c r="H47" s="14"/>
      <c r="I47" s="68"/>
      <c r="J47" s="68"/>
      <c r="K47" s="68"/>
      <c r="L47" s="14"/>
      <c r="M47" s="68"/>
      <c r="N47" s="68"/>
      <c r="R47" s="14"/>
      <c r="AP47" s="3"/>
    </row>
    <row r="48" spans="8:42">
      <c r="H48" s="14"/>
      <c r="I48" s="68"/>
      <c r="J48" s="68"/>
      <c r="K48" s="68"/>
      <c r="L48" s="14"/>
      <c r="M48" s="68"/>
      <c r="N48" s="68"/>
      <c r="R48" s="14"/>
      <c r="AP48" s="3"/>
    </row>
    <row r="49" spans="8:42">
      <c r="H49" s="14"/>
      <c r="I49" s="68"/>
      <c r="J49" s="68"/>
      <c r="K49" s="68"/>
      <c r="L49" s="14"/>
      <c r="M49" s="68"/>
      <c r="N49" s="68"/>
      <c r="R49" s="14"/>
      <c r="AP49" s="3"/>
    </row>
    <row r="50" spans="8:42">
      <c r="H50" s="14"/>
      <c r="I50" s="68"/>
      <c r="J50" s="68"/>
      <c r="K50" s="68"/>
      <c r="L50" s="14"/>
      <c r="M50" s="68"/>
      <c r="N50" s="68"/>
      <c r="R50" s="14"/>
      <c r="AP50" s="3"/>
    </row>
    <row r="51" spans="8:42">
      <c r="H51" s="14"/>
      <c r="I51" s="68"/>
      <c r="J51" s="68"/>
      <c r="K51" s="68"/>
      <c r="L51" s="14"/>
      <c r="M51" s="68"/>
      <c r="N51" s="68"/>
      <c r="R51" s="14"/>
      <c r="AP51" s="3"/>
    </row>
    <row r="52" spans="8:42">
      <c r="H52" s="14"/>
      <c r="I52" s="68"/>
      <c r="J52" s="68"/>
      <c r="K52" s="68"/>
      <c r="L52" s="14"/>
      <c r="M52" s="68"/>
      <c r="N52" s="68"/>
      <c r="R52" s="14"/>
      <c r="AP52" s="3"/>
    </row>
    <row r="53" spans="8:42">
      <c r="H53" s="14"/>
      <c r="I53" s="68"/>
      <c r="J53" s="68"/>
      <c r="K53" s="68"/>
      <c r="L53" s="14"/>
      <c r="M53" s="68"/>
      <c r="N53" s="68"/>
      <c r="R53" s="14"/>
      <c r="AP53" s="3"/>
    </row>
    <row r="54" spans="8:42">
      <c r="H54" s="14"/>
      <c r="I54" s="68"/>
      <c r="J54" s="68"/>
      <c r="K54" s="68"/>
      <c r="L54" s="14"/>
      <c r="M54" s="68"/>
      <c r="N54" s="68"/>
      <c r="R54" s="14"/>
      <c r="AP54" s="3"/>
    </row>
    <row r="55" spans="8:42">
      <c r="H55" s="14"/>
      <c r="I55" s="68"/>
      <c r="J55" s="68"/>
      <c r="K55" s="68"/>
      <c r="L55" s="14"/>
      <c r="M55" s="68"/>
      <c r="N55" s="68"/>
      <c r="R55" s="14"/>
      <c r="AP55" s="3"/>
    </row>
    <row r="56" spans="8:42">
      <c r="H56" s="14"/>
      <c r="I56" s="68"/>
      <c r="J56" s="68"/>
      <c r="K56" s="68"/>
      <c r="L56" s="14"/>
      <c r="M56" s="68"/>
      <c r="N56" s="68"/>
      <c r="R56" s="14"/>
      <c r="AP56" s="3"/>
    </row>
    <row r="57" spans="8:42">
      <c r="H57" s="14"/>
      <c r="I57" s="68"/>
      <c r="J57" s="68"/>
      <c r="K57" s="68"/>
      <c r="L57" s="14"/>
      <c r="M57" s="68"/>
      <c r="N57" s="68"/>
      <c r="R57" s="14"/>
      <c r="AP57" s="3"/>
    </row>
    <row r="58" spans="8:42">
      <c r="H58" s="14"/>
      <c r="I58" s="68"/>
      <c r="J58" s="68"/>
      <c r="K58" s="68"/>
      <c r="L58" s="14"/>
      <c r="M58" s="68"/>
      <c r="N58" s="68"/>
      <c r="R58" s="14"/>
      <c r="AP58" s="3"/>
    </row>
    <row r="59" spans="8:42">
      <c r="H59" s="14"/>
      <c r="I59" s="68"/>
      <c r="J59" s="68"/>
      <c r="K59" s="68"/>
      <c r="L59" s="14"/>
      <c r="M59" s="68"/>
      <c r="N59" s="68"/>
      <c r="R59" s="14"/>
      <c r="AP59" s="3"/>
    </row>
    <row r="60" spans="8:42">
      <c r="H60" s="14"/>
      <c r="I60" s="68"/>
      <c r="J60" s="68"/>
      <c r="K60" s="68"/>
      <c r="L60" s="14"/>
      <c r="M60" s="68"/>
      <c r="N60" s="68"/>
      <c r="R60" s="14"/>
      <c r="AP60" s="3"/>
    </row>
    <row r="61" spans="8:42">
      <c r="H61" s="14"/>
      <c r="I61" s="68"/>
      <c r="J61" s="68"/>
      <c r="K61" s="68"/>
      <c r="L61" s="14"/>
      <c r="M61" s="68"/>
      <c r="N61" s="68"/>
      <c r="R61" s="14"/>
      <c r="AP61" s="3"/>
    </row>
    <row r="62" spans="8:42">
      <c r="H62" s="14"/>
      <c r="I62" s="68"/>
      <c r="J62" s="68"/>
      <c r="K62" s="68"/>
      <c r="L62" s="14"/>
      <c r="M62" s="68"/>
      <c r="N62" s="68"/>
      <c r="R62" s="14"/>
      <c r="AP62" s="3"/>
    </row>
    <row r="63" spans="8:42">
      <c r="H63" s="14"/>
      <c r="I63" s="68"/>
      <c r="J63" s="68"/>
      <c r="K63" s="68"/>
      <c r="L63" s="14"/>
      <c r="M63" s="68"/>
      <c r="N63" s="68"/>
      <c r="R63" s="14"/>
      <c r="AP63" s="3"/>
    </row>
    <row r="64" spans="8:42">
      <c r="H64" s="14"/>
      <c r="I64" s="68"/>
      <c r="J64" s="68"/>
      <c r="K64" s="68"/>
      <c r="L64" s="14"/>
      <c r="M64" s="68"/>
      <c r="N64" s="68"/>
      <c r="R64" s="14"/>
      <c r="AP64" s="3"/>
    </row>
    <row r="65" spans="8:42">
      <c r="H65" s="14"/>
      <c r="I65" s="68"/>
      <c r="J65" s="68"/>
      <c r="K65" s="68"/>
      <c r="L65" s="14"/>
      <c r="M65" s="68"/>
      <c r="N65" s="68"/>
      <c r="R65" s="14"/>
      <c r="AP65" s="3"/>
    </row>
    <row r="66" spans="8:42">
      <c r="H66" s="14"/>
      <c r="I66" s="68"/>
      <c r="J66" s="68"/>
      <c r="K66" s="68"/>
      <c r="L66" s="14"/>
      <c r="M66" s="68"/>
      <c r="N66" s="68"/>
      <c r="R66" s="14"/>
      <c r="AP66" s="3"/>
    </row>
    <row r="67" spans="8:42">
      <c r="H67" s="14"/>
      <c r="I67" s="68"/>
      <c r="J67" s="68"/>
      <c r="K67" s="68"/>
      <c r="L67" s="14"/>
      <c r="M67" s="68"/>
      <c r="N67" s="68"/>
      <c r="R67" s="14"/>
      <c r="AP67" s="3"/>
    </row>
    <row r="68" spans="8:42">
      <c r="H68" s="14"/>
      <c r="I68" s="68"/>
      <c r="J68" s="68"/>
      <c r="K68" s="68"/>
      <c r="L68" s="14"/>
      <c r="M68" s="68"/>
      <c r="N68" s="68"/>
      <c r="R68" s="14"/>
      <c r="AP68" s="3"/>
    </row>
    <row r="69" spans="8:42">
      <c r="H69" s="14"/>
      <c r="I69" s="68"/>
      <c r="J69" s="68"/>
      <c r="K69" s="68"/>
      <c r="L69" s="14"/>
      <c r="M69" s="68"/>
      <c r="N69" s="68"/>
      <c r="R69" s="14"/>
      <c r="AP69" s="3"/>
    </row>
    <row r="70" spans="8:42">
      <c r="H70" s="14"/>
      <c r="I70" s="68"/>
      <c r="J70" s="68"/>
      <c r="K70" s="68"/>
      <c r="L70" s="14"/>
      <c r="M70" s="68"/>
      <c r="N70" s="68"/>
      <c r="R70" s="14"/>
      <c r="AP70" s="3"/>
    </row>
    <row r="71" spans="8:42">
      <c r="H71" s="14"/>
      <c r="I71" s="68"/>
      <c r="J71" s="68"/>
      <c r="K71" s="68"/>
      <c r="L71" s="14"/>
      <c r="M71" s="68"/>
      <c r="N71" s="68"/>
      <c r="R71" s="14"/>
      <c r="AP71" s="3"/>
    </row>
    <row r="72" spans="8:42">
      <c r="H72" s="14"/>
      <c r="I72" s="68"/>
      <c r="J72" s="68"/>
      <c r="K72" s="68"/>
      <c r="L72" s="14"/>
      <c r="M72" s="68"/>
      <c r="N72" s="68"/>
      <c r="R72" s="14"/>
      <c r="AP72" s="3"/>
    </row>
    <row r="73" spans="8:42">
      <c r="H73" s="14"/>
      <c r="I73" s="68"/>
      <c r="J73" s="68"/>
      <c r="K73" s="68"/>
      <c r="L73" s="14"/>
      <c r="M73" s="68"/>
      <c r="N73" s="68"/>
      <c r="R73" s="14"/>
      <c r="AP73" s="3"/>
    </row>
    <row r="74" spans="8:42">
      <c r="H74" s="14"/>
      <c r="I74" s="68"/>
      <c r="J74" s="68"/>
      <c r="K74" s="68"/>
      <c r="L74" s="14"/>
      <c r="M74" s="68"/>
      <c r="N74" s="68"/>
      <c r="R74" s="14"/>
      <c r="AP74" s="3"/>
    </row>
    <row r="75" spans="8:42">
      <c r="H75" s="14"/>
      <c r="I75" s="68"/>
      <c r="J75" s="68"/>
      <c r="K75" s="68"/>
      <c r="L75" s="14"/>
      <c r="M75" s="68"/>
      <c r="N75" s="68"/>
      <c r="R75" s="14"/>
      <c r="AP75" s="3"/>
    </row>
    <row r="76" spans="8:42">
      <c r="H76" s="14"/>
      <c r="I76" s="68"/>
      <c r="J76" s="68"/>
      <c r="K76" s="68"/>
      <c r="L76" s="14"/>
      <c r="M76" s="68"/>
      <c r="N76" s="68"/>
      <c r="R76" s="14"/>
      <c r="AP76" s="3"/>
    </row>
    <row r="77" spans="8:42">
      <c r="H77" s="14"/>
      <c r="I77" s="68"/>
      <c r="J77" s="68"/>
      <c r="K77" s="68"/>
      <c r="L77" s="14"/>
      <c r="M77" s="68"/>
      <c r="N77" s="68"/>
      <c r="R77" s="14"/>
      <c r="AP77" s="3"/>
    </row>
    <row r="78" spans="8:42">
      <c r="H78" s="14"/>
      <c r="I78" s="68"/>
      <c r="J78" s="68"/>
      <c r="K78" s="68"/>
      <c r="L78" s="14"/>
      <c r="M78" s="68"/>
      <c r="N78" s="68"/>
      <c r="R78" s="14"/>
      <c r="AP78" s="3"/>
    </row>
    <row r="79" spans="8:42">
      <c r="H79" s="14"/>
      <c r="I79" s="68"/>
      <c r="J79" s="68"/>
      <c r="K79" s="68"/>
      <c r="L79" s="14"/>
      <c r="M79" s="68"/>
      <c r="N79" s="68"/>
      <c r="R79" s="14"/>
      <c r="AP79" s="3"/>
    </row>
    <row r="80" spans="8:42">
      <c r="H80" s="14"/>
      <c r="I80" s="68"/>
      <c r="J80" s="68"/>
      <c r="K80" s="68"/>
      <c r="L80" s="14"/>
      <c r="M80" s="68"/>
      <c r="N80" s="68"/>
      <c r="R80" s="14"/>
      <c r="AP80" s="3"/>
    </row>
    <row r="81" spans="1:42">
      <c r="H81" s="14"/>
      <c r="I81" s="68"/>
      <c r="J81" s="68"/>
      <c r="K81" s="68"/>
      <c r="L81" s="14"/>
      <c r="M81" s="68"/>
      <c r="N81" s="68"/>
      <c r="R81" s="14"/>
      <c r="AP81" s="3"/>
    </row>
    <row r="82" spans="1:42">
      <c r="H82" s="14"/>
      <c r="I82" s="68"/>
      <c r="J82" s="68"/>
      <c r="K82" s="68"/>
      <c r="L82" s="14"/>
      <c r="M82" s="68"/>
      <c r="N82" s="68"/>
      <c r="R82" s="14"/>
      <c r="AP82" s="3"/>
    </row>
    <row r="83" spans="1:42">
      <c r="H83" s="14"/>
      <c r="I83" s="68"/>
      <c r="J83" s="68"/>
      <c r="K83" s="68"/>
      <c r="L83" s="14"/>
      <c r="M83" s="68"/>
      <c r="N83" s="68"/>
      <c r="R83" s="14"/>
      <c r="AP83" s="3"/>
    </row>
    <row r="84" spans="1:42">
      <c r="H84" s="14"/>
      <c r="I84" s="68"/>
      <c r="J84" s="68"/>
      <c r="K84" s="68"/>
      <c r="L84" s="14"/>
      <c r="M84" s="68"/>
      <c r="N84" s="68"/>
      <c r="R84" s="14"/>
    </row>
    <row r="85" spans="1:42">
      <c r="H85" s="14"/>
      <c r="I85" s="68"/>
      <c r="J85" s="68"/>
      <c r="K85" s="68"/>
      <c r="L85" s="14"/>
      <c r="M85" s="68"/>
      <c r="N85" s="68"/>
      <c r="R85" s="14"/>
    </row>
    <row r="86" spans="1:42">
      <c r="H86" s="14"/>
      <c r="I86" s="68"/>
      <c r="J86" s="68"/>
      <c r="K86" s="68"/>
      <c r="L86" s="14"/>
      <c r="M86" s="68"/>
      <c r="N86" s="68"/>
      <c r="R86" s="14"/>
    </row>
    <row r="87" spans="1:42">
      <c r="H87" s="14"/>
      <c r="I87" s="68"/>
      <c r="J87" s="68"/>
      <c r="K87" s="68"/>
      <c r="L87" s="14"/>
      <c r="M87" s="68"/>
      <c r="N87" s="68"/>
      <c r="R87" s="14"/>
    </row>
    <row r="88" spans="1:42">
      <c r="H88" s="14"/>
      <c r="I88" s="68"/>
      <c r="J88" s="68"/>
      <c r="K88" s="68"/>
      <c r="L88" s="14"/>
      <c r="M88" s="68"/>
      <c r="N88" s="68"/>
      <c r="R88" s="14"/>
    </row>
    <row r="89" spans="1:42">
      <c r="H89" s="14"/>
      <c r="I89" s="68"/>
      <c r="J89" s="68"/>
      <c r="K89" s="68"/>
      <c r="L89" s="14"/>
      <c r="M89" s="68"/>
      <c r="N89" s="68"/>
      <c r="R89" s="14"/>
    </row>
    <row r="90" spans="1:42">
      <c r="H90" s="14"/>
      <c r="I90" s="68"/>
      <c r="J90" s="68"/>
      <c r="K90" s="68"/>
      <c r="L90" s="14"/>
      <c r="M90" s="68"/>
      <c r="N90" s="68"/>
      <c r="R90" s="14"/>
    </row>
    <row r="91" spans="1:42">
      <c r="A91" s="30"/>
      <c r="B91" s="30"/>
      <c r="C91" s="30"/>
      <c r="D91" s="30"/>
      <c r="E91" s="30"/>
      <c r="F91" s="30"/>
      <c r="G91" s="30"/>
      <c r="H91" s="30"/>
      <c r="I91" s="71"/>
      <c r="J91" s="71"/>
      <c r="M91" s="71"/>
      <c r="N91" s="71"/>
    </row>
    <row r="92" spans="1:42">
      <c r="A92" s="34"/>
      <c r="B92" s="34"/>
      <c r="C92" s="34"/>
      <c r="D92" s="34"/>
      <c r="E92" s="34"/>
      <c r="F92" s="34"/>
      <c r="G92" s="34"/>
      <c r="H92" s="34"/>
      <c r="I92" s="72"/>
      <c r="J92" s="72"/>
      <c r="M92" s="72"/>
      <c r="N92" s="72"/>
    </row>
    <row r="93" spans="1:42">
      <c r="A93" s="34"/>
      <c r="B93" s="34"/>
      <c r="C93" s="34"/>
      <c r="D93" s="34"/>
      <c r="E93" s="34"/>
      <c r="F93" s="34"/>
      <c r="G93" s="34"/>
      <c r="H93" s="34"/>
      <c r="I93" s="72"/>
      <c r="J93" s="72"/>
      <c r="M93" s="72"/>
      <c r="N93" s="72"/>
    </row>
    <row r="94" spans="1:42">
      <c r="A94" s="34"/>
      <c r="B94" s="34"/>
      <c r="C94" s="34"/>
      <c r="D94" s="34"/>
      <c r="E94" s="34"/>
      <c r="F94" s="34"/>
      <c r="G94" s="34"/>
      <c r="H94" s="34"/>
      <c r="I94" s="72"/>
      <c r="J94" s="72"/>
      <c r="M94" s="72"/>
      <c r="N94" s="72"/>
    </row>
    <row r="95" spans="1:42">
      <c r="A95" s="34"/>
      <c r="B95" s="34"/>
      <c r="C95" s="34"/>
      <c r="D95" s="34"/>
      <c r="E95" s="34"/>
      <c r="F95" s="34"/>
      <c r="G95" s="34"/>
      <c r="H95" s="34"/>
      <c r="I95" s="72"/>
      <c r="J95" s="72"/>
      <c r="M95" s="72"/>
      <c r="N95" s="72"/>
    </row>
    <row r="96" spans="1:42">
      <c r="A96" s="34"/>
      <c r="B96" s="34"/>
      <c r="C96" s="34"/>
      <c r="D96" s="34"/>
      <c r="E96" s="34"/>
      <c r="F96" s="34"/>
      <c r="G96" s="34"/>
      <c r="H96" s="34"/>
      <c r="I96" s="72"/>
      <c r="J96" s="72"/>
      <c r="M96" s="72"/>
      <c r="N96" s="72"/>
    </row>
    <row r="97" spans="1:18">
      <c r="A97" s="34"/>
      <c r="B97" s="34"/>
      <c r="C97" s="34"/>
      <c r="D97" s="34"/>
      <c r="E97" s="34"/>
      <c r="F97" s="34"/>
      <c r="G97" s="34"/>
      <c r="H97" s="34"/>
      <c r="I97" s="72"/>
      <c r="J97" s="72"/>
      <c r="M97" s="72"/>
      <c r="N97" s="72"/>
    </row>
    <row r="98" spans="1:18">
      <c r="A98" s="34"/>
      <c r="B98" s="34"/>
      <c r="C98" s="34"/>
      <c r="D98" s="34"/>
      <c r="E98" s="34"/>
      <c r="F98" s="34"/>
      <c r="G98" s="34"/>
      <c r="H98" s="34"/>
      <c r="I98" s="72"/>
      <c r="J98" s="72"/>
      <c r="M98" s="72"/>
      <c r="N98" s="72"/>
    </row>
    <row r="99" spans="1:18">
      <c r="A99" s="34"/>
      <c r="B99" s="34"/>
      <c r="C99" s="34"/>
      <c r="D99" s="34"/>
      <c r="E99" s="34"/>
      <c r="F99" s="34"/>
      <c r="G99" s="34"/>
      <c r="H99" s="34"/>
      <c r="I99" s="72"/>
      <c r="J99" s="72"/>
      <c r="M99" s="72"/>
      <c r="N99" s="72"/>
    </row>
    <row r="100" spans="1:18">
      <c r="A100" s="34"/>
      <c r="B100" s="34"/>
      <c r="C100" s="34"/>
      <c r="D100" s="34"/>
      <c r="E100" s="34"/>
      <c r="F100" s="34"/>
      <c r="G100" s="34"/>
      <c r="H100" s="34"/>
      <c r="I100" s="72"/>
      <c r="J100" s="72"/>
      <c r="M100" s="72"/>
      <c r="N100" s="72"/>
    </row>
    <row r="101" spans="1:18">
      <c r="A101" s="34"/>
      <c r="B101" s="34"/>
      <c r="C101" s="34"/>
      <c r="D101" s="34"/>
      <c r="E101" s="34"/>
      <c r="F101" s="34"/>
      <c r="G101" s="34"/>
      <c r="H101" s="34"/>
      <c r="I101" s="72"/>
      <c r="J101" s="72"/>
      <c r="M101" s="72"/>
      <c r="N101" s="72"/>
    </row>
    <row r="102" spans="1:18">
      <c r="A102" s="34"/>
      <c r="B102" s="34"/>
      <c r="C102" s="34"/>
      <c r="D102" s="34"/>
      <c r="E102" s="34"/>
      <c r="F102" s="34"/>
      <c r="G102" s="34"/>
      <c r="H102" s="34"/>
      <c r="I102" s="72"/>
      <c r="J102" s="72"/>
      <c r="M102" s="72"/>
      <c r="N102" s="72"/>
    </row>
    <row r="103" spans="1:18">
      <c r="A103" s="34"/>
      <c r="B103" s="34"/>
      <c r="C103" s="34"/>
      <c r="D103" s="34"/>
      <c r="E103" s="34"/>
      <c r="F103" s="34"/>
      <c r="G103" s="34"/>
      <c r="H103" s="34"/>
      <c r="I103" s="72"/>
      <c r="J103" s="72"/>
      <c r="M103" s="72"/>
      <c r="N103" s="72"/>
    </row>
    <row r="104" spans="1:18">
      <c r="A104" s="34"/>
      <c r="B104" s="34"/>
      <c r="C104" s="34"/>
      <c r="D104" s="34"/>
      <c r="E104" s="34"/>
      <c r="F104" s="34"/>
      <c r="G104" s="34"/>
      <c r="H104" s="34"/>
      <c r="I104" s="72"/>
      <c r="J104" s="72"/>
      <c r="M104" s="72"/>
      <c r="N104" s="72"/>
    </row>
    <row r="105" spans="1:18">
      <c r="A105" s="34"/>
      <c r="B105" s="34"/>
      <c r="C105" s="34"/>
      <c r="D105" s="34"/>
      <c r="E105" s="34"/>
      <c r="F105" s="34"/>
      <c r="G105" s="34"/>
      <c r="H105" s="34"/>
      <c r="I105" s="72"/>
      <c r="J105" s="72"/>
      <c r="M105" s="72"/>
      <c r="N105" s="72"/>
    </row>
    <row r="106" spans="1:18">
      <c r="A106" s="34"/>
      <c r="B106" s="34"/>
      <c r="C106" s="34"/>
      <c r="D106" s="34"/>
      <c r="E106" s="34"/>
      <c r="F106" s="34"/>
      <c r="G106" s="34"/>
      <c r="H106" s="34"/>
      <c r="I106" s="72"/>
      <c r="J106" s="72"/>
      <c r="K106" s="72"/>
      <c r="L106" s="34"/>
      <c r="M106" s="72"/>
      <c r="N106" s="72"/>
      <c r="R106" s="34"/>
    </row>
    <row r="107" spans="1:18">
      <c r="A107" s="34"/>
      <c r="B107" s="34"/>
      <c r="C107" s="34"/>
      <c r="D107" s="34"/>
      <c r="E107" s="34"/>
      <c r="F107" s="34"/>
      <c r="G107" s="34"/>
      <c r="H107" s="34"/>
      <c r="I107" s="72"/>
      <c r="J107" s="72"/>
      <c r="K107" s="72"/>
      <c r="L107" s="34"/>
      <c r="M107" s="72"/>
      <c r="N107" s="72"/>
      <c r="R107" s="34"/>
    </row>
    <row r="108" spans="1:18">
      <c r="A108" s="34"/>
      <c r="B108" s="34"/>
      <c r="C108" s="34"/>
      <c r="D108" s="34"/>
      <c r="E108" s="34"/>
      <c r="F108" s="34"/>
      <c r="G108" s="34"/>
      <c r="H108" s="34"/>
      <c r="I108" s="72"/>
      <c r="J108" s="72"/>
      <c r="K108" s="72"/>
      <c r="L108" s="34"/>
      <c r="M108" s="72"/>
      <c r="N108" s="72"/>
      <c r="R108" s="34"/>
    </row>
    <row r="109" spans="1:18">
      <c r="A109" s="34"/>
      <c r="B109" s="34"/>
      <c r="C109" s="34"/>
      <c r="D109" s="34"/>
      <c r="E109" s="34"/>
      <c r="F109" s="34"/>
      <c r="G109" s="34"/>
      <c r="H109" s="34"/>
      <c r="I109" s="72"/>
      <c r="J109" s="72"/>
      <c r="K109" s="72"/>
      <c r="L109" s="34"/>
      <c r="M109" s="72"/>
      <c r="N109" s="72"/>
      <c r="R109" s="34"/>
    </row>
    <row r="110" spans="1:18">
      <c r="A110" s="34"/>
      <c r="B110" s="34"/>
      <c r="C110" s="34"/>
      <c r="D110" s="34"/>
      <c r="E110" s="34"/>
      <c r="F110" s="34"/>
      <c r="G110" s="34"/>
      <c r="H110" s="34"/>
      <c r="I110" s="72"/>
      <c r="J110" s="72"/>
      <c r="K110" s="72"/>
      <c r="L110" s="34"/>
      <c r="M110" s="72"/>
      <c r="N110" s="72"/>
      <c r="R110" s="34"/>
    </row>
    <row r="111" spans="1:18">
      <c r="A111" s="34"/>
      <c r="B111" s="34"/>
      <c r="C111" s="34"/>
      <c r="D111" s="34"/>
      <c r="E111" s="34"/>
      <c r="F111" s="34"/>
      <c r="G111" s="34"/>
      <c r="H111" s="34"/>
      <c r="I111" s="72"/>
      <c r="J111" s="72"/>
      <c r="K111" s="72"/>
      <c r="L111" s="34"/>
      <c r="M111" s="72"/>
      <c r="N111" s="72"/>
      <c r="R111" s="34"/>
    </row>
    <row r="112" spans="1:18">
      <c r="A112" s="34"/>
      <c r="B112" s="34"/>
      <c r="C112" s="34"/>
      <c r="D112" s="34"/>
      <c r="E112" s="34"/>
      <c r="F112" s="34"/>
      <c r="G112" s="34"/>
      <c r="H112" s="34"/>
      <c r="I112" s="72"/>
      <c r="J112" s="72"/>
      <c r="K112" s="72"/>
      <c r="L112" s="34"/>
      <c r="M112" s="72"/>
      <c r="N112" s="72"/>
      <c r="R112" s="34"/>
    </row>
    <row r="113" spans="1:18">
      <c r="A113" s="34"/>
      <c r="B113" s="34"/>
      <c r="C113" s="34"/>
      <c r="D113" s="34"/>
      <c r="E113" s="34"/>
      <c r="F113" s="34"/>
      <c r="G113" s="34"/>
      <c r="H113" s="34"/>
      <c r="I113" s="72"/>
      <c r="J113" s="72"/>
      <c r="K113" s="72"/>
      <c r="L113" s="34"/>
      <c r="M113" s="72"/>
      <c r="N113" s="72"/>
      <c r="R113" s="34"/>
    </row>
    <row r="114" spans="1:18">
      <c r="A114" s="34"/>
      <c r="B114" s="34"/>
      <c r="C114" s="34"/>
      <c r="D114" s="34"/>
      <c r="E114" s="34"/>
      <c r="F114" s="34"/>
      <c r="G114" s="34"/>
      <c r="H114" s="34"/>
      <c r="I114" s="72"/>
      <c r="J114" s="72"/>
      <c r="K114" s="72"/>
      <c r="L114" s="34"/>
      <c r="M114" s="72"/>
      <c r="N114" s="72"/>
      <c r="R114" s="34"/>
    </row>
    <row r="115" spans="1:18">
      <c r="A115" s="34"/>
      <c r="B115" s="34"/>
      <c r="C115" s="34"/>
      <c r="D115" s="34"/>
      <c r="E115" s="34"/>
      <c r="F115" s="34"/>
      <c r="G115" s="34"/>
      <c r="H115" s="34"/>
      <c r="I115" s="72"/>
      <c r="J115" s="72"/>
      <c r="K115" s="72"/>
      <c r="L115" s="34"/>
      <c r="M115" s="72"/>
      <c r="N115" s="72"/>
      <c r="R115" s="34"/>
    </row>
    <row r="116" spans="1:18">
      <c r="A116" s="34"/>
      <c r="B116" s="34"/>
      <c r="C116" s="34"/>
      <c r="D116" s="34"/>
      <c r="E116" s="34"/>
      <c r="F116" s="34"/>
      <c r="G116" s="34"/>
      <c r="H116" s="34"/>
      <c r="I116" s="72"/>
      <c r="J116" s="72"/>
      <c r="K116" s="72"/>
      <c r="L116" s="34"/>
      <c r="M116" s="72"/>
      <c r="N116" s="72"/>
      <c r="R116" s="34"/>
    </row>
    <row r="117" spans="1:18">
      <c r="A117" s="34"/>
      <c r="B117" s="34"/>
      <c r="C117" s="34"/>
      <c r="D117" s="34"/>
      <c r="E117" s="34"/>
      <c r="F117" s="34"/>
      <c r="G117" s="34"/>
      <c r="H117" s="34"/>
      <c r="I117" s="72"/>
      <c r="J117" s="72"/>
      <c r="K117" s="72"/>
      <c r="L117" s="34"/>
      <c r="M117" s="72"/>
      <c r="N117" s="72"/>
      <c r="R117" s="34"/>
    </row>
    <row r="118" spans="1:18">
      <c r="A118" s="34"/>
      <c r="B118" s="34"/>
      <c r="C118" s="34"/>
      <c r="D118" s="34"/>
      <c r="E118" s="34"/>
      <c r="F118" s="34"/>
      <c r="G118" s="34"/>
      <c r="H118" s="34"/>
      <c r="I118" s="72"/>
      <c r="J118" s="72"/>
      <c r="K118" s="72"/>
      <c r="L118" s="34"/>
      <c r="M118" s="72"/>
      <c r="N118" s="72"/>
      <c r="R118" s="34"/>
    </row>
    <row r="119" spans="1:18">
      <c r="A119" s="34"/>
      <c r="B119" s="34"/>
      <c r="C119" s="34"/>
      <c r="D119" s="34"/>
      <c r="E119" s="34"/>
      <c r="F119" s="34"/>
      <c r="G119" s="34"/>
      <c r="H119" s="34"/>
      <c r="I119" s="72"/>
      <c r="J119" s="72"/>
      <c r="K119" s="72"/>
      <c r="L119" s="34"/>
      <c r="M119" s="72"/>
      <c r="N119" s="72"/>
      <c r="R119" s="34"/>
    </row>
    <row r="120" spans="1:18">
      <c r="A120" s="34"/>
      <c r="B120" s="34"/>
      <c r="C120" s="34"/>
      <c r="D120" s="34"/>
      <c r="E120" s="34"/>
      <c r="F120" s="34"/>
      <c r="G120" s="34"/>
      <c r="H120" s="34"/>
      <c r="I120" s="72"/>
      <c r="J120" s="72"/>
      <c r="K120" s="72"/>
      <c r="L120" s="34"/>
      <c r="M120" s="72"/>
      <c r="N120" s="72"/>
      <c r="R120" s="34"/>
    </row>
    <row r="121" spans="1:18">
      <c r="A121" s="34"/>
      <c r="B121" s="34"/>
      <c r="C121" s="34"/>
      <c r="D121" s="34"/>
      <c r="E121" s="34"/>
      <c r="F121" s="34"/>
      <c r="G121" s="34"/>
      <c r="H121" s="34"/>
      <c r="I121" s="72"/>
      <c r="J121" s="72"/>
      <c r="K121" s="72"/>
      <c r="L121" s="34"/>
      <c r="M121" s="72"/>
      <c r="N121" s="72"/>
      <c r="R121" s="34"/>
    </row>
    <row r="122" spans="1:18">
      <c r="A122" s="34"/>
      <c r="B122" s="34"/>
      <c r="C122" s="34"/>
      <c r="D122" s="34"/>
      <c r="E122" s="34"/>
      <c r="F122" s="34"/>
      <c r="G122" s="34"/>
      <c r="H122" s="34"/>
      <c r="I122" s="72"/>
      <c r="J122" s="72"/>
      <c r="K122" s="72"/>
      <c r="L122" s="34"/>
      <c r="M122" s="72"/>
      <c r="N122" s="72"/>
      <c r="R122" s="34"/>
    </row>
    <row r="123" spans="1:18">
      <c r="A123" s="34"/>
      <c r="B123" s="34"/>
      <c r="C123" s="34"/>
      <c r="D123" s="34"/>
      <c r="E123" s="34"/>
      <c r="F123" s="34"/>
      <c r="G123" s="34"/>
      <c r="H123" s="34"/>
      <c r="I123" s="72"/>
      <c r="J123" s="72"/>
      <c r="K123" s="72"/>
      <c r="L123" s="34"/>
      <c r="M123" s="72"/>
      <c r="N123" s="72"/>
      <c r="R123" s="34"/>
    </row>
    <row r="124" spans="1:18">
      <c r="A124" s="34"/>
      <c r="B124" s="34"/>
      <c r="C124" s="34"/>
      <c r="D124" s="34"/>
      <c r="E124" s="34"/>
      <c r="F124" s="34"/>
      <c r="G124" s="34"/>
      <c r="H124" s="34"/>
      <c r="I124" s="72"/>
      <c r="J124" s="72"/>
      <c r="K124" s="72"/>
      <c r="L124" s="34"/>
      <c r="M124" s="72"/>
      <c r="N124" s="72"/>
      <c r="R124" s="34"/>
    </row>
    <row r="125" spans="1:18">
      <c r="A125" s="34"/>
      <c r="B125" s="34"/>
      <c r="C125" s="34"/>
      <c r="D125" s="34"/>
      <c r="E125" s="34"/>
      <c r="F125" s="34"/>
      <c r="G125" s="34"/>
      <c r="H125" s="34"/>
      <c r="I125" s="72"/>
      <c r="J125" s="72"/>
      <c r="K125" s="72"/>
      <c r="L125" s="34"/>
      <c r="M125" s="72"/>
      <c r="N125" s="72"/>
      <c r="R125" s="34"/>
    </row>
  </sheetData>
  <mergeCells count="2">
    <mergeCell ref="W5:X5"/>
    <mergeCell ref="J5:L5"/>
  </mergeCells>
  <conditionalFormatting sqref="I10:J10 I11:I18 J11:J19 M10:M19">
    <cfRule type="cellIs" dxfId="3" priority="6" operator="greaterThan">
      <formula>10</formula>
    </cfRule>
  </conditionalFormatting>
  <conditionalFormatting sqref="J10:J19 M10:M19">
    <cfRule type="cellIs" dxfId="2" priority="4" operator="lessThan">
      <formula>0</formula>
    </cfRule>
    <cfRule type="cellIs" dxfId="1" priority="5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DB21A-A6AF-4079-BF41-41C6E410E11F}">
  <dimension ref="A1:AN295"/>
  <sheetViews>
    <sheetView zoomScale="96" zoomScaleNormal="96" workbookViewId="0">
      <selection activeCell="A5" sqref="A5"/>
    </sheetView>
  </sheetViews>
  <sheetFormatPr baseColWidth="10" defaultRowHeight="15"/>
  <cols>
    <col min="33" max="33" width="14" customWidth="1"/>
    <col min="34" max="34" width="12.54296875" customWidth="1"/>
    <col min="35" max="35" width="10.90625" customWidth="1"/>
  </cols>
  <sheetData>
    <row r="1" spans="25:40" ht="15.6">
      <c r="Y1" s="1"/>
      <c r="Z1" s="5"/>
    </row>
    <row r="2" spans="25:40" s="200" customFormat="1" ht="31.8">
      <c r="Y2" s="1"/>
      <c r="Z2" s="5"/>
      <c r="AA2"/>
      <c r="AB2"/>
      <c r="AC2"/>
      <c r="AD2"/>
      <c r="AE2"/>
      <c r="AF2"/>
      <c r="AG2"/>
      <c r="AH2"/>
      <c r="AI2"/>
      <c r="AJ2"/>
    </row>
    <row r="3" spans="25:40" ht="15.6">
      <c r="Y3" s="1"/>
      <c r="Z3" s="5"/>
    </row>
    <row r="5" spans="25:40" s="182" customFormat="1" ht="19.8">
      <c r="Y5" s="3"/>
      <c r="Z5" s="1"/>
      <c r="AA5" s="5"/>
      <c r="AB5"/>
      <c r="AC5"/>
      <c r="AD5"/>
      <c r="AE5"/>
      <c r="AF5"/>
      <c r="AG5"/>
      <c r="AH5"/>
      <c r="AI5"/>
      <c r="AJ5"/>
      <c r="AK5"/>
      <c r="AL5" s="177"/>
      <c r="AM5" s="179"/>
      <c r="AN5" s="179"/>
    </row>
    <row r="6" spans="25:40" ht="15.6">
      <c r="Y6" s="1"/>
      <c r="Z6" s="5"/>
      <c r="AK6" s="4"/>
    </row>
    <row r="7" spans="25:40" ht="15.6">
      <c r="Y7" s="1"/>
      <c r="Z7" s="5"/>
      <c r="AK7" s="4"/>
    </row>
    <row r="8" spans="25:40" ht="15.6">
      <c r="Y8" s="1"/>
      <c r="Z8" s="5"/>
    </row>
    <row r="9" spans="25:40" ht="15.6">
      <c r="Y9" s="1"/>
      <c r="Z9" s="5"/>
    </row>
    <row r="10" spans="25:40" ht="15.6">
      <c r="Y10" s="1"/>
      <c r="Z10" s="5"/>
    </row>
    <row r="11" spans="25:40" ht="15.6">
      <c r="Y11" s="1"/>
      <c r="Z11" s="5"/>
    </row>
    <row r="12" spans="25:40" ht="15.6">
      <c r="Y12" s="1"/>
      <c r="Z12" s="5"/>
    </row>
    <row r="13" spans="25:40" ht="15.6">
      <c r="Y13" s="1"/>
      <c r="Z13" s="5"/>
      <c r="AB13" s="2"/>
      <c r="AC13" s="2"/>
      <c r="AD13" s="2"/>
    </row>
    <row r="14" spans="25:40" ht="15.6">
      <c r="Y14" s="13"/>
      <c r="Z14" s="5"/>
      <c r="AB14" s="2"/>
      <c r="AC14" s="2"/>
      <c r="AD14" s="4"/>
      <c r="AE14" s="4"/>
      <c r="AF14" s="4"/>
    </row>
    <row r="15" spans="25:40" ht="15.6">
      <c r="Y15" s="1"/>
      <c r="Z15" s="5"/>
    </row>
    <row r="16" spans="25:40" ht="15.6">
      <c r="Y16" s="1"/>
      <c r="Z16" s="5"/>
    </row>
    <row r="17" spans="1:32" ht="15.6">
      <c r="Y17" s="1"/>
      <c r="Z17" s="5"/>
      <c r="AB17" s="2"/>
      <c r="AC17" s="2"/>
      <c r="AD17" s="2"/>
    </row>
    <row r="18" spans="1:32" ht="15.6">
      <c r="Y18" s="1"/>
      <c r="Z18" s="5"/>
      <c r="AB18" s="2"/>
      <c r="AC18" s="2"/>
      <c r="AD18" s="2"/>
    </row>
    <row r="19" spans="1:32" ht="15.6">
      <c r="Y19" s="1"/>
      <c r="Z19" s="5"/>
      <c r="AB19" s="2"/>
      <c r="AC19" s="2"/>
      <c r="AD19" s="2"/>
    </row>
    <row r="20" spans="1:32" ht="15.6">
      <c r="A20" s="3" t="s">
        <v>803</v>
      </c>
      <c r="Y20" s="1"/>
      <c r="Z20" s="5"/>
      <c r="AB20" s="2"/>
      <c r="AC20" s="2"/>
      <c r="AD20" s="2"/>
    </row>
    <row r="21" spans="1:32" ht="15.6">
      <c r="Y21" s="1"/>
      <c r="Z21" s="5"/>
      <c r="AB21" s="2"/>
      <c r="AC21" s="2"/>
      <c r="AD21" s="2"/>
    </row>
    <row r="22" spans="1:32" ht="15.6">
      <c r="Y22" s="13"/>
      <c r="Z22" s="5"/>
      <c r="AB22" s="2"/>
      <c r="AC22" s="2"/>
      <c r="AD22" s="4"/>
      <c r="AE22" s="4"/>
      <c r="AF22" s="4"/>
    </row>
    <row r="23" spans="1:32" ht="15.6">
      <c r="Y23" s="13"/>
      <c r="Z23" s="5"/>
      <c r="AB23" s="1"/>
      <c r="AC23" s="1"/>
      <c r="AD23" s="11"/>
      <c r="AE23" s="11"/>
      <c r="AF23" s="11"/>
    </row>
    <row r="24" spans="1:32" ht="15.6">
      <c r="Y24" s="13"/>
      <c r="Z24" s="5"/>
      <c r="AB24" s="1"/>
      <c r="AC24" s="1"/>
      <c r="AD24" s="11"/>
      <c r="AE24" s="11"/>
      <c r="AF24" s="11"/>
    </row>
    <row r="25" spans="1:32" ht="15.6">
      <c r="Y25" s="5"/>
      <c r="Z25" s="5"/>
      <c r="AB25" s="1"/>
      <c r="AC25" s="1"/>
      <c r="AD25" s="11"/>
      <c r="AE25" s="11"/>
      <c r="AF25" s="11"/>
    </row>
    <row r="26" spans="1:32" ht="15.6">
      <c r="Y26" s="5"/>
      <c r="Z26" s="5"/>
      <c r="AB26" s="1"/>
      <c r="AC26" s="1"/>
      <c r="AD26" s="11"/>
      <c r="AE26" s="11"/>
      <c r="AF26" s="11"/>
    </row>
    <row r="27" spans="1:32" ht="15.6">
      <c r="Y27" s="5"/>
      <c r="Z27" s="5"/>
      <c r="AB27" s="1"/>
      <c r="AC27" s="1"/>
      <c r="AD27" s="11"/>
      <c r="AE27" s="11"/>
      <c r="AF27" s="11"/>
    </row>
    <row r="28" spans="1:32" ht="15.6">
      <c r="Y28" s="5"/>
      <c r="Z28" s="5"/>
      <c r="AB28" s="1"/>
      <c r="AC28" s="1"/>
      <c r="AD28" s="11"/>
      <c r="AE28" s="11"/>
      <c r="AF28" s="11"/>
    </row>
    <row r="29" spans="1:32" ht="15.6">
      <c r="Y29" s="5"/>
      <c r="Z29" s="5"/>
      <c r="AB29" s="1"/>
      <c r="AC29" s="1"/>
      <c r="AD29" s="11"/>
      <c r="AE29" s="11"/>
      <c r="AF29" s="11"/>
    </row>
    <row r="30" spans="1:32" ht="15.6">
      <c r="Y30" s="5"/>
      <c r="Z30" s="5"/>
      <c r="AB30" s="1"/>
      <c r="AC30" s="1"/>
      <c r="AD30" s="11"/>
      <c r="AE30" s="11"/>
      <c r="AF30" s="11"/>
    </row>
    <row r="31" spans="1:32" ht="15.6">
      <c r="Y31" s="5"/>
      <c r="Z31" s="5"/>
      <c r="AB31" s="1"/>
      <c r="AC31" s="1"/>
      <c r="AD31" s="11"/>
      <c r="AE31" s="11"/>
      <c r="AF31" s="11"/>
    </row>
    <row r="32" spans="1:32" ht="15.6">
      <c r="Y32" s="5"/>
      <c r="Z32" s="5"/>
      <c r="AB32" s="1"/>
      <c r="AC32" s="1"/>
      <c r="AD32" s="11"/>
      <c r="AE32" s="11"/>
      <c r="AF32" s="11"/>
    </row>
    <row r="33" spans="25:32" ht="15.6">
      <c r="Y33" s="5"/>
      <c r="Z33" s="5"/>
      <c r="AB33" s="13"/>
      <c r="AC33" s="13"/>
      <c r="AD33" s="11"/>
      <c r="AE33" s="11"/>
      <c r="AF33" s="11"/>
    </row>
    <row r="34" spans="25:32" ht="16.5" customHeight="1">
      <c r="Y34" s="5"/>
      <c r="Z34" s="5"/>
      <c r="AB34" s="13"/>
      <c r="AC34" s="13"/>
      <c r="AD34" s="11"/>
      <c r="AE34" s="11"/>
      <c r="AF34" s="11"/>
    </row>
    <row r="35" spans="25:32" ht="16.5" customHeight="1">
      <c r="Y35" s="5"/>
      <c r="Z35" s="5"/>
      <c r="AB35" s="13"/>
      <c r="AC35" s="13"/>
      <c r="AD35" s="11"/>
      <c r="AE35" s="11"/>
      <c r="AF35" s="11"/>
    </row>
    <row r="36" spans="25:32">
      <c r="AB36" s="13"/>
      <c r="AC36" s="13"/>
      <c r="AD36" s="11"/>
      <c r="AE36" s="11"/>
      <c r="AF36" s="11"/>
    </row>
    <row r="37" spans="25:32" ht="17.25" customHeight="1">
      <c r="Z37" s="5"/>
      <c r="AB37" s="13"/>
      <c r="AC37" s="13"/>
      <c r="AD37" s="11"/>
      <c r="AE37" s="11"/>
      <c r="AF37" s="11"/>
    </row>
    <row r="38" spans="25:32">
      <c r="AB38" s="13"/>
      <c r="AC38" s="13"/>
      <c r="AD38" s="11"/>
      <c r="AE38" s="11"/>
      <c r="AF38" s="11"/>
    </row>
    <row r="39" spans="25:32">
      <c r="AB39" s="13"/>
      <c r="AC39" s="13"/>
      <c r="AD39" s="11"/>
      <c r="AE39" s="11"/>
      <c r="AF39" s="11"/>
    </row>
    <row r="40" spans="25:32">
      <c r="Y40" s="4"/>
      <c r="Z40" s="4"/>
    </row>
    <row r="41" spans="25:32" ht="15.6">
      <c r="Y41" s="1"/>
      <c r="Z41" s="19"/>
      <c r="AB41" s="1"/>
      <c r="AC41" s="5"/>
    </row>
    <row r="42" spans="25:32" ht="15.6">
      <c r="Y42" s="1"/>
      <c r="Z42" s="19"/>
    </row>
    <row r="43" spans="25:32" ht="15.6">
      <c r="Y43" s="1"/>
      <c r="Z43" s="19"/>
    </row>
    <row r="44" spans="25:32" ht="15.6">
      <c r="Y44" s="1"/>
      <c r="Z44" s="19"/>
    </row>
    <row r="45" spans="25:32" ht="15.6">
      <c r="Y45" s="13"/>
      <c r="Z45" s="19"/>
    </row>
    <row r="46" spans="25:32" ht="15.6">
      <c r="Y46" s="13"/>
      <c r="Z46" s="19"/>
    </row>
    <row r="47" spans="25:32" ht="15.6">
      <c r="Y47" s="13"/>
      <c r="Z47" s="19"/>
    </row>
    <row r="48" spans="25:32" ht="15.6">
      <c r="Y48" s="13"/>
      <c r="Z48" s="19"/>
    </row>
    <row r="49" spans="20:26" ht="15.6">
      <c r="Y49" s="13"/>
      <c r="Z49" s="19"/>
    </row>
    <row r="50" spans="20:26" ht="15.6">
      <c r="Y50" s="5"/>
      <c r="Z50" s="19"/>
    </row>
    <row r="51" spans="20:26" ht="15.6">
      <c r="Y51" s="5"/>
      <c r="Z51" s="19"/>
    </row>
    <row r="52" spans="20:26" ht="15.6">
      <c r="Y52" s="5"/>
      <c r="Z52" s="19"/>
    </row>
    <row r="53" spans="20:26" ht="15.6">
      <c r="Y53" s="5"/>
      <c r="Z53" s="19"/>
    </row>
    <row r="54" spans="20:26" ht="15.6">
      <c r="Y54" s="5"/>
      <c r="Z54" s="19"/>
    </row>
    <row r="55" spans="20:26" ht="15.6">
      <c r="Y55" s="5"/>
      <c r="Z55" s="19"/>
    </row>
    <row r="56" spans="20:26" ht="15.6">
      <c r="Y56" s="5"/>
      <c r="Z56" s="19"/>
    </row>
    <row r="57" spans="20:26" ht="15.6">
      <c r="Y57" s="5"/>
      <c r="Z57" s="19"/>
    </row>
    <row r="58" spans="20:26" ht="15.6">
      <c r="Y58" s="5"/>
      <c r="Z58" s="19"/>
    </row>
    <row r="60" spans="20:26" ht="15.6">
      <c r="Z60" s="19"/>
    </row>
    <row r="62" spans="20:26">
      <c r="T62">
        <v>2</v>
      </c>
      <c r="U62" s="386" t="s">
        <v>93</v>
      </c>
    </row>
    <row r="63" spans="20:26">
      <c r="T63">
        <f>1+T62</f>
        <v>3</v>
      </c>
      <c r="U63" s="3" t="s">
        <v>94</v>
      </c>
    </row>
    <row r="64" spans="20:26">
      <c r="T64">
        <f t="shared" ref="T64:T69" si="0">1+T63</f>
        <v>4</v>
      </c>
      <c r="U64" s="3" t="s">
        <v>95</v>
      </c>
    </row>
    <row r="65" spans="20:26">
      <c r="T65">
        <f t="shared" si="0"/>
        <v>5</v>
      </c>
      <c r="U65" s="386" t="s">
        <v>96</v>
      </c>
      <c r="Y65" s="4"/>
      <c r="Z65" s="4"/>
    </row>
    <row r="66" spans="20:26" ht="15.6">
      <c r="T66">
        <f t="shared" si="0"/>
        <v>6</v>
      </c>
      <c r="U66" s="3" t="s">
        <v>97</v>
      </c>
      <c r="Y66" s="1"/>
      <c r="Z66" s="5"/>
    </row>
    <row r="67" spans="20:26" ht="15.6">
      <c r="T67">
        <f t="shared" si="0"/>
        <v>7</v>
      </c>
      <c r="U67" s="3" t="s">
        <v>98</v>
      </c>
      <c r="Y67" s="1"/>
      <c r="Z67" s="5"/>
    </row>
    <row r="68" spans="20:26" ht="15.6">
      <c r="T68">
        <f t="shared" si="0"/>
        <v>8</v>
      </c>
      <c r="U68" s="386" t="s">
        <v>99</v>
      </c>
      <c r="Y68" s="1"/>
      <c r="Z68" s="5"/>
    </row>
    <row r="69" spans="20:26" ht="15.6">
      <c r="T69">
        <f t="shared" si="0"/>
        <v>9</v>
      </c>
      <c r="U69" s="3" t="s">
        <v>100</v>
      </c>
      <c r="Y69" s="1"/>
      <c r="Z69" s="5"/>
    </row>
    <row r="70" spans="20:26" ht="15.6">
      <c r="Y70" s="13"/>
      <c r="Z70" s="5"/>
    </row>
    <row r="71" spans="20:26" ht="15.6">
      <c r="Y71" s="13"/>
      <c r="Z71" s="5"/>
    </row>
    <row r="72" spans="20:26" ht="15.6">
      <c r="Y72" s="13"/>
      <c r="Z72" s="5"/>
    </row>
    <row r="73" spans="20:26" ht="15.6">
      <c r="Y73" s="13"/>
      <c r="Z73" s="5"/>
    </row>
    <row r="74" spans="20:26" ht="15.6">
      <c r="Y74" s="5"/>
      <c r="Z74" s="5"/>
    </row>
    <row r="75" spans="20:26" ht="15.6">
      <c r="Y75" s="5"/>
      <c r="Z75" s="5"/>
    </row>
    <row r="76" spans="20:26" ht="15.6">
      <c r="Y76" s="5"/>
      <c r="Z76" s="5"/>
    </row>
    <row r="77" spans="20:26" ht="15.6">
      <c r="Y77" s="5"/>
      <c r="Z77" s="5"/>
    </row>
    <row r="78" spans="20:26" ht="15.6">
      <c r="Y78" s="5"/>
      <c r="Z78" s="5"/>
    </row>
    <row r="79" spans="20:26" ht="15.6">
      <c r="Y79" s="5"/>
      <c r="Z79" s="5"/>
    </row>
    <row r="80" spans="20:26" ht="15.6">
      <c r="Y80" s="5"/>
      <c r="Z80" s="5"/>
    </row>
    <row r="81" spans="25:37" ht="15.6">
      <c r="Y81" s="5"/>
      <c r="Z81" s="5"/>
    </row>
    <row r="82" spans="25:37" ht="15.6">
      <c r="Y82" s="5"/>
      <c r="Z82" s="5"/>
    </row>
    <row r="83" spans="25:37" ht="15.6">
      <c r="Y83" s="5"/>
      <c r="Z83" s="5"/>
    </row>
    <row r="85" spans="25:37" ht="15.6">
      <c r="Z85" s="5"/>
    </row>
    <row r="88" spans="25:37" ht="15.6">
      <c r="Z88" s="2"/>
    </row>
    <row r="89" spans="25:37">
      <c r="Y89" s="1"/>
      <c r="Z89" s="1"/>
      <c r="AA89" s="1"/>
      <c r="AB89" s="1"/>
      <c r="AC89" s="1"/>
      <c r="AD89" s="1"/>
      <c r="AE89" s="1"/>
      <c r="AG89" s="4"/>
      <c r="AH89" s="4"/>
      <c r="AI89" s="3"/>
      <c r="AJ89" s="4"/>
      <c r="AK89" s="4"/>
    </row>
    <row r="90" spans="25:37" ht="15.6">
      <c r="Y90" s="1"/>
      <c r="Z90" s="1"/>
      <c r="AA90" s="1"/>
      <c r="AB90" s="1"/>
      <c r="AC90" s="1"/>
      <c r="AD90" s="1"/>
      <c r="AE90" s="1"/>
      <c r="AG90" s="4"/>
      <c r="AH90" s="13"/>
      <c r="AI90" s="3"/>
      <c r="AJ90" s="1"/>
      <c r="AK90" s="5"/>
    </row>
    <row r="91" spans="25:37" ht="15.6">
      <c r="Y91" s="1"/>
      <c r="Z91" s="1"/>
      <c r="AA91" s="1"/>
      <c r="AB91" s="1"/>
      <c r="AC91" s="1"/>
      <c r="AD91" s="1"/>
      <c r="AE91" s="1"/>
      <c r="AG91" s="4"/>
      <c r="AH91" s="13"/>
      <c r="AI91" s="3"/>
      <c r="AJ91" s="1"/>
      <c r="AK91" s="5"/>
    </row>
    <row r="92" spans="25:37" ht="15.6">
      <c r="Y92" s="1"/>
      <c r="Z92" s="1"/>
      <c r="AA92" s="1"/>
      <c r="AB92" s="1"/>
      <c r="AC92" s="1"/>
      <c r="AD92" s="1"/>
      <c r="AE92" s="1"/>
      <c r="AG92" s="4"/>
      <c r="AH92" s="13"/>
      <c r="AI92" s="3"/>
      <c r="AJ92" s="1"/>
      <c r="AK92" s="5"/>
    </row>
    <row r="93" spans="25:37" ht="15.6">
      <c r="Y93" s="1"/>
      <c r="Z93" s="1"/>
      <c r="AA93" s="1"/>
      <c r="AB93" s="1"/>
      <c r="AC93" s="1"/>
      <c r="AD93" s="1"/>
      <c r="AE93" s="1"/>
      <c r="AG93" s="4"/>
      <c r="AH93" s="13"/>
      <c r="AI93" s="3"/>
      <c r="AJ93" s="1"/>
      <c r="AK93" s="5"/>
    </row>
    <row r="94" spans="25:37" ht="15.6">
      <c r="Y94" s="1"/>
      <c r="Z94" s="1"/>
      <c r="AA94" s="1"/>
      <c r="AB94" s="1"/>
      <c r="AC94" s="1"/>
      <c r="AD94" s="1"/>
      <c r="AE94" s="1"/>
      <c r="AG94" s="4"/>
      <c r="AH94" s="13"/>
      <c r="AI94" s="3"/>
      <c r="AJ94" s="1"/>
      <c r="AK94" s="5"/>
    </row>
    <row r="95" spans="25:37" ht="15.6">
      <c r="Y95" s="1"/>
      <c r="Z95" s="1"/>
      <c r="AA95" s="1"/>
      <c r="AB95" s="1"/>
      <c r="AC95" s="1"/>
      <c r="AD95" s="1"/>
      <c r="AE95" s="1"/>
      <c r="AG95" s="4"/>
      <c r="AH95" s="13"/>
      <c r="AI95" s="3"/>
      <c r="AJ95" s="13"/>
      <c r="AK95" s="5"/>
    </row>
    <row r="96" spans="25:37" ht="15.6">
      <c r="Y96" s="1"/>
      <c r="Z96" s="1"/>
      <c r="AA96" s="1"/>
      <c r="AB96" s="1"/>
      <c r="AC96" s="1"/>
      <c r="AD96" s="1"/>
      <c r="AE96" s="1"/>
      <c r="AG96" s="4"/>
      <c r="AH96" s="13"/>
      <c r="AI96" s="3"/>
      <c r="AJ96" s="13"/>
      <c r="AK96" s="5"/>
    </row>
    <row r="97" spans="25:37" ht="15.6">
      <c r="Y97" s="1"/>
      <c r="Z97" s="1"/>
      <c r="AA97" s="1"/>
      <c r="AB97" s="1"/>
      <c r="AC97" s="1"/>
      <c r="AD97" s="1"/>
      <c r="AE97" s="1"/>
      <c r="AG97" s="4"/>
      <c r="AH97" s="13"/>
      <c r="AI97" s="3"/>
      <c r="AJ97" s="13"/>
      <c r="AK97" s="5"/>
    </row>
    <row r="98" spans="25:37" ht="15.6">
      <c r="Y98" s="1"/>
      <c r="Z98" s="1"/>
      <c r="AA98" s="1"/>
      <c r="AB98" s="1"/>
      <c r="AC98" s="1"/>
      <c r="AD98" s="1"/>
      <c r="AE98" s="1"/>
      <c r="AG98" s="4"/>
      <c r="AH98" s="13"/>
      <c r="AI98" s="3"/>
      <c r="AJ98" s="13"/>
      <c r="AK98" s="5"/>
    </row>
    <row r="99" spans="25:37" ht="15.6">
      <c r="Y99" s="1"/>
      <c r="Z99" s="1"/>
      <c r="AA99" s="1"/>
      <c r="AB99" s="1"/>
      <c r="AC99" s="1"/>
      <c r="AD99" s="1"/>
      <c r="AE99" s="1"/>
      <c r="AG99" s="4"/>
      <c r="AH99" s="13"/>
      <c r="AI99" s="3"/>
      <c r="AJ99" s="5"/>
      <c r="AK99" s="5"/>
    </row>
    <row r="100" spans="25:37" ht="15.6">
      <c r="Y100" s="1"/>
      <c r="Z100" s="1"/>
      <c r="AA100" s="1"/>
      <c r="AB100" s="1"/>
      <c r="AC100" s="1"/>
      <c r="AD100" s="1"/>
      <c r="AE100" s="1"/>
      <c r="AG100" s="4"/>
      <c r="AH100" s="13"/>
      <c r="AI100" s="3"/>
      <c r="AJ100" s="5"/>
      <c r="AK100" s="5"/>
    </row>
    <row r="101" spans="25:37" ht="15.6">
      <c r="Y101" s="1"/>
      <c r="Z101" s="1"/>
      <c r="AA101" s="1"/>
      <c r="AB101" s="1"/>
      <c r="AC101" s="1"/>
      <c r="AD101" s="1"/>
      <c r="AE101" s="1"/>
      <c r="AG101" s="4"/>
      <c r="AH101" s="13"/>
      <c r="AI101" s="3"/>
      <c r="AJ101" s="5"/>
      <c r="AK101" s="5"/>
    </row>
    <row r="102" spans="25:37" ht="15.6">
      <c r="Y102" s="1"/>
      <c r="Z102" s="1"/>
      <c r="AA102" s="1"/>
      <c r="AB102" s="1"/>
      <c r="AC102" s="1"/>
      <c r="AD102" s="1"/>
      <c r="AE102" s="1"/>
      <c r="AG102" s="4"/>
      <c r="AH102" s="13"/>
      <c r="AI102" s="3"/>
      <c r="AJ102" s="5"/>
      <c r="AK102" s="5"/>
    </row>
    <row r="103" spans="25:37" ht="15.6">
      <c r="Y103" s="1"/>
      <c r="Z103" s="1"/>
      <c r="AA103" s="1"/>
      <c r="AB103" s="1"/>
      <c r="AC103" s="1"/>
      <c r="AD103" s="1"/>
      <c r="AE103" s="1"/>
      <c r="AG103" s="4"/>
      <c r="AH103" s="13"/>
      <c r="AI103" s="3"/>
      <c r="AJ103" s="5"/>
      <c r="AK103" s="5"/>
    </row>
    <row r="104" spans="25:37" ht="15.6">
      <c r="Y104" s="1"/>
      <c r="Z104" s="1"/>
      <c r="AA104" s="1"/>
      <c r="AB104" s="1"/>
      <c r="AC104" s="1"/>
      <c r="AD104" s="1"/>
      <c r="AE104" s="1"/>
      <c r="AG104" s="4"/>
      <c r="AH104" s="13"/>
      <c r="AI104" s="3"/>
      <c r="AJ104" s="5"/>
      <c r="AK104" s="5"/>
    </row>
    <row r="105" spans="25:37" ht="15.6">
      <c r="Y105" s="1"/>
      <c r="Z105" s="1"/>
      <c r="AA105" s="1"/>
      <c r="AB105" s="1"/>
      <c r="AC105" s="1"/>
      <c r="AD105" s="1"/>
      <c r="AE105" s="1"/>
      <c r="AG105" s="4"/>
      <c r="AH105" s="13"/>
      <c r="AI105" s="3"/>
      <c r="AJ105" s="5"/>
      <c r="AK105" s="5"/>
    </row>
    <row r="106" spans="25:37" ht="15.6">
      <c r="Y106" s="1"/>
      <c r="Z106" s="1"/>
      <c r="AA106" s="1"/>
      <c r="AB106" s="1"/>
      <c r="AC106" s="1"/>
      <c r="AD106" s="1"/>
      <c r="AE106" s="1"/>
      <c r="AG106" s="4"/>
      <c r="AH106" s="13"/>
      <c r="AI106" s="3"/>
      <c r="AJ106" s="5"/>
      <c r="AK106" s="5"/>
    </row>
    <row r="107" spans="25:37" ht="15.6">
      <c r="Y107" s="1"/>
      <c r="Z107" s="1"/>
      <c r="AA107" s="1"/>
      <c r="AB107" s="1"/>
      <c r="AC107" s="1"/>
      <c r="AD107" s="1"/>
      <c r="AE107" s="1"/>
      <c r="AG107" s="4"/>
      <c r="AH107" s="5"/>
      <c r="AI107" s="3"/>
      <c r="AJ107" s="5"/>
      <c r="AK107" s="5"/>
    </row>
    <row r="108" spans="25:37">
      <c r="Y108" s="1"/>
      <c r="Z108" s="1"/>
      <c r="AA108" s="1"/>
      <c r="AB108" s="1"/>
      <c r="AC108" s="1"/>
      <c r="AD108" s="1"/>
      <c r="AE108" s="1"/>
      <c r="AG108" s="13"/>
      <c r="AH108" s="13"/>
      <c r="AI108" s="3"/>
    </row>
    <row r="109" spans="25:37" ht="15.6">
      <c r="Y109" s="1"/>
      <c r="Z109" s="1"/>
      <c r="AA109" s="1"/>
      <c r="AB109" s="1"/>
      <c r="AC109" s="1"/>
      <c r="AD109" s="1"/>
      <c r="AE109" s="1"/>
      <c r="AG109" s="5"/>
      <c r="AH109" s="5"/>
      <c r="AI109" s="3"/>
      <c r="AK109" s="5"/>
    </row>
    <row r="110" spans="25:37" ht="15.6">
      <c r="Y110" s="1"/>
      <c r="Z110" s="1"/>
      <c r="AA110" s="1"/>
      <c r="AB110" s="1"/>
      <c r="AC110" s="1"/>
      <c r="AD110" s="1"/>
      <c r="AE110" s="1"/>
      <c r="AG110" s="5"/>
      <c r="AH110" s="5"/>
      <c r="AI110" s="3"/>
      <c r="AK110" s="5"/>
    </row>
    <row r="111" spans="25:37">
      <c r="Y111" s="1"/>
      <c r="Z111" s="1"/>
      <c r="AA111" s="1"/>
      <c r="AB111" s="1"/>
      <c r="AC111" s="1"/>
      <c r="AD111" s="1"/>
      <c r="AE111" s="1"/>
      <c r="AG111" s="13"/>
      <c r="AH111" s="13"/>
      <c r="AI111" s="3"/>
    </row>
    <row r="112" spans="25:37">
      <c r="Y112" s="1"/>
      <c r="Z112" s="1"/>
      <c r="AA112" s="1"/>
      <c r="AB112" s="1"/>
      <c r="AC112" s="1"/>
      <c r="AD112" s="1"/>
      <c r="AE112" s="1"/>
      <c r="AG112" s="13"/>
      <c r="AH112" s="13"/>
      <c r="AI112" s="3"/>
    </row>
    <row r="113" spans="25:35">
      <c r="Y113" s="1"/>
      <c r="Z113" s="1"/>
      <c r="AA113" s="1"/>
      <c r="AB113" s="1"/>
      <c r="AC113" s="1"/>
      <c r="AD113" s="1"/>
      <c r="AE113" s="1"/>
      <c r="AG113" s="13"/>
      <c r="AH113" s="13"/>
      <c r="AI113" s="3"/>
    </row>
    <row r="114" spans="25:35">
      <c r="Y114" s="1"/>
      <c r="Z114" s="1"/>
      <c r="AA114" s="1"/>
      <c r="AB114" s="1"/>
      <c r="AC114" s="1"/>
      <c r="AD114" s="1"/>
      <c r="AE114" s="1"/>
      <c r="AG114" s="13"/>
      <c r="AH114" s="13"/>
      <c r="AI114" s="3"/>
    </row>
    <row r="115" spans="25:35">
      <c r="Y115" s="1"/>
      <c r="Z115" s="1"/>
      <c r="AA115" s="1"/>
      <c r="AB115" s="1"/>
      <c r="AC115" s="1"/>
      <c r="AD115" s="1"/>
      <c r="AE115" s="1"/>
      <c r="AG115" s="13"/>
      <c r="AH115" s="13"/>
      <c r="AI115" s="3"/>
    </row>
    <row r="116" spans="25:35">
      <c r="Y116" s="1"/>
      <c r="Z116" s="1"/>
      <c r="AA116" s="1"/>
      <c r="AB116" s="1"/>
      <c r="AC116" s="1"/>
      <c r="AD116" s="1"/>
      <c r="AE116" s="1"/>
      <c r="AG116" s="13"/>
      <c r="AH116" s="13"/>
      <c r="AI116" s="3"/>
    </row>
    <row r="117" spans="25:35">
      <c r="Y117" s="1"/>
      <c r="Z117" s="1"/>
      <c r="AA117" s="1"/>
      <c r="AB117" s="1"/>
      <c r="AC117" s="1"/>
      <c r="AD117" s="1"/>
      <c r="AE117" s="1"/>
      <c r="AG117" s="13"/>
      <c r="AH117" s="13"/>
      <c r="AI117" s="3"/>
    </row>
    <row r="118" spans="25:35">
      <c r="Y118" s="1"/>
      <c r="Z118" s="1"/>
      <c r="AA118" s="1"/>
      <c r="AB118" s="1"/>
      <c r="AC118" s="1"/>
      <c r="AD118" s="1"/>
      <c r="AE118" s="1"/>
      <c r="AG118" s="13"/>
      <c r="AH118" s="13"/>
      <c r="AI118" s="3"/>
    </row>
    <row r="119" spans="25:35">
      <c r="Y119" s="1"/>
      <c r="Z119" s="1"/>
      <c r="AA119" s="1"/>
      <c r="AB119" s="1"/>
      <c r="AC119" s="1"/>
      <c r="AD119" s="1"/>
      <c r="AE119" s="1"/>
      <c r="AG119" s="13"/>
      <c r="AH119" s="13"/>
      <c r="AI119" s="3"/>
    </row>
    <row r="120" spans="25:35">
      <c r="Y120" s="1"/>
      <c r="Z120" s="1"/>
      <c r="AA120" s="1"/>
      <c r="AB120" s="1"/>
      <c r="AC120" s="1"/>
      <c r="AD120" s="1"/>
      <c r="AE120" s="1"/>
      <c r="AG120" s="13"/>
      <c r="AH120" s="13"/>
      <c r="AI120" s="3"/>
    </row>
    <row r="121" spans="25:35">
      <c r="Y121" s="1"/>
      <c r="Z121" s="1"/>
      <c r="AA121" s="1"/>
      <c r="AB121" s="1"/>
      <c r="AC121" s="1"/>
      <c r="AD121" s="1"/>
      <c r="AE121" s="1"/>
      <c r="AG121" s="13"/>
      <c r="AH121" s="13"/>
      <c r="AI121" s="3"/>
    </row>
    <row r="122" spans="25:35">
      <c r="Y122" s="1"/>
      <c r="Z122" s="1"/>
      <c r="AA122" s="1"/>
      <c r="AB122" s="1"/>
      <c r="AC122" s="1"/>
      <c r="AD122" s="1"/>
      <c r="AE122" s="1"/>
      <c r="AG122" s="13"/>
      <c r="AH122" s="13"/>
      <c r="AI122" s="3"/>
    </row>
    <row r="123" spans="25:35">
      <c r="Y123" s="1"/>
      <c r="Z123" s="1"/>
      <c r="AA123" s="1"/>
      <c r="AB123" s="1"/>
      <c r="AC123" s="1"/>
      <c r="AD123" s="1"/>
      <c r="AE123" s="1"/>
      <c r="AG123" s="13"/>
      <c r="AH123" s="13"/>
      <c r="AI123" s="3"/>
    </row>
    <row r="124" spans="25:35">
      <c r="Y124" s="1"/>
      <c r="Z124" s="1"/>
      <c r="AA124" s="1"/>
      <c r="AB124" s="1"/>
      <c r="AC124" s="1"/>
      <c r="AD124" s="1"/>
      <c r="AE124" s="1"/>
      <c r="AG124" s="13"/>
      <c r="AH124" s="13"/>
      <c r="AI124" s="3"/>
    </row>
    <row r="125" spans="25:35">
      <c r="Y125" s="1"/>
      <c r="Z125" s="1"/>
      <c r="AA125" s="1"/>
      <c r="AB125" s="1"/>
      <c r="AC125" s="1"/>
      <c r="AD125" s="1"/>
      <c r="AE125" s="1"/>
      <c r="AG125" s="13"/>
      <c r="AH125" s="13"/>
      <c r="AI125" s="3"/>
    </row>
    <row r="126" spans="25:35">
      <c r="Y126" s="1"/>
      <c r="Z126" s="1"/>
      <c r="AA126" s="1"/>
      <c r="AB126" s="1"/>
      <c r="AC126" s="1"/>
      <c r="AD126" s="1"/>
      <c r="AE126" s="1"/>
      <c r="AG126" s="13"/>
      <c r="AH126" s="13"/>
      <c r="AI126" s="3"/>
    </row>
    <row r="127" spans="25:35">
      <c r="Y127" s="1"/>
      <c r="Z127" s="1"/>
      <c r="AA127" s="1"/>
      <c r="AB127" s="1"/>
      <c r="AC127" s="1"/>
      <c r="AD127" s="1"/>
      <c r="AE127" s="1"/>
      <c r="AG127" s="13"/>
      <c r="AH127" s="13"/>
      <c r="AI127" s="3"/>
    </row>
    <row r="128" spans="25:35">
      <c r="Y128" s="1"/>
      <c r="Z128" s="1"/>
      <c r="AA128" s="1"/>
      <c r="AB128" s="1"/>
      <c r="AC128" s="1"/>
      <c r="AD128" s="1"/>
      <c r="AE128" s="1"/>
      <c r="AG128" s="13"/>
      <c r="AH128" s="13"/>
      <c r="AI128" s="3"/>
    </row>
    <row r="129" spans="25:35">
      <c r="Y129" s="1"/>
      <c r="Z129" s="1"/>
      <c r="AA129" s="1"/>
      <c r="AB129" s="1"/>
      <c r="AC129" s="1"/>
      <c r="AD129" s="1"/>
      <c r="AE129" s="1"/>
      <c r="AG129" s="13"/>
      <c r="AH129" s="13"/>
      <c r="AI129" s="3"/>
    </row>
    <row r="130" spans="25:35">
      <c r="Y130" s="1"/>
      <c r="Z130" s="1"/>
      <c r="AA130" s="1"/>
      <c r="AB130" s="1"/>
      <c r="AC130" s="1"/>
      <c r="AD130" s="1"/>
      <c r="AE130" s="1"/>
      <c r="AG130" s="13"/>
      <c r="AH130" s="13"/>
      <c r="AI130" s="3"/>
    </row>
    <row r="131" spans="25:35">
      <c r="Y131" s="1"/>
      <c r="Z131" s="1"/>
      <c r="AA131" s="1"/>
      <c r="AB131" s="1"/>
      <c r="AC131" s="1"/>
      <c r="AD131" s="1"/>
      <c r="AE131" s="1"/>
      <c r="AG131" s="13"/>
      <c r="AH131" s="13"/>
      <c r="AI131" s="3"/>
    </row>
    <row r="132" spans="25:35">
      <c r="Y132" s="1"/>
      <c r="Z132" s="1"/>
      <c r="AA132" s="1"/>
      <c r="AB132" s="1"/>
      <c r="AC132" s="1"/>
      <c r="AD132" s="1"/>
      <c r="AE132" s="1"/>
      <c r="AG132" s="13"/>
      <c r="AH132" s="13"/>
      <c r="AI132" s="3"/>
    </row>
    <row r="133" spans="25:35">
      <c r="Y133" s="1"/>
      <c r="Z133" s="1"/>
      <c r="AA133" s="1"/>
      <c r="AB133" s="1"/>
      <c r="AC133" s="1"/>
      <c r="AD133" s="1"/>
      <c r="AE133" s="1"/>
      <c r="AG133" s="13"/>
      <c r="AH133" s="13"/>
      <c r="AI133" s="3"/>
    </row>
    <row r="134" spans="25:35">
      <c r="AG134" s="13"/>
      <c r="AH134" s="13"/>
      <c r="AI134" s="3"/>
    </row>
    <row r="135" spans="25:35">
      <c r="AG135" s="13"/>
      <c r="AH135" s="13"/>
      <c r="AI135" s="3"/>
    </row>
    <row r="136" spans="25:35">
      <c r="AG136" s="13"/>
      <c r="AH136" s="13"/>
      <c r="AI136" s="3"/>
    </row>
    <row r="137" spans="25:35">
      <c r="AG137" s="13"/>
      <c r="AH137" s="13"/>
      <c r="AI137" s="3"/>
    </row>
    <row r="138" spans="25:35">
      <c r="AG138" s="13"/>
      <c r="AH138" s="13"/>
      <c r="AI138" s="3"/>
    </row>
    <row r="139" spans="25:35">
      <c r="AG139" s="13"/>
      <c r="AH139" s="13"/>
      <c r="AI139" s="3"/>
    </row>
    <row r="140" spans="25:35">
      <c r="AG140" s="13"/>
      <c r="AH140" s="13"/>
      <c r="AI140" s="3"/>
    </row>
    <row r="141" spans="25:35">
      <c r="AG141" s="13"/>
      <c r="AH141" s="13"/>
      <c r="AI141" s="3"/>
    </row>
    <row r="142" spans="25:35">
      <c r="AG142" s="13"/>
      <c r="AH142" s="13"/>
      <c r="AI142" s="3"/>
    </row>
    <row r="143" spans="25:35">
      <c r="AG143" s="13"/>
      <c r="AH143" s="13"/>
      <c r="AI143" s="3"/>
    </row>
    <row r="144" spans="25:35">
      <c r="AG144" s="13"/>
      <c r="AH144" s="13"/>
      <c r="AI144" s="3"/>
    </row>
    <row r="145" spans="33:35">
      <c r="AG145" s="13"/>
      <c r="AH145" s="13"/>
      <c r="AI145" s="3"/>
    </row>
    <row r="146" spans="33:35">
      <c r="AG146" s="13"/>
      <c r="AH146" s="13"/>
      <c r="AI146" s="3"/>
    </row>
    <row r="147" spans="33:35">
      <c r="AG147" s="13"/>
      <c r="AH147" s="13"/>
      <c r="AI147" s="3"/>
    </row>
    <row r="148" spans="33:35">
      <c r="AG148" s="13"/>
      <c r="AH148" s="13"/>
      <c r="AI148" s="3"/>
    </row>
    <row r="149" spans="33:35">
      <c r="AG149" s="13"/>
      <c r="AH149" s="13"/>
      <c r="AI149" s="3"/>
    </row>
    <row r="150" spans="33:35">
      <c r="AG150" s="13"/>
      <c r="AH150" s="13"/>
      <c r="AI150" s="3"/>
    </row>
    <row r="151" spans="33:35">
      <c r="AG151" s="13"/>
      <c r="AH151" s="13"/>
      <c r="AI151" s="3"/>
    </row>
    <row r="152" spans="33:35">
      <c r="AG152" s="13"/>
      <c r="AH152" s="13"/>
      <c r="AI152" s="3"/>
    </row>
    <row r="153" spans="33:35">
      <c r="AG153" s="13"/>
      <c r="AH153" s="13"/>
      <c r="AI153" s="3"/>
    </row>
    <row r="154" spans="33:35">
      <c r="AG154" s="13"/>
      <c r="AH154" s="13"/>
      <c r="AI154" s="3"/>
    </row>
    <row r="155" spans="33:35">
      <c r="AG155" s="13"/>
      <c r="AH155" s="13"/>
      <c r="AI155" s="3"/>
    </row>
    <row r="156" spans="33:35">
      <c r="AG156" s="13"/>
      <c r="AH156" s="13"/>
      <c r="AI156" s="3"/>
    </row>
    <row r="157" spans="33:35">
      <c r="AG157" s="13"/>
      <c r="AH157" s="13"/>
      <c r="AI157" s="3"/>
    </row>
    <row r="158" spans="33:35">
      <c r="AG158" s="13"/>
      <c r="AH158" s="13"/>
      <c r="AI158" s="3"/>
    </row>
    <row r="159" spans="33:35">
      <c r="AG159" s="13"/>
      <c r="AH159" s="13"/>
      <c r="AI159" s="3"/>
    </row>
    <row r="160" spans="33:35">
      <c r="AG160" s="13"/>
      <c r="AH160" s="13"/>
      <c r="AI160" s="3"/>
    </row>
    <row r="161" spans="33:35">
      <c r="AG161" s="13"/>
      <c r="AH161" s="13"/>
      <c r="AI161" s="3"/>
    </row>
    <row r="162" spans="33:35">
      <c r="AG162" s="13"/>
      <c r="AH162" s="13"/>
      <c r="AI162" s="3"/>
    </row>
    <row r="163" spans="33:35">
      <c r="AG163" s="13"/>
      <c r="AH163" s="13"/>
      <c r="AI163" s="3"/>
    </row>
    <row r="164" spans="33:35">
      <c r="AG164" s="13"/>
      <c r="AH164" s="13"/>
      <c r="AI164" s="3"/>
    </row>
    <row r="165" spans="33:35">
      <c r="AG165" s="13"/>
      <c r="AH165" s="13"/>
      <c r="AI165" s="3"/>
    </row>
    <row r="166" spans="33:35">
      <c r="AG166" s="13"/>
      <c r="AH166" s="13"/>
      <c r="AI166" s="3"/>
    </row>
    <row r="167" spans="33:35">
      <c r="AG167" s="13"/>
      <c r="AH167" s="13"/>
      <c r="AI167" s="3"/>
    </row>
    <row r="168" spans="33:35">
      <c r="AG168" s="13"/>
      <c r="AH168" s="13"/>
      <c r="AI168" s="3"/>
    </row>
    <row r="169" spans="33:35">
      <c r="AI169" s="3"/>
    </row>
    <row r="170" spans="33:35">
      <c r="AI170" s="3"/>
    </row>
    <row r="171" spans="33:35">
      <c r="AI171" s="3"/>
    </row>
    <row r="172" spans="33:35">
      <c r="AI172" s="3"/>
    </row>
    <row r="173" spans="33:35">
      <c r="AI173" s="3"/>
    </row>
    <row r="174" spans="33:35">
      <c r="AI174" s="3"/>
    </row>
    <row r="175" spans="33:35">
      <c r="AI175" s="3"/>
    </row>
    <row r="176" spans="33:35">
      <c r="AI176" s="3"/>
    </row>
    <row r="177" spans="35:35">
      <c r="AI177" s="3"/>
    </row>
    <row r="178" spans="35:35">
      <c r="AI178" s="3"/>
    </row>
    <row r="179" spans="35:35">
      <c r="AI179" s="3"/>
    </row>
    <row r="180" spans="35:35">
      <c r="AI180" s="3"/>
    </row>
    <row r="181" spans="35:35">
      <c r="AI181" s="3"/>
    </row>
    <row r="182" spans="35:35">
      <c r="AI182" s="3"/>
    </row>
    <row r="183" spans="35:35">
      <c r="AI183" s="3"/>
    </row>
    <row r="184" spans="35:35">
      <c r="AI184" s="3"/>
    </row>
    <row r="185" spans="35:35">
      <c r="AI185" s="3"/>
    </row>
    <row r="186" spans="35:35">
      <c r="AI186" s="3"/>
    </row>
    <row r="187" spans="35:35">
      <c r="AI187" s="3"/>
    </row>
    <row r="188" spans="35:35">
      <c r="AI188" s="3"/>
    </row>
    <row r="189" spans="35:35">
      <c r="AI189" s="3"/>
    </row>
    <row r="190" spans="35:35">
      <c r="AI190" s="3"/>
    </row>
    <row r="191" spans="35:35">
      <c r="AI191" s="3"/>
    </row>
    <row r="192" spans="35:35">
      <c r="AI192" s="3"/>
    </row>
    <row r="193" spans="35:35">
      <c r="AI193" s="3"/>
    </row>
    <row r="194" spans="35:35">
      <c r="AI194" s="3"/>
    </row>
    <row r="195" spans="35:35">
      <c r="AI195" s="3"/>
    </row>
    <row r="196" spans="35:35">
      <c r="AI196" s="3"/>
    </row>
    <row r="197" spans="35:35">
      <c r="AI197" s="3"/>
    </row>
    <row r="198" spans="35:35">
      <c r="AI198" s="3"/>
    </row>
    <row r="199" spans="35:35">
      <c r="AI199" s="3"/>
    </row>
    <row r="200" spans="35:35">
      <c r="AI200" s="3"/>
    </row>
    <row r="201" spans="35:35">
      <c r="AI201" s="3"/>
    </row>
    <row r="202" spans="35:35">
      <c r="AI202" s="3"/>
    </row>
    <row r="203" spans="35:35">
      <c r="AI203" s="3"/>
    </row>
    <row r="204" spans="35:35">
      <c r="AI204" s="3"/>
    </row>
    <row r="205" spans="35:35">
      <c r="AI205" s="3"/>
    </row>
    <row r="206" spans="35:35">
      <c r="AI206" s="3"/>
    </row>
    <row r="207" spans="35:35">
      <c r="AI207" s="3"/>
    </row>
    <row r="208" spans="35:35">
      <c r="AI208" s="3"/>
    </row>
    <row r="209" spans="35:35">
      <c r="AI209" s="3"/>
    </row>
    <row r="210" spans="35:35">
      <c r="AI210" s="3"/>
    </row>
    <row r="211" spans="35:35">
      <c r="AI211" s="3"/>
    </row>
    <row r="212" spans="35:35">
      <c r="AI212" s="3"/>
    </row>
    <row r="213" spans="35:35">
      <c r="AI213" s="3"/>
    </row>
    <row r="214" spans="35:35">
      <c r="AI214" s="3"/>
    </row>
    <row r="215" spans="35:35">
      <c r="AI215" s="3"/>
    </row>
    <row r="216" spans="35:35">
      <c r="AI216" s="3"/>
    </row>
    <row r="217" spans="35:35">
      <c r="AI217" s="3"/>
    </row>
    <row r="218" spans="35:35">
      <c r="AI218" s="3"/>
    </row>
    <row r="219" spans="35:35">
      <c r="AI219" s="3"/>
    </row>
    <row r="220" spans="35:35">
      <c r="AI220" s="3"/>
    </row>
    <row r="221" spans="35:35">
      <c r="AI221" s="3"/>
    </row>
    <row r="222" spans="35:35">
      <c r="AI222" s="3"/>
    </row>
    <row r="223" spans="35:35">
      <c r="AI223" s="3"/>
    </row>
    <row r="224" spans="35:35">
      <c r="AI224" s="3"/>
    </row>
    <row r="225" spans="35:35">
      <c r="AI225" s="3"/>
    </row>
    <row r="226" spans="35:35">
      <c r="AI226" s="3"/>
    </row>
    <row r="227" spans="35:35">
      <c r="AI227" s="3"/>
    </row>
    <row r="228" spans="35:35">
      <c r="AI228" s="3"/>
    </row>
    <row r="229" spans="35:35">
      <c r="AI229" s="3"/>
    </row>
    <row r="230" spans="35:35">
      <c r="AI230" s="3"/>
    </row>
    <row r="231" spans="35:35">
      <c r="AI231" s="3"/>
    </row>
    <row r="232" spans="35:35">
      <c r="AI232" s="3"/>
    </row>
    <row r="233" spans="35:35">
      <c r="AI233" s="3"/>
    </row>
    <row r="234" spans="35:35">
      <c r="AI234" s="3"/>
    </row>
    <row r="235" spans="35:35">
      <c r="AI235" s="3"/>
    </row>
    <row r="236" spans="35:35">
      <c r="AI236" s="3"/>
    </row>
    <row r="237" spans="35:35">
      <c r="AI237" s="3"/>
    </row>
    <row r="238" spans="35:35">
      <c r="AI238" s="3"/>
    </row>
    <row r="239" spans="35:35">
      <c r="AI239" s="3"/>
    </row>
    <row r="240" spans="35:35">
      <c r="AI240" s="3"/>
    </row>
    <row r="241" spans="35:35">
      <c r="AI241" s="3"/>
    </row>
    <row r="242" spans="35:35">
      <c r="AI242" s="3"/>
    </row>
    <row r="243" spans="35:35">
      <c r="AI243" s="3"/>
    </row>
    <row r="244" spans="35:35">
      <c r="AI244" s="3"/>
    </row>
    <row r="245" spans="35:35">
      <c r="AI245" s="3"/>
    </row>
    <row r="246" spans="35:35">
      <c r="AI246" s="3"/>
    </row>
    <row r="247" spans="35:35">
      <c r="AI247" s="3"/>
    </row>
    <row r="248" spans="35:35">
      <c r="AI248" s="3"/>
    </row>
    <row r="249" spans="35:35">
      <c r="AI249" s="3"/>
    </row>
    <row r="250" spans="35:35">
      <c r="AI250" s="3"/>
    </row>
    <row r="251" spans="35:35">
      <c r="AI251" s="3"/>
    </row>
    <row r="252" spans="35:35">
      <c r="AI252" s="3"/>
    </row>
    <row r="253" spans="35:35">
      <c r="AI253" s="3"/>
    </row>
    <row r="254" spans="35:35">
      <c r="AI254" s="3"/>
    </row>
    <row r="255" spans="35:35">
      <c r="AI255" s="3"/>
    </row>
    <row r="256" spans="35:35">
      <c r="AI256" s="3"/>
    </row>
    <row r="257" spans="35:35">
      <c r="AI257" s="3"/>
    </row>
    <row r="258" spans="35:35">
      <c r="AI258" s="3"/>
    </row>
    <row r="259" spans="35:35">
      <c r="AI259" s="3"/>
    </row>
    <row r="260" spans="35:35">
      <c r="AI260" s="3"/>
    </row>
    <row r="261" spans="35:35">
      <c r="AI261" s="3"/>
    </row>
    <row r="262" spans="35:35">
      <c r="AI262" s="3"/>
    </row>
    <row r="263" spans="35:35">
      <c r="AI263" s="3"/>
    </row>
    <row r="264" spans="35:35">
      <c r="AI264" s="3"/>
    </row>
    <row r="265" spans="35:35">
      <c r="AI265" s="3"/>
    </row>
    <row r="266" spans="35:35">
      <c r="AI266" s="3"/>
    </row>
    <row r="267" spans="35:35">
      <c r="AI267" s="3"/>
    </row>
    <row r="268" spans="35:35">
      <c r="AI268" s="3"/>
    </row>
    <row r="269" spans="35:35">
      <c r="AI269" s="3"/>
    </row>
    <row r="270" spans="35:35">
      <c r="AI270" s="3"/>
    </row>
    <row r="271" spans="35:35">
      <c r="AI271" s="3"/>
    </row>
    <row r="272" spans="35:35">
      <c r="AI272" s="3"/>
    </row>
    <row r="273" spans="35:35">
      <c r="AI273" s="3"/>
    </row>
    <row r="274" spans="35:35">
      <c r="AI274" s="3"/>
    </row>
    <row r="275" spans="35:35">
      <c r="AI275" s="3"/>
    </row>
    <row r="276" spans="35:35">
      <c r="AI276" s="3"/>
    </row>
    <row r="277" spans="35:35">
      <c r="AI277" s="3"/>
    </row>
    <row r="278" spans="35:35">
      <c r="AI278" s="3"/>
    </row>
    <row r="279" spans="35:35">
      <c r="AI279" s="3"/>
    </row>
    <row r="280" spans="35:35">
      <c r="AI280" s="3"/>
    </row>
    <row r="281" spans="35:35">
      <c r="AI281" s="3"/>
    </row>
    <row r="282" spans="35:35">
      <c r="AI282" s="3"/>
    </row>
    <row r="283" spans="35:35">
      <c r="AI283" s="3"/>
    </row>
    <row r="284" spans="35:35">
      <c r="AI284" s="3"/>
    </row>
    <row r="285" spans="35:35">
      <c r="AI285" s="3"/>
    </row>
    <row r="286" spans="35:35">
      <c r="AI286" s="3"/>
    </row>
    <row r="287" spans="35:35">
      <c r="AI287" s="3"/>
    </row>
    <row r="288" spans="35:35">
      <c r="AI288" s="3"/>
    </row>
    <row r="289" spans="35:35">
      <c r="AI289" s="3"/>
    </row>
    <row r="290" spans="35:35">
      <c r="AI290" s="3"/>
    </row>
    <row r="291" spans="35:35">
      <c r="AI291" s="3"/>
    </row>
    <row r="292" spans="35:35">
      <c r="AI292" s="3"/>
    </row>
    <row r="293" spans="35:35">
      <c r="AI293" s="3"/>
    </row>
    <row r="294" spans="35:35">
      <c r="AI294" s="3"/>
    </row>
    <row r="295" spans="35:35">
      <c r="AI295" s="3"/>
    </row>
  </sheetData>
  <conditionalFormatting sqref="AH109:AH110">
    <cfRule type="cellIs" dxfId="0" priority="3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99F53-C432-426D-8854-8C74D2A2B31B}">
  <sheetPr transitionEvaluation="1"/>
  <dimension ref="P1:EB439"/>
  <sheetViews>
    <sheetView defaultGridColor="0" colorId="22" zoomScale="91" zoomScaleNormal="91" workbookViewId="0">
      <selection activeCell="P1" sqref="P1"/>
    </sheetView>
  </sheetViews>
  <sheetFormatPr baseColWidth="10" defaultRowHeight="15"/>
  <cols>
    <col min="35" max="40" width="5.81640625" customWidth="1"/>
    <col min="41" max="41" width="5.81640625" style="11" customWidth="1"/>
    <col min="42" max="42" width="5.81640625" customWidth="1"/>
    <col min="43" max="45" width="5.81640625" style="67" customWidth="1"/>
    <col min="46" max="51" width="5.81640625" customWidth="1"/>
    <col min="52" max="53" width="5.81640625" style="11" customWidth="1"/>
    <col min="54" max="54" width="5.81640625" customWidth="1"/>
    <col min="55" max="59" width="5.81640625" style="11" customWidth="1"/>
    <col min="60" max="61" width="5.81640625" customWidth="1"/>
    <col min="62" max="62" width="5.81640625" style="11" customWidth="1"/>
    <col min="63" max="63" width="5.08984375" style="11" customWidth="1"/>
    <col min="64" max="64" width="7.36328125" style="11" customWidth="1"/>
    <col min="65" max="65" width="5.36328125" customWidth="1"/>
    <col min="66" max="66" width="4.1796875" customWidth="1"/>
    <col min="67" max="67" width="5.54296875" style="67" customWidth="1"/>
    <col min="68" max="68" width="4.08984375" customWidth="1"/>
    <col min="69" max="69" width="1" customWidth="1"/>
    <col min="70" max="70" width="7" customWidth="1"/>
    <col min="71" max="71" width="5.90625" customWidth="1"/>
    <col min="72" max="72" width="6.6328125" customWidth="1"/>
    <col min="73" max="73" width="7.90625" customWidth="1"/>
    <col min="74" max="74" width="5" customWidth="1"/>
    <col min="75" max="75" width="6.36328125" customWidth="1"/>
    <col min="76" max="76" width="5" customWidth="1"/>
    <col min="77" max="77" width="7.90625" style="67" customWidth="1"/>
    <col min="78" max="78" width="6" customWidth="1"/>
    <col min="79" max="79" width="8" style="67" customWidth="1"/>
    <col min="80" max="80" width="8.08984375" style="67" customWidth="1"/>
    <col min="81" max="81" width="6" customWidth="1"/>
    <col min="82" max="82" width="8.08984375" customWidth="1"/>
    <col min="83" max="83" width="5.08984375" customWidth="1"/>
    <col min="84" max="84" width="7.1796875" customWidth="1"/>
    <col min="85" max="85" width="8.08984375" customWidth="1"/>
    <col min="86" max="86" width="8" style="67" customWidth="1"/>
    <col min="87" max="87" width="7" customWidth="1"/>
    <col min="88" max="88" width="7.08984375" customWidth="1"/>
    <col min="89" max="89" width="7.6328125" customWidth="1"/>
    <col min="90" max="90" width="7" customWidth="1"/>
    <col min="91" max="91" width="10.08984375" customWidth="1"/>
    <col min="92" max="93" width="8" customWidth="1"/>
    <col min="94" max="94" width="9.6328125" customWidth="1"/>
    <col min="95" max="95" width="7.6328125" customWidth="1"/>
    <col min="96" max="96" width="9.6328125" customWidth="1"/>
    <col min="97" max="97" width="9.1796875" customWidth="1"/>
    <col min="98" max="100" width="7.90625" customWidth="1"/>
    <col min="101" max="101" width="8.08984375" customWidth="1"/>
    <col min="102" max="102" width="8.54296875" customWidth="1"/>
    <col min="103" max="103" width="8" customWidth="1"/>
    <col min="104" max="104" width="6.453125" customWidth="1"/>
    <col min="105" max="105" width="8.08984375" customWidth="1"/>
    <col min="106" max="106" width="7.54296875" customWidth="1"/>
    <col min="107" max="107" width="8.36328125" customWidth="1"/>
    <col min="108" max="108" width="9.453125" customWidth="1"/>
    <col min="109" max="110" width="8.36328125" customWidth="1"/>
    <col min="111" max="111" width="8.90625" customWidth="1"/>
    <col min="112" max="112" width="8.36328125" customWidth="1"/>
    <col min="113" max="113" width="7.90625" customWidth="1"/>
    <col min="114" max="114" width="8" customWidth="1"/>
    <col min="115" max="116" width="9.90625" customWidth="1"/>
    <col min="117" max="117" width="9.08984375" customWidth="1"/>
    <col min="118" max="118" width="8.36328125" customWidth="1"/>
    <col min="119" max="119" width="8.6328125" customWidth="1"/>
    <col min="120" max="120" width="8.90625" customWidth="1"/>
    <col min="121" max="121" width="8.08984375" customWidth="1"/>
    <col min="122" max="122" width="8.6328125" customWidth="1"/>
    <col min="123" max="124" width="9.90625" customWidth="1"/>
    <col min="125" max="125" width="8.08984375" customWidth="1"/>
    <col min="126" max="126" width="8" customWidth="1"/>
    <col min="127" max="127" width="8.08984375" customWidth="1"/>
    <col min="128" max="128" width="11.08984375" customWidth="1"/>
    <col min="129" max="129" width="7.6328125" customWidth="1"/>
    <col min="130" max="130" width="8.08984375" customWidth="1"/>
    <col min="131" max="131" width="7.90625" customWidth="1"/>
    <col min="132" max="132" width="8.90625" customWidth="1"/>
    <col min="133" max="133" width="6.90625" customWidth="1"/>
    <col min="134" max="134" width="6.6328125" customWidth="1"/>
    <col min="135" max="136" width="8.08984375" customWidth="1"/>
    <col min="137" max="137" width="9.36328125" customWidth="1"/>
    <col min="138" max="138" width="10.08984375" customWidth="1"/>
    <col min="139" max="139" width="10.90625" customWidth="1"/>
    <col min="140" max="143" width="8.08984375" customWidth="1"/>
    <col min="144" max="144" width="8.36328125" customWidth="1"/>
    <col min="145" max="145" width="11.08984375" customWidth="1"/>
    <col min="146" max="146" width="8.08984375" customWidth="1"/>
    <col min="147" max="147" width="6.36328125" customWidth="1"/>
    <col min="148" max="148" width="7.453125" customWidth="1"/>
    <col min="149" max="149" width="7.6328125" customWidth="1"/>
    <col min="150" max="151" width="7.90625" customWidth="1"/>
    <col min="152" max="152" width="8" customWidth="1"/>
    <col min="153" max="153" width="7.6328125" customWidth="1"/>
    <col min="154" max="154" width="7.90625" customWidth="1"/>
    <col min="155" max="155" width="8.08984375" customWidth="1"/>
    <col min="156" max="156" width="7.54296875" customWidth="1"/>
    <col min="157" max="157" width="7.90625" customWidth="1"/>
    <col min="158" max="158" width="7.6328125" customWidth="1"/>
    <col min="159" max="159" width="7.90625" customWidth="1"/>
    <col min="160" max="160" width="7.54296875" customWidth="1"/>
    <col min="161" max="161" width="7.90625" customWidth="1"/>
    <col min="162" max="162" width="9.90625" customWidth="1"/>
    <col min="163" max="163" width="7.08984375" customWidth="1"/>
    <col min="164" max="164" width="8.08984375" customWidth="1"/>
    <col min="165" max="165" width="8.54296875" customWidth="1"/>
    <col min="166" max="166" width="9.90625" customWidth="1"/>
    <col min="167" max="167" width="8.36328125" customWidth="1"/>
    <col min="168" max="168" width="10.54296875" customWidth="1"/>
    <col min="169" max="169" width="7.90625" customWidth="1"/>
    <col min="170" max="170" width="8.08984375" customWidth="1"/>
    <col min="171" max="173" width="9.90625" customWidth="1"/>
    <col min="174" max="174" width="8.36328125" customWidth="1"/>
    <col min="175" max="175" width="8.6328125" customWidth="1"/>
    <col min="176" max="176" width="8.54296875" customWidth="1"/>
    <col min="177" max="177" width="8.6328125" customWidth="1"/>
    <col min="178" max="178" width="8.36328125" customWidth="1"/>
    <col min="179" max="179" width="10.6328125" customWidth="1"/>
    <col min="180" max="180" width="9.90625" customWidth="1"/>
    <col min="181" max="181" width="7.54296875" customWidth="1"/>
    <col min="182" max="182" width="8.54296875" customWidth="1"/>
    <col min="183" max="184" width="7.90625" customWidth="1"/>
    <col min="185" max="187" width="8.36328125" customWidth="1"/>
    <col min="188" max="189" width="8.08984375" customWidth="1"/>
    <col min="190" max="191" width="8.36328125" customWidth="1"/>
    <col min="192" max="192" width="8.54296875" customWidth="1"/>
    <col min="193" max="193" width="8.36328125" customWidth="1"/>
    <col min="194" max="194" width="8.6328125" customWidth="1"/>
    <col min="195" max="196" width="9.90625" customWidth="1"/>
    <col min="197" max="197" width="8.08984375" customWidth="1"/>
    <col min="198" max="198" width="8.54296875" customWidth="1"/>
    <col min="199" max="199" width="7.54296875" customWidth="1"/>
    <col min="200" max="200" width="8.08984375" customWidth="1"/>
    <col min="201" max="201" width="7.90625" customWidth="1"/>
    <col min="202" max="202" width="8.36328125" customWidth="1"/>
    <col min="203" max="203" width="8.08984375" customWidth="1"/>
    <col min="204" max="204" width="9.90625" customWidth="1"/>
    <col min="205" max="205" width="8" customWidth="1"/>
    <col min="206" max="206" width="7.90625" customWidth="1"/>
    <col min="207" max="207" width="8.90625" customWidth="1"/>
    <col min="208" max="208" width="8" customWidth="1"/>
    <col min="209" max="209" width="8.90625" customWidth="1"/>
    <col min="210" max="210" width="7.08984375" customWidth="1"/>
    <col min="211" max="211" width="9" customWidth="1"/>
    <col min="212" max="212" width="8.08984375" customWidth="1"/>
    <col min="213" max="213" width="10.36328125" customWidth="1"/>
    <col min="214" max="215" width="7.90625" customWidth="1"/>
    <col min="216" max="216" width="8.6328125" customWidth="1"/>
    <col min="217" max="217" width="8.90625" customWidth="1"/>
    <col min="218" max="218" width="8.6328125" customWidth="1"/>
    <col min="219" max="220" width="8.08984375" customWidth="1"/>
    <col min="221" max="221" width="7.54296875" customWidth="1"/>
    <col min="222" max="224" width="8.08984375" customWidth="1"/>
    <col min="225" max="225" width="8.6328125" customWidth="1"/>
    <col min="226" max="226" width="7.90625" customWidth="1"/>
    <col min="227" max="228" width="8.08984375" customWidth="1"/>
    <col min="229" max="229" width="7.90625" customWidth="1"/>
    <col min="232" max="232" width="8" customWidth="1"/>
    <col min="233" max="233" width="8.08984375" customWidth="1"/>
    <col min="234" max="234" width="8" customWidth="1"/>
    <col min="235" max="236" width="8.08984375" customWidth="1"/>
    <col min="237" max="239" width="7.90625" customWidth="1"/>
    <col min="240" max="240" width="8.08984375" customWidth="1"/>
    <col min="241" max="243" width="7.90625" customWidth="1"/>
    <col min="244" max="244" width="6.6328125" customWidth="1"/>
    <col min="245" max="245" width="8.36328125" customWidth="1"/>
    <col min="246" max="246" width="8" customWidth="1"/>
  </cols>
  <sheetData>
    <row r="1" spans="34:132">
      <c r="AI1" s="22"/>
      <c r="AJ1" s="22"/>
      <c r="AK1" s="22"/>
      <c r="AL1" s="22"/>
      <c r="AM1" s="22"/>
      <c r="AN1" s="22"/>
      <c r="AO1" s="22"/>
      <c r="AP1" s="22"/>
      <c r="AQ1" s="228"/>
      <c r="AR1" s="228"/>
      <c r="AS1" s="228"/>
      <c r="AT1" s="22"/>
      <c r="AU1" s="22"/>
      <c r="AV1" s="22"/>
      <c r="AW1" s="22"/>
      <c r="AX1" s="22"/>
      <c r="AY1" s="22"/>
      <c r="AZ1" s="226"/>
      <c r="BA1" s="226"/>
      <c r="BB1" s="22"/>
      <c r="BC1" s="226"/>
      <c r="BD1" s="226"/>
      <c r="BE1" s="226"/>
      <c r="BF1" s="226"/>
      <c r="BG1" s="226"/>
      <c r="BH1" s="22"/>
      <c r="BI1" s="22"/>
      <c r="BJ1" s="226"/>
      <c r="BK1" s="226"/>
      <c r="BL1" s="226"/>
      <c r="BM1" s="22"/>
      <c r="BN1" s="22"/>
      <c r="BO1" s="228"/>
      <c r="BP1" s="22"/>
      <c r="BQ1" s="22"/>
      <c r="BR1" s="22"/>
      <c r="BY1"/>
      <c r="CA1"/>
      <c r="CB1"/>
      <c r="CH1"/>
    </row>
    <row r="2" spans="34:132">
      <c r="AI2" s="22"/>
      <c r="AJ2" s="22"/>
      <c r="AK2" s="22"/>
      <c r="AL2" s="22"/>
      <c r="AM2" s="22"/>
      <c r="AN2" s="22"/>
      <c r="AO2" s="22"/>
      <c r="AP2" s="22"/>
      <c r="AQ2" s="228"/>
      <c r="AR2" s="228"/>
      <c r="AS2" s="228"/>
      <c r="AT2" s="22"/>
      <c r="AU2" s="22"/>
      <c r="AV2" s="22"/>
      <c r="AW2" s="22"/>
      <c r="AX2" s="22"/>
      <c r="AY2" s="22"/>
      <c r="AZ2" s="226"/>
      <c r="BA2" s="226"/>
      <c r="BB2" s="22"/>
      <c r="BC2" s="226"/>
      <c r="BD2" s="226"/>
      <c r="BE2" s="226"/>
      <c r="BF2" s="226"/>
      <c r="BG2" s="226"/>
      <c r="BH2" s="22"/>
      <c r="BI2" s="22"/>
      <c r="BJ2" s="226"/>
      <c r="BK2" s="226"/>
      <c r="BL2" s="226"/>
      <c r="BM2" s="22"/>
      <c r="BN2" s="22"/>
      <c r="BO2" s="228"/>
      <c r="BP2" s="22"/>
      <c r="BQ2" s="22"/>
      <c r="BR2" s="22"/>
      <c r="BY2"/>
      <c r="CA2"/>
      <c r="CB2"/>
      <c r="CH2"/>
    </row>
    <row r="3" spans="34:132">
      <c r="AI3" s="22"/>
      <c r="AJ3" s="22"/>
      <c r="AK3" s="22"/>
      <c r="AL3" s="22"/>
      <c r="AM3" s="22"/>
      <c r="AN3" s="22"/>
      <c r="AO3" s="22"/>
      <c r="AP3" s="22"/>
      <c r="AQ3" s="228"/>
      <c r="AR3" s="228"/>
      <c r="AS3" s="228"/>
      <c r="AT3" s="22"/>
      <c r="AU3" s="22"/>
      <c r="AV3" s="22"/>
      <c r="AW3" s="22"/>
      <c r="AX3" s="22"/>
      <c r="AY3" s="22"/>
      <c r="AZ3" s="226"/>
      <c r="BA3" s="226"/>
      <c r="BB3" s="22"/>
      <c r="BC3" s="226"/>
      <c r="BD3" s="226"/>
      <c r="BE3" s="226"/>
      <c r="BF3" s="226"/>
      <c r="BG3" s="226"/>
      <c r="BH3" s="22"/>
      <c r="BI3" s="22"/>
      <c r="BJ3" s="226"/>
      <c r="BK3" s="226"/>
      <c r="BL3" s="226"/>
      <c r="BM3" s="22"/>
      <c r="BN3" s="22"/>
      <c r="BO3" s="228"/>
      <c r="BP3" s="22"/>
      <c r="BQ3" s="22"/>
      <c r="BR3" s="22"/>
      <c r="BY3"/>
      <c r="CA3"/>
      <c r="CB3"/>
      <c r="CH3"/>
    </row>
    <row r="4" spans="34:132">
      <c r="AI4" s="22"/>
      <c r="AJ4" s="22"/>
      <c r="AK4" s="22"/>
      <c r="AL4" s="22"/>
      <c r="AM4" s="22"/>
      <c r="AN4" s="22"/>
      <c r="AO4" s="22"/>
      <c r="AP4" s="22"/>
      <c r="AQ4" s="228"/>
      <c r="AR4" s="228"/>
      <c r="AS4" s="228"/>
      <c r="AT4" s="22"/>
      <c r="AU4" s="22"/>
      <c r="AV4" s="22"/>
      <c r="AW4" s="22"/>
      <c r="AX4" s="22"/>
      <c r="AY4" s="22"/>
      <c r="AZ4" s="226"/>
      <c r="BA4" s="226"/>
      <c r="BB4" s="22"/>
      <c r="BC4" s="226"/>
      <c r="BD4" s="226"/>
      <c r="BE4" s="226"/>
      <c r="BF4" s="226"/>
      <c r="BG4" s="226"/>
      <c r="BH4" s="22"/>
      <c r="BI4" s="22"/>
      <c r="BJ4" s="226"/>
      <c r="BK4" s="226"/>
      <c r="BL4" s="226"/>
      <c r="BM4" s="22"/>
      <c r="BN4" s="22"/>
      <c r="BO4" s="228"/>
      <c r="BP4" s="22"/>
      <c r="BQ4" s="22"/>
      <c r="BR4" s="22"/>
      <c r="BY4"/>
      <c r="CA4"/>
      <c r="CB4"/>
      <c r="CH4"/>
    </row>
    <row r="5" spans="34:132">
      <c r="AI5" s="22"/>
      <c r="AJ5" s="22"/>
      <c r="AK5" s="22"/>
      <c r="AL5" s="22"/>
      <c r="AM5" s="22"/>
      <c r="AN5" s="22"/>
      <c r="AO5" s="22"/>
      <c r="AP5" s="22"/>
      <c r="AQ5" s="228"/>
      <c r="AR5" s="228"/>
      <c r="AS5" s="228"/>
      <c r="AT5" s="22"/>
      <c r="AU5" s="22"/>
      <c r="AV5" s="22"/>
      <c r="AW5" s="22"/>
      <c r="AX5" s="22"/>
      <c r="AY5" s="22"/>
      <c r="AZ5" s="226"/>
      <c r="BA5" s="226"/>
      <c r="BB5" s="22"/>
      <c r="BC5" s="226"/>
      <c r="BD5" s="226"/>
      <c r="BE5" s="226"/>
      <c r="BF5" s="226"/>
      <c r="BG5" s="226"/>
      <c r="BH5" s="22"/>
      <c r="BI5" s="22"/>
      <c r="BJ5" s="226"/>
      <c r="BK5" s="226"/>
      <c r="BL5" s="226"/>
      <c r="BM5" s="22"/>
      <c r="BN5" s="22"/>
      <c r="BO5" s="228"/>
      <c r="BP5" s="22"/>
      <c r="BQ5" s="22"/>
      <c r="BR5" s="22"/>
      <c r="BY5"/>
      <c r="CA5"/>
      <c r="CB5"/>
      <c r="CH5"/>
    </row>
    <row r="6" spans="34:132">
      <c r="AI6" s="22"/>
      <c r="AJ6" s="22"/>
      <c r="AK6" s="22"/>
      <c r="AL6" s="22"/>
      <c r="AM6" s="22"/>
      <c r="AN6" s="22"/>
      <c r="AO6" s="22"/>
      <c r="AP6" s="22"/>
      <c r="AQ6" s="228"/>
      <c r="AR6" s="228"/>
      <c r="AS6" s="228"/>
      <c r="AT6" s="22"/>
      <c r="AU6" s="22"/>
      <c r="AV6" s="22"/>
      <c r="AW6" s="22"/>
      <c r="AX6" s="22"/>
      <c r="AY6" s="22"/>
      <c r="AZ6" s="226"/>
      <c r="BA6" s="226"/>
      <c r="BB6" s="22"/>
      <c r="BC6" s="226"/>
      <c r="BD6" s="226"/>
      <c r="BE6" s="226"/>
      <c r="BF6" s="226"/>
      <c r="BG6" s="226"/>
      <c r="BH6" s="22"/>
      <c r="BI6" s="22"/>
      <c r="BJ6" s="226"/>
      <c r="BK6" s="226"/>
      <c r="BL6" s="226"/>
      <c r="BM6" s="22"/>
      <c r="BN6" s="22"/>
      <c r="BO6" s="228"/>
      <c r="BP6" s="22"/>
      <c r="BQ6" s="22"/>
      <c r="BR6" s="22"/>
      <c r="BY6"/>
      <c r="CA6"/>
      <c r="CB6"/>
      <c r="CH6"/>
    </row>
    <row r="7" spans="34:132">
      <c r="AI7" s="22"/>
      <c r="AJ7" s="22"/>
      <c r="AK7" s="22"/>
      <c r="AL7" s="22"/>
      <c r="AM7" s="22"/>
      <c r="AN7" s="22"/>
      <c r="AO7" s="22"/>
      <c r="AP7" s="22"/>
      <c r="AQ7" s="228"/>
      <c r="AR7" s="228"/>
      <c r="AS7" s="228"/>
      <c r="AT7" s="22"/>
      <c r="AU7" s="22"/>
      <c r="AV7" s="22"/>
      <c r="AW7" s="22"/>
      <c r="AX7" s="22"/>
      <c r="AY7" s="22"/>
      <c r="AZ7" s="226"/>
      <c r="BA7" s="226"/>
      <c r="BB7" s="22"/>
      <c r="BC7" s="226"/>
      <c r="BD7" s="226"/>
      <c r="BE7" s="226"/>
      <c r="BF7" s="226"/>
      <c r="BG7" s="226"/>
      <c r="BH7" s="22"/>
      <c r="BI7" s="22"/>
      <c r="BJ7" s="226"/>
      <c r="BK7" s="226"/>
      <c r="BL7" s="226"/>
      <c r="BM7" s="22"/>
      <c r="BN7" s="22"/>
      <c r="BO7" s="228"/>
      <c r="BP7" s="22"/>
      <c r="BQ7" s="22"/>
      <c r="BR7" s="22"/>
      <c r="BY7"/>
      <c r="CA7"/>
      <c r="CB7"/>
      <c r="CH7"/>
    </row>
    <row r="8" spans="34:132">
      <c r="AI8" s="22"/>
      <c r="AJ8" s="22"/>
      <c r="AK8" s="22"/>
      <c r="AL8" s="22"/>
      <c r="AM8" s="22"/>
      <c r="AN8" s="22"/>
      <c r="AO8" s="22"/>
      <c r="AP8" s="22"/>
      <c r="AQ8" s="228"/>
      <c r="AR8" s="228"/>
      <c r="AS8" s="228"/>
      <c r="AT8" s="22"/>
      <c r="AU8" s="22"/>
      <c r="AV8" s="22"/>
      <c r="AW8" s="22"/>
      <c r="AX8" s="22"/>
      <c r="AY8" s="22"/>
      <c r="AZ8" s="226"/>
      <c r="BA8" s="226"/>
      <c r="BB8" s="22"/>
      <c r="BC8" s="226"/>
      <c r="BD8" s="226"/>
      <c r="BE8" s="226"/>
      <c r="BF8" s="226"/>
      <c r="BG8" s="226"/>
      <c r="BH8" s="22"/>
      <c r="BI8" s="22"/>
      <c r="BJ8" s="226"/>
      <c r="BK8" s="226"/>
      <c r="BL8" s="226"/>
      <c r="BM8" s="22"/>
      <c r="BN8" s="22"/>
      <c r="BO8" s="228"/>
      <c r="BP8" s="22"/>
      <c r="BQ8" s="22"/>
      <c r="BR8" s="22"/>
      <c r="BY8"/>
      <c r="CA8"/>
      <c r="CB8"/>
      <c r="CH8"/>
    </row>
    <row r="9" spans="34:132" ht="15.6">
      <c r="AI9" s="22"/>
      <c r="AJ9" s="22"/>
      <c r="AK9" s="22"/>
      <c r="AL9" s="22"/>
      <c r="AM9" s="22"/>
      <c r="AN9" s="22"/>
      <c r="AO9" s="22"/>
      <c r="AP9" s="22"/>
      <c r="AQ9" s="228"/>
      <c r="AR9" s="228"/>
      <c r="AS9" s="228"/>
      <c r="AT9" s="22"/>
      <c r="AU9" s="22"/>
      <c r="AV9" s="22"/>
      <c r="AW9" s="22"/>
      <c r="AX9" s="22"/>
      <c r="AY9" s="22"/>
      <c r="AZ9" s="226"/>
      <c r="BA9" s="226"/>
      <c r="BB9" s="22"/>
      <c r="BC9" s="226"/>
      <c r="BD9" s="226"/>
      <c r="BE9" s="226"/>
      <c r="BF9" s="226"/>
      <c r="BG9" s="226"/>
      <c r="BH9" s="22"/>
      <c r="BI9" s="22"/>
      <c r="BJ9" s="226"/>
      <c r="BK9" s="226"/>
      <c r="BL9" s="226"/>
      <c r="BM9" s="22"/>
      <c r="BN9" s="22"/>
      <c r="BO9" s="228"/>
      <c r="BP9" s="22"/>
      <c r="BQ9" s="22"/>
      <c r="BR9" s="22"/>
      <c r="BU9" s="39"/>
      <c r="BV9" s="39"/>
      <c r="BW9" s="39"/>
      <c r="BY9" s="39"/>
      <c r="BZ9" s="39"/>
      <c r="CA9" s="4"/>
      <c r="CB9" s="2"/>
      <c r="CC9" s="2"/>
      <c r="CD9" s="2"/>
      <c r="CE9" s="2"/>
      <c r="CF9" s="2"/>
      <c r="CG9" s="2"/>
      <c r="CH9" s="2"/>
      <c r="CI9" s="2"/>
      <c r="CJ9" s="2"/>
      <c r="CL9" s="2"/>
      <c r="CS9" s="4"/>
      <c r="CT9" s="2"/>
      <c r="CU9" s="2"/>
      <c r="CV9" s="2"/>
      <c r="CW9" s="2"/>
      <c r="CX9" s="2"/>
      <c r="CY9" s="2"/>
      <c r="CZ9" s="2"/>
      <c r="DA9" s="2"/>
      <c r="DB9" s="2"/>
      <c r="DD9" s="2"/>
      <c r="DK9" s="4"/>
      <c r="DL9" s="2"/>
      <c r="DM9" s="2"/>
      <c r="DN9" s="2"/>
      <c r="DO9" s="2"/>
      <c r="DP9" s="2"/>
      <c r="DQ9" s="2"/>
      <c r="DR9" s="2"/>
      <c r="DS9" s="2"/>
      <c r="DT9" s="2"/>
      <c r="DV9" s="2"/>
    </row>
    <row r="10" spans="34:132" ht="15.6">
      <c r="AI10" s="22"/>
      <c r="AJ10" s="22"/>
      <c r="AK10" s="22"/>
      <c r="AL10" s="22"/>
      <c r="AM10" s="22"/>
      <c r="AN10" s="22"/>
      <c r="AO10" s="22"/>
      <c r="AP10" s="22"/>
      <c r="AQ10" s="228"/>
      <c r="AR10" s="228"/>
      <c r="AS10" s="228"/>
      <c r="AT10" s="22"/>
      <c r="AU10" s="22"/>
      <c r="AV10" s="22"/>
      <c r="AW10" s="22"/>
      <c r="AX10" s="22"/>
      <c r="AY10" s="22"/>
      <c r="AZ10" s="226"/>
      <c r="BA10" s="226"/>
      <c r="BB10" s="22"/>
      <c r="BC10" s="226"/>
      <c r="BD10" s="226"/>
      <c r="BE10" s="226"/>
      <c r="BF10" s="226"/>
      <c r="BG10" s="226"/>
      <c r="BH10" s="22"/>
      <c r="BI10" s="22"/>
      <c r="BJ10" s="226"/>
      <c r="BK10" s="226"/>
      <c r="BL10" s="226"/>
      <c r="BM10" s="22"/>
      <c r="BN10" s="22"/>
      <c r="BO10" s="228"/>
      <c r="BP10" s="22"/>
      <c r="BQ10" s="22"/>
      <c r="BR10" s="22"/>
      <c r="BU10" s="24"/>
      <c r="BV10" s="24"/>
      <c r="BW10" s="24"/>
      <c r="BX10" s="39"/>
      <c r="BY10" s="24"/>
      <c r="BZ10" s="24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</row>
    <row r="11" spans="34:132" s="2" customFormat="1" ht="15.6">
      <c r="AH11"/>
      <c r="AI11" s="22"/>
      <c r="AJ11" s="22"/>
      <c r="AK11" s="22"/>
      <c r="AL11" s="22"/>
      <c r="AM11" s="22"/>
      <c r="AN11" s="22"/>
      <c r="AO11" s="22"/>
      <c r="AP11" s="22"/>
      <c r="AQ11" s="228"/>
      <c r="AR11" s="228"/>
      <c r="AS11" s="228"/>
      <c r="AT11" s="22"/>
      <c r="AU11" s="22"/>
      <c r="AV11" s="22"/>
      <c r="AW11" s="22"/>
      <c r="AX11" s="22"/>
      <c r="AY11" s="22"/>
      <c r="AZ11" s="226"/>
      <c r="BA11" s="226"/>
      <c r="BB11" s="22"/>
      <c r="BC11" s="226"/>
      <c r="BD11" s="226"/>
      <c r="BE11" s="226"/>
      <c r="BF11" s="226"/>
      <c r="BG11" s="226"/>
      <c r="BH11" s="22"/>
      <c r="BI11" s="22"/>
      <c r="BJ11" s="226"/>
      <c r="BK11" s="226"/>
      <c r="BL11" s="226"/>
      <c r="BM11" s="22"/>
      <c r="BN11" s="22"/>
      <c r="BO11" s="228"/>
      <c r="BP11" s="22"/>
      <c r="BQ11" s="22"/>
      <c r="BR11" s="22"/>
      <c r="BS11"/>
      <c r="BT11"/>
      <c r="BU11" s="40"/>
      <c r="BV11" s="40"/>
      <c r="BW11" s="40"/>
      <c r="BX11" s="24"/>
      <c r="BY11" s="40"/>
      <c r="BZ11" s="40"/>
      <c r="CA11" s="42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42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42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</row>
    <row r="12" spans="34:132" s="3" customFormat="1">
      <c r="AH12"/>
      <c r="AI12" s="22"/>
      <c r="AJ12" s="22"/>
      <c r="AK12" s="22"/>
      <c r="AL12" s="22"/>
      <c r="AM12" s="22"/>
      <c r="AN12" s="22"/>
      <c r="AO12" s="22"/>
      <c r="AP12" s="22"/>
      <c r="AQ12" s="228"/>
      <c r="AR12" s="228"/>
      <c r="AS12" s="228"/>
      <c r="AT12" s="22"/>
      <c r="AU12" s="22"/>
      <c r="AV12" s="22"/>
      <c r="AW12" s="22"/>
      <c r="AX12" s="22"/>
      <c r="AY12" s="22"/>
      <c r="AZ12" s="226"/>
      <c r="BA12" s="226"/>
      <c r="BB12" s="22"/>
      <c r="BC12" s="226"/>
      <c r="BD12" s="226"/>
      <c r="BE12" s="226"/>
      <c r="BF12" s="226"/>
      <c r="BG12" s="226"/>
      <c r="BH12" s="22"/>
      <c r="BI12" s="22"/>
      <c r="BJ12" s="226"/>
      <c r="BK12" s="226"/>
      <c r="BL12" s="226"/>
      <c r="BM12" s="22"/>
      <c r="BN12" s="22"/>
      <c r="BO12" s="228"/>
      <c r="BP12" s="22"/>
      <c r="BQ12" s="22"/>
      <c r="BR12" s="22"/>
      <c r="BS12"/>
      <c r="BT12"/>
      <c r="BU12" s="40"/>
      <c r="BV12" s="40"/>
      <c r="BW12" s="40"/>
      <c r="BX12" s="40"/>
      <c r="BY12" s="40"/>
      <c r="BZ12" s="40"/>
      <c r="CA12" s="32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32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32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</row>
    <row r="13" spans="34:132" s="2" customFormat="1" ht="15.6">
      <c r="AH13"/>
      <c r="AI13" s="22"/>
      <c r="AJ13" s="22"/>
      <c r="AK13" s="22"/>
      <c r="AL13" s="22"/>
      <c r="AM13" s="22"/>
      <c r="AN13" s="22"/>
      <c r="AO13" s="22"/>
      <c r="AP13" s="22"/>
      <c r="AQ13" s="228"/>
      <c r="AR13" s="228"/>
      <c r="AS13" s="228"/>
      <c r="AT13" s="22"/>
      <c r="AU13" s="22"/>
      <c r="AV13" s="22"/>
      <c r="AW13" s="22"/>
      <c r="AX13" s="22"/>
      <c r="AY13" s="22"/>
      <c r="AZ13" s="226"/>
      <c r="BA13" s="226"/>
      <c r="BB13" s="22"/>
      <c r="BC13" s="226"/>
      <c r="BD13" s="226"/>
      <c r="BE13" s="226"/>
      <c r="BF13" s="226"/>
      <c r="BG13" s="226"/>
      <c r="BH13" s="22"/>
      <c r="BI13" s="22"/>
      <c r="BJ13" s="226"/>
      <c r="BK13" s="226"/>
      <c r="BL13" s="226"/>
      <c r="BM13" s="22"/>
      <c r="BN13" s="22"/>
      <c r="BO13" s="228"/>
      <c r="BP13" s="22"/>
      <c r="BQ13" s="22"/>
      <c r="BR13" s="22"/>
      <c r="BS13"/>
      <c r="BT13"/>
      <c r="BU13" s="41"/>
      <c r="BV13" s="41"/>
      <c r="BW13" s="41"/>
      <c r="BX13" s="40"/>
      <c r="BY13" s="41"/>
      <c r="BZ13" s="41"/>
      <c r="CA13" s="4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4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</row>
    <row r="14" spans="34:132" s="3" customFormat="1" ht="15.6">
      <c r="AH14"/>
      <c r="AI14" s="22"/>
      <c r="AJ14" s="22"/>
      <c r="AK14" s="22"/>
      <c r="AL14" s="22"/>
      <c r="AM14" s="22"/>
      <c r="AN14" s="22"/>
      <c r="AO14" s="22"/>
      <c r="AP14" s="22"/>
      <c r="AQ14" s="228"/>
      <c r="AR14" s="228"/>
      <c r="AS14" s="228"/>
      <c r="AT14" s="22"/>
      <c r="AU14" s="22"/>
      <c r="AV14" s="22"/>
      <c r="AW14" s="22"/>
      <c r="AX14" s="22"/>
      <c r="AY14" s="22"/>
      <c r="AZ14" s="226"/>
      <c r="BA14" s="226"/>
      <c r="BB14" s="22"/>
      <c r="BC14" s="226"/>
      <c r="BD14" s="226"/>
      <c r="BE14" s="226"/>
      <c r="BF14" s="226"/>
      <c r="BG14" s="226"/>
      <c r="BH14" s="22"/>
      <c r="BI14" s="22"/>
      <c r="BJ14" s="226"/>
      <c r="BK14" s="226"/>
      <c r="BL14" s="226"/>
      <c r="BM14" s="22"/>
      <c r="BN14" s="22"/>
      <c r="BO14" s="228"/>
      <c r="BP14" s="22"/>
      <c r="BQ14" s="22"/>
      <c r="BR14" s="22"/>
      <c r="BS14"/>
      <c r="BT14"/>
      <c r="BU14" s="40"/>
      <c r="BV14" s="40"/>
      <c r="BW14" s="40"/>
      <c r="BX14" s="41"/>
      <c r="BY14" s="40"/>
      <c r="BZ14" s="40"/>
      <c r="CA14" s="4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4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4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</row>
    <row r="15" spans="34:132" s="3" customFormat="1">
      <c r="AH15"/>
      <c r="AI15" s="22"/>
      <c r="AJ15" s="22"/>
      <c r="AK15" s="22"/>
      <c r="AL15" s="22"/>
      <c r="AM15" s="22"/>
      <c r="AN15" s="22"/>
      <c r="AO15" s="22"/>
      <c r="AP15" s="22"/>
      <c r="AQ15" s="228"/>
      <c r="AR15" s="228"/>
      <c r="AS15" s="228"/>
      <c r="AT15" s="22"/>
      <c r="AU15" s="22"/>
      <c r="AV15" s="22"/>
      <c r="AW15" s="22"/>
      <c r="AX15" s="22"/>
      <c r="AY15" s="22"/>
      <c r="AZ15" s="226"/>
      <c r="BA15" s="226"/>
      <c r="BB15" s="22"/>
      <c r="BC15" s="226"/>
      <c r="BD15" s="226"/>
      <c r="BE15" s="226"/>
      <c r="BF15" s="226"/>
      <c r="BG15" s="226"/>
      <c r="BH15" s="22"/>
      <c r="BI15" s="22"/>
      <c r="BJ15" s="226"/>
      <c r="BK15" s="226"/>
      <c r="BL15" s="226"/>
      <c r="BM15" s="22"/>
      <c r="BN15" s="22"/>
      <c r="BO15" s="228"/>
      <c r="BP15" s="22"/>
      <c r="BQ15" s="22"/>
      <c r="BR15" s="22"/>
      <c r="BS15"/>
      <c r="BT15"/>
      <c r="BU15" s="40"/>
      <c r="BV15" s="40"/>
      <c r="BW15" s="40"/>
      <c r="BX15" s="40"/>
      <c r="BY15" s="40"/>
      <c r="BZ15" s="40"/>
      <c r="CA15" s="4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4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4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</row>
    <row r="16" spans="34:132" s="3" customFormat="1">
      <c r="AH16"/>
      <c r="AI16" s="22"/>
      <c r="AJ16" s="22"/>
      <c r="AK16" s="22"/>
      <c r="AL16" s="22"/>
      <c r="AM16" s="22"/>
      <c r="AN16" s="22"/>
      <c r="AO16" s="22"/>
      <c r="AP16" s="22"/>
      <c r="AQ16" s="228"/>
      <c r="AR16" s="228"/>
      <c r="AS16" s="228"/>
      <c r="AT16" s="22"/>
      <c r="AU16" s="22"/>
      <c r="AV16" s="22"/>
      <c r="AW16" s="22"/>
      <c r="AX16" s="22"/>
      <c r="AY16" s="22"/>
      <c r="AZ16" s="226"/>
      <c r="BA16" s="226"/>
      <c r="BB16" s="22"/>
      <c r="BC16" s="226"/>
      <c r="BD16" s="226"/>
      <c r="BE16" s="226"/>
      <c r="BF16" s="226"/>
      <c r="BG16" s="226"/>
      <c r="BH16" s="22"/>
      <c r="BI16" s="22"/>
      <c r="BJ16" s="226"/>
      <c r="BK16" s="226"/>
      <c r="BL16" s="226"/>
      <c r="BM16" s="22"/>
      <c r="BN16" s="22"/>
      <c r="BO16" s="228"/>
      <c r="BP16" s="22"/>
      <c r="BQ16" s="22"/>
      <c r="BR16" s="22"/>
      <c r="BS16"/>
      <c r="BT16"/>
      <c r="BU16" s="40"/>
      <c r="BV16" s="40"/>
      <c r="BW16" s="40"/>
      <c r="BX16" s="40"/>
      <c r="BY16" s="40"/>
      <c r="BZ16" s="40"/>
      <c r="CA16" s="32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4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4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</row>
    <row r="17" spans="35:86">
      <c r="AI17" s="22"/>
      <c r="AJ17" s="22"/>
      <c r="AK17" s="22"/>
      <c r="AL17" s="22"/>
      <c r="AM17" s="22"/>
      <c r="AN17" s="22"/>
      <c r="AO17" s="22"/>
      <c r="AP17" s="22"/>
      <c r="AQ17" s="228"/>
      <c r="AR17" s="228"/>
      <c r="AS17" s="228"/>
      <c r="AT17" s="22"/>
      <c r="AU17" s="22"/>
      <c r="AV17" s="22"/>
      <c r="AW17" s="22"/>
      <c r="AX17" s="22"/>
      <c r="AY17" s="22"/>
      <c r="AZ17" s="226"/>
      <c r="BA17" s="226"/>
      <c r="BB17" s="22"/>
      <c r="BC17" s="226"/>
      <c r="BD17" s="226"/>
      <c r="BE17" s="226"/>
      <c r="BF17" s="226"/>
      <c r="BG17" s="226"/>
      <c r="BH17" s="22"/>
      <c r="BI17" s="22"/>
      <c r="BJ17" s="226"/>
      <c r="BK17" s="226"/>
      <c r="BL17" s="226"/>
      <c r="BM17" s="22"/>
      <c r="BN17" s="22"/>
      <c r="BO17" s="228"/>
      <c r="BP17" s="22"/>
      <c r="BQ17" s="22"/>
      <c r="BR17" s="22"/>
      <c r="BX17" s="40"/>
      <c r="BY17"/>
      <c r="CA17"/>
      <c r="CB17"/>
      <c r="CH17"/>
    </row>
    <row r="18" spans="35:86">
      <c r="AI18" s="22"/>
      <c r="AJ18" s="22"/>
      <c r="AK18" s="22"/>
      <c r="AL18" s="22"/>
      <c r="AM18" s="22"/>
      <c r="AN18" s="22"/>
      <c r="AO18" s="22"/>
      <c r="AP18" s="22"/>
      <c r="AQ18" s="228"/>
      <c r="AR18" s="228"/>
      <c r="AS18" s="228"/>
      <c r="AT18" s="22"/>
      <c r="AU18" s="22"/>
      <c r="AV18" s="22"/>
      <c r="AW18" s="22"/>
      <c r="AX18" s="22"/>
      <c r="AY18" s="22"/>
      <c r="AZ18" s="226"/>
      <c r="BA18" s="226"/>
      <c r="BB18" s="22"/>
      <c r="BC18" s="226"/>
      <c r="BD18" s="226"/>
      <c r="BE18" s="226"/>
      <c r="BF18" s="226"/>
      <c r="BG18" s="226"/>
      <c r="BH18" s="22"/>
      <c r="BI18" s="22"/>
      <c r="BJ18" s="226"/>
      <c r="BK18" s="226"/>
      <c r="BL18" s="226"/>
      <c r="BM18" s="22"/>
      <c r="BN18" s="22"/>
      <c r="BO18" s="228"/>
      <c r="BP18" s="22"/>
      <c r="BQ18" s="22"/>
      <c r="BR18" s="22"/>
      <c r="BY18"/>
      <c r="CA18"/>
      <c r="CB18"/>
      <c r="CH18"/>
    </row>
    <row r="19" spans="35:86">
      <c r="AI19" s="22"/>
      <c r="AJ19" s="22"/>
      <c r="AK19" s="22"/>
      <c r="AL19" s="22"/>
      <c r="AM19" s="22"/>
      <c r="AN19" s="22"/>
      <c r="AO19" s="22"/>
      <c r="AP19" s="22"/>
      <c r="AQ19" s="228"/>
      <c r="AR19" s="228"/>
      <c r="AS19" s="228"/>
      <c r="AT19" s="22"/>
      <c r="AU19" s="22"/>
      <c r="AV19" s="22"/>
      <c r="AW19" s="22"/>
      <c r="AX19" s="22"/>
      <c r="AY19" s="22"/>
      <c r="AZ19" s="226"/>
      <c r="BA19" s="226"/>
      <c r="BB19" s="22"/>
      <c r="BC19" s="226"/>
      <c r="BD19" s="226"/>
      <c r="BE19" s="226"/>
      <c r="BF19" s="226"/>
      <c r="BG19" s="226"/>
      <c r="BH19" s="22"/>
      <c r="BI19" s="22"/>
      <c r="BJ19" s="226"/>
      <c r="BK19" s="226"/>
      <c r="BL19" s="226"/>
      <c r="BM19" s="22"/>
      <c r="BN19" s="22"/>
      <c r="BO19" s="228"/>
      <c r="BP19" s="22"/>
      <c r="BQ19" s="22"/>
      <c r="BR19" s="22"/>
      <c r="BY19"/>
      <c r="CA19"/>
      <c r="CB19"/>
      <c r="CH19"/>
    </row>
    <row r="20" spans="35:86">
      <c r="AI20" s="22"/>
      <c r="AJ20" s="22"/>
      <c r="AK20" s="22"/>
      <c r="AL20" s="22"/>
      <c r="AM20" s="22"/>
      <c r="AN20" s="22"/>
      <c r="AO20" s="22"/>
      <c r="AP20" s="22"/>
      <c r="AQ20" s="228"/>
      <c r="AR20" s="228"/>
      <c r="AS20" s="228"/>
      <c r="AT20" s="22"/>
      <c r="AU20" s="22"/>
      <c r="AV20" s="22"/>
      <c r="AW20" s="22"/>
      <c r="AX20" s="22"/>
      <c r="AY20" s="22"/>
      <c r="AZ20" s="226"/>
      <c r="BA20" s="226"/>
      <c r="BB20" s="22"/>
      <c r="BC20" s="226"/>
      <c r="BD20" s="226"/>
      <c r="BE20" s="226"/>
      <c r="BF20" s="226"/>
      <c r="BG20" s="226"/>
      <c r="BH20" s="22"/>
      <c r="BI20" s="22"/>
      <c r="BJ20" s="226"/>
      <c r="BK20" s="226"/>
      <c r="BL20" s="226"/>
      <c r="BM20" s="22"/>
      <c r="BN20" s="22"/>
      <c r="BO20" s="228"/>
      <c r="BP20" s="22"/>
      <c r="BQ20" s="22"/>
      <c r="BR20" s="22"/>
      <c r="BY20"/>
      <c r="CA20"/>
      <c r="CB20"/>
      <c r="CH20"/>
    </row>
    <row r="21" spans="35:86">
      <c r="AI21" s="22"/>
      <c r="AJ21" s="22"/>
      <c r="AK21" s="22"/>
      <c r="AL21" s="22"/>
      <c r="AM21" s="22"/>
      <c r="AN21" s="22"/>
      <c r="AO21" s="22"/>
      <c r="AP21" s="22"/>
      <c r="AQ21" s="228"/>
      <c r="AR21" s="228"/>
      <c r="AS21" s="228"/>
      <c r="AT21" s="22"/>
      <c r="AU21" s="22"/>
      <c r="AV21" s="22"/>
      <c r="AW21" s="22"/>
      <c r="AX21" s="22"/>
      <c r="AY21" s="22"/>
      <c r="AZ21" s="226"/>
      <c r="BA21" s="226"/>
      <c r="BB21" s="22"/>
      <c r="BC21" s="226"/>
      <c r="BD21" s="226"/>
      <c r="BE21" s="226"/>
      <c r="BF21" s="226"/>
      <c r="BG21" s="226"/>
      <c r="BH21" s="22"/>
      <c r="BI21" s="22"/>
      <c r="BJ21" s="226"/>
      <c r="BK21" s="226"/>
      <c r="BL21" s="226"/>
      <c r="BM21" s="22"/>
      <c r="BN21" s="22"/>
      <c r="BO21" s="228"/>
      <c r="BP21" s="22"/>
      <c r="BQ21" s="22"/>
      <c r="BR21" s="22"/>
      <c r="BY21"/>
      <c r="CA21"/>
      <c r="CB21"/>
      <c r="CH21"/>
    </row>
    <row r="22" spans="35:86">
      <c r="AI22" s="22"/>
      <c r="AJ22" s="22"/>
      <c r="AK22" s="22"/>
      <c r="AL22" s="22"/>
      <c r="AM22" s="22"/>
      <c r="AN22" s="22"/>
      <c r="AO22" s="22"/>
      <c r="AP22" s="22"/>
      <c r="AQ22" s="228"/>
      <c r="AR22" s="228"/>
      <c r="AS22" s="228"/>
      <c r="AT22" s="22"/>
      <c r="AU22" s="22"/>
      <c r="AV22" s="22"/>
      <c r="AW22" s="22"/>
      <c r="AX22" s="22"/>
      <c r="AY22" s="22"/>
      <c r="AZ22" s="226"/>
      <c r="BA22" s="226"/>
      <c r="BB22" s="22"/>
      <c r="BC22" s="226"/>
      <c r="BD22" s="226"/>
      <c r="BE22" s="226"/>
      <c r="BF22" s="226"/>
      <c r="BG22" s="226"/>
      <c r="BH22" s="22"/>
      <c r="BI22" s="22"/>
      <c r="BJ22" s="226"/>
      <c r="BK22" s="226"/>
      <c r="BL22" s="226"/>
      <c r="BM22" s="22"/>
      <c r="BN22" s="22"/>
      <c r="BO22" s="228"/>
      <c r="BP22" s="22"/>
      <c r="BQ22" s="22"/>
      <c r="BR22" s="22"/>
      <c r="BY22"/>
      <c r="CA22"/>
      <c r="CB22"/>
      <c r="CH22"/>
    </row>
    <row r="23" spans="35:86">
      <c r="AI23" s="22"/>
      <c r="AJ23" s="22"/>
      <c r="AK23" s="22"/>
      <c r="AL23" s="22"/>
      <c r="AM23" s="22"/>
      <c r="AN23" s="22"/>
      <c r="AO23" s="22"/>
      <c r="AP23" s="22"/>
      <c r="AQ23" s="228"/>
      <c r="AR23" s="228"/>
      <c r="AS23" s="228"/>
      <c r="AT23" s="22"/>
      <c r="AU23" s="22"/>
      <c r="AV23" s="22"/>
      <c r="AW23" s="22"/>
      <c r="AX23" s="22"/>
      <c r="AY23" s="22"/>
      <c r="AZ23" s="226"/>
      <c r="BA23" s="226"/>
      <c r="BB23" s="22"/>
      <c r="BC23" s="226"/>
      <c r="BD23" s="226"/>
      <c r="BE23" s="226"/>
      <c r="BF23" s="226"/>
      <c r="BG23" s="226"/>
      <c r="BH23" s="22"/>
      <c r="BI23" s="22"/>
      <c r="BJ23" s="226"/>
      <c r="BK23" s="226"/>
      <c r="BL23" s="226"/>
      <c r="BM23" s="22"/>
      <c r="BN23" s="22"/>
      <c r="BO23" s="228"/>
      <c r="BP23" s="22"/>
      <c r="BQ23" s="22"/>
      <c r="BR23" s="22"/>
      <c r="BY23"/>
      <c r="CA23"/>
      <c r="CB23"/>
      <c r="CH23"/>
    </row>
    <row r="24" spans="35:86">
      <c r="AI24" s="22"/>
      <c r="AJ24" s="22"/>
      <c r="AK24" s="22"/>
      <c r="AL24" s="22"/>
      <c r="AM24" s="22"/>
      <c r="AN24" s="22"/>
      <c r="AO24" s="22"/>
      <c r="AP24" s="22"/>
      <c r="AQ24" s="228"/>
      <c r="AR24" s="228"/>
      <c r="AS24" s="228"/>
      <c r="AT24" s="22"/>
      <c r="AU24" s="22"/>
      <c r="AV24" s="22"/>
      <c r="AW24" s="22"/>
      <c r="AX24" s="22"/>
      <c r="AY24" s="22"/>
      <c r="AZ24" s="226"/>
      <c r="BA24" s="226"/>
      <c r="BB24" s="22"/>
      <c r="BC24" s="226"/>
      <c r="BD24" s="226"/>
      <c r="BE24" s="226"/>
      <c r="BF24" s="226"/>
      <c r="BG24" s="226"/>
      <c r="BH24" s="22"/>
      <c r="BI24" s="22"/>
      <c r="BJ24" s="226"/>
      <c r="BK24" s="226"/>
      <c r="BL24" s="226"/>
      <c r="BM24" s="22"/>
      <c r="BN24" s="22"/>
      <c r="BO24" s="228"/>
      <c r="BP24" s="22"/>
      <c r="BQ24" s="22"/>
      <c r="BR24" s="22"/>
      <c r="BY24"/>
      <c r="CA24"/>
      <c r="CB24"/>
      <c r="CH24"/>
    </row>
    <row r="25" spans="35:86">
      <c r="AI25" s="22"/>
      <c r="AJ25" s="22"/>
      <c r="AK25" s="22"/>
      <c r="AL25" s="22"/>
      <c r="AM25" s="22"/>
      <c r="AN25" s="22"/>
      <c r="AO25" s="22"/>
      <c r="AP25" s="22"/>
      <c r="AQ25" s="228"/>
      <c r="AR25" s="228"/>
      <c r="AS25" s="228"/>
      <c r="AT25" s="22"/>
      <c r="AU25" s="22"/>
      <c r="AV25" s="22"/>
      <c r="AW25" s="22"/>
      <c r="AX25" s="22"/>
      <c r="AY25" s="22"/>
      <c r="AZ25" s="226"/>
      <c r="BA25" s="226"/>
      <c r="BB25" s="22"/>
      <c r="BC25" s="226"/>
      <c r="BD25" s="226"/>
      <c r="BE25" s="226"/>
      <c r="BF25" s="226"/>
      <c r="BG25" s="226"/>
      <c r="BH25" s="22"/>
      <c r="BI25" s="22"/>
      <c r="BJ25" s="226"/>
      <c r="BK25" s="226"/>
      <c r="BL25" s="226"/>
      <c r="BM25" s="22"/>
      <c r="BN25" s="22"/>
      <c r="BO25" s="228"/>
      <c r="BP25" s="22"/>
      <c r="BQ25" s="22"/>
      <c r="BR25" s="22"/>
      <c r="BY25"/>
      <c r="CA25"/>
      <c r="CB25"/>
      <c r="CH25"/>
    </row>
    <row r="26" spans="35:86">
      <c r="AI26" s="22"/>
      <c r="AJ26" s="22"/>
      <c r="AK26" s="22"/>
      <c r="AL26" s="22"/>
      <c r="AM26" s="22"/>
      <c r="AN26" s="22"/>
      <c r="AO26" s="22"/>
      <c r="AP26" s="22"/>
      <c r="AQ26" s="228"/>
      <c r="AR26" s="228"/>
      <c r="AS26" s="228"/>
      <c r="AT26" s="22"/>
      <c r="AU26" s="22"/>
      <c r="AV26" s="22"/>
      <c r="AW26" s="22"/>
      <c r="AX26" s="22"/>
      <c r="AY26" s="22"/>
      <c r="AZ26" s="226"/>
      <c r="BA26" s="226"/>
      <c r="BB26" s="22"/>
      <c r="BC26" s="226"/>
      <c r="BD26" s="226"/>
      <c r="BE26" s="226"/>
      <c r="BF26" s="226"/>
      <c r="BG26" s="226"/>
      <c r="BH26" s="22"/>
      <c r="BI26" s="22"/>
      <c r="BJ26" s="226"/>
      <c r="BK26" s="226"/>
      <c r="BL26" s="226"/>
      <c r="BM26" s="22"/>
      <c r="BN26" s="22"/>
      <c r="BO26" s="228"/>
      <c r="BP26" s="22"/>
      <c r="BQ26" s="22"/>
      <c r="BR26" s="22"/>
      <c r="BY26"/>
      <c r="CA26"/>
      <c r="CB26"/>
      <c r="CH26"/>
    </row>
    <row r="27" spans="35:86">
      <c r="AI27" s="22"/>
      <c r="AJ27" s="22"/>
      <c r="AK27" s="22"/>
      <c r="AL27" s="22"/>
      <c r="AM27" s="22"/>
      <c r="AN27" s="22"/>
      <c r="AO27" s="22"/>
      <c r="AP27" s="22"/>
      <c r="AQ27" s="228"/>
      <c r="AR27" s="228"/>
      <c r="AS27" s="228"/>
      <c r="AT27" s="22"/>
      <c r="AU27" s="22"/>
      <c r="AV27" s="22"/>
      <c r="AW27" s="22"/>
      <c r="AX27" s="22"/>
      <c r="AY27" s="22"/>
      <c r="AZ27" s="226"/>
      <c r="BA27" s="226"/>
      <c r="BB27" s="22"/>
      <c r="BC27" s="226"/>
      <c r="BD27" s="226"/>
      <c r="BE27" s="226"/>
      <c r="BF27" s="226"/>
      <c r="BG27" s="226"/>
      <c r="BH27" s="22"/>
      <c r="BI27" s="22"/>
      <c r="BJ27" s="226"/>
      <c r="BK27" s="226"/>
      <c r="BL27" s="226"/>
      <c r="BM27" s="22"/>
      <c r="BN27" s="22"/>
      <c r="BO27" s="228"/>
      <c r="BP27" s="22"/>
      <c r="BQ27" s="22"/>
      <c r="BR27" s="22"/>
      <c r="BY27"/>
      <c r="CA27"/>
      <c r="CB27"/>
      <c r="CH27"/>
    </row>
    <row r="28" spans="35:86">
      <c r="AI28" s="22"/>
      <c r="AJ28" s="22"/>
      <c r="AK28" s="22"/>
      <c r="AL28" s="22"/>
      <c r="AM28" s="22"/>
      <c r="AN28" s="22"/>
      <c r="AO28" s="22"/>
      <c r="AP28" s="22"/>
      <c r="AQ28" s="228"/>
      <c r="AR28" s="228"/>
      <c r="AS28" s="228"/>
      <c r="AT28" s="22"/>
      <c r="AU28" s="22"/>
      <c r="AV28" s="22"/>
      <c r="AW28" s="22"/>
      <c r="AX28" s="22"/>
      <c r="AY28" s="22"/>
      <c r="AZ28" s="226"/>
      <c r="BA28" s="226"/>
      <c r="BB28" s="22"/>
      <c r="BC28" s="226"/>
      <c r="BD28" s="226"/>
      <c r="BE28" s="226"/>
      <c r="BF28" s="226"/>
      <c r="BG28" s="226"/>
      <c r="BH28" s="22"/>
      <c r="BI28" s="22"/>
      <c r="BJ28" s="226"/>
      <c r="BK28" s="226"/>
      <c r="BL28" s="226"/>
      <c r="BM28" s="22"/>
      <c r="BN28" s="22"/>
      <c r="BO28" s="228"/>
      <c r="BP28" s="22"/>
      <c r="BQ28" s="22"/>
      <c r="BR28" s="22"/>
      <c r="BY28"/>
      <c r="CA28"/>
      <c r="CB28"/>
      <c r="CH28"/>
    </row>
    <row r="29" spans="35:86">
      <c r="AI29" s="22"/>
      <c r="AJ29" s="22"/>
      <c r="AK29" s="22"/>
      <c r="AL29" s="22"/>
      <c r="AM29" s="22"/>
      <c r="AN29" s="22"/>
      <c r="AO29" s="22"/>
      <c r="AP29" s="22"/>
      <c r="AQ29" s="228"/>
      <c r="AR29" s="228"/>
      <c r="AS29" s="228"/>
      <c r="AT29" s="22"/>
      <c r="AU29" s="22"/>
      <c r="AV29" s="22"/>
      <c r="AW29" s="22"/>
      <c r="AX29" s="22"/>
      <c r="AY29" s="22"/>
      <c r="AZ29" s="226"/>
      <c r="BA29" s="226"/>
      <c r="BB29" s="22"/>
      <c r="BC29" s="226"/>
      <c r="BD29" s="226"/>
      <c r="BE29" s="226"/>
      <c r="BF29" s="226"/>
      <c r="BG29" s="226"/>
      <c r="BH29" s="22"/>
      <c r="BI29" s="22"/>
      <c r="BJ29" s="226"/>
      <c r="BK29" s="226"/>
      <c r="BL29" s="226"/>
      <c r="BM29" s="22"/>
      <c r="BN29" s="22"/>
      <c r="BO29" s="228"/>
      <c r="BP29" s="22"/>
      <c r="BQ29" s="22"/>
      <c r="BR29" s="22"/>
      <c r="BY29"/>
      <c r="CA29"/>
      <c r="CB29"/>
      <c r="CH29"/>
    </row>
    <row r="30" spans="35:86">
      <c r="AI30" s="22"/>
      <c r="AJ30" s="22"/>
      <c r="AK30" s="22"/>
      <c r="AL30" s="22"/>
      <c r="AM30" s="22"/>
      <c r="AN30" s="22"/>
      <c r="AO30" s="22"/>
      <c r="AP30" s="22"/>
      <c r="AQ30" s="228"/>
      <c r="AR30" s="228"/>
      <c r="AS30" s="228"/>
      <c r="AT30" s="22"/>
      <c r="AU30" s="22"/>
      <c r="AV30" s="22"/>
      <c r="AW30" s="22"/>
      <c r="AX30" s="22"/>
      <c r="AY30" s="22"/>
      <c r="AZ30" s="226"/>
      <c r="BA30" s="226"/>
      <c r="BB30" s="22"/>
      <c r="BC30" s="226"/>
      <c r="BD30" s="226"/>
      <c r="BE30" s="226"/>
      <c r="BF30" s="226"/>
      <c r="BG30" s="226"/>
      <c r="BH30" s="22"/>
      <c r="BI30" s="22"/>
      <c r="BJ30" s="226"/>
      <c r="BK30" s="226"/>
      <c r="BL30" s="226"/>
      <c r="BM30" s="22"/>
      <c r="BN30" s="22"/>
      <c r="BO30" s="228"/>
      <c r="BP30" s="22"/>
      <c r="BQ30" s="22"/>
      <c r="BR30" s="22"/>
      <c r="BY30"/>
      <c r="CA30"/>
      <c r="CB30"/>
      <c r="CH30"/>
    </row>
    <row r="31" spans="35:86">
      <c r="AI31" s="22"/>
      <c r="AJ31" s="22"/>
      <c r="AK31" s="22"/>
      <c r="AL31" s="22"/>
      <c r="AM31" s="22"/>
      <c r="AN31" s="22"/>
      <c r="AO31" s="22"/>
      <c r="AP31" s="22"/>
      <c r="AQ31" s="228"/>
      <c r="AR31" s="228"/>
      <c r="AS31" s="228"/>
      <c r="AT31" s="22"/>
      <c r="AU31" s="22"/>
      <c r="AV31" s="22"/>
      <c r="AW31" s="22"/>
      <c r="AX31" s="22"/>
      <c r="AY31" s="22"/>
      <c r="AZ31" s="226"/>
      <c r="BA31" s="226"/>
      <c r="BB31" s="22"/>
      <c r="BC31" s="226"/>
      <c r="BD31" s="226"/>
      <c r="BE31" s="226"/>
      <c r="BF31" s="226"/>
      <c r="BG31" s="226"/>
      <c r="BH31" s="22"/>
      <c r="BI31" s="22"/>
      <c r="BJ31" s="226"/>
      <c r="BK31" s="226"/>
      <c r="BL31" s="226"/>
      <c r="BM31" s="22"/>
      <c r="BN31" s="22"/>
      <c r="BO31" s="228"/>
      <c r="BP31" s="22"/>
      <c r="BQ31" s="22"/>
      <c r="BR31" s="22"/>
      <c r="BY31"/>
      <c r="CA31"/>
      <c r="CB31"/>
      <c r="CH31"/>
    </row>
    <row r="32" spans="35:86">
      <c r="AI32" s="22"/>
      <c r="AJ32" s="22"/>
      <c r="AK32" s="22"/>
      <c r="AL32" s="22"/>
      <c r="AM32" s="22"/>
      <c r="AN32" s="22"/>
      <c r="AO32" s="22"/>
      <c r="AP32" s="22"/>
      <c r="AQ32" s="228"/>
      <c r="AR32" s="228"/>
      <c r="AS32" s="228"/>
      <c r="AT32" s="22"/>
      <c r="AU32" s="22"/>
      <c r="AV32" s="22"/>
      <c r="AW32" s="22"/>
      <c r="AX32" s="22"/>
      <c r="AY32" s="22"/>
      <c r="AZ32" s="226"/>
      <c r="BA32" s="226"/>
      <c r="BB32" s="22"/>
      <c r="BC32" s="226"/>
      <c r="BD32" s="226"/>
      <c r="BE32" s="226"/>
      <c r="BF32" s="226"/>
      <c r="BG32" s="226"/>
      <c r="BH32" s="22"/>
      <c r="BI32" s="22"/>
      <c r="BJ32" s="226"/>
      <c r="BK32" s="226"/>
      <c r="BL32" s="226"/>
      <c r="BM32" s="22"/>
      <c r="BN32" s="22"/>
      <c r="BO32" s="228"/>
      <c r="BP32" s="22"/>
      <c r="BQ32" s="22"/>
      <c r="BR32" s="22"/>
      <c r="BY32"/>
      <c r="CA32"/>
      <c r="CB32"/>
      <c r="CH32"/>
    </row>
    <row r="33" spans="35:86">
      <c r="AI33" s="22"/>
      <c r="AJ33" s="22"/>
      <c r="AK33" s="22"/>
      <c r="AL33" s="22"/>
      <c r="AM33" s="22"/>
      <c r="AN33" s="22"/>
      <c r="AO33" s="22"/>
      <c r="AP33" s="22"/>
      <c r="AQ33" s="228"/>
      <c r="AR33" s="228"/>
      <c r="AS33" s="228"/>
      <c r="AT33" s="22"/>
      <c r="AU33" s="22"/>
      <c r="AV33" s="22"/>
      <c r="AW33" s="22"/>
      <c r="AX33" s="22"/>
      <c r="AY33" s="22"/>
      <c r="AZ33" s="226"/>
      <c r="BA33" s="226"/>
      <c r="BB33" s="22"/>
      <c r="BC33" s="226"/>
      <c r="BD33" s="226"/>
      <c r="BE33" s="226"/>
      <c r="BF33" s="226"/>
      <c r="BG33" s="226"/>
      <c r="BH33" s="22"/>
      <c r="BI33" s="22"/>
      <c r="BJ33" s="226"/>
      <c r="BK33" s="226"/>
      <c r="BL33" s="226"/>
      <c r="BM33" s="22"/>
      <c r="BN33" s="22"/>
      <c r="BO33" s="228"/>
      <c r="BP33" s="22"/>
      <c r="BQ33" s="22"/>
      <c r="BR33" s="22"/>
      <c r="BY33"/>
      <c r="CA33"/>
      <c r="CB33"/>
      <c r="CH33"/>
    </row>
    <row r="34" spans="35:86">
      <c r="AI34" s="22"/>
      <c r="AJ34" s="22"/>
      <c r="AK34" s="22"/>
      <c r="AL34" s="22"/>
      <c r="AM34" s="22"/>
      <c r="AN34" s="22"/>
      <c r="AO34" s="22"/>
      <c r="AP34" s="22"/>
      <c r="AQ34" s="228"/>
      <c r="AR34" s="228"/>
      <c r="AS34" s="228"/>
      <c r="AT34" s="22"/>
      <c r="AU34" s="22"/>
      <c r="AV34" s="22"/>
      <c r="AW34" s="22"/>
      <c r="AX34" s="22"/>
      <c r="AY34" s="22"/>
      <c r="AZ34" s="226"/>
      <c r="BA34" s="226"/>
      <c r="BB34" s="22"/>
      <c r="BC34" s="226"/>
      <c r="BD34" s="226"/>
      <c r="BE34" s="226"/>
      <c r="BF34" s="226"/>
      <c r="BG34" s="226"/>
      <c r="BH34" s="22"/>
      <c r="BI34" s="22"/>
      <c r="BJ34" s="226"/>
      <c r="BK34" s="226"/>
      <c r="BL34" s="226"/>
      <c r="BM34" s="22"/>
      <c r="BN34" s="22"/>
      <c r="BO34" s="228"/>
      <c r="BP34" s="22"/>
      <c r="BQ34" s="22"/>
      <c r="BR34" s="22"/>
      <c r="BY34"/>
      <c r="CA34"/>
      <c r="CB34"/>
      <c r="CH34"/>
    </row>
    <row r="35" spans="35:86">
      <c r="AI35" s="22"/>
      <c r="AJ35" s="22"/>
      <c r="AK35" s="22"/>
      <c r="AL35" s="22"/>
      <c r="AM35" s="22"/>
      <c r="AN35" s="22"/>
      <c r="AO35" s="22"/>
      <c r="AP35" s="22"/>
      <c r="AQ35" s="228"/>
      <c r="AR35" s="228"/>
      <c r="AS35" s="228"/>
      <c r="AT35" s="22"/>
      <c r="AU35" s="22"/>
      <c r="AV35" s="22"/>
      <c r="AW35" s="22"/>
      <c r="AX35" s="22"/>
      <c r="AY35" s="22"/>
      <c r="AZ35" s="226"/>
      <c r="BA35" s="226"/>
      <c r="BB35" s="22"/>
      <c r="BC35" s="226"/>
      <c r="BD35" s="226"/>
      <c r="BE35" s="226"/>
      <c r="BF35" s="226"/>
      <c r="BG35" s="226"/>
      <c r="BH35" s="22"/>
      <c r="BI35" s="22"/>
      <c r="BJ35" s="226"/>
      <c r="BK35" s="226"/>
      <c r="BL35" s="226"/>
      <c r="BM35" s="22"/>
      <c r="BN35" s="22"/>
      <c r="BO35" s="228"/>
      <c r="BP35" s="22"/>
      <c r="BQ35" s="22"/>
      <c r="BR35" s="22"/>
      <c r="BY35"/>
      <c r="CA35"/>
      <c r="CB35"/>
      <c r="CH35"/>
    </row>
    <row r="36" spans="35:86">
      <c r="AI36" s="22"/>
      <c r="AJ36" s="22"/>
      <c r="AK36" s="22"/>
      <c r="AL36" s="22"/>
      <c r="AM36" s="22"/>
      <c r="AN36" s="22"/>
      <c r="AO36" s="22"/>
      <c r="AP36" s="22"/>
      <c r="AQ36" s="228"/>
      <c r="AR36" s="228"/>
      <c r="AS36" s="228"/>
      <c r="AT36" s="22"/>
      <c r="AU36" s="22"/>
      <c r="AV36" s="22"/>
      <c r="AW36" s="22"/>
      <c r="AX36" s="22"/>
      <c r="AY36" s="22"/>
      <c r="AZ36" s="226"/>
      <c r="BA36" s="226"/>
      <c r="BB36" s="22"/>
      <c r="BC36" s="226"/>
      <c r="BD36" s="226"/>
      <c r="BE36" s="226"/>
      <c r="BF36" s="226"/>
      <c r="BG36" s="226"/>
      <c r="BH36" s="22"/>
      <c r="BI36" s="22"/>
      <c r="BJ36" s="226"/>
      <c r="BK36" s="226"/>
      <c r="BL36" s="226"/>
      <c r="BM36" s="22"/>
      <c r="BN36" s="22"/>
      <c r="BO36" s="228"/>
      <c r="BP36" s="22"/>
      <c r="BQ36" s="22"/>
      <c r="BR36" s="22"/>
      <c r="BY36"/>
      <c r="CA36"/>
      <c r="CB36"/>
      <c r="CH36"/>
    </row>
    <row r="37" spans="35:86">
      <c r="AI37" s="22"/>
      <c r="AJ37" s="22"/>
      <c r="AK37" s="22"/>
      <c r="AL37" s="22"/>
      <c r="AM37" s="22"/>
      <c r="AN37" s="22"/>
      <c r="AO37" s="22"/>
      <c r="AP37" s="22"/>
      <c r="AQ37" s="228"/>
      <c r="AR37" s="228"/>
      <c r="AS37" s="228"/>
      <c r="AT37" s="22"/>
      <c r="AU37" s="22"/>
      <c r="AV37" s="22"/>
      <c r="AW37" s="22"/>
      <c r="AX37" s="22"/>
      <c r="AY37" s="22"/>
      <c r="AZ37" s="226"/>
      <c r="BA37" s="226"/>
      <c r="BB37" s="22"/>
      <c r="BC37" s="226"/>
      <c r="BD37" s="226"/>
      <c r="BE37" s="226"/>
      <c r="BF37" s="226"/>
      <c r="BG37" s="226"/>
      <c r="BH37" s="22"/>
      <c r="BI37" s="22"/>
      <c r="BJ37" s="226"/>
      <c r="BK37" s="226"/>
      <c r="BL37" s="226"/>
      <c r="BM37" s="22"/>
      <c r="BN37" s="22"/>
      <c r="BO37" s="228"/>
      <c r="BP37" s="22"/>
      <c r="BQ37" s="22"/>
      <c r="BR37" s="22"/>
      <c r="BY37"/>
      <c r="CA37"/>
      <c r="CB37"/>
      <c r="CH37"/>
    </row>
    <row r="38" spans="35:86">
      <c r="AI38" s="22"/>
      <c r="AJ38" s="22"/>
      <c r="AK38" s="22"/>
      <c r="AL38" s="22"/>
      <c r="AM38" s="22"/>
      <c r="AN38" s="22"/>
      <c r="AO38" s="22"/>
      <c r="AP38" s="22"/>
      <c r="AQ38" s="228"/>
      <c r="AR38" s="228"/>
      <c r="AS38" s="228"/>
      <c r="AT38" s="22"/>
      <c r="AU38" s="22"/>
      <c r="AV38" s="22"/>
      <c r="AW38" s="22"/>
      <c r="AX38" s="22"/>
      <c r="AY38" s="22"/>
      <c r="AZ38" s="226"/>
      <c r="BA38" s="226"/>
      <c r="BB38" s="22"/>
      <c r="BC38" s="226"/>
      <c r="BD38" s="226"/>
      <c r="BE38" s="226"/>
      <c r="BF38" s="226"/>
      <c r="BG38" s="226"/>
      <c r="BH38" s="22"/>
      <c r="BI38" s="22"/>
      <c r="BJ38" s="226"/>
      <c r="BK38" s="226"/>
      <c r="BL38" s="226"/>
      <c r="BM38" s="22"/>
      <c r="BN38" s="22"/>
      <c r="BO38" s="228"/>
      <c r="BP38" s="22"/>
      <c r="BQ38" s="22"/>
      <c r="BR38" s="22"/>
      <c r="BY38"/>
      <c r="CA38"/>
      <c r="CB38"/>
      <c r="CH38"/>
    </row>
    <row r="39" spans="35:86">
      <c r="AI39" s="22"/>
      <c r="AJ39" s="22"/>
      <c r="AK39" s="22"/>
      <c r="AL39" s="22"/>
      <c r="AM39" s="22"/>
      <c r="AN39" s="22"/>
      <c r="AO39" s="22"/>
      <c r="AP39" s="22"/>
      <c r="AQ39" s="228"/>
      <c r="AR39" s="228"/>
      <c r="AS39" s="228"/>
      <c r="AT39" s="22"/>
      <c r="AU39" s="22"/>
      <c r="AV39" s="22"/>
      <c r="AW39" s="22"/>
      <c r="AX39" s="22"/>
      <c r="AY39" s="22"/>
      <c r="AZ39" s="226"/>
      <c r="BA39" s="226"/>
      <c r="BB39" s="22"/>
      <c r="BC39" s="226"/>
      <c r="BD39" s="226"/>
      <c r="BE39" s="226"/>
      <c r="BF39" s="226"/>
      <c r="BG39" s="226"/>
      <c r="BH39" s="22"/>
      <c r="BI39" s="22"/>
      <c r="BJ39" s="226"/>
      <c r="BK39" s="226"/>
      <c r="BL39" s="226"/>
      <c r="BM39" s="22"/>
      <c r="BN39" s="22"/>
      <c r="BO39" s="228"/>
      <c r="BP39" s="22"/>
      <c r="BQ39" s="22"/>
      <c r="BR39" s="22"/>
      <c r="BY39"/>
      <c r="CA39"/>
      <c r="CB39"/>
      <c r="CH39"/>
    </row>
    <row r="40" spans="35:86">
      <c r="AI40" s="22"/>
      <c r="AJ40" s="22"/>
      <c r="AK40" s="22"/>
      <c r="AL40" s="22"/>
      <c r="AM40" s="22"/>
      <c r="AN40" s="22"/>
      <c r="AO40" s="22"/>
      <c r="AP40" s="22"/>
      <c r="AQ40" s="228"/>
      <c r="AR40" s="228"/>
      <c r="AS40" s="228"/>
      <c r="AT40" s="22"/>
      <c r="AU40" s="22"/>
      <c r="AV40" s="22"/>
      <c r="AW40" s="22"/>
      <c r="AX40" s="22"/>
      <c r="AY40" s="22"/>
      <c r="AZ40" s="226"/>
      <c r="BA40" s="226"/>
      <c r="BB40" s="22"/>
      <c r="BC40" s="226"/>
      <c r="BD40" s="226"/>
      <c r="BE40" s="226"/>
      <c r="BF40" s="226"/>
      <c r="BG40" s="226"/>
      <c r="BH40" s="22"/>
      <c r="BI40" s="22"/>
      <c r="BJ40" s="226"/>
      <c r="BK40" s="226"/>
      <c r="BL40" s="226"/>
      <c r="BM40" s="22"/>
      <c r="BN40" s="22"/>
      <c r="BO40" s="228"/>
      <c r="BP40" s="22"/>
      <c r="BQ40" s="22"/>
      <c r="BR40" s="22"/>
      <c r="BY40"/>
      <c r="CA40"/>
      <c r="CB40"/>
      <c r="CH40"/>
    </row>
    <row r="41" spans="35:86">
      <c r="AI41" s="22"/>
      <c r="AJ41" s="22"/>
      <c r="AK41" s="22"/>
      <c r="AL41" s="22"/>
      <c r="AM41" s="22"/>
      <c r="AN41" s="22"/>
      <c r="AO41" s="22"/>
      <c r="AP41" s="22"/>
      <c r="AQ41" s="228"/>
      <c r="AR41" s="228"/>
      <c r="AS41" s="228"/>
      <c r="AT41" s="22"/>
      <c r="AU41" s="22"/>
      <c r="AV41" s="22"/>
      <c r="AW41" s="22"/>
      <c r="AX41" s="22"/>
      <c r="AY41" s="22"/>
      <c r="AZ41" s="226"/>
      <c r="BA41" s="226"/>
      <c r="BB41" s="22"/>
      <c r="BC41" s="226"/>
      <c r="BD41" s="226"/>
      <c r="BE41" s="226"/>
      <c r="BF41" s="226"/>
      <c r="BG41" s="226"/>
      <c r="BH41" s="22"/>
      <c r="BI41" s="22"/>
      <c r="BJ41" s="226"/>
      <c r="BK41" s="226"/>
      <c r="BL41" s="226"/>
      <c r="BM41" s="22"/>
      <c r="BN41" s="22"/>
      <c r="BO41" s="228"/>
      <c r="BP41" s="22"/>
      <c r="BQ41" s="22"/>
      <c r="BR41" s="22"/>
      <c r="BY41"/>
      <c r="CA41"/>
      <c r="CB41"/>
      <c r="CH41"/>
    </row>
    <row r="42" spans="35:86">
      <c r="AI42" s="22"/>
      <c r="AJ42" s="22"/>
      <c r="AK42" s="22"/>
      <c r="AL42" s="22"/>
      <c r="AM42" s="22"/>
      <c r="AN42" s="22"/>
      <c r="AO42" s="22"/>
      <c r="AP42" s="22"/>
      <c r="AQ42" s="228"/>
      <c r="AR42" s="228"/>
      <c r="AS42" s="228"/>
      <c r="AT42" s="22"/>
      <c r="AU42" s="22"/>
      <c r="AV42" s="22"/>
      <c r="AW42" s="22"/>
      <c r="AX42" s="22"/>
      <c r="AY42" s="22"/>
      <c r="AZ42" s="226"/>
      <c r="BA42" s="226"/>
      <c r="BB42" s="22"/>
      <c r="BC42" s="226"/>
      <c r="BD42" s="226"/>
      <c r="BE42" s="226"/>
      <c r="BF42" s="226"/>
      <c r="BG42" s="226"/>
      <c r="BH42" s="22"/>
      <c r="BI42" s="22"/>
      <c r="BJ42" s="226"/>
      <c r="BK42" s="226"/>
      <c r="BL42" s="226"/>
      <c r="BM42" s="22"/>
      <c r="BN42" s="22"/>
      <c r="BO42" s="228"/>
      <c r="BP42" s="22"/>
      <c r="BQ42" s="22"/>
      <c r="BR42" s="22"/>
      <c r="BY42"/>
      <c r="CA42"/>
      <c r="CB42"/>
      <c r="CH42"/>
    </row>
    <row r="43" spans="35:86">
      <c r="AI43" s="22"/>
      <c r="AJ43" s="22"/>
      <c r="AK43" s="22"/>
      <c r="AL43" s="22"/>
      <c r="AM43" s="22"/>
      <c r="AN43" s="22"/>
      <c r="AO43" s="22"/>
      <c r="AP43" s="22"/>
      <c r="AQ43" s="228"/>
      <c r="AR43" s="228"/>
      <c r="AS43" s="228"/>
      <c r="AT43" s="22"/>
      <c r="AU43" s="22"/>
      <c r="AV43" s="22"/>
      <c r="AW43" s="22"/>
      <c r="AX43" s="22"/>
      <c r="AY43" s="22"/>
      <c r="AZ43" s="226"/>
      <c r="BA43" s="226"/>
      <c r="BB43" s="22"/>
      <c r="BC43" s="226"/>
      <c r="BD43" s="226"/>
      <c r="BE43" s="226"/>
      <c r="BF43" s="226"/>
      <c r="BG43" s="226"/>
      <c r="BH43" s="22"/>
      <c r="BI43" s="22"/>
      <c r="BJ43" s="226"/>
      <c r="BK43" s="226"/>
      <c r="BL43" s="226"/>
      <c r="BM43" s="22"/>
      <c r="BN43" s="22"/>
      <c r="BO43" s="228"/>
      <c r="BP43" s="22"/>
      <c r="BQ43" s="22"/>
      <c r="BR43" s="22"/>
      <c r="BY43"/>
      <c r="CA43"/>
      <c r="CB43"/>
      <c r="CH43"/>
    </row>
    <row r="44" spans="35:86">
      <c r="AI44" s="22"/>
      <c r="AJ44" s="22"/>
      <c r="AK44" s="22"/>
      <c r="AL44" s="22"/>
      <c r="AM44" s="22"/>
      <c r="AN44" s="22"/>
      <c r="AO44" s="22"/>
      <c r="AP44" s="22"/>
      <c r="AQ44" s="228"/>
      <c r="AR44" s="228"/>
      <c r="AS44" s="228"/>
      <c r="AT44" s="22"/>
      <c r="AU44" s="22"/>
      <c r="AV44" s="22"/>
      <c r="AW44" s="22"/>
      <c r="AX44" s="22"/>
      <c r="AY44" s="22"/>
      <c r="AZ44" s="226"/>
      <c r="BA44" s="226"/>
      <c r="BB44" s="22"/>
      <c r="BC44" s="226"/>
      <c r="BD44" s="226"/>
      <c r="BE44" s="226"/>
      <c r="BF44" s="226"/>
      <c r="BG44" s="226"/>
      <c r="BH44" s="22"/>
      <c r="BI44" s="22"/>
      <c r="BJ44" s="226"/>
      <c r="BK44" s="226"/>
      <c r="BL44" s="226"/>
      <c r="BM44" s="22"/>
      <c r="BN44" s="22"/>
      <c r="BO44" s="228"/>
      <c r="BP44" s="22"/>
      <c r="BQ44" s="22"/>
      <c r="BR44" s="22"/>
      <c r="BY44"/>
      <c r="CA44"/>
      <c r="CB44"/>
      <c r="CH44"/>
    </row>
    <row r="45" spans="35:86">
      <c r="AI45" s="22"/>
      <c r="AJ45" s="22"/>
      <c r="AK45" s="22"/>
      <c r="AL45" s="22"/>
      <c r="AM45" s="22"/>
      <c r="AN45" s="22"/>
      <c r="AO45" s="22"/>
      <c r="AP45" s="22"/>
      <c r="AQ45" s="228"/>
      <c r="AR45" s="228"/>
      <c r="AS45" s="228"/>
      <c r="AT45" s="22"/>
      <c r="AU45" s="22"/>
      <c r="AV45" s="22"/>
      <c r="AW45" s="22"/>
      <c r="AX45" s="22"/>
      <c r="AY45" s="22"/>
      <c r="AZ45" s="226"/>
      <c r="BA45" s="226"/>
      <c r="BB45" s="22"/>
      <c r="BC45" s="226"/>
      <c r="BD45" s="226"/>
      <c r="BE45" s="226"/>
      <c r="BF45" s="226"/>
      <c r="BG45" s="226"/>
      <c r="BH45" s="22"/>
      <c r="BI45" s="22"/>
      <c r="BJ45" s="226"/>
      <c r="BK45" s="226"/>
      <c r="BL45" s="226"/>
      <c r="BM45" s="22"/>
      <c r="BN45" s="22"/>
      <c r="BO45" s="228"/>
      <c r="BP45" s="22"/>
      <c r="BQ45" s="22"/>
      <c r="BR45" s="22"/>
      <c r="BY45"/>
      <c r="CA45"/>
      <c r="CB45"/>
      <c r="CH45"/>
    </row>
    <row r="46" spans="35:86">
      <c r="AI46" s="22"/>
      <c r="AJ46" s="22"/>
      <c r="AK46" s="22"/>
      <c r="AL46" s="22"/>
      <c r="AM46" s="22"/>
      <c r="AN46" s="22"/>
      <c r="AO46" s="22"/>
      <c r="AP46" s="22"/>
      <c r="AQ46" s="228"/>
      <c r="AR46" s="228"/>
      <c r="AS46" s="228"/>
      <c r="AT46" s="22"/>
      <c r="AU46" s="22"/>
      <c r="AV46" s="22"/>
      <c r="AW46" s="22"/>
      <c r="AX46" s="22"/>
      <c r="AY46" s="22"/>
      <c r="AZ46" s="226"/>
      <c r="BA46" s="226"/>
      <c r="BB46" s="22"/>
      <c r="BC46" s="226"/>
      <c r="BD46" s="226"/>
      <c r="BE46" s="226"/>
      <c r="BF46" s="226"/>
      <c r="BG46" s="226"/>
      <c r="BH46" s="22"/>
      <c r="BI46" s="22"/>
      <c r="BJ46" s="226"/>
      <c r="BK46" s="226"/>
      <c r="BL46" s="226"/>
      <c r="BM46" s="22"/>
      <c r="BN46" s="22"/>
      <c r="BO46" s="228"/>
      <c r="BP46" s="22"/>
      <c r="BQ46" s="22"/>
      <c r="BR46" s="22"/>
      <c r="BY46"/>
      <c r="CA46"/>
      <c r="CB46"/>
      <c r="CH46"/>
    </row>
    <row r="47" spans="35:86">
      <c r="AI47" s="22"/>
      <c r="AJ47" s="22"/>
      <c r="AK47" s="22"/>
      <c r="AL47" s="22"/>
      <c r="AM47" s="22"/>
      <c r="AN47" s="22"/>
      <c r="AO47" s="22"/>
      <c r="AP47" s="22"/>
      <c r="AQ47" s="228"/>
      <c r="AR47" s="228"/>
      <c r="AS47" s="228"/>
      <c r="AT47" s="22"/>
      <c r="AU47" s="22"/>
      <c r="AV47" s="22"/>
      <c r="AW47" s="22"/>
      <c r="AX47" s="22"/>
      <c r="AY47" s="22"/>
      <c r="AZ47" s="226"/>
      <c r="BA47" s="226"/>
      <c r="BB47" s="22"/>
      <c r="BC47" s="226"/>
      <c r="BD47" s="226"/>
      <c r="BE47" s="226"/>
      <c r="BF47" s="226"/>
      <c r="BG47" s="226"/>
      <c r="BH47" s="22"/>
      <c r="BI47" s="22"/>
      <c r="BJ47" s="226"/>
      <c r="BK47" s="226"/>
      <c r="BL47" s="226"/>
      <c r="BM47" s="22"/>
      <c r="BN47" s="22"/>
      <c r="BO47" s="228"/>
      <c r="BP47" s="22"/>
      <c r="BQ47" s="22"/>
      <c r="BR47" s="22"/>
      <c r="BY47"/>
      <c r="CA47"/>
      <c r="CB47"/>
      <c r="CH47"/>
    </row>
    <row r="48" spans="35:86">
      <c r="AI48" s="22"/>
      <c r="AJ48" s="22"/>
      <c r="AK48" s="22"/>
      <c r="AL48" s="22"/>
      <c r="AM48" s="22"/>
      <c r="AN48" s="22"/>
      <c r="AO48" s="22"/>
      <c r="AP48" s="22"/>
      <c r="AQ48" s="228"/>
      <c r="AR48" s="228"/>
      <c r="AS48" s="228"/>
      <c r="AT48" s="22"/>
      <c r="AU48" s="22"/>
      <c r="AV48" s="22"/>
      <c r="AW48" s="22"/>
      <c r="AX48" s="22"/>
      <c r="AY48" s="22"/>
      <c r="AZ48" s="226"/>
      <c r="BA48" s="226"/>
      <c r="BB48" s="22"/>
      <c r="BC48" s="226"/>
      <c r="BD48" s="226"/>
      <c r="BE48" s="226"/>
      <c r="BF48" s="226"/>
      <c r="BG48" s="226"/>
      <c r="BH48" s="22"/>
      <c r="BI48" s="22"/>
      <c r="BJ48" s="226"/>
      <c r="BK48" s="226"/>
      <c r="BL48" s="226"/>
      <c r="BM48" s="22"/>
      <c r="BN48" s="22"/>
      <c r="BO48" s="228"/>
      <c r="BP48" s="22"/>
      <c r="BQ48" s="22"/>
      <c r="BR48" s="22"/>
      <c r="BY48"/>
      <c r="CA48"/>
      <c r="CB48"/>
      <c r="CH48"/>
    </row>
    <row r="49" spans="35:86">
      <c r="AI49" s="22"/>
      <c r="AJ49" s="22"/>
      <c r="AK49" s="22"/>
      <c r="AL49" s="22"/>
      <c r="AM49" s="22"/>
      <c r="AN49" s="22"/>
      <c r="AO49" s="22"/>
      <c r="AP49" s="22"/>
      <c r="AQ49" s="228"/>
      <c r="AR49" s="228"/>
      <c r="AS49" s="228"/>
      <c r="AT49" s="22"/>
      <c r="AU49" s="22"/>
      <c r="AV49" s="22"/>
      <c r="AW49" s="22"/>
      <c r="AX49" s="22"/>
      <c r="AY49" s="22"/>
      <c r="AZ49" s="226"/>
      <c r="BA49" s="226"/>
      <c r="BB49" s="22"/>
      <c r="BC49" s="226"/>
      <c r="BD49" s="226"/>
      <c r="BE49" s="226"/>
      <c r="BF49" s="226"/>
      <c r="BG49" s="226"/>
      <c r="BH49" s="22"/>
      <c r="BI49" s="22"/>
      <c r="BJ49" s="226"/>
      <c r="BK49" s="226"/>
      <c r="BL49" s="226"/>
      <c r="BM49" s="22"/>
      <c r="BN49" s="22"/>
      <c r="BO49" s="228"/>
      <c r="BP49" s="22"/>
      <c r="BQ49" s="22"/>
      <c r="BR49" s="22"/>
      <c r="BY49"/>
      <c r="CA49"/>
      <c r="CB49"/>
      <c r="CH49"/>
    </row>
    <row r="50" spans="35:86">
      <c r="AI50" s="22"/>
      <c r="AJ50" s="22"/>
      <c r="AK50" s="22"/>
      <c r="AL50" s="22"/>
      <c r="AM50" s="22"/>
      <c r="AN50" s="22"/>
      <c r="AO50" s="22"/>
      <c r="AP50" s="22"/>
      <c r="AQ50" s="228"/>
      <c r="AR50" s="228"/>
      <c r="AS50" s="228"/>
      <c r="AT50" s="22"/>
      <c r="AU50" s="22"/>
      <c r="AV50" s="22"/>
      <c r="AW50" s="22"/>
      <c r="AX50" s="22"/>
      <c r="AY50" s="22"/>
      <c r="AZ50" s="226"/>
      <c r="BA50" s="226"/>
      <c r="BB50" s="22"/>
      <c r="BC50" s="226"/>
      <c r="BD50" s="226"/>
      <c r="BE50" s="226"/>
      <c r="BF50" s="226"/>
      <c r="BG50" s="226"/>
      <c r="BH50" s="22"/>
      <c r="BI50" s="22"/>
      <c r="BJ50" s="226"/>
      <c r="BK50" s="226"/>
      <c r="BL50" s="226"/>
      <c r="BM50" s="22"/>
      <c r="BN50" s="22"/>
      <c r="BO50" s="228"/>
      <c r="BP50" s="22"/>
      <c r="BQ50" s="22"/>
      <c r="BR50" s="22"/>
      <c r="BY50"/>
      <c r="CA50"/>
      <c r="CB50"/>
      <c r="CH50"/>
    </row>
    <row r="51" spans="35:86">
      <c r="AI51" s="22"/>
      <c r="AJ51" s="22"/>
      <c r="AK51" s="22"/>
      <c r="AL51" s="22"/>
      <c r="AM51" s="22"/>
      <c r="AN51" s="22"/>
      <c r="AO51" s="22"/>
      <c r="AP51" s="22"/>
      <c r="AQ51" s="228"/>
      <c r="AR51" s="228"/>
      <c r="AS51" s="228"/>
      <c r="AT51" s="22"/>
      <c r="AU51" s="22"/>
      <c r="AV51" s="22"/>
      <c r="AW51" s="22"/>
      <c r="AX51" s="22"/>
      <c r="AY51" s="22"/>
      <c r="AZ51" s="226"/>
      <c r="BA51" s="226"/>
      <c r="BB51" s="22"/>
      <c r="BC51" s="226"/>
      <c r="BD51" s="226"/>
      <c r="BE51" s="226"/>
      <c r="BF51" s="226"/>
      <c r="BG51" s="226"/>
      <c r="BH51" s="22"/>
      <c r="BI51" s="22"/>
      <c r="BJ51" s="226"/>
      <c r="BK51" s="226"/>
      <c r="BL51" s="226"/>
      <c r="BM51" s="22"/>
      <c r="BN51" s="22"/>
      <c r="BO51" s="228"/>
      <c r="BP51" s="22"/>
      <c r="BQ51" s="22"/>
      <c r="BR51" s="22"/>
      <c r="BY51"/>
      <c r="CA51"/>
      <c r="CB51"/>
      <c r="CH51"/>
    </row>
    <row r="52" spans="35:86">
      <c r="AI52" s="22"/>
      <c r="AJ52" s="22"/>
      <c r="AK52" s="22"/>
      <c r="AL52" s="22"/>
      <c r="AM52" s="22"/>
      <c r="AN52" s="22"/>
      <c r="AO52" s="22"/>
      <c r="AP52" s="22"/>
      <c r="AQ52" s="228"/>
      <c r="AR52" s="228"/>
      <c r="AS52" s="228"/>
      <c r="AT52" s="22"/>
      <c r="AU52" s="22"/>
      <c r="AV52" s="22"/>
      <c r="AW52" s="22"/>
      <c r="AX52" s="22"/>
      <c r="AY52" s="22"/>
      <c r="AZ52" s="226"/>
      <c r="BA52" s="226"/>
      <c r="BB52" s="22"/>
      <c r="BC52" s="226"/>
      <c r="BD52" s="226"/>
      <c r="BE52" s="226"/>
      <c r="BF52" s="226"/>
      <c r="BG52" s="226"/>
      <c r="BH52" s="22"/>
      <c r="BI52" s="22"/>
      <c r="BJ52" s="226"/>
      <c r="BK52" s="226"/>
      <c r="BL52" s="226"/>
      <c r="BM52" s="22"/>
      <c r="BN52" s="22"/>
      <c r="BO52" s="228"/>
      <c r="BP52" s="22"/>
      <c r="BQ52" s="22"/>
      <c r="BR52" s="22"/>
      <c r="BY52"/>
      <c r="CA52"/>
      <c r="CB52"/>
      <c r="CH52"/>
    </row>
    <row r="53" spans="35:86">
      <c r="AI53" s="22"/>
      <c r="AJ53" s="22"/>
      <c r="AK53" s="22"/>
      <c r="AL53" s="22"/>
      <c r="AM53" s="22"/>
      <c r="AN53" s="22"/>
      <c r="AO53" s="22"/>
      <c r="AP53" s="22"/>
      <c r="AQ53" s="228"/>
      <c r="AR53" s="228"/>
      <c r="AS53" s="228"/>
      <c r="AT53" s="22"/>
      <c r="AU53" s="22"/>
      <c r="AV53" s="22"/>
      <c r="AW53" s="22"/>
      <c r="AX53" s="22"/>
      <c r="AY53" s="22"/>
      <c r="AZ53" s="226"/>
      <c r="BA53" s="226"/>
      <c r="BB53" s="22"/>
      <c r="BC53" s="226"/>
      <c r="BD53" s="226"/>
      <c r="BE53" s="226"/>
      <c r="BF53" s="226"/>
      <c r="BG53" s="226"/>
      <c r="BH53" s="22"/>
      <c r="BI53" s="22"/>
      <c r="BJ53" s="226"/>
      <c r="BK53" s="226"/>
      <c r="BL53" s="226"/>
      <c r="BM53" s="22"/>
      <c r="BN53" s="22"/>
      <c r="BO53" s="228"/>
      <c r="BP53" s="22"/>
      <c r="BQ53" s="22"/>
      <c r="BR53" s="22"/>
      <c r="BY53"/>
      <c r="CA53"/>
      <c r="CB53"/>
      <c r="CH53"/>
    </row>
    <row r="54" spans="35:86">
      <c r="AI54" s="22"/>
      <c r="AJ54" s="22"/>
      <c r="AK54" s="22"/>
      <c r="AL54" s="22"/>
      <c r="AM54" s="22"/>
      <c r="AN54" s="22"/>
      <c r="AO54" s="22"/>
      <c r="AP54" s="22"/>
      <c r="AQ54" s="228"/>
      <c r="AR54" s="228"/>
      <c r="AS54" s="228"/>
      <c r="AT54" s="22"/>
      <c r="AU54" s="22"/>
      <c r="AV54" s="22"/>
      <c r="AW54" s="22"/>
      <c r="AX54" s="22"/>
      <c r="AY54" s="22"/>
      <c r="AZ54" s="226"/>
      <c r="BA54" s="226"/>
      <c r="BB54" s="22"/>
      <c r="BC54" s="226"/>
      <c r="BD54" s="226"/>
      <c r="BE54" s="226"/>
      <c r="BF54" s="226"/>
      <c r="BG54" s="226"/>
      <c r="BH54" s="22"/>
      <c r="BI54" s="22"/>
      <c r="BJ54" s="226"/>
      <c r="BK54" s="226"/>
      <c r="BL54" s="226"/>
      <c r="BM54" s="22"/>
      <c r="BN54" s="22"/>
      <c r="BO54" s="228"/>
      <c r="BP54" s="22"/>
      <c r="BQ54" s="22"/>
      <c r="BR54" s="22"/>
      <c r="BY54"/>
      <c r="CA54"/>
      <c r="CB54"/>
      <c r="CH54"/>
    </row>
    <row r="55" spans="35:86">
      <c r="AI55" s="22"/>
      <c r="AJ55" s="22"/>
      <c r="AK55" s="22"/>
      <c r="AL55" s="22"/>
      <c r="AM55" s="22"/>
      <c r="AN55" s="22"/>
      <c r="AO55" s="22"/>
      <c r="AP55" s="22"/>
      <c r="AQ55" s="228"/>
      <c r="AR55" s="228"/>
      <c r="AS55" s="228"/>
      <c r="AT55" s="22"/>
      <c r="AU55" s="22"/>
      <c r="AV55" s="22"/>
      <c r="AW55" s="22"/>
      <c r="AX55" s="22"/>
      <c r="AY55" s="22"/>
      <c r="AZ55" s="226"/>
      <c r="BA55" s="226"/>
      <c r="BB55" s="22"/>
      <c r="BC55" s="226"/>
      <c r="BD55" s="226"/>
      <c r="BE55" s="226"/>
      <c r="BF55" s="226"/>
      <c r="BG55" s="226"/>
      <c r="BH55" s="22"/>
      <c r="BI55" s="22"/>
      <c r="BJ55" s="226"/>
      <c r="BK55" s="226"/>
      <c r="BL55" s="226"/>
      <c r="BM55" s="22"/>
      <c r="BN55" s="22"/>
      <c r="BO55" s="228"/>
      <c r="BP55" s="22"/>
      <c r="BQ55" s="22"/>
      <c r="BR55" s="22"/>
      <c r="BY55"/>
      <c r="CA55"/>
      <c r="CB55"/>
      <c r="CH55"/>
    </row>
    <row r="56" spans="35:86">
      <c r="AI56" s="22"/>
      <c r="AJ56" s="22"/>
      <c r="AK56" s="22"/>
      <c r="AL56" s="22"/>
      <c r="AM56" s="22"/>
      <c r="AN56" s="22"/>
      <c r="AO56" s="22"/>
      <c r="AP56" s="22"/>
      <c r="AQ56" s="228"/>
      <c r="AR56" s="228"/>
      <c r="AS56" s="228"/>
      <c r="AT56" s="22"/>
      <c r="AU56" s="22"/>
      <c r="AV56" s="22"/>
      <c r="AW56" s="22"/>
      <c r="AX56" s="22"/>
      <c r="AY56" s="22"/>
      <c r="AZ56" s="226"/>
      <c r="BA56" s="226"/>
      <c r="BB56" s="22"/>
      <c r="BC56" s="226"/>
      <c r="BD56" s="226"/>
      <c r="BE56" s="226"/>
      <c r="BF56" s="226"/>
      <c r="BG56" s="226"/>
      <c r="BH56" s="22"/>
      <c r="BI56" s="22"/>
      <c r="BJ56" s="226"/>
      <c r="BK56" s="226"/>
      <c r="BL56" s="226"/>
      <c r="BM56" s="22"/>
      <c r="BN56" s="22"/>
      <c r="BO56" s="228"/>
      <c r="BP56" s="22"/>
      <c r="BQ56" s="22"/>
      <c r="BR56" s="22"/>
      <c r="BY56"/>
      <c r="CA56"/>
      <c r="CB56"/>
      <c r="CH56"/>
    </row>
    <row r="57" spans="35:86">
      <c r="AI57" s="22"/>
      <c r="AJ57" s="22"/>
      <c r="AK57" s="22"/>
      <c r="AL57" s="22"/>
      <c r="AM57" s="22"/>
      <c r="AN57" s="22"/>
      <c r="AO57" s="22"/>
      <c r="AP57" s="22"/>
      <c r="AQ57" s="228"/>
      <c r="AR57" s="228"/>
      <c r="AS57" s="228"/>
      <c r="AT57" s="22"/>
      <c r="AU57" s="22"/>
      <c r="AV57" s="22"/>
      <c r="AW57" s="22"/>
      <c r="AX57" s="22"/>
      <c r="AY57" s="22"/>
      <c r="AZ57" s="226"/>
      <c r="BA57" s="226"/>
      <c r="BB57" s="22"/>
      <c r="BC57" s="226"/>
      <c r="BD57" s="226"/>
      <c r="BE57" s="226"/>
      <c r="BF57" s="226"/>
      <c r="BG57" s="226"/>
      <c r="BH57" s="22"/>
      <c r="BI57" s="22"/>
      <c r="BJ57" s="226"/>
      <c r="BK57" s="226"/>
      <c r="BL57" s="226"/>
      <c r="BM57" s="22"/>
      <c r="BN57" s="22"/>
      <c r="BO57" s="228"/>
      <c r="BP57" s="22"/>
      <c r="BQ57" s="22"/>
      <c r="BR57" s="22"/>
      <c r="BY57"/>
      <c r="CA57"/>
      <c r="CB57"/>
      <c r="CH57"/>
    </row>
    <row r="58" spans="35:86">
      <c r="AI58" s="22"/>
      <c r="AJ58" s="22"/>
      <c r="AK58" s="22"/>
      <c r="AL58" s="22"/>
      <c r="AM58" s="22"/>
      <c r="AN58" s="22"/>
      <c r="AO58" s="22"/>
      <c r="AP58" s="22"/>
      <c r="AQ58" s="228"/>
      <c r="AR58" s="228"/>
      <c r="AS58" s="228"/>
      <c r="AT58" s="22"/>
      <c r="AU58" s="22"/>
      <c r="AV58" s="22"/>
      <c r="AW58" s="22"/>
      <c r="AX58" s="22"/>
      <c r="AY58" s="22"/>
      <c r="AZ58" s="226"/>
      <c r="BA58" s="226"/>
      <c r="BB58" s="22"/>
      <c r="BC58" s="226"/>
      <c r="BD58" s="226"/>
      <c r="BE58" s="226"/>
      <c r="BF58" s="226"/>
      <c r="BG58" s="226"/>
      <c r="BH58" s="22"/>
      <c r="BI58" s="22"/>
      <c r="BJ58" s="226"/>
      <c r="BK58" s="226"/>
      <c r="BL58" s="226"/>
      <c r="BM58" s="22"/>
      <c r="BN58" s="22"/>
      <c r="BO58" s="228"/>
      <c r="BP58" s="22"/>
      <c r="BQ58" s="22"/>
      <c r="BR58" s="22"/>
      <c r="BY58"/>
      <c r="CA58"/>
      <c r="CB58"/>
      <c r="CH58"/>
    </row>
    <row r="59" spans="35:86">
      <c r="AI59" s="22"/>
      <c r="AJ59" s="22"/>
      <c r="AK59" s="22"/>
      <c r="AL59" s="22"/>
      <c r="AM59" s="22"/>
      <c r="AN59" s="22"/>
      <c r="AO59" s="22"/>
      <c r="AP59" s="22"/>
      <c r="AQ59" s="228"/>
      <c r="AR59" s="228"/>
      <c r="AS59" s="228"/>
      <c r="AT59" s="22"/>
      <c r="AU59" s="22"/>
      <c r="AV59" s="22"/>
      <c r="AW59" s="22"/>
      <c r="AX59" s="22"/>
      <c r="AY59" s="22"/>
      <c r="AZ59" s="226"/>
      <c r="BA59" s="226"/>
      <c r="BB59" s="22"/>
      <c r="BC59" s="226"/>
      <c r="BD59" s="226"/>
      <c r="BE59" s="226"/>
      <c r="BF59" s="226"/>
      <c r="BG59" s="226"/>
      <c r="BH59" s="22"/>
      <c r="BI59" s="22"/>
      <c r="BJ59" s="226"/>
      <c r="BK59" s="226"/>
      <c r="BL59" s="226"/>
      <c r="BM59" s="22"/>
      <c r="BN59" s="22"/>
      <c r="BO59" s="228"/>
      <c r="BP59" s="22"/>
      <c r="BQ59" s="22"/>
      <c r="BR59" s="22"/>
      <c r="BY59"/>
      <c r="CA59"/>
      <c r="CB59"/>
      <c r="CH59"/>
    </row>
    <row r="60" spans="35:86">
      <c r="AI60" s="22"/>
      <c r="AJ60" s="22"/>
      <c r="AK60" s="22"/>
      <c r="AL60" s="22"/>
      <c r="AM60" s="22"/>
      <c r="AN60" s="22"/>
      <c r="AO60" s="22"/>
      <c r="AP60" s="22"/>
      <c r="AQ60" s="228"/>
      <c r="AR60" s="228"/>
      <c r="AS60" s="228"/>
      <c r="AT60" s="22"/>
      <c r="AU60" s="22"/>
      <c r="AV60" s="22"/>
      <c r="AW60" s="22"/>
      <c r="AX60" s="22"/>
      <c r="AY60" s="22"/>
      <c r="AZ60" s="226"/>
      <c r="BA60" s="226"/>
      <c r="BB60" s="22"/>
      <c r="BC60" s="226"/>
      <c r="BD60" s="226"/>
      <c r="BE60" s="226"/>
      <c r="BF60" s="226"/>
      <c r="BG60" s="226"/>
      <c r="BH60" s="22"/>
      <c r="BI60" s="22"/>
      <c r="BJ60" s="226"/>
      <c r="BK60" s="226"/>
      <c r="BL60" s="226"/>
      <c r="BM60" s="22"/>
      <c r="BN60" s="22"/>
      <c r="BO60" s="228"/>
      <c r="BP60" s="22"/>
      <c r="BQ60" s="22"/>
      <c r="BR60" s="22"/>
      <c r="BY60"/>
      <c r="CA60"/>
      <c r="CB60"/>
      <c r="CH60"/>
    </row>
    <row r="61" spans="35:86">
      <c r="AI61" s="22"/>
      <c r="AJ61" s="22"/>
      <c r="AK61" s="22"/>
      <c r="AL61" s="22"/>
      <c r="AM61" s="22"/>
      <c r="AN61" s="22"/>
      <c r="AO61" s="22"/>
      <c r="AP61" s="22"/>
      <c r="AQ61" s="228"/>
      <c r="AR61" s="228"/>
      <c r="AS61" s="228"/>
      <c r="AT61" s="22"/>
      <c r="AU61" s="22"/>
      <c r="AV61" s="22"/>
      <c r="AW61" s="22"/>
      <c r="AX61" s="22"/>
      <c r="AY61" s="22"/>
      <c r="AZ61" s="226"/>
      <c r="BA61" s="226"/>
      <c r="BB61" s="22"/>
      <c r="BC61" s="226"/>
      <c r="BD61" s="226"/>
      <c r="BE61" s="226"/>
      <c r="BF61" s="226"/>
      <c r="BG61" s="226"/>
      <c r="BH61" s="22"/>
      <c r="BI61" s="22"/>
      <c r="BJ61" s="226"/>
      <c r="BK61" s="226"/>
      <c r="BL61" s="226"/>
      <c r="BM61" s="22"/>
      <c r="BN61" s="22"/>
      <c r="BO61" s="228"/>
      <c r="BP61" s="22"/>
      <c r="BQ61" s="22"/>
      <c r="BR61" s="22"/>
      <c r="BY61"/>
      <c r="CA61"/>
      <c r="CB61"/>
      <c r="CH61"/>
    </row>
    <row r="62" spans="35:86">
      <c r="AI62" s="22"/>
      <c r="AJ62" s="22"/>
      <c r="AK62" s="22"/>
      <c r="AL62" s="22"/>
      <c r="AM62" s="22"/>
      <c r="AN62" s="22"/>
      <c r="AO62" s="22"/>
      <c r="AP62" s="22"/>
      <c r="AQ62" s="228"/>
      <c r="AR62" s="228"/>
      <c r="AS62" s="228"/>
      <c r="AT62" s="22"/>
      <c r="AU62" s="22"/>
      <c r="AV62" s="22"/>
      <c r="AW62" s="22"/>
      <c r="AX62" s="22"/>
      <c r="AY62" s="22"/>
      <c r="AZ62" s="226"/>
      <c r="BA62" s="226"/>
      <c r="BB62" s="22"/>
      <c r="BC62" s="226"/>
      <c r="BD62" s="226"/>
      <c r="BE62" s="226"/>
      <c r="BF62" s="226"/>
      <c r="BG62" s="226"/>
      <c r="BH62" s="22"/>
      <c r="BI62" s="22"/>
      <c r="BJ62" s="226"/>
      <c r="BK62" s="226"/>
      <c r="BL62" s="226"/>
      <c r="BM62" s="22"/>
      <c r="BN62" s="22"/>
      <c r="BO62" s="228"/>
      <c r="BP62" s="22"/>
      <c r="BQ62" s="22"/>
      <c r="BR62" s="22"/>
      <c r="BY62"/>
      <c r="CA62"/>
      <c r="CB62"/>
      <c r="CH62"/>
    </row>
    <row r="63" spans="35:86">
      <c r="AI63" s="22"/>
      <c r="AJ63" s="22"/>
      <c r="AK63" s="22"/>
      <c r="AL63" s="22"/>
      <c r="AM63" s="22"/>
      <c r="AN63" s="22"/>
      <c r="AO63" s="22"/>
      <c r="AP63" s="22"/>
      <c r="AQ63" s="228"/>
      <c r="AR63" s="228"/>
      <c r="AS63" s="228"/>
      <c r="AT63" s="22"/>
      <c r="AU63" s="22"/>
      <c r="AV63" s="22"/>
      <c r="AW63" s="22"/>
      <c r="AX63" s="22"/>
      <c r="AY63" s="22"/>
      <c r="AZ63" s="226"/>
      <c r="BA63" s="226"/>
      <c r="BB63" s="22"/>
      <c r="BC63" s="226"/>
      <c r="BD63" s="226"/>
      <c r="BE63" s="226"/>
      <c r="BF63" s="226"/>
      <c r="BG63" s="226"/>
      <c r="BH63" s="22"/>
      <c r="BI63" s="22"/>
      <c r="BJ63" s="226"/>
      <c r="BK63" s="226"/>
      <c r="BL63" s="226"/>
      <c r="BM63" s="22"/>
      <c r="BN63" s="22"/>
      <c r="BO63" s="228"/>
      <c r="BP63" s="22"/>
      <c r="BQ63" s="22"/>
      <c r="BR63" s="22"/>
      <c r="BY63"/>
      <c r="CA63"/>
      <c r="CB63"/>
      <c r="CH63"/>
    </row>
    <row r="64" spans="35:86">
      <c r="AI64" s="22"/>
      <c r="AJ64" s="22"/>
      <c r="AK64" s="22"/>
      <c r="AL64" s="22"/>
      <c r="AM64" s="22"/>
      <c r="AN64" s="22"/>
      <c r="AO64" s="22"/>
      <c r="AP64" s="22"/>
      <c r="AQ64" s="228"/>
      <c r="AR64" s="228"/>
      <c r="AS64" s="228"/>
      <c r="AT64" s="22"/>
      <c r="AU64" s="22"/>
      <c r="AV64" s="22"/>
      <c r="AW64" s="22"/>
      <c r="AX64" s="22"/>
      <c r="AY64" s="22"/>
      <c r="AZ64" s="226"/>
      <c r="BA64" s="226"/>
      <c r="BB64" s="22"/>
      <c r="BC64" s="226"/>
      <c r="BD64" s="226"/>
      <c r="BE64" s="226"/>
      <c r="BF64" s="226"/>
      <c r="BG64" s="226"/>
      <c r="BH64" s="22"/>
      <c r="BI64" s="22"/>
      <c r="BJ64" s="226"/>
      <c r="BK64" s="226"/>
      <c r="BL64" s="226"/>
      <c r="BM64" s="22"/>
      <c r="BN64" s="22"/>
      <c r="BO64" s="228"/>
      <c r="BP64" s="22"/>
      <c r="BQ64" s="22"/>
      <c r="BR64" s="22"/>
      <c r="BY64"/>
      <c r="CA64"/>
      <c r="CB64"/>
      <c r="CH64"/>
    </row>
    <row r="65" spans="35:86">
      <c r="AI65" s="22"/>
      <c r="AJ65" s="22"/>
      <c r="AK65" s="22"/>
      <c r="AL65" s="22"/>
      <c r="AM65" s="22"/>
      <c r="AN65" s="22"/>
      <c r="AO65" s="22"/>
      <c r="AP65" s="22"/>
      <c r="AQ65" s="228"/>
      <c r="AR65" s="228"/>
      <c r="AS65" s="228"/>
      <c r="AT65" s="22"/>
      <c r="AU65" s="22"/>
      <c r="AV65" s="22"/>
      <c r="AW65" s="22"/>
      <c r="AX65" s="22"/>
      <c r="AY65" s="22"/>
      <c r="AZ65" s="226"/>
      <c r="BA65" s="226"/>
      <c r="BB65" s="22"/>
      <c r="BC65" s="226"/>
      <c r="BD65" s="226"/>
      <c r="BE65" s="226"/>
      <c r="BF65" s="226"/>
      <c r="BG65" s="226"/>
      <c r="BH65" s="22"/>
      <c r="BI65" s="22"/>
      <c r="BJ65" s="226"/>
      <c r="BK65" s="226"/>
      <c r="BL65" s="226"/>
      <c r="BM65" s="22"/>
      <c r="BN65" s="22"/>
      <c r="BO65" s="228"/>
      <c r="BP65" s="22"/>
      <c r="BQ65" s="22"/>
      <c r="BR65" s="22"/>
      <c r="BY65"/>
      <c r="CA65"/>
      <c r="CB65"/>
      <c r="CH65"/>
    </row>
    <row r="66" spans="35:86">
      <c r="AI66" s="22"/>
      <c r="AJ66" s="22"/>
      <c r="AK66" s="22"/>
      <c r="AL66" s="22"/>
      <c r="AM66" s="22"/>
      <c r="AN66" s="22"/>
      <c r="AO66" s="22"/>
      <c r="AP66" s="22"/>
      <c r="AQ66" s="228"/>
      <c r="AR66" s="228"/>
      <c r="AS66" s="228"/>
      <c r="AT66" s="22"/>
      <c r="AU66" s="22"/>
      <c r="AV66" s="22"/>
      <c r="AW66" s="22"/>
      <c r="AX66" s="22"/>
      <c r="AY66" s="22"/>
      <c r="AZ66" s="226"/>
      <c r="BA66" s="226"/>
      <c r="BB66" s="22"/>
      <c r="BC66" s="226"/>
      <c r="BD66" s="226"/>
      <c r="BE66" s="226"/>
      <c r="BF66" s="226"/>
      <c r="BG66" s="226"/>
      <c r="BH66" s="22"/>
      <c r="BI66" s="22"/>
      <c r="BJ66" s="226"/>
      <c r="BK66" s="226"/>
      <c r="BL66" s="226"/>
      <c r="BM66" s="22"/>
      <c r="BN66" s="22"/>
      <c r="BO66" s="228"/>
      <c r="BP66" s="22"/>
      <c r="BQ66" s="22"/>
      <c r="BR66" s="22"/>
      <c r="BY66"/>
      <c r="CA66"/>
      <c r="CB66"/>
      <c r="CH66"/>
    </row>
    <row r="67" spans="35:86">
      <c r="AI67" s="22"/>
      <c r="AJ67" s="22"/>
      <c r="AK67" s="22"/>
      <c r="AL67" s="22"/>
      <c r="AM67" s="22"/>
      <c r="AN67" s="22"/>
      <c r="AO67" s="22"/>
      <c r="AP67" s="22"/>
      <c r="AQ67" s="228"/>
      <c r="AR67" s="228"/>
      <c r="AS67" s="228"/>
      <c r="AT67" s="22"/>
      <c r="AU67" s="22"/>
      <c r="AV67" s="22"/>
      <c r="AW67" s="22"/>
      <c r="AX67" s="22"/>
      <c r="AY67" s="22"/>
      <c r="AZ67" s="226"/>
      <c r="BA67" s="226"/>
      <c r="BB67" s="22"/>
      <c r="BC67" s="226"/>
      <c r="BD67" s="226"/>
      <c r="BE67" s="226"/>
      <c r="BF67" s="226"/>
      <c r="BG67" s="226"/>
      <c r="BH67" s="22"/>
      <c r="BI67" s="22"/>
      <c r="BJ67" s="226"/>
      <c r="BK67" s="226"/>
      <c r="BL67" s="226"/>
      <c r="BM67" s="22"/>
      <c r="BN67" s="22"/>
      <c r="BO67" s="228"/>
      <c r="BP67" s="22"/>
      <c r="BQ67" s="22"/>
      <c r="BR67" s="22"/>
      <c r="BY67"/>
      <c r="CA67"/>
      <c r="CB67"/>
      <c r="CH67"/>
    </row>
    <row r="68" spans="35:86">
      <c r="AI68" s="22"/>
      <c r="AJ68" s="22"/>
      <c r="AK68" s="22"/>
      <c r="AL68" s="22"/>
      <c r="AM68" s="22"/>
      <c r="AN68" s="22"/>
      <c r="AO68" s="22"/>
      <c r="AP68" s="22"/>
      <c r="AQ68" s="228"/>
      <c r="AR68" s="228"/>
      <c r="AS68" s="228"/>
      <c r="AT68" s="22"/>
      <c r="AU68" s="22"/>
      <c r="AV68" s="22"/>
      <c r="AW68" s="22"/>
      <c r="AX68" s="22"/>
      <c r="AY68" s="22"/>
      <c r="AZ68" s="226"/>
      <c r="BA68" s="226"/>
      <c r="BB68" s="22"/>
      <c r="BC68" s="226"/>
      <c r="BD68" s="226"/>
      <c r="BE68" s="226"/>
      <c r="BF68" s="226"/>
      <c r="BG68" s="226"/>
      <c r="BH68" s="22"/>
      <c r="BI68" s="22"/>
      <c r="BJ68" s="226"/>
      <c r="BK68" s="226"/>
      <c r="BL68" s="226"/>
      <c r="BM68" s="22"/>
      <c r="BN68" s="22"/>
      <c r="BO68" s="228"/>
      <c r="BP68" s="22"/>
      <c r="BQ68" s="22"/>
      <c r="BR68" s="22"/>
      <c r="BY68"/>
      <c r="CA68"/>
      <c r="CB68"/>
      <c r="CH68"/>
    </row>
    <row r="69" spans="35:86">
      <c r="AI69" s="22"/>
      <c r="AJ69" s="22"/>
      <c r="AK69" s="22"/>
      <c r="AL69" s="22"/>
      <c r="AM69" s="22"/>
      <c r="AN69" s="22"/>
      <c r="AO69" s="22"/>
      <c r="AP69" s="22"/>
      <c r="AQ69" s="228"/>
      <c r="AR69" s="228"/>
      <c r="AS69" s="228"/>
      <c r="AT69" s="22"/>
      <c r="AU69" s="22"/>
      <c r="AV69" s="22"/>
      <c r="AW69" s="22"/>
      <c r="AX69" s="22"/>
      <c r="AY69" s="22"/>
      <c r="AZ69" s="226"/>
      <c r="BA69" s="226"/>
      <c r="BB69" s="22"/>
      <c r="BC69" s="226"/>
      <c r="BD69" s="226"/>
      <c r="BE69" s="226"/>
      <c r="BF69" s="226"/>
      <c r="BG69" s="226"/>
      <c r="BH69" s="22"/>
      <c r="BI69" s="22"/>
      <c r="BJ69" s="226"/>
      <c r="BK69" s="226"/>
      <c r="BL69" s="226"/>
      <c r="BM69" s="22"/>
      <c r="BN69" s="22"/>
      <c r="BO69" s="228"/>
      <c r="BP69" s="22"/>
      <c r="BQ69" s="22"/>
      <c r="BR69" s="22"/>
      <c r="BY69"/>
      <c r="CA69"/>
      <c r="CB69"/>
      <c r="CH69"/>
    </row>
    <row r="70" spans="35:86">
      <c r="AI70" s="22"/>
      <c r="AJ70" s="22"/>
      <c r="AK70" s="22"/>
      <c r="AL70" s="22"/>
      <c r="AM70" s="22"/>
      <c r="AN70" s="22"/>
      <c r="AO70" s="22"/>
      <c r="AP70" s="22"/>
      <c r="AQ70" s="228"/>
      <c r="AR70" s="228"/>
      <c r="AS70" s="228"/>
      <c r="AT70" s="22"/>
      <c r="AU70" s="22"/>
      <c r="AV70" s="22"/>
      <c r="AW70" s="22"/>
      <c r="AX70" s="22"/>
      <c r="AY70" s="22"/>
      <c r="AZ70" s="226"/>
      <c r="BA70" s="226"/>
      <c r="BB70" s="22"/>
      <c r="BC70" s="226"/>
      <c r="BD70" s="226"/>
      <c r="BE70" s="226"/>
      <c r="BF70" s="226"/>
      <c r="BG70" s="226"/>
      <c r="BH70" s="22"/>
      <c r="BI70" s="22"/>
      <c r="BJ70" s="226"/>
      <c r="BK70" s="226"/>
      <c r="BL70" s="226"/>
      <c r="BM70" s="22"/>
      <c r="BN70" s="22"/>
      <c r="BO70" s="228"/>
      <c r="BP70" s="22"/>
      <c r="BQ70" s="22"/>
      <c r="BR70" s="22"/>
      <c r="BY70"/>
      <c r="CA70"/>
      <c r="CB70"/>
      <c r="CH70"/>
    </row>
    <row r="71" spans="35:86">
      <c r="AI71" s="22"/>
      <c r="AJ71" s="22"/>
      <c r="AK71" s="22"/>
      <c r="AL71" s="22"/>
      <c r="AM71" s="22"/>
      <c r="AN71" s="22"/>
      <c r="AO71" s="22"/>
      <c r="AP71" s="22"/>
      <c r="AQ71" s="228"/>
      <c r="AR71" s="228"/>
      <c r="AS71" s="228"/>
      <c r="AT71" s="22"/>
      <c r="AU71" s="22"/>
      <c r="AV71" s="22"/>
      <c r="AW71" s="22"/>
      <c r="AX71" s="22"/>
      <c r="AY71" s="22"/>
      <c r="AZ71" s="226"/>
      <c r="BA71" s="226"/>
      <c r="BB71" s="22"/>
      <c r="BC71" s="226"/>
      <c r="BD71" s="226"/>
      <c r="BE71" s="226"/>
      <c r="BF71" s="226"/>
      <c r="BG71" s="226"/>
      <c r="BH71" s="22"/>
      <c r="BI71" s="22"/>
      <c r="BJ71" s="226"/>
      <c r="BK71" s="226"/>
      <c r="BL71" s="226"/>
      <c r="BM71" s="22"/>
      <c r="BN71" s="22"/>
      <c r="BO71" s="228"/>
      <c r="BP71" s="22"/>
      <c r="BQ71" s="22"/>
      <c r="BR71" s="22"/>
      <c r="BY71"/>
      <c r="CA71"/>
      <c r="CB71"/>
      <c r="CH71"/>
    </row>
    <row r="72" spans="35:86">
      <c r="AI72" s="22"/>
      <c r="AJ72" s="22"/>
      <c r="AK72" s="22"/>
      <c r="AL72" s="22"/>
      <c r="AM72" s="22"/>
      <c r="AN72" s="22"/>
      <c r="AO72" s="22"/>
      <c r="AP72" s="22"/>
      <c r="AQ72" s="228"/>
      <c r="AR72" s="228"/>
      <c r="AS72" s="228"/>
      <c r="AT72" s="22"/>
      <c r="AU72" s="22"/>
      <c r="AV72" s="22"/>
      <c r="AW72" s="22"/>
      <c r="AX72" s="22"/>
      <c r="AY72" s="22"/>
      <c r="AZ72" s="226"/>
      <c r="BA72" s="226"/>
      <c r="BB72" s="22"/>
      <c r="BC72" s="226"/>
      <c r="BD72" s="226"/>
      <c r="BE72" s="226"/>
      <c r="BF72" s="226"/>
      <c r="BG72" s="226"/>
      <c r="BH72" s="22"/>
      <c r="BI72" s="22"/>
      <c r="BJ72" s="226"/>
      <c r="BK72" s="226"/>
      <c r="BL72" s="226"/>
      <c r="BM72" s="22"/>
      <c r="BN72" s="22"/>
      <c r="BO72" s="228"/>
      <c r="BP72" s="22"/>
      <c r="BQ72" s="22"/>
      <c r="BR72" s="22"/>
      <c r="BY72"/>
      <c r="CA72"/>
      <c r="CB72"/>
      <c r="CH72"/>
    </row>
    <row r="73" spans="35:86">
      <c r="AI73" s="22"/>
      <c r="AJ73" s="22"/>
      <c r="AK73" s="22"/>
      <c r="AL73" s="22"/>
      <c r="AM73" s="22"/>
      <c r="AN73" s="22"/>
      <c r="AO73" s="22"/>
      <c r="AP73" s="22"/>
      <c r="AQ73" s="228"/>
      <c r="AR73" s="228"/>
      <c r="AS73" s="228"/>
      <c r="AT73" s="22"/>
      <c r="AU73" s="22"/>
      <c r="AV73" s="22"/>
      <c r="AW73" s="22"/>
      <c r="AX73" s="22"/>
      <c r="AY73" s="22"/>
      <c r="AZ73" s="226"/>
      <c r="BA73" s="226"/>
      <c r="BB73" s="22"/>
      <c r="BC73" s="226"/>
      <c r="BD73" s="226"/>
      <c r="BE73" s="226"/>
      <c r="BF73" s="226"/>
      <c r="BG73" s="226"/>
      <c r="BH73" s="22"/>
      <c r="BI73" s="22"/>
      <c r="BJ73" s="226"/>
      <c r="BK73" s="226"/>
      <c r="BL73" s="226"/>
      <c r="BM73" s="22"/>
      <c r="BN73" s="22"/>
      <c r="BO73" s="228"/>
      <c r="BP73" s="22"/>
      <c r="BQ73" s="22"/>
      <c r="BR73" s="22"/>
      <c r="BY73"/>
      <c r="CA73"/>
      <c r="CB73"/>
      <c r="CH73"/>
    </row>
    <row r="74" spans="35:86">
      <c r="AI74" s="22"/>
      <c r="AJ74" s="22"/>
      <c r="AK74" s="22"/>
      <c r="AL74" s="22"/>
      <c r="AM74" s="22"/>
      <c r="AN74" s="22"/>
      <c r="AO74" s="22"/>
      <c r="AP74" s="22"/>
      <c r="AQ74" s="228"/>
      <c r="AR74" s="228"/>
      <c r="AS74" s="228"/>
      <c r="AT74" s="22"/>
      <c r="AU74" s="22"/>
      <c r="AV74" s="22"/>
      <c r="AW74" s="22"/>
      <c r="AX74" s="22"/>
      <c r="AY74" s="22"/>
      <c r="AZ74" s="226"/>
      <c r="BA74" s="226"/>
      <c r="BB74" s="22"/>
      <c r="BC74" s="226"/>
      <c r="BD74" s="226"/>
      <c r="BE74" s="226"/>
      <c r="BF74" s="226"/>
      <c r="BG74" s="226"/>
      <c r="BH74" s="22"/>
      <c r="BI74" s="22"/>
      <c r="BJ74" s="226"/>
      <c r="BK74" s="226"/>
      <c r="BL74" s="226"/>
      <c r="BM74" s="22"/>
      <c r="BN74" s="22"/>
      <c r="BO74" s="228"/>
      <c r="BP74" s="22"/>
      <c r="BQ74" s="22"/>
      <c r="BR74" s="22"/>
      <c r="BY74"/>
      <c r="CA74"/>
      <c r="CB74"/>
      <c r="CH74"/>
    </row>
    <row r="75" spans="35:86">
      <c r="AI75" s="22"/>
      <c r="AJ75" s="22"/>
      <c r="AK75" s="22"/>
      <c r="AL75" s="22"/>
      <c r="AM75" s="22"/>
      <c r="AN75" s="22"/>
      <c r="AO75" s="22"/>
      <c r="AP75" s="22"/>
      <c r="AQ75" s="228"/>
      <c r="AR75" s="228"/>
      <c r="AS75" s="228"/>
      <c r="AT75" s="22"/>
      <c r="AU75" s="22"/>
      <c r="AV75" s="22"/>
      <c r="AW75" s="22"/>
      <c r="AX75" s="22"/>
      <c r="AY75" s="22"/>
      <c r="AZ75" s="226"/>
      <c r="BA75" s="226"/>
      <c r="BB75" s="22"/>
      <c r="BC75" s="226"/>
      <c r="BD75" s="226"/>
      <c r="BE75" s="226"/>
      <c r="BF75" s="226"/>
      <c r="BG75" s="226"/>
      <c r="BH75" s="22"/>
      <c r="BI75" s="22"/>
      <c r="BJ75" s="226"/>
      <c r="BK75" s="226"/>
      <c r="BL75" s="226"/>
      <c r="BM75" s="22"/>
      <c r="BN75" s="22"/>
      <c r="BO75" s="228"/>
      <c r="BP75" s="22"/>
      <c r="BQ75" s="22"/>
      <c r="BR75" s="22"/>
      <c r="BY75"/>
      <c r="CA75"/>
      <c r="CB75"/>
      <c r="CH75"/>
    </row>
    <row r="76" spans="35:86">
      <c r="AI76" s="22"/>
      <c r="AJ76" s="22"/>
      <c r="AK76" s="22"/>
      <c r="AL76" s="22"/>
      <c r="AM76" s="22"/>
      <c r="AN76" s="22"/>
      <c r="AO76" s="22"/>
      <c r="AP76" s="22"/>
      <c r="AQ76" s="228"/>
      <c r="AR76" s="228"/>
      <c r="AS76" s="228"/>
      <c r="AT76" s="22"/>
      <c r="AU76" s="22"/>
      <c r="AV76" s="22"/>
      <c r="AW76" s="22"/>
      <c r="AX76" s="22"/>
      <c r="AY76" s="22"/>
      <c r="AZ76" s="226"/>
      <c r="BA76" s="226"/>
      <c r="BB76" s="22"/>
      <c r="BC76" s="226"/>
      <c r="BD76" s="226"/>
      <c r="BE76" s="226"/>
      <c r="BF76" s="226"/>
      <c r="BG76" s="226"/>
      <c r="BH76" s="22"/>
      <c r="BI76" s="22"/>
      <c r="BJ76" s="226"/>
      <c r="BK76" s="226"/>
      <c r="BL76" s="226"/>
      <c r="BM76" s="22"/>
      <c r="BN76" s="22"/>
      <c r="BO76" s="228"/>
      <c r="BP76" s="22"/>
      <c r="BQ76" s="22"/>
      <c r="BR76" s="22"/>
      <c r="BY76"/>
      <c r="CA76"/>
      <c r="CB76"/>
      <c r="CH76"/>
    </row>
    <row r="77" spans="35:86">
      <c r="AI77" s="22"/>
      <c r="AJ77" s="22"/>
      <c r="AK77" s="22"/>
      <c r="AL77" s="22"/>
      <c r="AM77" s="22"/>
      <c r="AN77" s="22"/>
      <c r="AO77" s="22"/>
      <c r="AP77" s="22"/>
      <c r="AQ77" s="228"/>
      <c r="AR77" s="228"/>
      <c r="AS77" s="228"/>
      <c r="AT77" s="22"/>
      <c r="AU77" s="22"/>
      <c r="AV77" s="22"/>
      <c r="AW77" s="22"/>
      <c r="AX77" s="22"/>
      <c r="AY77" s="22"/>
      <c r="AZ77" s="226"/>
      <c r="BA77" s="226"/>
      <c r="BB77" s="22"/>
      <c r="BC77" s="226"/>
      <c r="BD77" s="226"/>
      <c r="BE77" s="226"/>
      <c r="BF77" s="226"/>
      <c r="BG77" s="226"/>
      <c r="BH77" s="22"/>
      <c r="BI77" s="22"/>
      <c r="BJ77" s="226"/>
      <c r="BK77" s="226"/>
      <c r="BL77" s="226"/>
      <c r="BM77" s="22"/>
      <c r="BN77" s="22"/>
      <c r="BO77" s="228"/>
      <c r="BP77" s="22"/>
      <c r="BQ77" s="22"/>
      <c r="BR77" s="22"/>
      <c r="BY77"/>
      <c r="CA77"/>
      <c r="CB77"/>
      <c r="CH77"/>
    </row>
    <row r="78" spans="35:86">
      <c r="AI78" s="22"/>
      <c r="AJ78" s="22"/>
      <c r="AK78" s="22"/>
      <c r="AL78" s="22"/>
      <c r="AM78" s="22"/>
      <c r="AN78" s="22"/>
      <c r="AO78" s="22"/>
      <c r="AP78" s="22"/>
      <c r="AQ78" s="228"/>
      <c r="AR78" s="228"/>
      <c r="AS78" s="228"/>
      <c r="AT78" s="22"/>
      <c r="AU78" s="22"/>
      <c r="AV78" s="22"/>
      <c r="AW78" s="22"/>
      <c r="AX78" s="22"/>
      <c r="AY78" s="22"/>
      <c r="AZ78" s="226"/>
      <c r="BA78" s="226"/>
      <c r="BB78" s="22"/>
      <c r="BC78" s="226"/>
      <c r="BD78" s="226"/>
      <c r="BE78" s="226"/>
      <c r="BF78" s="226"/>
      <c r="BG78" s="226"/>
      <c r="BH78" s="22"/>
      <c r="BI78" s="22"/>
      <c r="BJ78" s="226"/>
      <c r="BK78" s="226"/>
      <c r="BL78" s="226"/>
      <c r="BM78" s="22"/>
      <c r="BN78" s="22"/>
      <c r="BO78" s="228"/>
      <c r="BP78" s="22"/>
      <c r="BQ78" s="22"/>
      <c r="BR78" s="22"/>
      <c r="BY78"/>
      <c r="CA78"/>
      <c r="CB78"/>
      <c r="CH78"/>
    </row>
    <row r="79" spans="35:86">
      <c r="AI79" s="22"/>
      <c r="AJ79" s="22"/>
      <c r="AK79" s="22"/>
      <c r="AL79" s="22"/>
      <c r="AM79" s="22"/>
      <c r="AN79" s="22"/>
      <c r="AO79" s="22"/>
      <c r="AP79" s="22"/>
      <c r="AQ79" s="228"/>
      <c r="AR79" s="228"/>
      <c r="AS79" s="228"/>
      <c r="AT79" s="22"/>
      <c r="AU79" s="22"/>
      <c r="AV79" s="22"/>
      <c r="AW79" s="22"/>
      <c r="AX79" s="22"/>
      <c r="AY79" s="22"/>
      <c r="AZ79" s="226"/>
      <c r="BA79" s="226"/>
      <c r="BB79" s="22"/>
      <c r="BC79" s="226"/>
      <c r="BD79" s="226"/>
      <c r="BE79" s="226"/>
      <c r="BF79" s="226"/>
      <c r="BG79" s="226"/>
      <c r="BH79" s="22"/>
      <c r="BI79" s="22"/>
      <c r="BJ79" s="226"/>
      <c r="BK79" s="226"/>
      <c r="BL79" s="226"/>
      <c r="BM79" s="22"/>
      <c r="BN79" s="22"/>
      <c r="BO79" s="228"/>
      <c r="BP79" s="22"/>
      <c r="BQ79" s="22"/>
      <c r="BR79" s="22"/>
      <c r="BY79"/>
      <c r="CA79"/>
      <c r="CB79"/>
      <c r="CH79"/>
    </row>
    <row r="80" spans="35:86">
      <c r="AI80" s="22"/>
      <c r="AJ80" s="22"/>
      <c r="AK80" s="22"/>
      <c r="AL80" s="22"/>
      <c r="AM80" s="22"/>
      <c r="AN80" s="22"/>
      <c r="AO80" s="22"/>
      <c r="AP80" s="22"/>
      <c r="AQ80" s="228"/>
      <c r="AR80" s="228"/>
      <c r="AS80" s="228"/>
      <c r="AT80" s="22"/>
      <c r="AU80" s="22"/>
      <c r="AV80" s="22"/>
      <c r="AW80" s="22"/>
      <c r="AX80" s="22"/>
      <c r="AY80" s="22"/>
      <c r="AZ80" s="226"/>
      <c r="BA80" s="226"/>
      <c r="BB80" s="22"/>
      <c r="BC80" s="226"/>
      <c r="BD80" s="226"/>
      <c r="BE80" s="226"/>
      <c r="BF80" s="226"/>
      <c r="BG80" s="226"/>
      <c r="BH80" s="22"/>
      <c r="BI80" s="22"/>
      <c r="BJ80" s="226"/>
      <c r="BK80" s="226"/>
      <c r="BL80" s="226"/>
      <c r="BM80" s="22"/>
      <c r="BN80" s="22"/>
      <c r="BO80" s="228"/>
      <c r="BP80" s="22"/>
      <c r="BQ80" s="22"/>
      <c r="BR80" s="22"/>
      <c r="BY80"/>
      <c r="CA80"/>
      <c r="CB80"/>
      <c r="CH80"/>
    </row>
    <row r="81" spans="35:86">
      <c r="AI81" s="22"/>
      <c r="AJ81" s="22"/>
      <c r="AK81" s="22"/>
      <c r="AL81" s="22"/>
      <c r="AM81" s="22"/>
      <c r="AN81" s="22"/>
      <c r="AO81" s="22"/>
      <c r="AP81" s="22"/>
      <c r="AQ81" s="228"/>
      <c r="AR81" s="228"/>
      <c r="AS81" s="228"/>
      <c r="AT81" s="22"/>
      <c r="AU81" s="22"/>
      <c r="AV81" s="22"/>
      <c r="AW81" s="22"/>
      <c r="AX81" s="22"/>
      <c r="AY81" s="22"/>
      <c r="AZ81" s="226"/>
      <c r="BA81" s="226"/>
      <c r="BB81" s="22"/>
      <c r="BC81" s="226"/>
      <c r="BD81" s="226"/>
      <c r="BE81" s="226"/>
      <c r="BF81" s="226"/>
      <c r="BG81" s="226"/>
      <c r="BH81" s="22"/>
      <c r="BI81" s="22"/>
      <c r="BJ81" s="226"/>
      <c r="BK81" s="226"/>
      <c r="BL81" s="226"/>
      <c r="BM81" s="22"/>
      <c r="BN81" s="22"/>
      <c r="BO81" s="228"/>
      <c r="BP81" s="22"/>
      <c r="BQ81" s="22"/>
      <c r="BR81" s="22"/>
      <c r="BY81"/>
      <c r="CA81"/>
      <c r="CB81"/>
      <c r="CH81"/>
    </row>
    <row r="82" spans="35:86">
      <c r="AI82" s="22"/>
      <c r="AJ82" s="22"/>
      <c r="AK82" s="22"/>
      <c r="AL82" s="22"/>
      <c r="AM82" s="22"/>
      <c r="AN82" s="22"/>
      <c r="AO82" s="22"/>
      <c r="AP82" s="22"/>
      <c r="AQ82" s="228"/>
      <c r="AR82" s="228"/>
      <c r="AS82" s="228"/>
      <c r="AT82" s="22"/>
      <c r="AU82" s="22"/>
      <c r="AV82" s="22"/>
      <c r="AW82" s="22"/>
      <c r="AX82" s="22"/>
      <c r="AY82" s="22"/>
      <c r="AZ82" s="226"/>
      <c r="BA82" s="226"/>
      <c r="BB82" s="22"/>
      <c r="BC82" s="226"/>
      <c r="BD82" s="226"/>
      <c r="BE82" s="226"/>
      <c r="BF82" s="226"/>
      <c r="BG82" s="226"/>
      <c r="BH82" s="22"/>
      <c r="BI82" s="22"/>
      <c r="BJ82" s="226"/>
      <c r="BK82" s="226"/>
      <c r="BL82" s="226"/>
      <c r="BM82" s="22"/>
      <c r="BN82" s="22"/>
      <c r="BO82" s="228"/>
      <c r="BP82" s="22"/>
      <c r="BQ82" s="22"/>
      <c r="BR82" s="22"/>
      <c r="BY82"/>
      <c r="CA82"/>
      <c r="CB82"/>
      <c r="CH82"/>
    </row>
    <row r="83" spans="35:86">
      <c r="AI83" s="22"/>
      <c r="AJ83" s="22"/>
      <c r="AK83" s="22"/>
      <c r="AL83" s="22"/>
      <c r="AM83" s="22"/>
      <c r="AN83" s="22"/>
      <c r="AO83" s="22"/>
      <c r="AP83" s="22"/>
      <c r="AQ83" s="228"/>
      <c r="AR83" s="228"/>
      <c r="AS83" s="228"/>
      <c r="AT83" s="22"/>
      <c r="AU83" s="22"/>
      <c r="AV83" s="22"/>
      <c r="AW83" s="22"/>
      <c r="AX83" s="22"/>
      <c r="AY83" s="22"/>
      <c r="AZ83" s="226"/>
      <c r="BA83" s="226"/>
      <c r="BB83" s="22"/>
      <c r="BC83" s="226"/>
      <c r="BD83" s="226"/>
      <c r="BE83" s="226"/>
      <c r="BF83" s="226"/>
      <c r="BG83" s="226"/>
      <c r="BH83" s="22"/>
      <c r="BI83" s="22"/>
      <c r="BJ83" s="226"/>
      <c r="BK83" s="226"/>
      <c r="BL83" s="226"/>
      <c r="BM83" s="22"/>
      <c r="BN83" s="22"/>
      <c r="BO83" s="228"/>
      <c r="BP83" s="22"/>
      <c r="BQ83" s="22"/>
      <c r="BR83" s="22"/>
      <c r="BY83"/>
      <c r="CA83"/>
      <c r="CB83"/>
      <c r="CH83"/>
    </row>
    <row r="84" spans="35:86">
      <c r="AI84" s="22"/>
      <c r="AJ84" s="22"/>
      <c r="AK84" s="22"/>
      <c r="AL84" s="22"/>
      <c r="AM84" s="22"/>
      <c r="AN84" s="22"/>
      <c r="AO84" s="22"/>
      <c r="AP84" s="22"/>
      <c r="AQ84" s="228"/>
      <c r="AR84" s="228"/>
      <c r="AS84" s="228"/>
      <c r="AT84" s="22"/>
      <c r="AU84" s="22"/>
      <c r="AV84" s="22"/>
      <c r="AW84" s="22"/>
      <c r="AX84" s="22"/>
      <c r="AY84" s="22"/>
      <c r="AZ84" s="226"/>
      <c r="BA84" s="226"/>
      <c r="BB84" s="22"/>
      <c r="BC84" s="226"/>
      <c r="BD84" s="226"/>
      <c r="BE84" s="226"/>
      <c r="BF84" s="226"/>
      <c r="BG84" s="226"/>
      <c r="BH84" s="22"/>
      <c r="BI84" s="22"/>
      <c r="BJ84" s="226"/>
      <c r="BK84" s="226"/>
      <c r="BL84" s="226"/>
      <c r="BM84" s="22"/>
      <c r="BN84" s="22"/>
      <c r="BO84" s="228"/>
      <c r="BP84" s="22"/>
      <c r="BQ84" s="22"/>
      <c r="BR84" s="22"/>
      <c r="BY84"/>
      <c r="CA84"/>
      <c r="CB84"/>
      <c r="CH84"/>
    </row>
    <row r="85" spans="35:86">
      <c r="AI85" s="22"/>
      <c r="AJ85" s="22"/>
      <c r="AK85" s="22"/>
      <c r="AL85" s="22"/>
      <c r="AM85" s="22"/>
      <c r="AN85" s="22"/>
      <c r="AO85" s="22"/>
      <c r="AP85" s="22"/>
      <c r="AQ85" s="228"/>
      <c r="AR85" s="228"/>
      <c r="AS85" s="228"/>
      <c r="AT85" s="22"/>
      <c r="AU85" s="22"/>
      <c r="AV85" s="22"/>
      <c r="AW85" s="22"/>
      <c r="AX85" s="22"/>
      <c r="AY85" s="22"/>
      <c r="AZ85" s="226"/>
      <c r="BA85" s="226"/>
      <c r="BB85" s="22"/>
      <c r="BC85" s="226"/>
      <c r="BD85" s="226"/>
      <c r="BE85" s="226"/>
      <c r="BF85" s="226"/>
      <c r="BG85" s="226"/>
      <c r="BH85" s="22"/>
      <c r="BI85" s="22"/>
      <c r="BJ85" s="226"/>
      <c r="BK85" s="226"/>
      <c r="BL85" s="226"/>
      <c r="BM85" s="22"/>
      <c r="BN85" s="22"/>
      <c r="BO85" s="228"/>
      <c r="BP85" s="22"/>
      <c r="BQ85" s="22"/>
      <c r="BR85" s="22"/>
      <c r="BY85"/>
      <c r="CA85"/>
      <c r="CB85"/>
      <c r="CH85"/>
    </row>
    <row r="86" spans="35:86">
      <c r="AI86" s="22"/>
      <c r="AJ86" s="22"/>
      <c r="AK86" s="22"/>
      <c r="AL86" s="22"/>
      <c r="AM86" s="22"/>
      <c r="AN86" s="22"/>
      <c r="AO86" s="22"/>
      <c r="AP86" s="22"/>
      <c r="AQ86" s="228"/>
      <c r="AR86" s="228"/>
      <c r="AS86" s="228"/>
      <c r="AT86" s="22"/>
      <c r="AU86" s="22"/>
      <c r="AV86" s="22"/>
      <c r="AW86" s="22"/>
      <c r="AX86" s="22"/>
      <c r="AY86" s="22"/>
      <c r="AZ86" s="226"/>
      <c r="BA86" s="226"/>
      <c r="BB86" s="22"/>
      <c r="BC86" s="226"/>
      <c r="BD86" s="226"/>
      <c r="BE86" s="226"/>
      <c r="BF86" s="226"/>
      <c r="BG86" s="226"/>
      <c r="BH86" s="22"/>
      <c r="BI86" s="22"/>
      <c r="BJ86" s="226"/>
      <c r="BK86" s="226"/>
      <c r="BL86" s="226"/>
      <c r="BM86" s="22"/>
      <c r="BN86" s="22"/>
      <c r="BO86" s="228"/>
      <c r="BP86" s="22"/>
      <c r="BQ86" s="22"/>
      <c r="BR86" s="22"/>
      <c r="BY86"/>
      <c r="CA86"/>
      <c r="CB86"/>
      <c r="CH86"/>
    </row>
    <row r="87" spans="35:86">
      <c r="AI87" s="22"/>
      <c r="AJ87" s="22"/>
      <c r="AK87" s="22"/>
      <c r="AL87" s="22"/>
      <c r="AM87" s="22"/>
      <c r="AN87" s="22"/>
      <c r="AO87" s="22"/>
      <c r="AP87" s="22"/>
      <c r="AQ87" s="228"/>
      <c r="AR87" s="228"/>
      <c r="AS87" s="228"/>
      <c r="AT87" s="22"/>
      <c r="AU87" s="22"/>
      <c r="AV87" s="22"/>
      <c r="AW87" s="22"/>
      <c r="AX87" s="22"/>
      <c r="AY87" s="22"/>
      <c r="AZ87" s="226"/>
      <c r="BA87" s="226"/>
      <c r="BB87" s="22"/>
      <c r="BC87" s="226"/>
      <c r="BD87" s="226"/>
      <c r="BE87" s="226"/>
      <c r="BF87" s="226"/>
      <c r="BG87" s="226"/>
      <c r="BH87" s="22"/>
      <c r="BI87" s="22"/>
      <c r="BJ87" s="226"/>
      <c r="BK87" s="226"/>
      <c r="BL87" s="226"/>
      <c r="BM87" s="22"/>
      <c r="BN87" s="22"/>
      <c r="BO87" s="228"/>
      <c r="BP87" s="22"/>
      <c r="BQ87" s="22"/>
      <c r="BR87" s="22"/>
      <c r="BY87"/>
      <c r="CA87"/>
      <c r="CB87"/>
      <c r="CH87"/>
    </row>
    <row r="88" spans="35:86">
      <c r="AI88" s="22"/>
      <c r="AJ88" s="22"/>
      <c r="AK88" s="22"/>
      <c r="AL88" s="22"/>
      <c r="AM88" s="22"/>
      <c r="AN88" s="22"/>
      <c r="AO88" s="22"/>
      <c r="AP88" s="22"/>
      <c r="AQ88" s="228"/>
      <c r="AR88" s="228"/>
      <c r="AS88" s="228"/>
      <c r="AT88" s="22"/>
      <c r="AU88" s="22"/>
      <c r="AV88" s="22"/>
      <c r="AW88" s="22"/>
      <c r="AX88" s="22"/>
      <c r="AY88" s="22"/>
      <c r="AZ88" s="226"/>
      <c r="BA88" s="226"/>
      <c r="BB88" s="22"/>
      <c r="BC88" s="226"/>
      <c r="BD88" s="226"/>
      <c r="BE88" s="226"/>
      <c r="BF88" s="226"/>
      <c r="BG88" s="226"/>
      <c r="BH88" s="22"/>
      <c r="BI88" s="22"/>
      <c r="BJ88" s="226"/>
      <c r="BK88" s="226"/>
      <c r="BL88" s="226"/>
      <c r="BM88" s="22"/>
      <c r="BN88" s="22"/>
      <c r="BO88" s="228"/>
      <c r="BP88" s="22"/>
      <c r="BQ88" s="22"/>
      <c r="BR88" s="22"/>
      <c r="BY88"/>
      <c r="CA88"/>
      <c r="CB88"/>
      <c r="CH88"/>
    </row>
    <row r="89" spans="35:86">
      <c r="AI89" s="22"/>
      <c r="AJ89" s="22"/>
      <c r="AK89" s="22"/>
      <c r="AL89" s="22"/>
      <c r="AM89" s="22"/>
      <c r="AN89" s="22"/>
      <c r="AO89" s="22"/>
      <c r="AP89" s="22"/>
      <c r="AQ89" s="228"/>
      <c r="AR89" s="228"/>
      <c r="AS89" s="228"/>
      <c r="AT89" s="22"/>
      <c r="AU89" s="22"/>
      <c r="AV89" s="22"/>
      <c r="AW89" s="22"/>
      <c r="AX89" s="22"/>
      <c r="AY89" s="22"/>
      <c r="AZ89" s="226"/>
      <c r="BA89" s="226"/>
      <c r="BB89" s="22"/>
      <c r="BC89" s="226"/>
      <c r="BD89" s="226"/>
      <c r="BE89" s="226"/>
      <c r="BF89" s="226"/>
      <c r="BG89" s="226"/>
      <c r="BH89" s="22"/>
      <c r="BI89" s="22"/>
      <c r="BJ89" s="226"/>
      <c r="BK89" s="226"/>
      <c r="BL89" s="226"/>
      <c r="BM89" s="22"/>
      <c r="BN89" s="22"/>
      <c r="BO89" s="228"/>
      <c r="BP89" s="22"/>
      <c r="BQ89" s="22"/>
      <c r="BR89" s="22"/>
      <c r="BY89"/>
      <c r="CA89"/>
      <c r="CB89"/>
      <c r="CH89"/>
    </row>
    <row r="90" spans="35:86">
      <c r="AI90" s="22"/>
      <c r="AJ90" s="22"/>
      <c r="AK90" s="22"/>
      <c r="AL90" s="22"/>
      <c r="AM90" s="22"/>
      <c r="AN90" s="22"/>
      <c r="AO90" s="22"/>
      <c r="AP90" s="22"/>
      <c r="AQ90" s="228"/>
      <c r="AR90" s="228"/>
      <c r="AS90" s="228"/>
      <c r="AT90" s="22"/>
      <c r="AU90" s="22"/>
      <c r="AV90" s="22"/>
      <c r="AW90" s="22"/>
      <c r="AX90" s="22"/>
      <c r="AY90" s="22"/>
      <c r="AZ90" s="226"/>
      <c r="BA90" s="226"/>
      <c r="BB90" s="22"/>
      <c r="BC90" s="226"/>
      <c r="BD90" s="226"/>
      <c r="BE90" s="226"/>
      <c r="BF90" s="226"/>
      <c r="BG90" s="226"/>
      <c r="BH90" s="22"/>
      <c r="BI90" s="22"/>
      <c r="BJ90" s="226"/>
      <c r="BK90" s="226"/>
      <c r="BL90" s="226"/>
      <c r="BM90" s="22"/>
      <c r="BN90" s="22"/>
      <c r="BO90" s="228"/>
      <c r="BP90" s="22"/>
      <c r="BQ90" s="22"/>
      <c r="BR90" s="22"/>
      <c r="BY90"/>
      <c r="CA90"/>
      <c r="CB90"/>
      <c r="CH90"/>
    </row>
    <row r="91" spans="35:86">
      <c r="AI91" s="22"/>
      <c r="AJ91" s="22"/>
      <c r="AK91" s="22"/>
      <c r="AL91" s="22"/>
      <c r="AM91" s="22"/>
      <c r="AN91" s="22"/>
      <c r="AO91" s="22"/>
      <c r="AP91" s="22"/>
      <c r="AQ91" s="228"/>
      <c r="AR91" s="228"/>
      <c r="AS91" s="228"/>
      <c r="AT91" s="22"/>
      <c r="AU91" s="22"/>
      <c r="AV91" s="22"/>
      <c r="AW91" s="22"/>
      <c r="AX91" s="22"/>
      <c r="AY91" s="22"/>
      <c r="AZ91" s="226"/>
      <c r="BA91" s="226"/>
      <c r="BB91" s="22"/>
      <c r="BC91" s="226"/>
      <c r="BD91" s="226"/>
      <c r="BE91" s="226"/>
      <c r="BF91" s="226"/>
      <c r="BG91" s="226"/>
      <c r="BH91" s="22"/>
      <c r="BI91" s="22"/>
      <c r="BJ91" s="226"/>
      <c r="BK91" s="226"/>
      <c r="BL91" s="226"/>
      <c r="BM91" s="22"/>
      <c r="BN91" s="22"/>
      <c r="BO91" s="228"/>
      <c r="BP91" s="22"/>
      <c r="BQ91" s="22"/>
      <c r="BR91" s="22"/>
      <c r="BY91"/>
      <c r="CA91"/>
      <c r="CB91"/>
      <c r="CH91"/>
    </row>
    <row r="92" spans="35:86">
      <c r="AI92" s="22"/>
      <c r="AJ92" s="22"/>
      <c r="AK92" s="22"/>
      <c r="AL92" s="22"/>
      <c r="AM92" s="22"/>
      <c r="AN92" s="22"/>
      <c r="AO92" s="22"/>
      <c r="AP92" s="22"/>
      <c r="AQ92" s="228"/>
      <c r="AR92" s="228"/>
      <c r="AS92" s="228"/>
      <c r="AT92" s="22"/>
      <c r="AU92" s="22"/>
      <c r="AV92" s="22"/>
      <c r="AW92" s="22"/>
      <c r="AX92" s="22"/>
      <c r="AY92" s="22"/>
      <c r="AZ92" s="226"/>
      <c r="BA92" s="226"/>
      <c r="BB92" s="22"/>
      <c r="BC92" s="226"/>
      <c r="BD92" s="226"/>
      <c r="BE92" s="226"/>
      <c r="BF92" s="226"/>
      <c r="BG92" s="226"/>
      <c r="BH92" s="22"/>
      <c r="BI92" s="22"/>
      <c r="BJ92" s="226"/>
      <c r="BK92" s="226"/>
      <c r="BL92" s="226"/>
      <c r="BM92" s="22"/>
      <c r="BN92" s="22"/>
      <c r="BO92" s="228"/>
      <c r="BP92" s="22"/>
      <c r="BQ92" s="22"/>
      <c r="BR92" s="22"/>
      <c r="BY92"/>
      <c r="CA92"/>
      <c r="CB92"/>
      <c r="CH92"/>
    </row>
    <row r="93" spans="35:86">
      <c r="AI93" s="22"/>
      <c r="AJ93" s="22"/>
      <c r="AK93" s="22"/>
      <c r="AL93" s="22"/>
      <c r="AM93" s="22"/>
      <c r="AN93" s="22"/>
      <c r="AO93" s="22"/>
      <c r="AP93" s="22"/>
      <c r="AQ93" s="228"/>
      <c r="AR93" s="228"/>
      <c r="AS93" s="228"/>
      <c r="AT93" s="22"/>
      <c r="AU93" s="22"/>
      <c r="AV93" s="22"/>
      <c r="AW93" s="22"/>
      <c r="AX93" s="22"/>
      <c r="AY93" s="22"/>
      <c r="AZ93" s="226"/>
      <c r="BA93" s="226"/>
      <c r="BB93" s="22"/>
      <c r="BC93" s="226"/>
      <c r="BD93" s="226"/>
      <c r="BE93" s="226"/>
      <c r="BF93" s="226"/>
      <c r="BG93" s="226"/>
      <c r="BH93" s="22"/>
      <c r="BI93" s="22"/>
      <c r="BJ93" s="226"/>
      <c r="BK93" s="226"/>
      <c r="BL93" s="226"/>
      <c r="BM93" s="22"/>
      <c r="BN93" s="22"/>
      <c r="BO93" s="228"/>
      <c r="BP93" s="22"/>
      <c r="BQ93" s="22"/>
      <c r="BR93" s="22"/>
      <c r="BY93"/>
      <c r="CA93"/>
      <c r="CB93"/>
      <c r="CH93"/>
    </row>
    <row r="94" spans="35:86">
      <c r="AI94" s="22"/>
      <c r="AJ94" s="22"/>
      <c r="AK94" s="22"/>
      <c r="AL94" s="22"/>
      <c r="AM94" s="22"/>
      <c r="AN94" s="22"/>
      <c r="AO94" s="22"/>
      <c r="AP94" s="22"/>
      <c r="AQ94" s="228"/>
      <c r="AR94" s="228"/>
      <c r="AS94" s="228"/>
      <c r="AT94" s="22"/>
      <c r="AU94" s="22"/>
      <c r="AV94" s="22"/>
      <c r="AW94" s="22"/>
      <c r="AX94" s="22"/>
      <c r="AY94" s="22"/>
      <c r="AZ94" s="226"/>
      <c r="BA94" s="226"/>
      <c r="BB94" s="22"/>
      <c r="BC94" s="226"/>
      <c r="BD94" s="226"/>
      <c r="BE94" s="226"/>
      <c r="BF94" s="226"/>
      <c r="BG94" s="226"/>
      <c r="BH94" s="22"/>
      <c r="BI94" s="22"/>
      <c r="BJ94" s="226"/>
      <c r="BK94" s="226"/>
      <c r="BL94" s="226"/>
      <c r="BM94" s="22"/>
      <c r="BN94" s="22"/>
      <c r="BO94" s="228"/>
      <c r="BP94" s="22"/>
      <c r="BQ94" s="22"/>
      <c r="BR94" s="22"/>
      <c r="BY94"/>
      <c r="CA94"/>
      <c r="CB94"/>
      <c r="CH94"/>
    </row>
    <row r="95" spans="35:86">
      <c r="AI95" s="22"/>
      <c r="AJ95" s="22"/>
      <c r="AK95" s="22"/>
      <c r="AL95" s="22"/>
      <c r="AM95" s="22"/>
      <c r="AN95" s="22"/>
      <c r="AO95" s="22"/>
      <c r="AP95" s="22"/>
      <c r="AQ95" s="228"/>
      <c r="AR95" s="228"/>
      <c r="AS95" s="228"/>
      <c r="AT95" s="22"/>
      <c r="AU95" s="22"/>
      <c r="AV95" s="22"/>
      <c r="AW95" s="22"/>
      <c r="AX95" s="22"/>
      <c r="AY95" s="22"/>
      <c r="AZ95" s="226"/>
      <c r="BA95" s="226"/>
      <c r="BB95" s="22"/>
      <c r="BC95" s="226"/>
      <c r="BD95" s="226"/>
      <c r="BE95" s="226"/>
      <c r="BF95" s="226"/>
      <c r="BG95" s="226"/>
      <c r="BH95" s="22"/>
      <c r="BI95" s="22"/>
      <c r="BJ95" s="226"/>
      <c r="BK95" s="226"/>
      <c r="BL95" s="226"/>
      <c r="BM95" s="22"/>
      <c r="BN95" s="22"/>
      <c r="BO95" s="228"/>
      <c r="BP95" s="22"/>
      <c r="BQ95" s="22"/>
      <c r="BR95" s="22"/>
      <c r="BY95"/>
      <c r="CA95"/>
      <c r="CB95"/>
      <c r="CH95"/>
    </row>
    <row r="96" spans="35:86">
      <c r="AI96" s="22"/>
      <c r="AJ96" s="22"/>
      <c r="AK96" s="22"/>
      <c r="AL96" s="22"/>
      <c r="AM96" s="22"/>
      <c r="AN96" s="22"/>
      <c r="AO96" s="22"/>
      <c r="AP96" s="22"/>
      <c r="AQ96" s="228"/>
      <c r="AR96" s="228"/>
      <c r="AS96" s="228"/>
      <c r="AT96" s="22"/>
      <c r="AU96" s="22"/>
      <c r="AV96" s="22"/>
      <c r="AW96" s="22"/>
      <c r="AX96" s="22"/>
      <c r="AY96" s="22"/>
      <c r="AZ96" s="226"/>
      <c r="BA96" s="226"/>
      <c r="BB96" s="22"/>
      <c r="BC96" s="226"/>
      <c r="BD96" s="226"/>
      <c r="BE96" s="226"/>
      <c r="BF96" s="226"/>
      <c r="BG96" s="226"/>
      <c r="BH96" s="22"/>
      <c r="BI96" s="22"/>
      <c r="BJ96" s="226"/>
      <c r="BK96" s="226"/>
      <c r="BL96" s="226"/>
      <c r="BM96" s="22"/>
      <c r="BN96" s="22"/>
      <c r="BO96" s="228"/>
      <c r="BP96" s="22"/>
      <c r="BQ96" s="22"/>
      <c r="BR96" s="22"/>
      <c r="BY96"/>
      <c r="CA96"/>
      <c r="CB96"/>
      <c r="CH96"/>
    </row>
    <row r="97" spans="35:86">
      <c r="AI97" s="22"/>
      <c r="AJ97" s="22"/>
      <c r="AK97" s="22"/>
      <c r="AL97" s="22"/>
      <c r="AM97" s="22"/>
      <c r="AN97" s="22"/>
      <c r="AO97" s="22"/>
      <c r="AP97" s="22"/>
      <c r="AQ97" s="228"/>
      <c r="AR97" s="228"/>
      <c r="AS97" s="228"/>
      <c r="AT97" s="22"/>
      <c r="AU97" s="22"/>
      <c r="AV97" s="22"/>
      <c r="AW97" s="22"/>
      <c r="AX97" s="22"/>
      <c r="AY97" s="22"/>
      <c r="AZ97" s="226"/>
      <c r="BA97" s="226"/>
      <c r="BB97" s="22"/>
      <c r="BC97" s="226"/>
      <c r="BD97" s="226"/>
      <c r="BE97" s="226"/>
      <c r="BF97" s="226"/>
      <c r="BG97" s="226"/>
      <c r="BH97" s="22"/>
      <c r="BI97" s="22"/>
      <c r="BJ97" s="226"/>
      <c r="BK97" s="226"/>
      <c r="BL97" s="226"/>
      <c r="BM97" s="22"/>
      <c r="BN97" s="22"/>
      <c r="BO97" s="228"/>
      <c r="BP97" s="22"/>
      <c r="BQ97" s="22"/>
      <c r="BR97" s="22"/>
      <c r="BY97"/>
      <c r="CA97"/>
      <c r="CB97"/>
      <c r="CH97"/>
    </row>
    <row r="98" spans="35:86">
      <c r="AI98" s="22"/>
      <c r="AJ98" s="22"/>
      <c r="AK98" s="22"/>
      <c r="AL98" s="22"/>
      <c r="AM98" s="22"/>
      <c r="AN98" s="22"/>
      <c r="AO98" s="22"/>
      <c r="AP98" s="22"/>
      <c r="AQ98" s="228"/>
      <c r="AR98" s="228"/>
      <c r="AS98" s="228"/>
      <c r="AT98" s="22"/>
      <c r="AU98" s="22"/>
      <c r="AV98" s="22"/>
      <c r="AW98" s="22"/>
      <c r="AX98" s="22"/>
      <c r="AY98" s="22"/>
      <c r="AZ98" s="226"/>
      <c r="BA98" s="226"/>
      <c r="BB98" s="22"/>
      <c r="BC98" s="226"/>
      <c r="BD98" s="226"/>
      <c r="BE98" s="226"/>
      <c r="BF98" s="226"/>
      <c r="BG98" s="226"/>
      <c r="BH98" s="22"/>
      <c r="BI98" s="22"/>
      <c r="BJ98" s="226"/>
      <c r="BK98" s="226"/>
      <c r="BL98" s="226"/>
      <c r="BM98" s="22"/>
      <c r="BN98" s="22"/>
      <c r="BO98" s="228"/>
      <c r="BP98" s="22"/>
      <c r="BQ98" s="22"/>
      <c r="BR98" s="22"/>
      <c r="BY98"/>
      <c r="CA98"/>
      <c r="CB98"/>
      <c r="CH98"/>
    </row>
    <row r="99" spans="35:86">
      <c r="AI99" s="22"/>
      <c r="AJ99" s="22"/>
      <c r="AK99" s="22"/>
      <c r="AL99" s="22"/>
      <c r="AM99" s="22"/>
      <c r="AN99" s="22"/>
      <c r="AO99" s="22"/>
      <c r="AP99" s="22"/>
      <c r="AQ99" s="228"/>
      <c r="AR99" s="228"/>
      <c r="AS99" s="228"/>
      <c r="AT99" s="22"/>
      <c r="AU99" s="22"/>
      <c r="AV99" s="22"/>
      <c r="AW99" s="22"/>
      <c r="AX99" s="22"/>
      <c r="AY99" s="22"/>
      <c r="AZ99" s="226"/>
      <c r="BA99" s="226"/>
      <c r="BB99" s="22"/>
      <c r="BC99" s="226"/>
      <c r="BD99" s="226"/>
      <c r="BE99" s="226"/>
      <c r="BF99" s="226"/>
      <c r="BG99" s="226"/>
      <c r="BH99" s="22"/>
      <c r="BI99" s="22"/>
      <c r="BJ99" s="226"/>
      <c r="BK99" s="226"/>
      <c r="BL99" s="226"/>
      <c r="BM99" s="22"/>
      <c r="BN99" s="22"/>
      <c r="BO99" s="228"/>
      <c r="BP99" s="22"/>
      <c r="BQ99" s="22"/>
      <c r="BR99" s="22"/>
      <c r="BY99"/>
      <c r="CA99"/>
      <c r="CB99"/>
      <c r="CH99"/>
    </row>
    <row r="100" spans="35:86">
      <c r="AI100" s="22"/>
      <c r="AJ100" s="22"/>
      <c r="AK100" s="22"/>
      <c r="AL100" s="22"/>
      <c r="AM100" s="22"/>
      <c r="AN100" s="22"/>
      <c r="AO100" s="22"/>
      <c r="AP100" s="22"/>
      <c r="AQ100" s="228"/>
      <c r="AR100" s="228"/>
      <c r="AS100" s="228"/>
      <c r="AT100" s="22"/>
      <c r="AU100" s="22"/>
      <c r="AV100" s="22"/>
      <c r="AW100" s="22"/>
      <c r="AX100" s="22"/>
      <c r="AY100" s="22"/>
      <c r="AZ100" s="226"/>
      <c r="BA100" s="226"/>
      <c r="BB100" s="22"/>
      <c r="BC100" s="226"/>
      <c r="BD100" s="226"/>
      <c r="BE100" s="226"/>
      <c r="BF100" s="226"/>
      <c r="BG100" s="226"/>
      <c r="BH100" s="22"/>
      <c r="BI100" s="22"/>
      <c r="BJ100" s="226"/>
      <c r="BK100" s="226"/>
      <c r="BL100" s="226"/>
      <c r="BM100" s="22"/>
      <c r="BN100" s="22"/>
      <c r="BO100" s="228"/>
      <c r="BP100" s="22"/>
      <c r="BQ100" s="22"/>
      <c r="BR100" s="22"/>
      <c r="BY100"/>
      <c r="CA100"/>
      <c r="CB100"/>
      <c r="CH100"/>
    </row>
    <row r="101" spans="35:86">
      <c r="AI101" s="22"/>
      <c r="AJ101" s="22"/>
      <c r="AK101" s="22"/>
      <c r="AL101" s="22"/>
      <c r="AM101" s="22"/>
      <c r="AN101" s="22"/>
      <c r="AO101" s="22"/>
      <c r="AP101" s="22"/>
      <c r="AQ101" s="228"/>
      <c r="AR101" s="228"/>
      <c r="AS101" s="228"/>
      <c r="AT101" s="22"/>
      <c r="AU101" s="22"/>
      <c r="AV101" s="22"/>
      <c r="AW101" s="22"/>
      <c r="AX101" s="22"/>
      <c r="AY101" s="22"/>
      <c r="AZ101" s="226"/>
      <c r="BA101" s="226"/>
      <c r="BB101" s="22"/>
      <c r="BC101" s="226"/>
      <c r="BD101" s="226"/>
      <c r="BE101" s="226"/>
      <c r="BF101" s="226"/>
      <c r="BG101" s="226"/>
      <c r="BH101" s="22"/>
      <c r="BI101" s="22"/>
      <c r="BJ101" s="226"/>
      <c r="BK101" s="226"/>
      <c r="BL101" s="226"/>
      <c r="BM101" s="22"/>
      <c r="BN101" s="22"/>
      <c r="BO101" s="228"/>
      <c r="BP101" s="22"/>
      <c r="BQ101" s="22"/>
      <c r="BR101" s="22"/>
      <c r="BY101"/>
      <c r="CA101"/>
      <c r="CB101"/>
      <c r="CH101"/>
    </row>
    <row r="102" spans="35:86">
      <c r="AI102" s="22"/>
      <c r="AJ102" s="22"/>
      <c r="AK102" s="22"/>
      <c r="AL102" s="22"/>
      <c r="AM102" s="22"/>
      <c r="AN102" s="22"/>
      <c r="AO102" s="22"/>
      <c r="AP102" s="22"/>
      <c r="AQ102" s="228"/>
      <c r="AR102" s="228"/>
      <c r="AS102" s="228"/>
      <c r="AT102" s="22"/>
      <c r="AU102" s="22"/>
      <c r="AV102" s="22"/>
      <c r="AW102" s="22"/>
      <c r="AX102" s="22"/>
      <c r="AY102" s="22"/>
      <c r="AZ102" s="226"/>
      <c r="BA102" s="226"/>
      <c r="BB102" s="22"/>
      <c r="BC102" s="226"/>
      <c r="BD102" s="226"/>
      <c r="BE102" s="226"/>
      <c r="BF102" s="226"/>
      <c r="BG102" s="226"/>
      <c r="BH102" s="22"/>
      <c r="BI102" s="22"/>
      <c r="BJ102" s="226"/>
      <c r="BK102" s="226"/>
      <c r="BL102" s="226"/>
      <c r="BM102" s="22"/>
      <c r="BN102" s="22"/>
      <c r="BO102" s="228"/>
      <c r="BP102" s="22"/>
      <c r="BQ102" s="22"/>
      <c r="BR102" s="22"/>
      <c r="BY102"/>
      <c r="CA102"/>
      <c r="CB102"/>
      <c r="CH102"/>
    </row>
    <row r="103" spans="35:86">
      <c r="AI103" s="22"/>
      <c r="AJ103" s="22"/>
      <c r="AK103" s="22"/>
      <c r="AL103" s="22"/>
      <c r="AM103" s="22"/>
      <c r="AN103" s="22"/>
      <c r="AO103" s="22"/>
      <c r="AP103" s="22"/>
      <c r="AQ103" s="228"/>
      <c r="AR103" s="228"/>
      <c r="AS103" s="228"/>
      <c r="AT103" s="22"/>
      <c r="AU103" s="22"/>
      <c r="AV103" s="22"/>
      <c r="AW103" s="22"/>
      <c r="AX103" s="22"/>
      <c r="AY103" s="22"/>
      <c r="AZ103" s="226"/>
      <c r="BA103" s="226"/>
      <c r="BB103" s="22"/>
      <c r="BC103" s="226"/>
      <c r="BD103" s="226"/>
      <c r="BE103" s="226"/>
      <c r="BF103" s="226"/>
      <c r="BG103" s="226"/>
      <c r="BH103" s="22"/>
      <c r="BI103" s="22"/>
      <c r="BJ103" s="226"/>
      <c r="BK103" s="226"/>
      <c r="BL103" s="226"/>
      <c r="BM103" s="22"/>
      <c r="BN103" s="22"/>
      <c r="BO103" s="228"/>
      <c r="BP103" s="22"/>
      <c r="BQ103" s="22"/>
      <c r="BR103" s="22"/>
      <c r="BY103"/>
      <c r="CA103"/>
      <c r="CB103"/>
      <c r="CH103"/>
    </row>
    <row r="104" spans="35:86">
      <c r="AI104" s="22"/>
      <c r="AJ104" s="22"/>
      <c r="AK104" s="22"/>
      <c r="AL104" s="22"/>
      <c r="AM104" s="22"/>
      <c r="AN104" s="22"/>
      <c r="AO104" s="22"/>
      <c r="AP104" s="22"/>
      <c r="AQ104" s="228"/>
      <c r="AR104" s="228"/>
      <c r="AS104" s="228"/>
      <c r="AT104" s="22"/>
      <c r="AU104" s="22"/>
      <c r="AV104" s="22"/>
      <c r="AW104" s="22"/>
      <c r="AX104" s="22"/>
      <c r="AY104" s="22"/>
      <c r="AZ104" s="226"/>
      <c r="BA104" s="226"/>
      <c r="BB104" s="22"/>
      <c r="BC104" s="226"/>
      <c r="BD104" s="226"/>
      <c r="BE104" s="226"/>
      <c r="BF104" s="226"/>
      <c r="BG104" s="226"/>
      <c r="BH104" s="22"/>
      <c r="BI104" s="22"/>
      <c r="BJ104" s="226"/>
      <c r="BK104" s="226"/>
      <c r="BL104" s="226"/>
      <c r="BM104" s="22"/>
      <c r="BN104" s="22"/>
      <c r="BO104" s="228"/>
      <c r="BP104" s="22"/>
      <c r="BQ104" s="22"/>
      <c r="BR104" s="22"/>
      <c r="BY104"/>
      <c r="CA104"/>
      <c r="CB104"/>
      <c r="CH104"/>
    </row>
    <row r="105" spans="35:86">
      <c r="AI105" s="22"/>
      <c r="AJ105" s="22"/>
      <c r="AK105" s="22"/>
      <c r="AL105" s="22"/>
      <c r="AM105" s="22"/>
      <c r="AN105" s="22"/>
      <c r="AO105" s="22"/>
      <c r="AP105" s="22"/>
      <c r="AQ105" s="228"/>
      <c r="AR105" s="228"/>
      <c r="AS105" s="228"/>
      <c r="AT105" s="22"/>
      <c r="AU105" s="22"/>
      <c r="AV105" s="22"/>
      <c r="AW105" s="22"/>
      <c r="AX105" s="22"/>
      <c r="AY105" s="22"/>
      <c r="AZ105" s="226"/>
      <c r="BA105" s="226"/>
      <c r="BB105" s="22"/>
      <c r="BC105" s="226"/>
      <c r="BD105" s="226"/>
      <c r="BE105" s="226"/>
      <c r="BF105" s="226"/>
      <c r="BG105" s="226"/>
      <c r="BH105" s="22"/>
      <c r="BI105" s="22"/>
      <c r="BJ105" s="226"/>
      <c r="BK105" s="226"/>
      <c r="BL105" s="226"/>
      <c r="BM105" s="22"/>
      <c r="BN105" s="22"/>
      <c r="BO105" s="228"/>
      <c r="BP105" s="22"/>
      <c r="BQ105" s="22"/>
      <c r="BR105" s="22"/>
      <c r="BY105"/>
      <c r="CA105"/>
      <c r="CB105"/>
      <c r="CH105"/>
    </row>
    <row r="106" spans="35:86">
      <c r="AI106" s="22"/>
      <c r="AJ106" s="22"/>
      <c r="AK106" s="22"/>
      <c r="AL106" s="22"/>
      <c r="AM106" s="22"/>
      <c r="AN106" s="22"/>
      <c r="AO106" s="22"/>
      <c r="AP106" s="22"/>
      <c r="AQ106" s="228"/>
      <c r="AR106" s="228"/>
      <c r="AS106" s="228"/>
      <c r="AT106" s="22"/>
      <c r="AU106" s="22"/>
      <c r="AV106" s="22"/>
      <c r="AW106" s="22"/>
      <c r="AX106" s="22"/>
      <c r="AY106" s="22"/>
      <c r="AZ106" s="226"/>
      <c r="BA106" s="226"/>
      <c r="BB106" s="22"/>
      <c r="BC106" s="226"/>
      <c r="BD106" s="226"/>
      <c r="BE106" s="226"/>
      <c r="BF106" s="226"/>
      <c r="BG106" s="226"/>
      <c r="BH106" s="22"/>
      <c r="BI106" s="22"/>
      <c r="BJ106" s="226"/>
      <c r="BK106" s="226"/>
      <c r="BL106" s="226"/>
      <c r="BM106" s="22"/>
      <c r="BN106" s="22"/>
      <c r="BO106" s="228"/>
      <c r="BP106" s="22"/>
      <c r="BQ106" s="22"/>
      <c r="BR106" s="22"/>
      <c r="BY106"/>
      <c r="CA106"/>
      <c r="CB106"/>
      <c r="CH106"/>
    </row>
    <row r="107" spans="35:86">
      <c r="AI107" s="22"/>
      <c r="AJ107" s="22"/>
      <c r="AK107" s="22"/>
      <c r="AL107" s="22"/>
      <c r="AM107" s="22"/>
      <c r="AN107" s="22"/>
      <c r="AO107" s="22"/>
      <c r="AP107" s="22"/>
      <c r="AQ107" s="228"/>
      <c r="AR107" s="228"/>
      <c r="AS107" s="228"/>
      <c r="AT107" s="22"/>
      <c r="AU107" s="22"/>
      <c r="AV107" s="22"/>
      <c r="AW107" s="22"/>
      <c r="AX107" s="22"/>
      <c r="AY107" s="22"/>
      <c r="AZ107" s="226"/>
      <c r="BA107" s="226"/>
      <c r="BB107" s="22"/>
      <c r="BC107" s="226"/>
      <c r="BD107" s="226"/>
      <c r="BE107" s="226"/>
      <c r="BF107" s="226"/>
      <c r="BG107" s="226"/>
      <c r="BH107" s="22"/>
      <c r="BI107" s="22"/>
      <c r="BJ107" s="226"/>
      <c r="BK107" s="226"/>
      <c r="BL107" s="226"/>
      <c r="BM107" s="22"/>
      <c r="BN107" s="22"/>
      <c r="BO107" s="228"/>
      <c r="BP107" s="22"/>
      <c r="BQ107" s="22"/>
      <c r="BR107" s="22"/>
      <c r="BY107"/>
      <c r="CA107"/>
      <c r="CB107"/>
      <c r="CH107"/>
    </row>
    <row r="108" spans="35:86" s="519" customFormat="1">
      <c r="AI108" s="22"/>
      <c r="AJ108" s="22"/>
      <c r="AK108" s="22"/>
      <c r="AL108" s="22"/>
      <c r="AM108" s="22"/>
      <c r="AN108" s="22"/>
      <c r="AO108" s="22"/>
      <c r="AP108" s="22"/>
      <c r="AQ108" s="228"/>
      <c r="AR108" s="228"/>
      <c r="AS108" s="228"/>
      <c r="AT108" s="22"/>
      <c r="AU108" s="22"/>
      <c r="AV108" s="22"/>
      <c r="AW108" s="22"/>
      <c r="AX108" s="22"/>
      <c r="AY108" s="22"/>
      <c r="AZ108" s="226"/>
      <c r="BA108" s="226"/>
      <c r="BB108" s="22"/>
      <c r="BC108" s="226"/>
      <c r="BD108" s="226"/>
      <c r="BE108" s="226"/>
      <c r="BF108" s="226"/>
      <c r="BG108" s="226"/>
      <c r="BH108" s="22"/>
      <c r="BI108" s="22"/>
      <c r="BJ108" s="226"/>
      <c r="BK108" s="226"/>
      <c r="BL108" s="226"/>
      <c r="BM108" s="22"/>
      <c r="BN108" s="22"/>
      <c r="BO108" s="228"/>
      <c r="BP108" s="22"/>
      <c r="BQ108" s="22"/>
      <c r="BR108" s="22"/>
    </row>
    <row r="109" spans="35:86" s="519" customFormat="1">
      <c r="AI109" s="22"/>
      <c r="AJ109" s="22"/>
      <c r="AK109" s="22"/>
      <c r="AL109" s="22"/>
      <c r="AM109" s="22"/>
      <c r="AN109" s="22"/>
      <c r="AO109" s="22"/>
      <c r="AP109" s="22"/>
      <c r="AQ109" s="228"/>
      <c r="AR109" s="228"/>
      <c r="AS109" s="228"/>
      <c r="AT109" s="22"/>
      <c r="AU109" s="22"/>
      <c r="AV109" s="22"/>
      <c r="AW109" s="22"/>
      <c r="AX109" s="22"/>
      <c r="AY109" s="22"/>
      <c r="AZ109" s="226"/>
      <c r="BA109" s="226"/>
      <c r="BB109" s="22"/>
      <c r="BC109" s="226"/>
      <c r="BD109" s="226"/>
      <c r="BE109" s="226"/>
      <c r="BF109" s="226"/>
      <c r="BG109" s="226"/>
      <c r="BH109" s="22"/>
      <c r="BI109" s="22"/>
      <c r="BJ109" s="226"/>
      <c r="BK109" s="226"/>
      <c r="BL109" s="226"/>
      <c r="BM109" s="22"/>
      <c r="BN109" s="22"/>
      <c r="BO109" s="228"/>
      <c r="BP109" s="22"/>
      <c r="BQ109" s="22"/>
      <c r="BR109" s="22"/>
    </row>
    <row r="110" spans="35:86" s="519" customFormat="1">
      <c r="AI110" s="22"/>
      <c r="AJ110" s="22"/>
      <c r="AK110" s="22"/>
      <c r="AL110" s="22"/>
      <c r="AM110" s="22"/>
      <c r="AN110" s="22"/>
      <c r="AO110" s="22"/>
      <c r="AP110" s="22"/>
      <c r="AQ110" s="228"/>
      <c r="AR110" s="228"/>
      <c r="AS110" s="228"/>
      <c r="AT110" s="22"/>
      <c r="AU110" s="22"/>
      <c r="AV110" s="22"/>
      <c r="AW110" s="22"/>
      <c r="AX110" s="22"/>
      <c r="AY110" s="22"/>
      <c r="AZ110" s="226"/>
      <c r="BA110" s="226"/>
      <c r="BB110" s="22"/>
      <c r="BC110" s="226"/>
      <c r="BD110" s="226"/>
      <c r="BE110" s="226"/>
      <c r="BF110" s="226"/>
      <c r="BG110" s="226"/>
      <c r="BH110" s="22"/>
      <c r="BI110" s="22"/>
      <c r="BJ110" s="226"/>
      <c r="BK110" s="226"/>
      <c r="BL110" s="226"/>
      <c r="BM110" s="22"/>
      <c r="BN110" s="22"/>
      <c r="BO110" s="228"/>
      <c r="BP110" s="22"/>
      <c r="BQ110" s="22"/>
      <c r="BR110" s="22"/>
    </row>
    <row r="111" spans="35:86" s="519" customFormat="1">
      <c r="AI111" s="22"/>
      <c r="AJ111" s="22"/>
      <c r="AK111" s="22"/>
      <c r="AL111" s="22"/>
      <c r="AM111" s="22"/>
      <c r="AN111" s="22"/>
      <c r="AO111" s="22"/>
      <c r="AP111" s="22"/>
      <c r="AQ111" s="228"/>
      <c r="AR111" s="228"/>
      <c r="AS111" s="228"/>
      <c r="AT111" s="22"/>
      <c r="AU111" s="22"/>
      <c r="AV111" s="22"/>
      <c r="AW111" s="22"/>
      <c r="AX111" s="22"/>
      <c r="AY111" s="22"/>
      <c r="AZ111" s="226"/>
      <c r="BA111" s="226"/>
      <c r="BB111" s="22"/>
      <c r="BC111" s="226"/>
      <c r="BD111" s="226"/>
      <c r="BE111" s="226"/>
      <c r="BF111" s="226"/>
      <c r="BG111" s="226"/>
      <c r="BH111" s="22"/>
      <c r="BI111" s="22"/>
      <c r="BJ111" s="226"/>
      <c r="BK111" s="226"/>
      <c r="BL111" s="226"/>
      <c r="BM111" s="22"/>
      <c r="BN111" s="22"/>
      <c r="BO111" s="228"/>
      <c r="BP111" s="22"/>
      <c r="BQ111" s="22"/>
      <c r="BR111" s="22"/>
    </row>
    <row r="112" spans="35:86" s="519" customFormat="1">
      <c r="AI112" s="22"/>
      <c r="AJ112" s="22"/>
      <c r="AK112" s="22"/>
      <c r="AL112" s="22"/>
      <c r="AM112" s="22"/>
      <c r="AN112" s="22"/>
      <c r="AO112" s="22"/>
      <c r="AP112" s="22"/>
      <c r="AQ112" s="228"/>
      <c r="AR112" s="228"/>
      <c r="AS112" s="228"/>
      <c r="AT112" s="22"/>
      <c r="AU112" s="22"/>
      <c r="AV112" s="22"/>
      <c r="AW112" s="22"/>
      <c r="AX112" s="22"/>
      <c r="AY112" s="22"/>
      <c r="AZ112" s="226"/>
      <c r="BA112" s="226"/>
      <c r="BB112" s="22"/>
      <c r="BC112" s="226"/>
      <c r="BD112" s="226"/>
      <c r="BE112" s="226"/>
      <c r="BF112" s="226"/>
      <c r="BG112" s="226"/>
      <c r="BH112" s="22"/>
      <c r="BI112" s="22"/>
      <c r="BJ112" s="226"/>
      <c r="BK112" s="226"/>
      <c r="BL112" s="226"/>
      <c r="BM112" s="22"/>
      <c r="BN112" s="22"/>
      <c r="BO112" s="228"/>
      <c r="BP112" s="22"/>
      <c r="BQ112" s="22"/>
      <c r="BR112" s="22"/>
    </row>
    <row r="113" spans="35:70" s="519" customFormat="1">
      <c r="AI113" s="22"/>
      <c r="AJ113" s="22"/>
      <c r="AK113" s="22"/>
      <c r="AL113" s="22"/>
      <c r="AM113" s="22"/>
      <c r="AN113" s="22"/>
      <c r="AO113" s="22"/>
      <c r="AP113" s="22"/>
      <c r="AQ113" s="228"/>
      <c r="AR113" s="228"/>
      <c r="AS113" s="228"/>
      <c r="AT113" s="22"/>
      <c r="AU113" s="22"/>
      <c r="AV113" s="22"/>
      <c r="AW113" s="22"/>
      <c r="AX113" s="22"/>
      <c r="AY113" s="22"/>
      <c r="AZ113" s="226"/>
      <c r="BA113" s="226"/>
      <c r="BB113" s="22"/>
      <c r="BC113" s="226"/>
      <c r="BD113" s="226"/>
      <c r="BE113" s="226"/>
      <c r="BF113" s="226"/>
      <c r="BG113" s="226"/>
      <c r="BH113" s="22"/>
      <c r="BI113" s="22"/>
      <c r="BJ113" s="226"/>
      <c r="BK113" s="226"/>
      <c r="BL113" s="226"/>
      <c r="BM113" s="22"/>
      <c r="BN113" s="22"/>
      <c r="BO113" s="228"/>
      <c r="BP113" s="22"/>
      <c r="BQ113" s="22"/>
      <c r="BR113" s="22"/>
    </row>
    <row r="114" spans="35:70" s="519" customFormat="1">
      <c r="AI114" s="22"/>
      <c r="AJ114" s="22"/>
      <c r="AK114" s="22"/>
      <c r="AL114" s="22"/>
      <c r="AM114" s="22"/>
      <c r="AN114" s="22"/>
      <c r="AO114" s="22"/>
      <c r="AP114" s="22"/>
      <c r="AQ114" s="228"/>
      <c r="AR114" s="228"/>
      <c r="AS114" s="228"/>
      <c r="AT114" s="22"/>
      <c r="AU114" s="22"/>
      <c r="AV114" s="22"/>
      <c r="AW114" s="22"/>
      <c r="AX114" s="22"/>
      <c r="AY114" s="22"/>
      <c r="AZ114" s="226"/>
      <c r="BA114" s="226"/>
      <c r="BB114" s="22"/>
      <c r="BC114" s="226"/>
      <c r="BD114" s="226"/>
      <c r="BE114" s="226"/>
      <c r="BF114" s="226"/>
      <c r="BG114" s="226"/>
      <c r="BH114" s="22"/>
      <c r="BI114" s="22"/>
      <c r="BJ114" s="226"/>
      <c r="BK114" s="226"/>
      <c r="BL114" s="226"/>
      <c r="BM114" s="22"/>
      <c r="BN114" s="22"/>
      <c r="BO114" s="228"/>
      <c r="BP114" s="22"/>
      <c r="BQ114" s="22"/>
      <c r="BR114" s="22"/>
    </row>
    <row r="115" spans="35:70" s="519" customFormat="1">
      <c r="AI115" s="22"/>
      <c r="AJ115" s="22"/>
      <c r="AK115" s="22"/>
      <c r="AL115" s="22"/>
      <c r="AM115" s="22"/>
      <c r="AN115" s="22"/>
      <c r="AO115" s="22"/>
      <c r="AP115" s="22"/>
      <c r="AQ115" s="228"/>
      <c r="AR115" s="228"/>
      <c r="AS115" s="228"/>
      <c r="AT115" s="22"/>
      <c r="AU115" s="22"/>
      <c r="AV115" s="22"/>
      <c r="AW115" s="22"/>
      <c r="AX115" s="22"/>
      <c r="AY115" s="22"/>
      <c r="AZ115" s="226"/>
      <c r="BA115" s="226"/>
      <c r="BB115" s="22"/>
      <c r="BC115" s="226"/>
      <c r="BD115" s="226"/>
      <c r="BE115" s="226"/>
      <c r="BF115" s="226"/>
      <c r="BG115" s="226"/>
      <c r="BH115" s="22"/>
      <c r="BI115" s="22"/>
      <c r="BJ115" s="226"/>
      <c r="BK115" s="226"/>
      <c r="BL115" s="226"/>
      <c r="BM115" s="22"/>
      <c r="BN115" s="22"/>
      <c r="BO115" s="228"/>
      <c r="BP115" s="22"/>
      <c r="BQ115" s="22"/>
      <c r="BR115" s="22"/>
    </row>
    <row r="116" spans="35:70" s="519" customFormat="1">
      <c r="AI116" s="22"/>
      <c r="AJ116" s="22"/>
      <c r="AK116" s="22"/>
      <c r="AL116" s="22"/>
      <c r="AM116" s="22"/>
      <c r="AN116" s="22"/>
      <c r="AO116" s="22"/>
      <c r="AP116" s="22"/>
      <c r="AQ116" s="228"/>
      <c r="AR116" s="228"/>
      <c r="AS116" s="228"/>
      <c r="AT116" s="22"/>
      <c r="AU116" s="22"/>
      <c r="AV116" s="22"/>
      <c r="AW116" s="22"/>
      <c r="AX116" s="22"/>
      <c r="AY116" s="22"/>
      <c r="AZ116" s="226"/>
      <c r="BA116" s="226"/>
      <c r="BB116" s="22"/>
      <c r="BC116" s="226"/>
      <c r="BD116" s="226"/>
      <c r="BE116" s="226"/>
      <c r="BF116" s="226"/>
      <c r="BG116" s="226"/>
      <c r="BH116" s="22"/>
      <c r="BI116" s="22"/>
      <c r="BJ116" s="226"/>
      <c r="BK116" s="226"/>
      <c r="BL116" s="226"/>
      <c r="BM116" s="22"/>
      <c r="BN116" s="22"/>
      <c r="BO116" s="228"/>
      <c r="BP116" s="22"/>
      <c r="BQ116" s="22"/>
      <c r="BR116" s="22"/>
    </row>
    <row r="117" spans="35:70" s="519" customFormat="1">
      <c r="AI117" s="22"/>
      <c r="AJ117" s="22"/>
      <c r="AK117" s="22"/>
      <c r="AL117" s="22"/>
      <c r="AM117" s="22"/>
      <c r="AN117" s="22"/>
      <c r="AO117" s="22"/>
      <c r="AP117" s="22"/>
      <c r="AQ117" s="228"/>
      <c r="AR117" s="228"/>
      <c r="AS117" s="228"/>
      <c r="AT117" s="22"/>
      <c r="AU117" s="22"/>
      <c r="AV117" s="22"/>
      <c r="AW117" s="22"/>
      <c r="AX117" s="22"/>
      <c r="AY117" s="22"/>
      <c r="AZ117" s="226"/>
      <c r="BA117" s="226"/>
      <c r="BB117" s="22"/>
      <c r="BC117" s="226"/>
      <c r="BD117" s="226"/>
      <c r="BE117" s="226"/>
      <c r="BF117" s="226"/>
      <c r="BG117" s="226"/>
      <c r="BH117" s="22"/>
      <c r="BI117" s="22"/>
      <c r="BJ117" s="226"/>
      <c r="BK117" s="226"/>
      <c r="BL117" s="226"/>
      <c r="BM117" s="22"/>
      <c r="BN117" s="22"/>
      <c r="BO117" s="228"/>
      <c r="BP117" s="22"/>
      <c r="BQ117" s="22"/>
      <c r="BR117" s="22"/>
    </row>
    <row r="118" spans="35:70" s="519" customFormat="1">
      <c r="AI118" s="22"/>
      <c r="AJ118" s="22"/>
      <c r="AK118" s="22"/>
      <c r="AL118" s="22"/>
      <c r="AM118" s="22"/>
      <c r="AN118" s="22"/>
      <c r="AO118" s="22"/>
      <c r="AP118" s="22"/>
      <c r="AQ118" s="228"/>
      <c r="AR118" s="228"/>
      <c r="AS118" s="228"/>
      <c r="AT118" s="22"/>
      <c r="AU118" s="22"/>
      <c r="AV118" s="22"/>
      <c r="AW118" s="22"/>
      <c r="AX118" s="22"/>
      <c r="AY118" s="22"/>
      <c r="AZ118" s="226"/>
      <c r="BA118" s="226"/>
      <c r="BB118" s="22"/>
      <c r="BC118" s="226"/>
      <c r="BD118" s="226"/>
      <c r="BE118" s="226"/>
      <c r="BF118" s="226"/>
      <c r="BG118" s="226"/>
      <c r="BH118" s="22"/>
      <c r="BI118" s="22"/>
      <c r="BJ118" s="226"/>
      <c r="BK118" s="226"/>
      <c r="BL118" s="226"/>
      <c r="BM118" s="22"/>
      <c r="BN118" s="22"/>
      <c r="BO118" s="228"/>
      <c r="BP118" s="22"/>
      <c r="BQ118" s="22"/>
      <c r="BR118" s="22"/>
    </row>
    <row r="119" spans="35:70" s="519" customFormat="1">
      <c r="AI119" s="22"/>
      <c r="AJ119" s="22"/>
      <c r="AK119" s="22"/>
      <c r="AL119" s="22"/>
      <c r="AM119" s="22"/>
      <c r="AN119" s="22"/>
      <c r="AO119" s="22"/>
      <c r="AP119" s="22"/>
      <c r="AQ119" s="228"/>
      <c r="AR119" s="228"/>
      <c r="AS119" s="228"/>
      <c r="AT119" s="22"/>
      <c r="AU119" s="22"/>
      <c r="AV119" s="22"/>
      <c r="AW119" s="22"/>
      <c r="AX119" s="22"/>
      <c r="AY119" s="22"/>
      <c r="AZ119" s="226"/>
      <c r="BA119" s="226"/>
      <c r="BB119" s="22"/>
      <c r="BC119" s="226"/>
      <c r="BD119" s="226"/>
      <c r="BE119" s="226"/>
      <c r="BF119" s="226"/>
      <c r="BG119" s="226"/>
      <c r="BH119" s="22"/>
      <c r="BI119" s="22"/>
      <c r="BJ119" s="226"/>
      <c r="BK119" s="226"/>
      <c r="BL119" s="226"/>
      <c r="BM119" s="22"/>
      <c r="BN119" s="22"/>
      <c r="BO119" s="228"/>
      <c r="BP119" s="22"/>
      <c r="BQ119" s="22"/>
      <c r="BR119" s="22"/>
    </row>
    <row r="120" spans="35:70" s="519" customFormat="1">
      <c r="AI120" s="22"/>
      <c r="AJ120" s="22"/>
      <c r="AK120" s="22"/>
      <c r="AL120" s="22"/>
      <c r="AM120" s="22"/>
      <c r="AN120" s="22"/>
      <c r="AO120" s="22"/>
      <c r="AP120" s="22"/>
      <c r="AQ120" s="228"/>
      <c r="AR120" s="228"/>
      <c r="AS120" s="228"/>
      <c r="AT120" s="22"/>
      <c r="AU120" s="22"/>
      <c r="AV120" s="22"/>
      <c r="AW120" s="22"/>
      <c r="AX120" s="22"/>
      <c r="AY120" s="22"/>
      <c r="AZ120" s="226"/>
      <c r="BA120" s="226"/>
      <c r="BB120" s="22"/>
      <c r="BC120" s="226"/>
      <c r="BD120" s="226"/>
      <c r="BE120" s="226"/>
      <c r="BF120" s="226"/>
      <c r="BG120" s="226"/>
      <c r="BH120" s="22"/>
      <c r="BI120" s="22"/>
      <c r="BJ120" s="226"/>
      <c r="BK120" s="226"/>
      <c r="BL120" s="226"/>
      <c r="BM120" s="22"/>
      <c r="BN120" s="22"/>
      <c r="BO120" s="228"/>
      <c r="BP120" s="22"/>
      <c r="BQ120" s="22"/>
      <c r="BR120" s="22"/>
    </row>
    <row r="121" spans="35:70" s="519" customFormat="1">
      <c r="AI121" s="22"/>
      <c r="AJ121" s="22"/>
      <c r="AK121" s="22"/>
      <c r="AL121" s="22"/>
      <c r="AM121" s="22"/>
      <c r="AN121" s="22"/>
      <c r="AO121" s="22"/>
      <c r="AP121" s="22"/>
      <c r="AQ121" s="228"/>
      <c r="AR121" s="228"/>
      <c r="AS121" s="228"/>
      <c r="AT121" s="22"/>
      <c r="AU121" s="22"/>
      <c r="AV121" s="22"/>
      <c r="AW121" s="22"/>
      <c r="AX121" s="22"/>
      <c r="AY121" s="22"/>
      <c r="AZ121" s="226"/>
      <c r="BA121" s="226"/>
      <c r="BB121" s="22"/>
      <c r="BC121" s="226"/>
      <c r="BD121" s="226"/>
      <c r="BE121" s="226"/>
      <c r="BF121" s="226"/>
      <c r="BG121" s="226"/>
      <c r="BH121" s="22"/>
      <c r="BI121" s="22"/>
      <c r="BJ121" s="226"/>
      <c r="BK121" s="226"/>
      <c r="BL121" s="226"/>
      <c r="BM121" s="22"/>
      <c r="BN121" s="22"/>
      <c r="BO121" s="228"/>
      <c r="BP121" s="22"/>
      <c r="BQ121" s="22"/>
      <c r="BR121" s="22"/>
    </row>
    <row r="122" spans="35:70" s="519" customFormat="1">
      <c r="AI122" s="22"/>
      <c r="AJ122" s="22"/>
      <c r="AK122" s="22"/>
      <c r="AL122" s="22"/>
      <c r="AM122" s="22"/>
      <c r="AN122" s="22"/>
      <c r="AO122" s="22"/>
      <c r="AP122" s="22"/>
      <c r="AQ122" s="228"/>
      <c r="AR122" s="228"/>
      <c r="AS122" s="228"/>
      <c r="AT122" s="22"/>
      <c r="AU122" s="22"/>
      <c r="AV122" s="22"/>
      <c r="AW122" s="22"/>
      <c r="AX122" s="22"/>
      <c r="AY122" s="22"/>
      <c r="AZ122" s="226"/>
      <c r="BA122" s="226"/>
      <c r="BB122" s="22"/>
      <c r="BC122" s="226"/>
      <c r="BD122" s="226"/>
      <c r="BE122" s="226"/>
      <c r="BF122" s="226"/>
      <c r="BG122" s="226"/>
      <c r="BH122" s="22"/>
      <c r="BI122" s="22"/>
      <c r="BJ122" s="226"/>
      <c r="BK122" s="226"/>
      <c r="BL122" s="226"/>
      <c r="BM122" s="22"/>
      <c r="BN122" s="22"/>
      <c r="BO122" s="228"/>
      <c r="BP122" s="22"/>
      <c r="BQ122" s="22"/>
      <c r="BR122" s="22"/>
    </row>
    <row r="123" spans="35:70" s="519" customFormat="1">
      <c r="AI123" s="22"/>
      <c r="AJ123" s="22"/>
      <c r="AK123" s="22"/>
      <c r="AL123" s="22"/>
      <c r="AM123" s="22"/>
      <c r="AN123" s="22"/>
      <c r="AO123" s="22"/>
      <c r="AP123" s="22"/>
      <c r="AQ123" s="228"/>
      <c r="AR123" s="228"/>
      <c r="AS123" s="228"/>
      <c r="AT123" s="22"/>
      <c r="AU123" s="22"/>
      <c r="AV123" s="22"/>
      <c r="AW123" s="22"/>
      <c r="AX123" s="22"/>
      <c r="AY123" s="22"/>
      <c r="AZ123" s="226"/>
      <c r="BA123" s="226"/>
      <c r="BB123" s="22"/>
      <c r="BC123" s="226"/>
      <c r="BD123" s="226"/>
      <c r="BE123" s="226"/>
      <c r="BF123" s="226"/>
      <c r="BG123" s="226"/>
      <c r="BH123" s="22"/>
      <c r="BI123" s="22"/>
      <c r="BJ123" s="226"/>
      <c r="BK123" s="226"/>
      <c r="BL123" s="226"/>
      <c r="BM123" s="22"/>
      <c r="BN123" s="22"/>
      <c r="BO123" s="228"/>
      <c r="BP123" s="22"/>
      <c r="BQ123" s="22"/>
      <c r="BR123" s="22"/>
    </row>
    <row r="124" spans="35:70" s="519" customFormat="1">
      <c r="AI124" s="22"/>
      <c r="AJ124" s="22"/>
      <c r="AK124" s="22"/>
      <c r="AL124" s="22"/>
      <c r="AM124" s="22"/>
      <c r="AN124" s="22"/>
      <c r="AO124" s="22"/>
      <c r="AP124" s="22"/>
      <c r="AQ124" s="228"/>
      <c r="AR124" s="228"/>
      <c r="AS124" s="228"/>
      <c r="AT124" s="22"/>
      <c r="AU124" s="22"/>
      <c r="AV124" s="22"/>
      <c r="AW124" s="22"/>
      <c r="AX124" s="22"/>
      <c r="AY124" s="22"/>
      <c r="AZ124" s="226"/>
      <c r="BA124" s="226"/>
      <c r="BB124" s="22"/>
      <c r="BC124" s="226"/>
      <c r="BD124" s="226"/>
      <c r="BE124" s="226"/>
      <c r="BF124" s="226"/>
      <c r="BG124" s="226"/>
      <c r="BH124" s="22"/>
      <c r="BI124" s="22"/>
      <c r="BJ124" s="226"/>
      <c r="BK124" s="226"/>
      <c r="BL124" s="226"/>
      <c r="BM124" s="22"/>
      <c r="BN124" s="22"/>
      <c r="BO124" s="228"/>
      <c r="BP124" s="22"/>
      <c r="BQ124" s="22"/>
      <c r="BR124" s="22"/>
    </row>
    <row r="125" spans="35:70" s="519" customFormat="1">
      <c r="AI125" s="22"/>
      <c r="AJ125" s="22"/>
      <c r="AK125" s="22"/>
      <c r="AL125" s="22"/>
      <c r="AM125" s="22"/>
      <c r="AN125" s="22"/>
      <c r="AO125" s="22"/>
      <c r="AP125" s="22"/>
      <c r="AQ125" s="228"/>
      <c r="AR125" s="228"/>
      <c r="AS125" s="228"/>
      <c r="AT125" s="22"/>
      <c r="AU125" s="22"/>
      <c r="AV125" s="22"/>
      <c r="AW125" s="22"/>
      <c r="AX125" s="22"/>
      <c r="AY125" s="22"/>
      <c r="AZ125" s="226"/>
      <c r="BA125" s="226"/>
      <c r="BB125" s="22"/>
      <c r="BC125" s="226"/>
      <c r="BD125" s="226"/>
      <c r="BE125" s="226"/>
      <c r="BF125" s="226"/>
      <c r="BG125" s="226"/>
      <c r="BH125" s="22"/>
      <c r="BI125" s="22"/>
      <c r="BJ125" s="226"/>
      <c r="BK125" s="226"/>
      <c r="BL125" s="226"/>
      <c r="BM125" s="22"/>
      <c r="BN125" s="22"/>
      <c r="BO125" s="228"/>
      <c r="BP125" s="22"/>
      <c r="BQ125" s="22"/>
      <c r="BR125" s="22"/>
    </row>
    <row r="126" spans="35:70" s="519" customFormat="1">
      <c r="AI126" s="22"/>
      <c r="AJ126" s="22"/>
      <c r="AK126" s="22"/>
      <c r="AL126" s="22"/>
      <c r="AM126" s="22"/>
      <c r="AN126" s="22"/>
      <c r="AO126" s="22"/>
      <c r="AP126" s="22"/>
      <c r="AQ126" s="228"/>
      <c r="AR126" s="228"/>
      <c r="AS126" s="228"/>
      <c r="AT126" s="22"/>
      <c r="AU126" s="22"/>
      <c r="AV126" s="22"/>
      <c r="AW126" s="22"/>
      <c r="AX126" s="22"/>
      <c r="AY126" s="22"/>
      <c r="AZ126" s="226"/>
      <c r="BA126" s="226"/>
      <c r="BB126" s="22"/>
      <c r="BC126" s="226"/>
      <c r="BD126" s="226"/>
      <c r="BE126" s="226"/>
      <c r="BF126" s="226"/>
      <c r="BG126" s="226"/>
      <c r="BH126" s="22"/>
      <c r="BI126" s="22"/>
      <c r="BJ126" s="226"/>
      <c r="BK126" s="226"/>
      <c r="BL126" s="226"/>
      <c r="BM126" s="22"/>
      <c r="BN126" s="22"/>
      <c r="BO126" s="228"/>
      <c r="BP126" s="22"/>
      <c r="BQ126" s="22"/>
      <c r="BR126" s="22"/>
    </row>
    <row r="127" spans="35:70" s="519" customFormat="1">
      <c r="AI127" s="22"/>
      <c r="AJ127" s="22"/>
      <c r="AK127" s="22"/>
      <c r="AL127" s="22"/>
      <c r="AM127" s="22"/>
      <c r="AN127" s="22"/>
      <c r="AO127" s="22"/>
      <c r="AP127" s="22"/>
      <c r="AQ127" s="228"/>
      <c r="AR127" s="228"/>
      <c r="AS127" s="228"/>
      <c r="AT127" s="22"/>
      <c r="AU127" s="22"/>
      <c r="AV127" s="22"/>
      <c r="AW127" s="22"/>
      <c r="AX127" s="22"/>
      <c r="AY127" s="22"/>
      <c r="AZ127" s="226"/>
      <c r="BA127" s="226"/>
      <c r="BB127" s="22"/>
      <c r="BC127" s="226"/>
      <c r="BD127" s="226"/>
      <c r="BE127" s="226"/>
      <c r="BF127" s="226"/>
      <c r="BG127" s="226"/>
      <c r="BH127" s="22"/>
      <c r="BI127" s="22"/>
      <c r="BJ127" s="226"/>
      <c r="BK127" s="226"/>
      <c r="BL127" s="226"/>
      <c r="BM127" s="22"/>
      <c r="BN127" s="22"/>
      <c r="BO127" s="228"/>
      <c r="BP127" s="22"/>
      <c r="BQ127" s="22"/>
      <c r="BR127" s="22"/>
    </row>
    <row r="128" spans="35:70" s="519" customFormat="1">
      <c r="AI128" s="22"/>
      <c r="AJ128" s="22"/>
      <c r="AK128" s="22"/>
      <c r="AL128" s="22"/>
      <c r="AM128" s="22"/>
      <c r="AN128" s="22"/>
      <c r="AO128" s="22"/>
      <c r="AP128" s="22"/>
      <c r="AQ128" s="228"/>
      <c r="AR128" s="228"/>
      <c r="AS128" s="228"/>
      <c r="AT128" s="22"/>
      <c r="AU128" s="22"/>
      <c r="AV128" s="22"/>
      <c r="AW128" s="22"/>
      <c r="AX128" s="22"/>
      <c r="AY128" s="22"/>
      <c r="AZ128" s="226"/>
      <c r="BA128" s="226"/>
      <c r="BB128" s="22"/>
      <c r="BC128" s="226"/>
      <c r="BD128" s="226"/>
      <c r="BE128" s="226"/>
      <c r="BF128" s="226"/>
      <c r="BG128" s="226"/>
      <c r="BH128" s="22"/>
      <c r="BI128" s="22"/>
      <c r="BJ128" s="226"/>
      <c r="BK128" s="226"/>
      <c r="BL128" s="226"/>
      <c r="BM128" s="22"/>
      <c r="BN128" s="22"/>
      <c r="BO128" s="228"/>
      <c r="BP128" s="22"/>
      <c r="BQ128" s="22"/>
      <c r="BR128" s="22"/>
    </row>
    <row r="129" spans="35:70" s="519" customFormat="1">
      <c r="AI129" s="22"/>
      <c r="AJ129" s="22"/>
      <c r="AK129" s="22"/>
      <c r="AL129" s="22"/>
      <c r="AM129" s="22"/>
      <c r="AN129" s="22"/>
      <c r="AO129" s="22"/>
      <c r="AP129" s="22"/>
      <c r="AQ129" s="228"/>
      <c r="AR129" s="228"/>
      <c r="AS129" s="228"/>
      <c r="AT129" s="22"/>
      <c r="AU129" s="22"/>
      <c r="AV129" s="22"/>
      <c r="AW129" s="22"/>
      <c r="AX129" s="22"/>
      <c r="AY129" s="22"/>
      <c r="AZ129" s="226"/>
      <c r="BA129" s="226"/>
      <c r="BB129" s="22"/>
      <c r="BC129" s="226"/>
      <c r="BD129" s="226"/>
      <c r="BE129" s="226"/>
      <c r="BF129" s="226"/>
      <c r="BG129" s="226"/>
      <c r="BH129" s="22"/>
      <c r="BI129" s="22"/>
      <c r="BJ129" s="226"/>
      <c r="BK129" s="226"/>
      <c r="BL129" s="226"/>
      <c r="BM129" s="22"/>
      <c r="BN129" s="22"/>
      <c r="BO129" s="228"/>
      <c r="BP129" s="22"/>
      <c r="BQ129" s="22"/>
      <c r="BR129" s="22"/>
    </row>
    <row r="130" spans="35:70" s="519" customFormat="1">
      <c r="AI130" s="22"/>
      <c r="AJ130" s="22"/>
      <c r="AK130" s="22"/>
      <c r="AL130" s="22"/>
      <c r="AM130" s="22"/>
      <c r="AN130" s="22"/>
      <c r="AO130" s="22"/>
      <c r="AP130" s="22"/>
      <c r="AQ130" s="228"/>
      <c r="AR130" s="228"/>
      <c r="AS130" s="228"/>
      <c r="AT130" s="22"/>
      <c r="AU130" s="22"/>
      <c r="AV130" s="22"/>
      <c r="AW130" s="22"/>
      <c r="AX130" s="22"/>
      <c r="AY130" s="22"/>
      <c r="AZ130" s="226"/>
      <c r="BA130" s="226"/>
      <c r="BB130" s="22"/>
      <c r="BC130" s="226"/>
      <c r="BD130" s="226"/>
      <c r="BE130" s="226"/>
      <c r="BF130" s="226"/>
      <c r="BG130" s="226"/>
      <c r="BH130" s="22"/>
      <c r="BI130" s="22"/>
      <c r="BJ130" s="226"/>
      <c r="BK130" s="226"/>
      <c r="BL130" s="226"/>
      <c r="BM130" s="22"/>
      <c r="BN130" s="22"/>
      <c r="BO130" s="228"/>
      <c r="BP130" s="22"/>
      <c r="BQ130" s="22"/>
      <c r="BR130" s="22"/>
    </row>
    <row r="131" spans="35:70" s="519" customFormat="1">
      <c r="AI131" s="22"/>
      <c r="AJ131" s="22"/>
      <c r="AK131" s="22"/>
      <c r="AL131" s="22"/>
      <c r="AM131" s="22"/>
      <c r="AN131" s="22"/>
      <c r="AO131" s="22"/>
      <c r="AP131" s="22"/>
      <c r="AQ131" s="228"/>
      <c r="AR131" s="228"/>
      <c r="AS131" s="228"/>
      <c r="AT131" s="22"/>
      <c r="AU131" s="22"/>
      <c r="AV131" s="22"/>
      <c r="AW131" s="22"/>
      <c r="AX131" s="22"/>
      <c r="AY131" s="22"/>
      <c r="AZ131" s="226"/>
      <c r="BA131" s="226"/>
      <c r="BB131" s="22"/>
      <c r="BC131" s="226"/>
      <c r="BD131" s="226"/>
      <c r="BE131" s="226"/>
      <c r="BF131" s="226"/>
      <c r="BG131" s="226"/>
      <c r="BH131" s="22"/>
      <c r="BI131" s="22"/>
      <c r="BJ131" s="226"/>
      <c r="BK131" s="226"/>
      <c r="BL131" s="226"/>
      <c r="BM131" s="22"/>
      <c r="BN131" s="22"/>
      <c r="BO131" s="228"/>
      <c r="BP131" s="22"/>
      <c r="BQ131" s="22"/>
      <c r="BR131" s="22"/>
    </row>
    <row r="132" spans="35:70" s="519" customFormat="1">
      <c r="AI132" s="22"/>
      <c r="AJ132" s="22"/>
      <c r="AK132" s="22"/>
      <c r="AL132" s="22"/>
      <c r="AM132" s="22"/>
      <c r="AN132" s="22"/>
      <c r="AO132" s="22"/>
      <c r="AP132" s="22"/>
      <c r="AQ132" s="228"/>
      <c r="AR132" s="228"/>
      <c r="AS132" s="228"/>
      <c r="AT132" s="22"/>
      <c r="AU132" s="22"/>
      <c r="AV132" s="22"/>
      <c r="AW132" s="22"/>
      <c r="AX132" s="22"/>
      <c r="AY132" s="22"/>
      <c r="AZ132" s="226"/>
      <c r="BA132" s="226"/>
      <c r="BB132" s="22"/>
      <c r="BC132" s="226"/>
      <c r="BD132" s="226"/>
      <c r="BE132" s="226"/>
      <c r="BF132" s="226"/>
      <c r="BG132" s="226"/>
      <c r="BH132" s="22"/>
      <c r="BI132" s="22"/>
      <c r="BJ132" s="226"/>
      <c r="BK132" s="226"/>
      <c r="BL132" s="226"/>
      <c r="BM132" s="22"/>
      <c r="BN132" s="22"/>
      <c r="BO132" s="228"/>
      <c r="BP132" s="22"/>
      <c r="BQ132" s="22"/>
      <c r="BR132" s="22"/>
    </row>
    <row r="133" spans="35:70" s="519" customFormat="1">
      <c r="AI133" s="22"/>
      <c r="AJ133" s="22"/>
      <c r="AK133" s="22"/>
      <c r="AL133" s="22"/>
      <c r="AM133" s="22"/>
      <c r="AN133" s="22"/>
      <c r="AO133" s="22"/>
      <c r="AP133" s="22"/>
      <c r="AQ133" s="228"/>
      <c r="AR133" s="228"/>
      <c r="AS133" s="228"/>
      <c r="AT133" s="22"/>
      <c r="AU133" s="22"/>
      <c r="AV133" s="22"/>
      <c r="AW133" s="22"/>
      <c r="AX133" s="22"/>
      <c r="AY133" s="22"/>
      <c r="AZ133" s="226"/>
      <c r="BA133" s="226"/>
      <c r="BB133" s="22"/>
      <c r="BC133" s="226"/>
      <c r="BD133" s="226"/>
      <c r="BE133" s="226"/>
      <c r="BF133" s="226"/>
      <c r="BG133" s="226"/>
      <c r="BH133" s="22"/>
      <c r="BI133" s="22"/>
      <c r="BJ133" s="226"/>
      <c r="BK133" s="226"/>
      <c r="BL133" s="226"/>
      <c r="BM133" s="22"/>
      <c r="BN133" s="22"/>
      <c r="BO133" s="228"/>
      <c r="BP133" s="22"/>
      <c r="BQ133" s="22"/>
      <c r="BR133" s="22"/>
    </row>
    <row r="134" spans="35:70" s="519" customFormat="1">
      <c r="AI134" s="22"/>
      <c r="AJ134" s="22"/>
      <c r="AK134" s="22"/>
      <c r="AL134" s="22"/>
      <c r="AM134" s="22"/>
      <c r="AN134" s="22"/>
      <c r="AO134" s="22"/>
      <c r="AP134" s="22"/>
      <c r="AQ134" s="228"/>
      <c r="AR134" s="228"/>
      <c r="AS134" s="228"/>
      <c r="AT134" s="22"/>
      <c r="AU134" s="22"/>
      <c r="AV134" s="22"/>
      <c r="AW134" s="22"/>
      <c r="AX134" s="22"/>
      <c r="AY134" s="22"/>
      <c r="AZ134" s="226"/>
      <c r="BA134" s="226"/>
      <c r="BB134" s="22"/>
      <c r="BC134" s="226"/>
      <c r="BD134" s="226"/>
      <c r="BE134" s="226"/>
      <c r="BF134" s="226"/>
      <c r="BG134" s="226"/>
      <c r="BH134" s="22"/>
      <c r="BI134" s="22"/>
      <c r="BJ134" s="226"/>
      <c r="BK134" s="226"/>
      <c r="BL134" s="226"/>
      <c r="BM134" s="22"/>
      <c r="BN134" s="22"/>
      <c r="BO134" s="228"/>
      <c r="BP134" s="22"/>
      <c r="BQ134" s="22"/>
      <c r="BR134" s="22"/>
    </row>
    <row r="135" spans="35:70" s="519" customFormat="1">
      <c r="AI135" s="22"/>
      <c r="AJ135" s="22"/>
      <c r="AK135" s="22"/>
      <c r="AL135" s="22"/>
      <c r="AM135" s="22"/>
      <c r="AN135" s="22"/>
      <c r="AO135" s="22"/>
      <c r="AP135" s="22"/>
      <c r="AQ135" s="228"/>
      <c r="AR135" s="228"/>
      <c r="AS135" s="228"/>
      <c r="AT135" s="22"/>
      <c r="AU135" s="22"/>
      <c r="AV135" s="22"/>
      <c r="AW135" s="22"/>
      <c r="AX135" s="22"/>
      <c r="AY135" s="22"/>
      <c r="AZ135" s="226"/>
      <c r="BA135" s="226"/>
      <c r="BB135" s="22"/>
      <c r="BC135" s="226"/>
      <c r="BD135" s="226"/>
      <c r="BE135" s="226"/>
      <c r="BF135" s="226"/>
      <c r="BG135" s="226"/>
      <c r="BH135" s="22"/>
      <c r="BI135" s="22"/>
      <c r="BJ135" s="226"/>
      <c r="BK135" s="226"/>
      <c r="BL135" s="226"/>
      <c r="BM135" s="22"/>
      <c r="BN135" s="22"/>
      <c r="BO135" s="228"/>
      <c r="BP135" s="22"/>
      <c r="BQ135" s="22"/>
      <c r="BR135" s="22"/>
    </row>
    <row r="136" spans="35:70" s="519" customFormat="1">
      <c r="AI136" s="22"/>
      <c r="AJ136" s="22"/>
      <c r="AK136" s="22"/>
      <c r="AL136" s="22"/>
      <c r="AM136" s="22"/>
      <c r="AN136" s="22"/>
      <c r="AO136" s="22"/>
      <c r="AP136" s="22"/>
      <c r="AQ136" s="228"/>
      <c r="AR136" s="228"/>
      <c r="AS136" s="228"/>
      <c r="AT136" s="22"/>
      <c r="AU136" s="22"/>
      <c r="AV136" s="22"/>
      <c r="AW136" s="22"/>
      <c r="AX136" s="22"/>
      <c r="AY136" s="22"/>
      <c r="AZ136" s="226"/>
      <c r="BA136" s="226"/>
      <c r="BB136" s="22"/>
      <c r="BC136" s="226"/>
      <c r="BD136" s="226"/>
      <c r="BE136" s="226"/>
      <c r="BF136" s="226"/>
      <c r="BG136" s="226"/>
      <c r="BH136" s="22"/>
      <c r="BI136" s="22"/>
      <c r="BJ136" s="226"/>
      <c r="BK136" s="226"/>
      <c r="BL136" s="226"/>
      <c r="BM136" s="22"/>
      <c r="BN136" s="22"/>
      <c r="BO136" s="228"/>
      <c r="BP136" s="22"/>
      <c r="BQ136" s="22"/>
      <c r="BR136" s="22"/>
    </row>
    <row r="137" spans="35:70" s="519" customFormat="1">
      <c r="AI137" s="22"/>
      <c r="AJ137" s="22"/>
      <c r="AK137" s="22"/>
      <c r="AL137" s="22"/>
      <c r="AM137" s="22"/>
      <c r="AN137" s="22"/>
      <c r="AO137" s="22"/>
      <c r="AP137" s="22"/>
      <c r="AQ137" s="228"/>
      <c r="AR137" s="228"/>
      <c r="AS137" s="228"/>
      <c r="AT137" s="22"/>
      <c r="AU137" s="22"/>
      <c r="AV137" s="22"/>
      <c r="AW137" s="22"/>
      <c r="AX137" s="22"/>
      <c r="AY137" s="22"/>
      <c r="AZ137" s="226"/>
      <c r="BA137" s="226"/>
      <c r="BB137" s="22"/>
      <c r="BC137" s="226"/>
      <c r="BD137" s="226"/>
      <c r="BE137" s="226"/>
      <c r="BF137" s="226"/>
      <c r="BG137" s="226"/>
      <c r="BH137" s="22"/>
      <c r="BI137" s="22"/>
      <c r="BJ137" s="226"/>
      <c r="BK137" s="226"/>
      <c r="BL137" s="226"/>
      <c r="BM137" s="22"/>
      <c r="BN137" s="22"/>
      <c r="BO137" s="228"/>
      <c r="BP137" s="22"/>
      <c r="BQ137" s="22"/>
      <c r="BR137" s="22"/>
    </row>
    <row r="138" spans="35:70" s="519" customFormat="1">
      <c r="AI138" s="22"/>
      <c r="AJ138" s="22"/>
      <c r="AK138" s="22"/>
      <c r="AL138" s="22"/>
      <c r="AM138" s="22"/>
      <c r="AN138" s="22"/>
      <c r="AO138" s="22"/>
      <c r="AP138" s="22"/>
      <c r="AQ138" s="228"/>
      <c r="AR138" s="228"/>
      <c r="AS138" s="228"/>
      <c r="AT138" s="22"/>
      <c r="AU138" s="22"/>
      <c r="AV138" s="22"/>
      <c r="AW138" s="22"/>
      <c r="AX138" s="22"/>
      <c r="AY138" s="22"/>
      <c r="AZ138" s="226"/>
      <c r="BA138" s="226"/>
      <c r="BB138" s="22"/>
      <c r="BC138" s="226"/>
      <c r="BD138" s="226"/>
      <c r="BE138" s="226"/>
      <c r="BF138" s="226"/>
      <c r="BG138" s="226"/>
      <c r="BH138" s="22"/>
      <c r="BI138" s="22"/>
      <c r="BJ138" s="226"/>
      <c r="BK138" s="226"/>
      <c r="BL138" s="226"/>
      <c r="BM138" s="22"/>
      <c r="BN138" s="22"/>
      <c r="BO138" s="228"/>
      <c r="BP138" s="22"/>
      <c r="BQ138" s="22"/>
      <c r="BR138" s="22"/>
    </row>
    <row r="139" spans="35:70" s="519" customFormat="1">
      <c r="AI139" s="22"/>
      <c r="AJ139" s="22"/>
      <c r="AK139" s="22"/>
      <c r="AL139" s="22"/>
      <c r="AM139" s="22"/>
      <c r="AN139" s="22"/>
      <c r="AO139" s="22"/>
      <c r="AP139" s="22"/>
      <c r="AQ139" s="228"/>
      <c r="AR139" s="228"/>
      <c r="AS139" s="228"/>
      <c r="AT139" s="22"/>
      <c r="AU139" s="22"/>
      <c r="AV139" s="22"/>
      <c r="AW139" s="22"/>
      <c r="AX139" s="22"/>
      <c r="AY139" s="22"/>
      <c r="AZ139" s="226"/>
      <c r="BA139" s="226"/>
      <c r="BB139" s="22"/>
      <c r="BC139" s="226"/>
      <c r="BD139" s="226"/>
      <c r="BE139" s="226"/>
      <c r="BF139" s="226"/>
      <c r="BG139" s="226"/>
      <c r="BH139" s="22"/>
      <c r="BI139" s="22"/>
      <c r="BJ139" s="226"/>
      <c r="BK139" s="226"/>
      <c r="BL139" s="226"/>
      <c r="BM139" s="22"/>
      <c r="BN139" s="22"/>
      <c r="BO139" s="228"/>
      <c r="BP139" s="22"/>
      <c r="BQ139" s="22"/>
      <c r="BR139" s="22"/>
    </row>
    <row r="140" spans="35:70" s="519" customFormat="1">
      <c r="AI140" s="22"/>
      <c r="AJ140" s="22"/>
      <c r="AK140" s="22"/>
      <c r="AL140" s="22"/>
      <c r="AM140" s="22"/>
      <c r="AN140" s="22"/>
      <c r="AO140" s="22"/>
      <c r="AP140" s="22"/>
      <c r="AQ140" s="228"/>
      <c r="AR140" s="228"/>
      <c r="AS140" s="228"/>
      <c r="AT140" s="22"/>
      <c r="AU140" s="22"/>
      <c r="AV140" s="22"/>
      <c r="AW140" s="22"/>
      <c r="AX140" s="22"/>
      <c r="AY140" s="22"/>
      <c r="AZ140" s="226"/>
      <c r="BA140" s="226"/>
      <c r="BB140" s="22"/>
      <c r="BC140" s="226"/>
      <c r="BD140" s="226"/>
      <c r="BE140" s="226"/>
      <c r="BF140" s="226"/>
      <c r="BG140" s="226"/>
      <c r="BH140" s="22"/>
      <c r="BI140" s="22"/>
      <c r="BJ140" s="226"/>
      <c r="BK140" s="226"/>
      <c r="BL140" s="226"/>
      <c r="BM140" s="22"/>
      <c r="BN140" s="22"/>
      <c r="BO140" s="228"/>
      <c r="BP140" s="22"/>
      <c r="BQ140" s="22"/>
      <c r="BR140" s="22"/>
    </row>
    <row r="141" spans="35:70" s="519" customFormat="1">
      <c r="AI141" s="22"/>
      <c r="AJ141" s="22"/>
      <c r="AK141" s="22"/>
      <c r="AL141" s="22"/>
      <c r="AM141" s="22"/>
      <c r="AN141" s="22"/>
      <c r="AO141" s="22"/>
      <c r="AP141" s="22"/>
      <c r="AQ141" s="228"/>
      <c r="AR141" s="228"/>
      <c r="AS141" s="228"/>
      <c r="AT141" s="22"/>
      <c r="AU141" s="22"/>
      <c r="AV141" s="22"/>
      <c r="AW141" s="22"/>
      <c r="AX141" s="22"/>
      <c r="AY141" s="22"/>
      <c r="AZ141" s="226"/>
      <c r="BA141" s="226"/>
      <c r="BB141" s="22"/>
      <c r="BC141" s="226"/>
      <c r="BD141" s="226"/>
      <c r="BE141" s="226"/>
      <c r="BF141" s="226"/>
      <c r="BG141" s="226"/>
      <c r="BH141" s="22"/>
      <c r="BI141" s="22"/>
      <c r="BJ141" s="226"/>
      <c r="BK141" s="226"/>
      <c r="BL141" s="226"/>
      <c r="BM141" s="22"/>
      <c r="BN141" s="22"/>
      <c r="BO141" s="228"/>
      <c r="BP141" s="22"/>
      <c r="BQ141" s="22"/>
      <c r="BR141" s="22"/>
    </row>
    <row r="142" spans="35:70" s="519" customFormat="1">
      <c r="AI142" s="22"/>
      <c r="AJ142" s="22"/>
      <c r="AK142" s="22"/>
      <c r="AL142" s="22"/>
      <c r="AM142" s="22"/>
      <c r="AN142" s="22"/>
      <c r="AO142" s="22"/>
      <c r="AP142" s="22"/>
      <c r="AQ142" s="228"/>
      <c r="AR142" s="228"/>
      <c r="AS142" s="228"/>
      <c r="AT142" s="22"/>
      <c r="AU142" s="22"/>
      <c r="AV142" s="22"/>
      <c r="AW142" s="22"/>
      <c r="AX142" s="22"/>
      <c r="AY142" s="22"/>
      <c r="AZ142" s="226"/>
      <c r="BA142" s="226"/>
      <c r="BB142" s="22"/>
      <c r="BC142" s="226"/>
      <c r="BD142" s="226"/>
      <c r="BE142" s="226"/>
      <c r="BF142" s="226"/>
      <c r="BG142" s="226"/>
      <c r="BH142" s="22"/>
      <c r="BI142" s="22"/>
      <c r="BJ142" s="226"/>
      <c r="BK142" s="226"/>
      <c r="BL142" s="226"/>
      <c r="BM142" s="22"/>
      <c r="BN142" s="22"/>
      <c r="BO142" s="228"/>
      <c r="BP142" s="22"/>
      <c r="BQ142" s="22"/>
      <c r="BR142" s="22"/>
    </row>
    <row r="143" spans="35:70" s="519" customFormat="1">
      <c r="AI143" s="22"/>
      <c r="AJ143" s="22"/>
      <c r="AK143" s="22"/>
      <c r="AL143" s="22"/>
      <c r="AM143" s="22"/>
      <c r="AN143" s="22"/>
      <c r="AO143" s="22"/>
      <c r="AP143" s="22"/>
      <c r="AQ143" s="228"/>
      <c r="AR143" s="228"/>
      <c r="AS143" s="228"/>
      <c r="AT143" s="22"/>
      <c r="AU143" s="22"/>
      <c r="AV143" s="22"/>
      <c r="AW143" s="22"/>
      <c r="AX143" s="22"/>
      <c r="AY143" s="22"/>
      <c r="AZ143" s="226"/>
      <c r="BA143" s="226"/>
      <c r="BB143" s="22"/>
      <c r="BC143" s="226"/>
      <c r="BD143" s="226"/>
      <c r="BE143" s="226"/>
      <c r="BF143" s="226"/>
      <c r="BG143" s="226"/>
      <c r="BH143" s="22"/>
      <c r="BI143" s="22"/>
      <c r="BJ143" s="226"/>
      <c r="BK143" s="226"/>
      <c r="BL143" s="226"/>
      <c r="BM143" s="22"/>
      <c r="BN143" s="22"/>
      <c r="BO143" s="228"/>
      <c r="BP143" s="22"/>
      <c r="BQ143" s="22"/>
      <c r="BR143" s="22"/>
    </row>
    <row r="144" spans="35:70" s="519" customFormat="1">
      <c r="AI144" s="22"/>
      <c r="AJ144" s="22"/>
      <c r="AK144" s="22"/>
      <c r="AL144" s="22"/>
      <c r="AM144" s="22"/>
      <c r="AN144" s="22"/>
      <c r="AO144" s="22"/>
      <c r="AP144" s="22"/>
      <c r="AQ144" s="228"/>
      <c r="AR144" s="228"/>
      <c r="AS144" s="228"/>
      <c r="AT144" s="22"/>
      <c r="AU144" s="22"/>
      <c r="AV144" s="22"/>
      <c r="AW144" s="22"/>
      <c r="AX144" s="22"/>
      <c r="AY144" s="22"/>
      <c r="AZ144" s="226"/>
      <c r="BA144" s="226"/>
      <c r="BB144" s="22"/>
      <c r="BC144" s="226"/>
      <c r="BD144" s="226"/>
      <c r="BE144" s="226"/>
      <c r="BF144" s="226"/>
      <c r="BG144" s="226"/>
      <c r="BH144" s="22"/>
      <c r="BI144" s="22"/>
      <c r="BJ144" s="226"/>
      <c r="BK144" s="226"/>
      <c r="BL144" s="226"/>
      <c r="BM144" s="22"/>
      <c r="BN144" s="22"/>
      <c r="BO144" s="228"/>
      <c r="BP144" s="22"/>
      <c r="BQ144" s="22"/>
      <c r="BR144" s="22"/>
    </row>
    <row r="145" spans="35:70" s="519" customFormat="1">
      <c r="AI145" s="22"/>
      <c r="AJ145" s="22"/>
      <c r="AK145" s="22"/>
      <c r="AL145" s="22"/>
      <c r="AM145" s="22"/>
      <c r="AN145" s="22"/>
      <c r="AO145" s="22"/>
      <c r="AP145" s="22"/>
      <c r="AQ145" s="228"/>
      <c r="AR145" s="228"/>
      <c r="AS145" s="228"/>
      <c r="AT145" s="22"/>
      <c r="AU145" s="22"/>
      <c r="AV145" s="22"/>
      <c r="AW145" s="22"/>
      <c r="AX145" s="22"/>
      <c r="AY145" s="22"/>
      <c r="AZ145" s="226"/>
      <c r="BA145" s="226"/>
      <c r="BB145" s="22"/>
      <c r="BC145" s="226"/>
      <c r="BD145" s="226"/>
      <c r="BE145" s="226"/>
      <c r="BF145" s="226"/>
      <c r="BG145" s="226"/>
      <c r="BH145" s="22"/>
      <c r="BI145" s="22"/>
      <c r="BJ145" s="226"/>
      <c r="BK145" s="226"/>
      <c r="BL145" s="226"/>
      <c r="BM145" s="22"/>
      <c r="BN145" s="22"/>
      <c r="BO145" s="228"/>
      <c r="BP145" s="22"/>
      <c r="BQ145" s="22"/>
      <c r="BR145" s="22"/>
    </row>
    <row r="146" spans="35:70" s="519" customFormat="1">
      <c r="AI146" s="22"/>
      <c r="AJ146" s="22"/>
      <c r="AK146" s="22"/>
      <c r="AL146" s="22"/>
      <c r="AM146" s="22"/>
      <c r="AN146" s="22"/>
      <c r="AO146" s="22"/>
      <c r="AP146" s="22"/>
      <c r="AQ146" s="228"/>
      <c r="AR146" s="228"/>
      <c r="AS146" s="228"/>
      <c r="AT146" s="22"/>
      <c r="AU146" s="22"/>
      <c r="AV146" s="22"/>
      <c r="AW146" s="22"/>
      <c r="AX146" s="22"/>
      <c r="AY146" s="22"/>
      <c r="AZ146" s="226"/>
      <c r="BA146" s="226"/>
      <c r="BB146" s="22"/>
      <c r="BC146" s="226"/>
      <c r="BD146" s="226"/>
      <c r="BE146" s="226"/>
      <c r="BF146" s="226"/>
      <c r="BG146" s="226"/>
      <c r="BH146" s="22"/>
      <c r="BI146" s="22"/>
      <c r="BJ146" s="226"/>
      <c r="BK146" s="226"/>
      <c r="BL146" s="226"/>
      <c r="BM146" s="22"/>
      <c r="BN146" s="22"/>
      <c r="BO146" s="228"/>
      <c r="BP146" s="22"/>
      <c r="BQ146" s="22"/>
      <c r="BR146" s="22"/>
    </row>
    <row r="147" spans="35:70" s="519" customFormat="1">
      <c r="AI147" s="22"/>
      <c r="AJ147" s="22"/>
      <c r="AK147" s="22"/>
      <c r="AL147" s="22"/>
      <c r="AM147" s="22"/>
      <c r="AN147" s="22"/>
      <c r="AO147" s="22"/>
      <c r="AP147" s="22"/>
      <c r="AQ147" s="228"/>
      <c r="AR147" s="228"/>
      <c r="AS147" s="228"/>
      <c r="AT147" s="22"/>
      <c r="AU147" s="22"/>
      <c r="AV147" s="22"/>
      <c r="AW147" s="22"/>
      <c r="AX147" s="22"/>
      <c r="AY147" s="22"/>
      <c r="AZ147" s="226"/>
      <c r="BA147" s="226"/>
      <c r="BB147" s="22"/>
      <c r="BC147" s="226"/>
      <c r="BD147" s="226"/>
      <c r="BE147" s="226"/>
      <c r="BF147" s="226"/>
      <c r="BG147" s="226"/>
      <c r="BH147" s="22"/>
      <c r="BI147" s="22"/>
      <c r="BJ147" s="226"/>
      <c r="BK147" s="226"/>
      <c r="BL147" s="226"/>
      <c r="BM147" s="22"/>
      <c r="BN147" s="22"/>
      <c r="BO147" s="228"/>
      <c r="BP147" s="22"/>
      <c r="BQ147" s="22"/>
      <c r="BR147" s="22"/>
    </row>
    <row r="148" spans="35:70" s="519" customFormat="1">
      <c r="AI148" s="22"/>
      <c r="AJ148" s="22"/>
      <c r="AK148" s="22"/>
      <c r="AL148" s="22"/>
      <c r="AM148" s="22"/>
      <c r="AN148" s="22"/>
      <c r="AO148" s="22"/>
      <c r="AP148" s="22"/>
      <c r="AQ148" s="228"/>
      <c r="AR148" s="228"/>
      <c r="AS148" s="228"/>
      <c r="AT148" s="22"/>
      <c r="AU148" s="22"/>
      <c r="AV148" s="22"/>
      <c r="AW148" s="22"/>
      <c r="AX148" s="22"/>
      <c r="AY148" s="22"/>
      <c r="AZ148" s="226"/>
      <c r="BA148" s="226"/>
      <c r="BB148" s="22"/>
      <c r="BC148" s="226"/>
      <c r="BD148" s="226"/>
      <c r="BE148" s="226"/>
      <c r="BF148" s="226"/>
      <c r="BG148" s="226"/>
      <c r="BH148" s="22"/>
      <c r="BI148" s="22"/>
      <c r="BJ148" s="226"/>
      <c r="BK148" s="226"/>
      <c r="BL148" s="226"/>
      <c r="BM148" s="22"/>
      <c r="BN148" s="22"/>
      <c r="BO148" s="228"/>
      <c r="BP148" s="22"/>
      <c r="BQ148" s="22"/>
      <c r="BR148" s="22"/>
    </row>
    <row r="149" spans="35:70" s="519" customFormat="1">
      <c r="AI149" s="22"/>
      <c r="AJ149" s="22"/>
      <c r="AK149" s="22"/>
      <c r="AL149" s="22"/>
      <c r="AM149" s="22"/>
      <c r="AN149" s="22"/>
      <c r="AO149" s="22"/>
      <c r="AP149" s="22"/>
      <c r="AQ149" s="228"/>
      <c r="AR149" s="228"/>
      <c r="AS149" s="228"/>
      <c r="AT149" s="22"/>
      <c r="AU149" s="22"/>
      <c r="AV149" s="22"/>
      <c r="AW149" s="22"/>
      <c r="AX149" s="22"/>
      <c r="AY149" s="22"/>
      <c r="AZ149" s="226"/>
      <c r="BA149" s="226"/>
      <c r="BB149" s="22"/>
      <c r="BC149" s="226"/>
      <c r="BD149" s="226"/>
      <c r="BE149" s="226"/>
      <c r="BF149" s="226"/>
      <c r="BG149" s="226"/>
      <c r="BH149" s="22"/>
      <c r="BI149" s="22"/>
      <c r="BJ149" s="226"/>
      <c r="BK149" s="226"/>
      <c r="BL149" s="226"/>
      <c r="BM149" s="22"/>
      <c r="BN149" s="22"/>
      <c r="BO149" s="228"/>
      <c r="BP149" s="22"/>
      <c r="BQ149" s="22"/>
      <c r="BR149" s="22"/>
    </row>
    <row r="150" spans="35:70" s="519" customFormat="1">
      <c r="AI150" s="22"/>
      <c r="AJ150" s="22"/>
      <c r="AK150" s="22"/>
      <c r="AL150" s="22"/>
      <c r="AM150" s="22"/>
      <c r="AN150" s="22"/>
      <c r="AO150" s="22"/>
      <c r="AP150" s="22"/>
      <c r="AQ150" s="228"/>
      <c r="AR150" s="228"/>
      <c r="AS150" s="228"/>
      <c r="AT150" s="22"/>
      <c r="AU150" s="22"/>
      <c r="AV150" s="22"/>
      <c r="AW150" s="22"/>
      <c r="AX150" s="22"/>
      <c r="AY150" s="22"/>
      <c r="AZ150" s="226"/>
      <c r="BA150" s="226"/>
      <c r="BB150" s="22"/>
      <c r="BC150" s="226"/>
      <c r="BD150" s="226"/>
      <c r="BE150" s="226"/>
      <c r="BF150" s="226"/>
      <c r="BG150" s="226"/>
      <c r="BH150" s="22"/>
      <c r="BI150" s="22"/>
      <c r="BJ150" s="226"/>
      <c r="BK150" s="226"/>
      <c r="BL150" s="226"/>
      <c r="BM150" s="22"/>
      <c r="BN150" s="22"/>
      <c r="BO150" s="228"/>
      <c r="BP150" s="22"/>
      <c r="BQ150" s="22"/>
      <c r="BR150" s="22"/>
    </row>
    <row r="151" spans="35:70" s="519" customFormat="1">
      <c r="AI151" s="22"/>
      <c r="AJ151" s="22"/>
      <c r="AK151" s="22"/>
      <c r="AL151" s="22"/>
      <c r="AM151" s="22"/>
      <c r="AN151" s="22"/>
      <c r="AO151" s="22"/>
      <c r="AP151" s="22"/>
      <c r="AQ151" s="228"/>
      <c r="AR151" s="228"/>
      <c r="AS151" s="228"/>
      <c r="AT151" s="22"/>
      <c r="AU151" s="22"/>
      <c r="AV151" s="22"/>
      <c r="AW151" s="22"/>
      <c r="AX151" s="22"/>
      <c r="AY151" s="22"/>
      <c r="AZ151" s="226"/>
      <c r="BA151" s="226"/>
      <c r="BB151" s="22"/>
      <c r="BC151" s="226"/>
      <c r="BD151" s="226"/>
      <c r="BE151" s="226"/>
      <c r="BF151" s="226"/>
      <c r="BG151" s="226"/>
      <c r="BH151" s="22"/>
      <c r="BI151" s="22"/>
      <c r="BJ151" s="226"/>
      <c r="BK151" s="226"/>
      <c r="BL151" s="226"/>
      <c r="BM151" s="22"/>
      <c r="BN151" s="22"/>
      <c r="BO151" s="228"/>
      <c r="BP151" s="22"/>
      <c r="BQ151" s="22"/>
      <c r="BR151" s="22"/>
    </row>
    <row r="152" spans="35:70" s="519" customFormat="1">
      <c r="AI152" s="22"/>
      <c r="AJ152" s="22"/>
      <c r="AK152" s="22"/>
      <c r="AL152" s="22"/>
      <c r="AM152" s="22"/>
      <c r="AN152" s="22"/>
      <c r="AO152" s="22"/>
      <c r="AP152" s="22"/>
      <c r="AQ152" s="228"/>
      <c r="AR152" s="228"/>
      <c r="AS152" s="228"/>
      <c r="AT152" s="22"/>
      <c r="AU152" s="22"/>
      <c r="AV152" s="22"/>
      <c r="AW152" s="22"/>
      <c r="AX152" s="22"/>
      <c r="AY152" s="22"/>
      <c r="AZ152" s="226"/>
      <c r="BA152" s="226"/>
      <c r="BB152" s="22"/>
      <c r="BC152" s="226"/>
      <c r="BD152" s="226"/>
      <c r="BE152" s="226"/>
      <c r="BF152" s="226"/>
      <c r="BG152" s="226"/>
      <c r="BH152" s="22"/>
      <c r="BI152" s="22"/>
      <c r="BJ152" s="226"/>
      <c r="BK152" s="226"/>
      <c r="BL152" s="226"/>
      <c r="BM152" s="22"/>
      <c r="BN152" s="22"/>
      <c r="BO152" s="228"/>
      <c r="BP152" s="22"/>
      <c r="BQ152" s="22"/>
      <c r="BR152" s="22"/>
    </row>
    <row r="153" spans="35:70" s="519" customFormat="1">
      <c r="AI153" s="22"/>
      <c r="AJ153" s="22"/>
      <c r="AK153" s="22"/>
      <c r="AL153" s="22"/>
      <c r="AM153" s="22"/>
      <c r="AN153" s="22"/>
      <c r="AO153" s="22"/>
      <c r="AP153" s="22"/>
      <c r="AQ153" s="228"/>
      <c r="AR153" s="228"/>
      <c r="AS153" s="228"/>
      <c r="AT153" s="22"/>
      <c r="AU153" s="22"/>
      <c r="AV153" s="22"/>
      <c r="AW153" s="22"/>
      <c r="AX153" s="22"/>
      <c r="AY153" s="22"/>
      <c r="AZ153" s="226"/>
      <c r="BA153" s="226"/>
      <c r="BB153" s="22"/>
      <c r="BC153" s="226"/>
      <c r="BD153" s="226"/>
      <c r="BE153" s="226"/>
      <c r="BF153" s="226"/>
      <c r="BG153" s="226"/>
      <c r="BH153" s="22"/>
      <c r="BI153" s="22"/>
      <c r="BJ153" s="226"/>
      <c r="BK153" s="226"/>
      <c r="BL153" s="226"/>
      <c r="BM153" s="22"/>
      <c r="BN153" s="22"/>
      <c r="BO153" s="228"/>
      <c r="BP153" s="22"/>
      <c r="BQ153" s="22"/>
      <c r="BR153" s="22"/>
    </row>
    <row r="154" spans="35:70" s="519" customFormat="1">
      <c r="AI154" s="22"/>
      <c r="AJ154" s="22"/>
      <c r="AK154" s="22"/>
      <c r="AL154" s="22"/>
      <c r="AM154" s="22"/>
      <c r="AN154" s="22"/>
      <c r="AO154" s="22"/>
      <c r="AP154" s="22"/>
      <c r="AQ154" s="228"/>
      <c r="AR154" s="228"/>
      <c r="AS154" s="228"/>
      <c r="AT154" s="22"/>
      <c r="AU154" s="22"/>
      <c r="AV154" s="22"/>
      <c r="AW154" s="22"/>
      <c r="AX154" s="22"/>
      <c r="AY154" s="22"/>
      <c r="AZ154" s="226"/>
      <c r="BA154" s="226"/>
      <c r="BB154" s="22"/>
      <c r="BC154" s="226"/>
      <c r="BD154" s="226"/>
      <c r="BE154" s="226"/>
      <c r="BF154" s="226"/>
      <c r="BG154" s="226"/>
      <c r="BH154" s="22"/>
      <c r="BI154" s="22"/>
      <c r="BJ154" s="226"/>
      <c r="BK154" s="226"/>
      <c r="BL154" s="226"/>
      <c r="BM154" s="22"/>
      <c r="BN154" s="22"/>
      <c r="BO154" s="228"/>
      <c r="BP154" s="22"/>
      <c r="BQ154" s="22"/>
      <c r="BR154" s="22"/>
    </row>
    <row r="155" spans="35:70" s="519" customFormat="1">
      <c r="AI155" s="22"/>
      <c r="AJ155" s="22"/>
      <c r="AK155" s="22"/>
      <c r="AL155" s="22"/>
      <c r="AM155" s="22"/>
      <c r="AN155" s="22"/>
      <c r="AO155" s="22"/>
      <c r="AP155" s="22"/>
      <c r="AQ155" s="228"/>
      <c r="AR155" s="228"/>
      <c r="AS155" s="228"/>
      <c r="AT155" s="22"/>
      <c r="AU155" s="22"/>
      <c r="AV155" s="22"/>
      <c r="AW155" s="22"/>
      <c r="AX155" s="22"/>
      <c r="AY155" s="22"/>
      <c r="AZ155" s="226"/>
      <c r="BA155" s="226"/>
      <c r="BB155" s="22"/>
      <c r="BC155" s="226"/>
      <c r="BD155" s="226"/>
      <c r="BE155" s="226"/>
      <c r="BF155" s="226"/>
      <c r="BG155" s="226"/>
      <c r="BH155" s="22"/>
      <c r="BI155" s="22"/>
      <c r="BJ155" s="226"/>
      <c r="BK155" s="226"/>
      <c r="BL155" s="226"/>
      <c r="BM155" s="22"/>
      <c r="BN155" s="22"/>
      <c r="BO155" s="228"/>
      <c r="BP155" s="22"/>
      <c r="BQ155" s="22"/>
      <c r="BR155" s="22"/>
    </row>
    <row r="156" spans="35:70" s="519" customFormat="1">
      <c r="AI156" s="22"/>
      <c r="AJ156" s="22"/>
      <c r="AK156" s="22"/>
      <c r="AL156" s="22"/>
      <c r="AM156" s="22"/>
      <c r="AN156" s="22"/>
      <c r="AO156" s="22"/>
      <c r="AP156" s="22"/>
      <c r="AQ156" s="228"/>
      <c r="AR156" s="228"/>
      <c r="AS156" s="228"/>
      <c r="AT156" s="22"/>
      <c r="AU156" s="22"/>
      <c r="AV156" s="22"/>
      <c r="AW156" s="22"/>
      <c r="AX156" s="22"/>
      <c r="AY156" s="22"/>
      <c r="AZ156" s="226"/>
      <c r="BA156" s="226"/>
      <c r="BB156" s="22"/>
      <c r="BC156" s="226"/>
      <c r="BD156" s="226"/>
      <c r="BE156" s="226"/>
      <c r="BF156" s="226"/>
      <c r="BG156" s="226"/>
      <c r="BH156" s="22"/>
      <c r="BI156" s="22"/>
      <c r="BJ156" s="226"/>
      <c r="BK156" s="226"/>
      <c r="BL156" s="226"/>
      <c r="BM156" s="22"/>
      <c r="BN156" s="22"/>
      <c r="BO156" s="228"/>
      <c r="BP156" s="22"/>
      <c r="BQ156" s="22"/>
      <c r="BR156" s="22"/>
    </row>
    <row r="157" spans="35:70" s="519" customFormat="1">
      <c r="AI157" s="22"/>
      <c r="AJ157" s="22"/>
      <c r="AK157" s="22"/>
      <c r="AL157" s="22"/>
      <c r="AM157" s="22"/>
      <c r="AN157" s="22"/>
      <c r="AO157" s="22"/>
      <c r="AP157" s="22"/>
      <c r="AQ157" s="228"/>
      <c r="AR157" s="228"/>
      <c r="AS157" s="228"/>
      <c r="AT157" s="22"/>
      <c r="AU157" s="22"/>
      <c r="AV157" s="22"/>
      <c r="AW157" s="22"/>
      <c r="AX157" s="22"/>
      <c r="AY157" s="22"/>
      <c r="AZ157" s="226"/>
      <c r="BA157" s="226"/>
      <c r="BB157" s="22"/>
      <c r="BC157" s="226"/>
      <c r="BD157" s="226"/>
      <c r="BE157" s="226"/>
      <c r="BF157" s="226"/>
      <c r="BG157" s="226"/>
      <c r="BH157" s="22"/>
      <c r="BI157" s="22"/>
      <c r="BJ157" s="226"/>
      <c r="BK157" s="226"/>
      <c r="BL157" s="226"/>
      <c r="BM157" s="22"/>
      <c r="BN157" s="22"/>
      <c r="BO157" s="228"/>
      <c r="BP157" s="22"/>
      <c r="BQ157" s="22"/>
      <c r="BR157" s="22"/>
    </row>
    <row r="158" spans="35:70" s="519" customFormat="1">
      <c r="AI158" s="22"/>
      <c r="AJ158" s="22"/>
      <c r="AK158" s="22"/>
      <c r="AL158" s="22"/>
      <c r="AM158" s="22"/>
      <c r="AN158" s="22"/>
      <c r="AO158" s="22"/>
      <c r="AP158" s="22"/>
      <c r="AQ158" s="228"/>
      <c r="AR158" s="228"/>
      <c r="AS158" s="228"/>
      <c r="AT158" s="22"/>
      <c r="AU158" s="22"/>
      <c r="AV158" s="22"/>
      <c r="AW158" s="22"/>
      <c r="AX158" s="22"/>
      <c r="AY158" s="22"/>
      <c r="AZ158" s="226"/>
      <c r="BA158" s="226"/>
      <c r="BB158" s="22"/>
      <c r="BC158" s="226"/>
      <c r="BD158" s="226"/>
      <c r="BE158" s="226"/>
      <c r="BF158" s="226"/>
      <c r="BG158" s="226"/>
      <c r="BH158" s="22"/>
      <c r="BI158" s="22"/>
      <c r="BJ158" s="226"/>
      <c r="BK158" s="226"/>
      <c r="BL158" s="226"/>
      <c r="BM158" s="22"/>
      <c r="BN158" s="22"/>
      <c r="BO158" s="228"/>
      <c r="BP158" s="22"/>
      <c r="BQ158" s="22"/>
      <c r="BR158" s="22"/>
    </row>
    <row r="159" spans="35:70" s="519" customFormat="1">
      <c r="AI159" s="22"/>
      <c r="AJ159" s="22"/>
      <c r="AK159" s="22"/>
      <c r="AL159" s="22"/>
      <c r="AM159" s="22"/>
      <c r="AN159" s="22"/>
      <c r="AO159" s="22"/>
      <c r="AP159" s="22"/>
      <c r="AQ159" s="228"/>
      <c r="AR159" s="228"/>
      <c r="AS159" s="228"/>
      <c r="AT159" s="22"/>
      <c r="AU159" s="22"/>
      <c r="AV159" s="22"/>
      <c r="AW159" s="22"/>
      <c r="AX159" s="22"/>
      <c r="AY159" s="22"/>
      <c r="AZ159" s="226"/>
      <c r="BA159" s="226"/>
      <c r="BB159" s="22"/>
      <c r="BC159" s="226"/>
      <c r="BD159" s="226"/>
      <c r="BE159" s="226"/>
      <c r="BF159" s="226"/>
      <c r="BG159" s="226"/>
      <c r="BH159" s="22"/>
      <c r="BI159" s="22"/>
      <c r="BJ159" s="226"/>
      <c r="BK159" s="226"/>
      <c r="BL159" s="226"/>
      <c r="BM159" s="22"/>
      <c r="BN159" s="22"/>
      <c r="BO159" s="228"/>
      <c r="BP159" s="22"/>
      <c r="BQ159" s="22"/>
      <c r="BR159" s="22"/>
    </row>
    <row r="160" spans="35:70" s="519" customFormat="1">
      <c r="AI160" s="22"/>
      <c r="AJ160" s="22"/>
      <c r="AK160" s="22"/>
      <c r="AL160" s="22"/>
      <c r="AM160" s="22"/>
      <c r="AN160" s="22"/>
      <c r="AO160" s="22"/>
      <c r="AP160" s="22"/>
      <c r="AQ160" s="228"/>
      <c r="AR160" s="228"/>
      <c r="AS160" s="228"/>
      <c r="AT160" s="22"/>
      <c r="AU160" s="22"/>
      <c r="AV160" s="22"/>
      <c r="AW160" s="22"/>
      <c r="AX160" s="22"/>
      <c r="AY160" s="22"/>
      <c r="AZ160" s="226"/>
      <c r="BA160" s="226"/>
      <c r="BB160" s="22"/>
      <c r="BC160" s="226"/>
      <c r="BD160" s="226"/>
      <c r="BE160" s="226"/>
      <c r="BF160" s="226"/>
      <c r="BG160" s="226"/>
      <c r="BH160" s="22"/>
      <c r="BI160" s="22"/>
      <c r="BJ160" s="226"/>
      <c r="BK160" s="226"/>
      <c r="BL160" s="226"/>
      <c r="BM160" s="22"/>
      <c r="BN160" s="22"/>
      <c r="BO160" s="228"/>
      <c r="BP160" s="22"/>
      <c r="BQ160" s="22"/>
      <c r="BR160" s="22"/>
    </row>
    <row r="161" spans="35:70" s="519" customFormat="1">
      <c r="AI161" s="22"/>
      <c r="AJ161" s="22"/>
      <c r="AK161" s="22"/>
      <c r="AL161" s="22"/>
      <c r="AM161" s="22"/>
      <c r="AN161" s="22"/>
      <c r="AO161" s="22"/>
      <c r="AP161" s="22"/>
      <c r="AQ161" s="228"/>
      <c r="AR161" s="228"/>
      <c r="AS161" s="228"/>
      <c r="AT161" s="22"/>
      <c r="AU161" s="22"/>
      <c r="AV161" s="22"/>
      <c r="AW161" s="22"/>
      <c r="AX161" s="22"/>
      <c r="AY161" s="22"/>
      <c r="AZ161" s="226"/>
      <c r="BA161" s="226"/>
      <c r="BB161" s="22"/>
      <c r="BC161" s="226"/>
      <c r="BD161" s="226"/>
      <c r="BE161" s="226"/>
      <c r="BF161" s="226"/>
      <c r="BG161" s="226"/>
      <c r="BH161" s="22"/>
      <c r="BI161" s="22"/>
      <c r="BJ161" s="226"/>
      <c r="BK161" s="226"/>
      <c r="BL161" s="226"/>
      <c r="BM161" s="22"/>
      <c r="BN161" s="22"/>
      <c r="BO161" s="228"/>
      <c r="BP161" s="22"/>
      <c r="BQ161" s="22"/>
      <c r="BR161" s="22"/>
    </row>
    <row r="162" spans="35:70" s="519" customFormat="1">
      <c r="AI162" s="22"/>
      <c r="AJ162" s="22"/>
      <c r="AK162" s="22"/>
      <c r="AL162" s="22"/>
      <c r="AM162" s="22"/>
      <c r="AN162" s="22"/>
      <c r="AO162" s="22"/>
      <c r="AP162" s="22"/>
      <c r="AQ162" s="228"/>
      <c r="AR162" s="228"/>
      <c r="AS162" s="228"/>
      <c r="AT162" s="22"/>
      <c r="AU162" s="22"/>
      <c r="AV162" s="22"/>
      <c r="AW162" s="22"/>
      <c r="AX162" s="22"/>
      <c r="AY162" s="22"/>
      <c r="AZ162" s="226"/>
      <c r="BA162" s="226"/>
      <c r="BB162" s="22"/>
      <c r="BC162" s="226"/>
      <c r="BD162" s="226"/>
      <c r="BE162" s="226"/>
      <c r="BF162" s="226"/>
      <c r="BG162" s="226"/>
      <c r="BH162" s="22"/>
      <c r="BI162" s="22"/>
      <c r="BJ162" s="226"/>
      <c r="BK162" s="226"/>
      <c r="BL162" s="226"/>
      <c r="BM162" s="22"/>
      <c r="BN162" s="22"/>
      <c r="BO162" s="228"/>
      <c r="BP162" s="22"/>
      <c r="BQ162" s="22"/>
      <c r="BR162" s="22"/>
    </row>
    <row r="163" spans="35:70" s="519" customFormat="1">
      <c r="AI163" s="22"/>
      <c r="AJ163" s="22"/>
      <c r="AK163" s="22"/>
      <c r="AL163" s="22"/>
      <c r="AM163" s="22"/>
      <c r="AN163" s="22"/>
      <c r="AO163" s="22"/>
      <c r="AP163" s="22"/>
      <c r="AQ163" s="228"/>
      <c r="AR163" s="228"/>
      <c r="AS163" s="228"/>
      <c r="AT163" s="22"/>
      <c r="AU163" s="22"/>
      <c r="AV163" s="22"/>
      <c r="AW163" s="22"/>
      <c r="AX163" s="22"/>
      <c r="AY163" s="22"/>
      <c r="AZ163" s="226"/>
      <c r="BA163" s="226"/>
      <c r="BB163" s="22"/>
      <c r="BC163" s="226"/>
      <c r="BD163" s="226"/>
      <c r="BE163" s="226"/>
      <c r="BF163" s="226"/>
      <c r="BG163" s="226"/>
      <c r="BH163" s="22"/>
      <c r="BI163" s="22"/>
      <c r="BJ163" s="226"/>
      <c r="BK163" s="226"/>
      <c r="BL163" s="226"/>
      <c r="BM163" s="22"/>
      <c r="BN163" s="22"/>
      <c r="BO163" s="228"/>
      <c r="BP163" s="22"/>
      <c r="BQ163" s="22"/>
      <c r="BR163" s="22"/>
    </row>
    <row r="164" spans="35:70" s="519" customFormat="1">
      <c r="AI164" s="22"/>
      <c r="AJ164" s="22"/>
      <c r="AK164" s="22"/>
      <c r="AL164" s="22"/>
      <c r="AM164" s="22"/>
      <c r="AN164" s="22"/>
      <c r="AO164" s="22"/>
      <c r="AP164" s="22"/>
      <c r="AQ164" s="228"/>
      <c r="AR164" s="228"/>
      <c r="AS164" s="228"/>
      <c r="AT164" s="22"/>
      <c r="AU164" s="22"/>
      <c r="AV164" s="22"/>
      <c r="AW164" s="22"/>
      <c r="AX164" s="22"/>
      <c r="AY164" s="22"/>
      <c r="AZ164" s="226"/>
      <c r="BA164" s="226"/>
      <c r="BB164" s="22"/>
      <c r="BC164" s="226"/>
      <c r="BD164" s="226"/>
      <c r="BE164" s="226"/>
      <c r="BF164" s="226"/>
      <c r="BG164" s="226"/>
      <c r="BH164" s="22"/>
      <c r="BI164" s="22"/>
      <c r="BJ164" s="226"/>
      <c r="BK164" s="226"/>
      <c r="BL164" s="226"/>
      <c r="BM164" s="22"/>
      <c r="BN164" s="22"/>
      <c r="BO164" s="228"/>
      <c r="BP164" s="22"/>
      <c r="BQ164" s="22"/>
      <c r="BR164" s="22"/>
    </row>
    <row r="165" spans="35:70" s="519" customFormat="1">
      <c r="AI165" s="22"/>
      <c r="AJ165" s="22"/>
      <c r="AK165" s="22"/>
      <c r="AL165" s="22"/>
      <c r="AM165" s="22"/>
      <c r="AN165" s="22"/>
      <c r="AO165" s="22"/>
      <c r="AP165" s="22"/>
      <c r="AQ165" s="228"/>
      <c r="AR165" s="228"/>
      <c r="AS165" s="228"/>
      <c r="AT165" s="22"/>
      <c r="AU165" s="22"/>
      <c r="AV165" s="22"/>
      <c r="AW165" s="22"/>
      <c r="AX165" s="22"/>
      <c r="AY165" s="22"/>
      <c r="AZ165" s="226"/>
      <c r="BA165" s="226"/>
      <c r="BB165" s="22"/>
      <c r="BC165" s="226"/>
      <c r="BD165" s="226"/>
      <c r="BE165" s="226"/>
      <c r="BF165" s="226"/>
      <c r="BG165" s="226"/>
      <c r="BH165" s="22"/>
      <c r="BI165" s="22"/>
      <c r="BJ165" s="226"/>
      <c r="BK165" s="226"/>
      <c r="BL165" s="226"/>
      <c r="BM165" s="22"/>
      <c r="BN165" s="22"/>
      <c r="BO165" s="228"/>
      <c r="BP165" s="22"/>
      <c r="BQ165" s="22"/>
      <c r="BR165" s="22"/>
    </row>
    <row r="166" spans="35:70" s="519" customFormat="1">
      <c r="AI166" s="22"/>
      <c r="AJ166" s="22"/>
      <c r="AK166" s="22"/>
      <c r="AL166" s="22"/>
      <c r="AM166" s="22"/>
      <c r="AN166" s="22"/>
      <c r="AO166" s="22"/>
      <c r="AP166" s="22"/>
      <c r="AQ166" s="228"/>
      <c r="AR166" s="228"/>
      <c r="AS166" s="228"/>
      <c r="AT166" s="22"/>
      <c r="AU166" s="22"/>
      <c r="AV166" s="22"/>
      <c r="AW166" s="22"/>
      <c r="AX166" s="22"/>
      <c r="AY166" s="22"/>
      <c r="AZ166" s="226"/>
      <c r="BA166" s="226"/>
      <c r="BB166" s="22"/>
      <c r="BC166" s="226"/>
      <c r="BD166" s="226"/>
      <c r="BE166" s="226"/>
      <c r="BF166" s="226"/>
      <c r="BG166" s="226"/>
      <c r="BH166" s="22"/>
      <c r="BI166" s="22"/>
      <c r="BJ166" s="226"/>
      <c r="BK166" s="226"/>
      <c r="BL166" s="226"/>
      <c r="BM166" s="22"/>
      <c r="BN166" s="22"/>
      <c r="BO166" s="228"/>
      <c r="BP166" s="22"/>
      <c r="BQ166" s="22"/>
      <c r="BR166" s="22"/>
    </row>
    <row r="167" spans="35:70" s="519" customFormat="1">
      <c r="AI167" s="22"/>
      <c r="AJ167" s="22"/>
      <c r="AK167" s="22"/>
      <c r="AL167" s="22"/>
      <c r="AM167" s="22"/>
      <c r="AN167" s="22"/>
      <c r="AO167" s="22"/>
      <c r="AP167" s="22"/>
      <c r="AQ167" s="228"/>
      <c r="AR167" s="228"/>
      <c r="AS167" s="228"/>
      <c r="AT167" s="22"/>
      <c r="AU167" s="22"/>
      <c r="AV167" s="22"/>
      <c r="AW167" s="22"/>
      <c r="AX167" s="22"/>
      <c r="AY167" s="22"/>
      <c r="AZ167" s="226"/>
      <c r="BA167" s="226"/>
      <c r="BB167" s="22"/>
      <c r="BC167" s="226"/>
      <c r="BD167" s="226"/>
      <c r="BE167" s="226"/>
      <c r="BF167" s="226"/>
      <c r="BG167" s="226"/>
      <c r="BH167" s="22"/>
      <c r="BI167" s="22"/>
      <c r="BJ167" s="226"/>
      <c r="BK167" s="226"/>
      <c r="BL167" s="226"/>
      <c r="BM167" s="22"/>
      <c r="BN167" s="22"/>
      <c r="BO167" s="228"/>
      <c r="BP167" s="22"/>
      <c r="BQ167" s="22"/>
      <c r="BR167" s="22"/>
    </row>
    <row r="168" spans="35:70" s="519" customFormat="1">
      <c r="AI168" s="22"/>
      <c r="AJ168" s="22"/>
      <c r="AK168" s="22"/>
      <c r="AL168" s="22"/>
      <c r="AM168" s="22"/>
      <c r="AN168" s="22"/>
      <c r="AO168" s="22"/>
      <c r="AP168" s="22"/>
      <c r="AQ168" s="228"/>
      <c r="AR168" s="228"/>
      <c r="AS168" s="228"/>
      <c r="AT168" s="22"/>
      <c r="AU168" s="22"/>
      <c r="AV168" s="22"/>
      <c r="AW168" s="22"/>
      <c r="AX168" s="22"/>
      <c r="AY168" s="22"/>
      <c r="AZ168" s="226"/>
      <c r="BA168" s="226"/>
      <c r="BB168" s="22"/>
      <c r="BC168" s="226"/>
      <c r="BD168" s="226"/>
      <c r="BE168" s="226"/>
      <c r="BF168" s="226"/>
      <c r="BG168" s="226"/>
      <c r="BH168" s="22"/>
      <c r="BI168" s="22"/>
      <c r="BJ168" s="226"/>
      <c r="BK168" s="226"/>
      <c r="BL168" s="226"/>
      <c r="BM168" s="22"/>
      <c r="BN168" s="22"/>
      <c r="BO168" s="228"/>
      <c r="BP168" s="22"/>
      <c r="BQ168" s="22"/>
      <c r="BR168" s="22"/>
    </row>
    <row r="169" spans="35:70" s="519" customFormat="1">
      <c r="AI169" s="22"/>
      <c r="AJ169" s="22"/>
      <c r="AK169" s="22"/>
      <c r="AL169" s="22"/>
      <c r="AM169" s="22"/>
      <c r="AN169" s="22"/>
      <c r="AO169" s="22"/>
      <c r="AP169" s="22"/>
      <c r="AQ169" s="228"/>
      <c r="AR169" s="228"/>
      <c r="AS169" s="228"/>
      <c r="AT169" s="22"/>
      <c r="AU169" s="22"/>
      <c r="AV169" s="22"/>
      <c r="AW169" s="22"/>
      <c r="AX169" s="22"/>
      <c r="AY169" s="22"/>
      <c r="AZ169" s="226"/>
      <c r="BA169" s="226"/>
      <c r="BB169" s="22"/>
      <c r="BC169" s="226"/>
      <c r="BD169" s="226"/>
      <c r="BE169" s="226"/>
      <c r="BF169" s="226"/>
      <c r="BG169" s="226"/>
      <c r="BH169" s="22"/>
      <c r="BI169" s="22"/>
      <c r="BJ169" s="226"/>
      <c r="BK169" s="226"/>
      <c r="BL169" s="226"/>
      <c r="BM169" s="22"/>
      <c r="BN169" s="22"/>
      <c r="BO169" s="228"/>
      <c r="BP169" s="22"/>
      <c r="BQ169" s="22"/>
      <c r="BR169" s="22"/>
    </row>
    <row r="170" spans="35:70" s="519" customFormat="1">
      <c r="AI170" s="22"/>
      <c r="AJ170" s="22"/>
      <c r="AK170" s="22"/>
      <c r="AL170" s="22"/>
      <c r="AM170" s="22"/>
      <c r="AN170" s="22"/>
      <c r="AO170" s="22"/>
      <c r="AP170" s="22"/>
      <c r="AQ170" s="228"/>
      <c r="AR170" s="228"/>
      <c r="AS170" s="228"/>
      <c r="AT170" s="22"/>
      <c r="AU170" s="22"/>
      <c r="AV170" s="22"/>
      <c r="AW170" s="22"/>
      <c r="AX170" s="22"/>
      <c r="AY170" s="22"/>
      <c r="AZ170" s="226"/>
      <c r="BA170" s="226"/>
      <c r="BB170" s="22"/>
      <c r="BC170" s="226"/>
      <c r="BD170" s="226"/>
      <c r="BE170" s="226"/>
      <c r="BF170" s="226"/>
      <c r="BG170" s="226"/>
      <c r="BH170" s="22"/>
      <c r="BI170" s="22"/>
      <c r="BJ170" s="226"/>
      <c r="BK170" s="226"/>
      <c r="BL170" s="226"/>
      <c r="BM170" s="22"/>
      <c r="BN170" s="22"/>
      <c r="BO170" s="228"/>
      <c r="BP170" s="22"/>
      <c r="BQ170" s="22"/>
      <c r="BR170" s="22"/>
    </row>
    <row r="171" spans="35:70" s="519" customFormat="1">
      <c r="AI171" s="22"/>
      <c r="AJ171" s="22"/>
      <c r="AK171" s="22"/>
      <c r="AL171" s="22"/>
      <c r="AM171" s="22"/>
      <c r="AN171" s="22"/>
      <c r="AO171" s="22"/>
      <c r="AP171" s="22"/>
      <c r="AQ171" s="228"/>
      <c r="AR171" s="228"/>
      <c r="AS171" s="228"/>
      <c r="AT171" s="22"/>
      <c r="AU171" s="22"/>
      <c r="AV171" s="22"/>
      <c r="AW171" s="22"/>
      <c r="AX171" s="22"/>
      <c r="AY171" s="22"/>
      <c r="AZ171" s="226"/>
      <c r="BA171" s="226"/>
      <c r="BB171" s="22"/>
      <c r="BC171" s="226"/>
      <c r="BD171" s="226"/>
      <c r="BE171" s="226"/>
      <c r="BF171" s="226"/>
      <c r="BG171" s="226"/>
      <c r="BH171" s="22"/>
      <c r="BI171" s="22"/>
      <c r="BJ171" s="226"/>
      <c r="BK171" s="226"/>
      <c r="BL171" s="226"/>
      <c r="BM171" s="22"/>
      <c r="BN171" s="22"/>
      <c r="BO171" s="228"/>
      <c r="BP171" s="22"/>
      <c r="BQ171" s="22"/>
      <c r="BR171" s="22"/>
    </row>
    <row r="172" spans="35:70" s="519" customFormat="1">
      <c r="AI172" s="22"/>
      <c r="AJ172" s="22"/>
      <c r="AK172" s="22"/>
      <c r="AL172" s="22"/>
      <c r="AM172" s="22"/>
      <c r="AN172" s="22"/>
      <c r="AO172" s="22"/>
      <c r="AP172" s="22"/>
      <c r="AQ172" s="228"/>
      <c r="AR172" s="228"/>
      <c r="AS172" s="228"/>
      <c r="AT172" s="22"/>
      <c r="AU172" s="22"/>
      <c r="AV172" s="22"/>
      <c r="AW172" s="22"/>
      <c r="AX172" s="22"/>
      <c r="AY172" s="22"/>
      <c r="AZ172" s="226"/>
      <c r="BA172" s="226"/>
      <c r="BB172" s="22"/>
      <c r="BC172" s="226"/>
      <c r="BD172" s="226"/>
      <c r="BE172" s="226"/>
      <c r="BF172" s="226"/>
      <c r="BG172" s="226"/>
      <c r="BH172" s="22"/>
      <c r="BI172" s="22"/>
      <c r="BJ172" s="226"/>
      <c r="BK172" s="226"/>
      <c r="BL172" s="226"/>
      <c r="BM172" s="22"/>
      <c r="BN172" s="22"/>
      <c r="BO172" s="228"/>
      <c r="BP172" s="22"/>
      <c r="BQ172" s="22"/>
      <c r="BR172" s="22"/>
    </row>
    <row r="173" spans="35:70" s="519" customFormat="1">
      <c r="AI173" s="22"/>
      <c r="AJ173" s="22"/>
      <c r="AK173" s="22"/>
      <c r="AL173" s="22"/>
      <c r="AM173" s="22"/>
      <c r="AN173" s="22"/>
      <c r="AO173" s="22"/>
      <c r="AP173" s="22"/>
      <c r="AQ173" s="228"/>
      <c r="AR173" s="228"/>
      <c r="AS173" s="228"/>
      <c r="AT173" s="22"/>
      <c r="AU173" s="22"/>
      <c r="AV173" s="22"/>
      <c r="AW173" s="22"/>
      <c r="AX173" s="22"/>
      <c r="AY173" s="22"/>
      <c r="AZ173" s="226"/>
      <c r="BA173" s="226"/>
      <c r="BB173" s="22"/>
      <c r="BC173" s="226"/>
      <c r="BD173" s="226"/>
      <c r="BE173" s="226"/>
      <c r="BF173" s="226"/>
      <c r="BG173" s="226"/>
      <c r="BH173" s="22"/>
      <c r="BI173" s="22"/>
      <c r="BJ173" s="226"/>
      <c r="BK173" s="226"/>
      <c r="BL173" s="226"/>
      <c r="BM173" s="22"/>
      <c r="BN173" s="22"/>
      <c r="BO173" s="228"/>
      <c r="BP173" s="22"/>
      <c r="BQ173" s="22"/>
      <c r="BR173" s="22"/>
    </row>
    <row r="174" spans="35:70" s="519" customFormat="1">
      <c r="AI174" s="22"/>
      <c r="AJ174" s="22"/>
      <c r="AK174" s="22"/>
      <c r="AL174" s="22"/>
      <c r="AM174" s="22"/>
      <c r="AN174" s="22"/>
      <c r="AO174" s="22"/>
      <c r="AP174" s="22"/>
      <c r="AQ174" s="228"/>
      <c r="AR174" s="228"/>
      <c r="AS174" s="228"/>
      <c r="AT174" s="22"/>
      <c r="AU174" s="22"/>
      <c r="AV174" s="22"/>
      <c r="AW174" s="22"/>
      <c r="AX174" s="22"/>
      <c r="AY174" s="22"/>
      <c r="AZ174" s="226"/>
      <c r="BA174" s="226"/>
      <c r="BB174" s="22"/>
      <c r="BC174" s="226"/>
      <c r="BD174" s="226"/>
      <c r="BE174" s="226"/>
      <c r="BF174" s="226"/>
      <c r="BG174" s="226"/>
      <c r="BH174" s="22"/>
      <c r="BI174" s="22"/>
      <c r="BJ174" s="226"/>
      <c r="BK174" s="226"/>
      <c r="BL174" s="226"/>
      <c r="BM174" s="22"/>
      <c r="BN174" s="22"/>
      <c r="BO174" s="228"/>
      <c r="BP174" s="22"/>
      <c r="BQ174" s="22"/>
      <c r="BR174" s="22"/>
    </row>
    <row r="175" spans="35:70" s="519" customFormat="1">
      <c r="AI175" s="22"/>
      <c r="AJ175" s="22"/>
      <c r="AK175" s="22"/>
      <c r="AL175" s="22"/>
      <c r="AM175" s="22"/>
      <c r="AN175" s="22"/>
      <c r="AO175" s="22"/>
      <c r="AP175" s="22"/>
      <c r="AQ175" s="228"/>
      <c r="AR175" s="228"/>
      <c r="AS175" s="228"/>
      <c r="AT175" s="22"/>
      <c r="AU175" s="22"/>
      <c r="AV175" s="22"/>
      <c r="AW175" s="22"/>
      <c r="AX175" s="22"/>
      <c r="AY175" s="22"/>
      <c r="AZ175" s="226"/>
      <c r="BA175" s="226"/>
      <c r="BB175" s="22"/>
      <c r="BC175" s="226"/>
      <c r="BD175" s="226"/>
      <c r="BE175" s="226"/>
      <c r="BF175" s="226"/>
      <c r="BG175" s="226"/>
      <c r="BH175" s="22"/>
      <c r="BI175" s="22"/>
      <c r="BJ175" s="226"/>
      <c r="BK175" s="226"/>
      <c r="BL175" s="226"/>
      <c r="BM175" s="22"/>
      <c r="BN175" s="22"/>
      <c r="BO175" s="228"/>
      <c r="BP175" s="22"/>
      <c r="BQ175" s="22"/>
      <c r="BR175" s="22"/>
    </row>
    <row r="176" spans="35:70" s="519" customFormat="1">
      <c r="AI176" s="22"/>
      <c r="AJ176" s="22"/>
      <c r="AK176" s="22"/>
      <c r="AL176" s="22"/>
      <c r="AM176" s="22"/>
      <c r="AN176" s="22"/>
      <c r="AO176" s="22"/>
      <c r="AP176" s="22"/>
      <c r="AQ176" s="228"/>
      <c r="AR176" s="228"/>
      <c r="AS176" s="228"/>
      <c r="AT176" s="22"/>
      <c r="AU176" s="22"/>
      <c r="AV176" s="22"/>
      <c r="AW176" s="22"/>
      <c r="AX176" s="22"/>
      <c r="AY176" s="22"/>
      <c r="AZ176" s="226"/>
      <c r="BA176" s="226"/>
      <c r="BB176" s="22"/>
      <c r="BC176" s="226"/>
      <c r="BD176" s="226"/>
      <c r="BE176" s="226"/>
      <c r="BF176" s="226"/>
      <c r="BG176" s="226"/>
      <c r="BH176" s="22"/>
      <c r="BI176" s="22"/>
      <c r="BJ176" s="226"/>
      <c r="BK176" s="226"/>
      <c r="BL176" s="226"/>
      <c r="BM176" s="22"/>
      <c r="BN176" s="22"/>
      <c r="BO176" s="228"/>
      <c r="BP176" s="22"/>
      <c r="BQ176" s="22"/>
      <c r="BR176" s="22"/>
    </row>
    <row r="177" spans="16:94">
      <c r="AI177" s="22"/>
      <c r="AJ177" s="22"/>
      <c r="AK177" s="22"/>
      <c r="AL177" s="22"/>
      <c r="AM177" s="22"/>
      <c r="AN177" s="22"/>
      <c r="AO177" s="22"/>
      <c r="AP177" s="22"/>
      <c r="AQ177" s="228"/>
      <c r="AR177" s="228"/>
      <c r="AS177" s="228"/>
      <c r="AT177" s="22"/>
      <c r="AU177" s="22"/>
      <c r="AV177" s="22"/>
      <c r="AW177" s="22"/>
      <c r="AX177" s="22"/>
      <c r="AY177" s="22"/>
      <c r="AZ177" s="226"/>
      <c r="BA177" s="226"/>
      <c r="BB177" s="22"/>
      <c r="BC177" s="226"/>
      <c r="BD177" s="226"/>
      <c r="BE177" s="226"/>
      <c r="BF177" s="226"/>
      <c r="BG177" s="226"/>
      <c r="BH177" s="22"/>
      <c r="BI177" s="22"/>
      <c r="BJ177" s="226"/>
      <c r="BK177" s="226"/>
      <c r="BL177" s="226"/>
      <c r="BM177" s="22"/>
      <c r="BN177" s="22"/>
      <c r="BO177" s="228"/>
      <c r="BP177" s="22"/>
      <c r="BQ177" s="22"/>
      <c r="BR177" s="22"/>
      <c r="BY177"/>
      <c r="CA177"/>
      <c r="CB177"/>
      <c r="CH177"/>
    </row>
    <row r="178" spans="16:94">
      <c r="AI178" s="22"/>
      <c r="AJ178" s="22"/>
      <c r="AK178" s="22"/>
      <c r="AL178" s="22"/>
      <c r="AM178" s="22"/>
      <c r="AN178" s="22"/>
      <c r="AO178" s="22"/>
      <c r="AP178" s="22"/>
      <c r="AQ178" s="228"/>
      <c r="AR178" s="228"/>
      <c r="AS178" s="228"/>
      <c r="AT178" s="22"/>
      <c r="AU178" s="22"/>
      <c r="AV178" s="22"/>
      <c r="AW178" s="22"/>
      <c r="AX178" s="22"/>
      <c r="AY178" s="22"/>
      <c r="AZ178" s="226"/>
      <c r="BA178" s="226"/>
      <c r="BB178" s="22"/>
      <c r="BC178" s="226"/>
      <c r="BD178" s="226"/>
      <c r="BE178" s="226"/>
      <c r="BF178" s="226"/>
      <c r="BG178" s="226"/>
      <c r="BH178" s="22"/>
      <c r="BI178" s="22"/>
      <c r="BJ178" s="226"/>
      <c r="BK178" s="226"/>
      <c r="BL178" s="226"/>
      <c r="BM178" s="22"/>
      <c r="BN178" s="22"/>
      <c r="BO178" s="228"/>
      <c r="BP178" s="22"/>
      <c r="BQ178" s="22"/>
      <c r="BR178" s="22"/>
      <c r="BY178"/>
      <c r="CA178"/>
      <c r="CB178"/>
      <c r="CH178"/>
    </row>
    <row r="179" spans="16:94">
      <c r="AI179" s="22"/>
      <c r="AJ179" s="22"/>
      <c r="AK179" s="22"/>
      <c r="AL179" s="22"/>
      <c r="AM179" s="22"/>
      <c r="AN179" s="22"/>
      <c r="AO179" s="22"/>
      <c r="AP179" s="22"/>
      <c r="AQ179" s="228"/>
      <c r="AR179" s="228"/>
      <c r="AS179" s="228"/>
      <c r="AT179" s="22"/>
      <c r="AU179" s="22"/>
      <c r="AV179" s="22"/>
      <c r="AW179" s="22"/>
      <c r="AX179" s="22"/>
      <c r="AY179" s="22"/>
      <c r="AZ179" s="226"/>
      <c r="BA179" s="226"/>
      <c r="BB179" s="22"/>
      <c r="BC179" s="226"/>
      <c r="BD179" s="226"/>
      <c r="BE179" s="226"/>
      <c r="BF179" s="226"/>
      <c r="BG179" s="226"/>
      <c r="BH179" s="22"/>
      <c r="BI179" s="22"/>
      <c r="BJ179" s="226"/>
      <c r="BK179" s="226"/>
      <c r="BL179" s="226"/>
      <c r="BM179" s="22"/>
      <c r="BN179" s="22"/>
      <c r="BO179" s="228"/>
      <c r="BP179" s="22"/>
      <c r="BQ179" s="22"/>
      <c r="BR179" s="22"/>
      <c r="BY179"/>
      <c r="CA179"/>
      <c r="CB179"/>
      <c r="CH179"/>
    </row>
    <row r="180" spans="16:94">
      <c r="AI180" s="22"/>
      <c r="AJ180" s="22"/>
      <c r="AK180" s="22"/>
      <c r="AL180" s="22"/>
      <c r="AM180" s="22"/>
      <c r="AN180" s="22"/>
      <c r="AO180" s="22"/>
      <c r="AP180" s="22"/>
      <c r="AQ180" s="228"/>
      <c r="AR180" s="228"/>
      <c r="AS180" s="228"/>
      <c r="AT180" s="22"/>
      <c r="AU180" s="22"/>
      <c r="AV180" s="22"/>
      <c r="AW180" s="22"/>
      <c r="AX180" s="22"/>
      <c r="AY180" s="22"/>
      <c r="AZ180" s="226"/>
      <c r="BA180" s="226"/>
      <c r="BB180" s="22"/>
      <c r="BC180" s="226"/>
      <c r="BD180" s="226"/>
      <c r="BE180" s="226"/>
      <c r="BF180" s="226"/>
      <c r="BG180" s="226"/>
      <c r="BH180" s="22"/>
      <c r="BI180" s="22"/>
      <c r="BJ180" s="226"/>
      <c r="BK180" s="226"/>
      <c r="BL180" s="226"/>
      <c r="BM180" s="22"/>
      <c r="BN180" s="22"/>
      <c r="BO180" s="228"/>
      <c r="BP180" s="22"/>
      <c r="BQ180" s="22"/>
      <c r="BR180" s="22"/>
      <c r="BY180"/>
      <c r="CA180"/>
      <c r="CB180"/>
      <c r="CH180"/>
    </row>
    <row r="181" spans="16:94">
      <c r="AI181" s="22"/>
      <c r="AJ181" s="22"/>
      <c r="AK181" s="22"/>
      <c r="AL181" s="22"/>
      <c r="AM181" s="22"/>
      <c r="AN181" s="22"/>
      <c r="AO181" s="22"/>
      <c r="AP181" s="22"/>
      <c r="AQ181" s="228"/>
      <c r="AR181" s="228"/>
      <c r="AS181" s="228"/>
      <c r="AT181" s="22"/>
      <c r="AU181" s="22"/>
      <c r="AV181" s="22"/>
      <c r="AW181" s="22"/>
      <c r="AX181" s="22"/>
      <c r="AY181" s="22"/>
      <c r="AZ181" s="226"/>
      <c r="BA181" s="226"/>
      <c r="BB181" s="22"/>
      <c r="BC181" s="226"/>
      <c r="BD181" s="226"/>
      <c r="BE181" s="226"/>
      <c r="BF181" s="226"/>
      <c r="BG181" s="226"/>
      <c r="BH181" s="22"/>
      <c r="BI181" s="22"/>
      <c r="BJ181" s="226"/>
      <c r="BK181" s="226"/>
      <c r="BL181" s="226"/>
      <c r="BM181" s="22"/>
      <c r="BN181" s="22"/>
      <c r="BO181" s="228"/>
      <c r="BP181" s="22"/>
      <c r="BQ181" s="22"/>
      <c r="BR181" s="22"/>
      <c r="BY181"/>
      <c r="CA181"/>
      <c r="CB181"/>
      <c r="CH181"/>
    </row>
    <row r="182" spans="16:94">
      <c r="AI182" s="22"/>
      <c r="AJ182" s="22"/>
      <c r="AK182" s="22"/>
      <c r="AL182" s="22"/>
      <c r="AM182" s="22"/>
      <c r="AN182" s="22"/>
      <c r="AO182" s="22"/>
      <c r="AP182" s="22"/>
      <c r="AQ182" s="228"/>
      <c r="AR182" s="228"/>
      <c r="AS182" s="228"/>
      <c r="AT182" s="22"/>
      <c r="AU182" s="22"/>
      <c r="AV182" s="22"/>
      <c r="AW182" s="22"/>
      <c r="AX182" s="22"/>
      <c r="AY182" s="22"/>
      <c r="AZ182" s="226"/>
      <c r="BA182" s="226"/>
      <c r="BB182" s="22"/>
      <c r="BC182" s="226"/>
      <c r="BD182" s="226"/>
      <c r="BE182" s="226"/>
      <c r="BF182" s="226"/>
      <c r="BG182" s="226"/>
      <c r="BH182" s="22"/>
      <c r="BI182" s="22"/>
      <c r="BJ182" s="226"/>
      <c r="BK182" s="226"/>
      <c r="BL182" s="226"/>
      <c r="BM182" s="22"/>
      <c r="BN182" s="22"/>
      <c r="BO182" s="228"/>
      <c r="BP182" s="22"/>
      <c r="BQ182" s="22"/>
      <c r="BR182" s="22"/>
      <c r="BY182"/>
      <c r="CA182"/>
      <c r="CB182"/>
      <c r="CH182"/>
    </row>
    <row r="183" spans="16:94">
      <c r="AI183" s="22"/>
      <c r="AJ183" s="22"/>
      <c r="AK183" s="22"/>
      <c r="AL183" s="22"/>
      <c r="AM183" s="22"/>
      <c r="AN183" s="22"/>
      <c r="AO183" s="22"/>
      <c r="AP183" s="22"/>
      <c r="AQ183" s="228"/>
      <c r="AR183" s="228"/>
      <c r="AS183" s="228"/>
      <c r="AT183" s="22"/>
      <c r="AU183" s="22"/>
      <c r="AV183" s="22"/>
      <c r="AW183" s="22"/>
      <c r="AX183" s="22"/>
      <c r="AY183" s="22"/>
      <c r="AZ183" s="226"/>
      <c r="BA183" s="226"/>
      <c r="BB183" s="22"/>
      <c r="BC183" s="226"/>
      <c r="BD183" s="226"/>
      <c r="BE183" s="226"/>
      <c r="BF183" s="226"/>
      <c r="BG183" s="226"/>
      <c r="BH183" s="22"/>
      <c r="BI183" s="22"/>
      <c r="BJ183" s="226"/>
      <c r="BK183" s="226"/>
      <c r="BL183" s="226"/>
      <c r="BM183" s="22"/>
      <c r="BN183" s="22"/>
      <c r="BO183" s="228"/>
      <c r="BP183" s="22"/>
      <c r="BQ183" s="22"/>
      <c r="BR183" s="22"/>
      <c r="BY183"/>
      <c r="CA183"/>
      <c r="CB183"/>
      <c r="CH183"/>
    </row>
    <row r="184" spans="16:94">
      <c r="AI184" s="22"/>
      <c r="AJ184" s="22"/>
      <c r="AK184" s="22"/>
      <c r="AL184" s="22"/>
      <c r="AM184" s="22"/>
      <c r="AN184" s="22"/>
      <c r="AO184" s="22"/>
      <c r="AP184" s="22"/>
      <c r="AQ184" s="228"/>
      <c r="AR184" s="228"/>
      <c r="AS184" s="228"/>
      <c r="AT184" s="22"/>
      <c r="AU184" s="22"/>
      <c r="AV184" s="22"/>
      <c r="AW184" s="22"/>
      <c r="AX184" s="22"/>
      <c r="AY184" s="22"/>
      <c r="AZ184" s="226"/>
      <c r="BA184" s="226"/>
      <c r="BB184" s="22"/>
      <c r="BC184" s="226"/>
      <c r="BD184" s="226"/>
      <c r="BE184" s="226"/>
      <c r="BF184" s="226"/>
      <c r="BG184" s="226"/>
      <c r="BH184" s="22"/>
      <c r="BI184" s="22"/>
      <c r="BJ184" s="226"/>
      <c r="BK184" s="226"/>
      <c r="BL184" s="226"/>
      <c r="BM184" s="22"/>
      <c r="BN184" s="22"/>
      <c r="BO184" s="228"/>
      <c r="BP184" s="22"/>
      <c r="BQ184" s="22"/>
      <c r="BR184" s="22"/>
      <c r="BY184"/>
      <c r="CA184"/>
      <c r="CB184"/>
      <c r="CH184"/>
    </row>
    <row r="185" spans="16:94">
      <c r="Q185" s="3" t="s">
        <v>3</v>
      </c>
      <c r="AI185" s="22"/>
      <c r="AJ185" s="22"/>
      <c r="AK185" s="22"/>
      <c r="AL185" s="22"/>
      <c r="AM185" s="22"/>
      <c r="AN185" s="22"/>
      <c r="AO185" s="22"/>
      <c r="AP185" s="22"/>
      <c r="AQ185" s="228"/>
      <c r="AR185" s="228"/>
      <c r="AS185" s="228"/>
      <c r="AT185" s="22"/>
      <c r="AU185" s="22"/>
      <c r="AV185" s="22"/>
      <c r="AW185" s="22"/>
      <c r="AX185" s="22"/>
      <c r="AY185" s="22"/>
      <c r="AZ185" s="226"/>
      <c r="BA185" s="226"/>
      <c r="BB185" s="22"/>
      <c r="BC185" s="226"/>
      <c r="BD185" s="226"/>
      <c r="BE185" s="226"/>
      <c r="BF185" s="226"/>
      <c r="BG185" s="226"/>
      <c r="BH185" s="22"/>
      <c r="BI185" s="22"/>
      <c r="BJ185" s="226"/>
      <c r="BK185" s="226"/>
      <c r="BL185" s="226"/>
      <c r="BM185" s="22"/>
      <c r="BN185" s="22"/>
      <c r="BO185" s="228"/>
      <c r="BP185" s="22"/>
      <c r="BQ185" s="22"/>
      <c r="BR185" s="22"/>
      <c r="BY185"/>
      <c r="CA185"/>
      <c r="CB185"/>
      <c r="CH185"/>
    </row>
    <row r="186" spans="16:94">
      <c r="P186">
        <v>8</v>
      </c>
      <c r="Q186" s="386" t="s">
        <v>99</v>
      </c>
      <c r="AI186" s="22"/>
      <c r="AJ186" s="22"/>
      <c r="AK186" s="22"/>
      <c r="AL186" s="22"/>
      <c r="AM186" s="22"/>
      <c r="AN186" s="22"/>
      <c r="AO186" s="22"/>
      <c r="AP186" s="22"/>
      <c r="AQ186" s="228"/>
      <c r="AR186" s="228"/>
      <c r="AS186" s="228"/>
      <c r="AT186" s="22"/>
      <c r="AU186" s="22"/>
      <c r="AV186" s="22"/>
      <c r="AW186" s="22"/>
      <c r="AX186" s="22"/>
      <c r="AY186" s="22"/>
      <c r="AZ186" s="226"/>
      <c r="BA186" s="226"/>
      <c r="BB186" s="22"/>
      <c r="BC186" s="226"/>
      <c r="BD186" s="226"/>
      <c r="BE186" s="226"/>
      <c r="BF186" s="226"/>
      <c r="BG186" s="226"/>
      <c r="BH186" s="22"/>
      <c r="BI186" s="22"/>
      <c r="BJ186" s="226"/>
      <c r="BK186" s="226"/>
      <c r="BL186" s="226"/>
      <c r="BM186" s="22"/>
      <c r="BN186" s="22"/>
      <c r="BO186" s="228"/>
      <c r="BP186" s="22"/>
      <c r="BQ186" s="22"/>
      <c r="BR186" s="22"/>
      <c r="BT186" s="1"/>
      <c r="BU186" s="1"/>
      <c r="BV186" s="1"/>
      <c r="BW186" s="1"/>
      <c r="BZ186" s="1"/>
      <c r="CC186" s="1"/>
      <c r="CD186" s="1"/>
      <c r="CE186" s="1"/>
      <c r="CF186" s="1"/>
      <c r="CG186" s="1"/>
      <c r="CI186" s="1"/>
      <c r="CJ186" s="1"/>
      <c r="CK186" s="1"/>
      <c r="CL186" s="1"/>
      <c r="CM186" s="1"/>
      <c r="CN186" s="1"/>
      <c r="CO186" s="1"/>
      <c r="CP186" s="1"/>
    </row>
    <row r="187" spans="16:94">
      <c r="P187">
        <v>7</v>
      </c>
      <c r="Q187" s="3" t="s">
        <v>98</v>
      </c>
      <c r="AI187" s="22"/>
      <c r="AJ187" s="22"/>
      <c r="AK187" s="22"/>
      <c r="AL187" s="22"/>
      <c r="AM187" s="22"/>
      <c r="AN187" s="22"/>
      <c r="AO187" s="22"/>
      <c r="AP187" s="22"/>
      <c r="AQ187" s="228"/>
      <c r="AR187" s="228"/>
      <c r="AS187" s="228"/>
      <c r="AT187" s="22"/>
      <c r="AU187" s="22"/>
      <c r="AV187" s="22"/>
      <c r="AW187" s="22"/>
      <c r="AX187" s="22"/>
      <c r="AY187" s="22"/>
      <c r="AZ187" s="226"/>
      <c r="BA187" s="226"/>
      <c r="BB187" s="22"/>
      <c r="BC187" s="226"/>
      <c r="BD187" s="226"/>
      <c r="BE187" s="226"/>
      <c r="BF187" s="226"/>
      <c r="BG187" s="226"/>
      <c r="BH187" s="22"/>
      <c r="BI187" s="22"/>
      <c r="BJ187" s="226"/>
      <c r="BK187" s="226"/>
      <c r="BL187" s="226"/>
      <c r="BM187" s="22"/>
      <c r="BN187" s="22"/>
      <c r="BO187" s="228"/>
      <c r="BP187" s="22"/>
      <c r="BQ187" s="22"/>
      <c r="BR187" s="22"/>
      <c r="BT187" s="1"/>
      <c r="BU187" s="1"/>
      <c r="BV187" s="1"/>
      <c r="BW187" s="1"/>
      <c r="BX187" s="1"/>
      <c r="BZ187" s="1"/>
      <c r="CC187" s="1"/>
      <c r="CD187" s="1"/>
      <c r="CE187" s="1"/>
      <c r="CF187" s="1"/>
      <c r="CG187" s="1"/>
      <c r="CI187" s="1"/>
      <c r="CJ187" s="1"/>
      <c r="CK187" s="1"/>
      <c r="CL187" s="1"/>
      <c r="CM187" s="1"/>
      <c r="CN187" s="1"/>
      <c r="CO187" s="1"/>
      <c r="CP187" s="1"/>
    </row>
    <row r="188" spans="16:94">
      <c r="P188">
        <v>6</v>
      </c>
      <c r="Q188" s="3" t="s">
        <v>97</v>
      </c>
      <c r="AI188" s="22"/>
      <c r="AJ188" s="22"/>
      <c r="AK188" s="22"/>
      <c r="AL188" s="22"/>
      <c r="AM188" s="22"/>
      <c r="AN188" s="22"/>
      <c r="AO188" s="22"/>
      <c r="AP188" s="22"/>
      <c r="AQ188" s="228"/>
      <c r="AR188" s="228"/>
      <c r="AS188" s="228"/>
      <c r="AT188" s="22"/>
      <c r="AU188" s="22"/>
      <c r="AV188" s="22"/>
      <c r="AW188" s="22"/>
      <c r="AX188" s="22"/>
      <c r="AY188" s="22"/>
      <c r="AZ188" s="226"/>
      <c r="BA188" s="226"/>
      <c r="BB188" s="22"/>
      <c r="BC188" s="226"/>
      <c r="BD188" s="226"/>
      <c r="BE188" s="226"/>
      <c r="BF188" s="226"/>
      <c r="BG188" s="226"/>
      <c r="BH188" s="22"/>
      <c r="BI188" s="22"/>
      <c r="BJ188" s="226"/>
      <c r="BK188" s="226"/>
      <c r="BL188" s="226"/>
      <c r="BM188" s="22"/>
      <c r="BN188" s="22"/>
      <c r="BO188" s="228"/>
      <c r="BP188" s="22"/>
      <c r="BQ188" s="22"/>
      <c r="BR188" s="22"/>
      <c r="BT188" s="1"/>
      <c r="BU188" s="1"/>
      <c r="BV188" s="1"/>
      <c r="BW188" s="1"/>
      <c r="BX188" s="1"/>
      <c r="BZ188" s="1"/>
      <c r="CC188" s="1"/>
      <c r="CD188" s="1"/>
      <c r="CE188" s="1"/>
      <c r="CF188" s="1"/>
      <c r="CG188" s="1"/>
      <c r="CI188" s="1"/>
      <c r="CJ188" s="1"/>
      <c r="CK188" s="1"/>
      <c r="CL188" s="1"/>
      <c r="CM188" s="1"/>
      <c r="CN188" s="1"/>
      <c r="CO188" s="1"/>
      <c r="CP188" s="1"/>
    </row>
    <row r="189" spans="16:94">
      <c r="AI189" s="22"/>
      <c r="AJ189" s="22"/>
      <c r="AK189" s="22"/>
      <c r="AL189" s="22"/>
      <c r="AM189" s="22"/>
      <c r="AN189" s="22"/>
      <c r="AO189" s="22"/>
      <c r="AP189" s="22"/>
      <c r="AQ189" s="228"/>
      <c r="AR189" s="228"/>
      <c r="AS189" s="228"/>
      <c r="AT189" s="22"/>
      <c r="AU189" s="22"/>
      <c r="AV189" s="22"/>
      <c r="AW189" s="22"/>
      <c r="AX189" s="22"/>
      <c r="AY189" s="22"/>
      <c r="AZ189" s="226"/>
      <c r="BA189" s="226"/>
      <c r="BB189" s="22"/>
      <c r="BC189" s="226"/>
      <c r="BD189" s="226"/>
      <c r="BE189" s="226"/>
      <c r="BF189" s="226"/>
      <c r="BG189" s="226"/>
      <c r="BH189" s="22"/>
      <c r="BI189" s="22"/>
      <c r="BJ189" s="226"/>
      <c r="BK189" s="226"/>
      <c r="BL189" s="226"/>
      <c r="BM189" s="22"/>
      <c r="BN189" s="22"/>
      <c r="BO189" s="228"/>
      <c r="BP189" s="22"/>
      <c r="BQ189" s="22"/>
      <c r="BR189" s="22"/>
      <c r="BT189" s="1"/>
      <c r="BU189" s="1"/>
      <c r="BV189" s="1"/>
      <c r="BW189" s="1"/>
      <c r="BX189" s="1"/>
      <c r="BZ189" s="1"/>
      <c r="CC189" s="1"/>
      <c r="CD189" s="1"/>
      <c r="CE189" s="1"/>
      <c r="CF189" s="1"/>
      <c r="CG189" s="1"/>
      <c r="CI189" s="1"/>
      <c r="CJ189" s="1"/>
      <c r="CK189" s="1"/>
      <c r="CL189" s="1"/>
      <c r="CM189" s="1"/>
      <c r="CN189" s="1"/>
      <c r="CO189" s="1"/>
      <c r="CP189" s="1"/>
    </row>
    <row r="190" spans="16:94">
      <c r="AI190" s="22"/>
      <c r="AJ190" s="22"/>
      <c r="AK190" s="22"/>
      <c r="AL190" s="22"/>
      <c r="AM190" s="22"/>
      <c r="AN190" s="22"/>
      <c r="AO190" s="22"/>
      <c r="AP190" s="22"/>
      <c r="AQ190" s="228"/>
      <c r="AR190" s="228"/>
      <c r="AS190" s="228"/>
      <c r="AT190" s="22"/>
      <c r="AU190" s="22"/>
      <c r="AV190" s="22"/>
      <c r="AW190" s="22"/>
      <c r="AX190" s="22"/>
      <c r="AY190" s="22"/>
      <c r="AZ190" s="226"/>
      <c r="BA190" s="226"/>
      <c r="BB190" s="22"/>
      <c r="BC190" s="226"/>
      <c r="BD190" s="226"/>
      <c r="BE190" s="226"/>
      <c r="BF190" s="226"/>
      <c r="BG190" s="226"/>
      <c r="BH190" s="22"/>
      <c r="BI190" s="22"/>
      <c r="BJ190" s="226"/>
      <c r="BK190" s="226"/>
      <c r="BL190" s="226"/>
      <c r="BM190" s="22"/>
      <c r="BN190" s="22"/>
      <c r="BO190" s="228"/>
      <c r="BP190" s="22"/>
      <c r="BQ190" s="22"/>
      <c r="BR190" s="22"/>
      <c r="BT190" s="22"/>
      <c r="BX190" s="1"/>
    </row>
    <row r="191" spans="16:94">
      <c r="AI191" s="22"/>
      <c r="AJ191" s="22"/>
      <c r="AK191" s="22"/>
      <c r="AL191" s="22"/>
      <c r="AM191" s="22"/>
      <c r="AN191" s="22"/>
      <c r="AO191" s="22"/>
      <c r="AP191" s="22"/>
      <c r="AQ191" s="228"/>
      <c r="AR191" s="228"/>
      <c r="AS191" s="228"/>
      <c r="AT191" s="22"/>
      <c r="AU191" s="22"/>
      <c r="AV191" s="22"/>
      <c r="AW191" s="22"/>
      <c r="AX191" s="22"/>
      <c r="AY191" s="22"/>
      <c r="AZ191" s="226"/>
      <c r="BA191" s="226"/>
      <c r="BB191" s="22"/>
      <c r="BC191" s="226"/>
      <c r="BD191" s="226"/>
      <c r="BE191" s="226"/>
      <c r="BF191" s="226"/>
      <c r="BG191" s="226"/>
      <c r="BH191" s="22"/>
      <c r="BI191" s="22"/>
      <c r="BJ191" s="226"/>
      <c r="BK191" s="226"/>
      <c r="BL191" s="226"/>
      <c r="BM191" s="22"/>
      <c r="BN191" s="22"/>
      <c r="BO191" s="228"/>
      <c r="BP191" s="22"/>
      <c r="BQ191" s="22"/>
      <c r="BR191" s="22"/>
      <c r="BT191" s="22"/>
    </row>
    <row r="192" spans="16:94">
      <c r="AI192" s="22"/>
      <c r="AJ192" s="22"/>
      <c r="AK192" s="22"/>
      <c r="AL192" s="22"/>
      <c r="AM192" s="22"/>
      <c r="AN192" s="22"/>
      <c r="AO192" s="22"/>
      <c r="AP192" s="22"/>
      <c r="AQ192" s="228"/>
      <c r="AR192" s="228"/>
      <c r="AS192" s="228"/>
      <c r="AT192" s="22"/>
      <c r="AU192" s="22"/>
      <c r="AV192" s="22"/>
      <c r="AW192" s="22"/>
      <c r="AX192" s="22"/>
      <c r="AY192" s="22"/>
      <c r="AZ192" s="226"/>
      <c r="BA192" s="226"/>
      <c r="BB192" s="22"/>
      <c r="BC192" s="226"/>
      <c r="BD192" s="226"/>
      <c r="BE192" s="226"/>
      <c r="BF192" s="226"/>
      <c r="BG192" s="226"/>
      <c r="BH192" s="22"/>
      <c r="BI192" s="22"/>
      <c r="BJ192" s="226"/>
      <c r="BK192" s="226"/>
      <c r="BL192" s="226"/>
      <c r="BM192" s="22"/>
      <c r="BN192" s="22"/>
      <c r="BO192" s="228"/>
      <c r="BP192" s="22"/>
      <c r="BQ192" s="22"/>
      <c r="BR192" s="22"/>
      <c r="BT192" s="22"/>
    </row>
    <row r="193" spans="35:72">
      <c r="AI193" s="22"/>
      <c r="AJ193" s="22"/>
      <c r="AK193" s="22"/>
      <c r="AL193" s="22"/>
      <c r="AM193" s="22"/>
      <c r="AN193" s="22"/>
      <c r="AO193" s="22"/>
      <c r="AP193" s="22"/>
      <c r="AQ193" s="228"/>
      <c r="AR193" s="228"/>
      <c r="AS193" s="228"/>
      <c r="AT193" s="22"/>
      <c r="AU193" s="22"/>
      <c r="AV193" s="22"/>
      <c r="AW193" s="22"/>
      <c r="AX193" s="22"/>
      <c r="AY193" s="22"/>
      <c r="AZ193" s="226"/>
      <c r="BA193" s="226"/>
      <c r="BB193" s="22"/>
      <c r="BC193" s="226"/>
      <c r="BD193" s="226"/>
      <c r="BE193" s="226"/>
      <c r="BF193" s="226"/>
      <c r="BG193" s="226"/>
      <c r="BH193" s="22"/>
      <c r="BI193" s="22"/>
      <c r="BJ193" s="226"/>
      <c r="BK193" s="226"/>
      <c r="BL193" s="226"/>
      <c r="BM193" s="22"/>
      <c r="BN193" s="22"/>
      <c r="BO193" s="228"/>
      <c r="BP193" s="22"/>
      <c r="BQ193" s="22"/>
      <c r="BR193" s="22"/>
      <c r="BT193" s="22"/>
    </row>
    <row r="194" spans="35:72">
      <c r="AI194" s="22"/>
      <c r="AJ194" s="22"/>
      <c r="AK194" s="22"/>
      <c r="AL194" s="22"/>
      <c r="AM194" s="22"/>
      <c r="AN194" s="22"/>
      <c r="AO194" s="22"/>
      <c r="AP194" s="22"/>
      <c r="AQ194" s="228"/>
      <c r="AR194" s="228"/>
      <c r="AS194" s="228"/>
      <c r="AT194" s="22"/>
      <c r="AU194" s="22"/>
      <c r="AV194" s="22"/>
      <c r="AW194" s="22"/>
      <c r="AX194" s="22"/>
      <c r="AY194" s="22"/>
      <c r="AZ194" s="226"/>
      <c r="BA194" s="226"/>
      <c r="BB194" s="22"/>
      <c r="BC194" s="226"/>
      <c r="BD194" s="226"/>
      <c r="BE194" s="226"/>
      <c r="BF194" s="226"/>
      <c r="BG194" s="226"/>
      <c r="BH194" s="22"/>
      <c r="BI194" s="22"/>
      <c r="BJ194" s="226"/>
      <c r="BK194" s="226"/>
      <c r="BL194" s="226"/>
      <c r="BM194" s="22"/>
      <c r="BN194" s="22"/>
      <c r="BO194" s="228"/>
      <c r="BP194" s="22"/>
      <c r="BQ194" s="22"/>
      <c r="BR194" s="22"/>
      <c r="BT194" s="22"/>
    </row>
    <row r="195" spans="35:72">
      <c r="AI195" s="22"/>
      <c r="AJ195" s="22"/>
      <c r="AK195" s="22"/>
      <c r="AL195" s="22"/>
      <c r="AM195" s="22"/>
      <c r="AN195" s="22"/>
      <c r="AO195" s="22"/>
      <c r="AP195" s="22"/>
      <c r="AQ195" s="228"/>
      <c r="AR195" s="228"/>
      <c r="AS195" s="228"/>
      <c r="AT195" s="22"/>
      <c r="AU195" s="22"/>
      <c r="AV195" s="22"/>
      <c r="AW195" s="22"/>
      <c r="AX195" s="22"/>
      <c r="AY195" s="22"/>
      <c r="AZ195" s="226"/>
      <c r="BA195" s="226"/>
      <c r="BB195" s="22"/>
      <c r="BC195" s="226"/>
      <c r="BD195" s="226"/>
      <c r="BE195" s="226"/>
      <c r="BF195" s="226"/>
      <c r="BG195" s="226"/>
      <c r="BH195" s="22"/>
      <c r="BI195" s="22"/>
      <c r="BJ195" s="226"/>
      <c r="BK195" s="226"/>
      <c r="BL195" s="226"/>
      <c r="BM195" s="22"/>
      <c r="BN195" s="22"/>
      <c r="BO195" s="228"/>
      <c r="BP195" s="22"/>
      <c r="BQ195" s="22"/>
      <c r="BR195" s="22"/>
      <c r="BT195" s="22"/>
    </row>
    <row r="196" spans="35:72">
      <c r="AI196" s="22"/>
      <c r="AJ196" s="22"/>
      <c r="AK196" s="22"/>
      <c r="AL196" s="22"/>
      <c r="AM196" s="22"/>
      <c r="AN196" s="22"/>
      <c r="AO196" s="22"/>
      <c r="AP196" s="22"/>
      <c r="AQ196" s="228"/>
      <c r="AR196" s="228"/>
      <c r="AS196" s="228"/>
      <c r="AT196" s="22"/>
      <c r="AU196" s="22"/>
      <c r="AV196" s="22"/>
      <c r="AW196" s="22"/>
      <c r="AX196" s="22"/>
      <c r="AY196" s="22"/>
      <c r="AZ196" s="226"/>
      <c r="BA196" s="226"/>
      <c r="BB196" s="22"/>
      <c r="BC196" s="226"/>
      <c r="BD196" s="226"/>
      <c r="BE196" s="226"/>
      <c r="BF196" s="226"/>
      <c r="BG196" s="226"/>
      <c r="BH196" s="22"/>
      <c r="BI196" s="22"/>
      <c r="BJ196" s="226"/>
      <c r="BK196" s="226"/>
      <c r="BL196" s="226"/>
      <c r="BM196" s="22"/>
      <c r="BN196" s="22"/>
      <c r="BO196" s="228"/>
      <c r="BP196" s="22"/>
      <c r="BQ196" s="22"/>
      <c r="BR196" s="22"/>
      <c r="BT196" s="22"/>
    </row>
    <row r="197" spans="35:72">
      <c r="AI197" s="22"/>
      <c r="AJ197" s="22"/>
      <c r="AK197" s="22"/>
      <c r="AL197" s="22"/>
      <c r="AM197" s="22"/>
      <c r="AN197" s="22"/>
      <c r="AO197" s="22"/>
      <c r="AP197" s="22"/>
      <c r="AQ197" s="228"/>
      <c r="AR197" s="228"/>
      <c r="AS197" s="228"/>
      <c r="AT197" s="22"/>
      <c r="AU197" s="22"/>
      <c r="AV197" s="22"/>
      <c r="AW197" s="22"/>
      <c r="AX197" s="22"/>
      <c r="AY197" s="22"/>
      <c r="AZ197" s="226"/>
      <c r="BA197" s="226"/>
      <c r="BB197" s="22"/>
      <c r="BC197" s="226"/>
      <c r="BD197" s="226"/>
      <c r="BE197" s="226"/>
      <c r="BF197" s="226"/>
      <c r="BG197" s="226"/>
      <c r="BH197" s="22"/>
      <c r="BI197" s="22"/>
      <c r="BJ197" s="226"/>
      <c r="BK197" s="226"/>
      <c r="BL197" s="226"/>
      <c r="BM197" s="22"/>
      <c r="BN197" s="22"/>
      <c r="BO197" s="228"/>
      <c r="BP197" s="22"/>
      <c r="BQ197" s="22"/>
      <c r="BR197" s="22"/>
      <c r="BT197" s="22"/>
    </row>
    <row r="198" spans="35:72">
      <c r="AI198" s="22"/>
      <c r="AJ198" s="22"/>
      <c r="AK198" s="22"/>
      <c r="AL198" s="22"/>
      <c r="AM198" s="22"/>
      <c r="AN198" s="22"/>
      <c r="AO198" s="22"/>
      <c r="AP198" s="22"/>
      <c r="AQ198" s="228"/>
      <c r="AR198" s="228"/>
      <c r="AS198" s="228"/>
      <c r="AT198" s="22"/>
      <c r="AU198" s="22"/>
      <c r="AV198" s="22"/>
      <c r="AW198" s="22"/>
      <c r="AX198" s="22"/>
      <c r="AY198" s="22"/>
      <c r="AZ198" s="226"/>
      <c r="BA198" s="226"/>
      <c r="BB198" s="22"/>
      <c r="BC198" s="226"/>
      <c r="BD198" s="226"/>
      <c r="BE198" s="226"/>
      <c r="BF198" s="226"/>
      <c r="BG198" s="226"/>
      <c r="BH198" s="22"/>
      <c r="BI198" s="22"/>
      <c r="BJ198" s="226"/>
      <c r="BK198" s="226"/>
      <c r="BL198" s="226"/>
      <c r="BM198" s="22"/>
      <c r="BN198" s="22"/>
      <c r="BO198" s="228"/>
      <c r="BP198" s="22"/>
      <c r="BQ198" s="22"/>
      <c r="BR198" s="22"/>
      <c r="BT198" s="22"/>
    </row>
    <row r="199" spans="35:72">
      <c r="AI199" s="22"/>
      <c r="AJ199" s="22"/>
      <c r="AK199" s="22"/>
      <c r="AL199" s="22"/>
      <c r="AM199" s="22"/>
      <c r="AN199" s="22"/>
      <c r="AO199" s="22"/>
      <c r="AP199" s="22"/>
      <c r="AQ199" s="228"/>
      <c r="AR199" s="228"/>
      <c r="AS199" s="228"/>
      <c r="AT199" s="22"/>
      <c r="AU199" s="22"/>
      <c r="AV199" s="22"/>
      <c r="AW199" s="22"/>
      <c r="AX199" s="22"/>
      <c r="AY199" s="22"/>
      <c r="AZ199" s="226"/>
      <c r="BA199" s="226"/>
      <c r="BB199" s="22"/>
      <c r="BC199" s="226"/>
      <c r="BD199" s="226"/>
      <c r="BE199" s="226"/>
      <c r="BF199" s="226"/>
      <c r="BG199" s="226"/>
      <c r="BH199" s="22"/>
      <c r="BI199" s="22"/>
      <c r="BJ199" s="226"/>
      <c r="BK199" s="226"/>
      <c r="BL199" s="226"/>
      <c r="BM199" s="22"/>
      <c r="BN199" s="22"/>
      <c r="BO199" s="228"/>
      <c r="BP199" s="22"/>
      <c r="BQ199" s="22"/>
      <c r="BR199" s="22"/>
      <c r="BT199" s="22"/>
    </row>
    <row r="200" spans="35:72">
      <c r="AI200" s="22"/>
      <c r="AJ200" s="22"/>
      <c r="AK200" s="22"/>
      <c r="AL200" s="22"/>
      <c r="AM200" s="22"/>
      <c r="AN200" s="22"/>
      <c r="AO200" s="22"/>
      <c r="AP200" s="22"/>
      <c r="AQ200" s="228"/>
      <c r="AR200" s="228"/>
      <c r="AS200" s="228"/>
      <c r="AT200" s="22"/>
      <c r="AU200" s="22"/>
      <c r="AV200" s="22"/>
      <c r="AW200" s="22"/>
      <c r="AX200" s="22"/>
      <c r="AY200" s="22"/>
      <c r="AZ200" s="226"/>
      <c r="BA200" s="226"/>
      <c r="BB200" s="22"/>
      <c r="BC200" s="226"/>
      <c r="BD200" s="226"/>
      <c r="BE200" s="226"/>
      <c r="BF200" s="226"/>
      <c r="BG200" s="226"/>
      <c r="BH200" s="22"/>
      <c r="BI200" s="22"/>
      <c r="BJ200" s="226"/>
      <c r="BK200" s="226"/>
      <c r="BL200" s="226"/>
      <c r="BM200" s="22"/>
      <c r="BN200" s="22"/>
      <c r="BO200" s="228"/>
      <c r="BP200" s="22"/>
      <c r="BQ200" s="22"/>
      <c r="BR200" s="22"/>
      <c r="BT200" s="22"/>
    </row>
    <row r="201" spans="35:72">
      <c r="AI201" s="22"/>
      <c r="AJ201" s="22"/>
      <c r="AK201" s="22"/>
      <c r="AL201" s="22"/>
      <c r="AM201" s="22"/>
      <c r="AN201" s="22"/>
      <c r="AO201" s="22"/>
      <c r="AP201" s="22"/>
      <c r="AQ201" s="228"/>
      <c r="AR201" s="228"/>
      <c r="AS201" s="228"/>
      <c r="AT201" s="22"/>
      <c r="AU201" s="22"/>
      <c r="AV201" s="22"/>
      <c r="AW201" s="22"/>
      <c r="AX201" s="22"/>
      <c r="AY201" s="22"/>
      <c r="AZ201" s="226"/>
      <c r="BA201" s="226"/>
      <c r="BB201" s="22"/>
      <c r="BC201" s="226"/>
      <c r="BD201" s="226"/>
      <c r="BE201" s="226"/>
      <c r="BF201" s="226"/>
      <c r="BG201" s="226"/>
      <c r="BH201" s="22"/>
      <c r="BI201" s="22"/>
      <c r="BJ201" s="226"/>
      <c r="BK201" s="226"/>
      <c r="BL201" s="226"/>
      <c r="BM201" s="22"/>
      <c r="BN201" s="22"/>
      <c r="BO201" s="228"/>
      <c r="BP201" s="22"/>
      <c r="BQ201" s="22"/>
      <c r="BR201" s="22"/>
    </row>
    <row r="202" spans="35:72">
      <c r="AO202"/>
    </row>
    <row r="203" spans="35:72">
      <c r="AO203"/>
    </row>
    <row r="204" spans="35:72">
      <c r="AO204"/>
    </row>
    <row r="206" spans="35:72">
      <c r="AW206" s="15"/>
      <c r="AX206" s="15"/>
      <c r="AY206" s="15"/>
      <c r="AZ206" s="227"/>
      <c r="BA206" s="227"/>
      <c r="BB206" s="15"/>
      <c r="BC206" s="227"/>
      <c r="BD206" s="227"/>
      <c r="BE206" s="227"/>
      <c r="BF206" s="227"/>
      <c r="BG206" s="227"/>
      <c r="BH206" s="15"/>
      <c r="BI206" s="15"/>
      <c r="BJ206" s="227"/>
      <c r="BP206" s="15"/>
      <c r="BQ206" s="15"/>
    </row>
    <row r="207" spans="35:72">
      <c r="AW207" s="15"/>
      <c r="AX207" s="15"/>
      <c r="AY207" s="15"/>
      <c r="AZ207" s="227"/>
      <c r="BA207" s="227"/>
      <c r="BB207" s="15"/>
      <c r="BC207" s="227"/>
      <c r="BD207" s="227"/>
      <c r="BE207" s="227"/>
      <c r="BF207" s="227"/>
      <c r="BG207" s="227"/>
      <c r="BH207" s="15"/>
      <c r="BI207" s="15"/>
      <c r="BJ207" s="227"/>
      <c r="BP207" s="15"/>
      <c r="BQ207" s="15"/>
    </row>
    <row r="208" spans="35:72">
      <c r="AW208" s="15"/>
      <c r="AX208" s="15"/>
      <c r="AY208" s="15"/>
      <c r="AZ208" s="227"/>
      <c r="BA208" s="227"/>
      <c r="BB208" s="15"/>
      <c r="BC208" s="227"/>
      <c r="BD208" s="227"/>
      <c r="BE208" s="227"/>
      <c r="BF208" s="227"/>
      <c r="BG208" s="227"/>
      <c r="BH208" s="15"/>
      <c r="BI208" s="15"/>
      <c r="BJ208" s="227"/>
      <c r="BP208" s="15"/>
      <c r="BQ208" s="15"/>
    </row>
    <row r="209" spans="49:69">
      <c r="AW209" s="15"/>
      <c r="AX209" s="15"/>
      <c r="AY209" s="15"/>
      <c r="AZ209" s="227"/>
      <c r="BA209" s="227"/>
      <c r="BB209" s="15"/>
      <c r="BC209" s="227"/>
      <c r="BD209" s="227"/>
      <c r="BE209" s="227"/>
      <c r="BF209" s="227"/>
      <c r="BG209" s="227"/>
      <c r="BH209" s="15"/>
      <c r="BI209" s="15"/>
      <c r="BJ209" s="227"/>
      <c r="BP209" s="15"/>
      <c r="BQ209" s="15"/>
    </row>
    <row r="210" spans="49:69">
      <c r="AW210" s="15"/>
      <c r="AX210" s="15"/>
      <c r="AY210" s="15"/>
      <c r="AZ210" s="227"/>
      <c r="BA210" s="227"/>
      <c r="BB210" s="15"/>
      <c r="BC210" s="227"/>
      <c r="BD210" s="227"/>
      <c r="BE210" s="227"/>
      <c r="BF210" s="227"/>
      <c r="BG210" s="227"/>
      <c r="BH210" s="15"/>
      <c r="BI210" s="15"/>
      <c r="BJ210" s="227"/>
      <c r="BP210" s="15"/>
      <c r="BQ210" s="15"/>
    </row>
    <row r="211" spans="49:69">
      <c r="AW211" s="15"/>
      <c r="AX211" s="15"/>
      <c r="AY211" s="15"/>
      <c r="AZ211" s="227"/>
      <c r="BA211" s="227"/>
      <c r="BB211" s="15"/>
      <c r="BC211" s="227"/>
      <c r="BD211" s="227"/>
      <c r="BE211" s="227"/>
      <c r="BF211" s="227"/>
      <c r="BG211" s="227"/>
      <c r="BH211" s="15"/>
      <c r="BI211" s="15"/>
      <c r="BJ211" s="227"/>
      <c r="BP211" s="15"/>
      <c r="BQ211" s="15"/>
    </row>
    <row r="212" spans="49:69">
      <c r="AW212" s="15"/>
      <c r="AX212" s="15"/>
      <c r="AY212" s="15"/>
      <c r="AZ212" s="227"/>
      <c r="BA212" s="227"/>
      <c r="BB212" s="15"/>
      <c r="BC212" s="227"/>
      <c r="BD212" s="227"/>
      <c r="BE212" s="227"/>
      <c r="BF212" s="227"/>
      <c r="BG212" s="227"/>
      <c r="BH212" s="15"/>
      <c r="BI212" s="15"/>
      <c r="BJ212" s="227"/>
      <c r="BP212" s="15"/>
      <c r="BQ212" s="15"/>
    </row>
    <row r="213" spans="49:69">
      <c r="AW213" s="15"/>
      <c r="AX213" s="15"/>
      <c r="AY213" s="15"/>
      <c r="AZ213" s="227"/>
      <c r="BA213" s="227"/>
      <c r="BB213" s="15"/>
      <c r="BC213" s="227"/>
      <c r="BD213" s="227"/>
      <c r="BE213" s="227"/>
      <c r="BF213" s="227"/>
      <c r="BG213" s="227"/>
      <c r="BH213" s="15"/>
      <c r="BI213" s="15"/>
      <c r="BJ213" s="227"/>
      <c r="BP213" s="15"/>
      <c r="BQ213" s="15"/>
    </row>
    <row r="224" spans="49:69">
      <c r="AW224" s="15"/>
      <c r="AX224" s="15"/>
      <c r="AY224" s="15"/>
      <c r="AZ224" s="227"/>
      <c r="BA224" s="227"/>
      <c r="BB224" s="15"/>
      <c r="BC224" s="227"/>
      <c r="BD224" s="227"/>
      <c r="BE224" s="227"/>
      <c r="BF224" s="227"/>
      <c r="BG224" s="227"/>
      <c r="BH224" s="15"/>
      <c r="BI224" s="15"/>
      <c r="BJ224" s="227"/>
      <c r="BP224" s="15"/>
      <c r="BQ224" s="15"/>
    </row>
    <row r="225" spans="49:69">
      <c r="AW225" s="15"/>
      <c r="AX225" s="15"/>
      <c r="AY225" s="15"/>
      <c r="AZ225" s="227"/>
      <c r="BA225" s="227"/>
      <c r="BB225" s="15"/>
      <c r="BC225" s="227"/>
      <c r="BD225" s="227"/>
      <c r="BE225" s="227"/>
      <c r="BF225" s="227"/>
      <c r="BG225" s="227"/>
      <c r="BH225" s="15"/>
      <c r="BI225" s="15"/>
      <c r="BJ225" s="227"/>
      <c r="BP225" s="15"/>
      <c r="BQ225" s="15"/>
    </row>
    <row r="226" spans="49:69">
      <c r="AW226" s="15"/>
      <c r="AX226" s="15"/>
      <c r="AY226" s="15"/>
      <c r="AZ226" s="227"/>
      <c r="BA226" s="227"/>
      <c r="BB226" s="15"/>
      <c r="BC226" s="227"/>
      <c r="BD226" s="227"/>
      <c r="BE226" s="227"/>
      <c r="BF226" s="227"/>
      <c r="BG226" s="227"/>
      <c r="BH226" s="15"/>
      <c r="BI226" s="15"/>
      <c r="BJ226" s="227"/>
      <c r="BP226" s="15"/>
      <c r="BQ226" s="15"/>
    </row>
    <row r="227" spans="49:69">
      <c r="AW227" s="15"/>
      <c r="AX227" s="15"/>
      <c r="AY227" s="15"/>
      <c r="AZ227" s="227"/>
      <c r="BA227" s="227"/>
      <c r="BB227" s="15"/>
      <c r="BC227" s="227"/>
      <c r="BD227" s="227"/>
      <c r="BE227" s="227"/>
      <c r="BF227" s="227"/>
      <c r="BG227" s="227"/>
      <c r="BH227" s="15"/>
      <c r="BI227" s="15"/>
      <c r="BJ227" s="227"/>
      <c r="BP227" s="15"/>
      <c r="BQ227" s="15"/>
    </row>
    <row r="228" spans="49:69">
      <c r="AW228" s="15"/>
      <c r="AX228" s="15"/>
      <c r="AY228" s="15"/>
      <c r="AZ228" s="227"/>
      <c r="BA228" s="227"/>
      <c r="BB228" s="15"/>
      <c r="BC228" s="227"/>
      <c r="BD228" s="227"/>
      <c r="BE228" s="227"/>
      <c r="BF228" s="227"/>
      <c r="BG228" s="227"/>
      <c r="BH228" s="15"/>
      <c r="BI228" s="15"/>
      <c r="BJ228" s="227"/>
      <c r="BP228" s="15"/>
      <c r="BQ228" s="15"/>
    </row>
    <row r="229" spans="49:69">
      <c r="AW229" s="15"/>
      <c r="AX229" s="15"/>
      <c r="AY229" s="15"/>
      <c r="AZ229" s="227"/>
      <c r="BA229" s="227"/>
      <c r="BB229" s="15"/>
      <c r="BC229" s="227"/>
      <c r="BD229" s="227"/>
      <c r="BE229" s="227"/>
      <c r="BF229" s="227"/>
      <c r="BG229" s="227"/>
      <c r="BH229" s="15"/>
      <c r="BI229" s="15"/>
      <c r="BJ229" s="227"/>
      <c r="BP229" s="15"/>
      <c r="BQ229" s="15"/>
    </row>
    <row r="230" spans="49:69">
      <c r="AW230" s="15"/>
      <c r="AX230" s="15"/>
      <c r="AY230" s="15"/>
      <c r="AZ230" s="227"/>
      <c r="BA230" s="227"/>
      <c r="BB230" s="15"/>
      <c r="BC230" s="227"/>
      <c r="BD230" s="227"/>
      <c r="BE230" s="227"/>
      <c r="BF230" s="227"/>
      <c r="BG230" s="227"/>
      <c r="BH230" s="15"/>
      <c r="BI230" s="15"/>
      <c r="BJ230" s="227"/>
      <c r="BP230" s="15"/>
      <c r="BQ230" s="15"/>
    </row>
    <row r="231" spans="49:69">
      <c r="AW231" s="15"/>
      <c r="AX231" s="15"/>
      <c r="AY231" s="15"/>
      <c r="AZ231" s="227"/>
      <c r="BA231" s="227"/>
      <c r="BB231" s="15"/>
      <c r="BC231" s="227"/>
      <c r="BD231" s="227"/>
      <c r="BE231" s="227"/>
      <c r="BF231" s="227"/>
      <c r="BG231" s="227"/>
      <c r="BH231" s="15"/>
      <c r="BI231" s="15"/>
      <c r="BJ231" s="227"/>
      <c r="BP231" s="15"/>
      <c r="BQ231" s="15"/>
    </row>
    <row r="242" spans="49:69">
      <c r="AW242" s="15"/>
      <c r="AX242" s="15"/>
      <c r="AY242" s="15"/>
      <c r="AZ242" s="227"/>
      <c r="BA242" s="227"/>
      <c r="BB242" s="15"/>
      <c r="BC242" s="227"/>
      <c r="BD242" s="227"/>
      <c r="BE242" s="227"/>
      <c r="BF242" s="227"/>
      <c r="BG242" s="227"/>
      <c r="BH242" s="15"/>
      <c r="BI242" s="15"/>
      <c r="BJ242" s="227"/>
      <c r="BP242" s="15"/>
      <c r="BQ242" s="15"/>
    </row>
    <row r="243" spans="49:69">
      <c r="AW243" s="15"/>
      <c r="AX243" s="15"/>
      <c r="AY243" s="15"/>
      <c r="AZ243" s="227"/>
      <c r="BA243" s="227"/>
      <c r="BB243" s="15"/>
      <c r="BC243" s="227"/>
      <c r="BD243" s="227"/>
      <c r="BE243" s="227"/>
      <c r="BF243" s="227"/>
      <c r="BG243" s="227"/>
      <c r="BH243" s="15"/>
      <c r="BI243" s="15"/>
      <c r="BJ243" s="227"/>
      <c r="BP243" s="15"/>
      <c r="BQ243" s="15"/>
    </row>
    <row r="244" spans="49:69">
      <c r="AW244" s="15"/>
      <c r="AX244" s="15"/>
      <c r="AY244" s="15"/>
      <c r="AZ244" s="227"/>
      <c r="BA244" s="227"/>
      <c r="BB244" s="15"/>
      <c r="BC244" s="227"/>
      <c r="BD244" s="227"/>
      <c r="BE244" s="227"/>
      <c r="BF244" s="227"/>
      <c r="BG244" s="227"/>
      <c r="BH244" s="15"/>
      <c r="BI244" s="15"/>
      <c r="BJ244" s="227"/>
      <c r="BP244" s="15"/>
      <c r="BQ244" s="15"/>
    </row>
    <row r="245" spans="49:69">
      <c r="AW245" s="15"/>
      <c r="AX245" s="15"/>
      <c r="AY245" s="15"/>
      <c r="AZ245" s="227"/>
      <c r="BA245" s="227"/>
      <c r="BB245" s="15"/>
      <c r="BC245" s="227"/>
      <c r="BD245" s="227"/>
      <c r="BE245" s="227"/>
      <c r="BF245" s="227"/>
      <c r="BG245" s="227"/>
      <c r="BH245" s="15"/>
      <c r="BI245" s="15"/>
      <c r="BJ245" s="227"/>
      <c r="BP245" s="15"/>
      <c r="BQ245" s="15"/>
    </row>
    <row r="246" spans="49:69">
      <c r="AW246" s="15"/>
      <c r="AX246" s="15"/>
      <c r="AY246" s="15"/>
      <c r="AZ246" s="227"/>
      <c r="BA246" s="227"/>
      <c r="BB246" s="15"/>
      <c r="BC246" s="227"/>
      <c r="BD246" s="227"/>
      <c r="BE246" s="227"/>
      <c r="BF246" s="227"/>
      <c r="BG246" s="227"/>
      <c r="BH246" s="15"/>
      <c r="BI246" s="15"/>
      <c r="BJ246" s="227"/>
      <c r="BP246" s="15"/>
      <c r="BQ246" s="15"/>
    </row>
    <row r="439" spans="16:16">
      <c r="P439" t="s">
        <v>789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O1055"/>
  <sheetViews>
    <sheetView defaultGridColor="0" colorId="22" zoomScale="95" zoomScaleNormal="95" workbookViewId="0">
      <pane xSplit="3" ySplit="8" topLeftCell="D44" activePane="bottomRight" state="frozen"/>
      <selection pane="topRight" activeCell="D1" sqref="D1"/>
      <selection pane="bottomLeft" activeCell="A10" sqref="A10"/>
      <selection pane="bottomRight" activeCell="P44" sqref="P44"/>
    </sheetView>
  </sheetViews>
  <sheetFormatPr baseColWidth="10" defaultColWidth="9.90625" defaultRowHeight="15"/>
  <cols>
    <col min="1" max="1" width="1.6328125" customWidth="1"/>
    <col min="2" max="2" width="5.453125" style="32" customWidth="1"/>
    <col min="3" max="3" width="4.36328125" customWidth="1"/>
    <col min="4" max="4" width="7" customWidth="1"/>
    <col min="5" max="5" width="6" style="495" customWidth="1"/>
    <col min="6" max="6" width="5.453125" customWidth="1"/>
    <col min="7" max="7" width="4.36328125" customWidth="1"/>
    <col min="8" max="8" width="4.6328125" customWidth="1"/>
    <col min="9" max="9" width="5.81640625" customWidth="1"/>
    <col min="10" max="10" width="5.54296875" style="326" customWidth="1"/>
    <col min="11" max="11" width="1.36328125" style="326" customWidth="1"/>
    <col min="12" max="12" width="7.1796875" customWidth="1"/>
    <col min="13" max="13" width="7.453125" customWidth="1"/>
    <col min="14" max="14" width="1.6328125" customWidth="1"/>
    <col min="15" max="15" width="5.36328125" customWidth="1"/>
    <col min="16" max="16" width="5.08984375" customWidth="1"/>
    <col min="17" max="17" width="5.6328125" style="11" customWidth="1"/>
    <col min="18" max="18" width="4.6328125" style="11" customWidth="1"/>
    <col min="19" max="19" width="4.81640625" style="11" customWidth="1"/>
    <col min="20" max="20" width="6.08984375" customWidth="1"/>
    <col min="21" max="21" width="5.1796875" customWidth="1"/>
    <col min="22" max="22" width="5.81640625" style="11" customWidth="1"/>
    <col min="23" max="23" width="4" style="11" customWidth="1"/>
    <col min="24" max="24" width="5.90625" style="11" customWidth="1"/>
    <col min="25" max="25" width="5" style="11" customWidth="1"/>
    <col min="26" max="26" width="4.81640625" customWidth="1"/>
    <col min="27" max="27" width="6.90625" customWidth="1"/>
    <col min="28" max="28" width="7.08984375" customWidth="1"/>
    <col min="29" max="29" width="1.6328125" customWidth="1"/>
    <col min="30" max="30" width="6.36328125" style="11" customWidth="1"/>
    <col min="31" max="31" width="5.54296875" customWidth="1"/>
    <col min="32" max="32" width="5.36328125" customWidth="1"/>
    <col min="33" max="33" width="5.1796875" customWidth="1"/>
    <col min="34" max="34" width="5.453125" customWidth="1"/>
    <col min="35" max="35" width="6" style="67" customWidth="1"/>
    <col min="36" max="36" width="5.36328125" customWidth="1"/>
    <col min="37" max="37" width="5.36328125" style="67" customWidth="1"/>
    <col min="38" max="38" width="6.36328125" customWidth="1"/>
    <col min="39" max="39" width="6.81640625" style="67" customWidth="1"/>
    <col min="40" max="40" width="4.453125" customWidth="1"/>
    <col min="41" max="41" width="7.90625" customWidth="1"/>
    <col min="42" max="42" width="4.6328125" style="11" customWidth="1"/>
    <col min="43" max="43" width="6.54296875" customWidth="1"/>
    <col min="44" max="44" width="4.54296875" customWidth="1"/>
    <col min="45" max="45" width="5.90625" customWidth="1"/>
    <col min="46" max="46" width="4.453125" customWidth="1"/>
    <col min="47" max="47" width="7.90625" style="67" customWidth="1"/>
    <col min="48" max="48" width="4" customWidth="1"/>
    <col min="49" max="49" width="7.81640625" style="67" customWidth="1"/>
    <col min="50" max="50" width="6.36328125" customWidth="1"/>
    <col min="51" max="52" width="7.90625" customWidth="1"/>
    <col min="53" max="53" width="8.54296875" style="67" customWidth="1"/>
    <col min="54" max="54" width="8.54296875" customWidth="1"/>
    <col min="55" max="55" width="8" style="67" customWidth="1"/>
    <col min="56" max="56" width="7.90625" style="67" customWidth="1"/>
    <col min="57" max="57" width="7.90625" customWidth="1"/>
    <col min="58" max="58" width="10.1796875" style="67" customWidth="1"/>
    <col min="59" max="59" width="5.54296875" customWidth="1"/>
  </cols>
  <sheetData>
    <row r="1" spans="1:58">
      <c r="A1" s="84"/>
      <c r="B1" s="402"/>
      <c r="C1" s="26"/>
      <c r="D1" s="26"/>
      <c r="E1" s="497"/>
      <c r="F1" s="26"/>
      <c r="G1" s="26"/>
      <c r="H1" s="26"/>
      <c r="I1" s="26"/>
      <c r="J1" s="429"/>
      <c r="K1" s="429"/>
      <c r="L1" s="26"/>
      <c r="M1" s="26"/>
      <c r="N1" s="26"/>
      <c r="O1" s="26"/>
      <c r="P1" s="26"/>
      <c r="Q1" s="128"/>
      <c r="R1" s="128"/>
      <c r="S1" s="128"/>
      <c r="T1" s="26"/>
      <c r="U1" s="26"/>
      <c r="V1" s="128"/>
      <c r="W1" s="128"/>
      <c r="X1" s="128"/>
      <c r="Y1" s="128"/>
      <c r="Z1" s="26"/>
      <c r="AA1" s="26"/>
      <c r="AB1" s="26"/>
      <c r="AC1" s="26"/>
      <c r="AD1" s="128"/>
      <c r="AI1"/>
      <c r="AK1"/>
      <c r="AM1"/>
      <c r="AP1"/>
      <c r="AU1"/>
      <c r="AW1"/>
      <c r="BA1"/>
      <c r="BC1"/>
      <c r="BD1"/>
      <c r="BF1"/>
    </row>
    <row r="2" spans="1:58" ht="31.8">
      <c r="A2" s="84"/>
      <c r="B2" s="402"/>
      <c r="C2" s="84"/>
      <c r="D2" s="150" t="s">
        <v>7</v>
      </c>
      <c r="E2" s="498"/>
      <c r="F2" s="147"/>
      <c r="G2" s="92"/>
      <c r="H2" s="92"/>
      <c r="I2" s="148"/>
      <c r="J2" s="466"/>
      <c r="K2" s="466"/>
      <c r="L2" s="147"/>
      <c r="M2" s="147"/>
      <c r="N2" s="147"/>
      <c r="O2" s="147"/>
      <c r="P2" s="225" t="str">
        <f>+År!B2</f>
        <v>KVIGE</v>
      </c>
      <c r="Q2" s="147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I2"/>
      <c r="AK2"/>
      <c r="AM2"/>
      <c r="AP2"/>
      <c r="AU2"/>
      <c r="AW2"/>
      <c r="BA2"/>
      <c r="BC2"/>
      <c r="BD2"/>
      <c r="BF2"/>
    </row>
    <row r="3" spans="1:58">
      <c r="A3" s="84"/>
      <c r="B3" s="402"/>
      <c r="C3" s="26"/>
      <c r="D3" s="26"/>
      <c r="E3" s="497"/>
      <c r="F3" s="26"/>
      <c r="G3" s="26"/>
      <c r="H3" s="26"/>
      <c r="I3" s="26"/>
      <c r="J3" s="429"/>
      <c r="K3" s="429"/>
      <c r="L3" s="26"/>
      <c r="M3" s="26"/>
      <c r="N3" s="26"/>
      <c r="O3" s="26"/>
      <c r="P3" s="26"/>
      <c r="Q3" s="128"/>
      <c r="R3" s="128"/>
      <c r="S3" s="128"/>
      <c r="T3" s="26"/>
      <c r="U3" s="26"/>
      <c r="V3" s="128"/>
      <c r="W3" s="128"/>
      <c r="X3" s="128"/>
      <c r="Y3" s="128"/>
      <c r="Z3" s="26"/>
      <c r="AA3" s="26"/>
      <c r="AB3" s="26"/>
      <c r="AC3" s="26"/>
      <c r="AD3" s="128"/>
      <c r="AI3"/>
      <c r="AK3"/>
      <c r="AM3"/>
      <c r="AP3"/>
      <c r="AU3"/>
      <c r="AW3"/>
      <c r="BA3"/>
      <c r="BC3"/>
      <c r="BD3"/>
      <c r="BF3"/>
    </row>
    <row r="4" spans="1:58" ht="22.2">
      <c r="A4" s="84"/>
      <c r="B4" s="402"/>
      <c r="C4" s="84"/>
      <c r="D4" s="84"/>
      <c r="E4" s="499" t="s">
        <v>428</v>
      </c>
      <c r="F4" s="149"/>
      <c r="G4" s="527">
        <f>+År!P2</f>
        <v>49</v>
      </c>
      <c r="H4" s="528"/>
      <c r="I4" s="149"/>
      <c r="J4" s="466"/>
      <c r="K4" s="466"/>
      <c r="L4" s="128"/>
      <c r="M4" s="92"/>
      <c r="N4" s="92"/>
      <c r="O4" s="397" t="s">
        <v>429</v>
      </c>
      <c r="P4" s="148"/>
      <c r="Q4" s="148"/>
      <c r="R4" s="148"/>
      <c r="S4" s="536">
        <f>SUM(E9:E60)</f>
        <v>36870</v>
      </c>
      <c r="T4" s="537"/>
      <c r="U4" s="537"/>
      <c r="V4" s="128"/>
      <c r="W4" s="128"/>
      <c r="X4" s="128"/>
      <c r="Y4" s="128"/>
      <c r="Z4" s="128"/>
      <c r="AA4" s="92"/>
      <c r="AB4" s="92"/>
      <c r="AC4" s="92"/>
      <c r="AD4" s="92"/>
      <c r="AI4"/>
      <c r="AK4"/>
      <c r="AM4"/>
      <c r="AP4"/>
      <c r="AU4"/>
      <c r="AW4"/>
      <c r="BA4"/>
      <c r="BC4"/>
      <c r="BD4"/>
      <c r="BF4"/>
    </row>
    <row r="5" spans="1:58" ht="15.6">
      <c r="A5" s="26"/>
      <c r="B5" s="402"/>
      <c r="C5" s="26"/>
      <c r="D5" s="26"/>
      <c r="E5" s="497"/>
      <c r="F5" s="26"/>
      <c r="G5" s="92"/>
      <c r="H5" s="92"/>
      <c r="I5" s="26"/>
      <c r="J5" s="429"/>
      <c r="K5" s="429"/>
      <c r="L5" s="26"/>
      <c r="M5" s="26"/>
      <c r="N5" s="26"/>
      <c r="O5" s="26"/>
      <c r="P5" s="26"/>
      <c r="Q5" s="128"/>
      <c r="R5" s="128"/>
      <c r="S5" s="128"/>
      <c r="T5" s="26"/>
      <c r="U5" s="26"/>
      <c r="V5" s="128"/>
      <c r="W5" s="130"/>
      <c r="X5" s="428" t="s">
        <v>46</v>
      </c>
      <c r="Y5" s="428"/>
      <c r="Z5" s="429"/>
      <c r="AA5" s="429"/>
      <c r="AB5" s="429"/>
      <c r="AC5" s="429"/>
      <c r="AD5" s="26"/>
      <c r="AI5"/>
      <c r="AK5"/>
      <c r="AM5"/>
      <c r="AP5"/>
      <c r="AU5"/>
      <c r="AW5"/>
      <c r="BA5"/>
      <c r="BC5"/>
      <c r="BD5"/>
      <c r="BF5"/>
    </row>
    <row r="6" spans="1:58" ht="15.6">
      <c r="A6" s="26"/>
      <c r="B6" s="402"/>
      <c r="C6" s="26"/>
      <c r="D6" s="38" t="s">
        <v>4</v>
      </c>
      <c r="E6" s="497"/>
      <c r="F6" s="128"/>
      <c r="G6" s="93"/>
      <c r="H6" s="93"/>
      <c r="I6" s="38"/>
      <c r="J6" s="429"/>
      <c r="K6" s="429"/>
      <c r="L6" s="128"/>
      <c r="M6" s="128"/>
      <c r="N6" s="128"/>
      <c r="O6" s="38"/>
      <c r="P6" s="26"/>
      <c r="Q6" s="130"/>
      <c r="R6" s="128"/>
      <c r="S6" s="130" t="s">
        <v>402</v>
      </c>
      <c r="T6" s="38" t="s">
        <v>24</v>
      </c>
      <c r="U6" s="128"/>
      <c r="V6" s="130" t="s">
        <v>402</v>
      </c>
      <c r="W6" s="130"/>
      <c r="X6" s="428" t="s">
        <v>10</v>
      </c>
      <c r="Y6" s="428" t="s">
        <v>417</v>
      </c>
      <c r="Z6" s="430"/>
      <c r="AA6" s="430"/>
      <c r="AB6" s="430" t="s">
        <v>488</v>
      </c>
      <c r="AC6" s="430"/>
      <c r="AD6" s="26"/>
      <c r="AI6"/>
      <c r="AK6"/>
      <c r="AM6"/>
      <c r="AP6"/>
      <c r="AU6"/>
      <c r="AW6"/>
      <c r="BA6"/>
      <c r="BC6"/>
      <c r="BD6"/>
      <c r="BF6"/>
    </row>
    <row r="7" spans="1:58" ht="15.6">
      <c r="A7" s="26"/>
      <c r="B7" s="403"/>
      <c r="C7" s="38" t="s">
        <v>489</v>
      </c>
      <c r="D7" s="38" t="s">
        <v>73</v>
      </c>
      <c r="E7" s="488" t="s">
        <v>4</v>
      </c>
      <c r="F7" s="129"/>
      <c r="G7" s="93" t="s">
        <v>4</v>
      </c>
      <c r="H7" s="93" t="s">
        <v>1</v>
      </c>
      <c r="I7" s="38" t="s">
        <v>545</v>
      </c>
      <c r="J7" s="423"/>
      <c r="K7" s="423"/>
      <c r="L7" s="423" t="s">
        <v>24</v>
      </c>
      <c r="M7" s="423" t="s">
        <v>24</v>
      </c>
      <c r="N7" s="423"/>
      <c r="O7" s="38" t="s">
        <v>3</v>
      </c>
      <c r="P7" s="127"/>
      <c r="Q7" s="130" t="s">
        <v>1</v>
      </c>
      <c r="R7" s="129"/>
      <c r="S7" s="130" t="s">
        <v>537</v>
      </c>
      <c r="T7" s="38" t="s">
        <v>479</v>
      </c>
      <c r="U7" s="129"/>
      <c r="V7" s="130" t="s">
        <v>500</v>
      </c>
      <c r="W7" s="130" t="s">
        <v>549</v>
      </c>
      <c r="X7" s="428" t="s">
        <v>498</v>
      </c>
      <c r="Y7" s="428"/>
      <c r="Z7" s="430" t="s">
        <v>545</v>
      </c>
      <c r="AA7" s="430" t="s">
        <v>492</v>
      </c>
      <c r="AB7" s="430" t="s">
        <v>491</v>
      </c>
      <c r="AC7" s="430"/>
      <c r="AD7" s="26"/>
      <c r="AI7"/>
      <c r="AK7"/>
      <c r="AM7"/>
      <c r="AP7"/>
      <c r="AU7"/>
      <c r="AW7"/>
      <c r="BA7"/>
      <c r="BC7"/>
      <c r="BD7"/>
      <c r="BF7"/>
    </row>
    <row r="8" spans="1:58" ht="15.6">
      <c r="A8" s="26"/>
      <c r="B8" s="403" t="s">
        <v>89</v>
      </c>
      <c r="C8" s="38" t="s">
        <v>490</v>
      </c>
      <c r="D8" s="38" t="s">
        <v>487</v>
      </c>
      <c r="E8" s="488" t="s">
        <v>10</v>
      </c>
      <c r="F8" s="129" t="s">
        <v>536</v>
      </c>
      <c r="G8" s="93" t="s">
        <v>402</v>
      </c>
      <c r="H8" s="93" t="s">
        <v>402</v>
      </c>
      <c r="I8" s="38" t="s">
        <v>546</v>
      </c>
      <c r="J8" s="423" t="s">
        <v>536</v>
      </c>
      <c r="K8" s="423"/>
      <c r="L8" s="423" t="s">
        <v>737</v>
      </c>
      <c r="M8" s="423" t="s">
        <v>738</v>
      </c>
      <c r="N8" s="423"/>
      <c r="O8" s="38" t="s">
        <v>555</v>
      </c>
      <c r="P8" s="127" t="s">
        <v>536</v>
      </c>
      <c r="Q8" s="130"/>
      <c r="R8" s="129" t="s">
        <v>536</v>
      </c>
      <c r="S8" s="130" t="s">
        <v>556</v>
      </c>
      <c r="T8" s="38" t="s">
        <v>480</v>
      </c>
      <c r="U8" s="129" t="s">
        <v>536</v>
      </c>
      <c r="V8" s="130" t="s">
        <v>481</v>
      </c>
      <c r="W8" s="130" t="s">
        <v>634</v>
      </c>
      <c r="X8" s="428" t="s">
        <v>439</v>
      </c>
      <c r="Y8" s="428" t="s">
        <v>1</v>
      </c>
      <c r="Z8" s="430" t="s">
        <v>546</v>
      </c>
      <c r="AA8" s="430" t="s">
        <v>414</v>
      </c>
      <c r="AB8" s="430" t="s">
        <v>484</v>
      </c>
      <c r="AC8" s="430"/>
      <c r="AD8" s="26"/>
      <c r="AI8"/>
      <c r="AK8"/>
      <c r="AM8"/>
      <c r="AP8"/>
      <c r="AU8"/>
      <c r="AW8"/>
      <c r="BA8"/>
      <c r="BC8"/>
      <c r="BD8"/>
      <c r="BF8"/>
    </row>
    <row r="9" spans="1:58" ht="15.6">
      <c r="A9" s="26"/>
      <c r="B9" s="404">
        <f>+'Ark1'!C67</f>
        <v>2024</v>
      </c>
      <c r="C9" s="91">
        <f>+'Ark1'!E67</f>
        <v>1</v>
      </c>
      <c r="D9" s="91">
        <f>'Ark1'!Q67</f>
        <v>289</v>
      </c>
      <c r="E9" s="460">
        <f>+IF(D9=0,"",'Ark1'!R67)</f>
        <v>749</v>
      </c>
      <c r="F9" s="115">
        <f t="shared" ref="F9:F40" si="0">+IF(D9=0,"",E9-E63)</f>
        <v>69</v>
      </c>
      <c r="G9" s="114">
        <f>+IF(D9=0,"",'Ark1'!AE67)</f>
        <v>2.0314618931380526</v>
      </c>
      <c r="H9" s="114">
        <f>+IF(D9=0,"",'Ark1'!AF67)</f>
        <v>2.0166296068695848</v>
      </c>
      <c r="I9" s="5">
        <f>+IF(D9=0,"",'Ark1'!S67)</f>
        <v>5.5193591455273712</v>
      </c>
      <c r="J9" s="467">
        <f t="shared" ref="J9:J40" si="1">+IF(D9=0,"",I9-I63)</f>
        <v>3.4108408064244422E-2</v>
      </c>
      <c r="K9" s="423"/>
      <c r="L9" s="426">
        <f>+'Ark1'!AR67</f>
        <v>193.83265306122448</v>
      </c>
      <c r="M9" s="427">
        <f>+IF(E9=0,"",'Ark1'!AS67)</f>
        <v>30.432364572956544</v>
      </c>
      <c r="N9" s="423"/>
      <c r="O9" s="375">
        <f>+IF(E9=0,"",'Ark1'!T67)</f>
        <v>7.8371161548731614</v>
      </c>
      <c r="P9" s="113">
        <f t="shared" ref="P9:P40" si="2">+IF(D9=0,"",O9-O63)</f>
        <v>6.2116154873161022E-2</v>
      </c>
      <c r="Q9" s="19">
        <f>+IF(D9=0,"",'Ark1'!U67)</f>
        <v>224.18024032042769</v>
      </c>
      <c r="R9" s="115">
        <f t="shared" ref="R9:R40" si="3">+IF(D9=0,"",Q9-Q63)</f>
        <v>-11.2543185031017</v>
      </c>
      <c r="S9" s="115">
        <f>+IF(D9=0,"",'Ark1'!W67)</f>
        <v>76.635514018691595</v>
      </c>
      <c r="T9" s="424">
        <f>+IF(D9=0,"",'Ark1'!AG67)</f>
        <v>557.94965986394573</v>
      </c>
      <c r="U9" s="115">
        <f t="shared" ref="U9:U40" si="4">+IF(D9=0,"",T9-T63)</f>
        <v>-35.232710956722713</v>
      </c>
      <c r="V9" s="115">
        <f>+IF(D9=0,"",'Ark1'!AH67)</f>
        <v>97.863818424566091</v>
      </c>
      <c r="W9" s="389">
        <f>+IF(D9=0,"",'Ark1'!AI67)</f>
        <v>54.339118825100144</v>
      </c>
      <c r="X9" s="115">
        <f>+IF(D9=0,"",'Ark1'!X67)</f>
        <v>1.2016021361815752</v>
      </c>
      <c r="Y9" s="424">
        <f>+IF(D9=0,"",'Ark1'!Y67)</f>
        <v>52.473889082629057</v>
      </c>
      <c r="Z9" s="375">
        <f>+IF(D9=0,"",'Ark1'!Z67)</f>
        <v>1.7118799901435877</v>
      </c>
      <c r="AA9" s="375">
        <f>+IF(D9=0,"",'Ark1'!AA67)</f>
        <v>1.8930440342157937</v>
      </c>
      <c r="AB9" s="137">
        <f t="shared" ref="AB9:AB40" si="5">IF(D9=0,"",1000*Q9/T9)</f>
        <v>401.79295095384293</v>
      </c>
      <c r="AC9" s="430"/>
      <c r="AD9" s="26"/>
      <c r="AI9"/>
      <c r="AK9"/>
      <c r="AM9"/>
      <c r="AP9"/>
      <c r="AU9"/>
      <c r="AW9"/>
      <c r="BA9"/>
      <c r="BC9"/>
      <c r="BD9"/>
      <c r="BF9"/>
    </row>
    <row r="10" spans="1:58" ht="15.6">
      <c r="A10" s="26"/>
      <c r="B10" s="404">
        <f>+'Ark1'!C68</f>
        <v>2024</v>
      </c>
      <c r="C10" s="91">
        <f>+'Ark1'!E68</f>
        <v>2</v>
      </c>
      <c r="D10" s="91">
        <f>+'Ark1'!Q68</f>
        <v>308</v>
      </c>
      <c r="E10" s="460">
        <f>+IF(D10=0,"",'Ark1'!R68)</f>
        <v>731</v>
      </c>
      <c r="F10" s="115">
        <f t="shared" si="0"/>
        <v>3</v>
      </c>
      <c r="G10" s="114">
        <f>+IF(D10=0,"",'Ark1'!AE68)</f>
        <v>1.9826417141307295</v>
      </c>
      <c r="H10" s="114">
        <f>+IF(D10=0,"",'Ark1'!AF68)</f>
        <v>1.9472111701518768</v>
      </c>
      <c r="I10" s="5">
        <f>+IF(D10=0,"",'Ark1'!S68)</f>
        <v>5.4432284541723677</v>
      </c>
      <c r="J10" s="467">
        <f t="shared" si="1"/>
        <v>-0.31468076178361493</v>
      </c>
      <c r="K10" s="423"/>
      <c r="L10" s="426">
        <f>+'Ark1'!AR68</f>
        <v>193.42982456140351</v>
      </c>
      <c r="M10" s="427">
        <f>+IF(E10=0,"",'Ark1'!AS68)</f>
        <v>30.222712736988026</v>
      </c>
      <c r="N10" s="423"/>
      <c r="O10" s="375">
        <f>+IF(E10=0,"",'Ark1'!T68)</f>
        <v>7.9439124487004094</v>
      </c>
      <c r="P10" s="113">
        <f t="shared" si="2"/>
        <v>0.1581981629861211</v>
      </c>
      <c r="Q10" s="19">
        <f>+IF(D10=0,"",'Ark1'!U68)</f>
        <v>221.79343365253064</v>
      </c>
      <c r="R10" s="115">
        <f t="shared" si="3"/>
        <v>-11.556291622194408</v>
      </c>
      <c r="S10" s="115">
        <f>+IF(D10=0,"",'Ark1'!W68)</f>
        <v>76.196990424076603</v>
      </c>
      <c r="T10" s="424">
        <f>+IF(D10=0,"",'Ark1'!AG68)</f>
        <v>564.2441520467836</v>
      </c>
      <c r="U10" s="115">
        <f t="shared" si="4"/>
        <v>-16.49223763803036</v>
      </c>
      <c r="V10" s="115">
        <f>+IF(D10=0,"",'Ark1'!AH68)</f>
        <v>93.296853625171025</v>
      </c>
      <c r="W10" s="389">
        <f>+IF(D10=0,"",'Ark1'!AI68)</f>
        <v>56.908344733242117</v>
      </c>
      <c r="X10" s="115">
        <f>+IF(D10=0,"",'Ark1'!X68)</f>
        <v>0.82079343365253055</v>
      </c>
      <c r="Y10" s="424">
        <f>+IF(D10=0,"",'Ark1'!Y68)</f>
        <v>54.801738522773157</v>
      </c>
      <c r="Z10" s="375">
        <f>+IF(D10=0,"",'Ark1'!Z68)</f>
        <v>1.6417909129913757</v>
      </c>
      <c r="AA10" s="375">
        <f>+IF(D10=0,"",'Ark1'!AA68)</f>
        <v>2.0192982793283374</v>
      </c>
      <c r="AB10" s="137">
        <f t="shared" si="5"/>
        <v>393.08060676921451</v>
      </c>
      <c r="AC10" s="430"/>
      <c r="AD10" s="26"/>
      <c r="AI10"/>
      <c r="AK10"/>
      <c r="AM10"/>
      <c r="AP10"/>
      <c r="AU10"/>
      <c r="AW10"/>
      <c r="BA10"/>
      <c r="BC10"/>
      <c r="BD10"/>
      <c r="BF10"/>
    </row>
    <row r="11" spans="1:58" ht="15.6">
      <c r="A11" s="26"/>
      <c r="B11" s="404">
        <f>+'Ark1'!C69</f>
        <v>2024</v>
      </c>
      <c r="C11" s="91">
        <f>+'Ark1'!E69</f>
        <v>3</v>
      </c>
      <c r="D11" s="91">
        <f>+'Ark1'!Q69</f>
        <v>273</v>
      </c>
      <c r="E11" s="460">
        <f>+IF(D11=0,"",'Ark1'!R69)</f>
        <v>710</v>
      </c>
      <c r="F11" s="115">
        <f t="shared" si="0"/>
        <v>56</v>
      </c>
      <c r="G11" s="114">
        <f>+IF(D11=0,"",'Ark1'!AE69)</f>
        <v>1.9256848386221861</v>
      </c>
      <c r="H11" s="114">
        <f>+IF(D11=0,"",'Ark1'!AF69)</f>
        <v>1.9248579531243717</v>
      </c>
      <c r="I11" s="5">
        <f>+IF(D11=0,"",'Ark1'!S69)</f>
        <v>5.6197183098591559</v>
      </c>
      <c r="J11" s="467">
        <f t="shared" si="1"/>
        <v>0.27974893773051779</v>
      </c>
      <c r="K11" s="423"/>
      <c r="L11" s="426">
        <f>+'Ark1'!AR69</f>
        <v>193.91580502215655</v>
      </c>
      <c r="M11" s="427">
        <f>+IF(E11=0,"",'Ark1'!AS69)</f>
        <v>30.725775919210037</v>
      </c>
      <c r="N11" s="423"/>
      <c r="O11" s="375">
        <f>+IF(E11=0,"",'Ark1'!T69)</f>
        <v>7.9591549295774655</v>
      </c>
      <c r="P11" s="113">
        <f t="shared" si="2"/>
        <v>0.167105999913856</v>
      </c>
      <c r="Q11" s="19">
        <f>+IF(D11=0,"",'Ark1'!U69)</f>
        <v>225.73211267605632</v>
      </c>
      <c r="R11" s="115">
        <f t="shared" si="3"/>
        <v>-3.5212512383166938</v>
      </c>
      <c r="S11" s="115">
        <f>+IF(D11=0,"",'Ark1'!W69)</f>
        <v>79.295774647887328</v>
      </c>
      <c r="T11" s="424">
        <f>+IF(D11=0,"",'Ark1'!AG69)</f>
        <v>560.79468242245196</v>
      </c>
      <c r="U11" s="115">
        <f t="shared" si="4"/>
        <v>-7.3458926574202223</v>
      </c>
      <c r="V11" s="115">
        <f>+IF(D11=0,"",'Ark1'!AH69)</f>
        <v>95.211267605633822</v>
      </c>
      <c r="W11" s="389">
        <f>+IF(D11=0,"",'Ark1'!AI69)</f>
        <v>55.070422535211264</v>
      </c>
      <c r="X11" s="115">
        <f>+IF(D11=0,"",'Ark1'!X69)</f>
        <v>0.42253521126760551</v>
      </c>
      <c r="Y11" s="424">
        <f>+IF(D11=0,"",'Ark1'!Y69)</f>
        <v>50.283281569481261</v>
      </c>
      <c r="Z11" s="375">
        <f>+IF(D11=0,"",'Ark1'!Z69)</f>
        <v>1.7584099506239943</v>
      </c>
      <c r="AA11" s="375">
        <f>+IF(D11=0,"",'Ark1'!AA69)</f>
        <v>1.8943264041058516</v>
      </c>
      <c r="AB11" s="137">
        <f t="shared" si="5"/>
        <v>402.52184935307599</v>
      </c>
      <c r="AC11" s="430"/>
      <c r="AD11" s="26"/>
      <c r="AI11"/>
      <c r="AK11"/>
      <c r="AM11"/>
      <c r="AP11"/>
      <c r="AU11"/>
      <c r="AW11"/>
      <c r="BA11"/>
      <c r="BC11"/>
      <c r="BD11"/>
      <c r="BF11"/>
    </row>
    <row r="12" spans="1:58" ht="15.6">
      <c r="A12" s="26"/>
      <c r="B12" s="404">
        <f>+'Ark1'!C70</f>
        <v>2024</v>
      </c>
      <c r="C12" s="91">
        <f>+'Ark1'!E70</f>
        <v>4</v>
      </c>
      <c r="D12" s="91">
        <f>+'Ark1'!Q70</f>
        <v>240</v>
      </c>
      <c r="E12" s="460">
        <f>+IF(D12=0,"",'Ark1'!R70)</f>
        <v>662</v>
      </c>
      <c r="F12" s="115">
        <f t="shared" si="0"/>
        <v>21</v>
      </c>
      <c r="G12" s="114">
        <f>+IF(D12=0,"",'Ark1'!AE70)</f>
        <v>1.795497694602658</v>
      </c>
      <c r="H12" s="114">
        <f>+IF(D12=0,"",'Ark1'!AF70)</f>
        <v>1.8765196617573472</v>
      </c>
      <c r="I12" s="5">
        <f>+IF(D12=0,"",'Ark1'!S70)</f>
        <v>6.0151285930408473</v>
      </c>
      <c r="J12" s="467">
        <f t="shared" si="1"/>
        <v>0.34012859304084753</v>
      </c>
      <c r="K12" s="423"/>
      <c r="L12" s="426">
        <f>+'Ark1'!AR70</f>
        <v>194.24483306836248</v>
      </c>
      <c r="M12" s="427">
        <f>+IF(E12=0,"",'Ark1'!AS70)</f>
        <v>31.550827908186061</v>
      </c>
      <c r="N12" s="423"/>
      <c r="O12" s="375">
        <f>+IF(E12=0,"",'Ark1'!T70)</f>
        <v>8.1178247734138971</v>
      </c>
      <c r="P12" s="113">
        <f t="shared" si="2"/>
        <v>0.30815238651842147</v>
      </c>
      <c r="Q12" s="19">
        <f>+IF(D12=0,"",'Ark1'!U70)</f>
        <v>236.01963746223569</v>
      </c>
      <c r="R12" s="115">
        <f t="shared" si="3"/>
        <v>9.1185454185536514</v>
      </c>
      <c r="S12" s="115">
        <f>+IF(D12=0,"",'Ark1'!W70)</f>
        <v>80.362537764350435</v>
      </c>
      <c r="T12" s="424">
        <f>+IF(D12=0,"",'Ark1'!AG70)</f>
        <v>546.4848966613672</v>
      </c>
      <c r="U12" s="115">
        <f t="shared" si="4"/>
        <v>7.3695847521044016</v>
      </c>
      <c r="V12" s="115">
        <f>+IF(D12=0,"",'Ark1'!AH70)</f>
        <v>94.712990936555869</v>
      </c>
      <c r="W12" s="389">
        <f>+IF(D12=0,"",'Ark1'!AI70)</f>
        <v>58.459214501510552</v>
      </c>
      <c r="X12" s="115">
        <f>+IF(D12=0,"",'Ark1'!X70)</f>
        <v>0.75528700906344415</v>
      </c>
      <c r="Y12" s="424">
        <f>+IF(D12=0,"",'Ark1'!Y70)</f>
        <v>56.631789519302352</v>
      </c>
      <c r="Z12" s="375">
        <f>+IF(D12=0,"",'Ark1'!Z70)</f>
        <v>1.8401640796402223</v>
      </c>
      <c r="AA12" s="375">
        <f>+IF(D12=0,"",'Ark1'!AA70)</f>
        <v>1.9836223950524612</v>
      </c>
      <c r="AB12" s="137">
        <f t="shared" si="5"/>
        <v>431.88684427355133</v>
      </c>
      <c r="AC12" s="430"/>
      <c r="AD12" s="26"/>
      <c r="AI12"/>
      <c r="AK12"/>
      <c r="AM12"/>
      <c r="AP12"/>
      <c r="AU12"/>
      <c r="AW12"/>
      <c r="BA12"/>
      <c r="BC12"/>
      <c r="BD12"/>
      <c r="BF12"/>
    </row>
    <row r="13" spans="1:58" ht="15.6">
      <c r="A13" s="26"/>
      <c r="B13" s="404">
        <f>+'Ark1'!C71</f>
        <v>2024</v>
      </c>
      <c r="C13" s="91">
        <f>+'Ark1'!E71</f>
        <v>5</v>
      </c>
      <c r="D13" s="91">
        <f>+'Ark1'!Q71</f>
        <v>234</v>
      </c>
      <c r="E13" s="460">
        <f>+IF(D13=0,"",'Ark1'!R71)</f>
        <v>633</v>
      </c>
      <c r="F13" s="115">
        <f t="shared" si="0"/>
        <v>-17</v>
      </c>
      <c r="G13" s="114">
        <f>+IF(D13=0,"",'Ark1'!AE71)</f>
        <v>1.716842961757526</v>
      </c>
      <c r="H13" s="114">
        <f>+IF(D13=0,"",'Ark1'!AF71)</f>
        <v>1.7365658480771755</v>
      </c>
      <c r="I13" s="5">
        <f>+IF(D13=0,"",'Ark1'!S71)</f>
        <v>5.7472353870458148</v>
      </c>
      <c r="J13" s="467">
        <f t="shared" si="1"/>
        <v>0.65096209512034697</v>
      </c>
      <c r="K13" s="423"/>
      <c r="L13" s="426">
        <f>+'Ark1'!AR71</f>
        <v>194.22422258592471</v>
      </c>
      <c r="M13" s="427">
        <f>+IF(E13=0,"",'Ark1'!AS71)</f>
        <v>30.921053260178496</v>
      </c>
      <c r="N13" s="423"/>
      <c r="O13" s="375">
        <f>+IF(E13=0,"",'Ark1'!T71)</f>
        <v>7.9826224328594</v>
      </c>
      <c r="P13" s="113">
        <f t="shared" si="2"/>
        <v>0.63493012516709424</v>
      </c>
      <c r="Q13" s="19">
        <f>+IF(D13=0,"",'Ark1'!U71)</f>
        <v>228.42338072669841</v>
      </c>
      <c r="R13" s="115">
        <f t="shared" si="3"/>
        <v>16.888457649775177</v>
      </c>
      <c r="S13" s="115">
        <f>+IF(D13=0,"",'Ark1'!W71)</f>
        <v>80.094786729857788</v>
      </c>
      <c r="T13" s="424">
        <f>+IF(D13=0,"",'Ark1'!AG71)</f>
        <v>536.71685761047468</v>
      </c>
      <c r="U13" s="115">
        <f t="shared" si="4"/>
        <v>-11.554828150572803</v>
      </c>
      <c r="V13" s="115">
        <f>+IF(D13=0,"",'Ark1'!AH71)</f>
        <v>96.366508688783583</v>
      </c>
      <c r="W13" s="389">
        <f>+IF(D13=0,"",'Ark1'!AI71)</f>
        <v>64.454976303317522</v>
      </c>
      <c r="X13" s="115">
        <f>+IF(D13=0,"",'Ark1'!X71)</f>
        <v>1.105845181674566</v>
      </c>
      <c r="Y13" s="424">
        <f>+IF(D13=0,"",'Ark1'!Y71)</f>
        <v>53.420780904891586</v>
      </c>
      <c r="Z13" s="375">
        <f>+IF(D13=0,"",'Ark1'!Z71)</f>
        <v>1.7594509690143243</v>
      </c>
      <c r="AA13" s="375">
        <f>+IF(D13=0,"",'Ark1'!AA71)</f>
        <v>1.9197192588497156</v>
      </c>
      <c r="AB13" s="137">
        <f t="shared" si="5"/>
        <v>425.59382566008014</v>
      </c>
      <c r="AC13" s="430"/>
      <c r="AD13" s="26"/>
      <c r="AI13"/>
      <c r="AK13"/>
      <c r="AM13"/>
      <c r="AP13"/>
      <c r="AU13"/>
      <c r="AW13"/>
      <c r="BA13"/>
      <c r="BC13"/>
      <c r="BD13"/>
      <c r="BF13"/>
    </row>
    <row r="14" spans="1:58" ht="15.6">
      <c r="A14" s="26"/>
      <c r="B14" s="404">
        <f>+'Ark1'!C72</f>
        <v>2024</v>
      </c>
      <c r="C14" s="91">
        <f>+'Ark1'!E72</f>
        <v>6</v>
      </c>
      <c r="D14" s="91">
        <f>+'Ark1'!Q72</f>
        <v>209</v>
      </c>
      <c r="E14" s="460">
        <f>+IF(D14=0,"",'Ark1'!R72)</f>
        <v>524</v>
      </c>
      <c r="F14" s="115">
        <f t="shared" si="0"/>
        <v>11</v>
      </c>
      <c r="G14" s="114">
        <f>+IF(D14=0,"",'Ark1'!AE72)</f>
        <v>1.4212096555465152</v>
      </c>
      <c r="H14" s="114">
        <f>+IF(D14=0,"",'Ark1'!AF72)</f>
        <v>1.3904729056538689</v>
      </c>
      <c r="I14" s="5">
        <f>+IF(D14=0,"",'Ark1'!S72)</f>
        <v>5.6488549618320612</v>
      </c>
      <c r="J14" s="467">
        <f t="shared" si="1"/>
        <v>7.463621183206115E-2</v>
      </c>
      <c r="K14" s="423"/>
      <c r="L14" s="426">
        <f>+'Ark1'!AR72</f>
        <v>191.90711462450597</v>
      </c>
      <c r="M14" s="427">
        <f>+IF(E14=0,"",'Ark1'!AS72)</f>
        <v>30.742529450822008</v>
      </c>
      <c r="N14" s="423"/>
      <c r="O14" s="375">
        <f>+IF(E14=0,"",'Ark1'!T72)</f>
        <v>7.8416030534351124</v>
      </c>
      <c r="P14" s="113">
        <f t="shared" si="2"/>
        <v>-0.18373807716917678</v>
      </c>
      <c r="Q14" s="19">
        <f>+IF(D14=0,"",'Ark1'!U72)</f>
        <v>220.94503816793861</v>
      </c>
      <c r="R14" s="115">
        <f t="shared" si="3"/>
        <v>-12.737612904185966</v>
      </c>
      <c r="S14" s="115">
        <f>+IF(D14=0,"",'Ark1'!W72)</f>
        <v>75.190839694656489</v>
      </c>
      <c r="T14" s="424">
        <f>+IF(D14=0,"",'Ark1'!AG72)</f>
        <v>534.88537549407124</v>
      </c>
      <c r="U14" s="115">
        <f t="shared" si="4"/>
        <v>-30.990657563780132</v>
      </c>
      <c r="V14" s="115">
        <f>+IF(D14=0,"",'Ark1'!AH72)</f>
        <v>96.183206106870173</v>
      </c>
      <c r="W14" s="389">
        <f>+IF(D14=0,"",'Ark1'!AI72)</f>
        <v>58.396946564885518</v>
      </c>
      <c r="X14" s="115">
        <f>+IF(D14=0,"",'Ark1'!X72)</f>
        <v>0.76335877862595458</v>
      </c>
      <c r="Y14" s="424">
        <f>+IF(D14=0,"",'Ark1'!Y72)</f>
        <v>59.598954488679794</v>
      </c>
      <c r="Z14" s="375">
        <f>+IF(D14=0,"",'Ark1'!Z72)</f>
        <v>1.7317143432882309</v>
      </c>
      <c r="AA14" s="375">
        <f>+IF(D14=0,"",'Ark1'!AA72)</f>
        <v>2.1551700015458657</v>
      </c>
      <c r="AB14" s="137">
        <f t="shared" si="5"/>
        <v>413.06988055871346</v>
      </c>
      <c r="AC14" s="430"/>
      <c r="AD14" s="26"/>
      <c r="AI14"/>
      <c r="AK14"/>
      <c r="AM14"/>
      <c r="AP14"/>
      <c r="AU14"/>
      <c r="AW14"/>
      <c r="BA14"/>
      <c r="BC14"/>
      <c r="BD14"/>
      <c r="BF14"/>
    </row>
    <row r="15" spans="1:58" ht="15.6">
      <c r="A15" s="26"/>
      <c r="B15" s="404">
        <f>+'Ark1'!C73</f>
        <v>2024</v>
      </c>
      <c r="C15" s="91">
        <f>+'Ark1'!E73</f>
        <v>7</v>
      </c>
      <c r="D15" s="91">
        <f>+'Ark1'!Q73</f>
        <v>216</v>
      </c>
      <c r="E15" s="460">
        <f>+IF(D15=0,"",'Ark1'!R73)</f>
        <v>472</v>
      </c>
      <c r="F15" s="115">
        <f t="shared" si="0"/>
        <v>-263</v>
      </c>
      <c r="G15" s="114">
        <f>+IF(D15=0,"",'Ark1'!AE73)</f>
        <v>1.2801735828586924</v>
      </c>
      <c r="H15" s="114">
        <f>+IF(D15=0,"",'Ark1'!AF73)</f>
        <v>1.2556738312538456</v>
      </c>
      <c r="I15" s="5">
        <f>+IF(D15=0,"",'Ark1'!S73)</f>
        <v>5.6093418259023364</v>
      </c>
      <c r="J15" s="467">
        <f t="shared" si="1"/>
        <v>-0.22875341219290313</v>
      </c>
      <c r="K15" s="423"/>
      <c r="L15" s="426">
        <f>+'Ark1'!AR73</f>
        <v>192.78854625550659</v>
      </c>
      <c r="M15" s="427">
        <f>+IF(E15=0,"",'Ark1'!AS73)</f>
        <v>30.554136916408392</v>
      </c>
      <c r="N15" s="423"/>
      <c r="O15" s="375">
        <f>+IF(E15=0,"",'Ark1'!T73)</f>
        <v>7.8072033898305087</v>
      </c>
      <c r="P15" s="113">
        <f t="shared" si="2"/>
        <v>-0.2431367462239109</v>
      </c>
      <c r="Q15" s="19">
        <f>+IF(D15=0,"",'Ark1'!U73)</f>
        <v>221.50720338983064</v>
      </c>
      <c r="R15" s="115">
        <f t="shared" si="3"/>
        <v>-11.465993889080636</v>
      </c>
      <c r="S15" s="115">
        <f>+IF(D15=0,"",'Ark1'!W73)</f>
        <v>75</v>
      </c>
      <c r="T15" s="424">
        <f>+IF(D15=0,"",'Ark1'!AG73)</f>
        <v>550.92511013215869</v>
      </c>
      <c r="U15" s="115">
        <f t="shared" si="4"/>
        <v>-1.9004217827349521</v>
      </c>
      <c r="V15" s="115">
        <f>+IF(D15=0,"",'Ark1'!AH73)</f>
        <v>96.18644067796609</v>
      </c>
      <c r="W15" s="389">
        <f>+IF(D15=0,"",'Ark1'!AI73)</f>
        <v>53.38983050847456</v>
      </c>
      <c r="X15" s="115">
        <f>+IF(D15=0,"",'Ark1'!X73)</f>
        <v>1.0593220338983049</v>
      </c>
      <c r="Y15" s="424">
        <f>+IF(D15=0,"",'Ark1'!Y73)</f>
        <v>54.867574697592111</v>
      </c>
      <c r="Z15" s="375">
        <f>+IF(D15=0,"",'Ark1'!Z73)</f>
        <v>1.7115350060085879</v>
      </c>
      <c r="AA15" s="375">
        <f>+IF(D15=0,"",'Ark1'!AA73)</f>
        <v>1.9848235141597328</v>
      </c>
      <c r="AB15" s="137">
        <f t="shared" si="5"/>
        <v>402.06409059244794</v>
      </c>
      <c r="AC15" s="430"/>
      <c r="AD15" s="26"/>
      <c r="AI15"/>
      <c r="AK15"/>
      <c r="AM15"/>
      <c r="AP15"/>
      <c r="AU15"/>
      <c r="AW15"/>
      <c r="BA15"/>
      <c r="BC15"/>
      <c r="BD15"/>
      <c r="BF15"/>
    </row>
    <row r="16" spans="1:58" ht="15.6">
      <c r="A16" s="26"/>
      <c r="B16" s="404">
        <f>+'Ark1'!C74</f>
        <v>2024</v>
      </c>
      <c r="C16" s="91">
        <f>+'Ark1'!E74</f>
        <v>8</v>
      </c>
      <c r="D16" s="91">
        <f>+'Ark1'!Q74</f>
        <v>211</v>
      </c>
      <c r="E16" s="460">
        <f>+IF(D16=0,"",'Ark1'!R74)</f>
        <v>554</v>
      </c>
      <c r="F16" s="115">
        <f t="shared" si="0"/>
        <v>47</v>
      </c>
      <c r="G16" s="114">
        <f>+IF(D16=0,"",'Ark1'!AE74)</f>
        <v>1.5025766205587203</v>
      </c>
      <c r="H16" s="114">
        <f>+IF(D16=0,"",'Ark1'!AF74)</f>
        <v>1.5262339898776154</v>
      </c>
      <c r="I16" s="5">
        <f>+IF(D16=0,"",'Ark1'!S74)</f>
        <v>5.7725631768953072</v>
      </c>
      <c r="J16" s="467">
        <f t="shared" si="1"/>
        <v>-7.5563055846309624E-2</v>
      </c>
      <c r="K16" s="423"/>
      <c r="L16" s="426">
        <f>+'Ark1'!AR74</f>
        <v>193.33723196881087</v>
      </c>
      <c r="M16" s="427">
        <f>+IF(E16=0,"",'Ark1'!AS74)</f>
        <v>31.287181153815993</v>
      </c>
      <c r="N16" s="423"/>
      <c r="O16" s="375">
        <f>+IF(E16=0,"",'Ark1'!T74)</f>
        <v>8.3393501805054147</v>
      </c>
      <c r="P16" s="113">
        <f t="shared" si="2"/>
        <v>0.30779199510107524</v>
      </c>
      <c r="Q16" s="19">
        <f>+IF(D16=0,"",'Ark1'!U74)</f>
        <v>229.38465703971127</v>
      </c>
      <c r="R16" s="115">
        <f t="shared" si="3"/>
        <v>-7.6504514415511551</v>
      </c>
      <c r="S16" s="115">
        <f>+IF(D16=0,"",'Ark1'!W74)</f>
        <v>81.227436823104682</v>
      </c>
      <c r="T16" s="424">
        <f>+IF(D16=0,"",'Ark1'!AG74)</f>
        <v>548.98050682261214</v>
      </c>
      <c r="U16" s="115">
        <f t="shared" si="4"/>
        <v>-6.7019985769558161</v>
      </c>
      <c r="V16" s="115">
        <f>+IF(D16=0,"",'Ark1'!AH74)</f>
        <v>92.418772563176887</v>
      </c>
      <c r="W16" s="389">
        <f>+IF(D16=0,"",'Ark1'!AI74)</f>
        <v>52.346570397111911</v>
      </c>
      <c r="X16" s="115">
        <f>+IF(D16=0,"",'Ark1'!X74)</f>
        <v>1.2635379061371841</v>
      </c>
      <c r="Y16" s="424">
        <f>+IF(D16=0,"",'Ark1'!Y74)</f>
        <v>55.90478689527859</v>
      </c>
      <c r="Z16" s="375">
        <f>+IF(D16=0,"",'Ark1'!Z74)</f>
        <v>1.6625754022089749</v>
      </c>
      <c r="AA16" s="375">
        <f>+IF(D16=0,"",'Ark1'!AA74)</f>
        <v>2.0349838192284579</v>
      </c>
      <c r="AB16" s="137">
        <f t="shared" si="5"/>
        <v>417.83752644942382</v>
      </c>
      <c r="AC16" s="430"/>
      <c r="AD16" s="26"/>
      <c r="AI16"/>
      <c r="AK16"/>
      <c r="AM16"/>
      <c r="AP16"/>
      <c r="AU16"/>
      <c r="AW16"/>
      <c r="BA16"/>
      <c r="BC16"/>
      <c r="BD16"/>
      <c r="BF16"/>
    </row>
    <row r="17" spans="1:58" ht="15.6">
      <c r="A17" s="26"/>
      <c r="B17" s="404">
        <f>+'Ark1'!C75</f>
        <v>2024</v>
      </c>
      <c r="C17" s="91">
        <f>+'Ark1'!E75</f>
        <v>9</v>
      </c>
      <c r="D17" s="91">
        <f>+'Ark1'!Q75</f>
        <v>218</v>
      </c>
      <c r="E17" s="460">
        <f>+IF(D17=0,"",'Ark1'!R75)</f>
        <v>637</v>
      </c>
      <c r="F17" s="115">
        <f t="shared" si="0"/>
        <v>236</v>
      </c>
      <c r="G17" s="114">
        <f>+IF(D17=0,"",'Ark1'!AE75)</f>
        <v>1.7276918904258205</v>
      </c>
      <c r="H17" s="114">
        <f>+IF(D17=0,"",'Ark1'!AF75)</f>
        <v>1.7514607866960827</v>
      </c>
      <c r="I17" s="5">
        <f>+IF(D17=0,"",'Ark1'!S75)</f>
        <v>6.0784929356357909</v>
      </c>
      <c r="J17" s="467">
        <f t="shared" si="1"/>
        <v>0.71849293563579053</v>
      </c>
      <c r="K17" s="423"/>
      <c r="L17" s="426">
        <f>+'Ark1'!AR75</f>
        <v>191.70686767169175</v>
      </c>
      <c r="M17" s="427">
        <f>+IF(E17=0,"",'Ark1'!AS75)</f>
        <v>31.691092388174777</v>
      </c>
      <c r="N17" s="423"/>
      <c r="O17" s="375">
        <f>+IF(E17=0,"",'Ark1'!T75)</f>
        <v>7.9324960753532174</v>
      </c>
      <c r="P17" s="113">
        <f t="shared" si="2"/>
        <v>0.18935393071481599</v>
      </c>
      <c r="Q17" s="19">
        <f>+IF(D17=0,"",'Ark1'!U75)</f>
        <v>228.93594976452113</v>
      </c>
      <c r="R17" s="115">
        <f t="shared" si="3"/>
        <v>3.6127577445709562</v>
      </c>
      <c r="S17" s="115">
        <f>+IF(D17=0,"",'Ark1'!W75)</f>
        <v>78.649921507064349</v>
      </c>
      <c r="T17" s="424">
        <f>+IF(D17=0,"",'Ark1'!AG75)</f>
        <v>531.27638190954758</v>
      </c>
      <c r="U17" s="115">
        <f t="shared" si="4"/>
        <v>-18.664794561040594</v>
      </c>
      <c r="V17" s="115">
        <f>+IF(D17=0,"",'Ark1'!AH75)</f>
        <v>93.406593406593402</v>
      </c>
      <c r="W17" s="389">
        <f>+IF(D17=0,"",'Ark1'!AI75)</f>
        <v>66.718995290423848</v>
      </c>
      <c r="X17" s="115">
        <f>+IF(D17=0,"",'Ark1'!X75)</f>
        <v>1.4128728414442695</v>
      </c>
      <c r="Y17" s="424">
        <f>+IF(D17=0,"",'Ark1'!Y75)</f>
        <v>60.014917647760655</v>
      </c>
      <c r="Z17" s="375">
        <f>+IF(D17=0,"",'Ark1'!Z75)</f>
        <v>1.7754984058116139</v>
      </c>
      <c r="AA17" s="375">
        <f>+IF(D17=0,"",'Ark1'!AA75)</f>
        <v>2.0125576451625777</v>
      </c>
      <c r="AB17" s="115">
        <f t="shared" si="5"/>
        <v>430.91685902103325</v>
      </c>
      <c r="AC17" s="430"/>
      <c r="AD17" s="26"/>
      <c r="AI17"/>
      <c r="AK17"/>
      <c r="AM17"/>
      <c r="AP17"/>
      <c r="AU17"/>
      <c r="AW17"/>
      <c r="BA17"/>
      <c r="BC17"/>
      <c r="BD17"/>
      <c r="BF17"/>
    </row>
    <row r="18" spans="1:58" ht="15.6">
      <c r="A18" s="26"/>
      <c r="B18" s="404">
        <f>+'Ark1'!C76</f>
        <v>2024</v>
      </c>
      <c r="C18" s="91">
        <f>+'Ark1'!E76</f>
        <v>10</v>
      </c>
      <c r="D18" s="91">
        <f>+'Ark1'!Q76</f>
        <v>256</v>
      </c>
      <c r="E18" s="460">
        <f>+IF(D18=0,"",'Ark1'!R76)</f>
        <v>613</v>
      </c>
      <c r="F18" s="115">
        <f t="shared" si="0"/>
        <v>15</v>
      </c>
      <c r="G18" s="114">
        <f>+IF(D18=0,"",'Ark1'!AE76)</f>
        <v>1.6625983184160564</v>
      </c>
      <c r="H18" s="114">
        <f>+IF(D18=0,"",'Ark1'!AF76)</f>
        <v>1.5384446688760378</v>
      </c>
      <c r="I18" s="5">
        <f>+IF(D18=0,"",'Ark1'!S76)</f>
        <v>5.5154975530179442</v>
      </c>
      <c r="J18" s="467">
        <f t="shared" si="1"/>
        <v>8.5731666730318956E-2</v>
      </c>
      <c r="K18" s="423"/>
      <c r="L18" s="426">
        <f>+'Ark1'!AR76</f>
        <v>188.84265734265736</v>
      </c>
      <c r="M18" s="427">
        <f>+IF(E18=0,"",'Ark1'!AS76)</f>
        <v>30.16866554876432</v>
      </c>
      <c r="N18" s="423"/>
      <c r="O18" s="375">
        <f>+IF(E18=0,"",'Ark1'!T76)</f>
        <v>7.7096247960848254</v>
      </c>
      <c r="P18" s="113">
        <f t="shared" si="2"/>
        <v>3.5711752606564673E-2</v>
      </c>
      <c r="Q18" s="19">
        <f>+IF(D18=0,"",'Ark1'!U76)</f>
        <v>208.96541598694935</v>
      </c>
      <c r="R18" s="115">
        <f t="shared" si="3"/>
        <v>-6.3148515715789699</v>
      </c>
      <c r="S18" s="115">
        <f>+IF(D18=0,"",'Ark1'!W76)</f>
        <v>74.388254486133775</v>
      </c>
      <c r="T18" s="424">
        <f>+IF(D18=0,"",'Ark1'!AG76)</f>
        <v>512.86538461538476</v>
      </c>
      <c r="U18" s="115">
        <f t="shared" si="4"/>
        <v>-7.7135627530361717</v>
      </c>
      <c r="V18" s="115">
        <f>+IF(D18=0,"",'Ark1'!AH76)</f>
        <v>92.985318107667212</v>
      </c>
      <c r="W18" s="389">
        <f>+IF(D18=0,"",'Ark1'!AI76)</f>
        <v>59.380097879282225</v>
      </c>
      <c r="X18" s="115">
        <f>+IF(D18=0,"",'Ark1'!X76)</f>
        <v>0.48939641109298526</v>
      </c>
      <c r="Y18" s="424">
        <f>+IF(D18=0,"",'Ark1'!Y76)</f>
        <v>53.465397735417802</v>
      </c>
      <c r="Z18" s="375">
        <f>+IF(D18=0,"",'Ark1'!Z76)</f>
        <v>1.6451534303940314</v>
      </c>
      <c r="AA18" s="375">
        <f>+IF(D18=0,"",'Ark1'!AA76)</f>
        <v>2.0220292545371534</v>
      </c>
      <c r="AB18" s="115">
        <f t="shared" si="5"/>
        <v>407.44690956996374</v>
      </c>
      <c r="AC18" s="430"/>
      <c r="AD18" s="26"/>
      <c r="AI18"/>
      <c r="AK18"/>
      <c r="AM18"/>
      <c r="AP18"/>
      <c r="AU18"/>
      <c r="AW18"/>
      <c r="BA18"/>
      <c r="BC18"/>
      <c r="BD18"/>
      <c r="BF18"/>
    </row>
    <row r="19" spans="1:58" ht="15.6">
      <c r="A19" s="26"/>
      <c r="B19" s="404">
        <f>+'Ark1'!C77</f>
        <v>2024</v>
      </c>
      <c r="C19" s="91">
        <f>+'Ark1'!E77</f>
        <v>11</v>
      </c>
      <c r="D19" s="91">
        <f>+'Ark1'!Q77</f>
        <v>264</v>
      </c>
      <c r="E19" s="460">
        <f>+IF(D19=0,"",'Ark1'!R77)</f>
        <v>527</v>
      </c>
      <c r="F19" s="115">
        <f t="shared" si="0"/>
        <v>-16</v>
      </c>
      <c r="G19" s="114">
        <f>+IF(D19=0,"",'Ark1'!AE77)</f>
        <v>1.4293463520477352</v>
      </c>
      <c r="H19" s="114">
        <f>+IF(D19=0,"",'Ark1'!AF77)</f>
        <v>1.3923020454310513</v>
      </c>
      <c r="I19" s="5">
        <f>+IF(D19=0,"",'Ark1'!S77)</f>
        <v>5.5806451612903212</v>
      </c>
      <c r="J19" s="467">
        <f t="shared" si="1"/>
        <v>8.6180216640876495E-2</v>
      </c>
      <c r="K19" s="423"/>
      <c r="L19" s="426">
        <f>+'Ark1'!AR77</f>
        <v>192.24279835390945</v>
      </c>
      <c r="M19" s="427">
        <f>+IF(E19=0,"",'Ark1'!AS77)</f>
        <v>30.434154505553003</v>
      </c>
      <c r="N19" s="423"/>
      <c r="O19" s="375">
        <f>+IF(E19=0,"",'Ark1'!T77)</f>
        <v>7.9601518026565454</v>
      </c>
      <c r="P19" s="113">
        <f t="shared" si="2"/>
        <v>-2.1431991081944268E-2</v>
      </c>
      <c r="Q19" s="19">
        <f>+IF(D19=0,"",'Ark1'!U77)</f>
        <v>219.97628083491449</v>
      </c>
      <c r="R19" s="115">
        <f t="shared" si="3"/>
        <v>0.25454971152601047</v>
      </c>
      <c r="S19" s="115">
        <f>+IF(D19=0,"",'Ark1'!W77)</f>
        <v>78.178368121442105</v>
      </c>
      <c r="T19" s="424">
        <f>+IF(D19=0,"",'Ark1'!AG77)</f>
        <v>528.93004115226336</v>
      </c>
      <c r="U19" s="115">
        <f t="shared" si="4"/>
        <v>5.6703512297826819</v>
      </c>
      <c r="V19" s="115">
        <f>+IF(D19=0,"",'Ark1'!AH77)</f>
        <v>91.840607210626175</v>
      </c>
      <c r="W19" s="389">
        <f>+IF(D19=0,"",'Ark1'!AI77)</f>
        <v>49.905123339658438</v>
      </c>
      <c r="X19" s="115">
        <f>+IF(D19=0,"",'Ark1'!X77)</f>
        <v>1.1385199240986719</v>
      </c>
      <c r="Y19" s="424">
        <f>+IF(D19=0,"",'Ark1'!Y77)</f>
        <v>56.520704230054051</v>
      </c>
      <c r="Z19" s="375">
        <f>+IF(D19=0,"",'Ark1'!Z77)</f>
        <v>1.6737297036166865</v>
      </c>
      <c r="AA19" s="375">
        <f>+IF(D19=0,"",'Ark1'!AA77)</f>
        <v>1.9442725638096376</v>
      </c>
      <c r="AB19" s="115">
        <f t="shared" si="5"/>
        <v>415.88917951360941</v>
      </c>
      <c r="AC19" s="430"/>
      <c r="AD19" s="26"/>
      <c r="AI19"/>
      <c r="AK19"/>
      <c r="AM19"/>
      <c r="AP19"/>
      <c r="AU19"/>
      <c r="AW19"/>
      <c r="BA19"/>
      <c r="BC19"/>
      <c r="BD19"/>
      <c r="BF19"/>
    </row>
    <row r="20" spans="1:58" ht="15.6">
      <c r="A20" s="26"/>
      <c r="B20" s="404">
        <f>+'Ark1'!C78</f>
        <v>2024</v>
      </c>
      <c r="C20" s="91">
        <f>+'Ark1'!E78</f>
        <v>12</v>
      </c>
      <c r="D20" s="91">
        <f>+'Ark1'!Q78</f>
        <v>222</v>
      </c>
      <c r="E20" s="460">
        <f>+IF(D20=0,"",'Ark1'!R78)</f>
        <v>472</v>
      </c>
      <c r="F20" s="115">
        <f t="shared" si="0"/>
        <v>-23</v>
      </c>
      <c r="G20" s="114">
        <f>+IF(D20=0,"",'Ark1'!AE78)</f>
        <v>1.2801735828586924</v>
      </c>
      <c r="H20" s="114">
        <f>+IF(D20=0,"",'Ark1'!AF78)</f>
        <v>1.2472655531316879</v>
      </c>
      <c r="I20" s="5">
        <f>+IF(D20=0,"",'Ark1'!S78)</f>
        <v>5.4819532908704884</v>
      </c>
      <c r="J20" s="467">
        <f t="shared" si="1"/>
        <v>-9.3804284887087697E-2</v>
      </c>
      <c r="K20" s="423"/>
      <c r="L20" s="426">
        <f>+'Ark1'!AR78</f>
        <v>192.62979683972912</v>
      </c>
      <c r="M20" s="427">
        <f>+IF(E20=0,"",'Ark1'!AS78)</f>
        <v>30.170837772335112</v>
      </c>
      <c r="N20" s="423"/>
      <c r="O20" s="375">
        <f>+IF(E20=0,"",'Ark1'!T78)</f>
        <v>7.851694915254237</v>
      </c>
      <c r="P20" s="113">
        <f t="shared" si="2"/>
        <v>-6.890943331620214E-3</v>
      </c>
      <c r="Q20" s="19">
        <f>+IF(D20=0,"",'Ark1'!U78)</f>
        <v>220.02394067796601</v>
      </c>
      <c r="R20" s="115">
        <f t="shared" si="3"/>
        <v>-5.1974734634482331</v>
      </c>
      <c r="S20" s="115">
        <f>+IF(D20=0,"",'Ark1'!W78)</f>
        <v>73.940677966101703</v>
      </c>
      <c r="T20" s="424">
        <f>+IF(D20=0,"",'Ark1'!AG78)</f>
        <v>544.95711060948065</v>
      </c>
      <c r="U20" s="115">
        <f t="shared" si="4"/>
        <v>9.654535502184558</v>
      </c>
      <c r="V20" s="115">
        <f>+IF(D20=0,"",'Ark1'!AH78)</f>
        <v>93.644067796610173</v>
      </c>
      <c r="W20" s="389">
        <f>+IF(D20=0,"",'Ark1'!AI78)</f>
        <v>51.48305084745764</v>
      </c>
      <c r="X20" s="115">
        <f>+IF(D20=0,"",'Ark1'!X78)</f>
        <v>0.63559322033898302</v>
      </c>
      <c r="Y20" s="424">
        <f>+IF(D20=0,"",'Ark1'!Y78)</f>
        <v>57.685590309766994</v>
      </c>
      <c r="Z20" s="375">
        <f>+IF(D20=0,"",'Ark1'!Z78)</f>
        <v>1.5754638751170937</v>
      </c>
      <c r="AA20" s="375">
        <f>+IF(D20=0,"",'Ark1'!AA78)</f>
        <v>2.0899368675424466</v>
      </c>
      <c r="AB20" s="115">
        <f t="shared" si="5"/>
        <v>403.7454258223936</v>
      </c>
      <c r="AC20" s="430"/>
      <c r="AD20" s="26"/>
      <c r="AI20"/>
      <c r="AK20"/>
      <c r="AM20"/>
      <c r="AP20"/>
      <c r="AU20"/>
      <c r="AW20"/>
      <c r="BA20"/>
      <c r="BC20"/>
      <c r="BD20"/>
      <c r="BF20"/>
    </row>
    <row r="21" spans="1:58" ht="15.6">
      <c r="A21" s="26"/>
      <c r="B21" s="404">
        <f>+'Ark1'!C79</f>
        <v>2024</v>
      </c>
      <c r="C21" s="91">
        <f>+'Ark1'!E79</f>
        <v>13</v>
      </c>
      <c r="D21" s="91">
        <f>+'Ark1'!Q79</f>
        <v>70</v>
      </c>
      <c r="E21" s="460">
        <f>+IF(D21=0,"",'Ark1'!R79)</f>
        <v>160</v>
      </c>
      <c r="F21" s="115">
        <f t="shared" si="0"/>
        <v>-305</v>
      </c>
      <c r="G21" s="114">
        <f>+IF(D21=0,"",'Ark1'!AE79)</f>
        <v>0.43395714673176022</v>
      </c>
      <c r="H21" s="114">
        <f>+IF(D21=0,"",'Ark1'!AF79)</f>
        <v>0.40361056098467907</v>
      </c>
      <c r="I21" s="5">
        <f>+IF(D21=0,"",'Ark1'!S79)</f>
        <v>5.1687500000000002</v>
      </c>
      <c r="J21" s="467">
        <f t="shared" si="1"/>
        <v>-0.13362580993520456</v>
      </c>
      <c r="K21" s="423"/>
      <c r="L21" s="426">
        <f>+'Ark1'!AR79</f>
        <v>191.46715328467153</v>
      </c>
      <c r="M21" s="427">
        <f>+IF(E21=0,"",'Ark1'!AS79)</f>
        <v>29.520473995170931</v>
      </c>
      <c r="N21" s="423"/>
      <c r="O21" s="375">
        <f>+IF(E21=0,"",'Ark1'!T79)</f>
        <v>7.2125000000000004</v>
      </c>
      <c r="P21" s="113">
        <f t="shared" si="2"/>
        <v>-0.52728494623656097</v>
      </c>
      <c r="Q21" s="19">
        <f>+IF(D21=0,"",'Ark1'!U79)</f>
        <v>210.03687500000001</v>
      </c>
      <c r="R21" s="115">
        <f t="shared" si="3"/>
        <v>-5.6381787634411182</v>
      </c>
      <c r="S21" s="115">
        <f>+IF(D21=0,"",'Ark1'!W79)</f>
        <v>65.625</v>
      </c>
      <c r="T21" s="424">
        <f>+IF(D21=0,"",'Ark1'!AG79)</f>
        <v>537.22627737226253</v>
      </c>
      <c r="U21" s="115">
        <f t="shared" si="4"/>
        <v>11.035801181786383</v>
      </c>
      <c r="V21" s="115">
        <f>+IF(D21=0,"",'Ark1'!AH79)</f>
        <v>85</v>
      </c>
      <c r="W21" s="389">
        <f>+IF(D21=0,"",'Ark1'!AI79)</f>
        <v>46.25</v>
      </c>
      <c r="X21" s="115">
        <f>+IF(D21=0,"",'Ark1'!X79)</f>
        <v>0</v>
      </c>
      <c r="Y21" s="424">
        <f>+IF(D21=0,"",'Ark1'!Y79)</f>
        <v>53.444708135926561</v>
      </c>
      <c r="Z21" s="375">
        <f>+IF(D21=0,"",'Ark1'!Z79)</f>
        <v>1.5701189246359644</v>
      </c>
      <c r="AA21" s="375">
        <f>+IF(D21=0,"",'Ark1'!AA79)</f>
        <v>2.237150810741197</v>
      </c>
      <c r="AB21" s="115">
        <f t="shared" si="5"/>
        <v>390.96537873641324</v>
      </c>
      <c r="AC21" s="430"/>
      <c r="AD21" s="26"/>
      <c r="AI21"/>
      <c r="AK21"/>
      <c r="AM21"/>
      <c r="AP21"/>
      <c r="AU21"/>
      <c r="AW21"/>
      <c r="BA21"/>
      <c r="BC21"/>
      <c r="BD21"/>
      <c r="BF21"/>
    </row>
    <row r="22" spans="1:58" ht="15.6">
      <c r="A22" s="26"/>
      <c r="B22" s="404">
        <f>+'Ark1'!C80</f>
        <v>2024</v>
      </c>
      <c r="C22" s="91">
        <f>+'Ark1'!E80</f>
        <v>14</v>
      </c>
      <c r="D22" s="91">
        <f>+'Ark1'!Q80</f>
        <v>231</v>
      </c>
      <c r="E22" s="460">
        <f>+IF(D22=0,"",'Ark1'!R80)</f>
        <v>588</v>
      </c>
      <c r="F22" s="115">
        <f t="shared" si="0"/>
        <v>473</v>
      </c>
      <c r="G22" s="114">
        <f>+IF(D22=0,"",'Ark1'!AE80)</f>
        <v>1.5947925142392188</v>
      </c>
      <c r="H22" s="114">
        <f>+IF(D22=0,"",'Ark1'!AF80)</f>
        <v>1.662838183834505</v>
      </c>
      <c r="I22" s="5">
        <f>+IF(D22=0,"",'Ark1'!S80)</f>
        <v>6.2691652470187389</v>
      </c>
      <c r="J22" s="467">
        <f t="shared" si="1"/>
        <v>0.71264350788830555</v>
      </c>
      <c r="K22" s="423"/>
      <c r="L22" s="426">
        <f>+'Ark1'!AR80</f>
        <v>193.21946902654872</v>
      </c>
      <c r="M22" s="427">
        <f>+IF(E22=0,"",'Ark1'!AS80)</f>
        <v>32.463596854726184</v>
      </c>
      <c r="N22" s="423"/>
      <c r="O22" s="375">
        <f>+IF(E22=0,"",'Ark1'!T80)</f>
        <v>8.2108843537414948</v>
      </c>
      <c r="P22" s="113">
        <f t="shared" si="2"/>
        <v>0.31523217982845164</v>
      </c>
      <c r="Q22" s="19">
        <f>+IF(D22=0,"",'Ark1'!U80)</f>
        <v>235.46462585034033</v>
      </c>
      <c r="R22" s="115">
        <f t="shared" si="3"/>
        <v>10.139408459035934</v>
      </c>
      <c r="S22" s="115">
        <f>+IF(D22=0,"",'Ark1'!W80)</f>
        <v>82.482993197278915</v>
      </c>
      <c r="T22" s="424">
        <f>+IF(D22=0,"",'Ark1'!AG80)</f>
        <v>524.91681415929202</v>
      </c>
      <c r="U22" s="115">
        <f t="shared" si="4"/>
        <v>-9.3019358407079835</v>
      </c>
      <c r="V22" s="115">
        <f>+IF(D22=0,"",'Ark1'!AH80)</f>
        <v>95.748299319727877</v>
      </c>
      <c r="W22" s="389">
        <f>+IF(D22=0,"",'Ark1'!AI80)</f>
        <v>67.346938775510225</v>
      </c>
      <c r="X22" s="115">
        <f>+IF(D22=0,"",'Ark1'!X80)</f>
        <v>1.0204081632653061</v>
      </c>
      <c r="Y22" s="424">
        <f>+IF(D22=0,"",'Ark1'!Y80)</f>
        <v>50.851973791244681</v>
      </c>
      <c r="Z22" s="375">
        <f>+IF(D22=0,"",'Ark1'!Z80)</f>
        <v>1.7311518805303057</v>
      </c>
      <c r="AA22" s="375">
        <f>+IF(D22=0,"",'Ark1'!AA80)</f>
        <v>1.9491190841795716</v>
      </c>
      <c r="AB22" s="115">
        <f t="shared" si="5"/>
        <v>448.57512561768669</v>
      </c>
      <c r="AC22" s="430"/>
      <c r="AD22" s="26"/>
      <c r="AI22"/>
      <c r="AK22"/>
      <c r="AM22"/>
      <c r="AP22"/>
      <c r="AU22"/>
      <c r="AW22"/>
      <c r="BA22"/>
      <c r="BC22"/>
      <c r="BD22"/>
      <c r="BF22"/>
    </row>
    <row r="23" spans="1:58" ht="15.6">
      <c r="A23" s="26"/>
      <c r="B23" s="404">
        <f>+'Ark1'!C81</f>
        <v>2024</v>
      </c>
      <c r="C23" s="91">
        <f>+'Ark1'!E81</f>
        <v>15</v>
      </c>
      <c r="D23" s="91">
        <f>+'Ark1'!Q81</f>
        <v>277</v>
      </c>
      <c r="E23" s="460">
        <f>+IF(D23=0,"",'Ark1'!R81)</f>
        <v>774</v>
      </c>
      <c r="F23" s="115">
        <f t="shared" si="0"/>
        <v>245</v>
      </c>
      <c r="G23" s="114">
        <f>+IF(D23=0,"",'Ark1'!AE81)</f>
        <v>2.09926769731489</v>
      </c>
      <c r="H23" s="114">
        <f>+IF(D23=0,"",'Ark1'!AF81)</f>
        <v>2.1687052247329994</v>
      </c>
      <c r="I23" s="5">
        <f>+IF(D23=0,"",'Ark1'!S81)</f>
        <v>6.1526520051746445</v>
      </c>
      <c r="J23" s="467">
        <f t="shared" si="1"/>
        <v>0.67061041727294235</v>
      </c>
      <c r="K23" s="423"/>
      <c r="L23" s="426">
        <f>+'Ark1'!AR81</f>
        <v>193.29251700680271</v>
      </c>
      <c r="M23" s="427">
        <f>+IF(E23=0,"",'Ark1'!AS81)</f>
        <v>32.207048368920162</v>
      </c>
      <c r="N23" s="423"/>
      <c r="O23" s="375">
        <f>+IF(E23=0,"",'Ark1'!T81)</f>
        <v>8.1937984496124017</v>
      </c>
      <c r="P23" s="113">
        <f t="shared" si="2"/>
        <v>0.25239958382790384</v>
      </c>
      <c r="Q23" s="19">
        <f>+IF(D23=0,"",'Ark1'!U81)</f>
        <v>233.29883720930215</v>
      </c>
      <c r="R23" s="115">
        <f t="shared" si="3"/>
        <v>4.7816349408712711</v>
      </c>
      <c r="S23" s="115">
        <f>+IF(D23=0,"",'Ark1'!W81)</f>
        <v>80.490956072351437</v>
      </c>
      <c r="T23" s="424">
        <f>+IF(D23=0,"",'Ark1'!AG81)</f>
        <v>513.25170068027217</v>
      </c>
      <c r="U23" s="115">
        <f t="shared" si="4"/>
        <v>-35.163468980406606</v>
      </c>
      <c r="V23" s="115">
        <f>+IF(D23=0,"",'Ark1'!AH81)</f>
        <v>94.444444444444443</v>
      </c>
      <c r="W23" s="389">
        <f>+IF(D23=0,"",'Ark1'!AI81)</f>
        <v>63.307493540051645</v>
      </c>
      <c r="X23" s="115">
        <f>+IF(D23=0,"",'Ark1'!X81)</f>
        <v>0.90439276485788123</v>
      </c>
      <c r="Y23" s="424">
        <f>+IF(D23=0,"",'Ark1'!Y81)</f>
        <v>50.555227673897697</v>
      </c>
      <c r="Z23" s="375">
        <f>+IF(D23=0,"",'Ark1'!Z81)</f>
        <v>1.8044346522752048</v>
      </c>
      <c r="AA23" s="375">
        <f>+IF(D23=0,"",'Ark1'!AA81)</f>
        <v>1.8422721592455995</v>
      </c>
      <c r="AB23" s="115">
        <f t="shared" si="5"/>
        <v>454.55053904367793</v>
      </c>
      <c r="AC23" s="430"/>
      <c r="AD23" s="26"/>
      <c r="AI23"/>
      <c r="AK23"/>
      <c r="AM23"/>
      <c r="AP23"/>
      <c r="AU23"/>
      <c r="AW23"/>
      <c r="BA23"/>
      <c r="BC23"/>
      <c r="BD23"/>
      <c r="BF23"/>
    </row>
    <row r="24" spans="1:58" ht="15.6">
      <c r="A24" s="26"/>
      <c r="B24" s="404">
        <f>+'Ark1'!C82</f>
        <v>2024</v>
      </c>
      <c r="C24" s="91">
        <f>+'Ark1'!E82</f>
        <v>16</v>
      </c>
      <c r="D24" s="91">
        <f>+'Ark1'!Q82</f>
        <v>271</v>
      </c>
      <c r="E24" s="460">
        <f>+IF(D24=0,"",'Ark1'!R82)</f>
        <v>885</v>
      </c>
      <c r="F24" s="115">
        <f t="shared" si="0"/>
        <v>64</v>
      </c>
      <c r="G24" s="114">
        <f>+IF(D24=0,"",'Ark1'!AE82)</f>
        <v>2.4003254678600494</v>
      </c>
      <c r="H24" s="114">
        <f>+IF(D24=0,"",'Ark1'!AF82)</f>
        <v>2.3964877729932557</v>
      </c>
      <c r="I24" s="5">
        <f>+IF(D24=0,"",'Ark1'!S82)</f>
        <v>6.3062146892655377</v>
      </c>
      <c r="J24" s="467">
        <f t="shared" si="1"/>
        <v>0.15030725930207733</v>
      </c>
      <c r="K24" s="423"/>
      <c r="L24" s="426">
        <f>+'Ark1'!AR82</f>
        <v>189.45687645687647</v>
      </c>
      <c r="M24" s="427">
        <f>+IF(E24=0,"",'Ark1'!AS82)</f>
        <v>32.500745221696363</v>
      </c>
      <c r="N24" s="423"/>
      <c r="O24" s="375">
        <f>+IF(E24=0,"",'Ark1'!T82)</f>
        <v>8.3378531073446354</v>
      </c>
      <c r="P24" s="113">
        <f t="shared" si="2"/>
        <v>0.13444263231418496</v>
      </c>
      <c r="Q24" s="19">
        <f>+IF(D24=0,"",'Ark1'!U82)</f>
        <v>225.46802259886996</v>
      </c>
      <c r="R24" s="115">
        <f t="shared" si="3"/>
        <v>-9.7755827604481169</v>
      </c>
      <c r="S24" s="115">
        <f>+IF(D24=0,"",'Ark1'!W82)</f>
        <v>84.180790960451986</v>
      </c>
      <c r="T24" s="424">
        <f>+IF(D24=0,"",'Ark1'!AG82)</f>
        <v>497.7167832167832</v>
      </c>
      <c r="U24" s="115">
        <f t="shared" si="4"/>
        <v>-26.089949950299058</v>
      </c>
      <c r="V24" s="115">
        <f>+IF(D24=0,"",'Ark1'!AH82)</f>
        <v>96.384180790960485</v>
      </c>
      <c r="W24" s="389">
        <f>+IF(D24=0,"",'Ark1'!AI82)</f>
        <v>69.265536723163862</v>
      </c>
      <c r="X24" s="115">
        <f>+IF(D24=0,"",'Ark1'!X82)</f>
        <v>1.4689265536723162</v>
      </c>
      <c r="Y24" s="424">
        <f>+IF(D24=0,"",'Ark1'!Y82)</f>
        <v>59.034025858688359</v>
      </c>
      <c r="Z24" s="375">
        <f>+IF(D24=0,"",'Ark1'!Z82)</f>
        <v>1.9021295883450404</v>
      </c>
      <c r="AA24" s="375">
        <f>+IF(D24=0,"",'Ark1'!AA82)</f>
        <v>2.0617533871125304</v>
      </c>
      <c r="AB24" s="115">
        <f t="shared" si="5"/>
        <v>453.00466088696504</v>
      </c>
      <c r="AC24" s="430"/>
      <c r="AD24" s="26"/>
      <c r="AI24"/>
      <c r="AK24"/>
      <c r="AM24"/>
      <c r="AP24"/>
      <c r="AU24"/>
      <c r="AW24"/>
      <c r="BA24"/>
      <c r="BC24"/>
      <c r="BD24"/>
      <c r="BF24"/>
    </row>
    <row r="25" spans="1:58" ht="15.6">
      <c r="A25" s="26"/>
      <c r="B25" s="404">
        <f>+'Ark1'!C83</f>
        <v>2024</v>
      </c>
      <c r="C25" s="91">
        <f>+'Ark1'!E83</f>
        <v>17</v>
      </c>
      <c r="D25" s="91">
        <f>+'Ark1'!Q83</f>
        <v>270</v>
      </c>
      <c r="E25" s="460">
        <f>+IF(D25=0,"",'Ark1'!R83)</f>
        <v>853</v>
      </c>
      <c r="F25" s="115">
        <f t="shared" si="0"/>
        <v>116</v>
      </c>
      <c r="G25" s="114">
        <f>+IF(D25=0,"",'Ark1'!AE83)</f>
        <v>2.3135340385136969</v>
      </c>
      <c r="H25" s="114">
        <f>+IF(D25=0,"",'Ark1'!AF83)</f>
        <v>2.3461918336703516</v>
      </c>
      <c r="I25" s="5">
        <f>+IF(D25=0,"",'Ark1'!S83)</f>
        <v>6.1137162954279027</v>
      </c>
      <c r="J25" s="467">
        <f t="shared" si="1"/>
        <v>0.18698630899642232</v>
      </c>
      <c r="K25" s="423"/>
      <c r="L25" s="426">
        <f>+'Ark1'!AR83</f>
        <v>192.01575757575756</v>
      </c>
      <c r="M25" s="427">
        <f>+IF(E25=0,"",'Ark1'!AS83)</f>
        <v>32.211380077691146</v>
      </c>
      <c r="N25" s="423"/>
      <c r="O25" s="375">
        <f>+IF(E25=0,"",'Ark1'!T83)</f>
        <v>8.2039859320046897</v>
      </c>
      <c r="P25" s="113">
        <f t="shared" si="2"/>
        <v>0.14971184787985869</v>
      </c>
      <c r="Q25" s="19">
        <f>+IF(D25=0,"",'Ark1'!U83)</f>
        <v>229.01688159437296</v>
      </c>
      <c r="R25" s="115">
        <f t="shared" si="3"/>
        <v>-3.6975010379203184</v>
      </c>
      <c r="S25" s="115">
        <f>+IF(D25=0,"",'Ark1'!W83)</f>
        <v>84.173505275498258</v>
      </c>
      <c r="T25" s="424">
        <f>+IF(D25=0,"",'Ark1'!AG83)</f>
        <v>519.56242424242419</v>
      </c>
      <c r="U25" s="115">
        <f t="shared" si="4"/>
        <v>-10.922039034412023</v>
      </c>
      <c r="V25" s="115">
        <f>+IF(D25=0,"",'Ark1'!AH83)</f>
        <v>95.896834701055127</v>
      </c>
      <c r="W25" s="389">
        <f>+IF(D25=0,"",'Ark1'!AI83)</f>
        <v>64.947245017585004</v>
      </c>
      <c r="X25" s="115">
        <f>+IF(D25=0,"",'Ark1'!X83)</f>
        <v>0.23446658851113719</v>
      </c>
      <c r="Y25" s="424">
        <f>+IF(D25=0,"",'Ark1'!Y83)</f>
        <v>46.647514844359911</v>
      </c>
      <c r="Z25" s="375">
        <f>+IF(D25=0,"",'Ark1'!Z83)</f>
        <v>1.7758209036941364</v>
      </c>
      <c r="AA25" s="375">
        <f>+IF(D25=0,"",'Ark1'!AA83)</f>
        <v>1.81710849750723</v>
      </c>
      <c r="AB25" s="115">
        <f t="shared" si="5"/>
        <v>440.78799949458102</v>
      </c>
      <c r="AC25" s="430"/>
      <c r="AD25" s="26"/>
      <c r="AI25"/>
      <c r="AK25"/>
      <c r="AM25"/>
      <c r="AP25"/>
      <c r="AU25"/>
      <c r="AW25"/>
      <c r="BA25"/>
      <c r="BC25"/>
      <c r="BD25"/>
      <c r="BF25"/>
    </row>
    <row r="26" spans="1:58" ht="15.6">
      <c r="A26" s="26"/>
      <c r="B26" s="404">
        <f>+'Ark1'!C84</f>
        <v>2024</v>
      </c>
      <c r="C26" s="91">
        <f>+'Ark1'!E84</f>
        <v>18</v>
      </c>
      <c r="D26" s="91">
        <f>+'Ark1'!Q84</f>
        <v>251</v>
      </c>
      <c r="E26" s="460">
        <f>+IF(D26=0,"",'Ark1'!R84)</f>
        <v>665</v>
      </c>
      <c r="F26" s="115">
        <f t="shared" si="0"/>
        <v>-5</v>
      </c>
      <c r="G26" s="114">
        <f>+IF(D26=0,"",'Ark1'!AE84)</f>
        <v>1.8036343911038784</v>
      </c>
      <c r="H26" s="114">
        <f>+IF(D26=0,"",'Ark1'!AF84)</f>
        <v>1.8409841478195696</v>
      </c>
      <c r="I26" s="5">
        <f>+IF(D26=0,"",'Ark1'!S84)</f>
        <v>6.0557228915662638</v>
      </c>
      <c r="J26" s="467">
        <f t="shared" si="1"/>
        <v>8.5573637834919225E-2</v>
      </c>
      <c r="K26" s="423"/>
      <c r="L26" s="426">
        <f>+'Ark1'!AR84</f>
        <v>193.01743264659277</v>
      </c>
      <c r="M26" s="427">
        <f>+IF(E26=0,"",'Ark1'!AS84)</f>
        <v>31.834772376708024</v>
      </c>
      <c r="N26" s="423"/>
      <c r="O26" s="375">
        <f>+IF(E26=0,"",'Ark1'!T84)</f>
        <v>8.0661654135338363</v>
      </c>
      <c r="P26" s="113">
        <f t="shared" si="2"/>
        <v>-0.22338682527213294</v>
      </c>
      <c r="Q26" s="19">
        <f>+IF(D26=0,"",'Ark1'!U84)</f>
        <v>230.50556390977439</v>
      </c>
      <c r="R26" s="115">
        <f t="shared" si="3"/>
        <v>-6.7438390753001727</v>
      </c>
      <c r="S26" s="115">
        <f>+IF(D26=0,"",'Ark1'!W84)</f>
        <v>79.248120300751893</v>
      </c>
      <c r="T26" s="424">
        <f>+IF(D26=0,"",'Ark1'!AG84)</f>
        <v>525.87004754358156</v>
      </c>
      <c r="U26" s="115">
        <f t="shared" si="4"/>
        <v>-15.410197479389581</v>
      </c>
      <c r="V26" s="115">
        <f>+IF(D26=0,"",'Ark1'!AH84)</f>
        <v>94.586466165413526</v>
      </c>
      <c r="W26" s="389">
        <f>+IF(D26=0,"",'Ark1'!AI84)</f>
        <v>65.263157894736821</v>
      </c>
      <c r="X26" s="115">
        <f>+IF(D26=0,"",'Ark1'!X84)</f>
        <v>1.0526315789473681</v>
      </c>
      <c r="Y26" s="424">
        <f>+IF(D26=0,"",'Ark1'!Y84)</f>
        <v>53.594879250026239</v>
      </c>
      <c r="Z26" s="375">
        <f>+IF(D26=0,"",'Ark1'!Z84)</f>
        <v>1.7098856635356747</v>
      </c>
      <c r="AA26" s="375">
        <f>+IF(D26=0,"",'Ark1'!AA84)</f>
        <v>2.0056644303633746</v>
      </c>
      <c r="AB26" s="115">
        <f t="shared" si="5"/>
        <v>438.33179886647031</v>
      </c>
      <c r="AC26" s="430"/>
      <c r="AD26" s="26"/>
      <c r="AI26"/>
      <c r="AK26"/>
      <c r="AM26"/>
      <c r="AP26"/>
      <c r="AU26"/>
      <c r="AW26"/>
      <c r="BA26"/>
      <c r="BC26"/>
      <c r="BD26"/>
      <c r="BF26"/>
    </row>
    <row r="27" spans="1:58" ht="15.6">
      <c r="A27" s="26"/>
      <c r="B27" s="404">
        <f>+'Ark1'!C85</f>
        <v>2024</v>
      </c>
      <c r="C27" s="91">
        <f>+'Ark1'!E85</f>
        <v>19</v>
      </c>
      <c r="D27" s="91">
        <f>+'Ark1'!Q85</f>
        <v>225</v>
      </c>
      <c r="E27" s="460">
        <f>+IF(D27=0,"",'Ark1'!R85)</f>
        <v>587</v>
      </c>
      <c r="F27" s="115">
        <f t="shared" si="0"/>
        <v>-269</v>
      </c>
      <c r="G27" s="114">
        <f>+IF(D27=0,"",'Ark1'!AE85)</f>
        <v>1.5920802820721456</v>
      </c>
      <c r="H27" s="114">
        <f>+IF(D27=0,"",'Ark1'!AF85)</f>
        <v>1.6128701205189344</v>
      </c>
      <c r="I27" s="5">
        <f>+IF(D27=0,"",'Ark1'!S85)</f>
        <v>6.0119453924914703</v>
      </c>
      <c r="J27" s="467">
        <f t="shared" si="1"/>
        <v>-0.15998443206993151</v>
      </c>
      <c r="K27" s="423"/>
      <c r="L27" s="426">
        <f>+'Ark1'!AR85</f>
        <v>192.3424908424908</v>
      </c>
      <c r="M27" s="427">
        <f>+IF(E27=0,"",'Ark1'!AS85)</f>
        <v>31.843748984448201</v>
      </c>
      <c r="N27" s="423"/>
      <c r="O27" s="375">
        <f>+IF(E27=0,"",'Ark1'!T85)</f>
        <v>7.916524701873934</v>
      </c>
      <c r="P27" s="113">
        <f t="shared" si="2"/>
        <v>-0.53557810186438459</v>
      </c>
      <c r="Q27" s="19">
        <f>+IF(D27=0,"",'Ark1'!U85)</f>
        <v>228.77802385008528</v>
      </c>
      <c r="R27" s="115">
        <f t="shared" si="3"/>
        <v>-13.067770542437557</v>
      </c>
      <c r="S27" s="115">
        <f>+IF(D27=0,"",'Ark1'!W85)</f>
        <v>81.090289608177187</v>
      </c>
      <c r="T27" s="424">
        <f>+IF(D27=0,"",'Ark1'!AG85)</f>
        <v>519.36080586080595</v>
      </c>
      <c r="U27" s="115">
        <f t="shared" si="4"/>
        <v>-13.94135241257527</v>
      </c>
      <c r="V27" s="115">
        <f>+IF(D27=0,"",'Ark1'!AH85)</f>
        <v>92.504258943781977</v>
      </c>
      <c r="W27" s="389">
        <f>+IF(D27=0,"",'Ark1'!AI85)</f>
        <v>59.79557069846679</v>
      </c>
      <c r="X27" s="115">
        <f>+IF(D27=0,"",'Ark1'!X85)</f>
        <v>0.68143100511073251</v>
      </c>
      <c r="Y27" s="424">
        <f>+IF(D27=0,"",'Ark1'!Y85)</f>
        <v>53.120788182697666</v>
      </c>
      <c r="Z27" s="375">
        <f>+IF(D27=0,"",'Ark1'!Z85)</f>
        <v>1.7230637578290251</v>
      </c>
      <c r="AA27" s="375">
        <f>+IF(D27=0,"",'Ark1'!AA85)</f>
        <v>1.8174385772091859</v>
      </c>
      <c r="AB27" s="115">
        <f t="shared" si="5"/>
        <v>440.49920838924481</v>
      </c>
      <c r="AC27" s="430"/>
      <c r="AD27" s="26"/>
      <c r="AI27"/>
      <c r="AK27"/>
      <c r="AM27"/>
      <c r="AP27"/>
      <c r="AU27"/>
      <c r="AW27"/>
      <c r="BA27"/>
      <c r="BC27"/>
      <c r="BD27"/>
      <c r="BF27"/>
    </row>
    <row r="28" spans="1:58" ht="15.6">
      <c r="A28" s="26"/>
      <c r="B28" s="404">
        <f>+'Ark1'!C86</f>
        <v>2024</v>
      </c>
      <c r="C28" s="91">
        <f>+'Ark1'!E86</f>
        <v>20</v>
      </c>
      <c r="D28" s="91">
        <f>+'Ark1'!Q86</f>
        <v>262</v>
      </c>
      <c r="E28" s="460">
        <f>+IF(D28=0,"",'Ark1'!R86)</f>
        <v>950</v>
      </c>
      <c r="F28" s="115">
        <f t="shared" si="0"/>
        <v>511</v>
      </c>
      <c r="G28" s="114">
        <f>+IF(D28=0,"",'Ark1'!AE86)</f>
        <v>2.5766205587198261</v>
      </c>
      <c r="H28" s="114">
        <f>+IF(D28=0,"",'Ark1'!AF86)</f>
        <v>2.6226897907566151</v>
      </c>
      <c r="I28" s="5">
        <f>+IF(D28=0,"",'Ark1'!S86)</f>
        <v>6.2726315789473679</v>
      </c>
      <c r="J28" s="467">
        <f t="shared" si="1"/>
        <v>8.5843424049873107E-2</v>
      </c>
      <c r="K28" s="423"/>
      <c r="L28" s="426">
        <f>+'Ark1'!AR86</f>
        <v>191.72843822843819</v>
      </c>
      <c r="M28" s="427">
        <f>+IF(E28=0,"",'Ark1'!AS86)</f>
        <v>32.471643567199756</v>
      </c>
      <c r="N28" s="423"/>
      <c r="O28" s="375">
        <f>+IF(E28=0,"",'Ark1'!T86)</f>
        <v>8.0842105263157897</v>
      </c>
      <c r="P28" s="113">
        <f t="shared" si="2"/>
        <v>-0.24380769691883586</v>
      </c>
      <c r="Q28" s="19">
        <f>+IF(D28=0,"",'Ark1'!U86)</f>
        <v>229.86684210526295</v>
      </c>
      <c r="R28" s="115">
        <f t="shared" si="3"/>
        <v>-3.6404471885867054</v>
      </c>
      <c r="S28" s="115">
        <f>+IF(D28=0,"",'Ark1'!W86)</f>
        <v>80</v>
      </c>
      <c r="T28" s="424">
        <f>+IF(D28=0,"",'Ark1'!AG86)</f>
        <v>505.40209790209775</v>
      </c>
      <c r="U28" s="115">
        <f t="shared" si="4"/>
        <v>-15.832914088310133</v>
      </c>
      <c r="V28" s="115">
        <f>+IF(D28=0,"",'Ark1'!AH86)</f>
        <v>90</v>
      </c>
      <c r="W28" s="389">
        <f>+IF(D28=0,"",'Ark1'!AI86)</f>
        <v>66</v>
      </c>
      <c r="X28" s="115">
        <f>+IF(D28=0,"",'Ark1'!X86)</f>
        <v>0.63157894736842113</v>
      </c>
      <c r="Y28" s="424">
        <f>+IF(D28=0,"",'Ark1'!Y86)</f>
        <v>54.159276073122406</v>
      </c>
      <c r="Z28" s="375">
        <f>+IF(D28=0,"",'Ark1'!Z86)</f>
        <v>1.805951687018472</v>
      </c>
      <c r="AA28" s="375">
        <f>+IF(D28=0,"",'Ark1'!AA86)</f>
        <v>1.9399574487722888</v>
      </c>
      <c r="AB28" s="115">
        <f t="shared" si="5"/>
        <v>454.81972286903886</v>
      </c>
      <c r="AC28" s="430"/>
      <c r="AD28" s="26"/>
      <c r="AI28"/>
      <c r="AK28"/>
      <c r="AM28"/>
      <c r="AP28"/>
      <c r="AU28"/>
      <c r="AW28"/>
      <c r="BA28"/>
      <c r="BC28"/>
      <c r="BD28"/>
      <c r="BF28"/>
    </row>
    <row r="29" spans="1:58" ht="15.6">
      <c r="A29" s="26"/>
      <c r="B29" s="404">
        <f>+'Ark1'!C87</f>
        <v>2024</v>
      </c>
      <c r="C29" s="91">
        <f>+'Ark1'!E87</f>
        <v>21</v>
      </c>
      <c r="D29" s="91">
        <f>+'Ark1'!Q87</f>
        <v>281</v>
      </c>
      <c r="E29" s="460">
        <f>+IF(D29=0,"",'Ark1'!R87)</f>
        <v>823</v>
      </c>
      <c r="F29" s="115">
        <f t="shared" si="0"/>
        <v>-45</v>
      </c>
      <c r="G29" s="114">
        <f>+IF(D29=0,"",'Ark1'!AE87)</f>
        <v>2.2321670735014925</v>
      </c>
      <c r="H29" s="114">
        <f>+IF(D29=0,"",'Ark1'!AF87)</f>
        <v>2.2837260497235601</v>
      </c>
      <c r="I29" s="5">
        <f>+IF(D29=0,"",'Ark1'!S87)</f>
        <v>6.2457420924574212</v>
      </c>
      <c r="J29" s="467">
        <f t="shared" si="1"/>
        <v>6.2351088997211868E-2</v>
      </c>
      <c r="K29" s="423"/>
      <c r="L29" s="426">
        <f>+'Ark1'!AR87</f>
        <v>192.39924433249368</v>
      </c>
      <c r="M29" s="427">
        <f>+IF(E29=0,"",'Ark1'!AS87)</f>
        <v>32.242691867531057</v>
      </c>
      <c r="N29" s="423"/>
      <c r="O29" s="375">
        <f>+IF(E29=0,"",'Ark1'!T87)</f>
        <v>7.9599027946537104</v>
      </c>
      <c r="P29" s="113">
        <f t="shared" si="2"/>
        <v>-0.16336909474721129</v>
      </c>
      <c r="Q29" s="19">
        <f>+IF(D29=0,"",'Ark1'!U87)</f>
        <v>231.0453219927094</v>
      </c>
      <c r="R29" s="115">
        <f t="shared" si="3"/>
        <v>-2.4484568091338019</v>
      </c>
      <c r="S29" s="115">
        <f>+IF(D29=0,"",'Ark1'!W87)</f>
        <v>82.503037667071695</v>
      </c>
      <c r="T29" s="424">
        <f>+IF(D29=0,"",'Ark1'!AG87)</f>
        <v>506.29345088161216</v>
      </c>
      <c r="U29" s="115">
        <f t="shared" si="4"/>
        <v>-8.7796623259349076</v>
      </c>
      <c r="V29" s="115">
        <f>+IF(D29=0,"",'Ark1'!AH87)</f>
        <v>96.354799513973262</v>
      </c>
      <c r="W29" s="389">
        <f>+IF(D29=0,"",'Ark1'!AI87)</f>
        <v>67.071688942891853</v>
      </c>
      <c r="X29" s="115">
        <f>+IF(D29=0,"",'Ark1'!X87)</f>
        <v>0.36452004860267329</v>
      </c>
      <c r="Y29" s="424">
        <f>+IF(D29=0,"",'Ark1'!Y87)</f>
        <v>46.016910879206804</v>
      </c>
      <c r="Z29" s="375">
        <f>+IF(D29=0,"",'Ark1'!Z87)</f>
        <v>1.6583493246080063</v>
      </c>
      <c r="AA29" s="375">
        <f>+IF(D29=0,"",'Ark1'!AA87)</f>
        <v>1.7538975144399558</v>
      </c>
      <c r="AB29" s="115">
        <f t="shared" si="5"/>
        <v>456.34665348798933</v>
      </c>
      <c r="AC29" s="430"/>
      <c r="AD29" s="26"/>
      <c r="AI29"/>
      <c r="AK29"/>
      <c r="AM29"/>
      <c r="AP29"/>
      <c r="AU29"/>
      <c r="AW29"/>
      <c r="BA29"/>
      <c r="BC29"/>
      <c r="BD29"/>
      <c r="BF29"/>
    </row>
    <row r="30" spans="1:58" ht="15.6">
      <c r="A30" s="26"/>
      <c r="B30" s="404">
        <f>+'Ark1'!C88</f>
        <v>2024</v>
      </c>
      <c r="C30" s="91">
        <f>+'Ark1'!E88</f>
        <v>22</v>
      </c>
      <c r="D30" s="91">
        <f>+'Ark1'!Q88</f>
        <v>265</v>
      </c>
      <c r="E30" s="460">
        <f>+IF(D30=0,"",'Ark1'!R88)</f>
        <v>906</v>
      </c>
      <c r="F30" s="115">
        <f t="shared" si="0"/>
        <v>88</v>
      </c>
      <c r="G30" s="114">
        <f>+IF(D30=0,"",'Ark1'!AE88)</f>
        <v>2.4572823433685929</v>
      </c>
      <c r="H30" s="114">
        <f>+IF(D30=0,"",'Ark1'!AF88)</f>
        <v>2.4540330148079996</v>
      </c>
      <c r="I30" s="5">
        <f>+IF(D30=0,"",'Ark1'!S88)</f>
        <v>6.2298342541436478</v>
      </c>
      <c r="J30" s="467">
        <f t="shared" si="1"/>
        <v>0.18582447419254766</v>
      </c>
      <c r="K30" s="423"/>
      <c r="L30" s="426">
        <f>+'Ark1'!AR88</f>
        <v>190.79109589041096</v>
      </c>
      <c r="M30" s="427">
        <f>+IF(E30=0,"",'Ark1'!AS88)</f>
        <v>32.162923420787422</v>
      </c>
      <c r="N30" s="423"/>
      <c r="O30" s="375">
        <f>+IF(E30=0,"",'Ark1'!T88)</f>
        <v>7.870860927152318</v>
      </c>
      <c r="P30" s="113">
        <f t="shared" si="2"/>
        <v>-0.31862562541492068</v>
      </c>
      <c r="Q30" s="19">
        <f>+IF(D30=0,"",'Ark1'!U88)</f>
        <v>225.53046357615904</v>
      </c>
      <c r="R30" s="115">
        <f t="shared" si="3"/>
        <v>-7.39141906442768</v>
      </c>
      <c r="S30" s="115">
        <f>+IF(D30=0,"",'Ark1'!W88)</f>
        <v>77.152317880794698</v>
      </c>
      <c r="T30" s="424">
        <f>+IF(D30=0,"",'Ark1'!AG88)</f>
        <v>501.61643835616439</v>
      </c>
      <c r="U30" s="115">
        <f t="shared" si="4"/>
        <v>-18.013750323080671</v>
      </c>
      <c r="V30" s="115">
        <f>+IF(D30=0,"",'Ark1'!AH88)</f>
        <v>96.578366445916132</v>
      </c>
      <c r="W30" s="389">
        <f>+IF(D30=0,"",'Ark1'!AI88)</f>
        <v>72.958057395143499</v>
      </c>
      <c r="X30" s="115">
        <f>+IF(D30=0,"",'Ark1'!X88)</f>
        <v>0.55187637969094927</v>
      </c>
      <c r="Y30" s="424">
        <f>+IF(D30=0,"",'Ark1'!Y88)</f>
        <v>51.158595323781803</v>
      </c>
      <c r="Z30" s="375">
        <f>+IF(D30=0,"",'Ark1'!Z88)</f>
        <v>1.634136276137639</v>
      </c>
      <c r="AA30" s="375">
        <f>+IF(D30=0,"",'Ark1'!AA88)</f>
        <v>2.0005216561620944</v>
      </c>
      <c r="AB30" s="115">
        <f t="shared" si="5"/>
        <v>449.60740185317627</v>
      </c>
      <c r="AC30" s="430"/>
      <c r="AD30" s="26"/>
      <c r="AI30"/>
      <c r="AK30"/>
      <c r="AM30"/>
      <c r="AP30"/>
      <c r="AU30"/>
      <c r="AW30"/>
      <c r="BA30"/>
      <c r="BC30"/>
      <c r="BD30"/>
      <c r="BF30"/>
    </row>
    <row r="31" spans="1:58" ht="15.6">
      <c r="A31" s="26"/>
      <c r="B31" s="404">
        <f>+'Ark1'!C89</f>
        <v>2024</v>
      </c>
      <c r="C31" s="91">
        <f>+'Ark1'!E89</f>
        <v>23</v>
      </c>
      <c r="D31" s="91">
        <f>+'Ark1'!Q89</f>
        <v>285</v>
      </c>
      <c r="E31" s="460">
        <f>+IF(D31=0,"",'Ark1'!R89)</f>
        <v>853</v>
      </c>
      <c r="F31" s="115">
        <f t="shared" si="0"/>
        <v>-334</v>
      </c>
      <c r="G31" s="114">
        <f>+IF(D31=0,"",'Ark1'!AE89)</f>
        <v>2.3135340385136969</v>
      </c>
      <c r="H31" s="114">
        <f>+IF(D31=0,"",'Ark1'!AF89)</f>
        <v>2.3209790094140423</v>
      </c>
      <c r="I31" s="5">
        <f>+IF(D31=0,"",'Ark1'!S89)</f>
        <v>6.0187573270808894</v>
      </c>
      <c r="J31" s="467">
        <f t="shared" si="1"/>
        <v>-0.192700128689963</v>
      </c>
      <c r="K31" s="423"/>
      <c r="L31" s="426">
        <f>+'Ark1'!AR89</f>
        <v>191.75950920245404</v>
      </c>
      <c r="M31" s="427">
        <f>+IF(E31=0,"",'Ark1'!AS89)</f>
        <v>31.886637266934283</v>
      </c>
      <c r="N31" s="423"/>
      <c r="O31" s="375">
        <f>+IF(E31=0,"",'Ark1'!T89)</f>
        <v>8.128956623681125</v>
      </c>
      <c r="P31" s="113">
        <f t="shared" si="2"/>
        <v>-0.29227336789427305</v>
      </c>
      <c r="Q31" s="19">
        <f>+IF(D31=0,"",'Ark1'!U89)</f>
        <v>226.55580304806591</v>
      </c>
      <c r="R31" s="115">
        <f t="shared" si="3"/>
        <v>-9.9867411810834881</v>
      </c>
      <c r="S31" s="115">
        <f>+IF(D31=0,"",'Ark1'!W89)</f>
        <v>81.711606096131334</v>
      </c>
      <c r="T31" s="424">
        <f>+IF(D31=0,"",'Ark1'!AG89)</f>
        <v>514.60736196319021</v>
      </c>
      <c r="U31" s="115">
        <f t="shared" si="4"/>
        <v>-10.240125038542942</v>
      </c>
      <c r="V31" s="115">
        <f>+IF(D31=0,"",'Ark1'!AH89)</f>
        <v>94.958968347010554</v>
      </c>
      <c r="W31" s="389">
        <f>+IF(D31=0,"",'Ark1'!AI89)</f>
        <v>62.719812426729199</v>
      </c>
      <c r="X31" s="115">
        <f>+IF(D31=0,"",'Ark1'!X89)</f>
        <v>1.0550996483001174</v>
      </c>
      <c r="Y31" s="424">
        <f>+IF(D31=0,"",'Ark1'!Y89)</f>
        <v>51.068273081850862</v>
      </c>
      <c r="Z31" s="375">
        <f>+IF(D31=0,"",'Ark1'!Z89)</f>
        <v>1.7159686810605423</v>
      </c>
      <c r="AA31" s="375">
        <f>+IF(D31=0,"",'Ark1'!AA89)</f>
        <v>1.8437864257597865</v>
      </c>
      <c r="AB31" s="115">
        <f t="shared" si="5"/>
        <v>440.24982888657433</v>
      </c>
      <c r="AC31" s="430"/>
      <c r="AD31" s="26"/>
      <c r="AI31"/>
      <c r="AK31"/>
      <c r="AM31"/>
      <c r="AP31"/>
      <c r="AU31"/>
      <c r="AW31"/>
      <c r="BA31"/>
      <c r="BC31"/>
      <c r="BD31"/>
      <c r="BF31"/>
    </row>
    <row r="32" spans="1:58" ht="15.6">
      <c r="A32" s="26"/>
      <c r="B32" s="404">
        <f>+'Ark1'!C90</f>
        <v>2024</v>
      </c>
      <c r="C32" s="91">
        <f>+'Ark1'!E90</f>
        <v>24</v>
      </c>
      <c r="D32" s="91">
        <f>+'Ark1'!Q90</f>
        <v>314</v>
      </c>
      <c r="E32" s="460">
        <f>+IF(D32=0,"",'Ark1'!R90)</f>
        <v>1031</v>
      </c>
      <c r="F32" s="115">
        <f t="shared" si="0"/>
        <v>-14</v>
      </c>
      <c r="G32" s="114">
        <f>+IF(D32=0,"",'Ark1'!AE90)</f>
        <v>2.7963113642527797</v>
      </c>
      <c r="H32" s="114">
        <f>+IF(D32=0,"",'Ark1'!AF90)</f>
        <v>2.9332532242972222</v>
      </c>
      <c r="I32" s="5">
        <f>+IF(D32=0,"",'Ark1'!S90)</f>
        <v>6.3508260447035951</v>
      </c>
      <c r="J32" s="467">
        <f t="shared" si="1"/>
        <v>0.3000597611786926</v>
      </c>
      <c r="K32" s="423"/>
      <c r="L32" s="426">
        <f>+'Ark1'!AR90</f>
        <v>193.22754491017963</v>
      </c>
      <c r="M32" s="427">
        <f>+IF(E32=0,"",'Ark1'!AS90)</f>
        <v>32.663762128681846</v>
      </c>
      <c r="N32" s="423"/>
      <c r="O32" s="375">
        <f>+IF(E32=0,"",'Ark1'!T90)</f>
        <v>7.9321047526673123</v>
      </c>
      <c r="P32" s="113">
        <f t="shared" si="2"/>
        <v>-0.40378041479679894</v>
      </c>
      <c r="Q32" s="19">
        <f>+IF(D32=0,"",'Ark1'!U90)</f>
        <v>236.88845780795319</v>
      </c>
      <c r="R32" s="115">
        <f t="shared" si="3"/>
        <v>2.6925726404885495</v>
      </c>
      <c r="S32" s="115">
        <f>+IF(D32=0,"",'Ark1'!W90)</f>
        <v>82.541222114451998</v>
      </c>
      <c r="T32" s="424">
        <f>+IF(D32=0,"",'Ark1'!AG90)</f>
        <v>508.60578842315374</v>
      </c>
      <c r="U32" s="115">
        <f t="shared" si="4"/>
        <v>-16.69116339592199</v>
      </c>
      <c r="V32" s="115">
        <f>+IF(D32=0,"",'Ark1'!AH90)</f>
        <v>96.896217264791488</v>
      </c>
      <c r="W32" s="389">
        <f>+IF(D32=0,"",'Ark1'!AI90)</f>
        <v>70.902036857419986</v>
      </c>
      <c r="X32" s="115">
        <f>+IF(D32=0,"",'Ark1'!X90)</f>
        <v>0.87293889427740046</v>
      </c>
      <c r="Y32" s="424">
        <f>+IF(D32=0,"",'Ark1'!Y90)</f>
        <v>44.947910283392424</v>
      </c>
      <c r="Z32" s="375">
        <f>+IF(D32=0,"",'Ark1'!Z90)</f>
        <v>1.5885397692255252</v>
      </c>
      <c r="AA32" s="375">
        <f>+IF(D32=0,"",'Ark1'!AA90)</f>
        <v>1.7191925485805191</v>
      </c>
      <c r="AB32" s="115">
        <f t="shared" si="5"/>
        <v>465.76044394301096</v>
      </c>
      <c r="AC32" s="430"/>
      <c r="AD32" s="26"/>
      <c r="AI32"/>
      <c r="AK32"/>
      <c r="AM32"/>
      <c r="AP32"/>
      <c r="AU32"/>
      <c r="AW32"/>
      <c r="BA32"/>
      <c r="BC32"/>
      <c r="BD32"/>
      <c r="BF32"/>
    </row>
    <row r="33" spans="1:67" ht="15.6">
      <c r="A33" s="26"/>
      <c r="B33" s="404">
        <f>+'Ark1'!C91</f>
        <v>2024</v>
      </c>
      <c r="C33" s="91">
        <f>+'Ark1'!E91</f>
        <v>25</v>
      </c>
      <c r="D33" s="91">
        <f>+'Ark1'!Q91</f>
        <v>274</v>
      </c>
      <c r="E33" s="460">
        <f>+IF(D33=0,"",'Ark1'!R91)</f>
        <v>1000</v>
      </c>
      <c r="F33" s="115">
        <f t="shared" si="0"/>
        <v>-171</v>
      </c>
      <c r="G33" s="114">
        <f>+IF(D33=0,"",'Ark1'!AE91)</f>
        <v>2.7122321670735015</v>
      </c>
      <c r="H33" s="114">
        <f>+IF(D33=0,"",'Ark1'!AF91)</f>
        <v>2.8186767733825442</v>
      </c>
      <c r="I33" s="5">
        <f>+IF(D33=0,"",'Ark1'!S91)</f>
        <v>6.4690000000000003</v>
      </c>
      <c r="J33" s="467">
        <f t="shared" si="1"/>
        <v>0.19999914602903246</v>
      </c>
      <c r="K33" s="423"/>
      <c r="L33" s="426">
        <f>+'Ark1'!AR91</f>
        <v>191.85537190082641</v>
      </c>
      <c r="M33" s="427">
        <f>+IF(E33=0,"",'Ark1'!AS91)</f>
        <v>32.902551030479948</v>
      </c>
      <c r="N33" s="423"/>
      <c r="O33" s="375">
        <f>+IF(E33=0,"",'Ark1'!T91)</f>
        <v>7.9169999999999998</v>
      </c>
      <c r="P33" s="113">
        <f t="shared" si="2"/>
        <v>-0.37078821520068139</v>
      </c>
      <c r="Q33" s="19">
        <f>+IF(D33=0,"",'Ark1'!U91)</f>
        <v>234.69200000000032</v>
      </c>
      <c r="R33" s="115">
        <f t="shared" si="3"/>
        <v>-2.0322527754053112</v>
      </c>
      <c r="S33" s="115">
        <f>+IF(D33=0,"",'Ark1'!W91)</f>
        <v>80.900000000000006</v>
      </c>
      <c r="T33" s="424">
        <f>+IF(D33=0,"",'Ark1'!AG91)</f>
        <v>505.13842975206597</v>
      </c>
      <c r="U33" s="115">
        <f t="shared" si="4"/>
        <v>-15.258950160597749</v>
      </c>
      <c r="V33" s="115">
        <f>+IF(D33=0,"",'Ark1'!AH91)</f>
        <v>96.4</v>
      </c>
      <c r="W33" s="389">
        <f>+IF(D33=0,"",'Ark1'!AI91)</f>
        <v>74.5</v>
      </c>
      <c r="X33" s="115">
        <f>+IF(D33=0,"",'Ark1'!X91)</f>
        <v>0.8</v>
      </c>
      <c r="Y33" s="424">
        <f>+IF(D33=0,"",'Ark1'!Y91)</f>
        <v>48.153784025763557</v>
      </c>
      <c r="Z33" s="375">
        <f>+IF(D33=0,"",'Ark1'!Z91)</f>
        <v>1.6127736977021909</v>
      </c>
      <c r="AA33" s="375">
        <f>+IF(D33=0,"",'Ark1'!AA91)</f>
        <v>1.8894737362556815</v>
      </c>
      <c r="AB33" s="115">
        <f t="shared" si="5"/>
        <v>464.60927574881356</v>
      </c>
      <c r="AC33" s="430"/>
      <c r="AD33" s="26"/>
      <c r="AI33"/>
      <c r="AK33"/>
      <c r="AM33"/>
      <c r="AP33"/>
      <c r="AU33"/>
      <c r="AW33"/>
      <c r="BA33"/>
      <c r="BC33"/>
      <c r="BD33"/>
      <c r="BF33"/>
    </row>
    <row r="34" spans="1:67" ht="15.6">
      <c r="A34" s="26"/>
      <c r="B34" s="404">
        <f>+'Ark1'!C92</f>
        <v>2024</v>
      </c>
      <c r="C34" s="91">
        <f>+'Ark1'!E92</f>
        <v>26</v>
      </c>
      <c r="D34" s="91">
        <f>+'Ark1'!Q92</f>
        <v>230</v>
      </c>
      <c r="E34" s="460">
        <f>+IF(D34=0,"",'Ark1'!R92)</f>
        <v>741</v>
      </c>
      <c r="F34" s="115">
        <f t="shared" si="0"/>
        <v>-381</v>
      </c>
      <c r="G34" s="114">
        <f>+IF(D34=0,"",'Ark1'!AE92)</f>
        <v>2.0097640358014646</v>
      </c>
      <c r="H34" s="114">
        <f>+IF(D34=0,"",'Ark1'!AF92)</f>
        <v>2.095192541462171</v>
      </c>
      <c r="I34" s="5">
        <f>+IF(D34=0,"",'Ark1'!S92)</f>
        <v>6.4864864864864877</v>
      </c>
      <c r="J34" s="467">
        <f t="shared" si="1"/>
        <v>8.5416967769909924E-2</v>
      </c>
      <c r="K34" s="423"/>
      <c r="L34" s="426">
        <f>+'Ark1'!AR92</f>
        <v>192.33859397417504</v>
      </c>
      <c r="M34" s="427">
        <f>+IF(E34=0,"",'Ark1'!AS92)</f>
        <v>32.950114482256254</v>
      </c>
      <c r="N34" s="423"/>
      <c r="O34" s="375">
        <f>+IF(E34=0,"",'Ark1'!T92)</f>
        <v>8.2186234817813748</v>
      </c>
      <c r="P34" s="113">
        <f t="shared" si="2"/>
        <v>-0.10134086759473782</v>
      </c>
      <c r="Q34" s="19">
        <f>+IF(D34=0,"",'Ark1'!U92)</f>
        <v>235.42834008097157</v>
      </c>
      <c r="R34" s="115">
        <f t="shared" si="3"/>
        <v>-1.7441198120765193</v>
      </c>
      <c r="S34" s="115">
        <f>+IF(D34=0,"",'Ark1'!W92)</f>
        <v>82.726045883940614</v>
      </c>
      <c r="T34" s="424">
        <f>+IF(D34=0,"",'Ark1'!AG92)</f>
        <v>510.79770444763278</v>
      </c>
      <c r="U34" s="115">
        <f t="shared" si="4"/>
        <v>-5.5332177946817183</v>
      </c>
      <c r="V34" s="115">
        <f>+IF(D34=0,"",'Ark1'!AH92)</f>
        <v>93.927125506072883</v>
      </c>
      <c r="W34" s="389">
        <f>+IF(D34=0,"",'Ark1'!AI92)</f>
        <v>70.175438596491219</v>
      </c>
      <c r="X34" s="115">
        <f>+IF(D34=0,"",'Ark1'!X92)</f>
        <v>0.40485829959514158</v>
      </c>
      <c r="Y34" s="424">
        <f>+IF(D34=0,"",'Ark1'!Y92)</f>
        <v>46.195310954628255</v>
      </c>
      <c r="Z34" s="375">
        <f>+IF(D34=0,"",'Ark1'!Z92)</f>
        <v>1.7178865172848923</v>
      </c>
      <c r="AA34" s="375">
        <f>+IF(D34=0,"",'Ark1'!AA92)</f>
        <v>2.0055869993122379</v>
      </c>
      <c r="AB34" s="115">
        <f t="shared" si="5"/>
        <v>460.9032852556756</v>
      </c>
      <c r="AC34" s="430"/>
      <c r="AD34" s="26"/>
      <c r="AI34"/>
      <c r="AK34"/>
      <c r="AM34"/>
      <c r="AP34"/>
      <c r="AU34"/>
      <c r="AW34"/>
      <c r="BA34"/>
      <c r="BC34"/>
      <c r="BD34"/>
      <c r="BF34"/>
    </row>
    <row r="35" spans="1:67" ht="15.6">
      <c r="A35" s="26"/>
      <c r="B35" s="404">
        <f>+'Ark1'!C93</f>
        <v>2024</v>
      </c>
      <c r="C35" s="91">
        <f>+'Ark1'!E93</f>
        <v>27</v>
      </c>
      <c r="D35" s="91">
        <f>+'Ark1'!Q93</f>
        <v>237</v>
      </c>
      <c r="E35" s="460">
        <f>+IF(D35=0,"",'Ark1'!R93)</f>
        <v>730</v>
      </c>
      <c r="F35" s="115">
        <f t="shared" si="0"/>
        <v>-188</v>
      </c>
      <c r="G35" s="114">
        <f>+IF(D35=0,"",'Ark1'!AE93)</f>
        <v>1.9799294819636559</v>
      </c>
      <c r="H35" s="114">
        <f>+IF(D35=0,"",'Ark1'!AF93)</f>
        <v>2.0875481063461128</v>
      </c>
      <c r="I35" s="5">
        <f>+IF(D35=0,"",'Ark1'!S93)</f>
        <v>6.4287671232876722</v>
      </c>
      <c r="J35" s="467">
        <f t="shared" si="1"/>
        <v>2.5277483156811442E-2</v>
      </c>
      <c r="K35" s="423"/>
      <c r="L35" s="426">
        <f>+'Ark1'!AR93</f>
        <v>193.29811866859623</v>
      </c>
      <c r="M35" s="427">
        <f>+IF(E35=0,"",'Ark1'!AS93)</f>
        <v>32.859039360501313</v>
      </c>
      <c r="N35" s="423"/>
      <c r="O35" s="375">
        <f>+IF(E35=0,"",'Ark1'!T93)</f>
        <v>8.338356164383562</v>
      </c>
      <c r="P35" s="113">
        <f t="shared" si="2"/>
        <v>-3.3103530605544051E-2</v>
      </c>
      <c r="Q35" s="19">
        <f>+IF(D35=0,"",'Ark1'!U93)</f>
        <v>238.10397260273965</v>
      </c>
      <c r="R35" s="115">
        <f t="shared" si="3"/>
        <v>3.6997242367268939</v>
      </c>
      <c r="S35" s="115">
        <f>+IF(D35=0,"",'Ark1'!W93)</f>
        <v>83.150684931506845</v>
      </c>
      <c r="T35" s="424">
        <f>+IF(D35=0,"",'Ark1'!AG93)</f>
        <v>521.3241678726481</v>
      </c>
      <c r="U35" s="115">
        <f t="shared" si="4"/>
        <v>11.35552675766553</v>
      </c>
      <c r="V35" s="115">
        <f>+IF(D35=0,"",'Ark1'!AH93)</f>
        <v>93.972602739726014</v>
      </c>
      <c r="W35" s="389">
        <f>+IF(D35=0,"",'Ark1'!AI93)</f>
        <v>70.410958904109592</v>
      </c>
      <c r="X35" s="115">
        <f>+IF(D35=0,"",'Ark1'!X93)</f>
        <v>0.13698630136986301</v>
      </c>
      <c r="Y35" s="424">
        <f>+IF(D35=0,"",'Ark1'!Y93)</f>
        <v>45.604566559366639</v>
      </c>
      <c r="Z35" s="375">
        <f>+IF(D35=0,"",'Ark1'!Z93)</f>
        <v>1.6355619412228477</v>
      </c>
      <c r="AA35" s="375">
        <f>+IF(D35=0,"",'Ark1'!AA93)</f>
        <v>1.9194127338876203</v>
      </c>
      <c r="AB35" s="115">
        <f t="shared" si="5"/>
        <v>456.72920473716647</v>
      </c>
      <c r="AC35" s="430"/>
      <c r="AD35" s="26"/>
      <c r="AI35"/>
      <c r="AK35"/>
      <c r="AM35"/>
      <c r="AP35"/>
      <c r="AU35"/>
      <c r="AW35"/>
      <c r="BA35"/>
      <c r="BC35"/>
      <c r="BD35"/>
      <c r="BF35"/>
    </row>
    <row r="36" spans="1:67" ht="15.6">
      <c r="A36" s="26"/>
      <c r="B36" s="404">
        <f>+'Ark1'!C94</f>
        <v>2024</v>
      </c>
      <c r="C36" s="91">
        <f>+'Ark1'!E94</f>
        <v>28</v>
      </c>
      <c r="D36" s="91">
        <f>+'Ark1'!Q94</f>
        <v>151</v>
      </c>
      <c r="E36" s="460">
        <f>+IF(D36=0,"",'Ark1'!R94)</f>
        <v>540</v>
      </c>
      <c r="F36" s="115">
        <f t="shared" si="0"/>
        <v>-182</v>
      </c>
      <c r="G36" s="114">
        <f>+IF(D36=0,"",'Ark1'!AE94)</f>
        <v>1.4646053702196902</v>
      </c>
      <c r="H36" s="114">
        <f>+IF(D36=0,"",'Ark1'!AF94)</f>
        <v>1.5492237427435349</v>
      </c>
      <c r="I36" s="5">
        <f>+IF(D36=0,"",'Ark1'!S94)</f>
        <v>6.3629629629629614</v>
      </c>
      <c r="J36" s="467">
        <f t="shared" si="1"/>
        <v>-0.16269584424924322</v>
      </c>
      <c r="K36" s="423"/>
      <c r="L36" s="426">
        <f>+'Ark1'!AR94</f>
        <v>193.53479125248504</v>
      </c>
      <c r="M36" s="427">
        <f>+IF(E36=0,"",'Ark1'!AS94)</f>
        <v>32.624277762270552</v>
      </c>
      <c r="N36" s="423"/>
      <c r="O36" s="375">
        <f>+IF(E36=0,"",'Ark1'!T94)</f>
        <v>8.2944444444444443</v>
      </c>
      <c r="P36" s="113">
        <f t="shared" si="2"/>
        <v>0.15732533087103562</v>
      </c>
      <c r="Q36" s="19">
        <f>+IF(D36=0,"",'Ark1'!U94)</f>
        <v>238.87648148148128</v>
      </c>
      <c r="R36" s="115">
        <f t="shared" si="3"/>
        <v>-0.96022211962667825</v>
      </c>
      <c r="S36" s="115">
        <f>+IF(D36=0,"",'Ark1'!W94)</f>
        <v>86.481481481481467</v>
      </c>
      <c r="T36" s="424">
        <f>+IF(D36=0,"",'Ark1'!AG94)</f>
        <v>531.22664015904581</v>
      </c>
      <c r="U36" s="115">
        <f t="shared" si="4"/>
        <v>13.267516071454565</v>
      </c>
      <c r="V36" s="115">
        <f>+IF(D36=0,"",'Ark1'!AH94)</f>
        <v>92.962962962962962</v>
      </c>
      <c r="W36" s="389">
        <f>+IF(D36=0,"",'Ark1'!AI94)</f>
        <v>67.777777777777771</v>
      </c>
      <c r="X36" s="115">
        <f>+IF(D36=0,"",'Ark1'!X94)</f>
        <v>0.92592592592592604</v>
      </c>
      <c r="Y36" s="424">
        <f>+IF(D36=0,"",'Ark1'!Y94)</f>
        <v>48.853877576777514</v>
      </c>
      <c r="Z36" s="375">
        <f>+IF(D36=0,"",'Ark1'!Z94)</f>
        <v>1.5839818901293929</v>
      </c>
      <c r="AA36" s="375">
        <f>+IF(D36=0,"",'Ark1'!AA94)</f>
        <v>1.8248203023318403</v>
      </c>
      <c r="AB36" s="115">
        <f t="shared" si="5"/>
        <v>449.66962012666232</v>
      </c>
      <c r="AC36" s="430"/>
      <c r="AD36" s="26"/>
      <c r="AI36"/>
      <c r="AK36"/>
      <c r="AM36"/>
      <c r="AP36"/>
      <c r="AU36"/>
      <c r="AW36"/>
      <c r="BA36"/>
      <c r="BC36"/>
      <c r="BD36"/>
      <c r="BF36"/>
    </row>
    <row r="37" spans="1:67" ht="15.6">
      <c r="A37" s="26"/>
      <c r="B37" s="404">
        <f>+'Ark1'!C95</f>
        <v>2024</v>
      </c>
      <c r="C37" s="91">
        <f>+'Ark1'!E95</f>
        <v>29</v>
      </c>
      <c r="D37" s="91">
        <f>+'Ark1'!Q95</f>
        <v>128</v>
      </c>
      <c r="E37" s="460">
        <f>+IF(D37=0,"",'Ark1'!R95)</f>
        <v>498</v>
      </c>
      <c r="F37" s="115">
        <f t="shared" si="0"/>
        <v>112</v>
      </c>
      <c r="G37" s="114">
        <f>+IF(D37=0,"",'Ark1'!AE95)</f>
        <v>1.3506916192026039</v>
      </c>
      <c r="H37" s="114">
        <f>+IF(D37=0,"",'Ark1'!AF95)</f>
        <v>1.4141532398539221</v>
      </c>
      <c r="I37" s="5">
        <f>+IF(D37=0,"",'Ark1'!S95)</f>
        <v>6.3534136546184756</v>
      </c>
      <c r="J37" s="467">
        <f t="shared" si="1"/>
        <v>7.3620908504484994E-2</v>
      </c>
      <c r="K37" s="423"/>
      <c r="L37" s="426">
        <f>+'Ark1'!AR95</f>
        <v>193.00414937759339</v>
      </c>
      <c r="M37" s="427">
        <f>+IF(E37=0,"",'Ark1'!AS95)</f>
        <v>32.795249542191435</v>
      </c>
      <c r="N37" s="423"/>
      <c r="O37" s="375">
        <f>+IF(E37=0,"",'Ark1'!T95)</f>
        <v>7.9236947791164658</v>
      </c>
      <c r="P37" s="113">
        <f t="shared" si="2"/>
        <v>-0.26283371829286128</v>
      </c>
      <c r="Q37" s="19">
        <f>+IF(D37=0,"",'Ark1'!U95)</f>
        <v>236.43955823293169</v>
      </c>
      <c r="R37" s="115">
        <f t="shared" si="3"/>
        <v>-2.0511153421978747</v>
      </c>
      <c r="S37" s="115">
        <f>+IF(D37=0,"",'Ark1'!W95)</f>
        <v>76.706827309236942</v>
      </c>
      <c r="T37" s="424">
        <f>+IF(D37=0,"",'Ark1'!AG95)</f>
        <v>522.44398340248949</v>
      </c>
      <c r="U37" s="115">
        <f t="shared" si="4"/>
        <v>8.9891961684470516</v>
      </c>
      <c r="V37" s="115">
        <f>+IF(D37=0,"",'Ark1'!AH95)</f>
        <v>96.184738955823292</v>
      </c>
      <c r="W37" s="389">
        <f>+IF(D37=0,"",'Ark1'!AI95)</f>
        <v>72.891566265060263</v>
      </c>
      <c r="X37" s="115">
        <f>+IF(D37=0,"",'Ark1'!X95)</f>
        <v>0.60240963855421681</v>
      </c>
      <c r="Y37" s="424">
        <f>+IF(D37=0,"",'Ark1'!Y95)</f>
        <v>45.045292037510947</v>
      </c>
      <c r="Z37" s="375">
        <f>+IF(D37=0,"",'Ark1'!Z95)</f>
        <v>1.7179650781121103</v>
      </c>
      <c r="AA37" s="375">
        <f>+IF(D37=0,"",'Ark1'!AA95)</f>
        <v>1.8547130898864224</v>
      </c>
      <c r="AB37" s="115">
        <f t="shared" si="5"/>
        <v>452.56441981221798</v>
      </c>
      <c r="AC37" s="430"/>
      <c r="AD37" s="26"/>
      <c r="AI37"/>
      <c r="AK37"/>
      <c r="AM37"/>
      <c r="AP37"/>
      <c r="AU37"/>
      <c r="AW37"/>
      <c r="BA37"/>
      <c r="BC37"/>
      <c r="BD37"/>
      <c r="BF37"/>
    </row>
    <row r="38" spans="1:67" ht="15.6">
      <c r="A38" s="26"/>
      <c r="B38" s="404">
        <f>+'Ark1'!C96</f>
        <v>2024</v>
      </c>
      <c r="C38" s="91">
        <f>+'Ark1'!E96</f>
        <v>30</v>
      </c>
      <c r="D38" s="91">
        <f>+'Ark1'!Q96</f>
        <v>157</v>
      </c>
      <c r="E38" s="460">
        <f>+IF(D38=0,"",'Ark1'!R96)</f>
        <v>516</v>
      </c>
      <c r="F38" s="115">
        <f t="shared" si="0"/>
        <v>-122</v>
      </c>
      <c r="G38" s="114">
        <f>+IF(D38=0,"",'Ark1'!AE96)</f>
        <v>1.399511798209927</v>
      </c>
      <c r="H38" s="114">
        <f>+IF(D38=0,"",'Ark1'!AF96)</f>
        <v>1.4293592403259423</v>
      </c>
      <c r="I38" s="5">
        <f>+IF(D38=0,"",'Ark1'!S96)</f>
        <v>6.2097087378640756</v>
      </c>
      <c r="J38" s="467">
        <f t="shared" si="1"/>
        <v>-0.12624102665711678</v>
      </c>
      <c r="K38" s="423"/>
      <c r="L38" s="426">
        <f>+'Ark1'!AR96</f>
        <v>192.03483606557376</v>
      </c>
      <c r="M38" s="427">
        <f>+IF(E38=0,"",'Ark1'!AS96)</f>
        <v>32.340739064224245</v>
      </c>
      <c r="N38" s="423"/>
      <c r="O38" s="375">
        <f>+IF(E38=0,"",'Ark1'!T96)</f>
        <v>8.12596899224806</v>
      </c>
      <c r="P38" s="113">
        <f t="shared" si="2"/>
        <v>-2.1366430949431248E-2</v>
      </c>
      <c r="Q38" s="19">
        <f>+IF(D38=0,"",'Ark1'!U96)</f>
        <v>230.64534883720921</v>
      </c>
      <c r="R38" s="115">
        <f t="shared" si="3"/>
        <v>-4.0493220091855449</v>
      </c>
      <c r="S38" s="115">
        <f>+IF(D38=0,"",'Ark1'!W96)</f>
        <v>81.395348837209298</v>
      </c>
      <c r="T38" s="424">
        <f>+IF(D38=0,"",'Ark1'!AG96)</f>
        <v>516.03483606557381</v>
      </c>
      <c r="U38" s="115">
        <f t="shared" si="4"/>
        <v>-7.338346486930277</v>
      </c>
      <c r="V38" s="115">
        <f>+IF(D38=0,"",'Ark1'!AH96)</f>
        <v>94.379844961240323</v>
      </c>
      <c r="W38" s="389">
        <f>+IF(D38=0,"",'Ark1'!AI96)</f>
        <v>75.581395348837205</v>
      </c>
      <c r="X38" s="115">
        <f>+IF(D38=0,"",'Ark1'!X96)</f>
        <v>0.96899224806201567</v>
      </c>
      <c r="Y38" s="424">
        <f>+IF(D38=0,"",'Ark1'!Y96)</f>
        <v>51.509932790104941</v>
      </c>
      <c r="Z38" s="375">
        <f>+IF(D38=0,"",'Ark1'!Z96)</f>
        <v>1.660526075753967</v>
      </c>
      <c r="AA38" s="375">
        <f>+IF(D38=0,"",'Ark1'!AA96)</f>
        <v>2.0539298763645801</v>
      </c>
      <c r="AB38" s="115">
        <f t="shared" si="5"/>
        <v>446.95693530252396</v>
      </c>
      <c r="AC38" s="430"/>
      <c r="AD38" s="26"/>
      <c r="AI38"/>
      <c r="AK38"/>
      <c r="AM38"/>
      <c r="AP38"/>
      <c r="AU38"/>
      <c r="AW38"/>
      <c r="BA38"/>
      <c r="BC38"/>
      <c r="BD38"/>
      <c r="BF38"/>
    </row>
    <row r="39" spans="1:67" ht="15.6">
      <c r="A39" s="26"/>
      <c r="B39" s="404">
        <f>+'Ark1'!C97</f>
        <v>2024</v>
      </c>
      <c r="C39" s="91">
        <f>+'Ark1'!E97</f>
        <v>31</v>
      </c>
      <c r="D39" s="91">
        <f>+'Ark1'!Q97</f>
        <v>143</v>
      </c>
      <c r="E39" s="460">
        <f>+IF(D39=0,"",'Ark1'!R97)</f>
        <v>535</v>
      </c>
      <c r="F39" s="115">
        <f t="shared" si="0"/>
        <v>-69</v>
      </c>
      <c r="G39" s="114">
        <f>+IF(D39=0,"",'Ark1'!AE97)</f>
        <v>1.4510442093843237</v>
      </c>
      <c r="H39" s="114">
        <f>+IF(D39=0,"",'Ark1'!AF97)</f>
        <v>1.5275010564993652</v>
      </c>
      <c r="I39" s="5">
        <f>+IF(D39=0,"",'Ark1'!S97)</f>
        <v>6.6448598130841114</v>
      </c>
      <c r="J39" s="467">
        <f t="shared" si="1"/>
        <v>0.35015782632914672</v>
      </c>
      <c r="K39" s="423"/>
      <c r="L39" s="426">
        <f>+'Ark1'!AR97</f>
        <v>191.92898272552787</v>
      </c>
      <c r="M39" s="427">
        <f>+IF(E39=0,"",'Ark1'!AS97)</f>
        <v>33.473914713374825</v>
      </c>
      <c r="N39" s="423"/>
      <c r="O39" s="375">
        <f>+IF(E39=0,"",'Ark1'!T97)</f>
        <v>8.2728971962616811</v>
      </c>
      <c r="P39" s="113">
        <f t="shared" si="2"/>
        <v>-2.8427307049575745E-2</v>
      </c>
      <c r="Q39" s="19">
        <f>+IF(D39=0,"",'Ark1'!U97)</f>
        <v>237.7282242990654</v>
      </c>
      <c r="R39" s="115">
        <f t="shared" si="3"/>
        <v>1.7874958222443524</v>
      </c>
      <c r="S39" s="115">
        <f>+IF(D39=0,"",'Ark1'!W97)</f>
        <v>83.551401869158894</v>
      </c>
      <c r="T39" s="424">
        <f>+IF(D39=0,"",'Ark1'!AG97)</f>
        <v>505.09404990403056</v>
      </c>
      <c r="U39" s="115">
        <f t="shared" si="4"/>
        <v>-20.602195829757591</v>
      </c>
      <c r="V39" s="115">
        <f>+IF(D39=0,"",'Ark1'!AH97)</f>
        <v>96.63551401869158</v>
      </c>
      <c r="W39" s="389">
        <f>+IF(D39=0,"",'Ark1'!AI97)</f>
        <v>78.691588785046733</v>
      </c>
      <c r="X39" s="115">
        <f>+IF(D39=0,"",'Ark1'!X97)</f>
        <v>0.18691588785046723</v>
      </c>
      <c r="Y39" s="424">
        <f>+IF(D39=0,"",'Ark1'!Y97)</f>
        <v>44.985988344307671</v>
      </c>
      <c r="Z39" s="375">
        <f>+IF(D39=0,"",'Ark1'!Z97)</f>
        <v>1.6769595119282668</v>
      </c>
      <c r="AA39" s="375">
        <f>+IF(D39=0,"",'Ark1'!AA97)</f>
        <v>1.8736525422939163</v>
      </c>
      <c r="AB39" s="115">
        <f t="shared" si="5"/>
        <v>470.66130425459278</v>
      </c>
      <c r="AC39" s="430"/>
      <c r="AD39" s="26"/>
      <c r="AI39"/>
      <c r="AK39"/>
      <c r="AM39"/>
      <c r="AP39"/>
      <c r="AU39"/>
      <c r="AW39"/>
      <c r="BA39"/>
      <c r="BC39"/>
      <c r="BD39"/>
      <c r="BF39"/>
    </row>
    <row r="40" spans="1:67" ht="15.6">
      <c r="A40" s="26"/>
      <c r="B40" s="404">
        <f>+'Ark1'!C98</f>
        <v>2024</v>
      </c>
      <c r="C40" s="91">
        <f>+'Ark1'!E98</f>
        <v>32</v>
      </c>
      <c r="D40" s="91">
        <f>+'Ark1'!Q98</f>
        <v>179</v>
      </c>
      <c r="E40" s="460">
        <f>+IF(D40=0,"",'Ark1'!R98)</f>
        <v>659</v>
      </c>
      <c r="F40" s="115">
        <f t="shared" si="0"/>
        <v>63</v>
      </c>
      <c r="G40" s="114">
        <f>+IF(D40=0,"",'Ark1'!AE98)</f>
        <v>1.7873609981014373</v>
      </c>
      <c r="H40" s="114">
        <f>+IF(D40=0,"",'Ark1'!AF98)</f>
        <v>1.8735879938675903</v>
      </c>
      <c r="I40" s="5">
        <f>+IF(D40=0,"",'Ark1'!S98)</f>
        <v>6.2526636225266348</v>
      </c>
      <c r="J40" s="467">
        <f t="shared" si="1"/>
        <v>0.13521395809710501</v>
      </c>
      <c r="K40" s="423"/>
      <c r="L40" s="426">
        <f>+'Ark1'!AR98</f>
        <v>193.76823338735815</v>
      </c>
      <c r="M40" s="427">
        <f>+IF(E40=0,"",'Ark1'!AS98)</f>
        <v>32.342825821949802</v>
      </c>
      <c r="N40" s="423"/>
      <c r="O40" s="375">
        <f>+IF(E40=0,"",'Ark1'!T98)</f>
        <v>8.1805766312594841</v>
      </c>
      <c r="P40" s="113">
        <f t="shared" si="2"/>
        <v>0.16212025542055741</v>
      </c>
      <c r="Q40" s="19">
        <f>+IF(D40=0,"",'Ark1'!U98)</f>
        <v>236.72367223065257</v>
      </c>
      <c r="R40" s="115">
        <f t="shared" si="3"/>
        <v>8.7379339756190575</v>
      </c>
      <c r="S40" s="115">
        <f>+IF(D40=0,"",'Ark1'!W98)</f>
        <v>80.880121396054619</v>
      </c>
      <c r="T40" s="424">
        <f>+IF(D40=0,"",'Ark1'!AG98)</f>
        <v>526.8184764991895</v>
      </c>
      <c r="U40" s="115">
        <f t="shared" si="4"/>
        <v>7.9684764991894781</v>
      </c>
      <c r="V40" s="115">
        <f>+IF(D40=0,"",'Ark1'!AH98)</f>
        <v>93.323216995447652</v>
      </c>
      <c r="W40" s="389">
        <f>+IF(D40=0,"",'Ark1'!AI98)</f>
        <v>72.685887708649503</v>
      </c>
      <c r="X40" s="115">
        <f>+IF(D40=0,"",'Ark1'!X98)</f>
        <v>0.30349013657056151</v>
      </c>
      <c r="Y40" s="424">
        <f>+IF(D40=0,"",'Ark1'!Y98)</f>
        <v>43.813808888717809</v>
      </c>
      <c r="Z40" s="375">
        <f>+IF(D40=0,"",'Ark1'!Z98)</f>
        <v>1.5454010454772327</v>
      </c>
      <c r="AA40" s="375">
        <f>+IF(D40=0,"",'Ark1'!AA98)</f>
        <v>2.0735751203628325</v>
      </c>
      <c r="AB40" s="115">
        <f t="shared" si="5"/>
        <v>449.34580465690397</v>
      </c>
      <c r="AC40" s="430"/>
      <c r="AD40" s="26"/>
      <c r="AI40"/>
      <c r="AK40"/>
      <c r="AM40"/>
      <c r="AP40"/>
      <c r="AU40"/>
      <c r="AW40"/>
      <c r="BA40"/>
      <c r="BC40"/>
      <c r="BD40"/>
      <c r="BF40"/>
    </row>
    <row r="41" spans="1:67" ht="15.6">
      <c r="A41" s="26"/>
      <c r="B41" s="404">
        <f>+'Ark1'!C99</f>
        <v>2024</v>
      </c>
      <c r="C41" s="91">
        <f>+'Ark1'!E99</f>
        <v>33</v>
      </c>
      <c r="D41" s="91">
        <f>+'Ark1'!Q99</f>
        <v>203</v>
      </c>
      <c r="E41" s="460">
        <f>+IF(D41=0,"",'Ark1'!R99)</f>
        <v>773</v>
      </c>
      <c r="F41" s="115">
        <f t="shared" ref="F41:F60" si="6">+IF(D41=0,"",E41-E95)</f>
        <v>11</v>
      </c>
      <c r="G41" s="114">
        <f>+IF(D41=0,"",'Ark1'!AE99)</f>
        <v>2.0965554651478162</v>
      </c>
      <c r="H41" s="114">
        <f>+IF(D41=0,"",'Ark1'!AF99)</f>
        <v>2.1850137533175982</v>
      </c>
      <c r="I41" s="5">
        <f>+IF(D41=0,"",'Ark1'!S99)</f>
        <v>6.4254215304798974</v>
      </c>
      <c r="J41" s="467">
        <f t="shared" ref="J41:J58" si="7">+IF(D41=0,"",I41-I95)</f>
        <v>0.11308557247464801</v>
      </c>
      <c r="K41" s="423"/>
      <c r="L41" s="426">
        <f>+'Ark1'!AR99</f>
        <v>192.59379407616365</v>
      </c>
      <c r="M41" s="427">
        <f>+IF(E41=0,"",'Ark1'!AS99)</f>
        <v>32.586449546762552</v>
      </c>
      <c r="N41" s="423"/>
      <c r="O41" s="375">
        <f>+IF(E41=0,"",'Ark1'!T99)</f>
        <v>8.1021992238033675</v>
      </c>
      <c r="P41" s="113">
        <f t="shared" ref="P41:P60" si="8">+IF(D41=0,"",O41-O95)</f>
        <v>4.183176973512559E-2</v>
      </c>
      <c r="Q41" s="19">
        <f>+IF(D41=0,"",'Ark1'!U99)</f>
        <v>235.35730918499357</v>
      </c>
      <c r="R41" s="115">
        <f t="shared" ref="R41:R60" si="9">+IF(D41=0,"",Q41-Q95)</f>
        <v>1.5633459304002884</v>
      </c>
      <c r="S41" s="115">
        <f>+IF(D41=0,"",'Ark1'!W99)</f>
        <v>80.72445019404914</v>
      </c>
      <c r="T41" s="424">
        <f>+IF(D41=0,"",'Ark1'!AG99)</f>
        <v>520.23554301833587</v>
      </c>
      <c r="U41" s="115">
        <f t="shared" ref="U41:U60" si="10">+IF(D41=0,"",T41-T95)</f>
        <v>1.0934447447633602</v>
      </c>
      <c r="V41" s="115">
        <f>+IF(D41=0,"",'Ark1'!AH99)</f>
        <v>91.591203104786558</v>
      </c>
      <c r="W41" s="389">
        <f>+IF(D41=0,"",'Ark1'!AI99)</f>
        <v>71.927554980595119</v>
      </c>
      <c r="X41" s="115">
        <f>+IF(D41=0,"",'Ark1'!X99)</f>
        <v>0.25873221216041392</v>
      </c>
      <c r="Y41" s="424">
        <f>+IF(D41=0,"",'Ark1'!Y99)</f>
        <v>48.957175509805474</v>
      </c>
      <c r="Z41" s="375">
        <f>+IF(D41=0,"",'Ark1'!Z99)</f>
        <v>1.6308354886657639</v>
      </c>
      <c r="AA41" s="375">
        <f>+IF(D41=0,"",'Ark1'!AA99)</f>
        <v>2.0400029999342282</v>
      </c>
      <c r="AB41" s="115">
        <f t="shared" ref="AB41:AB60" si="11">IF(D41=0,"",1000*Q41/T41)</f>
        <v>452.40528515118837</v>
      </c>
      <c r="AC41" s="430"/>
      <c r="AD41" s="26"/>
      <c r="AI41"/>
      <c r="AK41"/>
      <c r="AM41"/>
      <c r="AP41"/>
      <c r="AU41"/>
      <c r="AW41"/>
      <c r="BA41"/>
      <c r="BC41"/>
      <c r="BD41"/>
      <c r="BF41"/>
    </row>
    <row r="42" spans="1:67" ht="15.6">
      <c r="A42" s="26"/>
      <c r="B42" s="404">
        <f>+'Ark1'!C100</f>
        <v>2024</v>
      </c>
      <c r="C42" s="91">
        <f>+'Ark1'!E100</f>
        <v>34</v>
      </c>
      <c r="D42" s="91">
        <f>+'Ark1'!Q100</f>
        <v>184</v>
      </c>
      <c r="E42" s="460">
        <f>+IF(D42=0,"",'Ark1'!R100)</f>
        <v>690</v>
      </c>
      <c r="F42" s="115">
        <f t="shared" si="6"/>
        <v>-126</v>
      </c>
      <c r="G42" s="114">
        <f>+IF(D42=0,"",'Ark1'!AE100)</f>
        <v>1.8714401952807165</v>
      </c>
      <c r="H42" s="114">
        <f>+IF(D42=0,"",'Ark1'!AF100)</f>
        <v>1.8619874284652296</v>
      </c>
      <c r="I42" s="5">
        <f>+IF(D42=0,"",'Ark1'!S100)</f>
        <v>6.2289855072463762</v>
      </c>
      <c r="J42" s="467">
        <f t="shared" si="7"/>
        <v>0.10398550724637623</v>
      </c>
      <c r="K42" s="423"/>
      <c r="L42" s="426">
        <f>+'Ark1'!AR100</f>
        <v>189.99846860643189</v>
      </c>
      <c r="M42" s="427">
        <f>+IF(E42=0,"",'Ark1'!AS100)</f>
        <v>32.038567891543302</v>
      </c>
      <c r="N42" s="423"/>
      <c r="O42" s="375">
        <f>+IF(E42=0,"",'Ark1'!T100)</f>
        <v>7.5884057971014496</v>
      </c>
      <c r="P42" s="113">
        <f t="shared" si="8"/>
        <v>-0.27066283034952843</v>
      </c>
      <c r="Q42" s="19">
        <f>+IF(D42=0,"",'Ark1'!U100)</f>
        <v>224.68840579710124</v>
      </c>
      <c r="R42" s="115">
        <f t="shared" si="9"/>
        <v>-6.7087755754478735</v>
      </c>
      <c r="S42" s="115">
        <f>+IF(D42=0,"",'Ark1'!W100)</f>
        <v>71.159420289855078</v>
      </c>
      <c r="T42" s="424">
        <f>+IF(D42=0,"",'Ark1'!AG100)</f>
        <v>521.43950995405828</v>
      </c>
      <c r="U42" s="115">
        <f t="shared" si="10"/>
        <v>-4.9061364839363932</v>
      </c>
      <c r="V42" s="115">
        <f>+IF(D42=0,"",'Ark1'!AH100)</f>
        <v>94.347826086956516</v>
      </c>
      <c r="W42" s="389">
        <f>+IF(D42=0,"",'Ark1'!AI100)</f>
        <v>74.492753623188406</v>
      </c>
      <c r="X42" s="115">
        <f>+IF(D42=0,"",'Ark1'!X100)</f>
        <v>0.57971014492753614</v>
      </c>
      <c r="Y42" s="424">
        <f>+IF(D42=0,"",'Ark1'!Y100)</f>
        <v>53.683847019302995</v>
      </c>
      <c r="Z42" s="375">
        <f>+IF(D42=0,"",'Ark1'!Z100)</f>
        <v>1.7168475871407796</v>
      </c>
      <c r="AA42" s="375">
        <f>+IF(D42=0,"",'Ark1'!AA100)</f>
        <v>2.1491849639437159</v>
      </c>
      <c r="AB42" s="115">
        <f t="shared" si="11"/>
        <v>430.90023196918378</v>
      </c>
      <c r="AC42" s="430"/>
      <c r="AD42" s="26"/>
      <c r="AI42"/>
      <c r="AK42"/>
      <c r="AM42"/>
      <c r="AP42"/>
      <c r="AU42"/>
      <c r="AW42"/>
      <c r="BA42"/>
      <c r="BC42"/>
      <c r="BD42"/>
      <c r="BF42"/>
    </row>
    <row r="43" spans="1:67" s="3" customFormat="1" ht="15.6">
      <c r="A43" s="26"/>
      <c r="B43" s="404">
        <f>+'Ark1'!C101</f>
        <v>2024</v>
      </c>
      <c r="C43" s="91">
        <f>+'Ark1'!E101</f>
        <v>35</v>
      </c>
      <c r="D43" s="91">
        <f>+'Ark1'!Q101</f>
        <v>217</v>
      </c>
      <c r="E43" s="460">
        <f>+IF(D43=0,"",'Ark1'!R101)</f>
        <v>841</v>
      </c>
      <c r="F43" s="115">
        <f t="shared" si="6"/>
        <v>-126</v>
      </c>
      <c r="G43" s="114">
        <f>+IF(D43=0,"",'Ark1'!AE101)</f>
        <v>2.2809872525088153</v>
      </c>
      <c r="H43" s="114">
        <f>+IF(D43=0,"",'Ark1'!AF101)</f>
        <v>2.4112205751250233</v>
      </c>
      <c r="I43" s="5">
        <f>+IF(D43=0,"",'Ark1'!S101)</f>
        <v>6.4249999999999998</v>
      </c>
      <c r="J43" s="467">
        <f t="shared" si="7"/>
        <v>3.513443640123981E-2</v>
      </c>
      <c r="K43" s="423"/>
      <c r="L43" s="426">
        <f>+'Ark1'!AR101</f>
        <v>193.19774718398</v>
      </c>
      <c r="M43" s="427">
        <f>+IF(E43=0,"",'Ark1'!AS101)</f>
        <v>32.677043001929114</v>
      </c>
      <c r="N43" s="423"/>
      <c r="O43" s="375">
        <f>+IF(E43=0,"",'Ark1'!T101)</f>
        <v>8.005945303210467</v>
      </c>
      <c r="P43" s="113">
        <f t="shared" si="8"/>
        <v>0.10935791954966056</v>
      </c>
      <c r="Q43" s="19">
        <f>+IF(D43=0,"",'Ark1'!U101)</f>
        <v>238.72282996432833</v>
      </c>
      <c r="R43" s="115">
        <f t="shared" si="9"/>
        <v>0.92500162927129281</v>
      </c>
      <c r="S43" s="115">
        <f>+IF(D43=0,"",'Ark1'!W101)</f>
        <v>77.526753864447059</v>
      </c>
      <c r="T43" s="424">
        <f>+IF(D43=0,"",'Ark1'!AG101)</f>
        <v>522.17146433041307</v>
      </c>
      <c r="U43" s="115">
        <f t="shared" si="10"/>
        <v>4.6238716020070569E-3</v>
      </c>
      <c r="V43" s="115">
        <f>+IF(D43=0,"",'Ark1'!AH101)</f>
        <v>94.411414982164132</v>
      </c>
      <c r="W43" s="389">
        <f>+IF(D43=0,"",'Ark1'!AI101)</f>
        <v>77.288941736028505</v>
      </c>
      <c r="X43" s="115">
        <f>+IF(D43=0,"",'Ark1'!X101)</f>
        <v>2.378121284185494</v>
      </c>
      <c r="Y43" s="424">
        <f>+IF(D43=0,"",'Ark1'!Y101)</f>
        <v>50.246631463630735</v>
      </c>
      <c r="Z43" s="375">
        <f>+IF(D43=0,"",'Ark1'!Z101)</f>
        <v>1.6921144576219493</v>
      </c>
      <c r="AA43" s="375">
        <f>+IF(D43=0,"",'Ark1'!AA101)</f>
        <v>2.0091852909263017</v>
      </c>
      <c r="AB43" s="115">
        <f t="shared" si="11"/>
        <v>457.17325873110582</v>
      </c>
      <c r="AC43" s="430"/>
      <c r="AD43" s="26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3" customFormat="1" ht="15.6">
      <c r="A44" s="26"/>
      <c r="B44" s="404">
        <f>+'Ark1'!C102</f>
        <v>2024</v>
      </c>
      <c r="C44" s="91">
        <f>+'Ark1'!E102</f>
        <v>36</v>
      </c>
      <c r="D44" s="91">
        <f>+'Ark1'!Q102</f>
        <v>209</v>
      </c>
      <c r="E44" s="460">
        <f>+IF(D44=0,"",'Ark1'!R102)</f>
        <v>829</v>
      </c>
      <c r="F44" s="115">
        <f t="shared" si="6"/>
        <v>-93</v>
      </c>
      <c r="G44" s="114">
        <f>+IF(D44=0,"",'Ark1'!AE102)</f>
        <v>2.2484404665039328</v>
      </c>
      <c r="H44" s="114">
        <f>+IF(D44=0,"",'Ark1'!AF102)</f>
        <v>2.3658055445706392</v>
      </c>
      <c r="I44" s="5">
        <f>+IF(D44=0,"",'Ark1'!S102)</f>
        <v>6.3679131483715308</v>
      </c>
      <c r="J44" s="467">
        <f t="shared" si="7"/>
        <v>0.2929131483715306</v>
      </c>
      <c r="K44" s="423"/>
      <c r="L44" s="426">
        <f>+'Ark1'!AR102</f>
        <v>193.14358322744599</v>
      </c>
      <c r="M44" s="427">
        <f>+IF(E44=0,"",'Ark1'!AS102)</f>
        <v>32.58645109277937</v>
      </c>
      <c r="N44" s="423"/>
      <c r="O44" s="375">
        <f>+IF(E44=0,"",'Ark1'!T102)</f>
        <v>7.8166465621230383</v>
      </c>
      <c r="P44" s="113">
        <f t="shared" si="8"/>
        <v>-0.15949226651036774</v>
      </c>
      <c r="Q44" s="19">
        <f>+IF(D44=0,"",'Ark1'!U102)</f>
        <v>237.61700844390808</v>
      </c>
      <c r="R44" s="115">
        <f t="shared" si="9"/>
        <v>12.714080027422312</v>
      </c>
      <c r="S44" s="115">
        <f>+IF(D44=0,"",'Ark1'!W102)</f>
        <v>77.201447527141099</v>
      </c>
      <c r="T44" s="424">
        <f>+IF(D44=0,"",'Ark1'!AG102)</f>
        <v>531.20330368487919</v>
      </c>
      <c r="U44" s="115">
        <f t="shared" si="10"/>
        <v>0.7297354029408325</v>
      </c>
      <c r="V44" s="115">
        <f>+IF(D44=0,"",'Ark1'!AH102)</f>
        <v>94.571773220747872</v>
      </c>
      <c r="W44" s="389">
        <f>+IF(D44=0,"",'Ark1'!AI102)</f>
        <v>76.115802171290724</v>
      </c>
      <c r="X44" s="115">
        <f>+IF(D44=0,"",'Ark1'!X102)</f>
        <v>1.5681544028950538</v>
      </c>
      <c r="Y44" s="424">
        <f>+IF(D44=0,"",'Ark1'!Y102)</f>
        <v>51.754477323387057</v>
      </c>
      <c r="Z44" s="375">
        <f>+IF(D44=0,"",'Ark1'!Z102)</f>
        <v>1.652861133706663</v>
      </c>
      <c r="AA44" s="375">
        <f>+IF(D44=0,"",'Ark1'!AA102)</f>
        <v>1.9794268392931904</v>
      </c>
      <c r="AB44" s="115">
        <f t="shared" si="11"/>
        <v>447.31839353331168</v>
      </c>
      <c r="AC44" s="430"/>
      <c r="AD44" s="26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3" customFormat="1" ht="15.6">
      <c r="A45" s="26"/>
      <c r="B45" s="404">
        <f>+'Ark1'!C103</f>
        <v>2024</v>
      </c>
      <c r="C45" s="91">
        <f>+'Ark1'!E103</f>
        <v>37</v>
      </c>
      <c r="D45" s="91">
        <f>+'Ark1'!Q103</f>
        <v>208</v>
      </c>
      <c r="E45" s="460">
        <f>+IF(D45=0,"",'Ark1'!R103)</f>
        <v>784</v>
      </c>
      <c r="F45" s="115">
        <f t="shared" si="6"/>
        <v>-40</v>
      </c>
      <c r="G45" s="114">
        <f>+IF(D45=0,"",'Ark1'!AE103)</f>
        <v>2.1263900189856253</v>
      </c>
      <c r="H45" s="114">
        <f>+IF(D45=0,"",'Ark1'!AF103)</f>
        <v>2.2383998939843566</v>
      </c>
      <c r="I45" s="5">
        <f>+IF(D45=0,"",'Ark1'!S103)</f>
        <v>6.2563775510204076</v>
      </c>
      <c r="J45" s="467">
        <f t="shared" si="7"/>
        <v>0.34982415296215308</v>
      </c>
      <c r="K45" s="423"/>
      <c r="L45" s="426">
        <f>+'Ark1'!AR103</f>
        <v>194.0243572395128</v>
      </c>
      <c r="M45" s="427">
        <f>+IF(E45=0,"",'Ark1'!AS103)</f>
        <v>32.223973012191991</v>
      </c>
      <c r="N45" s="423"/>
      <c r="O45" s="375">
        <f>+IF(E45=0,"",'Ark1'!T103)</f>
        <v>7.8903061224489761</v>
      </c>
      <c r="P45" s="113">
        <f t="shared" si="8"/>
        <v>0.24224787002179049</v>
      </c>
      <c r="Q45" s="19">
        <f>+IF(D45=0,"",'Ark1'!U103)</f>
        <v>237.72487244897977</v>
      </c>
      <c r="R45" s="115">
        <f t="shared" si="9"/>
        <v>10.701450118882633</v>
      </c>
      <c r="S45" s="115">
        <f>+IF(D45=0,"",'Ark1'!W103)</f>
        <v>78.061224489795919</v>
      </c>
      <c r="T45" s="424">
        <f>+IF(D45=0,"",'Ark1'!AG103)</f>
        <v>539.74560216508792</v>
      </c>
      <c r="U45" s="115">
        <f t="shared" si="10"/>
        <v>2.0499499911749126</v>
      </c>
      <c r="V45" s="115">
        <f>+IF(D45=0,"",'Ark1'!AH103)</f>
        <v>93.367346938775498</v>
      </c>
      <c r="W45" s="389">
        <f>+IF(D45=0,"",'Ark1'!AI103)</f>
        <v>74.744897959183675</v>
      </c>
      <c r="X45" s="115">
        <f>+IF(D45=0,"",'Ark1'!X103)</f>
        <v>0.12755102040816327</v>
      </c>
      <c r="Y45" s="424">
        <f>+IF(D45=0,"",'Ark1'!Y103)</f>
        <v>46.186105133270864</v>
      </c>
      <c r="Z45" s="375">
        <f>+IF(D45=0,"",'Ark1'!Z103)</f>
        <v>1.5945811107246044</v>
      </c>
      <c r="AA45" s="375">
        <f>+IF(D45=0,"",'Ark1'!AA103)</f>
        <v>1.9114872690547633</v>
      </c>
      <c r="AB45" s="115">
        <f t="shared" si="11"/>
        <v>440.43873909373445</v>
      </c>
      <c r="AC45" s="430"/>
      <c r="AD45" s="26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3" customFormat="1" ht="15.6">
      <c r="A46" s="26"/>
      <c r="B46" s="404">
        <f>+'Ark1'!C104</f>
        <v>2024</v>
      </c>
      <c r="C46" s="91">
        <f>+'Ark1'!E104</f>
        <v>38</v>
      </c>
      <c r="D46" s="91">
        <f>+'Ark1'!Q104</f>
        <v>229</v>
      </c>
      <c r="E46" s="460">
        <f>+IF(D46=0,"",'Ark1'!R104)</f>
        <v>644</v>
      </c>
      <c r="F46" s="115">
        <f t="shared" si="6"/>
        <v>-310</v>
      </c>
      <c r="G46" s="114">
        <f>+IF(D46=0,"",'Ark1'!AE104)</f>
        <v>1.7466775155953349</v>
      </c>
      <c r="H46" s="114">
        <f>+IF(D46=0,"",'Ark1'!AF104)</f>
        <v>1.6847542328522309</v>
      </c>
      <c r="I46" s="5">
        <f>+IF(D46=0,"",'Ark1'!S104)</f>
        <v>5.518691588785047</v>
      </c>
      <c r="J46" s="467">
        <f t="shared" si="7"/>
        <v>-0.44765962046836982</v>
      </c>
      <c r="K46" s="423"/>
      <c r="L46" s="426">
        <f>+'Ark1'!AR104</f>
        <v>192.65544871794876</v>
      </c>
      <c r="M46" s="427">
        <f>+IF(E46=0,"",'Ark1'!AS104)</f>
        <v>30.127108334133158</v>
      </c>
      <c r="N46" s="423"/>
      <c r="O46" s="375">
        <f>+IF(E46=0,"",'Ark1'!T104)</f>
        <v>7.4254658385093197</v>
      </c>
      <c r="P46" s="113">
        <f t="shared" si="8"/>
        <v>-0.4267354193523154</v>
      </c>
      <c r="Q46" s="19">
        <f>+IF(D46=0,"",'Ark1'!U104)</f>
        <v>217.82298136645969</v>
      </c>
      <c r="R46" s="115">
        <f t="shared" si="9"/>
        <v>-12.119471463729042</v>
      </c>
      <c r="S46" s="115">
        <f>+IF(D46=0,"",'Ark1'!W104)</f>
        <v>68.633540372670822</v>
      </c>
      <c r="T46" s="424">
        <f>+IF(D46=0,"",'Ark1'!AG104)</f>
        <v>543.88461538461513</v>
      </c>
      <c r="U46" s="115">
        <f t="shared" si="10"/>
        <v>4.7336517871847263</v>
      </c>
      <c r="V46" s="115">
        <f>+IF(D46=0,"",'Ark1'!AH104)</f>
        <v>96.428571428571445</v>
      </c>
      <c r="W46" s="389">
        <f>+IF(D46=0,"",'Ark1'!AI104)</f>
        <v>68.167701863354068</v>
      </c>
      <c r="X46" s="115">
        <f>+IF(D46=0,"",'Ark1'!X104)</f>
        <v>0.6211180124223602</v>
      </c>
      <c r="Y46" s="424">
        <f>+IF(D46=0,"",'Ark1'!Y104)</f>
        <v>50.960460252276476</v>
      </c>
      <c r="Z46" s="375">
        <f>+IF(D46=0,"",'Ark1'!Z104)</f>
        <v>1.5709730078366844</v>
      </c>
      <c r="AA46" s="375">
        <f>+IF(D46=0,"",'Ark1'!AA104)</f>
        <v>2.0488681772723196</v>
      </c>
      <c r="AB46" s="115">
        <f t="shared" si="11"/>
        <v>400.49483880404176</v>
      </c>
      <c r="AC46" s="430"/>
      <c r="AD46" s="2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3" customFormat="1" ht="15.6">
      <c r="A47" s="26"/>
      <c r="B47" s="404">
        <f>+'Ark1'!C105</f>
        <v>2024</v>
      </c>
      <c r="C47" s="91">
        <f>+'Ark1'!E105</f>
        <v>39</v>
      </c>
      <c r="D47" s="91">
        <f>+'Ark1'!Q105</f>
        <v>192</v>
      </c>
      <c r="E47" s="460">
        <f>+IF(D47=0,"",'Ark1'!R105)</f>
        <v>647</v>
      </c>
      <c r="F47" s="115">
        <f t="shared" si="6"/>
        <v>-283</v>
      </c>
      <c r="G47" s="114">
        <f>+IF(D47=0,"",'Ark1'!AE105)</f>
        <v>1.7548142120965549</v>
      </c>
      <c r="H47" s="114">
        <f>+IF(D47=0,"",'Ark1'!AF105)</f>
        <v>1.7173448677790757</v>
      </c>
      <c r="I47" s="5">
        <f>+IF(D47=0,"",'Ark1'!S105)</f>
        <v>5.8452012383900946</v>
      </c>
      <c r="J47" s="467">
        <f t="shared" si="7"/>
        <v>-9.4583707846464193E-2</v>
      </c>
      <c r="K47" s="423"/>
      <c r="L47" s="426">
        <f>+'Ark1'!AR105</f>
        <v>191.40464344941955</v>
      </c>
      <c r="M47" s="427">
        <f>+IF(E47=0,"",'Ark1'!AS105)</f>
        <v>31.221703885523368</v>
      </c>
      <c r="N47" s="423"/>
      <c r="O47" s="375">
        <f>+IF(E47=0,"",'Ark1'!T105)</f>
        <v>7.6476043276661505</v>
      </c>
      <c r="P47" s="113">
        <f t="shared" si="8"/>
        <v>8.6314005085506906E-2</v>
      </c>
      <c r="Q47" s="19">
        <f>+IF(D47=0,"",'Ark1'!U105)</f>
        <v>221.00710973724887</v>
      </c>
      <c r="R47" s="115">
        <f t="shared" si="9"/>
        <v>-6.3329977896327421</v>
      </c>
      <c r="S47" s="115">
        <f>+IF(D47=0,"",'Ark1'!W105)</f>
        <v>71.715610510046389</v>
      </c>
      <c r="T47" s="424">
        <f>+IF(D47=0,"",'Ark1'!AG105)</f>
        <v>535.6766169154231</v>
      </c>
      <c r="U47" s="115">
        <f t="shared" si="10"/>
        <v>0.39152442358408734</v>
      </c>
      <c r="V47" s="115">
        <f>+IF(D47=0,"",'Ark1'!AH105)</f>
        <v>92.117465224111328</v>
      </c>
      <c r="W47" s="389">
        <f>+IF(D47=0,"",'Ark1'!AI105)</f>
        <v>66.9242658423493</v>
      </c>
      <c r="X47" s="115">
        <f>+IF(D47=0,"",'Ark1'!X105)</f>
        <v>0.30911901081916543</v>
      </c>
      <c r="Y47" s="424">
        <f>+IF(D47=0,"",'Ark1'!Y105)</f>
        <v>51.540874781611357</v>
      </c>
      <c r="Z47" s="375">
        <f>+IF(D47=0,"",'Ark1'!Z105)</f>
        <v>1.7281887608355782</v>
      </c>
      <c r="AA47" s="375">
        <f>+IF(D47=0,"",'Ark1'!AA105)</f>
        <v>2.2929411829530295</v>
      </c>
      <c r="AB47" s="115">
        <f t="shared" si="11"/>
        <v>412.57561513487383</v>
      </c>
      <c r="AC47" s="430"/>
      <c r="AD47" s="26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3" customFormat="1" ht="15.6">
      <c r="A48" s="26"/>
      <c r="B48" s="404">
        <f>+'Ark1'!C106</f>
        <v>2024</v>
      </c>
      <c r="C48" s="91">
        <f>+'Ark1'!E106</f>
        <v>40</v>
      </c>
      <c r="D48" s="91">
        <f>+'Ark1'!Q106</f>
        <v>281</v>
      </c>
      <c r="E48" s="460">
        <f>+IF(D48=0,"",'Ark1'!R106)</f>
        <v>853</v>
      </c>
      <c r="F48" s="115">
        <f t="shared" si="6"/>
        <v>-80</v>
      </c>
      <c r="G48" s="114">
        <f>+IF(D48=0,"",'Ark1'!AE106)</f>
        <v>2.3135340385136969</v>
      </c>
      <c r="H48" s="114">
        <f>+IF(D48=0,"",'Ark1'!AF106)</f>
        <v>2.1528194520259927</v>
      </c>
      <c r="I48" s="5">
        <f>+IF(D48=0,"",'Ark1'!S106)</f>
        <v>5.207746478873239</v>
      </c>
      <c r="J48" s="467">
        <f t="shared" si="7"/>
        <v>2.4466736107966902E-2</v>
      </c>
      <c r="K48" s="423"/>
      <c r="L48" s="426">
        <f>+'Ark1'!AR106</f>
        <v>191.90377588306944</v>
      </c>
      <c r="M48" s="427">
        <f>+IF(E48=0,"",'Ark1'!AS106)</f>
        <v>29.185714538400681</v>
      </c>
      <c r="N48" s="423"/>
      <c r="O48" s="375">
        <f>+IF(E48=0,"",'Ark1'!T106)</f>
        <v>6.9413833528722177</v>
      </c>
      <c r="P48" s="113">
        <f t="shared" si="8"/>
        <v>6.4641659410265895E-2</v>
      </c>
      <c r="Q48" s="19">
        <f>+IF(D48=0,"",'Ark1'!U106)</f>
        <v>210.1413833528722</v>
      </c>
      <c r="R48" s="115">
        <f t="shared" si="9"/>
        <v>6.4779321202889264</v>
      </c>
      <c r="S48" s="115">
        <f>+IF(D48=0,"",'Ark1'!W106)</f>
        <v>58.851113716295423</v>
      </c>
      <c r="T48" s="424">
        <f>+IF(D48=0,"",'Ark1'!AG106)</f>
        <v>536.59196102314252</v>
      </c>
      <c r="U48" s="115">
        <f t="shared" si="10"/>
        <v>0.15452903184768729</v>
      </c>
      <c r="V48" s="115">
        <f>+IF(D48=0,"",'Ark1'!AH106)</f>
        <v>96.01406799531064</v>
      </c>
      <c r="W48" s="389">
        <f>+IF(D48=0,"",'Ark1'!AI106)</f>
        <v>54.865181711606098</v>
      </c>
      <c r="X48" s="115">
        <f>+IF(D48=0,"",'Ark1'!X106)</f>
        <v>0.35169988276670566</v>
      </c>
      <c r="Y48" s="424">
        <f>+IF(D48=0,"",'Ark1'!Y106)</f>
        <v>55.408717632205445</v>
      </c>
      <c r="Z48" s="375">
        <f>+IF(D48=0,"",'Ark1'!Z106)</f>
        <v>1.6721665505750101</v>
      </c>
      <c r="AA48" s="375">
        <f>+IF(D48=0,"",'Ark1'!AA106)</f>
        <v>2.1319511968606495</v>
      </c>
      <c r="AB48" s="115">
        <f t="shared" si="11"/>
        <v>391.6223100923591</v>
      </c>
      <c r="AC48" s="430"/>
      <c r="AD48" s="26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2" customFormat="1" ht="15.6">
      <c r="A49" s="26"/>
      <c r="B49" s="404">
        <f>+'Ark1'!C107</f>
        <v>2024</v>
      </c>
      <c r="C49" s="91">
        <f>+'Ark1'!E107</f>
        <v>41</v>
      </c>
      <c r="D49" s="91">
        <f>+'Ark1'!Q107</f>
        <v>338</v>
      </c>
      <c r="E49" s="460">
        <f>+IF(D49=0,"",'Ark1'!R107)</f>
        <v>887</v>
      </c>
      <c r="F49" s="115">
        <f t="shared" si="6"/>
        <v>-98</v>
      </c>
      <c r="G49" s="114">
        <f>+IF(D49=0,"",'Ark1'!AE107)</f>
        <v>2.4057499321941958</v>
      </c>
      <c r="H49" s="114">
        <f>+IF(D49=0,"",'Ark1'!AF107)</f>
        <v>2.2608624030143081</v>
      </c>
      <c r="I49" s="5">
        <f>+IF(D49=0,"",'Ark1'!S107)</f>
        <v>5.1934389140271486</v>
      </c>
      <c r="J49" s="467">
        <f t="shared" si="7"/>
        <v>4.8261249052530708E-2</v>
      </c>
      <c r="K49" s="423"/>
      <c r="L49" s="426">
        <f>+'Ark1'!AR107</f>
        <v>192.87645687645687</v>
      </c>
      <c r="M49" s="427">
        <f>+IF(E49=0,"",'Ark1'!AS107)</f>
        <v>29.022855640044245</v>
      </c>
      <c r="N49" s="423"/>
      <c r="O49" s="375">
        <f>+IF(E49=0,"",'Ark1'!T107)</f>
        <v>6.8872604284103742</v>
      </c>
      <c r="P49" s="113">
        <f t="shared" si="8"/>
        <v>-3.86278964627218E-2</v>
      </c>
      <c r="Q49" s="19">
        <f>+IF(D49=0,"",'Ark1'!U107)</f>
        <v>212.22841037204077</v>
      </c>
      <c r="R49" s="115">
        <f t="shared" si="9"/>
        <v>4.6132834684872819</v>
      </c>
      <c r="S49" s="115">
        <f>+IF(D49=0,"",'Ark1'!W107)</f>
        <v>60.315670800450967</v>
      </c>
      <c r="T49" s="424">
        <f>+IF(D49=0,"",'Ark1'!AG107)</f>
        <v>549.55710955710947</v>
      </c>
      <c r="U49" s="115">
        <f t="shared" si="10"/>
        <v>3.5632951241195769</v>
      </c>
      <c r="V49" s="115">
        <f>+IF(D49=0,"",'Ark1'!AH107)</f>
        <v>96.617812852311161</v>
      </c>
      <c r="W49" s="389">
        <f>+IF(D49=0,"",'Ark1'!AI107)</f>
        <v>55.693348365276222</v>
      </c>
      <c r="X49" s="115">
        <f>+IF(D49=0,"",'Ark1'!X107)</f>
        <v>0.11273957158962795</v>
      </c>
      <c r="Y49" s="424">
        <f>+IF(D49=0,"",'Ark1'!Y107)</f>
        <v>51.736040049232543</v>
      </c>
      <c r="Z49" s="375">
        <f>+IF(D49=0,"",'Ark1'!Z107)</f>
        <v>1.544166212715369</v>
      </c>
      <c r="AA49" s="375">
        <f>+IF(D49=0,"",'Ark1'!AA107)</f>
        <v>1.963800368151972</v>
      </c>
      <c r="AB49" s="115">
        <f t="shared" si="11"/>
        <v>386.18081120463819</v>
      </c>
      <c r="AC49" s="430"/>
      <c r="AD49" s="26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3" customFormat="1" ht="15.6">
      <c r="A50" s="26"/>
      <c r="B50" s="404">
        <f>+'Ark1'!C108</f>
        <v>2024</v>
      </c>
      <c r="C50" s="91">
        <f>+'Ark1'!E108</f>
        <v>42</v>
      </c>
      <c r="D50" s="91">
        <f>+'Ark1'!Q108</f>
        <v>321</v>
      </c>
      <c r="E50" s="460">
        <f>+IF(D50=0,"",'Ark1'!R108)</f>
        <v>953</v>
      </c>
      <c r="F50" s="115">
        <f t="shared" si="6"/>
        <v>-57</v>
      </c>
      <c r="G50" s="114">
        <f>+IF(D50=0,"",'Ark1'!AE108)</f>
        <v>2.5847572552210472</v>
      </c>
      <c r="H50" s="114">
        <f>+IF(D50=0,"",'Ark1'!AF108)</f>
        <v>2.4559642405215274</v>
      </c>
      <c r="I50" s="5">
        <f>+IF(D50=0,"",'Ark1'!S108)</f>
        <v>5.2691903259726605</v>
      </c>
      <c r="J50" s="467">
        <f t="shared" si="7"/>
        <v>7.0974270472164314E-2</v>
      </c>
      <c r="K50" s="423"/>
      <c r="L50" s="426">
        <f>+'Ark1'!AR108</f>
        <v>193.25321888412017</v>
      </c>
      <c r="M50" s="427">
        <f>+IF(E50=0,"",'Ark1'!AS108)</f>
        <v>29.433812075614313</v>
      </c>
      <c r="N50" s="423"/>
      <c r="O50" s="375">
        <f>+IF(E50=0,"",'Ark1'!T108)</f>
        <v>6.7827911857292751</v>
      </c>
      <c r="P50" s="113">
        <f t="shared" si="8"/>
        <v>-0.26572366575587303</v>
      </c>
      <c r="Q50" s="19">
        <f>+IF(D50=0,"",'Ark1'!U108)</f>
        <v>214.57649527806927</v>
      </c>
      <c r="R50" s="115">
        <f t="shared" si="9"/>
        <v>2.7944160701481451</v>
      </c>
      <c r="S50" s="115">
        <f>+IF(D50=0,"",'Ark1'!W108)</f>
        <v>56.768100734522577</v>
      </c>
      <c r="T50" s="115">
        <f>+IF(D50=0,"",'Ark1'!AG108)</f>
        <v>556.43025751072958</v>
      </c>
      <c r="U50" s="115">
        <f t="shared" si="10"/>
        <v>-2.5879426914948453</v>
      </c>
      <c r="V50" s="115">
        <f>+IF(D50=0,"",'Ark1'!AH108)</f>
        <v>97.376705141657894</v>
      </c>
      <c r="W50" s="389">
        <f>+IF(D50=0,"",'Ark1'!AI108)</f>
        <v>66.002098635886682</v>
      </c>
      <c r="X50" s="115">
        <f>+IF(D50=0,"",'Ark1'!X108)</f>
        <v>0.3147953830010492</v>
      </c>
      <c r="Y50" s="424">
        <f>+IF(D50=0,"",'Ark1'!Y108)</f>
        <v>49.771766328900611</v>
      </c>
      <c r="Z50" s="375">
        <f>+IF(D50=0,"",'Ark1'!Z108)</f>
        <v>1.5621300546455188</v>
      </c>
      <c r="AA50" s="375">
        <f>+IF(D50=0,"",'Ark1'!AA108)</f>
        <v>2.0240002196739639</v>
      </c>
      <c r="AB50" s="115">
        <f t="shared" si="11"/>
        <v>385.63053029863607</v>
      </c>
      <c r="AC50" s="430"/>
      <c r="AD50" s="26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3" customFormat="1" ht="15.6">
      <c r="A51" s="26"/>
      <c r="B51" s="404">
        <f>+'Ark1'!C109</f>
        <v>2024</v>
      </c>
      <c r="C51" s="91">
        <f>+'Ark1'!E109</f>
        <v>43</v>
      </c>
      <c r="D51" s="91">
        <f>+'Ark1'!Q109</f>
        <v>383</v>
      </c>
      <c r="E51" s="460">
        <f>+IF(D51=0,"",'Ark1'!R109)</f>
        <v>1055</v>
      </c>
      <c r="F51" s="115">
        <f t="shared" si="6"/>
        <v>94</v>
      </c>
      <c r="G51" s="114">
        <f>+IF(D51=0,"",'Ark1'!AE109)</f>
        <v>2.8614049362625447</v>
      </c>
      <c r="H51" s="114">
        <f>+IF(D51=0,"",'Ark1'!AF109)</f>
        <v>2.7174135295788528</v>
      </c>
      <c r="I51" s="5">
        <f>+IF(D51=0,"",'Ark1'!S109)</f>
        <v>5.4597156398104278</v>
      </c>
      <c r="J51" s="467">
        <f t="shared" si="7"/>
        <v>0.25992375635569331</v>
      </c>
      <c r="K51" s="423"/>
      <c r="L51" s="426">
        <f>+'Ark1'!AR109</f>
        <v>191.69200394866724</v>
      </c>
      <c r="M51" s="427">
        <f>+IF(E51=0,"",'Ark1'!AS109)</f>
        <v>29.953578505380825</v>
      </c>
      <c r="N51" s="423"/>
      <c r="O51" s="375">
        <f>+IF(E51=0,"",'Ark1'!T109)</f>
        <v>6.9554502369668239</v>
      </c>
      <c r="P51" s="113">
        <f t="shared" si="8"/>
        <v>1.2358769251994417E-3</v>
      </c>
      <c r="Q51" s="19">
        <f>+IF(D51=0,"",'Ark1'!U109)</f>
        <v>214.46492890995256</v>
      </c>
      <c r="R51" s="115">
        <f t="shared" si="9"/>
        <v>1.9536906165081973</v>
      </c>
      <c r="S51" s="115">
        <f>+IF(D51=0,"",'Ark1'!W109)</f>
        <v>57.156398104265399</v>
      </c>
      <c r="T51" s="115">
        <f>+IF(D51=0,"",'Ark1'!AG109)</f>
        <v>563.68904244817372</v>
      </c>
      <c r="U51" s="115">
        <f t="shared" si="10"/>
        <v>8.6486169162587885</v>
      </c>
      <c r="V51" s="115">
        <f>+IF(D51=0,"",'Ark1'!AH109)</f>
        <v>95.450236966824633</v>
      </c>
      <c r="W51" s="389">
        <f>+IF(D51=0,"",'Ark1'!AI109)</f>
        <v>67.014218009478654</v>
      </c>
      <c r="X51" s="115">
        <f>+IF(D51=0,"",'Ark1'!X109)</f>
        <v>9.4786729857819899E-2</v>
      </c>
      <c r="Y51" s="424">
        <f>+IF(D51=0,"",'Ark1'!Y109)</f>
        <v>50.962516309508445</v>
      </c>
      <c r="Z51" s="375">
        <f>+IF(D51=0,"",'Ark1'!Z109)</f>
        <v>1.4937588690781745</v>
      </c>
      <c r="AA51" s="375">
        <f>+IF(D51=0,"",'Ark1'!AA109)</f>
        <v>2.0275136318023841</v>
      </c>
      <c r="AB51" s="115">
        <f t="shared" si="11"/>
        <v>380.46673389020282</v>
      </c>
      <c r="AC51" s="430"/>
      <c r="AD51" s="26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3" customFormat="1" ht="15.6">
      <c r="A52" s="26"/>
      <c r="B52" s="404">
        <f>+'Ark1'!C110</f>
        <v>2024</v>
      </c>
      <c r="C52" s="91">
        <f>+'Ark1'!E110</f>
        <v>44</v>
      </c>
      <c r="D52" s="91">
        <f>+'Ark1'!Q110</f>
        <v>355</v>
      </c>
      <c r="E52" s="460">
        <f>+IF(D52=0,"",'Ark1'!R110)</f>
        <v>1069</v>
      </c>
      <c r="F52" s="115">
        <f t="shared" si="6"/>
        <v>-45</v>
      </c>
      <c r="G52" s="114">
        <f>+IF(D52=0,"",'Ark1'!AE110)</f>
        <v>2.8993761866015744</v>
      </c>
      <c r="H52" s="114">
        <f>+IF(D52=0,"",'Ark1'!AF110)</f>
        <v>2.6845322499861699</v>
      </c>
      <c r="I52" s="5">
        <f>+IF(D52=0,"",'Ark1'!S110)</f>
        <v>5.2949438202247192</v>
      </c>
      <c r="J52" s="467">
        <f t="shared" si="7"/>
        <v>0.11688626626788601</v>
      </c>
      <c r="K52" s="423"/>
      <c r="L52" s="426">
        <f>+'Ark1'!AR110</f>
        <v>191.21325648414984</v>
      </c>
      <c r="M52" s="427">
        <f>+IF(E52=0,"",'Ark1'!AS110)</f>
        <v>29.408349762760057</v>
      </c>
      <c r="N52" s="423"/>
      <c r="O52" s="375">
        <f>+IF(E52=0,"",'Ark1'!T110)</f>
        <v>6.7558465855940142</v>
      </c>
      <c r="P52" s="113">
        <f t="shared" si="8"/>
        <v>-0.30070637670401101</v>
      </c>
      <c r="Q52" s="19">
        <f>+IF(D52=0,"",'Ark1'!U110)</f>
        <v>209.09513564078597</v>
      </c>
      <c r="R52" s="115">
        <f t="shared" si="9"/>
        <v>1.4188340249870919</v>
      </c>
      <c r="S52" s="115">
        <f>+IF(D52=0,"",'Ark1'!W110)</f>
        <v>53.040224508886809</v>
      </c>
      <c r="T52" s="115">
        <f>+IF(D52=0,"",'Ark1'!AG110)</f>
        <v>556.29010566762736</v>
      </c>
      <c r="U52" s="115">
        <f t="shared" si="10"/>
        <v>3.1460689703797016</v>
      </c>
      <c r="V52" s="115">
        <f>+IF(D52=0,"",'Ark1'!AH110)</f>
        <v>97.100093545369518</v>
      </c>
      <c r="W52" s="389">
        <f>+IF(D52=0,"",'Ark1'!AI110)</f>
        <v>66.323666978484553</v>
      </c>
      <c r="X52" s="115">
        <f>+IF(D52=0,"",'Ark1'!X110)</f>
        <v>0.5612722170252572</v>
      </c>
      <c r="Y52" s="424">
        <f>+IF(D52=0,"",'Ark1'!Y110)</f>
        <v>53.522114316972925</v>
      </c>
      <c r="Z52" s="375">
        <f>+IF(D52=0,"",'Ark1'!Z110)</f>
        <v>1.5715121347548762</v>
      </c>
      <c r="AA52" s="375">
        <f>+IF(D52=0,"",'Ark1'!AA110)</f>
        <v>2.0665440388686984</v>
      </c>
      <c r="AB52" s="115">
        <f t="shared" si="11"/>
        <v>375.87426688066296</v>
      </c>
      <c r="AC52" s="430"/>
      <c r="AD52" s="26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3" customFormat="1" ht="15.6">
      <c r="A53" s="26"/>
      <c r="B53" s="404">
        <f>+'Ark1'!C111</f>
        <v>2024</v>
      </c>
      <c r="C53" s="91">
        <f>+'Ark1'!E111</f>
        <v>45</v>
      </c>
      <c r="D53" s="91">
        <f>+'Ark1'!Q111</f>
        <v>361</v>
      </c>
      <c r="E53" s="460">
        <f>+IF(D53=0,"",'Ark1'!R111)</f>
        <v>977</v>
      </c>
      <c r="F53" s="115">
        <f t="shared" si="6"/>
        <v>-1</v>
      </c>
      <c r="G53" s="114">
        <f>+IF(D53=0,"",'Ark1'!AE111)</f>
        <v>2.6498508272308103</v>
      </c>
      <c r="H53" s="114">
        <f>+IF(D53=0,"",'Ark1'!AF111)</f>
        <v>2.4854058245647379</v>
      </c>
      <c r="I53" s="5">
        <f>+IF(D53=0,"",'Ark1'!S111)</f>
        <v>5.3138461538461508</v>
      </c>
      <c r="J53" s="467">
        <f t="shared" si="7"/>
        <v>1.4051492655184461E-2</v>
      </c>
      <c r="K53" s="423"/>
      <c r="L53" s="426">
        <f>+'Ark1'!AR111</f>
        <v>192.0439790575916</v>
      </c>
      <c r="M53" s="427">
        <f>+IF(E53=0,"",'Ark1'!AS111)</f>
        <v>29.399728636129257</v>
      </c>
      <c r="N53" s="423"/>
      <c r="O53" s="375">
        <f>+IF(E53=0,"",'Ark1'!T111)</f>
        <v>6.8935516888433988</v>
      </c>
      <c r="P53" s="113">
        <f t="shared" si="8"/>
        <v>-0.34162213528747998</v>
      </c>
      <c r="Q53" s="19">
        <f>+IF(D53=0,"",'Ark1'!U111)</f>
        <v>211.81453428863836</v>
      </c>
      <c r="R53" s="115">
        <f t="shared" si="9"/>
        <v>-0.80540436166799623</v>
      </c>
      <c r="S53" s="115">
        <f>+IF(D53=0,"",'Ark1'!W111)</f>
        <v>57.420675537359266</v>
      </c>
      <c r="T53" s="115">
        <f>+IF(D53=0,"",'Ark1'!AG111)</f>
        <v>566.30261780104706</v>
      </c>
      <c r="U53" s="115">
        <f t="shared" si="10"/>
        <v>2.5620320269885042</v>
      </c>
      <c r="V53" s="115">
        <f>+IF(D53=0,"",'Ark1'!AH111)</f>
        <v>97.441146366427844</v>
      </c>
      <c r="W53" s="389">
        <f>+IF(D53=0,"",'Ark1'!AI111)</f>
        <v>68.5772773797339</v>
      </c>
      <c r="X53" s="115">
        <f>+IF(D53=0,"",'Ark1'!X111)</f>
        <v>0.20470829068577284</v>
      </c>
      <c r="Y53" s="424">
        <f>+IF(D53=0,"",'Ark1'!Y111)</f>
        <v>51.406512752180163</v>
      </c>
      <c r="Z53" s="375">
        <f>+IF(D53=0,"",'Ark1'!Z111)</f>
        <v>1.5328171143581295</v>
      </c>
      <c r="AA53" s="375">
        <f>+IF(D53=0,"",'Ark1'!AA111)</f>
        <v>1.9868887988296569</v>
      </c>
      <c r="AB53" s="115">
        <f t="shared" si="11"/>
        <v>374.03064656687292</v>
      </c>
      <c r="AC53" s="430"/>
      <c r="AD53" s="26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3" customFormat="1" ht="15.6">
      <c r="A54" s="26"/>
      <c r="B54" s="404">
        <f>+'Ark1'!C112</f>
        <v>2024</v>
      </c>
      <c r="C54" s="91">
        <f>+'Ark1'!E112</f>
        <v>46</v>
      </c>
      <c r="D54" s="91">
        <f>+'Ark1'!Q112</f>
        <v>378</v>
      </c>
      <c r="E54" s="460">
        <f>+IF(D54=0,"",'Ark1'!R112)</f>
        <v>1188</v>
      </c>
      <c r="F54" s="115">
        <f t="shared" si="6"/>
        <v>159</v>
      </c>
      <c r="G54" s="114">
        <f>+IF(D54=0,"",'Ark1'!AE112)</f>
        <v>3.2221318144833204</v>
      </c>
      <c r="H54" s="114">
        <f>+IF(D54=0,"",'Ark1'!AF112)</f>
        <v>2.9956661637593158</v>
      </c>
      <c r="I54" s="5">
        <f>+IF(D54=0,"",'Ark1'!S112)</f>
        <v>5.2746419545071603</v>
      </c>
      <c r="J54" s="467">
        <f t="shared" si="7"/>
        <v>-5.5124582457820814E-2</v>
      </c>
      <c r="K54" s="423"/>
      <c r="L54" s="426">
        <f>+'Ark1'!AR112</f>
        <v>191.54912280701751</v>
      </c>
      <c r="M54" s="427">
        <f>+IF(E54=0,"",'Ark1'!AS112)</f>
        <v>29.305039910172393</v>
      </c>
      <c r="N54" s="423"/>
      <c r="O54" s="375">
        <f>+IF(E54=0,"",'Ark1'!T112)</f>
        <v>6.8745791245791246</v>
      </c>
      <c r="P54" s="113">
        <f t="shared" si="8"/>
        <v>-0.29160163343836842</v>
      </c>
      <c r="Q54" s="19">
        <f>+IF(D54=0,"",'Ark1'!U112)</f>
        <v>209.95681818181805</v>
      </c>
      <c r="R54" s="115">
        <f t="shared" si="9"/>
        <v>-2.7381283682307469</v>
      </c>
      <c r="S54" s="115">
        <f>+IF(D54=0,"",'Ark1'!W112)</f>
        <v>57.996632996632997</v>
      </c>
      <c r="T54" s="115">
        <f>+IF(D54=0,"",'Ark1'!AG112)</f>
        <v>553.45438596491238</v>
      </c>
      <c r="U54" s="115">
        <f t="shared" si="10"/>
        <v>-0.94858433211743431</v>
      </c>
      <c r="V54" s="115">
        <f>+IF(D54=0,"",'Ark1'!AH112)</f>
        <v>95.454545454545439</v>
      </c>
      <c r="W54" s="389">
        <f>+IF(D54=0,"",'Ark1'!AI112)</f>
        <v>63.720538720538713</v>
      </c>
      <c r="X54" s="115">
        <f>+IF(D54=0,"",'Ark1'!X112)</f>
        <v>0.33670033670033672</v>
      </c>
      <c r="Y54" s="424">
        <f>+IF(D54=0,"",'Ark1'!Y112)</f>
        <v>50.47690653400899</v>
      </c>
      <c r="Z54" s="375">
        <f>+IF(D54=0,"",'Ark1'!Z112)</f>
        <v>1.6295474767632889</v>
      </c>
      <c r="AA54" s="375">
        <f>+IF(D54=0,"",'Ark1'!AA112)</f>
        <v>2.0544589532382105</v>
      </c>
      <c r="AB54" s="115">
        <f t="shared" si="11"/>
        <v>379.35704098861146</v>
      </c>
      <c r="AC54" s="430"/>
      <c r="AD54" s="26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3" customFormat="1" ht="15.6">
      <c r="A55" s="26"/>
      <c r="B55" s="404">
        <f>+'Ark1'!C113</f>
        <v>2024</v>
      </c>
      <c r="C55" s="91">
        <f>+'Ark1'!E113</f>
        <v>47</v>
      </c>
      <c r="D55" s="91">
        <f>+'Ark1'!Q113</f>
        <v>367</v>
      </c>
      <c r="E55" s="460">
        <f>+IF(D55=0,"",'Ark1'!R113)</f>
        <v>1026</v>
      </c>
      <c r="F55" s="115">
        <f t="shared" si="6"/>
        <v>-188</v>
      </c>
      <c r="G55" s="114">
        <f>+IF(D55=0,"",'Ark1'!AE113)</f>
        <v>2.7827502034174127</v>
      </c>
      <c r="H55" s="114">
        <f>+IF(D55=0,"",'Ark1'!AF113)</f>
        <v>2.7021630916992461</v>
      </c>
      <c r="I55" s="5">
        <f>+IF(D55=0,"",'Ark1'!S113)</f>
        <v>5.3580487804878052</v>
      </c>
      <c r="J55" s="467">
        <f t="shared" si="7"/>
        <v>0.16910488609836616</v>
      </c>
      <c r="K55" s="423"/>
      <c r="L55" s="426">
        <f>+'Ark1'!AR113</f>
        <v>193.59958506224064</v>
      </c>
      <c r="M55" s="427">
        <f>+IF(E55=0,"",'Ark1'!AS113)</f>
        <v>29.715700188622503</v>
      </c>
      <c r="N55" s="423"/>
      <c r="O55" s="375">
        <f>+IF(E55=0,"",'Ark1'!T113)</f>
        <v>7.3918128654970756</v>
      </c>
      <c r="P55" s="113">
        <f t="shared" si="8"/>
        <v>0.24024779136198315</v>
      </c>
      <c r="Q55" s="19">
        <f>+IF(D55=0,"",'Ark1'!U113)</f>
        <v>219.28918128654985</v>
      </c>
      <c r="R55" s="115">
        <f t="shared" si="9"/>
        <v>13.064716706649051</v>
      </c>
      <c r="S55" s="115">
        <f>+IF(D55=0,"",'Ark1'!W113)</f>
        <v>66.081871345029228</v>
      </c>
      <c r="T55" s="115">
        <f>+IF(D55=0,"",'Ark1'!AG113)</f>
        <v>569.01867219917006</v>
      </c>
      <c r="U55" s="115">
        <f t="shared" si="10"/>
        <v>21.502759301347623</v>
      </c>
      <c r="V55" s="115">
        <f>+IF(D55=0,"",'Ark1'!AH113)</f>
        <v>93.372319688109158</v>
      </c>
      <c r="W55" s="389">
        <f>+IF(D55=0,"",'Ark1'!AI113)</f>
        <v>61.306042884990234</v>
      </c>
      <c r="X55" s="115">
        <f>+IF(D55=0,"",'Ark1'!X113)</f>
        <v>0.87719298245614019</v>
      </c>
      <c r="Y55" s="424">
        <f>+IF(D55=0,"",'Ark1'!Y113)</f>
        <v>55.519765810258399</v>
      </c>
      <c r="Z55" s="375">
        <f>+IF(D55=0,"",'Ark1'!Z113)</f>
        <v>1.5927734619213307</v>
      </c>
      <c r="AA55" s="375">
        <f>+IF(D55=0,"",'Ark1'!AA113)</f>
        <v>2.1426903776909301</v>
      </c>
      <c r="AB55" s="115">
        <f t="shared" si="11"/>
        <v>385.38134511303593</v>
      </c>
      <c r="AC55" s="430"/>
      <c r="AD55" s="26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3" customFormat="1" ht="15.6">
      <c r="A56" s="26"/>
      <c r="B56" s="404">
        <f>+'Ark1'!C114</f>
        <v>2024</v>
      </c>
      <c r="C56" s="91">
        <f>+'Ark1'!E114</f>
        <v>48</v>
      </c>
      <c r="D56" s="91">
        <f>+'Ark1'!Q114</f>
        <v>333</v>
      </c>
      <c r="E56" s="460">
        <f>+IF(D56=0,"",'Ark1'!R114)</f>
        <v>1024</v>
      </c>
      <c r="F56" s="115">
        <f t="shared" si="6"/>
        <v>-20</v>
      </c>
      <c r="G56" s="114">
        <f>+IF(D56=0,"",'Ark1'!AE114)</f>
        <v>2.7773257390832655</v>
      </c>
      <c r="H56" s="114">
        <f>+IF(D56=0,"",'Ark1'!AF114)</f>
        <v>2.819097127238098</v>
      </c>
      <c r="I56" s="5">
        <f>+IF(D56=0,"",'Ark1'!S114)</f>
        <v>5.7243401759530785</v>
      </c>
      <c r="J56" s="467">
        <f t="shared" si="7"/>
        <v>0.44890831414885657</v>
      </c>
      <c r="K56" s="423"/>
      <c r="L56" s="426">
        <f>+'Ark1'!AR114</f>
        <v>194.80507614213201</v>
      </c>
      <c r="M56" s="427">
        <f>+IF(E56=0,"",'Ark1'!AS114)</f>
        <v>30.751383649821044</v>
      </c>
      <c r="N56" s="423"/>
      <c r="O56" s="375">
        <f>+IF(E56=0,"",'Ark1'!T114)</f>
        <v>7.53125</v>
      </c>
      <c r="P56" s="113">
        <f t="shared" si="8"/>
        <v>0.15098180076628154</v>
      </c>
      <c r="Q56" s="19">
        <f>+IF(D56=0,"",'Ark1'!U114)</f>
        <v>229.2255859375002</v>
      </c>
      <c r="R56" s="115">
        <f t="shared" si="9"/>
        <v>13.950298581178686</v>
      </c>
      <c r="S56" s="115">
        <f>+IF(D56=0,"",'Ark1'!W114)</f>
        <v>72.55859375</v>
      </c>
      <c r="T56" s="115">
        <f>+IF(D56=0,"",'Ark1'!AG114)</f>
        <v>556.56040609137051</v>
      </c>
      <c r="U56" s="115">
        <f t="shared" si="10"/>
        <v>6.5279385717417426E-2</v>
      </c>
      <c r="V56" s="115">
        <f>+IF(D56=0,"",'Ark1'!AH114)</f>
        <v>95.99609375</v>
      </c>
      <c r="W56" s="389">
        <f>+IF(D56=0,"",'Ark1'!AI114)</f>
        <v>67.1875</v>
      </c>
      <c r="X56" s="115">
        <f>+IF(D56=0,"",'Ark1'!X114)</f>
        <v>0.5859375</v>
      </c>
      <c r="Y56" s="424">
        <f>+IF(D56=0,"",'Ark1'!Y114)</f>
        <v>49.021359638717342</v>
      </c>
      <c r="Z56" s="375">
        <f>+IF(D56=0,"",'Ark1'!Z114)</f>
        <v>1.627250802725094</v>
      </c>
      <c r="AA56" s="375">
        <f>+IF(D56=0,"",'Ark1'!AA114)</f>
        <v>1.8416301372696964</v>
      </c>
      <c r="AB56" s="115">
        <f t="shared" si="11"/>
        <v>411.86110874704991</v>
      </c>
      <c r="AC56" s="430"/>
      <c r="AD56" s="2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3" customFormat="1" ht="15.6">
      <c r="A57" s="26"/>
      <c r="B57" s="404">
        <f>+'Ark1'!C115</f>
        <v>2024</v>
      </c>
      <c r="C57" s="91">
        <f>+'Ark1'!E115</f>
        <v>49</v>
      </c>
      <c r="D57" s="91">
        <f>+'Ark1'!Q115</f>
        <v>362</v>
      </c>
      <c r="E57" s="460">
        <f>+IF(D57=0,"",'Ark1'!R115)</f>
        <v>1052</v>
      </c>
      <c r="F57" s="115">
        <f t="shared" si="6"/>
        <v>-42</v>
      </c>
      <c r="G57" s="114">
        <f>+IF(D57=0,"",'Ark1'!AE115)</f>
        <v>2.853268239761324</v>
      </c>
      <c r="H57" s="114">
        <f>+IF(D57=0,"",'Ark1'!AF115)</f>
        <v>2.8162999725821152</v>
      </c>
      <c r="I57" s="5">
        <f>+IF(D57=0,"",'Ark1'!S115)</f>
        <v>5.6596958174904923</v>
      </c>
      <c r="J57" s="467">
        <f t="shared" si="7"/>
        <v>0.35165194180493398</v>
      </c>
      <c r="K57" s="423"/>
      <c r="L57" s="426">
        <f>+'Ark1'!AR115</f>
        <v>192.72782258064515</v>
      </c>
      <c r="M57" s="427">
        <f>+IF(E57=0,"",'Ark1'!AS115)</f>
        <v>30.441705900868843</v>
      </c>
      <c r="N57" s="423"/>
      <c r="O57" s="375">
        <f>+IF(E57=0,"",'Ark1'!T115)</f>
        <v>7.4686311787072253</v>
      </c>
      <c r="P57" s="113">
        <f t="shared" si="8"/>
        <v>-5.9705201548713838E-2</v>
      </c>
      <c r="Q57" s="19">
        <f>+IF(D57=0,"",'Ark1'!U115)</f>
        <v>222.90313688212896</v>
      </c>
      <c r="R57" s="115">
        <f t="shared" si="9"/>
        <v>7.7397913611052331</v>
      </c>
      <c r="S57" s="115">
        <f>+IF(D57=0,"",'Ark1'!W115)</f>
        <v>67.585551330798495</v>
      </c>
      <c r="T57" s="115">
        <f>+IF(D57=0,"",'Ark1'!AG115)</f>
        <v>557.5645161290322</v>
      </c>
      <c r="U57" s="115">
        <f t="shared" si="10"/>
        <v>-4.4590243606099875</v>
      </c>
      <c r="V57" s="115">
        <f>+IF(D57=0,"",'Ark1'!AH115)</f>
        <v>94.011406844106475</v>
      </c>
      <c r="W57" s="389">
        <f>+IF(D57=0,"",'Ark1'!AI115)</f>
        <v>66.159695817490515</v>
      </c>
      <c r="X57" s="115">
        <f>+IF(D57=0,"",'Ark1'!X115)</f>
        <v>0.95057034220532322</v>
      </c>
      <c r="Y57" s="424">
        <f>+IF(D57=0,"",'Ark1'!Y115)</f>
        <v>57.280462860571362</v>
      </c>
      <c r="Z57" s="375">
        <f>+IF(D57=0,"",'Ark1'!Z115)</f>
        <v>1.6966112227948127</v>
      </c>
      <c r="AA57" s="375">
        <f>+IF(D57=0,"",'Ark1'!AA115)</f>
        <v>2.1199677227117566</v>
      </c>
      <c r="AB57" s="115">
        <f t="shared" si="11"/>
        <v>399.77999035818209</v>
      </c>
      <c r="AC57" s="430"/>
      <c r="AD57" s="26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3" customFormat="1" ht="15.6">
      <c r="A58" s="26"/>
      <c r="B58" s="404">
        <f>+'Ark1'!C116</f>
        <v>2024</v>
      </c>
      <c r="C58" s="91">
        <f>+'Ark1'!E116</f>
        <v>50</v>
      </c>
      <c r="D58" s="91">
        <f>+'Ark1'!Q116</f>
        <v>0</v>
      </c>
      <c r="E58" s="460" t="str">
        <f>+IF(D58=0,"",'Ark1'!R116)</f>
        <v/>
      </c>
      <c r="F58" s="115" t="str">
        <f t="shared" si="6"/>
        <v/>
      </c>
      <c r="G58" s="114" t="str">
        <f>+IF(D58=0,"",'Ark1'!AE116)</f>
        <v/>
      </c>
      <c r="H58" s="114" t="str">
        <f>+IF(D58=0,"",'Ark1'!AF116)</f>
        <v/>
      </c>
      <c r="I58" s="5" t="str">
        <f>+IF(D58=0,"",'Ark1'!S116)</f>
        <v/>
      </c>
      <c r="J58" s="467" t="str">
        <f t="shared" si="7"/>
        <v/>
      </c>
      <c r="K58" s="423"/>
      <c r="L58" s="426">
        <f>+'Ark1'!AR116</f>
        <v>0</v>
      </c>
      <c r="M58" s="427" t="str">
        <f>+IF(E58=0,"",'Ark1'!AS116)</f>
        <v/>
      </c>
      <c r="N58" s="423"/>
      <c r="O58" s="375" t="str">
        <f>+IF(E58=0,"",'Ark1'!T116)</f>
        <v/>
      </c>
      <c r="P58" s="113" t="str">
        <f t="shared" si="8"/>
        <v/>
      </c>
      <c r="Q58" s="19" t="str">
        <f>+IF(D58=0,"",'Ark1'!U116)</f>
        <v/>
      </c>
      <c r="R58" s="115" t="str">
        <f t="shared" si="9"/>
        <v/>
      </c>
      <c r="S58" s="115" t="str">
        <f>+IF(D58=0,"",'Ark1'!W116)</f>
        <v/>
      </c>
      <c r="T58" s="115" t="str">
        <f>+IF(D58=0,"",'Ark1'!AG116)</f>
        <v/>
      </c>
      <c r="U58" s="115" t="str">
        <f t="shared" si="10"/>
        <v/>
      </c>
      <c r="V58" s="115" t="str">
        <f>+IF(D58=0,"",'Ark1'!AH116)</f>
        <v/>
      </c>
      <c r="W58" s="389" t="str">
        <f>+IF(D58=0,"",'Ark1'!AI116)</f>
        <v/>
      </c>
      <c r="X58" s="115" t="str">
        <f>+IF(D58=0,"",'Ark1'!X116)</f>
        <v/>
      </c>
      <c r="Y58" s="424" t="str">
        <f>+IF(D58=0,"",'Ark1'!Y116)</f>
        <v/>
      </c>
      <c r="Z58" s="375" t="str">
        <f>+IF(D58=0,"",'Ark1'!Z116)</f>
        <v/>
      </c>
      <c r="AA58" s="375" t="str">
        <f>+IF(D58=0,"",'Ark1'!AA116)</f>
        <v/>
      </c>
      <c r="AB58" s="115" t="str">
        <f t="shared" si="11"/>
        <v/>
      </c>
      <c r="AC58" s="430"/>
      <c r="AD58" s="26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3" customFormat="1" ht="15.6">
      <c r="A59" s="26"/>
      <c r="B59" s="404">
        <f>+'Ark1'!C117</f>
        <v>2024</v>
      </c>
      <c r="C59" s="91">
        <f>+'Ark1'!E117</f>
        <v>51</v>
      </c>
      <c r="D59" s="91">
        <f>+'Ark1'!Q117</f>
        <v>0</v>
      </c>
      <c r="E59" s="460" t="str">
        <f>+IF(D59=0,"",'Ark1'!R117)</f>
        <v/>
      </c>
      <c r="F59" s="115" t="str">
        <f t="shared" si="6"/>
        <v/>
      </c>
      <c r="G59" s="114" t="str">
        <f>+IF(D59=0,"",'Ark1'!AE117)</f>
        <v/>
      </c>
      <c r="H59" s="114" t="str">
        <f>+IF(D59=0,"",'Ark1'!AF117)</f>
        <v/>
      </c>
      <c r="I59" s="5" t="str">
        <f>+IF(D59=0,"",'Ark1'!S117)</f>
        <v/>
      </c>
      <c r="J59" s="467" t="str">
        <f t="shared" ref="J59:J60" si="12">+IF(D59=0,"",I59-I113)</f>
        <v/>
      </c>
      <c r="K59" s="423"/>
      <c r="L59" s="426">
        <f>+'Ark1'!AR117</f>
        <v>0</v>
      </c>
      <c r="M59" s="427" t="str">
        <f>+IF(E59=0,"",'Ark1'!AS117)</f>
        <v/>
      </c>
      <c r="N59" s="423"/>
      <c r="O59" s="375" t="str">
        <f>+IF(E59=0,"",'Ark1'!T117)</f>
        <v/>
      </c>
      <c r="P59" s="113" t="str">
        <f t="shared" si="8"/>
        <v/>
      </c>
      <c r="Q59" s="19" t="str">
        <f>+IF(D59=0,"",'Ark1'!U117)</f>
        <v/>
      </c>
      <c r="R59" s="115" t="str">
        <f t="shared" si="9"/>
        <v/>
      </c>
      <c r="S59" s="115" t="str">
        <f>+IF(D59=0,"",'Ark1'!W117)</f>
        <v/>
      </c>
      <c r="T59" s="115" t="str">
        <f>+IF(D59=0,"",'Ark1'!AG117)</f>
        <v/>
      </c>
      <c r="U59" s="115" t="str">
        <f t="shared" si="10"/>
        <v/>
      </c>
      <c r="V59" s="115" t="str">
        <f>+IF(D59=0,"",'Ark1'!AH117)</f>
        <v/>
      </c>
      <c r="W59" s="389" t="str">
        <f>+IF(D59=0,"",'Ark1'!AI117)</f>
        <v/>
      </c>
      <c r="X59" s="115" t="str">
        <f>+IF(D59=0,"",'Ark1'!X117)</f>
        <v/>
      </c>
      <c r="Y59" s="424" t="str">
        <f>+IF(D59=0,"",'Ark1'!Y117)</f>
        <v/>
      </c>
      <c r="Z59" s="375" t="str">
        <f>+IF(D59=0,"",'Ark1'!Z117)</f>
        <v/>
      </c>
      <c r="AA59" s="375" t="str">
        <f>+IF(D59=0,"",'Ark1'!AA117)</f>
        <v/>
      </c>
      <c r="AB59" s="115" t="str">
        <f t="shared" si="11"/>
        <v/>
      </c>
      <c r="AC59" s="430"/>
      <c r="AD59" s="26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2" customFormat="1" ht="15.6">
      <c r="A60" s="26"/>
      <c r="B60" s="404">
        <f>+'Ark1'!C118</f>
        <v>2024</v>
      </c>
      <c r="C60" s="91">
        <f>+'Ark1'!E118</f>
        <v>52</v>
      </c>
      <c r="D60" s="91">
        <f>+'Ark1'!Q118</f>
        <v>0</v>
      </c>
      <c r="E60" s="460" t="str">
        <f>+IF(D60=0,"",'Ark1'!R118)</f>
        <v/>
      </c>
      <c r="F60" s="115" t="str">
        <f t="shared" si="6"/>
        <v/>
      </c>
      <c r="G60" s="114" t="str">
        <f>+IF(D60=0,"",'Ark1'!AE118)</f>
        <v/>
      </c>
      <c r="H60" s="114" t="str">
        <f>+IF(D60=0,"",'Ark1'!AF118)</f>
        <v/>
      </c>
      <c r="I60" s="5" t="str">
        <f>+IF(D60=0,"",'Ark1'!S118)</f>
        <v/>
      </c>
      <c r="J60" s="467" t="str">
        <f t="shared" si="12"/>
        <v/>
      </c>
      <c r="K60" s="423"/>
      <c r="L60" s="426">
        <f>+'Ark1'!AR118</f>
        <v>0</v>
      </c>
      <c r="M60" s="427" t="str">
        <f>+IF(E60=0,"",'Ark1'!AS118)</f>
        <v/>
      </c>
      <c r="N60" s="423"/>
      <c r="O60" s="375" t="str">
        <f>+IF(E60=0,"",'Ark1'!T118)</f>
        <v/>
      </c>
      <c r="P60" s="113" t="str">
        <f t="shared" si="8"/>
        <v/>
      </c>
      <c r="Q60" s="19" t="str">
        <f>+IF(D60=0,"",'Ark1'!U118)</f>
        <v/>
      </c>
      <c r="R60" s="115" t="str">
        <f t="shared" si="9"/>
        <v/>
      </c>
      <c r="S60" s="115" t="str">
        <f>+IF(D60=0,"",'Ark1'!W118)</f>
        <v/>
      </c>
      <c r="T60" s="115" t="str">
        <f>+IF(D60=0,"",'Ark1'!AG118)</f>
        <v/>
      </c>
      <c r="U60" s="115" t="str">
        <f t="shared" si="10"/>
        <v/>
      </c>
      <c r="V60" s="115" t="str">
        <f>+IF(D60=0,"",'Ark1'!AH118)</f>
        <v/>
      </c>
      <c r="W60" s="389" t="str">
        <f>+IF(D60=0,"",'Ark1'!AI118)</f>
        <v/>
      </c>
      <c r="X60" s="115" t="str">
        <f>+IF(D60=0,"",'Ark1'!X118)</f>
        <v/>
      </c>
      <c r="Y60" s="424" t="str">
        <f>+IF(D60=0,"",'Ark1'!Y118)</f>
        <v/>
      </c>
      <c r="Z60" s="375" t="str">
        <f>+IF(D60=0,"",'Ark1'!Z118)</f>
        <v/>
      </c>
      <c r="AA60" s="375" t="str">
        <f>+IF(D60=0,"",'Ark1'!AA118)</f>
        <v/>
      </c>
      <c r="AB60" s="115" t="str">
        <f t="shared" si="11"/>
        <v/>
      </c>
      <c r="AC60" s="430"/>
      <c r="AD60" s="26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2" customFormat="1" ht="15.6">
      <c r="A61" s="26"/>
      <c r="B61" s="402"/>
      <c r="C61" s="26"/>
      <c r="D61" s="26"/>
      <c r="E61" s="497"/>
      <c r="F61" s="26"/>
      <c r="G61" s="26"/>
      <c r="H61" s="26"/>
      <c r="I61" s="26"/>
      <c r="J61" s="429"/>
      <c r="K61" s="423"/>
      <c r="L61" s="26"/>
      <c r="M61" s="26"/>
      <c r="N61" s="423"/>
      <c r="O61" s="26"/>
      <c r="P61" s="26"/>
      <c r="Q61" s="128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2" customFormat="1" ht="15.6">
      <c r="A62" s="26"/>
      <c r="B62" s="402"/>
      <c r="C62" s="26"/>
      <c r="D62" s="26"/>
      <c r="E62" s="497"/>
      <c r="F62" s="26"/>
      <c r="G62" s="26"/>
      <c r="H62" s="26"/>
      <c r="I62" s="26"/>
      <c r="J62" s="429"/>
      <c r="K62" s="423"/>
      <c r="L62" s="26"/>
      <c r="M62" s="26"/>
      <c r="N62" s="423"/>
      <c r="O62" s="26"/>
      <c r="P62" s="26"/>
      <c r="Q62" s="128"/>
      <c r="R62" s="128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2" customFormat="1" ht="15.6">
      <c r="A63" s="26"/>
      <c r="B63" s="404">
        <f>+'Ark1'!C119</f>
        <v>2023</v>
      </c>
      <c r="C63" s="91">
        <f>+'Ark1'!E119</f>
        <v>1</v>
      </c>
      <c r="D63" s="91">
        <f>+'Ark1'!Q119</f>
        <v>257</v>
      </c>
      <c r="E63" s="460">
        <f>+IF(D63=0,"",'Ark1'!R119)</f>
        <v>680</v>
      </c>
      <c r="F63" s="26"/>
      <c r="G63" s="114">
        <f>+IF(D63=0,"",'Ark1'!AE119)</f>
        <v>1.7713407486519579</v>
      </c>
      <c r="H63" s="114">
        <f>+IF(D63=0,"",'Ark1'!AF119)</f>
        <v>1.8447952168473696</v>
      </c>
      <c r="I63" s="113">
        <f>+IF(D63=0,"",'Ark1'!S119)</f>
        <v>5.4852507374631267</v>
      </c>
      <c r="J63" s="429"/>
      <c r="K63" s="423"/>
      <c r="L63" s="426">
        <f>+'Ark1'!AR119</f>
        <v>197.15805471124619</v>
      </c>
      <c r="M63" s="427">
        <f>+'Ark1'!AS119</f>
        <v>30.389391701322253</v>
      </c>
      <c r="N63" s="423"/>
      <c r="O63" s="113">
        <f>+IF(D63=0,"",'Ark1'!T119)</f>
        <v>7.7750000000000004</v>
      </c>
      <c r="P63" s="26"/>
      <c r="Q63" s="115">
        <f>+IF(D63=0,"",'Ark1'!U119)</f>
        <v>235.43455882352939</v>
      </c>
      <c r="R63" s="128"/>
      <c r="S63" s="115">
        <f>+IF(D63=0,"",'Ark1'!W119)</f>
        <v>75.735294117647058</v>
      </c>
      <c r="T63" s="115">
        <f>+IF(D63=0,"",'Ark1'!AG119)</f>
        <v>593.18237082066844</v>
      </c>
      <c r="U63" s="26"/>
      <c r="V63" s="115">
        <f>+IF(D63=0,"",'Ark1'!AH119)</f>
        <v>96.470588235294116</v>
      </c>
      <c r="W63" s="115">
        <f>+IF(D63=0,"",'Ark1'!AI119)</f>
        <v>51.617647058823529</v>
      </c>
      <c r="X63" s="115">
        <f>+IF(D63=0,"",'Ark1'!X119)</f>
        <v>2.7941176470588238</v>
      </c>
      <c r="Y63" s="115">
        <f>+IF(D63=0,"",'Ark1'!Y119)</f>
        <v>58.029112088721391</v>
      </c>
      <c r="Z63" s="113">
        <f>+IF(D63=0,"",'Ark1'!Z119)</f>
        <v>1.698258864451953</v>
      </c>
      <c r="AA63" s="113">
        <f>+IF(D63=0,"",'Ark1'!AA119)</f>
        <v>1.8608090428944188</v>
      </c>
      <c r="AB63" s="115">
        <f t="shared" ref="AB63:AB94" si="13">IF(D63=0,"",1000*Q63/T63)</f>
        <v>396.90080218973037</v>
      </c>
      <c r="AC63" s="430"/>
      <c r="AD63" s="26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2" customFormat="1" ht="15.6">
      <c r="A64" s="26"/>
      <c r="B64" s="404">
        <f>+'Ark1'!C120</f>
        <v>2023</v>
      </c>
      <c r="C64" s="91">
        <f>+'Ark1'!E120</f>
        <v>2</v>
      </c>
      <c r="D64" s="91">
        <f>+'Ark1'!Q120</f>
        <v>261</v>
      </c>
      <c r="E64" s="460">
        <f>+IF(D64=0,"",'Ark1'!R120)</f>
        <v>728</v>
      </c>
      <c r="F64" s="26"/>
      <c r="G64" s="114">
        <f>+IF(D64=0,"",'Ark1'!AE120)</f>
        <v>1.8963765662038607</v>
      </c>
      <c r="H64" s="114">
        <f>+IF(D64=0,"",'Ark1'!AF120)</f>
        <v>1.9575267807322965</v>
      </c>
      <c r="I64" s="113">
        <f>+IF(D64=0,"",'Ark1'!S120)</f>
        <v>5.7579092159559826</v>
      </c>
      <c r="J64" s="429"/>
      <c r="K64" s="423"/>
      <c r="L64" s="426">
        <f>+'Ark1'!AR120</f>
        <v>195.19054441260744</v>
      </c>
      <c r="M64" s="427">
        <f>+'Ark1'!AS120</f>
        <v>31.120092023454049</v>
      </c>
      <c r="N64" s="423"/>
      <c r="O64" s="113">
        <f>+IF(D64=0,"",'Ark1'!T120)</f>
        <v>7.7857142857142883</v>
      </c>
      <c r="P64" s="26"/>
      <c r="Q64" s="115">
        <f>+IF(D64=0,"",'Ark1'!U120)</f>
        <v>233.34972527472505</v>
      </c>
      <c r="R64" s="128"/>
      <c r="S64" s="115">
        <f>+IF(D64=0,"",'Ark1'!W120)</f>
        <v>73.626373626373621</v>
      </c>
      <c r="T64" s="115">
        <f>+IF(D64=0,"",'Ark1'!AG120)</f>
        <v>580.73638968481396</v>
      </c>
      <c r="U64" s="26"/>
      <c r="V64" s="115">
        <f>+IF(D64=0,"",'Ark1'!AH120)</f>
        <v>95.467032967032978</v>
      </c>
      <c r="W64" s="115">
        <f>+IF(D64=0,"",'Ark1'!AI120)</f>
        <v>60.439560439560424</v>
      </c>
      <c r="X64" s="115">
        <f>+IF(D64=0,"",'Ark1'!X120)</f>
        <v>1.2362637362637361</v>
      </c>
      <c r="Y64" s="115">
        <f>+IF(D64=0,"",'Ark1'!Y120)</f>
        <v>57.462738045283089</v>
      </c>
      <c r="Z64" s="113">
        <f>+IF(D64=0,"",'Ark1'!Z120)</f>
        <v>1.7471477947938778</v>
      </c>
      <c r="AA64" s="113">
        <f>+IF(D64=0,"",'Ark1'!AA120)</f>
        <v>1.9960714949301912</v>
      </c>
      <c r="AB64" s="115">
        <f t="shared" si="13"/>
        <v>401.81695071902095</v>
      </c>
      <c r="AC64" s="430"/>
      <c r="AD64" s="26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:67" s="3" customFormat="1" ht="15.6">
      <c r="A65" s="26"/>
      <c r="B65" s="404">
        <f>+'Ark1'!C121</f>
        <v>2023</v>
      </c>
      <c r="C65" s="91">
        <f>+'Ark1'!E121</f>
        <v>3</v>
      </c>
      <c r="D65" s="91">
        <f>+'Ark1'!Q121</f>
        <v>273</v>
      </c>
      <c r="E65" s="460">
        <f>+IF(D65=0,"",'Ark1'!R121)</f>
        <v>654</v>
      </c>
      <c r="F65" s="26"/>
      <c r="G65" s="114">
        <f>+IF(D65=0,"",'Ark1'!AE121)</f>
        <v>1.7036130141446777</v>
      </c>
      <c r="H65" s="114">
        <f>+IF(D65=0,"",'Ark1'!AF121)</f>
        <v>1.727676811739209</v>
      </c>
      <c r="I65" s="113">
        <f>+IF(D65=0,"",'Ark1'!S121)</f>
        <v>5.3399693721286381</v>
      </c>
      <c r="J65" s="429"/>
      <c r="K65" s="423"/>
      <c r="L65" s="426">
        <f>+'Ark1'!AR121</f>
        <v>196.48881789137377</v>
      </c>
      <c r="M65" s="427">
        <f>+'Ark1'!AS121</f>
        <v>29.9140763740598</v>
      </c>
      <c r="N65" s="423"/>
      <c r="O65" s="113">
        <f>+IF(D65=0,"",'Ark1'!T121)</f>
        <v>7.7920489296636095</v>
      </c>
      <c r="P65" s="26"/>
      <c r="Q65" s="115">
        <f>+IF(D65=0,"",'Ark1'!U121)</f>
        <v>229.25336391437301</v>
      </c>
      <c r="R65" s="128"/>
      <c r="S65" s="115">
        <f>+IF(D65=0,"",'Ark1'!W121)</f>
        <v>76.758409785932741</v>
      </c>
      <c r="T65" s="115">
        <f>+IF(D65=0,"",'Ark1'!AG121)</f>
        <v>568.14057507987218</v>
      </c>
      <c r="U65" s="26"/>
      <c r="V65" s="115">
        <f>+IF(D65=0,"",'Ark1'!AH121)</f>
        <v>95.412844036697265</v>
      </c>
      <c r="W65" s="115">
        <f>+IF(D65=0,"",'Ark1'!AI121)</f>
        <v>48.318042813455662</v>
      </c>
      <c r="X65" s="115">
        <f>+IF(D65=0,"",'Ark1'!X121)</f>
        <v>1.0703363914373085</v>
      </c>
      <c r="Y65" s="115">
        <f>+IF(D65=0,"",'Ark1'!Y121)</f>
        <v>52.385746474000115</v>
      </c>
      <c r="Z65" s="113">
        <f>+IF(D65=0,"",'Ark1'!Z121)</f>
        <v>1.6571647457740419</v>
      </c>
      <c r="AA65" s="113">
        <f>+IF(D65=0,"",'Ark1'!AA121)</f>
        <v>1.8621116283027499</v>
      </c>
      <c r="AB65" s="115">
        <f t="shared" si="13"/>
        <v>403.51521079469347</v>
      </c>
      <c r="AC65" s="430"/>
      <c r="AD65" s="26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:67" ht="15.6">
      <c r="A66" s="26"/>
      <c r="B66" s="404">
        <f>+'Ark1'!C122</f>
        <v>2023</v>
      </c>
      <c r="C66" s="91">
        <f>+'Ark1'!E122</f>
        <v>4</v>
      </c>
      <c r="D66" s="91">
        <f>+'Ark1'!Q122</f>
        <v>259</v>
      </c>
      <c r="E66" s="460">
        <f>+IF(D66=0,"",'Ark1'!R122)</f>
        <v>641</v>
      </c>
      <c r="F66" s="26"/>
      <c r="G66" s="114">
        <f>+IF(D66=0,"",'Ark1'!AE122)</f>
        <v>1.6697491468910362</v>
      </c>
      <c r="H66" s="114">
        <f>+IF(D66=0,"",'Ark1'!AF122)</f>
        <v>1.6759600213688848</v>
      </c>
      <c r="I66" s="113">
        <f>+IF(D66=0,"",'Ark1'!S122)</f>
        <v>5.6749999999999998</v>
      </c>
      <c r="J66" s="429"/>
      <c r="K66" s="423"/>
      <c r="L66" s="426">
        <f>+'Ark1'!AR122</f>
        <v>193.53119092627597</v>
      </c>
      <c r="M66" s="427">
        <f>+'Ark1'!AS122</f>
        <v>31.216918392289433</v>
      </c>
      <c r="N66" s="423"/>
      <c r="O66" s="113">
        <f>+IF(D66=0,"",'Ark1'!T122)</f>
        <v>7.8096723868954756</v>
      </c>
      <c r="P66" s="26"/>
      <c r="Q66" s="115">
        <f>+IF(D66=0,"",'Ark1'!U122)</f>
        <v>226.90109204368204</v>
      </c>
      <c r="R66" s="128"/>
      <c r="S66" s="115">
        <f>+IF(D66=0,"",'Ark1'!W122)</f>
        <v>77.535101404056149</v>
      </c>
      <c r="T66" s="115">
        <f>+IF(D66=0,"",'Ark1'!AG122)</f>
        <v>539.1153119092628</v>
      </c>
      <c r="U66" s="26"/>
      <c r="V66" s="115">
        <f>+IF(D66=0,"",'Ark1'!AH122)</f>
        <v>82.371294851794062</v>
      </c>
      <c r="W66" s="115">
        <f>+IF(D66=0,"",'Ark1'!AI122)</f>
        <v>53.354134165366631</v>
      </c>
      <c r="X66" s="115">
        <f>+IF(D66=0,"",'Ark1'!X122)</f>
        <v>0.31201248049921998</v>
      </c>
      <c r="Y66" s="115">
        <f>+IF(D66=0,"",'Ark1'!Y122)</f>
        <v>51.28208016527045</v>
      </c>
      <c r="Z66" s="113">
        <f>+IF(D66=0,"",'Ark1'!Z122)</f>
        <v>1.7655899629632861</v>
      </c>
      <c r="AA66" s="113">
        <f>+IF(D66=0,"",'Ark1'!AA122)</f>
        <v>1.9101420874860904</v>
      </c>
      <c r="AB66" s="115">
        <f t="shared" si="13"/>
        <v>420.87673458970721</v>
      </c>
      <c r="AC66" s="430"/>
      <c r="AD66" s="26"/>
      <c r="AI66"/>
      <c r="AK66"/>
      <c r="AM66"/>
      <c r="AP66"/>
      <c r="AU66"/>
      <c r="AW66"/>
      <c r="BA66"/>
      <c r="BC66"/>
      <c r="BD66"/>
      <c r="BF66"/>
    </row>
    <row r="67" spans="1:67" ht="15.6">
      <c r="A67" s="26"/>
      <c r="B67" s="404">
        <f>+'Ark1'!C123</f>
        <v>2023</v>
      </c>
      <c r="C67" s="91">
        <f>+'Ark1'!E123</f>
        <v>5</v>
      </c>
      <c r="D67" s="91">
        <f>+'Ark1'!Q123</f>
        <v>246</v>
      </c>
      <c r="E67" s="460">
        <f>+IF(D67=0,"",'Ark1'!R123)</f>
        <v>650</v>
      </c>
      <c r="F67" s="26"/>
      <c r="G67" s="114">
        <f>+IF(D67=0,"",'Ark1'!AE123)</f>
        <v>1.6931933626820179</v>
      </c>
      <c r="H67" s="114">
        <f>+IF(D67=0,"",'Ark1'!AF123)</f>
        <v>1.5843986825833003</v>
      </c>
      <c r="I67" s="113">
        <f>+IF(D67=0,"",'Ark1'!S123)</f>
        <v>5.0962732919254679</v>
      </c>
      <c r="J67" s="429"/>
      <c r="K67" s="423"/>
      <c r="L67" s="426">
        <f>+'Ark1'!AR123</f>
        <v>193.0229132569558</v>
      </c>
      <c r="M67" s="427">
        <f>+'Ark1'!AS123</f>
        <v>28.950365929462475</v>
      </c>
      <c r="N67" s="423"/>
      <c r="O67" s="113">
        <f>+IF(D67=0,"",'Ark1'!T123)</f>
        <v>7.3476923076923057</v>
      </c>
      <c r="P67" s="26"/>
      <c r="Q67" s="115">
        <f>+IF(D67=0,"",'Ark1'!U123)</f>
        <v>211.53492307692323</v>
      </c>
      <c r="R67" s="128"/>
      <c r="S67" s="115">
        <f>+IF(D67=0,"",'Ark1'!W123)</f>
        <v>68.307692307692307</v>
      </c>
      <c r="T67" s="115">
        <f>+IF(D67=0,"",'Ark1'!AG123)</f>
        <v>548.27168576104748</v>
      </c>
      <c r="U67" s="26"/>
      <c r="V67" s="115">
        <f>+IF(D67=0,"",'Ark1'!AH123)</f>
        <v>93.538461538461561</v>
      </c>
      <c r="W67" s="115">
        <f>+IF(D67=0,"",'Ark1'!AI123)</f>
        <v>43.384615384615394</v>
      </c>
      <c r="X67" s="115">
        <f>+IF(D67=0,"",'Ark1'!X123)</f>
        <v>1.2307692307692304</v>
      </c>
      <c r="Y67" s="115">
        <f>+IF(D67=0,"",'Ark1'!Y123)</f>
        <v>61.545457837103378</v>
      </c>
      <c r="Z67" s="113">
        <f>+IF(D67=0,"",'Ark1'!Z123)</f>
        <v>1.6010568851205098</v>
      </c>
      <c r="AA67" s="113">
        <f>+IF(D67=0,"",'Ark1'!AA123)</f>
        <v>2.0143414798968751</v>
      </c>
      <c r="AB67" s="115">
        <f t="shared" si="13"/>
        <v>385.82135202421563</v>
      </c>
      <c r="AC67" s="430"/>
      <c r="AD67" s="26"/>
      <c r="AI67"/>
      <c r="AK67"/>
      <c r="AM67"/>
      <c r="AP67"/>
      <c r="AU67"/>
      <c r="AW67"/>
      <c r="BA67"/>
      <c r="BC67"/>
      <c r="BD67"/>
      <c r="BF67"/>
    </row>
    <row r="68" spans="1:67" ht="15.6">
      <c r="A68" s="26"/>
      <c r="B68" s="404">
        <f>+'Ark1'!C124</f>
        <v>2023</v>
      </c>
      <c r="C68" s="91">
        <f>+'Ark1'!E124</f>
        <v>6</v>
      </c>
      <c r="D68" s="91">
        <f>+'Ark1'!Q124</f>
        <v>234</v>
      </c>
      <c r="E68" s="460">
        <f>+IF(D68=0,"",'Ark1'!R124)</f>
        <v>513</v>
      </c>
      <c r="F68" s="26"/>
      <c r="G68" s="114">
        <f>+IF(D68=0,"",'Ark1'!AE124)</f>
        <v>1.336320300085962</v>
      </c>
      <c r="H68" s="114">
        <f>+IF(D68=0,"",'Ark1'!AF124)</f>
        <v>1.3813790816074718</v>
      </c>
      <c r="I68" s="113">
        <f>+IF(D68=0,"",'Ark1'!S124)</f>
        <v>5.57421875</v>
      </c>
      <c r="J68" s="429"/>
      <c r="K68" s="423"/>
      <c r="L68" s="426">
        <f>+'Ark1'!AR124</f>
        <v>196.19421487603304</v>
      </c>
      <c r="M68" s="427">
        <f>+'Ark1'!AS124</f>
        <v>30.67153590721588</v>
      </c>
      <c r="N68" s="423"/>
      <c r="O68" s="113">
        <f>+IF(D68=0,"",'Ark1'!T124)</f>
        <v>8.0253411306042892</v>
      </c>
      <c r="P68" s="26"/>
      <c r="Q68" s="115">
        <f>+IF(D68=0,"",'Ark1'!U124)</f>
        <v>233.68265107212457</v>
      </c>
      <c r="R68" s="128"/>
      <c r="S68" s="115">
        <f>+IF(D68=0,"",'Ark1'!W124)</f>
        <v>80.116959064327503</v>
      </c>
      <c r="T68" s="115">
        <f>+IF(D68=0,"",'Ark1'!AG124)</f>
        <v>565.87603305785137</v>
      </c>
      <c r="U68" s="26"/>
      <c r="V68" s="115">
        <f>+IF(D68=0,"",'Ark1'!AH124)</f>
        <v>94.152046783625721</v>
      </c>
      <c r="W68" s="115">
        <f>+IF(D68=0,"",'Ark1'!AI124)</f>
        <v>50.097465886939581</v>
      </c>
      <c r="X68" s="115">
        <f>+IF(D68=0,"",'Ark1'!X124)</f>
        <v>0.19493177387914223</v>
      </c>
      <c r="Y68" s="115">
        <f>+IF(D68=0,"",'Ark1'!Y124)</f>
        <v>50.986571935444225</v>
      </c>
      <c r="Z68" s="113">
        <f>+IF(D68=0,"",'Ark1'!Z124)</f>
        <v>1.717986361998818</v>
      </c>
      <c r="AA68" s="113">
        <f>+IF(D68=0,"",'Ark1'!AA124)</f>
        <v>1.9519923172074527</v>
      </c>
      <c r="AB68" s="115">
        <f t="shared" si="13"/>
        <v>412.95732178187944</v>
      </c>
      <c r="AC68" s="430"/>
      <c r="AD68" s="26"/>
      <c r="AI68"/>
      <c r="AK68"/>
      <c r="AM68"/>
      <c r="AP68"/>
      <c r="AU68"/>
      <c r="AW68"/>
      <c r="BA68"/>
      <c r="BC68"/>
      <c r="BD68"/>
      <c r="BF68"/>
    </row>
    <row r="69" spans="1:67" ht="15.6">
      <c r="A69" s="26"/>
      <c r="B69" s="404">
        <f>+'Ark1'!C125</f>
        <v>2023</v>
      </c>
      <c r="C69" s="91">
        <f>+'Ark1'!E125</f>
        <v>7</v>
      </c>
      <c r="D69" s="91">
        <f>+'Ark1'!Q125</f>
        <v>247</v>
      </c>
      <c r="E69" s="460">
        <f>+IF(D69=0,"",'Ark1'!R125)</f>
        <v>735</v>
      </c>
      <c r="F69" s="26"/>
      <c r="G69" s="114">
        <f>+IF(D69=0,"",'Ark1'!AE125)</f>
        <v>1.9146109562635127</v>
      </c>
      <c r="H69" s="114">
        <f>+IF(D69=0,"",'Ark1'!AF125)</f>
        <v>1.9731601600009001</v>
      </c>
      <c r="I69" s="113">
        <f>+IF(D69=0,"",'Ark1'!S125)</f>
        <v>5.8380952380952396</v>
      </c>
      <c r="J69" s="429"/>
      <c r="K69" s="423"/>
      <c r="L69" s="426">
        <f>+'Ark1'!AR125</f>
        <v>194.50212765957443</v>
      </c>
      <c r="M69" s="427">
        <f>+'Ark1'!AS125</f>
        <v>31.25520812094512</v>
      </c>
      <c r="N69" s="423"/>
      <c r="O69" s="113">
        <f>+IF(D69=0,"",'Ark1'!T125)</f>
        <v>8.0503401360544196</v>
      </c>
      <c r="P69" s="26"/>
      <c r="Q69" s="115">
        <f>+IF(D69=0,"",'Ark1'!U125)</f>
        <v>232.97319727891127</v>
      </c>
      <c r="R69" s="128"/>
      <c r="S69" s="115">
        <f>+IF(D69=0,"",'Ark1'!W125)</f>
        <v>80.27210884353741</v>
      </c>
      <c r="T69" s="115">
        <f>+IF(D69=0,"",'Ark1'!AG125)</f>
        <v>552.82553191489365</v>
      </c>
      <c r="U69" s="26"/>
      <c r="V69" s="115">
        <f>+IF(D69=0,"",'Ark1'!AH125)</f>
        <v>95.782312925170075</v>
      </c>
      <c r="W69" s="115">
        <f>+IF(D69=0,"",'Ark1'!AI125)</f>
        <v>63.265306122448976</v>
      </c>
      <c r="X69" s="115">
        <f>+IF(D69=0,"",'Ark1'!X125)</f>
        <v>1.6326530612244901</v>
      </c>
      <c r="Y69" s="115">
        <f>+IF(D69=0,"",'Ark1'!Y125)</f>
        <v>52.24099938083225</v>
      </c>
      <c r="Z69" s="113">
        <f>+IF(D69=0,"",'Ark1'!Z125)</f>
        <v>1.7141798909136403</v>
      </c>
      <c r="AA69" s="113">
        <f>+IF(D69=0,"",'Ark1'!AA125)</f>
        <v>1.9563736461860095</v>
      </c>
      <c r="AB69" s="115">
        <f t="shared" si="13"/>
        <v>421.42264390707811</v>
      </c>
      <c r="AC69" s="430"/>
      <c r="AD69" s="26"/>
      <c r="AI69"/>
      <c r="AK69"/>
      <c r="AM69"/>
      <c r="AP69"/>
      <c r="AU69"/>
      <c r="AW69"/>
      <c r="BA69"/>
      <c r="BC69"/>
      <c r="BD69"/>
      <c r="BF69"/>
    </row>
    <row r="70" spans="1:67" ht="15.6">
      <c r="A70" s="26"/>
      <c r="B70" s="404">
        <f>+'Ark1'!C126</f>
        <v>2023</v>
      </c>
      <c r="C70" s="91">
        <f>+'Ark1'!E126</f>
        <v>8</v>
      </c>
      <c r="D70" s="91">
        <f>+'Ark1'!Q126</f>
        <v>205</v>
      </c>
      <c r="E70" s="460">
        <f>+IF(D70=0,"",'Ark1'!R126)</f>
        <v>507</v>
      </c>
      <c r="F70" s="26"/>
      <c r="G70" s="114">
        <f>+IF(D70=0,"",'Ark1'!AE126)</f>
        <v>1.3206908228919747</v>
      </c>
      <c r="H70" s="114">
        <f>+IF(D70=0,"",'Ark1'!AF126)</f>
        <v>1.3848083538639313</v>
      </c>
      <c r="I70" s="113">
        <f>+IF(D70=0,"",'Ark1'!S126)</f>
        <v>5.8481262327416168</v>
      </c>
      <c r="J70" s="429"/>
      <c r="K70" s="423"/>
      <c r="L70" s="426">
        <f>+'Ark1'!AR126</f>
        <v>195.54211663066957</v>
      </c>
      <c r="M70" s="427">
        <f>+'Ark1'!AS126</f>
        <v>31.169637432936472</v>
      </c>
      <c r="N70" s="423"/>
      <c r="O70" s="113">
        <f>+IF(D70=0,"",'Ark1'!T126)</f>
        <v>8.0315581854043394</v>
      </c>
      <c r="P70" s="26"/>
      <c r="Q70" s="115">
        <f>+IF(D70=0,"",'Ark1'!U126)</f>
        <v>237.03510848126243</v>
      </c>
      <c r="R70" s="128"/>
      <c r="S70" s="115">
        <f>+IF(D70=0,"",'Ark1'!W126)</f>
        <v>80.867850098619328</v>
      </c>
      <c r="T70" s="115">
        <f>+IF(D70=0,"",'Ark1'!AG126)</f>
        <v>555.68250539956796</v>
      </c>
      <c r="U70" s="26"/>
      <c r="V70" s="115">
        <f>+IF(D70=0,"",'Ark1'!AH126)</f>
        <v>91.321499013806701</v>
      </c>
      <c r="W70" s="115">
        <f>+IF(D70=0,"",'Ark1'!AI126)</f>
        <v>56.015779092702175</v>
      </c>
      <c r="X70" s="115">
        <f>+IF(D70=0,"",'Ark1'!X126)</f>
        <v>1.7751479289940828</v>
      </c>
      <c r="Y70" s="115">
        <f>+IF(D70=0,"",'Ark1'!Y126)</f>
        <v>55.565003869058117</v>
      </c>
      <c r="Z70" s="113">
        <f>+IF(D70=0,"",'Ark1'!Z126)</f>
        <v>1.8628019233835749</v>
      </c>
      <c r="AA70" s="113">
        <f>+IF(D70=0,"",'Ark1'!AA126)</f>
        <v>1.8015416743459975</v>
      </c>
      <c r="AB70" s="115">
        <f t="shared" si="13"/>
        <v>426.56572085317038</v>
      </c>
      <c r="AC70" s="430"/>
      <c r="AD70" s="26"/>
      <c r="AI70"/>
      <c r="AK70"/>
      <c r="AM70"/>
      <c r="AP70"/>
      <c r="AU70"/>
      <c r="AW70"/>
      <c r="BA70"/>
      <c r="BC70"/>
      <c r="BD70"/>
      <c r="BF70"/>
    </row>
    <row r="71" spans="1:67" ht="15.6">
      <c r="A71" s="26"/>
      <c r="B71" s="404">
        <f>+'Ark1'!C127</f>
        <v>2023</v>
      </c>
      <c r="C71" s="91">
        <f>+'Ark1'!E127</f>
        <v>9</v>
      </c>
      <c r="D71" s="91">
        <f>+'Ark1'!Q127</f>
        <v>190</v>
      </c>
      <c r="E71" s="460">
        <f>+IF(D71=0,"",'Ark1'!R127)</f>
        <v>401</v>
      </c>
      <c r="F71" s="26"/>
      <c r="G71" s="114">
        <f>+IF(D71=0,"",'Ark1'!AE127)</f>
        <v>1.0445700591315221</v>
      </c>
      <c r="H71" s="114">
        <f>+IF(D71=0,"",'Ark1'!AF127)</f>
        <v>1.0411643918795801</v>
      </c>
      <c r="I71" s="113">
        <f>+IF(D71=0,"",'Ark1'!S127)</f>
        <v>5.36</v>
      </c>
      <c r="J71" s="429"/>
      <c r="K71" s="423"/>
      <c r="L71" s="426">
        <f>+'Ark1'!AR127</f>
        <v>194.38375350140049</v>
      </c>
      <c r="M71" s="427">
        <f>+'Ark1'!AS127</f>
        <v>30.126386050152902</v>
      </c>
      <c r="N71" s="423"/>
      <c r="O71" s="113">
        <f>+IF(D71=0,"",'Ark1'!T127)</f>
        <v>7.7431421446384014</v>
      </c>
      <c r="P71" s="26"/>
      <c r="Q71" s="115">
        <f>+IF(D71=0,"",'Ark1'!U127)</f>
        <v>225.32319201995017</v>
      </c>
      <c r="R71" s="128"/>
      <c r="S71" s="115">
        <f>+IF(D71=0,"",'Ark1'!W127)</f>
        <v>74.314214463840401</v>
      </c>
      <c r="T71" s="115">
        <f>+IF(D71=0,"",'Ark1'!AG127)</f>
        <v>549.94117647058818</v>
      </c>
      <c r="U71" s="26"/>
      <c r="V71" s="115">
        <f>+IF(D71=0,"",'Ark1'!AH127)</f>
        <v>89.02743142144638</v>
      </c>
      <c r="W71" s="115">
        <f>+IF(D71=0,"",'Ark1'!AI127)</f>
        <v>42.394014962593502</v>
      </c>
      <c r="X71" s="115">
        <f>+IF(D71=0,"",'Ark1'!X127)</f>
        <v>0.74812967581047374</v>
      </c>
      <c r="Y71" s="115">
        <f>+IF(D71=0,"",'Ark1'!Y127)</f>
        <v>57.442996884371318</v>
      </c>
      <c r="Z71" s="113">
        <f>+IF(D71=0,"",'Ark1'!Z127)</f>
        <v>1.8070452315390235</v>
      </c>
      <c r="AA71" s="113">
        <f>+IF(D71=0,"",'Ark1'!AA127)</f>
        <v>2.0941336187577342</v>
      </c>
      <c r="AB71" s="115">
        <f t="shared" si="13"/>
        <v>409.72235151771883</v>
      </c>
      <c r="AC71" s="430"/>
      <c r="AD71" s="26"/>
      <c r="AI71"/>
      <c r="AK71"/>
      <c r="AM71"/>
      <c r="AP71"/>
      <c r="AU71"/>
      <c r="AW71"/>
      <c r="BA71"/>
      <c r="BC71"/>
      <c r="BD71"/>
      <c r="BF71"/>
    </row>
    <row r="72" spans="1:67" ht="15.6">
      <c r="A72" s="26"/>
      <c r="B72" s="404">
        <f>+'Ark1'!C128</f>
        <v>2023</v>
      </c>
      <c r="C72" s="91">
        <f>+'Ark1'!E128</f>
        <v>10</v>
      </c>
      <c r="D72" s="91">
        <f>+'Ark1'!Q128</f>
        <v>251</v>
      </c>
      <c r="E72" s="460">
        <f>+IF(D72=0,"",'Ark1'!R128)</f>
        <v>598</v>
      </c>
      <c r="F72" s="26"/>
      <c r="G72" s="114">
        <f>+IF(D72=0,"",'Ark1'!AE128)</f>
        <v>1.5577378936674564</v>
      </c>
      <c r="H72" s="114">
        <f>+IF(D72=0,"",'Ark1'!AF128)</f>
        <v>1.4834552420799449</v>
      </c>
      <c r="I72" s="113">
        <f>+IF(D72=0,"",'Ark1'!S128)</f>
        <v>5.4297658862876252</v>
      </c>
      <c r="J72" s="429"/>
      <c r="K72" s="423"/>
      <c r="L72" s="426">
        <f>+'Ark1'!AR128</f>
        <v>191.74210526315787</v>
      </c>
      <c r="M72" s="427">
        <f>+'Ark1'!AS128</f>
        <v>30.012114445687303</v>
      </c>
      <c r="N72" s="423"/>
      <c r="O72" s="113">
        <f>+IF(D72=0,"",'Ark1'!T128)</f>
        <v>7.6739130434782608</v>
      </c>
      <c r="P72" s="26"/>
      <c r="Q72" s="115">
        <f>+IF(D72=0,"",'Ark1'!U128)</f>
        <v>215.28026755852832</v>
      </c>
      <c r="R72" s="128"/>
      <c r="S72" s="115">
        <f>+IF(D72=0,"",'Ark1'!W128)</f>
        <v>75.752508361203994</v>
      </c>
      <c r="T72" s="115">
        <f>+IF(D72=0,"",'Ark1'!AG128)</f>
        <v>520.57894736842093</v>
      </c>
      <c r="U72" s="26"/>
      <c r="V72" s="115">
        <f>+IF(D72=0,"",'Ark1'!AH128)</f>
        <v>94.81605351170569</v>
      </c>
      <c r="W72" s="115">
        <f>+IF(D72=0,"",'Ark1'!AI128)</f>
        <v>55.016722408026752</v>
      </c>
      <c r="X72" s="115">
        <f>+IF(D72=0,"",'Ark1'!X128)</f>
        <v>0.33444816053511711</v>
      </c>
      <c r="Y72" s="115">
        <f>+IF(D72=0,"",'Ark1'!Y128)</f>
        <v>56.309155697035848</v>
      </c>
      <c r="Z72" s="113">
        <f>+IF(D72=0,"",'Ark1'!Z128)</f>
        <v>1.7236065901568829</v>
      </c>
      <c r="AA72" s="113">
        <f>+IF(D72=0,"",'Ark1'!AA128)</f>
        <v>1.9299665737302705</v>
      </c>
      <c r="AB72" s="115">
        <f t="shared" si="13"/>
        <v>413.54009540107563</v>
      </c>
      <c r="AC72" s="430"/>
      <c r="AD72" s="26"/>
      <c r="AI72"/>
      <c r="AK72"/>
      <c r="AM72"/>
      <c r="AP72"/>
      <c r="AU72"/>
      <c r="AW72"/>
      <c r="BA72"/>
      <c r="BC72"/>
      <c r="BD72"/>
      <c r="BF72"/>
    </row>
    <row r="73" spans="1:67" ht="15.6">
      <c r="A73" s="26"/>
      <c r="B73" s="404">
        <f>+'Ark1'!C129</f>
        <v>2023</v>
      </c>
      <c r="C73" s="91">
        <f>+'Ark1'!E129</f>
        <v>11</v>
      </c>
      <c r="D73" s="91">
        <f>+'Ark1'!Q129</f>
        <v>236</v>
      </c>
      <c r="E73" s="460">
        <f>+IF(D73=0,"",'Ark1'!R129)</f>
        <v>543</v>
      </c>
      <c r="F73" s="26"/>
      <c r="G73" s="114">
        <f>+IF(D73=0,"",'Ark1'!AE129)</f>
        <v>1.4144676860559011</v>
      </c>
      <c r="H73" s="114">
        <f>+IF(D73=0,"",'Ark1'!AF129)</f>
        <v>1.3748074620918205</v>
      </c>
      <c r="I73" s="113">
        <f>+IF(D73=0,"",'Ark1'!S129)</f>
        <v>5.4944649446494447</v>
      </c>
      <c r="J73" s="429"/>
      <c r="K73" s="423"/>
      <c r="L73" s="426">
        <f>+'Ark1'!AR129</f>
        <v>192.56007751937983</v>
      </c>
      <c r="M73" s="427">
        <f>+'Ark1'!AS129</f>
        <v>30.442475730456405</v>
      </c>
      <c r="N73" s="423"/>
      <c r="O73" s="113">
        <f>+IF(D73=0,"",'Ark1'!T129)</f>
        <v>7.9815837937384897</v>
      </c>
      <c r="P73" s="26"/>
      <c r="Q73" s="115">
        <f>+IF(D73=0,"",'Ark1'!U129)</f>
        <v>219.72173112338848</v>
      </c>
      <c r="R73" s="128"/>
      <c r="S73" s="115">
        <f>+IF(D73=0,"",'Ark1'!W129)</f>
        <v>77.716390423572747</v>
      </c>
      <c r="T73" s="115">
        <f>+IF(D73=0,"",'Ark1'!AG129)</f>
        <v>523.25968992248067</v>
      </c>
      <c r="U73" s="26"/>
      <c r="V73" s="115">
        <f>+IF(D73=0,"",'Ark1'!AH129)</f>
        <v>94.475138121546962</v>
      </c>
      <c r="W73" s="115">
        <f>+IF(D73=0,"",'Ark1'!AI129)</f>
        <v>50.092081031307536</v>
      </c>
      <c r="X73" s="115">
        <f>+IF(D73=0,"",'Ark1'!X129)</f>
        <v>0.36832412523020258</v>
      </c>
      <c r="Y73" s="115">
        <f>+IF(D73=0,"",'Ark1'!Y129)</f>
        <v>51.303525766941952</v>
      </c>
      <c r="Z73" s="113">
        <f>+IF(D73=0,"",'Ark1'!Z129)</f>
        <v>1.7375149215973436</v>
      </c>
      <c r="AA73" s="113">
        <f>+IF(D73=0,"",'Ark1'!AA129)</f>
        <v>1.9776913442930577</v>
      </c>
      <c r="AB73" s="115">
        <f t="shared" si="13"/>
        <v>419.90953126150339</v>
      </c>
      <c r="AC73" s="430"/>
      <c r="AD73" s="26"/>
      <c r="AI73"/>
      <c r="AK73"/>
      <c r="AM73"/>
      <c r="AP73"/>
      <c r="AU73"/>
      <c r="AW73"/>
      <c r="BA73"/>
      <c r="BC73"/>
      <c r="BD73"/>
      <c r="BF73"/>
    </row>
    <row r="74" spans="1:67" ht="15.6">
      <c r="A74" s="26"/>
      <c r="B74" s="404">
        <f>+'Ark1'!C130</f>
        <v>2023</v>
      </c>
      <c r="C74" s="91">
        <f>+'Ark1'!E130</f>
        <v>12</v>
      </c>
      <c r="D74" s="91">
        <f>+'Ark1'!Q130</f>
        <v>227</v>
      </c>
      <c r="E74" s="460">
        <f>+IF(D74=0,"",'Ark1'!R130)</f>
        <v>495</v>
      </c>
      <c r="F74" s="26"/>
      <c r="G74" s="114">
        <f>+IF(D74=0,"",'Ark1'!AE130)</f>
        <v>1.289431868503998</v>
      </c>
      <c r="H74" s="114">
        <f>+IF(D74=0,"",'Ark1'!AF130)</f>
        <v>1.2846473313250049</v>
      </c>
      <c r="I74" s="113">
        <f>+IF(D74=0,"",'Ark1'!S130)</f>
        <v>5.5757575757575761</v>
      </c>
      <c r="J74" s="429"/>
      <c r="K74" s="423"/>
      <c r="L74" s="426">
        <f>+'Ark1'!AR130</f>
        <v>194.00429184549353</v>
      </c>
      <c r="M74" s="427">
        <f>+'Ark1'!AS130</f>
        <v>30.430986411516255</v>
      </c>
      <c r="N74" s="423"/>
      <c r="O74" s="113">
        <f>+IF(D74=0,"",'Ark1'!T130)</f>
        <v>7.8585858585858572</v>
      </c>
      <c r="P74" s="26"/>
      <c r="Q74" s="115">
        <f>+IF(D74=0,"",'Ark1'!U130)</f>
        <v>225.22141414141424</v>
      </c>
      <c r="R74" s="128"/>
      <c r="S74" s="115">
        <f>+IF(D74=0,"",'Ark1'!W130)</f>
        <v>79.595959595959599</v>
      </c>
      <c r="T74" s="115">
        <f>+IF(D74=0,"",'Ark1'!AG130)</f>
        <v>535.30257510729609</v>
      </c>
      <c r="U74" s="26"/>
      <c r="V74" s="115">
        <f>+IF(D74=0,"",'Ark1'!AH130)</f>
        <v>93.535353535353522</v>
      </c>
      <c r="W74" s="115">
        <f>+IF(D74=0,"",'Ark1'!AI130)</f>
        <v>51.313131313131322</v>
      </c>
      <c r="X74" s="115">
        <f>+IF(D74=0,"",'Ark1'!X130)</f>
        <v>0.60606060606060608</v>
      </c>
      <c r="Y74" s="115">
        <f>+IF(D74=0,"",'Ark1'!Y130)</f>
        <v>54.31483219140032</v>
      </c>
      <c r="Z74" s="113">
        <f>+IF(D74=0,"",'Ark1'!Z130)</f>
        <v>1.8295603550431547</v>
      </c>
      <c r="AA74" s="113">
        <f>+IF(D74=0,"",'Ark1'!AA130)</f>
        <v>2.012135410278086</v>
      </c>
      <c r="AB74" s="115">
        <f t="shared" si="13"/>
        <v>420.7366536510138</v>
      </c>
      <c r="AC74" s="430"/>
      <c r="AD74" s="26"/>
      <c r="AI74"/>
      <c r="AK74"/>
      <c r="AM74"/>
      <c r="AP74"/>
      <c r="AU74"/>
      <c r="AW74"/>
      <c r="BA74"/>
      <c r="BC74"/>
      <c r="BD74"/>
      <c r="BF74"/>
    </row>
    <row r="75" spans="1:67" ht="15.6">
      <c r="A75" s="26"/>
      <c r="B75" s="404">
        <f>+'Ark1'!C131</f>
        <v>2023</v>
      </c>
      <c r="C75" s="91">
        <f>+'Ark1'!E131</f>
        <v>13</v>
      </c>
      <c r="D75" s="91">
        <f>+'Ark1'!Q131</f>
        <v>204</v>
      </c>
      <c r="E75" s="460">
        <f>+IF(D75=0,"",'Ark1'!R131)</f>
        <v>465</v>
      </c>
      <c r="F75" s="26"/>
      <c r="G75" s="114">
        <f>+IF(D75=0,"",'Ark1'!AE131)</f>
        <v>1.2112844825340583</v>
      </c>
      <c r="H75" s="114">
        <f>+IF(D75=0,"",'Ark1'!AF131)</f>
        <v>1.1556382473141611</v>
      </c>
      <c r="I75" s="113">
        <f>+IF(D75=0,"",'Ark1'!S131)</f>
        <v>5.3023758099352047</v>
      </c>
      <c r="J75" s="429"/>
      <c r="K75" s="423"/>
      <c r="L75" s="426">
        <f>+'Ark1'!AR131</f>
        <v>192.80952380952377</v>
      </c>
      <c r="M75" s="427">
        <f>+'Ark1'!AS131</f>
        <v>29.717248862296007</v>
      </c>
      <c r="N75" s="423"/>
      <c r="O75" s="113">
        <f>+IF(D75=0,"",'Ark1'!T131)</f>
        <v>7.7397849462365613</v>
      </c>
      <c r="P75" s="26"/>
      <c r="Q75" s="115">
        <f>+IF(D75=0,"",'Ark1'!U131)</f>
        <v>215.67505376344113</v>
      </c>
      <c r="R75" s="128"/>
      <c r="S75" s="115">
        <f>+IF(D75=0,"",'Ark1'!W131)</f>
        <v>77.849462365591421</v>
      </c>
      <c r="T75" s="115">
        <f>+IF(D75=0,"",'Ark1'!AG131)</f>
        <v>526.19047619047615</v>
      </c>
      <c r="U75" s="26"/>
      <c r="V75" s="115">
        <f>+IF(D75=0,"",'Ark1'!AH131)</f>
        <v>94.838709677419359</v>
      </c>
      <c r="W75" s="115">
        <f>+IF(D75=0,"",'Ark1'!AI131)</f>
        <v>45.806451612903217</v>
      </c>
      <c r="X75" s="115">
        <f>+IF(D75=0,"",'Ark1'!X131)</f>
        <v>0.21505376344086025</v>
      </c>
      <c r="Y75" s="115">
        <f>+IF(D75=0,"",'Ark1'!Y131)</f>
        <v>51.692955586376193</v>
      </c>
      <c r="Z75" s="113">
        <f>+IF(D75=0,"",'Ark1'!Z131)</f>
        <v>1.5306453822956565</v>
      </c>
      <c r="AA75" s="113">
        <f>+IF(D75=0,"",'Ark1'!AA131)</f>
        <v>2.0051085179624666</v>
      </c>
      <c r="AB75" s="115">
        <f t="shared" si="13"/>
        <v>409.88019267260307</v>
      </c>
      <c r="AC75" s="430"/>
      <c r="AD75" s="26"/>
      <c r="AI75"/>
      <c r="AK75"/>
      <c r="AM75"/>
      <c r="AP75"/>
      <c r="AU75"/>
      <c r="AW75"/>
      <c r="BA75"/>
      <c r="BC75"/>
      <c r="BD75"/>
      <c r="BF75"/>
    </row>
    <row r="76" spans="1:67" ht="15.6">
      <c r="A76" s="26"/>
      <c r="B76" s="404">
        <f>+'Ark1'!C132</f>
        <v>2023</v>
      </c>
      <c r="C76" s="91">
        <f>+'Ark1'!E132</f>
        <v>14</v>
      </c>
      <c r="D76" s="91">
        <f>+'Ark1'!Q132</f>
        <v>65</v>
      </c>
      <c r="E76" s="460">
        <f>+IF(D76=0,"",'Ark1'!R132)</f>
        <v>115</v>
      </c>
      <c r="F76" s="26"/>
      <c r="G76" s="114">
        <f>+IF(D76=0,"",'Ark1'!AE132)</f>
        <v>0.29956497955143402</v>
      </c>
      <c r="H76" s="114">
        <f>+IF(D76=0,"",'Ark1'!AF132)</f>
        <v>0.29859097586775257</v>
      </c>
      <c r="I76" s="113">
        <f>+IF(D76=0,"",'Ark1'!S132)</f>
        <v>5.5565217391304333</v>
      </c>
      <c r="J76" s="429"/>
      <c r="K76" s="423"/>
      <c r="L76" s="426">
        <f>+'Ark1'!AR132</f>
        <v>194.48958333333337</v>
      </c>
      <c r="M76" s="427">
        <f>+'Ark1'!AS132</f>
        <v>30.896922615312885</v>
      </c>
      <c r="N76" s="423"/>
      <c r="O76" s="113">
        <f>+IF(D76=0,"",'Ark1'!T132)</f>
        <v>7.8956521739130432</v>
      </c>
      <c r="P76" s="26"/>
      <c r="Q76" s="115">
        <f>+IF(D76=0,"",'Ark1'!U132)</f>
        <v>225.32521739130439</v>
      </c>
      <c r="R76" s="128"/>
      <c r="S76" s="115">
        <f>+IF(D76=0,"",'Ark1'!W132)</f>
        <v>86.086956521739125</v>
      </c>
      <c r="T76" s="115">
        <f>+IF(D76=0,"",'Ark1'!AG132)</f>
        <v>534.21875</v>
      </c>
      <c r="U76" s="26"/>
      <c r="V76" s="115">
        <f>+IF(D76=0,"",'Ark1'!AH132)</f>
        <v>83.478260869565219</v>
      </c>
      <c r="W76" s="115">
        <f>+IF(D76=0,"",'Ark1'!AI132)</f>
        <v>46.956521739130437</v>
      </c>
      <c r="X76" s="115">
        <f>+IF(D76=0,"",'Ark1'!X132)</f>
        <v>0.86956521739130432</v>
      </c>
      <c r="Y76" s="115">
        <f>+IF(D76=0,"",'Ark1'!Y132)</f>
        <v>45.620046782428737</v>
      </c>
      <c r="Z76" s="113">
        <f>+IF(D76=0,"",'Ark1'!Z132)</f>
        <v>1.89824314357674</v>
      </c>
      <c r="AA76" s="113">
        <f>+IF(D76=0,"",'Ark1'!AA132)</f>
        <v>1.5680168202485076</v>
      </c>
      <c r="AB76" s="115">
        <f t="shared" si="13"/>
        <v>421.78455434464701</v>
      </c>
      <c r="AC76" s="430"/>
      <c r="AD76" s="26"/>
      <c r="AI76"/>
      <c r="AK76"/>
      <c r="AM76"/>
      <c r="AP76"/>
      <c r="AU76"/>
      <c r="AW76"/>
      <c r="BA76"/>
      <c r="BC76"/>
      <c r="BD76"/>
      <c r="BF76"/>
    </row>
    <row r="77" spans="1:67" ht="15.6">
      <c r="A77" s="26"/>
      <c r="B77" s="404">
        <f>+'Ark1'!C133</f>
        <v>2023</v>
      </c>
      <c r="C77" s="91">
        <f>+'Ark1'!E133</f>
        <v>15</v>
      </c>
      <c r="D77" s="91">
        <f>+'Ark1'!Q133</f>
        <v>208</v>
      </c>
      <c r="E77" s="460">
        <f>+IF(D77=0,"",'Ark1'!R133)</f>
        <v>529</v>
      </c>
      <c r="F77" s="26"/>
      <c r="G77" s="114">
        <f>+IF(D77=0,"",'Ark1'!AE133)</f>
        <v>1.3779989059365965</v>
      </c>
      <c r="H77" s="114">
        <f>+IF(D77=0,"",'Ark1'!AF133)</f>
        <v>1.3929759216575373</v>
      </c>
      <c r="I77" s="113">
        <f>+IF(D77=0,"",'Ark1'!S133)</f>
        <v>5.4820415879017022</v>
      </c>
      <c r="J77" s="429"/>
      <c r="K77" s="423"/>
      <c r="L77" s="426">
        <f>+'Ark1'!AR133</f>
        <v>195.11377245508984</v>
      </c>
      <c r="M77" s="427">
        <f>+'Ark1'!AS133</f>
        <v>30.493831883090198</v>
      </c>
      <c r="N77" s="423"/>
      <c r="O77" s="113">
        <f>+IF(D77=0,"",'Ark1'!T133)</f>
        <v>7.9413988657844978</v>
      </c>
      <c r="P77" s="26"/>
      <c r="Q77" s="115">
        <f>+IF(D77=0,"",'Ark1'!U133)</f>
        <v>228.51720226843088</v>
      </c>
      <c r="R77" s="128"/>
      <c r="S77" s="115">
        <f>+IF(D77=0,"",'Ark1'!W133)</f>
        <v>77.12665406427223</v>
      </c>
      <c r="T77" s="115">
        <f>+IF(D77=0,"",'Ark1'!AG133)</f>
        <v>548.41516966067877</v>
      </c>
      <c r="U77" s="26"/>
      <c r="V77" s="115">
        <f>+IF(D77=0,"",'Ark1'!AH133)</f>
        <v>94.517958412098267</v>
      </c>
      <c r="W77" s="115">
        <f>+IF(D77=0,"",'Ark1'!AI133)</f>
        <v>48.582230623818511</v>
      </c>
      <c r="X77" s="115">
        <f>+IF(D77=0,"",'Ark1'!X133)</f>
        <v>0.94517958412098269</v>
      </c>
      <c r="Y77" s="115">
        <f>+IF(D77=0,"",'Ark1'!Y133)</f>
        <v>54.40469395995121</v>
      </c>
      <c r="Z77" s="113">
        <f>+IF(D77=0,"",'Ark1'!Z133)</f>
        <v>1.7810594514324869</v>
      </c>
      <c r="AA77" s="113">
        <f>+IF(D77=0,"",'Ark1'!AA133)</f>
        <v>1.9604710695241236</v>
      </c>
      <c r="AB77" s="115">
        <f t="shared" si="13"/>
        <v>416.68650852568766</v>
      </c>
      <c r="AC77" s="430"/>
      <c r="AD77" s="26"/>
      <c r="AI77"/>
      <c r="AK77"/>
      <c r="AM77"/>
      <c r="AP77"/>
      <c r="AU77"/>
      <c r="AW77"/>
      <c r="BA77"/>
      <c r="BC77"/>
      <c r="BD77"/>
      <c r="BF77"/>
    </row>
    <row r="78" spans="1:67" ht="15.6">
      <c r="A78" s="26"/>
      <c r="B78" s="404">
        <f>+'Ark1'!C134</f>
        <v>2023</v>
      </c>
      <c r="C78" s="91">
        <f>+'Ark1'!E134</f>
        <v>16</v>
      </c>
      <c r="D78" s="91">
        <f>+'Ark1'!Q134</f>
        <v>324</v>
      </c>
      <c r="E78" s="460">
        <f>+IF(D78=0,"",'Ark1'!R134)</f>
        <v>821</v>
      </c>
      <c r="F78" s="26"/>
      <c r="G78" s="114">
        <f>+IF(D78=0,"",'Ark1'!AE134)</f>
        <v>2.138633462710672</v>
      </c>
      <c r="H78" s="114">
        <f>+IF(D78=0,"",'Ark1'!AF134)</f>
        <v>2.2255124235585444</v>
      </c>
      <c r="I78" s="113">
        <f>+IF(D78=0,"",'Ark1'!S134)</f>
        <v>6.1559074299634604</v>
      </c>
      <c r="J78" s="429"/>
      <c r="K78" s="423"/>
      <c r="L78" s="426">
        <f>+'Ark1'!AR134</f>
        <v>193.77680798004985</v>
      </c>
      <c r="M78" s="427">
        <f>+'Ark1'!AS134</f>
        <v>32.191954992119541</v>
      </c>
      <c r="N78" s="423"/>
      <c r="O78" s="113">
        <f>+IF(D78=0,"",'Ark1'!T134)</f>
        <v>8.2034104750304504</v>
      </c>
      <c r="P78" s="26"/>
      <c r="Q78" s="115">
        <f>+IF(D78=0,"",'Ark1'!U134)</f>
        <v>235.24360535931808</v>
      </c>
      <c r="R78" s="128"/>
      <c r="S78" s="115">
        <f>+IF(D78=0,"",'Ark1'!W134)</f>
        <v>85.505481120584619</v>
      </c>
      <c r="T78" s="115">
        <f>+IF(D78=0,"",'Ark1'!AG134)</f>
        <v>523.80673316708226</v>
      </c>
      <c r="U78" s="26"/>
      <c r="V78" s="115">
        <f>+IF(D78=0,"",'Ark1'!AH134)</f>
        <v>97.198538367844094</v>
      </c>
      <c r="W78" s="115">
        <f>+IF(D78=0,"",'Ark1'!AI134)</f>
        <v>62.484774665042622</v>
      </c>
      <c r="X78" s="115">
        <f>+IF(D78=0,"",'Ark1'!X134)</f>
        <v>1.0962241169305724</v>
      </c>
      <c r="Y78" s="115">
        <f>+IF(D78=0,"",'Ark1'!Y134)</f>
        <v>48.048455786264597</v>
      </c>
      <c r="Z78" s="113">
        <f>+IF(D78=0,"",'Ark1'!Z134)</f>
        <v>1.8141559507382152</v>
      </c>
      <c r="AA78" s="113">
        <f>+IF(D78=0,"",'Ark1'!AA134)</f>
        <v>1.7613492954679499</v>
      </c>
      <c r="AB78" s="115">
        <f t="shared" si="13"/>
        <v>449.1038210543216</v>
      </c>
      <c r="AC78" s="430"/>
      <c r="AD78" s="26"/>
      <c r="AI78"/>
      <c r="AK78"/>
      <c r="AM78"/>
      <c r="AP78"/>
      <c r="AU78"/>
      <c r="AW78"/>
      <c r="BA78"/>
      <c r="BC78"/>
      <c r="BD78"/>
      <c r="BF78"/>
    </row>
    <row r="79" spans="1:67" ht="15.6">
      <c r="A79" s="26"/>
      <c r="B79" s="404">
        <f>+'Ark1'!C135</f>
        <v>2023</v>
      </c>
      <c r="C79" s="91">
        <f>+'Ark1'!E135</f>
        <v>17</v>
      </c>
      <c r="D79" s="91">
        <f>+'Ark1'!Q135</f>
        <v>301</v>
      </c>
      <c r="E79" s="460">
        <f>+IF(D79=0,"",'Ark1'!R135)</f>
        <v>737</v>
      </c>
      <c r="F79" s="26"/>
      <c r="G79" s="114">
        <f>+IF(D79=0,"",'Ark1'!AE135)</f>
        <v>1.9198207819948423</v>
      </c>
      <c r="H79" s="114">
        <f>+IF(D79=0,"",'Ark1'!AF135)</f>
        <v>1.9763313149907455</v>
      </c>
      <c r="I79" s="113">
        <f>+IF(D79=0,"",'Ark1'!S135)</f>
        <v>5.9267299864314804</v>
      </c>
      <c r="J79" s="429"/>
      <c r="K79" s="423"/>
      <c r="L79" s="426">
        <f>+'Ark1'!AR135</f>
        <v>193.81497175141243</v>
      </c>
      <c r="M79" s="427">
        <f>+'Ark1'!AS135</f>
        <v>31.546866857184845</v>
      </c>
      <c r="N79" s="423"/>
      <c r="O79" s="113">
        <f>+IF(D79=0,"",'Ark1'!T135)</f>
        <v>8.054274084124831</v>
      </c>
      <c r="P79" s="26"/>
      <c r="Q79" s="115">
        <f>+IF(D79=0,"",'Ark1'!U135)</f>
        <v>232.71438263229328</v>
      </c>
      <c r="R79" s="128"/>
      <c r="S79" s="115">
        <f>+IF(D79=0,"",'Ark1'!W135)</f>
        <v>77.747625508819524</v>
      </c>
      <c r="T79" s="115">
        <f>+IF(D79=0,"",'Ark1'!AG135)</f>
        <v>530.48446327683621</v>
      </c>
      <c r="U79" s="26"/>
      <c r="V79" s="115">
        <f>+IF(D79=0,"",'Ark1'!AH135)</f>
        <v>95.793758480325621</v>
      </c>
      <c r="W79" s="115">
        <f>+IF(D79=0,"",'Ark1'!AI135)</f>
        <v>62.279511533242882</v>
      </c>
      <c r="X79" s="115">
        <f>+IF(D79=0,"",'Ark1'!X135)</f>
        <v>1.7639077340569878</v>
      </c>
      <c r="Y79" s="115">
        <f>+IF(D79=0,"",'Ark1'!Y135)</f>
        <v>56.593746718439753</v>
      </c>
      <c r="Z79" s="113">
        <f>+IF(D79=0,"",'Ark1'!Z135)</f>
        <v>1.7887191430414411</v>
      </c>
      <c r="AA79" s="113">
        <f>+IF(D79=0,"",'Ark1'!AA135)</f>
        <v>2.0960093363111874</v>
      </c>
      <c r="AB79" s="115">
        <f t="shared" si="13"/>
        <v>438.68274896271561</v>
      </c>
      <c r="AC79" s="430"/>
      <c r="AD79" s="26"/>
      <c r="AI79"/>
      <c r="AK79"/>
      <c r="AM79"/>
      <c r="AP79"/>
      <c r="AU79"/>
      <c r="AW79"/>
      <c r="BA79"/>
      <c r="BC79"/>
      <c r="BD79"/>
      <c r="BF79"/>
    </row>
    <row r="80" spans="1:67" ht="15.6">
      <c r="A80" s="26"/>
      <c r="B80" s="404">
        <f>+'Ark1'!C136</f>
        <v>2023</v>
      </c>
      <c r="C80" s="91">
        <f>+'Ark1'!E136</f>
        <v>18</v>
      </c>
      <c r="D80" s="91">
        <f>+'Ark1'!Q136</f>
        <v>244</v>
      </c>
      <c r="E80" s="460">
        <f>+IF(D80=0,"",'Ark1'!R136)</f>
        <v>670</v>
      </c>
      <c r="F80" s="26"/>
      <c r="G80" s="114">
        <f>+IF(D80=0,"",'Ark1'!AE136)</f>
        <v>1.745291619995311</v>
      </c>
      <c r="H80" s="114">
        <f>+IF(D80=0,"",'Ark1'!AF136)</f>
        <v>1.8316773286190355</v>
      </c>
      <c r="I80" s="113">
        <f>+IF(D80=0,"",'Ark1'!S136)</f>
        <v>5.9701492537313445</v>
      </c>
      <c r="J80" s="429"/>
      <c r="K80" s="423"/>
      <c r="L80" s="426">
        <f>+'Ark1'!AR136</f>
        <v>194.52526799387445</v>
      </c>
      <c r="M80" s="427">
        <f>+'Ark1'!AS136</f>
        <v>31.872861362438424</v>
      </c>
      <c r="N80" s="423"/>
      <c r="O80" s="113">
        <f>+IF(D80=0,"",'Ark1'!T136)</f>
        <v>8.2895522388059693</v>
      </c>
      <c r="P80" s="26"/>
      <c r="Q80" s="115">
        <f>+IF(D80=0,"",'Ark1'!U136)</f>
        <v>237.24940298507457</v>
      </c>
      <c r="R80" s="128"/>
      <c r="S80" s="115">
        <f>+IF(D80=0,"",'Ark1'!W136)</f>
        <v>82.835820895522389</v>
      </c>
      <c r="T80" s="115">
        <f>+IF(D80=0,"",'Ark1'!AG136)</f>
        <v>541.28024502297114</v>
      </c>
      <c r="U80" s="26"/>
      <c r="V80" s="115">
        <f>+IF(D80=0,"",'Ark1'!AH136)</f>
        <v>96.716417910447745</v>
      </c>
      <c r="W80" s="115">
        <f>+IF(D80=0,"",'Ark1'!AI136)</f>
        <v>60.298507462686551</v>
      </c>
      <c r="X80" s="115">
        <f>+IF(D80=0,"",'Ark1'!X136)</f>
        <v>1.7910447761194028</v>
      </c>
      <c r="Y80" s="115">
        <f>+IF(D80=0,"",'Ark1'!Y136)</f>
        <v>55.105595170060496</v>
      </c>
      <c r="Z80" s="113">
        <f>+IF(D80=0,"",'Ark1'!Z136)</f>
        <v>1.7300690112517103</v>
      </c>
      <c r="AA80" s="113">
        <f>+IF(D80=0,"",'Ark1'!AA136)</f>
        <v>1.9561715830152695</v>
      </c>
      <c r="AB80" s="115">
        <f t="shared" si="13"/>
        <v>438.31158658858135</v>
      </c>
      <c r="AC80" s="430"/>
      <c r="AD80" s="26"/>
      <c r="AI80"/>
      <c r="AK80"/>
      <c r="AM80"/>
      <c r="AP80"/>
      <c r="AU80"/>
      <c r="AW80"/>
      <c r="BA80"/>
      <c r="BC80"/>
      <c r="BD80"/>
      <c r="BF80"/>
    </row>
    <row r="81" spans="1:58" ht="15.6">
      <c r="A81" s="26"/>
      <c r="B81" s="404">
        <f>+'Ark1'!C137</f>
        <v>2023</v>
      </c>
      <c r="C81" s="91">
        <f>+'Ark1'!E137</f>
        <v>19</v>
      </c>
      <c r="D81" s="91">
        <f>+'Ark1'!Q137</f>
        <v>298</v>
      </c>
      <c r="E81" s="460">
        <f>+IF(D81=0,"",'Ark1'!R137)</f>
        <v>856</v>
      </c>
      <c r="F81" s="26"/>
      <c r="G81" s="114">
        <f>+IF(D81=0,"",'Ark1'!AE137)</f>
        <v>2.2298054130089353</v>
      </c>
      <c r="H81" s="114">
        <f>+IF(D81=0,"",'Ark1'!AF137)</f>
        <v>2.3855105595831341</v>
      </c>
      <c r="I81" s="113">
        <f>+IF(D81=0,"",'Ark1'!S137)</f>
        <v>6.1719298245614018</v>
      </c>
      <c r="J81" s="429"/>
      <c r="K81" s="423"/>
      <c r="L81" s="426">
        <f>+'Ark1'!AR137</f>
        <v>195.15467625899279</v>
      </c>
      <c r="M81" s="427">
        <f>+'Ark1'!AS137</f>
        <v>32.377700632583156</v>
      </c>
      <c r="N81" s="423"/>
      <c r="O81" s="113">
        <f>+IF(D81=0,"",'Ark1'!T137)</f>
        <v>8.4521028037383186</v>
      </c>
      <c r="P81" s="26"/>
      <c r="Q81" s="115">
        <f>+IF(D81=0,"",'Ark1'!U137)</f>
        <v>241.84579439252283</v>
      </c>
      <c r="R81" s="128"/>
      <c r="S81" s="115">
        <f>+IF(D81=0,"",'Ark1'!W137)</f>
        <v>86.682242990654203</v>
      </c>
      <c r="T81" s="115">
        <f>+IF(D81=0,"",'Ark1'!AG137)</f>
        <v>533.30215827338122</v>
      </c>
      <c r="U81" s="26"/>
      <c r="V81" s="115">
        <f>+IF(D81=0,"",'Ark1'!AH137)</f>
        <v>96.845794392523374</v>
      </c>
      <c r="W81" s="115">
        <f>+IF(D81=0,"",'Ark1'!AI137)</f>
        <v>61.915887850467307</v>
      </c>
      <c r="X81" s="115">
        <f>+IF(D81=0,"",'Ark1'!X137)</f>
        <v>0.81775700934579487</v>
      </c>
      <c r="Y81" s="115">
        <f>+IF(D81=0,"",'Ark1'!Y137)</f>
        <v>50.907419001712761</v>
      </c>
      <c r="Z81" s="113">
        <f>+IF(D81=0,"",'Ark1'!Z137)</f>
        <v>1.8682147001678049</v>
      </c>
      <c r="AA81" s="113">
        <f>+IF(D81=0,"",'Ark1'!AA137)</f>
        <v>1.9237923189959047</v>
      </c>
      <c r="AB81" s="115">
        <f t="shared" si="13"/>
        <v>453.48737229101539</v>
      </c>
      <c r="AC81" s="430"/>
      <c r="AD81" s="26"/>
      <c r="AI81"/>
      <c r="AK81"/>
      <c r="AM81"/>
      <c r="AP81"/>
      <c r="AU81"/>
      <c r="AW81"/>
      <c r="BA81"/>
      <c r="BC81"/>
      <c r="BD81"/>
      <c r="BF81"/>
    </row>
    <row r="82" spans="1:58" ht="15.6">
      <c r="A82" s="26"/>
      <c r="B82" s="404">
        <f>+'Ark1'!C138</f>
        <v>2023</v>
      </c>
      <c r="C82" s="91">
        <f>+'Ark1'!E138</f>
        <v>20</v>
      </c>
      <c r="D82" s="91">
        <f>+'Ark1'!Q138</f>
        <v>156</v>
      </c>
      <c r="E82" s="460">
        <f>+IF(D82=0,"",'Ark1'!R138)</f>
        <v>439</v>
      </c>
      <c r="F82" s="26"/>
      <c r="G82" s="114">
        <f>+IF(D82=0,"",'Ark1'!AE138)</f>
        <v>1.1435567480267781</v>
      </c>
      <c r="H82" s="114">
        <f>+IF(D82=0,"",'Ark1'!AF138)</f>
        <v>1.1812287306042879</v>
      </c>
      <c r="I82" s="113">
        <f>+IF(D82=0,"",'Ark1'!S138)</f>
        <v>6.1867881548974948</v>
      </c>
      <c r="J82" s="429"/>
      <c r="K82" s="423"/>
      <c r="L82" s="426">
        <f>+'Ark1'!AR138</f>
        <v>193.19664268585129</v>
      </c>
      <c r="M82" s="427">
        <f>+'Ark1'!AS138</f>
        <v>32.407970463796104</v>
      </c>
      <c r="N82" s="423"/>
      <c r="O82" s="113">
        <f>+IF(D82=0,"",'Ark1'!T138)</f>
        <v>8.3280182232346256</v>
      </c>
      <c r="P82" s="26"/>
      <c r="Q82" s="115">
        <f>+IF(D82=0,"",'Ark1'!U138)</f>
        <v>233.50728929384965</v>
      </c>
      <c r="R82" s="128"/>
      <c r="S82" s="115">
        <f>+IF(D82=0,"",'Ark1'!W138)</f>
        <v>85.876993166287008</v>
      </c>
      <c r="T82" s="115">
        <f>+IF(D82=0,"",'Ark1'!AG138)</f>
        <v>521.23501199040788</v>
      </c>
      <c r="U82" s="26"/>
      <c r="V82" s="115">
        <f>+IF(D82=0,"",'Ark1'!AH138)</f>
        <v>94.760820045558091</v>
      </c>
      <c r="W82" s="115">
        <f>+IF(D82=0,"",'Ark1'!AI138)</f>
        <v>61.731207289293849</v>
      </c>
      <c r="X82" s="115">
        <f>+IF(D82=0,"",'Ark1'!X138)</f>
        <v>0.91116173120728894</v>
      </c>
      <c r="Y82" s="115">
        <f>+IF(D82=0,"",'Ark1'!Y138)</f>
        <v>44.837460864240867</v>
      </c>
      <c r="Z82" s="113">
        <f>+IF(D82=0,"",'Ark1'!Z138)</f>
        <v>1.7119993049851747</v>
      </c>
      <c r="AA82" s="113">
        <f>+IF(D82=0,"",'Ark1'!AA138)</f>
        <v>1.8415387840232968</v>
      </c>
      <c r="AB82" s="115">
        <f t="shared" si="13"/>
        <v>447.98849640236142</v>
      </c>
      <c r="AC82" s="430"/>
      <c r="AD82" s="26"/>
      <c r="AI82"/>
      <c r="AK82"/>
      <c r="AM82"/>
      <c r="AP82"/>
      <c r="AU82"/>
      <c r="AW82"/>
      <c r="BA82"/>
      <c r="BC82"/>
      <c r="BD82"/>
      <c r="BF82"/>
    </row>
    <row r="83" spans="1:58" ht="15.6">
      <c r="A83" s="26"/>
      <c r="B83" s="404">
        <f>+'Ark1'!C139</f>
        <v>2023</v>
      </c>
      <c r="C83" s="91">
        <f>+'Ark1'!E139</f>
        <v>21</v>
      </c>
      <c r="D83" s="91">
        <f>+'Ark1'!Q139</f>
        <v>274</v>
      </c>
      <c r="E83" s="460">
        <f>+IF(D83=0,"",'Ark1'!R139)</f>
        <v>868</v>
      </c>
      <c r="F83" s="26"/>
      <c r="G83" s="114">
        <f>+IF(D83=0,"",'Ark1'!AE139)</f>
        <v>2.2610643673969113</v>
      </c>
      <c r="H83" s="114">
        <f>+IF(D83=0,"",'Ark1'!AF139)</f>
        <v>2.335415068293738</v>
      </c>
      <c r="I83" s="113">
        <f>+IF(D83=0,"",'Ark1'!S139)</f>
        <v>6.1833910034602093</v>
      </c>
      <c r="J83" s="429"/>
      <c r="K83" s="423"/>
      <c r="L83" s="426">
        <f>+'Ark1'!AR139</f>
        <v>192.92924528301879</v>
      </c>
      <c r="M83" s="427">
        <f>+'Ark1'!AS139</f>
        <v>32.105703937511947</v>
      </c>
      <c r="N83" s="423"/>
      <c r="O83" s="113">
        <f>+IF(D83=0,"",'Ark1'!T139)</f>
        <v>8.1232718894009217</v>
      </c>
      <c r="P83" s="26"/>
      <c r="Q83" s="115">
        <f>+IF(D83=0,"",'Ark1'!U139)</f>
        <v>233.49377880184321</v>
      </c>
      <c r="R83" s="128"/>
      <c r="S83" s="115">
        <f>+IF(D83=0,"",'Ark1'!W139)</f>
        <v>79.953917050691231</v>
      </c>
      <c r="T83" s="115">
        <f>+IF(D83=0,"",'Ark1'!AG139)</f>
        <v>515.07311320754707</v>
      </c>
      <c r="U83" s="26"/>
      <c r="V83" s="115">
        <f>+IF(D83=0,"",'Ark1'!AH139)</f>
        <v>97.350230414746562</v>
      </c>
      <c r="W83" s="115">
        <f>+IF(D83=0,"",'Ark1'!AI139)</f>
        <v>65.898617511520754</v>
      </c>
      <c r="X83" s="115">
        <f>+IF(D83=0,"",'Ark1'!X139)</f>
        <v>0.69124423963133608</v>
      </c>
      <c r="Y83" s="115">
        <f>+IF(D83=0,"",'Ark1'!Y139)</f>
        <v>56.63151068770285</v>
      </c>
      <c r="Z83" s="113">
        <f>+IF(D83=0,"",'Ark1'!Z139)</f>
        <v>1.8927482597601473</v>
      </c>
      <c r="AA83" s="113">
        <f>+IF(D83=0,"",'Ark1'!AA139)</f>
        <v>1.9779341233019443</v>
      </c>
      <c r="AB83" s="115">
        <f t="shared" si="13"/>
        <v>453.32162136709633</v>
      </c>
      <c r="AC83" s="430"/>
      <c r="AD83" s="26"/>
      <c r="AI83"/>
      <c r="AK83"/>
      <c r="AM83"/>
      <c r="AP83"/>
      <c r="AU83"/>
      <c r="AW83"/>
      <c r="BA83"/>
      <c r="BC83"/>
      <c r="BD83"/>
      <c r="BF83"/>
    </row>
    <row r="84" spans="1:58" ht="15.6">
      <c r="A84" s="26"/>
      <c r="B84" s="404">
        <f>+'Ark1'!C140</f>
        <v>2023</v>
      </c>
      <c r="C84" s="91">
        <f>+'Ark1'!E140</f>
        <v>22</v>
      </c>
      <c r="D84" s="91">
        <f>+'Ark1'!Q140</f>
        <v>292</v>
      </c>
      <c r="E84" s="460">
        <f>+IF(D84=0,"",'Ark1'!R140)</f>
        <v>818</v>
      </c>
      <c r="F84" s="26"/>
      <c r="G84" s="114">
        <f>+IF(D84=0,"",'Ark1'!AE140)</f>
        <v>2.1308187241136789</v>
      </c>
      <c r="H84" s="114">
        <f>+IF(D84=0,"",'Ark1'!AF140)</f>
        <v>2.1954959205314997</v>
      </c>
      <c r="I84" s="113">
        <f>+IF(D84=0,"",'Ark1'!S140)</f>
        <v>6.0440097799511001</v>
      </c>
      <c r="J84" s="429"/>
      <c r="K84" s="423"/>
      <c r="L84" s="426">
        <f>+'Ark1'!AR140</f>
        <v>193.37861635220125</v>
      </c>
      <c r="M84" s="427">
        <f>+'Ark1'!AS140</f>
        <v>31.904602288392631</v>
      </c>
      <c r="N84" s="423"/>
      <c r="O84" s="113">
        <f>+IF(D84=0,"",'Ark1'!T140)</f>
        <v>8.1894865525672387</v>
      </c>
      <c r="P84" s="26"/>
      <c r="Q84" s="115">
        <f>+IF(D84=0,"",'Ark1'!U140)</f>
        <v>232.92188264058672</v>
      </c>
      <c r="R84" s="128"/>
      <c r="S84" s="115">
        <f>+IF(D84=0,"",'Ark1'!W140)</f>
        <v>83.129584352078254</v>
      </c>
      <c r="T84" s="115">
        <f>+IF(D84=0,"",'Ark1'!AG140)</f>
        <v>519.63018867924507</v>
      </c>
      <c r="U84" s="26"/>
      <c r="V84" s="115">
        <f>+IF(D84=0,"",'Ark1'!AH140)</f>
        <v>96.577017114914426</v>
      </c>
      <c r="W84" s="115">
        <f>+IF(D84=0,"",'Ark1'!AI140)</f>
        <v>60.391198044009776</v>
      </c>
      <c r="X84" s="115">
        <f>+IF(D84=0,"",'Ark1'!X140)</f>
        <v>1.1002444987775062</v>
      </c>
      <c r="Y84" s="115">
        <f>+IF(D84=0,"",'Ark1'!Y140)</f>
        <v>51.564322334110635</v>
      </c>
      <c r="Z84" s="113">
        <f>+IF(D84=0,"",'Ark1'!Z140)</f>
        <v>1.7469553143455057</v>
      </c>
      <c r="AA84" s="113">
        <f>+IF(D84=0,"",'Ark1'!AA140)</f>
        <v>1.9390560505510352</v>
      </c>
      <c r="AB84" s="115">
        <f t="shared" si="13"/>
        <v>448.24547864050999</v>
      </c>
      <c r="AC84" s="430"/>
      <c r="AD84" s="26"/>
      <c r="AI84"/>
      <c r="AK84"/>
      <c r="AM84"/>
      <c r="AP84"/>
      <c r="AU84"/>
      <c r="AW84"/>
      <c r="BA84"/>
      <c r="BC84"/>
      <c r="BD84"/>
      <c r="BF84"/>
    </row>
    <row r="85" spans="1:58" ht="15.6">
      <c r="A85" s="26"/>
      <c r="B85" s="404">
        <f>+'Ark1'!C141</f>
        <v>2023</v>
      </c>
      <c r="C85" s="91">
        <f>+'Ark1'!E141</f>
        <v>23</v>
      </c>
      <c r="D85" s="91">
        <f>+'Ark1'!Q141</f>
        <v>357</v>
      </c>
      <c r="E85" s="460">
        <f>+IF(D85=0,"",'Ark1'!R141)</f>
        <v>1187</v>
      </c>
      <c r="F85" s="26"/>
      <c r="G85" s="114">
        <f>+IF(D85=0,"",'Ark1'!AE141)</f>
        <v>3.0920315715439322</v>
      </c>
      <c r="H85" s="114">
        <f>+IF(D85=0,"",'Ark1'!AF141)</f>
        <v>3.2354077522824674</v>
      </c>
      <c r="I85" s="113">
        <f>+IF(D85=0,"",'Ark1'!S141)</f>
        <v>6.2114574557708524</v>
      </c>
      <c r="J85" s="429"/>
      <c r="K85" s="423"/>
      <c r="L85" s="426">
        <f>+'Ark1'!AR141</f>
        <v>193.49913344887349</v>
      </c>
      <c r="M85" s="427">
        <f>+'Ark1'!AS141</f>
        <v>32.415725141175322</v>
      </c>
      <c r="N85" s="423"/>
      <c r="O85" s="113">
        <f>+IF(D85=0,"",'Ark1'!T141)</f>
        <v>8.4212299915753981</v>
      </c>
      <c r="P85" s="26"/>
      <c r="Q85" s="115">
        <f>+IF(D85=0,"",'Ark1'!U141)</f>
        <v>236.5425442291494</v>
      </c>
      <c r="R85" s="128"/>
      <c r="S85" s="115">
        <f>+IF(D85=0,"",'Ark1'!W141)</f>
        <v>84.751474304970515</v>
      </c>
      <c r="T85" s="115">
        <f>+IF(D85=0,"",'Ark1'!AG141)</f>
        <v>524.84748700173316</v>
      </c>
      <c r="U85" s="26"/>
      <c r="V85" s="115">
        <f>+IF(D85=0,"",'Ark1'!AH141)</f>
        <v>97.051390058972174</v>
      </c>
      <c r="W85" s="115">
        <f>+IF(D85=0,"",'Ark1'!AI141)</f>
        <v>68.070766638584686</v>
      </c>
      <c r="X85" s="115">
        <f>+IF(D85=0,"",'Ark1'!X141)</f>
        <v>0.92670598146588068</v>
      </c>
      <c r="Y85" s="115">
        <f>+IF(D85=0,"",'Ark1'!Y141)</f>
        <v>52.333907699763856</v>
      </c>
      <c r="Z85" s="113">
        <f>+IF(D85=0,"",'Ark1'!Z141)</f>
        <v>1.6954083832565077</v>
      </c>
      <c r="AA85" s="113">
        <f>+IF(D85=0,"",'Ark1'!AA141)</f>
        <v>1.9568610001894875</v>
      </c>
      <c r="AB85" s="115">
        <f t="shared" si="13"/>
        <v>450.6881524391643</v>
      </c>
      <c r="AC85" s="430"/>
      <c r="AD85" s="26"/>
      <c r="AI85"/>
      <c r="AK85"/>
      <c r="AM85"/>
      <c r="AP85"/>
      <c r="AU85"/>
      <c r="AW85"/>
      <c r="BA85"/>
      <c r="BC85"/>
      <c r="BD85"/>
      <c r="BF85"/>
    </row>
    <row r="86" spans="1:58" ht="15.6">
      <c r="A86" s="26"/>
      <c r="B86" s="404">
        <f>+'Ark1'!C142</f>
        <v>2023</v>
      </c>
      <c r="C86" s="91">
        <f>+'Ark1'!E142</f>
        <v>24</v>
      </c>
      <c r="D86" s="91">
        <f>+'Ark1'!Q142</f>
        <v>347</v>
      </c>
      <c r="E86" s="460">
        <f>+IF(D86=0,"",'Ark1'!R142)</f>
        <v>1045</v>
      </c>
      <c r="F86" s="26"/>
      <c r="G86" s="114">
        <f>+IF(D86=0,"",'Ark1'!AE142)</f>
        <v>2.7221339446195514</v>
      </c>
      <c r="H86" s="114">
        <f>+IF(D86=0,"",'Ark1'!AF142)</f>
        <v>2.8201005272264177</v>
      </c>
      <c r="I86" s="113">
        <f>+IF(D86=0,"",'Ark1'!S142)</f>
        <v>6.0507662835249025</v>
      </c>
      <c r="J86" s="429"/>
      <c r="K86" s="423"/>
      <c r="L86" s="426">
        <f>+'Ark1'!AR142</f>
        <v>194.02753195673552</v>
      </c>
      <c r="M86" s="427">
        <f>+'Ark1'!AS142</f>
        <v>31.987292995225719</v>
      </c>
      <c r="N86" s="423"/>
      <c r="O86" s="113">
        <f>+IF(D86=0,"",'Ark1'!T142)</f>
        <v>8.3358851674641112</v>
      </c>
      <c r="P86" s="26"/>
      <c r="Q86" s="115">
        <f>+IF(D86=0,"",'Ark1'!U142)</f>
        <v>234.19588516746464</v>
      </c>
      <c r="R86" s="128"/>
      <c r="S86" s="115">
        <f>+IF(D86=0,"",'Ark1'!W142)</f>
        <v>86.411483253588514</v>
      </c>
      <c r="T86" s="115">
        <f>+IF(D86=0,"",'Ark1'!AG142)</f>
        <v>525.29695181907573</v>
      </c>
      <c r="U86" s="26"/>
      <c r="V86" s="115">
        <f>+IF(D86=0,"",'Ark1'!AH142)</f>
        <v>96.746411483253596</v>
      </c>
      <c r="W86" s="115">
        <f>+IF(D86=0,"",'Ark1'!AI142)</f>
        <v>62.009569377990417</v>
      </c>
      <c r="X86" s="115">
        <f>+IF(D86=0,"",'Ark1'!X142)</f>
        <v>0.86124401913875603</v>
      </c>
      <c r="Y86" s="115">
        <f>+IF(D86=0,"",'Ark1'!Y142)</f>
        <v>47.351454682827587</v>
      </c>
      <c r="Z86" s="113">
        <f>+IF(D86=0,"",'Ark1'!Z142)</f>
        <v>1.7650779329624362</v>
      </c>
      <c r="AA86" s="113">
        <f>+IF(D86=0,"",'Ark1'!AA142)</f>
        <v>1.80247153717219</v>
      </c>
      <c r="AB86" s="115">
        <f t="shared" si="13"/>
        <v>445.83522587834671</v>
      </c>
      <c r="AC86" s="430"/>
      <c r="AD86" s="26"/>
      <c r="AI86"/>
      <c r="AK86"/>
      <c r="AM86"/>
      <c r="AP86"/>
      <c r="AU86"/>
      <c r="AW86"/>
      <c r="BA86"/>
      <c r="BC86"/>
      <c r="BD86"/>
      <c r="BF86"/>
    </row>
    <row r="87" spans="1:58" ht="15.6">
      <c r="A87" s="26"/>
      <c r="B87" s="404">
        <f>+'Ark1'!C143</f>
        <v>2023</v>
      </c>
      <c r="C87" s="91">
        <f>+'Ark1'!E143</f>
        <v>25</v>
      </c>
      <c r="D87" s="91">
        <f>+'Ark1'!Q143</f>
        <v>344</v>
      </c>
      <c r="E87" s="460">
        <f>+IF(D87=0,"",'Ark1'!R143)</f>
        <v>1171</v>
      </c>
      <c r="F87" s="26"/>
      <c r="G87" s="114">
        <f>+IF(D87=0,"",'Ark1'!AE143)</f>
        <v>3.0503529656932979</v>
      </c>
      <c r="H87" s="114">
        <f>+IF(D87=0,"",'Ark1'!AF143)</f>
        <v>3.1942484190403846</v>
      </c>
      <c r="I87" s="113">
        <f>+IF(D87=0,"",'Ark1'!S143)</f>
        <v>6.2690008539709678</v>
      </c>
      <c r="J87" s="429"/>
      <c r="K87" s="423"/>
      <c r="L87" s="426">
        <f>+'Ark1'!AR143</f>
        <v>193.46899563318777</v>
      </c>
      <c r="M87" s="427">
        <f>+'Ark1'!AS143</f>
        <v>32.568732050669979</v>
      </c>
      <c r="N87" s="423"/>
      <c r="O87" s="113">
        <f>+IF(D87=0,"",'Ark1'!T143)</f>
        <v>8.2877882152006812</v>
      </c>
      <c r="P87" s="26"/>
      <c r="Q87" s="115">
        <f>+IF(D87=0,"",'Ark1'!U143)</f>
        <v>236.72425277540563</v>
      </c>
      <c r="R87" s="128"/>
      <c r="S87" s="115">
        <f>+IF(D87=0,"",'Ark1'!W143)</f>
        <v>81.895815542271549</v>
      </c>
      <c r="T87" s="115">
        <f>+IF(D87=0,"",'Ark1'!AG143)</f>
        <v>520.39737991266372</v>
      </c>
      <c r="U87" s="26"/>
      <c r="V87" s="115">
        <f>+IF(D87=0,"",'Ark1'!AH143)</f>
        <v>97.267292912041029</v>
      </c>
      <c r="W87" s="115">
        <f>+IF(D87=0,"",'Ark1'!AI143)</f>
        <v>69.171648163962416</v>
      </c>
      <c r="X87" s="115">
        <f>+IF(D87=0,"",'Ark1'!X143)</f>
        <v>0.76857386848847153</v>
      </c>
      <c r="Y87" s="115">
        <f>+IF(D87=0,"",'Ark1'!Y143)</f>
        <v>48.389501645825405</v>
      </c>
      <c r="Z87" s="113">
        <f>+IF(D87=0,"",'Ark1'!Z143)</f>
        <v>1.7665321900973068</v>
      </c>
      <c r="AA87" s="113">
        <f>+IF(D87=0,"",'Ark1'!AA143)</f>
        <v>2.0605719508698748</v>
      </c>
      <c r="AB87" s="115">
        <f t="shared" si="13"/>
        <v>454.89132327133188</v>
      </c>
      <c r="AC87" s="430"/>
      <c r="AD87" s="26"/>
      <c r="AI87"/>
      <c r="AK87"/>
      <c r="AM87"/>
      <c r="AP87"/>
      <c r="AU87"/>
      <c r="AW87"/>
      <c r="BA87"/>
      <c r="BC87"/>
      <c r="BD87"/>
      <c r="BF87"/>
    </row>
    <row r="88" spans="1:58" ht="15.6">
      <c r="A88" s="26"/>
      <c r="B88" s="404">
        <f>+'Ark1'!C144</f>
        <v>2023</v>
      </c>
      <c r="C88" s="91">
        <f>+'Ark1'!E144</f>
        <v>26</v>
      </c>
      <c r="D88" s="91">
        <f>+'Ark1'!Q144</f>
        <v>303</v>
      </c>
      <c r="E88" s="460">
        <f>+IF(D88=0,"",'Ark1'!R144)</f>
        <v>1122</v>
      </c>
      <c r="F88" s="26"/>
      <c r="G88" s="114">
        <f>+IF(D88=0,"",'Ark1'!AE144)</f>
        <v>2.9227122352757302</v>
      </c>
      <c r="H88" s="114">
        <f>+IF(D88=0,"",'Ark1'!AF144)</f>
        <v>3.0663812734724671</v>
      </c>
      <c r="I88" s="113">
        <f>+IF(D88=0,"",'Ark1'!S144)</f>
        <v>6.4010695187165778</v>
      </c>
      <c r="J88" s="429"/>
      <c r="K88" s="423"/>
      <c r="L88" s="426">
        <f>+'Ark1'!AR144</f>
        <v>192.88065099457503</v>
      </c>
      <c r="M88" s="427">
        <f>+'Ark1'!AS144</f>
        <v>32.77484918011902</v>
      </c>
      <c r="N88" s="423"/>
      <c r="O88" s="113">
        <f>+IF(D88=0,"",'Ark1'!T144)</f>
        <v>8.3199643493761126</v>
      </c>
      <c r="P88" s="26"/>
      <c r="Q88" s="115">
        <f>+IF(D88=0,"",'Ark1'!U144)</f>
        <v>237.17245989304809</v>
      </c>
      <c r="R88" s="128"/>
      <c r="S88" s="115">
        <f>+IF(D88=0,"",'Ark1'!W144)</f>
        <v>86.096256684492005</v>
      </c>
      <c r="T88" s="115">
        <f>+IF(D88=0,"",'Ark1'!AG144)</f>
        <v>516.3309222423145</v>
      </c>
      <c r="U88" s="26"/>
      <c r="V88" s="115">
        <f>+IF(D88=0,"",'Ark1'!AH144)</f>
        <v>97.95008912655976</v>
      </c>
      <c r="W88" s="115">
        <f>+IF(D88=0,"",'Ark1'!AI144)</f>
        <v>73.083778966131902</v>
      </c>
      <c r="X88" s="115">
        <f>+IF(D88=0,"",'Ark1'!X144)</f>
        <v>0.44563279857397503</v>
      </c>
      <c r="Y88" s="115">
        <f>+IF(D88=0,"",'Ark1'!Y144)</f>
        <v>48.069122087125919</v>
      </c>
      <c r="Z88" s="113">
        <f>+IF(D88=0,"",'Ark1'!Z144)</f>
        <v>1.6743633468487451</v>
      </c>
      <c r="AA88" s="113">
        <f>+IF(D88=0,"",'Ark1'!AA144)</f>
        <v>1.9297217477357864</v>
      </c>
      <c r="AB88" s="115">
        <f t="shared" si="13"/>
        <v>459.34196399289613</v>
      </c>
      <c r="AC88" s="430"/>
      <c r="AD88" s="26"/>
      <c r="AI88"/>
      <c r="AK88"/>
      <c r="AM88"/>
      <c r="AP88"/>
      <c r="AU88"/>
      <c r="AW88"/>
      <c r="BA88"/>
      <c r="BC88"/>
      <c r="BD88"/>
      <c r="BF88"/>
    </row>
    <row r="89" spans="1:58" ht="15.6">
      <c r="A89" s="26"/>
      <c r="B89" s="404">
        <f>+'Ark1'!C145</f>
        <v>2023</v>
      </c>
      <c r="C89" s="91">
        <f>+'Ark1'!E145</f>
        <v>27</v>
      </c>
      <c r="D89" s="91">
        <f>+'Ark1'!Q145</f>
        <v>260</v>
      </c>
      <c r="E89" s="460">
        <f>+IF(D89=0,"",'Ark1'!R145)</f>
        <v>918</v>
      </c>
      <c r="F89" s="26"/>
      <c r="G89" s="114">
        <f>+IF(D89=0,"",'Ark1'!AE145)</f>
        <v>2.3913100106801419</v>
      </c>
      <c r="H89" s="114">
        <f>+IF(D89=0,"",'Ark1'!AF145)</f>
        <v>2.4795747140075046</v>
      </c>
      <c r="I89" s="113">
        <f>+IF(D89=0,"",'Ark1'!S145)</f>
        <v>6.4034896401308607</v>
      </c>
      <c r="J89" s="429"/>
      <c r="K89" s="423"/>
      <c r="L89" s="426">
        <f>+'Ark1'!AR145</f>
        <v>191.94192799070848</v>
      </c>
      <c r="M89" s="427">
        <f>+'Ark1'!AS145</f>
        <v>32.715073088475272</v>
      </c>
      <c r="N89" s="423"/>
      <c r="O89" s="113">
        <f>+IF(D89=0,"",'Ark1'!T145)</f>
        <v>8.371459694989106</v>
      </c>
      <c r="P89" s="26"/>
      <c r="Q89" s="115">
        <f>+IF(D89=0,"",'Ark1'!U145)</f>
        <v>234.40424836601275</v>
      </c>
      <c r="R89" s="128"/>
      <c r="S89" s="115">
        <f>+IF(D89=0,"",'Ark1'!W145)</f>
        <v>82.788671023965136</v>
      </c>
      <c r="T89" s="115">
        <f>+IF(D89=0,"",'Ark1'!AG145)</f>
        <v>509.96864111498257</v>
      </c>
      <c r="U89" s="26"/>
      <c r="V89" s="115">
        <f>+IF(D89=0,"",'Ark1'!AH145)</f>
        <v>93.572984749455358</v>
      </c>
      <c r="W89" s="115">
        <f>+IF(D89=0,"",'Ark1'!AI145)</f>
        <v>71.568627450980372</v>
      </c>
      <c r="X89" s="115">
        <f>+IF(D89=0,"",'Ark1'!X145)</f>
        <v>0.87145969498910658</v>
      </c>
      <c r="Y89" s="115">
        <f>+IF(D89=0,"",'Ark1'!Y145)</f>
        <v>51.126950303250801</v>
      </c>
      <c r="Z89" s="113">
        <f>+IF(D89=0,"",'Ark1'!Z145)</f>
        <v>1.6348945964773252</v>
      </c>
      <c r="AA89" s="113">
        <f>+IF(D89=0,"",'Ark1'!AA145)</f>
        <v>2.0147420308788648</v>
      </c>
      <c r="AB89" s="115">
        <f t="shared" si="13"/>
        <v>459.6444358882876</v>
      </c>
      <c r="AC89" s="430"/>
      <c r="AD89" s="26"/>
      <c r="AI89"/>
      <c r="AK89"/>
      <c r="AM89"/>
      <c r="AP89"/>
      <c r="AU89"/>
      <c r="AW89"/>
      <c r="BA89"/>
      <c r="BC89"/>
      <c r="BD89"/>
      <c r="BF89"/>
    </row>
    <row r="90" spans="1:58" ht="15.6">
      <c r="A90" s="26"/>
      <c r="B90" s="404">
        <f>+'Ark1'!C146</f>
        <v>2023</v>
      </c>
      <c r="C90" s="91">
        <f>+'Ark1'!E146</f>
        <v>28</v>
      </c>
      <c r="D90" s="91">
        <f>+'Ark1'!Q146</f>
        <v>190</v>
      </c>
      <c r="E90" s="460">
        <f>+IF(D90=0,"",'Ark1'!R146)</f>
        <v>722</v>
      </c>
      <c r="F90" s="26"/>
      <c r="G90" s="114">
        <f>+IF(D90=0,"",'Ark1'!AE146)</f>
        <v>1.8807470890098721</v>
      </c>
      <c r="H90" s="114">
        <f>+IF(D90=0,"",'Ark1'!AF146)</f>
        <v>1.9953628541667057</v>
      </c>
      <c r="I90" s="113">
        <f>+IF(D90=0,"",'Ark1'!S146)</f>
        <v>6.5256588072122046</v>
      </c>
      <c r="J90" s="429"/>
      <c r="K90" s="423"/>
      <c r="L90" s="426">
        <f>+'Ark1'!AR146</f>
        <v>193.2</v>
      </c>
      <c r="M90" s="427">
        <f>+'Ark1'!AS146</f>
        <v>33.208879052978986</v>
      </c>
      <c r="N90" s="423"/>
      <c r="O90" s="113">
        <f>+IF(D90=0,"",'Ark1'!T146)</f>
        <v>8.1371191135734087</v>
      </c>
      <c r="P90" s="26"/>
      <c r="Q90" s="115">
        <f>+IF(D90=0,"",'Ark1'!U146)</f>
        <v>239.83670360110796</v>
      </c>
      <c r="R90" s="128"/>
      <c r="S90" s="115">
        <f>+IF(D90=0,"",'Ark1'!W146)</f>
        <v>83.795013850415501</v>
      </c>
      <c r="T90" s="115">
        <f>+IF(D90=0,"",'Ark1'!AG146)</f>
        <v>517.95912408759125</v>
      </c>
      <c r="U90" s="26"/>
      <c r="V90" s="115">
        <f>+IF(D90=0,"",'Ark1'!AH146)</f>
        <v>94.598337950138529</v>
      </c>
      <c r="W90" s="115">
        <f>+IF(D90=0,"",'Ark1'!AI146)</f>
        <v>75.761772853185605</v>
      </c>
      <c r="X90" s="115">
        <f>+IF(D90=0,"",'Ark1'!X146)</f>
        <v>0.96952908587257614</v>
      </c>
      <c r="Y90" s="115">
        <f>+IF(D90=0,"",'Ark1'!Y146)</f>
        <v>46.818801378730086</v>
      </c>
      <c r="Z90" s="113">
        <f>+IF(D90=0,"",'Ark1'!Z146)</f>
        <v>1.6363220908608933</v>
      </c>
      <c r="AA90" s="113">
        <f>+IF(D90=0,"",'Ark1'!AA146)</f>
        <v>1.852386798929416</v>
      </c>
      <c r="AB90" s="115">
        <f t="shared" si="13"/>
        <v>463.04175840823598</v>
      </c>
      <c r="AC90" s="430"/>
      <c r="AD90" s="26"/>
      <c r="AI90"/>
      <c r="AK90"/>
      <c r="AM90"/>
      <c r="AP90"/>
      <c r="AU90"/>
      <c r="AW90"/>
      <c r="BA90"/>
      <c r="BC90"/>
      <c r="BD90"/>
      <c r="BF90"/>
    </row>
    <row r="91" spans="1:58" ht="15.6">
      <c r="A91" s="26"/>
      <c r="B91" s="404">
        <f>+'Ark1'!C147</f>
        <v>2023</v>
      </c>
      <c r="C91" s="91">
        <f>+'Ark1'!E147</f>
        <v>29</v>
      </c>
      <c r="D91" s="91">
        <f>+'Ark1'!Q147</f>
        <v>133</v>
      </c>
      <c r="E91" s="460">
        <f>+IF(D91=0,"",'Ark1'!R147)</f>
        <v>386</v>
      </c>
      <c r="F91" s="26"/>
      <c r="G91" s="114">
        <f>+IF(D91=0,"",'Ark1'!AE147)</f>
        <v>1.0054963661465524</v>
      </c>
      <c r="H91" s="114">
        <f>+IF(D91=0,"",'Ark1'!AF147)</f>
        <v>1.0607859133792332</v>
      </c>
      <c r="I91" s="113">
        <f>+IF(D91=0,"",'Ark1'!S147)</f>
        <v>6.2797927461139906</v>
      </c>
      <c r="J91" s="429"/>
      <c r="K91" s="423"/>
      <c r="L91" s="426">
        <f>+'Ark1'!AR147</f>
        <v>194.31117021276597</v>
      </c>
      <c r="M91" s="427">
        <f>+'Ark1'!AS147</f>
        <v>32.417269192549306</v>
      </c>
      <c r="N91" s="423"/>
      <c r="O91" s="113">
        <f>+IF(D91=0,"",'Ark1'!T147)</f>
        <v>8.1865284974093271</v>
      </c>
      <c r="P91" s="26"/>
      <c r="Q91" s="115">
        <f>+IF(D91=0,"",'Ark1'!U147)</f>
        <v>238.49067357512956</v>
      </c>
      <c r="R91" s="128"/>
      <c r="S91" s="115">
        <f>+IF(D91=0,"",'Ark1'!W147)</f>
        <v>85.751295336787578</v>
      </c>
      <c r="T91" s="115">
        <f>+IF(D91=0,"",'Ark1'!AG147)</f>
        <v>513.45478723404244</v>
      </c>
      <c r="U91" s="26"/>
      <c r="V91" s="115">
        <f>+IF(D91=0,"",'Ark1'!AH147)</f>
        <v>97.150259067357524</v>
      </c>
      <c r="W91" s="115">
        <f>+IF(D91=0,"",'Ark1'!AI147)</f>
        <v>69.170984455958546</v>
      </c>
      <c r="X91" s="115">
        <f>+IF(D91=0,"",'Ark1'!X147)</f>
        <v>1.0362694300518138</v>
      </c>
      <c r="Y91" s="115">
        <f>+IF(D91=0,"",'Ark1'!Y147)</f>
        <v>48.412608793782439</v>
      </c>
      <c r="Z91" s="113">
        <f>+IF(D91=0,"",'Ark1'!Z147)</f>
        <v>1.712331367908241</v>
      </c>
      <c r="AA91" s="113">
        <f>+IF(D91=0,"",'Ark1'!AA147)</f>
        <v>1.7429130729206896</v>
      </c>
      <c r="AB91" s="115">
        <f t="shared" si="13"/>
        <v>464.48232542512255</v>
      </c>
      <c r="AC91" s="430"/>
      <c r="AD91" s="26"/>
      <c r="AI91"/>
      <c r="AK91"/>
      <c r="AM91"/>
      <c r="AP91"/>
      <c r="AU91"/>
      <c r="AW91"/>
      <c r="BA91"/>
      <c r="BC91"/>
      <c r="BD91"/>
      <c r="BF91"/>
    </row>
    <row r="92" spans="1:58" ht="15.6">
      <c r="A92" s="26"/>
      <c r="B92" s="404">
        <f>+'Ark1'!C148</f>
        <v>2023</v>
      </c>
      <c r="C92" s="91">
        <f>+'Ark1'!E148</f>
        <v>30</v>
      </c>
      <c r="D92" s="91">
        <f>+'Ark1'!Q148</f>
        <v>175</v>
      </c>
      <c r="E92" s="460">
        <f>+IF(D92=0,"",'Ark1'!R148)</f>
        <v>638</v>
      </c>
      <c r="F92" s="26"/>
      <c r="G92" s="114">
        <f>+IF(D92=0,"",'Ark1'!AE148)</f>
        <v>1.6619344082940428</v>
      </c>
      <c r="H92" s="114">
        <f>+IF(D92=0,"",'Ark1'!AF148)</f>
        <v>1.7254125241101979</v>
      </c>
      <c r="I92" s="113">
        <f>+IF(D92=0,"",'Ark1'!S148)</f>
        <v>6.3359497645211924</v>
      </c>
      <c r="J92" s="429"/>
      <c r="K92" s="423"/>
      <c r="L92" s="426">
        <f>+'Ark1'!AR148</f>
        <v>192.73990306946683</v>
      </c>
      <c r="M92" s="427">
        <f>+'Ark1'!AS148</f>
        <v>32.625384467165048</v>
      </c>
      <c r="N92" s="423"/>
      <c r="O92" s="113">
        <f>+IF(D92=0,"",'Ark1'!T148)</f>
        <v>8.1473354231974913</v>
      </c>
      <c r="P92" s="26"/>
      <c r="Q92" s="115">
        <f>+IF(D92=0,"",'Ark1'!U148)</f>
        <v>234.69467084639476</v>
      </c>
      <c r="R92" s="128"/>
      <c r="S92" s="115">
        <f>+IF(D92=0,"",'Ark1'!W148)</f>
        <v>79.153605015673989</v>
      </c>
      <c r="T92" s="115">
        <f>+IF(D92=0,"",'Ark1'!AG148)</f>
        <v>523.37318255250409</v>
      </c>
      <c r="U92" s="26"/>
      <c r="V92" s="115">
        <f>+IF(D92=0,"",'Ark1'!AH148)</f>
        <v>96.865203761755481</v>
      </c>
      <c r="W92" s="115">
        <f>+IF(D92=0,"",'Ark1'!AI148)</f>
        <v>73.197492163009414</v>
      </c>
      <c r="X92" s="115">
        <f>+IF(D92=0,"",'Ark1'!X148)</f>
        <v>0.94043887147335437</v>
      </c>
      <c r="Y92" s="115">
        <f>+IF(D92=0,"",'Ark1'!Y148)</f>
        <v>50.536281108499821</v>
      </c>
      <c r="Z92" s="113">
        <f>+IF(D92=0,"",'Ark1'!Z148)</f>
        <v>1.701908614632704</v>
      </c>
      <c r="AA92" s="113">
        <f>+IF(D92=0,"",'Ark1'!AA148)</f>
        <v>2.0249813150650904</v>
      </c>
      <c r="AB92" s="115">
        <f t="shared" si="13"/>
        <v>448.42700900681035</v>
      </c>
      <c r="AC92" s="430"/>
      <c r="AD92" s="26"/>
      <c r="AI92"/>
      <c r="AK92"/>
      <c r="AM92"/>
      <c r="AP92"/>
      <c r="AU92"/>
      <c r="AW92"/>
      <c r="BA92"/>
      <c r="BC92"/>
      <c r="BD92"/>
      <c r="BF92"/>
    </row>
    <row r="93" spans="1:58" ht="15.6">
      <c r="A93" s="26"/>
      <c r="B93" s="404">
        <f>+'Ark1'!C149</f>
        <v>2023</v>
      </c>
      <c r="C93" s="91">
        <f>+'Ark1'!E149</f>
        <v>31</v>
      </c>
      <c r="D93" s="91">
        <f>+'Ark1'!Q149</f>
        <v>173</v>
      </c>
      <c r="E93" s="460">
        <f>+IF(D93=0,"",'Ark1'!R149)</f>
        <v>604</v>
      </c>
      <c r="F93" s="26"/>
      <c r="G93" s="114">
        <f>+IF(D93=0,"",'Ark1'!AE149)</f>
        <v>1.5733673708614444</v>
      </c>
      <c r="H93" s="114">
        <f>+IF(D93=0,"",'Ark1'!AF149)</f>
        <v>1.642135136350042</v>
      </c>
      <c r="I93" s="113">
        <f>+IF(D93=0,"",'Ark1'!S149)</f>
        <v>6.2947019867549647</v>
      </c>
      <c r="J93" s="429"/>
      <c r="K93" s="423"/>
      <c r="L93" s="426">
        <f>+'Ark1'!AR149</f>
        <v>193.55631399317403</v>
      </c>
      <c r="M93" s="427">
        <f>+'Ark1'!AS149</f>
        <v>32.42315262715011</v>
      </c>
      <c r="N93" s="423"/>
      <c r="O93" s="113">
        <f>+IF(D93=0,"",'Ark1'!T149)</f>
        <v>8.3013245033112568</v>
      </c>
      <c r="P93" s="26"/>
      <c r="Q93" s="115">
        <f>+IF(D93=0,"",'Ark1'!U149)</f>
        <v>235.94072847682105</v>
      </c>
      <c r="R93" s="128"/>
      <c r="S93" s="115">
        <f>+IF(D93=0,"",'Ark1'!W149)</f>
        <v>85.264900662251648</v>
      </c>
      <c r="T93" s="115">
        <f>+IF(D93=0,"",'Ark1'!AG149)</f>
        <v>525.69624573378815</v>
      </c>
      <c r="U93" s="26"/>
      <c r="V93" s="115">
        <f>+IF(D93=0,"",'Ark1'!AH149)</f>
        <v>96.192052980132416</v>
      </c>
      <c r="W93" s="115">
        <f>+IF(D93=0,"",'Ark1'!AI149)</f>
        <v>75</v>
      </c>
      <c r="X93" s="115">
        <f>+IF(D93=0,"",'Ark1'!X149)</f>
        <v>0.33112582781456951</v>
      </c>
      <c r="Y93" s="115">
        <f>+IF(D93=0,"",'Ark1'!Y149)</f>
        <v>42.460551970523561</v>
      </c>
      <c r="Z93" s="113">
        <f>+IF(D93=0,"",'Ark1'!Z149)</f>
        <v>1.5965313427573715</v>
      </c>
      <c r="AA93" s="113">
        <f>+IF(D93=0,"",'Ark1'!AA149)</f>
        <v>1.7095170595278657</v>
      </c>
      <c r="AB93" s="115">
        <f t="shared" si="13"/>
        <v>448.81569992474533</v>
      </c>
      <c r="AC93" s="430"/>
      <c r="AD93" s="26"/>
      <c r="AI93"/>
      <c r="AK93"/>
      <c r="AM93"/>
      <c r="AP93"/>
      <c r="AU93"/>
      <c r="AW93"/>
      <c r="BA93"/>
      <c r="BC93"/>
      <c r="BD93"/>
      <c r="BF93"/>
    </row>
    <row r="94" spans="1:58" ht="15.6">
      <c r="A94" s="26"/>
      <c r="B94" s="404">
        <f>+'Ark1'!C150</f>
        <v>2023</v>
      </c>
      <c r="C94" s="91">
        <f>+'Ark1'!E150</f>
        <v>32</v>
      </c>
      <c r="D94" s="91">
        <f>+'Ark1'!Q150</f>
        <v>178</v>
      </c>
      <c r="E94" s="460">
        <f>+IF(D94=0,"",'Ark1'!R150)</f>
        <v>596</v>
      </c>
      <c r="F94" s="26"/>
      <c r="G94" s="114">
        <f>+IF(D94=0,"",'Ark1'!AE150)</f>
        <v>1.5525280679361275</v>
      </c>
      <c r="H94" s="114">
        <f>+IF(D94=0,"",'Ark1'!AF150)</f>
        <v>1.565752014688808</v>
      </c>
      <c r="I94" s="113">
        <f>+IF(D94=0,"",'Ark1'!S150)</f>
        <v>6.1174496644295298</v>
      </c>
      <c r="J94" s="429"/>
      <c r="K94" s="423"/>
      <c r="L94" s="426">
        <f>+'Ark1'!AR150</f>
        <v>192.12413793103451</v>
      </c>
      <c r="M94" s="427">
        <f>+'Ark1'!AS150</f>
        <v>31.83454120872273</v>
      </c>
      <c r="N94" s="423"/>
      <c r="O94" s="113">
        <f>+IF(D94=0,"",'Ark1'!T150)</f>
        <v>8.0184563758389267</v>
      </c>
      <c r="P94" s="26"/>
      <c r="Q94" s="115">
        <f>+IF(D94=0,"",'Ark1'!U150)</f>
        <v>227.98573825503351</v>
      </c>
      <c r="R94" s="128"/>
      <c r="S94" s="115">
        <f>+IF(D94=0,"",'Ark1'!W150)</f>
        <v>81.87919463087249</v>
      </c>
      <c r="T94" s="115">
        <f>+IF(D94=0,"",'Ark1'!AG150)</f>
        <v>518.85</v>
      </c>
      <c r="U94" s="26"/>
      <c r="V94" s="115">
        <f>+IF(D94=0,"",'Ark1'!AH150)</f>
        <v>96.308724832214779</v>
      </c>
      <c r="W94" s="115">
        <f>+IF(D94=0,"",'Ark1'!AI150)</f>
        <v>70.637583892617485</v>
      </c>
      <c r="X94" s="115">
        <f>+IF(D94=0,"",'Ark1'!X150)</f>
        <v>1.3422818791946312</v>
      </c>
      <c r="Y94" s="115">
        <f>+IF(D94=0,"",'Ark1'!Y150)</f>
        <v>52.360425023897555</v>
      </c>
      <c r="Z94" s="113">
        <f>+IF(D94=0,"",'Ark1'!Z150)</f>
        <v>1.7251488232124852</v>
      </c>
      <c r="AA94" s="113">
        <f>+IF(D94=0,"",'Ark1'!AA150)</f>
        <v>1.8147406214841604</v>
      </c>
      <c r="AB94" s="115">
        <f t="shared" si="13"/>
        <v>439.40587502174714</v>
      </c>
      <c r="AC94" s="430"/>
      <c r="AD94" s="26"/>
      <c r="AI94"/>
      <c r="AK94"/>
      <c r="AM94"/>
      <c r="AP94"/>
      <c r="AU94"/>
      <c r="AW94"/>
      <c r="BA94"/>
      <c r="BC94"/>
      <c r="BD94"/>
      <c r="BF94"/>
    </row>
    <row r="95" spans="1:58" ht="15.6">
      <c r="A95" s="26"/>
      <c r="B95" s="404">
        <f>+'Ark1'!C151</f>
        <v>2023</v>
      </c>
      <c r="C95" s="91">
        <f>+'Ark1'!E151</f>
        <v>33</v>
      </c>
      <c r="D95" s="91">
        <f>+'Ark1'!Q151</f>
        <v>215</v>
      </c>
      <c r="E95" s="460">
        <f>+IF(D95=0,"",'Ark1'!R151)</f>
        <v>762</v>
      </c>
      <c r="F95" s="26"/>
      <c r="G95" s="114">
        <f>+IF(D95=0,"",'Ark1'!AE151)</f>
        <v>1.9849436036364576</v>
      </c>
      <c r="H95" s="114">
        <f>+IF(D95=0,"",'Ark1'!AF151)</f>
        <v>2.0528504091406434</v>
      </c>
      <c r="I95" s="113">
        <f>+IF(D95=0,"",'Ark1'!S151)</f>
        <v>6.3123359580052494</v>
      </c>
      <c r="J95" s="429"/>
      <c r="K95" s="423"/>
      <c r="L95" s="426">
        <f>+'Ark1'!AR151</f>
        <v>192.58034528552463</v>
      </c>
      <c r="M95" s="427">
        <f>+'Ark1'!AS151</f>
        <v>32.390458195364673</v>
      </c>
      <c r="N95" s="423"/>
      <c r="O95" s="113">
        <f>+IF(D95=0,"",'Ark1'!T151)</f>
        <v>8.060367454068242</v>
      </c>
      <c r="P95" s="26"/>
      <c r="Q95" s="115">
        <f>+IF(D95=0,"",'Ark1'!U151)</f>
        <v>233.79396325459328</v>
      </c>
      <c r="R95" s="128"/>
      <c r="S95" s="115">
        <f>+IF(D95=0,"",'Ark1'!W151)</f>
        <v>80.839895013123339</v>
      </c>
      <c r="T95" s="115">
        <f>+IF(D95=0,"",'Ark1'!AG151)</f>
        <v>519.14209827357251</v>
      </c>
      <c r="U95" s="26"/>
      <c r="V95" s="115">
        <f>+IF(D95=0,"",'Ark1'!AH151)</f>
        <v>98.031496062992133</v>
      </c>
      <c r="W95" s="115">
        <f>+IF(D95=0,"",'Ark1'!AI151)</f>
        <v>75.721784776902894</v>
      </c>
      <c r="X95" s="115">
        <f>+IF(D95=0,"",'Ark1'!X151)</f>
        <v>0.65616797900262469</v>
      </c>
      <c r="Y95" s="115">
        <f>+IF(D95=0,"",'Ark1'!Y151)</f>
        <v>52.774911176115346</v>
      </c>
      <c r="Z95" s="113">
        <f>+IF(D95=0,"",'Ark1'!Z151)</f>
        <v>1.6440715263394534</v>
      </c>
      <c r="AA95" s="113">
        <f>+IF(D95=0,"",'Ark1'!AA151)</f>
        <v>1.8547035677690065</v>
      </c>
      <c r="AB95" s="115">
        <f t="shared" ref="AB95:AB114" si="14">IF(D95=0,"",1000*Q95/T95)</f>
        <v>450.34676253781828</v>
      </c>
      <c r="AC95" s="430"/>
      <c r="AD95" s="26"/>
      <c r="AI95"/>
      <c r="AK95"/>
      <c r="AM95"/>
      <c r="AP95"/>
      <c r="AU95"/>
      <c r="AW95"/>
      <c r="BA95"/>
      <c r="BC95"/>
      <c r="BD95"/>
      <c r="BF95"/>
    </row>
    <row r="96" spans="1:58" ht="15.6">
      <c r="A96" s="26"/>
      <c r="B96" s="404">
        <f>+'Ark1'!C152</f>
        <v>2023</v>
      </c>
      <c r="C96" s="91">
        <f>+'Ark1'!E152</f>
        <v>34</v>
      </c>
      <c r="D96" s="91">
        <f>+'Ark1'!Q152</f>
        <v>218</v>
      </c>
      <c r="E96" s="460">
        <f>+IF(D96=0,"",'Ark1'!R152)</f>
        <v>816</v>
      </c>
      <c r="F96" s="26"/>
      <c r="G96" s="114">
        <f>+IF(D96=0,"",'Ark1'!AE152)</f>
        <v>2.1256088983823496</v>
      </c>
      <c r="H96" s="114">
        <f>+IF(D96=0,"",'Ark1'!AF152)</f>
        <v>2.1757914327675802</v>
      </c>
      <c r="I96" s="113">
        <f>+IF(D96=0,"",'Ark1'!S152)</f>
        <v>6.125</v>
      </c>
      <c r="J96" s="429"/>
      <c r="K96" s="423"/>
      <c r="L96" s="426">
        <f>+'Ark1'!AR152</f>
        <v>192.79023746701844</v>
      </c>
      <c r="M96" s="427">
        <f>+'Ark1'!AS152</f>
        <v>31.906503806304908</v>
      </c>
      <c r="N96" s="423"/>
      <c r="O96" s="113">
        <f>+IF(D96=0,"",'Ark1'!T152)</f>
        <v>7.859068627450978</v>
      </c>
      <c r="P96" s="26"/>
      <c r="Q96" s="115">
        <f>+IF(D96=0,"",'Ark1'!U152)</f>
        <v>231.39718137254911</v>
      </c>
      <c r="R96" s="128"/>
      <c r="S96" s="115">
        <f>+IF(D96=0,"",'Ark1'!W152)</f>
        <v>76.715686274509778</v>
      </c>
      <c r="T96" s="115">
        <f>+IF(D96=0,"",'Ark1'!AG152)</f>
        <v>526.34564643799467</v>
      </c>
      <c r="U96" s="26"/>
      <c r="V96" s="115">
        <f>+IF(D96=0,"",'Ark1'!AH152)</f>
        <v>92.524509803921575</v>
      </c>
      <c r="W96" s="115">
        <f>+IF(D96=0,"",'Ark1'!AI152)</f>
        <v>68.627450980392183</v>
      </c>
      <c r="X96" s="115">
        <f>+IF(D96=0,"",'Ark1'!X152)</f>
        <v>0.49019607843137247</v>
      </c>
      <c r="Y96" s="115">
        <f>+IF(D96=0,"",'Ark1'!Y152)</f>
        <v>49.548612536682278</v>
      </c>
      <c r="Z96" s="113">
        <f>+IF(D96=0,"",'Ark1'!Z152)</f>
        <v>1.6982004604644199</v>
      </c>
      <c r="AA96" s="113">
        <f>+IF(D96=0,"",'Ark1'!AA152)</f>
        <v>1.8945202494780644</v>
      </c>
      <c r="AB96" s="115">
        <f t="shared" si="14"/>
        <v>439.62970519184967</v>
      </c>
      <c r="AC96" s="430"/>
      <c r="AD96" s="26"/>
      <c r="AI96"/>
      <c r="AK96"/>
      <c r="AM96"/>
      <c r="AP96"/>
      <c r="AU96"/>
      <c r="AW96"/>
      <c r="BA96"/>
      <c r="BC96"/>
      <c r="BD96"/>
      <c r="BF96"/>
    </row>
    <row r="97" spans="1:58" ht="15.6">
      <c r="A97" s="26"/>
      <c r="B97" s="404">
        <f>+'Ark1'!C153</f>
        <v>2023</v>
      </c>
      <c r="C97" s="91">
        <f>+'Ark1'!E153</f>
        <v>35</v>
      </c>
      <c r="D97" s="91">
        <f>+'Ark1'!Q153</f>
        <v>227</v>
      </c>
      <c r="E97" s="460">
        <f>+IF(D97=0,"",'Ark1'!R153)</f>
        <v>967</v>
      </c>
      <c r="F97" s="26"/>
      <c r="G97" s="114">
        <f>+IF(D97=0,"",'Ark1'!AE153)</f>
        <v>2.5189507410977097</v>
      </c>
      <c r="H97" s="114">
        <f>+IF(D97=0,"",'Ark1'!AF153)</f>
        <v>2.6497408266419802</v>
      </c>
      <c r="I97" s="113">
        <f>+IF(D97=0,"",'Ark1'!S153)</f>
        <v>6.38986556359876</v>
      </c>
      <c r="J97" s="429"/>
      <c r="K97" s="423"/>
      <c r="L97" s="426">
        <f>+'Ark1'!AR153</f>
        <v>193.49113660062565</v>
      </c>
      <c r="M97" s="427">
        <f>+'Ark1'!AS153</f>
        <v>32.61595803920455</v>
      </c>
      <c r="N97" s="423"/>
      <c r="O97" s="113">
        <f>+IF(D97=0,"",'Ark1'!T153)</f>
        <v>7.8965873836608065</v>
      </c>
      <c r="P97" s="26"/>
      <c r="Q97" s="115">
        <f>+IF(D97=0,"",'Ark1'!U153)</f>
        <v>237.79782833505703</v>
      </c>
      <c r="R97" s="128"/>
      <c r="S97" s="115">
        <f>+IF(D97=0,"",'Ark1'!W153)</f>
        <v>77.559462254395001</v>
      </c>
      <c r="T97" s="115">
        <f>+IF(D97=0,"",'Ark1'!AG153)</f>
        <v>522.16684045881107</v>
      </c>
      <c r="U97" s="26"/>
      <c r="V97" s="115">
        <f>+IF(D97=0,"",'Ark1'!AH153)</f>
        <v>98.965873836608026</v>
      </c>
      <c r="W97" s="115">
        <f>+IF(D97=0,"",'Ark1'!AI153)</f>
        <v>76.525336091003098</v>
      </c>
      <c r="X97" s="115">
        <f>+IF(D97=0,"",'Ark1'!X153)</f>
        <v>0.93071354705274068</v>
      </c>
      <c r="Y97" s="115">
        <f>+IF(D97=0,"",'Ark1'!Y153)</f>
        <v>49.914522649146413</v>
      </c>
      <c r="Z97" s="113">
        <f>+IF(D97=0,"",'Ark1'!Z153)</f>
        <v>1.8042867152135889</v>
      </c>
      <c r="AA97" s="113">
        <f>+IF(D97=0,"",'Ark1'!AA153)</f>
        <v>2.007137918776579</v>
      </c>
      <c r="AB97" s="115">
        <f t="shared" si="14"/>
        <v>455.40583949396671</v>
      </c>
      <c r="AC97" s="430"/>
      <c r="AD97" s="26"/>
      <c r="AI97"/>
      <c r="AK97"/>
      <c r="AM97"/>
      <c r="AP97"/>
      <c r="AU97"/>
      <c r="AW97"/>
      <c r="BA97"/>
      <c r="BC97"/>
      <c r="BD97"/>
      <c r="BF97"/>
    </row>
    <row r="98" spans="1:58" ht="15.6">
      <c r="A98" s="26"/>
      <c r="B98" s="404">
        <f>+'Ark1'!C154</f>
        <v>2023</v>
      </c>
      <c r="C98" s="91">
        <f>+'Ark1'!E154</f>
        <v>36</v>
      </c>
      <c r="D98" s="91">
        <f>+'Ark1'!Q154</f>
        <v>212</v>
      </c>
      <c r="E98" s="460">
        <f>+IF(D98=0,"",'Ark1'!R154)</f>
        <v>922</v>
      </c>
      <c r="F98" s="26"/>
      <c r="G98" s="114">
        <f>+IF(D98=0,"",'Ark1'!AE154)</f>
        <v>2.4017296621428015</v>
      </c>
      <c r="H98" s="114">
        <f>+IF(D98=0,"",'Ark1'!AF154)</f>
        <v>2.3894341724975314</v>
      </c>
      <c r="I98" s="113">
        <f>+IF(D98=0,"",'Ark1'!S154)</f>
        <v>6.0750000000000002</v>
      </c>
      <c r="J98" s="429"/>
      <c r="K98" s="423"/>
      <c r="L98" s="426">
        <f>+'Ark1'!AR154</f>
        <v>191.52533039647577</v>
      </c>
      <c r="M98" s="427">
        <f>+'Ark1'!AS154</f>
        <v>31.683282122038342</v>
      </c>
      <c r="N98" s="423"/>
      <c r="O98" s="113">
        <f>+IF(D98=0,"",'Ark1'!T154)</f>
        <v>7.9761388286334061</v>
      </c>
      <c r="P98" s="26"/>
      <c r="Q98" s="115">
        <f>+IF(D98=0,"",'Ark1'!U154)</f>
        <v>224.90292841648576</v>
      </c>
      <c r="R98" s="128"/>
      <c r="S98" s="115">
        <f>+IF(D98=0,"",'Ark1'!W154)</f>
        <v>79.9349240780911</v>
      </c>
      <c r="T98" s="115">
        <f>+IF(D98=0,"",'Ark1'!AG154)</f>
        <v>530.47356828193836</v>
      </c>
      <c r="U98" s="26"/>
      <c r="V98" s="115">
        <f>+IF(D98=0,"",'Ark1'!AH154)</f>
        <v>97.830802603036886</v>
      </c>
      <c r="W98" s="115">
        <f>+IF(D98=0,"",'Ark1'!AI154)</f>
        <v>80.260303687635556</v>
      </c>
      <c r="X98" s="115">
        <f>+IF(D98=0,"",'Ark1'!X154)</f>
        <v>0.97613882863340562</v>
      </c>
      <c r="Y98" s="115">
        <f>+IF(D98=0,"",'Ark1'!Y154)</f>
        <v>51.917367413485408</v>
      </c>
      <c r="Z98" s="113">
        <f>+IF(D98=0,"",'Ark1'!Z154)</f>
        <v>1.4787041250266841</v>
      </c>
      <c r="AA98" s="113">
        <f>+IF(D98=0,"",'Ark1'!AA154)</f>
        <v>2.0443761954319806</v>
      </c>
      <c r="AB98" s="115">
        <f t="shared" si="14"/>
        <v>423.96632342095012</v>
      </c>
      <c r="AC98" s="430"/>
      <c r="AD98" s="26"/>
      <c r="AI98"/>
      <c r="AK98"/>
      <c r="AM98"/>
      <c r="AP98"/>
      <c r="AU98"/>
      <c r="AW98"/>
      <c r="BA98"/>
      <c r="BC98"/>
      <c r="BD98"/>
      <c r="BF98"/>
    </row>
    <row r="99" spans="1:58" ht="15.6">
      <c r="A99" s="26"/>
      <c r="B99" s="404">
        <f>+'Ark1'!C155</f>
        <v>2023</v>
      </c>
      <c r="C99" s="91">
        <f>+'Ark1'!E155</f>
        <v>37</v>
      </c>
      <c r="D99" s="91">
        <f>+'Ark1'!Q155</f>
        <v>220</v>
      </c>
      <c r="E99" s="460">
        <f>+IF(D99=0,"",'Ark1'!R155)</f>
        <v>824</v>
      </c>
      <c r="F99" s="26"/>
      <c r="G99" s="114">
        <f>+IF(D99=0,"",'Ark1'!AE155)</f>
        <v>2.1464482013076664</v>
      </c>
      <c r="H99" s="114">
        <f>+IF(D99=0,"",'Ark1'!AF155)</f>
        <v>2.1555937566549463</v>
      </c>
      <c r="I99" s="113">
        <f>+IF(D99=0,"",'Ark1'!S155)</f>
        <v>5.9065533980582545</v>
      </c>
      <c r="J99" s="429"/>
      <c r="K99" s="423"/>
      <c r="L99" s="426">
        <f>+'Ark1'!AR155</f>
        <v>193.00869565217391</v>
      </c>
      <c r="M99" s="427">
        <f>+'Ark1'!AS155</f>
        <v>31.149002706111354</v>
      </c>
      <c r="N99" s="423"/>
      <c r="O99" s="113">
        <f>+IF(D99=0,"",'Ark1'!T155)</f>
        <v>7.6480582524271856</v>
      </c>
      <c r="P99" s="26"/>
      <c r="Q99" s="115">
        <f>+IF(D99=0,"",'Ark1'!U155)</f>
        <v>227.02342233009713</v>
      </c>
      <c r="R99" s="128"/>
      <c r="S99" s="115">
        <f>+IF(D99=0,"",'Ark1'!W155)</f>
        <v>69.417475728155352</v>
      </c>
      <c r="T99" s="115">
        <f>+IF(D99=0,"",'Ark1'!AG155)</f>
        <v>537.695652173913</v>
      </c>
      <c r="U99" s="26"/>
      <c r="V99" s="115">
        <f>+IF(D99=0,"",'Ark1'!AH155)</f>
        <v>97.08737864077672</v>
      </c>
      <c r="W99" s="115">
        <f>+IF(D99=0,"",'Ark1'!AI155)</f>
        <v>70.752427184466001</v>
      </c>
      <c r="X99" s="115">
        <f>+IF(D99=0,"",'Ark1'!X155)</f>
        <v>0.72815533980582525</v>
      </c>
      <c r="Y99" s="115">
        <f>+IF(D99=0,"",'Ark1'!Y155)</f>
        <v>52.324671847215363</v>
      </c>
      <c r="Z99" s="113">
        <f>+IF(D99=0,"",'Ark1'!Z155)</f>
        <v>1.7072818812094044</v>
      </c>
      <c r="AA99" s="113">
        <f>+IF(D99=0,"",'Ark1'!AA155)</f>
        <v>2.1744145772801038</v>
      </c>
      <c r="AB99" s="115">
        <f t="shared" si="14"/>
        <v>422.21546968482528</v>
      </c>
      <c r="AC99" s="430"/>
      <c r="AD99" s="26"/>
      <c r="AI99"/>
      <c r="AK99"/>
      <c r="AM99"/>
      <c r="AP99"/>
      <c r="AU99"/>
      <c r="AW99"/>
      <c r="BA99"/>
      <c r="BC99"/>
      <c r="BD99"/>
      <c r="BF99"/>
    </row>
    <row r="100" spans="1:58" ht="15.6">
      <c r="A100" s="26"/>
      <c r="B100" s="404">
        <f>+'Ark1'!C156</f>
        <v>2023</v>
      </c>
      <c r="C100" s="91">
        <f>+'Ark1'!E156</f>
        <v>38</v>
      </c>
      <c r="D100" s="91">
        <f>+'Ark1'!Q156</f>
        <v>259</v>
      </c>
      <c r="E100" s="460">
        <f>+IF(D100=0,"",'Ark1'!R156)</f>
        <v>954</v>
      </c>
      <c r="F100" s="26"/>
      <c r="G100" s="114">
        <f>+IF(D100=0,"",'Ark1'!AE156)</f>
        <v>2.4850868738440703</v>
      </c>
      <c r="H100" s="114">
        <f>+IF(D100=0,"",'Ark1'!AF156)</f>
        <v>2.5277642858371721</v>
      </c>
      <c r="I100" s="113">
        <f>+IF(D100=0,"",'Ark1'!S156)</f>
        <v>5.9663512092534168</v>
      </c>
      <c r="J100" s="429"/>
      <c r="K100" s="423"/>
      <c r="L100" s="426">
        <f>+'Ark1'!AR156</f>
        <v>193.29764453961451</v>
      </c>
      <c r="M100" s="427">
        <f>+'Ark1'!AS156</f>
        <v>31.529866802113432</v>
      </c>
      <c r="N100" s="423"/>
      <c r="O100" s="113">
        <f>+IF(D100=0,"",'Ark1'!T156)</f>
        <v>7.8522012578616351</v>
      </c>
      <c r="P100" s="26"/>
      <c r="Q100" s="115">
        <f>+IF(D100=0,"",'Ark1'!U156)</f>
        <v>229.94245283018873</v>
      </c>
      <c r="R100" s="128"/>
      <c r="S100" s="115">
        <f>+IF(D100=0,"",'Ark1'!W156)</f>
        <v>76.834381551362682</v>
      </c>
      <c r="T100" s="115">
        <f>+IF(D100=0,"",'Ark1'!AG156)</f>
        <v>539.1509635974304</v>
      </c>
      <c r="U100" s="26"/>
      <c r="V100" s="115">
        <f>+IF(D100=0,"",'Ark1'!AH156)</f>
        <v>97.274633123689725</v>
      </c>
      <c r="W100" s="115">
        <f>+IF(D100=0,"",'Ark1'!AI156)</f>
        <v>73.375262054507331</v>
      </c>
      <c r="X100" s="115">
        <f>+IF(D100=0,"",'Ark1'!X156)</f>
        <v>2.4109014675052407</v>
      </c>
      <c r="Y100" s="115">
        <f>+IF(D100=0,"",'Ark1'!Y156)</f>
        <v>54.93541768291368</v>
      </c>
      <c r="Z100" s="113">
        <f>+IF(D100=0,"",'Ark1'!Z156)</f>
        <v>1.7950932418100358</v>
      </c>
      <c r="AA100" s="113">
        <f>+IF(D100=0,"",'Ark1'!AA156)</f>
        <v>2.0801952157420001</v>
      </c>
      <c r="AB100" s="115">
        <f t="shared" si="14"/>
        <v>426.48992277769645</v>
      </c>
      <c r="AC100" s="430"/>
      <c r="AD100" s="26"/>
      <c r="AI100"/>
      <c r="AK100"/>
      <c r="AM100"/>
      <c r="AP100"/>
      <c r="AU100"/>
      <c r="AW100"/>
      <c r="BA100"/>
      <c r="BC100"/>
      <c r="BD100"/>
      <c r="BF100"/>
    </row>
    <row r="101" spans="1:58" ht="15.6">
      <c r="A101" s="26"/>
      <c r="B101" s="404">
        <f>+'Ark1'!C157</f>
        <v>2023</v>
      </c>
      <c r="C101" s="91">
        <f>+'Ark1'!E157</f>
        <v>39</v>
      </c>
      <c r="D101" s="91">
        <f>+'Ark1'!Q157</f>
        <v>248</v>
      </c>
      <c r="E101" s="460">
        <f>+IF(D101=0,"",'Ark1'!R157)</f>
        <v>930</v>
      </c>
      <c r="F101" s="26"/>
      <c r="G101" s="114">
        <f>+IF(D101=0,"",'Ark1'!AE157)</f>
        <v>2.4225689650681166</v>
      </c>
      <c r="H101" s="114">
        <f>+IF(D101=0,"",'Ark1'!AF157)</f>
        <v>2.4362847610066281</v>
      </c>
      <c r="I101" s="113">
        <f>+IF(D101=0,"",'Ark1'!S157)</f>
        <v>5.9397849462365588</v>
      </c>
      <c r="J101" s="429"/>
      <c r="K101" s="423"/>
      <c r="L101" s="426">
        <f>+'Ark1'!AR157</f>
        <v>193.05440696409144</v>
      </c>
      <c r="M101" s="427">
        <f>+'Ark1'!AS157</f>
        <v>31.301310102564212</v>
      </c>
      <c r="N101" s="423"/>
      <c r="O101" s="113">
        <f>+IF(D101=0,"",'Ark1'!T157)</f>
        <v>7.5612903225806436</v>
      </c>
      <c r="P101" s="26"/>
      <c r="Q101" s="115">
        <f>+IF(D101=0,"",'Ark1'!U157)</f>
        <v>227.34010752688161</v>
      </c>
      <c r="R101" s="128"/>
      <c r="S101" s="115">
        <f>+IF(D101=0,"",'Ark1'!W157)</f>
        <v>71.290322580645139</v>
      </c>
      <c r="T101" s="115">
        <f>+IF(D101=0,"",'Ark1'!AG157)</f>
        <v>535.28509249183901</v>
      </c>
      <c r="U101" s="26"/>
      <c r="V101" s="115">
        <f>+IF(D101=0,"",'Ark1'!AH157)</f>
        <v>98.602150537634401</v>
      </c>
      <c r="W101" s="115">
        <f>+IF(D101=0,"",'Ark1'!AI157)</f>
        <v>71.397849462365613</v>
      </c>
      <c r="X101" s="115">
        <f>+IF(D101=0,"",'Ark1'!X157)</f>
        <v>0.64516129032258052</v>
      </c>
      <c r="Y101" s="115">
        <f>+IF(D101=0,"",'Ark1'!Y157)</f>
        <v>50.679003669090818</v>
      </c>
      <c r="Z101" s="113">
        <f>+IF(D101=0,"",'Ark1'!Z157)</f>
        <v>1.7532237456009372</v>
      </c>
      <c r="AA101" s="113">
        <f>+IF(D101=0,"",'Ark1'!AA157)</f>
        <v>2.0253783535064724</v>
      </c>
      <c r="AB101" s="115">
        <f t="shared" si="14"/>
        <v>424.708460436618</v>
      </c>
      <c r="AC101" s="430"/>
      <c r="AD101" s="26"/>
      <c r="AI101"/>
      <c r="AK101"/>
      <c r="AM101"/>
      <c r="AP101"/>
      <c r="AU101"/>
      <c r="AW101"/>
      <c r="BA101"/>
      <c r="BC101"/>
      <c r="BD101"/>
      <c r="BF101"/>
    </row>
    <row r="102" spans="1:58" ht="15.6">
      <c r="A102" s="26"/>
      <c r="B102" s="404">
        <f>+'Ark1'!C158</f>
        <v>2023</v>
      </c>
      <c r="C102" s="91">
        <f>+'Ark1'!E158</f>
        <v>40</v>
      </c>
      <c r="D102" s="91">
        <f>+'Ark1'!Q158</f>
        <v>336</v>
      </c>
      <c r="E102" s="460">
        <f>+IF(D102=0,"",'Ark1'!R158)</f>
        <v>933</v>
      </c>
      <c r="F102" s="26"/>
      <c r="G102" s="114">
        <f>+IF(D102=0,"",'Ark1'!AE158)</f>
        <v>2.4303837036651119</v>
      </c>
      <c r="H102" s="114">
        <f>+IF(D102=0,"",'Ark1'!AF158)</f>
        <v>2.1895949449853607</v>
      </c>
      <c r="I102" s="113">
        <f>+IF(D102=0,"",'Ark1'!S158)</f>
        <v>5.1832797427652721</v>
      </c>
      <c r="J102" s="429"/>
      <c r="K102" s="423"/>
      <c r="L102" s="426">
        <f>+'Ark1'!AR158</f>
        <v>190.80522306855275</v>
      </c>
      <c r="M102" s="427">
        <f>+'Ark1'!AS158</f>
        <v>28.899390876862711</v>
      </c>
      <c r="N102" s="423"/>
      <c r="O102" s="113">
        <f>+IF(D102=0,"",'Ark1'!T158)</f>
        <v>6.8767416934619519</v>
      </c>
      <c r="P102" s="26"/>
      <c r="Q102" s="115">
        <f>+IF(D102=0,"",'Ark1'!U158)</f>
        <v>203.66345123258327</v>
      </c>
      <c r="R102" s="128"/>
      <c r="S102" s="115">
        <f>+IF(D102=0,"",'Ark1'!W158)</f>
        <v>57.449088960342991</v>
      </c>
      <c r="T102" s="115">
        <f>+IF(D102=0,"",'Ark1'!AG158)</f>
        <v>536.43743199129483</v>
      </c>
      <c r="U102" s="26"/>
      <c r="V102" s="115">
        <f>+IF(D102=0,"",'Ark1'!AH158)</f>
        <v>98.070739549839232</v>
      </c>
      <c r="W102" s="115">
        <f>+IF(D102=0,"",'Ark1'!AI158)</f>
        <v>62.59378349410504</v>
      </c>
      <c r="X102" s="115">
        <f>+IF(D102=0,"",'Ark1'!X158)</f>
        <v>0.53590568060021437</v>
      </c>
      <c r="Y102" s="115">
        <f>+IF(D102=0,"",'Ark1'!Y158)</f>
        <v>55.065588717072515</v>
      </c>
      <c r="Z102" s="113">
        <f>+IF(D102=0,"",'Ark1'!Z158)</f>
        <v>1.6569898598013837</v>
      </c>
      <c r="AA102" s="113">
        <f>+IF(D102=0,"",'Ark1'!AA158)</f>
        <v>2.218219715942797</v>
      </c>
      <c r="AB102" s="115">
        <f t="shared" si="14"/>
        <v>379.65928379861504</v>
      </c>
      <c r="AC102" s="430"/>
      <c r="AD102" s="26"/>
      <c r="AI102"/>
      <c r="AK102"/>
      <c r="AM102"/>
      <c r="AP102"/>
      <c r="AU102"/>
      <c r="AW102"/>
      <c r="BA102"/>
      <c r="BC102"/>
      <c r="BD102"/>
      <c r="BF102"/>
    </row>
    <row r="103" spans="1:58" ht="15.6">
      <c r="A103" s="26"/>
      <c r="B103" s="404">
        <f>+'Ark1'!C159</f>
        <v>2023</v>
      </c>
      <c r="C103" s="91">
        <f>+'Ark1'!E159</f>
        <v>41</v>
      </c>
      <c r="D103" s="91">
        <f>+'Ark1'!Q159</f>
        <v>349</v>
      </c>
      <c r="E103" s="460">
        <f>+IF(D103=0,"",'Ark1'!R159)</f>
        <v>985</v>
      </c>
      <c r="F103" s="26"/>
      <c r="G103" s="114">
        <f>+IF(D103=0,"",'Ark1'!AE159)</f>
        <v>2.5658391726796723</v>
      </c>
      <c r="H103" s="114">
        <f>+IF(D103=0,"",'Ark1'!AF159)</f>
        <v>2.3564827378719744</v>
      </c>
      <c r="I103" s="113">
        <f>+IF(D103=0,"",'Ark1'!S159)</f>
        <v>5.1451776649746179</v>
      </c>
      <c r="J103" s="429"/>
      <c r="K103" s="423"/>
      <c r="L103" s="426">
        <f>+'Ark1'!AR159</f>
        <v>191.68453608247424</v>
      </c>
      <c r="M103" s="427">
        <f>+'Ark1'!AS159</f>
        <v>29.010538946855032</v>
      </c>
      <c r="N103" s="423"/>
      <c r="O103" s="113">
        <f>+IF(D103=0,"",'Ark1'!T159)</f>
        <v>6.925888324873096</v>
      </c>
      <c r="P103" s="26"/>
      <c r="Q103" s="115">
        <f>+IF(D103=0,"",'Ark1'!U159)</f>
        <v>207.61512690355349</v>
      </c>
      <c r="R103" s="128"/>
      <c r="S103" s="115">
        <f>+IF(D103=0,"",'Ark1'!W159)</f>
        <v>57.969543147208114</v>
      </c>
      <c r="T103" s="115">
        <f>+IF(D103=0,"",'Ark1'!AG159)</f>
        <v>545.99381443298989</v>
      </c>
      <c r="U103" s="26"/>
      <c r="V103" s="115">
        <f>+IF(D103=0,"",'Ark1'!AH159)</f>
        <v>97.969543147208157</v>
      </c>
      <c r="W103" s="115">
        <f>+IF(D103=0,"",'Ark1'!AI159)</f>
        <v>59.086294416243661</v>
      </c>
      <c r="X103" s="115">
        <f>+IF(D103=0,"",'Ark1'!X159)</f>
        <v>0</v>
      </c>
      <c r="Y103" s="115">
        <f>+IF(D103=0,"",'Ark1'!Y159)</f>
        <v>51.276486973605778</v>
      </c>
      <c r="Z103" s="113">
        <f>+IF(D103=0,"",'Ark1'!Z159)</f>
        <v>1.6203777193008819</v>
      </c>
      <c r="AA103" s="113">
        <f>+IF(D103=0,"",'Ark1'!AA159)</f>
        <v>2.1731144105490112</v>
      </c>
      <c r="AB103" s="115">
        <f t="shared" si="14"/>
        <v>380.25179299725238</v>
      </c>
      <c r="AC103" s="430"/>
      <c r="AD103" s="26"/>
      <c r="AI103"/>
      <c r="AK103"/>
      <c r="AM103"/>
      <c r="AP103"/>
      <c r="AU103"/>
      <c r="AW103"/>
      <c r="BA103"/>
      <c r="BC103"/>
      <c r="BD103"/>
      <c r="BF103"/>
    </row>
    <row r="104" spans="1:58" ht="15.6">
      <c r="A104" s="26"/>
      <c r="B104" s="404">
        <f>+'Ark1'!C160</f>
        <v>2023</v>
      </c>
      <c r="C104" s="91">
        <f>+'Ark1'!E160</f>
        <v>42</v>
      </c>
      <c r="D104" s="91">
        <f>+'Ark1'!Q160</f>
        <v>339</v>
      </c>
      <c r="E104" s="460">
        <f>+IF(D104=0,"",'Ark1'!R160)</f>
        <v>1010</v>
      </c>
      <c r="F104" s="26"/>
      <c r="G104" s="114">
        <f>+IF(D104=0,"",'Ark1'!AE160)</f>
        <v>2.6309619943212894</v>
      </c>
      <c r="H104" s="114">
        <f>+IF(D104=0,"",'Ark1'!AF160)</f>
        <v>2.46478828201999</v>
      </c>
      <c r="I104" s="113">
        <f>+IF(D104=0,"",'Ark1'!S160)</f>
        <v>5.1982160555004961</v>
      </c>
      <c r="J104" s="429"/>
      <c r="K104" s="423"/>
      <c r="L104" s="426">
        <f>+'Ark1'!AR160</f>
        <v>192.67138523761372</v>
      </c>
      <c r="M104" s="427">
        <f>+'Ark1'!AS160</f>
        <v>29.212659427017449</v>
      </c>
      <c r="N104" s="423"/>
      <c r="O104" s="113">
        <f>+IF(D104=0,"",'Ark1'!T160)</f>
        <v>7.0485148514851481</v>
      </c>
      <c r="P104" s="26"/>
      <c r="Q104" s="115">
        <f>+IF(D104=0,"",'Ark1'!U160)</f>
        <v>211.78207920792113</v>
      </c>
      <c r="R104" s="128"/>
      <c r="S104" s="115">
        <f>+IF(D104=0,"",'Ark1'!W160)</f>
        <v>58.415841584158414</v>
      </c>
      <c r="T104" s="115">
        <f>+IF(D104=0,"",'Ark1'!AG160)</f>
        <v>559.01820020222442</v>
      </c>
      <c r="U104" s="26"/>
      <c r="V104" s="115">
        <f>+IF(D104=0,"",'Ark1'!AH160)</f>
        <v>97.722772277227719</v>
      </c>
      <c r="W104" s="115">
        <f>+IF(D104=0,"",'Ark1'!AI160)</f>
        <v>62.277227722772274</v>
      </c>
      <c r="X104" s="115">
        <f>+IF(D104=0,"",'Ark1'!X160)</f>
        <v>0.49504950495049505</v>
      </c>
      <c r="Y104" s="115">
        <f>+IF(D104=0,"",'Ark1'!Y160)</f>
        <v>52.062241744653619</v>
      </c>
      <c r="Z104" s="113">
        <f>+IF(D104=0,"",'Ark1'!Z160)</f>
        <v>1.6293518539895686</v>
      </c>
      <c r="AA104" s="113">
        <f>+IF(D104=0,"",'Ark1'!AA160)</f>
        <v>2.0996517326200297</v>
      </c>
      <c r="AB104" s="115">
        <f t="shared" si="14"/>
        <v>378.84648322954268</v>
      </c>
      <c r="AC104" s="430"/>
      <c r="AD104" s="26"/>
      <c r="AI104"/>
      <c r="AK104"/>
      <c r="AM104"/>
      <c r="AP104"/>
      <c r="AU104"/>
      <c r="AW104"/>
      <c r="BA104"/>
      <c r="BC104"/>
      <c r="BD104"/>
      <c r="BF104"/>
    </row>
    <row r="105" spans="1:58" ht="15.6">
      <c r="A105" s="26"/>
      <c r="B105" s="404">
        <f>+'Ark1'!C161</f>
        <v>2023</v>
      </c>
      <c r="C105" s="91">
        <f>+'Ark1'!E161</f>
        <v>43</v>
      </c>
      <c r="D105" s="91">
        <f>+'Ark1'!Q161</f>
        <v>375</v>
      </c>
      <c r="E105" s="460">
        <f>+IF(D105=0,"",'Ark1'!R161)</f>
        <v>961</v>
      </c>
      <c r="F105" s="26"/>
      <c r="G105" s="114">
        <f>+IF(D105=0,"",'Ark1'!AE161)</f>
        <v>2.5033212639037226</v>
      </c>
      <c r="H105" s="114">
        <f>+IF(D105=0,"",'Ark1'!AF161)</f>
        <v>2.3532839274607049</v>
      </c>
      <c r="I105" s="113">
        <f>+IF(D105=0,"",'Ark1'!S161)</f>
        <v>5.1997918834547345</v>
      </c>
      <c r="J105" s="429"/>
      <c r="K105" s="423"/>
      <c r="L105" s="426">
        <f>+'Ark1'!AR161</f>
        <v>192.79468085106376</v>
      </c>
      <c r="M105" s="427">
        <f>+'Ark1'!AS161</f>
        <v>29.199369883355462</v>
      </c>
      <c r="N105" s="423"/>
      <c r="O105" s="113">
        <f>+IF(D105=0,"",'Ark1'!T161)</f>
        <v>6.9542143600416244</v>
      </c>
      <c r="P105" s="26"/>
      <c r="Q105" s="115">
        <f>+IF(D105=0,"",'Ark1'!U161)</f>
        <v>212.51123829344436</v>
      </c>
      <c r="R105" s="128"/>
      <c r="S105" s="115">
        <f>+IF(D105=0,"",'Ark1'!W161)</f>
        <v>60.249739854318442</v>
      </c>
      <c r="T105" s="115">
        <f>+IF(D105=0,"",'Ark1'!AG161)</f>
        <v>555.04042553191493</v>
      </c>
      <c r="U105" s="26"/>
      <c r="V105" s="115">
        <f>+IF(D105=0,"",'Ark1'!AH161)</f>
        <v>97.398543184183126</v>
      </c>
      <c r="W105" s="115">
        <f>+IF(D105=0,"",'Ark1'!AI161)</f>
        <v>55.46305931321541</v>
      </c>
      <c r="X105" s="115">
        <f>+IF(D105=0,"",'Ark1'!X161)</f>
        <v>0.52029136316337155</v>
      </c>
      <c r="Y105" s="115">
        <f>+IF(D105=0,"",'Ark1'!Y161)</f>
        <v>55.052525279715248</v>
      </c>
      <c r="Z105" s="113">
        <f>+IF(D105=0,"",'Ark1'!Z161)</f>
        <v>1.63839213280247</v>
      </c>
      <c r="AA105" s="113">
        <f>+IF(D105=0,"",'Ark1'!AA161)</f>
        <v>2.0518729374267441</v>
      </c>
      <c r="AB105" s="115">
        <f t="shared" si="14"/>
        <v>382.87524388838398</v>
      </c>
      <c r="AC105" s="430"/>
      <c r="AD105" s="26"/>
      <c r="AI105"/>
      <c r="AK105"/>
      <c r="AM105"/>
      <c r="AP105"/>
      <c r="AU105"/>
      <c r="AW105"/>
      <c r="BA105"/>
      <c r="BC105"/>
      <c r="BD105"/>
      <c r="BF105"/>
    </row>
    <row r="106" spans="1:58" ht="15.6">
      <c r="A106" s="26"/>
      <c r="B106" s="404">
        <f>+'Ark1'!C162</f>
        <v>2023</v>
      </c>
      <c r="C106" s="91">
        <f>+'Ark1'!E162</f>
        <v>44</v>
      </c>
      <c r="D106" s="91">
        <f>+'Ark1'!Q162</f>
        <v>416</v>
      </c>
      <c r="E106" s="460">
        <f>+IF(D106=0,"",'Ark1'!R162)</f>
        <v>1114</v>
      </c>
      <c r="F106" s="26"/>
      <c r="G106" s="114">
        <f>+IF(D106=0,"",'Ark1'!AE162)</f>
        <v>2.901872932350412</v>
      </c>
      <c r="H106" s="114">
        <f>+IF(D106=0,"",'Ark1'!AF162)</f>
        <v>2.6658835265884568</v>
      </c>
      <c r="I106" s="113">
        <f>+IF(D106=0,"",'Ark1'!S162)</f>
        <v>5.1780575539568332</v>
      </c>
      <c r="J106" s="429"/>
      <c r="K106" s="423"/>
      <c r="L106" s="426">
        <f>+'Ark1'!AR162</f>
        <v>191.53027522935776</v>
      </c>
      <c r="M106" s="427">
        <f>+'Ark1'!AS162</f>
        <v>29.019562229144903</v>
      </c>
      <c r="N106" s="423"/>
      <c r="O106" s="113">
        <f>+IF(D106=0,"",'Ark1'!T162)</f>
        <v>7.0565529622980252</v>
      </c>
      <c r="P106" s="26"/>
      <c r="Q106" s="115">
        <f>+IF(D106=0,"",'Ark1'!U162)</f>
        <v>207.67630161579888</v>
      </c>
      <c r="R106" s="128"/>
      <c r="S106" s="115">
        <f>+IF(D106=0,"",'Ark1'!W162)</f>
        <v>60.233393177737881</v>
      </c>
      <c r="T106" s="115">
        <f>+IF(D106=0,"",'Ark1'!AG162)</f>
        <v>553.14403669724766</v>
      </c>
      <c r="U106" s="26"/>
      <c r="V106" s="115">
        <f>+IF(D106=0,"",'Ark1'!AH162)</f>
        <v>97.307001795332155</v>
      </c>
      <c r="W106" s="115">
        <f>+IF(D106=0,"",'Ark1'!AI162)</f>
        <v>60.771992818671471</v>
      </c>
      <c r="X106" s="115">
        <f>+IF(D106=0,"",'Ark1'!X162)</f>
        <v>0.17953321364452421</v>
      </c>
      <c r="Y106" s="115">
        <f>+IF(D106=0,"",'Ark1'!Y162)</f>
        <v>52.201755013959115</v>
      </c>
      <c r="Z106" s="113">
        <f>+IF(D106=0,"",'Ark1'!Z162)</f>
        <v>1.5806050827185121</v>
      </c>
      <c r="AA106" s="113">
        <f>+IF(D106=0,"",'Ark1'!AA162)</f>
        <v>2.0769395476368353</v>
      </c>
      <c r="AB106" s="115">
        <f t="shared" si="14"/>
        <v>375.44705870067321</v>
      </c>
      <c r="AC106" s="430"/>
      <c r="AD106" s="26"/>
      <c r="AI106"/>
      <c r="AK106"/>
      <c r="AM106"/>
      <c r="AP106"/>
      <c r="AU106"/>
      <c r="AW106"/>
      <c r="BA106"/>
      <c r="BC106"/>
      <c r="BD106"/>
      <c r="BF106"/>
    </row>
    <row r="107" spans="1:58" ht="15.6">
      <c r="A107" s="26"/>
      <c r="B107" s="404">
        <f>+'Ark1'!C163</f>
        <v>2023</v>
      </c>
      <c r="C107" s="91">
        <f>+'Ark1'!E163</f>
        <v>45</v>
      </c>
      <c r="D107" s="91">
        <f>+'Ark1'!Q163</f>
        <v>363</v>
      </c>
      <c r="E107" s="460">
        <f>+IF(D107=0,"",'Ark1'!R163)</f>
        <v>978</v>
      </c>
      <c r="F107" s="26"/>
      <c r="G107" s="114">
        <f>+IF(D107=0,"",'Ark1'!AE163)</f>
        <v>2.5476047826200219</v>
      </c>
      <c r="H107" s="114">
        <f>+IF(D107=0,"",'Ark1'!AF163)</f>
        <v>2.3961383075741676</v>
      </c>
      <c r="I107" s="113">
        <f>+IF(D107=0,"",'Ark1'!S163)</f>
        <v>5.2997946611909663</v>
      </c>
      <c r="J107" s="429"/>
      <c r="K107" s="423"/>
      <c r="L107" s="426">
        <f>+'Ark1'!AR163</f>
        <v>192.0700836820084</v>
      </c>
      <c r="M107" s="427">
        <f>+'Ark1'!AS163</f>
        <v>29.445656735538247</v>
      </c>
      <c r="N107" s="423"/>
      <c r="O107" s="113">
        <f>+IF(D107=0,"",'Ark1'!T163)</f>
        <v>7.2351738241308787</v>
      </c>
      <c r="P107" s="26"/>
      <c r="Q107" s="115">
        <f>+IF(D107=0,"",'Ark1'!U163)</f>
        <v>212.61993865030635</v>
      </c>
      <c r="R107" s="128"/>
      <c r="S107" s="115">
        <f>+IF(D107=0,"",'Ark1'!W163)</f>
        <v>62.985685071574629</v>
      </c>
      <c r="T107" s="115">
        <f>+IF(D107=0,"",'Ark1'!AG163)</f>
        <v>563.74058577405856</v>
      </c>
      <c r="U107" s="26"/>
      <c r="V107" s="115">
        <f>+IF(D107=0,"",'Ark1'!AH163)</f>
        <v>97.341513292433518</v>
      </c>
      <c r="W107" s="115">
        <f>+IF(D107=0,"",'Ark1'!AI163)</f>
        <v>64.723926380368084</v>
      </c>
      <c r="X107" s="115">
        <f>+IF(D107=0,"",'Ark1'!X163)</f>
        <v>0.71574642126789378</v>
      </c>
      <c r="Y107" s="115">
        <f>+IF(D107=0,"",'Ark1'!Y163)</f>
        <v>54.667366147170362</v>
      </c>
      <c r="Z107" s="113">
        <f>+IF(D107=0,"",'Ark1'!Z163)</f>
        <v>1.4896056577058938</v>
      </c>
      <c r="AA107" s="113">
        <f>+IF(D107=0,"",'Ark1'!AA163)</f>
        <v>2.1378634529850817</v>
      </c>
      <c r="AB107" s="115">
        <f t="shared" si="14"/>
        <v>377.15918281520044</v>
      </c>
      <c r="AC107" s="430"/>
      <c r="AD107" s="26"/>
      <c r="AI107"/>
      <c r="AK107"/>
      <c r="AM107"/>
      <c r="AP107"/>
      <c r="AU107"/>
      <c r="AW107"/>
      <c r="BA107"/>
      <c r="BC107"/>
      <c r="BD107"/>
      <c r="BF107"/>
    </row>
    <row r="108" spans="1:58" ht="15.6">
      <c r="A108" s="26"/>
      <c r="B108" s="404">
        <f>+'Ark1'!C164</f>
        <v>2023</v>
      </c>
      <c r="C108" s="91">
        <f>+'Ark1'!E164</f>
        <v>46</v>
      </c>
      <c r="D108" s="91">
        <f>+'Ark1'!Q164</f>
        <v>380</v>
      </c>
      <c r="E108" s="460">
        <f>+IF(D108=0,"",'Ark1'!R164)</f>
        <v>1029</v>
      </c>
      <c r="F108" s="26"/>
      <c r="G108" s="114">
        <f>+IF(D108=0,"",'Ark1'!AE164)</f>
        <v>2.6804553387689176</v>
      </c>
      <c r="H108" s="114">
        <f>+IF(D108=0,"",'Ark1'!AF164)</f>
        <v>2.5219796935228529</v>
      </c>
      <c r="I108" s="113">
        <f>+IF(D108=0,"",'Ark1'!S164)</f>
        <v>5.3297665369649811</v>
      </c>
      <c r="J108" s="429"/>
      <c r="K108" s="423"/>
      <c r="L108" s="426">
        <f>+'Ark1'!AR164</f>
        <v>192.35445544554457</v>
      </c>
      <c r="M108" s="427">
        <f>+'Ark1'!AS164</f>
        <v>29.455170599166923</v>
      </c>
      <c r="N108" s="423"/>
      <c r="O108" s="113">
        <f>+IF(D108=0,"",'Ark1'!T164)</f>
        <v>7.166180758017493</v>
      </c>
      <c r="P108" s="26"/>
      <c r="Q108" s="115">
        <f>+IF(D108=0,"",'Ark1'!U164)</f>
        <v>212.6949465500488</v>
      </c>
      <c r="R108" s="128"/>
      <c r="S108" s="115">
        <f>+IF(D108=0,"",'Ark1'!W164)</f>
        <v>62.099125364431472</v>
      </c>
      <c r="T108" s="115">
        <f>+IF(D108=0,"",'Ark1'!AG164)</f>
        <v>554.40297029702981</v>
      </c>
      <c r="U108" s="26"/>
      <c r="V108" s="115">
        <f>+IF(D108=0,"",'Ark1'!AH164)</f>
        <v>97.959183673469383</v>
      </c>
      <c r="W108" s="115">
        <f>+IF(D108=0,"",'Ark1'!AI164)</f>
        <v>64.820213799805643</v>
      </c>
      <c r="X108" s="115">
        <f>+IF(D108=0,"",'Ark1'!X164)</f>
        <v>0.29154518950437303</v>
      </c>
      <c r="Y108" s="115">
        <f>+IF(D108=0,"",'Ark1'!Y164)</f>
        <v>53.49066632224411</v>
      </c>
      <c r="Z108" s="113">
        <f>+IF(D108=0,"",'Ark1'!Z164)</f>
        <v>1.6314459452683925</v>
      </c>
      <c r="AA108" s="113">
        <f>+IF(D108=0,"",'Ark1'!AA164)</f>
        <v>2.0811017607880462</v>
      </c>
      <c r="AB108" s="115">
        <f t="shared" si="14"/>
        <v>383.64683803208027</v>
      </c>
      <c r="AC108" s="430"/>
      <c r="AD108" s="26"/>
      <c r="AI108"/>
      <c r="AK108"/>
      <c r="AM108"/>
      <c r="AP108"/>
      <c r="AU108"/>
      <c r="AW108"/>
      <c r="BA108"/>
      <c r="BC108"/>
      <c r="BD108"/>
      <c r="BF108"/>
    </row>
    <row r="109" spans="1:58" ht="15.6">
      <c r="A109" s="26"/>
      <c r="B109" s="404">
        <f>+'Ark1'!C165</f>
        <v>2023</v>
      </c>
      <c r="C109" s="91">
        <f>+'Ark1'!E165</f>
        <v>47</v>
      </c>
      <c r="D109" s="91">
        <f>+'Ark1'!Q165</f>
        <v>376</v>
      </c>
      <c r="E109" s="460">
        <f>+IF(D109=0,"",'Ark1'!R165)</f>
        <v>1214</v>
      </c>
      <c r="F109" s="26"/>
      <c r="G109" s="114">
        <f>+IF(D109=0,"",'Ark1'!AE165)</f>
        <v>3.1623642189168777</v>
      </c>
      <c r="H109" s="114">
        <f>+IF(D109=0,"",'Ark1'!AF165)</f>
        <v>2.8848810472914455</v>
      </c>
      <c r="I109" s="113">
        <f>+IF(D109=0,"",'Ark1'!S165)</f>
        <v>5.188943894389439</v>
      </c>
      <c r="J109" s="429"/>
      <c r="K109" s="423"/>
      <c r="L109" s="426">
        <f>+'Ark1'!AR165</f>
        <v>190.93216080402013</v>
      </c>
      <c r="M109" s="427">
        <f>+'Ark1'!AS165</f>
        <v>28.996305142253004</v>
      </c>
      <c r="N109" s="423"/>
      <c r="O109" s="113">
        <f>+IF(D109=0,"",'Ark1'!T165)</f>
        <v>7.1515650741350925</v>
      </c>
      <c r="P109" s="26"/>
      <c r="Q109" s="115">
        <f>+IF(D109=0,"",'Ark1'!U165)</f>
        <v>206.2244645799008</v>
      </c>
      <c r="R109" s="128"/>
      <c r="S109" s="115">
        <f>+IF(D109=0,"",'Ark1'!W165)</f>
        <v>61.367380560131792</v>
      </c>
      <c r="T109" s="115">
        <f>+IF(D109=0,"",'Ark1'!AG165)</f>
        <v>547.51591289782243</v>
      </c>
      <c r="U109" s="26"/>
      <c r="V109" s="115">
        <f>+IF(D109=0,"",'Ark1'!AH165)</f>
        <v>98.023064250411849</v>
      </c>
      <c r="W109" s="115">
        <f>+IF(D109=0,"",'Ark1'!AI165)</f>
        <v>66.227347611202617</v>
      </c>
      <c r="X109" s="115">
        <f>+IF(D109=0,"",'Ark1'!X165)</f>
        <v>0.16474464579901149</v>
      </c>
      <c r="Y109" s="115">
        <f>+IF(D109=0,"",'Ark1'!Y165)</f>
        <v>56.159867736251805</v>
      </c>
      <c r="Z109" s="113">
        <f>+IF(D109=0,"",'Ark1'!Z165)</f>
        <v>1.6082267831635235</v>
      </c>
      <c r="AA109" s="113">
        <f>+IF(D109=0,"",'Ark1'!AA165)</f>
        <v>2.2120145250302774</v>
      </c>
      <c r="AB109" s="115">
        <f t="shared" si="14"/>
        <v>376.6547413908433</v>
      </c>
      <c r="AC109" s="430"/>
      <c r="AD109" s="26"/>
      <c r="AI109"/>
      <c r="AK109"/>
      <c r="AM109"/>
      <c r="AP109"/>
      <c r="AU109"/>
      <c r="AW109"/>
      <c r="BA109"/>
      <c r="BC109"/>
      <c r="BD109"/>
      <c r="BF109"/>
    </row>
    <row r="110" spans="1:58" ht="15.6">
      <c r="A110" s="26"/>
      <c r="B110" s="404">
        <f>+'Ark1'!C166</f>
        <v>2023</v>
      </c>
      <c r="C110" s="91">
        <f>+'Ark1'!E166</f>
        <v>48</v>
      </c>
      <c r="D110" s="91">
        <f>+'Ark1'!Q166</f>
        <v>369</v>
      </c>
      <c r="E110" s="460">
        <f>+IF(D110=0,"",'Ark1'!R166)</f>
        <v>1044</v>
      </c>
      <c r="F110" s="26"/>
      <c r="G110" s="114">
        <f>+IF(D110=0,"",'Ark1'!AE166)</f>
        <v>2.7195290317538889</v>
      </c>
      <c r="H110" s="114">
        <f>+IF(D110=0,"",'Ark1'!AF166)</f>
        <v>2.5897850253060311</v>
      </c>
      <c r="I110" s="113">
        <f>+IF(D110=0,"",'Ark1'!S166)</f>
        <v>5.275431861804222</v>
      </c>
      <c r="J110" s="429"/>
      <c r="K110" s="423"/>
      <c r="L110" s="426">
        <f>+'Ark1'!AR166</f>
        <v>193.13840155945425</v>
      </c>
      <c r="M110" s="427">
        <f>+'Ark1'!AS166</f>
        <v>29.44661958066532</v>
      </c>
      <c r="N110" s="423"/>
      <c r="O110" s="113">
        <f>+IF(D110=0,"",'Ark1'!T166)</f>
        <v>7.3802681992337185</v>
      </c>
      <c r="P110" s="26"/>
      <c r="Q110" s="115">
        <f>+IF(D110=0,"",'Ark1'!U166)</f>
        <v>215.27528735632151</v>
      </c>
      <c r="R110" s="128"/>
      <c r="S110" s="115">
        <f>+IF(D110=0,"",'Ark1'!W166)</f>
        <v>68.678160919540218</v>
      </c>
      <c r="T110" s="115">
        <f>+IF(D110=0,"",'Ark1'!AG166)</f>
        <v>556.49512670565309</v>
      </c>
      <c r="U110" s="26"/>
      <c r="V110" s="115">
        <f>+IF(D110=0,"",'Ark1'!AH166)</f>
        <v>97.988505747126439</v>
      </c>
      <c r="W110" s="115">
        <f>+IF(D110=0,"",'Ark1'!AI166)</f>
        <v>60.34482758620689</v>
      </c>
      <c r="X110" s="115">
        <f>+IF(D110=0,"",'Ark1'!X166)</f>
        <v>0.2873563218390805</v>
      </c>
      <c r="Y110" s="115">
        <f>+IF(D110=0,"",'Ark1'!Y166)</f>
        <v>53.398397654274611</v>
      </c>
      <c r="Z110" s="113">
        <f>+IF(D110=0,"",'Ark1'!Z166)</f>
        <v>1.5319992612905953</v>
      </c>
      <c r="AA110" s="113">
        <f>+IF(D110=0,"",'Ark1'!AA166)</f>
        <v>1.8204967336383628</v>
      </c>
      <c r="AB110" s="115">
        <f t="shared" si="14"/>
        <v>386.84128040924799</v>
      </c>
      <c r="AC110" s="430"/>
      <c r="AD110" s="26"/>
      <c r="AI110"/>
      <c r="AK110"/>
      <c r="AM110"/>
      <c r="AP110"/>
      <c r="AU110"/>
      <c r="AW110"/>
      <c r="BA110"/>
      <c r="BC110"/>
      <c r="BD110"/>
      <c r="BF110"/>
    </row>
    <row r="111" spans="1:58" ht="15.6">
      <c r="A111" s="26"/>
      <c r="B111" s="404">
        <f>+'Ark1'!C167</f>
        <v>2023</v>
      </c>
      <c r="C111" s="91">
        <f>+'Ark1'!E167</f>
        <v>49</v>
      </c>
      <c r="D111" s="91">
        <f>+'Ark1'!Q167</f>
        <v>394</v>
      </c>
      <c r="E111" s="460">
        <f>+IF(D111=0,"",'Ark1'!R167)</f>
        <v>1094</v>
      </c>
      <c r="F111" s="26"/>
      <c r="G111" s="114">
        <f>+IF(D111=0,"",'Ark1'!AE167)</f>
        <v>2.8497746750371196</v>
      </c>
      <c r="H111" s="114">
        <f>+IF(D111=0,"",'Ark1'!AF167)</f>
        <v>2.7124057069681555</v>
      </c>
      <c r="I111" s="113">
        <f>+IF(D111=0,"",'Ark1'!S167)</f>
        <v>5.3080438756855584</v>
      </c>
      <c r="J111" s="429"/>
      <c r="K111" s="423"/>
      <c r="L111" s="426">
        <f>+'Ark1'!AR167</f>
        <v>192.37193973634649</v>
      </c>
      <c r="M111" s="427">
        <f>+'Ark1'!AS167</f>
        <v>29.658505589923926</v>
      </c>
      <c r="N111" s="423"/>
      <c r="O111" s="113">
        <f>+IF(D111=0,"",'Ark1'!T167)</f>
        <v>7.5283363802559391</v>
      </c>
      <c r="P111" s="26"/>
      <c r="Q111" s="115">
        <f>+IF(D111=0,"",'Ark1'!U167)</f>
        <v>215.16334552102373</v>
      </c>
      <c r="R111" s="128"/>
      <c r="S111" s="115">
        <f>+IF(D111=0,"",'Ark1'!W167)</f>
        <v>71.023765996343698</v>
      </c>
      <c r="T111" s="115">
        <f>+IF(D111=0,"",'Ark1'!AG167)</f>
        <v>562.02354048964219</v>
      </c>
      <c r="U111" s="26"/>
      <c r="V111" s="115">
        <f>+IF(D111=0,"",'Ark1'!AH167)</f>
        <v>96.98354661791592</v>
      </c>
      <c r="W111" s="115">
        <f>+IF(D111=0,"",'Ark1'!AI167)</f>
        <v>57.129798903107883</v>
      </c>
      <c r="X111" s="115">
        <f>+IF(D111=0,"",'Ark1'!X167)</f>
        <v>0.45703839122486306</v>
      </c>
      <c r="Y111" s="115">
        <f>+IF(D111=0,"",'Ark1'!Y167)</f>
        <v>56.769982671305918</v>
      </c>
      <c r="Z111" s="113">
        <f>+IF(D111=0,"",'Ark1'!Z167)</f>
        <v>1.7611460697169079</v>
      </c>
      <c r="AA111" s="113">
        <f>+IF(D111=0,"",'Ark1'!AA167)</f>
        <v>1.9964826410987064</v>
      </c>
      <c r="AB111" s="115">
        <f t="shared" si="14"/>
        <v>382.83689208742152</v>
      </c>
      <c r="AC111" s="430"/>
      <c r="AD111" s="26"/>
      <c r="AI111"/>
      <c r="AK111"/>
      <c r="AM111"/>
      <c r="AP111"/>
      <c r="AU111"/>
      <c r="AW111"/>
      <c r="BA111"/>
      <c r="BC111"/>
      <c r="BD111"/>
      <c r="BF111"/>
    </row>
    <row r="112" spans="1:58" ht="15.6">
      <c r="A112" s="26"/>
      <c r="B112" s="404">
        <f>+'Ark1'!C168</f>
        <v>2023</v>
      </c>
      <c r="C112" s="91">
        <f>+'Ark1'!E168</f>
        <v>50</v>
      </c>
      <c r="D112" s="91">
        <f>+'Ark1'!Q168</f>
        <v>0</v>
      </c>
      <c r="E112" s="460" t="str">
        <f>+IF(D112=0,"",'Ark1'!R168)</f>
        <v/>
      </c>
      <c r="F112" s="26"/>
      <c r="G112" s="114" t="str">
        <f>+IF(D112=0,"",'Ark1'!AE168)</f>
        <v/>
      </c>
      <c r="H112" s="114" t="str">
        <f>+IF(D112=0,"",'Ark1'!AF168)</f>
        <v/>
      </c>
      <c r="I112" s="113" t="str">
        <f>+IF(D112=0,"",'Ark1'!S168)</f>
        <v/>
      </c>
      <c r="J112" s="429"/>
      <c r="K112" s="423"/>
      <c r="L112" s="426">
        <f>+'Ark1'!AR168</f>
        <v>0</v>
      </c>
      <c r="M112" s="427">
        <f>+'Ark1'!AS168</f>
        <v>0</v>
      </c>
      <c r="N112" s="423"/>
      <c r="O112" s="113" t="str">
        <f>+IF(D112=0,"",'Ark1'!T168)</f>
        <v/>
      </c>
      <c r="P112" s="26"/>
      <c r="Q112" s="115" t="str">
        <f>+IF(D112=0,"",'Ark1'!U168)</f>
        <v/>
      </c>
      <c r="R112" s="128"/>
      <c r="S112" s="115" t="str">
        <f>+IF(D112=0,"",'Ark1'!W168)</f>
        <v/>
      </c>
      <c r="T112" s="115" t="str">
        <f>+IF(D112=0,"",'Ark1'!AG168)</f>
        <v/>
      </c>
      <c r="U112" s="26"/>
      <c r="V112" s="115" t="str">
        <f>+IF(D112=0,"",'Ark1'!AH168)</f>
        <v/>
      </c>
      <c r="W112" s="115" t="str">
        <f>+IF(D112=0,"",'Ark1'!AI168)</f>
        <v/>
      </c>
      <c r="X112" s="115" t="str">
        <f>+IF(D112=0,"",'Ark1'!X168)</f>
        <v/>
      </c>
      <c r="Y112" s="115" t="str">
        <f>+IF(D112=0,"",'Ark1'!Y168)</f>
        <v/>
      </c>
      <c r="Z112" s="113" t="str">
        <f>+IF(D112=0,"",'Ark1'!Z168)</f>
        <v/>
      </c>
      <c r="AA112" s="113" t="str">
        <f>+IF(D112=0,"",'Ark1'!AA168)</f>
        <v/>
      </c>
      <c r="AB112" s="115" t="str">
        <f t="shared" si="14"/>
        <v/>
      </c>
      <c r="AC112" s="430"/>
      <c r="AD112" s="26"/>
      <c r="AI112"/>
      <c r="AK112"/>
      <c r="AM112"/>
      <c r="AP112"/>
      <c r="AU112"/>
      <c r="AW112"/>
      <c r="BA112"/>
      <c r="BC112"/>
      <c r="BD112"/>
      <c r="BF112"/>
    </row>
    <row r="113" spans="1:58" ht="15.6">
      <c r="A113" s="26"/>
      <c r="B113" s="404">
        <f>+'Ark1'!C169</f>
        <v>2023</v>
      </c>
      <c r="C113" s="91">
        <f>+'Ark1'!E169</f>
        <v>51</v>
      </c>
      <c r="D113" s="91">
        <f>+'Ark1'!Q169</f>
        <v>0</v>
      </c>
      <c r="E113" s="460" t="str">
        <f>+IF(D113=0,"",'Ark1'!R169)</f>
        <v/>
      </c>
      <c r="F113" s="26"/>
      <c r="G113" s="114" t="str">
        <f>+IF(D113=0,"",'Ark1'!AE169)</f>
        <v/>
      </c>
      <c r="H113" s="114" t="str">
        <f>+IF(D113=0,"",'Ark1'!AF169)</f>
        <v/>
      </c>
      <c r="I113" s="113" t="str">
        <f>+IF(D113=0,"",'Ark1'!S169)</f>
        <v/>
      </c>
      <c r="J113" s="429"/>
      <c r="K113" s="423"/>
      <c r="L113" s="115"/>
      <c r="M113" s="115"/>
      <c r="N113" s="423"/>
      <c r="O113" s="113" t="str">
        <f>+IF(D113=0,"",'Ark1'!T169)</f>
        <v/>
      </c>
      <c r="P113" s="26"/>
      <c r="Q113" s="115" t="str">
        <f>+IF(D113=0,"",'Ark1'!U169)</f>
        <v/>
      </c>
      <c r="R113" s="128"/>
      <c r="S113" s="115" t="str">
        <f>+IF(D113=0,"",'Ark1'!W169)</f>
        <v/>
      </c>
      <c r="T113" s="115" t="str">
        <f>+IF(D113=0,"",'Ark1'!AG169)</f>
        <v/>
      </c>
      <c r="U113" s="26"/>
      <c r="V113" s="115" t="str">
        <f>+IF(D113=0,"",'Ark1'!AH169)</f>
        <v/>
      </c>
      <c r="W113" s="115" t="str">
        <f>+IF(D113=0,"",'Ark1'!AI169)</f>
        <v/>
      </c>
      <c r="X113" s="115" t="str">
        <f>+IF(D113=0,"",'Ark1'!X169)</f>
        <v/>
      </c>
      <c r="Y113" s="115" t="str">
        <f>+IF(D113=0,"",'Ark1'!Y169)</f>
        <v/>
      </c>
      <c r="Z113" s="113" t="str">
        <f>+IF(D113=0,"",'Ark1'!Z169)</f>
        <v/>
      </c>
      <c r="AA113" s="113" t="str">
        <f>+IF(D113=0,"",'Ark1'!AA169)</f>
        <v/>
      </c>
      <c r="AB113" s="115" t="str">
        <f t="shared" si="14"/>
        <v/>
      </c>
      <c r="AC113" s="115"/>
      <c r="AD113" s="26"/>
      <c r="AI113"/>
      <c r="AK113"/>
      <c r="AM113"/>
      <c r="AP113"/>
      <c r="AU113"/>
      <c r="AW113"/>
      <c r="BA113"/>
      <c r="BC113"/>
      <c r="BD113"/>
      <c r="BF113"/>
    </row>
    <row r="114" spans="1:58" ht="15.6">
      <c r="A114" s="26"/>
      <c r="B114" s="404">
        <f>+'Ark1'!C170</f>
        <v>2023</v>
      </c>
      <c r="C114" s="91">
        <f>+'Ark1'!E170</f>
        <v>52</v>
      </c>
      <c r="D114" s="91">
        <f>+'Ark1'!Q170</f>
        <v>0</v>
      </c>
      <c r="E114" s="460" t="str">
        <f>+IF(D114=0,"",'Ark1'!R170)</f>
        <v/>
      </c>
      <c r="F114" s="26"/>
      <c r="G114" s="114" t="str">
        <f>+IF(D114=0,"",'Ark1'!AE170)</f>
        <v/>
      </c>
      <c r="H114" s="114" t="str">
        <f>+IF(D114=0,"",'Ark1'!AF170)</f>
        <v/>
      </c>
      <c r="I114" s="113" t="str">
        <f>+IF(D114=0,"",'Ark1'!S170)</f>
        <v/>
      </c>
      <c r="J114" s="429"/>
      <c r="K114" s="423"/>
      <c r="L114" s="115"/>
      <c r="M114" s="115"/>
      <c r="N114" s="423"/>
      <c r="O114" s="113" t="str">
        <f>+IF(D114=0,"",'Ark1'!T170)</f>
        <v/>
      </c>
      <c r="P114" s="26"/>
      <c r="Q114" s="115" t="str">
        <f>+IF(D114=0,"",'Ark1'!U170)</f>
        <v/>
      </c>
      <c r="R114" s="128"/>
      <c r="S114" s="115" t="str">
        <f>+IF(D114=0,"",'Ark1'!W170)</f>
        <v/>
      </c>
      <c r="T114" s="115" t="str">
        <f>+IF(D114=0,"",'Ark1'!AG170)</f>
        <v/>
      </c>
      <c r="U114" s="26"/>
      <c r="V114" s="115" t="str">
        <f>+IF(D114=0,"",'Ark1'!AH170)</f>
        <v/>
      </c>
      <c r="W114" s="115" t="str">
        <f>+IF(D114=0,"",'Ark1'!AI170)</f>
        <v/>
      </c>
      <c r="X114" s="115" t="str">
        <f>+IF(D114=0,"",'Ark1'!X170)</f>
        <v/>
      </c>
      <c r="Y114" s="115" t="str">
        <f>+IF(D114=0,"",'Ark1'!Y170)</f>
        <v/>
      </c>
      <c r="Z114" s="113" t="str">
        <f>+IF(D114=0,"",'Ark1'!Z170)</f>
        <v/>
      </c>
      <c r="AA114" s="113" t="str">
        <f>+IF(D114=0,"",'Ark1'!AA170)</f>
        <v/>
      </c>
      <c r="AB114" s="115" t="str">
        <f t="shared" si="14"/>
        <v/>
      </c>
      <c r="AC114" s="115"/>
      <c r="AD114" s="26"/>
      <c r="AI114"/>
      <c r="AK114"/>
      <c r="AM114"/>
      <c r="AP114"/>
      <c r="AU114"/>
      <c r="AW114"/>
      <c r="BA114"/>
      <c r="BC114"/>
      <c r="BD114"/>
      <c r="BF114"/>
    </row>
    <row r="115" spans="1:58">
      <c r="A115" s="26"/>
      <c r="B115" s="402"/>
      <c r="C115" s="26"/>
      <c r="D115" s="26"/>
      <c r="E115" s="497"/>
      <c r="F115" s="26"/>
      <c r="G115" s="26"/>
      <c r="H115" s="26"/>
      <c r="I115" s="26"/>
      <c r="J115" s="429"/>
      <c r="K115" s="423"/>
      <c r="L115" s="26"/>
      <c r="M115" s="26"/>
      <c r="N115" s="423"/>
      <c r="O115" s="26"/>
      <c r="P115" s="26"/>
      <c r="Q115" s="128"/>
      <c r="R115" s="128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I115"/>
      <c r="AK115"/>
      <c r="AM115"/>
      <c r="AP115"/>
      <c r="AU115"/>
      <c r="AW115"/>
      <c r="BA115"/>
      <c r="BC115"/>
      <c r="BD115"/>
      <c r="BF115"/>
    </row>
    <row r="116" spans="1:58">
      <c r="A116" s="26"/>
      <c r="B116" s="26"/>
      <c r="C116" s="26"/>
      <c r="D116" s="26"/>
      <c r="E116" s="497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I116"/>
      <c r="AK116"/>
      <c r="AM116"/>
      <c r="AP116"/>
      <c r="AU116"/>
      <c r="AW116"/>
      <c r="BA116"/>
      <c r="BC116"/>
      <c r="BD116"/>
      <c r="BF116"/>
    </row>
    <row r="117" spans="1:58">
      <c r="A117" s="26"/>
      <c r="B117" s="402"/>
      <c r="C117" s="26"/>
      <c r="D117" s="26"/>
      <c r="E117" s="497"/>
      <c r="F117" s="26"/>
      <c r="G117" s="26"/>
      <c r="H117" s="26"/>
      <c r="I117" s="26"/>
      <c r="J117" s="429"/>
      <c r="K117" s="429"/>
      <c r="L117" s="26"/>
      <c r="M117" s="26"/>
      <c r="N117" s="26"/>
      <c r="O117" s="26"/>
      <c r="P117" s="26"/>
      <c r="Q117" s="128"/>
      <c r="R117" s="128"/>
      <c r="S117" s="128"/>
      <c r="T117" s="26"/>
      <c r="U117" s="26"/>
      <c r="V117" s="128"/>
      <c r="W117" s="128"/>
      <c r="X117" s="128"/>
      <c r="Y117" s="128"/>
      <c r="Z117" s="26"/>
      <c r="AA117" s="26"/>
      <c r="AB117" s="26"/>
      <c r="AC117" s="26"/>
      <c r="AD117" s="26"/>
      <c r="AE117" s="1"/>
      <c r="AG117" s="1"/>
      <c r="AO117" s="1"/>
      <c r="AQ117" s="1"/>
      <c r="AS117" s="1"/>
      <c r="AX117" s="1"/>
      <c r="AY117" s="1"/>
      <c r="AZ117" s="1"/>
      <c r="BB117" s="1"/>
      <c r="BE117" s="1"/>
    </row>
    <row r="118" spans="1:58">
      <c r="B118" s="319"/>
      <c r="C118" s="11"/>
      <c r="D118" s="11"/>
      <c r="F118" s="11"/>
      <c r="G118" s="11"/>
      <c r="H118" s="11"/>
      <c r="I118" s="11"/>
      <c r="J118" s="360"/>
      <c r="K118" s="360"/>
      <c r="L118" s="11"/>
      <c r="M118" s="11"/>
      <c r="N118" s="11"/>
      <c r="O118" s="11"/>
      <c r="P118" s="11"/>
      <c r="T118" s="11"/>
      <c r="U118" s="11"/>
      <c r="Z118" s="11"/>
      <c r="AA118" s="11"/>
      <c r="AB118" s="11"/>
      <c r="AC118" s="11"/>
      <c r="AE118" s="1"/>
      <c r="AG118" s="1"/>
      <c r="AO118" s="1"/>
      <c r="AQ118" s="1"/>
      <c r="AS118" s="1"/>
      <c r="AX118" s="1"/>
      <c r="AY118" s="1"/>
      <c r="AZ118" s="1"/>
      <c r="BB118" s="1"/>
      <c r="BE118" s="1"/>
    </row>
    <row r="119" spans="1:58">
      <c r="B119" s="319"/>
      <c r="C119" s="11"/>
      <c r="D119" s="11"/>
      <c r="F119" s="11"/>
      <c r="G119" s="11"/>
      <c r="H119" s="11"/>
      <c r="I119" s="11"/>
      <c r="J119" s="360"/>
      <c r="K119" s="360"/>
      <c r="L119" s="11"/>
      <c r="M119" s="11"/>
      <c r="N119" s="11"/>
      <c r="O119" s="11"/>
      <c r="P119" s="11"/>
      <c r="T119" s="11"/>
      <c r="U119" s="11"/>
      <c r="Z119" s="11"/>
      <c r="AA119" s="11"/>
      <c r="AB119" s="11"/>
      <c r="AC119" s="11"/>
      <c r="AE119" s="1"/>
      <c r="AG119" s="1"/>
      <c r="AO119" s="1"/>
      <c r="AQ119" s="1"/>
      <c r="AS119" s="1"/>
      <c r="AX119" s="1"/>
      <c r="AY119" s="1"/>
      <c r="AZ119" s="1"/>
      <c r="BB119" s="1"/>
      <c r="BE119" s="1"/>
    </row>
    <row r="120" spans="1:58">
      <c r="B120" s="319"/>
      <c r="C120" s="11"/>
      <c r="D120" s="11"/>
      <c r="F120" s="11"/>
      <c r="G120" s="11"/>
      <c r="H120" s="11"/>
      <c r="I120" s="11"/>
      <c r="J120" s="360"/>
      <c r="K120" s="360"/>
      <c r="L120" s="11"/>
      <c r="M120" s="11"/>
      <c r="N120" s="11"/>
      <c r="O120" s="11"/>
      <c r="P120" s="11"/>
      <c r="T120" s="11"/>
      <c r="U120" s="11"/>
      <c r="Z120" s="11"/>
      <c r="AA120" s="11"/>
      <c r="AB120" s="11"/>
      <c r="AC120" s="11"/>
      <c r="AE120" s="1"/>
      <c r="AG120" s="1"/>
      <c r="AO120" s="1"/>
      <c r="AQ120" s="1"/>
      <c r="AS120" s="1"/>
      <c r="AX120" s="1"/>
      <c r="AY120" s="1"/>
      <c r="AZ120" s="1"/>
      <c r="BB120" s="1"/>
      <c r="BE120" s="1"/>
    </row>
    <row r="121" spans="1:58">
      <c r="B121" s="319"/>
      <c r="C121" s="11"/>
      <c r="D121" s="11"/>
      <c r="F121" s="11"/>
      <c r="G121" s="11"/>
      <c r="H121" s="11"/>
      <c r="I121" s="11"/>
      <c r="J121" s="360"/>
      <c r="K121" s="360"/>
      <c r="L121" s="11"/>
      <c r="M121" s="11"/>
      <c r="N121" s="11"/>
      <c r="O121" s="11"/>
      <c r="P121" s="11"/>
      <c r="T121" s="11"/>
      <c r="U121" s="11"/>
      <c r="Z121" s="11"/>
      <c r="AA121" s="11"/>
      <c r="AB121" s="11"/>
      <c r="AC121" s="11"/>
      <c r="AE121" s="1"/>
      <c r="AG121" s="1"/>
      <c r="AO121" s="1"/>
      <c r="AQ121" s="1"/>
      <c r="AS121" s="1"/>
      <c r="AX121" s="1"/>
      <c r="AY121" s="1"/>
      <c r="AZ121" s="1"/>
      <c r="BB121" s="1"/>
      <c r="BE121" s="1"/>
    </row>
    <row r="122" spans="1:58">
      <c r="B122" s="319"/>
      <c r="C122" s="11"/>
      <c r="D122" s="11"/>
      <c r="F122" s="11"/>
      <c r="G122" s="11"/>
      <c r="H122" s="11"/>
      <c r="I122" s="11"/>
      <c r="J122" s="360"/>
      <c r="K122" s="360"/>
      <c r="L122" s="11"/>
      <c r="M122" s="11"/>
      <c r="N122" s="11"/>
      <c r="O122" s="11"/>
      <c r="P122" s="11"/>
      <c r="T122" s="11"/>
      <c r="U122" s="11"/>
      <c r="Z122" s="11"/>
      <c r="AA122" s="11"/>
      <c r="AB122" s="11"/>
      <c r="AC122" s="11"/>
      <c r="AE122" s="1"/>
      <c r="AG122" s="1"/>
      <c r="AO122" s="1"/>
      <c r="AQ122" s="1"/>
      <c r="AS122" s="1"/>
      <c r="AX122" s="1"/>
      <c r="AY122" s="1"/>
      <c r="AZ122" s="1"/>
      <c r="BB122" s="1"/>
      <c r="BE122" s="1"/>
    </row>
    <row r="123" spans="1:58">
      <c r="B123" s="319"/>
      <c r="C123" s="11"/>
      <c r="D123" s="11"/>
      <c r="F123" s="11"/>
      <c r="G123" s="11"/>
      <c r="H123" s="11"/>
      <c r="I123" s="11"/>
      <c r="J123" s="360"/>
      <c r="K123" s="360"/>
      <c r="L123" s="11"/>
      <c r="M123" s="11"/>
      <c r="N123" s="11"/>
      <c r="O123" s="11"/>
      <c r="P123" s="11"/>
      <c r="T123" s="11"/>
      <c r="U123" s="11"/>
      <c r="Z123" s="11"/>
      <c r="AA123" s="11"/>
      <c r="AB123" s="11"/>
      <c r="AC123" s="11"/>
      <c r="AE123" s="1"/>
      <c r="AG123" s="1"/>
      <c r="AO123" s="1"/>
      <c r="AQ123" s="1"/>
      <c r="AS123" s="1"/>
      <c r="AX123" s="1"/>
      <c r="AY123" s="1"/>
      <c r="AZ123" s="1"/>
      <c r="BB123" s="1"/>
      <c r="BE123" s="1"/>
    </row>
    <row r="124" spans="1:58">
      <c r="B124" s="319"/>
      <c r="C124" s="11"/>
      <c r="D124" s="11"/>
      <c r="F124" s="11"/>
      <c r="G124" s="11"/>
      <c r="H124" s="11"/>
      <c r="I124" s="11"/>
      <c r="J124" s="360"/>
      <c r="K124" s="360"/>
      <c r="L124" s="11"/>
      <c r="M124" s="11"/>
      <c r="N124" s="11"/>
      <c r="O124" s="11"/>
      <c r="P124" s="11"/>
      <c r="T124" s="11"/>
      <c r="U124" s="11"/>
      <c r="Z124" s="11"/>
      <c r="AA124" s="11"/>
      <c r="AB124" s="11"/>
      <c r="AC124" s="11"/>
      <c r="AE124" s="1"/>
      <c r="AG124" s="1"/>
      <c r="AO124" s="1"/>
      <c r="AQ124" s="1"/>
      <c r="AS124" s="1"/>
      <c r="AX124" s="1"/>
      <c r="AY124" s="1"/>
      <c r="AZ124" s="1"/>
      <c r="BB124" s="1"/>
      <c r="BE124" s="1"/>
    </row>
    <row r="125" spans="1:58">
      <c r="B125" s="319"/>
      <c r="C125" s="11"/>
      <c r="D125" s="11"/>
      <c r="F125" s="11"/>
      <c r="G125" s="11"/>
      <c r="H125" s="11"/>
      <c r="I125" s="11"/>
      <c r="J125" s="360"/>
      <c r="K125" s="360"/>
      <c r="L125" s="11"/>
      <c r="M125" s="11"/>
      <c r="N125" s="11"/>
      <c r="O125" s="11"/>
      <c r="P125" s="11"/>
      <c r="T125" s="11"/>
      <c r="U125" s="11"/>
      <c r="Z125" s="11"/>
      <c r="AA125" s="11"/>
      <c r="AB125" s="11"/>
      <c r="AC125" s="11"/>
      <c r="AE125" s="1"/>
      <c r="AG125" s="1"/>
      <c r="AO125" s="1"/>
      <c r="AQ125" s="1"/>
      <c r="AS125" s="1"/>
      <c r="AX125" s="1"/>
      <c r="AY125" s="1"/>
      <c r="AZ125" s="1"/>
      <c r="BB125" s="1"/>
      <c r="BE125" s="1"/>
    </row>
    <row r="126" spans="1:58">
      <c r="B126" s="319"/>
      <c r="C126" s="11"/>
      <c r="D126" s="11"/>
      <c r="F126" s="11"/>
      <c r="G126" s="11"/>
      <c r="H126" s="11"/>
      <c r="I126" s="11"/>
      <c r="J126" s="360"/>
      <c r="K126" s="360"/>
      <c r="L126" s="11"/>
      <c r="M126" s="11"/>
      <c r="N126" s="11"/>
      <c r="O126" s="11"/>
      <c r="P126" s="11"/>
      <c r="T126" s="11"/>
      <c r="U126" s="11"/>
      <c r="Z126" s="11"/>
      <c r="AA126" s="11"/>
      <c r="AB126" s="11"/>
      <c r="AC126" s="11"/>
      <c r="AE126" s="1"/>
      <c r="AG126" s="1"/>
      <c r="AO126" s="1"/>
      <c r="AQ126" s="1"/>
      <c r="AS126" s="1"/>
      <c r="AX126" s="1"/>
      <c r="AY126" s="1"/>
      <c r="AZ126" s="1"/>
      <c r="BB126" s="1"/>
      <c r="BE126" s="1"/>
    </row>
    <row r="127" spans="1:58">
      <c r="B127" s="319"/>
      <c r="C127" s="11"/>
      <c r="D127" s="11"/>
      <c r="F127" s="11"/>
      <c r="G127" s="11"/>
      <c r="H127" s="11"/>
      <c r="I127" s="11"/>
      <c r="J127" s="360"/>
      <c r="K127" s="360"/>
      <c r="L127" s="11"/>
      <c r="M127" s="11"/>
      <c r="N127" s="11"/>
      <c r="O127" s="11"/>
      <c r="P127" s="11"/>
      <c r="T127" s="11"/>
      <c r="U127" s="11"/>
      <c r="Z127" s="11"/>
      <c r="AA127" s="11"/>
      <c r="AB127" s="11"/>
      <c r="AC127" s="11"/>
      <c r="AE127" s="1"/>
      <c r="AG127" s="1"/>
      <c r="AO127" s="1"/>
      <c r="AQ127" s="1"/>
      <c r="AS127" s="1"/>
      <c r="AX127" s="1"/>
      <c r="AY127" s="1"/>
      <c r="AZ127" s="1"/>
      <c r="BB127" s="1"/>
      <c r="BE127" s="1"/>
    </row>
    <row r="128" spans="1:58">
      <c r="B128" s="319"/>
      <c r="C128" s="11"/>
      <c r="D128" s="11"/>
      <c r="F128" s="11"/>
      <c r="G128" s="11"/>
      <c r="H128" s="11"/>
      <c r="I128" s="11"/>
      <c r="J128" s="360"/>
      <c r="K128" s="360"/>
      <c r="L128" s="11"/>
      <c r="M128" s="11"/>
      <c r="N128" s="11"/>
      <c r="O128" s="11"/>
      <c r="P128" s="11"/>
      <c r="T128" s="11"/>
      <c r="U128" s="11"/>
      <c r="Z128" s="11"/>
      <c r="AA128" s="11"/>
      <c r="AB128" s="11"/>
      <c r="AC128" s="11"/>
      <c r="AE128" s="1"/>
      <c r="AG128" s="1"/>
      <c r="AO128" s="1"/>
      <c r="AQ128" s="1"/>
      <c r="AS128" s="1"/>
      <c r="AX128" s="1"/>
      <c r="AY128" s="1"/>
      <c r="AZ128" s="1"/>
      <c r="BB128" s="1"/>
      <c r="BE128" s="1"/>
    </row>
    <row r="129" spans="2:57">
      <c r="B129" s="319"/>
      <c r="C129" s="11"/>
      <c r="D129" s="11"/>
      <c r="F129" s="11"/>
      <c r="G129" s="11"/>
      <c r="H129" s="11"/>
      <c r="I129" s="11"/>
      <c r="J129" s="360"/>
      <c r="K129" s="360"/>
      <c r="L129" s="11"/>
      <c r="M129" s="11"/>
      <c r="N129" s="11"/>
      <c r="O129" s="11"/>
      <c r="P129" s="11"/>
      <c r="T129" s="11"/>
      <c r="U129" s="11"/>
      <c r="Z129" s="11"/>
      <c r="AA129" s="11"/>
      <c r="AB129" s="11"/>
      <c r="AC129" s="11"/>
      <c r="AE129" s="1"/>
      <c r="AG129" s="1"/>
      <c r="AO129" s="1"/>
      <c r="AQ129" s="1"/>
      <c r="AS129" s="1"/>
      <c r="AX129" s="1"/>
      <c r="AY129" s="1"/>
      <c r="AZ129" s="1"/>
      <c r="BB129" s="1"/>
      <c r="BE129" s="1"/>
    </row>
    <row r="130" spans="2:57">
      <c r="B130" s="319"/>
      <c r="C130" s="11"/>
      <c r="D130" s="11"/>
      <c r="F130" s="11"/>
      <c r="G130" s="11"/>
      <c r="H130" s="11"/>
      <c r="I130" s="11"/>
      <c r="J130" s="360"/>
      <c r="K130" s="360"/>
      <c r="L130" s="11"/>
      <c r="M130" s="11"/>
      <c r="N130" s="11"/>
      <c r="O130" s="11"/>
      <c r="P130" s="11"/>
      <c r="T130" s="11"/>
      <c r="U130" s="11"/>
      <c r="Z130" s="11"/>
      <c r="AA130" s="11"/>
      <c r="AB130" s="11"/>
      <c r="AC130" s="11"/>
      <c r="AE130" s="1"/>
      <c r="AG130" s="1"/>
      <c r="AO130" s="1"/>
      <c r="AQ130" s="1"/>
      <c r="AS130" s="1"/>
      <c r="AX130" s="1"/>
      <c r="AY130" s="1"/>
      <c r="AZ130" s="1"/>
      <c r="BB130" s="1"/>
      <c r="BE130" s="1"/>
    </row>
    <row r="131" spans="2:57">
      <c r="B131" s="319"/>
      <c r="C131" s="11"/>
      <c r="D131" s="11"/>
      <c r="F131" s="11"/>
      <c r="G131" s="11"/>
      <c r="H131" s="11"/>
      <c r="I131" s="11"/>
      <c r="J131" s="360"/>
      <c r="K131" s="360"/>
      <c r="L131" s="11"/>
      <c r="M131" s="11"/>
      <c r="N131" s="11"/>
      <c r="O131" s="11"/>
      <c r="P131" s="11"/>
      <c r="T131" s="11"/>
      <c r="U131" s="11"/>
      <c r="Z131" s="11"/>
      <c r="AA131" s="11"/>
      <c r="AB131" s="11"/>
      <c r="AC131" s="11"/>
      <c r="AE131" s="1"/>
      <c r="AG131" s="1"/>
      <c r="AO131" s="1"/>
      <c r="AQ131" s="1"/>
      <c r="AS131" s="1"/>
      <c r="AX131" s="1"/>
      <c r="AY131" s="1"/>
      <c r="AZ131" s="1"/>
      <c r="BB131" s="1"/>
      <c r="BE131" s="1"/>
    </row>
    <row r="132" spans="2:57">
      <c r="B132" s="319"/>
      <c r="C132" s="11"/>
      <c r="D132" s="11"/>
      <c r="F132" s="11"/>
      <c r="G132" s="11"/>
      <c r="H132" s="11"/>
      <c r="I132" s="11"/>
      <c r="J132" s="360"/>
      <c r="K132" s="360"/>
      <c r="L132" s="11"/>
      <c r="M132" s="11"/>
      <c r="N132" s="11"/>
      <c r="O132" s="11"/>
      <c r="P132" s="11"/>
      <c r="T132" s="11"/>
      <c r="U132" s="11"/>
      <c r="Z132" s="11"/>
      <c r="AA132" s="11"/>
      <c r="AB132" s="11"/>
      <c r="AC132" s="11"/>
      <c r="AE132" s="1"/>
      <c r="AG132" s="1"/>
      <c r="AO132" s="1"/>
      <c r="AQ132" s="1"/>
      <c r="AS132" s="1"/>
      <c r="AX132" s="1"/>
      <c r="AY132" s="1"/>
      <c r="AZ132" s="1"/>
      <c r="BB132" s="1"/>
      <c r="BE132" s="1"/>
    </row>
    <row r="133" spans="2:57">
      <c r="B133" s="319"/>
      <c r="C133" s="11"/>
      <c r="D133" s="11"/>
      <c r="F133" s="11"/>
      <c r="G133" s="11"/>
      <c r="H133" s="11"/>
      <c r="I133" s="11"/>
      <c r="J133" s="360"/>
      <c r="K133" s="360"/>
      <c r="L133" s="11"/>
      <c r="M133" s="11"/>
      <c r="N133" s="11"/>
      <c r="O133" s="11"/>
      <c r="P133" s="11"/>
      <c r="T133" s="11"/>
      <c r="U133" s="11"/>
      <c r="Z133" s="11"/>
      <c r="AA133" s="11"/>
      <c r="AB133" s="11"/>
      <c r="AC133" s="11"/>
      <c r="AE133" s="1"/>
      <c r="AG133" s="1"/>
      <c r="AO133" s="1"/>
      <c r="AQ133" s="1"/>
      <c r="AS133" s="1"/>
      <c r="AX133" s="1"/>
      <c r="AY133" s="1"/>
      <c r="AZ133" s="1"/>
      <c r="BB133" s="1"/>
      <c r="BE133" s="1"/>
    </row>
    <row r="134" spans="2:57">
      <c r="B134" s="319"/>
      <c r="C134" s="11"/>
      <c r="D134" s="11"/>
      <c r="F134" s="11"/>
      <c r="G134" s="11"/>
      <c r="H134" s="11"/>
      <c r="I134" s="11"/>
      <c r="J134" s="360"/>
      <c r="K134" s="360"/>
      <c r="L134" s="11"/>
      <c r="M134" s="11"/>
      <c r="N134" s="11"/>
      <c r="O134" s="11"/>
      <c r="P134" s="11"/>
      <c r="T134" s="11"/>
      <c r="U134" s="11"/>
      <c r="Z134" s="11"/>
      <c r="AA134" s="11"/>
      <c r="AB134" s="11"/>
      <c r="AC134" s="11"/>
      <c r="AE134" s="1"/>
      <c r="AG134" s="1"/>
      <c r="AO134" s="1"/>
      <c r="AQ134" s="1"/>
      <c r="AS134" s="1"/>
      <c r="AX134" s="1"/>
      <c r="AY134" s="1"/>
      <c r="AZ134" s="1"/>
      <c r="BB134" s="1"/>
      <c r="BE134" s="1"/>
    </row>
    <row r="135" spans="2:57">
      <c r="B135" s="319"/>
      <c r="C135" s="11"/>
      <c r="D135" s="11"/>
      <c r="F135" s="11"/>
      <c r="G135" s="11"/>
      <c r="H135" s="11"/>
      <c r="I135" s="11"/>
      <c r="J135" s="360"/>
      <c r="K135" s="360"/>
      <c r="L135" s="11"/>
      <c r="M135" s="11"/>
      <c r="N135" s="11"/>
      <c r="O135" s="11"/>
      <c r="P135" s="11"/>
      <c r="T135" s="11"/>
      <c r="U135" s="11"/>
      <c r="Z135" s="11"/>
      <c r="AA135" s="11"/>
      <c r="AB135" s="11"/>
      <c r="AC135" s="11"/>
      <c r="AE135" s="1"/>
      <c r="AG135" s="1"/>
      <c r="AO135" s="1"/>
      <c r="AQ135" s="1"/>
      <c r="AS135" s="1"/>
      <c r="AX135" s="1"/>
      <c r="AY135" s="1"/>
      <c r="AZ135" s="1"/>
      <c r="BB135" s="1"/>
      <c r="BE135" s="1"/>
    </row>
    <row r="136" spans="2:57">
      <c r="B136" s="319"/>
      <c r="C136" s="11"/>
      <c r="D136" s="11"/>
      <c r="F136" s="11"/>
      <c r="G136" s="11"/>
      <c r="H136" s="11"/>
      <c r="I136" s="11"/>
      <c r="J136" s="360"/>
      <c r="K136" s="360"/>
      <c r="L136" s="11"/>
      <c r="M136" s="11"/>
      <c r="N136" s="11"/>
      <c r="O136" s="11"/>
      <c r="P136" s="11"/>
      <c r="T136" s="11"/>
      <c r="U136" s="11"/>
      <c r="Z136" s="11"/>
      <c r="AA136" s="11"/>
      <c r="AB136" s="11"/>
      <c r="AC136" s="11"/>
      <c r="AE136" s="1"/>
      <c r="AG136" s="1"/>
      <c r="AO136" s="1"/>
      <c r="AQ136" s="1"/>
      <c r="AS136" s="1"/>
      <c r="AX136" s="1"/>
      <c r="AY136" s="1"/>
      <c r="AZ136" s="1"/>
      <c r="BB136" s="1"/>
      <c r="BE136" s="1"/>
    </row>
    <row r="137" spans="2:57">
      <c r="B137" s="319"/>
      <c r="C137" s="11"/>
      <c r="D137" s="11"/>
      <c r="F137" s="11"/>
      <c r="G137" s="11"/>
      <c r="H137" s="11"/>
      <c r="I137" s="11"/>
      <c r="J137" s="360"/>
      <c r="K137" s="360"/>
      <c r="L137" s="11"/>
      <c r="M137" s="11"/>
      <c r="N137" s="11"/>
      <c r="O137" s="11"/>
      <c r="P137" s="11"/>
      <c r="T137" s="11"/>
      <c r="U137" s="11"/>
      <c r="Z137" s="11"/>
      <c r="AA137" s="11"/>
      <c r="AB137" s="11"/>
      <c r="AC137" s="11"/>
      <c r="AE137" s="1"/>
      <c r="AG137" s="1"/>
      <c r="AO137" s="1"/>
      <c r="AQ137" s="1"/>
      <c r="AS137" s="1"/>
      <c r="AX137" s="1"/>
      <c r="AY137" s="1"/>
      <c r="AZ137" s="1"/>
      <c r="BB137" s="1"/>
      <c r="BE137" s="1"/>
    </row>
    <row r="138" spans="2:57">
      <c r="B138" s="319"/>
      <c r="C138" s="11"/>
      <c r="D138" s="11"/>
      <c r="F138" s="11"/>
      <c r="G138" s="11"/>
      <c r="H138" s="11"/>
      <c r="I138" s="11"/>
      <c r="J138" s="360"/>
      <c r="K138" s="360"/>
      <c r="L138" s="11"/>
      <c r="M138" s="11"/>
      <c r="N138" s="11"/>
      <c r="O138" s="11"/>
      <c r="P138" s="11"/>
      <c r="T138" s="11"/>
      <c r="U138" s="11"/>
      <c r="Z138" s="11"/>
      <c r="AA138" s="11"/>
      <c r="AB138" s="11"/>
      <c r="AC138" s="11"/>
      <c r="AE138" s="1"/>
      <c r="AG138" s="1"/>
      <c r="AO138" s="1"/>
      <c r="AQ138" s="1"/>
      <c r="AS138" s="1"/>
      <c r="AX138" s="1"/>
      <c r="AY138" s="1"/>
      <c r="AZ138" s="1"/>
      <c r="BB138" s="1"/>
      <c r="BE138" s="1"/>
    </row>
    <row r="139" spans="2:57">
      <c r="B139" s="319"/>
      <c r="C139" s="11"/>
      <c r="D139" s="11"/>
      <c r="F139" s="11"/>
      <c r="G139" s="11"/>
      <c r="H139" s="11"/>
      <c r="I139" s="11"/>
      <c r="J139" s="360"/>
      <c r="K139" s="360"/>
      <c r="L139" s="11"/>
      <c r="M139" s="11"/>
      <c r="N139" s="11"/>
      <c r="O139" s="11"/>
      <c r="P139" s="11"/>
      <c r="T139" s="11"/>
      <c r="U139" s="11"/>
      <c r="Z139" s="11"/>
      <c r="AA139" s="11"/>
      <c r="AB139" s="11"/>
      <c r="AC139" s="11"/>
      <c r="AE139" s="1"/>
      <c r="AG139" s="1"/>
      <c r="AO139" s="1"/>
      <c r="AQ139" s="1"/>
      <c r="AS139" s="1"/>
      <c r="AX139" s="1"/>
      <c r="AY139" s="1"/>
      <c r="AZ139" s="1"/>
      <c r="BB139" s="1"/>
      <c r="BE139" s="1"/>
    </row>
    <row r="140" spans="2:57">
      <c r="B140" s="319"/>
      <c r="C140" s="11"/>
      <c r="D140" s="11"/>
      <c r="F140" s="11"/>
      <c r="G140" s="11"/>
      <c r="H140" s="11"/>
      <c r="I140" s="11"/>
      <c r="J140" s="360"/>
      <c r="K140" s="360"/>
      <c r="L140" s="11"/>
      <c r="M140" s="11"/>
      <c r="N140" s="11"/>
      <c r="O140" s="11"/>
      <c r="P140" s="11"/>
      <c r="T140" s="11"/>
      <c r="U140" s="11"/>
      <c r="Z140" s="11"/>
      <c r="AA140" s="11"/>
      <c r="AB140" s="11"/>
      <c r="AC140" s="11"/>
      <c r="AE140" s="1"/>
      <c r="AG140" s="1"/>
      <c r="AO140" s="1"/>
      <c r="AQ140" s="1"/>
      <c r="AS140" s="1"/>
      <c r="AX140" s="1"/>
      <c r="AY140" s="1"/>
      <c r="AZ140" s="1"/>
      <c r="BB140" s="1"/>
      <c r="BE140" s="1"/>
    </row>
    <row r="141" spans="2:57">
      <c r="B141" s="319"/>
      <c r="C141" s="11"/>
      <c r="D141" s="11"/>
      <c r="F141" s="11"/>
      <c r="G141" s="11"/>
      <c r="H141" s="11"/>
      <c r="I141" s="11"/>
      <c r="J141" s="360"/>
      <c r="K141" s="360"/>
      <c r="L141" s="11"/>
      <c r="M141" s="11"/>
      <c r="N141" s="11"/>
      <c r="O141" s="11"/>
      <c r="P141" s="11"/>
      <c r="T141" s="11"/>
      <c r="U141" s="11"/>
      <c r="Z141" s="11"/>
      <c r="AA141" s="11"/>
      <c r="AB141" s="11"/>
      <c r="AC141" s="11"/>
      <c r="AE141" s="1"/>
      <c r="AG141" s="1"/>
      <c r="AO141" s="1"/>
      <c r="AQ141" s="1"/>
      <c r="AS141" s="1"/>
      <c r="AX141" s="1"/>
      <c r="AY141" s="1"/>
      <c r="AZ141" s="1"/>
      <c r="BB141" s="1"/>
      <c r="BE141" s="1"/>
    </row>
    <row r="142" spans="2:57">
      <c r="B142" s="319"/>
      <c r="C142" s="11"/>
      <c r="D142" s="11"/>
      <c r="F142" s="11"/>
      <c r="G142" s="11"/>
      <c r="H142" s="11"/>
      <c r="I142" s="11"/>
      <c r="J142" s="360"/>
      <c r="K142" s="360"/>
      <c r="L142" s="11"/>
      <c r="M142" s="11"/>
      <c r="N142" s="11"/>
      <c r="O142" s="11"/>
      <c r="P142" s="11"/>
      <c r="T142" s="11"/>
      <c r="U142" s="11"/>
      <c r="Z142" s="11"/>
      <c r="AA142" s="11"/>
      <c r="AB142" s="11"/>
      <c r="AC142" s="11"/>
      <c r="AE142" s="1"/>
      <c r="AG142" s="1"/>
      <c r="AO142" s="1"/>
      <c r="AQ142" s="1"/>
      <c r="AS142" s="1"/>
      <c r="AX142" s="1"/>
      <c r="AY142" s="1"/>
      <c r="AZ142" s="1"/>
      <c r="BB142" s="1"/>
      <c r="BE142" s="1"/>
    </row>
    <row r="143" spans="2:57">
      <c r="B143" s="319"/>
      <c r="C143" s="11"/>
      <c r="D143" s="11"/>
      <c r="F143" s="11"/>
      <c r="G143" s="11"/>
      <c r="H143" s="11"/>
      <c r="I143" s="11"/>
      <c r="J143" s="360"/>
      <c r="K143" s="360"/>
      <c r="L143" s="11"/>
      <c r="M143" s="11"/>
      <c r="N143" s="11"/>
      <c r="O143" s="11"/>
      <c r="P143" s="11"/>
      <c r="T143" s="11"/>
      <c r="U143" s="11"/>
      <c r="Z143" s="11"/>
      <c r="AA143" s="11"/>
      <c r="AB143" s="11"/>
      <c r="AC143" s="11"/>
      <c r="AE143" s="1"/>
      <c r="AG143" s="1"/>
      <c r="AO143" s="1"/>
      <c r="AQ143" s="1"/>
      <c r="AS143" s="1"/>
      <c r="AX143" s="1"/>
      <c r="AY143" s="1"/>
      <c r="AZ143" s="1"/>
      <c r="BB143" s="1"/>
      <c r="BE143" s="1"/>
    </row>
    <row r="144" spans="2:57">
      <c r="B144" s="319"/>
      <c r="C144" s="11"/>
      <c r="D144" s="11"/>
      <c r="F144" s="11"/>
      <c r="G144" s="11"/>
      <c r="H144" s="11"/>
      <c r="I144" s="11"/>
      <c r="J144" s="360"/>
      <c r="K144" s="360"/>
      <c r="L144" s="11"/>
      <c r="M144" s="11"/>
      <c r="N144" s="11"/>
      <c r="O144" s="11"/>
      <c r="P144" s="11"/>
      <c r="T144" s="11"/>
      <c r="U144" s="11"/>
      <c r="Z144" s="11"/>
      <c r="AA144" s="11"/>
      <c r="AB144" s="11"/>
      <c r="AC144" s="11"/>
      <c r="AE144" s="1"/>
      <c r="AG144" s="1"/>
      <c r="AO144" s="1"/>
      <c r="AQ144" s="1"/>
      <c r="AS144" s="1"/>
      <c r="AX144" s="1"/>
      <c r="AY144" s="1"/>
      <c r="AZ144" s="1"/>
      <c r="BB144" s="1"/>
      <c r="BE144" s="1"/>
    </row>
    <row r="145" spans="2:57">
      <c r="B145" s="319"/>
      <c r="C145" s="11"/>
      <c r="D145" s="11"/>
      <c r="F145" s="11"/>
      <c r="G145" s="11"/>
      <c r="H145" s="11"/>
      <c r="I145" s="11"/>
      <c r="J145" s="360"/>
      <c r="K145" s="360"/>
      <c r="L145" s="11"/>
      <c r="M145" s="11"/>
      <c r="N145" s="11"/>
      <c r="O145" s="11"/>
      <c r="P145" s="11"/>
      <c r="T145" s="11"/>
      <c r="U145" s="11"/>
      <c r="Z145" s="11"/>
      <c r="AA145" s="11"/>
      <c r="AB145" s="11"/>
      <c r="AC145" s="11"/>
      <c r="AE145" s="1"/>
      <c r="AG145" s="1"/>
      <c r="AO145" s="1"/>
      <c r="AQ145" s="1"/>
      <c r="AS145" s="1"/>
      <c r="AX145" s="1"/>
      <c r="AY145" s="1"/>
      <c r="AZ145" s="1"/>
      <c r="BB145" s="1"/>
      <c r="BE145" s="1"/>
    </row>
    <row r="146" spans="2:57">
      <c r="B146" s="319"/>
      <c r="C146" s="11"/>
      <c r="D146" s="11"/>
      <c r="F146" s="11"/>
      <c r="G146" s="11"/>
      <c r="H146" s="11"/>
      <c r="I146" s="11"/>
      <c r="J146" s="360"/>
      <c r="K146" s="360"/>
      <c r="L146" s="11"/>
      <c r="M146" s="11"/>
      <c r="N146" s="11"/>
      <c r="O146" s="11"/>
      <c r="P146" s="11"/>
      <c r="T146" s="11"/>
      <c r="U146" s="11"/>
      <c r="Z146" s="11"/>
      <c r="AA146" s="11"/>
      <c r="AB146" s="11"/>
      <c r="AC146" s="11"/>
      <c r="AE146" s="1"/>
      <c r="AG146" s="1"/>
      <c r="AO146" s="1"/>
      <c r="AQ146" s="1"/>
      <c r="AS146" s="1"/>
      <c r="AX146" s="1"/>
      <c r="AY146" s="1"/>
      <c r="AZ146" s="1"/>
      <c r="BB146" s="1"/>
      <c r="BE146" s="1"/>
    </row>
    <row r="147" spans="2:57">
      <c r="B147" s="319"/>
      <c r="C147" s="11"/>
      <c r="D147" s="11"/>
      <c r="F147" s="11"/>
      <c r="G147" s="11"/>
      <c r="H147" s="11"/>
      <c r="I147" s="11"/>
      <c r="J147" s="360"/>
      <c r="K147" s="360"/>
      <c r="L147" s="11"/>
      <c r="M147" s="11"/>
      <c r="N147" s="11"/>
      <c r="O147" s="11"/>
      <c r="P147" s="11"/>
      <c r="T147" s="11"/>
      <c r="U147" s="11"/>
      <c r="Z147" s="11"/>
      <c r="AA147" s="11"/>
      <c r="AB147" s="11"/>
      <c r="AC147" s="11"/>
      <c r="AE147" s="1"/>
      <c r="AG147" s="1"/>
      <c r="AO147" s="1"/>
      <c r="AQ147" s="1"/>
      <c r="AS147" s="1"/>
      <c r="AX147" s="1"/>
      <c r="AY147" s="1"/>
      <c r="AZ147" s="1"/>
      <c r="BB147" s="1"/>
      <c r="BE147" s="1"/>
    </row>
    <row r="148" spans="2:57">
      <c r="B148" s="319"/>
      <c r="C148" s="11"/>
      <c r="D148" s="11"/>
      <c r="F148" s="11"/>
      <c r="G148" s="11"/>
      <c r="H148" s="11"/>
      <c r="I148" s="11"/>
      <c r="J148" s="360"/>
      <c r="K148" s="360"/>
      <c r="L148" s="11"/>
      <c r="M148" s="11"/>
      <c r="N148" s="11"/>
      <c r="O148" s="11"/>
      <c r="P148" s="11"/>
      <c r="T148" s="11"/>
      <c r="U148" s="11"/>
      <c r="Z148" s="11"/>
      <c r="AA148" s="11"/>
      <c r="AB148" s="11"/>
      <c r="AC148" s="11"/>
      <c r="AE148" s="1"/>
      <c r="AG148" s="1"/>
      <c r="AO148" s="1"/>
      <c r="AQ148" s="1"/>
      <c r="AS148" s="1"/>
      <c r="AX148" s="1"/>
      <c r="AY148" s="1"/>
      <c r="AZ148" s="1"/>
      <c r="BB148" s="1"/>
      <c r="BE148" s="1"/>
    </row>
    <row r="149" spans="2:57">
      <c r="B149" s="319"/>
      <c r="C149" s="11"/>
      <c r="D149" s="11"/>
      <c r="F149" s="11"/>
      <c r="G149" s="11"/>
      <c r="H149" s="11"/>
      <c r="I149" s="11"/>
      <c r="J149" s="360"/>
      <c r="K149" s="360"/>
      <c r="L149" s="11"/>
      <c r="M149" s="11"/>
      <c r="N149" s="11"/>
      <c r="O149" s="11"/>
      <c r="P149" s="11"/>
      <c r="T149" s="11"/>
      <c r="U149" s="11"/>
      <c r="Z149" s="11"/>
      <c r="AA149" s="11"/>
      <c r="AB149" s="11"/>
      <c r="AC149" s="11"/>
      <c r="AE149" s="1"/>
      <c r="AG149" s="1"/>
      <c r="AO149" s="1"/>
      <c r="AQ149" s="1"/>
      <c r="AS149" s="1"/>
      <c r="AX149" s="1"/>
      <c r="AY149" s="1"/>
      <c r="AZ149" s="1"/>
      <c r="BB149" s="1"/>
      <c r="BE149" s="1"/>
    </row>
    <row r="150" spans="2:57">
      <c r="B150" s="319"/>
      <c r="C150" s="11"/>
      <c r="D150" s="11"/>
      <c r="F150" s="11"/>
      <c r="G150" s="11"/>
      <c r="H150" s="11"/>
      <c r="I150" s="11"/>
      <c r="J150" s="360"/>
      <c r="K150" s="360"/>
      <c r="L150" s="11"/>
      <c r="M150" s="11"/>
      <c r="N150" s="11"/>
      <c r="O150" s="11"/>
      <c r="P150" s="11"/>
      <c r="T150" s="11"/>
      <c r="U150" s="11"/>
      <c r="Z150" s="11"/>
      <c r="AA150" s="11"/>
      <c r="AB150" s="11"/>
      <c r="AC150" s="11"/>
      <c r="AE150" s="1"/>
      <c r="AG150" s="1"/>
      <c r="AO150" s="1"/>
      <c r="AQ150" s="1"/>
      <c r="AS150" s="1"/>
      <c r="AX150" s="1"/>
      <c r="AY150" s="1"/>
      <c r="AZ150" s="1"/>
      <c r="BB150" s="1"/>
      <c r="BE150" s="1"/>
    </row>
    <row r="151" spans="2:57">
      <c r="B151" s="319"/>
      <c r="C151" s="11"/>
      <c r="D151" s="11"/>
      <c r="F151" s="11"/>
      <c r="G151" s="11"/>
      <c r="H151" s="11"/>
      <c r="I151" s="11"/>
      <c r="J151" s="360"/>
      <c r="K151" s="360"/>
      <c r="L151" s="11"/>
      <c r="M151" s="11"/>
      <c r="N151" s="11"/>
      <c r="O151" s="11"/>
      <c r="P151" s="11"/>
      <c r="T151" s="11"/>
      <c r="U151" s="11"/>
      <c r="Z151" s="11"/>
      <c r="AA151" s="11"/>
      <c r="AB151" s="11"/>
      <c r="AC151" s="11"/>
      <c r="AE151" s="1"/>
      <c r="AG151" s="1"/>
      <c r="AO151" s="1"/>
      <c r="AQ151" s="1"/>
      <c r="AS151" s="1"/>
      <c r="AX151" s="1"/>
      <c r="AY151" s="1"/>
      <c r="AZ151" s="1"/>
      <c r="BB151" s="1"/>
      <c r="BE151" s="1"/>
    </row>
    <row r="152" spans="2:57">
      <c r="B152" s="319"/>
      <c r="C152" s="11"/>
      <c r="D152" s="11"/>
      <c r="F152" s="11"/>
      <c r="G152" s="11"/>
      <c r="H152" s="11"/>
      <c r="I152" s="11"/>
      <c r="J152" s="360"/>
      <c r="K152" s="360"/>
      <c r="L152" s="11"/>
      <c r="M152" s="11"/>
      <c r="N152" s="11"/>
      <c r="O152" s="11"/>
      <c r="P152" s="11"/>
      <c r="T152" s="11"/>
      <c r="U152" s="11"/>
      <c r="Z152" s="11"/>
      <c r="AA152" s="11"/>
      <c r="AB152" s="11"/>
      <c r="AC152" s="11"/>
      <c r="AE152" s="1"/>
      <c r="AG152" s="1"/>
      <c r="AO152" s="1"/>
      <c r="AQ152" s="1"/>
      <c r="AS152" s="1"/>
      <c r="AX152" s="1"/>
      <c r="AY152" s="1"/>
      <c r="AZ152" s="1"/>
      <c r="BB152" s="1"/>
      <c r="BE152" s="1"/>
    </row>
    <row r="153" spans="2:57">
      <c r="B153" s="319"/>
      <c r="C153" s="11"/>
      <c r="D153" s="11"/>
      <c r="F153" s="11"/>
      <c r="G153" s="11"/>
      <c r="H153" s="11"/>
      <c r="I153" s="11"/>
      <c r="J153" s="360"/>
      <c r="K153" s="360"/>
      <c r="L153" s="11"/>
      <c r="M153" s="11"/>
      <c r="N153" s="11"/>
      <c r="O153" s="11"/>
      <c r="P153" s="11"/>
      <c r="T153" s="11"/>
      <c r="U153" s="11"/>
      <c r="Z153" s="11"/>
      <c r="AA153" s="11"/>
      <c r="AB153" s="11"/>
      <c r="AC153" s="11"/>
      <c r="AE153" s="1"/>
      <c r="AG153" s="1"/>
      <c r="AO153" s="1"/>
      <c r="AQ153" s="1"/>
      <c r="AS153" s="1"/>
      <c r="AX153" s="1"/>
      <c r="AY153" s="1"/>
      <c r="AZ153" s="1"/>
      <c r="BB153" s="1"/>
      <c r="BE153" s="1"/>
    </row>
    <row r="154" spans="2:57">
      <c r="B154" s="319"/>
      <c r="C154" s="11"/>
      <c r="D154" s="11"/>
      <c r="F154" s="11"/>
      <c r="G154" s="11"/>
      <c r="H154" s="11"/>
      <c r="I154" s="11"/>
      <c r="J154" s="360"/>
      <c r="K154" s="360"/>
      <c r="L154" s="11"/>
      <c r="M154" s="11"/>
      <c r="N154" s="11"/>
      <c r="O154" s="11"/>
      <c r="P154" s="11"/>
      <c r="T154" s="11"/>
      <c r="U154" s="11"/>
      <c r="Z154" s="11"/>
      <c r="AA154" s="11"/>
      <c r="AB154" s="11"/>
      <c r="AC154" s="11"/>
      <c r="AE154" s="1"/>
      <c r="AG154" s="1"/>
      <c r="AO154" s="1"/>
      <c r="AQ154" s="1"/>
      <c r="AS154" s="1"/>
      <c r="AX154" s="1"/>
      <c r="AY154" s="1"/>
      <c r="AZ154" s="1"/>
      <c r="BB154" s="1"/>
      <c r="BE154" s="1"/>
    </row>
    <row r="155" spans="2:57">
      <c r="B155" s="319"/>
      <c r="C155" s="11"/>
      <c r="D155" s="11"/>
      <c r="F155" s="11"/>
      <c r="G155" s="11"/>
      <c r="H155" s="11"/>
      <c r="I155" s="11"/>
      <c r="J155" s="360"/>
      <c r="K155" s="360"/>
      <c r="L155" s="11"/>
      <c r="M155" s="11"/>
      <c r="N155" s="11"/>
      <c r="O155" s="11"/>
      <c r="P155" s="11"/>
      <c r="T155" s="11"/>
      <c r="U155" s="11"/>
      <c r="Z155" s="11"/>
      <c r="AA155" s="11"/>
      <c r="AB155" s="11"/>
      <c r="AC155" s="11"/>
      <c r="AE155" s="1"/>
      <c r="AG155" s="1"/>
      <c r="AO155" s="1"/>
      <c r="AQ155" s="1"/>
      <c r="AS155" s="1"/>
      <c r="AX155" s="1"/>
      <c r="AY155" s="1"/>
      <c r="AZ155" s="1"/>
      <c r="BB155" s="1"/>
      <c r="BE155" s="1"/>
    </row>
    <row r="156" spans="2:57">
      <c r="B156" s="319"/>
      <c r="C156" s="11"/>
      <c r="D156" s="11"/>
      <c r="F156" s="11"/>
      <c r="G156" s="11"/>
      <c r="H156" s="11"/>
      <c r="I156" s="11"/>
      <c r="J156" s="360"/>
      <c r="K156" s="360"/>
      <c r="L156" s="11"/>
      <c r="M156" s="11"/>
      <c r="N156" s="11"/>
      <c r="O156" s="11"/>
      <c r="P156" s="11"/>
      <c r="T156" s="11"/>
      <c r="U156" s="11"/>
      <c r="Z156" s="11"/>
      <c r="AA156" s="11"/>
      <c r="AB156" s="11"/>
      <c r="AC156" s="11"/>
      <c r="AE156" s="1"/>
      <c r="AG156" s="1"/>
      <c r="AO156" s="1"/>
      <c r="AQ156" s="1"/>
      <c r="AS156" s="1"/>
      <c r="AX156" s="1"/>
      <c r="AY156" s="1"/>
      <c r="AZ156" s="1"/>
      <c r="BB156" s="1"/>
      <c r="BE156" s="1"/>
    </row>
    <row r="157" spans="2:57">
      <c r="B157" s="319"/>
      <c r="C157" s="11"/>
      <c r="D157" s="11"/>
      <c r="F157" s="11"/>
      <c r="G157" s="11"/>
      <c r="H157" s="11"/>
      <c r="I157" s="11"/>
      <c r="J157" s="360"/>
      <c r="K157" s="360"/>
      <c r="L157" s="11"/>
      <c r="M157" s="11"/>
      <c r="N157" s="11"/>
      <c r="O157" s="11"/>
      <c r="P157" s="11"/>
      <c r="T157" s="11"/>
      <c r="U157" s="11"/>
      <c r="Z157" s="11"/>
      <c r="AA157" s="11"/>
      <c r="AB157" s="11"/>
      <c r="AC157" s="11"/>
      <c r="AE157" s="1"/>
      <c r="AG157" s="1"/>
      <c r="AO157" s="1"/>
      <c r="AQ157" s="1"/>
      <c r="AS157" s="1"/>
      <c r="AX157" s="1"/>
      <c r="AY157" s="1"/>
      <c r="AZ157" s="1"/>
      <c r="BB157" s="1"/>
      <c r="BE157" s="1"/>
    </row>
    <row r="158" spans="2:57">
      <c r="B158" s="319"/>
      <c r="C158" s="11"/>
      <c r="D158" s="11"/>
      <c r="F158" s="11"/>
      <c r="G158" s="11"/>
      <c r="H158" s="11"/>
      <c r="I158" s="11"/>
      <c r="J158" s="360"/>
      <c r="K158" s="360"/>
      <c r="L158" s="11"/>
      <c r="M158" s="11"/>
      <c r="N158" s="11"/>
      <c r="O158" s="11"/>
      <c r="P158" s="11"/>
      <c r="T158" s="11"/>
      <c r="U158" s="11"/>
      <c r="Z158" s="11"/>
      <c r="AA158" s="11"/>
      <c r="AB158" s="11"/>
      <c r="AC158" s="11"/>
      <c r="AE158" s="1"/>
      <c r="AG158" s="1"/>
      <c r="AO158" s="1"/>
      <c r="AQ158" s="1"/>
      <c r="AS158" s="1"/>
      <c r="AX158" s="1"/>
      <c r="AY158" s="1"/>
      <c r="AZ158" s="1"/>
      <c r="BB158" s="1"/>
      <c r="BE158" s="1"/>
    </row>
    <row r="159" spans="2:57">
      <c r="B159" s="319"/>
      <c r="C159" s="11"/>
      <c r="D159" s="11"/>
      <c r="F159" s="11"/>
      <c r="G159" s="11"/>
      <c r="H159" s="11"/>
      <c r="I159" s="11"/>
      <c r="J159" s="360"/>
      <c r="K159" s="360"/>
      <c r="L159" s="11"/>
      <c r="M159" s="11"/>
      <c r="N159" s="11"/>
      <c r="O159" s="11"/>
      <c r="P159" s="11"/>
      <c r="T159" s="11"/>
      <c r="U159" s="11"/>
      <c r="Z159" s="11"/>
      <c r="AA159" s="11"/>
      <c r="AB159" s="11"/>
      <c r="AC159" s="11"/>
      <c r="AE159" s="1"/>
      <c r="AG159" s="1"/>
      <c r="AO159" s="1"/>
      <c r="AQ159" s="1"/>
      <c r="AS159" s="1"/>
      <c r="AX159" s="1"/>
      <c r="AY159" s="1"/>
      <c r="AZ159" s="1"/>
      <c r="BB159" s="1"/>
      <c r="BE159" s="1"/>
    </row>
    <row r="160" spans="2:57">
      <c r="B160" s="319"/>
      <c r="C160" s="11"/>
      <c r="D160" s="11"/>
      <c r="F160" s="11"/>
      <c r="G160" s="11"/>
      <c r="H160" s="11"/>
      <c r="I160" s="11"/>
      <c r="J160" s="360"/>
      <c r="K160" s="360"/>
      <c r="L160" s="11"/>
      <c r="M160" s="11"/>
      <c r="N160" s="11"/>
      <c r="O160" s="11"/>
      <c r="P160" s="11"/>
      <c r="T160" s="11"/>
      <c r="U160" s="11"/>
      <c r="Z160" s="11"/>
      <c r="AA160" s="11"/>
      <c r="AB160" s="11"/>
      <c r="AC160" s="11"/>
      <c r="AE160" s="1"/>
      <c r="AG160" s="1"/>
      <c r="AO160" s="1"/>
      <c r="AQ160" s="1"/>
      <c r="AS160" s="1"/>
      <c r="AX160" s="1"/>
      <c r="AY160" s="1"/>
      <c r="AZ160" s="1"/>
      <c r="BB160" s="1"/>
      <c r="BE160" s="1"/>
    </row>
    <row r="161" spans="2:57">
      <c r="B161" s="319"/>
      <c r="C161" s="11"/>
      <c r="D161" s="11"/>
      <c r="F161" s="11"/>
      <c r="G161" s="11"/>
      <c r="H161" s="11"/>
      <c r="I161" s="11"/>
      <c r="J161" s="360"/>
      <c r="K161" s="360"/>
      <c r="L161" s="11"/>
      <c r="M161" s="11"/>
      <c r="N161" s="11"/>
      <c r="O161" s="11"/>
      <c r="P161" s="11"/>
      <c r="T161" s="11"/>
      <c r="U161" s="11"/>
      <c r="Z161" s="11"/>
      <c r="AA161" s="11"/>
      <c r="AB161" s="11"/>
      <c r="AC161" s="11"/>
      <c r="AE161" s="1"/>
      <c r="AG161" s="1"/>
      <c r="AO161" s="1"/>
      <c r="AQ161" s="1"/>
      <c r="AS161" s="1"/>
      <c r="AX161" s="1"/>
      <c r="AY161" s="1"/>
      <c r="AZ161" s="1"/>
      <c r="BB161" s="1"/>
      <c r="BE161" s="1"/>
    </row>
    <row r="162" spans="2:57">
      <c r="B162" s="319"/>
      <c r="C162" s="11"/>
      <c r="D162" s="11"/>
      <c r="F162" s="11"/>
      <c r="G162" s="11"/>
      <c r="H162" s="11"/>
      <c r="I162" s="11"/>
      <c r="J162" s="360"/>
      <c r="K162" s="360"/>
      <c r="L162" s="11"/>
      <c r="M162" s="11"/>
      <c r="N162" s="11"/>
      <c r="O162" s="11"/>
      <c r="P162" s="11"/>
      <c r="T162" s="11"/>
      <c r="U162" s="11"/>
      <c r="Z162" s="11"/>
      <c r="AA162" s="11"/>
      <c r="AB162" s="11"/>
      <c r="AC162" s="11"/>
      <c r="AE162" s="1"/>
      <c r="AG162" s="1"/>
      <c r="AO162" s="1"/>
      <c r="AQ162" s="1"/>
      <c r="AS162" s="1"/>
      <c r="AX162" s="1"/>
      <c r="AY162" s="1"/>
      <c r="AZ162" s="1"/>
      <c r="BB162" s="1"/>
      <c r="BE162" s="1"/>
    </row>
    <row r="163" spans="2:57">
      <c r="B163" s="319"/>
      <c r="C163" s="11"/>
      <c r="D163" s="11"/>
      <c r="F163" s="11"/>
      <c r="G163" s="11"/>
      <c r="H163" s="11"/>
      <c r="I163" s="11"/>
      <c r="J163" s="360"/>
      <c r="K163" s="360"/>
      <c r="L163" s="11"/>
      <c r="M163" s="11"/>
      <c r="N163" s="11"/>
      <c r="O163" s="11"/>
      <c r="P163" s="11"/>
      <c r="T163" s="11"/>
      <c r="U163" s="11"/>
      <c r="Z163" s="11"/>
      <c r="AA163" s="11"/>
      <c r="AB163" s="11"/>
      <c r="AC163" s="11"/>
      <c r="AE163" s="1"/>
      <c r="AG163" s="1"/>
      <c r="AO163" s="1"/>
      <c r="AQ163" s="1"/>
      <c r="AS163" s="1"/>
      <c r="AX163" s="1"/>
      <c r="AY163" s="1"/>
      <c r="AZ163" s="1"/>
      <c r="BB163" s="1"/>
      <c r="BE163" s="1"/>
    </row>
    <row r="164" spans="2:57">
      <c r="B164" s="319"/>
      <c r="C164" s="11"/>
      <c r="D164" s="11"/>
      <c r="F164" s="11"/>
      <c r="G164" s="11"/>
      <c r="H164" s="11"/>
      <c r="I164" s="11"/>
      <c r="J164" s="360"/>
      <c r="K164" s="360"/>
      <c r="L164" s="11"/>
      <c r="M164" s="11"/>
      <c r="N164" s="11"/>
      <c r="O164" s="11"/>
      <c r="P164" s="11"/>
      <c r="T164" s="11"/>
      <c r="U164" s="11"/>
      <c r="Z164" s="11"/>
      <c r="AA164" s="11"/>
      <c r="AB164" s="11"/>
      <c r="AC164" s="11"/>
      <c r="AE164" s="1"/>
      <c r="AG164" s="1"/>
      <c r="AO164" s="1"/>
      <c r="AQ164" s="1"/>
      <c r="AS164" s="1"/>
      <c r="AX164" s="1"/>
      <c r="AY164" s="1"/>
      <c r="AZ164" s="1"/>
      <c r="BB164" s="1"/>
      <c r="BE164" s="1"/>
    </row>
    <row r="165" spans="2:57">
      <c r="B165" s="319"/>
      <c r="C165" s="11"/>
      <c r="D165" s="11"/>
      <c r="F165" s="11"/>
      <c r="G165" s="11"/>
      <c r="H165" s="11"/>
      <c r="I165" s="11"/>
      <c r="J165" s="360"/>
      <c r="K165" s="360"/>
      <c r="L165" s="11"/>
      <c r="M165" s="11"/>
      <c r="N165" s="11"/>
      <c r="O165" s="11"/>
      <c r="P165" s="11"/>
      <c r="T165" s="11"/>
      <c r="U165" s="11"/>
      <c r="Z165" s="11"/>
      <c r="AA165" s="11"/>
      <c r="AB165" s="11"/>
      <c r="AC165" s="11"/>
      <c r="AE165" s="1"/>
      <c r="AG165" s="1"/>
      <c r="AO165" s="1"/>
      <c r="AQ165" s="1"/>
      <c r="AS165" s="1"/>
      <c r="AX165" s="1"/>
      <c r="AY165" s="1"/>
      <c r="AZ165" s="1"/>
      <c r="BB165" s="1"/>
      <c r="BE165" s="1"/>
    </row>
    <row r="166" spans="2:57">
      <c r="B166" s="319"/>
      <c r="C166" s="11"/>
      <c r="D166" s="11"/>
      <c r="F166" s="11"/>
      <c r="G166" s="11"/>
      <c r="H166" s="11"/>
      <c r="I166" s="11"/>
      <c r="J166" s="360"/>
      <c r="K166" s="360"/>
      <c r="L166" s="11"/>
      <c r="M166" s="11"/>
      <c r="N166" s="11"/>
      <c r="O166" s="11"/>
      <c r="P166" s="11"/>
      <c r="T166" s="11"/>
      <c r="U166" s="11"/>
      <c r="Z166" s="11"/>
      <c r="AA166" s="11"/>
      <c r="AB166" s="11"/>
      <c r="AC166" s="11"/>
      <c r="AE166" s="1"/>
      <c r="AG166" s="1"/>
      <c r="AO166" s="1"/>
      <c r="AQ166" s="1"/>
      <c r="AS166" s="1"/>
      <c r="AX166" s="1"/>
      <c r="AY166" s="1"/>
      <c r="AZ166" s="1"/>
      <c r="BB166" s="1"/>
      <c r="BE166" s="1"/>
    </row>
    <row r="167" spans="2:57">
      <c r="B167" s="319"/>
      <c r="C167" s="11"/>
      <c r="D167" s="11"/>
      <c r="F167" s="11"/>
      <c r="G167" s="11"/>
      <c r="H167" s="11"/>
      <c r="I167" s="11"/>
      <c r="J167" s="360"/>
      <c r="K167" s="360"/>
      <c r="L167" s="11"/>
      <c r="M167" s="11"/>
      <c r="N167" s="11"/>
      <c r="O167" s="11"/>
      <c r="P167" s="11"/>
      <c r="T167" s="11"/>
      <c r="U167" s="11"/>
      <c r="Z167" s="11"/>
      <c r="AA167" s="11"/>
      <c r="AB167" s="11"/>
      <c r="AC167" s="11"/>
      <c r="AE167" s="1"/>
      <c r="AG167" s="1"/>
      <c r="AO167" s="1"/>
      <c r="AQ167" s="1"/>
      <c r="AS167" s="1"/>
      <c r="AX167" s="1"/>
      <c r="AY167" s="1"/>
      <c r="AZ167" s="1"/>
      <c r="BB167" s="1"/>
      <c r="BE167" s="1"/>
    </row>
    <row r="168" spans="2:57">
      <c r="B168" s="319"/>
      <c r="C168" s="11"/>
      <c r="D168" s="11"/>
      <c r="F168" s="11"/>
      <c r="G168" s="11"/>
      <c r="H168" s="11"/>
      <c r="I168" s="11"/>
      <c r="J168" s="360"/>
      <c r="K168" s="360"/>
      <c r="L168" s="11"/>
      <c r="M168" s="11"/>
      <c r="N168" s="11"/>
      <c r="O168" s="11"/>
      <c r="P168" s="11"/>
      <c r="T168" s="11"/>
      <c r="U168" s="11"/>
      <c r="Z168" s="11"/>
      <c r="AA168" s="11"/>
      <c r="AB168" s="11"/>
      <c r="AC168" s="11"/>
      <c r="AE168" s="1"/>
      <c r="AG168" s="1"/>
      <c r="AO168" s="1"/>
      <c r="AQ168" s="1"/>
      <c r="AS168" s="1"/>
      <c r="AX168" s="1"/>
      <c r="AY168" s="1"/>
      <c r="AZ168" s="1"/>
      <c r="BB168" s="1"/>
      <c r="BE168" s="1"/>
    </row>
    <row r="169" spans="2:57">
      <c r="B169" s="319"/>
      <c r="C169" s="11"/>
      <c r="D169" s="11"/>
      <c r="F169" s="11"/>
      <c r="G169" s="11"/>
      <c r="H169" s="11"/>
      <c r="I169" s="11"/>
      <c r="J169" s="360"/>
      <c r="K169" s="360"/>
      <c r="L169" s="11"/>
      <c r="M169" s="11"/>
      <c r="N169" s="11"/>
      <c r="O169" s="11"/>
      <c r="P169" s="11"/>
      <c r="T169" s="11"/>
      <c r="U169" s="11"/>
      <c r="Z169" s="11"/>
      <c r="AA169" s="11"/>
      <c r="AB169" s="11"/>
      <c r="AC169" s="11"/>
      <c r="AE169" s="1"/>
      <c r="AG169" s="1"/>
      <c r="AO169" s="1"/>
      <c r="AQ169" s="1"/>
      <c r="AS169" s="1"/>
      <c r="AX169" s="1"/>
      <c r="AY169" s="1"/>
      <c r="AZ169" s="1"/>
      <c r="BB169" s="1"/>
      <c r="BE169" s="1"/>
    </row>
    <row r="170" spans="2:57">
      <c r="B170" s="319"/>
      <c r="C170" s="11"/>
      <c r="D170" s="11"/>
      <c r="F170" s="11"/>
      <c r="G170" s="11"/>
      <c r="H170" s="11"/>
      <c r="I170" s="11"/>
      <c r="J170" s="360"/>
      <c r="K170" s="360"/>
      <c r="L170" s="11"/>
      <c r="M170" s="11"/>
      <c r="N170" s="11"/>
      <c r="O170" s="11"/>
      <c r="P170" s="11"/>
      <c r="T170" s="11"/>
      <c r="U170" s="11"/>
      <c r="Z170" s="11"/>
      <c r="AA170" s="11"/>
      <c r="AB170" s="11"/>
      <c r="AC170" s="11"/>
      <c r="AE170" s="1"/>
      <c r="AG170" s="1"/>
      <c r="AO170" s="1"/>
      <c r="AQ170" s="1"/>
      <c r="AS170" s="1"/>
      <c r="AX170" s="1"/>
      <c r="AY170" s="1"/>
      <c r="AZ170" s="1"/>
      <c r="BB170" s="1"/>
      <c r="BE170" s="1"/>
    </row>
    <row r="171" spans="2:57">
      <c r="B171" s="319"/>
      <c r="C171" s="11"/>
      <c r="D171" s="11"/>
      <c r="F171" s="11"/>
      <c r="G171" s="11"/>
      <c r="H171" s="11"/>
      <c r="I171" s="11"/>
      <c r="J171" s="360"/>
      <c r="K171" s="360"/>
      <c r="L171" s="11"/>
      <c r="M171" s="11"/>
      <c r="N171" s="11"/>
      <c r="O171" s="11"/>
      <c r="P171" s="11"/>
      <c r="T171" s="11"/>
      <c r="U171" s="11"/>
      <c r="Z171" s="11"/>
      <c r="AA171" s="11"/>
      <c r="AB171" s="11"/>
      <c r="AC171" s="11"/>
      <c r="AE171" s="1"/>
      <c r="AG171" s="1"/>
      <c r="AO171" s="1"/>
      <c r="AQ171" s="1"/>
      <c r="AS171" s="1"/>
      <c r="AX171" s="1"/>
      <c r="AY171" s="1"/>
      <c r="AZ171" s="1"/>
      <c r="BB171" s="1"/>
      <c r="BE171" s="1"/>
    </row>
    <row r="172" spans="2:57">
      <c r="B172" s="319"/>
      <c r="C172" s="11"/>
      <c r="D172" s="11"/>
      <c r="F172" s="11"/>
      <c r="G172" s="11"/>
      <c r="H172" s="11"/>
      <c r="I172" s="11"/>
      <c r="J172" s="360"/>
      <c r="K172" s="360"/>
      <c r="L172" s="11"/>
      <c r="M172" s="11"/>
      <c r="N172" s="11"/>
      <c r="O172" s="11"/>
      <c r="P172" s="11"/>
      <c r="T172" s="11"/>
      <c r="U172" s="11"/>
      <c r="Z172" s="11"/>
      <c r="AA172" s="11"/>
      <c r="AB172" s="11"/>
      <c r="AC172" s="11"/>
      <c r="AE172" s="1"/>
      <c r="AG172" s="1"/>
      <c r="AO172" s="1"/>
      <c r="AQ172" s="1"/>
      <c r="AS172" s="1"/>
      <c r="AX172" s="1"/>
      <c r="AY172" s="1"/>
      <c r="AZ172" s="1"/>
      <c r="BB172" s="1"/>
      <c r="BE172" s="1"/>
    </row>
    <row r="173" spans="2:57">
      <c r="B173" s="319"/>
      <c r="C173" s="11"/>
      <c r="D173" s="11"/>
      <c r="F173" s="11"/>
      <c r="G173" s="11"/>
      <c r="H173" s="11"/>
      <c r="I173" s="11"/>
      <c r="J173" s="360"/>
      <c r="K173" s="360"/>
      <c r="L173" s="11"/>
      <c r="M173" s="11"/>
      <c r="N173" s="11"/>
      <c r="O173" s="11"/>
      <c r="P173" s="11"/>
      <c r="T173" s="11"/>
      <c r="U173" s="11"/>
      <c r="Z173" s="11"/>
      <c r="AA173" s="11"/>
      <c r="AB173" s="11"/>
      <c r="AC173" s="11"/>
      <c r="AE173" s="1"/>
      <c r="AG173" s="1"/>
      <c r="AO173" s="1"/>
      <c r="AQ173" s="1"/>
      <c r="AS173" s="1"/>
      <c r="AX173" s="1"/>
      <c r="AY173" s="1"/>
      <c r="AZ173" s="1"/>
      <c r="BB173" s="1"/>
      <c r="BE173" s="1"/>
    </row>
    <row r="174" spans="2:57">
      <c r="B174" s="319"/>
      <c r="C174" s="11"/>
      <c r="D174" s="11"/>
      <c r="F174" s="11"/>
      <c r="G174" s="11"/>
      <c r="H174" s="11"/>
      <c r="I174" s="11"/>
      <c r="J174" s="360"/>
      <c r="K174" s="360"/>
      <c r="L174" s="11"/>
      <c r="M174" s="11"/>
      <c r="N174" s="11"/>
      <c r="O174" s="11"/>
      <c r="P174" s="11"/>
      <c r="T174" s="11"/>
      <c r="U174" s="11"/>
      <c r="Z174" s="11"/>
      <c r="AA174" s="11"/>
      <c r="AB174" s="11"/>
      <c r="AC174" s="11"/>
      <c r="AE174" s="1"/>
      <c r="AG174" s="1"/>
      <c r="AO174" s="1"/>
      <c r="AQ174" s="1"/>
      <c r="AS174" s="1"/>
      <c r="AX174" s="1"/>
      <c r="AY174" s="1"/>
      <c r="AZ174" s="1"/>
      <c r="BB174" s="1"/>
      <c r="BE174" s="1"/>
    </row>
    <row r="175" spans="2:57">
      <c r="B175" s="319"/>
      <c r="C175" s="11"/>
      <c r="D175" s="11"/>
      <c r="F175" s="11"/>
      <c r="G175" s="11"/>
      <c r="H175" s="11"/>
      <c r="I175" s="11"/>
      <c r="J175" s="360"/>
      <c r="K175" s="360"/>
      <c r="L175" s="11"/>
      <c r="M175" s="11"/>
      <c r="N175" s="11"/>
      <c r="O175" s="11"/>
      <c r="P175" s="11"/>
      <c r="T175" s="11"/>
      <c r="U175" s="11"/>
      <c r="Z175" s="11"/>
      <c r="AA175" s="11"/>
      <c r="AB175" s="11"/>
      <c r="AC175" s="11"/>
      <c r="AE175" s="1"/>
      <c r="AG175" s="1"/>
      <c r="AO175" s="1"/>
      <c r="AQ175" s="1"/>
      <c r="AS175" s="1"/>
      <c r="AX175" s="1"/>
      <c r="AY175" s="1"/>
      <c r="AZ175" s="1"/>
      <c r="BB175" s="1"/>
      <c r="BE175" s="1"/>
    </row>
    <row r="176" spans="2:57">
      <c r="B176" s="319"/>
      <c r="C176" s="11"/>
      <c r="D176" s="11"/>
      <c r="F176" s="11"/>
      <c r="G176" s="11"/>
      <c r="H176" s="11"/>
      <c r="I176" s="11"/>
      <c r="J176" s="360"/>
      <c r="K176" s="360"/>
      <c r="L176" s="11"/>
      <c r="M176" s="11"/>
      <c r="N176" s="11"/>
      <c r="O176" s="11"/>
      <c r="P176" s="11"/>
      <c r="T176" s="11"/>
      <c r="U176" s="11"/>
      <c r="Z176" s="11"/>
      <c r="AA176" s="11"/>
      <c r="AB176" s="11"/>
      <c r="AC176" s="11"/>
      <c r="AE176" s="1"/>
      <c r="AG176" s="1"/>
      <c r="AO176" s="1"/>
      <c r="AQ176" s="1"/>
      <c r="AS176" s="1"/>
      <c r="AX176" s="1"/>
      <c r="AY176" s="1"/>
      <c r="AZ176" s="1"/>
      <c r="BB176" s="1"/>
      <c r="BE176" s="1"/>
    </row>
    <row r="177" spans="2:57">
      <c r="B177" s="319"/>
      <c r="C177" s="11"/>
      <c r="D177" s="11"/>
      <c r="F177" s="11"/>
      <c r="G177" s="11"/>
      <c r="H177" s="11"/>
      <c r="I177" s="11"/>
      <c r="J177" s="360"/>
      <c r="K177" s="360"/>
      <c r="L177" s="11"/>
      <c r="M177" s="11"/>
      <c r="N177" s="11"/>
      <c r="O177" s="11"/>
      <c r="P177" s="11"/>
      <c r="T177" s="11"/>
      <c r="U177" s="11"/>
      <c r="Z177" s="11"/>
      <c r="AA177" s="11"/>
      <c r="AB177" s="11"/>
      <c r="AC177" s="11"/>
      <c r="AE177" s="1"/>
      <c r="AG177" s="1"/>
      <c r="AO177" s="1"/>
      <c r="AQ177" s="1"/>
      <c r="AS177" s="1"/>
      <c r="AX177" s="1"/>
      <c r="AY177" s="1"/>
      <c r="AZ177" s="1"/>
      <c r="BB177" s="1"/>
      <c r="BE177" s="1"/>
    </row>
    <row r="178" spans="2:57">
      <c r="B178" s="319"/>
      <c r="C178" s="11"/>
      <c r="D178" s="11"/>
      <c r="F178" s="11"/>
      <c r="G178" s="11"/>
      <c r="H178" s="11"/>
      <c r="I178" s="11"/>
      <c r="J178" s="360"/>
      <c r="K178" s="360"/>
      <c r="L178" s="11"/>
      <c r="M178" s="11"/>
      <c r="N178" s="11"/>
      <c r="O178" s="11"/>
      <c r="P178" s="11"/>
      <c r="T178" s="11"/>
      <c r="U178" s="11"/>
      <c r="Z178" s="11"/>
      <c r="AA178" s="11"/>
      <c r="AB178" s="11"/>
      <c r="AC178" s="11"/>
      <c r="AE178" s="1"/>
      <c r="AG178" s="1"/>
      <c r="AO178" s="1"/>
      <c r="AQ178" s="1"/>
      <c r="AS178" s="1"/>
      <c r="AX178" s="1"/>
      <c r="AY178" s="1"/>
      <c r="AZ178" s="1"/>
      <c r="BB178" s="1"/>
      <c r="BE178" s="1"/>
    </row>
    <row r="179" spans="2:57">
      <c r="B179" s="319"/>
      <c r="C179" s="11"/>
      <c r="D179" s="11"/>
      <c r="F179" s="11"/>
      <c r="G179" s="11"/>
      <c r="H179" s="11"/>
      <c r="I179" s="11"/>
      <c r="J179" s="360"/>
      <c r="K179" s="360"/>
      <c r="L179" s="11"/>
      <c r="M179" s="11"/>
      <c r="N179" s="11"/>
      <c r="O179" s="11"/>
      <c r="P179" s="11"/>
      <c r="T179" s="11"/>
      <c r="U179" s="11"/>
      <c r="Z179" s="11"/>
      <c r="AA179" s="11"/>
      <c r="AB179" s="11"/>
      <c r="AC179" s="11"/>
      <c r="AE179" s="1"/>
      <c r="AG179" s="1"/>
      <c r="AO179" s="1"/>
      <c r="AQ179" s="1"/>
      <c r="AS179" s="1"/>
      <c r="AX179" s="1"/>
      <c r="AY179" s="1"/>
      <c r="AZ179" s="1"/>
      <c r="BB179" s="1"/>
      <c r="BE179" s="1"/>
    </row>
    <row r="180" spans="2:57">
      <c r="B180" s="319"/>
      <c r="C180" s="11"/>
      <c r="D180" s="11"/>
      <c r="F180" s="11"/>
      <c r="G180" s="11"/>
      <c r="H180" s="11"/>
      <c r="I180" s="11"/>
      <c r="J180" s="360"/>
      <c r="K180" s="360"/>
      <c r="L180" s="11"/>
      <c r="M180" s="11"/>
      <c r="N180" s="11"/>
      <c r="O180" s="11"/>
      <c r="P180" s="11"/>
      <c r="T180" s="11"/>
      <c r="U180" s="11"/>
      <c r="Z180" s="11"/>
      <c r="AA180" s="11"/>
      <c r="AB180" s="11"/>
      <c r="AC180" s="11"/>
      <c r="AE180" s="1"/>
      <c r="AG180" s="1"/>
      <c r="AO180" s="1"/>
      <c r="AQ180" s="1"/>
      <c r="AS180" s="1"/>
      <c r="AX180" s="1"/>
      <c r="AY180" s="1"/>
      <c r="AZ180" s="1"/>
      <c r="BB180" s="1"/>
      <c r="BE180" s="1"/>
    </row>
    <row r="181" spans="2:57">
      <c r="B181" s="319"/>
      <c r="C181" s="11"/>
      <c r="D181" s="11"/>
      <c r="F181" s="11"/>
      <c r="G181" s="11"/>
      <c r="H181" s="11"/>
      <c r="I181" s="11"/>
      <c r="J181" s="360"/>
      <c r="K181" s="360"/>
      <c r="L181" s="11"/>
      <c r="M181" s="11"/>
      <c r="N181" s="11"/>
      <c r="O181" s="11"/>
      <c r="P181" s="11"/>
      <c r="T181" s="11"/>
      <c r="U181" s="11"/>
      <c r="Z181" s="11"/>
      <c r="AA181" s="11"/>
      <c r="AB181" s="11"/>
      <c r="AC181" s="11"/>
      <c r="AE181" s="1"/>
      <c r="AG181" s="1"/>
      <c r="AO181" s="1"/>
      <c r="AQ181" s="1"/>
      <c r="AS181" s="1"/>
      <c r="AX181" s="1"/>
      <c r="AY181" s="1"/>
      <c r="AZ181" s="1"/>
      <c r="BB181" s="1"/>
      <c r="BE181" s="1"/>
    </row>
    <row r="182" spans="2:57">
      <c r="B182" s="319"/>
      <c r="C182" s="11"/>
      <c r="D182" s="11"/>
      <c r="F182" s="11"/>
      <c r="G182" s="11"/>
      <c r="H182" s="11"/>
      <c r="I182" s="11"/>
      <c r="J182" s="360"/>
      <c r="K182" s="360"/>
      <c r="L182" s="11"/>
      <c r="M182" s="11"/>
      <c r="N182" s="11"/>
      <c r="O182" s="11"/>
      <c r="P182" s="11"/>
      <c r="T182" s="11"/>
      <c r="U182" s="11"/>
      <c r="Z182" s="11"/>
      <c r="AA182" s="11"/>
      <c r="AB182" s="11"/>
      <c r="AC182" s="11"/>
      <c r="AE182" s="1"/>
      <c r="AG182" s="1"/>
      <c r="AO182" s="1"/>
      <c r="AQ182" s="1"/>
      <c r="AS182" s="1"/>
      <c r="AX182" s="1"/>
      <c r="AY182" s="1"/>
      <c r="AZ182" s="1"/>
      <c r="BB182" s="1"/>
      <c r="BE182" s="1"/>
    </row>
    <row r="183" spans="2:57">
      <c r="B183" s="319"/>
      <c r="C183" s="11"/>
      <c r="D183" s="11"/>
      <c r="F183" s="11"/>
      <c r="G183" s="11"/>
      <c r="H183" s="11"/>
      <c r="I183" s="11"/>
      <c r="J183" s="360"/>
      <c r="K183" s="360"/>
      <c r="L183" s="11"/>
      <c r="M183" s="11"/>
      <c r="N183" s="11"/>
      <c r="O183" s="11"/>
      <c r="P183" s="11"/>
      <c r="T183" s="11"/>
      <c r="U183" s="11"/>
      <c r="Z183" s="11"/>
      <c r="AA183" s="11"/>
      <c r="AB183" s="11"/>
      <c r="AC183" s="11"/>
      <c r="AE183" s="1"/>
      <c r="AG183" s="1"/>
      <c r="AO183" s="1"/>
      <c r="AQ183" s="1"/>
      <c r="AS183" s="1"/>
      <c r="AX183" s="1"/>
      <c r="AY183" s="1"/>
      <c r="AZ183" s="1"/>
      <c r="BB183" s="1"/>
      <c r="BE183" s="1"/>
    </row>
    <row r="184" spans="2:57">
      <c r="B184" s="319"/>
      <c r="C184" s="11"/>
      <c r="D184" s="11"/>
      <c r="F184" s="11"/>
      <c r="G184" s="11"/>
      <c r="H184" s="11"/>
      <c r="I184" s="11"/>
      <c r="J184" s="360"/>
      <c r="K184" s="360"/>
      <c r="L184" s="11"/>
      <c r="M184" s="11"/>
      <c r="N184" s="11"/>
      <c r="O184" s="11"/>
      <c r="P184" s="11"/>
      <c r="T184" s="11"/>
      <c r="U184" s="11"/>
      <c r="Z184" s="11"/>
      <c r="AA184" s="11"/>
      <c r="AB184" s="11"/>
      <c r="AC184" s="11"/>
      <c r="AE184" s="1"/>
      <c r="AG184" s="1"/>
      <c r="AO184" s="1"/>
      <c r="AQ184" s="1"/>
      <c r="AS184" s="1"/>
      <c r="AX184" s="1"/>
      <c r="AY184" s="1"/>
      <c r="AZ184" s="1"/>
      <c r="BB184" s="1"/>
      <c r="BE184" s="1"/>
    </row>
    <row r="185" spans="2:57">
      <c r="B185" s="319"/>
      <c r="C185" s="11"/>
      <c r="D185" s="11"/>
      <c r="F185" s="11"/>
      <c r="G185" s="11"/>
      <c r="H185" s="11"/>
      <c r="I185" s="11"/>
      <c r="J185" s="360"/>
      <c r="K185" s="360"/>
      <c r="L185" s="11"/>
      <c r="M185" s="11"/>
      <c r="N185" s="11"/>
      <c r="O185" s="11"/>
      <c r="P185" s="11"/>
      <c r="T185" s="11"/>
      <c r="U185" s="11"/>
      <c r="Z185" s="11"/>
      <c r="AA185" s="11"/>
      <c r="AB185" s="11"/>
      <c r="AC185" s="11"/>
      <c r="AE185" s="1"/>
      <c r="AG185" s="1"/>
      <c r="AO185" s="1"/>
      <c r="AQ185" s="1"/>
      <c r="AS185" s="1"/>
      <c r="AX185" s="1"/>
      <c r="AY185" s="1"/>
      <c r="AZ185" s="1"/>
      <c r="BB185" s="1"/>
      <c r="BE185" s="1"/>
    </row>
    <row r="186" spans="2:57">
      <c r="B186" s="319"/>
      <c r="C186" s="11"/>
      <c r="D186" s="11"/>
      <c r="F186" s="11"/>
      <c r="G186" s="11"/>
      <c r="H186" s="11"/>
      <c r="I186" s="11"/>
      <c r="J186" s="360"/>
      <c r="K186" s="360"/>
      <c r="L186" s="11"/>
      <c r="M186" s="11"/>
      <c r="N186" s="11"/>
      <c r="O186" s="11"/>
      <c r="P186" s="11"/>
      <c r="T186" s="11"/>
      <c r="U186" s="11"/>
      <c r="Z186" s="11"/>
      <c r="AA186" s="11"/>
      <c r="AB186" s="11"/>
      <c r="AC186" s="11"/>
      <c r="AE186" s="1"/>
      <c r="AG186" s="1"/>
      <c r="AO186" s="1"/>
      <c r="AQ186" s="1"/>
      <c r="AS186" s="1"/>
      <c r="AX186" s="1"/>
      <c r="AY186" s="1"/>
      <c r="AZ186" s="1"/>
      <c r="BB186" s="1"/>
      <c r="BE186" s="1"/>
    </row>
    <row r="187" spans="2:57">
      <c r="B187" s="319"/>
      <c r="C187" s="11"/>
      <c r="D187" s="11"/>
      <c r="F187" s="11"/>
      <c r="G187" s="11"/>
      <c r="H187" s="11"/>
      <c r="I187" s="11"/>
      <c r="J187" s="360"/>
      <c r="K187" s="360"/>
      <c r="L187" s="11"/>
      <c r="M187" s="11"/>
      <c r="N187" s="11"/>
      <c r="O187" s="11"/>
      <c r="P187" s="11"/>
      <c r="T187" s="11"/>
      <c r="U187" s="11"/>
      <c r="Z187" s="11"/>
      <c r="AA187" s="11"/>
      <c r="AB187" s="11"/>
      <c r="AC187" s="11"/>
      <c r="AE187" s="1"/>
      <c r="AG187" s="1"/>
      <c r="AO187" s="1"/>
      <c r="AQ187" s="1"/>
      <c r="AS187" s="1"/>
      <c r="AX187" s="1"/>
      <c r="AY187" s="1"/>
      <c r="AZ187" s="1"/>
      <c r="BB187" s="1"/>
      <c r="BE187" s="1"/>
    </row>
    <row r="188" spans="2:57">
      <c r="B188" s="319"/>
      <c r="C188" s="11"/>
      <c r="D188" s="11"/>
      <c r="F188" s="11"/>
      <c r="G188" s="11"/>
      <c r="H188" s="11"/>
      <c r="I188" s="11"/>
      <c r="J188" s="360"/>
      <c r="K188" s="360"/>
      <c r="L188" s="11"/>
      <c r="M188" s="11"/>
      <c r="N188" s="11"/>
      <c r="O188" s="11"/>
      <c r="P188" s="11"/>
      <c r="T188" s="11"/>
      <c r="U188" s="11"/>
      <c r="Z188" s="11"/>
      <c r="AA188" s="11"/>
      <c r="AB188" s="11"/>
      <c r="AC188" s="11"/>
      <c r="AE188" s="1"/>
      <c r="AG188" s="1"/>
      <c r="AO188" s="1"/>
      <c r="AQ188" s="1"/>
      <c r="AS188" s="1"/>
      <c r="AX188" s="1"/>
      <c r="AY188" s="1"/>
      <c r="AZ188" s="1"/>
      <c r="BB188" s="1"/>
      <c r="BE188" s="1"/>
    </row>
    <row r="189" spans="2:57">
      <c r="B189" s="319"/>
      <c r="C189" s="11"/>
      <c r="D189" s="11"/>
      <c r="F189" s="11"/>
      <c r="G189" s="11"/>
      <c r="H189" s="11"/>
      <c r="I189" s="11"/>
      <c r="J189" s="360"/>
      <c r="K189" s="360"/>
      <c r="L189" s="11"/>
      <c r="M189" s="11"/>
      <c r="N189" s="11"/>
      <c r="O189" s="11"/>
      <c r="P189" s="11"/>
      <c r="T189" s="11"/>
      <c r="U189" s="11"/>
      <c r="Z189" s="11"/>
      <c r="AA189" s="11"/>
      <c r="AB189" s="11"/>
      <c r="AC189" s="11"/>
      <c r="AE189" s="1"/>
      <c r="AG189" s="1"/>
      <c r="AO189" s="1"/>
      <c r="AQ189" s="1"/>
      <c r="AS189" s="1"/>
      <c r="AX189" s="1"/>
      <c r="AY189" s="1"/>
      <c r="AZ189" s="1"/>
      <c r="BB189" s="1"/>
      <c r="BE189" s="1"/>
    </row>
    <row r="190" spans="2:57">
      <c r="B190" s="319"/>
      <c r="C190" s="11"/>
      <c r="D190" s="11"/>
      <c r="F190" s="11"/>
      <c r="G190" s="11"/>
      <c r="H190" s="11"/>
      <c r="I190" s="11"/>
      <c r="J190" s="360"/>
      <c r="K190" s="360"/>
      <c r="L190" s="11"/>
      <c r="M190" s="11"/>
      <c r="N190" s="11"/>
      <c r="O190" s="11"/>
      <c r="P190" s="11"/>
      <c r="T190" s="11"/>
      <c r="U190" s="11"/>
      <c r="Z190" s="11"/>
      <c r="AA190" s="11"/>
      <c r="AB190" s="11"/>
      <c r="AC190" s="11"/>
      <c r="AE190" s="1"/>
      <c r="AG190" s="1"/>
      <c r="AO190" s="1"/>
      <c r="AQ190" s="1"/>
      <c r="AS190" s="1"/>
      <c r="AX190" s="1"/>
      <c r="AY190" s="1"/>
      <c r="AZ190" s="1"/>
      <c r="BB190" s="1"/>
      <c r="BE190" s="1"/>
    </row>
    <row r="191" spans="2:57">
      <c r="B191" s="319"/>
      <c r="C191" s="11"/>
      <c r="D191" s="11"/>
      <c r="F191" s="11"/>
      <c r="G191" s="11"/>
      <c r="H191" s="11"/>
      <c r="I191" s="11"/>
      <c r="J191" s="360"/>
      <c r="K191" s="360"/>
      <c r="L191" s="11"/>
      <c r="M191" s="11"/>
      <c r="N191" s="11"/>
      <c r="O191" s="11"/>
      <c r="P191" s="11"/>
      <c r="T191" s="11"/>
      <c r="U191" s="11"/>
      <c r="Z191" s="11"/>
      <c r="AA191" s="11"/>
      <c r="AB191" s="11"/>
      <c r="AC191" s="11"/>
      <c r="AE191" s="1"/>
      <c r="AG191" s="1"/>
      <c r="AO191" s="1"/>
      <c r="AQ191" s="1"/>
      <c r="AS191" s="1"/>
      <c r="AX191" s="1"/>
      <c r="AY191" s="1"/>
      <c r="AZ191" s="1"/>
      <c r="BB191" s="1"/>
      <c r="BE191" s="1"/>
    </row>
    <row r="192" spans="2:57">
      <c r="B192" s="319"/>
      <c r="C192" s="11"/>
      <c r="D192" s="11"/>
      <c r="F192" s="11"/>
      <c r="G192" s="11"/>
      <c r="H192" s="11"/>
      <c r="I192" s="11"/>
      <c r="J192" s="360"/>
      <c r="K192" s="360"/>
      <c r="L192" s="11"/>
      <c r="M192" s="11"/>
      <c r="N192" s="11"/>
      <c r="O192" s="11"/>
      <c r="P192" s="11"/>
      <c r="T192" s="11"/>
      <c r="U192" s="11"/>
      <c r="Z192" s="11"/>
      <c r="AA192" s="11"/>
      <c r="AB192" s="11"/>
      <c r="AC192" s="11"/>
      <c r="AE192" s="1"/>
      <c r="AG192" s="1"/>
      <c r="AO192" s="1"/>
      <c r="AQ192" s="1"/>
      <c r="AS192" s="1"/>
      <c r="AX192" s="1"/>
      <c r="AY192" s="1"/>
      <c r="AZ192" s="1"/>
      <c r="BB192" s="1"/>
      <c r="BE192" s="1"/>
    </row>
    <row r="193" spans="2:57">
      <c r="B193" s="319"/>
      <c r="C193" s="11"/>
      <c r="D193" s="11"/>
      <c r="F193" s="11"/>
      <c r="G193" s="11"/>
      <c r="H193" s="11"/>
      <c r="I193" s="11"/>
      <c r="J193" s="360"/>
      <c r="K193" s="360"/>
      <c r="L193" s="11"/>
      <c r="M193" s="11"/>
      <c r="N193" s="11"/>
      <c r="O193" s="11"/>
      <c r="P193" s="11"/>
      <c r="T193" s="11"/>
      <c r="U193" s="11"/>
      <c r="Z193" s="11"/>
      <c r="AA193" s="11"/>
      <c r="AB193" s="11"/>
      <c r="AC193" s="11"/>
      <c r="AE193" s="1"/>
      <c r="AG193" s="1"/>
      <c r="AO193" s="1"/>
      <c r="AQ193" s="1"/>
      <c r="AS193" s="1"/>
      <c r="AX193" s="1"/>
      <c r="AY193" s="1"/>
      <c r="AZ193" s="1"/>
      <c r="BB193" s="1"/>
      <c r="BE193" s="1"/>
    </row>
    <row r="194" spans="2:57">
      <c r="B194" s="319"/>
      <c r="C194" s="11"/>
      <c r="D194" s="11"/>
      <c r="F194" s="11"/>
      <c r="G194" s="11"/>
      <c r="H194" s="11"/>
      <c r="I194" s="11"/>
      <c r="J194" s="360"/>
      <c r="K194" s="360"/>
      <c r="L194" s="11"/>
      <c r="M194" s="11"/>
      <c r="N194" s="11"/>
      <c r="O194" s="11"/>
      <c r="P194" s="11"/>
      <c r="T194" s="11"/>
      <c r="U194" s="11"/>
      <c r="Z194" s="11"/>
      <c r="AA194" s="11"/>
      <c r="AB194" s="11"/>
      <c r="AC194" s="11"/>
      <c r="AE194" s="1"/>
      <c r="AG194" s="1"/>
      <c r="AO194" s="1"/>
      <c r="AQ194" s="1"/>
      <c r="AS194" s="1"/>
      <c r="AX194" s="1"/>
      <c r="AY194" s="1"/>
      <c r="AZ194" s="1"/>
      <c r="BB194" s="1"/>
      <c r="BE194" s="1"/>
    </row>
    <row r="195" spans="2:57">
      <c r="B195" s="319"/>
      <c r="C195" s="11"/>
      <c r="D195" s="11"/>
      <c r="F195" s="11"/>
      <c r="G195" s="11"/>
      <c r="H195" s="11"/>
      <c r="I195" s="11"/>
      <c r="J195" s="360"/>
      <c r="K195" s="360"/>
      <c r="L195" s="11"/>
      <c r="M195" s="11"/>
      <c r="N195" s="11"/>
      <c r="O195" s="11"/>
      <c r="P195" s="11"/>
      <c r="T195" s="11"/>
      <c r="U195" s="11"/>
      <c r="Z195" s="11"/>
      <c r="AA195" s="11"/>
      <c r="AB195" s="11"/>
      <c r="AC195" s="11"/>
      <c r="AE195" s="1"/>
      <c r="AG195" s="1"/>
      <c r="AO195" s="1"/>
      <c r="AQ195" s="1"/>
      <c r="AS195" s="1"/>
      <c r="AX195" s="1"/>
      <c r="AY195" s="1"/>
      <c r="AZ195" s="1"/>
      <c r="BB195" s="1"/>
      <c r="BE195" s="1"/>
    </row>
    <row r="196" spans="2:57">
      <c r="B196" s="319"/>
      <c r="C196" s="11"/>
      <c r="D196" s="11"/>
      <c r="F196" s="11"/>
      <c r="G196" s="11"/>
      <c r="H196" s="11"/>
      <c r="I196" s="11"/>
      <c r="J196" s="360"/>
      <c r="K196" s="360"/>
      <c r="L196" s="11"/>
      <c r="M196" s="11"/>
      <c r="N196" s="11"/>
      <c r="O196" s="11"/>
      <c r="P196" s="11"/>
      <c r="T196" s="11"/>
      <c r="U196" s="11"/>
      <c r="Z196" s="11"/>
      <c r="AA196" s="11"/>
      <c r="AB196" s="11"/>
      <c r="AC196" s="11"/>
      <c r="AE196" s="1"/>
      <c r="AG196" s="1"/>
      <c r="AO196" s="1"/>
      <c r="AQ196" s="1"/>
      <c r="AS196" s="1"/>
      <c r="AX196" s="1"/>
      <c r="AY196" s="1"/>
      <c r="AZ196" s="1"/>
      <c r="BB196" s="1"/>
      <c r="BE196" s="1"/>
    </row>
    <row r="197" spans="2:57">
      <c r="B197" s="319"/>
      <c r="C197" s="11"/>
      <c r="D197" s="11"/>
      <c r="F197" s="11"/>
      <c r="G197" s="11"/>
      <c r="H197" s="11"/>
      <c r="I197" s="11"/>
      <c r="J197" s="360"/>
      <c r="K197" s="360"/>
      <c r="L197" s="11"/>
      <c r="M197" s="11"/>
      <c r="N197" s="11"/>
      <c r="O197" s="11"/>
      <c r="P197" s="11"/>
      <c r="T197" s="11"/>
      <c r="U197" s="11"/>
      <c r="Z197" s="11"/>
      <c r="AA197" s="11"/>
      <c r="AB197" s="11"/>
      <c r="AC197" s="11"/>
      <c r="AE197" s="1"/>
      <c r="AG197" s="1"/>
      <c r="AO197" s="1"/>
      <c r="AQ197" s="1"/>
      <c r="AS197" s="1"/>
      <c r="AX197" s="1"/>
      <c r="AY197" s="1"/>
      <c r="AZ197" s="1"/>
      <c r="BB197" s="1"/>
      <c r="BE197" s="1"/>
    </row>
    <row r="198" spans="2:57">
      <c r="B198" s="319"/>
      <c r="C198" s="11"/>
      <c r="D198" s="11"/>
      <c r="F198" s="11"/>
      <c r="G198" s="11"/>
      <c r="H198" s="11"/>
      <c r="I198" s="11"/>
      <c r="J198" s="360"/>
      <c r="K198" s="360"/>
      <c r="L198" s="11"/>
      <c r="M198" s="11"/>
      <c r="N198" s="11"/>
      <c r="O198" s="11"/>
      <c r="P198" s="11"/>
      <c r="T198" s="11"/>
      <c r="U198" s="11"/>
      <c r="Z198" s="11"/>
      <c r="AA198" s="11"/>
      <c r="AB198" s="11"/>
      <c r="AC198" s="11"/>
      <c r="AE198" s="1"/>
      <c r="AG198" s="1"/>
      <c r="AO198" s="1"/>
      <c r="AQ198" s="1"/>
      <c r="AS198" s="1"/>
      <c r="AX198" s="1"/>
      <c r="AY198" s="1"/>
      <c r="AZ198" s="1"/>
      <c r="BB198" s="1"/>
      <c r="BE198" s="1"/>
    </row>
    <row r="199" spans="2:57">
      <c r="B199" s="319"/>
      <c r="C199" s="11"/>
      <c r="D199" s="11"/>
      <c r="F199" s="11"/>
      <c r="G199" s="11"/>
      <c r="H199" s="11"/>
      <c r="I199" s="11"/>
      <c r="J199" s="360"/>
      <c r="K199" s="360"/>
      <c r="L199" s="11"/>
      <c r="M199" s="11"/>
      <c r="N199" s="11"/>
      <c r="O199" s="11"/>
      <c r="P199" s="11"/>
      <c r="T199" s="11"/>
      <c r="U199" s="11"/>
      <c r="Z199" s="11"/>
      <c r="AA199" s="11"/>
      <c r="AB199" s="11"/>
      <c r="AC199" s="11"/>
      <c r="AE199" s="1"/>
      <c r="AG199" s="1"/>
      <c r="AO199" s="1"/>
      <c r="AQ199" s="1"/>
      <c r="AS199" s="1"/>
      <c r="AX199" s="1"/>
      <c r="AY199" s="1"/>
      <c r="AZ199" s="1"/>
      <c r="BB199" s="1"/>
      <c r="BE199" s="1"/>
    </row>
    <row r="200" spans="2:57">
      <c r="B200" s="319"/>
      <c r="C200" s="11"/>
      <c r="D200" s="11"/>
      <c r="F200" s="11"/>
      <c r="G200" s="11"/>
      <c r="H200" s="11"/>
      <c r="I200" s="11"/>
      <c r="J200" s="360"/>
      <c r="K200" s="360"/>
      <c r="L200" s="11"/>
      <c r="M200" s="11"/>
      <c r="N200" s="11"/>
      <c r="O200" s="11"/>
      <c r="P200" s="11"/>
      <c r="T200" s="11"/>
      <c r="U200" s="11"/>
      <c r="Z200" s="11"/>
      <c r="AA200" s="11"/>
      <c r="AB200" s="11"/>
      <c r="AC200" s="11"/>
      <c r="AE200" s="1"/>
      <c r="AG200" s="1"/>
      <c r="AO200" s="1"/>
      <c r="AQ200" s="1"/>
      <c r="AS200" s="1"/>
      <c r="AX200" s="1"/>
      <c r="AY200" s="1"/>
      <c r="AZ200" s="1"/>
      <c r="BB200" s="1"/>
      <c r="BE200" s="1"/>
    </row>
    <row r="201" spans="2:57">
      <c r="B201" s="319"/>
      <c r="C201" s="11"/>
      <c r="D201" s="11"/>
      <c r="F201" s="11"/>
      <c r="G201" s="11"/>
      <c r="H201" s="11"/>
      <c r="I201" s="11"/>
      <c r="J201" s="360"/>
      <c r="K201" s="360"/>
      <c r="L201" s="11"/>
      <c r="M201" s="11"/>
      <c r="N201" s="11"/>
      <c r="O201" s="11"/>
      <c r="P201" s="11"/>
      <c r="T201" s="11"/>
      <c r="U201" s="11"/>
      <c r="Z201" s="11"/>
      <c r="AA201" s="11"/>
      <c r="AB201" s="11"/>
      <c r="AC201" s="11"/>
      <c r="AE201" s="1"/>
      <c r="AG201" s="1"/>
      <c r="AO201" s="1"/>
      <c r="AQ201" s="1"/>
      <c r="AS201" s="1"/>
      <c r="AX201" s="1"/>
      <c r="AY201" s="1"/>
      <c r="AZ201" s="1"/>
      <c r="BB201" s="1"/>
      <c r="BE201" s="1"/>
    </row>
    <row r="202" spans="2:57">
      <c r="B202" s="319"/>
      <c r="C202" s="11"/>
      <c r="D202" s="11"/>
      <c r="F202" s="11"/>
      <c r="G202" s="11"/>
      <c r="H202" s="11"/>
      <c r="I202" s="11"/>
      <c r="J202" s="360"/>
      <c r="K202" s="360"/>
      <c r="L202" s="11"/>
      <c r="M202" s="11"/>
      <c r="N202" s="11"/>
      <c r="O202" s="11"/>
      <c r="P202" s="11"/>
      <c r="T202" s="11"/>
      <c r="U202" s="11"/>
      <c r="Z202" s="11"/>
      <c r="AA202" s="11"/>
      <c r="AB202" s="11"/>
      <c r="AC202" s="11"/>
      <c r="AE202" s="1"/>
      <c r="AG202" s="1"/>
      <c r="AO202" s="1"/>
      <c r="AQ202" s="1"/>
      <c r="AS202" s="1"/>
      <c r="AX202" s="1"/>
      <c r="AY202" s="1"/>
      <c r="AZ202" s="1"/>
      <c r="BB202" s="1"/>
      <c r="BE202" s="1"/>
    </row>
    <row r="203" spans="2:57">
      <c r="B203" s="319"/>
      <c r="C203" s="11"/>
      <c r="D203" s="11"/>
      <c r="F203" s="11"/>
      <c r="G203" s="11"/>
      <c r="H203" s="11"/>
      <c r="I203" s="11"/>
      <c r="J203" s="360"/>
      <c r="K203" s="360"/>
      <c r="L203" s="11"/>
      <c r="M203" s="11"/>
      <c r="N203" s="11"/>
      <c r="O203" s="11"/>
      <c r="P203" s="11"/>
      <c r="T203" s="11"/>
      <c r="U203" s="11"/>
      <c r="Z203" s="11"/>
      <c r="AA203" s="11"/>
      <c r="AB203" s="11"/>
      <c r="AC203" s="11"/>
      <c r="AE203" s="1"/>
      <c r="AG203" s="1"/>
      <c r="AO203" s="1"/>
      <c r="AQ203" s="1"/>
      <c r="AS203" s="1"/>
      <c r="AX203" s="1"/>
      <c r="AY203" s="1"/>
      <c r="AZ203" s="1"/>
      <c r="BB203" s="1"/>
      <c r="BE203" s="1"/>
    </row>
    <row r="204" spans="2:57">
      <c r="B204" s="319"/>
      <c r="C204" s="11"/>
      <c r="D204" s="11"/>
      <c r="F204" s="11"/>
      <c r="G204" s="11"/>
      <c r="H204" s="11"/>
      <c r="I204" s="11"/>
      <c r="J204" s="360"/>
      <c r="K204" s="360"/>
      <c r="L204" s="11"/>
      <c r="M204" s="11"/>
      <c r="N204" s="11"/>
      <c r="O204" s="11"/>
      <c r="P204" s="11"/>
      <c r="T204" s="11"/>
      <c r="U204" s="11"/>
      <c r="Z204" s="11"/>
      <c r="AA204" s="11"/>
      <c r="AB204" s="11"/>
      <c r="AC204" s="11"/>
      <c r="AE204" s="1"/>
      <c r="AG204" s="1"/>
      <c r="AO204" s="1"/>
      <c r="AQ204" s="1"/>
      <c r="AS204" s="1"/>
      <c r="AX204" s="1"/>
      <c r="AY204" s="1"/>
      <c r="AZ204" s="1"/>
      <c r="BB204" s="1"/>
      <c r="BE204" s="1"/>
    </row>
    <row r="205" spans="2:57">
      <c r="B205" s="319"/>
      <c r="C205" s="11"/>
      <c r="D205" s="11"/>
      <c r="F205" s="11"/>
      <c r="G205" s="11"/>
      <c r="H205" s="11"/>
      <c r="I205" s="11"/>
      <c r="J205" s="360"/>
      <c r="K205" s="360"/>
      <c r="L205" s="11"/>
      <c r="M205" s="11"/>
      <c r="N205" s="11"/>
      <c r="O205" s="11"/>
      <c r="P205" s="11"/>
      <c r="T205" s="11"/>
      <c r="U205" s="11"/>
      <c r="Z205" s="11"/>
      <c r="AA205" s="11"/>
      <c r="AB205" s="11"/>
      <c r="AC205" s="11"/>
      <c r="AE205" s="1"/>
      <c r="AG205" s="1"/>
      <c r="AO205" s="1"/>
      <c r="AQ205" s="1"/>
      <c r="AS205" s="1"/>
      <c r="AX205" s="1"/>
      <c r="AY205" s="1"/>
      <c r="AZ205" s="1"/>
      <c r="BB205" s="1"/>
      <c r="BE205" s="1"/>
    </row>
    <row r="206" spans="2:57">
      <c r="B206" s="319"/>
      <c r="C206" s="11"/>
      <c r="D206" s="11"/>
      <c r="F206" s="11"/>
      <c r="G206" s="11"/>
      <c r="H206" s="11"/>
      <c r="I206" s="11"/>
      <c r="J206" s="360"/>
      <c r="K206" s="360"/>
      <c r="L206" s="11"/>
      <c r="M206" s="11"/>
      <c r="N206" s="11"/>
      <c r="O206" s="11"/>
      <c r="P206" s="11"/>
      <c r="T206" s="11"/>
      <c r="U206" s="11"/>
      <c r="Z206" s="11"/>
      <c r="AA206" s="11"/>
      <c r="AB206" s="11"/>
      <c r="AC206" s="11"/>
      <c r="AE206" s="1"/>
      <c r="AG206" s="1"/>
      <c r="AO206" s="1"/>
      <c r="AQ206" s="1"/>
      <c r="AS206" s="1"/>
      <c r="AX206" s="1"/>
      <c r="AY206" s="1"/>
      <c r="AZ206" s="1"/>
      <c r="BB206" s="1"/>
      <c r="BE206" s="1"/>
    </row>
    <row r="207" spans="2:57">
      <c r="B207" s="319"/>
      <c r="C207" s="11"/>
      <c r="D207" s="11"/>
      <c r="F207" s="11"/>
      <c r="G207" s="11"/>
      <c r="H207" s="11"/>
      <c r="I207" s="11"/>
      <c r="J207" s="360"/>
      <c r="K207" s="360"/>
      <c r="L207" s="11"/>
      <c r="M207" s="11"/>
      <c r="N207" s="11"/>
      <c r="O207" s="11"/>
      <c r="P207" s="11"/>
      <c r="T207" s="11"/>
      <c r="U207" s="11"/>
      <c r="Z207" s="11"/>
      <c r="AA207" s="11"/>
      <c r="AB207" s="11"/>
      <c r="AC207" s="11"/>
      <c r="AE207" s="1"/>
      <c r="AG207" s="1"/>
      <c r="AO207" s="1"/>
      <c r="AQ207" s="1"/>
      <c r="AS207" s="1"/>
      <c r="AX207" s="1"/>
      <c r="AY207" s="1"/>
      <c r="AZ207" s="1"/>
      <c r="BB207" s="1"/>
      <c r="BE207" s="1"/>
    </row>
    <row r="208" spans="2:57">
      <c r="B208" s="319"/>
      <c r="C208" s="11"/>
      <c r="D208" s="11"/>
      <c r="F208" s="11"/>
      <c r="G208" s="11"/>
      <c r="H208" s="11"/>
      <c r="I208" s="11"/>
      <c r="J208" s="360"/>
      <c r="K208" s="360"/>
      <c r="L208" s="11"/>
      <c r="M208" s="11"/>
      <c r="N208" s="11"/>
      <c r="O208" s="11"/>
      <c r="P208" s="11"/>
      <c r="T208" s="11"/>
      <c r="U208" s="11"/>
      <c r="Z208" s="11"/>
      <c r="AA208" s="11"/>
      <c r="AB208" s="11"/>
      <c r="AC208" s="11"/>
      <c r="AE208" s="1"/>
      <c r="AG208" s="1"/>
      <c r="AO208" s="1"/>
      <c r="AQ208" s="1"/>
      <c r="AS208" s="1"/>
      <c r="AX208" s="1"/>
      <c r="AY208" s="1"/>
      <c r="AZ208" s="1"/>
      <c r="BB208" s="1"/>
      <c r="BE208" s="1"/>
    </row>
    <row r="209" spans="2:57">
      <c r="B209" s="319"/>
      <c r="C209" s="11"/>
      <c r="D209" s="11"/>
      <c r="F209" s="11"/>
      <c r="G209" s="11"/>
      <c r="H209" s="11"/>
      <c r="I209" s="11"/>
      <c r="J209" s="360"/>
      <c r="K209" s="360"/>
      <c r="L209" s="11"/>
      <c r="M209" s="11"/>
      <c r="N209" s="11"/>
      <c r="O209" s="11"/>
      <c r="P209" s="11"/>
      <c r="T209" s="11"/>
      <c r="U209" s="11"/>
      <c r="Z209" s="11"/>
      <c r="AA209" s="11"/>
      <c r="AB209" s="11"/>
      <c r="AC209" s="11"/>
      <c r="AE209" s="1"/>
      <c r="AG209" s="1"/>
      <c r="AO209" s="1"/>
      <c r="AQ209" s="1"/>
      <c r="AS209" s="1"/>
      <c r="AX209" s="1"/>
      <c r="AY209" s="1"/>
      <c r="AZ209" s="1"/>
      <c r="BB209" s="1"/>
      <c r="BE209" s="1"/>
    </row>
    <row r="210" spans="2:57">
      <c r="B210" s="319"/>
      <c r="C210" s="11"/>
      <c r="D210" s="11"/>
      <c r="F210" s="11"/>
      <c r="G210" s="11"/>
      <c r="H210" s="11"/>
      <c r="I210" s="11"/>
      <c r="J210" s="360"/>
      <c r="K210" s="360"/>
      <c r="L210" s="11"/>
      <c r="M210" s="11"/>
      <c r="N210" s="11"/>
      <c r="O210" s="11"/>
      <c r="P210" s="11"/>
      <c r="T210" s="11"/>
      <c r="U210" s="11"/>
      <c r="Z210" s="11"/>
      <c r="AA210" s="11"/>
      <c r="AB210" s="11"/>
      <c r="AC210" s="11"/>
      <c r="AE210" s="1"/>
      <c r="AG210" s="1"/>
      <c r="AO210" s="1"/>
      <c r="AQ210" s="1"/>
      <c r="AS210" s="1"/>
      <c r="AX210" s="1"/>
      <c r="AY210" s="1"/>
      <c r="AZ210" s="1"/>
      <c r="BB210" s="1"/>
      <c r="BE210" s="1"/>
    </row>
    <row r="211" spans="2:57">
      <c r="B211" s="319"/>
      <c r="C211" s="11"/>
      <c r="D211" s="11"/>
      <c r="F211" s="11"/>
      <c r="G211" s="11"/>
      <c r="H211" s="11"/>
      <c r="I211" s="11"/>
      <c r="J211" s="360"/>
      <c r="K211" s="360"/>
      <c r="L211" s="11"/>
      <c r="M211" s="11"/>
      <c r="N211" s="11"/>
      <c r="O211" s="11"/>
      <c r="P211" s="11"/>
      <c r="T211" s="11"/>
      <c r="U211" s="11"/>
      <c r="Z211" s="11"/>
      <c r="AA211" s="11"/>
      <c r="AB211" s="11"/>
      <c r="AC211" s="11"/>
      <c r="AE211" s="1"/>
      <c r="AG211" s="1"/>
      <c r="AO211" s="1"/>
      <c r="AQ211" s="1"/>
      <c r="AS211" s="1"/>
      <c r="AX211" s="1"/>
      <c r="AY211" s="1"/>
      <c r="AZ211" s="1"/>
      <c r="BB211" s="1"/>
      <c r="BE211" s="1"/>
    </row>
    <row r="212" spans="2:57">
      <c r="B212" s="319"/>
      <c r="C212" s="11"/>
      <c r="D212" s="11"/>
      <c r="F212" s="11"/>
      <c r="G212" s="11"/>
      <c r="H212" s="11"/>
      <c r="I212" s="11"/>
      <c r="J212" s="360"/>
      <c r="K212" s="360"/>
      <c r="L212" s="11"/>
      <c r="M212" s="11"/>
      <c r="N212" s="11"/>
      <c r="O212" s="11"/>
      <c r="P212" s="11"/>
      <c r="T212" s="11"/>
      <c r="U212" s="11"/>
      <c r="Z212" s="11"/>
      <c r="AA212" s="11"/>
      <c r="AB212" s="11"/>
      <c r="AC212" s="11"/>
      <c r="AE212" s="1"/>
      <c r="AG212" s="1"/>
      <c r="AO212" s="1"/>
      <c r="AQ212" s="1"/>
      <c r="AS212" s="1"/>
      <c r="AX212" s="1"/>
      <c r="AY212" s="1"/>
      <c r="AZ212" s="1"/>
      <c r="BB212" s="1"/>
      <c r="BE212" s="1"/>
    </row>
    <row r="213" spans="2:57">
      <c r="B213" s="319"/>
      <c r="C213" s="11"/>
      <c r="D213" s="11"/>
      <c r="F213" s="11"/>
      <c r="G213" s="11"/>
      <c r="H213" s="11"/>
      <c r="I213" s="11"/>
      <c r="J213" s="360"/>
      <c r="K213" s="360"/>
      <c r="L213" s="11"/>
      <c r="M213" s="11"/>
      <c r="N213" s="11"/>
      <c r="O213" s="11"/>
      <c r="P213" s="11"/>
      <c r="T213" s="11"/>
      <c r="U213" s="11"/>
      <c r="Z213" s="11"/>
      <c r="AA213" s="11"/>
      <c r="AB213" s="11"/>
      <c r="AC213" s="11"/>
      <c r="AE213" s="1"/>
      <c r="AG213" s="1"/>
      <c r="AO213" s="1"/>
      <c r="AQ213" s="1"/>
      <c r="AS213" s="1"/>
      <c r="AX213" s="1"/>
      <c r="AY213" s="1"/>
      <c r="AZ213" s="1"/>
      <c r="BB213" s="1"/>
      <c r="BE213" s="1"/>
    </row>
    <row r="214" spans="2:57">
      <c r="B214" s="319"/>
      <c r="C214" s="11"/>
      <c r="D214" s="11"/>
      <c r="F214" s="11"/>
      <c r="G214" s="11"/>
      <c r="H214" s="11"/>
      <c r="I214" s="11"/>
      <c r="J214" s="360"/>
      <c r="K214" s="360"/>
      <c r="L214" s="11"/>
      <c r="M214" s="11"/>
      <c r="N214" s="11"/>
      <c r="O214" s="11"/>
      <c r="P214" s="11"/>
      <c r="T214" s="11"/>
      <c r="U214" s="11"/>
      <c r="Z214" s="11"/>
      <c r="AA214" s="11"/>
      <c r="AB214" s="11"/>
      <c r="AC214" s="11"/>
      <c r="AE214" s="1"/>
      <c r="AG214" s="1"/>
      <c r="AO214" s="1"/>
      <c r="AQ214" s="1"/>
      <c r="AS214" s="1"/>
      <c r="AX214" s="1"/>
      <c r="AY214" s="1"/>
      <c r="AZ214" s="1"/>
      <c r="BB214" s="1"/>
      <c r="BE214" s="1"/>
    </row>
    <row r="215" spans="2:57">
      <c r="B215" s="319"/>
      <c r="C215" s="11"/>
      <c r="D215" s="11"/>
      <c r="F215" s="11"/>
      <c r="G215" s="11"/>
      <c r="H215" s="11"/>
      <c r="I215" s="11"/>
      <c r="J215" s="360"/>
      <c r="K215" s="360"/>
      <c r="L215" s="11"/>
      <c r="M215" s="11"/>
      <c r="N215" s="11"/>
      <c r="O215" s="11"/>
      <c r="P215" s="11"/>
      <c r="T215" s="11"/>
      <c r="U215" s="11"/>
      <c r="Z215" s="11"/>
      <c r="AA215" s="11"/>
      <c r="AB215" s="11"/>
      <c r="AC215" s="11"/>
      <c r="AE215" s="1"/>
      <c r="AG215" s="1"/>
      <c r="AO215" s="1"/>
      <c r="AQ215" s="1"/>
      <c r="AS215" s="1"/>
      <c r="AX215" s="1"/>
      <c r="AY215" s="1"/>
      <c r="AZ215" s="1"/>
      <c r="BB215" s="1"/>
      <c r="BE215" s="1"/>
    </row>
    <row r="216" spans="2:57">
      <c r="B216" s="319"/>
      <c r="C216" s="11"/>
      <c r="D216" s="11"/>
      <c r="F216" s="11"/>
      <c r="G216" s="11"/>
      <c r="H216" s="11"/>
      <c r="I216" s="11"/>
      <c r="J216" s="360"/>
      <c r="K216" s="360"/>
      <c r="L216" s="11"/>
      <c r="M216" s="11"/>
      <c r="N216" s="11"/>
      <c r="O216" s="11"/>
      <c r="P216" s="11"/>
      <c r="T216" s="11"/>
      <c r="U216" s="11"/>
      <c r="Z216" s="11"/>
      <c r="AA216" s="11"/>
      <c r="AB216" s="11"/>
      <c r="AC216" s="11"/>
      <c r="AE216" s="1"/>
      <c r="AG216" s="1"/>
      <c r="AO216" s="1"/>
      <c r="AQ216" s="1"/>
      <c r="AS216" s="1"/>
      <c r="AX216" s="1"/>
      <c r="AY216" s="1"/>
      <c r="AZ216" s="1"/>
      <c r="BB216" s="1"/>
      <c r="BE216" s="1"/>
    </row>
    <row r="217" spans="2:57">
      <c r="B217" s="319"/>
      <c r="C217" s="11"/>
      <c r="D217" s="11"/>
      <c r="F217" s="11"/>
      <c r="G217" s="11"/>
      <c r="H217" s="11"/>
      <c r="I217" s="11"/>
      <c r="J217" s="360"/>
      <c r="K217" s="360"/>
      <c r="L217" s="11"/>
      <c r="M217" s="11"/>
      <c r="N217" s="11"/>
      <c r="O217" s="11"/>
      <c r="P217" s="11"/>
      <c r="T217" s="11"/>
      <c r="U217" s="11"/>
      <c r="Z217" s="11"/>
      <c r="AA217" s="11"/>
      <c r="AB217" s="11"/>
      <c r="AC217" s="11"/>
      <c r="AE217" s="1"/>
      <c r="AG217" s="1"/>
      <c r="AO217" s="1"/>
      <c r="AQ217" s="1"/>
      <c r="AS217" s="1"/>
      <c r="AX217" s="1"/>
      <c r="AY217" s="1"/>
      <c r="AZ217" s="1"/>
      <c r="BB217" s="1"/>
      <c r="BE217" s="1"/>
    </row>
    <row r="218" spans="2:57">
      <c r="B218" s="319"/>
      <c r="C218" s="11"/>
      <c r="D218" s="11"/>
      <c r="F218" s="11"/>
      <c r="G218" s="11"/>
      <c r="H218" s="11"/>
      <c r="I218" s="11"/>
      <c r="J218" s="360"/>
      <c r="K218" s="360"/>
      <c r="L218" s="11"/>
      <c r="M218" s="11"/>
      <c r="N218" s="11"/>
      <c r="O218" s="11"/>
      <c r="P218" s="11"/>
      <c r="T218" s="11"/>
      <c r="U218" s="11"/>
      <c r="Z218" s="11"/>
      <c r="AA218" s="11"/>
      <c r="AB218" s="11"/>
      <c r="AC218" s="11"/>
      <c r="AE218" s="1"/>
      <c r="AG218" s="1"/>
      <c r="AO218" s="1"/>
      <c r="AQ218" s="1"/>
      <c r="AS218" s="1"/>
      <c r="AX218" s="1"/>
      <c r="AY218" s="1"/>
      <c r="AZ218" s="1"/>
      <c r="BB218" s="1"/>
      <c r="BE218" s="1"/>
    </row>
    <row r="219" spans="2:57">
      <c r="B219" s="319"/>
      <c r="C219" s="11"/>
      <c r="D219" s="11"/>
      <c r="F219" s="11"/>
      <c r="G219" s="11"/>
      <c r="H219" s="11"/>
      <c r="I219" s="11"/>
      <c r="J219" s="360"/>
      <c r="K219" s="360"/>
      <c r="L219" s="11"/>
      <c r="M219" s="11"/>
      <c r="N219" s="11"/>
      <c r="O219" s="11"/>
      <c r="P219" s="11"/>
      <c r="T219" s="11"/>
      <c r="U219" s="11"/>
      <c r="Z219" s="11"/>
      <c r="AA219" s="11"/>
      <c r="AB219" s="11"/>
      <c r="AC219" s="11"/>
      <c r="AE219" s="1"/>
      <c r="AG219" s="1"/>
      <c r="AO219" s="1"/>
      <c r="AQ219" s="1"/>
      <c r="AS219" s="1"/>
      <c r="AX219" s="1"/>
      <c r="AY219" s="1"/>
      <c r="AZ219" s="1"/>
      <c r="BB219" s="1"/>
      <c r="BE219" s="1"/>
    </row>
    <row r="220" spans="2:57">
      <c r="B220" s="319"/>
      <c r="C220" s="11"/>
      <c r="D220" s="11"/>
      <c r="F220" s="11"/>
      <c r="G220" s="11"/>
      <c r="H220" s="11"/>
      <c r="I220" s="11"/>
      <c r="J220" s="360"/>
      <c r="K220" s="360"/>
      <c r="L220" s="11"/>
      <c r="M220" s="11"/>
      <c r="N220" s="11"/>
      <c r="O220" s="11"/>
      <c r="P220" s="11"/>
      <c r="T220" s="11"/>
      <c r="U220" s="11"/>
      <c r="Z220" s="11"/>
      <c r="AA220" s="11"/>
      <c r="AB220" s="11"/>
      <c r="AC220" s="11"/>
      <c r="AE220" s="1"/>
      <c r="AG220" s="1"/>
      <c r="AO220" s="1"/>
      <c r="AQ220" s="1"/>
      <c r="AS220" s="1"/>
      <c r="AX220" s="1"/>
      <c r="AY220" s="1"/>
      <c r="AZ220" s="1"/>
      <c r="BB220" s="1"/>
      <c r="BE220" s="1"/>
    </row>
    <row r="221" spans="2:57">
      <c r="B221" s="319"/>
      <c r="C221" s="11"/>
      <c r="D221" s="11"/>
      <c r="F221" s="11"/>
      <c r="G221" s="11"/>
      <c r="H221" s="11"/>
      <c r="I221" s="11"/>
      <c r="J221" s="360"/>
      <c r="K221" s="360"/>
      <c r="L221" s="11"/>
      <c r="M221" s="11"/>
      <c r="N221" s="11"/>
      <c r="O221" s="11"/>
      <c r="P221" s="11"/>
      <c r="T221" s="11"/>
      <c r="U221" s="11"/>
      <c r="Z221" s="11"/>
      <c r="AA221" s="11"/>
      <c r="AB221" s="11"/>
      <c r="AC221" s="11"/>
      <c r="AE221" s="1"/>
      <c r="AG221" s="1"/>
      <c r="AO221" s="1"/>
      <c r="AQ221" s="1"/>
      <c r="AS221" s="1"/>
      <c r="AX221" s="1"/>
      <c r="AY221" s="1"/>
      <c r="AZ221" s="1"/>
      <c r="BB221" s="1"/>
      <c r="BE221" s="1"/>
    </row>
    <row r="222" spans="2:57">
      <c r="B222" s="319"/>
      <c r="C222" s="11"/>
      <c r="D222" s="11"/>
      <c r="F222" s="11"/>
      <c r="G222" s="11"/>
      <c r="H222" s="11"/>
      <c r="I222" s="11"/>
      <c r="J222" s="360"/>
      <c r="K222" s="360"/>
      <c r="L222" s="11"/>
      <c r="M222" s="11"/>
      <c r="N222" s="11"/>
      <c r="O222" s="11"/>
      <c r="P222" s="11"/>
      <c r="T222" s="11"/>
      <c r="U222" s="11"/>
      <c r="Z222" s="11"/>
      <c r="AA222" s="11"/>
      <c r="AB222" s="11"/>
      <c r="AC222" s="11"/>
      <c r="AE222" s="1"/>
      <c r="AG222" s="1"/>
      <c r="AO222" s="1"/>
      <c r="AQ222" s="1"/>
      <c r="AS222" s="1"/>
      <c r="AX222" s="1"/>
      <c r="AY222" s="1"/>
      <c r="AZ222" s="1"/>
      <c r="BB222" s="1"/>
      <c r="BE222" s="1"/>
    </row>
    <row r="223" spans="2:57">
      <c r="B223" s="319"/>
      <c r="C223" s="11"/>
      <c r="D223" s="11"/>
      <c r="F223" s="11"/>
      <c r="G223" s="11"/>
      <c r="H223" s="11"/>
      <c r="I223" s="11"/>
      <c r="J223" s="360"/>
      <c r="K223" s="360"/>
      <c r="L223" s="11"/>
      <c r="M223" s="11"/>
      <c r="N223" s="11"/>
      <c r="O223" s="11"/>
      <c r="P223" s="11"/>
      <c r="T223" s="11"/>
      <c r="U223" s="11"/>
      <c r="Z223" s="11"/>
      <c r="AA223" s="11"/>
      <c r="AB223" s="11"/>
      <c r="AC223" s="11"/>
      <c r="AE223" s="1"/>
      <c r="AG223" s="1"/>
      <c r="AO223" s="1"/>
      <c r="AQ223" s="1"/>
      <c r="AS223" s="1"/>
      <c r="AX223" s="1"/>
      <c r="AY223" s="1"/>
      <c r="AZ223" s="1"/>
      <c r="BB223" s="1"/>
      <c r="BE223" s="1"/>
    </row>
    <row r="224" spans="2:57">
      <c r="B224" s="319"/>
      <c r="C224" s="11"/>
      <c r="D224" s="11"/>
      <c r="F224" s="11"/>
      <c r="G224" s="11"/>
      <c r="H224" s="11"/>
      <c r="I224" s="11"/>
      <c r="J224" s="360"/>
      <c r="K224" s="360"/>
      <c r="L224" s="11"/>
      <c r="M224" s="11"/>
      <c r="N224" s="11"/>
      <c r="O224" s="11"/>
      <c r="P224" s="11"/>
      <c r="T224" s="11"/>
      <c r="U224" s="11"/>
      <c r="Z224" s="11"/>
      <c r="AA224" s="11"/>
      <c r="AB224" s="11"/>
      <c r="AC224" s="11"/>
      <c r="AE224" s="1"/>
      <c r="AG224" s="1"/>
      <c r="AO224" s="1"/>
      <c r="AQ224" s="1"/>
      <c r="AS224" s="1"/>
      <c r="AX224" s="1"/>
      <c r="AY224" s="1"/>
      <c r="AZ224" s="1"/>
      <c r="BB224" s="1"/>
      <c r="BE224" s="1"/>
    </row>
    <row r="225" spans="1:57">
      <c r="B225" s="319"/>
      <c r="C225" s="11"/>
      <c r="D225" s="11"/>
      <c r="F225" s="11"/>
      <c r="G225" s="11"/>
      <c r="H225" s="11"/>
      <c r="I225" s="11"/>
      <c r="J225" s="360"/>
      <c r="K225" s="360"/>
      <c r="L225" s="11"/>
      <c r="M225" s="11"/>
      <c r="N225" s="11"/>
      <c r="O225" s="11"/>
      <c r="P225" s="11"/>
      <c r="T225" s="11"/>
      <c r="U225" s="11"/>
      <c r="Z225" s="11"/>
      <c r="AA225" s="11"/>
      <c r="AB225" s="11"/>
      <c r="AC225" s="11"/>
      <c r="AE225" s="1"/>
      <c r="AG225" s="1"/>
      <c r="AO225" s="1"/>
      <c r="AQ225" s="1"/>
      <c r="AS225" s="1"/>
      <c r="AX225" s="1"/>
      <c r="AY225" s="1"/>
      <c r="AZ225" s="1"/>
      <c r="BB225" s="1"/>
      <c r="BE225" s="1"/>
    </row>
    <row r="226" spans="1:57">
      <c r="B226" s="319"/>
      <c r="C226" s="11"/>
      <c r="D226" s="11"/>
      <c r="F226" s="11"/>
      <c r="G226" s="11"/>
      <c r="H226" s="11"/>
      <c r="I226" s="11"/>
      <c r="J226" s="360"/>
      <c r="K226" s="360"/>
      <c r="L226" s="11"/>
      <c r="M226" s="11"/>
      <c r="N226" s="11"/>
      <c r="O226" s="11"/>
      <c r="P226" s="11"/>
      <c r="T226" s="11"/>
      <c r="U226" s="11"/>
      <c r="Z226" s="11"/>
      <c r="AA226" s="11"/>
      <c r="AB226" s="11"/>
      <c r="AC226" s="11"/>
      <c r="AE226" s="1"/>
      <c r="AG226" s="1"/>
      <c r="AO226" s="1"/>
      <c r="AQ226" s="1"/>
      <c r="AS226" s="1"/>
      <c r="AX226" s="1"/>
      <c r="AY226" s="1"/>
      <c r="AZ226" s="1"/>
      <c r="BB226" s="1"/>
      <c r="BE226" s="1"/>
    </row>
    <row r="227" spans="1:57">
      <c r="B227" s="319"/>
      <c r="C227" s="11"/>
      <c r="D227" s="11"/>
      <c r="F227" s="11"/>
      <c r="G227" s="11"/>
      <c r="H227" s="11"/>
      <c r="I227" s="11"/>
      <c r="J227" s="360"/>
      <c r="K227" s="360"/>
      <c r="L227" s="11"/>
      <c r="M227" s="11"/>
      <c r="N227" s="11"/>
      <c r="O227" s="11"/>
      <c r="P227" s="11"/>
      <c r="T227" s="11"/>
      <c r="U227" s="11"/>
      <c r="Z227" s="11"/>
      <c r="AA227" s="11"/>
      <c r="AB227" s="11"/>
      <c r="AC227" s="11"/>
      <c r="AE227" s="1"/>
      <c r="AG227" s="1"/>
      <c r="AO227" s="1"/>
      <c r="AQ227" s="1"/>
      <c r="AS227" s="1"/>
      <c r="AX227" s="1"/>
      <c r="AY227" s="1"/>
      <c r="AZ227" s="1"/>
      <c r="BB227" s="1"/>
      <c r="BE227" s="1"/>
    </row>
    <row r="228" spans="1:57">
      <c r="B228" s="319"/>
      <c r="C228" s="11"/>
      <c r="D228" s="11"/>
      <c r="F228" s="11"/>
      <c r="G228" s="11"/>
      <c r="H228" s="11"/>
      <c r="I228" s="11"/>
      <c r="J228" s="360"/>
      <c r="K228" s="360"/>
      <c r="L228" s="11"/>
      <c r="M228" s="11"/>
      <c r="N228" s="11"/>
      <c r="O228" s="11"/>
      <c r="P228" s="11"/>
      <c r="T228" s="11"/>
      <c r="U228" s="11"/>
      <c r="Z228" s="11"/>
      <c r="AA228" s="11"/>
      <c r="AB228" s="11"/>
      <c r="AC228" s="11"/>
      <c r="AE228" s="1"/>
      <c r="AG228" s="1"/>
      <c r="AO228" s="1"/>
      <c r="AQ228" s="1"/>
      <c r="AS228" s="1"/>
      <c r="AX228" s="1"/>
      <c r="AY228" s="1"/>
      <c r="AZ228" s="1"/>
      <c r="BB228" s="1"/>
      <c r="BE228" s="1"/>
    </row>
    <row r="229" spans="1:57">
      <c r="B229" s="319"/>
      <c r="C229" s="11"/>
      <c r="D229" s="11"/>
      <c r="F229" s="11"/>
      <c r="G229" s="11"/>
      <c r="H229" s="11"/>
      <c r="I229" s="11"/>
      <c r="J229" s="360"/>
      <c r="K229" s="360"/>
      <c r="L229" s="11"/>
      <c r="M229" s="11"/>
      <c r="N229" s="11"/>
      <c r="O229" s="11"/>
      <c r="P229" s="11"/>
      <c r="T229" s="11"/>
      <c r="U229" s="11"/>
      <c r="Z229" s="11"/>
      <c r="AA229" s="11"/>
      <c r="AB229" s="11"/>
      <c r="AC229" s="11"/>
      <c r="AE229" s="1"/>
      <c r="AG229" s="1"/>
      <c r="AO229" s="1"/>
      <c r="AQ229" s="1"/>
      <c r="AS229" s="1"/>
      <c r="AX229" s="1"/>
      <c r="AY229" s="1"/>
      <c r="AZ229" s="1"/>
      <c r="BB229" s="1"/>
      <c r="BE229" s="1"/>
    </row>
    <row r="230" spans="1:57">
      <c r="B230" s="319"/>
      <c r="C230" s="11"/>
      <c r="D230" s="11"/>
      <c r="F230" s="11"/>
      <c r="G230" s="11"/>
      <c r="H230" s="11"/>
      <c r="I230" s="11"/>
      <c r="J230" s="360"/>
      <c r="K230" s="360"/>
      <c r="L230" s="11"/>
      <c r="M230" s="11"/>
      <c r="N230" s="11"/>
      <c r="O230" s="11"/>
      <c r="P230" s="11"/>
      <c r="T230" s="11"/>
      <c r="U230" s="11"/>
      <c r="Z230" s="11"/>
      <c r="AA230" s="11"/>
      <c r="AB230" s="11"/>
      <c r="AC230" s="11"/>
      <c r="AE230" s="1"/>
      <c r="AG230" s="1"/>
      <c r="AO230" s="1"/>
      <c r="AQ230" s="1"/>
      <c r="AS230" s="1"/>
      <c r="AX230" s="1"/>
      <c r="AY230" s="1"/>
      <c r="AZ230" s="1"/>
      <c r="BB230" s="1"/>
      <c r="BE230" s="1"/>
    </row>
    <row r="231" spans="1:57">
      <c r="B231" s="319"/>
      <c r="C231" s="11"/>
      <c r="D231" s="11"/>
      <c r="F231" s="11"/>
      <c r="G231" s="11"/>
      <c r="H231" s="11"/>
      <c r="I231" s="11"/>
      <c r="J231" s="360"/>
      <c r="K231" s="360"/>
      <c r="L231" s="11"/>
      <c r="M231" s="11"/>
      <c r="N231" s="11"/>
      <c r="O231" s="11"/>
      <c r="P231" s="11"/>
      <c r="T231" s="11"/>
      <c r="U231" s="11"/>
      <c r="Z231" s="11"/>
      <c r="AA231" s="11"/>
      <c r="AB231" s="11"/>
      <c r="AC231" s="11"/>
      <c r="AE231" s="1"/>
      <c r="AG231" s="1"/>
      <c r="AO231" s="1"/>
      <c r="AQ231" s="1"/>
      <c r="AS231" s="1"/>
      <c r="AX231" s="1"/>
      <c r="AY231" s="1"/>
      <c r="AZ231" s="1"/>
      <c r="BB231" s="1"/>
      <c r="BE231" s="1"/>
    </row>
    <row r="232" spans="1:57">
      <c r="B232" s="319"/>
      <c r="C232" s="11"/>
      <c r="D232" s="11"/>
      <c r="F232" s="11"/>
      <c r="G232" s="11"/>
      <c r="H232" s="11"/>
      <c r="I232" s="11"/>
      <c r="J232" s="360"/>
      <c r="K232" s="360"/>
      <c r="L232" s="11"/>
      <c r="M232" s="11"/>
      <c r="N232" s="11"/>
      <c r="O232" s="11"/>
      <c r="P232" s="11"/>
      <c r="T232" s="11"/>
      <c r="U232" s="11"/>
      <c r="Z232" s="11"/>
      <c r="AA232" s="11"/>
      <c r="AB232" s="11"/>
      <c r="AC232" s="11"/>
      <c r="AE232" s="1"/>
      <c r="AG232" s="1"/>
      <c r="AO232" s="1"/>
      <c r="AQ232" s="1"/>
      <c r="AS232" s="1"/>
      <c r="AX232" s="1"/>
      <c r="AY232" s="1"/>
      <c r="AZ232" s="1"/>
      <c r="BB232" s="1"/>
      <c r="BE232" s="1"/>
    </row>
    <row r="233" spans="1:57">
      <c r="B233" s="319"/>
      <c r="C233" s="11"/>
      <c r="D233" s="11"/>
      <c r="F233" s="11"/>
      <c r="G233" s="11"/>
      <c r="H233" s="11"/>
      <c r="I233" s="11"/>
      <c r="J233" s="360"/>
      <c r="K233" s="360"/>
      <c r="L233" s="11"/>
      <c r="M233" s="11"/>
      <c r="N233" s="11"/>
      <c r="O233" s="11"/>
      <c r="P233" s="11"/>
      <c r="T233" s="11"/>
      <c r="U233" s="11"/>
      <c r="Z233" s="11"/>
      <c r="AA233" s="11"/>
      <c r="AB233" s="11"/>
      <c r="AC233" s="11"/>
      <c r="AE233" s="1"/>
      <c r="AG233" s="1"/>
      <c r="AO233" s="1"/>
      <c r="AQ233" s="1"/>
      <c r="AS233" s="1"/>
      <c r="AX233" s="1"/>
      <c r="AY233" s="1"/>
      <c r="AZ233" s="1"/>
      <c r="BB233" s="1"/>
      <c r="BE233" s="1"/>
    </row>
    <row r="234" spans="1:57">
      <c r="B234" s="319"/>
      <c r="C234" s="11"/>
      <c r="D234" s="11"/>
      <c r="F234" s="11"/>
      <c r="G234" s="11"/>
      <c r="H234" s="11"/>
      <c r="I234" s="11"/>
      <c r="J234" s="360"/>
      <c r="K234" s="360"/>
      <c r="L234" s="11"/>
      <c r="M234" s="11"/>
      <c r="N234" s="11"/>
      <c r="O234" s="11"/>
      <c r="P234" s="11"/>
      <c r="T234" s="11"/>
      <c r="U234" s="11"/>
      <c r="Z234" s="11"/>
      <c r="AA234" s="11"/>
      <c r="AB234" s="11"/>
      <c r="AC234" s="11"/>
      <c r="AE234" s="1"/>
      <c r="AG234" s="1"/>
      <c r="AO234" s="1"/>
      <c r="AQ234" s="1"/>
      <c r="AS234" s="1"/>
      <c r="AX234" s="1"/>
      <c r="AY234" s="1"/>
      <c r="AZ234" s="1"/>
      <c r="BB234" s="1"/>
      <c r="BE234" s="1"/>
    </row>
    <row r="235" spans="1:57">
      <c r="A235" s="11"/>
      <c r="B235" s="319"/>
      <c r="C235" s="11"/>
      <c r="D235" s="11"/>
      <c r="F235" s="11"/>
      <c r="G235" s="11"/>
      <c r="H235" s="11"/>
      <c r="I235" s="11"/>
      <c r="J235" s="360"/>
      <c r="K235" s="360"/>
      <c r="L235" s="11"/>
      <c r="M235" s="11"/>
      <c r="N235" s="11"/>
      <c r="O235" s="11"/>
      <c r="P235" s="11"/>
      <c r="T235" s="11"/>
      <c r="U235" s="11"/>
      <c r="Z235" s="11"/>
      <c r="AA235" s="11"/>
      <c r="AB235" s="11"/>
      <c r="AC235" s="11"/>
      <c r="AE235" s="1"/>
      <c r="AG235" s="1"/>
      <c r="AO235" s="1"/>
      <c r="AQ235" s="1"/>
      <c r="AS235" s="1"/>
      <c r="AX235" s="1"/>
      <c r="AY235" s="1"/>
      <c r="AZ235" s="1"/>
      <c r="BB235" s="1"/>
      <c r="BE235" s="1"/>
    </row>
    <row r="236" spans="1:57">
      <c r="A236" s="11"/>
      <c r="B236" s="319"/>
      <c r="C236" s="11"/>
      <c r="D236" s="11"/>
      <c r="F236" s="11"/>
      <c r="G236" s="11"/>
      <c r="H236" s="11"/>
      <c r="I236" s="11"/>
      <c r="J236" s="360"/>
      <c r="K236" s="360"/>
      <c r="L236" s="11"/>
      <c r="M236" s="11"/>
      <c r="N236" s="11"/>
      <c r="O236" s="11"/>
      <c r="P236" s="11"/>
      <c r="T236" s="11"/>
      <c r="U236" s="11"/>
      <c r="Z236" s="11"/>
      <c r="AA236" s="11"/>
      <c r="AB236" s="11"/>
      <c r="AC236" s="11"/>
      <c r="AE236" s="1"/>
      <c r="AG236" s="1"/>
      <c r="AO236" s="1"/>
      <c r="AQ236" s="1"/>
      <c r="AS236" s="1"/>
      <c r="AX236" s="1"/>
      <c r="AY236" s="1"/>
      <c r="AZ236" s="1"/>
      <c r="BB236" s="1"/>
      <c r="BE236" s="1"/>
    </row>
    <row r="237" spans="1:57">
      <c r="A237" s="11"/>
      <c r="B237" s="319"/>
      <c r="C237" s="11"/>
      <c r="D237" s="11"/>
      <c r="F237" s="11"/>
      <c r="G237" s="11"/>
      <c r="H237" s="11"/>
      <c r="I237" s="11"/>
      <c r="J237" s="360"/>
      <c r="K237" s="360"/>
      <c r="L237" s="11"/>
      <c r="M237" s="11"/>
      <c r="N237" s="11"/>
      <c r="O237" s="11"/>
      <c r="P237" s="11"/>
      <c r="T237" s="11"/>
      <c r="U237" s="11"/>
      <c r="Z237" s="11"/>
      <c r="AA237" s="11"/>
      <c r="AB237" s="11"/>
      <c r="AC237" s="11"/>
      <c r="AE237" s="1"/>
      <c r="AG237" s="1"/>
      <c r="AO237" s="1"/>
      <c r="AQ237" s="1"/>
      <c r="AS237" s="1"/>
      <c r="AX237" s="1"/>
      <c r="AY237" s="1"/>
      <c r="AZ237" s="1"/>
      <c r="BB237" s="1"/>
      <c r="BE237" s="1"/>
    </row>
    <row r="238" spans="1:57">
      <c r="A238" s="11"/>
      <c r="B238" s="319"/>
      <c r="C238" s="11"/>
      <c r="D238" s="11"/>
      <c r="F238" s="11"/>
      <c r="G238" s="11"/>
      <c r="H238" s="11"/>
      <c r="I238" s="11"/>
      <c r="J238" s="360"/>
      <c r="K238" s="360"/>
      <c r="L238" s="11"/>
      <c r="M238" s="11"/>
      <c r="N238" s="11"/>
      <c r="O238" s="11"/>
      <c r="P238" s="11"/>
      <c r="T238" s="11"/>
      <c r="U238" s="11"/>
      <c r="Z238" s="11"/>
      <c r="AA238" s="11"/>
      <c r="AB238" s="11"/>
      <c r="AC238" s="11"/>
      <c r="AE238" s="1"/>
      <c r="AG238" s="1"/>
      <c r="AO238" s="1"/>
      <c r="AQ238" s="1"/>
      <c r="AS238" s="1"/>
      <c r="AX238" s="1"/>
      <c r="AY238" s="1"/>
      <c r="AZ238" s="1"/>
      <c r="BB238" s="1"/>
      <c r="BE238" s="1"/>
    </row>
    <row r="239" spans="1:57">
      <c r="A239" s="11"/>
      <c r="B239" s="319"/>
      <c r="C239" s="11"/>
      <c r="D239" s="11"/>
      <c r="F239" s="11"/>
      <c r="G239" s="11"/>
      <c r="H239" s="11"/>
      <c r="I239" s="11"/>
      <c r="J239" s="360"/>
      <c r="K239" s="360"/>
      <c r="L239" s="11"/>
      <c r="M239" s="11"/>
      <c r="N239" s="11"/>
      <c r="O239" s="11"/>
      <c r="P239" s="11"/>
      <c r="T239" s="11"/>
      <c r="U239" s="11"/>
      <c r="Z239" s="11"/>
      <c r="AA239" s="11"/>
      <c r="AB239" s="11"/>
      <c r="AC239" s="11"/>
      <c r="AE239" s="1"/>
      <c r="AG239" s="1"/>
      <c r="AO239" s="1"/>
      <c r="AQ239" s="1"/>
      <c r="AS239" s="1"/>
      <c r="AX239" s="1"/>
      <c r="AY239" s="1"/>
      <c r="AZ239" s="1"/>
      <c r="BB239" s="1"/>
      <c r="BE239" s="1"/>
    </row>
    <row r="240" spans="1:57">
      <c r="A240" s="11"/>
      <c r="B240" s="319"/>
      <c r="C240" s="11"/>
      <c r="D240" s="11"/>
      <c r="F240" s="11"/>
      <c r="G240" s="11"/>
      <c r="H240" s="11"/>
      <c r="I240" s="11"/>
      <c r="J240" s="360"/>
      <c r="K240" s="360"/>
      <c r="L240" s="11"/>
      <c r="M240" s="11"/>
      <c r="N240" s="11"/>
      <c r="O240" s="11"/>
      <c r="P240" s="11"/>
      <c r="T240" s="11"/>
      <c r="U240" s="11"/>
      <c r="Z240" s="11"/>
      <c r="AA240" s="11"/>
      <c r="AB240" s="11"/>
      <c r="AC240" s="11"/>
      <c r="AE240" s="1"/>
      <c r="AG240" s="1"/>
      <c r="AO240" s="1"/>
      <c r="AQ240" s="1"/>
      <c r="AS240" s="1"/>
      <c r="AX240" s="1"/>
      <c r="AY240" s="1"/>
      <c r="AZ240" s="1"/>
      <c r="BB240" s="1"/>
      <c r="BE240" s="1"/>
    </row>
    <row r="241" spans="1:57">
      <c r="A241" s="11"/>
      <c r="B241" s="319"/>
      <c r="C241" s="11"/>
      <c r="D241" s="11"/>
      <c r="F241" s="11"/>
      <c r="G241" s="11"/>
      <c r="H241" s="11"/>
      <c r="I241" s="11"/>
      <c r="J241" s="360"/>
      <c r="K241" s="360"/>
      <c r="L241" s="11"/>
      <c r="M241" s="11"/>
      <c r="N241" s="11"/>
      <c r="O241" s="11"/>
      <c r="P241" s="11"/>
      <c r="T241" s="11"/>
      <c r="U241" s="11"/>
      <c r="Z241" s="11"/>
      <c r="AA241" s="11"/>
      <c r="AB241" s="11"/>
      <c r="AC241" s="11"/>
      <c r="AE241" s="1"/>
      <c r="AG241" s="1"/>
      <c r="AO241" s="1"/>
      <c r="AQ241" s="1"/>
      <c r="AS241" s="1"/>
      <c r="AX241" s="1"/>
      <c r="AY241" s="1"/>
      <c r="AZ241" s="1"/>
      <c r="BB241" s="1"/>
      <c r="BE241" s="1"/>
    </row>
    <row r="242" spans="1:57">
      <c r="A242" s="11"/>
      <c r="B242" s="319"/>
      <c r="C242" s="11"/>
      <c r="D242" s="11"/>
      <c r="F242" s="11"/>
      <c r="G242" s="11"/>
      <c r="H242" s="11"/>
      <c r="I242" s="11"/>
      <c r="J242" s="360"/>
      <c r="K242" s="360"/>
      <c r="L242" s="11"/>
      <c r="M242" s="11"/>
      <c r="N242" s="11"/>
      <c r="O242" s="11"/>
      <c r="P242" s="11"/>
      <c r="T242" s="11"/>
      <c r="U242" s="11"/>
      <c r="Z242" s="11"/>
      <c r="AA242" s="11"/>
      <c r="AB242" s="11"/>
      <c r="AC242" s="11"/>
      <c r="AE242" s="1"/>
      <c r="AG242" s="1"/>
      <c r="AO242" s="1"/>
      <c r="AQ242" s="1"/>
      <c r="AS242" s="1"/>
      <c r="AX242" s="1"/>
      <c r="AY242" s="1"/>
      <c r="AZ242" s="1"/>
      <c r="BB242" s="1"/>
      <c r="BE242" s="1"/>
    </row>
    <row r="243" spans="1:57">
      <c r="A243" s="11"/>
      <c r="B243" s="319"/>
      <c r="C243" s="11"/>
      <c r="D243" s="11"/>
      <c r="F243" s="11"/>
      <c r="G243" s="11"/>
      <c r="H243" s="11"/>
      <c r="I243" s="11"/>
      <c r="J243" s="360"/>
      <c r="K243" s="360"/>
      <c r="L243" s="11"/>
      <c r="M243" s="11"/>
      <c r="N243" s="11"/>
      <c r="O243" s="11"/>
      <c r="P243" s="11"/>
      <c r="T243" s="11"/>
      <c r="U243" s="11"/>
      <c r="Z243" s="11"/>
      <c r="AA243" s="11"/>
      <c r="AB243" s="11"/>
      <c r="AC243" s="11"/>
      <c r="AE243" s="1"/>
      <c r="AG243" s="1"/>
      <c r="AO243" s="1"/>
      <c r="AQ243" s="1"/>
      <c r="AS243" s="1"/>
      <c r="AX243" s="1"/>
      <c r="AY243" s="1"/>
      <c r="AZ243" s="1"/>
      <c r="BB243" s="1"/>
      <c r="BE243" s="1"/>
    </row>
    <row r="244" spans="1:57">
      <c r="A244" s="11"/>
      <c r="B244" s="319"/>
      <c r="C244" s="11"/>
      <c r="D244" s="11"/>
      <c r="F244" s="11"/>
      <c r="G244" s="11"/>
      <c r="H244" s="11"/>
      <c r="I244" s="11"/>
      <c r="J244" s="360"/>
      <c r="K244" s="360"/>
      <c r="L244" s="11"/>
      <c r="M244" s="11"/>
      <c r="N244" s="11"/>
      <c r="O244" s="11"/>
      <c r="P244" s="11"/>
      <c r="T244" s="11"/>
      <c r="U244" s="11"/>
      <c r="Z244" s="11"/>
      <c r="AA244" s="11"/>
      <c r="AB244" s="11"/>
      <c r="AC244" s="11"/>
      <c r="AE244" s="1"/>
      <c r="AG244" s="1"/>
      <c r="AO244" s="1"/>
      <c r="AQ244" s="1"/>
      <c r="AS244" s="1"/>
      <c r="AX244" s="1"/>
      <c r="AY244" s="1"/>
      <c r="AZ244" s="1"/>
      <c r="BB244" s="1"/>
      <c r="BE244" s="1"/>
    </row>
    <row r="245" spans="1:57">
      <c r="A245" s="11"/>
      <c r="B245" s="319"/>
      <c r="C245" s="11"/>
      <c r="D245" s="11"/>
      <c r="F245" s="11"/>
      <c r="G245" s="11"/>
      <c r="H245" s="11"/>
      <c r="I245" s="11"/>
      <c r="J245" s="360"/>
      <c r="K245" s="360"/>
      <c r="L245" s="11"/>
      <c r="M245" s="11"/>
      <c r="N245" s="11"/>
      <c r="O245" s="11"/>
      <c r="P245" s="11"/>
      <c r="T245" s="11"/>
      <c r="U245" s="11"/>
      <c r="Z245" s="11"/>
      <c r="AA245" s="11"/>
      <c r="AB245" s="11"/>
      <c r="AC245" s="11"/>
      <c r="AE245" s="1"/>
      <c r="AG245" s="1"/>
      <c r="AO245" s="1"/>
      <c r="AQ245" s="1"/>
      <c r="AS245" s="1"/>
      <c r="AX245" s="1"/>
      <c r="AY245" s="1"/>
      <c r="AZ245" s="1"/>
      <c r="BB245" s="1"/>
      <c r="BE245" s="1"/>
    </row>
    <row r="246" spans="1:57">
      <c r="A246" s="11"/>
      <c r="B246" s="319"/>
      <c r="C246" s="11"/>
      <c r="D246" s="11"/>
      <c r="F246" s="11"/>
      <c r="G246" s="11"/>
      <c r="H246" s="11"/>
      <c r="I246" s="11"/>
      <c r="J246" s="360"/>
      <c r="K246" s="360"/>
      <c r="L246" s="11"/>
      <c r="M246" s="11"/>
      <c r="N246" s="11"/>
      <c r="O246" s="11"/>
      <c r="P246" s="11"/>
      <c r="T246" s="11"/>
      <c r="U246" s="11"/>
      <c r="Z246" s="11"/>
      <c r="AA246" s="11"/>
      <c r="AB246" s="11"/>
      <c r="AC246" s="11"/>
      <c r="AE246" s="1"/>
      <c r="AG246" s="1"/>
      <c r="AO246" s="1"/>
      <c r="AQ246" s="1"/>
      <c r="AS246" s="1"/>
      <c r="AX246" s="1"/>
      <c r="AY246" s="1"/>
      <c r="AZ246" s="1"/>
      <c r="BB246" s="1"/>
      <c r="BE246" s="1"/>
    </row>
    <row r="247" spans="1:57">
      <c r="A247" s="11"/>
      <c r="B247" s="319"/>
      <c r="C247" s="11"/>
      <c r="D247" s="11"/>
      <c r="F247" s="11"/>
      <c r="G247" s="11"/>
      <c r="H247" s="11"/>
      <c r="I247" s="11"/>
      <c r="J247" s="360"/>
      <c r="K247" s="360"/>
      <c r="L247" s="11"/>
      <c r="M247" s="11"/>
      <c r="N247" s="11"/>
      <c r="O247" s="11"/>
      <c r="P247" s="11"/>
      <c r="T247" s="11"/>
      <c r="U247" s="11"/>
      <c r="Z247" s="11"/>
      <c r="AA247" s="11"/>
      <c r="AB247" s="11"/>
      <c r="AC247" s="11"/>
      <c r="AE247" s="1"/>
      <c r="AG247" s="1"/>
      <c r="AO247" s="1"/>
      <c r="AQ247" s="1"/>
      <c r="AS247" s="1"/>
      <c r="AX247" s="1"/>
      <c r="AY247" s="1"/>
      <c r="AZ247" s="1"/>
      <c r="BB247" s="1"/>
      <c r="BE247" s="1"/>
    </row>
    <row r="248" spans="1:57">
      <c r="A248" s="11"/>
      <c r="B248" s="319"/>
      <c r="C248" s="11"/>
      <c r="D248" s="11"/>
      <c r="F248" s="11"/>
      <c r="G248" s="11"/>
      <c r="H248" s="11"/>
      <c r="I248" s="11"/>
      <c r="J248" s="360"/>
      <c r="K248" s="360"/>
      <c r="L248" s="11"/>
      <c r="M248" s="11"/>
      <c r="N248" s="11"/>
      <c r="O248" s="11"/>
      <c r="P248" s="11"/>
      <c r="T248" s="11"/>
      <c r="U248" s="11"/>
      <c r="Z248" s="11"/>
      <c r="AA248" s="11"/>
      <c r="AB248" s="11"/>
      <c r="AC248" s="11"/>
      <c r="AE248" s="1"/>
      <c r="AG248" s="1"/>
      <c r="AO248" s="1"/>
      <c r="AQ248" s="1"/>
      <c r="AS248" s="1"/>
      <c r="AX248" s="1"/>
      <c r="AY248" s="1"/>
      <c r="AZ248" s="1"/>
      <c r="BB248" s="1"/>
      <c r="BE248" s="1"/>
    </row>
    <row r="249" spans="1:57">
      <c r="A249" s="11"/>
      <c r="B249" s="319"/>
      <c r="C249" s="11"/>
      <c r="D249" s="11"/>
      <c r="F249" s="11"/>
      <c r="G249" s="11"/>
      <c r="H249" s="11"/>
      <c r="I249" s="11"/>
      <c r="J249" s="360"/>
      <c r="K249" s="360"/>
      <c r="L249" s="11"/>
      <c r="M249" s="11"/>
      <c r="N249" s="11"/>
      <c r="O249" s="11"/>
      <c r="P249" s="11"/>
      <c r="T249" s="11"/>
      <c r="U249" s="11"/>
      <c r="Z249" s="11"/>
      <c r="AA249" s="11"/>
      <c r="AB249" s="11"/>
      <c r="AC249" s="11"/>
      <c r="AE249" s="1"/>
      <c r="AG249" s="1"/>
      <c r="AO249" s="1"/>
      <c r="AQ249" s="1"/>
      <c r="AS249" s="1"/>
      <c r="AX249" s="1"/>
      <c r="AY249" s="1"/>
      <c r="AZ249" s="1"/>
      <c r="BB249" s="1"/>
      <c r="BE249" s="1"/>
    </row>
    <row r="250" spans="1:57">
      <c r="A250" s="11"/>
      <c r="B250" s="319"/>
      <c r="C250" s="11"/>
      <c r="D250" s="11"/>
      <c r="F250" s="11"/>
      <c r="G250" s="11"/>
      <c r="H250" s="11"/>
      <c r="I250" s="11"/>
      <c r="J250" s="360"/>
      <c r="K250" s="360"/>
      <c r="L250" s="11"/>
      <c r="M250" s="11"/>
      <c r="N250" s="11"/>
      <c r="O250" s="11"/>
      <c r="P250" s="11"/>
      <c r="T250" s="11"/>
      <c r="U250" s="11"/>
      <c r="Z250" s="11"/>
      <c r="AA250" s="11"/>
      <c r="AB250" s="11"/>
      <c r="AC250" s="11"/>
      <c r="AE250" s="1"/>
      <c r="AG250" s="1"/>
      <c r="AO250" s="1"/>
      <c r="AQ250" s="1"/>
      <c r="AS250" s="1"/>
      <c r="AX250" s="1"/>
      <c r="AY250" s="1"/>
      <c r="AZ250" s="1"/>
      <c r="BB250" s="1"/>
      <c r="BE250" s="1"/>
    </row>
    <row r="251" spans="1:57">
      <c r="A251" s="11"/>
      <c r="B251" s="319"/>
      <c r="C251" s="11"/>
      <c r="D251" s="11"/>
      <c r="F251" s="11"/>
      <c r="G251" s="11"/>
      <c r="H251" s="11"/>
      <c r="I251" s="11"/>
      <c r="J251" s="360"/>
      <c r="K251" s="360"/>
      <c r="L251" s="11"/>
      <c r="M251" s="11"/>
      <c r="N251" s="11"/>
      <c r="O251" s="11"/>
      <c r="P251" s="11"/>
      <c r="T251" s="11"/>
      <c r="U251" s="11"/>
      <c r="Z251" s="11"/>
      <c r="AA251" s="11"/>
      <c r="AB251" s="11"/>
      <c r="AC251" s="11"/>
      <c r="AE251" s="1"/>
      <c r="AG251" s="1"/>
      <c r="AO251" s="1"/>
      <c r="AQ251" s="1"/>
      <c r="AS251" s="1"/>
      <c r="AX251" s="1"/>
      <c r="AY251" s="1"/>
      <c r="AZ251" s="1"/>
      <c r="BB251" s="1"/>
      <c r="BE251" s="1"/>
    </row>
    <row r="252" spans="1:57">
      <c r="A252" s="11"/>
      <c r="B252" s="319"/>
      <c r="C252" s="11"/>
      <c r="D252" s="11"/>
      <c r="F252" s="11"/>
      <c r="G252" s="11"/>
      <c r="H252" s="11"/>
      <c r="I252" s="11"/>
      <c r="J252" s="360"/>
      <c r="K252" s="360"/>
      <c r="L252" s="11"/>
      <c r="M252" s="11"/>
      <c r="N252" s="11"/>
      <c r="O252" s="11"/>
      <c r="P252" s="11"/>
      <c r="T252" s="11"/>
      <c r="U252" s="11"/>
      <c r="Z252" s="11"/>
      <c r="AA252" s="11"/>
      <c r="AB252" s="11"/>
      <c r="AC252" s="11"/>
      <c r="AE252" s="1"/>
      <c r="AG252" s="1"/>
      <c r="AO252" s="1"/>
      <c r="AQ252" s="1"/>
      <c r="AS252" s="1"/>
      <c r="AX252" s="1"/>
      <c r="AY252" s="1"/>
      <c r="AZ252" s="1"/>
      <c r="BB252" s="1"/>
      <c r="BE252" s="1"/>
    </row>
    <row r="253" spans="1:57">
      <c r="A253" s="11"/>
      <c r="B253" s="319"/>
      <c r="C253" s="11"/>
      <c r="D253" s="11"/>
      <c r="F253" s="11"/>
      <c r="G253" s="11"/>
      <c r="H253" s="11"/>
      <c r="I253" s="11"/>
      <c r="J253" s="360"/>
      <c r="K253" s="360"/>
      <c r="L253" s="11"/>
      <c r="M253" s="11"/>
      <c r="N253" s="11"/>
      <c r="O253" s="11"/>
      <c r="P253" s="11"/>
      <c r="T253" s="11"/>
      <c r="U253" s="11"/>
      <c r="Z253" s="11"/>
      <c r="AA253" s="11"/>
      <c r="AB253" s="11"/>
      <c r="AC253" s="11"/>
      <c r="AE253" s="1"/>
      <c r="AG253" s="1"/>
      <c r="AO253" s="1"/>
      <c r="AQ253" s="1"/>
      <c r="AS253" s="1"/>
      <c r="AX253" s="1"/>
      <c r="AY253" s="1"/>
      <c r="AZ253" s="1"/>
      <c r="BB253" s="1"/>
      <c r="BE253" s="1"/>
    </row>
    <row r="254" spans="1:57">
      <c r="A254" s="11"/>
      <c r="B254" s="319"/>
      <c r="C254" s="11"/>
      <c r="D254" s="11"/>
      <c r="F254" s="11"/>
      <c r="G254" s="11"/>
      <c r="H254" s="11"/>
      <c r="I254" s="11"/>
      <c r="J254" s="360"/>
      <c r="K254" s="360"/>
      <c r="L254" s="11"/>
      <c r="M254" s="11"/>
      <c r="N254" s="11"/>
      <c r="O254" s="11"/>
      <c r="P254" s="11"/>
      <c r="T254" s="11"/>
      <c r="U254" s="11"/>
      <c r="Z254" s="11"/>
      <c r="AA254" s="11"/>
      <c r="AB254" s="11"/>
      <c r="AC254" s="11"/>
      <c r="AE254" s="1"/>
      <c r="AG254" s="1"/>
      <c r="AO254" s="1"/>
      <c r="AQ254" s="1"/>
      <c r="AS254" s="1"/>
      <c r="AX254" s="1"/>
      <c r="AY254" s="1"/>
      <c r="AZ254" s="1"/>
      <c r="BB254" s="1"/>
      <c r="BE254" s="1"/>
    </row>
    <row r="255" spans="1:57">
      <c r="A255" s="11"/>
      <c r="B255" s="319"/>
      <c r="C255" s="11"/>
      <c r="D255" s="11"/>
      <c r="F255" s="11"/>
      <c r="G255" s="11"/>
      <c r="H255" s="11"/>
      <c r="I255" s="11"/>
      <c r="J255" s="360"/>
      <c r="K255" s="360"/>
      <c r="L255" s="11"/>
      <c r="M255" s="11"/>
      <c r="N255" s="11"/>
      <c r="O255" s="11"/>
      <c r="P255" s="11"/>
      <c r="T255" s="11"/>
      <c r="U255" s="11"/>
      <c r="Z255" s="11"/>
      <c r="AA255" s="11"/>
      <c r="AB255" s="11"/>
      <c r="AC255" s="11"/>
      <c r="AE255" s="1"/>
      <c r="AG255" s="1"/>
      <c r="AO255" s="1"/>
      <c r="AQ255" s="1"/>
      <c r="AS255" s="1"/>
      <c r="AX255" s="1"/>
      <c r="AY255" s="1"/>
      <c r="AZ255" s="1"/>
      <c r="BB255" s="1"/>
      <c r="BE255" s="1"/>
    </row>
    <row r="256" spans="1:57">
      <c r="A256" s="11"/>
      <c r="B256" s="319"/>
      <c r="C256" s="11"/>
      <c r="D256" s="11"/>
      <c r="F256" s="11"/>
      <c r="G256" s="11"/>
      <c r="H256" s="11"/>
      <c r="I256" s="11"/>
      <c r="J256" s="360"/>
      <c r="K256" s="360"/>
      <c r="L256" s="11"/>
      <c r="M256" s="11"/>
      <c r="N256" s="11"/>
      <c r="O256" s="11"/>
      <c r="P256" s="11"/>
      <c r="T256" s="11"/>
      <c r="U256" s="11"/>
      <c r="Z256" s="11"/>
      <c r="AA256" s="11"/>
      <c r="AB256" s="11"/>
      <c r="AC256" s="11"/>
      <c r="AE256" s="1"/>
      <c r="AG256" s="1"/>
      <c r="AO256" s="1"/>
      <c r="AQ256" s="1"/>
      <c r="AS256" s="1"/>
      <c r="AX256" s="1"/>
      <c r="AY256" s="1"/>
      <c r="AZ256" s="1"/>
      <c r="BB256" s="1"/>
      <c r="BE256" s="1"/>
    </row>
    <row r="257" spans="1:57">
      <c r="A257" s="11"/>
      <c r="B257" s="319"/>
      <c r="C257" s="11"/>
      <c r="D257" s="11"/>
      <c r="F257" s="11"/>
      <c r="G257" s="11"/>
      <c r="H257" s="11"/>
      <c r="I257" s="11"/>
      <c r="J257" s="360"/>
      <c r="K257" s="360"/>
      <c r="L257" s="11"/>
      <c r="M257" s="11"/>
      <c r="N257" s="11"/>
      <c r="O257" s="11"/>
      <c r="P257" s="11"/>
      <c r="T257" s="11"/>
      <c r="U257" s="11"/>
      <c r="Z257" s="11"/>
      <c r="AA257" s="11"/>
      <c r="AB257" s="11"/>
      <c r="AC257" s="11"/>
      <c r="AE257" s="1"/>
      <c r="AG257" s="1"/>
      <c r="AO257" s="1"/>
      <c r="AQ257" s="1"/>
      <c r="AS257" s="1"/>
      <c r="AX257" s="1"/>
      <c r="AY257" s="1"/>
      <c r="AZ257" s="1"/>
      <c r="BB257" s="1"/>
      <c r="BE257" s="1"/>
    </row>
    <row r="258" spans="1:57">
      <c r="A258" s="11"/>
      <c r="B258" s="319"/>
      <c r="C258" s="11"/>
      <c r="D258" s="11"/>
      <c r="F258" s="11"/>
      <c r="G258" s="11"/>
      <c r="H258" s="11"/>
      <c r="I258" s="11"/>
      <c r="J258" s="360"/>
      <c r="K258" s="360"/>
      <c r="L258" s="11"/>
      <c r="M258" s="11"/>
      <c r="N258" s="11"/>
      <c r="O258" s="11"/>
      <c r="P258" s="11"/>
      <c r="T258" s="11"/>
      <c r="U258" s="11"/>
      <c r="Z258" s="11"/>
      <c r="AA258" s="11"/>
      <c r="AB258" s="11"/>
      <c r="AC258" s="11"/>
      <c r="AE258" s="1"/>
      <c r="AG258" s="1"/>
      <c r="AO258" s="1"/>
      <c r="AQ258" s="1"/>
      <c r="AS258" s="1"/>
      <c r="AX258" s="1"/>
      <c r="AY258" s="1"/>
      <c r="AZ258" s="1"/>
      <c r="BB258" s="1"/>
      <c r="BE258" s="1"/>
    </row>
    <row r="259" spans="1:57">
      <c r="A259" s="11"/>
      <c r="B259" s="319"/>
      <c r="C259" s="11"/>
      <c r="D259" s="11"/>
      <c r="F259" s="11"/>
      <c r="G259" s="11"/>
      <c r="H259" s="11"/>
      <c r="I259" s="11"/>
      <c r="J259" s="360"/>
      <c r="K259" s="360"/>
      <c r="L259" s="11"/>
      <c r="M259" s="11"/>
      <c r="N259" s="11"/>
      <c r="O259" s="11"/>
      <c r="P259" s="11"/>
      <c r="T259" s="11"/>
      <c r="U259" s="11"/>
      <c r="Z259" s="11"/>
      <c r="AA259" s="11"/>
      <c r="AB259" s="11"/>
      <c r="AC259" s="11"/>
      <c r="AE259" s="1"/>
      <c r="AG259" s="1"/>
      <c r="AO259" s="1"/>
      <c r="AQ259" s="1"/>
      <c r="AS259" s="1"/>
      <c r="AX259" s="1"/>
      <c r="AY259" s="1"/>
      <c r="AZ259" s="1"/>
      <c r="BB259" s="1"/>
      <c r="BE259" s="1"/>
    </row>
    <row r="260" spans="1:57">
      <c r="A260" s="11"/>
      <c r="B260" s="319"/>
      <c r="C260" s="11"/>
      <c r="D260" s="11"/>
      <c r="F260" s="11"/>
      <c r="G260" s="11"/>
      <c r="H260" s="11"/>
      <c r="I260" s="11"/>
      <c r="J260" s="360"/>
      <c r="K260" s="360"/>
      <c r="L260" s="11"/>
      <c r="M260" s="11"/>
      <c r="N260" s="11"/>
      <c r="O260" s="11"/>
      <c r="P260" s="11"/>
      <c r="T260" s="11"/>
      <c r="U260" s="11"/>
      <c r="Z260" s="11"/>
      <c r="AA260" s="11"/>
      <c r="AB260" s="11"/>
      <c r="AC260" s="11"/>
      <c r="AE260" s="1"/>
      <c r="AG260" s="1"/>
      <c r="AO260" s="1"/>
      <c r="AQ260" s="1"/>
      <c r="AS260" s="1"/>
      <c r="AX260" s="1"/>
      <c r="AY260" s="1"/>
      <c r="AZ260" s="1"/>
      <c r="BB260" s="1"/>
      <c r="BE260" s="1"/>
    </row>
    <row r="261" spans="1:57">
      <c r="A261" s="11"/>
      <c r="B261" s="319"/>
      <c r="C261" s="11"/>
      <c r="D261" s="11"/>
      <c r="F261" s="11"/>
      <c r="G261" s="11"/>
      <c r="H261" s="11"/>
      <c r="I261" s="11"/>
      <c r="J261" s="360"/>
      <c r="K261" s="360"/>
      <c r="L261" s="11"/>
      <c r="M261" s="11"/>
      <c r="N261" s="11"/>
      <c r="O261" s="11"/>
      <c r="P261" s="11"/>
      <c r="T261" s="11"/>
      <c r="U261" s="11"/>
      <c r="Z261" s="11"/>
      <c r="AA261" s="11"/>
      <c r="AB261" s="11"/>
      <c r="AC261" s="11"/>
      <c r="AE261" s="1"/>
      <c r="AG261" s="1"/>
      <c r="AO261" s="1"/>
      <c r="AQ261" s="1"/>
      <c r="AS261" s="1"/>
      <c r="AX261" s="1"/>
      <c r="AY261" s="1"/>
      <c r="AZ261" s="1"/>
      <c r="BB261" s="1"/>
      <c r="BE261" s="1"/>
    </row>
    <row r="262" spans="1:57">
      <c r="A262" s="11"/>
      <c r="B262" s="319"/>
      <c r="C262" s="11"/>
      <c r="D262" s="11"/>
      <c r="F262" s="11"/>
      <c r="G262" s="11"/>
      <c r="H262" s="11"/>
      <c r="I262" s="11"/>
      <c r="J262" s="360"/>
      <c r="K262" s="360"/>
      <c r="L262" s="11"/>
      <c r="M262" s="11"/>
      <c r="N262" s="11"/>
      <c r="O262" s="11"/>
      <c r="P262" s="11"/>
      <c r="T262" s="11"/>
      <c r="U262" s="11"/>
      <c r="Z262" s="11"/>
      <c r="AA262" s="11"/>
      <c r="AB262" s="11"/>
      <c r="AC262" s="11"/>
      <c r="AE262" s="1"/>
      <c r="AG262" s="1"/>
      <c r="AO262" s="1"/>
      <c r="AQ262" s="1"/>
      <c r="AS262" s="1"/>
      <c r="AX262" s="1"/>
      <c r="AY262" s="1"/>
      <c r="AZ262" s="1"/>
      <c r="BB262" s="1"/>
      <c r="BE262" s="1"/>
    </row>
    <row r="263" spans="1:57">
      <c r="A263" s="11"/>
      <c r="B263" s="319"/>
      <c r="C263" s="11"/>
      <c r="D263" s="11"/>
      <c r="F263" s="11"/>
      <c r="G263" s="11"/>
      <c r="H263" s="11"/>
      <c r="I263" s="11"/>
      <c r="J263" s="360"/>
      <c r="K263" s="360"/>
      <c r="L263" s="11"/>
      <c r="M263" s="11"/>
      <c r="N263" s="11"/>
      <c r="O263" s="11"/>
      <c r="P263" s="11"/>
      <c r="T263" s="11"/>
      <c r="U263" s="11"/>
      <c r="Z263" s="11"/>
      <c r="AA263" s="11"/>
      <c r="AB263" s="11"/>
      <c r="AC263" s="11"/>
      <c r="AE263" s="1"/>
      <c r="AG263" s="1"/>
      <c r="AO263" s="1"/>
      <c r="AQ263" s="1"/>
      <c r="AS263" s="1"/>
      <c r="AX263" s="1"/>
      <c r="AY263" s="1"/>
      <c r="AZ263" s="1"/>
      <c r="BB263" s="1"/>
      <c r="BE263" s="1"/>
    </row>
    <row r="264" spans="1:57">
      <c r="A264" s="11"/>
      <c r="B264" s="319"/>
      <c r="C264" s="11"/>
      <c r="D264" s="11"/>
      <c r="F264" s="11"/>
      <c r="G264" s="11"/>
      <c r="H264" s="11"/>
      <c r="I264" s="11"/>
      <c r="J264" s="360"/>
      <c r="K264" s="360"/>
      <c r="L264" s="11"/>
      <c r="M264" s="11"/>
      <c r="N264" s="11"/>
      <c r="O264" s="11"/>
      <c r="P264" s="11"/>
      <c r="T264" s="11"/>
      <c r="U264" s="11"/>
      <c r="Z264" s="11"/>
      <c r="AA264" s="11"/>
      <c r="AB264" s="11"/>
      <c r="AC264" s="11"/>
      <c r="AE264" s="1"/>
      <c r="AG264" s="1"/>
      <c r="AO264" s="1"/>
      <c r="AQ264" s="1"/>
      <c r="AS264" s="1"/>
      <c r="AX264" s="1"/>
      <c r="AY264" s="1"/>
      <c r="AZ264" s="1"/>
      <c r="BB264" s="1"/>
      <c r="BE264" s="1"/>
    </row>
    <row r="265" spans="1:57">
      <c r="A265" s="11"/>
      <c r="B265" s="319"/>
      <c r="C265" s="11"/>
      <c r="D265" s="11"/>
      <c r="F265" s="11"/>
      <c r="G265" s="11"/>
      <c r="H265" s="11"/>
      <c r="I265" s="11"/>
      <c r="J265" s="360"/>
      <c r="K265" s="360"/>
      <c r="L265" s="11"/>
      <c r="M265" s="11"/>
      <c r="N265" s="11"/>
      <c r="O265" s="11"/>
      <c r="P265" s="11"/>
      <c r="T265" s="11"/>
      <c r="U265" s="11"/>
      <c r="Z265" s="11"/>
      <c r="AA265" s="11"/>
      <c r="AB265" s="11"/>
      <c r="AC265" s="11"/>
      <c r="AE265" s="1"/>
      <c r="AG265" s="1"/>
      <c r="AO265" s="1"/>
      <c r="AQ265" s="1"/>
      <c r="AS265" s="1"/>
      <c r="AX265" s="1"/>
      <c r="AY265" s="1"/>
      <c r="AZ265" s="1"/>
      <c r="BB265" s="1"/>
      <c r="BE265" s="1"/>
    </row>
    <row r="266" spans="1:57">
      <c r="A266" s="11"/>
      <c r="B266" s="319"/>
      <c r="C266" s="11"/>
      <c r="D266" s="11"/>
      <c r="F266" s="11"/>
      <c r="G266" s="11"/>
      <c r="H266" s="11"/>
      <c r="I266" s="11"/>
      <c r="J266" s="360"/>
      <c r="K266" s="360"/>
      <c r="L266" s="11"/>
      <c r="M266" s="11"/>
      <c r="N266" s="11"/>
      <c r="O266" s="11"/>
      <c r="P266" s="11"/>
      <c r="T266" s="11"/>
      <c r="U266" s="11"/>
      <c r="Z266" s="11"/>
      <c r="AA266" s="11"/>
      <c r="AB266" s="11"/>
      <c r="AC266" s="11"/>
      <c r="AE266" s="1"/>
      <c r="AG266" s="1"/>
      <c r="AO266" s="1"/>
      <c r="AQ266" s="1"/>
      <c r="AS266" s="1"/>
      <c r="AX266" s="1"/>
      <c r="AY266" s="1"/>
      <c r="AZ266" s="1"/>
      <c r="BB266" s="1"/>
      <c r="BE266" s="1"/>
    </row>
    <row r="267" spans="1:57">
      <c r="A267" s="11"/>
      <c r="B267" s="319"/>
      <c r="C267" s="11"/>
      <c r="D267" s="11"/>
      <c r="F267" s="11"/>
      <c r="G267" s="11"/>
      <c r="H267" s="11"/>
      <c r="I267" s="11"/>
      <c r="J267" s="360"/>
      <c r="K267" s="360"/>
      <c r="L267" s="11"/>
      <c r="M267" s="11"/>
      <c r="N267" s="11"/>
      <c r="O267" s="11"/>
      <c r="P267" s="11"/>
      <c r="T267" s="11"/>
      <c r="U267" s="11"/>
      <c r="Z267" s="11"/>
      <c r="AA267" s="11"/>
      <c r="AB267" s="11"/>
      <c r="AC267" s="11"/>
      <c r="AE267" s="1"/>
      <c r="AG267" s="1"/>
      <c r="AO267" s="1"/>
      <c r="AQ267" s="1"/>
      <c r="AS267" s="1"/>
      <c r="AX267" s="1"/>
      <c r="AY267" s="1"/>
      <c r="AZ267" s="1"/>
      <c r="BB267" s="1"/>
      <c r="BE267" s="1"/>
    </row>
    <row r="268" spans="1:57">
      <c r="A268" s="11"/>
      <c r="B268" s="319"/>
      <c r="C268" s="11"/>
      <c r="D268" s="11"/>
      <c r="F268" s="11"/>
      <c r="G268" s="11"/>
      <c r="H268" s="11"/>
      <c r="I268" s="11"/>
      <c r="J268" s="360"/>
      <c r="K268" s="360"/>
      <c r="L268" s="11"/>
      <c r="M268" s="11"/>
      <c r="N268" s="11"/>
      <c r="O268" s="11"/>
      <c r="P268" s="11"/>
      <c r="T268" s="11"/>
      <c r="U268" s="11"/>
      <c r="Z268" s="11"/>
      <c r="AA268" s="11"/>
      <c r="AB268" s="11"/>
      <c r="AC268" s="11"/>
      <c r="AE268" s="1"/>
      <c r="AG268" s="1"/>
      <c r="AO268" s="1"/>
      <c r="AQ268" s="1"/>
      <c r="AS268" s="1"/>
      <c r="AX268" s="1"/>
      <c r="AY268" s="1"/>
      <c r="AZ268" s="1"/>
      <c r="BB268" s="1"/>
      <c r="BE268" s="1"/>
    </row>
    <row r="269" spans="1:57">
      <c r="A269" s="11"/>
      <c r="B269" s="319"/>
      <c r="C269" s="11"/>
      <c r="D269" s="11"/>
      <c r="F269" s="11"/>
      <c r="G269" s="11"/>
      <c r="H269" s="11"/>
      <c r="I269" s="11"/>
      <c r="J269" s="360"/>
      <c r="K269" s="360"/>
      <c r="L269" s="11"/>
      <c r="M269" s="11"/>
      <c r="N269" s="11"/>
      <c r="O269" s="11"/>
      <c r="P269" s="11"/>
      <c r="T269" s="11"/>
      <c r="U269" s="11"/>
      <c r="Z269" s="11"/>
      <c r="AA269" s="11"/>
      <c r="AB269" s="11"/>
      <c r="AC269" s="11"/>
      <c r="AE269" s="1"/>
      <c r="AG269" s="1"/>
      <c r="AO269" s="1"/>
      <c r="AQ269" s="1"/>
      <c r="AS269" s="1"/>
      <c r="AX269" s="1"/>
      <c r="AY269" s="1"/>
      <c r="AZ269" s="1"/>
      <c r="BB269" s="1"/>
      <c r="BE269" s="1"/>
    </row>
    <row r="270" spans="1:57">
      <c r="A270" s="11"/>
      <c r="B270" s="319"/>
      <c r="C270" s="11"/>
      <c r="D270" s="11"/>
      <c r="F270" s="11"/>
      <c r="G270" s="11"/>
      <c r="H270" s="11"/>
      <c r="I270" s="11"/>
      <c r="J270" s="360"/>
      <c r="K270" s="360"/>
      <c r="L270" s="11"/>
      <c r="M270" s="11"/>
      <c r="N270" s="11"/>
      <c r="O270" s="11"/>
      <c r="P270" s="11"/>
      <c r="T270" s="11"/>
      <c r="U270" s="11"/>
      <c r="Z270" s="11"/>
      <c r="AA270" s="11"/>
      <c r="AB270" s="11"/>
      <c r="AC270" s="11"/>
      <c r="AE270" s="1"/>
      <c r="AG270" s="1"/>
      <c r="AO270" s="1"/>
      <c r="AQ270" s="1"/>
      <c r="AS270" s="1"/>
      <c r="AX270" s="1"/>
      <c r="AY270" s="1"/>
      <c r="AZ270" s="1"/>
      <c r="BB270" s="1"/>
      <c r="BE270" s="1"/>
    </row>
    <row r="271" spans="1:57">
      <c r="A271" s="11"/>
      <c r="B271" s="319"/>
      <c r="C271" s="11"/>
      <c r="D271" s="11"/>
      <c r="F271" s="11"/>
      <c r="G271" s="11"/>
      <c r="H271" s="11"/>
      <c r="I271" s="11"/>
      <c r="J271" s="360"/>
      <c r="K271" s="360"/>
      <c r="L271" s="11"/>
      <c r="M271" s="11"/>
      <c r="N271" s="11"/>
      <c r="O271" s="11"/>
      <c r="P271" s="11"/>
      <c r="T271" s="11"/>
      <c r="U271" s="11"/>
      <c r="Z271" s="11"/>
      <c r="AA271" s="11"/>
      <c r="AB271" s="11"/>
      <c r="AC271" s="11"/>
      <c r="AE271" s="1"/>
      <c r="AG271" s="1"/>
      <c r="AO271" s="1"/>
      <c r="AQ271" s="1"/>
      <c r="AS271" s="1"/>
      <c r="AX271" s="1"/>
      <c r="AY271" s="1"/>
      <c r="AZ271" s="1"/>
      <c r="BB271" s="1"/>
      <c r="BE271" s="1"/>
    </row>
    <row r="272" spans="1:57">
      <c r="A272" s="11"/>
      <c r="B272" s="319"/>
      <c r="C272" s="11"/>
      <c r="D272" s="11"/>
      <c r="F272" s="11"/>
      <c r="G272" s="11"/>
      <c r="H272" s="11"/>
      <c r="I272" s="11"/>
      <c r="J272" s="360"/>
      <c r="K272" s="360"/>
      <c r="L272" s="11"/>
      <c r="M272" s="11"/>
      <c r="N272" s="11"/>
      <c r="O272" s="11"/>
      <c r="P272" s="11"/>
      <c r="T272" s="11"/>
      <c r="U272" s="11"/>
      <c r="Z272" s="11"/>
      <c r="AA272" s="11"/>
      <c r="AB272" s="11"/>
      <c r="AC272" s="11"/>
      <c r="AE272" s="1"/>
      <c r="AG272" s="1"/>
      <c r="AO272" s="1"/>
      <c r="AQ272" s="1"/>
      <c r="AS272" s="1"/>
      <c r="AX272" s="1"/>
      <c r="AY272" s="1"/>
      <c r="AZ272" s="1"/>
      <c r="BB272" s="1"/>
      <c r="BE272" s="1"/>
    </row>
    <row r="273" spans="1:57">
      <c r="A273" s="11"/>
      <c r="B273" s="319"/>
      <c r="C273" s="11"/>
      <c r="D273" s="11"/>
      <c r="F273" s="11"/>
      <c r="G273" s="11"/>
      <c r="H273" s="11"/>
      <c r="I273" s="11"/>
      <c r="J273" s="360"/>
      <c r="K273" s="360"/>
      <c r="L273" s="11"/>
      <c r="M273" s="11"/>
      <c r="N273" s="11"/>
      <c r="O273" s="11"/>
      <c r="P273" s="11"/>
      <c r="T273" s="11"/>
      <c r="U273" s="11"/>
      <c r="Z273" s="11"/>
      <c r="AA273" s="11"/>
      <c r="AB273" s="11"/>
      <c r="AC273" s="11"/>
      <c r="AE273" s="1"/>
      <c r="AG273" s="1"/>
      <c r="AO273" s="1"/>
      <c r="AQ273" s="1"/>
      <c r="AS273" s="1"/>
      <c r="AX273" s="1"/>
      <c r="AY273" s="1"/>
      <c r="AZ273" s="1"/>
      <c r="BB273" s="1"/>
      <c r="BE273" s="1"/>
    </row>
    <row r="274" spans="1:57">
      <c r="A274" s="11"/>
      <c r="B274" s="319"/>
      <c r="C274" s="11"/>
      <c r="D274" s="11"/>
      <c r="F274" s="11"/>
      <c r="G274" s="11"/>
      <c r="H274" s="11"/>
      <c r="I274" s="11"/>
      <c r="J274" s="360"/>
      <c r="K274" s="360"/>
      <c r="L274" s="11"/>
      <c r="M274" s="11"/>
      <c r="N274" s="11"/>
      <c r="O274" s="11"/>
      <c r="P274" s="11"/>
      <c r="T274" s="11"/>
      <c r="U274" s="11"/>
      <c r="Z274" s="11"/>
      <c r="AA274" s="11"/>
      <c r="AB274" s="11"/>
      <c r="AC274" s="11"/>
      <c r="AE274" s="1"/>
      <c r="AG274" s="1"/>
      <c r="AO274" s="1"/>
      <c r="AQ274" s="1"/>
      <c r="AS274" s="1"/>
      <c r="AX274" s="1"/>
      <c r="AY274" s="1"/>
      <c r="AZ274" s="1"/>
      <c r="BB274" s="1"/>
      <c r="BE274" s="1"/>
    </row>
    <row r="275" spans="1:57">
      <c r="A275" s="11"/>
      <c r="B275" s="319"/>
      <c r="C275" s="11"/>
      <c r="D275" s="11"/>
      <c r="F275" s="11"/>
      <c r="G275" s="11"/>
      <c r="H275" s="11"/>
      <c r="I275" s="11"/>
      <c r="J275" s="360"/>
      <c r="K275" s="360"/>
      <c r="L275" s="11"/>
      <c r="M275" s="11"/>
      <c r="N275" s="11"/>
      <c r="O275" s="11"/>
      <c r="P275" s="11"/>
      <c r="T275" s="11"/>
      <c r="U275" s="11"/>
      <c r="Z275" s="11"/>
      <c r="AA275" s="11"/>
      <c r="AB275" s="11"/>
      <c r="AC275" s="11"/>
      <c r="AE275" s="1"/>
      <c r="AG275" s="1"/>
      <c r="AO275" s="1"/>
      <c r="AQ275" s="1"/>
      <c r="AS275" s="1"/>
      <c r="AX275" s="1"/>
      <c r="AY275" s="1"/>
      <c r="AZ275" s="1"/>
      <c r="BB275" s="1"/>
      <c r="BE275" s="1"/>
    </row>
    <row r="276" spans="1:57">
      <c r="A276" s="11"/>
      <c r="B276" s="319"/>
      <c r="C276" s="11"/>
      <c r="D276" s="11"/>
      <c r="F276" s="11"/>
      <c r="G276" s="11"/>
      <c r="H276" s="11"/>
      <c r="I276" s="11"/>
      <c r="J276" s="360"/>
      <c r="K276" s="360"/>
      <c r="L276" s="11"/>
      <c r="M276" s="11"/>
      <c r="N276" s="11"/>
      <c r="O276" s="11"/>
      <c r="P276" s="11"/>
      <c r="T276" s="11"/>
      <c r="U276" s="11"/>
      <c r="Z276" s="11"/>
      <c r="AA276" s="11"/>
      <c r="AB276" s="11"/>
      <c r="AC276" s="11"/>
      <c r="AE276" s="1"/>
      <c r="AG276" s="1"/>
      <c r="AO276" s="1"/>
      <c r="AQ276" s="1"/>
      <c r="AS276" s="1"/>
      <c r="AX276" s="1"/>
      <c r="AY276" s="1"/>
      <c r="AZ276" s="1"/>
      <c r="BB276" s="1"/>
      <c r="BE276" s="1"/>
    </row>
    <row r="277" spans="1:57">
      <c r="A277" s="11"/>
      <c r="B277" s="319"/>
      <c r="C277" s="11"/>
      <c r="D277" s="11"/>
      <c r="F277" s="11"/>
      <c r="G277" s="11"/>
      <c r="H277" s="11"/>
      <c r="I277" s="11"/>
      <c r="J277" s="360"/>
      <c r="K277" s="360"/>
      <c r="L277" s="11"/>
      <c r="M277" s="11"/>
      <c r="N277" s="11"/>
      <c r="O277" s="11"/>
      <c r="P277" s="11"/>
      <c r="T277" s="11"/>
      <c r="U277" s="11"/>
      <c r="Z277" s="11"/>
      <c r="AA277" s="11"/>
      <c r="AB277" s="11"/>
      <c r="AC277" s="11"/>
      <c r="AE277" s="1"/>
      <c r="AG277" s="1"/>
      <c r="AO277" s="1"/>
      <c r="AQ277" s="1"/>
      <c r="AS277" s="1"/>
      <c r="AX277" s="1"/>
      <c r="AY277" s="1"/>
      <c r="AZ277" s="1"/>
      <c r="BB277" s="1"/>
      <c r="BE277" s="1"/>
    </row>
    <row r="278" spans="1:57">
      <c r="A278" s="11"/>
      <c r="B278" s="319"/>
      <c r="C278" s="11"/>
      <c r="D278" s="11"/>
      <c r="F278" s="11"/>
      <c r="G278" s="11"/>
      <c r="H278" s="11"/>
      <c r="I278" s="11"/>
      <c r="J278" s="360"/>
      <c r="K278" s="360"/>
      <c r="L278" s="11"/>
      <c r="M278" s="11"/>
      <c r="N278" s="11"/>
      <c r="O278" s="11"/>
      <c r="P278" s="11"/>
      <c r="T278" s="11"/>
      <c r="U278" s="11"/>
      <c r="Z278" s="11"/>
      <c r="AA278" s="11"/>
      <c r="AB278" s="11"/>
      <c r="AC278" s="11"/>
      <c r="AE278" s="1"/>
      <c r="AG278" s="1"/>
      <c r="AO278" s="1"/>
      <c r="AQ278" s="1"/>
      <c r="AS278" s="1"/>
      <c r="AX278" s="1"/>
      <c r="AY278" s="1"/>
      <c r="AZ278" s="1"/>
      <c r="BB278" s="1"/>
      <c r="BE278" s="1"/>
    </row>
    <row r="279" spans="1:57">
      <c r="A279" s="11"/>
      <c r="B279" s="319"/>
      <c r="C279" s="11"/>
      <c r="D279" s="11"/>
      <c r="F279" s="11"/>
      <c r="G279" s="11"/>
      <c r="H279" s="11"/>
      <c r="I279" s="11"/>
      <c r="J279" s="360"/>
      <c r="K279" s="360"/>
      <c r="L279" s="11"/>
      <c r="M279" s="11"/>
      <c r="N279" s="11"/>
      <c r="O279" s="11"/>
      <c r="P279" s="11"/>
      <c r="T279" s="11"/>
      <c r="U279" s="11"/>
      <c r="Z279" s="11"/>
      <c r="AA279" s="11"/>
      <c r="AB279" s="11"/>
      <c r="AC279" s="11"/>
      <c r="AE279" s="1"/>
      <c r="AG279" s="1"/>
      <c r="AO279" s="1"/>
      <c r="AQ279" s="1"/>
      <c r="AS279" s="1"/>
      <c r="AX279" s="1"/>
      <c r="AY279" s="1"/>
      <c r="AZ279" s="1"/>
      <c r="BB279" s="1"/>
      <c r="BE279" s="1"/>
    </row>
    <row r="280" spans="1:57">
      <c r="A280" s="11"/>
      <c r="B280" s="319"/>
      <c r="C280" s="11"/>
      <c r="D280" s="11"/>
      <c r="F280" s="11"/>
      <c r="G280" s="11"/>
      <c r="H280" s="11"/>
      <c r="I280" s="11"/>
      <c r="J280" s="360"/>
      <c r="K280" s="360"/>
      <c r="L280" s="11"/>
      <c r="M280" s="11"/>
      <c r="N280" s="11"/>
      <c r="O280" s="11"/>
      <c r="P280" s="11"/>
      <c r="T280" s="11"/>
      <c r="U280" s="11"/>
      <c r="Z280" s="11"/>
      <c r="AA280" s="11"/>
      <c r="AB280" s="11"/>
      <c r="AC280" s="11"/>
      <c r="AE280" s="1"/>
      <c r="AG280" s="1"/>
      <c r="AO280" s="1"/>
      <c r="AQ280" s="1"/>
      <c r="AS280" s="1"/>
      <c r="AX280" s="1"/>
      <c r="AY280" s="1"/>
      <c r="AZ280" s="1"/>
      <c r="BB280" s="1"/>
      <c r="BE280" s="1"/>
    </row>
    <row r="281" spans="1:57">
      <c r="A281" s="11"/>
      <c r="B281" s="319"/>
      <c r="C281" s="11"/>
      <c r="D281" s="11"/>
      <c r="F281" s="11"/>
      <c r="G281" s="11"/>
      <c r="H281" s="11"/>
      <c r="I281" s="11"/>
      <c r="J281" s="360"/>
      <c r="K281" s="360"/>
      <c r="L281" s="11"/>
      <c r="M281" s="11"/>
      <c r="N281" s="11"/>
      <c r="O281" s="11"/>
      <c r="P281" s="11"/>
      <c r="T281" s="11"/>
      <c r="U281" s="11"/>
      <c r="Z281" s="11"/>
      <c r="AA281" s="11"/>
      <c r="AB281" s="11"/>
      <c r="AC281" s="11"/>
      <c r="AE281" s="1"/>
      <c r="AG281" s="1"/>
      <c r="AO281" s="1"/>
      <c r="AQ281" s="1"/>
      <c r="AS281" s="1"/>
      <c r="AX281" s="1"/>
      <c r="AY281" s="1"/>
      <c r="AZ281" s="1"/>
      <c r="BB281" s="1"/>
      <c r="BE281" s="1"/>
    </row>
    <row r="282" spans="1:57">
      <c r="A282" s="11"/>
      <c r="B282" s="319"/>
      <c r="C282" s="11"/>
      <c r="D282" s="11"/>
      <c r="F282" s="11"/>
      <c r="G282" s="11"/>
      <c r="H282" s="11"/>
      <c r="I282" s="11"/>
      <c r="J282" s="360"/>
      <c r="K282" s="360"/>
      <c r="L282" s="11"/>
      <c r="M282" s="11"/>
      <c r="N282" s="11"/>
      <c r="O282" s="11"/>
      <c r="P282" s="11"/>
      <c r="T282" s="11"/>
      <c r="U282" s="11"/>
      <c r="Z282" s="11"/>
      <c r="AA282" s="11"/>
      <c r="AB282" s="11"/>
      <c r="AC282" s="11"/>
      <c r="AE282" s="1"/>
      <c r="AG282" s="1"/>
      <c r="AO282" s="1"/>
      <c r="AQ282" s="1"/>
      <c r="AS282" s="1"/>
      <c r="AX282" s="1"/>
      <c r="AY282" s="1"/>
      <c r="AZ282" s="1"/>
      <c r="BB282" s="1"/>
      <c r="BE282" s="1"/>
    </row>
    <row r="283" spans="1:57">
      <c r="A283" s="11"/>
      <c r="B283" s="319"/>
      <c r="C283" s="11"/>
      <c r="D283" s="11"/>
      <c r="F283" s="11"/>
      <c r="G283" s="11"/>
      <c r="H283" s="11"/>
      <c r="I283" s="11"/>
      <c r="J283" s="360"/>
      <c r="K283" s="360"/>
      <c r="L283" s="11"/>
      <c r="M283" s="11"/>
      <c r="N283" s="11"/>
      <c r="O283" s="11"/>
      <c r="P283" s="11"/>
      <c r="T283" s="11"/>
      <c r="U283" s="11"/>
      <c r="Z283" s="11"/>
      <c r="AA283" s="11"/>
      <c r="AB283" s="11"/>
      <c r="AC283" s="11"/>
      <c r="AE283" s="1"/>
      <c r="AG283" s="1"/>
      <c r="AO283" s="1"/>
      <c r="AQ283" s="1"/>
      <c r="AS283" s="1"/>
      <c r="AX283" s="1"/>
      <c r="AY283" s="1"/>
      <c r="AZ283" s="1"/>
      <c r="BB283" s="1"/>
      <c r="BE283" s="1"/>
    </row>
    <row r="284" spans="1:57">
      <c r="A284" s="11"/>
      <c r="B284" s="319"/>
      <c r="C284" s="11"/>
      <c r="D284" s="11"/>
      <c r="F284" s="11"/>
      <c r="G284" s="11"/>
      <c r="H284" s="11"/>
      <c r="I284" s="11"/>
      <c r="J284" s="360"/>
      <c r="K284" s="360"/>
      <c r="L284" s="11"/>
      <c r="M284" s="11"/>
      <c r="N284" s="11"/>
      <c r="O284" s="11"/>
      <c r="P284" s="11"/>
      <c r="T284" s="11"/>
      <c r="U284" s="11"/>
      <c r="Z284" s="11"/>
      <c r="AA284" s="11"/>
      <c r="AB284" s="11"/>
      <c r="AC284" s="11"/>
      <c r="AE284" s="1"/>
      <c r="AG284" s="1"/>
      <c r="AO284" s="1"/>
      <c r="AQ284" s="1"/>
      <c r="AS284" s="1"/>
      <c r="AX284" s="1"/>
      <c r="AY284" s="1"/>
      <c r="AZ284" s="1"/>
      <c r="BB284" s="1"/>
      <c r="BE284" s="1"/>
    </row>
    <row r="285" spans="1:57">
      <c r="A285" s="11"/>
      <c r="B285" s="319"/>
      <c r="C285" s="11"/>
      <c r="D285" s="11"/>
      <c r="F285" s="11"/>
      <c r="G285" s="11"/>
      <c r="H285" s="11"/>
      <c r="I285" s="11"/>
      <c r="J285" s="360"/>
      <c r="K285" s="360"/>
      <c r="L285" s="11"/>
      <c r="M285" s="11"/>
      <c r="N285" s="11"/>
      <c r="O285" s="11"/>
      <c r="P285" s="11"/>
      <c r="T285" s="11"/>
      <c r="U285" s="11"/>
      <c r="Z285" s="11"/>
      <c r="AA285" s="11"/>
      <c r="AB285" s="11"/>
      <c r="AC285" s="11"/>
      <c r="AE285" s="1"/>
      <c r="AG285" s="1"/>
      <c r="AO285" s="1"/>
      <c r="AQ285" s="1"/>
      <c r="AS285" s="1"/>
      <c r="AX285" s="1"/>
      <c r="AY285" s="1"/>
      <c r="AZ285" s="1"/>
      <c r="BB285" s="1"/>
      <c r="BE285" s="1"/>
    </row>
    <row r="286" spans="1:57">
      <c r="A286" s="11"/>
      <c r="B286" s="319"/>
      <c r="C286" s="11"/>
      <c r="D286" s="11"/>
      <c r="F286" s="11"/>
      <c r="G286" s="11"/>
      <c r="H286" s="11"/>
      <c r="I286" s="11"/>
      <c r="J286" s="360"/>
      <c r="K286" s="360"/>
      <c r="L286" s="11"/>
      <c r="M286" s="11"/>
      <c r="N286" s="11"/>
      <c r="O286" s="11"/>
      <c r="P286" s="11"/>
      <c r="T286" s="11"/>
      <c r="U286" s="11"/>
      <c r="Z286" s="11"/>
      <c r="AA286" s="11"/>
      <c r="AB286" s="11"/>
      <c r="AC286" s="11"/>
      <c r="AE286" s="1"/>
      <c r="AG286" s="1"/>
      <c r="AO286" s="1"/>
      <c r="AQ286" s="1"/>
      <c r="AS286" s="1"/>
      <c r="AX286" s="1"/>
      <c r="AY286" s="1"/>
      <c r="AZ286" s="1"/>
      <c r="BB286" s="1"/>
      <c r="BE286" s="1"/>
    </row>
    <row r="287" spans="1:57">
      <c r="A287" s="11"/>
      <c r="B287" s="319"/>
      <c r="C287" s="11"/>
      <c r="D287" s="11"/>
      <c r="F287" s="11"/>
      <c r="G287" s="11"/>
      <c r="H287" s="11"/>
      <c r="I287" s="11"/>
      <c r="J287" s="360"/>
      <c r="K287" s="360"/>
      <c r="L287" s="11"/>
      <c r="M287" s="11"/>
      <c r="N287" s="11"/>
      <c r="O287" s="11"/>
      <c r="P287" s="11"/>
      <c r="T287" s="11"/>
      <c r="U287" s="11"/>
      <c r="Z287" s="11"/>
      <c r="AA287" s="11"/>
      <c r="AB287" s="11"/>
      <c r="AC287" s="11"/>
      <c r="AE287" s="1"/>
      <c r="AG287" s="1"/>
      <c r="AO287" s="1"/>
      <c r="AQ287" s="1"/>
      <c r="AS287" s="1"/>
      <c r="AX287" s="1"/>
      <c r="AY287" s="1"/>
      <c r="AZ287" s="1"/>
      <c r="BB287" s="1"/>
      <c r="BE287" s="1"/>
    </row>
    <row r="288" spans="1:57">
      <c r="A288" s="11"/>
      <c r="B288" s="319"/>
      <c r="C288" s="11"/>
      <c r="D288" s="11"/>
      <c r="F288" s="11"/>
      <c r="G288" s="11"/>
      <c r="H288" s="11"/>
      <c r="I288" s="11"/>
      <c r="J288" s="360"/>
      <c r="K288" s="360"/>
      <c r="L288" s="11"/>
      <c r="M288" s="11"/>
      <c r="N288" s="11"/>
      <c r="O288" s="11"/>
      <c r="P288" s="11"/>
      <c r="T288" s="11"/>
      <c r="U288" s="11"/>
      <c r="Z288" s="11"/>
      <c r="AA288" s="11"/>
      <c r="AB288" s="11"/>
      <c r="AC288" s="11"/>
      <c r="AE288" s="1"/>
      <c r="AG288" s="1"/>
      <c r="AO288" s="1"/>
      <c r="AQ288" s="1"/>
      <c r="AS288" s="1"/>
      <c r="AX288" s="1"/>
      <c r="AY288" s="1"/>
      <c r="AZ288" s="1"/>
      <c r="BB288" s="1"/>
      <c r="BE288" s="1"/>
    </row>
    <row r="289" spans="1:57">
      <c r="A289" s="11"/>
      <c r="B289" s="319"/>
      <c r="C289" s="11"/>
      <c r="D289" s="11"/>
      <c r="F289" s="11"/>
      <c r="G289" s="11"/>
      <c r="H289" s="11"/>
      <c r="I289" s="11"/>
      <c r="J289" s="360"/>
      <c r="K289" s="360"/>
      <c r="L289" s="11"/>
      <c r="M289" s="11"/>
      <c r="N289" s="11"/>
      <c r="O289" s="11"/>
      <c r="P289" s="11"/>
      <c r="T289" s="11"/>
      <c r="U289" s="11"/>
      <c r="Z289" s="11"/>
      <c r="AA289" s="11"/>
      <c r="AB289" s="11"/>
      <c r="AC289" s="11"/>
      <c r="AE289" s="1"/>
      <c r="AG289" s="1"/>
      <c r="AO289" s="1"/>
      <c r="AQ289" s="1"/>
      <c r="AS289" s="1"/>
      <c r="AX289" s="1"/>
      <c r="AY289" s="1"/>
      <c r="AZ289" s="1"/>
      <c r="BB289" s="1"/>
      <c r="BE289" s="1"/>
    </row>
    <row r="290" spans="1:57">
      <c r="A290" s="11"/>
      <c r="B290" s="319"/>
      <c r="C290" s="11"/>
      <c r="D290" s="11"/>
      <c r="F290" s="11"/>
      <c r="G290" s="11"/>
      <c r="H290" s="11"/>
      <c r="I290" s="11"/>
      <c r="J290" s="360"/>
      <c r="K290" s="360"/>
      <c r="L290" s="11"/>
      <c r="M290" s="11"/>
      <c r="N290" s="11"/>
      <c r="O290" s="11"/>
      <c r="P290" s="11"/>
      <c r="T290" s="11"/>
      <c r="U290" s="11"/>
      <c r="Z290" s="11"/>
      <c r="AA290" s="11"/>
      <c r="AB290" s="11"/>
      <c r="AC290" s="11"/>
      <c r="AE290" s="1"/>
      <c r="AG290" s="1"/>
      <c r="AO290" s="1"/>
      <c r="AQ290" s="1"/>
      <c r="AS290" s="1"/>
      <c r="AX290" s="1"/>
      <c r="AY290" s="1"/>
      <c r="AZ290" s="1"/>
      <c r="BB290" s="1"/>
      <c r="BE290" s="1"/>
    </row>
    <row r="291" spans="1:57">
      <c r="A291" s="11"/>
      <c r="B291" s="319"/>
      <c r="C291" s="11"/>
      <c r="D291" s="11"/>
      <c r="F291" s="11"/>
      <c r="G291" s="11"/>
      <c r="H291" s="11"/>
      <c r="I291" s="11"/>
      <c r="J291" s="360"/>
      <c r="K291" s="360"/>
      <c r="L291" s="11"/>
      <c r="M291" s="11"/>
      <c r="N291" s="11"/>
      <c r="O291" s="11"/>
      <c r="P291" s="11"/>
      <c r="T291" s="11"/>
      <c r="U291" s="11"/>
      <c r="Z291" s="11"/>
      <c r="AA291" s="11"/>
      <c r="AB291" s="11"/>
      <c r="AC291" s="11"/>
      <c r="AE291" s="1"/>
      <c r="AG291" s="1"/>
      <c r="AO291" s="1"/>
      <c r="AQ291" s="1"/>
      <c r="AS291" s="1"/>
      <c r="AX291" s="1"/>
      <c r="AY291" s="1"/>
      <c r="AZ291" s="1"/>
      <c r="BB291" s="1"/>
      <c r="BE291" s="1"/>
    </row>
    <row r="292" spans="1:57">
      <c r="A292" s="11"/>
      <c r="B292" s="319"/>
      <c r="C292" s="11"/>
      <c r="D292" s="11"/>
      <c r="F292" s="11"/>
      <c r="G292" s="11"/>
      <c r="H292" s="11"/>
      <c r="I292" s="11"/>
      <c r="J292" s="360"/>
      <c r="K292" s="360"/>
      <c r="L292" s="11"/>
      <c r="M292" s="11"/>
      <c r="N292" s="11"/>
      <c r="O292" s="11"/>
      <c r="P292" s="11"/>
      <c r="T292" s="11"/>
      <c r="U292" s="11"/>
      <c r="Z292" s="11"/>
      <c r="AA292" s="11"/>
      <c r="AB292" s="11"/>
      <c r="AC292" s="11"/>
      <c r="AE292" s="1"/>
      <c r="AG292" s="1"/>
      <c r="AO292" s="1"/>
      <c r="AQ292" s="1"/>
      <c r="AS292" s="1"/>
      <c r="AX292" s="1"/>
      <c r="AY292" s="1"/>
      <c r="AZ292" s="1"/>
      <c r="BB292" s="1"/>
      <c r="BE292" s="1"/>
    </row>
    <row r="293" spans="1:57">
      <c r="A293" s="11"/>
      <c r="B293" s="319"/>
      <c r="C293" s="11"/>
      <c r="D293" s="11"/>
      <c r="F293" s="11"/>
      <c r="G293" s="11"/>
      <c r="H293" s="11"/>
      <c r="I293" s="11"/>
      <c r="J293" s="360"/>
      <c r="K293" s="360"/>
      <c r="L293" s="11"/>
      <c r="M293" s="11"/>
      <c r="N293" s="11"/>
      <c r="O293" s="11"/>
      <c r="P293" s="11"/>
      <c r="T293" s="11"/>
      <c r="U293" s="11"/>
      <c r="Z293" s="11"/>
      <c r="AA293" s="11"/>
      <c r="AB293" s="11"/>
      <c r="AC293" s="11"/>
      <c r="AE293" s="1"/>
      <c r="AG293" s="1"/>
      <c r="AO293" s="1"/>
      <c r="AQ293" s="1"/>
      <c r="AS293" s="1"/>
      <c r="AX293" s="1"/>
      <c r="AY293" s="1"/>
      <c r="AZ293" s="1"/>
      <c r="BB293" s="1"/>
      <c r="BE293" s="1"/>
    </row>
    <row r="294" spans="1:57">
      <c r="A294" s="11"/>
      <c r="B294" s="319"/>
      <c r="C294" s="11"/>
      <c r="D294" s="11"/>
      <c r="F294" s="11"/>
      <c r="G294" s="11"/>
      <c r="H294" s="11"/>
      <c r="I294" s="11"/>
      <c r="J294" s="360"/>
      <c r="K294" s="360"/>
      <c r="L294" s="11"/>
      <c r="M294" s="11"/>
      <c r="N294" s="11"/>
      <c r="O294" s="11"/>
      <c r="P294" s="11"/>
      <c r="T294" s="11"/>
      <c r="U294" s="11"/>
      <c r="Z294" s="11"/>
      <c r="AA294" s="11"/>
      <c r="AB294" s="11"/>
      <c r="AC294" s="11"/>
      <c r="AE294" s="1"/>
      <c r="AG294" s="1"/>
      <c r="AO294" s="1"/>
      <c r="AQ294" s="1"/>
      <c r="AS294" s="1"/>
      <c r="AX294" s="1"/>
      <c r="AY294" s="1"/>
      <c r="AZ294" s="1"/>
      <c r="BB294" s="1"/>
      <c r="BE294" s="1"/>
    </row>
    <row r="295" spans="1:57">
      <c r="A295" s="11"/>
      <c r="B295" s="319"/>
      <c r="C295" s="11"/>
      <c r="D295" s="11"/>
      <c r="F295" s="11"/>
      <c r="G295" s="11"/>
      <c r="H295" s="11"/>
      <c r="I295" s="11"/>
      <c r="J295" s="360"/>
      <c r="K295" s="360"/>
      <c r="L295" s="11"/>
      <c r="M295" s="11"/>
      <c r="N295" s="11"/>
      <c r="O295" s="11"/>
      <c r="P295" s="11"/>
      <c r="T295" s="11"/>
      <c r="U295" s="11"/>
      <c r="Z295" s="11"/>
      <c r="AA295" s="11"/>
      <c r="AB295" s="11"/>
      <c r="AC295" s="11"/>
      <c r="AE295" s="1"/>
      <c r="AG295" s="1"/>
      <c r="AO295" s="1"/>
      <c r="AQ295" s="1"/>
      <c r="AS295" s="1"/>
      <c r="AX295" s="1"/>
      <c r="AY295" s="1"/>
      <c r="AZ295" s="1"/>
      <c r="BB295" s="1"/>
      <c r="BE295" s="1"/>
    </row>
    <row r="296" spans="1:57">
      <c r="A296" s="11"/>
      <c r="B296" s="319"/>
      <c r="C296" s="11"/>
      <c r="D296" s="11"/>
      <c r="F296" s="11"/>
      <c r="G296" s="11"/>
      <c r="H296" s="11"/>
      <c r="I296" s="11"/>
      <c r="J296" s="360"/>
      <c r="K296" s="360"/>
      <c r="L296" s="11"/>
      <c r="M296" s="11"/>
      <c r="N296" s="11"/>
      <c r="O296" s="11"/>
      <c r="P296" s="11"/>
      <c r="T296" s="11"/>
      <c r="U296" s="11"/>
      <c r="Z296" s="11"/>
      <c r="AA296" s="11"/>
      <c r="AB296" s="11"/>
      <c r="AC296" s="11"/>
      <c r="AE296" s="1"/>
      <c r="AG296" s="1"/>
      <c r="AO296" s="1"/>
      <c r="AQ296" s="1"/>
      <c r="AS296" s="1"/>
      <c r="AX296" s="1"/>
      <c r="AY296" s="1"/>
      <c r="AZ296" s="1"/>
      <c r="BB296" s="1"/>
      <c r="BE296" s="1"/>
    </row>
    <row r="297" spans="1:57">
      <c r="A297" s="11"/>
      <c r="B297" s="319"/>
      <c r="C297" s="11"/>
      <c r="D297" s="11"/>
      <c r="F297" s="11"/>
      <c r="G297" s="11"/>
      <c r="H297" s="11"/>
      <c r="I297" s="11"/>
      <c r="J297" s="360"/>
      <c r="K297" s="360"/>
      <c r="L297" s="11"/>
      <c r="M297" s="11"/>
      <c r="N297" s="11"/>
      <c r="O297" s="11"/>
      <c r="P297" s="11"/>
      <c r="T297" s="11"/>
      <c r="U297" s="11"/>
      <c r="Z297" s="11"/>
      <c r="AA297" s="11"/>
      <c r="AB297" s="11"/>
      <c r="AC297" s="11"/>
      <c r="AE297" s="1"/>
      <c r="AG297" s="1"/>
      <c r="AO297" s="1"/>
      <c r="AQ297" s="1"/>
      <c r="AS297" s="1"/>
      <c r="AX297" s="1"/>
      <c r="AY297" s="1"/>
      <c r="AZ297" s="1"/>
      <c r="BB297" s="1"/>
      <c r="BE297" s="1"/>
    </row>
    <row r="298" spans="1:57">
      <c r="A298" s="11"/>
      <c r="B298" s="319"/>
      <c r="C298" s="11"/>
      <c r="D298" s="11"/>
      <c r="F298" s="11"/>
      <c r="G298" s="11"/>
      <c r="H298" s="11"/>
      <c r="I298" s="11"/>
      <c r="J298" s="360"/>
      <c r="K298" s="360"/>
      <c r="L298" s="11"/>
      <c r="M298" s="11"/>
      <c r="N298" s="11"/>
      <c r="O298" s="11"/>
      <c r="P298" s="11"/>
      <c r="T298" s="11"/>
      <c r="U298" s="11"/>
      <c r="Z298" s="11"/>
      <c r="AA298" s="11"/>
      <c r="AB298" s="11"/>
      <c r="AC298" s="11"/>
      <c r="AE298" s="1"/>
      <c r="AG298" s="1"/>
      <c r="AO298" s="1"/>
      <c r="AQ298" s="1"/>
      <c r="AS298" s="1"/>
      <c r="AX298" s="1"/>
      <c r="AY298" s="1"/>
      <c r="AZ298" s="1"/>
      <c r="BB298" s="1"/>
      <c r="BE298" s="1"/>
    </row>
    <row r="299" spans="1:57">
      <c r="A299" s="11"/>
      <c r="B299" s="319"/>
      <c r="C299" s="11"/>
      <c r="D299" s="11"/>
      <c r="F299" s="11"/>
      <c r="G299" s="11"/>
      <c r="H299" s="11"/>
      <c r="I299" s="11"/>
      <c r="J299" s="360"/>
      <c r="K299" s="360"/>
      <c r="L299" s="11"/>
      <c r="M299" s="11"/>
      <c r="N299" s="11"/>
      <c r="O299" s="11"/>
      <c r="P299" s="11"/>
      <c r="T299" s="11"/>
      <c r="U299" s="11"/>
      <c r="Z299" s="11"/>
      <c r="AA299" s="11"/>
      <c r="AB299" s="11"/>
      <c r="AC299" s="11"/>
      <c r="AE299" s="1"/>
      <c r="AG299" s="1"/>
      <c r="AO299" s="1"/>
      <c r="AQ299" s="1"/>
      <c r="AS299" s="1"/>
      <c r="AX299" s="1"/>
      <c r="AY299" s="1"/>
      <c r="AZ299" s="1"/>
      <c r="BB299" s="1"/>
      <c r="BE299" s="1"/>
    </row>
    <row r="300" spans="1:57">
      <c r="A300" s="11"/>
      <c r="B300" s="319"/>
      <c r="C300" s="11"/>
      <c r="D300" s="11"/>
      <c r="F300" s="11"/>
      <c r="G300" s="11"/>
      <c r="H300" s="11"/>
      <c r="I300" s="11"/>
      <c r="J300" s="360"/>
      <c r="K300" s="360"/>
      <c r="L300" s="11"/>
      <c r="M300" s="11"/>
      <c r="N300" s="11"/>
      <c r="O300" s="11"/>
      <c r="P300" s="11"/>
      <c r="T300" s="11"/>
      <c r="U300" s="11"/>
      <c r="Z300" s="11"/>
      <c r="AA300" s="11"/>
      <c r="AB300" s="11"/>
      <c r="AC300" s="11"/>
      <c r="AE300" s="1"/>
      <c r="AG300" s="1"/>
      <c r="AO300" s="1"/>
      <c r="AQ300" s="1"/>
      <c r="AS300" s="1"/>
      <c r="AX300" s="1"/>
      <c r="AY300" s="1"/>
      <c r="AZ300" s="1"/>
      <c r="BB300" s="1"/>
      <c r="BE300" s="1"/>
    </row>
    <row r="301" spans="1:57">
      <c r="A301" s="11"/>
      <c r="B301" s="319"/>
      <c r="C301" s="11"/>
      <c r="D301" s="11"/>
      <c r="F301" s="11"/>
      <c r="G301" s="11"/>
      <c r="H301" s="11"/>
      <c r="I301" s="11"/>
      <c r="J301" s="360"/>
      <c r="K301" s="360"/>
      <c r="L301" s="11"/>
      <c r="M301" s="11"/>
      <c r="N301" s="11"/>
      <c r="O301" s="11"/>
      <c r="P301" s="11"/>
      <c r="T301" s="11"/>
      <c r="U301" s="11"/>
      <c r="Z301" s="11"/>
      <c r="AA301" s="11"/>
      <c r="AB301" s="11"/>
      <c r="AC301" s="11"/>
      <c r="AE301" s="1"/>
      <c r="AG301" s="1"/>
      <c r="AO301" s="1"/>
      <c r="AQ301" s="1"/>
      <c r="AS301" s="1"/>
      <c r="AX301" s="1"/>
      <c r="AY301" s="1"/>
      <c r="AZ301" s="1"/>
      <c r="BB301" s="1"/>
      <c r="BE301" s="1"/>
    </row>
    <row r="302" spans="1:57">
      <c r="A302" s="11"/>
      <c r="B302" s="319"/>
      <c r="C302" s="11"/>
      <c r="D302" s="11"/>
      <c r="F302" s="11"/>
      <c r="G302" s="11"/>
      <c r="H302" s="11"/>
      <c r="I302" s="11"/>
      <c r="J302" s="360"/>
      <c r="K302" s="360"/>
      <c r="L302" s="11"/>
      <c r="M302" s="11"/>
      <c r="N302" s="11"/>
      <c r="O302" s="11"/>
      <c r="P302" s="11"/>
      <c r="T302" s="11"/>
      <c r="U302" s="11"/>
      <c r="Z302" s="11"/>
      <c r="AA302" s="11"/>
      <c r="AB302" s="11"/>
      <c r="AC302" s="11"/>
      <c r="AE302" s="1"/>
      <c r="AG302" s="1"/>
      <c r="AO302" s="1"/>
      <c r="AQ302" s="1"/>
      <c r="AS302" s="1"/>
      <c r="AX302" s="1"/>
      <c r="AY302" s="1"/>
      <c r="AZ302" s="1"/>
      <c r="BB302" s="1"/>
      <c r="BE302" s="1"/>
    </row>
    <row r="303" spans="1:57">
      <c r="A303" s="11"/>
      <c r="B303" s="319"/>
      <c r="C303" s="11"/>
      <c r="D303" s="11"/>
      <c r="F303" s="11"/>
      <c r="G303" s="11"/>
      <c r="H303" s="11"/>
      <c r="I303" s="11"/>
      <c r="J303" s="360"/>
      <c r="K303" s="360"/>
      <c r="L303" s="11"/>
      <c r="M303" s="11"/>
      <c r="N303" s="11"/>
      <c r="O303" s="11"/>
      <c r="P303" s="11"/>
      <c r="T303" s="11"/>
      <c r="U303" s="11"/>
      <c r="Z303" s="11"/>
      <c r="AA303" s="11"/>
      <c r="AB303" s="11"/>
      <c r="AC303" s="11"/>
      <c r="AE303" s="1"/>
      <c r="AG303" s="1"/>
      <c r="AO303" s="1"/>
      <c r="AQ303" s="1"/>
      <c r="AS303" s="1"/>
      <c r="AX303" s="1"/>
      <c r="AY303" s="1"/>
      <c r="AZ303" s="1"/>
      <c r="BB303" s="1"/>
      <c r="BE303" s="1"/>
    </row>
    <row r="304" spans="1:57">
      <c r="A304" s="11"/>
      <c r="B304" s="319"/>
      <c r="C304" s="11"/>
      <c r="D304" s="11"/>
      <c r="F304" s="11"/>
      <c r="G304" s="11"/>
      <c r="H304" s="11"/>
      <c r="I304" s="11"/>
      <c r="J304" s="360"/>
      <c r="K304" s="360"/>
      <c r="L304" s="11"/>
      <c r="M304" s="11"/>
      <c r="N304" s="11"/>
      <c r="O304" s="11"/>
      <c r="P304" s="11"/>
      <c r="T304" s="11"/>
      <c r="U304" s="11"/>
      <c r="Z304" s="11"/>
      <c r="AA304" s="11"/>
      <c r="AB304" s="11"/>
      <c r="AC304" s="11"/>
      <c r="AE304" s="1"/>
      <c r="AG304" s="1"/>
      <c r="AO304" s="1"/>
      <c r="AQ304" s="1"/>
      <c r="AS304" s="1"/>
      <c r="AX304" s="1"/>
      <c r="AY304" s="1"/>
      <c r="AZ304" s="1"/>
      <c r="BB304" s="1"/>
      <c r="BE304" s="1"/>
    </row>
    <row r="305" spans="1:57">
      <c r="A305" s="11"/>
      <c r="B305" s="319"/>
      <c r="C305" s="11"/>
      <c r="D305" s="11"/>
      <c r="F305" s="11"/>
      <c r="G305" s="11"/>
      <c r="H305" s="11"/>
      <c r="I305" s="11"/>
      <c r="J305" s="360"/>
      <c r="K305" s="360"/>
      <c r="L305" s="11"/>
      <c r="M305" s="11"/>
      <c r="N305" s="11"/>
      <c r="O305" s="11"/>
      <c r="P305" s="11"/>
      <c r="T305" s="11"/>
      <c r="U305" s="11"/>
      <c r="Z305" s="11"/>
      <c r="AA305" s="11"/>
      <c r="AB305" s="11"/>
      <c r="AC305" s="11"/>
      <c r="AE305" s="1"/>
      <c r="AG305" s="1"/>
      <c r="AO305" s="1"/>
      <c r="AQ305" s="1"/>
      <c r="AS305" s="1"/>
      <c r="AX305" s="1"/>
      <c r="AY305" s="1"/>
      <c r="AZ305" s="1"/>
      <c r="BB305" s="1"/>
      <c r="BE305" s="1"/>
    </row>
    <row r="306" spans="1:57">
      <c r="A306" s="11"/>
      <c r="B306" s="319"/>
      <c r="C306" s="11"/>
      <c r="D306" s="11"/>
      <c r="F306" s="11"/>
      <c r="G306" s="11"/>
      <c r="H306" s="11"/>
      <c r="I306" s="11"/>
      <c r="J306" s="360"/>
      <c r="K306" s="360"/>
      <c r="L306" s="11"/>
      <c r="M306" s="11"/>
      <c r="N306" s="11"/>
      <c r="O306" s="11"/>
      <c r="P306" s="11"/>
      <c r="T306" s="11"/>
      <c r="U306" s="11"/>
      <c r="Z306" s="11"/>
      <c r="AA306" s="11"/>
      <c r="AB306" s="11"/>
      <c r="AC306" s="11"/>
      <c r="AE306" s="1"/>
      <c r="AG306" s="1"/>
      <c r="AO306" s="1"/>
      <c r="AQ306" s="1"/>
      <c r="AS306" s="1"/>
      <c r="AX306" s="1"/>
      <c r="AY306" s="1"/>
      <c r="AZ306" s="1"/>
      <c r="BB306" s="1"/>
      <c r="BE306" s="1"/>
    </row>
    <row r="307" spans="1:57">
      <c r="A307" s="11"/>
      <c r="B307" s="319"/>
      <c r="C307" s="11"/>
      <c r="D307" s="11"/>
      <c r="F307" s="11"/>
      <c r="G307" s="11"/>
      <c r="H307" s="11"/>
      <c r="I307" s="11"/>
      <c r="J307" s="360"/>
      <c r="K307" s="360"/>
      <c r="L307" s="11"/>
      <c r="M307" s="11"/>
      <c r="N307" s="11"/>
      <c r="O307" s="11"/>
      <c r="P307" s="11"/>
      <c r="T307" s="11"/>
      <c r="U307" s="11"/>
      <c r="Z307" s="11"/>
      <c r="AA307" s="11"/>
      <c r="AB307" s="11"/>
      <c r="AC307" s="11"/>
      <c r="AE307" s="1"/>
      <c r="AG307" s="1"/>
      <c r="AO307" s="1"/>
      <c r="AQ307" s="1"/>
      <c r="AS307" s="1"/>
      <c r="AX307" s="1"/>
      <c r="AY307" s="1"/>
      <c r="AZ307" s="1"/>
      <c r="BB307" s="1"/>
      <c r="BE307" s="1"/>
    </row>
    <row r="308" spans="1:57">
      <c r="A308" s="11"/>
      <c r="B308" s="319"/>
      <c r="C308" s="11"/>
      <c r="D308" s="11"/>
      <c r="F308" s="11"/>
      <c r="G308" s="11"/>
      <c r="H308" s="11"/>
      <c r="I308" s="11"/>
      <c r="J308" s="360"/>
      <c r="K308" s="360"/>
      <c r="L308" s="11"/>
      <c r="M308" s="11"/>
      <c r="N308" s="11"/>
      <c r="O308" s="11"/>
      <c r="P308" s="11"/>
      <c r="T308" s="11"/>
      <c r="U308" s="11"/>
      <c r="Z308" s="11"/>
      <c r="AA308" s="11"/>
      <c r="AB308" s="11"/>
      <c r="AC308" s="11"/>
      <c r="AE308" s="1"/>
      <c r="AG308" s="1"/>
      <c r="AO308" s="1"/>
      <c r="AQ308" s="1"/>
      <c r="AS308" s="1"/>
      <c r="AX308" s="1"/>
      <c r="AY308" s="1"/>
      <c r="AZ308" s="1"/>
      <c r="BB308" s="1"/>
      <c r="BE308" s="1"/>
    </row>
    <row r="309" spans="1:57">
      <c r="A309" s="11"/>
      <c r="B309" s="319"/>
      <c r="C309" s="11"/>
      <c r="D309" s="11"/>
      <c r="F309" s="11"/>
      <c r="G309" s="11"/>
      <c r="H309" s="11"/>
      <c r="I309" s="11"/>
      <c r="J309" s="360"/>
      <c r="K309" s="360"/>
      <c r="L309" s="11"/>
      <c r="M309" s="11"/>
      <c r="N309" s="11"/>
      <c r="O309" s="11"/>
      <c r="P309" s="11"/>
      <c r="T309" s="11"/>
      <c r="U309" s="11"/>
      <c r="Z309" s="11"/>
      <c r="AA309" s="11"/>
      <c r="AB309" s="11"/>
      <c r="AC309" s="11"/>
      <c r="AE309" s="1"/>
      <c r="AG309" s="1"/>
      <c r="AO309" s="1"/>
      <c r="AQ309" s="1"/>
      <c r="AS309" s="1"/>
      <c r="AX309" s="1"/>
      <c r="AY309" s="1"/>
      <c r="AZ309" s="1"/>
      <c r="BB309" s="1"/>
      <c r="BE309" s="1"/>
    </row>
    <row r="310" spans="1:57">
      <c r="A310" s="11"/>
      <c r="B310" s="319"/>
      <c r="C310" s="11"/>
      <c r="D310" s="11"/>
      <c r="F310" s="11"/>
      <c r="G310" s="11"/>
      <c r="H310" s="11"/>
      <c r="I310" s="11"/>
      <c r="J310" s="360"/>
      <c r="K310" s="360"/>
      <c r="L310" s="11"/>
      <c r="M310" s="11"/>
      <c r="N310" s="11"/>
      <c r="O310" s="11"/>
      <c r="P310" s="11"/>
      <c r="T310" s="11"/>
      <c r="U310" s="11"/>
      <c r="Z310" s="11"/>
      <c r="AA310" s="11"/>
      <c r="AB310" s="11"/>
      <c r="AC310" s="11"/>
      <c r="AE310" s="1"/>
      <c r="AG310" s="1"/>
      <c r="AO310" s="1"/>
      <c r="AQ310" s="1"/>
      <c r="AS310" s="1"/>
      <c r="AX310" s="1"/>
      <c r="AY310" s="1"/>
      <c r="AZ310" s="1"/>
      <c r="BB310" s="1"/>
      <c r="BE310" s="1"/>
    </row>
    <row r="311" spans="1:57">
      <c r="A311" s="11"/>
      <c r="B311" s="319"/>
      <c r="C311" s="11"/>
      <c r="D311" s="11"/>
      <c r="F311" s="11"/>
      <c r="G311" s="11"/>
      <c r="H311" s="11"/>
      <c r="I311" s="11"/>
      <c r="J311" s="360"/>
      <c r="K311" s="360"/>
      <c r="L311" s="11"/>
      <c r="M311" s="11"/>
      <c r="N311" s="11"/>
      <c r="O311" s="11"/>
      <c r="P311" s="11"/>
      <c r="T311" s="11"/>
      <c r="U311" s="11"/>
      <c r="Z311" s="11"/>
      <c r="AA311" s="11"/>
      <c r="AB311" s="11"/>
      <c r="AC311" s="11"/>
      <c r="AE311" s="1"/>
      <c r="AG311" s="1"/>
      <c r="AO311" s="1"/>
      <c r="AQ311" s="1"/>
      <c r="AS311" s="1"/>
      <c r="AX311" s="1"/>
      <c r="AY311" s="1"/>
      <c r="AZ311" s="1"/>
      <c r="BB311" s="1"/>
      <c r="BE311" s="1"/>
    </row>
    <row r="312" spans="1:57">
      <c r="A312" s="11"/>
      <c r="B312" s="319"/>
      <c r="C312" s="11"/>
      <c r="D312" s="11"/>
      <c r="F312" s="11"/>
      <c r="G312" s="11"/>
      <c r="H312" s="11"/>
      <c r="I312" s="11"/>
      <c r="J312" s="360"/>
      <c r="K312" s="360"/>
      <c r="L312" s="11"/>
      <c r="M312" s="11"/>
      <c r="N312" s="11"/>
      <c r="O312" s="11"/>
      <c r="P312" s="11"/>
      <c r="T312" s="11"/>
      <c r="U312" s="11"/>
      <c r="Z312" s="11"/>
      <c r="AA312" s="11"/>
      <c r="AB312" s="11"/>
      <c r="AC312" s="11"/>
      <c r="AE312" s="1"/>
      <c r="AG312" s="1"/>
      <c r="AO312" s="1"/>
      <c r="AQ312" s="1"/>
      <c r="AS312" s="1"/>
      <c r="AX312" s="1"/>
      <c r="AY312" s="1"/>
      <c r="AZ312" s="1"/>
      <c r="BB312" s="1"/>
      <c r="BE312" s="1"/>
    </row>
    <row r="313" spans="1:57">
      <c r="A313" s="11"/>
      <c r="B313" s="319"/>
      <c r="C313" s="11"/>
      <c r="D313" s="11"/>
      <c r="F313" s="11"/>
      <c r="G313" s="11"/>
      <c r="H313" s="11"/>
      <c r="I313" s="11"/>
      <c r="J313" s="360"/>
      <c r="K313" s="360"/>
      <c r="L313" s="11"/>
      <c r="M313" s="11"/>
      <c r="N313" s="11"/>
      <c r="O313" s="11"/>
      <c r="P313" s="11"/>
      <c r="T313" s="11"/>
      <c r="U313" s="11"/>
      <c r="Z313" s="11"/>
      <c r="AA313" s="11"/>
      <c r="AB313" s="11"/>
      <c r="AC313" s="11"/>
      <c r="AE313" s="1"/>
      <c r="AG313" s="1"/>
      <c r="AO313" s="1"/>
      <c r="AQ313" s="1"/>
      <c r="AS313" s="1"/>
      <c r="AX313" s="1"/>
      <c r="AY313" s="1"/>
      <c r="AZ313" s="1"/>
      <c r="BB313" s="1"/>
      <c r="BE313" s="1"/>
    </row>
    <row r="314" spans="1:57">
      <c r="A314" s="11"/>
      <c r="B314" s="319"/>
      <c r="C314" s="11"/>
      <c r="D314" s="11"/>
      <c r="F314" s="11"/>
      <c r="G314" s="11"/>
      <c r="H314" s="11"/>
      <c r="I314" s="11"/>
      <c r="J314" s="360"/>
      <c r="K314" s="360"/>
      <c r="L314" s="11"/>
      <c r="M314" s="11"/>
      <c r="N314" s="11"/>
      <c r="O314" s="11"/>
      <c r="P314" s="11"/>
      <c r="T314" s="11"/>
      <c r="U314" s="11"/>
      <c r="Z314" s="11"/>
      <c r="AA314" s="11"/>
      <c r="AB314" s="11"/>
      <c r="AC314" s="11"/>
      <c r="AE314" s="1"/>
      <c r="AG314" s="1"/>
      <c r="AO314" s="1"/>
      <c r="AQ314" s="1"/>
      <c r="AS314" s="1"/>
      <c r="AX314" s="1"/>
      <c r="AY314" s="1"/>
      <c r="AZ314" s="1"/>
      <c r="BB314" s="1"/>
      <c r="BE314" s="1"/>
    </row>
    <row r="315" spans="1:57">
      <c r="A315" s="11"/>
      <c r="B315" s="319"/>
      <c r="C315" s="11"/>
      <c r="D315" s="11"/>
      <c r="F315" s="11"/>
      <c r="G315" s="11"/>
      <c r="H315" s="11"/>
      <c r="I315" s="11"/>
      <c r="J315" s="360"/>
      <c r="K315" s="360"/>
      <c r="L315" s="11"/>
      <c r="M315" s="11"/>
      <c r="N315" s="11"/>
      <c r="O315" s="11"/>
      <c r="P315" s="11"/>
      <c r="T315" s="11"/>
      <c r="U315" s="11"/>
      <c r="Z315" s="11"/>
      <c r="AA315" s="11"/>
      <c r="AB315" s="11"/>
      <c r="AC315" s="11"/>
      <c r="AE315" s="1"/>
      <c r="AG315" s="1"/>
      <c r="AO315" s="1"/>
      <c r="AQ315" s="1"/>
      <c r="AS315" s="1"/>
      <c r="AX315" s="1"/>
      <c r="AY315" s="1"/>
      <c r="AZ315" s="1"/>
      <c r="BB315" s="1"/>
      <c r="BE315" s="1"/>
    </row>
    <row r="316" spans="1:57">
      <c r="A316" s="11"/>
      <c r="B316" s="319"/>
      <c r="C316" s="11"/>
      <c r="D316" s="11"/>
      <c r="F316" s="11"/>
      <c r="G316" s="11"/>
      <c r="H316" s="11"/>
      <c r="I316" s="11"/>
      <c r="J316" s="360"/>
      <c r="K316" s="360"/>
      <c r="L316" s="11"/>
      <c r="M316" s="11"/>
      <c r="N316" s="11"/>
      <c r="O316" s="11"/>
      <c r="P316" s="11"/>
      <c r="T316" s="11"/>
      <c r="U316" s="11"/>
      <c r="Z316" s="11"/>
      <c r="AA316" s="11"/>
      <c r="AB316" s="11"/>
      <c r="AC316" s="11"/>
      <c r="AE316" s="1"/>
      <c r="AG316" s="1"/>
      <c r="AO316" s="1"/>
      <c r="AQ316" s="1"/>
      <c r="AS316" s="1"/>
      <c r="AX316" s="1"/>
      <c r="AY316" s="1"/>
      <c r="AZ316" s="1"/>
      <c r="BB316" s="1"/>
      <c r="BE316" s="1"/>
    </row>
    <row r="317" spans="1:57">
      <c r="A317" s="11"/>
      <c r="B317" s="319"/>
      <c r="C317" s="11"/>
      <c r="D317" s="11"/>
      <c r="F317" s="11"/>
      <c r="G317" s="11"/>
      <c r="H317" s="11"/>
      <c r="I317" s="11"/>
      <c r="J317" s="360"/>
      <c r="K317" s="360"/>
      <c r="L317" s="11"/>
      <c r="M317" s="11"/>
      <c r="N317" s="11"/>
      <c r="O317" s="11"/>
      <c r="P317" s="11"/>
      <c r="T317" s="11"/>
      <c r="U317" s="11"/>
      <c r="Z317" s="11"/>
      <c r="AA317" s="11"/>
      <c r="AB317" s="11"/>
      <c r="AC317" s="11"/>
      <c r="AE317" s="1"/>
      <c r="AG317" s="1"/>
      <c r="AO317" s="1"/>
      <c r="AQ317" s="1"/>
      <c r="AS317" s="1"/>
      <c r="AX317" s="1"/>
      <c r="AY317" s="1"/>
      <c r="AZ317" s="1"/>
      <c r="BB317" s="1"/>
      <c r="BE317" s="1"/>
    </row>
    <row r="318" spans="1:57">
      <c r="A318" s="11"/>
      <c r="B318" s="319"/>
      <c r="C318" s="11"/>
      <c r="D318" s="11"/>
      <c r="F318" s="11"/>
      <c r="G318" s="11"/>
      <c r="H318" s="11"/>
      <c r="I318" s="11"/>
      <c r="J318" s="360"/>
      <c r="K318" s="360"/>
      <c r="L318" s="11"/>
      <c r="M318" s="11"/>
      <c r="N318" s="11"/>
      <c r="O318" s="11"/>
      <c r="P318" s="11"/>
      <c r="T318" s="11"/>
      <c r="U318" s="11"/>
      <c r="Z318" s="11"/>
      <c r="AA318" s="11"/>
      <c r="AB318" s="11"/>
      <c r="AC318" s="11"/>
      <c r="AE318" s="1"/>
      <c r="AG318" s="1"/>
      <c r="AO318" s="1"/>
      <c r="AQ318" s="1"/>
      <c r="AS318" s="1"/>
      <c r="AX318" s="1"/>
      <c r="AY318" s="1"/>
      <c r="AZ318" s="1"/>
      <c r="BB318" s="1"/>
      <c r="BE318" s="1"/>
    </row>
    <row r="319" spans="1:57">
      <c r="A319" s="11"/>
      <c r="B319" s="319"/>
      <c r="C319" s="11"/>
      <c r="D319" s="11"/>
      <c r="F319" s="11"/>
      <c r="G319" s="11"/>
      <c r="H319" s="11"/>
      <c r="I319" s="11"/>
      <c r="J319" s="360"/>
      <c r="K319" s="360"/>
      <c r="L319" s="11"/>
      <c r="M319" s="11"/>
      <c r="N319" s="11"/>
      <c r="O319" s="11"/>
      <c r="P319" s="11"/>
      <c r="T319" s="11"/>
      <c r="U319" s="11"/>
      <c r="Z319" s="11"/>
      <c r="AA319" s="11"/>
      <c r="AB319" s="11"/>
      <c r="AC319" s="11"/>
      <c r="AE319" s="1"/>
      <c r="AG319" s="1"/>
      <c r="AO319" s="1"/>
      <c r="AQ319" s="1"/>
      <c r="AS319" s="1"/>
      <c r="AX319" s="1"/>
      <c r="AY319" s="1"/>
      <c r="AZ319" s="1"/>
      <c r="BB319" s="1"/>
      <c r="BE319" s="1"/>
    </row>
    <row r="320" spans="1:57">
      <c r="A320" s="11"/>
      <c r="B320" s="319"/>
      <c r="C320" s="11"/>
      <c r="D320" s="11"/>
      <c r="F320" s="11"/>
      <c r="G320" s="11"/>
      <c r="H320" s="11"/>
      <c r="I320" s="11"/>
      <c r="J320" s="360"/>
      <c r="K320" s="360"/>
      <c r="L320" s="11"/>
      <c r="M320" s="11"/>
      <c r="N320" s="11"/>
      <c r="O320" s="11"/>
      <c r="P320" s="11"/>
      <c r="T320" s="11"/>
      <c r="U320" s="11"/>
      <c r="Z320" s="11"/>
      <c r="AA320" s="11"/>
      <c r="AB320" s="11"/>
      <c r="AC320" s="11"/>
      <c r="AE320" s="1"/>
      <c r="AG320" s="1"/>
      <c r="AO320" s="1"/>
      <c r="AQ320" s="1"/>
      <c r="AS320" s="1"/>
      <c r="AX320" s="1"/>
      <c r="AY320" s="1"/>
      <c r="AZ320" s="1"/>
      <c r="BB320" s="1"/>
      <c r="BE320" s="1"/>
    </row>
    <row r="321" spans="1:57">
      <c r="A321" s="11"/>
      <c r="B321" s="319"/>
      <c r="C321" s="11"/>
      <c r="D321" s="11"/>
      <c r="F321" s="11"/>
      <c r="G321" s="11"/>
      <c r="H321" s="11"/>
      <c r="I321" s="11"/>
      <c r="J321" s="360"/>
      <c r="K321" s="360"/>
      <c r="L321" s="11"/>
      <c r="M321" s="11"/>
      <c r="N321" s="11"/>
      <c r="O321" s="11"/>
      <c r="P321" s="11"/>
      <c r="T321" s="11"/>
      <c r="U321" s="11"/>
      <c r="Z321" s="11"/>
      <c r="AA321" s="11"/>
      <c r="AB321" s="11"/>
      <c r="AC321" s="11"/>
      <c r="AE321" s="1"/>
      <c r="AG321" s="1"/>
      <c r="AO321" s="1"/>
      <c r="AQ321" s="1"/>
      <c r="AS321" s="1"/>
      <c r="AX321" s="1"/>
      <c r="AY321" s="1"/>
      <c r="AZ321" s="1"/>
      <c r="BB321" s="1"/>
      <c r="BE321" s="1"/>
    </row>
    <row r="322" spans="1:57">
      <c r="A322" s="11"/>
      <c r="B322" s="319"/>
      <c r="C322" s="11"/>
      <c r="D322" s="11"/>
      <c r="F322" s="11"/>
      <c r="G322" s="11"/>
      <c r="H322" s="11"/>
      <c r="I322" s="11"/>
      <c r="J322" s="360"/>
      <c r="K322" s="360"/>
      <c r="L322" s="11"/>
      <c r="M322" s="11"/>
      <c r="N322" s="11"/>
      <c r="O322" s="11"/>
      <c r="P322" s="11"/>
      <c r="T322" s="11"/>
      <c r="U322" s="11"/>
      <c r="Z322" s="11"/>
      <c r="AA322" s="11"/>
      <c r="AB322" s="11"/>
      <c r="AC322" s="11"/>
      <c r="AE322" s="1"/>
      <c r="AG322" s="1"/>
      <c r="AO322" s="1"/>
      <c r="AQ322" s="1"/>
      <c r="AS322" s="1"/>
      <c r="AX322" s="1"/>
      <c r="AY322" s="1"/>
      <c r="AZ322" s="1"/>
      <c r="BB322" s="1"/>
      <c r="BE322" s="1"/>
    </row>
    <row r="323" spans="1:57">
      <c r="A323" s="11"/>
      <c r="B323" s="319"/>
      <c r="C323" s="11"/>
      <c r="D323" s="11"/>
      <c r="F323" s="11"/>
      <c r="G323" s="11"/>
      <c r="H323" s="11"/>
      <c r="I323" s="11"/>
      <c r="J323" s="360"/>
      <c r="K323" s="360"/>
      <c r="L323" s="11"/>
      <c r="M323" s="11"/>
      <c r="N323" s="11"/>
      <c r="O323" s="11"/>
      <c r="P323" s="11"/>
      <c r="T323" s="11"/>
      <c r="U323" s="11"/>
      <c r="Z323" s="11"/>
      <c r="AA323" s="11"/>
      <c r="AB323" s="11"/>
      <c r="AC323" s="11"/>
      <c r="AE323" s="1"/>
      <c r="AG323" s="1"/>
      <c r="AO323" s="1"/>
      <c r="AQ323" s="1"/>
      <c r="AS323" s="1"/>
      <c r="AX323" s="1"/>
      <c r="AY323" s="1"/>
      <c r="AZ323" s="1"/>
      <c r="BB323" s="1"/>
      <c r="BE323" s="1"/>
    </row>
    <row r="324" spans="1:57">
      <c r="A324" s="11"/>
      <c r="B324" s="319"/>
      <c r="C324" s="11"/>
      <c r="D324" s="11"/>
      <c r="F324" s="11"/>
      <c r="G324" s="11"/>
      <c r="H324" s="11"/>
      <c r="I324" s="11"/>
      <c r="J324" s="360"/>
      <c r="K324" s="360"/>
      <c r="L324" s="11"/>
      <c r="M324" s="11"/>
      <c r="N324" s="11"/>
      <c r="O324" s="11"/>
      <c r="P324" s="11"/>
      <c r="T324" s="11"/>
      <c r="U324" s="11"/>
      <c r="Z324" s="11"/>
      <c r="AA324" s="11"/>
      <c r="AB324" s="11"/>
      <c r="AC324" s="11"/>
      <c r="AE324" s="1"/>
      <c r="AG324" s="1"/>
      <c r="AO324" s="1"/>
      <c r="AQ324" s="1"/>
      <c r="AS324" s="1"/>
      <c r="AX324" s="1"/>
      <c r="AY324" s="1"/>
      <c r="AZ324" s="1"/>
      <c r="BB324" s="1"/>
      <c r="BE324" s="1"/>
    </row>
    <row r="325" spans="1:57">
      <c r="A325" s="11"/>
      <c r="B325" s="319"/>
      <c r="C325" s="11"/>
      <c r="D325" s="11"/>
      <c r="F325" s="11"/>
      <c r="G325" s="11"/>
      <c r="H325" s="11"/>
      <c r="I325" s="11"/>
      <c r="J325" s="360"/>
      <c r="K325" s="360"/>
      <c r="L325" s="11"/>
      <c r="M325" s="11"/>
      <c r="N325" s="11"/>
      <c r="O325" s="11"/>
      <c r="P325" s="11"/>
      <c r="T325" s="11"/>
      <c r="U325" s="11"/>
      <c r="Z325" s="11"/>
      <c r="AA325" s="11"/>
      <c r="AB325" s="11"/>
      <c r="AC325" s="11"/>
      <c r="AE325" s="1"/>
      <c r="AG325" s="1"/>
      <c r="AO325" s="1"/>
      <c r="AQ325" s="1"/>
      <c r="AS325" s="1"/>
      <c r="AX325" s="1"/>
      <c r="AY325" s="1"/>
      <c r="AZ325" s="1"/>
      <c r="BB325" s="1"/>
      <c r="BE325" s="1"/>
    </row>
    <row r="326" spans="1:57">
      <c r="A326" s="11"/>
      <c r="B326" s="319"/>
      <c r="C326" s="11"/>
      <c r="D326" s="11"/>
      <c r="F326" s="11"/>
      <c r="G326" s="11"/>
      <c r="H326" s="11"/>
      <c r="I326" s="11"/>
      <c r="J326" s="360"/>
      <c r="K326" s="360"/>
      <c r="L326" s="11"/>
      <c r="M326" s="11"/>
      <c r="N326" s="11"/>
      <c r="O326" s="11"/>
      <c r="P326" s="11"/>
      <c r="T326" s="11"/>
      <c r="U326" s="11"/>
      <c r="Z326" s="11"/>
      <c r="AA326" s="11"/>
      <c r="AB326" s="11"/>
      <c r="AC326" s="11"/>
      <c r="AE326" s="1"/>
      <c r="AG326" s="1"/>
      <c r="AO326" s="1"/>
      <c r="AQ326" s="1"/>
      <c r="AS326" s="1"/>
      <c r="AX326" s="1"/>
      <c r="AY326" s="1"/>
      <c r="AZ326" s="1"/>
      <c r="BB326" s="1"/>
      <c r="BE326" s="1"/>
    </row>
    <row r="327" spans="1:57">
      <c r="A327" s="11"/>
      <c r="B327" s="319"/>
      <c r="C327" s="11"/>
      <c r="D327" s="11"/>
      <c r="F327" s="11"/>
      <c r="G327" s="11"/>
      <c r="H327" s="11"/>
      <c r="I327" s="11"/>
      <c r="J327" s="360"/>
      <c r="K327" s="360"/>
      <c r="L327" s="11"/>
      <c r="M327" s="11"/>
      <c r="N327" s="11"/>
      <c r="O327" s="11"/>
      <c r="P327" s="11"/>
      <c r="T327" s="11"/>
      <c r="U327" s="11"/>
      <c r="Z327" s="11"/>
      <c r="AA327" s="11"/>
      <c r="AB327" s="11"/>
      <c r="AC327" s="11"/>
      <c r="AE327" s="1"/>
      <c r="AG327" s="1"/>
      <c r="AO327" s="1"/>
      <c r="AQ327" s="1"/>
      <c r="AS327" s="1"/>
      <c r="AX327" s="1"/>
      <c r="AY327" s="1"/>
      <c r="AZ327" s="1"/>
      <c r="BB327" s="1"/>
      <c r="BE327" s="1"/>
    </row>
    <row r="328" spans="1:57">
      <c r="A328" s="11"/>
      <c r="B328" s="319"/>
      <c r="C328" s="11"/>
      <c r="D328" s="11"/>
      <c r="F328" s="11"/>
      <c r="G328" s="11"/>
      <c r="H328" s="11"/>
      <c r="I328" s="11"/>
      <c r="J328" s="360"/>
      <c r="K328" s="360"/>
      <c r="L328" s="11"/>
      <c r="M328" s="11"/>
      <c r="N328" s="11"/>
      <c r="O328" s="11"/>
      <c r="P328" s="11"/>
      <c r="T328" s="11"/>
      <c r="U328" s="11"/>
      <c r="Z328" s="11"/>
      <c r="AA328" s="11"/>
      <c r="AB328" s="11"/>
      <c r="AC328" s="11"/>
      <c r="AE328" s="1"/>
      <c r="AG328" s="1"/>
      <c r="AO328" s="1"/>
      <c r="AQ328" s="1"/>
      <c r="AS328" s="1"/>
      <c r="AX328" s="1"/>
      <c r="AY328" s="1"/>
      <c r="AZ328" s="1"/>
      <c r="BB328" s="1"/>
      <c r="BE328" s="1"/>
    </row>
    <row r="329" spans="1:57">
      <c r="A329" s="11"/>
      <c r="B329" s="319"/>
      <c r="C329" s="11"/>
      <c r="D329" s="11"/>
      <c r="F329" s="11"/>
      <c r="G329" s="11"/>
      <c r="H329" s="11"/>
      <c r="I329" s="11"/>
      <c r="J329" s="360"/>
      <c r="K329" s="360"/>
      <c r="L329" s="11"/>
      <c r="M329" s="11"/>
      <c r="N329" s="11"/>
      <c r="O329" s="11"/>
      <c r="P329" s="11"/>
      <c r="T329" s="11"/>
      <c r="U329" s="11"/>
      <c r="Z329" s="11"/>
      <c r="AA329" s="11"/>
      <c r="AB329" s="11"/>
      <c r="AC329" s="11"/>
      <c r="AE329" s="1"/>
      <c r="AG329" s="1"/>
      <c r="AO329" s="1"/>
      <c r="AQ329" s="1"/>
      <c r="AS329" s="1"/>
      <c r="AX329" s="1"/>
      <c r="AY329" s="1"/>
      <c r="AZ329" s="1"/>
      <c r="BB329" s="1"/>
      <c r="BE329" s="1"/>
    </row>
    <row r="330" spans="1:57">
      <c r="A330" s="11"/>
      <c r="B330" s="319"/>
      <c r="C330" s="11"/>
      <c r="D330" s="11"/>
      <c r="F330" s="11"/>
      <c r="G330" s="11"/>
      <c r="H330" s="11"/>
      <c r="I330" s="11"/>
      <c r="J330" s="360"/>
      <c r="K330" s="360"/>
      <c r="L330" s="11"/>
      <c r="M330" s="11"/>
      <c r="N330" s="11"/>
      <c r="O330" s="11"/>
      <c r="P330" s="11"/>
      <c r="T330" s="11"/>
      <c r="U330" s="11"/>
      <c r="Z330" s="11"/>
      <c r="AA330" s="11"/>
      <c r="AB330" s="11"/>
      <c r="AC330" s="11"/>
      <c r="AE330" s="1"/>
      <c r="AG330" s="1"/>
      <c r="AO330" s="1"/>
      <c r="AQ330" s="1"/>
      <c r="AS330" s="1"/>
      <c r="AX330" s="1"/>
      <c r="AY330" s="1"/>
      <c r="AZ330" s="1"/>
      <c r="BB330" s="1"/>
      <c r="BE330" s="1"/>
    </row>
    <row r="331" spans="1:57">
      <c r="A331" s="11"/>
      <c r="B331" s="319"/>
      <c r="C331" s="11"/>
      <c r="D331" s="11"/>
      <c r="F331" s="11"/>
      <c r="G331" s="11"/>
      <c r="H331" s="11"/>
      <c r="I331" s="11"/>
      <c r="J331" s="360"/>
      <c r="K331" s="360"/>
      <c r="L331" s="11"/>
      <c r="M331" s="11"/>
      <c r="N331" s="11"/>
      <c r="O331" s="11"/>
      <c r="P331" s="11"/>
      <c r="T331" s="11"/>
      <c r="U331" s="11"/>
      <c r="Z331" s="11"/>
      <c r="AA331" s="11"/>
      <c r="AB331" s="11"/>
      <c r="AC331" s="11"/>
      <c r="AE331" s="1"/>
      <c r="AG331" s="1"/>
      <c r="AO331" s="1"/>
      <c r="AQ331" s="1"/>
      <c r="AS331" s="1"/>
      <c r="AX331" s="1"/>
      <c r="AY331" s="1"/>
      <c r="AZ331" s="1"/>
      <c r="BB331" s="1"/>
      <c r="BE331" s="1"/>
    </row>
    <row r="332" spans="1:57">
      <c r="A332" s="11"/>
      <c r="B332" s="319"/>
      <c r="C332" s="11"/>
      <c r="D332" s="11"/>
      <c r="F332" s="11"/>
      <c r="G332" s="11"/>
      <c r="H332" s="11"/>
      <c r="I332" s="11"/>
      <c r="J332" s="360"/>
      <c r="K332" s="360"/>
      <c r="L332" s="11"/>
      <c r="M332" s="11"/>
      <c r="N332" s="11"/>
      <c r="O332" s="11"/>
      <c r="P332" s="11"/>
      <c r="T332" s="11"/>
      <c r="U332" s="11"/>
      <c r="Z332" s="11"/>
      <c r="AA332" s="11"/>
      <c r="AB332" s="11"/>
      <c r="AC332" s="11"/>
      <c r="AE332" s="1"/>
      <c r="AG332" s="1"/>
      <c r="AO332" s="1"/>
      <c r="AQ332" s="1"/>
      <c r="AS332" s="1"/>
      <c r="AX332" s="1"/>
      <c r="AY332" s="1"/>
      <c r="AZ332" s="1"/>
      <c r="BB332" s="1"/>
      <c r="BE332" s="1"/>
    </row>
    <row r="333" spans="1:57">
      <c r="A333" s="11"/>
      <c r="B333" s="319"/>
      <c r="C333" s="11"/>
      <c r="D333" s="11"/>
      <c r="F333" s="11"/>
      <c r="G333" s="11"/>
      <c r="H333" s="11"/>
      <c r="I333" s="11"/>
      <c r="J333" s="360"/>
      <c r="K333" s="360"/>
      <c r="L333" s="11"/>
      <c r="M333" s="11"/>
      <c r="N333" s="11"/>
      <c r="O333" s="11"/>
      <c r="P333" s="11"/>
      <c r="T333" s="11"/>
      <c r="U333" s="11"/>
      <c r="Z333" s="11"/>
      <c r="AA333" s="11"/>
      <c r="AB333" s="11"/>
      <c r="AC333" s="11"/>
      <c r="AE333" s="1"/>
      <c r="AG333" s="1"/>
      <c r="AO333" s="1"/>
      <c r="AQ333" s="1"/>
      <c r="AS333" s="1"/>
      <c r="AX333" s="1"/>
      <c r="AY333" s="1"/>
      <c r="AZ333" s="1"/>
      <c r="BB333" s="1"/>
      <c r="BE333" s="1"/>
    </row>
    <row r="334" spans="1:57">
      <c r="A334" s="11"/>
      <c r="B334" s="319"/>
      <c r="C334" s="11"/>
      <c r="D334" s="11"/>
      <c r="F334" s="11"/>
      <c r="G334" s="11"/>
      <c r="H334" s="11"/>
      <c r="I334" s="11"/>
      <c r="J334" s="360"/>
      <c r="K334" s="360"/>
      <c r="L334" s="11"/>
      <c r="M334" s="11"/>
      <c r="N334" s="11"/>
      <c r="O334" s="11"/>
      <c r="P334" s="11"/>
      <c r="T334" s="11"/>
      <c r="U334" s="11"/>
      <c r="Z334" s="11"/>
      <c r="AA334" s="11"/>
      <c r="AB334" s="11"/>
      <c r="AC334" s="11"/>
      <c r="AE334" s="1"/>
      <c r="AG334" s="1"/>
      <c r="AO334" s="1"/>
      <c r="AQ334" s="1"/>
      <c r="AS334" s="1"/>
      <c r="AX334" s="1"/>
      <c r="AY334" s="1"/>
      <c r="AZ334" s="1"/>
      <c r="BB334" s="1"/>
      <c r="BE334" s="1"/>
    </row>
    <row r="335" spans="1:57">
      <c r="A335" s="11"/>
      <c r="B335" s="319"/>
      <c r="C335" s="11"/>
      <c r="D335" s="11"/>
      <c r="F335" s="11"/>
      <c r="G335" s="11"/>
      <c r="H335" s="11"/>
      <c r="I335" s="11"/>
      <c r="J335" s="360"/>
      <c r="K335" s="360"/>
      <c r="L335" s="11"/>
      <c r="M335" s="11"/>
      <c r="N335" s="11"/>
      <c r="O335" s="11"/>
      <c r="P335" s="11"/>
      <c r="T335" s="11"/>
      <c r="U335" s="11"/>
      <c r="Z335" s="11"/>
      <c r="AA335" s="11"/>
      <c r="AB335" s="11"/>
      <c r="AC335" s="11"/>
      <c r="AE335" s="1"/>
      <c r="AG335" s="1"/>
      <c r="AO335" s="1"/>
      <c r="AQ335" s="1"/>
      <c r="AS335" s="1"/>
      <c r="AX335" s="1"/>
      <c r="AY335" s="1"/>
      <c r="AZ335" s="1"/>
      <c r="BB335" s="1"/>
      <c r="BE335" s="1"/>
    </row>
    <row r="336" spans="1:57">
      <c r="A336" s="11"/>
      <c r="B336" s="319"/>
      <c r="C336" s="11"/>
      <c r="D336" s="11"/>
      <c r="F336" s="11"/>
      <c r="G336" s="11"/>
      <c r="H336" s="11"/>
      <c r="I336" s="11"/>
      <c r="J336" s="360"/>
      <c r="K336" s="360"/>
      <c r="L336" s="11"/>
      <c r="M336" s="11"/>
      <c r="N336" s="11"/>
      <c r="O336" s="11"/>
      <c r="P336" s="11"/>
      <c r="T336" s="11"/>
      <c r="U336" s="11"/>
      <c r="Z336" s="11"/>
      <c r="AA336" s="11"/>
      <c r="AB336" s="11"/>
      <c r="AC336" s="11"/>
      <c r="AE336" s="1"/>
      <c r="AG336" s="1"/>
      <c r="AO336" s="1"/>
      <c r="AQ336" s="1"/>
      <c r="AS336" s="1"/>
      <c r="AX336" s="1"/>
      <c r="AY336" s="1"/>
      <c r="AZ336" s="1"/>
      <c r="BB336" s="1"/>
      <c r="BE336" s="1"/>
    </row>
    <row r="337" spans="1:57">
      <c r="A337" s="11"/>
      <c r="B337" s="319"/>
      <c r="C337" s="11"/>
      <c r="D337" s="11"/>
      <c r="F337" s="11"/>
      <c r="G337" s="11"/>
      <c r="H337" s="11"/>
      <c r="I337" s="11"/>
      <c r="J337" s="360"/>
      <c r="K337" s="360"/>
      <c r="L337" s="11"/>
      <c r="M337" s="11"/>
      <c r="N337" s="11"/>
      <c r="O337" s="11"/>
      <c r="P337" s="11"/>
      <c r="T337" s="11"/>
      <c r="U337" s="11"/>
      <c r="Z337" s="11"/>
      <c r="AA337" s="11"/>
      <c r="AB337" s="11"/>
      <c r="AC337" s="11"/>
      <c r="AE337" s="1"/>
      <c r="AG337" s="1"/>
      <c r="AO337" s="1"/>
      <c r="AQ337" s="1"/>
      <c r="AS337" s="1"/>
      <c r="AX337" s="1"/>
      <c r="AY337" s="1"/>
      <c r="AZ337" s="1"/>
      <c r="BB337" s="1"/>
      <c r="BE337" s="1"/>
    </row>
    <row r="338" spans="1:57">
      <c r="A338" s="11"/>
      <c r="B338" s="319"/>
      <c r="C338" s="11"/>
      <c r="D338" s="11"/>
      <c r="F338" s="11"/>
      <c r="G338" s="11"/>
      <c r="H338" s="11"/>
      <c r="I338" s="11"/>
      <c r="J338" s="360"/>
      <c r="K338" s="360"/>
      <c r="L338" s="11"/>
      <c r="M338" s="11"/>
      <c r="N338" s="11"/>
      <c r="O338" s="11"/>
      <c r="P338" s="11"/>
      <c r="T338" s="11"/>
      <c r="U338" s="11"/>
      <c r="Z338" s="11"/>
      <c r="AA338" s="11"/>
      <c r="AB338" s="11"/>
      <c r="AC338" s="11"/>
      <c r="AE338" s="1"/>
      <c r="AG338" s="1"/>
      <c r="AO338" s="1"/>
      <c r="AQ338" s="1"/>
      <c r="AS338" s="1"/>
      <c r="AX338" s="1"/>
      <c r="AY338" s="1"/>
      <c r="AZ338" s="1"/>
      <c r="BB338" s="1"/>
      <c r="BE338" s="1"/>
    </row>
    <row r="339" spans="1:57">
      <c r="A339" s="11"/>
      <c r="B339" s="319"/>
      <c r="C339" s="11"/>
      <c r="D339" s="11"/>
      <c r="F339" s="11"/>
      <c r="G339" s="11"/>
      <c r="H339" s="11"/>
      <c r="I339" s="11"/>
      <c r="J339" s="360"/>
      <c r="K339" s="360"/>
      <c r="L339" s="11"/>
      <c r="M339" s="11"/>
      <c r="N339" s="11"/>
      <c r="O339" s="11"/>
      <c r="P339" s="11"/>
      <c r="T339" s="11"/>
      <c r="U339" s="11"/>
      <c r="Z339" s="11"/>
      <c r="AA339" s="11"/>
      <c r="AB339" s="11"/>
      <c r="AC339" s="11"/>
      <c r="AE339" s="1"/>
      <c r="AG339" s="1"/>
      <c r="AO339" s="1"/>
      <c r="AQ339" s="1"/>
      <c r="AS339" s="1"/>
      <c r="AX339" s="1"/>
      <c r="AY339" s="1"/>
      <c r="AZ339" s="1"/>
      <c r="BB339" s="1"/>
      <c r="BE339" s="1"/>
    </row>
    <row r="340" spans="1:57">
      <c r="A340" s="11"/>
      <c r="B340" s="319"/>
      <c r="C340" s="11"/>
      <c r="D340" s="11"/>
      <c r="F340" s="11"/>
      <c r="G340" s="11"/>
      <c r="H340" s="11"/>
      <c r="I340" s="11"/>
      <c r="J340" s="360"/>
      <c r="K340" s="360"/>
      <c r="L340" s="11"/>
      <c r="M340" s="11"/>
      <c r="N340" s="11"/>
      <c r="O340" s="11"/>
      <c r="P340" s="11"/>
      <c r="T340" s="11"/>
      <c r="U340" s="11"/>
      <c r="Z340" s="11"/>
      <c r="AA340" s="11"/>
      <c r="AB340" s="11"/>
      <c r="AC340" s="11"/>
      <c r="AE340" s="1"/>
      <c r="AG340" s="1"/>
      <c r="AO340" s="1"/>
      <c r="AQ340" s="1"/>
      <c r="AS340" s="1"/>
      <c r="AX340" s="1"/>
      <c r="AY340" s="1"/>
      <c r="AZ340" s="1"/>
      <c r="BB340" s="1"/>
      <c r="BE340" s="1"/>
    </row>
    <row r="341" spans="1:57">
      <c r="A341" s="11"/>
      <c r="B341" s="319"/>
      <c r="C341" s="11"/>
      <c r="D341" s="11"/>
      <c r="F341" s="11"/>
      <c r="G341" s="11"/>
      <c r="H341" s="11"/>
      <c r="I341" s="11"/>
      <c r="J341" s="360"/>
      <c r="K341" s="360"/>
      <c r="L341" s="11"/>
      <c r="M341" s="11"/>
      <c r="N341" s="11"/>
      <c r="O341" s="11"/>
      <c r="P341" s="11"/>
      <c r="T341" s="11"/>
      <c r="U341" s="11"/>
      <c r="Z341" s="11"/>
      <c r="AA341" s="11"/>
      <c r="AB341" s="11"/>
      <c r="AC341" s="11"/>
      <c r="AE341" s="1"/>
      <c r="AG341" s="1"/>
      <c r="AO341" s="1"/>
      <c r="AQ341" s="1"/>
      <c r="AS341" s="1"/>
      <c r="AX341" s="1"/>
      <c r="AY341" s="1"/>
      <c r="AZ341" s="1"/>
      <c r="BB341" s="1"/>
      <c r="BE341" s="1"/>
    </row>
    <row r="342" spans="1:57">
      <c r="A342" s="11"/>
      <c r="B342" s="319"/>
      <c r="C342" s="11"/>
      <c r="D342" s="11"/>
      <c r="F342" s="11"/>
      <c r="G342" s="11"/>
      <c r="H342" s="11"/>
      <c r="I342" s="11"/>
      <c r="J342" s="360"/>
      <c r="K342" s="360"/>
      <c r="L342" s="11"/>
      <c r="M342" s="11"/>
      <c r="N342" s="11"/>
      <c r="O342" s="11"/>
      <c r="P342" s="11"/>
      <c r="T342" s="11"/>
      <c r="U342" s="11"/>
      <c r="Z342" s="11"/>
      <c r="AA342" s="11"/>
      <c r="AB342" s="11"/>
      <c r="AC342" s="11"/>
      <c r="AE342" s="1"/>
      <c r="AG342" s="1"/>
      <c r="AO342" s="1"/>
      <c r="AQ342" s="1"/>
      <c r="AS342" s="1"/>
      <c r="AX342" s="1"/>
      <c r="AY342" s="1"/>
      <c r="AZ342" s="1"/>
      <c r="BB342" s="1"/>
      <c r="BE342" s="1"/>
    </row>
    <row r="343" spans="1:57">
      <c r="A343" s="11"/>
      <c r="B343" s="319"/>
      <c r="C343" s="11"/>
      <c r="D343" s="11"/>
      <c r="F343" s="11"/>
      <c r="G343" s="11"/>
      <c r="H343" s="11"/>
      <c r="I343" s="11"/>
      <c r="J343" s="360"/>
      <c r="K343" s="360"/>
      <c r="L343" s="11"/>
      <c r="M343" s="11"/>
      <c r="N343" s="11"/>
      <c r="O343" s="11"/>
      <c r="P343" s="11"/>
      <c r="T343" s="11"/>
      <c r="U343" s="11"/>
      <c r="Z343" s="11"/>
      <c r="AA343" s="11"/>
      <c r="AB343" s="11"/>
      <c r="AC343" s="11"/>
      <c r="AE343" s="1"/>
      <c r="AG343" s="1"/>
      <c r="AO343" s="1"/>
      <c r="AQ343" s="1"/>
      <c r="AS343" s="1"/>
      <c r="AX343" s="1"/>
      <c r="AY343" s="1"/>
      <c r="AZ343" s="1"/>
      <c r="BB343" s="1"/>
      <c r="BE343" s="1"/>
    </row>
    <row r="344" spans="1:57">
      <c r="A344" s="11"/>
      <c r="B344" s="319"/>
      <c r="C344" s="11"/>
      <c r="D344" s="11"/>
      <c r="F344" s="11"/>
      <c r="G344" s="11"/>
      <c r="H344" s="11"/>
      <c r="I344" s="11"/>
      <c r="J344" s="360"/>
      <c r="K344" s="360"/>
      <c r="L344" s="11"/>
      <c r="M344" s="11"/>
      <c r="N344" s="11"/>
      <c r="O344" s="11"/>
      <c r="P344" s="11"/>
      <c r="T344" s="11"/>
      <c r="U344" s="11"/>
      <c r="Z344" s="11"/>
      <c r="AA344" s="11"/>
      <c r="AB344" s="11"/>
      <c r="AC344" s="11"/>
      <c r="AE344" s="1"/>
      <c r="AG344" s="1"/>
      <c r="AO344" s="1"/>
      <c r="AQ344" s="1"/>
      <c r="AS344" s="1"/>
      <c r="AX344" s="1"/>
      <c r="AY344" s="1"/>
      <c r="AZ344" s="1"/>
      <c r="BB344" s="1"/>
      <c r="BE344" s="1"/>
    </row>
    <row r="345" spans="1:57">
      <c r="A345" s="11"/>
      <c r="B345" s="319"/>
      <c r="C345" s="11"/>
      <c r="D345" s="11"/>
      <c r="F345" s="11"/>
      <c r="G345" s="11"/>
      <c r="H345" s="11"/>
      <c r="I345" s="11"/>
      <c r="J345" s="360"/>
      <c r="K345" s="360"/>
      <c r="L345" s="11"/>
      <c r="M345" s="11"/>
      <c r="N345" s="11"/>
      <c r="O345" s="11"/>
      <c r="P345" s="11"/>
      <c r="T345" s="11"/>
      <c r="U345" s="11"/>
      <c r="Z345" s="11"/>
      <c r="AA345" s="11"/>
      <c r="AB345" s="11"/>
      <c r="AC345" s="11"/>
      <c r="AE345" s="1"/>
      <c r="AG345" s="1"/>
      <c r="AO345" s="1"/>
      <c r="AQ345" s="1"/>
      <c r="AS345" s="1"/>
      <c r="AX345" s="1"/>
      <c r="AY345" s="1"/>
      <c r="AZ345" s="1"/>
      <c r="BB345" s="1"/>
      <c r="BE345" s="1"/>
    </row>
    <row r="346" spans="1:57">
      <c r="A346" s="11"/>
      <c r="B346" s="319"/>
      <c r="C346" s="11"/>
      <c r="D346" s="11"/>
      <c r="F346" s="11"/>
      <c r="G346" s="11"/>
      <c r="H346" s="11"/>
      <c r="I346" s="11"/>
      <c r="J346" s="360"/>
      <c r="K346" s="360"/>
      <c r="L346" s="11"/>
      <c r="M346" s="11"/>
      <c r="N346" s="11"/>
      <c r="O346" s="11"/>
      <c r="P346" s="11"/>
      <c r="T346" s="11"/>
      <c r="U346" s="11"/>
      <c r="Z346" s="11"/>
      <c r="AA346" s="11"/>
      <c r="AB346" s="11"/>
      <c r="AC346" s="11"/>
      <c r="AE346" s="1"/>
      <c r="AG346" s="1"/>
      <c r="AO346" s="1"/>
      <c r="AQ346" s="1"/>
      <c r="AS346" s="1"/>
      <c r="AX346" s="1"/>
      <c r="AY346" s="1"/>
      <c r="AZ346" s="1"/>
      <c r="BB346" s="1"/>
      <c r="BE346" s="1"/>
    </row>
    <row r="347" spans="1:57">
      <c r="A347" s="11"/>
      <c r="B347" s="319"/>
      <c r="C347" s="11"/>
      <c r="D347" s="11"/>
      <c r="F347" s="11"/>
      <c r="G347" s="11"/>
      <c r="H347" s="11"/>
      <c r="I347" s="11"/>
      <c r="J347" s="360"/>
      <c r="K347" s="360"/>
      <c r="L347" s="11"/>
      <c r="M347" s="11"/>
      <c r="N347" s="11"/>
      <c r="O347" s="11"/>
      <c r="P347" s="11"/>
      <c r="T347" s="11"/>
      <c r="U347" s="11"/>
      <c r="Z347" s="11"/>
      <c r="AA347" s="11"/>
      <c r="AB347" s="11"/>
      <c r="AC347" s="11"/>
      <c r="AE347" s="1"/>
      <c r="AG347" s="1"/>
      <c r="AO347" s="1"/>
      <c r="AQ347" s="1"/>
      <c r="AS347" s="1"/>
      <c r="AX347" s="1"/>
      <c r="AY347" s="1"/>
      <c r="AZ347" s="1"/>
      <c r="BB347" s="1"/>
      <c r="BE347" s="1"/>
    </row>
    <row r="348" spans="1:57">
      <c r="A348" s="11"/>
      <c r="B348" s="319"/>
      <c r="C348" s="11"/>
      <c r="D348" s="11"/>
      <c r="F348" s="11"/>
      <c r="G348" s="11"/>
      <c r="H348" s="11"/>
      <c r="I348" s="11"/>
      <c r="J348" s="360"/>
      <c r="K348" s="360"/>
      <c r="L348" s="11"/>
      <c r="M348" s="11"/>
      <c r="N348" s="11"/>
      <c r="O348" s="11"/>
      <c r="P348" s="11"/>
      <c r="T348" s="11"/>
      <c r="U348" s="11"/>
      <c r="Z348" s="11"/>
      <c r="AA348" s="11"/>
      <c r="AB348" s="11"/>
      <c r="AC348" s="11"/>
      <c r="AE348" s="1"/>
      <c r="AG348" s="1"/>
      <c r="AO348" s="1"/>
      <c r="AQ348" s="1"/>
      <c r="AS348" s="1"/>
      <c r="AX348" s="1"/>
      <c r="AY348" s="1"/>
      <c r="AZ348" s="1"/>
      <c r="BB348" s="1"/>
      <c r="BE348" s="1"/>
    </row>
    <row r="349" spans="1:57">
      <c r="A349" s="11"/>
      <c r="B349" s="319"/>
      <c r="C349" s="11"/>
      <c r="D349" s="11"/>
      <c r="F349" s="11"/>
      <c r="G349" s="11"/>
      <c r="H349" s="11"/>
      <c r="I349" s="11"/>
      <c r="J349" s="360"/>
      <c r="K349" s="360"/>
      <c r="L349" s="11"/>
      <c r="M349" s="11"/>
      <c r="N349" s="11"/>
      <c r="O349" s="11"/>
      <c r="P349" s="11"/>
      <c r="T349" s="11"/>
      <c r="U349" s="11"/>
      <c r="Z349" s="11"/>
      <c r="AA349" s="11"/>
      <c r="AB349" s="11"/>
      <c r="AC349" s="11"/>
      <c r="AE349" s="1"/>
      <c r="AG349" s="1"/>
      <c r="AO349" s="1"/>
      <c r="AQ349" s="1"/>
      <c r="AS349" s="1"/>
      <c r="AX349" s="1"/>
      <c r="AY349" s="1"/>
      <c r="AZ349" s="1"/>
      <c r="BB349" s="1"/>
      <c r="BE349" s="1"/>
    </row>
    <row r="350" spans="1:57">
      <c r="A350" s="11"/>
      <c r="B350" s="319"/>
      <c r="C350" s="11"/>
      <c r="D350" s="11"/>
      <c r="F350" s="11"/>
      <c r="G350" s="11"/>
      <c r="H350" s="11"/>
      <c r="I350" s="11"/>
      <c r="J350" s="360"/>
      <c r="K350" s="360"/>
      <c r="L350" s="11"/>
      <c r="M350" s="11"/>
      <c r="N350" s="11"/>
      <c r="O350" s="11"/>
      <c r="P350" s="11"/>
      <c r="T350" s="11"/>
      <c r="U350" s="11"/>
      <c r="Z350" s="11"/>
      <c r="AA350" s="11"/>
      <c r="AB350" s="11"/>
      <c r="AC350" s="11"/>
      <c r="AE350" s="1"/>
      <c r="AG350" s="1"/>
      <c r="AO350" s="1"/>
      <c r="AQ350" s="1"/>
      <c r="AS350" s="1"/>
      <c r="AX350" s="1"/>
      <c r="AY350" s="1"/>
      <c r="AZ350" s="1"/>
      <c r="BB350" s="1"/>
      <c r="BE350" s="1"/>
    </row>
    <row r="351" spans="1:57">
      <c r="A351" s="11"/>
      <c r="B351" s="319"/>
      <c r="C351" s="11"/>
      <c r="D351" s="11"/>
      <c r="F351" s="11"/>
      <c r="G351" s="11"/>
      <c r="H351" s="11"/>
      <c r="I351" s="11"/>
      <c r="J351" s="360"/>
      <c r="K351" s="360"/>
      <c r="L351" s="11"/>
      <c r="M351" s="11"/>
      <c r="N351" s="11"/>
      <c r="O351" s="11"/>
      <c r="P351" s="11"/>
      <c r="T351" s="11"/>
      <c r="U351" s="11"/>
      <c r="Z351" s="11"/>
      <c r="AA351" s="11"/>
      <c r="AB351" s="11"/>
      <c r="AC351" s="11"/>
      <c r="AE351" s="1"/>
      <c r="AG351" s="1"/>
      <c r="AO351" s="1"/>
      <c r="AQ351" s="1"/>
      <c r="AS351" s="1"/>
      <c r="AX351" s="1"/>
      <c r="AY351" s="1"/>
      <c r="AZ351" s="1"/>
      <c r="BB351" s="1"/>
      <c r="BE351" s="1"/>
    </row>
    <row r="352" spans="1:57">
      <c r="A352" s="11"/>
      <c r="B352" s="319"/>
      <c r="C352" s="11"/>
      <c r="D352" s="11"/>
      <c r="F352" s="11"/>
      <c r="G352" s="11"/>
      <c r="H352" s="11"/>
      <c r="I352" s="11"/>
      <c r="J352" s="360"/>
      <c r="K352" s="360"/>
      <c r="L352" s="11"/>
      <c r="M352" s="11"/>
      <c r="N352" s="11"/>
      <c r="O352" s="11"/>
      <c r="P352" s="11"/>
      <c r="T352" s="11"/>
      <c r="U352" s="11"/>
      <c r="Z352" s="11"/>
      <c r="AA352" s="11"/>
      <c r="AB352" s="11"/>
      <c r="AC352" s="11"/>
      <c r="AE352" s="1"/>
      <c r="AG352" s="1"/>
      <c r="AO352" s="1"/>
      <c r="AQ352" s="1"/>
      <c r="AS352" s="1"/>
      <c r="AX352" s="1"/>
      <c r="AY352" s="1"/>
      <c r="AZ352" s="1"/>
      <c r="BB352" s="1"/>
      <c r="BE352" s="1"/>
    </row>
    <row r="353" spans="1:57">
      <c r="A353" s="11"/>
      <c r="B353" s="319"/>
      <c r="C353" s="11"/>
      <c r="D353" s="11"/>
      <c r="F353" s="11"/>
      <c r="G353" s="11"/>
      <c r="H353" s="11"/>
      <c r="I353" s="11"/>
      <c r="J353" s="360"/>
      <c r="K353" s="360"/>
      <c r="L353" s="11"/>
      <c r="M353" s="11"/>
      <c r="N353" s="11"/>
      <c r="O353" s="11"/>
      <c r="P353" s="11"/>
      <c r="T353" s="11"/>
      <c r="U353" s="11"/>
      <c r="Z353" s="11"/>
      <c r="AA353" s="11"/>
      <c r="AB353" s="11"/>
      <c r="AC353" s="11"/>
      <c r="AE353" s="1"/>
      <c r="AG353" s="1"/>
      <c r="AO353" s="1"/>
      <c r="AQ353" s="1"/>
      <c r="AS353" s="1"/>
      <c r="AX353" s="1"/>
      <c r="AY353" s="1"/>
      <c r="AZ353" s="1"/>
      <c r="BB353" s="1"/>
      <c r="BE353" s="1"/>
    </row>
    <row r="354" spans="1:57">
      <c r="A354" s="11"/>
      <c r="B354" s="319"/>
      <c r="C354" s="11"/>
      <c r="D354" s="11"/>
      <c r="F354" s="11"/>
      <c r="G354" s="11"/>
      <c r="H354" s="11"/>
      <c r="I354" s="11"/>
      <c r="J354" s="360"/>
      <c r="K354" s="360"/>
      <c r="L354" s="11"/>
      <c r="M354" s="11"/>
      <c r="N354" s="11"/>
      <c r="O354" s="11"/>
      <c r="P354" s="11"/>
      <c r="T354" s="11"/>
      <c r="U354" s="11"/>
      <c r="Z354" s="11"/>
      <c r="AA354" s="11"/>
      <c r="AB354" s="11"/>
      <c r="AC354" s="11"/>
      <c r="AE354" s="1"/>
      <c r="AG354" s="1"/>
      <c r="AO354" s="1"/>
      <c r="AQ354" s="1"/>
      <c r="AS354" s="1"/>
      <c r="AX354" s="1"/>
      <c r="AY354" s="1"/>
      <c r="AZ354" s="1"/>
      <c r="BB354" s="1"/>
      <c r="BE354" s="1"/>
    </row>
    <row r="355" spans="1:57">
      <c r="A355" s="11"/>
      <c r="B355" s="319"/>
      <c r="C355" s="11"/>
      <c r="D355" s="11"/>
      <c r="F355" s="11"/>
      <c r="G355" s="11"/>
      <c r="H355" s="11"/>
      <c r="I355" s="11"/>
      <c r="J355" s="360"/>
      <c r="K355" s="360"/>
      <c r="L355" s="11"/>
      <c r="M355" s="11"/>
      <c r="N355" s="11"/>
      <c r="O355" s="11"/>
      <c r="P355" s="11"/>
      <c r="T355" s="11"/>
      <c r="U355" s="11"/>
      <c r="Z355" s="11"/>
      <c r="AA355" s="11"/>
      <c r="AB355" s="11"/>
      <c r="AC355" s="11"/>
      <c r="AE355" s="1"/>
      <c r="AG355" s="1"/>
      <c r="AO355" s="1"/>
      <c r="AQ355" s="1"/>
      <c r="AS355" s="1"/>
      <c r="AX355" s="1"/>
      <c r="AY355" s="1"/>
      <c r="AZ355" s="1"/>
      <c r="BB355" s="1"/>
      <c r="BE355" s="1"/>
    </row>
    <row r="356" spans="1:57">
      <c r="A356" s="11"/>
      <c r="B356" s="319"/>
      <c r="C356" s="11"/>
      <c r="D356" s="11"/>
      <c r="F356" s="11"/>
      <c r="G356" s="11"/>
      <c r="H356" s="11"/>
      <c r="I356" s="11"/>
      <c r="J356" s="360"/>
      <c r="K356" s="360"/>
      <c r="L356" s="11"/>
      <c r="M356" s="11"/>
      <c r="N356" s="11"/>
      <c r="O356" s="11"/>
      <c r="P356" s="11"/>
      <c r="T356" s="11"/>
      <c r="U356" s="11"/>
      <c r="Z356" s="11"/>
      <c r="AA356" s="11"/>
      <c r="AB356" s="11"/>
      <c r="AC356" s="11"/>
      <c r="AE356" s="1"/>
      <c r="AG356" s="1"/>
      <c r="AO356" s="1"/>
      <c r="AQ356" s="1"/>
      <c r="AS356" s="1"/>
      <c r="AX356" s="1"/>
      <c r="AY356" s="1"/>
      <c r="AZ356" s="1"/>
      <c r="BB356" s="1"/>
      <c r="BE356" s="1"/>
    </row>
    <row r="357" spans="1:57">
      <c r="A357" s="11"/>
      <c r="B357" s="319"/>
      <c r="C357" s="11"/>
      <c r="D357" s="11"/>
      <c r="F357" s="11"/>
      <c r="G357" s="11"/>
      <c r="H357" s="11"/>
      <c r="I357" s="11"/>
      <c r="J357" s="360"/>
      <c r="K357" s="360"/>
      <c r="L357" s="11"/>
      <c r="M357" s="11"/>
      <c r="N357" s="11"/>
      <c r="O357" s="11"/>
      <c r="P357" s="11"/>
      <c r="T357" s="11"/>
      <c r="U357" s="11"/>
      <c r="Z357" s="11"/>
      <c r="AA357" s="11"/>
      <c r="AB357" s="11"/>
      <c r="AC357" s="11"/>
      <c r="AE357" s="1"/>
      <c r="AG357" s="1"/>
      <c r="AO357" s="1"/>
      <c r="AQ357" s="1"/>
      <c r="AS357" s="1"/>
      <c r="AX357" s="1"/>
      <c r="AY357" s="1"/>
      <c r="AZ357" s="1"/>
      <c r="BB357" s="1"/>
      <c r="BE357" s="1"/>
    </row>
    <row r="358" spans="1:57">
      <c r="A358" s="11"/>
      <c r="B358" s="319"/>
      <c r="C358" s="11"/>
      <c r="D358" s="11"/>
      <c r="F358" s="11"/>
      <c r="G358" s="11"/>
      <c r="H358" s="11"/>
      <c r="I358" s="11"/>
      <c r="J358" s="360"/>
      <c r="K358" s="360"/>
      <c r="L358" s="11"/>
      <c r="M358" s="11"/>
      <c r="N358" s="11"/>
      <c r="O358" s="11"/>
      <c r="P358" s="11"/>
      <c r="T358" s="11"/>
      <c r="U358" s="11"/>
      <c r="Z358" s="11"/>
      <c r="AA358" s="11"/>
      <c r="AB358" s="11"/>
      <c r="AC358" s="11"/>
      <c r="AE358" s="1"/>
      <c r="AG358" s="1"/>
      <c r="AO358" s="1"/>
      <c r="AQ358" s="1"/>
      <c r="AS358" s="1"/>
      <c r="AX358" s="1"/>
      <c r="AY358" s="1"/>
      <c r="AZ358" s="1"/>
      <c r="BB358" s="1"/>
      <c r="BE358" s="1"/>
    </row>
    <row r="359" spans="1:57">
      <c r="A359" s="11"/>
      <c r="B359" s="319"/>
      <c r="C359" s="11"/>
      <c r="D359" s="11"/>
      <c r="F359" s="11"/>
      <c r="G359" s="11"/>
      <c r="H359" s="11"/>
      <c r="I359" s="11"/>
      <c r="J359" s="360"/>
      <c r="K359" s="360"/>
      <c r="L359" s="11"/>
      <c r="M359" s="11"/>
      <c r="N359" s="11"/>
      <c r="O359" s="11"/>
      <c r="P359" s="11"/>
      <c r="T359" s="11"/>
      <c r="U359" s="11"/>
      <c r="Z359" s="11"/>
      <c r="AA359" s="11"/>
      <c r="AB359" s="11"/>
      <c r="AC359" s="11"/>
      <c r="AE359" s="1"/>
      <c r="AG359" s="1"/>
      <c r="AO359" s="1"/>
      <c r="AQ359" s="1"/>
      <c r="AS359" s="1"/>
      <c r="AX359" s="1"/>
      <c r="AY359" s="1"/>
      <c r="AZ359" s="1"/>
      <c r="BB359" s="1"/>
      <c r="BE359" s="1"/>
    </row>
    <row r="360" spans="1:57">
      <c r="A360" s="11"/>
      <c r="B360" s="319"/>
      <c r="C360" s="11"/>
      <c r="D360" s="11"/>
      <c r="F360" s="11"/>
      <c r="G360" s="11"/>
      <c r="H360" s="11"/>
      <c r="I360" s="11"/>
      <c r="J360" s="360"/>
      <c r="K360" s="360"/>
      <c r="L360" s="11"/>
      <c r="M360" s="11"/>
      <c r="N360" s="11"/>
      <c r="O360" s="11"/>
      <c r="P360" s="11"/>
      <c r="T360" s="11"/>
      <c r="U360" s="11"/>
      <c r="Z360" s="11"/>
      <c r="AA360" s="11"/>
      <c r="AB360" s="11"/>
      <c r="AC360" s="11"/>
      <c r="AE360" s="1"/>
      <c r="AG360" s="1"/>
      <c r="AO360" s="1"/>
      <c r="AQ360" s="1"/>
      <c r="AS360" s="1"/>
      <c r="AX360" s="1"/>
      <c r="AY360" s="1"/>
      <c r="AZ360" s="1"/>
      <c r="BB360" s="1"/>
      <c r="BE360" s="1"/>
    </row>
    <row r="361" spans="1:57">
      <c r="A361" s="11"/>
      <c r="B361" s="319"/>
      <c r="C361" s="11"/>
      <c r="D361" s="11"/>
      <c r="F361" s="11"/>
      <c r="G361" s="11"/>
      <c r="H361" s="11"/>
      <c r="I361" s="11"/>
      <c r="J361" s="360"/>
      <c r="K361" s="360"/>
      <c r="L361" s="11"/>
      <c r="M361" s="11"/>
      <c r="N361" s="11"/>
      <c r="O361" s="11"/>
      <c r="P361" s="11"/>
      <c r="T361" s="11"/>
      <c r="U361" s="11"/>
      <c r="Z361" s="11"/>
      <c r="AA361" s="11"/>
      <c r="AB361" s="11"/>
      <c r="AC361" s="11"/>
      <c r="AE361" s="1"/>
      <c r="AG361" s="1"/>
      <c r="AO361" s="1"/>
      <c r="AQ361" s="1"/>
      <c r="AS361" s="1"/>
      <c r="AX361" s="1"/>
      <c r="AY361" s="1"/>
      <c r="AZ361" s="1"/>
      <c r="BB361" s="1"/>
      <c r="BE361" s="1"/>
    </row>
    <row r="362" spans="1:57">
      <c r="A362" s="11"/>
      <c r="B362" s="319"/>
      <c r="C362" s="11"/>
      <c r="D362" s="11"/>
      <c r="F362" s="11"/>
      <c r="G362" s="11"/>
      <c r="H362" s="11"/>
      <c r="I362" s="11"/>
      <c r="J362" s="360"/>
      <c r="K362" s="360"/>
      <c r="L362" s="11"/>
      <c r="M362" s="11"/>
      <c r="N362" s="11"/>
      <c r="O362" s="11"/>
      <c r="P362" s="11"/>
      <c r="T362" s="11"/>
      <c r="U362" s="11"/>
      <c r="Z362" s="11"/>
      <c r="AA362" s="11"/>
      <c r="AB362" s="11"/>
      <c r="AC362" s="11"/>
      <c r="AE362" s="1"/>
      <c r="AG362" s="1"/>
      <c r="AO362" s="1"/>
      <c r="AQ362" s="1"/>
      <c r="AS362" s="1"/>
      <c r="AX362" s="1"/>
      <c r="AY362" s="1"/>
      <c r="AZ362" s="1"/>
      <c r="BB362" s="1"/>
      <c r="BE362" s="1"/>
    </row>
    <row r="363" spans="1:57">
      <c r="A363" s="11"/>
      <c r="B363" s="319"/>
      <c r="C363" s="11"/>
      <c r="D363" s="11"/>
      <c r="F363" s="11"/>
      <c r="G363" s="11"/>
      <c r="H363" s="11"/>
      <c r="I363" s="11"/>
      <c r="J363" s="360"/>
      <c r="K363" s="360"/>
      <c r="L363" s="11"/>
      <c r="M363" s="11"/>
      <c r="N363" s="11"/>
      <c r="O363" s="11"/>
      <c r="P363" s="11"/>
      <c r="T363" s="11"/>
      <c r="U363" s="11"/>
      <c r="Z363" s="11"/>
      <c r="AA363" s="11"/>
      <c r="AB363" s="11"/>
      <c r="AC363" s="11"/>
      <c r="AE363" s="1"/>
      <c r="AG363" s="1"/>
      <c r="AO363" s="1"/>
      <c r="AQ363" s="1"/>
      <c r="AS363" s="1"/>
      <c r="AX363" s="1"/>
      <c r="AY363" s="1"/>
      <c r="AZ363" s="1"/>
      <c r="BB363" s="1"/>
      <c r="BE363" s="1"/>
    </row>
    <row r="364" spans="1:57">
      <c r="A364" s="11"/>
      <c r="B364" s="319"/>
      <c r="C364" s="11"/>
      <c r="D364" s="11"/>
      <c r="F364" s="11"/>
      <c r="G364" s="11"/>
      <c r="H364" s="11"/>
      <c r="I364" s="11"/>
      <c r="J364" s="360"/>
      <c r="K364" s="360"/>
      <c r="L364" s="11"/>
      <c r="M364" s="11"/>
      <c r="N364" s="11"/>
      <c r="O364" s="11"/>
      <c r="P364" s="11"/>
      <c r="T364" s="11"/>
      <c r="U364" s="11"/>
      <c r="Z364" s="11"/>
      <c r="AA364" s="11"/>
      <c r="AB364" s="11"/>
      <c r="AC364" s="11"/>
      <c r="AE364" s="1"/>
      <c r="AG364" s="1"/>
      <c r="AO364" s="1"/>
      <c r="AQ364" s="1"/>
      <c r="AS364" s="1"/>
      <c r="AX364" s="1"/>
      <c r="AY364" s="1"/>
      <c r="AZ364" s="1"/>
      <c r="BB364" s="1"/>
      <c r="BE364" s="1"/>
    </row>
    <row r="365" spans="1:57">
      <c r="A365" s="11"/>
      <c r="B365" s="319"/>
      <c r="C365" s="11"/>
      <c r="D365" s="11"/>
      <c r="F365" s="11"/>
      <c r="G365" s="11"/>
      <c r="H365" s="11"/>
      <c r="I365" s="11"/>
      <c r="J365" s="360"/>
      <c r="K365" s="360"/>
      <c r="L365" s="11"/>
      <c r="M365" s="11"/>
      <c r="N365" s="11"/>
      <c r="O365" s="11"/>
      <c r="P365" s="11"/>
      <c r="T365" s="11"/>
      <c r="U365" s="11"/>
      <c r="Z365" s="11"/>
      <c r="AA365" s="11"/>
      <c r="AB365" s="11"/>
      <c r="AC365" s="11"/>
      <c r="AE365" s="1"/>
      <c r="AG365" s="1"/>
      <c r="AO365" s="1"/>
      <c r="AQ365" s="1"/>
      <c r="AS365" s="1"/>
      <c r="AX365" s="1"/>
      <c r="AY365" s="1"/>
      <c r="AZ365" s="1"/>
      <c r="BB365" s="1"/>
      <c r="BE365" s="1"/>
    </row>
    <row r="366" spans="1:57">
      <c r="A366" s="11"/>
      <c r="B366" s="319"/>
      <c r="C366" s="11"/>
      <c r="D366" s="11"/>
      <c r="F366" s="11"/>
      <c r="G366" s="11"/>
      <c r="H366" s="11"/>
      <c r="I366" s="11"/>
      <c r="J366" s="360"/>
      <c r="K366" s="360"/>
      <c r="L366" s="11"/>
      <c r="M366" s="11"/>
      <c r="N366" s="11"/>
      <c r="O366" s="11"/>
      <c r="P366" s="11"/>
      <c r="T366" s="11"/>
      <c r="U366" s="11"/>
      <c r="Z366" s="11"/>
      <c r="AA366" s="11"/>
      <c r="AB366" s="11"/>
      <c r="AC366" s="11"/>
      <c r="AE366" s="1"/>
      <c r="AG366" s="1"/>
      <c r="AO366" s="1"/>
      <c r="AQ366" s="1"/>
      <c r="AS366" s="1"/>
      <c r="AX366" s="1"/>
      <c r="AY366" s="1"/>
      <c r="AZ366" s="1"/>
      <c r="BB366" s="1"/>
      <c r="BE366" s="1"/>
    </row>
    <row r="367" spans="1:57">
      <c r="A367" s="11"/>
      <c r="B367" s="319"/>
      <c r="C367" s="11"/>
      <c r="D367" s="11"/>
      <c r="F367" s="11"/>
      <c r="G367" s="11"/>
      <c r="H367" s="11"/>
      <c r="I367" s="11"/>
      <c r="J367" s="360"/>
      <c r="K367" s="360"/>
      <c r="L367" s="11"/>
      <c r="M367" s="11"/>
      <c r="N367" s="11"/>
      <c r="O367" s="11"/>
      <c r="P367" s="11"/>
      <c r="T367" s="11"/>
      <c r="U367" s="11"/>
      <c r="Z367" s="11"/>
      <c r="AA367" s="11"/>
      <c r="AB367" s="11"/>
      <c r="AC367" s="11"/>
      <c r="AE367" s="1"/>
      <c r="AG367" s="1"/>
      <c r="AO367" s="1"/>
      <c r="AQ367" s="1"/>
      <c r="AS367" s="1"/>
      <c r="AX367" s="1"/>
      <c r="AY367" s="1"/>
      <c r="AZ367" s="1"/>
      <c r="BB367" s="1"/>
      <c r="BE367" s="1"/>
    </row>
    <row r="368" spans="1:57">
      <c r="A368" s="11"/>
      <c r="B368" s="319"/>
      <c r="C368" s="11"/>
      <c r="D368" s="11"/>
      <c r="F368" s="11"/>
      <c r="G368" s="11"/>
      <c r="H368" s="11"/>
      <c r="I368" s="11"/>
      <c r="J368" s="360"/>
      <c r="K368" s="360"/>
      <c r="L368" s="11"/>
      <c r="M368" s="11"/>
      <c r="N368" s="11"/>
      <c r="O368" s="11"/>
      <c r="P368" s="11"/>
      <c r="T368" s="11"/>
      <c r="U368" s="11"/>
      <c r="Z368" s="11"/>
      <c r="AA368" s="11"/>
      <c r="AB368" s="11"/>
      <c r="AC368" s="11"/>
      <c r="AE368" s="1"/>
      <c r="AG368" s="1"/>
      <c r="AO368" s="1"/>
      <c r="AQ368" s="1"/>
      <c r="AS368" s="1"/>
      <c r="AX368" s="1"/>
      <c r="AY368" s="1"/>
      <c r="AZ368" s="1"/>
      <c r="BB368" s="1"/>
      <c r="BE368" s="1"/>
    </row>
    <row r="369" spans="1:57">
      <c r="A369" s="11"/>
      <c r="B369" s="319"/>
      <c r="C369" s="11"/>
      <c r="D369" s="11"/>
      <c r="F369" s="11"/>
      <c r="G369" s="11"/>
      <c r="H369" s="11"/>
      <c r="I369" s="11"/>
      <c r="J369" s="360"/>
      <c r="K369" s="360"/>
      <c r="L369" s="11"/>
      <c r="M369" s="11"/>
      <c r="N369" s="11"/>
      <c r="O369" s="11"/>
      <c r="P369" s="11"/>
      <c r="T369" s="11"/>
      <c r="U369" s="11"/>
      <c r="Z369" s="11"/>
      <c r="AA369" s="11"/>
      <c r="AB369" s="11"/>
      <c r="AC369" s="11"/>
      <c r="AE369" s="1"/>
      <c r="AG369" s="1"/>
      <c r="AO369" s="1"/>
      <c r="AQ369" s="1"/>
      <c r="AS369" s="1"/>
      <c r="AX369" s="1"/>
      <c r="AY369" s="1"/>
      <c r="AZ369" s="1"/>
      <c r="BB369" s="1"/>
      <c r="BE369" s="1"/>
    </row>
    <row r="370" spans="1:57">
      <c r="A370" s="11"/>
      <c r="B370" s="319"/>
      <c r="C370" s="11"/>
      <c r="D370" s="11"/>
      <c r="F370" s="11"/>
      <c r="G370" s="11"/>
      <c r="H370" s="11"/>
      <c r="I370" s="11"/>
      <c r="J370" s="360"/>
      <c r="K370" s="360"/>
      <c r="L370" s="11"/>
      <c r="M370" s="11"/>
      <c r="N370" s="11"/>
      <c r="O370" s="11"/>
      <c r="P370" s="11"/>
      <c r="T370" s="11"/>
      <c r="U370" s="11"/>
      <c r="Z370" s="11"/>
      <c r="AA370" s="11"/>
      <c r="AB370" s="11"/>
      <c r="AC370" s="11"/>
      <c r="AE370" s="1"/>
      <c r="AG370" s="1"/>
      <c r="AO370" s="1"/>
      <c r="AQ370" s="1"/>
      <c r="AS370" s="1"/>
      <c r="AX370" s="1"/>
      <c r="AY370" s="1"/>
      <c r="AZ370" s="1"/>
      <c r="BB370" s="1"/>
      <c r="BE370" s="1"/>
    </row>
    <row r="371" spans="1:57">
      <c r="A371" s="11"/>
      <c r="B371" s="319"/>
      <c r="C371" s="11"/>
      <c r="D371" s="11"/>
      <c r="F371" s="11"/>
      <c r="G371" s="11"/>
      <c r="H371" s="11"/>
      <c r="I371" s="11"/>
      <c r="J371" s="360"/>
      <c r="K371" s="360"/>
      <c r="L371" s="11"/>
      <c r="M371" s="11"/>
      <c r="N371" s="11"/>
      <c r="O371" s="11"/>
      <c r="P371" s="11"/>
      <c r="T371" s="11"/>
      <c r="U371" s="11"/>
      <c r="Z371" s="11"/>
      <c r="AA371" s="11"/>
      <c r="AB371" s="11"/>
      <c r="AC371" s="11"/>
      <c r="AE371" s="1"/>
      <c r="AG371" s="1"/>
      <c r="AO371" s="1"/>
      <c r="AQ371" s="1"/>
      <c r="AS371" s="1"/>
      <c r="AX371" s="1"/>
      <c r="AY371" s="1"/>
      <c r="AZ371" s="1"/>
      <c r="BB371" s="1"/>
      <c r="BE371" s="1"/>
    </row>
    <row r="372" spans="1:57">
      <c r="A372" s="11"/>
      <c r="B372" s="319"/>
      <c r="C372" s="11"/>
      <c r="D372" s="11"/>
      <c r="F372" s="11"/>
      <c r="G372" s="11"/>
      <c r="H372" s="11"/>
      <c r="I372" s="11"/>
      <c r="J372" s="360"/>
      <c r="K372" s="360"/>
      <c r="L372" s="11"/>
      <c r="M372" s="11"/>
      <c r="N372" s="11"/>
      <c r="O372" s="11"/>
      <c r="P372" s="11"/>
      <c r="T372" s="11"/>
      <c r="U372" s="11"/>
      <c r="Z372" s="11"/>
      <c r="AA372" s="11"/>
      <c r="AB372" s="11"/>
      <c r="AC372" s="11"/>
      <c r="AE372" s="1"/>
      <c r="AG372" s="1"/>
      <c r="AO372" s="1"/>
      <c r="AQ372" s="1"/>
      <c r="AS372" s="1"/>
      <c r="AX372" s="1"/>
      <c r="AY372" s="1"/>
      <c r="AZ372" s="1"/>
      <c r="BB372" s="1"/>
      <c r="BE372" s="1"/>
    </row>
    <row r="373" spans="1:57">
      <c r="A373" s="11"/>
      <c r="B373" s="319"/>
      <c r="C373" s="11"/>
      <c r="D373" s="11"/>
      <c r="F373" s="11"/>
      <c r="G373" s="11"/>
      <c r="H373" s="11"/>
      <c r="I373" s="11"/>
      <c r="J373" s="360"/>
      <c r="K373" s="360"/>
      <c r="L373" s="11"/>
      <c r="M373" s="11"/>
      <c r="N373" s="11"/>
      <c r="O373" s="11"/>
      <c r="P373" s="11"/>
      <c r="T373" s="11"/>
      <c r="U373" s="11"/>
      <c r="Z373" s="11"/>
      <c r="AA373" s="11"/>
      <c r="AB373" s="11"/>
      <c r="AC373" s="11"/>
      <c r="AE373" s="1"/>
      <c r="AG373" s="1"/>
      <c r="AO373" s="1"/>
      <c r="AQ373" s="1"/>
      <c r="AS373" s="1"/>
      <c r="AX373" s="1"/>
      <c r="AY373" s="1"/>
      <c r="AZ373" s="1"/>
      <c r="BB373" s="1"/>
      <c r="BE373" s="1"/>
    </row>
    <row r="374" spans="1:57">
      <c r="A374" s="11"/>
      <c r="B374" s="319"/>
      <c r="C374" s="11"/>
      <c r="D374" s="11"/>
      <c r="F374" s="11"/>
      <c r="G374" s="11"/>
      <c r="H374" s="11"/>
      <c r="I374" s="11"/>
      <c r="J374" s="360"/>
      <c r="K374" s="360"/>
      <c r="L374" s="11"/>
      <c r="M374" s="11"/>
      <c r="N374" s="11"/>
      <c r="O374" s="11"/>
      <c r="P374" s="11"/>
      <c r="T374" s="11"/>
      <c r="U374" s="11"/>
      <c r="Z374" s="11"/>
      <c r="AA374" s="11"/>
      <c r="AB374" s="11"/>
      <c r="AC374" s="11"/>
      <c r="AE374" s="1"/>
      <c r="AG374" s="1"/>
      <c r="AO374" s="1"/>
      <c r="AQ374" s="1"/>
      <c r="AS374" s="1"/>
      <c r="AX374" s="1"/>
      <c r="AY374" s="1"/>
      <c r="AZ374" s="1"/>
      <c r="BB374" s="1"/>
      <c r="BE374" s="1"/>
    </row>
    <row r="375" spans="1:57">
      <c r="A375" s="11"/>
      <c r="B375" s="319"/>
      <c r="C375" s="11"/>
      <c r="D375" s="11"/>
      <c r="F375" s="11"/>
      <c r="G375" s="11"/>
      <c r="H375" s="11"/>
      <c r="I375" s="11"/>
      <c r="J375" s="360"/>
      <c r="K375" s="360"/>
      <c r="L375" s="11"/>
      <c r="M375" s="11"/>
      <c r="N375" s="11"/>
      <c r="O375" s="11"/>
      <c r="P375" s="11"/>
      <c r="T375" s="11"/>
      <c r="U375" s="11"/>
      <c r="Z375" s="11"/>
      <c r="AA375" s="11"/>
      <c r="AB375" s="11"/>
      <c r="AC375" s="11"/>
      <c r="AE375" s="1"/>
      <c r="AG375" s="1"/>
      <c r="AO375" s="1"/>
      <c r="AQ375" s="1"/>
      <c r="AS375" s="1"/>
      <c r="AX375" s="1"/>
      <c r="AY375" s="1"/>
      <c r="AZ375" s="1"/>
      <c r="BB375" s="1"/>
      <c r="BE375" s="1"/>
    </row>
    <row r="376" spans="1:57">
      <c r="A376" s="11"/>
      <c r="B376" s="319"/>
      <c r="C376" s="11"/>
      <c r="D376" s="11"/>
      <c r="F376" s="11"/>
      <c r="G376" s="11"/>
      <c r="H376" s="11"/>
      <c r="I376" s="11"/>
      <c r="J376" s="360"/>
      <c r="K376" s="360"/>
      <c r="L376" s="11"/>
      <c r="M376" s="11"/>
      <c r="N376" s="11"/>
      <c r="O376" s="11"/>
      <c r="P376" s="11"/>
      <c r="T376" s="11"/>
      <c r="U376" s="11"/>
      <c r="Z376" s="11"/>
      <c r="AA376" s="11"/>
      <c r="AB376" s="11"/>
      <c r="AC376" s="11"/>
      <c r="AE376" s="1"/>
      <c r="AG376" s="1"/>
      <c r="AO376" s="1"/>
      <c r="AQ376" s="1"/>
      <c r="AS376" s="1"/>
      <c r="AX376" s="1"/>
      <c r="AY376" s="1"/>
      <c r="AZ376" s="1"/>
      <c r="BB376" s="1"/>
      <c r="BE376" s="1"/>
    </row>
    <row r="377" spans="1:57">
      <c r="A377" s="11"/>
      <c r="B377" s="319"/>
      <c r="C377" s="11"/>
      <c r="D377" s="11"/>
      <c r="F377" s="11"/>
      <c r="G377" s="11"/>
      <c r="H377" s="11"/>
      <c r="I377" s="11"/>
      <c r="J377" s="360"/>
      <c r="K377" s="360"/>
      <c r="L377" s="11"/>
      <c r="M377" s="11"/>
      <c r="N377" s="11"/>
      <c r="O377" s="11"/>
      <c r="P377" s="11"/>
      <c r="T377" s="11"/>
      <c r="U377" s="11"/>
      <c r="Z377" s="11"/>
      <c r="AA377" s="11"/>
      <c r="AB377" s="11"/>
      <c r="AC377" s="11"/>
      <c r="AE377" s="1"/>
      <c r="AG377" s="1"/>
      <c r="AO377" s="1"/>
      <c r="AQ377" s="1"/>
      <c r="AS377" s="1"/>
      <c r="AX377" s="1"/>
      <c r="AY377" s="1"/>
      <c r="AZ377" s="1"/>
      <c r="BB377" s="1"/>
      <c r="BE377" s="1"/>
    </row>
    <row r="378" spans="1:57">
      <c r="A378" s="11"/>
      <c r="B378" s="319"/>
      <c r="C378" s="11"/>
      <c r="D378" s="11"/>
      <c r="F378" s="11"/>
      <c r="G378" s="11"/>
      <c r="H378" s="11"/>
      <c r="I378" s="11"/>
      <c r="J378" s="360"/>
      <c r="K378" s="360"/>
      <c r="L378" s="11"/>
      <c r="M378" s="11"/>
      <c r="N378" s="11"/>
      <c r="O378" s="11"/>
      <c r="P378" s="11"/>
      <c r="T378" s="11"/>
      <c r="U378" s="11"/>
      <c r="Z378" s="11"/>
      <c r="AA378" s="11"/>
      <c r="AB378" s="11"/>
      <c r="AC378" s="11"/>
      <c r="AE378" s="1"/>
      <c r="AG378" s="1"/>
      <c r="AO378" s="1"/>
      <c r="AQ378" s="1"/>
      <c r="AS378" s="1"/>
      <c r="AX378" s="1"/>
      <c r="AY378" s="1"/>
      <c r="AZ378" s="1"/>
      <c r="BB378" s="1"/>
      <c r="BE378" s="1"/>
    </row>
    <row r="379" spans="1:57">
      <c r="A379" s="11"/>
      <c r="B379" s="319"/>
      <c r="C379" s="11"/>
      <c r="D379" s="11"/>
      <c r="F379" s="11"/>
      <c r="G379" s="11"/>
      <c r="H379" s="11"/>
      <c r="I379" s="11"/>
      <c r="J379" s="360"/>
      <c r="K379" s="360"/>
      <c r="L379" s="11"/>
      <c r="M379" s="11"/>
      <c r="N379" s="11"/>
      <c r="O379" s="11"/>
      <c r="P379" s="11"/>
      <c r="T379" s="11"/>
      <c r="U379" s="11"/>
      <c r="Z379" s="11"/>
      <c r="AA379" s="11"/>
      <c r="AB379" s="11"/>
      <c r="AC379" s="11"/>
      <c r="AE379" s="1"/>
      <c r="AG379" s="1"/>
      <c r="AO379" s="1"/>
      <c r="AQ379" s="1"/>
      <c r="AS379" s="1"/>
      <c r="AX379" s="1"/>
      <c r="AY379" s="1"/>
      <c r="AZ379" s="1"/>
      <c r="BB379" s="1"/>
      <c r="BE379" s="1"/>
    </row>
    <row r="380" spans="1:57">
      <c r="A380" s="11"/>
      <c r="B380" s="319"/>
      <c r="C380" s="11"/>
      <c r="D380" s="11"/>
      <c r="F380" s="11"/>
      <c r="G380" s="11"/>
      <c r="H380" s="11"/>
      <c r="I380" s="11"/>
      <c r="J380" s="360"/>
      <c r="K380" s="360"/>
      <c r="L380" s="11"/>
      <c r="M380" s="11"/>
      <c r="N380" s="11"/>
      <c r="O380" s="11"/>
      <c r="P380" s="11"/>
      <c r="T380" s="11"/>
      <c r="U380" s="11"/>
      <c r="Z380" s="11"/>
      <c r="AA380" s="11"/>
      <c r="AB380" s="11"/>
      <c r="AC380" s="11"/>
      <c r="AE380" s="1"/>
      <c r="AG380" s="1"/>
      <c r="AO380" s="1"/>
      <c r="AQ380" s="1"/>
      <c r="AS380" s="1"/>
      <c r="AX380" s="1"/>
      <c r="AY380" s="1"/>
      <c r="AZ380" s="1"/>
      <c r="BB380" s="1"/>
      <c r="BE380" s="1"/>
    </row>
    <row r="381" spans="1:57">
      <c r="A381" s="11"/>
      <c r="B381" s="319"/>
      <c r="C381" s="11"/>
      <c r="D381" s="11"/>
      <c r="F381" s="11"/>
      <c r="G381" s="11"/>
      <c r="H381" s="11"/>
      <c r="I381" s="11"/>
      <c r="J381" s="360"/>
      <c r="K381" s="360"/>
      <c r="L381" s="11"/>
      <c r="M381" s="11"/>
      <c r="N381" s="11"/>
      <c r="O381" s="11"/>
      <c r="P381" s="11"/>
      <c r="T381" s="11"/>
      <c r="U381" s="11"/>
      <c r="Z381" s="11"/>
      <c r="AA381" s="11"/>
      <c r="AB381" s="11"/>
      <c r="AC381" s="11"/>
      <c r="AE381" s="1"/>
      <c r="AG381" s="1"/>
      <c r="AO381" s="1"/>
      <c r="AQ381" s="1"/>
      <c r="AS381" s="1"/>
      <c r="AX381" s="1"/>
      <c r="AY381" s="1"/>
      <c r="AZ381" s="1"/>
      <c r="BB381" s="1"/>
      <c r="BE381" s="1"/>
    </row>
    <row r="382" spans="1:57">
      <c r="A382" s="11"/>
      <c r="B382" s="319"/>
      <c r="C382" s="11"/>
      <c r="D382" s="11"/>
      <c r="F382" s="11"/>
      <c r="G382" s="11"/>
      <c r="H382" s="11"/>
      <c r="I382" s="11"/>
      <c r="J382" s="360"/>
      <c r="K382" s="360"/>
      <c r="L382" s="11"/>
      <c r="M382" s="11"/>
      <c r="N382" s="11"/>
      <c r="O382" s="11"/>
      <c r="P382" s="11"/>
      <c r="T382" s="11"/>
      <c r="U382" s="11"/>
      <c r="Z382" s="11"/>
      <c r="AA382" s="11"/>
      <c r="AB382" s="11"/>
      <c r="AC382" s="11"/>
      <c r="AE382" s="1"/>
      <c r="AG382" s="1"/>
      <c r="AO382" s="1"/>
      <c r="AQ382" s="1"/>
      <c r="AS382" s="1"/>
      <c r="AX382" s="1"/>
      <c r="AY382" s="1"/>
      <c r="AZ382" s="1"/>
      <c r="BB382" s="1"/>
      <c r="BE382" s="1"/>
    </row>
    <row r="383" spans="1:57">
      <c r="A383" s="11"/>
      <c r="B383" s="319"/>
      <c r="C383" s="11"/>
      <c r="D383" s="11"/>
      <c r="F383" s="11"/>
      <c r="G383" s="11"/>
      <c r="H383" s="11"/>
      <c r="I383" s="11"/>
      <c r="J383" s="360"/>
      <c r="K383" s="360"/>
      <c r="L383" s="11"/>
      <c r="M383" s="11"/>
      <c r="N383" s="11"/>
      <c r="O383" s="11"/>
      <c r="P383" s="11"/>
      <c r="T383" s="11"/>
      <c r="U383" s="11"/>
      <c r="Z383" s="11"/>
      <c r="AA383" s="11"/>
      <c r="AB383" s="11"/>
      <c r="AC383" s="11"/>
      <c r="AE383" s="1"/>
      <c r="AG383" s="1"/>
      <c r="AO383" s="1"/>
      <c r="AQ383" s="1"/>
      <c r="AS383" s="1"/>
      <c r="AX383" s="1"/>
      <c r="AY383" s="1"/>
      <c r="AZ383" s="1"/>
      <c r="BB383" s="1"/>
      <c r="BE383" s="1"/>
    </row>
    <row r="384" spans="1:57">
      <c r="A384" s="11"/>
      <c r="B384" s="319"/>
      <c r="C384" s="11"/>
      <c r="D384" s="11"/>
      <c r="F384" s="11"/>
      <c r="G384" s="11"/>
      <c r="H384" s="11"/>
      <c r="I384" s="11"/>
      <c r="J384" s="360"/>
      <c r="K384" s="360"/>
      <c r="L384" s="11"/>
      <c r="M384" s="11"/>
      <c r="N384" s="11"/>
      <c r="O384" s="11"/>
      <c r="P384" s="11"/>
      <c r="T384" s="11"/>
      <c r="U384" s="11"/>
      <c r="Z384" s="11"/>
      <c r="AA384" s="11"/>
      <c r="AB384" s="11"/>
      <c r="AC384" s="11"/>
      <c r="AE384" s="1"/>
      <c r="AG384" s="1"/>
      <c r="AO384" s="1"/>
      <c r="AQ384" s="1"/>
      <c r="AS384" s="1"/>
      <c r="AX384" s="1"/>
      <c r="AY384" s="1"/>
      <c r="AZ384" s="1"/>
      <c r="BB384" s="1"/>
      <c r="BE384" s="1"/>
    </row>
    <row r="385" spans="1:57">
      <c r="A385" s="11"/>
      <c r="B385" s="319"/>
      <c r="C385" s="11"/>
      <c r="D385" s="11"/>
      <c r="F385" s="11"/>
      <c r="G385" s="11"/>
      <c r="H385" s="11"/>
      <c r="I385" s="11"/>
      <c r="J385" s="360"/>
      <c r="K385" s="360"/>
      <c r="L385" s="11"/>
      <c r="M385" s="11"/>
      <c r="N385" s="11"/>
      <c r="O385" s="11"/>
      <c r="P385" s="11"/>
      <c r="T385" s="11"/>
      <c r="U385" s="11"/>
      <c r="Z385" s="11"/>
      <c r="AA385" s="11"/>
      <c r="AB385" s="11"/>
      <c r="AC385" s="11"/>
      <c r="AE385" s="1"/>
      <c r="AG385" s="1"/>
      <c r="AO385" s="1"/>
      <c r="AQ385" s="1"/>
      <c r="AS385" s="1"/>
      <c r="AX385" s="1"/>
      <c r="AY385" s="1"/>
      <c r="AZ385" s="1"/>
      <c r="BB385" s="1"/>
      <c r="BE385" s="1"/>
    </row>
    <row r="386" spans="1:57">
      <c r="A386" s="11"/>
      <c r="B386" s="319"/>
      <c r="C386" s="11"/>
      <c r="D386" s="11"/>
      <c r="F386" s="11"/>
      <c r="G386" s="11"/>
      <c r="H386" s="11"/>
      <c r="I386" s="11"/>
      <c r="J386" s="360"/>
      <c r="K386" s="360"/>
      <c r="L386" s="11"/>
      <c r="M386" s="11"/>
      <c r="N386" s="11"/>
      <c r="O386" s="11"/>
      <c r="P386" s="11"/>
      <c r="T386" s="11"/>
      <c r="U386" s="11"/>
      <c r="Z386" s="11"/>
      <c r="AA386" s="11"/>
      <c r="AB386" s="11"/>
      <c r="AC386" s="11"/>
      <c r="AE386" s="1"/>
      <c r="AG386" s="1"/>
      <c r="AO386" s="1"/>
      <c r="AQ386" s="1"/>
      <c r="AS386" s="1"/>
      <c r="AX386" s="1"/>
      <c r="AY386" s="1"/>
      <c r="AZ386" s="1"/>
      <c r="BB386" s="1"/>
      <c r="BE386" s="1"/>
    </row>
    <row r="387" spans="1:57">
      <c r="A387" s="11"/>
      <c r="B387" s="319"/>
      <c r="C387" s="11"/>
      <c r="D387" s="11"/>
      <c r="F387" s="11"/>
      <c r="G387" s="11"/>
      <c r="H387" s="11"/>
      <c r="I387" s="11"/>
      <c r="J387" s="360"/>
      <c r="K387" s="360"/>
      <c r="L387" s="11"/>
      <c r="M387" s="11"/>
      <c r="N387" s="11"/>
      <c r="O387" s="11"/>
      <c r="P387" s="11"/>
      <c r="T387" s="11"/>
      <c r="U387" s="11"/>
      <c r="Z387" s="11"/>
      <c r="AA387" s="11"/>
      <c r="AB387" s="11"/>
      <c r="AC387" s="11"/>
      <c r="AE387" s="1"/>
      <c r="AG387" s="1"/>
      <c r="AO387" s="1"/>
      <c r="AQ387" s="1"/>
      <c r="AS387" s="1"/>
      <c r="AX387" s="1"/>
      <c r="AY387" s="1"/>
      <c r="AZ387" s="1"/>
      <c r="BB387" s="1"/>
      <c r="BE387" s="1"/>
    </row>
    <row r="388" spans="1:57">
      <c r="A388" s="11"/>
      <c r="B388" s="319"/>
      <c r="C388" s="11"/>
      <c r="D388" s="11"/>
      <c r="F388" s="11"/>
      <c r="G388" s="11"/>
      <c r="H388" s="11"/>
      <c r="I388" s="11"/>
      <c r="J388" s="360"/>
      <c r="K388" s="360"/>
      <c r="L388" s="11"/>
      <c r="M388" s="11"/>
      <c r="N388" s="11"/>
      <c r="O388" s="11"/>
      <c r="P388" s="11"/>
      <c r="T388" s="11"/>
      <c r="U388" s="11"/>
      <c r="Z388" s="11"/>
      <c r="AA388" s="11"/>
      <c r="AB388" s="11"/>
      <c r="AC388" s="11"/>
      <c r="AE388" s="1"/>
      <c r="AG388" s="1"/>
      <c r="AO388" s="1"/>
      <c r="AQ388" s="1"/>
      <c r="AS388" s="1"/>
      <c r="AX388" s="1"/>
      <c r="AY388" s="1"/>
      <c r="AZ388" s="1"/>
      <c r="BB388" s="1"/>
      <c r="BE388" s="1"/>
    </row>
    <row r="389" spans="1:57">
      <c r="A389" s="11"/>
      <c r="B389" s="319"/>
      <c r="C389" s="11"/>
      <c r="D389" s="11"/>
      <c r="F389" s="11"/>
      <c r="G389" s="11"/>
      <c r="H389" s="11"/>
      <c r="I389" s="11"/>
      <c r="J389" s="360"/>
      <c r="K389" s="360"/>
      <c r="L389" s="11"/>
      <c r="M389" s="11"/>
      <c r="N389" s="11"/>
      <c r="O389" s="11"/>
      <c r="P389" s="11"/>
      <c r="T389" s="11"/>
      <c r="U389" s="11"/>
      <c r="Z389" s="11"/>
      <c r="AA389" s="11"/>
      <c r="AB389" s="11"/>
      <c r="AC389" s="11"/>
      <c r="AE389" s="1"/>
      <c r="AG389" s="1"/>
      <c r="AO389" s="1"/>
      <c r="AQ389" s="1"/>
      <c r="AS389" s="1"/>
      <c r="AX389" s="1"/>
      <c r="AY389" s="1"/>
      <c r="AZ389" s="1"/>
      <c r="BB389" s="1"/>
      <c r="BE389" s="1"/>
    </row>
    <row r="390" spans="1:57">
      <c r="A390" s="11"/>
      <c r="B390" s="319"/>
      <c r="C390" s="11"/>
      <c r="D390" s="11"/>
      <c r="F390" s="11"/>
      <c r="G390" s="11"/>
      <c r="H390" s="11"/>
      <c r="I390" s="11"/>
      <c r="J390" s="360"/>
      <c r="K390" s="360"/>
      <c r="L390" s="11"/>
      <c r="M390" s="11"/>
      <c r="N390" s="11"/>
      <c r="O390" s="11"/>
      <c r="P390" s="11"/>
      <c r="T390" s="11"/>
      <c r="U390" s="11"/>
      <c r="Z390" s="11"/>
      <c r="AA390" s="11"/>
      <c r="AB390" s="11"/>
      <c r="AC390" s="11"/>
      <c r="AE390" s="1"/>
      <c r="AG390" s="1"/>
      <c r="AO390" s="1"/>
      <c r="AQ390" s="1"/>
      <c r="AS390" s="1"/>
      <c r="AX390" s="1"/>
      <c r="AY390" s="1"/>
      <c r="AZ390" s="1"/>
      <c r="BB390" s="1"/>
      <c r="BE390" s="1"/>
    </row>
    <row r="391" spans="1:57">
      <c r="A391" s="11"/>
      <c r="B391" s="319"/>
      <c r="C391" s="11"/>
      <c r="D391" s="11"/>
      <c r="F391" s="11"/>
      <c r="G391" s="11"/>
      <c r="H391" s="11"/>
      <c r="I391" s="11"/>
      <c r="J391" s="360"/>
      <c r="K391" s="360"/>
      <c r="L391" s="11"/>
      <c r="M391" s="11"/>
      <c r="N391" s="11"/>
      <c r="O391" s="11"/>
      <c r="P391" s="11"/>
      <c r="T391" s="11"/>
      <c r="U391" s="11"/>
      <c r="Z391" s="11"/>
      <c r="AA391" s="11"/>
      <c r="AB391" s="11"/>
      <c r="AC391" s="11"/>
      <c r="AE391" s="1"/>
      <c r="AG391" s="1"/>
      <c r="AO391" s="1"/>
      <c r="AQ391" s="1"/>
      <c r="AS391" s="1"/>
      <c r="AX391" s="1"/>
      <c r="AY391" s="1"/>
      <c r="AZ391" s="1"/>
      <c r="BB391" s="1"/>
      <c r="BE391" s="1"/>
    </row>
    <row r="392" spans="1:57">
      <c r="A392" s="11"/>
      <c r="B392" s="319"/>
      <c r="C392" s="11"/>
      <c r="D392" s="11"/>
      <c r="F392" s="11"/>
      <c r="G392" s="11"/>
      <c r="H392" s="11"/>
      <c r="I392" s="11"/>
      <c r="J392" s="360"/>
      <c r="K392" s="360"/>
      <c r="L392" s="11"/>
      <c r="M392" s="11"/>
      <c r="N392" s="11"/>
      <c r="O392" s="11"/>
      <c r="P392" s="11"/>
      <c r="T392" s="11"/>
      <c r="U392" s="11"/>
      <c r="Z392" s="11"/>
      <c r="AA392" s="11"/>
      <c r="AB392" s="11"/>
      <c r="AC392" s="11"/>
      <c r="AE392" s="1"/>
      <c r="AG392" s="1"/>
      <c r="AO392" s="1"/>
      <c r="AQ392" s="1"/>
      <c r="AS392" s="1"/>
      <c r="AX392" s="1"/>
      <c r="AY392" s="1"/>
      <c r="AZ392" s="1"/>
      <c r="BB392" s="1"/>
      <c r="BE392" s="1"/>
    </row>
    <row r="393" spans="1:57">
      <c r="A393" s="11"/>
      <c r="B393" s="319"/>
      <c r="C393" s="11"/>
      <c r="D393" s="11"/>
      <c r="F393" s="11"/>
      <c r="G393" s="11"/>
      <c r="H393" s="11"/>
      <c r="I393" s="11"/>
      <c r="J393" s="360"/>
      <c r="K393" s="360"/>
      <c r="L393" s="11"/>
      <c r="M393" s="11"/>
      <c r="N393" s="11"/>
      <c r="O393" s="11"/>
      <c r="P393" s="11"/>
      <c r="T393" s="11"/>
      <c r="U393" s="11"/>
      <c r="Z393" s="11"/>
      <c r="AA393" s="11"/>
      <c r="AB393" s="11"/>
      <c r="AC393" s="11"/>
      <c r="AE393" s="1"/>
      <c r="AG393" s="1"/>
      <c r="AO393" s="1"/>
      <c r="AQ393" s="1"/>
      <c r="AS393" s="1"/>
      <c r="AX393" s="1"/>
      <c r="AY393" s="1"/>
      <c r="AZ393" s="1"/>
      <c r="BB393" s="1"/>
      <c r="BE393" s="1"/>
    </row>
    <row r="394" spans="1:57">
      <c r="A394" s="11"/>
      <c r="B394" s="319"/>
      <c r="C394" s="11"/>
      <c r="D394" s="11"/>
      <c r="F394" s="11"/>
      <c r="G394" s="11"/>
      <c r="H394" s="11"/>
      <c r="I394" s="11"/>
      <c r="J394" s="360"/>
      <c r="K394" s="360"/>
      <c r="L394" s="11"/>
      <c r="M394" s="11"/>
      <c r="N394" s="11"/>
      <c r="O394" s="11"/>
      <c r="P394" s="11"/>
      <c r="T394" s="11"/>
      <c r="U394" s="11"/>
      <c r="Z394" s="11"/>
      <c r="AA394" s="11"/>
      <c r="AB394" s="11"/>
      <c r="AC394" s="11"/>
      <c r="AE394" s="1"/>
      <c r="AG394" s="1"/>
      <c r="AO394" s="1"/>
      <c r="AQ394" s="1"/>
      <c r="AS394" s="1"/>
      <c r="AX394" s="1"/>
      <c r="AY394" s="1"/>
      <c r="AZ394" s="1"/>
      <c r="BB394" s="1"/>
      <c r="BE394" s="1"/>
    </row>
    <row r="395" spans="1:57">
      <c r="A395" s="11"/>
      <c r="B395" s="319"/>
      <c r="C395" s="11"/>
      <c r="D395" s="11"/>
      <c r="F395" s="11"/>
      <c r="G395" s="11"/>
      <c r="H395" s="11"/>
      <c r="I395" s="11"/>
      <c r="J395" s="360"/>
      <c r="K395" s="360"/>
      <c r="L395" s="11"/>
      <c r="M395" s="11"/>
      <c r="N395" s="11"/>
      <c r="O395" s="11"/>
      <c r="P395" s="11"/>
      <c r="T395" s="11"/>
      <c r="U395" s="11"/>
      <c r="Z395" s="11"/>
      <c r="AA395" s="11"/>
      <c r="AB395" s="11"/>
      <c r="AC395" s="11"/>
      <c r="AE395" s="1"/>
      <c r="AG395" s="1"/>
      <c r="AO395" s="1"/>
      <c r="AQ395" s="1"/>
      <c r="AS395" s="1"/>
      <c r="AX395" s="1"/>
      <c r="AY395" s="1"/>
      <c r="AZ395" s="1"/>
      <c r="BB395" s="1"/>
      <c r="BE395" s="1"/>
    </row>
    <row r="396" spans="1:57">
      <c r="A396" s="11"/>
      <c r="B396" s="319"/>
      <c r="C396" s="11"/>
      <c r="D396" s="11"/>
      <c r="F396" s="11"/>
      <c r="G396" s="11"/>
      <c r="H396" s="11"/>
      <c r="I396" s="11"/>
      <c r="J396" s="360"/>
      <c r="K396" s="360"/>
      <c r="L396" s="11"/>
      <c r="M396" s="11"/>
      <c r="N396" s="11"/>
      <c r="O396" s="11"/>
      <c r="P396" s="11"/>
      <c r="T396" s="11"/>
      <c r="U396" s="11"/>
      <c r="Z396" s="11"/>
      <c r="AA396" s="11"/>
      <c r="AB396" s="11"/>
      <c r="AC396" s="11"/>
      <c r="AE396" s="1"/>
      <c r="AG396" s="1"/>
      <c r="AO396" s="1"/>
      <c r="AQ396" s="1"/>
      <c r="AS396" s="1"/>
      <c r="AX396" s="1"/>
      <c r="AY396" s="1"/>
      <c r="AZ396" s="1"/>
      <c r="BB396" s="1"/>
      <c r="BE396" s="1"/>
    </row>
    <row r="397" spans="1:57">
      <c r="A397" s="11"/>
      <c r="B397" s="319"/>
      <c r="C397" s="11"/>
      <c r="D397" s="11"/>
      <c r="F397" s="11"/>
      <c r="G397" s="11"/>
      <c r="H397" s="11"/>
      <c r="I397" s="11"/>
      <c r="J397" s="360"/>
      <c r="K397" s="360"/>
      <c r="L397" s="11"/>
      <c r="M397" s="11"/>
      <c r="N397" s="11"/>
      <c r="O397" s="11"/>
      <c r="P397" s="11"/>
      <c r="T397" s="11"/>
      <c r="U397" s="11"/>
      <c r="Z397" s="11"/>
      <c r="AA397" s="11"/>
      <c r="AB397" s="11"/>
      <c r="AC397" s="11"/>
      <c r="AE397" s="1"/>
      <c r="AG397" s="1"/>
      <c r="AO397" s="1"/>
      <c r="AQ397" s="1"/>
      <c r="AS397" s="1"/>
      <c r="AX397" s="1"/>
      <c r="AY397" s="1"/>
      <c r="AZ397" s="1"/>
      <c r="BB397" s="1"/>
      <c r="BE397" s="1"/>
    </row>
    <row r="398" spans="1:57">
      <c r="A398" s="11"/>
      <c r="B398" s="319"/>
      <c r="C398" s="11"/>
      <c r="D398" s="11"/>
      <c r="F398" s="11"/>
      <c r="G398" s="11"/>
      <c r="H398" s="11"/>
      <c r="I398" s="11"/>
      <c r="J398" s="360"/>
      <c r="K398" s="360"/>
      <c r="L398" s="11"/>
      <c r="M398" s="11"/>
      <c r="N398" s="11"/>
      <c r="O398" s="11"/>
      <c r="P398" s="11"/>
      <c r="T398" s="11"/>
      <c r="U398" s="11"/>
      <c r="Z398" s="11"/>
      <c r="AA398" s="11"/>
      <c r="AB398" s="11"/>
      <c r="AC398" s="11"/>
      <c r="AE398" s="1"/>
      <c r="AG398" s="1"/>
      <c r="AO398" s="1"/>
      <c r="AQ398" s="1"/>
      <c r="AS398" s="1"/>
      <c r="AX398" s="1"/>
      <c r="AY398" s="1"/>
      <c r="AZ398" s="1"/>
      <c r="BB398" s="1"/>
      <c r="BE398" s="1"/>
    </row>
    <row r="399" spans="1:57">
      <c r="A399" s="11"/>
      <c r="B399" s="319"/>
      <c r="C399" s="11"/>
      <c r="D399" s="11"/>
      <c r="F399" s="11"/>
      <c r="G399" s="11"/>
      <c r="H399" s="11"/>
      <c r="I399" s="11"/>
      <c r="J399" s="360"/>
      <c r="K399" s="360"/>
      <c r="L399" s="11"/>
      <c r="M399" s="11"/>
      <c r="N399" s="11"/>
      <c r="O399" s="11"/>
      <c r="P399" s="11"/>
      <c r="T399" s="11"/>
      <c r="U399" s="11"/>
      <c r="Z399" s="11"/>
      <c r="AA399" s="11"/>
      <c r="AB399" s="11"/>
      <c r="AC399" s="11"/>
      <c r="AE399" s="1"/>
      <c r="AG399" s="1"/>
      <c r="AO399" s="1"/>
      <c r="AQ399" s="1"/>
      <c r="AS399" s="1"/>
      <c r="AX399" s="1"/>
      <c r="AY399" s="1"/>
      <c r="AZ399" s="1"/>
      <c r="BB399" s="1"/>
      <c r="BE399" s="1"/>
    </row>
    <row r="400" spans="1:57">
      <c r="A400" s="11"/>
      <c r="B400" s="319"/>
      <c r="C400" s="11"/>
      <c r="D400" s="11"/>
      <c r="F400" s="11"/>
      <c r="G400" s="11"/>
      <c r="H400" s="11"/>
      <c r="I400" s="11"/>
      <c r="J400" s="360"/>
      <c r="K400" s="360"/>
      <c r="L400" s="11"/>
      <c r="M400" s="11"/>
      <c r="N400" s="11"/>
      <c r="O400" s="11"/>
      <c r="P400" s="11"/>
      <c r="T400" s="11"/>
      <c r="U400" s="11"/>
      <c r="Z400" s="11"/>
      <c r="AA400" s="11"/>
      <c r="AB400" s="11"/>
      <c r="AC400" s="11"/>
      <c r="AE400" s="1"/>
      <c r="AG400" s="1"/>
      <c r="AO400" s="1"/>
      <c r="AQ400" s="1"/>
      <c r="AS400" s="1"/>
      <c r="AX400" s="1"/>
      <c r="AY400" s="1"/>
      <c r="AZ400" s="1"/>
      <c r="BB400" s="1"/>
      <c r="BE400" s="1"/>
    </row>
    <row r="401" spans="1:57">
      <c r="A401" s="11"/>
      <c r="B401" s="319"/>
      <c r="C401" s="11"/>
      <c r="D401" s="11"/>
      <c r="F401" s="11"/>
      <c r="G401" s="11"/>
      <c r="H401" s="11"/>
      <c r="I401" s="11"/>
      <c r="J401" s="360"/>
      <c r="K401" s="360"/>
      <c r="L401" s="11"/>
      <c r="M401" s="11"/>
      <c r="N401" s="11"/>
      <c r="O401" s="11"/>
      <c r="P401" s="11"/>
      <c r="T401" s="11"/>
      <c r="U401" s="11"/>
      <c r="Z401" s="11"/>
      <c r="AA401" s="11"/>
      <c r="AB401" s="11"/>
      <c r="AC401" s="11"/>
      <c r="AE401" s="1"/>
      <c r="AG401" s="1"/>
      <c r="AO401" s="1"/>
      <c r="AQ401" s="1"/>
      <c r="AS401" s="1"/>
      <c r="AX401" s="1"/>
      <c r="AY401" s="1"/>
      <c r="AZ401" s="1"/>
      <c r="BB401" s="1"/>
      <c r="BE401" s="1"/>
    </row>
    <row r="402" spans="1:57">
      <c r="A402" s="11"/>
      <c r="B402" s="319"/>
      <c r="C402" s="11"/>
      <c r="D402" s="11"/>
      <c r="F402" s="11"/>
      <c r="G402" s="11"/>
      <c r="H402" s="11"/>
      <c r="I402" s="11"/>
      <c r="J402" s="360"/>
      <c r="K402" s="360"/>
      <c r="L402" s="11"/>
      <c r="M402" s="11"/>
      <c r="N402" s="11"/>
      <c r="O402" s="11"/>
      <c r="P402" s="11"/>
      <c r="T402" s="11"/>
      <c r="U402" s="11"/>
      <c r="Z402" s="11"/>
      <c r="AA402" s="11"/>
      <c r="AB402" s="11"/>
      <c r="AC402" s="11"/>
      <c r="AE402" s="1"/>
      <c r="AG402" s="1"/>
      <c r="AO402" s="1"/>
      <c r="AQ402" s="1"/>
      <c r="AS402" s="1"/>
      <c r="AX402" s="1"/>
      <c r="AY402" s="1"/>
      <c r="AZ402" s="1"/>
      <c r="BB402" s="1"/>
      <c r="BE402" s="1"/>
    </row>
    <row r="403" spans="1:57">
      <c r="A403" s="11"/>
      <c r="B403" s="319"/>
      <c r="C403" s="11"/>
      <c r="D403" s="11"/>
      <c r="F403" s="11"/>
      <c r="G403" s="11"/>
      <c r="H403" s="11"/>
      <c r="I403" s="11"/>
      <c r="J403" s="360"/>
      <c r="K403" s="360"/>
      <c r="L403" s="11"/>
      <c r="M403" s="11"/>
      <c r="N403" s="11"/>
      <c r="O403" s="11"/>
      <c r="P403" s="11"/>
      <c r="T403" s="11"/>
      <c r="U403" s="11"/>
      <c r="Z403" s="11"/>
      <c r="AA403" s="11"/>
      <c r="AB403" s="11"/>
      <c r="AC403" s="11"/>
      <c r="AE403" s="1"/>
      <c r="AG403" s="1"/>
      <c r="AO403" s="1"/>
      <c r="AQ403" s="1"/>
      <c r="AS403" s="1"/>
      <c r="AX403" s="1"/>
      <c r="AY403" s="1"/>
      <c r="AZ403" s="1"/>
      <c r="BB403" s="1"/>
      <c r="BE403" s="1"/>
    </row>
    <row r="404" spans="1:57">
      <c r="A404" s="11"/>
      <c r="B404" s="319"/>
      <c r="C404" s="11"/>
      <c r="D404" s="11"/>
      <c r="F404" s="11"/>
      <c r="G404" s="11"/>
      <c r="H404" s="11"/>
      <c r="I404" s="11"/>
      <c r="J404" s="360"/>
      <c r="K404" s="360"/>
      <c r="L404" s="11"/>
      <c r="M404" s="11"/>
      <c r="N404" s="11"/>
      <c r="O404" s="11"/>
      <c r="P404" s="11"/>
      <c r="T404" s="11"/>
      <c r="U404" s="11"/>
      <c r="Z404" s="11"/>
      <c r="AA404" s="11"/>
      <c r="AB404" s="11"/>
      <c r="AC404" s="11"/>
      <c r="AE404" s="1"/>
      <c r="AG404" s="1"/>
      <c r="AO404" s="1"/>
      <c r="AQ404" s="1"/>
      <c r="AS404" s="1"/>
      <c r="AX404" s="1"/>
      <c r="AY404" s="1"/>
      <c r="AZ404" s="1"/>
      <c r="BB404" s="1"/>
      <c r="BE404" s="1"/>
    </row>
    <row r="405" spans="1:57">
      <c r="A405" s="11"/>
      <c r="B405" s="319"/>
      <c r="C405" s="11"/>
      <c r="D405" s="11"/>
      <c r="F405" s="11"/>
      <c r="G405" s="11"/>
      <c r="H405" s="11"/>
      <c r="I405" s="11"/>
      <c r="J405" s="360"/>
      <c r="K405" s="360"/>
      <c r="L405" s="11"/>
      <c r="M405" s="11"/>
      <c r="N405" s="11"/>
      <c r="O405" s="11"/>
      <c r="P405" s="11"/>
      <c r="T405" s="11"/>
      <c r="U405" s="11"/>
      <c r="Z405" s="11"/>
      <c r="AA405" s="11"/>
      <c r="AB405" s="11"/>
      <c r="AC405" s="11"/>
      <c r="AE405" s="1"/>
      <c r="AG405" s="1"/>
      <c r="AO405" s="1"/>
      <c r="AQ405" s="1"/>
      <c r="AS405" s="1"/>
      <c r="AX405" s="1"/>
      <c r="AY405" s="1"/>
      <c r="AZ405" s="1"/>
      <c r="BB405" s="1"/>
      <c r="BE405" s="1"/>
    </row>
    <row r="406" spans="1:57">
      <c r="A406" s="11"/>
      <c r="B406" s="319"/>
      <c r="C406" s="11"/>
      <c r="D406" s="11"/>
      <c r="F406" s="11"/>
      <c r="G406" s="11"/>
      <c r="H406" s="11"/>
      <c r="I406" s="11"/>
      <c r="J406" s="360"/>
      <c r="K406" s="360"/>
      <c r="L406" s="11"/>
      <c r="M406" s="11"/>
      <c r="N406" s="11"/>
      <c r="O406" s="11"/>
      <c r="P406" s="11"/>
      <c r="T406" s="11"/>
      <c r="U406" s="11"/>
      <c r="Z406" s="11"/>
      <c r="AA406" s="11"/>
      <c r="AB406" s="11"/>
      <c r="AC406" s="11"/>
      <c r="AE406" s="1"/>
      <c r="AG406" s="1"/>
      <c r="AO406" s="1"/>
      <c r="AQ406" s="1"/>
      <c r="AS406" s="1"/>
      <c r="AX406" s="1"/>
      <c r="AY406" s="1"/>
      <c r="AZ406" s="1"/>
      <c r="BB406" s="1"/>
      <c r="BE406" s="1"/>
    </row>
    <row r="407" spans="1:57">
      <c r="A407" s="11"/>
      <c r="B407" s="319"/>
      <c r="C407" s="11"/>
      <c r="D407" s="11"/>
      <c r="F407" s="11"/>
      <c r="G407" s="11"/>
      <c r="H407" s="11"/>
      <c r="I407" s="11"/>
      <c r="J407" s="360"/>
      <c r="K407" s="360"/>
      <c r="L407" s="11"/>
      <c r="M407" s="11"/>
      <c r="N407" s="11"/>
      <c r="O407" s="11"/>
      <c r="P407" s="11"/>
      <c r="T407" s="11"/>
      <c r="U407" s="11"/>
      <c r="Z407" s="11"/>
      <c r="AA407" s="11"/>
      <c r="AB407" s="11"/>
      <c r="AC407" s="11"/>
      <c r="AE407" s="1"/>
      <c r="AG407" s="1"/>
      <c r="AO407" s="1"/>
      <c r="AQ407" s="1"/>
      <c r="AS407" s="1"/>
      <c r="AX407" s="1"/>
      <c r="AY407" s="1"/>
      <c r="AZ407" s="1"/>
      <c r="BB407" s="1"/>
      <c r="BE407" s="1"/>
    </row>
    <row r="408" spans="1:57">
      <c r="A408" s="11"/>
      <c r="B408" s="319"/>
      <c r="C408" s="11"/>
      <c r="D408" s="11"/>
      <c r="F408" s="11"/>
      <c r="G408" s="11"/>
      <c r="H408" s="11"/>
      <c r="I408" s="11"/>
      <c r="J408" s="360"/>
      <c r="K408" s="360"/>
      <c r="L408" s="11"/>
      <c r="M408" s="11"/>
      <c r="N408" s="11"/>
      <c r="O408" s="11"/>
      <c r="P408" s="11"/>
      <c r="T408" s="11"/>
      <c r="U408" s="11"/>
      <c r="Z408" s="11"/>
      <c r="AA408" s="11"/>
      <c r="AB408" s="11"/>
      <c r="AC408" s="11"/>
      <c r="AE408" s="1"/>
      <c r="AG408" s="1"/>
      <c r="AO408" s="1"/>
      <c r="AQ408" s="1"/>
      <c r="AS408" s="1"/>
      <c r="AX408" s="1"/>
      <c r="AY408" s="1"/>
      <c r="AZ408" s="1"/>
      <c r="BB408" s="1"/>
      <c r="BE408" s="1"/>
    </row>
    <row r="409" spans="1:57">
      <c r="A409" s="11"/>
      <c r="B409" s="319"/>
      <c r="C409" s="11"/>
      <c r="D409" s="11"/>
      <c r="F409" s="11"/>
      <c r="G409" s="11"/>
      <c r="H409" s="11"/>
      <c r="I409" s="11"/>
      <c r="J409" s="360"/>
      <c r="K409" s="360"/>
      <c r="L409" s="11"/>
      <c r="M409" s="11"/>
      <c r="N409" s="11"/>
      <c r="O409" s="11"/>
      <c r="P409" s="11"/>
      <c r="T409" s="11"/>
      <c r="U409" s="11"/>
      <c r="Z409" s="11"/>
      <c r="AA409" s="11"/>
      <c r="AB409" s="11"/>
      <c r="AC409" s="11"/>
      <c r="AE409" s="1"/>
      <c r="AG409" s="1"/>
      <c r="AO409" s="1"/>
      <c r="AQ409" s="1"/>
      <c r="AS409" s="1"/>
      <c r="AX409" s="1"/>
      <c r="AY409" s="1"/>
      <c r="AZ409" s="1"/>
      <c r="BB409" s="1"/>
      <c r="BE409" s="1"/>
    </row>
    <row r="410" spans="1:57">
      <c r="A410" s="11"/>
      <c r="B410" s="319"/>
      <c r="C410" s="11"/>
      <c r="D410" s="11"/>
      <c r="F410" s="11"/>
      <c r="G410" s="11"/>
      <c r="H410" s="11"/>
      <c r="I410" s="11"/>
      <c r="J410" s="360"/>
      <c r="K410" s="360"/>
      <c r="L410" s="11"/>
      <c r="M410" s="11"/>
      <c r="N410" s="11"/>
      <c r="O410" s="11"/>
      <c r="P410" s="11"/>
      <c r="T410" s="11"/>
      <c r="U410" s="11"/>
      <c r="Z410" s="11"/>
      <c r="AA410" s="11"/>
      <c r="AB410" s="11"/>
      <c r="AC410" s="11"/>
      <c r="AE410" s="1"/>
      <c r="AG410" s="1"/>
      <c r="AO410" s="1"/>
      <c r="AQ410" s="1"/>
      <c r="AS410" s="1"/>
      <c r="AX410" s="1"/>
      <c r="AY410" s="1"/>
      <c r="AZ410" s="1"/>
      <c r="BB410" s="1"/>
      <c r="BE410" s="1"/>
    </row>
    <row r="411" spans="1:57">
      <c r="A411" s="11"/>
      <c r="B411" s="319"/>
      <c r="C411" s="11"/>
      <c r="D411" s="11"/>
      <c r="F411" s="11"/>
      <c r="G411" s="11"/>
      <c r="H411" s="11"/>
      <c r="I411" s="11"/>
      <c r="J411" s="360"/>
      <c r="K411" s="360"/>
      <c r="L411" s="11"/>
      <c r="M411" s="11"/>
      <c r="N411" s="11"/>
      <c r="O411" s="11"/>
      <c r="P411" s="11"/>
      <c r="T411" s="11"/>
      <c r="U411" s="11"/>
      <c r="Z411" s="11"/>
      <c r="AA411" s="11"/>
      <c r="AB411" s="11"/>
      <c r="AC411" s="11"/>
      <c r="AE411" s="1"/>
      <c r="AG411" s="1"/>
      <c r="AO411" s="1"/>
      <c r="AQ411" s="1"/>
      <c r="AS411" s="1"/>
      <c r="AX411" s="1"/>
      <c r="AY411" s="1"/>
      <c r="AZ411" s="1"/>
      <c r="BB411" s="1"/>
      <c r="BE411" s="1"/>
    </row>
    <row r="412" spans="1:57">
      <c r="A412" s="11"/>
      <c r="B412" s="319"/>
      <c r="C412" s="11"/>
      <c r="D412" s="11"/>
      <c r="F412" s="11"/>
      <c r="G412" s="11"/>
      <c r="H412" s="11"/>
      <c r="I412" s="11"/>
      <c r="J412" s="360"/>
      <c r="K412" s="360"/>
      <c r="L412" s="11"/>
      <c r="M412" s="11"/>
      <c r="N412" s="11"/>
      <c r="O412" s="11"/>
      <c r="P412" s="11"/>
      <c r="T412" s="11"/>
      <c r="U412" s="11"/>
      <c r="Z412" s="11"/>
      <c r="AA412" s="11"/>
      <c r="AB412" s="11"/>
      <c r="AC412" s="11"/>
      <c r="AE412" s="1"/>
      <c r="AG412" s="1"/>
      <c r="AO412" s="1"/>
      <c r="AQ412" s="1"/>
      <c r="AS412" s="1"/>
      <c r="AX412" s="1"/>
      <c r="AY412" s="1"/>
      <c r="AZ412" s="1"/>
      <c r="BB412" s="1"/>
      <c r="BE412" s="1"/>
    </row>
    <row r="413" spans="1:57">
      <c r="A413" s="11"/>
      <c r="B413" s="319"/>
      <c r="C413" s="11"/>
      <c r="D413" s="11"/>
      <c r="F413" s="11"/>
      <c r="G413" s="11"/>
      <c r="H413" s="11"/>
      <c r="I413" s="11"/>
      <c r="J413" s="360"/>
      <c r="K413" s="360"/>
      <c r="L413" s="11"/>
      <c r="M413" s="11"/>
      <c r="N413" s="11"/>
      <c r="O413" s="11"/>
      <c r="P413" s="11"/>
      <c r="T413" s="11"/>
      <c r="U413" s="11"/>
      <c r="Z413" s="11"/>
      <c r="AA413" s="11"/>
      <c r="AB413" s="11"/>
      <c r="AC413" s="11"/>
      <c r="AE413" s="1"/>
      <c r="AG413" s="1"/>
      <c r="AO413" s="1"/>
      <c r="AQ413" s="1"/>
      <c r="AS413" s="1"/>
      <c r="AX413" s="1"/>
      <c r="AY413" s="1"/>
      <c r="AZ413" s="1"/>
      <c r="BB413" s="1"/>
      <c r="BE413" s="1"/>
    </row>
    <row r="414" spans="1:57">
      <c r="A414" s="11"/>
      <c r="B414" s="319"/>
      <c r="C414" s="11"/>
      <c r="D414" s="11"/>
      <c r="F414" s="11"/>
      <c r="G414" s="11"/>
      <c r="H414" s="11"/>
      <c r="I414" s="11"/>
      <c r="J414" s="360"/>
      <c r="K414" s="360"/>
      <c r="L414" s="11"/>
      <c r="M414" s="11"/>
      <c r="N414" s="11"/>
      <c r="O414" s="11"/>
      <c r="P414" s="11"/>
      <c r="T414" s="11"/>
      <c r="U414" s="11"/>
      <c r="Z414" s="11"/>
      <c r="AA414" s="11"/>
      <c r="AB414" s="11"/>
      <c r="AC414" s="11"/>
      <c r="AE414" s="1"/>
      <c r="AG414" s="1"/>
      <c r="AO414" s="1"/>
      <c r="AQ414" s="1"/>
      <c r="AS414" s="1"/>
      <c r="AX414" s="1"/>
      <c r="AY414" s="1"/>
      <c r="AZ414" s="1"/>
      <c r="BB414" s="1"/>
      <c r="BE414" s="1"/>
    </row>
    <row r="415" spans="1:57">
      <c r="A415" s="11"/>
      <c r="B415" s="319"/>
      <c r="C415" s="11"/>
      <c r="D415" s="11"/>
      <c r="F415" s="11"/>
      <c r="G415" s="11"/>
      <c r="H415" s="11"/>
      <c r="I415" s="11"/>
      <c r="J415" s="360"/>
      <c r="K415" s="360"/>
      <c r="L415" s="11"/>
      <c r="M415" s="11"/>
      <c r="N415" s="11"/>
      <c r="O415" s="11"/>
      <c r="P415" s="11"/>
      <c r="T415" s="11"/>
      <c r="U415" s="11"/>
      <c r="Z415" s="11"/>
      <c r="AA415" s="11"/>
      <c r="AB415" s="11"/>
      <c r="AC415" s="11"/>
      <c r="AE415" s="1"/>
      <c r="AG415" s="1"/>
      <c r="AO415" s="1"/>
      <c r="AQ415" s="1"/>
      <c r="AS415" s="1"/>
      <c r="AX415" s="1"/>
      <c r="AY415" s="1"/>
      <c r="AZ415" s="1"/>
      <c r="BB415" s="1"/>
      <c r="BE415" s="1"/>
    </row>
    <row r="416" spans="1:57">
      <c r="A416" s="11"/>
      <c r="B416" s="319"/>
      <c r="C416" s="11"/>
      <c r="D416" s="11"/>
      <c r="F416" s="11"/>
      <c r="G416" s="11"/>
      <c r="H416" s="11"/>
      <c r="I416" s="11"/>
      <c r="J416" s="360"/>
      <c r="K416" s="360"/>
      <c r="L416" s="11"/>
      <c r="M416" s="11"/>
      <c r="N416" s="11"/>
      <c r="O416" s="11"/>
      <c r="P416" s="11"/>
      <c r="T416" s="11"/>
      <c r="U416" s="11"/>
      <c r="Z416" s="11"/>
      <c r="AA416" s="11"/>
      <c r="AB416" s="11"/>
      <c r="AC416" s="11"/>
      <c r="AE416" s="1"/>
      <c r="AG416" s="1"/>
      <c r="AO416" s="1"/>
      <c r="AQ416" s="1"/>
      <c r="AS416" s="1"/>
      <c r="AX416" s="1"/>
      <c r="AY416" s="1"/>
      <c r="AZ416" s="1"/>
      <c r="BB416" s="1"/>
      <c r="BE416" s="1"/>
    </row>
    <row r="417" spans="1:57">
      <c r="A417" s="11"/>
      <c r="B417" s="319"/>
      <c r="C417" s="11"/>
      <c r="D417" s="11"/>
      <c r="F417" s="11"/>
      <c r="G417" s="11"/>
      <c r="H417" s="11"/>
      <c r="I417" s="11"/>
      <c r="J417" s="360"/>
      <c r="K417" s="360"/>
      <c r="L417" s="11"/>
      <c r="M417" s="11"/>
      <c r="N417" s="11"/>
      <c r="O417" s="11"/>
      <c r="P417" s="11"/>
      <c r="T417" s="11"/>
      <c r="U417" s="11"/>
      <c r="Z417" s="11"/>
      <c r="AA417" s="11"/>
      <c r="AB417" s="11"/>
      <c r="AC417" s="11"/>
      <c r="AE417" s="1"/>
      <c r="AG417" s="1"/>
      <c r="AO417" s="1"/>
      <c r="AQ417" s="1"/>
      <c r="AS417" s="1"/>
      <c r="AX417" s="1"/>
      <c r="AY417" s="1"/>
      <c r="AZ417" s="1"/>
      <c r="BB417" s="1"/>
      <c r="BE417" s="1"/>
    </row>
    <row r="418" spans="1:57">
      <c r="A418" s="11"/>
      <c r="B418" s="319"/>
      <c r="C418" s="11"/>
      <c r="D418" s="11"/>
      <c r="F418" s="11"/>
      <c r="G418" s="11"/>
      <c r="H418" s="11"/>
      <c r="I418" s="11"/>
      <c r="J418" s="360"/>
      <c r="K418" s="360"/>
      <c r="L418" s="11"/>
      <c r="M418" s="11"/>
      <c r="N418" s="11"/>
      <c r="O418" s="11"/>
      <c r="P418" s="11"/>
      <c r="T418" s="11"/>
      <c r="U418" s="11"/>
      <c r="Z418" s="11"/>
      <c r="AA418" s="11"/>
      <c r="AB418" s="11"/>
      <c r="AC418" s="11"/>
      <c r="AE418" s="1"/>
      <c r="AG418" s="1"/>
      <c r="AO418" s="1"/>
      <c r="AQ418" s="1"/>
      <c r="AS418" s="1"/>
      <c r="AX418" s="1"/>
      <c r="AY418" s="1"/>
      <c r="AZ418" s="1"/>
      <c r="BB418" s="1"/>
      <c r="BE418" s="1"/>
    </row>
    <row r="419" spans="1:57">
      <c r="A419" s="11"/>
      <c r="B419" s="319"/>
      <c r="C419" s="11"/>
      <c r="D419" s="11"/>
      <c r="F419" s="11"/>
      <c r="G419" s="11"/>
      <c r="H419" s="11"/>
      <c r="I419" s="11"/>
      <c r="J419" s="360"/>
      <c r="K419" s="360"/>
      <c r="L419" s="11"/>
      <c r="M419" s="11"/>
      <c r="N419" s="11"/>
      <c r="O419" s="11"/>
      <c r="P419" s="11"/>
      <c r="T419" s="11"/>
      <c r="U419" s="11"/>
      <c r="Z419" s="11"/>
      <c r="AA419" s="11"/>
      <c r="AB419" s="11"/>
      <c r="AC419" s="11"/>
      <c r="AE419" s="1"/>
      <c r="AG419" s="1"/>
      <c r="AO419" s="1"/>
      <c r="AQ419" s="1"/>
      <c r="AS419" s="1"/>
      <c r="AX419" s="1"/>
      <c r="AY419" s="1"/>
      <c r="AZ419" s="1"/>
      <c r="BB419" s="1"/>
      <c r="BE419" s="1"/>
    </row>
    <row r="420" spans="1:57">
      <c r="A420" s="11"/>
      <c r="B420" s="319"/>
      <c r="C420" s="11"/>
      <c r="D420" s="11"/>
      <c r="F420" s="11"/>
      <c r="G420" s="11"/>
      <c r="H420" s="11"/>
      <c r="I420" s="11"/>
      <c r="J420" s="360"/>
      <c r="K420" s="360"/>
      <c r="L420" s="11"/>
      <c r="M420" s="11"/>
      <c r="N420" s="11"/>
      <c r="O420" s="11"/>
      <c r="P420" s="11"/>
      <c r="T420" s="11"/>
      <c r="U420" s="11"/>
      <c r="Z420" s="11"/>
      <c r="AA420" s="11"/>
      <c r="AB420" s="11"/>
      <c r="AC420" s="11"/>
      <c r="AE420" s="1"/>
      <c r="AG420" s="1"/>
      <c r="AO420" s="1"/>
      <c r="AQ420" s="1"/>
      <c r="AS420" s="1"/>
      <c r="AX420" s="1"/>
      <c r="AY420" s="1"/>
      <c r="AZ420" s="1"/>
      <c r="BB420" s="1"/>
      <c r="BE420" s="1"/>
    </row>
    <row r="421" spans="1:57">
      <c r="A421" s="11"/>
      <c r="B421" s="319"/>
      <c r="C421" s="11"/>
      <c r="D421" s="11"/>
      <c r="F421" s="11"/>
      <c r="G421" s="11"/>
      <c r="H421" s="11"/>
      <c r="I421" s="11"/>
      <c r="J421" s="360"/>
      <c r="K421" s="360"/>
      <c r="L421" s="11"/>
      <c r="M421" s="11"/>
      <c r="N421" s="11"/>
      <c r="O421" s="11"/>
      <c r="P421" s="11"/>
      <c r="T421" s="11"/>
      <c r="U421" s="11"/>
      <c r="Z421" s="11"/>
      <c r="AA421" s="11"/>
      <c r="AB421" s="11"/>
      <c r="AC421" s="11"/>
      <c r="AE421" s="1"/>
      <c r="AG421" s="1"/>
      <c r="AO421" s="1"/>
      <c r="AQ421" s="1"/>
      <c r="AS421" s="1"/>
      <c r="AX421" s="1"/>
      <c r="AY421" s="1"/>
      <c r="AZ421" s="1"/>
      <c r="BB421" s="1"/>
      <c r="BE421" s="1"/>
    </row>
    <row r="422" spans="1:57">
      <c r="A422" s="11"/>
      <c r="B422" s="319"/>
      <c r="C422" s="11"/>
      <c r="D422" s="11"/>
      <c r="F422" s="11"/>
      <c r="G422" s="11"/>
      <c r="H422" s="11"/>
      <c r="I422" s="11"/>
      <c r="J422" s="360"/>
      <c r="K422" s="360"/>
      <c r="L422" s="11"/>
      <c r="M422" s="11"/>
      <c r="N422" s="11"/>
      <c r="O422" s="11"/>
      <c r="P422" s="11"/>
      <c r="T422" s="11"/>
      <c r="U422" s="11"/>
      <c r="Z422" s="11"/>
      <c r="AA422" s="11"/>
      <c r="AB422" s="11"/>
      <c r="AC422" s="11"/>
      <c r="AE422" s="1"/>
      <c r="AG422" s="1"/>
      <c r="AO422" s="1"/>
      <c r="AQ422" s="1"/>
      <c r="AS422" s="1"/>
      <c r="AX422" s="1"/>
      <c r="AY422" s="1"/>
      <c r="AZ422" s="1"/>
      <c r="BB422" s="1"/>
      <c r="BE422" s="1"/>
    </row>
    <row r="423" spans="1:57">
      <c r="A423" s="11"/>
      <c r="B423" s="319"/>
      <c r="C423" s="11"/>
      <c r="D423" s="11"/>
      <c r="F423" s="11"/>
      <c r="G423" s="11"/>
      <c r="H423" s="11"/>
      <c r="I423" s="11"/>
      <c r="J423" s="360"/>
      <c r="K423" s="360"/>
      <c r="L423" s="11"/>
      <c r="M423" s="11"/>
      <c r="N423" s="11"/>
      <c r="O423" s="11"/>
      <c r="P423" s="11"/>
      <c r="T423" s="11"/>
      <c r="U423" s="11"/>
      <c r="Z423" s="11"/>
      <c r="AA423" s="11"/>
      <c r="AB423" s="11"/>
      <c r="AC423" s="11"/>
      <c r="AE423" s="1"/>
      <c r="AG423" s="1"/>
      <c r="AO423" s="1"/>
      <c r="AQ423" s="1"/>
      <c r="AS423" s="1"/>
      <c r="AX423" s="1"/>
      <c r="AY423" s="1"/>
      <c r="AZ423" s="1"/>
      <c r="BB423" s="1"/>
      <c r="BE423" s="1"/>
    </row>
    <row r="424" spans="1:57">
      <c r="A424" s="11"/>
      <c r="B424" s="319"/>
      <c r="C424" s="11"/>
      <c r="D424" s="11"/>
      <c r="F424" s="11"/>
      <c r="G424" s="11"/>
      <c r="H424" s="11"/>
      <c r="I424" s="11"/>
      <c r="J424" s="360"/>
      <c r="K424" s="360"/>
      <c r="L424" s="11"/>
      <c r="M424" s="11"/>
      <c r="N424" s="11"/>
      <c r="O424" s="11"/>
      <c r="P424" s="11"/>
      <c r="T424" s="11"/>
      <c r="U424" s="11"/>
      <c r="Z424" s="11"/>
      <c r="AA424" s="11"/>
      <c r="AB424" s="11"/>
      <c r="AC424" s="11"/>
      <c r="AE424" s="1"/>
      <c r="AG424" s="1"/>
      <c r="AO424" s="1"/>
      <c r="AQ424" s="1"/>
      <c r="AS424" s="1"/>
      <c r="AX424" s="1"/>
      <c r="AY424" s="1"/>
      <c r="AZ424" s="1"/>
      <c r="BB424" s="1"/>
      <c r="BE424" s="1"/>
    </row>
    <row r="425" spans="1:57">
      <c r="A425" s="11"/>
      <c r="B425" s="319"/>
      <c r="C425" s="11"/>
      <c r="D425" s="11"/>
      <c r="F425" s="11"/>
      <c r="G425" s="11"/>
      <c r="H425" s="11"/>
      <c r="I425" s="11"/>
      <c r="J425" s="360"/>
      <c r="K425" s="360"/>
      <c r="L425" s="11"/>
      <c r="M425" s="11"/>
      <c r="N425" s="11"/>
      <c r="O425" s="11"/>
      <c r="P425" s="11"/>
      <c r="T425" s="11"/>
      <c r="U425" s="11"/>
      <c r="Z425" s="11"/>
      <c r="AA425" s="11"/>
      <c r="AB425" s="11"/>
      <c r="AC425" s="11"/>
      <c r="AE425" s="1"/>
      <c r="AG425" s="1"/>
      <c r="AO425" s="1"/>
      <c r="AQ425" s="1"/>
      <c r="AS425" s="1"/>
      <c r="AX425" s="1"/>
      <c r="AY425" s="1"/>
      <c r="AZ425" s="1"/>
      <c r="BB425" s="1"/>
      <c r="BE425" s="1"/>
    </row>
    <row r="426" spans="1:57">
      <c r="A426" s="11"/>
      <c r="B426" s="319"/>
      <c r="C426" s="11"/>
      <c r="D426" s="11"/>
      <c r="F426" s="11"/>
      <c r="G426" s="11"/>
      <c r="H426" s="11"/>
      <c r="I426" s="11"/>
      <c r="J426" s="360"/>
      <c r="K426" s="360"/>
      <c r="L426" s="11"/>
      <c r="M426" s="11"/>
      <c r="N426" s="11"/>
      <c r="O426" s="11"/>
      <c r="P426" s="11"/>
      <c r="T426" s="11"/>
      <c r="U426" s="11"/>
      <c r="Z426" s="11"/>
      <c r="AA426" s="11"/>
      <c r="AB426" s="11"/>
      <c r="AC426" s="11"/>
      <c r="AE426" s="1"/>
      <c r="AG426" s="1"/>
      <c r="AO426" s="1"/>
      <c r="AQ426" s="1"/>
      <c r="AS426" s="1"/>
      <c r="AX426" s="1"/>
      <c r="AY426" s="1"/>
      <c r="AZ426" s="1"/>
      <c r="BB426" s="1"/>
      <c r="BE426" s="1"/>
    </row>
    <row r="427" spans="1:57">
      <c r="A427" s="11"/>
      <c r="B427" s="319"/>
      <c r="C427" s="11"/>
      <c r="D427" s="11"/>
      <c r="F427" s="11"/>
      <c r="G427" s="11"/>
      <c r="H427" s="11"/>
      <c r="I427" s="11"/>
      <c r="J427" s="360"/>
      <c r="K427" s="360"/>
      <c r="L427" s="11"/>
      <c r="M427" s="11"/>
      <c r="N427" s="11"/>
      <c r="O427" s="11"/>
      <c r="P427" s="11"/>
      <c r="T427" s="11"/>
      <c r="U427" s="11"/>
      <c r="Z427" s="11"/>
      <c r="AA427" s="11"/>
      <c r="AB427" s="11"/>
      <c r="AC427" s="11"/>
      <c r="AE427" s="1"/>
      <c r="AG427" s="1"/>
      <c r="AO427" s="1"/>
      <c r="AQ427" s="1"/>
      <c r="AS427" s="1"/>
      <c r="AX427" s="1"/>
      <c r="AY427" s="1"/>
      <c r="AZ427" s="1"/>
      <c r="BB427" s="1"/>
      <c r="BE427" s="1"/>
    </row>
    <row r="428" spans="1:57">
      <c r="A428" s="11"/>
      <c r="B428" s="319"/>
      <c r="C428" s="11"/>
      <c r="D428" s="11"/>
      <c r="F428" s="11"/>
      <c r="G428" s="11"/>
      <c r="H428" s="11"/>
      <c r="I428" s="11"/>
      <c r="J428" s="360"/>
      <c r="K428" s="360"/>
      <c r="L428" s="11"/>
      <c r="M428" s="11"/>
      <c r="N428" s="11"/>
      <c r="O428" s="11"/>
      <c r="P428" s="11"/>
      <c r="T428" s="11"/>
      <c r="U428" s="11"/>
      <c r="Z428" s="11"/>
      <c r="AA428" s="11"/>
      <c r="AB428" s="11"/>
      <c r="AC428" s="11"/>
      <c r="AE428" s="1"/>
      <c r="AG428" s="1"/>
      <c r="AO428" s="1"/>
      <c r="AQ428" s="1"/>
      <c r="AS428" s="1"/>
      <c r="AX428" s="1"/>
      <c r="AY428" s="1"/>
      <c r="AZ428" s="1"/>
      <c r="BB428" s="1"/>
      <c r="BE428" s="1"/>
    </row>
    <row r="429" spans="1:57">
      <c r="A429" s="11"/>
      <c r="B429" s="319"/>
      <c r="C429" s="11"/>
      <c r="D429" s="11"/>
      <c r="F429" s="11"/>
      <c r="G429" s="11"/>
      <c r="H429" s="11"/>
      <c r="I429" s="11"/>
      <c r="J429" s="360"/>
      <c r="K429" s="360"/>
      <c r="L429" s="11"/>
      <c r="M429" s="11"/>
      <c r="N429" s="11"/>
      <c r="O429" s="11"/>
      <c r="P429" s="11"/>
      <c r="T429" s="11"/>
      <c r="U429" s="11"/>
      <c r="Z429" s="11"/>
      <c r="AA429" s="11"/>
      <c r="AB429" s="11"/>
      <c r="AC429" s="11"/>
      <c r="AE429" s="1"/>
      <c r="AG429" s="1"/>
      <c r="AO429" s="1"/>
      <c r="AQ429" s="1"/>
      <c r="AS429" s="1"/>
      <c r="AX429" s="1"/>
      <c r="AY429" s="1"/>
      <c r="AZ429" s="1"/>
      <c r="BB429" s="1"/>
      <c r="BE429" s="1"/>
    </row>
    <row r="430" spans="1:57">
      <c r="A430" s="11"/>
      <c r="B430" s="319"/>
      <c r="C430" s="11"/>
      <c r="D430" s="11"/>
      <c r="F430" s="11"/>
      <c r="G430" s="11"/>
      <c r="H430" s="11"/>
      <c r="I430" s="11"/>
      <c r="J430" s="360"/>
      <c r="K430" s="360"/>
      <c r="L430" s="11"/>
      <c r="M430" s="11"/>
      <c r="N430" s="11"/>
      <c r="O430" s="11"/>
      <c r="P430" s="11"/>
      <c r="T430" s="11"/>
      <c r="U430" s="11"/>
      <c r="Z430" s="11"/>
      <c r="AA430" s="11"/>
      <c r="AB430" s="11"/>
      <c r="AC430" s="11"/>
      <c r="AE430" s="1"/>
      <c r="AG430" s="1"/>
      <c r="AO430" s="1"/>
      <c r="AQ430" s="1"/>
      <c r="AS430" s="1"/>
      <c r="AX430" s="1"/>
      <c r="AY430" s="1"/>
      <c r="AZ430" s="1"/>
      <c r="BB430" s="1"/>
      <c r="BE430" s="1"/>
    </row>
    <row r="431" spans="1:57">
      <c r="A431" s="11"/>
      <c r="B431" s="319"/>
      <c r="C431" s="11"/>
      <c r="D431" s="11"/>
      <c r="F431" s="11"/>
      <c r="G431" s="11"/>
      <c r="H431" s="11"/>
      <c r="I431" s="11"/>
      <c r="J431" s="360"/>
      <c r="K431" s="360"/>
      <c r="L431" s="11"/>
      <c r="M431" s="11"/>
      <c r="N431" s="11"/>
      <c r="O431" s="11"/>
      <c r="P431" s="11"/>
      <c r="T431" s="11"/>
      <c r="U431" s="11"/>
      <c r="Z431" s="11"/>
      <c r="AA431" s="11"/>
      <c r="AB431" s="11"/>
      <c r="AC431" s="11"/>
      <c r="AE431" s="1"/>
      <c r="AG431" s="1"/>
      <c r="AO431" s="1"/>
      <c r="AQ431" s="1"/>
      <c r="AS431" s="1"/>
      <c r="AX431" s="1"/>
      <c r="AY431" s="1"/>
      <c r="AZ431" s="1"/>
      <c r="BB431" s="1"/>
      <c r="BE431" s="1"/>
    </row>
    <row r="432" spans="1:57">
      <c r="A432" s="11"/>
      <c r="B432" s="319"/>
      <c r="C432" s="11"/>
      <c r="D432" s="11"/>
      <c r="F432" s="11"/>
      <c r="G432" s="11"/>
      <c r="H432" s="11"/>
      <c r="I432" s="11"/>
      <c r="J432" s="360"/>
      <c r="K432" s="360"/>
      <c r="L432" s="11"/>
      <c r="M432" s="11"/>
      <c r="N432" s="11"/>
      <c r="O432" s="11"/>
      <c r="P432" s="11"/>
      <c r="T432" s="11"/>
      <c r="U432" s="11"/>
      <c r="Z432" s="11"/>
      <c r="AA432" s="11"/>
      <c r="AB432" s="11"/>
      <c r="AC432" s="11"/>
      <c r="AE432" s="1"/>
      <c r="AG432" s="1"/>
      <c r="AO432" s="1"/>
      <c r="AQ432" s="1"/>
      <c r="AS432" s="1"/>
      <c r="AX432" s="1"/>
      <c r="AY432" s="1"/>
      <c r="AZ432" s="1"/>
      <c r="BB432" s="1"/>
      <c r="BE432" s="1"/>
    </row>
    <row r="433" spans="1:57">
      <c r="A433" s="11"/>
      <c r="B433" s="319"/>
      <c r="C433" s="11"/>
      <c r="D433" s="11"/>
      <c r="F433" s="11"/>
      <c r="G433" s="11"/>
      <c r="H433" s="11"/>
      <c r="I433" s="11"/>
      <c r="J433" s="360"/>
      <c r="K433" s="360"/>
      <c r="L433" s="11"/>
      <c r="M433" s="11"/>
      <c r="N433" s="11"/>
      <c r="O433" s="11"/>
      <c r="P433" s="11"/>
      <c r="T433" s="11"/>
      <c r="U433" s="11"/>
      <c r="Z433" s="11"/>
      <c r="AA433" s="11"/>
      <c r="AB433" s="11"/>
      <c r="AC433" s="11"/>
      <c r="AE433" s="1"/>
      <c r="AG433" s="1"/>
      <c r="AO433" s="1"/>
      <c r="AQ433" s="1"/>
      <c r="AS433" s="1"/>
      <c r="AX433" s="1"/>
      <c r="AY433" s="1"/>
      <c r="AZ433" s="1"/>
      <c r="BB433" s="1"/>
      <c r="BE433" s="1"/>
    </row>
    <row r="434" spans="1:57">
      <c r="A434" s="11"/>
      <c r="B434" s="319"/>
      <c r="C434" s="11"/>
      <c r="D434" s="11"/>
      <c r="F434" s="11"/>
      <c r="G434" s="11"/>
      <c r="H434" s="11"/>
      <c r="I434" s="11"/>
      <c r="J434" s="360"/>
      <c r="K434" s="360"/>
      <c r="L434" s="11"/>
      <c r="M434" s="11"/>
      <c r="N434" s="11"/>
      <c r="O434" s="11"/>
      <c r="P434" s="11"/>
      <c r="T434" s="11"/>
      <c r="U434" s="11"/>
      <c r="Z434" s="11"/>
      <c r="AA434" s="11"/>
      <c r="AB434" s="11"/>
      <c r="AC434" s="11"/>
      <c r="AE434" s="1"/>
      <c r="AG434" s="1"/>
      <c r="AO434" s="1"/>
      <c r="AQ434" s="1"/>
      <c r="AS434" s="1"/>
      <c r="AX434" s="1"/>
      <c r="AY434" s="1"/>
      <c r="AZ434" s="1"/>
      <c r="BB434" s="1"/>
      <c r="BE434" s="1"/>
    </row>
    <row r="435" spans="1:57">
      <c r="A435" s="11"/>
      <c r="B435" s="319"/>
      <c r="C435" s="11"/>
      <c r="D435" s="11"/>
      <c r="F435" s="11"/>
      <c r="G435" s="11"/>
      <c r="H435" s="11"/>
      <c r="I435" s="11"/>
      <c r="J435" s="360"/>
      <c r="K435" s="360"/>
      <c r="L435" s="11"/>
      <c r="M435" s="11"/>
      <c r="N435" s="11"/>
      <c r="O435" s="11"/>
      <c r="P435" s="11"/>
      <c r="T435" s="11"/>
      <c r="U435" s="11"/>
      <c r="Z435" s="11"/>
      <c r="AA435" s="11"/>
      <c r="AB435" s="11"/>
      <c r="AC435" s="11"/>
      <c r="AE435" s="1"/>
      <c r="AG435" s="1"/>
      <c r="AO435" s="1"/>
      <c r="AQ435" s="1"/>
      <c r="AS435" s="1"/>
      <c r="AX435" s="1"/>
      <c r="AY435" s="1"/>
      <c r="AZ435" s="1"/>
      <c r="BB435" s="1"/>
      <c r="BE435" s="1"/>
    </row>
    <row r="436" spans="1:57">
      <c r="A436" s="11"/>
      <c r="B436" s="319"/>
      <c r="C436" s="11"/>
      <c r="D436" s="11"/>
      <c r="F436" s="11"/>
      <c r="G436" s="11"/>
      <c r="H436" s="11"/>
      <c r="I436" s="11"/>
      <c r="J436" s="360"/>
      <c r="K436" s="360"/>
      <c r="L436" s="11"/>
      <c r="M436" s="11"/>
      <c r="N436" s="11"/>
      <c r="O436" s="11"/>
      <c r="P436" s="11"/>
      <c r="T436" s="11"/>
      <c r="U436" s="11"/>
      <c r="Z436" s="11"/>
      <c r="AA436" s="11"/>
      <c r="AB436" s="11"/>
      <c r="AC436" s="11"/>
      <c r="AE436" s="1"/>
      <c r="AG436" s="1"/>
      <c r="AO436" s="1"/>
      <c r="AQ436" s="1"/>
      <c r="AS436" s="1"/>
      <c r="AX436" s="1"/>
      <c r="AY436" s="1"/>
      <c r="AZ436" s="1"/>
      <c r="BB436" s="1"/>
      <c r="BE436" s="1"/>
    </row>
    <row r="437" spans="1:57">
      <c r="A437" s="11"/>
      <c r="B437" s="319"/>
      <c r="C437" s="11"/>
      <c r="D437" s="11"/>
      <c r="F437" s="11"/>
      <c r="G437" s="11"/>
      <c r="H437" s="11"/>
      <c r="I437" s="11"/>
      <c r="J437" s="360"/>
      <c r="K437" s="360"/>
      <c r="L437" s="11"/>
      <c r="M437" s="11"/>
      <c r="N437" s="11"/>
      <c r="O437" s="11"/>
      <c r="P437" s="11"/>
      <c r="T437" s="11"/>
      <c r="U437" s="11"/>
      <c r="Z437" s="11"/>
      <c r="AA437" s="11"/>
      <c r="AB437" s="11"/>
      <c r="AC437" s="11"/>
      <c r="AE437" s="1"/>
      <c r="AG437" s="1"/>
      <c r="AO437" s="1"/>
      <c r="AQ437" s="1"/>
      <c r="AS437" s="1"/>
      <c r="AX437" s="1"/>
      <c r="AY437" s="1"/>
      <c r="AZ437" s="1"/>
      <c r="BB437" s="1"/>
      <c r="BE437" s="1"/>
    </row>
    <row r="438" spans="1:57">
      <c r="A438" s="11"/>
      <c r="B438" s="319"/>
      <c r="C438" s="11"/>
      <c r="D438" s="11"/>
      <c r="F438" s="11"/>
      <c r="G438" s="11"/>
      <c r="H438" s="11"/>
      <c r="I438" s="11"/>
      <c r="J438" s="360"/>
      <c r="K438" s="360"/>
      <c r="L438" s="11"/>
      <c r="M438" s="11"/>
      <c r="N438" s="11"/>
      <c r="O438" s="11"/>
      <c r="P438" s="11"/>
      <c r="T438" s="11"/>
      <c r="U438" s="11"/>
      <c r="Z438" s="11"/>
      <c r="AA438" s="11"/>
      <c r="AB438" s="11"/>
      <c r="AC438" s="11"/>
      <c r="AE438" s="1"/>
      <c r="AG438" s="1"/>
      <c r="AO438" s="1"/>
      <c r="AQ438" s="1"/>
      <c r="AS438" s="1"/>
      <c r="AX438" s="1"/>
      <c r="AY438" s="1"/>
      <c r="AZ438" s="1"/>
      <c r="BB438" s="1"/>
      <c r="BE438" s="1"/>
    </row>
    <row r="439" spans="1:57">
      <c r="A439" s="11"/>
      <c r="B439" s="319"/>
      <c r="C439" s="11"/>
      <c r="D439" s="11"/>
      <c r="F439" s="11"/>
      <c r="G439" s="11"/>
      <c r="H439" s="11"/>
      <c r="I439" s="11"/>
      <c r="J439" s="360"/>
      <c r="K439" s="360"/>
      <c r="L439" s="11"/>
      <c r="M439" s="11"/>
      <c r="N439" s="11"/>
      <c r="O439" s="11"/>
      <c r="P439" s="11"/>
      <c r="T439" s="11"/>
      <c r="U439" s="11"/>
      <c r="Z439" s="11"/>
      <c r="AA439" s="11"/>
      <c r="AB439" s="11"/>
      <c r="AC439" s="11"/>
      <c r="AE439" s="1"/>
      <c r="AG439" s="1"/>
      <c r="AO439" s="1"/>
      <c r="AQ439" s="1"/>
      <c r="AS439" s="1"/>
      <c r="AX439" s="1"/>
      <c r="AY439" s="1"/>
      <c r="AZ439" s="1"/>
      <c r="BB439" s="1"/>
      <c r="BE439" s="1"/>
    </row>
    <row r="440" spans="1:57">
      <c r="A440" s="11"/>
      <c r="B440" s="319"/>
      <c r="C440" s="11"/>
      <c r="D440" s="11"/>
      <c r="F440" s="11"/>
      <c r="G440" s="11"/>
      <c r="H440" s="11"/>
      <c r="I440" s="11"/>
      <c r="J440" s="360"/>
      <c r="K440" s="360"/>
      <c r="L440" s="11"/>
      <c r="M440" s="11"/>
      <c r="N440" s="11"/>
      <c r="O440" s="11"/>
      <c r="P440" s="11"/>
      <c r="T440" s="11"/>
      <c r="U440" s="11"/>
      <c r="Z440" s="11"/>
      <c r="AA440" s="11"/>
      <c r="AB440" s="11"/>
      <c r="AC440" s="11"/>
      <c r="AE440" s="1"/>
      <c r="AG440" s="1"/>
      <c r="AO440" s="1"/>
      <c r="AQ440" s="1"/>
      <c r="AS440" s="1"/>
      <c r="AX440" s="1"/>
      <c r="AY440" s="1"/>
      <c r="AZ440" s="1"/>
      <c r="BB440" s="1"/>
      <c r="BE440" s="1"/>
    </row>
    <row r="441" spans="1:57">
      <c r="A441" s="11"/>
      <c r="B441" s="319"/>
      <c r="C441" s="11"/>
      <c r="D441" s="11"/>
      <c r="F441" s="11"/>
      <c r="G441" s="11"/>
      <c r="H441" s="11"/>
      <c r="I441" s="11"/>
      <c r="J441" s="360"/>
      <c r="K441" s="360"/>
      <c r="L441" s="11"/>
      <c r="M441" s="11"/>
      <c r="N441" s="11"/>
      <c r="O441" s="11"/>
      <c r="P441" s="11"/>
      <c r="T441" s="11"/>
      <c r="U441" s="11"/>
      <c r="Z441" s="11"/>
      <c r="AA441" s="11"/>
      <c r="AB441" s="11"/>
      <c r="AC441" s="11"/>
      <c r="AE441" s="1"/>
      <c r="AG441" s="1"/>
      <c r="AO441" s="1"/>
      <c r="AQ441" s="1"/>
      <c r="AS441" s="1"/>
      <c r="AX441" s="1"/>
      <c r="AY441" s="1"/>
      <c r="AZ441" s="1"/>
      <c r="BB441" s="1"/>
      <c r="BE441" s="1"/>
    </row>
    <row r="442" spans="1:57">
      <c r="A442" s="11"/>
      <c r="B442" s="319"/>
      <c r="C442" s="11"/>
      <c r="D442" s="11"/>
      <c r="F442" s="11"/>
      <c r="G442" s="11"/>
      <c r="H442" s="11"/>
      <c r="I442" s="11"/>
      <c r="J442" s="360"/>
      <c r="K442" s="360"/>
      <c r="L442" s="11"/>
      <c r="M442" s="11"/>
      <c r="N442" s="11"/>
      <c r="O442" s="11"/>
      <c r="P442" s="11"/>
      <c r="T442" s="11"/>
      <c r="U442" s="11"/>
      <c r="Z442" s="11"/>
      <c r="AA442" s="11"/>
      <c r="AB442" s="11"/>
      <c r="AC442" s="11"/>
      <c r="AE442" s="1"/>
      <c r="AG442" s="1"/>
      <c r="AO442" s="1"/>
      <c r="AQ442" s="1"/>
      <c r="AS442" s="1"/>
      <c r="AX442" s="1"/>
      <c r="AY442" s="1"/>
      <c r="AZ442" s="1"/>
      <c r="BB442" s="1"/>
      <c r="BE442" s="1"/>
    </row>
    <row r="443" spans="1:57">
      <c r="A443" s="11"/>
      <c r="B443" s="319"/>
      <c r="C443" s="11"/>
      <c r="D443" s="11"/>
      <c r="F443" s="11"/>
      <c r="G443" s="11"/>
      <c r="H443" s="11"/>
      <c r="I443" s="11"/>
      <c r="J443" s="360"/>
      <c r="K443" s="360"/>
      <c r="L443" s="11"/>
      <c r="M443" s="11"/>
      <c r="N443" s="11"/>
      <c r="O443" s="11"/>
      <c r="P443" s="11"/>
      <c r="T443" s="11"/>
      <c r="U443" s="11"/>
      <c r="Z443" s="11"/>
      <c r="AA443" s="11"/>
      <c r="AB443" s="11"/>
      <c r="AC443" s="11"/>
      <c r="AE443" s="1"/>
      <c r="AG443" s="1"/>
      <c r="AO443" s="1"/>
      <c r="AQ443" s="1"/>
      <c r="AS443" s="1"/>
      <c r="AX443" s="1"/>
      <c r="AY443" s="1"/>
      <c r="AZ443" s="1"/>
      <c r="BB443" s="1"/>
      <c r="BE443" s="1"/>
    </row>
    <row r="444" spans="1:57">
      <c r="A444" s="11"/>
      <c r="B444" s="319"/>
      <c r="C444" s="11"/>
      <c r="D444" s="11"/>
      <c r="F444" s="11"/>
      <c r="G444" s="11"/>
      <c r="H444" s="11"/>
      <c r="I444" s="11"/>
      <c r="J444" s="360"/>
      <c r="K444" s="360"/>
      <c r="L444" s="11"/>
      <c r="M444" s="11"/>
      <c r="N444" s="11"/>
      <c r="O444" s="11"/>
      <c r="P444" s="11"/>
      <c r="T444" s="11"/>
      <c r="U444" s="11"/>
      <c r="Z444" s="11"/>
      <c r="AA444" s="11"/>
      <c r="AB444" s="11"/>
      <c r="AC444" s="11"/>
      <c r="AE444" s="1"/>
      <c r="AG444" s="1"/>
      <c r="AO444" s="1"/>
      <c r="AQ444" s="1"/>
      <c r="AS444" s="1"/>
      <c r="AX444" s="1"/>
      <c r="AY444" s="1"/>
      <c r="AZ444" s="1"/>
      <c r="BB444" s="1"/>
      <c r="BE444" s="1"/>
    </row>
    <row r="445" spans="1:57">
      <c r="A445" s="11"/>
      <c r="B445" s="319"/>
      <c r="C445" s="11"/>
      <c r="D445" s="11"/>
      <c r="F445" s="11"/>
      <c r="G445" s="11"/>
      <c r="H445" s="11"/>
      <c r="I445" s="11"/>
      <c r="J445" s="360"/>
      <c r="K445" s="360"/>
      <c r="L445" s="11"/>
      <c r="M445" s="11"/>
      <c r="N445" s="11"/>
      <c r="O445" s="11"/>
      <c r="P445" s="11"/>
      <c r="T445" s="11"/>
      <c r="U445" s="11"/>
      <c r="Z445" s="11"/>
      <c r="AA445" s="11"/>
      <c r="AB445" s="11"/>
      <c r="AC445" s="11"/>
      <c r="AE445" s="1"/>
      <c r="AG445" s="1"/>
      <c r="AO445" s="1"/>
      <c r="AQ445" s="1"/>
      <c r="AS445" s="1"/>
      <c r="AX445" s="1"/>
      <c r="AY445" s="1"/>
      <c r="AZ445" s="1"/>
      <c r="BB445" s="1"/>
      <c r="BE445" s="1"/>
    </row>
    <row r="446" spans="1:57">
      <c r="A446" s="11"/>
      <c r="B446" s="319"/>
      <c r="C446" s="11"/>
      <c r="D446" s="11"/>
      <c r="F446" s="11"/>
      <c r="G446" s="11"/>
      <c r="H446" s="11"/>
      <c r="I446" s="11"/>
      <c r="J446" s="360"/>
      <c r="K446" s="360"/>
      <c r="L446" s="11"/>
      <c r="M446" s="11"/>
      <c r="N446" s="11"/>
      <c r="O446" s="11"/>
      <c r="P446" s="11"/>
      <c r="T446" s="11"/>
      <c r="U446" s="11"/>
      <c r="Z446" s="11"/>
      <c r="AA446" s="11"/>
      <c r="AB446" s="11"/>
      <c r="AC446" s="11"/>
      <c r="AE446" s="1"/>
      <c r="AG446" s="1"/>
      <c r="AO446" s="1"/>
      <c r="AQ446" s="1"/>
      <c r="AS446" s="1"/>
      <c r="AX446" s="1"/>
      <c r="AY446" s="1"/>
      <c r="AZ446" s="1"/>
      <c r="BB446" s="1"/>
      <c r="BE446" s="1"/>
    </row>
    <row r="447" spans="1:57">
      <c r="A447" s="11"/>
      <c r="B447" s="319"/>
      <c r="C447" s="11"/>
      <c r="D447" s="11"/>
      <c r="F447" s="11"/>
      <c r="G447" s="11"/>
      <c r="H447" s="11"/>
      <c r="I447" s="11"/>
      <c r="J447" s="360"/>
      <c r="K447" s="360"/>
      <c r="L447" s="11"/>
      <c r="M447" s="11"/>
      <c r="N447" s="11"/>
      <c r="O447" s="11"/>
      <c r="P447" s="11"/>
      <c r="T447" s="11"/>
      <c r="U447" s="11"/>
      <c r="Z447" s="11"/>
      <c r="AA447" s="11"/>
      <c r="AB447" s="11"/>
      <c r="AC447" s="11"/>
      <c r="AE447" s="1"/>
      <c r="AG447" s="1"/>
      <c r="AO447" s="1"/>
      <c r="AQ447" s="1"/>
      <c r="AS447" s="1"/>
      <c r="AX447" s="1"/>
      <c r="AY447" s="1"/>
      <c r="AZ447" s="1"/>
      <c r="BB447" s="1"/>
      <c r="BE447" s="1"/>
    </row>
    <row r="448" spans="1:57">
      <c r="A448" s="11"/>
      <c r="B448" s="319"/>
      <c r="C448" s="11"/>
      <c r="D448" s="11"/>
      <c r="F448" s="11"/>
      <c r="G448" s="11"/>
      <c r="H448" s="11"/>
      <c r="I448" s="11"/>
      <c r="J448" s="360"/>
      <c r="K448" s="360"/>
      <c r="L448" s="11"/>
      <c r="M448" s="11"/>
      <c r="N448" s="11"/>
      <c r="O448" s="11"/>
      <c r="P448" s="11"/>
      <c r="T448" s="11"/>
      <c r="U448" s="11"/>
      <c r="Z448" s="11"/>
      <c r="AA448" s="11"/>
      <c r="AB448" s="11"/>
      <c r="AC448" s="11"/>
      <c r="AE448" s="1"/>
      <c r="AG448" s="1"/>
      <c r="AO448" s="1"/>
      <c r="AQ448" s="1"/>
      <c r="AS448" s="1"/>
      <c r="AX448" s="1"/>
      <c r="AY448" s="1"/>
      <c r="AZ448" s="1"/>
      <c r="BB448" s="1"/>
      <c r="BE448" s="1"/>
    </row>
    <row r="449" spans="1:57">
      <c r="A449" s="11"/>
      <c r="B449" s="319"/>
      <c r="C449" s="11"/>
      <c r="D449" s="11"/>
      <c r="F449" s="11"/>
      <c r="G449" s="11"/>
      <c r="H449" s="11"/>
      <c r="I449" s="11"/>
      <c r="J449" s="360"/>
      <c r="K449" s="360"/>
      <c r="L449" s="11"/>
      <c r="M449" s="11"/>
      <c r="N449" s="11"/>
      <c r="O449" s="11"/>
      <c r="P449" s="11"/>
      <c r="T449" s="11"/>
      <c r="U449" s="11"/>
      <c r="Z449" s="11"/>
      <c r="AA449" s="11"/>
      <c r="AB449" s="11"/>
      <c r="AC449" s="11"/>
      <c r="AE449" s="1"/>
      <c r="AG449" s="1"/>
      <c r="AO449" s="1"/>
      <c r="AQ449" s="1"/>
      <c r="AS449" s="1"/>
      <c r="AX449" s="1"/>
      <c r="AY449" s="1"/>
      <c r="AZ449" s="1"/>
      <c r="BB449" s="1"/>
      <c r="BE449" s="1"/>
    </row>
    <row r="450" spans="1:57">
      <c r="A450" s="11"/>
      <c r="B450" s="319"/>
      <c r="C450" s="11"/>
      <c r="D450" s="11"/>
      <c r="F450" s="11"/>
      <c r="G450" s="11"/>
      <c r="H450" s="11"/>
      <c r="I450" s="11"/>
      <c r="J450" s="360"/>
      <c r="K450" s="360"/>
      <c r="L450" s="11"/>
      <c r="M450" s="11"/>
      <c r="N450" s="11"/>
      <c r="O450" s="11"/>
      <c r="P450" s="11"/>
      <c r="T450" s="11"/>
      <c r="U450" s="11"/>
      <c r="Z450" s="11"/>
      <c r="AA450" s="11"/>
      <c r="AB450" s="11"/>
      <c r="AC450" s="11"/>
      <c r="AE450" s="1"/>
      <c r="AG450" s="1"/>
      <c r="AO450" s="1"/>
      <c r="AQ450" s="1"/>
      <c r="AS450" s="1"/>
      <c r="AX450" s="1"/>
      <c r="AY450" s="1"/>
      <c r="AZ450" s="1"/>
      <c r="BB450" s="1"/>
      <c r="BE450" s="1"/>
    </row>
    <row r="451" spans="1:57">
      <c r="A451" s="11"/>
      <c r="B451" s="319"/>
      <c r="C451" s="11"/>
      <c r="D451" s="11"/>
      <c r="F451" s="11"/>
      <c r="G451" s="11"/>
      <c r="H451" s="11"/>
      <c r="I451" s="11"/>
      <c r="J451" s="360"/>
      <c r="K451" s="360"/>
      <c r="L451" s="11"/>
      <c r="M451" s="11"/>
      <c r="N451" s="11"/>
      <c r="O451" s="11"/>
      <c r="P451" s="11"/>
      <c r="T451" s="11"/>
      <c r="U451" s="11"/>
      <c r="Z451" s="11"/>
      <c r="AA451" s="11"/>
      <c r="AB451" s="11"/>
      <c r="AC451" s="11"/>
      <c r="AE451" s="1"/>
      <c r="AG451" s="1"/>
      <c r="AO451" s="1"/>
      <c r="AQ451" s="1"/>
      <c r="AS451" s="1"/>
      <c r="AX451" s="1"/>
      <c r="AY451" s="1"/>
      <c r="AZ451" s="1"/>
      <c r="BB451" s="1"/>
      <c r="BE451" s="1"/>
    </row>
    <row r="452" spans="1:57">
      <c r="A452" s="11"/>
      <c r="B452" s="319"/>
      <c r="C452" s="11"/>
      <c r="D452" s="11"/>
      <c r="F452" s="11"/>
      <c r="G452" s="11"/>
      <c r="H452" s="11"/>
      <c r="I452" s="11"/>
      <c r="J452" s="360"/>
      <c r="K452" s="360"/>
      <c r="L452" s="11"/>
      <c r="M452" s="11"/>
      <c r="N452" s="11"/>
      <c r="O452" s="11"/>
      <c r="P452" s="11"/>
      <c r="T452" s="11"/>
      <c r="U452" s="11"/>
      <c r="Z452" s="11"/>
      <c r="AA452" s="11"/>
      <c r="AB452" s="11"/>
      <c r="AC452" s="11"/>
      <c r="AE452" s="1"/>
      <c r="AG452" s="1"/>
      <c r="AO452" s="1"/>
      <c r="AQ452" s="1"/>
      <c r="AS452" s="1"/>
      <c r="AX452" s="1"/>
      <c r="AY452" s="1"/>
      <c r="AZ452" s="1"/>
      <c r="BB452" s="1"/>
      <c r="BE452" s="1"/>
    </row>
    <row r="453" spans="1:57">
      <c r="A453" s="11"/>
      <c r="B453" s="319"/>
      <c r="C453" s="11"/>
      <c r="D453" s="11"/>
      <c r="F453" s="11"/>
      <c r="G453" s="11"/>
      <c r="H453" s="11"/>
      <c r="I453" s="11"/>
      <c r="J453" s="360"/>
      <c r="K453" s="360"/>
      <c r="L453" s="11"/>
      <c r="M453" s="11"/>
      <c r="N453" s="11"/>
      <c r="O453" s="11"/>
      <c r="P453" s="11"/>
      <c r="T453" s="11"/>
      <c r="U453" s="11"/>
      <c r="Z453" s="11"/>
      <c r="AA453" s="11"/>
      <c r="AB453" s="11"/>
      <c r="AC453" s="11"/>
      <c r="AE453" s="1"/>
      <c r="AG453" s="1"/>
      <c r="AO453" s="1"/>
      <c r="AQ453" s="1"/>
      <c r="AS453" s="1"/>
      <c r="AX453" s="1"/>
      <c r="AY453" s="1"/>
      <c r="AZ453" s="1"/>
      <c r="BB453" s="1"/>
      <c r="BE453" s="1"/>
    </row>
    <row r="454" spans="1:57">
      <c r="A454" s="11"/>
      <c r="B454" s="319"/>
      <c r="C454" s="11"/>
      <c r="D454" s="11"/>
      <c r="F454" s="11"/>
      <c r="G454" s="11"/>
      <c r="H454" s="11"/>
      <c r="I454" s="11"/>
      <c r="J454" s="360"/>
      <c r="K454" s="360"/>
      <c r="L454" s="11"/>
      <c r="M454" s="11"/>
      <c r="N454" s="11"/>
      <c r="O454" s="11"/>
      <c r="P454" s="11"/>
      <c r="T454" s="11"/>
      <c r="U454" s="11"/>
      <c r="Z454" s="11"/>
      <c r="AA454" s="11"/>
      <c r="AB454" s="11"/>
      <c r="AC454" s="11"/>
      <c r="AE454" s="1"/>
      <c r="AG454" s="1"/>
      <c r="AO454" s="1"/>
      <c r="AQ454" s="1"/>
      <c r="AS454" s="1"/>
      <c r="AX454" s="1"/>
      <c r="AY454" s="1"/>
      <c r="AZ454" s="1"/>
      <c r="BB454" s="1"/>
      <c r="BE454" s="1"/>
    </row>
    <row r="455" spans="1:57">
      <c r="A455" s="11"/>
      <c r="B455" s="319"/>
      <c r="C455" s="11"/>
      <c r="D455" s="11"/>
      <c r="F455" s="11"/>
      <c r="G455" s="11"/>
      <c r="H455" s="11"/>
      <c r="I455" s="11"/>
      <c r="J455" s="360"/>
      <c r="K455" s="360"/>
      <c r="L455" s="11"/>
      <c r="M455" s="11"/>
      <c r="N455" s="11"/>
      <c r="O455" s="11"/>
      <c r="P455" s="11"/>
      <c r="T455" s="11"/>
      <c r="U455" s="11"/>
      <c r="Z455" s="11"/>
      <c r="AA455" s="11"/>
      <c r="AB455" s="11"/>
      <c r="AC455" s="11"/>
      <c r="AE455" s="1"/>
      <c r="AG455" s="1"/>
      <c r="AO455" s="1"/>
      <c r="AQ455" s="1"/>
      <c r="AS455" s="1"/>
      <c r="AX455" s="1"/>
      <c r="AY455" s="1"/>
      <c r="AZ455" s="1"/>
      <c r="BB455" s="1"/>
      <c r="BE455" s="1"/>
    </row>
    <row r="456" spans="1:57">
      <c r="A456" s="11"/>
      <c r="B456" s="319"/>
      <c r="C456" s="11"/>
      <c r="D456" s="11"/>
      <c r="F456" s="11"/>
      <c r="G456" s="11"/>
      <c r="H456" s="11"/>
      <c r="I456" s="11"/>
      <c r="J456" s="360"/>
      <c r="K456" s="360"/>
      <c r="L456" s="11"/>
      <c r="M456" s="11"/>
      <c r="N456" s="11"/>
      <c r="O456" s="11"/>
      <c r="P456" s="11"/>
      <c r="T456" s="11"/>
      <c r="U456" s="11"/>
      <c r="Z456" s="11"/>
      <c r="AA456" s="11"/>
      <c r="AB456" s="11"/>
      <c r="AC456" s="11"/>
      <c r="AE456" s="1"/>
      <c r="AG456" s="1"/>
      <c r="AO456" s="1"/>
      <c r="AQ456" s="1"/>
      <c r="AS456" s="1"/>
      <c r="AX456" s="1"/>
      <c r="AY456" s="1"/>
      <c r="AZ456" s="1"/>
      <c r="BB456" s="1"/>
      <c r="BE456" s="1"/>
    </row>
    <row r="457" spans="1:57">
      <c r="A457" s="11"/>
      <c r="B457" s="319"/>
      <c r="C457" s="11"/>
      <c r="D457" s="11"/>
      <c r="F457" s="11"/>
      <c r="G457" s="11"/>
      <c r="H457" s="11"/>
      <c r="I457" s="11"/>
      <c r="J457" s="360"/>
      <c r="K457" s="360"/>
      <c r="L457" s="11"/>
      <c r="M457" s="11"/>
      <c r="N457" s="11"/>
      <c r="O457" s="11"/>
      <c r="P457" s="11"/>
      <c r="T457" s="11"/>
      <c r="U457" s="11"/>
      <c r="Z457" s="11"/>
      <c r="AA457" s="11"/>
      <c r="AB457" s="11"/>
      <c r="AC457" s="11"/>
      <c r="AE457" s="1"/>
      <c r="AG457" s="1"/>
      <c r="AO457" s="1"/>
      <c r="AQ457" s="1"/>
      <c r="AS457" s="1"/>
      <c r="AX457" s="1"/>
      <c r="AY457" s="1"/>
      <c r="AZ457" s="1"/>
      <c r="BB457" s="1"/>
      <c r="BE457" s="1"/>
    </row>
    <row r="458" spans="1:57">
      <c r="A458" s="11"/>
      <c r="B458" s="319"/>
      <c r="C458" s="11"/>
      <c r="D458" s="11"/>
      <c r="F458" s="11"/>
      <c r="G458" s="11"/>
      <c r="H458" s="11"/>
      <c r="I458" s="11"/>
      <c r="J458" s="360"/>
      <c r="K458" s="360"/>
      <c r="L458" s="11"/>
      <c r="M458" s="11"/>
      <c r="N458" s="11"/>
      <c r="O458" s="11"/>
      <c r="P458" s="11"/>
      <c r="T458" s="11"/>
      <c r="U458" s="11"/>
      <c r="Z458" s="11"/>
      <c r="AA458" s="11"/>
      <c r="AB458" s="11"/>
      <c r="AC458" s="11"/>
      <c r="AE458" s="1"/>
      <c r="AG458" s="1"/>
      <c r="AO458" s="1"/>
      <c r="AQ458" s="1"/>
      <c r="AS458" s="1"/>
      <c r="AX458" s="1"/>
      <c r="AY458" s="1"/>
      <c r="AZ458" s="1"/>
      <c r="BB458" s="1"/>
      <c r="BE458" s="1"/>
    </row>
    <row r="459" spans="1:57">
      <c r="A459" s="11"/>
      <c r="B459" s="319"/>
      <c r="C459" s="11"/>
      <c r="D459" s="11"/>
      <c r="F459" s="11"/>
      <c r="G459" s="11"/>
      <c r="H459" s="11"/>
      <c r="I459" s="11"/>
      <c r="J459" s="360"/>
      <c r="K459" s="360"/>
      <c r="L459" s="11"/>
      <c r="M459" s="11"/>
      <c r="N459" s="11"/>
      <c r="O459" s="11"/>
      <c r="P459" s="11"/>
      <c r="T459" s="11"/>
      <c r="U459" s="11"/>
      <c r="Z459" s="11"/>
      <c r="AA459" s="11"/>
      <c r="AB459" s="11"/>
      <c r="AC459" s="11"/>
      <c r="AE459" s="1"/>
      <c r="AG459" s="1"/>
      <c r="AO459" s="1"/>
      <c r="AQ459" s="1"/>
      <c r="AS459" s="1"/>
      <c r="AX459" s="1"/>
      <c r="AY459" s="1"/>
      <c r="AZ459" s="1"/>
      <c r="BB459" s="1"/>
      <c r="BE459" s="1"/>
    </row>
    <row r="460" spans="1:57">
      <c r="A460" s="11"/>
      <c r="B460" s="319"/>
      <c r="C460" s="11"/>
      <c r="D460" s="11"/>
      <c r="F460" s="11"/>
      <c r="G460" s="11"/>
      <c r="H460" s="11"/>
      <c r="I460" s="11"/>
      <c r="J460" s="360"/>
      <c r="K460" s="360"/>
      <c r="L460" s="11"/>
      <c r="M460" s="11"/>
      <c r="N460" s="11"/>
      <c r="O460" s="11"/>
      <c r="P460" s="11"/>
      <c r="T460" s="11"/>
      <c r="U460" s="11"/>
      <c r="Z460" s="11"/>
      <c r="AA460" s="11"/>
      <c r="AB460" s="11"/>
      <c r="AC460" s="11"/>
      <c r="AE460" s="1"/>
      <c r="AG460" s="1"/>
      <c r="AO460" s="1"/>
      <c r="AQ460" s="1"/>
      <c r="AS460" s="1"/>
      <c r="AX460" s="1"/>
      <c r="AY460" s="1"/>
      <c r="AZ460" s="1"/>
      <c r="BB460" s="1"/>
      <c r="BE460" s="1"/>
    </row>
    <row r="461" spans="1:57">
      <c r="A461" s="11"/>
      <c r="B461" s="319"/>
      <c r="C461" s="11"/>
      <c r="D461" s="11"/>
      <c r="F461" s="11"/>
      <c r="G461" s="11"/>
      <c r="H461" s="11"/>
      <c r="I461" s="11"/>
      <c r="J461" s="360"/>
      <c r="K461" s="360"/>
      <c r="L461" s="11"/>
      <c r="M461" s="11"/>
      <c r="N461" s="11"/>
      <c r="O461" s="11"/>
      <c r="P461" s="11"/>
      <c r="T461" s="11"/>
      <c r="U461" s="11"/>
      <c r="Z461" s="11"/>
      <c r="AA461" s="11"/>
      <c r="AB461" s="11"/>
      <c r="AC461" s="11"/>
      <c r="AE461" s="1"/>
      <c r="AG461" s="1"/>
      <c r="AO461" s="1"/>
      <c r="AQ461" s="1"/>
      <c r="AS461" s="1"/>
      <c r="AX461" s="1"/>
      <c r="AY461" s="1"/>
      <c r="AZ461" s="1"/>
      <c r="BB461" s="1"/>
      <c r="BE461" s="1"/>
    </row>
    <row r="462" spans="1:57">
      <c r="A462" s="11"/>
      <c r="B462" s="319"/>
      <c r="C462" s="11"/>
      <c r="D462" s="11"/>
      <c r="F462" s="11"/>
      <c r="G462" s="11"/>
      <c r="H462" s="11"/>
      <c r="I462" s="11"/>
      <c r="J462" s="360"/>
      <c r="K462" s="360"/>
      <c r="L462" s="11"/>
      <c r="M462" s="11"/>
      <c r="N462" s="11"/>
      <c r="O462" s="11"/>
      <c r="P462" s="11"/>
      <c r="T462" s="11"/>
      <c r="U462" s="11"/>
      <c r="Z462" s="11"/>
      <c r="AA462" s="11"/>
      <c r="AB462" s="11"/>
      <c r="AC462" s="11"/>
      <c r="AE462" s="1"/>
      <c r="AG462" s="1"/>
      <c r="AO462" s="1"/>
      <c r="AQ462" s="1"/>
      <c r="AS462" s="1"/>
      <c r="AX462" s="1"/>
      <c r="AY462" s="1"/>
      <c r="AZ462" s="1"/>
      <c r="BB462" s="1"/>
      <c r="BE462" s="1"/>
    </row>
    <row r="463" spans="1:57">
      <c r="A463" s="11"/>
      <c r="B463" s="319"/>
      <c r="C463" s="11"/>
      <c r="D463" s="11"/>
      <c r="F463" s="11"/>
      <c r="G463" s="11"/>
      <c r="H463" s="11"/>
      <c r="I463" s="11"/>
      <c r="J463" s="360"/>
      <c r="K463" s="360"/>
      <c r="L463" s="11"/>
      <c r="M463" s="11"/>
      <c r="N463" s="11"/>
      <c r="O463" s="11"/>
      <c r="P463" s="11"/>
      <c r="T463" s="11"/>
      <c r="U463" s="11"/>
      <c r="Z463" s="11"/>
      <c r="AA463" s="11"/>
      <c r="AB463" s="11"/>
      <c r="AC463" s="11"/>
      <c r="AE463" s="1"/>
      <c r="AG463" s="1"/>
      <c r="AO463" s="1"/>
      <c r="AQ463" s="1"/>
      <c r="AS463" s="1"/>
      <c r="AX463" s="1"/>
      <c r="AY463" s="1"/>
      <c r="AZ463" s="1"/>
      <c r="BB463" s="1"/>
      <c r="BE463" s="1"/>
    </row>
    <row r="464" spans="1:57">
      <c r="A464" s="11"/>
      <c r="B464" s="319"/>
      <c r="C464" s="11"/>
      <c r="D464" s="11"/>
      <c r="F464" s="11"/>
      <c r="G464" s="11"/>
      <c r="H464" s="11"/>
      <c r="I464" s="11"/>
      <c r="J464" s="360"/>
      <c r="K464" s="360"/>
      <c r="L464" s="11"/>
      <c r="M464" s="11"/>
      <c r="N464" s="11"/>
      <c r="O464" s="11"/>
      <c r="P464" s="11"/>
      <c r="T464" s="11"/>
      <c r="U464" s="11"/>
      <c r="Z464" s="11"/>
      <c r="AA464" s="11"/>
      <c r="AB464" s="11"/>
      <c r="AC464" s="11"/>
      <c r="AE464" s="1"/>
      <c r="AG464" s="1"/>
      <c r="AO464" s="1"/>
      <c r="AQ464" s="1"/>
      <c r="AS464" s="1"/>
      <c r="AX464" s="1"/>
      <c r="AY464" s="1"/>
      <c r="AZ464" s="1"/>
      <c r="BB464" s="1"/>
      <c r="BE464" s="1"/>
    </row>
    <row r="465" spans="1:57">
      <c r="A465" s="11"/>
      <c r="B465" s="319"/>
      <c r="C465" s="11"/>
      <c r="D465" s="11"/>
      <c r="F465" s="11"/>
      <c r="G465" s="11"/>
      <c r="H465" s="11"/>
      <c r="I465" s="11"/>
      <c r="J465" s="360"/>
      <c r="K465" s="360"/>
      <c r="L465" s="11"/>
      <c r="M465" s="11"/>
      <c r="N465" s="11"/>
      <c r="O465" s="11"/>
      <c r="P465" s="11"/>
      <c r="T465" s="11"/>
      <c r="U465" s="11"/>
      <c r="Z465" s="11"/>
      <c r="AA465" s="11"/>
      <c r="AB465" s="11"/>
      <c r="AC465" s="11"/>
      <c r="AE465" s="1"/>
      <c r="AG465" s="1"/>
      <c r="AO465" s="1"/>
      <c r="AQ465" s="1"/>
      <c r="AS465" s="1"/>
      <c r="AX465" s="1"/>
      <c r="AY465" s="1"/>
      <c r="AZ465" s="1"/>
      <c r="BB465" s="1"/>
      <c r="BE465" s="1"/>
    </row>
    <row r="466" spans="1:57">
      <c r="A466" s="11"/>
      <c r="B466" s="319"/>
      <c r="C466" s="11"/>
      <c r="D466" s="11"/>
      <c r="F466" s="11"/>
      <c r="G466" s="11"/>
      <c r="H466" s="11"/>
      <c r="I466" s="11"/>
      <c r="J466" s="360"/>
      <c r="K466" s="360"/>
      <c r="L466" s="11"/>
      <c r="M466" s="11"/>
      <c r="N466" s="11"/>
      <c r="O466" s="11"/>
      <c r="P466" s="11"/>
      <c r="T466" s="11"/>
      <c r="U466" s="11"/>
      <c r="Z466" s="11"/>
      <c r="AA466" s="11"/>
      <c r="AB466" s="11"/>
      <c r="AC466" s="11"/>
      <c r="AE466" s="1"/>
      <c r="AG466" s="1"/>
      <c r="AO466" s="1"/>
      <c r="AQ466" s="1"/>
      <c r="AS466" s="1"/>
      <c r="AX466" s="1"/>
      <c r="AY466" s="1"/>
      <c r="AZ466" s="1"/>
      <c r="BB466" s="1"/>
      <c r="BE466" s="1"/>
    </row>
    <row r="467" spans="1:57">
      <c r="A467" s="11"/>
      <c r="B467" s="319"/>
      <c r="C467" s="11"/>
      <c r="D467" s="11"/>
      <c r="F467" s="11"/>
      <c r="G467" s="11"/>
      <c r="H467" s="11"/>
      <c r="I467" s="11"/>
      <c r="J467" s="360"/>
      <c r="K467" s="360"/>
      <c r="L467" s="11"/>
      <c r="M467" s="11"/>
      <c r="N467" s="11"/>
      <c r="O467" s="11"/>
      <c r="P467" s="11"/>
      <c r="T467" s="11"/>
      <c r="U467" s="11"/>
      <c r="Z467" s="11"/>
      <c r="AA467" s="11"/>
      <c r="AB467" s="11"/>
      <c r="AC467" s="11"/>
      <c r="AE467" s="1"/>
      <c r="AG467" s="1"/>
      <c r="AO467" s="1"/>
      <c r="AQ467" s="1"/>
      <c r="AS467" s="1"/>
      <c r="AX467" s="1"/>
      <c r="AY467" s="1"/>
      <c r="AZ467" s="1"/>
      <c r="BB467" s="1"/>
      <c r="BE467" s="1"/>
    </row>
    <row r="468" spans="1:57">
      <c r="A468" s="11"/>
      <c r="B468" s="319"/>
      <c r="C468" s="11"/>
      <c r="D468" s="11"/>
      <c r="F468" s="11"/>
      <c r="G468" s="11"/>
      <c r="H468" s="11"/>
      <c r="I468" s="11"/>
      <c r="J468" s="360"/>
      <c r="K468" s="360"/>
      <c r="L468" s="11"/>
      <c r="M468" s="11"/>
      <c r="N468" s="11"/>
      <c r="O468" s="11"/>
      <c r="P468" s="11"/>
      <c r="T468" s="11"/>
      <c r="U468" s="11"/>
      <c r="Z468" s="11"/>
      <c r="AA468" s="11"/>
      <c r="AB468" s="11"/>
      <c r="AC468" s="11"/>
      <c r="AE468" s="1"/>
      <c r="AG468" s="1"/>
      <c r="AO468" s="1"/>
      <c r="AQ468" s="1"/>
      <c r="AS468" s="1"/>
      <c r="AX468" s="1"/>
      <c r="AY468" s="1"/>
      <c r="AZ468" s="1"/>
      <c r="BB468" s="1"/>
      <c r="BE468" s="1"/>
    </row>
    <row r="469" spans="1:57">
      <c r="A469" s="11"/>
      <c r="B469" s="319"/>
      <c r="C469" s="11"/>
      <c r="D469" s="11"/>
      <c r="F469" s="11"/>
      <c r="G469" s="11"/>
      <c r="H469" s="11"/>
      <c r="I469" s="11"/>
      <c r="J469" s="360"/>
      <c r="K469" s="360"/>
      <c r="L469" s="11"/>
      <c r="M469" s="11"/>
      <c r="N469" s="11"/>
      <c r="O469" s="11"/>
      <c r="P469" s="11"/>
      <c r="T469" s="11"/>
      <c r="U469" s="11"/>
      <c r="Z469" s="11"/>
      <c r="AA469" s="11"/>
      <c r="AB469" s="11"/>
      <c r="AC469" s="11"/>
      <c r="AE469" s="1"/>
      <c r="AG469" s="1"/>
      <c r="AO469" s="1"/>
      <c r="AQ469" s="1"/>
      <c r="AS469" s="1"/>
      <c r="AX469" s="1"/>
      <c r="AY469" s="1"/>
      <c r="AZ469" s="1"/>
      <c r="BB469" s="1"/>
      <c r="BE469" s="1"/>
    </row>
    <row r="470" spans="1:57">
      <c r="A470" s="11"/>
      <c r="B470" s="319"/>
      <c r="C470" s="11"/>
      <c r="D470" s="11"/>
      <c r="F470" s="11"/>
      <c r="G470" s="11"/>
      <c r="H470" s="11"/>
      <c r="I470" s="11"/>
      <c r="J470" s="360"/>
      <c r="K470" s="360"/>
      <c r="L470" s="11"/>
      <c r="M470" s="11"/>
      <c r="N470" s="11"/>
      <c r="O470" s="11"/>
      <c r="P470" s="11"/>
      <c r="T470" s="11"/>
      <c r="U470" s="11"/>
      <c r="Z470" s="11"/>
      <c r="AA470" s="11"/>
      <c r="AB470" s="11"/>
      <c r="AC470" s="11"/>
      <c r="AE470" s="1"/>
      <c r="AG470" s="1"/>
      <c r="AO470" s="1"/>
      <c r="AQ470" s="1"/>
      <c r="AS470" s="1"/>
      <c r="AX470" s="1"/>
      <c r="AY470" s="1"/>
      <c r="AZ470" s="1"/>
      <c r="BB470" s="1"/>
      <c r="BE470" s="1"/>
    </row>
    <row r="471" spans="1:57">
      <c r="A471" s="11"/>
      <c r="B471" s="319"/>
      <c r="C471" s="11"/>
      <c r="D471" s="11"/>
      <c r="F471" s="11"/>
      <c r="G471" s="11"/>
      <c r="H471" s="11"/>
      <c r="I471" s="11"/>
      <c r="J471" s="360"/>
      <c r="K471" s="360"/>
      <c r="L471" s="11"/>
      <c r="M471" s="11"/>
      <c r="N471" s="11"/>
      <c r="O471" s="11"/>
      <c r="P471" s="11"/>
      <c r="T471" s="11"/>
      <c r="U471" s="11"/>
      <c r="Z471" s="11"/>
      <c r="AA471" s="11"/>
      <c r="AB471" s="11"/>
      <c r="AC471" s="11"/>
      <c r="AE471" s="1"/>
      <c r="AG471" s="1"/>
      <c r="AO471" s="1"/>
      <c r="AQ471" s="1"/>
      <c r="AS471" s="1"/>
      <c r="AX471" s="1"/>
      <c r="AY471" s="1"/>
      <c r="AZ471" s="1"/>
      <c r="BB471" s="1"/>
      <c r="BE471" s="1"/>
    </row>
    <row r="472" spans="1:57">
      <c r="A472" s="11"/>
      <c r="B472" s="319"/>
      <c r="C472" s="11"/>
      <c r="D472" s="11"/>
      <c r="F472" s="11"/>
      <c r="G472" s="11"/>
      <c r="H472" s="11"/>
      <c r="I472" s="11"/>
      <c r="J472" s="360"/>
      <c r="K472" s="360"/>
      <c r="L472" s="11"/>
      <c r="M472" s="11"/>
      <c r="N472" s="11"/>
      <c r="O472" s="11"/>
      <c r="P472" s="11"/>
      <c r="T472" s="11"/>
      <c r="U472" s="11"/>
      <c r="Z472" s="11"/>
      <c r="AA472" s="11"/>
      <c r="AB472" s="11"/>
      <c r="AC472" s="11"/>
      <c r="AE472" s="1"/>
      <c r="AG472" s="1"/>
      <c r="AO472" s="1"/>
      <c r="AQ472" s="1"/>
      <c r="AS472" s="1"/>
      <c r="AX472" s="1"/>
      <c r="AY472" s="1"/>
      <c r="AZ472" s="1"/>
      <c r="BB472" s="1"/>
      <c r="BE472" s="1"/>
    </row>
    <row r="473" spans="1:57">
      <c r="A473" s="11"/>
      <c r="B473" s="319"/>
      <c r="C473" s="11"/>
      <c r="D473" s="11"/>
      <c r="F473" s="11"/>
      <c r="G473" s="11"/>
      <c r="H473" s="11"/>
      <c r="I473" s="11"/>
      <c r="J473" s="360"/>
      <c r="K473" s="360"/>
      <c r="L473" s="11"/>
      <c r="M473" s="11"/>
      <c r="N473" s="11"/>
      <c r="O473" s="11"/>
      <c r="P473" s="11"/>
      <c r="T473" s="11"/>
      <c r="U473" s="11"/>
      <c r="Z473" s="11"/>
      <c r="AA473" s="11"/>
      <c r="AB473" s="11"/>
      <c r="AC473" s="11"/>
      <c r="AE473" s="1"/>
      <c r="AG473" s="1"/>
      <c r="AO473" s="1"/>
      <c r="AQ473" s="1"/>
      <c r="AS473" s="1"/>
      <c r="AX473" s="1"/>
      <c r="AY473" s="1"/>
      <c r="AZ473" s="1"/>
      <c r="BB473" s="1"/>
      <c r="BE473" s="1"/>
    </row>
    <row r="474" spans="1:57">
      <c r="A474" s="11"/>
      <c r="B474" s="319"/>
      <c r="C474" s="11"/>
      <c r="D474" s="11"/>
      <c r="F474" s="11"/>
      <c r="G474" s="11"/>
      <c r="H474" s="11"/>
      <c r="I474" s="11"/>
      <c r="J474" s="360"/>
      <c r="K474" s="360"/>
      <c r="L474" s="11"/>
      <c r="M474" s="11"/>
      <c r="N474" s="11"/>
      <c r="O474" s="11"/>
      <c r="P474" s="11"/>
      <c r="T474" s="11"/>
      <c r="U474" s="11"/>
      <c r="Z474" s="11"/>
      <c r="AA474" s="11"/>
      <c r="AB474" s="11"/>
      <c r="AC474" s="11"/>
      <c r="AE474" s="1"/>
      <c r="AG474" s="1"/>
      <c r="AO474" s="1"/>
      <c r="AQ474" s="1"/>
      <c r="AS474" s="1"/>
      <c r="AX474" s="1"/>
      <c r="AY474" s="1"/>
      <c r="AZ474" s="1"/>
      <c r="BB474" s="1"/>
      <c r="BE474" s="1"/>
    </row>
    <row r="475" spans="1:57">
      <c r="A475" s="11"/>
      <c r="B475" s="319"/>
      <c r="C475" s="11"/>
      <c r="D475" s="11"/>
      <c r="F475" s="11"/>
      <c r="G475" s="11"/>
      <c r="H475" s="11"/>
      <c r="I475" s="11"/>
      <c r="J475" s="360"/>
      <c r="K475" s="360"/>
      <c r="L475" s="11"/>
      <c r="M475" s="11"/>
      <c r="N475" s="11"/>
      <c r="O475" s="11"/>
      <c r="P475" s="11"/>
      <c r="T475" s="11"/>
      <c r="U475" s="11"/>
      <c r="Z475" s="11"/>
      <c r="AA475" s="11"/>
      <c r="AB475" s="11"/>
      <c r="AC475" s="11"/>
      <c r="AE475" s="1"/>
      <c r="AG475" s="1"/>
      <c r="AO475" s="1"/>
      <c r="AQ475" s="1"/>
      <c r="AS475" s="1"/>
      <c r="AX475" s="1"/>
      <c r="AY475" s="1"/>
      <c r="AZ475" s="1"/>
      <c r="BB475" s="1"/>
      <c r="BE475" s="1"/>
    </row>
    <row r="476" spans="1:57">
      <c r="A476" s="11"/>
      <c r="B476" s="319"/>
      <c r="C476" s="11"/>
      <c r="D476" s="11"/>
      <c r="F476" s="11"/>
      <c r="G476" s="11"/>
      <c r="H476" s="11"/>
      <c r="I476" s="11"/>
      <c r="J476" s="360"/>
      <c r="K476" s="360"/>
      <c r="L476" s="11"/>
      <c r="M476" s="11"/>
      <c r="N476" s="11"/>
      <c r="O476" s="11"/>
      <c r="P476" s="11"/>
      <c r="T476" s="11"/>
      <c r="U476" s="11"/>
      <c r="Z476" s="11"/>
      <c r="AA476" s="11"/>
      <c r="AB476" s="11"/>
      <c r="AC476" s="11"/>
      <c r="AE476" s="1"/>
      <c r="AG476" s="1"/>
      <c r="AO476" s="1"/>
      <c r="AQ476" s="1"/>
      <c r="AS476" s="1"/>
      <c r="AX476" s="1"/>
      <c r="AY476" s="1"/>
      <c r="AZ476" s="1"/>
      <c r="BB476" s="1"/>
      <c r="BE476" s="1"/>
    </row>
    <row r="477" spans="1:57">
      <c r="A477" s="11"/>
      <c r="B477" s="319"/>
      <c r="C477" s="11"/>
      <c r="D477" s="11"/>
      <c r="F477" s="11"/>
      <c r="G477" s="11"/>
      <c r="H477" s="11"/>
      <c r="I477" s="11"/>
      <c r="J477" s="360"/>
      <c r="K477" s="360"/>
      <c r="L477" s="11"/>
      <c r="M477" s="11"/>
      <c r="N477" s="11"/>
      <c r="O477" s="11"/>
      <c r="P477" s="11"/>
      <c r="T477" s="11"/>
      <c r="U477" s="11"/>
      <c r="Z477" s="11"/>
      <c r="AA477" s="11"/>
      <c r="AB477" s="11"/>
      <c r="AC477" s="11"/>
      <c r="AE477" s="1"/>
      <c r="AG477" s="1"/>
      <c r="AO477" s="1"/>
      <c r="AQ477" s="1"/>
      <c r="AS477" s="1"/>
      <c r="AX477" s="1"/>
      <c r="AY477" s="1"/>
      <c r="AZ477" s="1"/>
      <c r="BB477" s="1"/>
      <c r="BE477" s="1"/>
    </row>
    <row r="478" spans="1:57">
      <c r="A478" s="11"/>
      <c r="B478" s="319"/>
      <c r="C478" s="11"/>
      <c r="D478" s="11"/>
      <c r="F478" s="11"/>
      <c r="G478" s="11"/>
      <c r="H478" s="11"/>
      <c r="I478" s="11"/>
      <c r="J478" s="360"/>
      <c r="K478" s="360"/>
      <c r="L478" s="11"/>
      <c r="M478" s="11"/>
      <c r="N478" s="11"/>
      <c r="O478" s="11"/>
      <c r="P478" s="11"/>
      <c r="T478" s="11"/>
      <c r="U478" s="11"/>
      <c r="Z478" s="11"/>
      <c r="AA478" s="11"/>
      <c r="AB478" s="11"/>
      <c r="AC478" s="11"/>
      <c r="AE478" s="1"/>
      <c r="AG478" s="1"/>
      <c r="AO478" s="1"/>
      <c r="AQ478" s="1"/>
      <c r="AS478" s="1"/>
      <c r="AX478" s="1"/>
      <c r="AY478" s="1"/>
      <c r="AZ478" s="1"/>
      <c r="BB478" s="1"/>
      <c r="BE478" s="1"/>
    </row>
    <row r="479" spans="1:57">
      <c r="A479" s="11"/>
      <c r="B479" s="319"/>
      <c r="C479" s="11"/>
      <c r="D479" s="11"/>
      <c r="F479" s="11"/>
      <c r="G479" s="11"/>
      <c r="H479" s="11"/>
      <c r="I479" s="11"/>
      <c r="J479" s="360"/>
      <c r="K479" s="360"/>
      <c r="L479" s="11"/>
      <c r="M479" s="11"/>
      <c r="N479" s="11"/>
      <c r="O479" s="11"/>
      <c r="P479" s="11"/>
      <c r="T479" s="11"/>
      <c r="U479" s="11"/>
      <c r="Z479" s="11"/>
      <c r="AA479" s="11"/>
      <c r="AB479" s="11"/>
      <c r="AC479" s="11"/>
      <c r="AE479" s="1"/>
      <c r="AG479" s="1"/>
      <c r="AO479" s="1"/>
      <c r="AQ479" s="1"/>
      <c r="AS479" s="1"/>
      <c r="AX479" s="1"/>
      <c r="AY479" s="1"/>
      <c r="AZ479" s="1"/>
      <c r="BB479" s="1"/>
      <c r="BE479" s="1"/>
    </row>
    <row r="480" spans="1:57">
      <c r="A480" s="11"/>
      <c r="B480" s="319"/>
      <c r="C480" s="11"/>
      <c r="D480" s="11"/>
      <c r="F480" s="11"/>
      <c r="G480" s="11"/>
      <c r="H480" s="11"/>
      <c r="I480" s="11"/>
      <c r="J480" s="360"/>
      <c r="K480" s="360"/>
      <c r="L480" s="11"/>
      <c r="M480" s="11"/>
      <c r="N480" s="11"/>
      <c r="O480" s="11"/>
      <c r="P480" s="11"/>
      <c r="T480" s="11"/>
      <c r="U480" s="11"/>
      <c r="Z480" s="11"/>
      <c r="AA480" s="11"/>
      <c r="AB480" s="11"/>
      <c r="AC480" s="11"/>
      <c r="AE480" s="1"/>
      <c r="AG480" s="1"/>
      <c r="AO480" s="1"/>
      <c r="AQ480" s="1"/>
      <c r="AS480" s="1"/>
      <c r="AX480" s="1"/>
      <c r="AY480" s="1"/>
      <c r="AZ480" s="1"/>
      <c r="BB480" s="1"/>
      <c r="BE480" s="1"/>
    </row>
    <row r="481" spans="1:57">
      <c r="A481" s="11"/>
      <c r="B481" s="319"/>
      <c r="C481" s="11"/>
      <c r="D481" s="11"/>
      <c r="F481" s="11"/>
      <c r="G481" s="11"/>
      <c r="H481" s="11"/>
      <c r="I481" s="11"/>
      <c r="J481" s="360"/>
      <c r="K481" s="360"/>
      <c r="L481" s="11"/>
      <c r="M481" s="11"/>
      <c r="N481" s="11"/>
      <c r="O481" s="11"/>
      <c r="P481" s="11"/>
      <c r="T481" s="11"/>
      <c r="U481" s="11"/>
      <c r="Z481" s="11"/>
      <c r="AA481" s="11"/>
      <c r="AB481" s="11"/>
      <c r="AC481" s="11"/>
      <c r="AE481" s="1"/>
      <c r="AG481" s="1"/>
      <c r="AO481" s="1"/>
      <c r="AQ481" s="1"/>
      <c r="AS481" s="1"/>
      <c r="AX481" s="1"/>
      <c r="AY481" s="1"/>
      <c r="AZ481" s="1"/>
      <c r="BB481" s="1"/>
      <c r="BE481" s="1"/>
    </row>
    <row r="482" spans="1:57">
      <c r="A482" s="11"/>
      <c r="B482" s="319"/>
      <c r="C482" s="11"/>
      <c r="D482" s="11"/>
      <c r="F482" s="11"/>
      <c r="G482" s="11"/>
      <c r="H482" s="11"/>
      <c r="I482" s="11"/>
      <c r="J482" s="360"/>
      <c r="K482" s="360"/>
      <c r="L482" s="11"/>
      <c r="M482" s="11"/>
      <c r="N482" s="11"/>
      <c r="O482" s="11"/>
      <c r="P482" s="11"/>
      <c r="T482" s="11"/>
      <c r="U482" s="11"/>
      <c r="Z482" s="11"/>
      <c r="AA482" s="11"/>
      <c r="AB482" s="11"/>
      <c r="AC482" s="11"/>
      <c r="AE482" s="1"/>
      <c r="AG482" s="1"/>
      <c r="AO482" s="1"/>
      <c r="AQ482" s="1"/>
      <c r="AS482" s="1"/>
      <c r="AX482" s="1"/>
      <c r="AY482" s="1"/>
      <c r="AZ482" s="1"/>
      <c r="BB482" s="1"/>
      <c r="BE482" s="1"/>
    </row>
    <row r="483" spans="1:57">
      <c r="A483" s="11"/>
      <c r="B483" s="319"/>
      <c r="C483" s="11"/>
      <c r="D483" s="11"/>
      <c r="F483" s="11"/>
      <c r="G483" s="11"/>
      <c r="H483" s="11"/>
      <c r="I483" s="11"/>
      <c r="J483" s="360"/>
      <c r="K483" s="360"/>
      <c r="L483" s="11"/>
      <c r="M483" s="11"/>
      <c r="N483" s="11"/>
      <c r="O483" s="11"/>
      <c r="P483" s="11"/>
      <c r="T483" s="11"/>
      <c r="U483" s="11"/>
      <c r="Z483" s="11"/>
      <c r="AA483" s="11"/>
      <c r="AB483" s="11"/>
      <c r="AC483" s="11"/>
      <c r="AE483" s="1"/>
      <c r="AG483" s="1"/>
      <c r="AO483" s="1"/>
      <c r="AQ483" s="1"/>
      <c r="AS483" s="1"/>
      <c r="AX483" s="1"/>
      <c r="AY483" s="1"/>
      <c r="AZ483" s="1"/>
      <c r="BB483" s="1"/>
      <c r="BE483" s="1"/>
    </row>
    <row r="484" spans="1:57">
      <c r="A484" s="11"/>
      <c r="B484" s="319"/>
      <c r="C484" s="11"/>
      <c r="D484" s="11"/>
      <c r="F484" s="11"/>
      <c r="G484" s="11"/>
      <c r="H484" s="11"/>
      <c r="I484" s="11"/>
      <c r="J484" s="360"/>
      <c r="K484" s="360"/>
      <c r="L484" s="11"/>
      <c r="M484" s="11"/>
      <c r="N484" s="11"/>
      <c r="O484" s="11"/>
      <c r="P484" s="11"/>
      <c r="T484" s="11"/>
      <c r="U484" s="11"/>
      <c r="Z484" s="11"/>
      <c r="AA484" s="11"/>
      <c r="AB484" s="11"/>
      <c r="AC484" s="11"/>
      <c r="AE484" s="1"/>
      <c r="AG484" s="1"/>
      <c r="AO484" s="1"/>
      <c r="AQ484" s="1"/>
      <c r="AS484" s="1"/>
      <c r="AX484" s="1"/>
      <c r="AY484" s="1"/>
      <c r="AZ484" s="1"/>
      <c r="BB484" s="1"/>
      <c r="BE484" s="1"/>
    </row>
    <row r="485" spans="1:57">
      <c r="A485" s="11"/>
      <c r="B485" s="319"/>
      <c r="C485" s="11"/>
      <c r="D485" s="11"/>
      <c r="F485" s="11"/>
      <c r="G485" s="11"/>
      <c r="H485" s="11"/>
      <c r="I485" s="11"/>
      <c r="J485" s="360"/>
      <c r="K485" s="360"/>
      <c r="L485" s="11"/>
      <c r="M485" s="11"/>
      <c r="N485" s="11"/>
      <c r="O485" s="11"/>
      <c r="P485" s="11"/>
      <c r="T485" s="11"/>
      <c r="U485" s="11"/>
      <c r="Z485" s="11"/>
      <c r="AA485" s="11"/>
      <c r="AB485" s="11"/>
      <c r="AC485" s="11"/>
      <c r="AE485" s="1"/>
      <c r="AG485" s="1"/>
      <c r="AO485" s="1"/>
      <c r="AQ485" s="1"/>
      <c r="AS485" s="1"/>
      <c r="AX485" s="1"/>
      <c r="AY485" s="1"/>
      <c r="AZ485" s="1"/>
      <c r="BB485" s="1"/>
      <c r="BE485" s="1"/>
    </row>
    <row r="486" spans="1:57">
      <c r="A486" s="11"/>
      <c r="B486" s="319"/>
      <c r="C486" s="11"/>
      <c r="D486" s="11"/>
      <c r="F486" s="11"/>
      <c r="G486" s="11"/>
      <c r="H486" s="11"/>
      <c r="I486" s="11"/>
      <c r="J486" s="360"/>
      <c r="K486" s="360"/>
      <c r="L486" s="11"/>
      <c r="M486" s="11"/>
      <c r="N486" s="11"/>
      <c r="O486" s="11"/>
      <c r="P486" s="11"/>
      <c r="T486" s="11"/>
      <c r="U486" s="11"/>
      <c r="Z486" s="11"/>
      <c r="AA486" s="11"/>
      <c r="AB486" s="11"/>
      <c r="AC486" s="11"/>
      <c r="AE486" s="1"/>
      <c r="AG486" s="1"/>
      <c r="AO486" s="1"/>
      <c r="AQ486" s="1"/>
      <c r="AS486" s="1"/>
      <c r="AX486" s="1"/>
      <c r="AY486" s="1"/>
      <c r="AZ486" s="1"/>
      <c r="BB486" s="1"/>
      <c r="BE486" s="1"/>
    </row>
    <row r="487" spans="1:57">
      <c r="A487" s="11"/>
      <c r="B487" s="319"/>
      <c r="C487" s="11"/>
      <c r="D487" s="11"/>
      <c r="F487" s="11"/>
      <c r="G487" s="11"/>
      <c r="H487" s="11"/>
      <c r="I487" s="11"/>
      <c r="J487" s="360"/>
      <c r="K487" s="360"/>
      <c r="L487" s="11"/>
      <c r="M487" s="11"/>
      <c r="N487" s="11"/>
      <c r="O487" s="11"/>
      <c r="P487" s="11"/>
      <c r="T487" s="11"/>
      <c r="U487" s="11"/>
      <c r="Z487" s="11"/>
      <c r="AA487" s="11"/>
      <c r="AB487" s="11"/>
      <c r="AC487" s="11"/>
      <c r="AE487" s="1"/>
      <c r="AG487" s="1"/>
      <c r="AO487" s="1"/>
      <c r="AQ487" s="1"/>
      <c r="AS487" s="1"/>
      <c r="AX487" s="1"/>
      <c r="AY487" s="1"/>
      <c r="AZ487" s="1"/>
      <c r="BB487" s="1"/>
      <c r="BE487" s="1"/>
    </row>
    <row r="488" spans="1:57">
      <c r="A488" s="11"/>
      <c r="B488" s="319"/>
      <c r="C488" s="11"/>
      <c r="D488" s="11"/>
      <c r="F488" s="11"/>
      <c r="G488" s="11"/>
      <c r="H488" s="11"/>
      <c r="I488" s="11"/>
      <c r="J488" s="360"/>
      <c r="K488" s="360"/>
      <c r="L488" s="11"/>
      <c r="M488" s="11"/>
      <c r="N488" s="11"/>
      <c r="O488" s="11"/>
      <c r="P488" s="11"/>
      <c r="T488" s="11"/>
      <c r="U488" s="11"/>
      <c r="Z488" s="11"/>
      <c r="AA488" s="11"/>
      <c r="AB488" s="11"/>
      <c r="AC488" s="11"/>
      <c r="AE488" s="1"/>
      <c r="AG488" s="1"/>
      <c r="AO488" s="1"/>
      <c r="AQ488" s="1"/>
      <c r="AS488" s="1"/>
      <c r="AX488" s="1"/>
      <c r="AY488" s="1"/>
      <c r="AZ488" s="1"/>
      <c r="BB488" s="1"/>
      <c r="BE488" s="1"/>
    </row>
    <row r="489" spans="1:57">
      <c r="A489" s="11"/>
      <c r="B489" s="319"/>
      <c r="C489" s="11"/>
      <c r="D489" s="11"/>
      <c r="F489" s="11"/>
      <c r="G489" s="11"/>
      <c r="H489" s="11"/>
      <c r="I489" s="11"/>
      <c r="J489" s="360"/>
      <c r="K489" s="360"/>
      <c r="L489" s="11"/>
      <c r="M489" s="11"/>
      <c r="N489" s="11"/>
      <c r="O489" s="11"/>
      <c r="P489" s="11"/>
      <c r="T489" s="11"/>
      <c r="U489" s="11"/>
      <c r="Z489" s="11"/>
      <c r="AA489" s="11"/>
      <c r="AB489" s="11"/>
      <c r="AC489" s="11"/>
      <c r="AE489" s="1"/>
      <c r="AG489" s="1"/>
      <c r="AO489" s="1"/>
      <c r="AQ489" s="1"/>
      <c r="AS489" s="1"/>
      <c r="AX489" s="1"/>
      <c r="AY489" s="1"/>
      <c r="AZ489" s="1"/>
      <c r="BB489" s="1"/>
      <c r="BE489" s="1"/>
    </row>
    <row r="490" spans="1:57">
      <c r="A490" s="11"/>
      <c r="B490" s="319"/>
      <c r="C490" s="11"/>
      <c r="D490" s="11"/>
      <c r="F490" s="11"/>
      <c r="G490" s="11"/>
      <c r="H490" s="11"/>
      <c r="I490" s="11"/>
      <c r="J490" s="360"/>
      <c r="K490" s="360"/>
      <c r="L490" s="11"/>
      <c r="M490" s="11"/>
      <c r="N490" s="11"/>
      <c r="O490" s="11"/>
      <c r="P490" s="11"/>
      <c r="T490" s="11"/>
      <c r="U490" s="11"/>
      <c r="Z490" s="11"/>
      <c r="AA490" s="11"/>
      <c r="AB490" s="11"/>
      <c r="AC490" s="11"/>
      <c r="AE490" s="1"/>
      <c r="AG490" s="1"/>
      <c r="AO490" s="1"/>
      <c r="AQ490" s="1"/>
      <c r="AS490" s="1"/>
      <c r="AX490" s="1"/>
      <c r="AY490" s="1"/>
      <c r="AZ490" s="1"/>
      <c r="BB490" s="1"/>
      <c r="BE490" s="1"/>
    </row>
    <row r="491" spans="1:57">
      <c r="A491" s="11"/>
      <c r="B491" s="319"/>
      <c r="C491" s="11"/>
      <c r="D491" s="11"/>
      <c r="F491" s="11"/>
      <c r="G491" s="11"/>
      <c r="H491" s="11"/>
      <c r="I491" s="11"/>
      <c r="J491" s="360"/>
      <c r="K491" s="360"/>
      <c r="L491" s="11"/>
      <c r="M491" s="11"/>
      <c r="N491" s="11"/>
      <c r="O491" s="11"/>
      <c r="P491" s="11"/>
      <c r="T491" s="11"/>
      <c r="U491" s="11"/>
      <c r="Z491" s="11"/>
      <c r="AA491" s="11"/>
      <c r="AB491" s="11"/>
      <c r="AC491" s="11"/>
      <c r="AE491" s="1"/>
      <c r="AG491" s="1"/>
      <c r="AO491" s="1"/>
      <c r="AQ491" s="1"/>
      <c r="AS491" s="1"/>
      <c r="AX491" s="1"/>
      <c r="AY491" s="1"/>
      <c r="AZ491" s="1"/>
      <c r="BB491" s="1"/>
      <c r="BE491" s="1"/>
    </row>
    <row r="492" spans="1:57">
      <c r="A492" s="11"/>
      <c r="B492" s="319"/>
      <c r="C492" s="11"/>
      <c r="D492" s="11"/>
      <c r="F492" s="11"/>
      <c r="G492" s="11"/>
      <c r="H492" s="11"/>
      <c r="I492" s="11"/>
      <c r="J492" s="360"/>
      <c r="K492" s="360"/>
      <c r="L492" s="11"/>
      <c r="M492" s="11"/>
      <c r="N492" s="11"/>
      <c r="O492" s="11"/>
      <c r="P492" s="11"/>
      <c r="T492" s="11"/>
      <c r="U492" s="11"/>
      <c r="Z492" s="11"/>
      <c r="AA492" s="11"/>
      <c r="AB492" s="11"/>
      <c r="AC492" s="11"/>
      <c r="AE492" s="1"/>
      <c r="AG492" s="1"/>
      <c r="AO492" s="1"/>
      <c r="AQ492" s="1"/>
      <c r="AS492" s="1"/>
      <c r="AX492" s="1"/>
      <c r="AY492" s="1"/>
      <c r="AZ492" s="1"/>
      <c r="BB492" s="1"/>
      <c r="BE492" s="1"/>
    </row>
    <row r="493" spans="1:57">
      <c r="A493" s="11"/>
      <c r="B493" s="319"/>
      <c r="C493" s="11"/>
      <c r="D493" s="11"/>
      <c r="F493" s="11"/>
      <c r="G493" s="11"/>
      <c r="H493" s="11"/>
      <c r="I493" s="11"/>
      <c r="J493" s="360"/>
      <c r="K493" s="360"/>
      <c r="L493" s="11"/>
      <c r="M493" s="11"/>
      <c r="N493" s="11"/>
      <c r="O493" s="11"/>
      <c r="P493" s="11"/>
      <c r="T493" s="11"/>
      <c r="U493" s="11"/>
      <c r="Z493" s="11"/>
      <c r="AA493" s="11"/>
      <c r="AB493" s="11"/>
      <c r="AC493" s="11"/>
      <c r="AE493" s="1"/>
      <c r="AG493" s="1"/>
      <c r="AO493" s="1"/>
      <c r="AQ493" s="1"/>
      <c r="AS493" s="1"/>
      <c r="AX493" s="1"/>
      <c r="AY493" s="1"/>
      <c r="AZ493" s="1"/>
      <c r="BB493" s="1"/>
      <c r="BE493" s="1"/>
    </row>
    <row r="494" spans="1:57">
      <c r="A494" s="11"/>
      <c r="B494" s="319"/>
      <c r="C494" s="11"/>
      <c r="D494" s="11"/>
      <c r="F494" s="11"/>
      <c r="G494" s="11"/>
      <c r="H494" s="11"/>
      <c r="I494" s="11"/>
      <c r="J494" s="360"/>
      <c r="K494" s="360"/>
      <c r="L494" s="11"/>
      <c r="M494" s="11"/>
      <c r="N494" s="11"/>
      <c r="O494" s="11"/>
      <c r="P494" s="11"/>
      <c r="T494" s="11"/>
      <c r="U494" s="11"/>
      <c r="Z494" s="11"/>
      <c r="AA494" s="11"/>
      <c r="AB494" s="11"/>
      <c r="AC494" s="11"/>
      <c r="AE494" s="1"/>
      <c r="AG494" s="1"/>
      <c r="AO494" s="1"/>
      <c r="AQ494" s="1"/>
      <c r="AS494" s="1"/>
      <c r="AX494" s="1"/>
      <c r="AY494" s="1"/>
      <c r="AZ494" s="1"/>
      <c r="BB494" s="1"/>
      <c r="BE494" s="1"/>
    </row>
    <row r="495" spans="1:57">
      <c r="A495" s="11"/>
      <c r="B495" s="319"/>
      <c r="C495" s="11"/>
      <c r="D495" s="11"/>
      <c r="F495" s="11"/>
      <c r="G495" s="11"/>
      <c r="H495" s="11"/>
      <c r="I495" s="11"/>
      <c r="J495" s="360"/>
      <c r="K495" s="360"/>
      <c r="L495" s="11"/>
      <c r="M495" s="11"/>
      <c r="N495" s="11"/>
      <c r="O495" s="11"/>
      <c r="P495" s="11"/>
      <c r="T495" s="11"/>
      <c r="U495" s="11"/>
      <c r="Z495" s="11"/>
      <c r="AA495" s="11"/>
      <c r="AB495" s="11"/>
      <c r="AC495" s="11"/>
      <c r="AE495" s="1"/>
      <c r="AG495" s="1"/>
      <c r="AO495" s="1"/>
      <c r="AQ495" s="1"/>
      <c r="AS495" s="1"/>
      <c r="AX495" s="1"/>
      <c r="AY495" s="1"/>
      <c r="AZ495" s="1"/>
      <c r="BB495" s="1"/>
      <c r="BE495" s="1"/>
    </row>
    <row r="496" spans="1:57">
      <c r="A496" s="11"/>
      <c r="B496" s="319"/>
      <c r="C496" s="11"/>
      <c r="D496" s="11"/>
      <c r="F496" s="11"/>
      <c r="G496" s="11"/>
      <c r="H496" s="11"/>
      <c r="I496" s="11"/>
      <c r="J496" s="360"/>
      <c r="K496" s="360"/>
      <c r="L496" s="11"/>
      <c r="M496" s="11"/>
      <c r="N496" s="11"/>
      <c r="O496" s="11"/>
      <c r="P496" s="11"/>
      <c r="T496" s="11"/>
      <c r="U496" s="11"/>
      <c r="Z496" s="11"/>
      <c r="AA496" s="11"/>
      <c r="AB496" s="11"/>
      <c r="AC496" s="11"/>
      <c r="AE496" s="1"/>
      <c r="AG496" s="1"/>
      <c r="AO496" s="1"/>
      <c r="AQ496" s="1"/>
      <c r="AS496" s="1"/>
      <c r="AX496" s="1"/>
      <c r="AY496" s="1"/>
      <c r="AZ496" s="1"/>
      <c r="BB496" s="1"/>
      <c r="BE496" s="1"/>
    </row>
    <row r="497" spans="1:57">
      <c r="A497" s="11"/>
      <c r="B497" s="319"/>
      <c r="C497" s="11"/>
      <c r="D497" s="11"/>
      <c r="F497" s="11"/>
      <c r="G497" s="11"/>
      <c r="H497" s="11"/>
      <c r="I497" s="11"/>
      <c r="J497" s="360"/>
      <c r="K497" s="360"/>
      <c r="L497" s="11"/>
      <c r="M497" s="11"/>
      <c r="N497" s="11"/>
      <c r="O497" s="11"/>
      <c r="P497" s="11"/>
      <c r="T497" s="11"/>
      <c r="U497" s="11"/>
      <c r="Z497" s="11"/>
      <c r="AA497" s="11"/>
      <c r="AB497" s="11"/>
      <c r="AC497" s="11"/>
      <c r="AE497" s="1"/>
      <c r="AG497" s="1"/>
      <c r="AO497" s="1"/>
      <c r="AQ497" s="1"/>
      <c r="AS497" s="1"/>
      <c r="AX497" s="1"/>
      <c r="AY497" s="1"/>
      <c r="AZ497" s="1"/>
      <c r="BB497" s="1"/>
      <c r="BE497" s="1"/>
    </row>
    <row r="498" spans="1:57">
      <c r="A498" s="11"/>
      <c r="B498" s="319"/>
      <c r="C498" s="11"/>
      <c r="D498" s="11"/>
      <c r="F498" s="11"/>
      <c r="G498" s="11"/>
      <c r="H498" s="11"/>
      <c r="I498" s="11"/>
      <c r="J498" s="360"/>
      <c r="K498" s="360"/>
      <c r="L498" s="11"/>
      <c r="M498" s="11"/>
      <c r="N498" s="11"/>
      <c r="O498" s="11"/>
      <c r="P498" s="11"/>
      <c r="T498" s="11"/>
      <c r="U498" s="11"/>
      <c r="Z498" s="11"/>
      <c r="AA498" s="11"/>
      <c r="AB498" s="11"/>
      <c r="AC498" s="11"/>
      <c r="AE498" s="1"/>
      <c r="AG498" s="1"/>
      <c r="AO498" s="1"/>
      <c r="AQ498" s="1"/>
      <c r="AS498" s="1"/>
      <c r="AX498" s="1"/>
      <c r="AY498" s="1"/>
      <c r="AZ498" s="1"/>
      <c r="BB498" s="1"/>
      <c r="BE498" s="1"/>
    </row>
    <row r="499" spans="1:57">
      <c r="A499" s="11"/>
      <c r="B499" s="319"/>
      <c r="C499" s="11"/>
      <c r="D499" s="11"/>
      <c r="F499" s="11"/>
      <c r="G499" s="11"/>
      <c r="H499" s="11"/>
      <c r="I499" s="11"/>
      <c r="J499" s="360"/>
      <c r="K499" s="360"/>
      <c r="L499" s="11"/>
      <c r="M499" s="11"/>
      <c r="N499" s="11"/>
      <c r="O499" s="11"/>
      <c r="P499" s="11"/>
      <c r="T499" s="11"/>
      <c r="U499" s="11"/>
      <c r="Z499" s="11"/>
      <c r="AA499" s="11"/>
      <c r="AB499" s="11"/>
      <c r="AC499" s="11"/>
      <c r="AE499" s="1"/>
      <c r="AG499" s="1"/>
      <c r="AO499" s="1"/>
      <c r="AQ499" s="1"/>
      <c r="AS499" s="1"/>
      <c r="AX499" s="1"/>
      <c r="AY499" s="1"/>
      <c r="AZ499" s="1"/>
      <c r="BB499" s="1"/>
      <c r="BE499" s="1"/>
    </row>
    <row r="500" spans="1:57">
      <c r="A500" s="11"/>
      <c r="B500" s="319"/>
      <c r="C500" s="11"/>
      <c r="D500" s="11"/>
      <c r="F500" s="11"/>
      <c r="G500" s="11"/>
      <c r="H500" s="11"/>
      <c r="I500" s="11"/>
      <c r="J500" s="360"/>
      <c r="K500" s="360"/>
      <c r="L500" s="11"/>
      <c r="M500" s="11"/>
      <c r="N500" s="11"/>
      <c r="O500" s="11"/>
      <c r="P500" s="11"/>
      <c r="T500" s="11"/>
      <c r="U500" s="11"/>
      <c r="Z500" s="11"/>
      <c r="AA500" s="11"/>
      <c r="AB500" s="11"/>
      <c r="AC500" s="11"/>
      <c r="AE500" s="1"/>
      <c r="AG500" s="1"/>
      <c r="AO500" s="1"/>
      <c r="AQ500" s="1"/>
      <c r="AS500" s="1"/>
      <c r="AX500" s="1"/>
      <c r="AY500" s="1"/>
      <c r="AZ500" s="1"/>
      <c r="BB500" s="1"/>
      <c r="BE500" s="1"/>
    </row>
    <row r="501" spans="1:57">
      <c r="A501" s="11"/>
      <c r="B501" s="319"/>
      <c r="C501" s="11"/>
      <c r="D501" s="11"/>
      <c r="F501" s="11"/>
      <c r="G501" s="11"/>
      <c r="H501" s="11"/>
      <c r="I501" s="11"/>
      <c r="J501" s="360"/>
      <c r="K501" s="360"/>
      <c r="L501" s="11"/>
      <c r="M501" s="11"/>
      <c r="N501" s="11"/>
      <c r="O501" s="11"/>
      <c r="P501" s="11"/>
      <c r="T501" s="11"/>
      <c r="U501" s="11"/>
      <c r="Z501" s="11"/>
      <c r="AA501" s="11"/>
      <c r="AB501" s="11"/>
      <c r="AC501" s="11"/>
      <c r="AE501" s="1"/>
      <c r="AG501" s="1"/>
      <c r="AO501" s="1"/>
      <c r="AQ501" s="1"/>
      <c r="AS501" s="1"/>
      <c r="AX501" s="1"/>
      <c r="AY501" s="1"/>
      <c r="AZ501" s="1"/>
      <c r="BB501" s="1"/>
      <c r="BE501" s="1"/>
    </row>
    <row r="502" spans="1:57">
      <c r="A502" s="11"/>
      <c r="B502" s="319"/>
      <c r="C502" s="11"/>
      <c r="D502" s="11"/>
      <c r="F502" s="11"/>
      <c r="G502" s="11"/>
      <c r="H502" s="11"/>
      <c r="I502" s="11"/>
      <c r="J502" s="360"/>
      <c r="K502" s="360"/>
      <c r="L502" s="11"/>
      <c r="M502" s="11"/>
      <c r="N502" s="11"/>
      <c r="O502" s="11"/>
      <c r="P502" s="11"/>
      <c r="T502" s="11"/>
      <c r="U502" s="11"/>
      <c r="Z502" s="11"/>
      <c r="AA502" s="11"/>
      <c r="AB502" s="11"/>
      <c r="AC502" s="11"/>
      <c r="AE502" s="1"/>
      <c r="AG502" s="1"/>
      <c r="AO502" s="1"/>
      <c r="AQ502" s="1"/>
      <c r="AS502" s="1"/>
      <c r="AX502" s="1"/>
      <c r="AY502" s="1"/>
      <c r="AZ502" s="1"/>
      <c r="BB502" s="1"/>
      <c r="BE502" s="1"/>
    </row>
    <row r="503" spans="1:57">
      <c r="A503" s="11"/>
      <c r="B503" s="319"/>
      <c r="C503" s="11"/>
      <c r="D503" s="11"/>
      <c r="F503" s="11"/>
      <c r="G503" s="11"/>
      <c r="H503" s="11"/>
      <c r="I503" s="11"/>
      <c r="J503" s="360"/>
      <c r="K503" s="360"/>
      <c r="L503" s="11"/>
      <c r="M503" s="11"/>
      <c r="N503" s="11"/>
      <c r="O503" s="11"/>
      <c r="P503" s="11"/>
      <c r="T503" s="11"/>
      <c r="U503" s="11"/>
      <c r="Z503" s="11"/>
      <c r="AA503" s="11"/>
      <c r="AB503" s="11"/>
      <c r="AC503" s="11"/>
      <c r="AE503" s="1"/>
      <c r="AG503" s="1"/>
      <c r="AO503" s="1"/>
      <c r="AQ503" s="1"/>
      <c r="AS503" s="1"/>
      <c r="AX503" s="1"/>
      <c r="AY503" s="1"/>
      <c r="AZ503" s="1"/>
      <c r="BB503" s="1"/>
      <c r="BE503" s="1"/>
    </row>
    <row r="504" spans="1:57">
      <c r="A504" s="11"/>
      <c r="B504" s="319"/>
      <c r="C504" s="11"/>
      <c r="D504" s="11"/>
      <c r="F504" s="11"/>
      <c r="G504" s="11"/>
      <c r="H504" s="11"/>
      <c r="I504" s="11"/>
      <c r="J504" s="360"/>
      <c r="K504" s="360"/>
      <c r="L504" s="11"/>
      <c r="M504" s="11"/>
      <c r="N504" s="11"/>
      <c r="O504" s="11"/>
      <c r="P504" s="11"/>
      <c r="T504" s="11"/>
      <c r="U504" s="11"/>
      <c r="Z504" s="11"/>
      <c r="AA504" s="11"/>
      <c r="AB504" s="11"/>
      <c r="AC504" s="11"/>
      <c r="AE504" s="1"/>
      <c r="AG504" s="1"/>
      <c r="AO504" s="1"/>
      <c r="AQ504" s="1"/>
      <c r="AS504" s="1"/>
      <c r="AX504" s="1"/>
      <c r="AY504" s="1"/>
      <c r="AZ504" s="1"/>
      <c r="BB504" s="1"/>
      <c r="BE504" s="1"/>
    </row>
    <row r="505" spans="1:57">
      <c r="A505" s="11"/>
      <c r="B505" s="319"/>
      <c r="C505" s="11"/>
      <c r="D505" s="11"/>
      <c r="F505" s="11"/>
      <c r="G505" s="11"/>
      <c r="H505" s="11"/>
      <c r="I505" s="11"/>
      <c r="J505" s="360"/>
      <c r="K505" s="360"/>
      <c r="L505" s="11"/>
      <c r="M505" s="11"/>
      <c r="N505" s="11"/>
      <c r="O505" s="11"/>
      <c r="P505" s="11"/>
      <c r="T505" s="11"/>
      <c r="U505" s="11"/>
      <c r="Z505" s="11"/>
      <c r="AA505" s="11"/>
      <c r="AB505" s="11"/>
      <c r="AC505" s="11"/>
      <c r="AE505" s="1"/>
      <c r="AG505" s="1"/>
      <c r="AO505" s="1"/>
      <c r="AQ505" s="1"/>
      <c r="AS505" s="1"/>
      <c r="AX505" s="1"/>
      <c r="AY505" s="1"/>
      <c r="AZ505" s="1"/>
      <c r="BB505" s="1"/>
      <c r="BE505" s="1"/>
    </row>
    <row r="506" spans="1:57">
      <c r="A506" s="11"/>
      <c r="B506" s="319"/>
      <c r="C506" s="11"/>
      <c r="D506" s="11"/>
      <c r="F506" s="11"/>
      <c r="G506" s="11"/>
      <c r="H506" s="11"/>
      <c r="I506" s="11"/>
      <c r="J506" s="360"/>
      <c r="K506" s="360"/>
      <c r="L506" s="11"/>
      <c r="M506" s="11"/>
      <c r="N506" s="11"/>
      <c r="O506" s="11"/>
      <c r="P506" s="11"/>
      <c r="T506" s="11"/>
      <c r="U506" s="11"/>
      <c r="Z506" s="11"/>
      <c r="AA506" s="11"/>
      <c r="AB506" s="11"/>
      <c r="AC506" s="11"/>
      <c r="AE506" s="1"/>
      <c r="AG506" s="1"/>
      <c r="AO506" s="1"/>
      <c r="AQ506" s="1"/>
      <c r="AS506" s="1"/>
      <c r="AX506" s="1"/>
      <c r="AY506" s="1"/>
      <c r="AZ506" s="1"/>
      <c r="BB506" s="1"/>
      <c r="BE506" s="1"/>
    </row>
    <row r="507" spans="1:57">
      <c r="A507" s="11"/>
      <c r="B507" s="319"/>
      <c r="C507" s="11"/>
      <c r="D507" s="11"/>
      <c r="F507" s="11"/>
      <c r="G507" s="11"/>
      <c r="H507" s="11"/>
      <c r="I507" s="11"/>
      <c r="J507" s="360"/>
      <c r="K507" s="360"/>
      <c r="L507" s="11"/>
      <c r="M507" s="11"/>
      <c r="N507" s="11"/>
      <c r="O507" s="11"/>
      <c r="P507" s="11"/>
      <c r="T507" s="11"/>
      <c r="U507" s="11"/>
      <c r="Z507" s="11"/>
      <c r="AA507" s="11"/>
      <c r="AB507" s="11"/>
      <c r="AC507" s="11"/>
      <c r="AE507" s="1"/>
      <c r="AG507" s="1"/>
      <c r="AO507" s="1"/>
      <c r="AQ507" s="1"/>
      <c r="AS507" s="1"/>
      <c r="AX507" s="1"/>
      <c r="AY507" s="1"/>
      <c r="AZ507" s="1"/>
      <c r="BB507" s="1"/>
      <c r="BE507" s="1"/>
    </row>
    <row r="508" spans="1:57">
      <c r="A508" s="11"/>
      <c r="B508" s="319"/>
      <c r="C508" s="11"/>
      <c r="D508" s="11"/>
      <c r="F508" s="11"/>
      <c r="G508" s="11"/>
      <c r="H508" s="11"/>
      <c r="I508" s="11"/>
      <c r="J508" s="360"/>
      <c r="K508" s="360"/>
      <c r="L508" s="11"/>
      <c r="M508" s="11"/>
      <c r="N508" s="11"/>
      <c r="O508" s="11"/>
      <c r="P508" s="11"/>
      <c r="T508" s="11"/>
      <c r="U508" s="11"/>
      <c r="Z508" s="11"/>
      <c r="AA508" s="11"/>
      <c r="AB508" s="11"/>
      <c r="AC508" s="11"/>
      <c r="AE508" s="1"/>
      <c r="AG508" s="1"/>
      <c r="AO508" s="1"/>
      <c r="AQ508" s="1"/>
      <c r="AS508" s="1"/>
      <c r="AX508" s="1"/>
      <c r="AY508" s="1"/>
      <c r="AZ508" s="1"/>
      <c r="BB508" s="1"/>
      <c r="BE508" s="1"/>
    </row>
    <row r="509" spans="1:57">
      <c r="A509" s="11"/>
      <c r="B509" s="319"/>
      <c r="C509" s="11"/>
      <c r="D509" s="11"/>
      <c r="F509" s="11"/>
      <c r="G509" s="11"/>
      <c r="H509" s="11"/>
      <c r="I509" s="11"/>
      <c r="J509" s="360"/>
      <c r="K509" s="360"/>
      <c r="L509" s="11"/>
      <c r="M509" s="11"/>
      <c r="N509" s="11"/>
      <c r="O509" s="11"/>
      <c r="P509" s="11"/>
      <c r="T509" s="11"/>
      <c r="U509" s="11"/>
      <c r="Z509" s="11"/>
      <c r="AA509" s="11"/>
      <c r="AB509" s="11"/>
      <c r="AC509" s="11"/>
      <c r="AE509" s="1"/>
      <c r="AG509" s="1"/>
      <c r="AO509" s="1"/>
      <c r="AQ509" s="1"/>
      <c r="AS509" s="1"/>
      <c r="AX509" s="1"/>
      <c r="AY509" s="1"/>
      <c r="AZ509" s="1"/>
      <c r="BB509" s="1"/>
      <c r="BE509" s="1"/>
    </row>
    <row r="510" spans="1:57">
      <c r="A510" s="11"/>
      <c r="B510" s="319"/>
      <c r="C510" s="11"/>
      <c r="D510" s="11"/>
      <c r="F510" s="11"/>
      <c r="G510" s="11"/>
      <c r="H510" s="11"/>
      <c r="I510" s="11"/>
      <c r="J510" s="360"/>
      <c r="K510" s="360"/>
      <c r="L510" s="11"/>
      <c r="M510" s="11"/>
      <c r="N510" s="11"/>
      <c r="O510" s="11"/>
      <c r="P510" s="11"/>
      <c r="T510" s="11"/>
      <c r="U510" s="11"/>
      <c r="Z510" s="11"/>
      <c r="AA510" s="11"/>
      <c r="AB510" s="11"/>
      <c r="AC510" s="11"/>
      <c r="AE510" s="1"/>
      <c r="AG510" s="1"/>
      <c r="AO510" s="1"/>
      <c r="AQ510" s="1"/>
      <c r="AS510" s="1"/>
      <c r="AX510" s="1"/>
      <c r="AY510" s="1"/>
      <c r="AZ510" s="1"/>
      <c r="BB510" s="1"/>
      <c r="BE510" s="1"/>
    </row>
    <row r="511" spans="1:57">
      <c r="A511" s="11"/>
      <c r="B511" s="319"/>
      <c r="C511" s="11"/>
      <c r="D511" s="11"/>
      <c r="F511" s="11"/>
      <c r="G511" s="11"/>
      <c r="H511" s="11"/>
      <c r="I511" s="11"/>
      <c r="J511" s="360"/>
      <c r="K511" s="360"/>
      <c r="L511" s="11"/>
      <c r="M511" s="11"/>
      <c r="N511" s="11"/>
      <c r="O511" s="11"/>
      <c r="P511" s="11"/>
      <c r="T511" s="11"/>
      <c r="U511" s="11"/>
      <c r="Z511" s="11"/>
      <c r="AA511" s="11"/>
      <c r="AB511" s="11"/>
      <c r="AC511" s="11"/>
      <c r="AE511" s="1"/>
      <c r="AG511" s="1"/>
      <c r="AO511" s="1"/>
      <c r="AQ511" s="1"/>
      <c r="AS511" s="1"/>
      <c r="AX511" s="1"/>
      <c r="AY511" s="1"/>
      <c r="AZ511" s="1"/>
      <c r="BB511" s="1"/>
      <c r="BE511" s="1"/>
    </row>
    <row r="512" spans="1:57">
      <c r="A512" s="11"/>
      <c r="B512" s="319"/>
      <c r="C512" s="11"/>
      <c r="D512" s="11"/>
      <c r="F512" s="11"/>
      <c r="G512" s="11"/>
      <c r="H512" s="11"/>
      <c r="I512" s="11"/>
      <c r="J512" s="360"/>
      <c r="K512" s="360"/>
      <c r="L512" s="11"/>
      <c r="M512" s="11"/>
      <c r="N512" s="11"/>
      <c r="O512" s="11"/>
      <c r="P512" s="11"/>
      <c r="T512" s="11"/>
      <c r="U512" s="11"/>
      <c r="Z512" s="11"/>
      <c r="AA512" s="11"/>
      <c r="AB512" s="11"/>
      <c r="AC512" s="11"/>
      <c r="AE512" s="1"/>
      <c r="AG512" s="1"/>
      <c r="AO512" s="1"/>
      <c r="AQ512" s="1"/>
      <c r="AS512" s="1"/>
      <c r="AX512" s="1"/>
      <c r="AY512" s="1"/>
      <c r="AZ512" s="1"/>
      <c r="BB512" s="1"/>
      <c r="BE512" s="1"/>
    </row>
    <row r="513" spans="1:57">
      <c r="A513" s="11"/>
      <c r="B513" s="319"/>
      <c r="C513" s="11"/>
      <c r="D513" s="11"/>
      <c r="F513" s="11"/>
      <c r="G513" s="11"/>
      <c r="H513" s="11"/>
      <c r="I513" s="11"/>
      <c r="J513" s="360"/>
      <c r="K513" s="360"/>
      <c r="L513" s="11"/>
      <c r="M513" s="11"/>
      <c r="N513" s="11"/>
      <c r="O513" s="11"/>
      <c r="P513" s="11"/>
      <c r="T513" s="11"/>
      <c r="U513" s="11"/>
      <c r="Z513" s="11"/>
      <c r="AA513" s="11"/>
      <c r="AB513" s="11"/>
      <c r="AC513" s="11"/>
      <c r="AE513" s="1"/>
      <c r="AG513" s="1"/>
      <c r="AO513" s="1"/>
      <c r="AQ513" s="1"/>
      <c r="AS513" s="1"/>
      <c r="AX513" s="1"/>
      <c r="AY513" s="1"/>
      <c r="AZ513" s="1"/>
      <c r="BB513" s="1"/>
      <c r="BE513" s="1"/>
    </row>
    <row r="514" spans="1:57">
      <c r="A514" s="11"/>
      <c r="B514" s="319"/>
      <c r="C514" s="11"/>
      <c r="D514" s="11"/>
      <c r="F514" s="11"/>
      <c r="G514" s="11"/>
      <c r="H514" s="11"/>
      <c r="I514" s="11"/>
      <c r="J514" s="360"/>
      <c r="K514" s="360"/>
      <c r="L514" s="11"/>
      <c r="M514" s="11"/>
      <c r="N514" s="11"/>
      <c r="O514" s="11"/>
      <c r="P514" s="11"/>
      <c r="T514" s="11"/>
      <c r="U514" s="11"/>
      <c r="Z514" s="11"/>
      <c r="AA514" s="11"/>
      <c r="AB514" s="11"/>
      <c r="AC514" s="11"/>
      <c r="AE514" s="1"/>
      <c r="AG514" s="1"/>
      <c r="AO514" s="1"/>
      <c r="AQ514" s="1"/>
      <c r="AS514" s="1"/>
      <c r="AX514" s="1"/>
      <c r="AY514" s="1"/>
      <c r="AZ514" s="1"/>
      <c r="BB514" s="1"/>
      <c r="BE514" s="1"/>
    </row>
    <row r="515" spans="1:57">
      <c r="A515" s="11"/>
      <c r="B515" s="319"/>
      <c r="C515" s="11"/>
      <c r="D515" s="11"/>
      <c r="F515" s="11"/>
      <c r="G515" s="11"/>
      <c r="H515" s="11"/>
      <c r="I515" s="11"/>
      <c r="J515" s="360"/>
      <c r="K515" s="360"/>
      <c r="L515" s="11"/>
      <c r="M515" s="11"/>
      <c r="N515" s="11"/>
      <c r="O515" s="11"/>
      <c r="P515" s="11"/>
      <c r="T515" s="11"/>
      <c r="U515" s="11"/>
      <c r="Z515" s="11"/>
      <c r="AA515" s="11"/>
      <c r="AB515" s="11"/>
      <c r="AC515" s="11"/>
      <c r="AE515" s="1"/>
      <c r="AG515" s="1"/>
      <c r="AO515" s="1"/>
      <c r="AQ515" s="1"/>
      <c r="AS515" s="1"/>
      <c r="AX515" s="1"/>
      <c r="AY515" s="1"/>
      <c r="AZ515" s="1"/>
      <c r="BB515" s="1"/>
      <c r="BE515" s="1"/>
    </row>
    <row r="516" spans="1:57">
      <c r="A516" s="11"/>
      <c r="B516" s="319"/>
      <c r="C516" s="11"/>
      <c r="D516" s="11"/>
      <c r="F516" s="11"/>
      <c r="G516" s="11"/>
      <c r="H516" s="11"/>
      <c r="I516" s="11"/>
      <c r="J516" s="360"/>
      <c r="K516" s="360"/>
      <c r="L516" s="11"/>
      <c r="M516" s="11"/>
      <c r="N516" s="11"/>
      <c r="O516" s="11"/>
      <c r="P516" s="11"/>
      <c r="T516" s="11"/>
      <c r="U516" s="11"/>
      <c r="Z516" s="11"/>
      <c r="AA516" s="11"/>
      <c r="AB516" s="11"/>
      <c r="AC516" s="11"/>
      <c r="AE516" s="1"/>
      <c r="AG516" s="1"/>
      <c r="AO516" s="1"/>
      <c r="AQ516" s="1"/>
      <c r="AS516" s="1"/>
      <c r="AX516" s="1"/>
      <c r="AY516" s="1"/>
      <c r="AZ516" s="1"/>
      <c r="BB516" s="1"/>
      <c r="BE516" s="1"/>
    </row>
    <row r="517" spans="1:57">
      <c r="A517" s="11"/>
      <c r="B517" s="319"/>
      <c r="C517" s="11"/>
      <c r="D517" s="11"/>
      <c r="F517" s="11"/>
      <c r="G517" s="11"/>
      <c r="H517" s="11"/>
      <c r="I517" s="11"/>
      <c r="J517" s="360"/>
      <c r="K517" s="360"/>
      <c r="L517" s="11"/>
      <c r="M517" s="11"/>
      <c r="N517" s="11"/>
      <c r="O517" s="11"/>
      <c r="P517" s="11"/>
      <c r="T517" s="11"/>
      <c r="U517" s="11"/>
      <c r="Z517" s="11"/>
      <c r="AA517" s="11"/>
      <c r="AB517" s="11"/>
      <c r="AC517" s="11"/>
      <c r="AE517" s="1"/>
      <c r="AG517" s="1"/>
      <c r="AO517" s="1"/>
      <c r="AQ517" s="1"/>
      <c r="AS517" s="1"/>
      <c r="AX517" s="1"/>
      <c r="AY517" s="1"/>
      <c r="AZ517" s="1"/>
      <c r="BB517" s="1"/>
      <c r="BE517" s="1"/>
    </row>
    <row r="518" spans="1:57">
      <c r="A518" s="11"/>
      <c r="B518" s="319"/>
      <c r="C518" s="11"/>
      <c r="D518" s="11"/>
      <c r="F518" s="11"/>
      <c r="G518" s="11"/>
      <c r="H518" s="11"/>
      <c r="I518" s="11"/>
      <c r="J518" s="360"/>
      <c r="K518" s="360"/>
      <c r="L518" s="11"/>
      <c r="M518" s="11"/>
      <c r="N518" s="11"/>
      <c r="O518" s="11"/>
      <c r="P518" s="11"/>
      <c r="T518" s="11"/>
      <c r="U518" s="11"/>
      <c r="Z518" s="11"/>
      <c r="AA518" s="11"/>
      <c r="AB518" s="11"/>
      <c r="AC518" s="11"/>
      <c r="AE518" s="1"/>
      <c r="AG518" s="1"/>
      <c r="AO518" s="1"/>
      <c r="AQ518" s="1"/>
      <c r="AS518" s="1"/>
      <c r="AX518" s="1"/>
      <c r="AY518" s="1"/>
      <c r="AZ518" s="1"/>
      <c r="BB518" s="1"/>
      <c r="BE518" s="1"/>
    </row>
    <row r="519" spans="1:57">
      <c r="A519" s="11"/>
      <c r="B519" s="319"/>
      <c r="C519" s="11"/>
      <c r="D519" s="11"/>
      <c r="F519" s="11"/>
      <c r="G519" s="11"/>
      <c r="H519" s="11"/>
      <c r="I519" s="11"/>
      <c r="J519" s="360"/>
      <c r="K519" s="360"/>
      <c r="L519" s="11"/>
      <c r="M519" s="11"/>
      <c r="N519" s="11"/>
      <c r="O519" s="11"/>
      <c r="P519" s="11"/>
      <c r="T519" s="11"/>
      <c r="U519" s="11"/>
      <c r="Z519" s="11"/>
      <c r="AA519" s="11"/>
      <c r="AB519" s="11"/>
      <c r="AC519" s="11"/>
      <c r="AE519" s="1"/>
      <c r="AG519" s="1"/>
      <c r="AO519" s="1"/>
      <c r="AQ519" s="1"/>
      <c r="AS519" s="1"/>
      <c r="AX519" s="1"/>
      <c r="AY519" s="1"/>
      <c r="AZ519" s="1"/>
      <c r="BB519" s="1"/>
      <c r="BE519" s="1"/>
    </row>
    <row r="520" spans="1:57">
      <c r="A520" s="11"/>
      <c r="B520" s="319"/>
      <c r="C520" s="11"/>
      <c r="D520" s="11"/>
      <c r="F520" s="11"/>
      <c r="G520" s="11"/>
      <c r="H520" s="11"/>
      <c r="I520" s="11"/>
      <c r="J520" s="360"/>
      <c r="K520" s="360"/>
      <c r="L520" s="11"/>
      <c r="M520" s="11"/>
      <c r="N520" s="11"/>
      <c r="O520" s="11"/>
      <c r="P520" s="11"/>
      <c r="T520" s="11"/>
      <c r="U520" s="11"/>
      <c r="Z520" s="11"/>
      <c r="AA520" s="11"/>
      <c r="AB520" s="11"/>
      <c r="AC520" s="11"/>
      <c r="AE520" s="1"/>
      <c r="AG520" s="1"/>
      <c r="AO520" s="1"/>
      <c r="AQ520" s="1"/>
      <c r="AS520" s="1"/>
      <c r="AX520" s="1"/>
      <c r="AY520" s="1"/>
      <c r="AZ520" s="1"/>
      <c r="BB520" s="1"/>
      <c r="BE520" s="1"/>
    </row>
    <row r="521" spans="1:57">
      <c r="A521" s="11"/>
      <c r="B521" s="319"/>
      <c r="C521" s="11"/>
      <c r="D521" s="11"/>
      <c r="F521" s="11"/>
      <c r="G521" s="11"/>
      <c r="H521" s="11"/>
      <c r="I521" s="11"/>
      <c r="J521" s="360"/>
      <c r="K521" s="360"/>
      <c r="L521" s="11"/>
      <c r="M521" s="11"/>
      <c r="N521" s="11"/>
      <c r="O521" s="11"/>
      <c r="P521" s="11"/>
      <c r="T521" s="11"/>
      <c r="U521" s="11"/>
      <c r="Z521" s="11"/>
      <c r="AA521" s="11"/>
      <c r="AB521" s="11"/>
      <c r="AC521" s="11"/>
      <c r="AE521" s="1"/>
      <c r="AG521" s="1"/>
      <c r="AO521" s="1"/>
      <c r="AQ521" s="1"/>
      <c r="AS521" s="1"/>
      <c r="AX521" s="1"/>
      <c r="AY521" s="1"/>
      <c r="AZ521" s="1"/>
      <c r="BB521" s="1"/>
      <c r="BE521" s="1"/>
    </row>
    <row r="522" spans="1:57">
      <c r="A522" s="11"/>
      <c r="B522" s="319"/>
      <c r="C522" s="11"/>
      <c r="D522" s="11"/>
      <c r="F522" s="11"/>
      <c r="G522" s="11"/>
      <c r="H522" s="11"/>
      <c r="I522" s="11"/>
      <c r="J522" s="360"/>
      <c r="K522" s="360"/>
      <c r="L522" s="11"/>
      <c r="M522" s="11"/>
      <c r="N522" s="11"/>
      <c r="O522" s="11"/>
      <c r="P522" s="11"/>
      <c r="T522" s="11"/>
      <c r="U522" s="11"/>
      <c r="Z522" s="11"/>
      <c r="AA522" s="11"/>
      <c r="AB522" s="11"/>
      <c r="AC522" s="11"/>
      <c r="AE522" s="1"/>
      <c r="AG522" s="1"/>
      <c r="AO522" s="1"/>
      <c r="AQ522" s="1"/>
      <c r="AS522" s="1"/>
      <c r="AX522" s="1"/>
      <c r="AY522" s="1"/>
      <c r="AZ522" s="1"/>
      <c r="BB522" s="1"/>
      <c r="BE522" s="1"/>
    </row>
    <row r="523" spans="1:57">
      <c r="A523" s="11"/>
      <c r="B523" s="319"/>
      <c r="C523" s="11"/>
      <c r="D523" s="11"/>
      <c r="F523" s="11"/>
      <c r="G523" s="11"/>
      <c r="H523" s="11"/>
      <c r="I523" s="11"/>
      <c r="J523" s="360"/>
      <c r="K523" s="360"/>
      <c r="L523" s="11"/>
      <c r="M523" s="11"/>
      <c r="N523" s="11"/>
      <c r="O523" s="11"/>
      <c r="P523" s="11"/>
      <c r="T523" s="11"/>
      <c r="U523" s="11"/>
      <c r="Z523" s="11"/>
      <c r="AA523" s="11"/>
      <c r="AB523" s="11"/>
      <c r="AC523" s="11"/>
      <c r="AE523" s="1"/>
      <c r="AG523" s="1"/>
      <c r="AO523" s="1"/>
      <c r="AQ523" s="1"/>
      <c r="AS523" s="1"/>
      <c r="AX523" s="1"/>
      <c r="AY523" s="1"/>
      <c r="AZ523" s="1"/>
      <c r="BB523" s="1"/>
      <c r="BE523" s="1"/>
    </row>
    <row r="524" spans="1:57">
      <c r="A524" s="11"/>
      <c r="B524" s="319"/>
      <c r="C524" s="11"/>
      <c r="D524" s="11"/>
      <c r="F524" s="11"/>
      <c r="G524" s="11"/>
      <c r="H524" s="11"/>
      <c r="I524" s="11"/>
      <c r="J524" s="360"/>
      <c r="K524" s="360"/>
      <c r="L524" s="11"/>
      <c r="M524" s="11"/>
      <c r="N524" s="11"/>
      <c r="O524" s="11"/>
      <c r="P524" s="11"/>
      <c r="T524" s="11"/>
      <c r="U524" s="11"/>
      <c r="Z524" s="11"/>
      <c r="AA524" s="11"/>
      <c r="AB524" s="11"/>
      <c r="AC524" s="11"/>
      <c r="AE524" s="1"/>
      <c r="AG524" s="1"/>
      <c r="AO524" s="1"/>
      <c r="AQ524" s="1"/>
      <c r="AS524" s="1"/>
      <c r="AX524" s="1"/>
      <c r="AY524" s="1"/>
      <c r="AZ524" s="1"/>
      <c r="BB524" s="1"/>
      <c r="BE524" s="1"/>
    </row>
    <row r="525" spans="1:57">
      <c r="A525" s="11"/>
      <c r="B525" s="319"/>
      <c r="C525" s="11"/>
      <c r="D525" s="11"/>
      <c r="F525" s="11"/>
      <c r="G525" s="11"/>
      <c r="H525" s="11"/>
      <c r="I525" s="11"/>
      <c r="J525" s="360"/>
      <c r="K525" s="360"/>
      <c r="L525" s="11"/>
      <c r="M525" s="11"/>
      <c r="N525" s="11"/>
      <c r="O525" s="11"/>
      <c r="P525" s="11"/>
      <c r="T525" s="11"/>
      <c r="U525" s="11"/>
      <c r="Z525" s="11"/>
      <c r="AA525" s="11"/>
      <c r="AB525" s="11"/>
      <c r="AC525" s="11"/>
      <c r="AE525" s="1"/>
      <c r="AG525" s="1"/>
      <c r="AO525" s="1"/>
      <c r="AQ525" s="1"/>
      <c r="AS525" s="1"/>
      <c r="AX525" s="1"/>
      <c r="AY525" s="1"/>
      <c r="AZ525" s="1"/>
      <c r="BB525" s="1"/>
      <c r="BE525" s="1"/>
    </row>
    <row r="526" spans="1:57">
      <c r="A526" s="11"/>
      <c r="B526" s="319"/>
      <c r="C526" s="11"/>
      <c r="D526" s="11"/>
      <c r="F526" s="11"/>
      <c r="G526" s="11"/>
      <c r="H526" s="11"/>
      <c r="I526" s="11"/>
      <c r="J526" s="360"/>
      <c r="K526" s="360"/>
      <c r="L526" s="11"/>
      <c r="M526" s="11"/>
      <c r="N526" s="11"/>
      <c r="O526" s="11"/>
      <c r="P526" s="11"/>
      <c r="T526" s="11"/>
      <c r="U526" s="11"/>
      <c r="Z526" s="11"/>
      <c r="AA526" s="11"/>
      <c r="AB526" s="11"/>
      <c r="AC526" s="11"/>
      <c r="AE526" s="1"/>
      <c r="AG526" s="1"/>
      <c r="AO526" s="1"/>
      <c r="AQ526" s="1"/>
      <c r="AS526" s="1"/>
      <c r="AX526" s="1"/>
      <c r="AY526" s="1"/>
      <c r="AZ526" s="1"/>
      <c r="BB526" s="1"/>
      <c r="BE526" s="1"/>
    </row>
    <row r="527" spans="1:57">
      <c r="A527" s="11"/>
      <c r="B527" s="319"/>
      <c r="C527" s="11"/>
      <c r="D527" s="11"/>
      <c r="F527" s="11"/>
      <c r="G527" s="11"/>
      <c r="H527" s="11"/>
      <c r="I527" s="11"/>
      <c r="J527" s="360"/>
      <c r="K527" s="360"/>
      <c r="L527" s="11"/>
      <c r="M527" s="11"/>
      <c r="N527" s="11"/>
      <c r="O527" s="11"/>
      <c r="P527" s="11"/>
      <c r="T527" s="11"/>
      <c r="U527" s="11"/>
      <c r="Z527" s="11"/>
      <c r="AA527" s="11"/>
      <c r="AB527" s="11"/>
      <c r="AC527" s="11"/>
      <c r="AE527" s="1"/>
      <c r="AG527" s="1"/>
      <c r="AO527" s="1"/>
      <c r="AQ527" s="1"/>
      <c r="AS527" s="1"/>
      <c r="AX527" s="1"/>
      <c r="AY527" s="1"/>
      <c r="AZ527" s="1"/>
      <c r="BB527" s="1"/>
      <c r="BE527" s="1"/>
    </row>
    <row r="528" spans="1:57">
      <c r="A528" s="11"/>
      <c r="B528" s="319"/>
      <c r="C528" s="11"/>
      <c r="D528" s="11"/>
      <c r="F528" s="11"/>
      <c r="G528" s="11"/>
      <c r="H528" s="11"/>
      <c r="I528" s="11"/>
      <c r="J528" s="360"/>
      <c r="K528" s="360"/>
      <c r="L528" s="11"/>
      <c r="M528" s="11"/>
      <c r="N528" s="11"/>
      <c r="O528" s="11"/>
      <c r="P528" s="11"/>
      <c r="T528" s="11"/>
      <c r="U528" s="11"/>
      <c r="Z528" s="11"/>
      <c r="AA528" s="11"/>
      <c r="AB528" s="11"/>
      <c r="AC528" s="11"/>
      <c r="AE528" s="1"/>
      <c r="AG528" s="1"/>
      <c r="AO528" s="1"/>
      <c r="AQ528" s="1"/>
      <c r="AS528" s="1"/>
      <c r="AX528" s="1"/>
      <c r="AY528" s="1"/>
      <c r="AZ528" s="1"/>
      <c r="BB528" s="1"/>
      <c r="BE528" s="1"/>
    </row>
    <row r="529" spans="1:57">
      <c r="A529" s="11"/>
      <c r="B529" s="319"/>
      <c r="C529" s="11"/>
      <c r="D529" s="11"/>
      <c r="F529" s="11"/>
      <c r="G529" s="11"/>
      <c r="H529" s="11"/>
      <c r="I529" s="11"/>
      <c r="J529" s="360"/>
      <c r="K529" s="360"/>
      <c r="L529" s="11"/>
      <c r="M529" s="11"/>
      <c r="N529" s="11"/>
      <c r="O529" s="11"/>
      <c r="P529" s="11"/>
      <c r="T529" s="11"/>
      <c r="U529" s="11"/>
      <c r="Z529" s="11"/>
      <c r="AA529" s="11"/>
      <c r="AB529" s="11"/>
      <c r="AC529" s="11"/>
      <c r="AE529" s="1"/>
      <c r="AG529" s="1"/>
      <c r="AO529" s="1"/>
      <c r="AQ529" s="1"/>
      <c r="AS529" s="1"/>
      <c r="AX529" s="1"/>
      <c r="AY529" s="1"/>
      <c r="AZ529" s="1"/>
      <c r="BB529" s="1"/>
      <c r="BE529" s="1"/>
    </row>
    <row r="530" spans="1:57">
      <c r="A530" s="11"/>
      <c r="B530" s="319"/>
      <c r="C530" s="11"/>
      <c r="D530" s="11"/>
      <c r="F530" s="11"/>
      <c r="G530" s="11"/>
      <c r="H530" s="11"/>
      <c r="I530" s="11"/>
      <c r="J530" s="360"/>
      <c r="K530" s="360"/>
      <c r="L530" s="11"/>
      <c r="M530" s="11"/>
      <c r="N530" s="11"/>
      <c r="O530" s="11"/>
      <c r="P530" s="11"/>
      <c r="T530" s="11"/>
      <c r="U530" s="11"/>
      <c r="Z530" s="11"/>
      <c r="AA530" s="11"/>
      <c r="AB530" s="11"/>
      <c r="AC530" s="11"/>
      <c r="AE530" s="1"/>
      <c r="AG530" s="1"/>
      <c r="AO530" s="1"/>
      <c r="AQ530" s="1"/>
      <c r="AS530" s="1"/>
      <c r="AX530" s="1"/>
      <c r="AY530" s="1"/>
      <c r="AZ530" s="1"/>
      <c r="BB530" s="1"/>
      <c r="BE530" s="1"/>
    </row>
    <row r="531" spans="1:57">
      <c r="A531" s="11"/>
      <c r="B531" s="319"/>
      <c r="C531" s="11"/>
      <c r="D531" s="11"/>
      <c r="F531" s="11"/>
      <c r="G531" s="11"/>
      <c r="H531" s="11"/>
      <c r="I531" s="11"/>
      <c r="J531" s="360"/>
      <c r="K531" s="360"/>
      <c r="L531" s="11"/>
      <c r="M531" s="11"/>
      <c r="N531" s="11"/>
      <c r="O531" s="11"/>
      <c r="P531" s="11"/>
      <c r="T531" s="11"/>
      <c r="U531" s="11"/>
      <c r="Z531" s="11"/>
      <c r="AA531" s="11"/>
      <c r="AB531" s="11"/>
      <c r="AC531" s="11"/>
      <c r="AE531" s="1"/>
      <c r="AG531" s="1"/>
      <c r="AO531" s="1"/>
      <c r="AQ531" s="1"/>
      <c r="AS531" s="1"/>
      <c r="AX531" s="1"/>
      <c r="AY531" s="1"/>
      <c r="AZ531" s="1"/>
      <c r="BB531" s="1"/>
      <c r="BE531" s="1"/>
    </row>
    <row r="532" spans="1:57">
      <c r="A532" s="11"/>
      <c r="B532" s="319"/>
      <c r="C532" s="11"/>
      <c r="D532" s="11"/>
      <c r="F532" s="11"/>
      <c r="G532" s="11"/>
      <c r="H532" s="11"/>
      <c r="I532" s="11"/>
      <c r="J532" s="360"/>
      <c r="K532" s="360"/>
      <c r="L532" s="11"/>
      <c r="M532" s="11"/>
      <c r="N532" s="11"/>
      <c r="O532" s="11"/>
      <c r="P532" s="11"/>
      <c r="T532" s="11"/>
      <c r="U532" s="11"/>
      <c r="Z532" s="11"/>
      <c r="AA532" s="11"/>
      <c r="AB532" s="11"/>
      <c r="AC532" s="11"/>
      <c r="AE532" s="1"/>
      <c r="AG532" s="1"/>
      <c r="AO532" s="1"/>
      <c r="AQ532" s="1"/>
      <c r="AS532" s="1"/>
      <c r="AX532" s="1"/>
      <c r="AY532" s="1"/>
      <c r="AZ532" s="1"/>
      <c r="BB532" s="1"/>
      <c r="BE532" s="1"/>
    </row>
    <row r="533" spans="1:57">
      <c r="A533" s="11"/>
      <c r="B533" s="319"/>
      <c r="C533" s="11"/>
      <c r="D533" s="11"/>
      <c r="F533" s="11"/>
      <c r="G533" s="11"/>
      <c r="H533" s="11"/>
      <c r="I533" s="11"/>
      <c r="J533" s="360"/>
      <c r="K533" s="360"/>
      <c r="L533" s="11"/>
      <c r="M533" s="11"/>
      <c r="N533" s="11"/>
      <c r="O533" s="11"/>
      <c r="P533" s="11"/>
      <c r="T533" s="11"/>
      <c r="U533" s="11"/>
      <c r="Z533" s="11"/>
      <c r="AA533" s="11"/>
      <c r="AB533" s="11"/>
      <c r="AC533" s="11"/>
      <c r="AE533" s="1"/>
      <c r="AG533" s="1"/>
      <c r="AO533" s="1"/>
      <c r="AQ533" s="1"/>
      <c r="AS533" s="1"/>
      <c r="AX533" s="1"/>
      <c r="AY533" s="1"/>
      <c r="AZ533" s="1"/>
      <c r="BB533" s="1"/>
      <c r="BE533" s="1"/>
    </row>
    <row r="534" spans="1:57">
      <c r="A534" s="11"/>
      <c r="B534" s="319"/>
      <c r="C534" s="11"/>
      <c r="D534" s="11"/>
      <c r="F534" s="11"/>
      <c r="G534" s="11"/>
      <c r="H534" s="11"/>
      <c r="I534" s="11"/>
      <c r="J534" s="360"/>
      <c r="K534" s="360"/>
      <c r="L534" s="11"/>
      <c r="M534" s="11"/>
      <c r="N534" s="11"/>
      <c r="O534" s="11"/>
      <c r="P534" s="11"/>
      <c r="T534" s="11"/>
      <c r="U534" s="11"/>
      <c r="Z534" s="11"/>
      <c r="AA534" s="11"/>
      <c r="AB534" s="11"/>
      <c r="AC534" s="11"/>
      <c r="AE534" s="1"/>
      <c r="AG534" s="1"/>
      <c r="AO534" s="1"/>
      <c r="AQ534" s="1"/>
      <c r="AS534" s="1"/>
      <c r="AX534" s="1"/>
      <c r="AY534" s="1"/>
      <c r="AZ534" s="1"/>
      <c r="BB534" s="1"/>
      <c r="BE534" s="1"/>
    </row>
    <row r="535" spans="1:57">
      <c r="A535" s="11"/>
      <c r="B535" s="319"/>
      <c r="C535" s="11"/>
      <c r="D535" s="11"/>
      <c r="F535" s="11"/>
      <c r="G535" s="11"/>
      <c r="H535" s="11"/>
      <c r="I535" s="11"/>
      <c r="J535" s="360"/>
      <c r="K535" s="360"/>
      <c r="L535" s="11"/>
      <c r="M535" s="11"/>
      <c r="N535" s="11"/>
      <c r="O535" s="11"/>
      <c r="P535" s="11"/>
      <c r="T535" s="11"/>
      <c r="U535" s="11"/>
      <c r="Z535" s="11"/>
      <c r="AA535" s="11"/>
      <c r="AB535" s="11"/>
      <c r="AC535" s="11"/>
      <c r="AE535" s="1"/>
      <c r="AG535" s="1"/>
      <c r="AO535" s="1"/>
      <c r="AQ535" s="1"/>
      <c r="AS535" s="1"/>
      <c r="AX535" s="1"/>
      <c r="AY535" s="1"/>
      <c r="AZ535" s="1"/>
      <c r="BB535" s="1"/>
      <c r="BE535" s="1"/>
    </row>
    <row r="536" spans="1:57">
      <c r="A536" s="11"/>
      <c r="B536" s="319"/>
      <c r="C536" s="11"/>
      <c r="D536" s="11"/>
      <c r="F536" s="11"/>
      <c r="G536" s="11"/>
      <c r="H536" s="11"/>
      <c r="I536" s="11"/>
      <c r="J536" s="360"/>
      <c r="K536" s="360"/>
      <c r="L536" s="11"/>
      <c r="M536" s="11"/>
      <c r="N536" s="11"/>
      <c r="O536" s="11"/>
      <c r="P536" s="11"/>
      <c r="T536" s="11"/>
      <c r="U536" s="11"/>
      <c r="Z536" s="11"/>
      <c r="AA536" s="11"/>
      <c r="AB536" s="11"/>
      <c r="AC536" s="11"/>
      <c r="AE536" s="1"/>
      <c r="AG536" s="1"/>
      <c r="AO536" s="1"/>
      <c r="AQ536" s="1"/>
      <c r="AS536" s="1"/>
      <c r="AX536" s="1"/>
      <c r="AY536" s="1"/>
      <c r="AZ536" s="1"/>
      <c r="BB536" s="1"/>
      <c r="BE536" s="1"/>
    </row>
    <row r="537" spans="1:57">
      <c r="A537" s="11"/>
      <c r="B537" s="319"/>
      <c r="C537" s="11"/>
      <c r="D537" s="11"/>
      <c r="F537" s="11"/>
      <c r="G537" s="11"/>
      <c r="H537" s="11"/>
      <c r="I537" s="11"/>
      <c r="J537" s="360"/>
      <c r="K537" s="360"/>
      <c r="L537" s="11"/>
      <c r="M537" s="11"/>
      <c r="N537" s="11"/>
      <c r="O537" s="11"/>
      <c r="P537" s="11"/>
      <c r="T537" s="11"/>
      <c r="U537" s="11"/>
      <c r="Z537" s="11"/>
      <c r="AA537" s="11"/>
      <c r="AB537" s="11"/>
      <c r="AC537" s="11"/>
      <c r="AE537" s="1"/>
      <c r="AG537" s="1"/>
      <c r="AO537" s="1"/>
      <c r="AQ537" s="1"/>
      <c r="AS537" s="1"/>
      <c r="AX537" s="1"/>
      <c r="AY537" s="1"/>
      <c r="AZ537" s="1"/>
      <c r="BB537" s="1"/>
      <c r="BE537" s="1"/>
    </row>
    <row r="538" spans="1:57">
      <c r="A538" s="11"/>
      <c r="B538" s="319"/>
      <c r="C538" s="11"/>
      <c r="D538" s="11"/>
      <c r="F538" s="11"/>
      <c r="G538" s="11"/>
      <c r="H538" s="11"/>
      <c r="I538" s="11"/>
      <c r="J538" s="360"/>
      <c r="K538" s="360"/>
      <c r="L538" s="11"/>
      <c r="M538" s="11"/>
      <c r="N538" s="11"/>
      <c r="O538" s="11"/>
      <c r="P538" s="11"/>
      <c r="T538" s="11"/>
      <c r="U538" s="11"/>
      <c r="Z538" s="11"/>
      <c r="AA538" s="11"/>
      <c r="AB538" s="11"/>
      <c r="AC538" s="11"/>
      <c r="AE538" s="1"/>
      <c r="AG538" s="1"/>
      <c r="AO538" s="1"/>
      <c r="AQ538" s="1"/>
      <c r="AS538" s="1"/>
      <c r="AX538" s="1"/>
      <c r="AY538" s="1"/>
      <c r="AZ538" s="1"/>
      <c r="BB538" s="1"/>
      <c r="BE538" s="1"/>
    </row>
    <row r="539" spans="1:57">
      <c r="A539" s="11"/>
      <c r="B539" s="319"/>
      <c r="C539" s="11"/>
      <c r="D539" s="11"/>
      <c r="F539" s="11"/>
      <c r="G539" s="11"/>
      <c r="H539" s="11"/>
      <c r="I539" s="11"/>
      <c r="J539" s="360"/>
      <c r="K539" s="360"/>
      <c r="L539" s="11"/>
      <c r="M539" s="11"/>
      <c r="N539" s="11"/>
      <c r="O539" s="11"/>
      <c r="P539" s="11"/>
      <c r="T539" s="11"/>
      <c r="U539" s="11"/>
      <c r="Z539" s="11"/>
      <c r="AA539" s="11"/>
      <c r="AB539" s="11"/>
      <c r="AC539" s="11"/>
      <c r="AE539" s="1"/>
      <c r="AG539" s="1"/>
      <c r="AO539" s="1"/>
      <c r="AQ539" s="1"/>
      <c r="AS539" s="1"/>
      <c r="AX539" s="1"/>
      <c r="AY539" s="1"/>
      <c r="AZ539" s="1"/>
      <c r="BB539" s="1"/>
      <c r="BE539" s="1"/>
    </row>
    <row r="540" spans="1:57">
      <c r="A540" s="11"/>
      <c r="B540" s="319"/>
      <c r="C540" s="11"/>
      <c r="D540" s="11"/>
      <c r="F540" s="11"/>
      <c r="G540" s="11"/>
      <c r="H540" s="11"/>
      <c r="I540" s="11"/>
      <c r="J540" s="360"/>
      <c r="K540" s="360"/>
      <c r="L540" s="11"/>
      <c r="M540" s="11"/>
      <c r="N540" s="11"/>
      <c r="O540" s="11"/>
      <c r="P540" s="11"/>
      <c r="T540" s="11"/>
      <c r="U540" s="11"/>
      <c r="Z540" s="11"/>
      <c r="AA540" s="11"/>
      <c r="AB540" s="11"/>
      <c r="AC540" s="11"/>
      <c r="AE540" s="1"/>
      <c r="AG540" s="1"/>
      <c r="AO540" s="1"/>
      <c r="AQ540" s="1"/>
      <c r="AS540" s="1"/>
      <c r="AX540" s="1"/>
      <c r="AY540" s="1"/>
      <c r="AZ540" s="1"/>
      <c r="BB540" s="1"/>
      <c r="BE540" s="1"/>
    </row>
    <row r="541" spans="1:57">
      <c r="A541" s="11"/>
      <c r="B541" s="319"/>
      <c r="C541" s="11"/>
      <c r="D541" s="11"/>
      <c r="F541" s="11"/>
      <c r="G541" s="11"/>
      <c r="H541" s="11"/>
      <c r="I541" s="11"/>
      <c r="J541" s="360"/>
      <c r="K541" s="360"/>
      <c r="L541" s="11"/>
      <c r="M541" s="11"/>
      <c r="N541" s="11"/>
      <c r="O541" s="11"/>
      <c r="P541" s="11"/>
      <c r="T541" s="11"/>
      <c r="U541" s="11"/>
      <c r="Z541" s="11"/>
      <c r="AA541" s="11"/>
      <c r="AB541" s="11"/>
      <c r="AC541" s="11"/>
      <c r="AE541" s="1"/>
      <c r="AG541" s="1"/>
      <c r="AO541" s="1"/>
      <c r="AQ541" s="1"/>
      <c r="AS541" s="1"/>
      <c r="AX541" s="1"/>
      <c r="AY541" s="1"/>
      <c r="AZ541" s="1"/>
      <c r="BB541" s="1"/>
      <c r="BE541" s="1"/>
    </row>
    <row r="542" spans="1:57">
      <c r="A542" s="11"/>
      <c r="B542" s="319"/>
      <c r="C542" s="11"/>
      <c r="D542" s="11"/>
      <c r="F542" s="11"/>
      <c r="G542" s="11"/>
      <c r="H542" s="11"/>
      <c r="I542" s="11"/>
      <c r="J542" s="360"/>
      <c r="K542" s="360"/>
      <c r="L542" s="11"/>
      <c r="M542" s="11"/>
      <c r="N542" s="11"/>
      <c r="O542" s="11"/>
      <c r="P542" s="11"/>
      <c r="T542" s="11"/>
      <c r="U542" s="11"/>
      <c r="Z542" s="11"/>
      <c r="AA542" s="11"/>
      <c r="AB542" s="11"/>
      <c r="AC542" s="11"/>
      <c r="AE542" s="1"/>
      <c r="AG542" s="1"/>
      <c r="AO542" s="1"/>
      <c r="AQ542" s="1"/>
      <c r="AS542" s="1"/>
      <c r="AX542" s="1"/>
      <c r="AY542" s="1"/>
      <c r="AZ542" s="1"/>
      <c r="BB542" s="1"/>
      <c r="BE542" s="1"/>
    </row>
    <row r="543" spans="1:57">
      <c r="A543" s="11"/>
      <c r="B543" s="319"/>
      <c r="C543" s="11"/>
      <c r="D543" s="11"/>
      <c r="F543" s="11"/>
      <c r="G543" s="11"/>
      <c r="H543" s="11"/>
      <c r="I543" s="11"/>
      <c r="J543" s="360"/>
      <c r="K543" s="360"/>
      <c r="L543" s="11"/>
      <c r="M543" s="11"/>
      <c r="N543" s="11"/>
      <c r="O543" s="11"/>
      <c r="P543" s="11"/>
      <c r="T543" s="11"/>
      <c r="U543" s="11"/>
      <c r="Z543" s="11"/>
      <c r="AA543" s="11"/>
      <c r="AB543" s="11"/>
      <c r="AC543" s="11"/>
      <c r="AE543" s="1"/>
      <c r="AG543" s="1"/>
      <c r="AO543" s="1"/>
      <c r="AQ543" s="1"/>
      <c r="AS543" s="1"/>
      <c r="AX543" s="1"/>
      <c r="AY543" s="1"/>
      <c r="AZ543" s="1"/>
      <c r="BB543" s="1"/>
      <c r="BE543" s="1"/>
    </row>
    <row r="544" spans="1:57">
      <c r="A544" s="11"/>
      <c r="B544" s="319"/>
      <c r="C544" s="11"/>
      <c r="D544" s="11"/>
      <c r="F544" s="11"/>
      <c r="G544" s="11"/>
      <c r="H544" s="11"/>
      <c r="I544" s="11"/>
      <c r="J544" s="360"/>
      <c r="K544" s="360"/>
      <c r="L544" s="11"/>
      <c r="M544" s="11"/>
      <c r="N544" s="11"/>
      <c r="O544" s="11"/>
      <c r="P544" s="11"/>
      <c r="T544" s="11"/>
      <c r="U544" s="11"/>
      <c r="Z544" s="11"/>
      <c r="AA544" s="11"/>
      <c r="AB544" s="11"/>
      <c r="AC544" s="11"/>
      <c r="AE544" s="1"/>
      <c r="AG544" s="1"/>
      <c r="AO544" s="1"/>
      <c r="AQ544" s="1"/>
      <c r="AS544" s="1"/>
      <c r="AX544" s="1"/>
      <c r="AY544" s="1"/>
      <c r="AZ544" s="1"/>
      <c r="BB544" s="1"/>
      <c r="BE544" s="1"/>
    </row>
    <row r="545" spans="1:57">
      <c r="A545" s="11"/>
      <c r="B545" s="319"/>
      <c r="C545" s="11"/>
      <c r="D545" s="11"/>
      <c r="F545" s="11"/>
      <c r="G545" s="11"/>
      <c r="H545" s="11"/>
      <c r="I545" s="11"/>
      <c r="J545" s="360"/>
      <c r="K545" s="360"/>
      <c r="L545" s="11"/>
      <c r="M545" s="11"/>
      <c r="N545" s="11"/>
      <c r="O545" s="11"/>
      <c r="P545" s="11"/>
      <c r="T545" s="11"/>
      <c r="U545" s="11"/>
      <c r="Z545" s="11"/>
      <c r="AA545" s="11"/>
      <c r="AB545" s="11"/>
      <c r="AC545" s="11"/>
      <c r="AE545" s="1"/>
      <c r="AG545" s="1"/>
      <c r="AO545" s="1"/>
      <c r="AQ545" s="1"/>
      <c r="AS545" s="1"/>
      <c r="AX545" s="1"/>
      <c r="AY545" s="1"/>
      <c r="AZ545" s="1"/>
      <c r="BB545" s="1"/>
      <c r="BE545" s="1"/>
    </row>
    <row r="546" spans="1:57">
      <c r="A546" s="11"/>
      <c r="B546" s="319"/>
      <c r="C546" s="11"/>
      <c r="D546" s="11"/>
      <c r="F546" s="11"/>
      <c r="G546" s="11"/>
      <c r="H546" s="11"/>
      <c r="I546" s="11"/>
      <c r="J546" s="360"/>
      <c r="K546" s="360"/>
      <c r="L546" s="11"/>
      <c r="M546" s="11"/>
      <c r="N546" s="11"/>
      <c r="O546" s="11"/>
      <c r="P546" s="11"/>
      <c r="T546" s="11"/>
      <c r="U546" s="11"/>
      <c r="Z546" s="11"/>
      <c r="AA546" s="11"/>
      <c r="AB546" s="11"/>
      <c r="AC546" s="11"/>
      <c r="AE546" s="1"/>
      <c r="AG546" s="1"/>
      <c r="AO546" s="1"/>
      <c r="AQ546" s="1"/>
      <c r="AS546" s="1"/>
      <c r="AX546" s="1"/>
      <c r="AY546" s="1"/>
      <c r="AZ546" s="1"/>
      <c r="BB546" s="1"/>
      <c r="BE546" s="1"/>
    </row>
    <row r="547" spans="1:57">
      <c r="A547" s="11"/>
      <c r="B547" s="319"/>
      <c r="C547" s="11"/>
      <c r="D547" s="11"/>
      <c r="F547" s="11"/>
      <c r="G547" s="11"/>
      <c r="H547" s="11"/>
      <c r="I547" s="11"/>
      <c r="J547" s="360"/>
      <c r="K547" s="360"/>
      <c r="L547" s="11"/>
      <c r="M547" s="11"/>
      <c r="N547" s="11"/>
      <c r="O547" s="11"/>
      <c r="P547" s="11"/>
      <c r="T547" s="11"/>
      <c r="U547" s="11"/>
      <c r="Z547" s="11"/>
      <c r="AA547" s="11"/>
      <c r="AB547" s="11"/>
      <c r="AC547" s="11"/>
      <c r="AE547" s="1"/>
      <c r="AG547" s="1"/>
      <c r="AO547" s="1"/>
      <c r="AQ547" s="1"/>
      <c r="AS547" s="1"/>
      <c r="AX547" s="1"/>
      <c r="AY547" s="1"/>
      <c r="AZ547" s="1"/>
      <c r="BB547" s="1"/>
      <c r="BE547" s="1"/>
    </row>
    <row r="548" spans="1:57">
      <c r="A548" s="11"/>
      <c r="B548" s="319"/>
      <c r="C548" s="11"/>
      <c r="D548" s="11"/>
      <c r="F548" s="11"/>
      <c r="G548" s="11"/>
      <c r="H548" s="11"/>
      <c r="I548" s="11"/>
      <c r="J548" s="360"/>
      <c r="K548" s="360"/>
      <c r="L548" s="11"/>
      <c r="M548" s="11"/>
      <c r="N548" s="11"/>
      <c r="O548" s="11"/>
      <c r="P548" s="11"/>
      <c r="T548" s="11"/>
      <c r="U548" s="11"/>
      <c r="Z548" s="11"/>
      <c r="AA548" s="11"/>
      <c r="AB548" s="11"/>
      <c r="AC548" s="11"/>
      <c r="AE548" s="1"/>
      <c r="AG548" s="1"/>
      <c r="AO548" s="1"/>
      <c r="AQ548" s="1"/>
      <c r="AS548" s="1"/>
      <c r="AX548" s="1"/>
      <c r="AY548" s="1"/>
      <c r="AZ548" s="1"/>
      <c r="BB548" s="1"/>
      <c r="BE548" s="1"/>
    </row>
    <row r="549" spans="1:57">
      <c r="A549" s="11"/>
      <c r="B549" s="319"/>
      <c r="C549" s="11"/>
      <c r="D549" s="11"/>
      <c r="F549" s="11"/>
      <c r="G549" s="11"/>
      <c r="H549" s="11"/>
      <c r="I549" s="11"/>
      <c r="J549" s="360"/>
      <c r="K549" s="360"/>
      <c r="L549" s="11"/>
      <c r="M549" s="11"/>
      <c r="N549" s="11"/>
      <c r="O549" s="11"/>
      <c r="P549" s="11"/>
      <c r="T549" s="11"/>
      <c r="U549" s="11"/>
      <c r="Z549" s="11"/>
      <c r="AA549" s="11"/>
      <c r="AB549" s="11"/>
      <c r="AC549" s="11"/>
      <c r="AE549" s="1"/>
      <c r="AG549" s="1"/>
      <c r="AO549" s="1"/>
      <c r="AQ549" s="1"/>
      <c r="AS549" s="1"/>
      <c r="AX549" s="1"/>
      <c r="AY549" s="1"/>
      <c r="AZ549" s="1"/>
      <c r="BB549" s="1"/>
      <c r="BE549" s="1"/>
    </row>
    <row r="550" spans="1:57">
      <c r="A550" s="11"/>
      <c r="B550" s="319"/>
      <c r="C550" s="11"/>
      <c r="D550" s="11"/>
      <c r="F550" s="11"/>
      <c r="G550" s="11"/>
      <c r="H550" s="11"/>
      <c r="I550" s="11"/>
      <c r="J550" s="360"/>
      <c r="K550" s="360"/>
      <c r="L550" s="11"/>
      <c r="M550" s="11"/>
      <c r="N550" s="11"/>
      <c r="O550" s="11"/>
      <c r="P550" s="11"/>
      <c r="T550" s="11"/>
      <c r="U550" s="11"/>
      <c r="Z550" s="11"/>
      <c r="AA550" s="11"/>
      <c r="AB550" s="11"/>
      <c r="AC550" s="11"/>
      <c r="AE550" s="1"/>
      <c r="AG550" s="1"/>
      <c r="AO550" s="1"/>
      <c r="AQ550" s="1"/>
      <c r="AS550" s="1"/>
      <c r="AX550" s="1"/>
      <c r="AY550" s="1"/>
      <c r="AZ550" s="1"/>
      <c r="BB550" s="1"/>
      <c r="BE550" s="1"/>
    </row>
    <row r="551" spans="1:57">
      <c r="A551" s="11"/>
      <c r="B551" s="319"/>
      <c r="C551" s="11"/>
      <c r="D551" s="11"/>
      <c r="F551" s="11"/>
      <c r="G551" s="11"/>
      <c r="H551" s="11"/>
      <c r="I551" s="11"/>
      <c r="J551" s="360"/>
      <c r="K551" s="360"/>
      <c r="L551" s="11"/>
      <c r="M551" s="11"/>
      <c r="N551" s="11"/>
      <c r="O551" s="11"/>
      <c r="P551" s="11"/>
      <c r="T551" s="11"/>
      <c r="U551" s="11"/>
      <c r="Z551" s="11"/>
      <c r="AA551" s="11"/>
      <c r="AB551" s="11"/>
      <c r="AC551" s="11"/>
      <c r="AE551" s="1"/>
      <c r="AG551" s="1"/>
      <c r="AO551" s="1"/>
      <c r="AQ551" s="1"/>
      <c r="AS551" s="1"/>
      <c r="AX551" s="1"/>
      <c r="AY551" s="1"/>
      <c r="AZ551" s="1"/>
      <c r="BB551" s="1"/>
      <c r="BE551" s="1"/>
    </row>
    <row r="552" spans="1:57">
      <c r="A552" s="11"/>
      <c r="B552" s="319"/>
      <c r="C552" s="11"/>
      <c r="D552" s="11"/>
      <c r="F552" s="11"/>
      <c r="G552" s="11"/>
      <c r="H552" s="11"/>
      <c r="I552" s="11"/>
      <c r="J552" s="360"/>
      <c r="K552" s="360"/>
      <c r="L552" s="11"/>
      <c r="M552" s="11"/>
      <c r="N552" s="11"/>
      <c r="O552" s="11"/>
      <c r="P552" s="11"/>
      <c r="T552" s="11"/>
      <c r="U552" s="11"/>
      <c r="Z552" s="11"/>
      <c r="AA552" s="11"/>
      <c r="AB552" s="11"/>
      <c r="AC552" s="11"/>
      <c r="AE552" s="1"/>
      <c r="AG552" s="1"/>
      <c r="AO552" s="1"/>
      <c r="AQ552" s="1"/>
      <c r="AS552" s="1"/>
      <c r="AX552" s="1"/>
      <c r="AY552" s="1"/>
      <c r="AZ552" s="1"/>
      <c r="BB552" s="1"/>
      <c r="BE552" s="1"/>
    </row>
    <row r="553" spans="1:57">
      <c r="A553" s="11"/>
      <c r="B553" s="319"/>
      <c r="C553" s="11"/>
      <c r="D553" s="11"/>
      <c r="F553" s="11"/>
      <c r="G553" s="11"/>
      <c r="H553" s="11"/>
      <c r="I553" s="11"/>
      <c r="J553" s="360"/>
      <c r="K553" s="360"/>
      <c r="L553" s="11"/>
      <c r="M553" s="11"/>
      <c r="N553" s="11"/>
      <c r="O553" s="11"/>
      <c r="P553" s="11"/>
      <c r="T553" s="11"/>
      <c r="U553" s="11"/>
      <c r="Z553" s="11"/>
      <c r="AA553" s="11"/>
      <c r="AB553" s="11"/>
      <c r="AC553" s="11"/>
      <c r="AE553" s="1"/>
      <c r="AG553" s="1"/>
      <c r="AO553" s="1"/>
      <c r="AQ553" s="1"/>
      <c r="AS553" s="1"/>
      <c r="AX553" s="1"/>
      <c r="AY553" s="1"/>
      <c r="AZ553" s="1"/>
      <c r="BB553" s="1"/>
      <c r="BE553" s="1"/>
    </row>
    <row r="554" spans="1:57">
      <c r="A554" s="11"/>
      <c r="B554" s="319"/>
      <c r="C554" s="11"/>
      <c r="D554" s="11"/>
      <c r="F554" s="11"/>
      <c r="G554" s="11"/>
      <c r="H554" s="11"/>
      <c r="I554" s="11"/>
      <c r="J554" s="360"/>
      <c r="K554" s="360"/>
      <c r="L554" s="11"/>
      <c r="M554" s="11"/>
      <c r="N554" s="11"/>
      <c r="O554" s="11"/>
      <c r="P554" s="11"/>
      <c r="T554" s="11"/>
      <c r="U554" s="11"/>
      <c r="Z554" s="11"/>
      <c r="AA554" s="11"/>
      <c r="AB554" s="11"/>
      <c r="AC554" s="11"/>
      <c r="AE554" s="1"/>
      <c r="AG554" s="1"/>
      <c r="AO554" s="1"/>
      <c r="AQ554" s="1"/>
      <c r="AS554" s="1"/>
      <c r="AX554" s="1"/>
      <c r="AY554" s="1"/>
      <c r="AZ554" s="1"/>
      <c r="BB554" s="1"/>
      <c r="BE554" s="1"/>
    </row>
    <row r="555" spans="1:57">
      <c r="A555" s="11"/>
      <c r="B555" s="319"/>
      <c r="C555" s="11"/>
      <c r="D555" s="11"/>
      <c r="F555" s="11"/>
      <c r="G555" s="11"/>
      <c r="H555" s="11"/>
      <c r="I555" s="11"/>
      <c r="J555" s="360"/>
      <c r="K555" s="360"/>
      <c r="L555" s="11"/>
      <c r="M555" s="11"/>
      <c r="N555" s="11"/>
      <c r="O555" s="11"/>
      <c r="P555" s="11"/>
      <c r="T555" s="11"/>
      <c r="U555" s="11"/>
      <c r="Z555" s="11"/>
      <c r="AA555" s="11"/>
      <c r="AB555" s="11"/>
      <c r="AC555" s="11"/>
      <c r="AE555" s="1"/>
      <c r="AG555" s="1"/>
      <c r="AO555" s="1"/>
      <c r="AQ555" s="1"/>
      <c r="AS555" s="1"/>
      <c r="AX555" s="1"/>
      <c r="AY555" s="1"/>
      <c r="AZ555" s="1"/>
      <c r="BB555" s="1"/>
      <c r="BE555" s="1"/>
    </row>
    <row r="556" spans="1:57">
      <c r="A556" s="11"/>
      <c r="B556" s="319"/>
      <c r="C556" s="11"/>
      <c r="D556" s="11"/>
      <c r="F556" s="11"/>
      <c r="G556" s="11"/>
      <c r="H556" s="11"/>
      <c r="I556" s="11"/>
      <c r="J556" s="360"/>
      <c r="K556" s="360"/>
      <c r="L556" s="11"/>
      <c r="M556" s="11"/>
      <c r="N556" s="11"/>
      <c r="O556" s="11"/>
      <c r="P556" s="11"/>
      <c r="T556" s="11"/>
      <c r="U556" s="11"/>
      <c r="Z556" s="11"/>
      <c r="AA556" s="11"/>
      <c r="AB556" s="11"/>
      <c r="AC556" s="11"/>
      <c r="AE556" s="1"/>
      <c r="AG556" s="1"/>
      <c r="AO556" s="1"/>
      <c r="AQ556" s="1"/>
      <c r="AS556" s="1"/>
      <c r="AX556" s="1"/>
      <c r="AY556" s="1"/>
      <c r="AZ556" s="1"/>
      <c r="BB556" s="1"/>
      <c r="BE556" s="1"/>
    </row>
    <row r="557" spans="1:57">
      <c r="A557" s="11"/>
      <c r="B557" s="319"/>
      <c r="C557" s="11"/>
      <c r="D557" s="11"/>
      <c r="F557" s="11"/>
      <c r="G557" s="11"/>
      <c r="H557" s="11"/>
      <c r="I557" s="11"/>
      <c r="J557" s="360"/>
      <c r="K557" s="360"/>
      <c r="L557" s="11"/>
      <c r="M557" s="11"/>
      <c r="N557" s="11"/>
      <c r="O557" s="11"/>
      <c r="P557" s="11"/>
      <c r="T557" s="11"/>
      <c r="U557" s="11"/>
      <c r="Z557" s="11"/>
      <c r="AA557" s="11"/>
      <c r="AB557" s="11"/>
      <c r="AC557" s="11"/>
      <c r="AE557" s="1"/>
      <c r="AG557" s="1"/>
      <c r="AO557" s="1"/>
      <c r="AQ557" s="1"/>
      <c r="AS557" s="1"/>
      <c r="AX557" s="1"/>
      <c r="AY557" s="1"/>
      <c r="AZ557" s="1"/>
      <c r="BB557" s="1"/>
      <c r="BE557" s="1"/>
    </row>
    <row r="558" spans="1:57">
      <c r="A558" s="11"/>
      <c r="B558" s="319"/>
      <c r="C558" s="11"/>
      <c r="D558" s="11"/>
      <c r="F558" s="11"/>
      <c r="G558" s="11"/>
      <c r="H558" s="11"/>
      <c r="I558" s="11"/>
      <c r="J558" s="360"/>
      <c r="K558" s="360"/>
      <c r="L558" s="11"/>
      <c r="M558" s="11"/>
      <c r="N558" s="11"/>
      <c r="O558" s="11"/>
      <c r="P558" s="11"/>
      <c r="T558" s="11"/>
      <c r="U558" s="11"/>
      <c r="Z558" s="11"/>
      <c r="AA558" s="11"/>
      <c r="AB558" s="11"/>
      <c r="AC558" s="11"/>
      <c r="AE558" s="1"/>
      <c r="AG558" s="1"/>
      <c r="AO558" s="1"/>
      <c r="AQ558" s="1"/>
      <c r="AS558" s="1"/>
      <c r="AX558" s="1"/>
      <c r="AY558" s="1"/>
      <c r="AZ558" s="1"/>
      <c r="BB558" s="1"/>
      <c r="BE558" s="1"/>
    </row>
    <row r="559" spans="1:57">
      <c r="A559" s="11"/>
      <c r="B559" s="319"/>
      <c r="C559" s="11"/>
      <c r="D559" s="11"/>
      <c r="F559" s="11"/>
      <c r="G559" s="11"/>
      <c r="H559" s="11"/>
      <c r="I559" s="11"/>
      <c r="J559" s="360"/>
      <c r="K559" s="360"/>
      <c r="L559" s="11"/>
      <c r="M559" s="11"/>
      <c r="N559" s="11"/>
      <c r="O559" s="11"/>
      <c r="P559" s="11"/>
      <c r="T559" s="11"/>
      <c r="U559" s="11"/>
      <c r="Z559" s="11"/>
      <c r="AA559" s="11"/>
      <c r="AB559" s="11"/>
      <c r="AC559" s="11"/>
      <c r="AE559" s="1"/>
      <c r="AG559" s="1"/>
      <c r="AO559" s="1"/>
      <c r="AQ559" s="1"/>
      <c r="AS559" s="1"/>
      <c r="AX559" s="1"/>
      <c r="AY559" s="1"/>
      <c r="AZ559" s="1"/>
      <c r="BB559" s="1"/>
      <c r="BE559" s="1"/>
    </row>
    <row r="560" spans="1:57">
      <c r="A560" s="11"/>
      <c r="B560" s="319"/>
      <c r="C560" s="11"/>
      <c r="D560" s="11"/>
      <c r="F560" s="11"/>
      <c r="G560" s="11"/>
      <c r="H560" s="11"/>
      <c r="I560" s="11"/>
      <c r="J560" s="360"/>
      <c r="K560" s="360"/>
      <c r="L560" s="11"/>
      <c r="M560" s="11"/>
      <c r="N560" s="11"/>
      <c r="O560" s="11"/>
      <c r="P560" s="11"/>
      <c r="T560" s="11"/>
      <c r="U560" s="11"/>
      <c r="Z560" s="11"/>
      <c r="AA560" s="11"/>
      <c r="AB560" s="11"/>
      <c r="AC560" s="11"/>
      <c r="AE560" s="1"/>
      <c r="AG560" s="1"/>
      <c r="AO560" s="1"/>
      <c r="AQ560" s="1"/>
      <c r="AS560" s="1"/>
      <c r="AX560" s="1"/>
      <c r="AY560" s="1"/>
      <c r="AZ560" s="1"/>
      <c r="BB560" s="1"/>
      <c r="BE560" s="1"/>
    </row>
    <row r="561" spans="1:57">
      <c r="A561" s="11"/>
      <c r="B561" s="319"/>
      <c r="C561" s="11"/>
      <c r="D561" s="11"/>
      <c r="F561" s="11"/>
      <c r="G561" s="11"/>
      <c r="H561" s="11"/>
      <c r="I561" s="11"/>
      <c r="J561" s="360"/>
      <c r="K561" s="360"/>
      <c r="L561" s="11"/>
      <c r="M561" s="11"/>
      <c r="N561" s="11"/>
      <c r="O561" s="11"/>
      <c r="P561" s="11"/>
      <c r="T561" s="11"/>
      <c r="U561" s="11"/>
      <c r="Z561" s="11"/>
      <c r="AA561" s="11"/>
      <c r="AB561" s="11"/>
      <c r="AC561" s="11"/>
      <c r="AE561" s="1"/>
      <c r="AG561" s="1"/>
      <c r="AO561" s="1"/>
      <c r="AQ561" s="1"/>
      <c r="AS561" s="1"/>
      <c r="AX561" s="1"/>
      <c r="AY561" s="1"/>
      <c r="AZ561" s="1"/>
      <c r="BB561" s="1"/>
      <c r="BE561" s="1"/>
    </row>
    <row r="562" spans="1:57">
      <c r="A562" s="11"/>
      <c r="B562" s="319"/>
      <c r="C562" s="11"/>
      <c r="D562" s="11"/>
      <c r="F562" s="11"/>
      <c r="G562" s="11"/>
      <c r="H562" s="11"/>
      <c r="I562" s="11"/>
      <c r="J562" s="360"/>
      <c r="K562" s="360"/>
      <c r="L562" s="11"/>
      <c r="M562" s="11"/>
      <c r="N562" s="11"/>
      <c r="O562" s="11"/>
      <c r="P562" s="11"/>
      <c r="T562" s="11"/>
      <c r="U562" s="11"/>
      <c r="Z562" s="11"/>
      <c r="AA562" s="11"/>
      <c r="AB562" s="11"/>
      <c r="AC562" s="11"/>
      <c r="AE562" s="1"/>
      <c r="AG562" s="1"/>
      <c r="AO562" s="1"/>
      <c r="AQ562" s="1"/>
      <c r="AS562" s="1"/>
      <c r="AX562" s="1"/>
      <c r="AY562" s="1"/>
      <c r="AZ562" s="1"/>
      <c r="BB562" s="1"/>
      <c r="BE562" s="1"/>
    </row>
    <row r="563" spans="1:57">
      <c r="A563" s="11"/>
      <c r="B563" s="319"/>
      <c r="C563" s="11"/>
      <c r="D563" s="11"/>
      <c r="F563" s="11"/>
      <c r="G563" s="11"/>
      <c r="H563" s="11"/>
      <c r="I563" s="11"/>
      <c r="J563" s="360"/>
      <c r="K563" s="360"/>
      <c r="L563" s="11"/>
      <c r="M563" s="11"/>
      <c r="N563" s="11"/>
      <c r="O563" s="11"/>
      <c r="P563" s="11"/>
      <c r="T563" s="11"/>
      <c r="U563" s="11"/>
      <c r="Z563" s="11"/>
      <c r="AA563" s="11"/>
      <c r="AB563" s="11"/>
      <c r="AC563" s="11"/>
      <c r="AE563" s="1"/>
      <c r="AG563" s="1"/>
      <c r="AO563" s="1"/>
      <c r="AQ563" s="1"/>
      <c r="AS563" s="1"/>
      <c r="AX563" s="1"/>
      <c r="AY563" s="1"/>
      <c r="AZ563" s="1"/>
      <c r="BB563" s="1"/>
      <c r="BE563" s="1"/>
    </row>
    <row r="564" spans="1:57">
      <c r="A564" s="11"/>
      <c r="B564" s="319"/>
      <c r="C564" s="11"/>
      <c r="D564" s="11"/>
      <c r="F564" s="11"/>
      <c r="G564" s="11"/>
      <c r="H564" s="11"/>
      <c r="I564" s="11"/>
      <c r="J564" s="360"/>
      <c r="K564" s="360"/>
      <c r="L564" s="11"/>
      <c r="M564" s="11"/>
      <c r="N564" s="11"/>
      <c r="O564" s="11"/>
      <c r="P564" s="11"/>
      <c r="T564" s="11"/>
      <c r="U564" s="11"/>
      <c r="Z564" s="11"/>
      <c r="AA564" s="11"/>
      <c r="AB564" s="11"/>
      <c r="AC564" s="11"/>
      <c r="AE564" s="1"/>
      <c r="AG564" s="1"/>
      <c r="AO564" s="1"/>
      <c r="AQ564" s="1"/>
      <c r="AS564" s="1"/>
      <c r="AX564" s="1"/>
      <c r="AY564" s="1"/>
      <c r="AZ564" s="1"/>
      <c r="BB564" s="1"/>
      <c r="BE564" s="1"/>
    </row>
    <row r="565" spans="1:57">
      <c r="A565" s="11"/>
      <c r="B565" s="319"/>
      <c r="C565" s="11"/>
      <c r="D565" s="11"/>
      <c r="F565" s="11"/>
      <c r="G565" s="11"/>
      <c r="H565" s="11"/>
      <c r="I565" s="11"/>
      <c r="J565" s="360"/>
      <c r="K565" s="360"/>
      <c r="L565" s="11"/>
      <c r="M565" s="11"/>
      <c r="N565" s="11"/>
      <c r="O565" s="11"/>
      <c r="P565" s="11"/>
      <c r="T565" s="11"/>
      <c r="U565" s="11"/>
      <c r="Z565" s="11"/>
      <c r="AA565" s="11"/>
      <c r="AB565" s="11"/>
      <c r="AC565" s="11"/>
      <c r="AE565" s="1"/>
      <c r="AG565" s="1"/>
      <c r="AO565" s="1"/>
      <c r="AQ565" s="1"/>
      <c r="AS565" s="1"/>
      <c r="AX565" s="1"/>
      <c r="AY565" s="1"/>
      <c r="AZ565" s="1"/>
      <c r="BB565" s="1"/>
      <c r="BE565" s="1"/>
    </row>
    <row r="566" spans="1:57">
      <c r="A566" s="11"/>
      <c r="B566" s="319"/>
      <c r="C566" s="11"/>
      <c r="D566" s="11"/>
      <c r="F566" s="11"/>
      <c r="G566" s="11"/>
      <c r="H566" s="11"/>
      <c r="I566" s="11"/>
      <c r="J566" s="360"/>
      <c r="K566" s="360"/>
      <c r="L566" s="11"/>
      <c r="M566" s="11"/>
      <c r="N566" s="11"/>
      <c r="O566" s="11"/>
      <c r="P566" s="11"/>
      <c r="T566" s="11"/>
      <c r="U566" s="11"/>
      <c r="Z566" s="11"/>
      <c r="AA566" s="11"/>
      <c r="AB566" s="11"/>
      <c r="AC566" s="11"/>
      <c r="AE566" s="1"/>
      <c r="AG566" s="1"/>
      <c r="AO566" s="1"/>
      <c r="AQ566" s="1"/>
      <c r="AS566" s="1"/>
      <c r="AX566" s="1"/>
      <c r="AY566" s="1"/>
      <c r="AZ566" s="1"/>
      <c r="BB566" s="1"/>
      <c r="BE566" s="1"/>
    </row>
    <row r="567" spans="1:57">
      <c r="A567" s="11"/>
      <c r="B567" s="319"/>
      <c r="C567" s="11"/>
      <c r="D567" s="11"/>
      <c r="F567" s="11"/>
      <c r="G567" s="11"/>
      <c r="H567" s="11"/>
      <c r="I567" s="11"/>
      <c r="J567" s="360"/>
      <c r="K567" s="360"/>
      <c r="L567" s="11"/>
      <c r="M567" s="11"/>
      <c r="N567" s="11"/>
      <c r="O567" s="11"/>
      <c r="P567" s="11"/>
      <c r="T567" s="11"/>
      <c r="U567" s="11"/>
      <c r="Z567" s="11"/>
      <c r="AA567" s="11"/>
      <c r="AB567" s="11"/>
      <c r="AC567" s="11"/>
      <c r="AE567" s="1"/>
      <c r="AG567" s="1"/>
      <c r="AO567" s="1"/>
      <c r="AQ567" s="1"/>
      <c r="AS567" s="1"/>
      <c r="AX567" s="1"/>
      <c r="AY567" s="1"/>
      <c r="AZ567" s="1"/>
      <c r="BB567" s="1"/>
      <c r="BE567" s="1"/>
    </row>
    <row r="568" spans="1:57">
      <c r="A568" s="11"/>
      <c r="B568" s="319"/>
      <c r="C568" s="11"/>
      <c r="D568" s="11"/>
      <c r="F568" s="11"/>
      <c r="G568" s="11"/>
      <c r="H568" s="11"/>
      <c r="I568" s="11"/>
      <c r="J568" s="360"/>
      <c r="K568" s="360"/>
      <c r="L568" s="11"/>
      <c r="M568" s="11"/>
      <c r="N568" s="11"/>
      <c r="O568" s="11"/>
      <c r="P568" s="11"/>
      <c r="T568" s="11"/>
      <c r="U568" s="11"/>
      <c r="Z568" s="11"/>
      <c r="AA568" s="11"/>
      <c r="AB568" s="11"/>
      <c r="AC568" s="11"/>
      <c r="AE568" s="1"/>
      <c r="AG568" s="1"/>
      <c r="AO568" s="1"/>
      <c r="AQ568" s="1"/>
      <c r="AS568" s="1"/>
      <c r="AX568" s="1"/>
      <c r="AY568" s="1"/>
      <c r="AZ568" s="1"/>
      <c r="BB568" s="1"/>
      <c r="BE568" s="1"/>
    </row>
    <row r="569" spans="1:57">
      <c r="A569" s="11"/>
      <c r="B569" s="319"/>
      <c r="C569" s="11"/>
      <c r="D569" s="11"/>
      <c r="F569" s="11"/>
      <c r="G569" s="11"/>
      <c r="H569" s="11"/>
      <c r="I569" s="11"/>
      <c r="J569" s="360"/>
      <c r="K569" s="360"/>
      <c r="L569" s="11"/>
      <c r="M569" s="11"/>
      <c r="N569" s="11"/>
      <c r="O569" s="11"/>
      <c r="P569" s="11"/>
      <c r="T569" s="11"/>
      <c r="U569" s="11"/>
      <c r="Z569" s="11"/>
      <c r="AA569" s="11"/>
      <c r="AB569" s="11"/>
      <c r="AC569" s="11"/>
      <c r="AE569" s="1"/>
      <c r="AG569" s="1"/>
      <c r="AO569" s="1"/>
      <c r="AQ569" s="1"/>
      <c r="AS569" s="1"/>
      <c r="AX569" s="1"/>
      <c r="AY569" s="1"/>
      <c r="AZ569" s="1"/>
      <c r="BB569" s="1"/>
      <c r="BE569" s="1"/>
    </row>
    <row r="570" spans="1:57">
      <c r="A570" s="11"/>
      <c r="B570" s="319"/>
      <c r="C570" s="11"/>
      <c r="D570" s="11"/>
      <c r="F570" s="11"/>
      <c r="G570" s="11"/>
      <c r="H570" s="11"/>
      <c r="I570" s="11"/>
      <c r="J570" s="360"/>
      <c r="K570" s="360"/>
      <c r="L570" s="11"/>
      <c r="M570" s="11"/>
      <c r="N570" s="11"/>
      <c r="O570" s="11"/>
      <c r="P570" s="11"/>
      <c r="T570" s="11"/>
      <c r="U570" s="11"/>
      <c r="Z570" s="11"/>
      <c r="AA570" s="11"/>
      <c r="AB570" s="11"/>
      <c r="AC570" s="11"/>
      <c r="AE570" s="1"/>
      <c r="AG570" s="1"/>
      <c r="AO570" s="1"/>
      <c r="AQ570" s="1"/>
      <c r="AS570" s="1"/>
      <c r="AX570" s="1"/>
      <c r="AY570" s="1"/>
      <c r="AZ570" s="1"/>
      <c r="BB570" s="1"/>
      <c r="BE570" s="1"/>
    </row>
    <row r="571" spans="1:57">
      <c r="A571" s="11"/>
      <c r="B571" s="319"/>
      <c r="C571" s="11"/>
      <c r="D571" s="11"/>
      <c r="F571" s="11"/>
      <c r="G571" s="11"/>
      <c r="H571" s="11"/>
      <c r="I571" s="11"/>
      <c r="J571" s="360"/>
      <c r="K571" s="360"/>
      <c r="L571" s="11"/>
      <c r="M571" s="11"/>
      <c r="N571" s="11"/>
      <c r="O571" s="11"/>
      <c r="P571" s="11"/>
      <c r="T571" s="11"/>
      <c r="U571" s="11"/>
      <c r="Z571" s="11"/>
      <c r="AA571" s="11"/>
      <c r="AB571" s="11"/>
      <c r="AC571" s="11"/>
      <c r="AE571" s="1"/>
      <c r="AG571" s="1"/>
      <c r="AO571" s="1"/>
      <c r="AQ571" s="1"/>
      <c r="AS571" s="1"/>
      <c r="AX571" s="1"/>
      <c r="AY571" s="1"/>
      <c r="AZ571" s="1"/>
      <c r="BB571" s="1"/>
      <c r="BE571" s="1"/>
    </row>
    <row r="572" spans="1:57">
      <c r="A572" s="11"/>
      <c r="B572" s="319"/>
      <c r="C572" s="11"/>
      <c r="D572" s="11"/>
      <c r="F572" s="11"/>
      <c r="G572" s="11"/>
      <c r="H572" s="11"/>
      <c r="I572" s="11"/>
      <c r="J572" s="360"/>
      <c r="K572" s="360"/>
      <c r="L572" s="11"/>
      <c r="M572" s="11"/>
      <c r="N572" s="11"/>
      <c r="O572" s="11"/>
      <c r="P572" s="11"/>
      <c r="T572" s="11"/>
      <c r="U572" s="11"/>
      <c r="Z572" s="11"/>
      <c r="AA572" s="11"/>
      <c r="AB572" s="11"/>
      <c r="AC572" s="11"/>
      <c r="AE572" s="1"/>
      <c r="AG572" s="1"/>
      <c r="AO572" s="1"/>
      <c r="AQ572" s="1"/>
      <c r="AS572" s="1"/>
      <c r="AX572" s="1"/>
      <c r="AY572" s="1"/>
      <c r="AZ572" s="1"/>
      <c r="BB572" s="1"/>
      <c r="BE572" s="1"/>
    </row>
    <row r="573" spans="1:57">
      <c r="A573" s="11"/>
      <c r="B573" s="319"/>
      <c r="C573" s="11"/>
      <c r="D573" s="11"/>
      <c r="F573" s="11"/>
      <c r="G573" s="11"/>
      <c r="H573" s="11"/>
      <c r="I573" s="11"/>
      <c r="J573" s="360"/>
      <c r="K573" s="360"/>
      <c r="L573" s="11"/>
      <c r="M573" s="11"/>
      <c r="N573" s="11"/>
      <c r="O573" s="11"/>
      <c r="P573" s="11"/>
      <c r="T573" s="11"/>
      <c r="U573" s="11"/>
      <c r="Z573" s="11"/>
      <c r="AA573" s="11"/>
      <c r="AB573" s="11"/>
      <c r="AC573" s="11"/>
      <c r="AE573" s="1"/>
      <c r="AG573" s="1"/>
      <c r="AO573" s="1"/>
      <c r="AQ573" s="1"/>
      <c r="AS573" s="1"/>
      <c r="AX573" s="1"/>
      <c r="AY573" s="1"/>
      <c r="AZ573" s="1"/>
      <c r="BB573" s="1"/>
      <c r="BE573" s="1"/>
    </row>
    <row r="574" spans="1:57">
      <c r="A574" s="11"/>
      <c r="B574" s="319"/>
      <c r="C574" s="11"/>
      <c r="D574" s="11"/>
      <c r="F574" s="11"/>
      <c r="G574" s="11"/>
      <c r="H574" s="11"/>
      <c r="I574" s="11"/>
      <c r="J574" s="360"/>
      <c r="K574" s="360"/>
      <c r="L574" s="11"/>
      <c r="M574" s="11"/>
      <c r="N574" s="11"/>
      <c r="O574" s="11"/>
      <c r="P574" s="11"/>
      <c r="T574" s="11"/>
      <c r="U574" s="11"/>
      <c r="Z574" s="11"/>
      <c r="AA574" s="11"/>
      <c r="AB574" s="11"/>
      <c r="AC574" s="11"/>
      <c r="AE574" s="1"/>
      <c r="AG574" s="1"/>
      <c r="AO574" s="1"/>
      <c r="AQ574" s="1"/>
      <c r="AS574" s="1"/>
      <c r="AX574" s="1"/>
      <c r="AY574" s="1"/>
      <c r="AZ574" s="1"/>
      <c r="BB574" s="1"/>
      <c r="BE574" s="1"/>
    </row>
    <row r="575" spans="1:57">
      <c r="A575" s="11"/>
      <c r="B575" s="319"/>
      <c r="C575" s="11"/>
      <c r="D575" s="11"/>
      <c r="F575" s="11"/>
      <c r="G575" s="11"/>
      <c r="H575" s="11"/>
      <c r="I575" s="11"/>
      <c r="J575" s="360"/>
      <c r="K575" s="360"/>
      <c r="L575" s="11"/>
      <c r="M575" s="11"/>
      <c r="N575" s="11"/>
      <c r="O575" s="11"/>
      <c r="P575" s="11"/>
      <c r="T575" s="11"/>
      <c r="U575" s="11"/>
      <c r="Z575" s="11"/>
      <c r="AA575" s="11"/>
      <c r="AB575" s="11"/>
      <c r="AC575" s="11"/>
      <c r="AE575" s="1"/>
      <c r="AG575" s="1"/>
      <c r="AO575" s="1"/>
      <c r="AQ575" s="1"/>
      <c r="AS575" s="1"/>
      <c r="AX575" s="1"/>
      <c r="AY575" s="1"/>
      <c r="AZ575" s="1"/>
      <c r="BB575" s="1"/>
      <c r="BE575" s="1"/>
    </row>
    <row r="576" spans="1:57">
      <c r="A576" s="11"/>
      <c r="B576" s="319"/>
      <c r="C576" s="11"/>
      <c r="D576" s="11"/>
      <c r="F576" s="11"/>
      <c r="G576" s="11"/>
      <c r="H576" s="11"/>
      <c r="I576" s="11"/>
      <c r="J576" s="360"/>
      <c r="K576" s="360"/>
      <c r="L576" s="11"/>
      <c r="M576" s="11"/>
      <c r="N576" s="11"/>
      <c r="O576" s="11"/>
      <c r="P576" s="11"/>
      <c r="T576" s="11"/>
      <c r="U576" s="11"/>
      <c r="Z576" s="11"/>
      <c r="AA576" s="11"/>
      <c r="AB576" s="11"/>
      <c r="AC576" s="11"/>
      <c r="AE576" s="1"/>
      <c r="AG576" s="1"/>
      <c r="AO576" s="1"/>
      <c r="AQ576" s="1"/>
      <c r="AS576" s="1"/>
      <c r="AX576" s="1"/>
      <c r="AY576" s="1"/>
      <c r="AZ576" s="1"/>
      <c r="BB576" s="1"/>
      <c r="BE576" s="1"/>
    </row>
    <row r="577" spans="1:57">
      <c r="A577" s="11"/>
      <c r="B577" s="319"/>
      <c r="C577" s="11"/>
      <c r="D577" s="11"/>
      <c r="F577" s="11"/>
      <c r="G577" s="11"/>
      <c r="H577" s="11"/>
      <c r="I577" s="11"/>
      <c r="J577" s="360"/>
      <c r="K577" s="360"/>
      <c r="L577" s="11"/>
      <c r="M577" s="11"/>
      <c r="N577" s="11"/>
      <c r="O577" s="11"/>
      <c r="P577" s="11"/>
      <c r="T577" s="11"/>
      <c r="U577" s="11"/>
      <c r="Z577" s="11"/>
      <c r="AA577" s="11"/>
      <c r="AB577" s="11"/>
      <c r="AC577" s="11"/>
      <c r="AE577" s="1"/>
      <c r="AG577" s="1"/>
      <c r="AO577" s="1"/>
      <c r="AQ577" s="1"/>
      <c r="AS577" s="1"/>
      <c r="AX577" s="1"/>
      <c r="AY577" s="1"/>
      <c r="AZ577" s="1"/>
      <c r="BB577" s="1"/>
      <c r="BE577" s="1"/>
    </row>
    <row r="578" spans="1:57">
      <c r="A578" s="11"/>
      <c r="B578" s="319"/>
      <c r="C578" s="11"/>
      <c r="D578" s="11"/>
      <c r="F578" s="11"/>
      <c r="G578" s="11"/>
      <c r="H578" s="11"/>
      <c r="I578" s="11"/>
      <c r="J578" s="360"/>
      <c r="K578" s="360"/>
      <c r="L578" s="11"/>
      <c r="M578" s="11"/>
      <c r="N578" s="11"/>
      <c r="O578" s="11"/>
      <c r="P578" s="11"/>
      <c r="T578" s="11"/>
      <c r="U578" s="11"/>
      <c r="Z578" s="11"/>
      <c r="AA578" s="11"/>
      <c r="AB578" s="11"/>
      <c r="AC578" s="11"/>
      <c r="AE578" s="1"/>
      <c r="AG578" s="1"/>
      <c r="AO578" s="1"/>
      <c r="AQ578" s="1"/>
      <c r="AS578" s="1"/>
      <c r="AX578" s="1"/>
      <c r="AY578" s="1"/>
      <c r="AZ578" s="1"/>
      <c r="BB578" s="1"/>
      <c r="BE578" s="1"/>
    </row>
    <row r="579" spans="1:57">
      <c r="A579" s="11"/>
      <c r="B579" s="319"/>
      <c r="C579" s="11"/>
      <c r="D579" s="11"/>
      <c r="F579" s="11"/>
      <c r="G579" s="11"/>
      <c r="H579" s="11"/>
      <c r="I579" s="11"/>
      <c r="J579" s="360"/>
      <c r="K579" s="360"/>
      <c r="L579" s="11"/>
      <c r="M579" s="11"/>
      <c r="N579" s="11"/>
      <c r="O579" s="11"/>
      <c r="P579" s="11"/>
      <c r="T579" s="11"/>
      <c r="U579" s="11"/>
      <c r="Z579" s="11"/>
      <c r="AA579" s="11"/>
      <c r="AB579" s="11"/>
      <c r="AC579" s="11"/>
      <c r="AE579" s="1"/>
      <c r="AG579" s="1"/>
      <c r="AO579" s="1"/>
      <c r="AQ579" s="1"/>
      <c r="AS579" s="1"/>
      <c r="AX579" s="1"/>
      <c r="AY579" s="1"/>
      <c r="AZ579" s="1"/>
      <c r="BB579" s="1"/>
      <c r="BE579" s="1"/>
    </row>
    <row r="580" spans="1:57">
      <c r="A580" s="11"/>
      <c r="B580" s="319"/>
      <c r="C580" s="11"/>
      <c r="D580" s="11"/>
      <c r="F580" s="11"/>
      <c r="G580" s="11"/>
      <c r="H580" s="11"/>
      <c r="I580" s="11"/>
      <c r="J580" s="360"/>
      <c r="K580" s="360"/>
      <c r="L580" s="11"/>
      <c r="M580" s="11"/>
      <c r="N580" s="11"/>
      <c r="O580" s="11"/>
      <c r="P580" s="11"/>
      <c r="T580" s="11"/>
      <c r="U580" s="11"/>
      <c r="Z580" s="11"/>
      <c r="AA580" s="11"/>
      <c r="AB580" s="11"/>
      <c r="AC580" s="11"/>
      <c r="AE580" s="1"/>
      <c r="AG580" s="1"/>
      <c r="AO580" s="1"/>
      <c r="AQ580" s="1"/>
      <c r="AS580" s="1"/>
      <c r="AX580" s="1"/>
      <c r="AY580" s="1"/>
      <c r="AZ580" s="1"/>
      <c r="BB580" s="1"/>
      <c r="BE580" s="1"/>
    </row>
    <row r="581" spans="1:57">
      <c r="A581" s="11"/>
      <c r="B581" s="319"/>
      <c r="C581" s="11"/>
      <c r="D581" s="11"/>
      <c r="F581" s="11"/>
      <c r="G581" s="11"/>
      <c r="H581" s="11"/>
      <c r="I581" s="11"/>
      <c r="J581" s="360"/>
      <c r="K581" s="360"/>
      <c r="L581" s="11"/>
      <c r="M581" s="11"/>
      <c r="N581" s="11"/>
      <c r="O581" s="11"/>
      <c r="P581" s="11"/>
      <c r="T581" s="11"/>
      <c r="U581" s="11"/>
      <c r="Z581" s="11"/>
      <c r="AA581" s="11"/>
      <c r="AB581" s="11"/>
      <c r="AC581" s="11"/>
      <c r="AE581" s="1"/>
      <c r="AG581" s="1"/>
      <c r="AO581" s="1"/>
      <c r="AQ581" s="1"/>
      <c r="AS581" s="1"/>
      <c r="AX581" s="1"/>
      <c r="AY581" s="1"/>
      <c r="AZ581" s="1"/>
      <c r="BB581" s="1"/>
      <c r="BE581" s="1"/>
    </row>
    <row r="582" spans="1:57">
      <c r="A582" s="11"/>
      <c r="B582" s="319"/>
      <c r="C582" s="11"/>
      <c r="D582" s="11"/>
      <c r="F582" s="11"/>
      <c r="G582" s="11"/>
      <c r="H582" s="11"/>
      <c r="I582" s="11"/>
      <c r="J582" s="360"/>
      <c r="K582" s="360"/>
      <c r="L582" s="11"/>
      <c r="M582" s="11"/>
      <c r="N582" s="11"/>
      <c r="O582" s="11"/>
      <c r="P582" s="11"/>
      <c r="T582" s="11"/>
      <c r="U582" s="11"/>
      <c r="Z582" s="11"/>
      <c r="AA582" s="11"/>
      <c r="AB582" s="11"/>
      <c r="AC582" s="11"/>
      <c r="AE582" s="1"/>
      <c r="AG582" s="1"/>
      <c r="AO582" s="1"/>
      <c r="AQ582" s="1"/>
      <c r="AS582" s="1"/>
      <c r="AX582" s="1"/>
      <c r="AY582" s="1"/>
      <c r="AZ582" s="1"/>
      <c r="BB582" s="1"/>
      <c r="BE582" s="1"/>
    </row>
    <row r="583" spans="1:57">
      <c r="A583" s="11"/>
      <c r="B583" s="319"/>
      <c r="C583" s="11"/>
      <c r="D583" s="11"/>
      <c r="F583" s="11"/>
      <c r="G583" s="11"/>
      <c r="H583" s="11"/>
      <c r="I583" s="11"/>
      <c r="J583" s="360"/>
      <c r="K583" s="360"/>
      <c r="L583" s="11"/>
      <c r="M583" s="11"/>
      <c r="N583" s="11"/>
      <c r="O583" s="11"/>
      <c r="P583" s="11"/>
      <c r="T583" s="11"/>
      <c r="U583" s="11"/>
      <c r="Z583" s="11"/>
      <c r="AA583" s="11"/>
      <c r="AB583" s="11"/>
      <c r="AC583" s="11"/>
      <c r="AE583" s="1"/>
      <c r="AG583" s="1"/>
      <c r="AO583" s="1"/>
      <c r="AQ583" s="1"/>
      <c r="AS583" s="1"/>
      <c r="AX583" s="1"/>
      <c r="AY583" s="1"/>
      <c r="AZ583" s="1"/>
      <c r="BB583" s="1"/>
      <c r="BE583" s="1"/>
    </row>
    <row r="584" spans="1:57">
      <c r="A584" s="11"/>
      <c r="B584" s="319"/>
      <c r="C584" s="11"/>
      <c r="D584" s="11"/>
      <c r="F584" s="11"/>
      <c r="G584" s="11"/>
      <c r="H584" s="11"/>
      <c r="I584" s="11"/>
      <c r="J584" s="360"/>
      <c r="K584" s="360"/>
      <c r="L584" s="11"/>
      <c r="M584" s="11"/>
      <c r="N584" s="11"/>
      <c r="O584" s="11"/>
      <c r="P584" s="11"/>
      <c r="T584" s="11"/>
      <c r="U584" s="11"/>
      <c r="Z584" s="11"/>
      <c r="AA584" s="11"/>
      <c r="AB584" s="11"/>
      <c r="AC584" s="11"/>
      <c r="AE584" s="1"/>
      <c r="AG584" s="1"/>
      <c r="AO584" s="1"/>
      <c r="AQ584" s="1"/>
      <c r="AS584" s="1"/>
      <c r="AX584" s="1"/>
      <c r="AY584" s="1"/>
      <c r="AZ584" s="1"/>
      <c r="BB584" s="1"/>
      <c r="BE584" s="1"/>
    </row>
    <row r="585" spans="1:57">
      <c r="A585" s="11"/>
      <c r="B585" s="319"/>
      <c r="C585" s="11"/>
      <c r="D585" s="11"/>
      <c r="F585" s="11"/>
      <c r="G585" s="11"/>
      <c r="H585" s="11"/>
      <c r="I585" s="11"/>
      <c r="J585" s="360"/>
      <c r="K585" s="360"/>
      <c r="L585" s="11"/>
      <c r="M585" s="11"/>
      <c r="N585" s="11"/>
      <c r="O585" s="11"/>
      <c r="P585" s="11"/>
      <c r="T585" s="11"/>
      <c r="U585" s="11"/>
      <c r="Z585" s="11"/>
      <c r="AA585" s="11"/>
      <c r="AB585" s="11"/>
      <c r="AC585" s="11"/>
      <c r="AE585" s="1"/>
      <c r="AG585" s="1"/>
      <c r="AO585" s="1"/>
      <c r="AQ585" s="1"/>
      <c r="AS585" s="1"/>
      <c r="AX585" s="1"/>
      <c r="AY585" s="1"/>
      <c r="AZ585" s="1"/>
      <c r="BB585" s="1"/>
      <c r="BE585" s="1"/>
    </row>
    <row r="586" spans="1:57">
      <c r="A586" s="11"/>
      <c r="B586" s="319"/>
      <c r="C586" s="11"/>
      <c r="D586" s="11"/>
      <c r="F586" s="11"/>
      <c r="G586" s="11"/>
      <c r="H586" s="11"/>
      <c r="I586" s="11"/>
      <c r="J586" s="360"/>
      <c r="K586" s="360"/>
      <c r="L586" s="11"/>
      <c r="M586" s="11"/>
      <c r="N586" s="11"/>
      <c r="O586" s="11"/>
      <c r="P586" s="11"/>
      <c r="T586" s="11"/>
      <c r="U586" s="11"/>
      <c r="Z586" s="11"/>
      <c r="AA586" s="11"/>
      <c r="AB586" s="11"/>
      <c r="AC586" s="11"/>
      <c r="AE586" s="1"/>
      <c r="AG586" s="1"/>
      <c r="AO586" s="1"/>
      <c r="AQ586" s="1"/>
      <c r="AS586" s="1"/>
      <c r="AX586" s="1"/>
      <c r="AY586" s="1"/>
      <c r="AZ586" s="1"/>
      <c r="BB586" s="1"/>
      <c r="BE586" s="1"/>
    </row>
    <row r="587" spans="1:57">
      <c r="A587" s="11"/>
      <c r="B587" s="319"/>
      <c r="C587" s="11"/>
      <c r="D587" s="11"/>
      <c r="F587" s="11"/>
      <c r="G587" s="11"/>
      <c r="H587" s="11"/>
      <c r="I587" s="11"/>
      <c r="J587" s="360"/>
      <c r="K587" s="360"/>
      <c r="L587" s="11"/>
      <c r="M587" s="11"/>
      <c r="N587" s="11"/>
      <c r="O587" s="11"/>
      <c r="P587" s="11"/>
      <c r="T587" s="11"/>
      <c r="U587" s="11"/>
      <c r="Z587" s="11"/>
      <c r="AA587" s="11"/>
      <c r="AB587" s="11"/>
      <c r="AC587" s="11"/>
      <c r="AE587" s="1"/>
      <c r="AG587" s="1"/>
      <c r="AO587" s="1"/>
      <c r="AQ587" s="1"/>
      <c r="AS587" s="1"/>
      <c r="AX587" s="1"/>
      <c r="AY587" s="1"/>
      <c r="AZ587" s="1"/>
      <c r="BB587" s="1"/>
      <c r="BE587" s="1"/>
    </row>
    <row r="588" spans="1:57">
      <c r="A588" s="11"/>
      <c r="B588" s="319"/>
      <c r="C588" s="11"/>
      <c r="D588" s="11"/>
      <c r="F588" s="11"/>
      <c r="G588" s="11"/>
      <c r="H588" s="11"/>
      <c r="I588" s="11"/>
      <c r="J588" s="360"/>
      <c r="K588" s="360"/>
      <c r="L588" s="11"/>
      <c r="M588" s="11"/>
      <c r="N588" s="11"/>
      <c r="O588" s="11"/>
      <c r="P588" s="11"/>
      <c r="T588" s="11"/>
      <c r="U588" s="11"/>
      <c r="Z588" s="11"/>
      <c r="AA588" s="11"/>
      <c r="AB588" s="11"/>
      <c r="AC588" s="11"/>
      <c r="AE588" s="1"/>
      <c r="AG588" s="1"/>
      <c r="AO588" s="1"/>
      <c r="AQ588" s="1"/>
      <c r="AS588" s="1"/>
      <c r="AX588" s="1"/>
      <c r="AY588" s="1"/>
      <c r="AZ588" s="1"/>
      <c r="BB588" s="1"/>
      <c r="BE588" s="1"/>
    </row>
    <row r="589" spans="1:57">
      <c r="A589" s="11"/>
      <c r="B589" s="319"/>
      <c r="C589" s="11"/>
      <c r="D589" s="11"/>
      <c r="F589" s="11"/>
      <c r="G589" s="11"/>
      <c r="H589" s="11"/>
      <c r="I589" s="11"/>
      <c r="J589" s="360"/>
      <c r="K589" s="360"/>
      <c r="L589" s="11"/>
      <c r="M589" s="11"/>
      <c r="N589" s="11"/>
      <c r="O589" s="11"/>
      <c r="P589" s="11"/>
      <c r="T589" s="11"/>
      <c r="U589" s="11"/>
      <c r="Z589" s="11"/>
      <c r="AA589" s="11"/>
      <c r="AB589" s="11"/>
      <c r="AC589" s="11"/>
      <c r="AE589" s="1"/>
      <c r="AG589" s="1"/>
      <c r="AO589" s="1"/>
      <c r="AQ589" s="1"/>
      <c r="AS589" s="1"/>
      <c r="AX589" s="1"/>
      <c r="AY589" s="1"/>
      <c r="AZ589" s="1"/>
      <c r="BB589" s="1"/>
      <c r="BE589" s="1"/>
    </row>
    <row r="590" spans="1:57">
      <c r="A590" s="11"/>
      <c r="B590" s="319"/>
      <c r="C590" s="11"/>
      <c r="D590" s="11"/>
      <c r="F590" s="11"/>
      <c r="G590" s="11"/>
      <c r="H590" s="11"/>
      <c r="I590" s="11"/>
      <c r="J590" s="360"/>
      <c r="K590" s="360"/>
      <c r="L590" s="11"/>
      <c r="M590" s="11"/>
      <c r="N590" s="11"/>
      <c r="O590" s="11"/>
      <c r="P590" s="11"/>
      <c r="T590" s="11"/>
      <c r="U590" s="11"/>
      <c r="Z590" s="11"/>
      <c r="AA590" s="11"/>
      <c r="AB590" s="11"/>
      <c r="AC590" s="11"/>
      <c r="AE590" s="1"/>
      <c r="AG590" s="1"/>
      <c r="AO590" s="1"/>
      <c r="AQ590" s="1"/>
      <c r="AS590" s="1"/>
      <c r="AX590" s="1"/>
      <c r="AY590" s="1"/>
      <c r="AZ590" s="1"/>
      <c r="BB590" s="1"/>
      <c r="BE590" s="1"/>
    </row>
    <row r="591" spans="1:57">
      <c r="A591" s="11"/>
      <c r="B591" s="319"/>
      <c r="C591" s="11"/>
      <c r="D591" s="11"/>
      <c r="F591" s="11"/>
      <c r="G591" s="11"/>
      <c r="H591" s="11"/>
      <c r="I591" s="11"/>
      <c r="J591" s="360"/>
      <c r="K591" s="360"/>
      <c r="L591" s="11"/>
      <c r="M591" s="11"/>
      <c r="N591" s="11"/>
      <c r="O591" s="11"/>
      <c r="P591" s="11"/>
      <c r="T591" s="11"/>
      <c r="U591" s="11"/>
      <c r="Z591" s="11"/>
      <c r="AA591" s="11"/>
      <c r="AB591" s="11"/>
      <c r="AC591" s="11"/>
      <c r="AE591" s="1"/>
      <c r="AG591" s="1"/>
      <c r="AO591" s="1"/>
      <c r="AQ591" s="1"/>
      <c r="AS591" s="1"/>
      <c r="AX591" s="1"/>
      <c r="AY591" s="1"/>
      <c r="AZ591" s="1"/>
      <c r="BB591" s="1"/>
      <c r="BE591" s="1"/>
    </row>
    <row r="592" spans="1:57">
      <c r="A592" s="11"/>
      <c r="B592" s="319"/>
      <c r="C592" s="11"/>
      <c r="D592" s="11"/>
      <c r="F592" s="11"/>
      <c r="G592" s="11"/>
      <c r="H592" s="11"/>
      <c r="I592" s="11"/>
      <c r="J592" s="360"/>
      <c r="K592" s="360"/>
      <c r="L592" s="11"/>
      <c r="M592" s="11"/>
      <c r="N592" s="11"/>
      <c r="O592" s="11"/>
      <c r="P592" s="11"/>
      <c r="T592" s="11"/>
      <c r="U592" s="11"/>
      <c r="Z592" s="11"/>
      <c r="AA592" s="11"/>
      <c r="AB592" s="11"/>
      <c r="AC592" s="11"/>
      <c r="AE592" s="1"/>
      <c r="AG592" s="1"/>
      <c r="AO592" s="1"/>
      <c r="AQ592" s="1"/>
      <c r="AS592" s="1"/>
      <c r="AX592" s="1"/>
      <c r="AY592" s="1"/>
      <c r="AZ592" s="1"/>
      <c r="BB592" s="1"/>
      <c r="BE592" s="1"/>
    </row>
    <row r="593" spans="1:57">
      <c r="A593" s="11"/>
      <c r="B593" s="319"/>
      <c r="C593" s="11"/>
      <c r="D593" s="11"/>
      <c r="F593" s="11"/>
      <c r="G593" s="11"/>
      <c r="H593" s="11"/>
      <c r="I593" s="11"/>
      <c r="J593" s="360"/>
      <c r="K593" s="360"/>
      <c r="L593" s="11"/>
      <c r="M593" s="11"/>
      <c r="N593" s="11"/>
      <c r="O593" s="11"/>
      <c r="P593" s="11"/>
      <c r="T593" s="11"/>
      <c r="U593" s="11"/>
      <c r="Z593" s="11"/>
      <c r="AA593" s="11"/>
      <c r="AB593" s="11"/>
      <c r="AC593" s="11"/>
      <c r="AE593" s="1"/>
      <c r="AG593" s="1"/>
      <c r="AO593" s="1"/>
      <c r="AQ593" s="1"/>
      <c r="AS593" s="1"/>
      <c r="AX593" s="1"/>
      <c r="AY593" s="1"/>
      <c r="AZ593" s="1"/>
      <c r="BB593" s="1"/>
      <c r="BE593" s="1"/>
    </row>
    <row r="594" spans="1:57">
      <c r="A594" s="11"/>
      <c r="B594" s="319"/>
      <c r="C594" s="11"/>
      <c r="D594" s="11"/>
      <c r="F594" s="11"/>
      <c r="G594" s="11"/>
      <c r="H594" s="11"/>
      <c r="I594" s="11"/>
      <c r="J594" s="360"/>
      <c r="K594" s="360"/>
      <c r="L594" s="11"/>
      <c r="M594" s="11"/>
      <c r="N594" s="11"/>
      <c r="O594" s="11"/>
      <c r="P594" s="11"/>
      <c r="T594" s="11"/>
      <c r="U594" s="11"/>
      <c r="Z594" s="11"/>
      <c r="AA594" s="11"/>
      <c r="AB594" s="11"/>
      <c r="AC594" s="11"/>
      <c r="AE594" s="1"/>
      <c r="AG594" s="1"/>
      <c r="AO594" s="1"/>
      <c r="AQ594" s="1"/>
      <c r="AS594" s="1"/>
      <c r="AX594" s="1"/>
      <c r="AY594" s="1"/>
      <c r="AZ594" s="1"/>
      <c r="BB594" s="1"/>
      <c r="BE594" s="1"/>
    </row>
    <row r="595" spans="1:57">
      <c r="A595" s="11"/>
      <c r="B595" s="319"/>
      <c r="C595" s="11"/>
      <c r="D595" s="11"/>
      <c r="F595" s="11"/>
      <c r="G595" s="11"/>
      <c r="H595" s="11"/>
      <c r="I595" s="11"/>
      <c r="J595" s="360"/>
      <c r="K595" s="360"/>
      <c r="L595" s="11"/>
      <c r="M595" s="11"/>
      <c r="N595" s="11"/>
      <c r="O595" s="11"/>
      <c r="P595" s="11"/>
      <c r="T595" s="11"/>
      <c r="U595" s="11"/>
      <c r="Z595" s="11"/>
      <c r="AA595" s="11"/>
      <c r="AB595" s="11"/>
      <c r="AC595" s="11"/>
      <c r="AE595" s="1"/>
      <c r="AG595" s="1"/>
      <c r="AO595" s="1"/>
      <c r="AQ595" s="1"/>
      <c r="AS595" s="1"/>
      <c r="AX595" s="1"/>
      <c r="AY595" s="1"/>
      <c r="AZ595" s="1"/>
      <c r="BB595" s="1"/>
      <c r="BE595" s="1"/>
    </row>
    <row r="596" spans="1:57">
      <c r="A596" s="11"/>
      <c r="B596" s="319"/>
      <c r="C596" s="11"/>
      <c r="D596" s="11"/>
      <c r="F596" s="11"/>
      <c r="G596" s="11"/>
      <c r="H596" s="11"/>
      <c r="I596" s="11"/>
      <c r="J596" s="360"/>
      <c r="K596" s="360"/>
      <c r="L596" s="11"/>
      <c r="M596" s="11"/>
      <c r="N596" s="11"/>
      <c r="O596" s="11"/>
      <c r="P596" s="11"/>
      <c r="T596" s="11"/>
      <c r="U596" s="11"/>
      <c r="Z596" s="11"/>
      <c r="AA596" s="11"/>
      <c r="AB596" s="11"/>
      <c r="AC596" s="11"/>
      <c r="AE596" s="1"/>
      <c r="AG596" s="1"/>
      <c r="AO596" s="1"/>
      <c r="AQ596" s="1"/>
      <c r="AS596" s="1"/>
      <c r="AX596" s="1"/>
      <c r="AY596" s="1"/>
      <c r="AZ596" s="1"/>
      <c r="BB596" s="1"/>
      <c r="BE596" s="1"/>
    </row>
    <row r="597" spans="1:57">
      <c r="A597" s="11"/>
      <c r="B597" s="319"/>
      <c r="C597" s="11"/>
      <c r="D597" s="11"/>
      <c r="F597" s="11"/>
      <c r="G597" s="11"/>
      <c r="H597" s="11"/>
      <c r="I597" s="11"/>
      <c r="J597" s="360"/>
      <c r="K597" s="360"/>
      <c r="L597" s="11"/>
      <c r="M597" s="11"/>
      <c r="N597" s="11"/>
      <c r="O597" s="11"/>
      <c r="P597" s="11"/>
      <c r="T597" s="11"/>
      <c r="U597" s="11"/>
      <c r="Z597" s="11"/>
      <c r="AA597" s="11"/>
      <c r="AB597" s="11"/>
      <c r="AC597" s="11"/>
      <c r="AE597" s="1"/>
      <c r="AG597" s="1"/>
      <c r="AO597" s="1"/>
      <c r="AQ597" s="1"/>
      <c r="AS597" s="1"/>
      <c r="AX597" s="1"/>
      <c r="AY597" s="1"/>
      <c r="AZ597" s="1"/>
      <c r="BB597" s="1"/>
      <c r="BE597" s="1"/>
    </row>
    <row r="598" spans="1:57">
      <c r="A598" s="11"/>
      <c r="B598" s="319"/>
      <c r="C598" s="11"/>
      <c r="D598" s="11"/>
      <c r="F598" s="11"/>
      <c r="G598" s="11"/>
      <c r="H598" s="11"/>
      <c r="I598" s="11"/>
      <c r="J598" s="360"/>
      <c r="K598" s="360"/>
      <c r="L598" s="11"/>
      <c r="M598" s="11"/>
      <c r="N598" s="11"/>
      <c r="O598" s="11"/>
      <c r="P598" s="11"/>
      <c r="T598" s="11"/>
      <c r="U598" s="11"/>
      <c r="Z598" s="11"/>
      <c r="AA598" s="11"/>
      <c r="AB598" s="11"/>
      <c r="AC598" s="11"/>
      <c r="AE598" s="1"/>
      <c r="AG598" s="1"/>
      <c r="AO598" s="1"/>
      <c r="AQ598" s="1"/>
      <c r="AS598" s="1"/>
      <c r="AX598" s="1"/>
      <c r="AY598" s="1"/>
      <c r="AZ598" s="1"/>
      <c r="BB598" s="1"/>
      <c r="BE598" s="1"/>
    </row>
    <row r="599" spans="1:57">
      <c r="A599" s="11"/>
      <c r="B599" s="319"/>
      <c r="C599" s="11"/>
      <c r="D599" s="11"/>
      <c r="F599" s="11"/>
      <c r="G599" s="11"/>
      <c r="H599" s="11"/>
      <c r="I599" s="11"/>
      <c r="J599" s="360"/>
      <c r="K599" s="360"/>
      <c r="L599" s="11"/>
      <c r="M599" s="11"/>
      <c r="N599" s="11"/>
      <c r="O599" s="11"/>
      <c r="P599" s="11"/>
      <c r="T599" s="11"/>
      <c r="U599" s="11"/>
      <c r="Z599" s="11"/>
      <c r="AA599" s="11"/>
      <c r="AB599" s="11"/>
      <c r="AC599" s="11"/>
      <c r="AE599" s="1"/>
      <c r="AG599" s="1"/>
      <c r="AO599" s="1"/>
      <c r="AQ599" s="1"/>
      <c r="AS599" s="1"/>
      <c r="AX599" s="1"/>
      <c r="AY599" s="1"/>
      <c r="AZ599" s="1"/>
      <c r="BB599" s="1"/>
      <c r="BE599" s="1"/>
    </row>
    <row r="600" spans="1:57">
      <c r="A600" s="11"/>
      <c r="B600" s="319"/>
      <c r="C600" s="11"/>
      <c r="D600" s="11"/>
      <c r="F600" s="11"/>
      <c r="G600" s="11"/>
      <c r="H600" s="11"/>
      <c r="I600" s="11"/>
      <c r="J600" s="360"/>
      <c r="K600" s="360"/>
      <c r="L600" s="11"/>
      <c r="M600" s="11"/>
      <c r="N600" s="11"/>
      <c r="O600" s="11"/>
      <c r="P600" s="11"/>
      <c r="T600" s="11"/>
      <c r="U600" s="11"/>
      <c r="Z600" s="11"/>
      <c r="AA600" s="11"/>
      <c r="AB600" s="11"/>
      <c r="AC600" s="11"/>
      <c r="AE600" s="1"/>
      <c r="AG600" s="1"/>
      <c r="AO600" s="1"/>
      <c r="AQ600" s="1"/>
      <c r="AS600" s="1"/>
      <c r="AX600" s="1"/>
      <c r="AY600" s="1"/>
      <c r="AZ600" s="1"/>
      <c r="BB600" s="1"/>
      <c r="BE600" s="1"/>
    </row>
    <row r="601" spans="1:57">
      <c r="A601" s="11"/>
      <c r="B601" s="319"/>
      <c r="C601" s="11"/>
      <c r="D601" s="11"/>
      <c r="F601" s="11"/>
      <c r="G601" s="11"/>
      <c r="H601" s="11"/>
      <c r="I601" s="11"/>
      <c r="J601" s="360"/>
      <c r="K601" s="360"/>
      <c r="L601" s="11"/>
      <c r="M601" s="11"/>
      <c r="N601" s="11"/>
      <c r="O601" s="11"/>
      <c r="P601" s="11"/>
      <c r="T601" s="11"/>
      <c r="U601" s="11"/>
      <c r="Z601" s="11"/>
      <c r="AA601" s="11"/>
      <c r="AB601" s="11"/>
      <c r="AC601" s="11"/>
      <c r="AE601" s="1"/>
      <c r="AG601" s="1"/>
      <c r="AO601" s="1"/>
      <c r="AQ601" s="1"/>
      <c r="AS601" s="1"/>
      <c r="AX601" s="1"/>
      <c r="AY601" s="1"/>
      <c r="AZ601" s="1"/>
      <c r="BB601" s="1"/>
      <c r="BE601" s="1"/>
    </row>
    <row r="602" spans="1:57">
      <c r="A602" s="11"/>
      <c r="B602" s="319"/>
      <c r="C602" s="11"/>
      <c r="D602" s="11"/>
      <c r="F602" s="11"/>
      <c r="G602" s="11"/>
      <c r="H602" s="11"/>
      <c r="I602" s="11"/>
      <c r="J602" s="360"/>
      <c r="K602" s="360"/>
      <c r="L602" s="11"/>
      <c r="M602" s="11"/>
      <c r="N602" s="11"/>
      <c r="O602" s="11"/>
      <c r="P602" s="11"/>
      <c r="T602" s="11"/>
      <c r="U602" s="11"/>
      <c r="Z602" s="11"/>
      <c r="AA602" s="11"/>
      <c r="AB602" s="11"/>
      <c r="AC602" s="11"/>
      <c r="AE602" s="1"/>
      <c r="AG602" s="1"/>
      <c r="AO602" s="1"/>
      <c r="AQ602" s="1"/>
      <c r="AS602" s="1"/>
      <c r="AX602" s="1"/>
      <c r="AY602" s="1"/>
      <c r="AZ602" s="1"/>
      <c r="BB602" s="1"/>
      <c r="BE602" s="1"/>
    </row>
    <row r="603" spans="1:57">
      <c r="A603" s="11"/>
      <c r="B603" s="319"/>
      <c r="C603" s="11"/>
      <c r="D603" s="11"/>
      <c r="F603" s="11"/>
      <c r="G603" s="11"/>
      <c r="H603" s="11"/>
      <c r="I603" s="11"/>
      <c r="J603" s="360"/>
      <c r="K603" s="360"/>
      <c r="L603" s="11"/>
      <c r="M603" s="11"/>
      <c r="N603" s="11"/>
      <c r="O603" s="11"/>
      <c r="P603" s="11"/>
      <c r="T603" s="11"/>
      <c r="U603" s="11"/>
      <c r="Z603" s="11"/>
      <c r="AA603" s="11"/>
      <c r="AB603" s="11"/>
      <c r="AC603" s="11"/>
      <c r="AE603" s="1"/>
      <c r="AG603" s="1"/>
      <c r="AO603" s="1"/>
      <c r="AQ603" s="1"/>
      <c r="AS603" s="1"/>
      <c r="AX603" s="1"/>
      <c r="AY603" s="1"/>
      <c r="AZ603" s="1"/>
      <c r="BB603" s="1"/>
      <c r="BE603" s="1"/>
    </row>
    <row r="604" spans="1:57">
      <c r="A604" s="11"/>
      <c r="B604" s="319"/>
      <c r="C604" s="11"/>
      <c r="D604" s="11"/>
      <c r="F604" s="11"/>
      <c r="G604" s="11"/>
      <c r="H604" s="11"/>
      <c r="I604" s="11"/>
      <c r="J604" s="360"/>
      <c r="K604" s="360"/>
      <c r="L604" s="11"/>
      <c r="M604" s="11"/>
      <c r="N604" s="11"/>
      <c r="O604" s="11"/>
      <c r="P604" s="11"/>
      <c r="T604" s="11"/>
      <c r="U604" s="11"/>
      <c r="Z604" s="11"/>
      <c r="AA604" s="11"/>
      <c r="AB604" s="11"/>
      <c r="AC604" s="11"/>
      <c r="AE604" s="1"/>
      <c r="AG604" s="1"/>
      <c r="AO604" s="1"/>
      <c r="AQ604" s="1"/>
      <c r="AS604" s="1"/>
      <c r="AX604" s="1"/>
      <c r="AY604" s="1"/>
      <c r="AZ604" s="1"/>
      <c r="BB604" s="1"/>
      <c r="BE604" s="1"/>
    </row>
    <row r="605" spans="1:57">
      <c r="A605" s="11"/>
      <c r="B605" s="319"/>
      <c r="C605" s="11"/>
      <c r="D605" s="11"/>
      <c r="F605" s="11"/>
      <c r="G605" s="11"/>
      <c r="H605" s="11"/>
      <c r="I605" s="11"/>
      <c r="J605" s="360"/>
      <c r="K605" s="360"/>
      <c r="L605" s="11"/>
      <c r="M605" s="11"/>
      <c r="N605" s="11"/>
      <c r="O605" s="11"/>
      <c r="P605" s="11"/>
      <c r="T605" s="11"/>
      <c r="U605" s="11"/>
      <c r="Z605" s="11"/>
      <c r="AA605" s="11"/>
      <c r="AB605" s="11"/>
      <c r="AC605" s="11"/>
      <c r="AE605" s="1"/>
      <c r="AG605" s="1"/>
      <c r="AO605" s="1"/>
      <c r="AQ605" s="1"/>
      <c r="AS605" s="1"/>
      <c r="AX605" s="1"/>
      <c r="AY605" s="1"/>
      <c r="AZ605" s="1"/>
      <c r="BB605" s="1"/>
      <c r="BE605" s="1"/>
    </row>
    <row r="606" spans="1:57">
      <c r="A606" s="11"/>
      <c r="B606" s="319"/>
      <c r="C606" s="11"/>
      <c r="D606" s="11"/>
      <c r="F606" s="11"/>
      <c r="G606" s="11"/>
      <c r="H606" s="11"/>
      <c r="I606" s="11"/>
      <c r="J606" s="360"/>
      <c r="K606" s="360"/>
      <c r="L606" s="11"/>
      <c r="M606" s="11"/>
      <c r="N606" s="11"/>
      <c r="O606" s="11"/>
      <c r="P606" s="11"/>
      <c r="T606" s="11"/>
      <c r="U606" s="11"/>
      <c r="Z606" s="11"/>
      <c r="AA606" s="11"/>
      <c r="AB606" s="11"/>
      <c r="AC606" s="11"/>
      <c r="AE606" s="1"/>
      <c r="AG606" s="1"/>
      <c r="AO606" s="1"/>
      <c r="AQ606" s="1"/>
      <c r="AS606" s="1"/>
      <c r="AX606" s="1"/>
      <c r="AY606" s="1"/>
      <c r="AZ606" s="1"/>
      <c r="BB606" s="1"/>
      <c r="BE606" s="1"/>
    </row>
    <row r="607" spans="1:57">
      <c r="A607" s="11"/>
      <c r="B607" s="319"/>
      <c r="C607" s="11"/>
      <c r="D607" s="11"/>
      <c r="F607" s="11"/>
      <c r="G607" s="11"/>
      <c r="H607" s="11"/>
      <c r="I607" s="11"/>
      <c r="J607" s="360"/>
      <c r="K607" s="360"/>
      <c r="L607" s="11"/>
      <c r="M607" s="11"/>
      <c r="N607" s="11"/>
      <c r="O607" s="11"/>
      <c r="P607" s="11"/>
      <c r="T607" s="11"/>
      <c r="U607" s="11"/>
      <c r="Z607" s="11"/>
      <c r="AA607" s="11"/>
      <c r="AB607" s="11"/>
      <c r="AC607" s="11"/>
      <c r="AE607" s="1"/>
      <c r="AG607" s="1"/>
      <c r="AO607" s="1"/>
      <c r="AQ607" s="1"/>
      <c r="AS607" s="1"/>
      <c r="AX607" s="1"/>
      <c r="AY607" s="1"/>
      <c r="AZ607" s="1"/>
      <c r="BB607" s="1"/>
      <c r="BE607" s="1"/>
    </row>
    <row r="608" spans="1:57">
      <c r="A608" s="11"/>
      <c r="B608" s="319"/>
      <c r="C608" s="11"/>
      <c r="D608" s="11"/>
      <c r="F608" s="11"/>
      <c r="G608" s="11"/>
      <c r="H608" s="11"/>
      <c r="I608" s="11"/>
      <c r="J608" s="360"/>
      <c r="K608" s="360"/>
      <c r="L608" s="11"/>
      <c r="M608" s="11"/>
      <c r="N608" s="11"/>
      <c r="O608" s="11"/>
      <c r="P608" s="11"/>
      <c r="T608" s="11"/>
      <c r="U608" s="11"/>
      <c r="Z608" s="11"/>
      <c r="AA608" s="11"/>
      <c r="AB608" s="11"/>
      <c r="AC608" s="11"/>
      <c r="AE608" s="1"/>
      <c r="AG608" s="1"/>
      <c r="AO608" s="1"/>
      <c r="AQ608" s="1"/>
      <c r="AS608" s="1"/>
      <c r="AX608" s="1"/>
      <c r="AY608" s="1"/>
      <c r="AZ608" s="1"/>
      <c r="BB608" s="1"/>
      <c r="BE608" s="1"/>
    </row>
    <row r="609" spans="1:57">
      <c r="A609" s="11"/>
      <c r="B609" s="319"/>
      <c r="C609" s="11"/>
      <c r="D609" s="11"/>
      <c r="F609" s="11"/>
      <c r="G609" s="11"/>
      <c r="H609" s="11"/>
      <c r="I609" s="11"/>
      <c r="J609" s="360"/>
      <c r="K609" s="360"/>
      <c r="L609" s="11"/>
      <c r="M609" s="11"/>
      <c r="N609" s="11"/>
      <c r="O609" s="11"/>
      <c r="P609" s="11"/>
      <c r="T609" s="11"/>
      <c r="U609" s="11"/>
      <c r="Z609" s="11"/>
      <c r="AA609" s="11"/>
      <c r="AB609" s="11"/>
      <c r="AC609" s="11"/>
      <c r="AE609" s="1"/>
      <c r="AG609" s="1"/>
      <c r="AO609" s="1"/>
      <c r="AQ609" s="1"/>
      <c r="AS609" s="1"/>
      <c r="AX609" s="1"/>
      <c r="AY609" s="1"/>
      <c r="AZ609" s="1"/>
      <c r="BB609" s="1"/>
      <c r="BE609" s="1"/>
    </row>
    <row r="610" spans="1:57">
      <c r="A610" s="11"/>
      <c r="B610" s="319"/>
      <c r="C610" s="11"/>
      <c r="D610" s="11"/>
      <c r="F610" s="11"/>
      <c r="G610" s="11"/>
      <c r="H610" s="11"/>
      <c r="I610" s="11"/>
      <c r="J610" s="360"/>
      <c r="K610" s="360"/>
      <c r="L610" s="11"/>
      <c r="M610" s="11"/>
      <c r="N610" s="11"/>
      <c r="O610" s="11"/>
      <c r="P610" s="11"/>
      <c r="T610" s="11"/>
      <c r="U610" s="11"/>
      <c r="Z610" s="11"/>
      <c r="AA610" s="11"/>
      <c r="AB610" s="11"/>
      <c r="AC610" s="11"/>
      <c r="AE610" s="1"/>
      <c r="AG610" s="1"/>
      <c r="AO610" s="1"/>
      <c r="AQ610" s="1"/>
      <c r="AS610" s="1"/>
      <c r="AX610" s="1"/>
      <c r="AY610" s="1"/>
      <c r="AZ610" s="1"/>
      <c r="BB610" s="1"/>
      <c r="BE610" s="1"/>
    </row>
    <row r="611" spans="1:57">
      <c r="A611" s="11"/>
      <c r="B611" s="319"/>
      <c r="C611" s="11"/>
      <c r="D611" s="11"/>
      <c r="F611" s="11"/>
      <c r="G611" s="11"/>
      <c r="H611" s="11"/>
      <c r="I611" s="11"/>
      <c r="J611" s="360"/>
      <c r="K611" s="360"/>
      <c r="L611" s="11"/>
      <c r="M611" s="11"/>
      <c r="N611" s="11"/>
      <c r="O611" s="11"/>
      <c r="P611" s="11"/>
      <c r="T611" s="11"/>
      <c r="U611" s="11"/>
      <c r="Z611" s="11"/>
      <c r="AA611" s="11"/>
      <c r="AB611" s="11"/>
      <c r="AC611" s="11"/>
      <c r="AE611" s="1"/>
      <c r="AG611" s="1"/>
      <c r="AO611" s="1"/>
      <c r="AQ611" s="1"/>
      <c r="AS611" s="1"/>
      <c r="AX611" s="1"/>
      <c r="AY611" s="1"/>
      <c r="AZ611" s="1"/>
      <c r="BB611" s="1"/>
      <c r="BE611" s="1"/>
    </row>
    <row r="612" spans="1:57">
      <c r="A612" s="11"/>
      <c r="B612" s="319"/>
      <c r="C612" s="11"/>
      <c r="D612" s="11"/>
      <c r="F612" s="11"/>
      <c r="G612" s="11"/>
      <c r="H612" s="11"/>
      <c r="I612" s="11"/>
      <c r="J612" s="360"/>
      <c r="K612" s="360"/>
      <c r="L612" s="11"/>
      <c r="M612" s="11"/>
      <c r="N612" s="11"/>
      <c r="O612" s="11"/>
      <c r="P612" s="11"/>
      <c r="T612" s="11"/>
      <c r="U612" s="11"/>
      <c r="Z612" s="11"/>
      <c r="AA612" s="11"/>
      <c r="AB612" s="11"/>
      <c r="AC612" s="11"/>
      <c r="AE612" s="1"/>
      <c r="AG612" s="1"/>
      <c r="AO612" s="1"/>
      <c r="AQ612" s="1"/>
      <c r="AS612" s="1"/>
      <c r="AX612" s="1"/>
      <c r="AY612" s="1"/>
      <c r="AZ612" s="1"/>
      <c r="BB612" s="1"/>
      <c r="BE612" s="1"/>
    </row>
    <row r="613" spans="1:57">
      <c r="A613" s="11"/>
      <c r="B613" s="319"/>
      <c r="C613" s="11"/>
      <c r="D613" s="11"/>
      <c r="F613" s="11"/>
      <c r="G613" s="11"/>
      <c r="H613" s="11"/>
      <c r="I613" s="11"/>
      <c r="J613" s="360"/>
      <c r="K613" s="360"/>
      <c r="L613" s="11"/>
      <c r="M613" s="11"/>
      <c r="N613" s="11"/>
      <c r="O613" s="11"/>
      <c r="P613" s="11"/>
      <c r="T613" s="11"/>
      <c r="U613" s="11"/>
      <c r="Z613" s="11"/>
      <c r="AA613" s="11"/>
      <c r="AB613" s="11"/>
      <c r="AC613" s="11"/>
      <c r="AE613" s="1"/>
      <c r="AG613" s="1"/>
      <c r="AO613" s="1"/>
      <c r="AQ613" s="1"/>
      <c r="AS613" s="1"/>
      <c r="AX613" s="1"/>
      <c r="AY613" s="1"/>
      <c r="AZ613" s="1"/>
      <c r="BB613" s="1"/>
      <c r="BE613" s="1"/>
    </row>
    <row r="614" spans="1:57">
      <c r="A614" s="11"/>
      <c r="B614" s="319"/>
      <c r="C614" s="11"/>
      <c r="D614" s="11"/>
      <c r="F614" s="11"/>
      <c r="G614" s="11"/>
      <c r="H614" s="11"/>
      <c r="I614" s="11"/>
      <c r="J614" s="360"/>
      <c r="K614" s="360"/>
      <c r="L614" s="11"/>
      <c r="M614" s="11"/>
      <c r="N614" s="11"/>
      <c r="O614" s="11"/>
      <c r="P614" s="11"/>
      <c r="T614" s="11"/>
      <c r="U614" s="11"/>
      <c r="Z614" s="11"/>
      <c r="AA614" s="11"/>
      <c r="AB614" s="11"/>
      <c r="AC614" s="11"/>
      <c r="AE614" s="1"/>
      <c r="AG614" s="1"/>
      <c r="AO614" s="1"/>
      <c r="AQ614" s="1"/>
      <c r="AS614" s="1"/>
      <c r="AX614" s="1"/>
      <c r="AY614" s="1"/>
      <c r="AZ614" s="1"/>
      <c r="BB614" s="1"/>
      <c r="BE614" s="1"/>
    </row>
    <row r="615" spans="1:57">
      <c r="A615" s="11"/>
      <c r="B615" s="319"/>
      <c r="C615" s="11"/>
      <c r="D615" s="11"/>
      <c r="F615" s="11"/>
      <c r="G615" s="11"/>
      <c r="H615" s="11"/>
      <c r="I615" s="11"/>
      <c r="J615" s="360"/>
      <c r="K615" s="360"/>
      <c r="L615" s="11"/>
      <c r="M615" s="11"/>
      <c r="N615" s="11"/>
      <c r="O615" s="11"/>
      <c r="P615" s="11"/>
      <c r="T615" s="11"/>
      <c r="U615" s="11"/>
      <c r="Z615" s="11"/>
      <c r="AA615" s="11"/>
      <c r="AB615" s="11"/>
      <c r="AC615" s="11"/>
      <c r="AE615" s="1"/>
      <c r="AG615" s="1"/>
      <c r="AO615" s="1"/>
      <c r="AQ615" s="1"/>
      <c r="AS615" s="1"/>
      <c r="AX615" s="1"/>
      <c r="AY615" s="1"/>
      <c r="AZ615" s="1"/>
      <c r="BB615" s="1"/>
      <c r="BE615" s="1"/>
    </row>
    <row r="616" spans="1:57">
      <c r="A616" s="11"/>
      <c r="B616" s="319"/>
      <c r="C616" s="11"/>
      <c r="D616" s="11"/>
      <c r="F616" s="11"/>
      <c r="G616" s="11"/>
      <c r="H616" s="11"/>
      <c r="I616" s="11"/>
      <c r="J616" s="360"/>
      <c r="K616" s="360"/>
      <c r="L616" s="11"/>
      <c r="M616" s="11"/>
      <c r="N616" s="11"/>
      <c r="O616" s="11"/>
      <c r="P616" s="11"/>
      <c r="T616" s="11"/>
      <c r="U616" s="11"/>
      <c r="Z616" s="11"/>
      <c r="AA616" s="11"/>
      <c r="AB616" s="11"/>
      <c r="AC616" s="11"/>
      <c r="AE616" s="1"/>
      <c r="AG616" s="1"/>
      <c r="AO616" s="1"/>
      <c r="AQ616" s="1"/>
      <c r="AS616" s="1"/>
      <c r="AX616" s="1"/>
      <c r="AY616" s="1"/>
      <c r="AZ616" s="1"/>
      <c r="BB616" s="1"/>
      <c r="BE616" s="1"/>
    </row>
    <row r="617" spans="1:57">
      <c r="A617" s="11"/>
      <c r="B617" s="319"/>
      <c r="C617" s="11"/>
      <c r="D617" s="11"/>
      <c r="F617" s="11"/>
      <c r="G617" s="11"/>
      <c r="H617" s="11"/>
      <c r="I617" s="11"/>
      <c r="J617" s="360"/>
      <c r="K617" s="360"/>
      <c r="L617" s="11"/>
      <c r="M617" s="11"/>
      <c r="N617" s="11"/>
      <c r="O617" s="11"/>
      <c r="P617" s="11"/>
      <c r="T617" s="11"/>
      <c r="U617" s="11"/>
      <c r="Z617" s="11"/>
      <c r="AA617" s="11"/>
      <c r="AB617" s="11"/>
      <c r="AC617" s="11"/>
      <c r="AE617" s="1"/>
      <c r="AG617" s="1"/>
      <c r="AO617" s="1"/>
      <c r="AQ617" s="1"/>
      <c r="AS617" s="1"/>
      <c r="AX617" s="1"/>
      <c r="AY617" s="1"/>
      <c r="AZ617" s="1"/>
      <c r="BB617" s="1"/>
      <c r="BE617" s="1"/>
    </row>
    <row r="618" spans="1:57">
      <c r="A618" s="11"/>
      <c r="B618" s="319"/>
      <c r="C618" s="11"/>
      <c r="D618" s="11"/>
      <c r="F618" s="11"/>
      <c r="G618" s="11"/>
      <c r="H618" s="11"/>
      <c r="I618" s="11"/>
      <c r="J618" s="360"/>
      <c r="K618" s="360"/>
      <c r="L618" s="11"/>
      <c r="M618" s="11"/>
      <c r="N618" s="11"/>
      <c r="O618" s="11"/>
      <c r="P618" s="11"/>
      <c r="T618" s="11"/>
      <c r="U618" s="11"/>
      <c r="Z618" s="11"/>
      <c r="AA618" s="11"/>
      <c r="AB618" s="11"/>
      <c r="AC618" s="11"/>
      <c r="AE618" s="1"/>
      <c r="AG618" s="1"/>
      <c r="AO618" s="1"/>
      <c r="AQ618" s="1"/>
      <c r="AS618" s="1"/>
      <c r="AX618" s="1"/>
      <c r="AY618" s="1"/>
      <c r="AZ618" s="1"/>
      <c r="BB618" s="1"/>
      <c r="BE618" s="1"/>
    </row>
    <row r="619" spans="1:57">
      <c r="A619" s="11"/>
      <c r="B619" s="319"/>
      <c r="C619" s="11"/>
      <c r="D619" s="11"/>
      <c r="F619" s="11"/>
      <c r="G619" s="11"/>
      <c r="H619" s="11"/>
      <c r="I619" s="11"/>
      <c r="J619" s="360"/>
      <c r="K619" s="360"/>
      <c r="L619" s="11"/>
      <c r="M619" s="11"/>
      <c r="N619" s="11"/>
      <c r="O619" s="11"/>
      <c r="P619" s="11"/>
      <c r="T619" s="11"/>
      <c r="U619" s="11"/>
      <c r="Z619" s="11"/>
      <c r="AA619" s="11"/>
      <c r="AB619" s="11"/>
      <c r="AC619" s="11"/>
      <c r="AE619" s="1"/>
      <c r="AG619" s="1"/>
      <c r="AO619" s="1"/>
      <c r="AQ619" s="1"/>
      <c r="AS619" s="1"/>
      <c r="AX619" s="1"/>
      <c r="AY619" s="1"/>
      <c r="AZ619" s="1"/>
      <c r="BB619" s="1"/>
      <c r="BE619" s="1"/>
    </row>
    <row r="620" spans="1:57">
      <c r="A620" s="11"/>
      <c r="B620" s="319"/>
      <c r="C620" s="11"/>
      <c r="D620" s="11"/>
      <c r="F620" s="11"/>
      <c r="G620" s="11"/>
      <c r="H620" s="11"/>
      <c r="I620" s="11"/>
      <c r="J620" s="360"/>
      <c r="K620" s="360"/>
      <c r="L620" s="11"/>
      <c r="M620" s="11"/>
      <c r="N620" s="11"/>
      <c r="O620" s="11"/>
      <c r="P620" s="11"/>
      <c r="T620" s="11"/>
      <c r="U620" s="11"/>
      <c r="Z620" s="11"/>
      <c r="AA620" s="11"/>
      <c r="AB620" s="11"/>
      <c r="AC620" s="11"/>
      <c r="AE620" s="1"/>
      <c r="AG620" s="1"/>
      <c r="AO620" s="1"/>
      <c r="AQ620" s="1"/>
      <c r="AS620" s="1"/>
      <c r="AX620" s="1"/>
      <c r="AY620" s="1"/>
      <c r="AZ620" s="1"/>
      <c r="BB620" s="1"/>
      <c r="BE620" s="1"/>
    </row>
    <row r="621" spans="1:57">
      <c r="A621" s="11"/>
      <c r="B621" s="319"/>
      <c r="C621" s="11"/>
      <c r="D621" s="11"/>
      <c r="F621" s="11"/>
      <c r="G621" s="11"/>
      <c r="H621" s="11"/>
      <c r="I621" s="11"/>
      <c r="J621" s="360"/>
      <c r="K621" s="360"/>
      <c r="L621" s="11"/>
      <c r="M621" s="11"/>
      <c r="N621" s="11"/>
      <c r="O621" s="11"/>
      <c r="P621" s="11"/>
      <c r="T621" s="11"/>
      <c r="U621" s="11"/>
      <c r="Z621" s="11"/>
      <c r="AA621" s="11"/>
      <c r="AB621" s="11"/>
      <c r="AC621" s="11"/>
      <c r="AE621" s="1"/>
      <c r="AG621" s="1"/>
      <c r="AO621" s="1"/>
      <c r="AQ621" s="1"/>
      <c r="AS621" s="1"/>
      <c r="AX621" s="1"/>
      <c r="AY621" s="1"/>
      <c r="AZ621" s="1"/>
      <c r="BB621" s="1"/>
      <c r="BE621" s="1"/>
    </row>
    <row r="622" spans="1:57">
      <c r="A622" s="11"/>
      <c r="B622" s="319"/>
      <c r="C622" s="11"/>
      <c r="D622" s="11"/>
      <c r="F622" s="11"/>
      <c r="G622" s="11"/>
      <c r="H622" s="11"/>
      <c r="I622" s="11"/>
      <c r="J622" s="360"/>
      <c r="K622" s="360"/>
      <c r="L622" s="11"/>
      <c r="M622" s="11"/>
      <c r="N622" s="11"/>
      <c r="O622" s="11"/>
      <c r="P622" s="11"/>
      <c r="T622" s="11"/>
      <c r="U622" s="11"/>
      <c r="Z622" s="11"/>
      <c r="AA622" s="11"/>
      <c r="AB622" s="11"/>
      <c r="AC622" s="11"/>
      <c r="AE622" s="1"/>
      <c r="AG622" s="1"/>
      <c r="AO622" s="1"/>
      <c r="AQ622" s="1"/>
      <c r="AS622" s="1"/>
      <c r="AX622" s="1"/>
      <c r="AY622" s="1"/>
      <c r="AZ622" s="1"/>
      <c r="BB622" s="1"/>
      <c r="BE622" s="1"/>
    </row>
    <row r="623" spans="1:57">
      <c r="A623" s="11"/>
      <c r="B623" s="319"/>
      <c r="C623" s="11"/>
      <c r="D623" s="11"/>
      <c r="F623" s="11"/>
      <c r="G623" s="11"/>
      <c r="H623" s="11"/>
      <c r="I623" s="11"/>
      <c r="J623" s="360"/>
      <c r="K623" s="360"/>
      <c r="L623" s="11"/>
      <c r="M623" s="11"/>
      <c r="N623" s="11"/>
      <c r="O623" s="11"/>
      <c r="P623" s="11"/>
      <c r="T623" s="11"/>
      <c r="U623" s="11"/>
      <c r="Z623" s="11"/>
      <c r="AA623" s="11"/>
      <c r="AB623" s="11"/>
      <c r="AC623" s="11"/>
      <c r="AE623" s="1"/>
      <c r="AG623" s="1"/>
      <c r="AO623" s="1"/>
      <c r="AQ623" s="1"/>
      <c r="AS623" s="1"/>
      <c r="AX623" s="1"/>
      <c r="AY623" s="1"/>
      <c r="AZ623" s="1"/>
      <c r="BB623" s="1"/>
      <c r="BE623" s="1"/>
    </row>
    <row r="624" spans="1:57">
      <c r="A624" s="11"/>
      <c r="B624" s="319"/>
      <c r="C624" s="11"/>
      <c r="D624" s="11"/>
      <c r="F624" s="11"/>
      <c r="G624" s="11"/>
      <c r="H624" s="11"/>
      <c r="I624" s="11"/>
      <c r="J624" s="360"/>
      <c r="K624" s="360"/>
      <c r="L624" s="11"/>
      <c r="M624" s="11"/>
      <c r="N624" s="11"/>
      <c r="O624" s="11"/>
      <c r="P624" s="11"/>
      <c r="T624" s="11"/>
      <c r="U624" s="11"/>
      <c r="Z624" s="11"/>
      <c r="AA624" s="11"/>
      <c r="AB624" s="11"/>
      <c r="AC624" s="11"/>
      <c r="AE624" s="1"/>
      <c r="AG624" s="1"/>
      <c r="AO624" s="1"/>
      <c r="AQ624" s="1"/>
      <c r="AS624" s="1"/>
      <c r="AX624" s="1"/>
      <c r="AY624" s="1"/>
      <c r="AZ624" s="1"/>
      <c r="BB624" s="1"/>
      <c r="BE624" s="1"/>
    </row>
    <row r="625" spans="1:57">
      <c r="A625" s="11"/>
      <c r="B625" s="319"/>
      <c r="C625" s="11"/>
      <c r="D625" s="11"/>
      <c r="F625" s="11"/>
      <c r="G625" s="11"/>
      <c r="H625" s="11"/>
      <c r="I625" s="11"/>
      <c r="J625" s="360"/>
      <c r="K625" s="360"/>
      <c r="L625" s="11"/>
      <c r="M625" s="11"/>
      <c r="N625" s="11"/>
      <c r="O625" s="11"/>
      <c r="P625" s="11"/>
      <c r="T625" s="11"/>
      <c r="U625" s="11"/>
      <c r="Z625" s="11"/>
      <c r="AA625" s="11"/>
      <c r="AB625" s="11"/>
      <c r="AC625" s="11"/>
      <c r="AE625" s="1"/>
      <c r="AG625" s="1"/>
      <c r="AO625" s="1"/>
      <c r="AQ625" s="1"/>
      <c r="AS625" s="1"/>
      <c r="AX625" s="1"/>
      <c r="AY625" s="1"/>
      <c r="AZ625" s="1"/>
      <c r="BB625" s="1"/>
      <c r="BE625" s="1"/>
    </row>
    <row r="626" spans="1:57">
      <c r="A626" s="11"/>
      <c r="B626" s="319"/>
      <c r="C626" s="11"/>
      <c r="D626" s="11"/>
      <c r="F626" s="11"/>
      <c r="G626" s="11"/>
      <c r="H626" s="11"/>
      <c r="I626" s="11"/>
      <c r="J626" s="360"/>
      <c r="K626" s="360"/>
      <c r="L626" s="11"/>
      <c r="M626" s="11"/>
      <c r="N626" s="11"/>
      <c r="O626" s="11"/>
      <c r="P626" s="11"/>
      <c r="T626" s="11"/>
      <c r="U626" s="11"/>
      <c r="Z626" s="11"/>
      <c r="AA626" s="11"/>
      <c r="AB626" s="11"/>
      <c r="AC626" s="11"/>
      <c r="AE626" s="1"/>
      <c r="AG626" s="1"/>
      <c r="AO626" s="1"/>
      <c r="AQ626" s="1"/>
      <c r="AS626" s="1"/>
      <c r="AX626" s="1"/>
      <c r="AY626" s="1"/>
      <c r="AZ626" s="1"/>
      <c r="BB626" s="1"/>
      <c r="BE626" s="1"/>
    </row>
    <row r="627" spans="1:57">
      <c r="A627" s="11"/>
      <c r="B627" s="319"/>
      <c r="C627" s="11"/>
      <c r="D627" s="11"/>
      <c r="F627" s="11"/>
      <c r="G627" s="11"/>
      <c r="H627" s="11"/>
      <c r="I627" s="11"/>
      <c r="J627" s="360"/>
      <c r="K627" s="360"/>
      <c r="L627" s="11"/>
      <c r="M627" s="11"/>
      <c r="N627" s="11"/>
      <c r="O627" s="11"/>
      <c r="P627" s="11"/>
      <c r="T627" s="11"/>
      <c r="U627" s="11"/>
      <c r="Z627" s="11"/>
      <c r="AA627" s="11"/>
      <c r="AB627" s="11"/>
      <c r="AC627" s="11"/>
      <c r="AE627" s="1"/>
      <c r="AG627" s="1"/>
      <c r="AO627" s="1"/>
      <c r="AQ627" s="1"/>
      <c r="AS627" s="1"/>
      <c r="AX627" s="1"/>
      <c r="AY627" s="1"/>
      <c r="AZ627" s="1"/>
      <c r="BB627" s="1"/>
      <c r="BE627" s="1"/>
    </row>
    <row r="628" spans="1:57">
      <c r="A628" s="11"/>
      <c r="B628" s="319"/>
      <c r="C628" s="11"/>
      <c r="D628" s="11"/>
      <c r="F628" s="11"/>
      <c r="G628" s="11"/>
      <c r="H628" s="11"/>
      <c r="I628" s="11"/>
      <c r="J628" s="360"/>
      <c r="K628" s="360"/>
      <c r="L628" s="11"/>
      <c r="M628" s="11"/>
      <c r="N628" s="11"/>
      <c r="O628" s="11"/>
      <c r="P628" s="11"/>
      <c r="T628" s="11"/>
      <c r="U628" s="11"/>
      <c r="Z628" s="11"/>
      <c r="AA628" s="11"/>
      <c r="AB628" s="11"/>
      <c r="AC628" s="11"/>
      <c r="AE628" s="1"/>
      <c r="AG628" s="1"/>
      <c r="AO628" s="1"/>
      <c r="AQ628" s="1"/>
      <c r="AS628" s="1"/>
      <c r="AX628" s="1"/>
      <c r="AY628" s="1"/>
      <c r="AZ628" s="1"/>
      <c r="BB628" s="1"/>
      <c r="BE628" s="1"/>
    </row>
    <row r="629" spans="1:57">
      <c r="A629" s="11"/>
      <c r="B629" s="319"/>
      <c r="C629" s="11"/>
      <c r="D629" s="11"/>
      <c r="F629" s="11"/>
      <c r="G629" s="11"/>
      <c r="H629" s="11"/>
      <c r="I629" s="11"/>
      <c r="J629" s="360"/>
      <c r="K629" s="360"/>
      <c r="L629" s="11"/>
      <c r="M629" s="11"/>
      <c r="N629" s="11"/>
      <c r="O629" s="11"/>
      <c r="P629" s="11"/>
      <c r="T629" s="11"/>
      <c r="U629" s="11"/>
      <c r="Z629" s="11"/>
      <c r="AA629" s="11"/>
      <c r="AB629" s="11"/>
      <c r="AC629" s="11"/>
      <c r="AE629" s="1"/>
      <c r="AG629" s="1"/>
      <c r="AO629" s="1"/>
      <c r="AQ629" s="1"/>
      <c r="AS629" s="1"/>
      <c r="AX629" s="1"/>
      <c r="AY629" s="1"/>
      <c r="AZ629" s="1"/>
      <c r="BB629" s="1"/>
      <c r="BE629" s="1"/>
    </row>
    <row r="630" spans="1:57">
      <c r="A630" s="11"/>
      <c r="B630" s="319"/>
      <c r="C630" s="11"/>
      <c r="D630" s="11"/>
      <c r="F630" s="11"/>
      <c r="G630" s="11"/>
      <c r="H630" s="11"/>
      <c r="I630" s="11"/>
      <c r="J630" s="360"/>
      <c r="K630" s="360"/>
      <c r="L630" s="11"/>
      <c r="M630" s="11"/>
      <c r="N630" s="11"/>
      <c r="O630" s="11"/>
      <c r="P630" s="11"/>
      <c r="T630" s="11"/>
      <c r="U630" s="11"/>
      <c r="Z630" s="11"/>
      <c r="AA630" s="11"/>
      <c r="AB630" s="11"/>
      <c r="AC630" s="11"/>
      <c r="AE630" s="1"/>
      <c r="AG630" s="1"/>
      <c r="AO630" s="1"/>
      <c r="AQ630" s="1"/>
      <c r="AS630" s="1"/>
      <c r="AX630" s="1"/>
      <c r="AY630" s="1"/>
      <c r="AZ630" s="1"/>
      <c r="BB630" s="1"/>
      <c r="BE630" s="1"/>
    </row>
    <row r="631" spans="1:57">
      <c r="A631" s="11"/>
      <c r="B631" s="319"/>
      <c r="C631" s="11"/>
      <c r="D631" s="11"/>
      <c r="F631" s="11"/>
      <c r="G631" s="11"/>
      <c r="H631" s="11"/>
      <c r="I631" s="11"/>
      <c r="J631" s="360"/>
      <c r="K631" s="360"/>
      <c r="L631" s="11"/>
      <c r="M631" s="11"/>
      <c r="N631" s="11"/>
      <c r="O631" s="11"/>
      <c r="P631" s="11"/>
      <c r="T631" s="11"/>
      <c r="U631" s="11"/>
      <c r="Z631" s="11"/>
      <c r="AA631" s="11"/>
      <c r="AB631" s="11"/>
      <c r="AC631" s="11"/>
      <c r="AE631" s="1"/>
      <c r="AG631" s="1"/>
      <c r="AO631" s="1"/>
      <c r="AQ631" s="1"/>
      <c r="AS631" s="1"/>
      <c r="AX631" s="1"/>
      <c r="AY631" s="1"/>
      <c r="AZ631" s="1"/>
      <c r="BB631" s="1"/>
      <c r="BE631" s="1"/>
    </row>
    <row r="632" spans="1:57">
      <c r="A632" s="11"/>
      <c r="B632" s="319"/>
      <c r="C632" s="11"/>
      <c r="D632" s="11"/>
      <c r="F632" s="11"/>
      <c r="G632" s="11"/>
      <c r="H632" s="11"/>
      <c r="I632" s="11"/>
      <c r="J632" s="360"/>
      <c r="K632" s="360"/>
      <c r="L632" s="11"/>
      <c r="M632" s="11"/>
      <c r="N632" s="11"/>
      <c r="O632" s="11"/>
      <c r="P632" s="11"/>
      <c r="T632" s="11"/>
      <c r="U632" s="11"/>
      <c r="Z632" s="11"/>
      <c r="AA632" s="11"/>
      <c r="AB632" s="11"/>
      <c r="AC632" s="11"/>
      <c r="AE632" s="1"/>
      <c r="AG632" s="1"/>
      <c r="AO632" s="1"/>
      <c r="AQ632" s="1"/>
      <c r="AS632" s="1"/>
      <c r="AX632" s="1"/>
      <c r="AY632" s="1"/>
      <c r="AZ632" s="1"/>
      <c r="BB632" s="1"/>
      <c r="BE632" s="1"/>
    </row>
    <row r="633" spans="1:57">
      <c r="A633" s="11"/>
      <c r="B633" s="319"/>
      <c r="C633" s="11"/>
      <c r="D633" s="11"/>
      <c r="F633" s="11"/>
      <c r="G633" s="11"/>
      <c r="H633" s="11"/>
      <c r="I633" s="11"/>
      <c r="J633" s="360"/>
      <c r="K633" s="360"/>
      <c r="L633" s="11"/>
      <c r="M633" s="11"/>
      <c r="N633" s="11"/>
      <c r="O633" s="11"/>
      <c r="P633" s="11"/>
      <c r="T633" s="11"/>
      <c r="U633" s="11"/>
      <c r="Z633" s="11"/>
      <c r="AA633" s="11"/>
      <c r="AB633" s="11"/>
      <c r="AC633" s="11"/>
      <c r="AE633" s="1"/>
      <c r="AG633" s="1"/>
      <c r="AO633" s="1"/>
      <c r="AQ633" s="1"/>
      <c r="AS633" s="1"/>
      <c r="AX633" s="1"/>
      <c r="AY633" s="1"/>
      <c r="AZ633" s="1"/>
      <c r="BB633" s="1"/>
      <c r="BE633" s="1"/>
    </row>
    <row r="634" spans="1:57">
      <c r="A634" s="11"/>
      <c r="B634" s="319"/>
      <c r="C634" s="11"/>
      <c r="D634" s="11"/>
      <c r="F634" s="11"/>
      <c r="G634" s="11"/>
      <c r="H634" s="11"/>
      <c r="I634" s="11"/>
      <c r="J634" s="360"/>
      <c r="K634" s="360"/>
      <c r="L634" s="11"/>
      <c r="M634" s="11"/>
      <c r="N634" s="11"/>
      <c r="O634" s="11"/>
      <c r="P634" s="11"/>
      <c r="T634" s="11"/>
      <c r="U634" s="11"/>
      <c r="Z634" s="11"/>
      <c r="AA634" s="11"/>
      <c r="AB634" s="11"/>
      <c r="AC634" s="11"/>
      <c r="AE634" s="1"/>
      <c r="AG634" s="1"/>
      <c r="AO634" s="1"/>
      <c r="AQ634" s="1"/>
      <c r="AS634" s="1"/>
      <c r="AX634" s="1"/>
      <c r="AY634" s="1"/>
      <c r="AZ634" s="1"/>
      <c r="BB634" s="1"/>
      <c r="BE634" s="1"/>
    </row>
    <row r="635" spans="1:57">
      <c r="A635" s="11"/>
      <c r="B635" s="319"/>
      <c r="C635" s="11"/>
      <c r="D635" s="11"/>
      <c r="F635" s="11"/>
      <c r="G635" s="11"/>
      <c r="H635" s="11"/>
      <c r="I635" s="11"/>
      <c r="J635" s="360"/>
      <c r="K635" s="360"/>
      <c r="L635" s="11"/>
      <c r="M635" s="11"/>
      <c r="N635" s="11"/>
      <c r="O635" s="11"/>
      <c r="P635" s="11"/>
      <c r="T635" s="11"/>
      <c r="U635" s="11"/>
      <c r="Z635" s="11"/>
      <c r="AA635" s="11"/>
      <c r="AB635" s="11"/>
      <c r="AC635" s="11"/>
      <c r="AE635" s="1"/>
      <c r="AG635" s="1"/>
      <c r="AO635" s="1"/>
      <c r="AQ635" s="1"/>
      <c r="AS635" s="1"/>
      <c r="AX635" s="1"/>
      <c r="AY635" s="1"/>
      <c r="AZ635" s="1"/>
      <c r="BB635" s="1"/>
      <c r="BE635" s="1"/>
    </row>
    <row r="636" spans="1:57">
      <c r="A636" s="11"/>
      <c r="B636" s="319"/>
      <c r="C636" s="11"/>
      <c r="D636" s="11"/>
      <c r="F636" s="11"/>
      <c r="G636" s="11"/>
      <c r="H636" s="11"/>
      <c r="I636" s="11"/>
      <c r="J636" s="360"/>
      <c r="K636" s="360"/>
      <c r="L636" s="11"/>
      <c r="M636" s="11"/>
      <c r="N636" s="11"/>
      <c r="O636" s="11"/>
      <c r="P636" s="11"/>
      <c r="T636" s="11"/>
      <c r="U636" s="11"/>
      <c r="Z636" s="11"/>
      <c r="AA636" s="11"/>
      <c r="AB636" s="11"/>
      <c r="AC636" s="11"/>
      <c r="AE636" s="1"/>
      <c r="AG636" s="1"/>
      <c r="AO636" s="1"/>
      <c r="AQ636" s="1"/>
      <c r="AS636" s="1"/>
      <c r="AX636" s="1"/>
      <c r="AY636" s="1"/>
      <c r="AZ636" s="1"/>
      <c r="BB636" s="1"/>
      <c r="BE636" s="1"/>
    </row>
    <row r="637" spans="1:57">
      <c r="A637" s="11"/>
      <c r="B637" s="319"/>
      <c r="C637" s="11"/>
      <c r="D637" s="11"/>
      <c r="F637" s="11"/>
      <c r="G637" s="11"/>
      <c r="H637" s="11"/>
      <c r="I637" s="11"/>
      <c r="J637" s="360"/>
      <c r="K637" s="360"/>
      <c r="L637" s="11"/>
      <c r="M637" s="11"/>
      <c r="N637" s="11"/>
      <c r="O637" s="11"/>
      <c r="P637" s="11"/>
      <c r="T637" s="11"/>
      <c r="U637" s="11"/>
      <c r="Z637" s="11"/>
      <c r="AA637" s="11"/>
      <c r="AB637" s="11"/>
      <c r="AC637" s="11"/>
      <c r="AE637" s="1"/>
      <c r="AG637" s="1"/>
      <c r="AO637" s="1"/>
      <c r="AQ637" s="1"/>
      <c r="AS637" s="1"/>
      <c r="AX637" s="1"/>
      <c r="AY637" s="1"/>
      <c r="AZ637" s="1"/>
      <c r="BB637" s="1"/>
      <c r="BE637" s="1"/>
    </row>
    <row r="638" spans="1:57">
      <c r="A638" s="11"/>
      <c r="B638" s="319"/>
      <c r="C638" s="11"/>
      <c r="D638" s="11"/>
      <c r="F638" s="11"/>
      <c r="G638" s="11"/>
      <c r="H638" s="11"/>
      <c r="I638" s="11"/>
      <c r="J638" s="360"/>
      <c r="K638" s="360"/>
      <c r="L638" s="11"/>
      <c r="M638" s="11"/>
      <c r="N638" s="11"/>
      <c r="O638" s="11"/>
      <c r="P638" s="11"/>
      <c r="T638" s="11"/>
      <c r="U638" s="11"/>
      <c r="Z638" s="11"/>
      <c r="AA638" s="11"/>
      <c r="AB638" s="11"/>
      <c r="AC638" s="11"/>
      <c r="AE638" s="1"/>
      <c r="AG638" s="1"/>
      <c r="AO638" s="1"/>
      <c r="AQ638" s="1"/>
      <c r="AS638" s="1"/>
      <c r="AX638" s="1"/>
      <c r="AY638" s="1"/>
      <c r="AZ638" s="1"/>
      <c r="BB638" s="1"/>
      <c r="BE638" s="1"/>
    </row>
    <row r="639" spans="1:57">
      <c r="A639" s="11"/>
      <c r="B639" s="319"/>
      <c r="C639" s="11"/>
      <c r="D639" s="11"/>
      <c r="F639" s="11"/>
      <c r="G639" s="11"/>
      <c r="H639" s="11"/>
      <c r="I639" s="11"/>
      <c r="J639" s="360"/>
      <c r="K639" s="360"/>
      <c r="L639" s="11"/>
      <c r="M639" s="11"/>
      <c r="N639" s="11"/>
      <c r="O639" s="11"/>
      <c r="P639" s="11"/>
      <c r="T639" s="11"/>
      <c r="U639" s="11"/>
      <c r="Z639" s="11"/>
      <c r="AA639" s="11"/>
      <c r="AB639" s="11"/>
      <c r="AC639" s="11"/>
      <c r="AE639" s="1"/>
      <c r="AG639" s="1"/>
      <c r="AO639" s="1"/>
      <c r="AQ639" s="1"/>
      <c r="AS639" s="1"/>
      <c r="AX639" s="1"/>
      <c r="AY639" s="1"/>
      <c r="AZ639" s="1"/>
      <c r="BB639" s="1"/>
      <c r="BE639" s="1"/>
    </row>
    <row r="640" spans="1:57">
      <c r="A640" s="11"/>
      <c r="B640" s="319"/>
      <c r="C640" s="11"/>
      <c r="D640" s="11"/>
      <c r="F640" s="11"/>
      <c r="G640" s="11"/>
      <c r="H640" s="11"/>
      <c r="I640" s="11"/>
      <c r="J640" s="360"/>
      <c r="K640" s="360"/>
      <c r="L640" s="11"/>
      <c r="M640" s="11"/>
      <c r="N640" s="11"/>
      <c r="O640" s="11"/>
      <c r="P640" s="11"/>
      <c r="T640" s="11"/>
      <c r="U640" s="11"/>
      <c r="Z640" s="11"/>
      <c r="AA640" s="11"/>
      <c r="AB640" s="11"/>
      <c r="AC640" s="11"/>
      <c r="AE640" s="1"/>
      <c r="AG640" s="1"/>
      <c r="AO640" s="1"/>
      <c r="AQ640" s="1"/>
      <c r="AS640" s="1"/>
      <c r="AX640" s="1"/>
      <c r="AY640" s="1"/>
      <c r="AZ640" s="1"/>
      <c r="BB640" s="1"/>
      <c r="BE640" s="1"/>
    </row>
    <row r="641" spans="1:57">
      <c r="A641" s="11"/>
      <c r="B641" s="319"/>
      <c r="C641" s="11"/>
      <c r="D641" s="11"/>
      <c r="F641" s="11"/>
      <c r="G641" s="11"/>
      <c r="H641" s="11"/>
      <c r="I641" s="11"/>
      <c r="J641" s="360"/>
      <c r="K641" s="360"/>
      <c r="L641" s="11"/>
      <c r="M641" s="11"/>
      <c r="N641" s="11"/>
      <c r="O641" s="11"/>
      <c r="P641" s="11"/>
      <c r="T641" s="11"/>
      <c r="U641" s="11"/>
      <c r="Z641" s="11"/>
      <c r="AA641" s="11"/>
      <c r="AB641" s="11"/>
      <c r="AC641" s="11"/>
      <c r="AE641" s="1"/>
      <c r="AG641" s="1"/>
      <c r="AO641" s="1"/>
      <c r="AQ641" s="1"/>
      <c r="AS641" s="1"/>
      <c r="AX641" s="1"/>
      <c r="AY641" s="1"/>
      <c r="AZ641" s="1"/>
      <c r="BB641" s="1"/>
      <c r="BE641" s="1"/>
    </row>
    <row r="642" spans="1:57">
      <c r="A642" s="11"/>
      <c r="B642" s="319"/>
      <c r="C642" s="11"/>
      <c r="D642" s="11"/>
      <c r="F642" s="11"/>
      <c r="G642" s="11"/>
      <c r="H642" s="11"/>
      <c r="I642" s="11"/>
      <c r="J642" s="360"/>
      <c r="K642" s="360"/>
      <c r="L642" s="11"/>
      <c r="M642" s="11"/>
      <c r="N642" s="11"/>
      <c r="O642" s="11"/>
      <c r="P642" s="11"/>
      <c r="T642" s="11"/>
      <c r="U642" s="11"/>
      <c r="Z642" s="11"/>
      <c r="AA642" s="11"/>
      <c r="AB642" s="11"/>
      <c r="AC642" s="11"/>
      <c r="AE642" s="1"/>
      <c r="AG642" s="1"/>
      <c r="AO642" s="1"/>
      <c r="AQ642" s="1"/>
      <c r="AS642" s="1"/>
      <c r="AX642" s="1"/>
      <c r="AY642" s="1"/>
      <c r="AZ642" s="1"/>
      <c r="BB642" s="1"/>
      <c r="BE642" s="1"/>
    </row>
    <row r="643" spans="1:57">
      <c r="A643" s="11"/>
      <c r="B643" s="319"/>
      <c r="C643" s="11"/>
      <c r="D643" s="11"/>
      <c r="F643" s="11"/>
      <c r="G643" s="11"/>
      <c r="H643" s="11"/>
      <c r="I643" s="11"/>
      <c r="J643" s="360"/>
      <c r="K643" s="360"/>
      <c r="L643" s="11"/>
      <c r="M643" s="11"/>
      <c r="N643" s="11"/>
      <c r="O643" s="11"/>
      <c r="P643" s="11"/>
      <c r="T643" s="11"/>
      <c r="U643" s="11"/>
      <c r="Z643" s="11"/>
      <c r="AA643" s="11"/>
      <c r="AB643" s="11"/>
      <c r="AC643" s="11"/>
      <c r="AE643" s="1"/>
      <c r="AG643" s="1"/>
      <c r="AO643" s="1"/>
      <c r="AQ643" s="1"/>
      <c r="AS643" s="1"/>
      <c r="AX643" s="1"/>
      <c r="AY643" s="1"/>
      <c r="AZ643" s="1"/>
      <c r="BB643" s="1"/>
      <c r="BE643" s="1"/>
    </row>
    <row r="644" spans="1:57">
      <c r="A644" s="11"/>
      <c r="B644" s="319"/>
      <c r="C644" s="11"/>
      <c r="D644" s="11"/>
      <c r="F644" s="11"/>
      <c r="G644" s="11"/>
      <c r="H644" s="11"/>
      <c r="I644" s="11"/>
      <c r="J644" s="360"/>
      <c r="K644" s="360"/>
      <c r="L644" s="11"/>
      <c r="M644" s="11"/>
      <c r="N644" s="11"/>
      <c r="O644" s="11"/>
      <c r="P644" s="11"/>
      <c r="T644" s="11"/>
      <c r="U644" s="11"/>
      <c r="Z644" s="11"/>
      <c r="AA644" s="11"/>
      <c r="AB644" s="11"/>
      <c r="AC644" s="11"/>
      <c r="AE644" s="1"/>
      <c r="AG644" s="1"/>
      <c r="AO644" s="1"/>
      <c r="AQ644" s="1"/>
      <c r="AS644" s="1"/>
      <c r="AX644" s="1"/>
      <c r="AY644" s="1"/>
      <c r="AZ644" s="1"/>
      <c r="BB644" s="1"/>
      <c r="BE644" s="1"/>
    </row>
    <row r="645" spans="1:57">
      <c r="A645" s="11"/>
      <c r="B645" s="319"/>
      <c r="C645" s="11"/>
      <c r="D645" s="11"/>
      <c r="F645" s="11"/>
      <c r="G645" s="11"/>
      <c r="H645" s="11"/>
      <c r="I645" s="11"/>
      <c r="J645" s="360"/>
      <c r="K645" s="360"/>
      <c r="L645" s="11"/>
      <c r="M645" s="11"/>
      <c r="N645" s="11"/>
      <c r="O645" s="11"/>
      <c r="P645" s="11"/>
      <c r="T645" s="11"/>
      <c r="U645" s="11"/>
      <c r="Z645" s="11"/>
      <c r="AA645" s="11"/>
      <c r="AB645" s="11"/>
      <c r="AC645" s="11"/>
      <c r="AE645" s="1"/>
      <c r="AG645" s="1"/>
      <c r="AO645" s="1"/>
      <c r="AQ645" s="1"/>
      <c r="AS645" s="1"/>
      <c r="AX645" s="1"/>
      <c r="AY645" s="1"/>
      <c r="AZ645" s="1"/>
      <c r="BB645" s="1"/>
      <c r="BE645" s="1"/>
    </row>
    <row r="646" spans="1:57">
      <c r="A646" s="11"/>
      <c r="B646" s="319"/>
      <c r="C646" s="11"/>
      <c r="D646" s="11"/>
      <c r="F646" s="11"/>
      <c r="G646" s="11"/>
      <c r="H646" s="11"/>
      <c r="I646" s="11"/>
      <c r="J646" s="360"/>
      <c r="K646" s="360"/>
      <c r="L646" s="11"/>
      <c r="M646" s="11"/>
      <c r="N646" s="11"/>
      <c r="O646" s="11"/>
      <c r="P646" s="11"/>
      <c r="T646" s="11"/>
      <c r="U646" s="11"/>
      <c r="Z646" s="11"/>
      <c r="AA646" s="11"/>
      <c r="AB646" s="11"/>
      <c r="AC646" s="11"/>
      <c r="AE646" s="1"/>
      <c r="AG646" s="1"/>
      <c r="AO646" s="1"/>
      <c r="AQ646" s="1"/>
      <c r="AS646" s="1"/>
      <c r="AX646" s="1"/>
      <c r="AY646" s="1"/>
      <c r="AZ646" s="1"/>
      <c r="BB646" s="1"/>
      <c r="BE646" s="1"/>
    </row>
    <row r="647" spans="1:57">
      <c r="A647" s="11"/>
      <c r="B647" s="319"/>
      <c r="C647" s="11"/>
      <c r="D647" s="11"/>
      <c r="F647" s="11"/>
      <c r="G647" s="11"/>
      <c r="H647" s="11"/>
      <c r="I647" s="11"/>
      <c r="J647" s="360"/>
      <c r="K647" s="360"/>
      <c r="L647" s="11"/>
      <c r="M647" s="11"/>
      <c r="N647" s="11"/>
      <c r="O647" s="11"/>
      <c r="P647" s="11"/>
      <c r="T647" s="11"/>
      <c r="U647" s="11"/>
      <c r="Z647" s="11"/>
      <c r="AA647" s="11"/>
      <c r="AB647" s="11"/>
      <c r="AC647" s="11"/>
      <c r="AE647" s="1"/>
      <c r="AG647" s="1"/>
      <c r="AO647" s="1"/>
      <c r="AQ647" s="1"/>
      <c r="AS647" s="1"/>
      <c r="AX647" s="1"/>
      <c r="AY647" s="1"/>
      <c r="AZ647" s="1"/>
      <c r="BB647" s="1"/>
      <c r="BE647" s="1"/>
    </row>
    <row r="648" spans="1:57">
      <c r="A648" s="11"/>
      <c r="B648" s="319"/>
      <c r="C648" s="11"/>
      <c r="D648" s="11"/>
      <c r="F648" s="11"/>
      <c r="G648" s="11"/>
      <c r="H648" s="11"/>
      <c r="I648" s="11"/>
      <c r="J648" s="360"/>
      <c r="K648" s="360"/>
      <c r="L648" s="11"/>
      <c r="M648" s="11"/>
      <c r="N648" s="11"/>
      <c r="O648" s="11"/>
      <c r="P648" s="11"/>
      <c r="T648" s="11"/>
      <c r="U648" s="11"/>
      <c r="Z648" s="11"/>
      <c r="AA648" s="11"/>
      <c r="AB648" s="11"/>
      <c r="AC648" s="11"/>
      <c r="AE648" s="1"/>
      <c r="AG648" s="1"/>
      <c r="AO648" s="1"/>
      <c r="AQ648" s="1"/>
      <c r="AS648" s="1"/>
      <c r="AX648" s="1"/>
      <c r="AY648" s="1"/>
      <c r="AZ648" s="1"/>
      <c r="BB648" s="1"/>
      <c r="BE648" s="1"/>
    </row>
    <row r="649" spans="1:57">
      <c r="A649" s="11"/>
      <c r="B649" s="319"/>
      <c r="C649" s="11"/>
      <c r="D649" s="11"/>
      <c r="F649" s="11"/>
      <c r="G649" s="11"/>
      <c r="H649" s="11"/>
      <c r="I649" s="11"/>
      <c r="J649" s="360"/>
      <c r="K649" s="360"/>
      <c r="L649" s="11"/>
      <c r="M649" s="11"/>
      <c r="N649" s="11"/>
      <c r="O649" s="11"/>
      <c r="P649" s="11"/>
      <c r="T649" s="11"/>
      <c r="U649" s="11"/>
      <c r="Z649" s="11"/>
      <c r="AA649" s="11"/>
      <c r="AB649" s="11"/>
      <c r="AC649" s="11"/>
      <c r="AE649" s="1"/>
      <c r="AG649" s="1"/>
      <c r="AO649" s="1"/>
      <c r="AQ649" s="1"/>
      <c r="AS649" s="1"/>
      <c r="AX649" s="1"/>
      <c r="AY649" s="1"/>
      <c r="AZ649" s="1"/>
      <c r="BB649" s="1"/>
      <c r="BE649" s="1"/>
    </row>
    <row r="650" spans="1:57">
      <c r="A650" s="11"/>
      <c r="B650" s="319"/>
      <c r="C650" s="11"/>
      <c r="D650" s="11"/>
      <c r="F650" s="11"/>
      <c r="G650" s="11"/>
      <c r="H650" s="11"/>
      <c r="I650" s="11"/>
      <c r="J650" s="360"/>
      <c r="K650" s="360"/>
      <c r="L650" s="11"/>
      <c r="M650" s="11"/>
      <c r="N650" s="11"/>
      <c r="O650" s="11"/>
      <c r="P650" s="11"/>
      <c r="T650" s="11"/>
      <c r="U650" s="11"/>
      <c r="Z650" s="11"/>
      <c r="AA650" s="11"/>
      <c r="AB650" s="11"/>
      <c r="AC650" s="11"/>
      <c r="AE650" s="1"/>
      <c r="AG650" s="1"/>
      <c r="AO650" s="1"/>
      <c r="AQ650" s="1"/>
      <c r="AS650" s="1"/>
      <c r="AX650" s="1"/>
      <c r="AY650" s="1"/>
      <c r="AZ650" s="1"/>
      <c r="BB650" s="1"/>
      <c r="BE650" s="1"/>
    </row>
    <row r="651" spans="1:57">
      <c r="A651" s="11"/>
      <c r="B651" s="319"/>
      <c r="C651" s="11"/>
      <c r="D651" s="11"/>
      <c r="F651" s="11"/>
      <c r="G651" s="11"/>
      <c r="H651" s="11"/>
      <c r="I651" s="11"/>
      <c r="J651" s="360"/>
      <c r="K651" s="360"/>
      <c r="L651" s="11"/>
      <c r="M651" s="11"/>
      <c r="N651" s="11"/>
      <c r="O651" s="11"/>
      <c r="P651" s="11"/>
      <c r="T651" s="11"/>
      <c r="U651" s="11"/>
      <c r="Z651" s="11"/>
      <c r="AA651" s="11"/>
      <c r="AB651" s="11"/>
      <c r="AC651" s="11"/>
      <c r="AE651" s="1"/>
      <c r="AG651" s="1"/>
      <c r="AO651" s="1"/>
      <c r="AQ651" s="1"/>
      <c r="AS651" s="1"/>
      <c r="AX651" s="1"/>
      <c r="AY651" s="1"/>
      <c r="AZ651" s="1"/>
      <c r="BB651" s="1"/>
      <c r="BE651" s="1"/>
    </row>
    <row r="652" spans="1:57">
      <c r="A652" s="11"/>
      <c r="B652" s="319"/>
      <c r="C652" s="11"/>
      <c r="D652" s="11"/>
      <c r="F652" s="11"/>
      <c r="G652" s="11"/>
      <c r="H652" s="11"/>
      <c r="I652" s="11"/>
      <c r="J652" s="360"/>
      <c r="K652" s="360"/>
      <c r="L652" s="11"/>
      <c r="M652" s="11"/>
      <c r="N652" s="11"/>
      <c r="O652" s="11"/>
      <c r="P652" s="11"/>
      <c r="T652" s="11"/>
      <c r="U652" s="11"/>
      <c r="Z652" s="11"/>
      <c r="AA652" s="11"/>
      <c r="AB652" s="11"/>
      <c r="AC652" s="11"/>
      <c r="AE652" s="1"/>
      <c r="AG652" s="1"/>
      <c r="AO652" s="1"/>
      <c r="AQ652" s="1"/>
      <c r="AS652" s="1"/>
      <c r="AX652" s="1"/>
      <c r="AY652" s="1"/>
      <c r="AZ652" s="1"/>
      <c r="BB652" s="1"/>
      <c r="BE652" s="1"/>
    </row>
    <row r="653" spans="1:57">
      <c r="A653" s="11"/>
      <c r="B653" s="319"/>
      <c r="C653" s="11"/>
      <c r="D653" s="11"/>
      <c r="F653" s="11"/>
      <c r="G653" s="11"/>
      <c r="H653" s="11"/>
      <c r="I653" s="11"/>
      <c r="J653" s="360"/>
      <c r="K653" s="360"/>
      <c r="L653" s="11"/>
      <c r="M653" s="11"/>
      <c r="N653" s="11"/>
      <c r="O653" s="11"/>
      <c r="P653" s="11"/>
      <c r="T653" s="11"/>
      <c r="U653" s="11"/>
      <c r="Z653" s="11"/>
      <c r="AA653" s="11"/>
      <c r="AB653" s="11"/>
      <c r="AC653" s="11"/>
      <c r="AE653" s="1"/>
      <c r="AG653" s="1"/>
      <c r="AO653" s="1"/>
      <c r="AQ653" s="1"/>
      <c r="AS653" s="1"/>
      <c r="AX653" s="1"/>
      <c r="AY653" s="1"/>
      <c r="AZ653" s="1"/>
      <c r="BB653" s="1"/>
      <c r="BE653" s="1"/>
    </row>
    <row r="654" spans="1:57">
      <c r="A654" s="11"/>
      <c r="B654" s="319"/>
      <c r="C654" s="11"/>
      <c r="D654" s="11"/>
      <c r="F654" s="11"/>
      <c r="G654" s="11"/>
      <c r="H654" s="11"/>
      <c r="I654" s="11"/>
      <c r="J654" s="360"/>
      <c r="K654" s="360"/>
      <c r="L654" s="11"/>
      <c r="M654" s="11"/>
      <c r="N654" s="11"/>
      <c r="O654" s="11"/>
      <c r="P654" s="11"/>
      <c r="T654" s="11"/>
      <c r="U654" s="11"/>
      <c r="Z654" s="11"/>
      <c r="AA654" s="11"/>
      <c r="AB654" s="11"/>
      <c r="AC654" s="11"/>
      <c r="AE654" s="1"/>
      <c r="AG654" s="1"/>
      <c r="AO654" s="1"/>
      <c r="AQ654" s="1"/>
      <c r="AS654" s="1"/>
      <c r="AX654" s="1"/>
      <c r="AY654" s="1"/>
      <c r="AZ654" s="1"/>
      <c r="BB654" s="1"/>
      <c r="BE654" s="1"/>
    </row>
    <row r="655" spans="1:57">
      <c r="A655" s="11"/>
      <c r="B655" s="319"/>
      <c r="C655" s="11"/>
      <c r="D655" s="11"/>
      <c r="F655" s="11"/>
      <c r="G655" s="11"/>
      <c r="H655" s="11"/>
      <c r="I655" s="11"/>
      <c r="J655" s="360"/>
      <c r="K655" s="360"/>
      <c r="L655" s="11"/>
      <c r="M655" s="11"/>
      <c r="N655" s="11"/>
      <c r="O655" s="11"/>
      <c r="P655" s="11"/>
      <c r="T655" s="11"/>
      <c r="U655" s="11"/>
      <c r="Z655" s="11"/>
      <c r="AA655" s="11"/>
      <c r="AB655" s="11"/>
      <c r="AC655" s="11"/>
      <c r="AE655" s="1"/>
      <c r="AG655" s="1"/>
      <c r="AO655" s="1"/>
      <c r="AQ655" s="1"/>
      <c r="AS655" s="1"/>
      <c r="AX655" s="1"/>
      <c r="AY655" s="1"/>
      <c r="AZ655" s="1"/>
      <c r="BB655" s="1"/>
      <c r="BE655" s="1"/>
    </row>
    <row r="656" spans="1:57">
      <c r="A656" s="11"/>
      <c r="B656" s="319"/>
      <c r="C656" s="11"/>
      <c r="D656" s="11"/>
      <c r="F656" s="11"/>
      <c r="G656" s="11"/>
      <c r="H656" s="11"/>
      <c r="I656" s="11"/>
      <c r="J656" s="360"/>
      <c r="K656" s="360"/>
      <c r="L656" s="11"/>
      <c r="M656" s="11"/>
      <c r="N656" s="11"/>
      <c r="O656" s="11"/>
      <c r="P656" s="11"/>
      <c r="T656" s="11"/>
      <c r="U656" s="11"/>
      <c r="Z656" s="11"/>
      <c r="AA656" s="11"/>
      <c r="AB656" s="11"/>
      <c r="AC656" s="11"/>
      <c r="AE656" s="1"/>
      <c r="AG656" s="1"/>
      <c r="AO656" s="1"/>
      <c r="AQ656" s="1"/>
      <c r="AS656" s="1"/>
      <c r="AX656" s="1"/>
      <c r="AY656" s="1"/>
      <c r="AZ656" s="1"/>
      <c r="BB656" s="1"/>
      <c r="BE656" s="1"/>
    </row>
    <row r="657" spans="1:57">
      <c r="A657" s="11"/>
      <c r="B657" s="319"/>
      <c r="C657" s="11"/>
      <c r="D657" s="11"/>
      <c r="F657" s="11"/>
      <c r="G657" s="11"/>
      <c r="H657" s="11"/>
      <c r="I657" s="11"/>
      <c r="J657" s="360"/>
      <c r="K657" s="360"/>
      <c r="L657" s="11"/>
      <c r="M657" s="11"/>
      <c r="N657" s="11"/>
      <c r="O657" s="11"/>
      <c r="P657" s="11"/>
      <c r="T657" s="11"/>
      <c r="U657" s="11"/>
      <c r="Z657" s="11"/>
      <c r="AA657" s="11"/>
      <c r="AB657" s="11"/>
      <c r="AC657" s="11"/>
      <c r="AE657" s="1"/>
      <c r="AG657" s="1"/>
      <c r="AO657" s="1"/>
      <c r="AQ657" s="1"/>
      <c r="AS657" s="1"/>
      <c r="AX657" s="1"/>
      <c r="AY657" s="1"/>
      <c r="AZ657" s="1"/>
      <c r="BB657" s="1"/>
      <c r="BE657" s="1"/>
    </row>
    <row r="658" spans="1:57">
      <c r="A658" s="11"/>
      <c r="B658" s="319"/>
      <c r="C658" s="11"/>
      <c r="D658" s="11"/>
      <c r="F658" s="11"/>
      <c r="G658" s="11"/>
      <c r="H658" s="11"/>
      <c r="I658" s="11"/>
      <c r="J658" s="360"/>
      <c r="K658" s="360"/>
      <c r="L658" s="11"/>
      <c r="M658" s="11"/>
      <c r="N658" s="11"/>
      <c r="O658" s="11"/>
      <c r="P658" s="11"/>
      <c r="T658" s="11"/>
      <c r="U658" s="11"/>
      <c r="Z658" s="11"/>
      <c r="AA658" s="11"/>
      <c r="AB658" s="11"/>
      <c r="AC658" s="11"/>
      <c r="AE658" s="1"/>
      <c r="AG658" s="1"/>
      <c r="AO658" s="1"/>
      <c r="AQ658" s="1"/>
      <c r="AS658" s="1"/>
      <c r="AX658" s="1"/>
      <c r="AY658" s="1"/>
      <c r="AZ658" s="1"/>
      <c r="BB658" s="1"/>
      <c r="BE658" s="1"/>
    </row>
    <row r="659" spans="1:57">
      <c r="A659" s="11"/>
      <c r="B659" s="319"/>
      <c r="C659" s="11"/>
      <c r="D659" s="11"/>
      <c r="F659" s="11"/>
      <c r="G659" s="11"/>
      <c r="H659" s="11"/>
      <c r="I659" s="11"/>
      <c r="J659" s="360"/>
      <c r="K659" s="360"/>
      <c r="L659" s="11"/>
      <c r="M659" s="11"/>
      <c r="N659" s="11"/>
      <c r="O659" s="11"/>
      <c r="P659" s="11"/>
      <c r="T659" s="11"/>
      <c r="U659" s="11"/>
      <c r="Z659" s="11"/>
      <c r="AA659" s="11"/>
      <c r="AB659" s="11"/>
      <c r="AC659" s="11"/>
      <c r="AE659" s="1"/>
      <c r="AG659" s="1"/>
      <c r="AO659" s="1"/>
      <c r="AQ659" s="1"/>
      <c r="AS659" s="1"/>
      <c r="AX659" s="1"/>
      <c r="AY659" s="1"/>
      <c r="AZ659" s="1"/>
      <c r="BB659" s="1"/>
      <c r="BE659" s="1"/>
    </row>
    <row r="660" spans="1:57">
      <c r="A660" s="11"/>
      <c r="B660" s="319"/>
      <c r="C660" s="11"/>
      <c r="D660" s="11"/>
      <c r="F660" s="11"/>
      <c r="G660" s="11"/>
      <c r="H660" s="11"/>
      <c r="I660" s="11"/>
      <c r="J660" s="360"/>
      <c r="K660" s="360"/>
      <c r="L660" s="11"/>
      <c r="M660" s="11"/>
      <c r="N660" s="11"/>
      <c r="O660" s="11"/>
      <c r="P660" s="11"/>
      <c r="T660" s="11"/>
      <c r="U660" s="11"/>
      <c r="Z660" s="11"/>
      <c r="AA660" s="11"/>
      <c r="AB660" s="11"/>
      <c r="AC660" s="11"/>
      <c r="AE660" s="1"/>
      <c r="AG660" s="1"/>
      <c r="AO660" s="1"/>
      <c r="AQ660" s="1"/>
      <c r="AS660" s="1"/>
      <c r="AX660" s="1"/>
      <c r="AY660" s="1"/>
      <c r="AZ660" s="1"/>
      <c r="BB660" s="1"/>
      <c r="BE660" s="1"/>
    </row>
    <row r="661" spans="1:57">
      <c r="A661" s="11"/>
      <c r="B661" s="319"/>
      <c r="C661" s="11"/>
      <c r="D661" s="11"/>
      <c r="F661" s="11"/>
      <c r="G661" s="11"/>
      <c r="H661" s="11"/>
      <c r="I661" s="11"/>
      <c r="J661" s="360"/>
      <c r="K661" s="360"/>
      <c r="L661" s="11"/>
      <c r="M661" s="11"/>
      <c r="N661" s="11"/>
      <c r="O661" s="11"/>
      <c r="P661" s="11"/>
      <c r="T661" s="11"/>
      <c r="U661" s="11"/>
      <c r="Z661" s="11"/>
      <c r="AA661" s="11"/>
      <c r="AB661" s="11"/>
      <c r="AC661" s="11"/>
      <c r="AE661" s="1"/>
      <c r="AG661" s="1"/>
      <c r="AO661" s="1"/>
      <c r="AQ661" s="1"/>
      <c r="AS661" s="1"/>
      <c r="AX661" s="1"/>
      <c r="AY661" s="1"/>
      <c r="AZ661" s="1"/>
      <c r="BB661" s="1"/>
      <c r="BE661" s="1"/>
    </row>
    <row r="662" spans="1:57">
      <c r="A662" s="11"/>
      <c r="B662" s="319"/>
      <c r="C662" s="11"/>
      <c r="D662" s="11"/>
      <c r="F662" s="11"/>
      <c r="G662" s="11"/>
      <c r="H662" s="11"/>
      <c r="I662" s="11"/>
      <c r="J662" s="360"/>
      <c r="K662" s="360"/>
      <c r="L662" s="11"/>
      <c r="M662" s="11"/>
      <c r="N662" s="11"/>
      <c r="O662" s="11"/>
      <c r="P662" s="11"/>
      <c r="T662" s="11"/>
      <c r="U662" s="11"/>
      <c r="Z662" s="11"/>
      <c r="AA662" s="11"/>
      <c r="AB662" s="11"/>
      <c r="AC662" s="11"/>
      <c r="AE662" s="1"/>
      <c r="AG662" s="1"/>
      <c r="AO662" s="1"/>
      <c r="AQ662" s="1"/>
      <c r="AS662" s="1"/>
      <c r="AX662" s="1"/>
      <c r="AY662" s="1"/>
      <c r="AZ662" s="1"/>
      <c r="BB662" s="1"/>
      <c r="BE662" s="1"/>
    </row>
    <row r="663" spans="1:57">
      <c r="A663" s="11"/>
      <c r="B663" s="319"/>
      <c r="C663" s="11"/>
      <c r="D663" s="11"/>
      <c r="F663" s="11"/>
      <c r="G663" s="11"/>
      <c r="H663" s="11"/>
      <c r="I663" s="11"/>
      <c r="J663" s="360"/>
      <c r="K663" s="360"/>
      <c r="L663" s="11"/>
      <c r="M663" s="11"/>
      <c r="N663" s="11"/>
      <c r="O663" s="11"/>
      <c r="P663" s="11"/>
      <c r="T663" s="11"/>
      <c r="U663" s="11"/>
      <c r="Z663" s="11"/>
      <c r="AA663" s="11"/>
      <c r="AB663" s="11"/>
      <c r="AC663" s="11"/>
      <c r="AE663" s="1"/>
      <c r="AG663" s="1"/>
      <c r="AO663" s="1"/>
      <c r="AQ663" s="1"/>
      <c r="AS663" s="1"/>
      <c r="AX663" s="1"/>
      <c r="AY663" s="1"/>
      <c r="AZ663" s="1"/>
      <c r="BB663" s="1"/>
      <c r="BE663" s="1"/>
    </row>
    <row r="664" spans="1:57">
      <c r="A664" s="11"/>
      <c r="B664" s="319"/>
      <c r="C664" s="11"/>
      <c r="D664" s="11"/>
      <c r="F664" s="11"/>
      <c r="G664" s="11"/>
      <c r="H664" s="11"/>
      <c r="I664" s="11"/>
      <c r="J664" s="360"/>
      <c r="K664" s="360"/>
      <c r="L664" s="11"/>
      <c r="M664" s="11"/>
      <c r="N664" s="11"/>
      <c r="O664" s="11"/>
      <c r="P664" s="11"/>
      <c r="T664" s="11"/>
      <c r="U664" s="11"/>
      <c r="Z664" s="11"/>
      <c r="AA664" s="11"/>
      <c r="AB664" s="11"/>
      <c r="AC664" s="11"/>
      <c r="AE664" s="1"/>
      <c r="AG664" s="1"/>
      <c r="AO664" s="1"/>
      <c r="AQ664" s="1"/>
      <c r="AS664" s="1"/>
      <c r="AX664" s="1"/>
      <c r="AY664" s="1"/>
      <c r="AZ664" s="1"/>
      <c r="BB664" s="1"/>
      <c r="BE664" s="1"/>
    </row>
    <row r="665" spans="1:57">
      <c r="A665" s="11"/>
      <c r="B665" s="319"/>
      <c r="C665" s="11"/>
      <c r="D665" s="11"/>
      <c r="F665" s="11"/>
      <c r="G665" s="11"/>
      <c r="H665" s="11"/>
      <c r="I665" s="11"/>
      <c r="J665" s="360"/>
      <c r="K665" s="360"/>
      <c r="L665" s="11"/>
      <c r="M665" s="11"/>
      <c r="N665" s="11"/>
      <c r="O665" s="11"/>
      <c r="P665" s="11"/>
      <c r="T665" s="11"/>
      <c r="U665" s="11"/>
      <c r="Z665" s="11"/>
      <c r="AA665" s="11"/>
      <c r="AB665" s="11"/>
      <c r="AC665" s="11"/>
      <c r="AE665" s="1"/>
      <c r="AG665" s="1"/>
      <c r="AO665" s="1"/>
      <c r="AQ665" s="1"/>
      <c r="AS665" s="1"/>
      <c r="AX665" s="1"/>
      <c r="AY665" s="1"/>
      <c r="AZ665" s="1"/>
      <c r="BB665" s="1"/>
      <c r="BE665" s="1"/>
    </row>
    <row r="666" spans="1:57">
      <c r="A666" s="11"/>
      <c r="B666" s="319"/>
      <c r="C666" s="11"/>
      <c r="D666" s="11"/>
      <c r="F666" s="11"/>
      <c r="G666" s="11"/>
      <c r="H666" s="11"/>
      <c r="I666" s="11"/>
      <c r="J666" s="360"/>
      <c r="K666" s="360"/>
      <c r="L666" s="11"/>
      <c r="M666" s="11"/>
      <c r="N666" s="11"/>
      <c r="O666" s="11"/>
      <c r="P666" s="11"/>
      <c r="T666" s="11"/>
      <c r="U666" s="11"/>
      <c r="Z666" s="11"/>
      <c r="AA666" s="11"/>
      <c r="AB666" s="11"/>
      <c r="AC666" s="11"/>
      <c r="AE666" s="1"/>
      <c r="AG666" s="1"/>
      <c r="AO666" s="1"/>
      <c r="AQ666" s="1"/>
      <c r="AS666" s="1"/>
      <c r="AX666" s="1"/>
      <c r="AY666" s="1"/>
      <c r="AZ666" s="1"/>
      <c r="BB666" s="1"/>
      <c r="BE666" s="1"/>
    </row>
    <row r="667" spans="1:57">
      <c r="A667" s="11"/>
      <c r="B667" s="319"/>
      <c r="C667" s="11"/>
      <c r="D667" s="11"/>
      <c r="F667" s="11"/>
      <c r="G667" s="11"/>
      <c r="H667" s="11"/>
      <c r="I667" s="11"/>
      <c r="J667" s="360"/>
      <c r="K667" s="360"/>
      <c r="L667" s="11"/>
      <c r="M667" s="11"/>
      <c r="N667" s="11"/>
      <c r="O667" s="11"/>
      <c r="P667" s="11"/>
      <c r="T667" s="11"/>
      <c r="U667" s="11"/>
      <c r="Z667" s="11"/>
      <c r="AA667" s="11"/>
      <c r="AB667" s="11"/>
      <c r="AC667" s="11"/>
      <c r="AE667" s="1"/>
      <c r="AG667" s="1"/>
      <c r="AO667" s="1"/>
      <c r="AQ667" s="1"/>
      <c r="AS667" s="1"/>
      <c r="AX667" s="1"/>
      <c r="AY667" s="1"/>
      <c r="AZ667" s="1"/>
      <c r="BB667" s="1"/>
      <c r="BE667" s="1"/>
    </row>
    <row r="668" spans="1:57">
      <c r="A668" s="11"/>
      <c r="B668" s="319"/>
      <c r="C668" s="11"/>
      <c r="D668" s="11"/>
      <c r="F668" s="11"/>
      <c r="G668" s="11"/>
      <c r="H668" s="11"/>
      <c r="I668" s="11"/>
      <c r="J668" s="360"/>
      <c r="K668" s="360"/>
      <c r="L668" s="11"/>
      <c r="M668" s="11"/>
      <c r="N668" s="11"/>
      <c r="O668" s="11"/>
      <c r="P668" s="11"/>
      <c r="T668" s="11"/>
      <c r="U668" s="11"/>
      <c r="Z668" s="11"/>
      <c r="AA668" s="11"/>
      <c r="AB668" s="11"/>
      <c r="AC668" s="11"/>
      <c r="AE668" s="1"/>
      <c r="AG668" s="1"/>
      <c r="AO668" s="1"/>
      <c r="AQ668" s="1"/>
      <c r="AS668" s="1"/>
      <c r="AX668" s="1"/>
      <c r="AY668" s="1"/>
      <c r="AZ668" s="1"/>
      <c r="BB668" s="1"/>
      <c r="BE668" s="1"/>
    </row>
    <row r="669" spans="1:57">
      <c r="A669" s="11"/>
      <c r="B669" s="319"/>
      <c r="C669" s="11"/>
      <c r="D669" s="11"/>
      <c r="F669" s="11"/>
      <c r="G669" s="11"/>
      <c r="H669" s="11"/>
      <c r="I669" s="11"/>
      <c r="J669" s="360"/>
      <c r="K669" s="360"/>
      <c r="L669" s="11"/>
      <c r="M669" s="11"/>
      <c r="N669" s="11"/>
      <c r="O669" s="11"/>
      <c r="P669" s="11"/>
      <c r="T669" s="11"/>
      <c r="U669" s="11"/>
      <c r="Z669" s="11"/>
      <c r="AA669" s="11"/>
      <c r="AB669" s="11"/>
      <c r="AC669" s="11"/>
      <c r="AE669" s="1"/>
      <c r="AG669" s="1"/>
      <c r="AO669" s="1"/>
      <c r="AQ669" s="1"/>
      <c r="AS669" s="1"/>
      <c r="AX669" s="1"/>
      <c r="AY669" s="1"/>
      <c r="AZ669" s="1"/>
      <c r="BB669" s="1"/>
      <c r="BE669" s="1"/>
    </row>
    <row r="670" spans="1:57">
      <c r="A670" s="11"/>
      <c r="B670" s="319"/>
      <c r="C670" s="11"/>
      <c r="D670" s="11"/>
      <c r="F670" s="11"/>
      <c r="G670" s="11"/>
      <c r="H670" s="11"/>
      <c r="I670" s="11"/>
      <c r="J670" s="360"/>
      <c r="K670" s="360"/>
      <c r="L670" s="11"/>
      <c r="M670" s="11"/>
      <c r="N670" s="11"/>
      <c r="O670" s="11"/>
      <c r="P670" s="11"/>
      <c r="T670" s="11"/>
      <c r="U670" s="11"/>
      <c r="Z670" s="11"/>
      <c r="AA670" s="11"/>
      <c r="AB670" s="11"/>
      <c r="AC670" s="11"/>
      <c r="AE670" s="1"/>
      <c r="AG670" s="1"/>
      <c r="AO670" s="1"/>
      <c r="AQ670" s="1"/>
      <c r="AS670" s="1"/>
      <c r="AX670" s="1"/>
      <c r="AY670" s="1"/>
      <c r="AZ670" s="1"/>
      <c r="BB670" s="1"/>
      <c r="BE670" s="1"/>
    </row>
    <row r="671" spans="1:57">
      <c r="A671" s="11"/>
      <c r="B671" s="319"/>
      <c r="C671" s="11"/>
      <c r="D671" s="11"/>
      <c r="F671" s="11"/>
      <c r="G671" s="11"/>
      <c r="H671" s="11"/>
      <c r="I671" s="11"/>
      <c r="J671" s="360"/>
      <c r="K671" s="360"/>
      <c r="L671" s="11"/>
      <c r="M671" s="11"/>
      <c r="N671" s="11"/>
      <c r="O671" s="11"/>
      <c r="P671" s="11"/>
      <c r="T671" s="11"/>
      <c r="U671" s="11"/>
      <c r="Z671" s="11"/>
      <c r="AA671" s="11"/>
      <c r="AB671" s="11"/>
      <c r="AC671" s="11"/>
      <c r="AE671" s="1"/>
      <c r="AG671" s="1"/>
      <c r="AO671" s="1"/>
      <c r="AQ671" s="1"/>
      <c r="AS671" s="1"/>
      <c r="AX671" s="1"/>
      <c r="AY671" s="1"/>
      <c r="AZ671" s="1"/>
      <c r="BB671" s="1"/>
      <c r="BE671" s="1"/>
    </row>
    <row r="672" spans="1:57">
      <c r="A672" s="11"/>
      <c r="B672" s="319"/>
      <c r="C672" s="11"/>
      <c r="D672" s="11"/>
      <c r="F672" s="11"/>
      <c r="G672" s="11"/>
      <c r="H672" s="11"/>
      <c r="I672" s="11"/>
      <c r="J672" s="360"/>
      <c r="K672" s="360"/>
      <c r="L672" s="11"/>
      <c r="M672" s="11"/>
      <c r="N672" s="11"/>
      <c r="O672" s="11"/>
      <c r="P672" s="11"/>
      <c r="T672" s="11"/>
      <c r="U672" s="11"/>
      <c r="Z672" s="11"/>
      <c r="AA672" s="11"/>
      <c r="AB672" s="11"/>
      <c r="AC672" s="11"/>
      <c r="AE672" s="1"/>
      <c r="AG672" s="1"/>
      <c r="AO672" s="1"/>
      <c r="AQ672" s="1"/>
      <c r="AS672" s="1"/>
      <c r="AX672" s="1"/>
      <c r="AY672" s="1"/>
      <c r="AZ672" s="1"/>
      <c r="BB672" s="1"/>
      <c r="BE672" s="1"/>
    </row>
    <row r="673" spans="1:57">
      <c r="A673" s="11"/>
      <c r="B673" s="319"/>
      <c r="C673" s="11"/>
      <c r="D673" s="11"/>
      <c r="F673" s="11"/>
      <c r="G673" s="11"/>
      <c r="H673" s="11"/>
      <c r="I673" s="11"/>
      <c r="J673" s="360"/>
      <c r="K673" s="360"/>
      <c r="L673" s="11"/>
      <c r="M673" s="11"/>
      <c r="N673" s="11"/>
      <c r="O673" s="11"/>
      <c r="P673" s="11"/>
      <c r="T673" s="11"/>
      <c r="U673" s="11"/>
      <c r="Z673" s="11"/>
      <c r="AA673" s="11"/>
      <c r="AB673" s="11"/>
      <c r="AC673" s="11"/>
      <c r="AE673" s="1"/>
      <c r="AG673" s="1"/>
      <c r="AO673" s="1"/>
      <c r="AQ673" s="1"/>
      <c r="AS673" s="1"/>
      <c r="AX673" s="1"/>
      <c r="AY673" s="1"/>
      <c r="AZ673" s="1"/>
      <c r="BB673" s="1"/>
      <c r="BE673" s="1"/>
    </row>
    <row r="674" spans="1:57">
      <c r="A674" s="11"/>
      <c r="B674" s="319"/>
      <c r="C674" s="11"/>
      <c r="D674" s="11"/>
      <c r="F674" s="11"/>
      <c r="G674" s="11"/>
      <c r="H674" s="11"/>
      <c r="I674" s="11"/>
      <c r="J674" s="360"/>
      <c r="K674" s="360"/>
      <c r="L674" s="11"/>
      <c r="M674" s="11"/>
      <c r="N674" s="11"/>
      <c r="O674" s="11"/>
      <c r="P674" s="11"/>
      <c r="T674" s="11"/>
      <c r="U674" s="11"/>
      <c r="Z674" s="11"/>
      <c r="AA674" s="11"/>
      <c r="AB674" s="11"/>
      <c r="AC674" s="11"/>
      <c r="AE674" s="1"/>
      <c r="AG674" s="1"/>
      <c r="AO674" s="1"/>
      <c r="AQ674" s="1"/>
      <c r="AS674" s="1"/>
      <c r="AX674" s="1"/>
      <c r="AY674" s="1"/>
      <c r="AZ674" s="1"/>
      <c r="BB674" s="1"/>
      <c r="BE674" s="1"/>
    </row>
    <row r="675" spans="1:57">
      <c r="A675" s="11"/>
      <c r="B675" s="319"/>
      <c r="C675" s="11"/>
      <c r="D675" s="11"/>
      <c r="F675" s="11"/>
      <c r="G675" s="11"/>
      <c r="H675" s="11"/>
      <c r="I675" s="11"/>
      <c r="J675" s="360"/>
      <c r="K675" s="360"/>
      <c r="L675" s="11"/>
      <c r="M675" s="11"/>
      <c r="N675" s="11"/>
      <c r="O675" s="11"/>
      <c r="P675" s="11"/>
      <c r="T675" s="11"/>
      <c r="U675" s="11"/>
      <c r="Z675" s="11"/>
      <c r="AA675" s="11"/>
      <c r="AB675" s="11"/>
      <c r="AC675" s="11"/>
      <c r="AE675" s="1"/>
      <c r="AG675" s="1"/>
      <c r="AO675" s="1"/>
      <c r="AQ675" s="1"/>
      <c r="AS675" s="1"/>
      <c r="AX675" s="1"/>
      <c r="AY675" s="1"/>
      <c r="AZ675" s="1"/>
      <c r="BB675" s="1"/>
      <c r="BE675" s="1"/>
    </row>
    <row r="676" spans="1:57">
      <c r="A676" s="11"/>
      <c r="B676" s="319"/>
      <c r="C676" s="11"/>
      <c r="D676" s="11"/>
      <c r="F676" s="11"/>
      <c r="G676" s="11"/>
      <c r="H676" s="11"/>
      <c r="I676" s="11"/>
      <c r="J676" s="360"/>
      <c r="K676" s="360"/>
      <c r="L676" s="11"/>
      <c r="M676" s="11"/>
      <c r="N676" s="11"/>
      <c r="O676" s="11"/>
      <c r="P676" s="11"/>
      <c r="T676" s="11"/>
      <c r="U676" s="11"/>
      <c r="Z676" s="11"/>
      <c r="AA676" s="11"/>
      <c r="AB676" s="11"/>
      <c r="AC676" s="11"/>
      <c r="AE676" s="1"/>
      <c r="AG676" s="1"/>
      <c r="AO676" s="1"/>
      <c r="AQ676" s="1"/>
      <c r="AS676" s="1"/>
      <c r="AX676" s="1"/>
      <c r="AY676" s="1"/>
      <c r="AZ676" s="1"/>
      <c r="BB676" s="1"/>
      <c r="BE676" s="1"/>
    </row>
    <row r="677" spans="1:57">
      <c r="A677" s="11"/>
      <c r="B677" s="319"/>
      <c r="C677" s="11"/>
      <c r="D677" s="11"/>
      <c r="F677" s="11"/>
      <c r="G677" s="11"/>
      <c r="H677" s="11"/>
      <c r="I677" s="11"/>
      <c r="J677" s="360"/>
      <c r="K677" s="360"/>
      <c r="L677" s="11"/>
      <c r="M677" s="11"/>
      <c r="N677" s="11"/>
      <c r="O677" s="11"/>
      <c r="P677" s="11"/>
      <c r="T677" s="11"/>
      <c r="U677" s="11"/>
      <c r="Z677" s="11"/>
      <c r="AA677" s="11"/>
      <c r="AB677" s="11"/>
      <c r="AC677" s="11"/>
      <c r="AE677" s="1"/>
      <c r="AG677" s="1"/>
      <c r="AO677" s="1"/>
      <c r="AQ677" s="1"/>
      <c r="AS677" s="1"/>
      <c r="AX677" s="1"/>
      <c r="AY677" s="1"/>
      <c r="AZ677" s="1"/>
      <c r="BB677" s="1"/>
      <c r="BE677" s="1"/>
    </row>
    <row r="678" spans="1:57">
      <c r="A678" s="11"/>
      <c r="B678" s="319"/>
      <c r="C678" s="11"/>
      <c r="D678" s="11"/>
      <c r="F678" s="11"/>
      <c r="G678" s="11"/>
      <c r="H678" s="11"/>
      <c r="I678" s="11"/>
      <c r="J678" s="360"/>
      <c r="K678" s="360"/>
      <c r="L678" s="11"/>
      <c r="M678" s="11"/>
      <c r="N678" s="11"/>
      <c r="O678" s="11"/>
      <c r="P678" s="11"/>
      <c r="T678" s="11"/>
      <c r="U678" s="11"/>
      <c r="Z678" s="11"/>
      <c r="AA678" s="11"/>
      <c r="AB678" s="11"/>
      <c r="AC678" s="11"/>
      <c r="AE678" s="1"/>
      <c r="AG678" s="1"/>
      <c r="AO678" s="1"/>
      <c r="AQ678" s="1"/>
      <c r="AS678" s="1"/>
      <c r="AX678" s="1"/>
      <c r="AY678" s="1"/>
      <c r="AZ678" s="1"/>
      <c r="BB678" s="1"/>
      <c r="BE678" s="1"/>
    </row>
    <row r="679" spans="1:57">
      <c r="A679" s="11"/>
      <c r="B679" s="319"/>
      <c r="C679" s="11"/>
      <c r="D679" s="11"/>
      <c r="F679" s="11"/>
      <c r="G679" s="11"/>
      <c r="H679" s="11"/>
      <c r="I679" s="11"/>
      <c r="J679" s="360"/>
      <c r="K679" s="360"/>
      <c r="L679" s="11"/>
      <c r="M679" s="11"/>
      <c r="N679" s="11"/>
      <c r="O679" s="11"/>
      <c r="P679" s="11"/>
      <c r="T679" s="11"/>
      <c r="U679" s="11"/>
      <c r="Z679" s="11"/>
      <c r="AA679" s="11"/>
      <c r="AB679" s="11"/>
      <c r="AC679" s="11"/>
      <c r="AE679" s="1"/>
      <c r="AG679" s="1"/>
      <c r="AO679" s="1"/>
      <c r="AQ679" s="1"/>
      <c r="AS679" s="1"/>
      <c r="AX679" s="1"/>
      <c r="AY679" s="1"/>
      <c r="AZ679" s="1"/>
      <c r="BB679" s="1"/>
      <c r="BE679" s="1"/>
    </row>
    <row r="680" spans="1:57">
      <c r="A680" s="11"/>
      <c r="B680" s="319"/>
      <c r="C680" s="11"/>
      <c r="D680" s="11"/>
      <c r="F680" s="11"/>
      <c r="G680" s="11"/>
      <c r="H680" s="11"/>
      <c r="I680" s="11"/>
      <c r="J680" s="360"/>
      <c r="K680" s="360"/>
      <c r="L680" s="11"/>
      <c r="M680" s="11"/>
      <c r="N680" s="11"/>
      <c r="O680" s="11"/>
      <c r="P680" s="11"/>
      <c r="T680" s="11"/>
      <c r="U680" s="11"/>
      <c r="Z680" s="11"/>
      <c r="AA680" s="11"/>
      <c r="AB680" s="11"/>
      <c r="AC680" s="11"/>
      <c r="AE680" s="1"/>
      <c r="AG680" s="1"/>
      <c r="AO680" s="1"/>
      <c r="AQ680" s="1"/>
      <c r="AS680" s="1"/>
      <c r="AX680" s="1"/>
      <c r="AY680" s="1"/>
      <c r="AZ680" s="1"/>
      <c r="BB680" s="1"/>
      <c r="BE680" s="1"/>
    </row>
    <row r="681" spans="1:57">
      <c r="A681" s="11"/>
      <c r="B681" s="319"/>
      <c r="C681" s="11"/>
      <c r="D681" s="11"/>
      <c r="F681" s="11"/>
      <c r="G681" s="11"/>
      <c r="H681" s="11"/>
      <c r="I681" s="11"/>
      <c r="J681" s="360"/>
      <c r="K681" s="360"/>
      <c r="L681" s="11"/>
      <c r="M681" s="11"/>
      <c r="N681" s="11"/>
      <c r="O681" s="11"/>
      <c r="P681" s="11"/>
      <c r="T681" s="11"/>
      <c r="U681" s="11"/>
      <c r="Z681" s="11"/>
      <c r="AA681" s="11"/>
      <c r="AB681" s="11"/>
      <c r="AC681" s="11"/>
      <c r="AE681" s="1"/>
      <c r="AG681" s="1"/>
      <c r="AO681" s="1"/>
      <c r="AQ681" s="1"/>
      <c r="AS681" s="1"/>
      <c r="AX681" s="1"/>
      <c r="AY681" s="1"/>
      <c r="AZ681" s="1"/>
      <c r="BB681" s="1"/>
      <c r="BE681" s="1"/>
    </row>
    <row r="682" spans="1:57">
      <c r="A682" s="11"/>
      <c r="B682" s="319"/>
      <c r="C682" s="11"/>
      <c r="D682" s="11"/>
      <c r="F682" s="11"/>
      <c r="G682" s="11"/>
      <c r="H682" s="11"/>
      <c r="I682" s="11"/>
      <c r="J682" s="360"/>
      <c r="K682" s="360"/>
      <c r="L682" s="11"/>
      <c r="M682" s="11"/>
      <c r="N682" s="11"/>
      <c r="O682" s="11"/>
      <c r="P682" s="11"/>
      <c r="T682" s="11"/>
      <c r="U682" s="11"/>
      <c r="Z682" s="11"/>
      <c r="AA682" s="11"/>
      <c r="AB682" s="11"/>
      <c r="AC682" s="11"/>
      <c r="AE682" s="1"/>
      <c r="AG682" s="1"/>
      <c r="AO682" s="1"/>
      <c r="AQ682" s="1"/>
      <c r="AS682" s="1"/>
      <c r="AX682" s="1"/>
      <c r="AY682" s="1"/>
      <c r="AZ682" s="1"/>
      <c r="BB682" s="1"/>
      <c r="BE682" s="1"/>
    </row>
    <row r="683" spans="1:57">
      <c r="A683" s="11"/>
      <c r="B683" s="319"/>
      <c r="C683" s="11"/>
      <c r="D683" s="11"/>
      <c r="F683" s="11"/>
      <c r="G683" s="11"/>
      <c r="H683" s="11"/>
      <c r="I683" s="11"/>
      <c r="J683" s="360"/>
      <c r="K683" s="360"/>
      <c r="L683" s="11"/>
      <c r="M683" s="11"/>
      <c r="N683" s="11"/>
      <c r="O683" s="11"/>
      <c r="P683" s="11"/>
      <c r="T683" s="11"/>
      <c r="U683" s="11"/>
      <c r="Z683" s="11"/>
      <c r="AA683" s="11"/>
      <c r="AB683" s="11"/>
      <c r="AC683" s="11"/>
      <c r="AE683" s="1"/>
      <c r="AG683" s="1"/>
      <c r="AO683" s="1"/>
      <c r="AQ683" s="1"/>
      <c r="AS683" s="1"/>
      <c r="AX683" s="1"/>
      <c r="AY683" s="1"/>
      <c r="AZ683" s="1"/>
      <c r="BB683" s="1"/>
      <c r="BE683" s="1"/>
    </row>
    <row r="684" spans="1:57">
      <c r="A684" s="11"/>
      <c r="B684" s="319"/>
      <c r="C684" s="11"/>
      <c r="D684" s="11"/>
      <c r="F684" s="11"/>
      <c r="G684" s="11"/>
      <c r="H684" s="11"/>
      <c r="I684" s="11"/>
      <c r="J684" s="360"/>
      <c r="K684" s="360"/>
      <c r="L684" s="11"/>
      <c r="M684" s="11"/>
      <c r="N684" s="11"/>
      <c r="O684" s="11"/>
      <c r="P684" s="11"/>
      <c r="T684" s="11"/>
      <c r="U684" s="11"/>
      <c r="Z684" s="11"/>
      <c r="AA684" s="11"/>
      <c r="AB684" s="11"/>
      <c r="AC684" s="11"/>
      <c r="AE684" s="1"/>
      <c r="AG684" s="1"/>
      <c r="AO684" s="1"/>
      <c r="AQ684" s="1"/>
      <c r="AS684" s="1"/>
      <c r="AX684" s="1"/>
      <c r="AY684" s="1"/>
      <c r="AZ684" s="1"/>
      <c r="BB684" s="1"/>
      <c r="BE684" s="1"/>
    </row>
    <row r="685" spans="1:57">
      <c r="A685" s="11"/>
      <c r="B685" s="319"/>
      <c r="C685" s="11"/>
      <c r="D685" s="11"/>
      <c r="F685" s="11"/>
      <c r="G685" s="11"/>
      <c r="H685" s="11"/>
      <c r="I685" s="11"/>
      <c r="J685" s="360"/>
      <c r="K685" s="360"/>
      <c r="L685" s="11"/>
      <c r="M685" s="11"/>
      <c r="N685" s="11"/>
      <c r="O685" s="11"/>
      <c r="P685" s="11"/>
      <c r="T685" s="11"/>
      <c r="U685" s="11"/>
      <c r="Z685" s="11"/>
      <c r="AA685" s="11"/>
      <c r="AB685" s="11"/>
      <c r="AC685" s="11"/>
      <c r="AE685" s="1"/>
      <c r="AG685" s="1"/>
      <c r="AO685" s="1"/>
      <c r="AQ685" s="1"/>
      <c r="AS685" s="1"/>
      <c r="AX685" s="1"/>
      <c r="AY685" s="1"/>
      <c r="AZ685" s="1"/>
      <c r="BB685" s="1"/>
      <c r="BE685" s="1"/>
    </row>
    <row r="686" spans="1:57">
      <c r="A686" s="11"/>
      <c r="B686" s="319"/>
      <c r="C686" s="11"/>
      <c r="D686" s="11"/>
      <c r="F686" s="11"/>
      <c r="G686" s="11"/>
      <c r="H686" s="11"/>
      <c r="I686" s="11"/>
      <c r="J686" s="360"/>
      <c r="K686" s="360"/>
      <c r="L686" s="11"/>
      <c r="M686" s="11"/>
      <c r="N686" s="11"/>
      <c r="O686" s="11"/>
      <c r="P686" s="11"/>
      <c r="T686" s="11"/>
      <c r="U686" s="11"/>
      <c r="Z686" s="11"/>
      <c r="AA686" s="11"/>
      <c r="AB686" s="11"/>
      <c r="AC686" s="11"/>
      <c r="AE686" s="1"/>
      <c r="AG686" s="1"/>
      <c r="AO686" s="1"/>
      <c r="AQ686" s="1"/>
      <c r="AS686" s="1"/>
      <c r="AX686" s="1"/>
      <c r="AY686" s="1"/>
      <c r="AZ686" s="1"/>
      <c r="BB686" s="1"/>
      <c r="BE686" s="1"/>
    </row>
    <row r="687" spans="1:57">
      <c r="A687" s="11"/>
      <c r="B687" s="319"/>
      <c r="C687" s="11"/>
      <c r="D687" s="11"/>
      <c r="F687" s="11"/>
      <c r="G687" s="11"/>
      <c r="H687" s="11"/>
      <c r="I687" s="11"/>
      <c r="J687" s="360"/>
      <c r="K687" s="360"/>
      <c r="L687" s="11"/>
      <c r="M687" s="11"/>
      <c r="N687" s="11"/>
      <c r="O687" s="11"/>
      <c r="P687" s="11"/>
      <c r="T687" s="11"/>
      <c r="U687" s="11"/>
      <c r="Z687" s="11"/>
      <c r="AA687" s="11"/>
      <c r="AB687" s="11"/>
      <c r="AC687" s="11"/>
      <c r="AE687" s="1"/>
      <c r="AG687" s="1"/>
      <c r="AO687" s="1"/>
      <c r="AQ687" s="1"/>
      <c r="AS687" s="1"/>
      <c r="AX687" s="1"/>
      <c r="AY687" s="1"/>
      <c r="AZ687" s="1"/>
      <c r="BB687" s="1"/>
      <c r="BE687" s="1"/>
    </row>
    <row r="688" spans="1:57">
      <c r="A688" s="11"/>
      <c r="B688" s="319"/>
      <c r="C688" s="11"/>
      <c r="D688" s="11"/>
      <c r="F688" s="11"/>
      <c r="G688" s="11"/>
      <c r="H688" s="11"/>
      <c r="I688" s="11"/>
      <c r="J688" s="360"/>
      <c r="K688" s="360"/>
      <c r="L688" s="11"/>
      <c r="M688" s="11"/>
      <c r="N688" s="11"/>
      <c r="O688" s="11"/>
      <c r="P688" s="11"/>
      <c r="T688" s="11"/>
      <c r="U688" s="11"/>
      <c r="Z688" s="11"/>
      <c r="AA688" s="11"/>
      <c r="AB688" s="11"/>
      <c r="AC688" s="11"/>
      <c r="AE688" s="1"/>
      <c r="AG688" s="1"/>
      <c r="AO688" s="1"/>
      <c r="AQ688" s="1"/>
      <c r="AS688" s="1"/>
      <c r="AX688" s="1"/>
      <c r="AY688" s="1"/>
      <c r="AZ688" s="1"/>
      <c r="BB688" s="1"/>
      <c r="BE688" s="1"/>
    </row>
    <row r="689" spans="1:57">
      <c r="A689" s="11"/>
      <c r="B689" s="319"/>
      <c r="C689" s="11"/>
      <c r="D689" s="11"/>
      <c r="F689" s="11"/>
      <c r="G689" s="11"/>
      <c r="H689" s="11"/>
      <c r="I689" s="11"/>
      <c r="J689" s="360"/>
      <c r="K689" s="360"/>
      <c r="L689" s="11"/>
      <c r="M689" s="11"/>
      <c r="N689" s="11"/>
      <c r="O689" s="11"/>
      <c r="P689" s="11"/>
      <c r="T689" s="11"/>
      <c r="U689" s="11"/>
      <c r="Z689" s="11"/>
      <c r="AA689" s="11"/>
      <c r="AB689" s="11"/>
      <c r="AC689" s="11"/>
      <c r="AE689" s="1"/>
      <c r="AG689" s="1"/>
      <c r="AO689" s="1"/>
      <c r="AQ689" s="1"/>
      <c r="AS689" s="1"/>
      <c r="AX689" s="1"/>
      <c r="AY689" s="1"/>
      <c r="AZ689" s="1"/>
      <c r="BB689" s="1"/>
      <c r="BE689" s="1"/>
    </row>
    <row r="690" spans="1:57">
      <c r="A690" s="11"/>
      <c r="B690" s="319"/>
      <c r="C690" s="11"/>
      <c r="D690" s="11"/>
      <c r="F690" s="11"/>
      <c r="G690" s="11"/>
      <c r="H690" s="11"/>
      <c r="I690" s="11"/>
      <c r="J690" s="360"/>
      <c r="K690" s="360"/>
      <c r="L690" s="11"/>
      <c r="M690" s="11"/>
      <c r="N690" s="11"/>
      <c r="O690" s="11"/>
      <c r="P690" s="11"/>
      <c r="T690" s="11"/>
      <c r="U690" s="11"/>
      <c r="Z690" s="11"/>
      <c r="AA690" s="11"/>
      <c r="AB690" s="11"/>
      <c r="AC690" s="11"/>
      <c r="AE690" s="1"/>
      <c r="AG690" s="1"/>
      <c r="AO690" s="1"/>
      <c r="AQ690" s="1"/>
      <c r="AS690" s="1"/>
      <c r="AX690" s="1"/>
      <c r="AY690" s="1"/>
      <c r="AZ690" s="1"/>
      <c r="BB690" s="1"/>
      <c r="BE690" s="1"/>
    </row>
    <row r="691" spans="1:57">
      <c r="A691" s="11"/>
      <c r="B691" s="319"/>
      <c r="C691" s="11"/>
      <c r="D691" s="11"/>
      <c r="F691" s="11"/>
      <c r="G691" s="11"/>
      <c r="H691" s="11"/>
      <c r="I691" s="11"/>
      <c r="J691" s="360"/>
      <c r="K691" s="360"/>
      <c r="L691" s="11"/>
      <c r="M691" s="11"/>
      <c r="N691" s="11"/>
      <c r="O691" s="11"/>
      <c r="P691" s="11"/>
      <c r="T691" s="11"/>
      <c r="U691" s="11"/>
      <c r="Z691" s="11"/>
      <c r="AA691" s="11"/>
      <c r="AB691" s="11"/>
      <c r="AC691" s="11"/>
      <c r="AE691" s="1"/>
      <c r="AG691" s="1"/>
      <c r="AO691" s="1"/>
      <c r="AQ691" s="1"/>
      <c r="AS691" s="1"/>
      <c r="AX691" s="1"/>
      <c r="AY691" s="1"/>
      <c r="AZ691" s="1"/>
      <c r="BB691" s="1"/>
      <c r="BE691" s="1"/>
    </row>
    <row r="692" spans="1:57">
      <c r="A692" s="11"/>
      <c r="B692" s="319"/>
      <c r="C692" s="11"/>
      <c r="D692" s="11"/>
      <c r="F692" s="11"/>
      <c r="G692" s="11"/>
      <c r="H692" s="11"/>
      <c r="I692" s="11"/>
      <c r="J692" s="360"/>
      <c r="K692" s="360"/>
      <c r="L692" s="11"/>
      <c r="M692" s="11"/>
      <c r="N692" s="11"/>
      <c r="O692" s="11"/>
      <c r="P692" s="11"/>
      <c r="T692" s="11"/>
      <c r="U692" s="11"/>
      <c r="Z692" s="11"/>
      <c r="AA692" s="11"/>
      <c r="AB692" s="11"/>
      <c r="AC692" s="11"/>
      <c r="AE692" s="1"/>
      <c r="AG692" s="1"/>
      <c r="AO692" s="1"/>
      <c r="AQ692" s="1"/>
      <c r="AS692" s="1"/>
      <c r="AX692" s="1"/>
      <c r="AY692" s="1"/>
      <c r="AZ692" s="1"/>
      <c r="BB692" s="1"/>
      <c r="BE692" s="1"/>
    </row>
    <row r="693" spans="1:57">
      <c r="A693" s="11"/>
      <c r="B693" s="319"/>
      <c r="C693" s="11"/>
      <c r="D693" s="11"/>
      <c r="F693" s="11"/>
      <c r="G693" s="11"/>
      <c r="H693" s="11"/>
      <c r="I693" s="11"/>
      <c r="J693" s="360"/>
      <c r="K693" s="360"/>
      <c r="L693" s="11"/>
      <c r="M693" s="11"/>
      <c r="N693" s="11"/>
      <c r="O693" s="11"/>
      <c r="P693" s="11"/>
      <c r="T693" s="11"/>
      <c r="U693" s="11"/>
      <c r="Z693" s="11"/>
      <c r="AA693" s="11"/>
      <c r="AB693" s="11"/>
      <c r="AC693" s="11"/>
      <c r="AE693" s="1"/>
      <c r="AG693" s="1"/>
      <c r="AO693" s="1"/>
      <c r="AQ693" s="1"/>
      <c r="AS693" s="1"/>
      <c r="AX693" s="1"/>
      <c r="AY693" s="1"/>
      <c r="AZ693" s="1"/>
      <c r="BB693" s="1"/>
      <c r="BE693" s="1"/>
    </row>
    <row r="694" spans="1:57">
      <c r="A694" s="11"/>
      <c r="B694" s="319"/>
      <c r="C694" s="11"/>
      <c r="D694" s="11"/>
      <c r="F694" s="11"/>
      <c r="G694" s="11"/>
      <c r="H694" s="11"/>
      <c r="I694" s="11"/>
      <c r="J694" s="360"/>
      <c r="K694" s="360"/>
      <c r="L694" s="11"/>
      <c r="M694" s="11"/>
      <c r="N694" s="11"/>
      <c r="O694" s="11"/>
      <c r="P694" s="11"/>
      <c r="T694" s="11"/>
      <c r="U694" s="11"/>
      <c r="Z694" s="11"/>
      <c r="AA694" s="11"/>
      <c r="AB694" s="11"/>
      <c r="AC694" s="11"/>
      <c r="AE694" s="1"/>
      <c r="AG694" s="1"/>
      <c r="AO694" s="1"/>
      <c r="AQ694" s="1"/>
      <c r="AS694" s="1"/>
      <c r="AX694" s="1"/>
      <c r="AY694" s="1"/>
      <c r="AZ694" s="1"/>
      <c r="BB694" s="1"/>
      <c r="BE694" s="1"/>
    </row>
    <row r="695" spans="1:57">
      <c r="A695" s="11"/>
      <c r="B695" s="319"/>
      <c r="C695" s="11"/>
      <c r="D695" s="11"/>
      <c r="F695" s="11"/>
      <c r="G695" s="11"/>
      <c r="H695" s="11"/>
      <c r="I695" s="11"/>
      <c r="J695" s="360"/>
      <c r="K695" s="360"/>
      <c r="L695" s="11"/>
      <c r="M695" s="11"/>
      <c r="N695" s="11"/>
      <c r="O695" s="11"/>
      <c r="P695" s="11"/>
      <c r="T695" s="11"/>
      <c r="U695" s="11"/>
      <c r="Z695" s="11"/>
      <c r="AA695" s="11"/>
      <c r="AB695" s="11"/>
      <c r="AC695" s="11"/>
      <c r="AE695" s="1"/>
      <c r="AG695" s="1"/>
      <c r="AO695" s="1"/>
      <c r="AQ695" s="1"/>
      <c r="AS695" s="1"/>
      <c r="AX695" s="1"/>
      <c r="AY695" s="1"/>
      <c r="AZ695" s="1"/>
      <c r="BB695" s="1"/>
      <c r="BE695" s="1"/>
    </row>
    <row r="696" spans="1:57">
      <c r="A696" s="11"/>
      <c r="B696" s="319"/>
      <c r="C696" s="11"/>
      <c r="D696" s="11"/>
      <c r="F696" s="11"/>
      <c r="G696" s="11"/>
      <c r="H696" s="11"/>
      <c r="I696" s="11"/>
      <c r="J696" s="360"/>
      <c r="K696" s="360"/>
      <c r="L696" s="11"/>
      <c r="M696" s="11"/>
      <c r="N696" s="11"/>
      <c r="O696" s="11"/>
      <c r="P696" s="11"/>
      <c r="T696" s="11"/>
      <c r="U696" s="11"/>
      <c r="Z696" s="11"/>
      <c r="AA696" s="11"/>
      <c r="AB696" s="11"/>
      <c r="AC696" s="11"/>
      <c r="AE696" s="1"/>
      <c r="AG696" s="1"/>
      <c r="AO696" s="1"/>
      <c r="AQ696" s="1"/>
      <c r="AS696" s="1"/>
      <c r="AX696" s="1"/>
      <c r="AY696" s="1"/>
      <c r="AZ696" s="1"/>
      <c r="BB696" s="1"/>
      <c r="BE696" s="1"/>
    </row>
    <row r="697" spans="1:57">
      <c r="A697" s="11"/>
      <c r="B697" s="319"/>
      <c r="C697" s="11"/>
      <c r="D697" s="11"/>
      <c r="F697" s="11"/>
      <c r="G697" s="11"/>
      <c r="H697" s="11"/>
      <c r="I697" s="11"/>
      <c r="J697" s="360"/>
      <c r="K697" s="360"/>
      <c r="L697" s="11"/>
      <c r="M697" s="11"/>
      <c r="N697" s="11"/>
      <c r="O697" s="11"/>
      <c r="P697" s="11"/>
      <c r="T697" s="11"/>
      <c r="U697" s="11"/>
      <c r="Z697" s="11"/>
      <c r="AA697" s="11"/>
      <c r="AB697" s="11"/>
      <c r="AC697" s="11"/>
      <c r="AE697" s="1"/>
      <c r="AG697" s="1"/>
      <c r="AO697" s="1"/>
      <c r="AQ697" s="1"/>
      <c r="AS697" s="1"/>
      <c r="AX697" s="1"/>
      <c r="AY697" s="1"/>
      <c r="AZ697" s="1"/>
      <c r="BB697" s="1"/>
      <c r="BE697" s="1"/>
    </row>
    <row r="698" spans="1:57">
      <c r="A698" s="11"/>
      <c r="B698" s="319"/>
      <c r="C698" s="11"/>
      <c r="D698" s="11"/>
      <c r="F698" s="11"/>
      <c r="G698" s="11"/>
      <c r="H698" s="11"/>
      <c r="I698" s="11"/>
      <c r="J698" s="360"/>
      <c r="K698" s="360"/>
      <c r="L698" s="11"/>
      <c r="M698" s="11"/>
      <c r="N698" s="11"/>
      <c r="O698" s="11"/>
      <c r="P698" s="11"/>
      <c r="T698" s="11"/>
      <c r="U698" s="11"/>
      <c r="Z698" s="11"/>
      <c r="AA698" s="11"/>
      <c r="AB698" s="11"/>
      <c r="AC698" s="11"/>
      <c r="AE698" s="1"/>
      <c r="AG698" s="1"/>
      <c r="AO698" s="1"/>
      <c r="AQ698" s="1"/>
      <c r="AS698" s="1"/>
      <c r="AX698" s="1"/>
      <c r="AY698" s="1"/>
      <c r="AZ698" s="1"/>
      <c r="BB698" s="1"/>
      <c r="BE698" s="1"/>
    </row>
    <row r="699" spans="1:57">
      <c r="A699" s="11"/>
      <c r="B699" s="319"/>
      <c r="C699" s="11"/>
      <c r="D699" s="11"/>
      <c r="F699" s="11"/>
      <c r="G699" s="11"/>
      <c r="H699" s="11"/>
      <c r="I699" s="11"/>
      <c r="J699" s="360"/>
      <c r="K699" s="360"/>
      <c r="L699" s="11"/>
      <c r="M699" s="11"/>
      <c r="N699" s="11"/>
      <c r="O699" s="11"/>
      <c r="P699" s="11"/>
      <c r="T699" s="11"/>
      <c r="U699" s="11"/>
      <c r="Z699" s="11"/>
      <c r="AA699" s="11"/>
      <c r="AB699" s="11"/>
      <c r="AC699" s="11"/>
      <c r="AE699" s="1"/>
      <c r="AG699" s="1"/>
      <c r="AO699" s="1"/>
      <c r="AQ699" s="1"/>
      <c r="AS699" s="1"/>
      <c r="AX699" s="1"/>
      <c r="AY699" s="1"/>
      <c r="AZ699" s="1"/>
      <c r="BB699" s="1"/>
      <c r="BE699" s="1"/>
    </row>
    <row r="700" spans="1:57">
      <c r="A700" s="11"/>
      <c r="B700" s="319"/>
      <c r="C700" s="11"/>
      <c r="D700" s="11"/>
      <c r="F700" s="11"/>
      <c r="G700" s="11"/>
      <c r="H700" s="11"/>
      <c r="I700" s="11"/>
      <c r="J700" s="360"/>
      <c r="K700" s="360"/>
      <c r="L700" s="11"/>
      <c r="M700" s="11"/>
      <c r="N700" s="11"/>
      <c r="O700" s="11"/>
      <c r="P700" s="11"/>
      <c r="T700" s="11"/>
      <c r="U700" s="11"/>
      <c r="Z700" s="11"/>
      <c r="AA700" s="11"/>
      <c r="AB700" s="11"/>
      <c r="AC700" s="11"/>
      <c r="AE700" s="1"/>
      <c r="AG700" s="1"/>
      <c r="AO700" s="1"/>
      <c r="AQ700" s="1"/>
      <c r="AS700" s="1"/>
      <c r="AX700" s="1"/>
      <c r="AY700" s="1"/>
      <c r="AZ700" s="1"/>
      <c r="BB700" s="1"/>
      <c r="BE700" s="1"/>
    </row>
    <row r="701" spans="1:57">
      <c r="A701" s="11"/>
      <c r="B701" s="319"/>
      <c r="C701" s="11"/>
      <c r="D701" s="11"/>
      <c r="F701" s="11"/>
      <c r="G701" s="11"/>
      <c r="H701" s="11"/>
      <c r="I701" s="11"/>
      <c r="J701" s="360"/>
      <c r="K701" s="360"/>
      <c r="L701" s="11"/>
      <c r="M701" s="11"/>
      <c r="N701" s="11"/>
      <c r="O701" s="11"/>
      <c r="P701" s="11"/>
      <c r="T701" s="11"/>
      <c r="U701" s="11"/>
      <c r="Z701" s="11"/>
      <c r="AA701" s="11"/>
      <c r="AB701" s="11"/>
      <c r="AC701" s="11"/>
      <c r="AE701" s="1"/>
      <c r="AG701" s="1"/>
      <c r="AO701" s="1"/>
      <c r="AQ701" s="1"/>
      <c r="AS701" s="1"/>
      <c r="AX701" s="1"/>
      <c r="AY701" s="1"/>
      <c r="AZ701" s="1"/>
      <c r="BB701" s="1"/>
      <c r="BE701" s="1"/>
    </row>
    <row r="702" spans="1:57">
      <c r="A702" s="11"/>
      <c r="B702" s="319"/>
      <c r="C702" s="11"/>
      <c r="D702" s="11"/>
      <c r="F702" s="11"/>
      <c r="G702" s="11"/>
      <c r="H702" s="11"/>
      <c r="I702" s="11"/>
      <c r="J702" s="360"/>
      <c r="K702" s="360"/>
      <c r="L702" s="11"/>
      <c r="M702" s="11"/>
      <c r="N702" s="11"/>
      <c r="O702" s="11"/>
      <c r="P702" s="11"/>
      <c r="T702" s="11"/>
      <c r="U702" s="11"/>
      <c r="Z702" s="11"/>
      <c r="AA702" s="11"/>
      <c r="AB702" s="11"/>
      <c r="AC702" s="11"/>
      <c r="AE702" s="1"/>
      <c r="AG702" s="1"/>
      <c r="AO702" s="1"/>
      <c r="AQ702" s="1"/>
      <c r="AS702" s="1"/>
      <c r="AX702" s="1"/>
      <c r="AY702" s="1"/>
      <c r="AZ702" s="1"/>
      <c r="BB702" s="1"/>
      <c r="BE702" s="1"/>
    </row>
    <row r="703" spans="1:57">
      <c r="A703" s="11"/>
      <c r="B703" s="319"/>
      <c r="C703" s="11"/>
      <c r="D703" s="11"/>
      <c r="F703" s="11"/>
      <c r="G703" s="11"/>
      <c r="H703" s="11"/>
      <c r="I703" s="11"/>
      <c r="J703" s="360"/>
      <c r="K703" s="360"/>
      <c r="L703" s="11"/>
      <c r="M703" s="11"/>
      <c r="N703" s="11"/>
      <c r="O703" s="11"/>
      <c r="P703" s="11"/>
      <c r="T703" s="11"/>
      <c r="U703" s="11"/>
      <c r="Z703" s="11"/>
      <c r="AA703" s="11"/>
      <c r="AB703" s="11"/>
      <c r="AC703" s="11"/>
      <c r="AE703" s="1"/>
      <c r="AG703" s="1"/>
      <c r="AO703" s="1"/>
      <c r="AQ703" s="1"/>
      <c r="AS703" s="1"/>
      <c r="AX703" s="1"/>
      <c r="AY703" s="1"/>
      <c r="AZ703" s="1"/>
      <c r="BB703" s="1"/>
      <c r="BE703" s="1"/>
    </row>
    <row r="704" spans="1:57">
      <c r="A704" s="11"/>
      <c r="B704" s="319"/>
      <c r="C704" s="11"/>
      <c r="D704" s="11"/>
      <c r="F704" s="11"/>
      <c r="G704" s="11"/>
      <c r="H704" s="11"/>
      <c r="I704" s="11"/>
      <c r="J704" s="360"/>
      <c r="K704" s="360"/>
      <c r="L704" s="11"/>
      <c r="M704" s="11"/>
      <c r="N704" s="11"/>
      <c r="O704" s="11"/>
      <c r="P704" s="11"/>
      <c r="T704" s="11"/>
      <c r="U704" s="11"/>
      <c r="Z704" s="11"/>
      <c r="AA704" s="11"/>
      <c r="AB704" s="11"/>
      <c r="AC704" s="11"/>
      <c r="AE704" s="1"/>
      <c r="AG704" s="1"/>
      <c r="AO704" s="1"/>
      <c r="AQ704" s="1"/>
      <c r="AS704" s="1"/>
      <c r="AX704" s="1"/>
      <c r="AY704" s="1"/>
      <c r="AZ704" s="1"/>
      <c r="BB704" s="1"/>
      <c r="BE704" s="1"/>
    </row>
    <row r="705" spans="1:57">
      <c r="A705" s="11"/>
      <c r="B705" s="319"/>
      <c r="C705" s="11"/>
      <c r="D705" s="11"/>
      <c r="F705" s="11"/>
      <c r="G705" s="11"/>
      <c r="H705" s="11"/>
      <c r="I705" s="11"/>
      <c r="J705" s="360"/>
      <c r="K705" s="360"/>
      <c r="L705" s="11"/>
      <c r="M705" s="11"/>
      <c r="N705" s="11"/>
      <c r="O705" s="11"/>
      <c r="P705" s="11"/>
      <c r="T705" s="11"/>
      <c r="U705" s="11"/>
      <c r="Z705" s="11"/>
      <c r="AA705" s="11"/>
      <c r="AB705" s="11"/>
      <c r="AC705" s="11"/>
      <c r="AE705" s="1"/>
      <c r="AG705" s="1"/>
      <c r="AO705" s="1"/>
      <c r="AQ705" s="1"/>
      <c r="AS705" s="1"/>
      <c r="AX705" s="1"/>
      <c r="AY705" s="1"/>
      <c r="AZ705" s="1"/>
      <c r="BB705" s="1"/>
      <c r="BE705" s="1"/>
    </row>
    <row r="706" spans="1:57">
      <c r="A706" s="11"/>
      <c r="B706" s="319"/>
      <c r="C706" s="11"/>
      <c r="D706" s="11"/>
      <c r="F706" s="11"/>
      <c r="G706" s="11"/>
      <c r="H706" s="11"/>
      <c r="I706" s="11"/>
      <c r="J706" s="360"/>
      <c r="K706" s="360"/>
      <c r="L706" s="11"/>
      <c r="M706" s="11"/>
      <c r="N706" s="11"/>
      <c r="O706" s="11"/>
      <c r="P706" s="11"/>
      <c r="T706" s="11"/>
      <c r="U706" s="11"/>
      <c r="Z706" s="11"/>
      <c r="AA706" s="11"/>
      <c r="AB706" s="11"/>
      <c r="AC706" s="11"/>
      <c r="AE706" s="1"/>
      <c r="AG706" s="1"/>
      <c r="AO706" s="1"/>
      <c r="AQ706" s="1"/>
      <c r="AS706" s="1"/>
      <c r="AX706" s="1"/>
      <c r="AY706" s="1"/>
      <c r="AZ706" s="1"/>
      <c r="BB706" s="1"/>
      <c r="BE706" s="1"/>
    </row>
    <row r="707" spans="1:57">
      <c r="A707" s="11"/>
      <c r="B707" s="319"/>
      <c r="C707" s="11"/>
      <c r="D707" s="11"/>
      <c r="F707" s="11"/>
      <c r="G707" s="11"/>
      <c r="H707" s="11"/>
      <c r="I707" s="11"/>
      <c r="J707" s="360"/>
      <c r="K707" s="360"/>
      <c r="L707" s="11"/>
      <c r="M707" s="11"/>
      <c r="N707" s="11"/>
      <c r="O707" s="11"/>
      <c r="P707" s="11"/>
      <c r="T707" s="11"/>
      <c r="U707" s="11"/>
      <c r="Z707" s="11"/>
      <c r="AA707" s="11"/>
      <c r="AB707" s="11"/>
      <c r="AC707" s="11"/>
      <c r="AE707" s="1"/>
      <c r="AG707" s="1"/>
      <c r="AO707" s="1"/>
      <c r="AQ707" s="1"/>
      <c r="AS707" s="1"/>
      <c r="AX707" s="1"/>
      <c r="AY707" s="1"/>
      <c r="AZ707" s="1"/>
      <c r="BB707" s="1"/>
      <c r="BE707" s="1"/>
    </row>
    <row r="708" spans="1:57">
      <c r="A708" s="11"/>
      <c r="B708" s="319"/>
      <c r="C708" s="11"/>
      <c r="D708" s="11"/>
      <c r="F708" s="11"/>
      <c r="G708" s="11"/>
      <c r="H708" s="11"/>
      <c r="I708" s="11"/>
      <c r="J708" s="360"/>
      <c r="K708" s="360"/>
      <c r="L708" s="11"/>
      <c r="M708" s="11"/>
      <c r="N708" s="11"/>
      <c r="O708" s="11"/>
      <c r="P708" s="11"/>
      <c r="T708" s="11"/>
      <c r="U708" s="11"/>
      <c r="Z708" s="11"/>
      <c r="AA708" s="11"/>
      <c r="AB708" s="11"/>
      <c r="AC708" s="11"/>
      <c r="AE708" s="1"/>
      <c r="AG708" s="1"/>
      <c r="AO708" s="1"/>
      <c r="AQ708" s="1"/>
      <c r="AS708" s="1"/>
      <c r="AX708" s="1"/>
      <c r="AY708" s="1"/>
      <c r="AZ708" s="1"/>
      <c r="BB708" s="1"/>
      <c r="BE708" s="1"/>
    </row>
    <row r="709" spans="1:57">
      <c r="A709" s="11"/>
      <c r="B709" s="319"/>
      <c r="C709" s="11"/>
      <c r="D709" s="11"/>
      <c r="F709" s="11"/>
      <c r="G709" s="11"/>
      <c r="H709" s="11"/>
      <c r="I709" s="11"/>
      <c r="J709" s="360"/>
      <c r="K709" s="360"/>
      <c r="L709" s="11"/>
      <c r="M709" s="11"/>
      <c r="N709" s="11"/>
      <c r="O709" s="11"/>
      <c r="P709" s="11"/>
      <c r="T709" s="11"/>
      <c r="U709" s="11"/>
      <c r="Z709" s="11"/>
      <c r="AA709" s="11"/>
      <c r="AB709" s="11"/>
      <c r="AC709" s="11"/>
      <c r="AE709" s="1"/>
      <c r="AG709" s="1"/>
      <c r="AO709" s="1"/>
      <c r="AQ709" s="1"/>
      <c r="AS709" s="1"/>
      <c r="AX709" s="1"/>
      <c r="AY709" s="1"/>
      <c r="AZ709" s="1"/>
      <c r="BB709" s="1"/>
      <c r="BE709" s="1"/>
    </row>
    <row r="710" spans="1:57">
      <c r="A710" s="11"/>
      <c r="B710" s="319"/>
      <c r="C710" s="11"/>
      <c r="D710" s="11"/>
      <c r="F710" s="11"/>
      <c r="G710" s="11"/>
      <c r="H710" s="11"/>
      <c r="I710" s="11"/>
      <c r="J710" s="360"/>
      <c r="K710" s="360"/>
      <c r="L710" s="11"/>
      <c r="M710" s="11"/>
      <c r="N710" s="11"/>
      <c r="O710" s="11"/>
      <c r="P710" s="11"/>
      <c r="T710" s="11"/>
      <c r="U710" s="11"/>
      <c r="Z710" s="11"/>
      <c r="AA710" s="11"/>
      <c r="AB710" s="11"/>
      <c r="AC710" s="11"/>
      <c r="AE710" s="1"/>
      <c r="AG710" s="1"/>
      <c r="AO710" s="1"/>
      <c r="AQ710" s="1"/>
      <c r="AS710" s="1"/>
      <c r="AX710" s="1"/>
      <c r="AY710" s="1"/>
      <c r="AZ710" s="1"/>
      <c r="BB710" s="1"/>
      <c r="BE710" s="1"/>
    </row>
    <row r="711" spans="1:57">
      <c r="A711" s="11"/>
      <c r="B711" s="319"/>
      <c r="C711" s="11"/>
      <c r="D711" s="11"/>
      <c r="F711" s="11"/>
      <c r="G711" s="11"/>
      <c r="H711" s="11"/>
      <c r="I711" s="11"/>
      <c r="J711" s="360"/>
      <c r="K711" s="360"/>
      <c r="L711" s="11"/>
      <c r="M711" s="11"/>
      <c r="N711" s="11"/>
      <c r="O711" s="11"/>
      <c r="P711" s="11"/>
      <c r="T711" s="11"/>
      <c r="U711" s="11"/>
      <c r="Z711" s="11"/>
      <c r="AA711" s="11"/>
      <c r="AB711" s="11"/>
      <c r="AC711" s="11"/>
      <c r="AE711" s="1"/>
      <c r="AG711" s="1"/>
      <c r="AO711" s="1"/>
      <c r="AQ711" s="1"/>
      <c r="AS711" s="1"/>
      <c r="AX711" s="1"/>
      <c r="AY711" s="1"/>
      <c r="AZ711" s="1"/>
      <c r="BB711" s="1"/>
      <c r="BE711" s="1"/>
    </row>
    <row r="712" spans="1:57">
      <c r="A712" s="11"/>
      <c r="B712" s="319"/>
      <c r="C712" s="11"/>
      <c r="D712" s="11"/>
      <c r="F712" s="11"/>
      <c r="G712" s="11"/>
      <c r="H712" s="11"/>
      <c r="I712" s="11"/>
      <c r="J712" s="360"/>
      <c r="K712" s="360"/>
      <c r="L712" s="11"/>
      <c r="M712" s="11"/>
      <c r="N712" s="11"/>
      <c r="O712" s="11"/>
      <c r="P712" s="11"/>
      <c r="T712" s="11"/>
      <c r="U712" s="11"/>
      <c r="Z712" s="11"/>
      <c r="AA712" s="11"/>
      <c r="AB712" s="11"/>
      <c r="AC712" s="11"/>
      <c r="AE712" s="1"/>
      <c r="AG712" s="1"/>
      <c r="AO712" s="1"/>
      <c r="AQ712" s="1"/>
      <c r="AS712" s="1"/>
      <c r="AX712" s="1"/>
      <c r="AY712" s="1"/>
      <c r="AZ712" s="1"/>
      <c r="BB712" s="1"/>
      <c r="BE712" s="1"/>
    </row>
    <row r="713" spans="1:57">
      <c r="A713" s="11"/>
      <c r="B713" s="319"/>
      <c r="C713" s="11"/>
      <c r="D713" s="11"/>
      <c r="F713" s="11"/>
      <c r="G713" s="11"/>
      <c r="H713" s="11"/>
      <c r="I713" s="11"/>
      <c r="J713" s="360"/>
      <c r="K713" s="360"/>
      <c r="L713" s="11"/>
      <c r="M713" s="11"/>
      <c r="N713" s="11"/>
      <c r="O713" s="11"/>
      <c r="P713" s="11"/>
      <c r="T713" s="11"/>
      <c r="U713" s="11"/>
      <c r="Z713" s="11"/>
      <c r="AA713" s="11"/>
      <c r="AB713" s="11"/>
      <c r="AC713" s="11"/>
      <c r="AE713" s="1"/>
      <c r="AG713" s="1"/>
      <c r="AO713" s="1"/>
      <c r="AQ713" s="1"/>
      <c r="AS713" s="1"/>
      <c r="AX713" s="1"/>
      <c r="AY713" s="1"/>
      <c r="AZ713" s="1"/>
      <c r="BB713" s="1"/>
      <c r="BE713" s="1"/>
    </row>
    <row r="714" spans="1:57">
      <c r="A714" s="11"/>
      <c r="B714" s="319"/>
      <c r="C714" s="11"/>
      <c r="D714" s="11"/>
      <c r="F714" s="11"/>
      <c r="G714" s="11"/>
      <c r="H714" s="11"/>
      <c r="I714" s="11"/>
      <c r="J714" s="360"/>
      <c r="K714" s="360"/>
      <c r="L714" s="11"/>
      <c r="M714" s="11"/>
      <c r="N714" s="11"/>
      <c r="O714" s="11"/>
      <c r="P714" s="11"/>
      <c r="T714" s="11"/>
      <c r="U714" s="11"/>
      <c r="Z714" s="11"/>
      <c r="AA714" s="11"/>
      <c r="AB714" s="11"/>
      <c r="AC714" s="11"/>
      <c r="AE714" s="1"/>
      <c r="AG714" s="1"/>
      <c r="AO714" s="1"/>
      <c r="AQ714" s="1"/>
      <c r="AS714" s="1"/>
      <c r="AX714" s="1"/>
      <c r="AY714" s="1"/>
      <c r="AZ714" s="1"/>
      <c r="BB714" s="1"/>
      <c r="BE714" s="1"/>
    </row>
    <row r="715" spans="1:57">
      <c r="A715" s="11"/>
      <c r="B715" s="319"/>
      <c r="C715" s="11"/>
      <c r="D715" s="11"/>
      <c r="F715" s="11"/>
      <c r="G715" s="11"/>
      <c r="H715" s="11"/>
      <c r="I715" s="11"/>
      <c r="J715" s="360"/>
      <c r="K715" s="360"/>
      <c r="L715" s="11"/>
      <c r="M715" s="11"/>
      <c r="N715" s="11"/>
      <c r="O715" s="11"/>
      <c r="P715" s="11"/>
      <c r="T715" s="11"/>
      <c r="U715" s="11"/>
      <c r="Z715" s="11"/>
      <c r="AA715" s="11"/>
      <c r="AB715" s="11"/>
      <c r="AC715" s="11"/>
      <c r="AE715" s="1"/>
      <c r="AG715" s="1"/>
      <c r="AO715" s="1"/>
      <c r="AQ715" s="1"/>
      <c r="AS715" s="1"/>
      <c r="AX715" s="1"/>
      <c r="AY715" s="1"/>
      <c r="AZ715" s="1"/>
      <c r="BB715" s="1"/>
      <c r="BE715" s="1"/>
    </row>
    <row r="716" spans="1:57">
      <c r="A716" s="11"/>
      <c r="B716" s="319"/>
      <c r="C716" s="11"/>
      <c r="D716" s="11"/>
      <c r="F716" s="11"/>
      <c r="G716" s="11"/>
      <c r="H716" s="11"/>
      <c r="I716" s="11"/>
      <c r="J716" s="360"/>
      <c r="K716" s="360"/>
      <c r="L716" s="11"/>
      <c r="M716" s="11"/>
      <c r="N716" s="11"/>
      <c r="O716" s="11"/>
      <c r="P716" s="11"/>
      <c r="T716" s="11"/>
      <c r="U716" s="11"/>
      <c r="Z716" s="11"/>
      <c r="AA716" s="11"/>
      <c r="AB716" s="11"/>
      <c r="AC716" s="11"/>
      <c r="AE716" s="1"/>
      <c r="AG716" s="1"/>
      <c r="AO716" s="1"/>
      <c r="AQ716" s="1"/>
      <c r="AS716" s="1"/>
      <c r="AX716" s="1"/>
      <c r="AY716" s="1"/>
      <c r="AZ716" s="1"/>
      <c r="BB716" s="1"/>
      <c r="BE716" s="1"/>
    </row>
    <row r="717" spans="1:57">
      <c r="A717" s="11"/>
      <c r="B717" s="319"/>
      <c r="C717" s="11"/>
      <c r="D717" s="11"/>
      <c r="F717" s="11"/>
      <c r="G717" s="11"/>
      <c r="H717" s="11"/>
      <c r="I717" s="11"/>
      <c r="J717" s="360"/>
      <c r="K717" s="360"/>
      <c r="L717" s="11"/>
      <c r="M717" s="11"/>
      <c r="N717" s="11"/>
      <c r="O717" s="11"/>
      <c r="P717" s="11"/>
      <c r="T717" s="11"/>
      <c r="U717" s="11"/>
      <c r="Z717" s="11"/>
      <c r="AA717" s="11"/>
      <c r="AB717" s="11"/>
      <c r="AC717" s="11"/>
      <c r="AE717" s="1"/>
      <c r="AG717" s="1"/>
      <c r="AO717" s="1"/>
      <c r="AQ717" s="1"/>
      <c r="AS717" s="1"/>
      <c r="AX717" s="1"/>
      <c r="AY717" s="1"/>
      <c r="AZ717" s="1"/>
      <c r="BB717" s="1"/>
      <c r="BE717" s="1"/>
    </row>
    <row r="718" spans="1:57">
      <c r="A718" s="11"/>
      <c r="B718" s="319"/>
      <c r="C718" s="11"/>
      <c r="D718" s="11"/>
      <c r="F718" s="11"/>
      <c r="G718" s="11"/>
      <c r="H718" s="11"/>
      <c r="I718" s="11"/>
      <c r="J718" s="360"/>
      <c r="K718" s="360"/>
      <c r="L718" s="11"/>
      <c r="M718" s="11"/>
      <c r="N718" s="11"/>
      <c r="O718" s="11"/>
      <c r="P718" s="11"/>
      <c r="T718" s="11"/>
      <c r="U718" s="11"/>
      <c r="Z718" s="11"/>
      <c r="AA718" s="11"/>
      <c r="AB718" s="11"/>
      <c r="AC718" s="11"/>
      <c r="AE718" s="1"/>
      <c r="AG718" s="1"/>
      <c r="AO718" s="1"/>
      <c r="AQ718" s="1"/>
      <c r="AS718" s="1"/>
      <c r="AX718" s="1"/>
      <c r="AY718" s="1"/>
      <c r="AZ718" s="1"/>
      <c r="BB718" s="1"/>
      <c r="BE718" s="1"/>
    </row>
    <row r="719" spans="1:57">
      <c r="A719" s="11"/>
      <c r="B719" s="319"/>
      <c r="C719" s="11"/>
      <c r="D719" s="11"/>
      <c r="F719" s="11"/>
      <c r="G719" s="11"/>
      <c r="H719" s="11"/>
      <c r="I719" s="11"/>
      <c r="J719" s="360"/>
      <c r="K719" s="360"/>
      <c r="L719" s="11"/>
      <c r="M719" s="11"/>
      <c r="N719" s="11"/>
      <c r="O719" s="11"/>
      <c r="P719" s="11"/>
      <c r="T719" s="11"/>
      <c r="U719" s="11"/>
      <c r="Z719" s="11"/>
      <c r="AA719" s="11"/>
      <c r="AB719" s="11"/>
      <c r="AC719" s="11"/>
      <c r="AE719" s="1"/>
      <c r="AG719" s="1"/>
      <c r="AO719" s="1"/>
      <c r="AQ719" s="1"/>
      <c r="AS719" s="1"/>
      <c r="AX719" s="1"/>
      <c r="AY719" s="1"/>
      <c r="AZ719" s="1"/>
      <c r="BB719" s="1"/>
      <c r="BE719" s="1"/>
    </row>
    <row r="720" spans="1:57">
      <c r="A720" s="11"/>
      <c r="B720" s="319"/>
      <c r="C720" s="11"/>
      <c r="D720" s="11"/>
      <c r="F720" s="11"/>
      <c r="G720" s="11"/>
      <c r="H720" s="11"/>
      <c r="I720" s="11"/>
      <c r="J720" s="360"/>
      <c r="K720" s="360"/>
      <c r="L720" s="11"/>
      <c r="M720" s="11"/>
      <c r="N720" s="11"/>
      <c r="O720" s="11"/>
      <c r="P720" s="11"/>
      <c r="T720" s="11"/>
      <c r="U720" s="11"/>
      <c r="Z720" s="11"/>
      <c r="AA720" s="11"/>
      <c r="AB720" s="11"/>
      <c r="AC720" s="11"/>
      <c r="AE720" s="1"/>
      <c r="AG720" s="1"/>
      <c r="AO720" s="1"/>
      <c r="AQ720" s="1"/>
      <c r="AS720" s="1"/>
      <c r="AX720" s="1"/>
      <c r="AY720" s="1"/>
      <c r="AZ720" s="1"/>
      <c r="BB720" s="1"/>
      <c r="BE720" s="1"/>
    </row>
    <row r="721" spans="1:57">
      <c r="A721" s="11"/>
      <c r="B721" s="319"/>
      <c r="C721" s="11"/>
      <c r="D721" s="11"/>
      <c r="F721" s="11"/>
      <c r="G721" s="11"/>
      <c r="H721" s="11"/>
      <c r="I721" s="11"/>
      <c r="J721" s="360"/>
      <c r="K721" s="360"/>
      <c r="L721" s="11"/>
      <c r="M721" s="11"/>
      <c r="N721" s="11"/>
      <c r="O721" s="11"/>
      <c r="P721" s="11"/>
      <c r="T721" s="11"/>
      <c r="U721" s="11"/>
      <c r="Z721" s="11"/>
      <c r="AA721" s="11"/>
      <c r="AB721" s="11"/>
      <c r="AC721" s="11"/>
      <c r="AE721" s="1"/>
      <c r="AG721" s="1"/>
      <c r="AO721" s="1"/>
      <c r="AQ721" s="1"/>
      <c r="AS721" s="1"/>
      <c r="AX721" s="1"/>
      <c r="AY721" s="1"/>
      <c r="AZ721" s="1"/>
      <c r="BB721" s="1"/>
      <c r="BE721" s="1"/>
    </row>
    <row r="722" spans="1:57">
      <c r="A722" s="11"/>
      <c r="B722" s="319"/>
      <c r="C722" s="11"/>
      <c r="D722" s="11"/>
      <c r="F722" s="11"/>
      <c r="G722" s="11"/>
      <c r="H722" s="11"/>
      <c r="I722" s="11"/>
      <c r="J722" s="360"/>
      <c r="K722" s="360"/>
      <c r="L722" s="11"/>
      <c r="M722" s="11"/>
      <c r="N722" s="11"/>
      <c r="O722" s="11"/>
      <c r="P722" s="11"/>
      <c r="T722" s="11"/>
      <c r="U722" s="11"/>
      <c r="Z722" s="11"/>
      <c r="AA722" s="11"/>
      <c r="AB722" s="11"/>
      <c r="AC722" s="11"/>
      <c r="AE722" s="1"/>
      <c r="AG722" s="1"/>
      <c r="AO722" s="1"/>
      <c r="AQ722" s="1"/>
      <c r="AS722" s="1"/>
      <c r="AX722" s="1"/>
      <c r="AY722" s="1"/>
      <c r="AZ722" s="1"/>
      <c r="BB722" s="1"/>
      <c r="BE722" s="1"/>
    </row>
    <row r="723" spans="1:57">
      <c r="A723" s="11"/>
      <c r="B723" s="319"/>
      <c r="C723" s="11"/>
      <c r="D723" s="11"/>
      <c r="F723" s="11"/>
      <c r="G723" s="11"/>
      <c r="H723" s="11"/>
      <c r="I723" s="11"/>
      <c r="J723" s="360"/>
      <c r="K723" s="360"/>
      <c r="L723" s="11"/>
      <c r="M723" s="11"/>
      <c r="N723" s="11"/>
      <c r="O723" s="11"/>
      <c r="P723" s="11"/>
      <c r="T723" s="11"/>
      <c r="U723" s="11"/>
      <c r="Z723" s="11"/>
      <c r="AA723" s="11"/>
      <c r="AB723" s="11"/>
      <c r="AC723" s="11"/>
      <c r="AE723" s="1"/>
      <c r="AG723" s="1"/>
      <c r="AO723" s="1"/>
      <c r="AQ723" s="1"/>
      <c r="AS723" s="1"/>
      <c r="AX723" s="1"/>
      <c r="AY723" s="1"/>
      <c r="AZ723" s="1"/>
      <c r="BB723" s="1"/>
      <c r="BE723" s="1"/>
    </row>
    <row r="724" spans="1:57">
      <c r="A724" s="11"/>
      <c r="B724" s="319"/>
      <c r="C724" s="11"/>
      <c r="D724" s="11"/>
      <c r="F724" s="11"/>
      <c r="G724" s="11"/>
      <c r="H724" s="11"/>
      <c r="I724" s="11"/>
      <c r="J724" s="360"/>
      <c r="K724" s="360"/>
      <c r="L724" s="11"/>
      <c r="M724" s="11"/>
      <c r="N724" s="11"/>
      <c r="O724" s="11"/>
      <c r="P724" s="11"/>
      <c r="T724" s="11"/>
      <c r="U724" s="11"/>
      <c r="Z724" s="11"/>
      <c r="AA724" s="11"/>
      <c r="AB724" s="11"/>
      <c r="AC724" s="11"/>
      <c r="AE724" s="1"/>
      <c r="AG724" s="1"/>
      <c r="AO724" s="1"/>
      <c r="AQ724" s="1"/>
      <c r="AS724" s="1"/>
      <c r="AX724" s="1"/>
      <c r="AY724" s="1"/>
      <c r="AZ724" s="1"/>
      <c r="BB724" s="1"/>
      <c r="BE724" s="1"/>
    </row>
    <row r="725" spans="1:57">
      <c r="A725" s="11"/>
      <c r="B725" s="319"/>
      <c r="C725" s="11"/>
      <c r="D725" s="11"/>
      <c r="F725" s="11"/>
      <c r="G725" s="11"/>
      <c r="H725" s="11"/>
      <c r="I725" s="11"/>
      <c r="J725" s="360"/>
      <c r="K725" s="360"/>
      <c r="L725" s="11"/>
      <c r="M725" s="11"/>
      <c r="N725" s="11"/>
      <c r="O725" s="11"/>
      <c r="P725" s="11"/>
      <c r="T725" s="11"/>
      <c r="U725" s="11"/>
      <c r="Z725" s="11"/>
      <c r="AA725" s="11"/>
      <c r="AB725" s="11"/>
      <c r="AC725" s="11"/>
      <c r="AE725" s="1"/>
      <c r="AG725" s="1"/>
      <c r="AO725" s="1"/>
      <c r="AQ725" s="1"/>
      <c r="AS725" s="1"/>
      <c r="AX725" s="1"/>
      <c r="AY725" s="1"/>
      <c r="AZ725" s="1"/>
      <c r="BB725" s="1"/>
      <c r="BE725" s="1"/>
    </row>
    <row r="726" spans="1:57">
      <c r="A726" s="11"/>
      <c r="B726" s="319"/>
      <c r="C726" s="11"/>
      <c r="D726" s="11"/>
      <c r="F726" s="11"/>
      <c r="G726" s="11"/>
      <c r="H726" s="11"/>
      <c r="I726" s="11"/>
      <c r="J726" s="360"/>
      <c r="K726" s="360"/>
      <c r="L726" s="11"/>
      <c r="M726" s="11"/>
      <c r="N726" s="11"/>
      <c r="O726" s="11"/>
      <c r="P726" s="11"/>
      <c r="T726" s="11"/>
      <c r="U726" s="11"/>
      <c r="Z726" s="11"/>
      <c r="AA726" s="11"/>
      <c r="AB726" s="11"/>
      <c r="AC726" s="11"/>
      <c r="AE726" s="1"/>
      <c r="AG726" s="1"/>
      <c r="AO726" s="1"/>
      <c r="AQ726" s="1"/>
      <c r="AS726" s="1"/>
      <c r="AX726" s="1"/>
      <c r="AY726" s="1"/>
      <c r="AZ726" s="1"/>
      <c r="BB726" s="1"/>
      <c r="BE726" s="1"/>
    </row>
    <row r="727" spans="1:57">
      <c r="A727" s="11"/>
      <c r="B727" s="319"/>
      <c r="C727" s="11"/>
      <c r="D727" s="11"/>
      <c r="F727" s="11"/>
      <c r="G727" s="11"/>
      <c r="H727" s="11"/>
      <c r="I727" s="11"/>
      <c r="J727" s="360"/>
      <c r="K727" s="360"/>
      <c r="L727" s="11"/>
      <c r="M727" s="11"/>
      <c r="N727" s="11"/>
      <c r="O727" s="11"/>
      <c r="P727" s="11"/>
      <c r="T727" s="11"/>
      <c r="U727" s="11"/>
      <c r="Z727" s="11"/>
      <c r="AA727" s="11"/>
      <c r="AB727" s="11"/>
      <c r="AC727" s="11"/>
      <c r="AE727" s="1"/>
      <c r="AG727" s="1"/>
      <c r="AO727" s="1"/>
      <c r="AQ727" s="1"/>
      <c r="AS727" s="1"/>
      <c r="AX727" s="1"/>
      <c r="AY727" s="1"/>
      <c r="AZ727" s="1"/>
      <c r="BB727" s="1"/>
      <c r="BE727" s="1"/>
    </row>
    <row r="728" spans="1:57">
      <c r="A728" s="11"/>
      <c r="B728" s="319"/>
      <c r="C728" s="11"/>
      <c r="D728" s="11"/>
      <c r="F728" s="11"/>
      <c r="G728" s="11"/>
      <c r="H728" s="11"/>
      <c r="I728" s="11"/>
      <c r="J728" s="360"/>
      <c r="K728" s="360"/>
      <c r="L728" s="11"/>
      <c r="M728" s="11"/>
      <c r="N728" s="11"/>
      <c r="O728" s="11"/>
      <c r="P728" s="11"/>
      <c r="T728" s="11"/>
      <c r="U728" s="11"/>
      <c r="Z728" s="11"/>
      <c r="AA728" s="11"/>
      <c r="AB728" s="11"/>
      <c r="AC728" s="11"/>
      <c r="AE728" s="1"/>
      <c r="AG728" s="1"/>
      <c r="AO728" s="1"/>
      <c r="AQ728" s="1"/>
      <c r="AS728" s="1"/>
      <c r="AX728" s="1"/>
      <c r="AY728" s="1"/>
      <c r="AZ728" s="1"/>
      <c r="BB728" s="1"/>
      <c r="BE728" s="1"/>
    </row>
    <row r="729" spans="1:57">
      <c r="A729" s="11"/>
      <c r="B729" s="319"/>
      <c r="C729" s="11"/>
      <c r="D729" s="11"/>
      <c r="F729" s="11"/>
      <c r="G729" s="11"/>
      <c r="H729" s="11"/>
      <c r="I729" s="11"/>
      <c r="J729" s="360"/>
      <c r="K729" s="360"/>
      <c r="L729" s="11"/>
      <c r="M729" s="11"/>
      <c r="N729" s="11"/>
      <c r="O729" s="11"/>
      <c r="P729" s="11"/>
      <c r="T729" s="11"/>
      <c r="U729" s="11"/>
      <c r="Z729" s="11"/>
      <c r="AA729" s="11"/>
      <c r="AB729" s="11"/>
      <c r="AC729" s="11"/>
      <c r="AE729" s="1"/>
      <c r="AG729" s="1"/>
      <c r="AO729" s="1"/>
      <c r="AQ729" s="1"/>
      <c r="AS729" s="1"/>
      <c r="AX729" s="1"/>
      <c r="AY729" s="1"/>
      <c r="AZ729" s="1"/>
      <c r="BB729" s="1"/>
      <c r="BE729" s="1"/>
    </row>
    <row r="730" spans="1:57">
      <c r="A730" s="11"/>
      <c r="B730" s="319"/>
      <c r="C730" s="11"/>
      <c r="D730" s="11"/>
      <c r="F730" s="11"/>
      <c r="G730" s="11"/>
      <c r="H730" s="11"/>
      <c r="I730" s="11"/>
      <c r="J730" s="360"/>
      <c r="K730" s="360"/>
      <c r="L730" s="11"/>
      <c r="M730" s="11"/>
      <c r="N730" s="11"/>
      <c r="O730" s="11"/>
      <c r="P730" s="11"/>
      <c r="T730" s="11"/>
      <c r="U730" s="11"/>
      <c r="Z730" s="11"/>
      <c r="AA730" s="11"/>
      <c r="AB730" s="11"/>
      <c r="AC730" s="11"/>
      <c r="AE730" s="1"/>
      <c r="AG730" s="1"/>
      <c r="AO730" s="1"/>
      <c r="AQ730" s="1"/>
      <c r="AS730" s="1"/>
      <c r="AX730" s="1"/>
      <c r="AY730" s="1"/>
      <c r="AZ730" s="1"/>
      <c r="BB730" s="1"/>
      <c r="BE730" s="1"/>
    </row>
    <row r="731" spans="1:57">
      <c r="A731" s="11"/>
      <c r="B731" s="319"/>
      <c r="C731" s="11"/>
      <c r="D731" s="11"/>
      <c r="F731" s="11"/>
      <c r="G731" s="11"/>
      <c r="H731" s="11"/>
      <c r="I731" s="11"/>
      <c r="J731" s="360"/>
      <c r="K731" s="360"/>
      <c r="L731" s="11"/>
      <c r="M731" s="11"/>
      <c r="N731" s="11"/>
      <c r="O731" s="11"/>
      <c r="P731" s="11"/>
      <c r="T731" s="11"/>
      <c r="U731" s="11"/>
      <c r="Z731" s="11"/>
      <c r="AA731" s="11"/>
      <c r="AB731" s="11"/>
      <c r="AC731" s="11"/>
      <c r="AE731" s="1"/>
      <c r="AG731" s="1"/>
      <c r="AO731" s="1"/>
      <c r="AQ731" s="1"/>
      <c r="AS731" s="1"/>
      <c r="AX731" s="1"/>
      <c r="AY731" s="1"/>
      <c r="AZ731" s="1"/>
      <c r="BB731" s="1"/>
      <c r="BE731" s="1"/>
    </row>
    <row r="732" spans="1:57">
      <c r="A732" s="11"/>
      <c r="B732" s="319"/>
      <c r="C732" s="11"/>
      <c r="D732" s="11"/>
      <c r="F732" s="11"/>
      <c r="G732" s="11"/>
      <c r="H732" s="11"/>
      <c r="I732" s="11"/>
      <c r="J732" s="360"/>
      <c r="K732" s="360"/>
      <c r="L732" s="11"/>
      <c r="M732" s="11"/>
      <c r="N732" s="11"/>
      <c r="O732" s="11"/>
      <c r="P732" s="11"/>
      <c r="T732" s="11"/>
      <c r="U732" s="11"/>
      <c r="Z732" s="11"/>
      <c r="AA732" s="11"/>
      <c r="AB732" s="11"/>
      <c r="AC732" s="11"/>
      <c r="AE732" s="1"/>
      <c r="AG732" s="1"/>
      <c r="AO732" s="1"/>
      <c r="AQ732" s="1"/>
      <c r="AS732" s="1"/>
      <c r="AX732" s="1"/>
      <c r="AY732" s="1"/>
      <c r="AZ732" s="1"/>
      <c r="BB732" s="1"/>
      <c r="BE732" s="1"/>
    </row>
    <row r="733" spans="1:57">
      <c r="A733" s="11"/>
      <c r="B733" s="319"/>
      <c r="C733" s="11"/>
      <c r="D733" s="11"/>
      <c r="F733" s="11"/>
      <c r="G733" s="11"/>
      <c r="H733" s="11"/>
      <c r="I733" s="11"/>
      <c r="J733" s="360"/>
      <c r="K733" s="360"/>
      <c r="L733" s="11"/>
      <c r="M733" s="11"/>
      <c r="N733" s="11"/>
      <c r="O733" s="11"/>
      <c r="P733" s="11"/>
      <c r="T733" s="11"/>
      <c r="U733" s="11"/>
      <c r="Z733" s="11"/>
      <c r="AA733" s="11"/>
      <c r="AB733" s="11"/>
      <c r="AC733" s="11"/>
      <c r="AE733" s="1"/>
      <c r="AG733" s="1"/>
      <c r="AO733" s="1"/>
      <c r="AQ733" s="1"/>
      <c r="AS733" s="1"/>
      <c r="AX733" s="1"/>
      <c r="AY733" s="1"/>
      <c r="AZ733" s="1"/>
      <c r="BB733" s="1"/>
      <c r="BE733" s="1"/>
    </row>
    <row r="734" spans="1:57">
      <c r="A734" s="11"/>
      <c r="B734" s="319"/>
      <c r="C734" s="11"/>
      <c r="D734" s="11"/>
      <c r="F734" s="11"/>
      <c r="G734" s="11"/>
      <c r="H734" s="11"/>
      <c r="I734" s="11"/>
      <c r="J734" s="360"/>
      <c r="K734" s="360"/>
      <c r="L734" s="11"/>
      <c r="M734" s="11"/>
      <c r="N734" s="11"/>
      <c r="O734" s="11"/>
      <c r="P734" s="11"/>
      <c r="T734" s="11"/>
      <c r="U734" s="11"/>
      <c r="Z734" s="11"/>
      <c r="AA734" s="11"/>
      <c r="AB734" s="11"/>
      <c r="AC734" s="11"/>
      <c r="AE734" s="1"/>
      <c r="AG734" s="1"/>
      <c r="AO734" s="1"/>
      <c r="AQ734" s="1"/>
      <c r="AS734" s="1"/>
      <c r="AX734" s="1"/>
      <c r="AY734" s="1"/>
      <c r="AZ734" s="1"/>
      <c r="BB734" s="1"/>
      <c r="BE734" s="1"/>
    </row>
    <row r="735" spans="1:57">
      <c r="A735" s="11"/>
      <c r="B735" s="319"/>
      <c r="C735" s="11"/>
      <c r="D735" s="11"/>
      <c r="F735" s="11"/>
      <c r="G735" s="11"/>
      <c r="H735" s="11"/>
      <c r="I735" s="11"/>
      <c r="J735" s="360"/>
      <c r="K735" s="360"/>
      <c r="L735" s="11"/>
      <c r="M735" s="11"/>
      <c r="N735" s="11"/>
      <c r="O735" s="11"/>
      <c r="P735" s="11"/>
      <c r="T735" s="11"/>
      <c r="U735" s="11"/>
      <c r="Z735" s="11"/>
      <c r="AA735" s="11"/>
      <c r="AB735" s="11"/>
      <c r="AC735" s="11"/>
      <c r="AE735" s="1"/>
      <c r="AG735" s="1"/>
      <c r="AO735" s="1"/>
      <c r="AQ735" s="1"/>
      <c r="AS735" s="1"/>
      <c r="AX735" s="1"/>
      <c r="AY735" s="1"/>
      <c r="AZ735" s="1"/>
      <c r="BB735" s="1"/>
      <c r="BE735" s="1"/>
    </row>
    <row r="736" spans="1:57">
      <c r="A736" s="11"/>
      <c r="B736" s="319"/>
      <c r="C736" s="11"/>
      <c r="D736" s="11"/>
      <c r="F736" s="11"/>
      <c r="G736" s="11"/>
      <c r="H736" s="11"/>
      <c r="I736" s="11"/>
      <c r="J736" s="360"/>
      <c r="K736" s="360"/>
      <c r="L736" s="11"/>
      <c r="M736" s="11"/>
      <c r="N736" s="11"/>
      <c r="O736" s="11"/>
      <c r="P736" s="11"/>
      <c r="T736" s="11"/>
      <c r="U736" s="11"/>
      <c r="Z736" s="11"/>
      <c r="AA736" s="11"/>
      <c r="AB736" s="11"/>
      <c r="AC736" s="11"/>
      <c r="AE736" s="1"/>
      <c r="AG736" s="1"/>
      <c r="AO736" s="1"/>
      <c r="AQ736" s="1"/>
      <c r="AS736" s="1"/>
      <c r="AX736" s="1"/>
      <c r="AY736" s="1"/>
      <c r="AZ736" s="1"/>
      <c r="BB736" s="1"/>
      <c r="BE736" s="1"/>
    </row>
    <row r="737" spans="1:57">
      <c r="A737" s="11"/>
      <c r="B737" s="319"/>
      <c r="C737" s="11"/>
      <c r="D737" s="11"/>
      <c r="F737" s="11"/>
      <c r="G737" s="11"/>
      <c r="H737" s="11"/>
      <c r="I737" s="11"/>
      <c r="J737" s="360"/>
      <c r="K737" s="360"/>
      <c r="L737" s="11"/>
      <c r="M737" s="11"/>
      <c r="N737" s="11"/>
      <c r="O737" s="11"/>
      <c r="P737" s="11"/>
      <c r="T737" s="11"/>
      <c r="U737" s="11"/>
      <c r="Z737" s="11"/>
      <c r="AA737" s="11"/>
      <c r="AB737" s="11"/>
      <c r="AC737" s="11"/>
      <c r="AE737" s="1"/>
      <c r="AG737" s="1"/>
      <c r="AO737" s="1"/>
      <c r="AQ737" s="1"/>
      <c r="AS737" s="1"/>
      <c r="AX737" s="1"/>
      <c r="AY737" s="1"/>
      <c r="AZ737" s="1"/>
      <c r="BB737" s="1"/>
      <c r="BE737" s="1"/>
    </row>
    <row r="738" spans="1:57">
      <c r="A738" s="11"/>
      <c r="B738" s="319"/>
      <c r="C738" s="11"/>
      <c r="D738" s="11"/>
      <c r="F738" s="11"/>
      <c r="G738" s="11"/>
      <c r="H738" s="11"/>
      <c r="I738" s="11"/>
      <c r="J738" s="360"/>
      <c r="K738" s="360"/>
      <c r="L738" s="11"/>
      <c r="M738" s="11"/>
      <c r="N738" s="11"/>
      <c r="O738" s="11"/>
      <c r="P738" s="11"/>
      <c r="T738" s="11"/>
      <c r="U738" s="11"/>
      <c r="Z738" s="11"/>
      <c r="AA738" s="11"/>
      <c r="AB738" s="11"/>
      <c r="AC738" s="11"/>
      <c r="AE738" s="1"/>
      <c r="AG738" s="1"/>
      <c r="AO738" s="1"/>
      <c r="AQ738" s="1"/>
      <c r="AS738" s="1"/>
      <c r="AX738" s="1"/>
      <c r="AY738" s="1"/>
      <c r="AZ738" s="1"/>
      <c r="BB738" s="1"/>
      <c r="BE738" s="1"/>
    </row>
    <row r="739" spans="1:57">
      <c r="A739" s="11"/>
      <c r="B739" s="319"/>
      <c r="C739" s="11"/>
      <c r="D739" s="11"/>
      <c r="F739" s="11"/>
      <c r="G739" s="11"/>
      <c r="H739" s="11"/>
      <c r="I739" s="11"/>
      <c r="J739" s="360"/>
      <c r="K739" s="360"/>
      <c r="L739" s="11"/>
      <c r="M739" s="11"/>
      <c r="N739" s="11"/>
      <c r="O739" s="11"/>
      <c r="P739" s="11"/>
      <c r="T739" s="11"/>
      <c r="U739" s="11"/>
      <c r="Z739" s="11"/>
      <c r="AA739" s="11"/>
      <c r="AB739" s="11"/>
      <c r="AC739" s="11"/>
      <c r="AE739" s="1"/>
      <c r="AG739" s="1"/>
      <c r="AO739" s="1"/>
      <c r="AQ739" s="1"/>
      <c r="AS739" s="1"/>
      <c r="AX739" s="1"/>
      <c r="AY739" s="1"/>
      <c r="AZ739" s="1"/>
      <c r="BB739" s="1"/>
      <c r="BE739" s="1"/>
    </row>
    <row r="740" spans="1:57">
      <c r="A740" s="11"/>
      <c r="B740" s="319"/>
      <c r="C740" s="11"/>
      <c r="D740" s="11"/>
      <c r="F740" s="11"/>
      <c r="G740" s="11"/>
      <c r="H740" s="11"/>
      <c r="I740" s="11"/>
      <c r="J740" s="360"/>
      <c r="K740" s="360"/>
      <c r="L740" s="11"/>
      <c r="M740" s="11"/>
      <c r="N740" s="11"/>
      <c r="O740" s="11"/>
      <c r="P740" s="11"/>
      <c r="T740" s="11"/>
      <c r="U740" s="11"/>
      <c r="Z740" s="11"/>
      <c r="AA740" s="11"/>
      <c r="AB740" s="11"/>
      <c r="AC740" s="11"/>
      <c r="AE740" s="1"/>
      <c r="AG740" s="1"/>
      <c r="AO740" s="1"/>
      <c r="AQ740" s="1"/>
      <c r="AS740" s="1"/>
      <c r="AX740" s="1"/>
      <c r="AY740" s="1"/>
      <c r="AZ740" s="1"/>
      <c r="BB740" s="1"/>
      <c r="BE740" s="1"/>
    </row>
    <row r="741" spans="1:57">
      <c r="A741" s="11"/>
      <c r="B741" s="319"/>
      <c r="C741" s="11"/>
      <c r="D741" s="11"/>
      <c r="F741" s="11"/>
      <c r="G741" s="11"/>
      <c r="H741" s="11"/>
      <c r="I741" s="11"/>
      <c r="J741" s="360"/>
      <c r="K741" s="360"/>
      <c r="L741" s="11"/>
      <c r="M741" s="11"/>
      <c r="N741" s="11"/>
      <c r="O741" s="11"/>
      <c r="P741" s="11"/>
      <c r="T741" s="11"/>
      <c r="U741" s="11"/>
      <c r="Z741" s="11"/>
      <c r="AA741" s="11"/>
      <c r="AB741" s="11"/>
      <c r="AC741" s="11"/>
      <c r="AE741" s="1"/>
      <c r="AG741" s="1"/>
      <c r="AO741" s="1"/>
      <c r="AQ741" s="1"/>
      <c r="AS741" s="1"/>
      <c r="AX741" s="1"/>
      <c r="AY741" s="1"/>
      <c r="AZ741" s="1"/>
      <c r="BB741" s="1"/>
      <c r="BE741" s="1"/>
    </row>
    <row r="742" spans="1:57">
      <c r="A742" s="11"/>
      <c r="B742" s="319"/>
      <c r="C742" s="11"/>
      <c r="D742" s="11"/>
      <c r="F742" s="11"/>
      <c r="G742" s="11"/>
      <c r="H742" s="11"/>
      <c r="I742" s="11"/>
      <c r="J742" s="360"/>
      <c r="K742" s="360"/>
      <c r="L742" s="11"/>
      <c r="M742" s="11"/>
      <c r="N742" s="11"/>
      <c r="O742" s="11"/>
      <c r="P742" s="11"/>
      <c r="T742" s="11"/>
      <c r="U742" s="11"/>
      <c r="Z742" s="11"/>
      <c r="AA742" s="11"/>
      <c r="AB742" s="11"/>
      <c r="AC742" s="11"/>
      <c r="AE742" s="1"/>
      <c r="AG742" s="1"/>
      <c r="AO742" s="1"/>
      <c r="AQ742" s="1"/>
      <c r="AS742" s="1"/>
      <c r="AX742" s="1"/>
      <c r="AY742" s="1"/>
      <c r="AZ742" s="1"/>
      <c r="BB742" s="1"/>
      <c r="BE742" s="1"/>
    </row>
    <row r="743" spans="1:57">
      <c r="A743" s="11"/>
      <c r="B743" s="319"/>
      <c r="C743" s="11"/>
      <c r="D743" s="11"/>
      <c r="F743" s="11"/>
      <c r="G743" s="11"/>
      <c r="H743" s="11"/>
      <c r="I743" s="11"/>
      <c r="J743" s="360"/>
      <c r="K743" s="360"/>
      <c r="L743" s="11"/>
      <c r="M743" s="11"/>
      <c r="N743" s="11"/>
      <c r="O743" s="11"/>
      <c r="P743" s="11"/>
      <c r="T743" s="11"/>
      <c r="U743" s="11"/>
      <c r="Z743" s="11"/>
      <c r="AA743" s="11"/>
      <c r="AB743" s="11"/>
      <c r="AC743" s="11"/>
      <c r="AE743" s="1"/>
      <c r="AG743" s="1"/>
      <c r="AO743" s="1"/>
      <c r="AQ743" s="1"/>
      <c r="AS743" s="1"/>
      <c r="AX743" s="1"/>
      <c r="AY743" s="1"/>
      <c r="AZ743" s="1"/>
      <c r="BB743" s="1"/>
      <c r="BE743" s="1"/>
    </row>
    <row r="744" spans="1:57">
      <c r="A744" s="11"/>
      <c r="B744" s="319"/>
      <c r="C744" s="11"/>
      <c r="D744" s="11"/>
      <c r="F744" s="11"/>
      <c r="G744" s="11"/>
      <c r="H744" s="11"/>
      <c r="I744" s="11"/>
      <c r="J744" s="360"/>
      <c r="K744" s="360"/>
      <c r="L744" s="11"/>
      <c r="M744" s="11"/>
      <c r="N744" s="11"/>
      <c r="O744" s="11"/>
      <c r="P744" s="11"/>
      <c r="T744" s="11"/>
      <c r="U744" s="11"/>
      <c r="Z744" s="11"/>
      <c r="AA744" s="11"/>
      <c r="AB744" s="11"/>
      <c r="AC744" s="11"/>
      <c r="AE744" s="1"/>
      <c r="AG744" s="1"/>
      <c r="AO744" s="1"/>
      <c r="AQ744" s="1"/>
      <c r="AS744" s="1"/>
      <c r="AX744" s="1"/>
      <c r="AY744" s="1"/>
      <c r="AZ744" s="1"/>
      <c r="BB744" s="1"/>
      <c r="BE744" s="1"/>
    </row>
    <row r="745" spans="1:57">
      <c r="A745" s="11"/>
      <c r="B745" s="319"/>
      <c r="C745" s="11"/>
      <c r="D745" s="11"/>
      <c r="F745" s="11"/>
      <c r="G745" s="11"/>
      <c r="H745" s="11"/>
      <c r="I745" s="11"/>
      <c r="J745" s="360"/>
      <c r="K745" s="360"/>
      <c r="L745" s="11"/>
      <c r="M745" s="11"/>
      <c r="N745" s="11"/>
      <c r="O745" s="11"/>
      <c r="P745" s="11"/>
      <c r="T745" s="11"/>
      <c r="U745" s="11"/>
      <c r="Z745" s="11"/>
      <c r="AA745" s="11"/>
      <c r="AB745" s="11"/>
      <c r="AC745" s="11"/>
      <c r="AE745" s="1"/>
      <c r="AG745" s="1"/>
      <c r="AO745" s="1"/>
      <c r="AQ745" s="1"/>
      <c r="AS745" s="1"/>
      <c r="AX745" s="1"/>
      <c r="AY745" s="1"/>
      <c r="AZ745" s="1"/>
      <c r="BB745" s="1"/>
      <c r="BE745" s="1"/>
    </row>
    <row r="746" spans="1:57">
      <c r="A746" s="11"/>
      <c r="B746" s="319"/>
      <c r="C746" s="11"/>
      <c r="D746" s="11"/>
      <c r="F746" s="11"/>
      <c r="G746" s="11"/>
      <c r="H746" s="11"/>
      <c r="I746" s="11"/>
      <c r="J746" s="360"/>
      <c r="K746" s="360"/>
      <c r="L746" s="11"/>
      <c r="M746" s="11"/>
      <c r="N746" s="11"/>
      <c r="O746" s="11"/>
      <c r="P746" s="11"/>
      <c r="T746" s="11"/>
      <c r="U746" s="11"/>
      <c r="Z746" s="11"/>
      <c r="AA746" s="11"/>
      <c r="AB746" s="11"/>
      <c r="AC746" s="11"/>
      <c r="AE746" s="1"/>
      <c r="AG746" s="1"/>
      <c r="AO746" s="1"/>
      <c r="AQ746" s="1"/>
      <c r="AS746" s="1"/>
      <c r="AX746" s="1"/>
      <c r="AY746" s="1"/>
      <c r="AZ746" s="1"/>
      <c r="BB746" s="1"/>
      <c r="BE746" s="1"/>
    </row>
    <row r="747" spans="1:57">
      <c r="A747" s="11"/>
      <c r="B747" s="319"/>
      <c r="C747" s="11"/>
      <c r="D747" s="11"/>
      <c r="F747" s="11"/>
      <c r="G747" s="11"/>
      <c r="H747" s="11"/>
      <c r="I747" s="11"/>
      <c r="J747" s="360"/>
      <c r="K747" s="360"/>
      <c r="L747" s="11"/>
      <c r="M747" s="11"/>
      <c r="N747" s="11"/>
      <c r="O747" s="11"/>
      <c r="P747" s="11"/>
      <c r="T747" s="11"/>
      <c r="U747" s="11"/>
      <c r="Z747" s="11"/>
      <c r="AA747" s="11"/>
      <c r="AB747" s="11"/>
      <c r="AC747" s="11"/>
      <c r="AE747" s="1"/>
      <c r="AG747" s="1"/>
      <c r="AO747" s="1"/>
      <c r="AQ747" s="1"/>
      <c r="AS747" s="1"/>
      <c r="AX747" s="1"/>
      <c r="AY747" s="1"/>
      <c r="AZ747" s="1"/>
      <c r="BB747" s="1"/>
      <c r="BE747" s="1"/>
    </row>
    <row r="748" spans="1:57">
      <c r="A748" s="11"/>
      <c r="B748" s="319"/>
      <c r="C748" s="11"/>
      <c r="D748" s="11"/>
      <c r="F748" s="11"/>
      <c r="G748" s="11"/>
      <c r="H748" s="11"/>
      <c r="I748" s="11"/>
      <c r="J748" s="360"/>
      <c r="K748" s="360"/>
      <c r="L748" s="11"/>
      <c r="M748" s="11"/>
      <c r="N748" s="11"/>
      <c r="O748" s="11"/>
      <c r="P748" s="11"/>
      <c r="T748" s="11"/>
      <c r="U748" s="11"/>
      <c r="Z748" s="11"/>
      <c r="AA748" s="11"/>
      <c r="AB748" s="11"/>
      <c r="AC748" s="11"/>
      <c r="AE748" s="1"/>
      <c r="AG748" s="1"/>
      <c r="AO748" s="1"/>
      <c r="AQ748" s="1"/>
      <c r="AS748" s="1"/>
      <c r="AX748" s="1"/>
      <c r="AY748" s="1"/>
      <c r="AZ748" s="1"/>
      <c r="BB748" s="1"/>
      <c r="BE748" s="1"/>
    </row>
    <row r="749" spans="1:57">
      <c r="A749" s="11"/>
      <c r="B749" s="319"/>
      <c r="C749" s="11"/>
      <c r="D749" s="11"/>
      <c r="F749" s="11"/>
      <c r="G749" s="11"/>
      <c r="H749" s="11"/>
      <c r="I749" s="11"/>
      <c r="J749" s="360"/>
      <c r="K749" s="360"/>
      <c r="L749" s="11"/>
      <c r="M749" s="11"/>
      <c r="N749" s="11"/>
      <c r="O749" s="11"/>
      <c r="P749" s="11"/>
      <c r="T749" s="11"/>
      <c r="U749" s="11"/>
      <c r="Z749" s="11"/>
      <c r="AA749" s="11"/>
      <c r="AB749" s="11"/>
      <c r="AC749" s="11"/>
      <c r="AE749" s="1"/>
      <c r="AG749" s="1"/>
      <c r="AO749" s="1"/>
      <c r="AQ749" s="1"/>
      <c r="AS749" s="1"/>
      <c r="AX749" s="1"/>
      <c r="AY749" s="1"/>
      <c r="AZ749" s="1"/>
      <c r="BB749" s="1"/>
      <c r="BE749" s="1"/>
    </row>
    <row r="750" spans="1:57">
      <c r="A750" s="11"/>
      <c r="B750" s="319"/>
      <c r="C750" s="11"/>
      <c r="D750" s="11"/>
      <c r="F750" s="11"/>
      <c r="G750" s="11"/>
      <c r="H750" s="11"/>
      <c r="I750" s="11"/>
      <c r="J750" s="360"/>
      <c r="K750" s="360"/>
      <c r="L750" s="11"/>
      <c r="M750" s="11"/>
      <c r="N750" s="11"/>
      <c r="O750" s="11"/>
      <c r="P750" s="11"/>
      <c r="T750" s="11"/>
      <c r="U750" s="11"/>
      <c r="Z750" s="11"/>
      <c r="AA750" s="11"/>
      <c r="AB750" s="11"/>
      <c r="AC750" s="11"/>
      <c r="AE750" s="1"/>
      <c r="AG750" s="1"/>
      <c r="AO750" s="1"/>
      <c r="AQ750" s="1"/>
      <c r="AS750" s="1"/>
      <c r="AX750" s="1"/>
      <c r="AY750" s="1"/>
      <c r="AZ750" s="1"/>
      <c r="BB750" s="1"/>
      <c r="BE750" s="1"/>
    </row>
    <row r="751" spans="1:57">
      <c r="A751" s="11"/>
      <c r="B751" s="319"/>
      <c r="C751" s="11"/>
      <c r="D751" s="11"/>
      <c r="F751" s="11"/>
      <c r="G751" s="11"/>
      <c r="H751" s="11"/>
      <c r="I751" s="11"/>
      <c r="J751" s="360"/>
      <c r="K751" s="360"/>
      <c r="L751" s="11"/>
      <c r="M751" s="11"/>
      <c r="N751" s="11"/>
      <c r="O751" s="11"/>
      <c r="P751" s="11"/>
      <c r="T751" s="11"/>
      <c r="U751" s="11"/>
      <c r="Z751" s="11"/>
      <c r="AA751" s="11"/>
      <c r="AB751" s="11"/>
      <c r="AC751" s="11"/>
    </row>
    <row r="752" spans="1:57">
      <c r="A752" s="11"/>
      <c r="B752" s="319"/>
      <c r="C752" s="11"/>
      <c r="D752" s="11"/>
      <c r="F752" s="11"/>
      <c r="G752" s="11"/>
      <c r="H752" s="11"/>
      <c r="I752" s="11"/>
      <c r="J752" s="360"/>
      <c r="K752" s="360"/>
      <c r="L752" s="11"/>
      <c r="M752" s="11"/>
      <c r="N752" s="11"/>
      <c r="O752" s="11"/>
      <c r="P752" s="11"/>
      <c r="T752" s="11"/>
      <c r="U752" s="11"/>
      <c r="Z752" s="11"/>
      <c r="AA752" s="11"/>
      <c r="AB752" s="11"/>
      <c r="AC752" s="11"/>
    </row>
    <row r="753" spans="1:29">
      <c r="A753" s="11"/>
      <c r="B753" s="319"/>
      <c r="C753" s="11"/>
      <c r="D753" s="11"/>
      <c r="F753" s="11"/>
      <c r="G753" s="11"/>
      <c r="H753" s="11"/>
      <c r="I753" s="11"/>
      <c r="J753" s="360"/>
      <c r="K753" s="360"/>
      <c r="L753" s="11"/>
      <c r="M753" s="11"/>
      <c r="N753" s="11"/>
      <c r="O753" s="11"/>
      <c r="P753" s="11"/>
      <c r="T753" s="11"/>
      <c r="U753" s="11"/>
      <c r="Z753" s="11"/>
      <c r="AA753" s="11"/>
      <c r="AB753" s="11"/>
      <c r="AC753" s="11"/>
    </row>
    <row r="754" spans="1:29">
      <c r="A754" s="11"/>
      <c r="B754" s="319"/>
      <c r="C754" s="11"/>
      <c r="D754" s="11"/>
      <c r="F754" s="11"/>
      <c r="G754" s="11"/>
      <c r="H754" s="11"/>
      <c r="I754" s="11"/>
      <c r="J754" s="360"/>
      <c r="K754" s="360"/>
      <c r="L754" s="11"/>
      <c r="M754" s="11"/>
      <c r="N754" s="11"/>
      <c r="O754" s="11"/>
      <c r="P754" s="11"/>
      <c r="T754" s="11"/>
      <c r="U754" s="11"/>
      <c r="Z754" s="11"/>
      <c r="AA754" s="11"/>
      <c r="AB754" s="11"/>
      <c r="AC754" s="11"/>
    </row>
    <row r="755" spans="1:29">
      <c r="A755" s="11"/>
      <c r="B755" s="319"/>
      <c r="C755" s="11"/>
      <c r="D755" s="11"/>
      <c r="F755" s="11"/>
      <c r="G755" s="11"/>
      <c r="H755" s="11"/>
      <c r="I755" s="11"/>
      <c r="J755" s="360"/>
      <c r="K755" s="360"/>
      <c r="L755" s="11"/>
      <c r="M755" s="11"/>
      <c r="N755" s="11"/>
      <c r="O755" s="11"/>
      <c r="P755" s="11"/>
      <c r="T755" s="11"/>
      <c r="U755" s="11"/>
      <c r="Z755" s="11"/>
      <c r="AA755" s="11"/>
      <c r="AB755" s="11"/>
      <c r="AC755" s="11"/>
    </row>
    <row r="756" spans="1:29">
      <c r="A756" s="11"/>
      <c r="B756" s="319"/>
      <c r="C756" s="11"/>
      <c r="D756" s="11"/>
      <c r="F756" s="11"/>
      <c r="G756" s="11"/>
      <c r="H756" s="11"/>
      <c r="I756" s="11"/>
      <c r="J756" s="360"/>
      <c r="K756" s="360"/>
      <c r="L756" s="11"/>
      <c r="M756" s="11"/>
      <c r="N756" s="11"/>
      <c r="O756" s="11"/>
      <c r="P756" s="11"/>
      <c r="T756" s="11"/>
      <c r="U756" s="11"/>
      <c r="Z756" s="11"/>
      <c r="AA756" s="11"/>
      <c r="AB756" s="11"/>
      <c r="AC756" s="11"/>
    </row>
    <row r="757" spans="1:29">
      <c r="A757" s="11"/>
      <c r="B757" s="319"/>
      <c r="C757" s="11"/>
      <c r="D757" s="11"/>
      <c r="F757" s="11"/>
      <c r="G757" s="11"/>
      <c r="H757" s="11"/>
      <c r="I757" s="11"/>
      <c r="J757" s="360"/>
      <c r="K757" s="360"/>
      <c r="L757" s="11"/>
      <c r="M757" s="11"/>
      <c r="N757" s="11"/>
      <c r="O757" s="11"/>
      <c r="P757" s="11"/>
      <c r="T757" s="11"/>
      <c r="U757" s="11"/>
      <c r="Z757" s="11"/>
      <c r="AA757" s="11"/>
      <c r="AB757" s="11"/>
      <c r="AC757" s="11"/>
    </row>
    <row r="758" spans="1:29">
      <c r="A758" s="11"/>
      <c r="B758" s="319"/>
      <c r="C758" s="11"/>
      <c r="D758" s="11"/>
      <c r="F758" s="11"/>
      <c r="G758" s="11"/>
      <c r="H758" s="11"/>
      <c r="I758" s="11"/>
      <c r="J758" s="360"/>
      <c r="K758" s="360"/>
      <c r="L758" s="11"/>
      <c r="M758" s="11"/>
      <c r="N758" s="11"/>
      <c r="O758" s="11"/>
      <c r="P758" s="11"/>
      <c r="T758" s="11"/>
      <c r="U758" s="11"/>
      <c r="Z758" s="11"/>
      <c r="AA758" s="11"/>
      <c r="AB758" s="11"/>
      <c r="AC758" s="11"/>
    </row>
    <row r="759" spans="1:29">
      <c r="A759" s="11"/>
      <c r="B759" s="319"/>
      <c r="C759" s="11"/>
      <c r="D759" s="11"/>
      <c r="F759" s="11"/>
      <c r="G759" s="11"/>
      <c r="H759" s="11"/>
      <c r="I759" s="11"/>
      <c r="J759" s="360"/>
      <c r="K759" s="360"/>
      <c r="L759" s="11"/>
      <c r="M759" s="11"/>
      <c r="N759" s="11"/>
      <c r="O759" s="11"/>
      <c r="P759" s="11"/>
      <c r="T759" s="11"/>
      <c r="U759" s="11"/>
      <c r="Z759" s="11"/>
      <c r="AA759" s="11"/>
      <c r="AB759" s="11"/>
      <c r="AC759" s="11"/>
    </row>
    <row r="760" spans="1:29">
      <c r="A760" s="11"/>
      <c r="B760" s="319"/>
      <c r="C760" s="11"/>
      <c r="D760" s="11"/>
      <c r="F760" s="11"/>
      <c r="G760" s="11"/>
      <c r="H760" s="11"/>
      <c r="I760" s="11"/>
      <c r="J760" s="360"/>
      <c r="K760" s="360"/>
      <c r="L760" s="11"/>
      <c r="M760" s="11"/>
      <c r="N760" s="11"/>
      <c r="O760" s="11"/>
      <c r="P760" s="11"/>
      <c r="T760" s="11"/>
      <c r="U760" s="11"/>
      <c r="Z760" s="11"/>
      <c r="AA760" s="11"/>
      <c r="AB760" s="11"/>
      <c r="AC760" s="11"/>
    </row>
    <row r="761" spans="1:29">
      <c r="A761" s="11"/>
      <c r="B761" s="319"/>
      <c r="C761" s="11"/>
      <c r="D761" s="11"/>
      <c r="F761" s="11"/>
      <c r="G761" s="11"/>
      <c r="H761" s="11"/>
      <c r="I761" s="11"/>
      <c r="J761" s="360"/>
      <c r="K761" s="360"/>
      <c r="L761" s="11"/>
      <c r="M761" s="11"/>
      <c r="N761" s="11"/>
      <c r="O761" s="11"/>
      <c r="P761" s="11"/>
      <c r="T761" s="11"/>
      <c r="U761" s="11"/>
      <c r="Z761" s="11"/>
      <c r="AA761" s="11"/>
      <c r="AB761" s="11"/>
      <c r="AC761" s="11"/>
    </row>
    <row r="762" spans="1:29">
      <c r="A762" s="11"/>
      <c r="B762" s="319"/>
      <c r="C762" s="11"/>
      <c r="D762" s="11"/>
      <c r="F762" s="11"/>
      <c r="G762" s="11"/>
      <c r="H762" s="11"/>
      <c r="I762" s="11"/>
      <c r="J762" s="360"/>
      <c r="K762" s="360"/>
      <c r="L762" s="11"/>
      <c r="M762" s="11"/>
      <c r="N762" s="11"/>
      <c r="O762" s="11"/>
      <c r="P762" s="11"/>
      <c r="T762" s="11"/>
      <c r="U762" s="11"/>
      <c r="Z762" s="11"/>
      <c r="AA762" s="11"/>
      <c r="AB762" s="11"/>
      <c r="AC762" s="11"/>
    </row>
    <row r="763" spans="1:29">
      <c r="A763" s="11"/>
      <c r="B763" s="319"/>
      <c r="C763" s="11"/>
      <c r="D763" s="11"/>
      <c r="F763" s="11"/>
      <c r="G763" s="11"/>
      <c r="H763" s="11"/>
      <c r="I763" s="11"/>
      <c r="J763" s="360"/>
      <c r="K763" s="360"/>
      <c r="L763" s="11"/>
      <c r="M763" s="11"/>
      <c r="N763" s="11"/>
      <c r="O763" s="11"/>
      <c r="P763" s="11"/>
      <c r="T763" s="11"/>
      <c r="U763" s="11"/>
      <c r="Z763" s="11"/>
      <c r="AA763" s="11"/>
      <c r="AB763" s="11"/>
      <c r="AC763" s="11"/>
    </row>
    <row r="764" spans="1:29">
      <c r="A764" s="11"/>
      <c r="B764" s="319"/>
      <c r="C764" s="11"/>
      <c r="D764" s="11"/>
      <c r="F764" s="11"/>
      <c r="G764" s="11"/>
      <c r="H764" s="11"/>
      <c r="I764" s="11"/>
      <c r="J764" s="360"/>
      <c r="K764" s="360"/>
      <c r="L764" s="11"/>
      <c r="M764" s="11"/>
      <c r="N764" s="11"/>
      <c r="O764" s="11"/>
      <c r="P764" s="11"/>
      <c r="T764" s="11"/>
      <c r="U764" s="11"/>
      <c r="Z764" s="11"/>
      <c r="AA764" s="11"/>
      <c r="AB764" s="11"/>
      <c r="AC764" s="11"/>
    </row>
    <row r="765" spans="1:29">
      <c r="A765" s="11"/>
      <c r="B765" s="319"/>
      <c r="C765" s="11"/>
      <c r="D765" s="11"/>
      <c r="F765" s="11"/>
      <c r="G765" s="11"/>
      <c r="H765" s="11"/>
      <c r="I765" s="11"/>
      <c r="J765" s="360"/>
      <c r="K765" s="360"/>
      <c r="L765" s="11"/>
      <c r="M765" s="11"/>
      <c r="N765" s="11"/>
      <c r="O765" s="11"/>
      <c r="P765" s="11"/>
      <c r="T765" s="11"/>
      <c r="U765" s="11"/>
      <c r="Z765" s="11"/>
      <c r="AA765" s="11"/>
      <c r="AB765" s="11"/>
      <c r="AC765" s="11"/>
    </row>
    <row r="766" spans="1:29">
      <c r="A766" s="11"/>
      <c r="B766" s="319"/>
      <c r="C766" s="11"/>
      <c r="D766" s="11"/>
      <c r="F766" s="11"/>
      <c r="G766" s="11"/>
      <c r="H766" s="11"/>
      <c r="I766" s="11"/>
      <c r="J766" s="360"/>
      <c r="K766" s="360"/>
      <c r="L766" s="11"/>
      <c r="M766" s="11"/>
      <c r="N766" s="11"/>
      <c r="O766" s="11"/>
      <c r="P766" s="11"/>
      <c r="T766" s="11"/>
      <c r="U766" s="11"/>
      <c r="Z766" s="11"/>
      <c r="AA766" s="11"/>
      <c r="AB766" s="11"/>
      <c r="AC766" s="11"/>
    </row>
    <row r="767" spans="1:29">
      <c r="A767" s="11"/>
      <c r="B767" s="319"/>
      <c r="C767" s="11"/>
      <c r="D767" s="11"/>
      <c r="F767" s="11"/>
      <c r="G767" s="11"/>
      <c r="H767" s="11"/>
      <c r="I767" s="11"/>
      <c r="J767" s="360"/>
      <c r="K767" s="360"/>
      <c r="L767" s="11"/>
      <c r="M767" s="11"/>
      <c r="N767" s="11"/>
      <c r="O767" s="11"/>
      <c r="P767" s="11"/>
      <c r="T767" s="11"/>
      <c r="U767" s="11"/>
      <c r="Z767" s="11"/>
      <c r="AA767" s="11"/>
      <c r="AB767" s="11"/>
      <c r="AC767" s="11"/>
    </row>
    <row r="768" spans="1:29">
      <c r="A768" s="11"/>
      <c r="B768" s="319"/>
      <c r="C768" s="11"/>
      <c r="D768" s="11"/>
      <c r="F768" s="11"/>
      <c r="G768" s="11"/>
      <c r="H768" s="11"/>
      <c r="I768" s="11"/>
      <c r="J768" s="360"/>
      <c r="K768" s="360"/>
      <c r="L768" s="11"/>
      <c r="M768" s="11"/>
      <c r="N768" s="11"/>
      <c r="O768" s="11"/>
      <c r="P768" s="11"/>
      <c r="T768" s="11"/>
      <c r="U768" s="11"/>
      <c r="Z768" s="11"/>
      <c r="AA768" s="11"/>
      <c r="AB768" s="11"/>
      <c r="AC768" s="11"/>
    </row>
    <row r="769" spans="1:29">
      <c r="A769" s="11"/>
      <c r="B769" s="319"/>
      <c r="C769" s="11"/>
      <c r="D769" s="11"/>
      <c r="F769" s="11"/>
      <c r="G769" s="11"/>
      <c r="H769" s="11"/>
      <c r="I769" s="11"/>
      <c r="J769" s="360"/>
      <c r="K769" s="360"/>
      <c r="L769" s="11"/>
      <c r="M769" s="11"/>
      <c r="N769" s="11"/>
      <c r="O769" s="11"/>
      <c r="P769" s="11"/>
      <c r="T769" s="11"/>
      <c r="U769" s="11"/>
      <c r="Z769" s="11"/>
      <c r="AA769" s="11"/>
      <c r="AB769" s="11"/>
      <c r="AC769" s="11"/>
    </row>
    <row r="770" spans="1:29">
      <c r="A770" s="11"/>
      <c r="B770" s="319"/>
      <c r="C770" s="11"/>
      <c r="D770" s="11"/>
      <c r="F770" s="11"/>
      <c r="G770" s="11"/>
      <c r="H770" s="11"/>
      <c r="I770" s="11"/>
      <c r="J770" s="360"/>
      <c r="K770" s="360"/>
      <c r="L770" s="11"/>
      <c r="M770" s="11"/>
      <c r="N770" s="11"/>
      <c r="O770" s="11"/>
      <c r="P770" s="11"/>
      <c r="T770" s="11"/>
      <c r="U770" s="11"/>
      <c r="Z770" s="11"/>
      <c r="AA770" s="11"/>
      <c r="AB770" s="11"/>
      <c r="AC770" s="11"/>
    </row>
    <row r="771" spans="1:29">
      <c r="A771" s="11"/>
      <c r="B771" s="319"/>
      <c r="C771" s="11"/>
      <c r="D771" s="11"/>
      <c r="F771" s="11"/>
      <c r="G771" s="11"/>
      <c r="H771" s="11"/>
      <c r="I771" s="11"/>
      <c r="J771" s="360"/>
      <c r="K771" s="360"/>
      <c r="L771" s="11"/>
      <c r="M771" s="11"/>
      <c r="N771" s="11"/>
      <c r="O771" s="11"/>
      <c r="P771" s="11"/>
      <c r="T771" s="11"/>
      <c r="U771" s="11"/>
      <c r="Z771" s="11"/>
      <c r="AA771" s="11"/>
      <c r="AB771" s="11"/>
      <c r="AC771" s="11"/>
    </row>
    <row r="772" spans="1:29">
      <c r="A772" s="11"/>
      <c r="B772" s="319"/>
      <c r="C772" s="11"/>
      <c r="D772" s="11"/>
      <c r="F772" s="11"/>
      <c r="G772" s="11"/>
      <c r="H772" s="11"/>
      <c r="I772" s="11"/>
      <c r="J772" s="360"/>
      <c r="K772" s="360"/>
      <c r="L772" s="11"/>
      <c r="M772" s="11"/>
      <c r="N772" s="11"/>
      <c r="O772" s="11"/>
      <c r="P772" s="11"/>
      <c r="T772" s="11"/>
      <c r="U772" s="11"/>
      <c r="Z772" s="11"/>
      <c r="AA772" s="11"/>
      <c r="AB772" s="11"/>
      <c r="AC772" s="11"/>
    </row>
    <row r="773" spans="1:29">
      <c r="A773" s="11"/>
      <c r="B773" s="319"/>
      <c r="C773" s="11"/>
      <c r="D773" s="11"/>
      <c r="F773" s="11"/>
      <c r="G773" s="11"/>
      <c r="H773" s="11"/>
      <c r="I773" s="11"/>
      <c r="J773" s="360"/>
      <c r="K773" s="360"/>
      <c r="L773" s="11"/>
      <c r="M773" s="11"/>
      <c r="N773" s="11"/>
      <c r="O773" s="11"/>
      <c r="P773" s="11"/>
      <c r="T773" s="11"/>
      <c r="U773" s="11"/>
      <c r="Z773" s="11"/>
      <c r="AA773" s="11"/>
      <c r="AB773" s="11"/>
      <c r="AC773" s="11"/>
    </row>
    <row r="774" spans="1:29">
      <c r="A774" s="11"/>
      <c r="B774" s="319"/>
      <c r="C774" s="11"/>
      <c r="D774" s="11"/>
      <c r="F774" s="11"/>
      <c r="G774" s="11"/>
      <c r="H774" s="11"/>
      <c r="I774" s="11"/>
      <c r="J774" s="360"/>
      <c r="K774" s="360"/>
      <c r="L774" s="11"/>
      <c r="M774" s="11"/>
      <c r="N774" s="11"/>
      <c r="O774" s="11"/>
      <c r="P774" s="11"/>
      <c r="T774" s="11"/>
      <c r="U774" s="11"/>
      <c r="Z774" s="11"/>
      <c r="AA774" s="11"/>
      <c r="AB774" s="11"/>
      <c r="AC774" s="11"/>
    </row>
    <row r="775" spans="1:29">
      <c r="A775" s="11"/>
      <c r="B775" s="319"/>
      <c r="C775" s="11"/>
      <c r="D775" s="11"/>
      <c r="F775" s="11"/>
      <c r="G775" s="11"/>
      <c r="H775" s="11"/>
      <c r="I775" s="11"/>
      <c r="J775" s="360"/>
      <c r="K775" s="360"/>
      <c r="L775" s="11"/>
      <c r="M775" s="11"/>
      <c r="N775" s="11"/>
      <c r="O775" s="11"/>
      <c r="P775" s="11"/>
      <c r="T775" s="11"/>
      <c r="U775" s="11"/>
      <c r="Z775" s="11"/>
      <c r="AA775" s="11"/>
      <c r="AB775" s="11"/>
      <c r="AC775" s="11"/>
    </row>
    <row r="776" spans="1:29">
      <c r="A776" s="11"/>
      <c r="B776" s="319"/>
      <c r="C776" s="11"/>
      <c r="D776" s="11"/>
      <c r="F776" s="11"/>
      <c r="G776" s="11"/>
      <c r="H776" s="11"/>
      <c r="I776" s="11"/>
      <c r="J776" s="360"/>
      <c r="K776" s="360"/>
      <c r="L776" s="11"/>
      <c r="M776" s="11"/>
      <c r="N776" s="11"/>
      <c r="O776" s="11"/>
      <c r="P776" s="11"/>
      <c r="T776" s="11"/>
      <c r="U776" s="11"/>
      <c r="Z776" s="11"/>
      <c r="AA776" s="11"/>
      <c r="AB776" s="11"/>
      <c r="AC776" s="11"/>
    </row>
    <row r="777" spans="1:29">
      <c r="A777" s="11"/>
      <c r="B777" s="319"/>
      <c r="C777" s="11"/>
      <c r="D777" s="11"/>
      <c r="F777" s="11"/>
      <c r="G777" s="11"/>
      <c r="H777" s="11"/>
      <c r="I777" s="11"/>
      <c r="J777" s="360"/>
      <c r="K777" s="360"/>
      <c r="L777" s="11"/>
      <c r="M777" s="11"/>
      <c r="N777" s="11"/>
      <c r="O777" s="11"/>
      <c r="P777" s="11"/>
      <c r="T777" s="11"/>
      <c r="U777" s="11"/>
      <c r="Z777" s="11"/>
      <c r="AA777" s="11"/>
      <c r="AB777" s="11"/>
      <c r="AC777" s="11"/>
    </row>
    <row r="778" spans="1:29">
      <c r="A778" s="11"/>
      <c r="B778" s="319"/>
      <c r="C778" s="11"/>
      <c r="D778" s="11"/>
      <c r="F778" s="11"/>
      <c r="G778" s="11"/>
      <c r="H778" s="11"/>
      <c r="I778" s="11"/>
      <c r="J778" s="360"/>
      <c r="K778" s="360"/>
      <c r="L778" s="11"/>
      <c r="M778" s="11"/>
      <c r="N778" s="11"/>
      <c r="O778" s="11"/>
      <c r="P778" s="11"/>
      <c r="T778" s="11"/>
      <c r="U778" s="11"/>
      <c r="Z778" s="11"/>
      <c r="AA778" s="11"/>
      <c r="AB778" s="11"/>
      <c r="AC778" s="11"/>
    </row>
    <row r="779" spans="1:29">
      <c r="A779" s="11"/>
      <c r="B779" s="319"/>
      <c r="C779" s="11"/>
      <c r="D779" s="11"/>
      <c r="F779" s="11"/>
      <c r="G779" s="11"/>
      <c r="H779" s="11"/>
      <c r="I779" s="11"/>
      <c r="J779" s="360"/>
      <c r="K779" s="360"/>
      <c r="L779" s="11"/>
      <c r="M779" s="11"/>
      <c r="N779" s="11"/>
      <c r="O779" s="11"/>
      <c r="P779" s="11"/>
      <c r="T779" s="11"/>
      <c r="U779" s="11"/>
      <c r="Z779" s="11"/>
      <c r="AA779" s="11"/>
      <c r="AB779" s="11"/>
      <c r="AC779" s="11"/>
    </row>
    <row r="780" spans="1:29">
      <c r="A780" s="11"/>
      <c r="B780" s="319"/>
      <c r="C780" s="11"/>
      <c r="D780" s="11"/>
      <c r="F780" s="11"/>
      <c r="G780" s="11"/>
      <c r="H780" s="11"/>
      <c r="I780" s="11"/>
      <c r="J780" s="360"/>
      <c r="K780" s="360"/>
      <c r="L780" s="11"/>
      <c r="M780" s="11"/>
      <c r="N780" s="11"/>
      <c r="O780" s="11"/>
      <c r="P780" s="11"/>
      <c r="T780" s="11"/>
      <c r="U780" s="11"/>
      <c r="Z780" s="11"/>
      <c r="AA780" s="11"/>
      <c r="AB780" s="11"/>
      <c r="AC780" s="11"/>
    </row>
    <row r="781" spans="1:29">
      <c r="A781" s="11"/>
      <c r="B781" s="319"/>
      <c r="C781" s="11"/>
      <c r="D781" s="11"/>
      <c r="F781" s="11"/>
      <c r="G781" s="11"/>
      <c r="H781" s="11"/>
      <c r="I781" s="11"/>
      <c r="J781" s="360"/>
      <c r="K781" s="360"/>
      <c r="L781" s="11"/>
      <c r="M781" s="11"/>
      <c r="N781" s="11"/>
      <c r="O781" s="11"/>
      <c r="P781" s="11"/>
      <c r="T781" s="11"/>
      <c r="U781" s="11"/>
      <c r="Z781" s="11"/>
      <c r="AA781" s="11"/>
      <c r="AB781" s="11"/>
      <c r="AC781" s="11"/>
    </row>
    <row r="782" spans="1:29">
      <c r="A782" s="11"/>
      <c r="B782" s="319"/>
      <c r="C782" s="11"/>
      <c r="D782" s="11"/>
      <c r="F782" s="11"/>
      <c r="G782" s="11"/>
      <c r="H782" s="11"/>
      <c r="I782" s="11"/>
      <c r="J782" s="360"/>
      <c r="K782" s="360"/>
      <c r="L782" s="11"/>
      <c r="M782" s="11"/>
      <c r="N782" s="11"/>
      <c r="O782" s="11"/>
      <c r="P782" s="11"/>
      <c r="T782" s="11"/>
      <c r="U782" s="11"/>
      <c r="Z782" s="11"/>
      <c r="AA782" s="11"/>
      <c r="AB782" s="11"/>
      <c r="AC782" s="11"/>
    </row>
    <row r="783" spans="1:29">
      <c r="A783" s="11"/>
      <c r="B783" s="319"/>
      <c r="C783" s="11"/>
      <c r="D783" s="11"/>
      <c r="F783" s="11"/>
      <c r="G783" s="11"/>
      <c r="H783" s="11"/>
      <c r="I783" s="11"/>
      <c r="J783" s="360"/>
      <c r="K783" s="360"/>
      <c r="L783" s="11"/>
      <c r="M783" s="11"/>
      <c r="N783" s="11"/>
      <c r="O783" s="11"/>
      <c r="P783" s="11"/>
      <c r="T783" s="11"/>
      <c r="U783" s="11"/>
      <c r="Z783" s="11"/>
      <c r="AA783" s="11"/>
      <c r="AB783" s="11"/>
      <c r="AC783" s="11"/>
    </row>
    <row r="784" spans="1:29">
      <c r="A784" s="11"/>
      <c r="B784" s="319"/>
      <c r="C784" s="11"/>
      <c r="D784" s="11"/>
      <c r="F784" s="11"/>
      <c r="G784" s="11"/>
      <c r="H784" s="11"/>
      <c r="I784" s="11"/>
      <c r="J784" s="360"/>
      <c r="K784" s="360"/>
      <c r="L784" s="11"/>
      <c r="M784" s="11"/>
      <c r="N784" s="11"/>
      <c r="O784" s="11"/>
      <c r="P784" s="11"/>
      <c r="T784" s="11"/>
      <c r="U784" s="11"/>
      <c r="Z784" s="11"/>
      <c r="AA784" s="11"/>
      <c r="AB784" s="11"/>
      <c r="AC784" s="11"/>
    </row>
    <row r="785" spans="1:29">
      <c r="A785" s="11"/>
      <c r="B785" s="319"/>
      <c r="C785" s="11"/>
      <c r="D785" s="11"/>
      <c r="F785" s="11"/>
      <c r="G785" s="11"/>
      <c r="H785" s="11"/>
      <c r="I785" s="11"/>
      <c r="J785" s="360"/>
      <c r="K785" s="360"/>
      <c r="L785" s="11"/>
      <c r="M785" s="11"/>
      <c r="N785" s="11"/>
      <c r="O785" s="11"/>
      <c r="P785" s="11"/>
      <c r="T785" s="11"/>
      <c r="U785" s="11"/>
      <c r="Z785" s="11"/>
      <c r="AA785" s="11"/>
      <c r="AB785" s="11"/>
      <c r="AC785" s="11"/>
    </row>
    <row r="786" spans="1:29">
      <c r="A786" s="11"/>
      <c r="B786" s="319"/>
      <c r="C786" s="11"/>
      <c r="D786" s="11"/>
      <c r="F786" s="11"/>
      <c r="G786" s="11"/>
      <c r="H786" s="11"/>
      <c r="I786" s="11"/>
      <c r="J786" s="360"/>
      <c r="K786" s="360"/>
      <c r="L786" s="11"/>
      <c r="M786" s="11"/>
      <c r="N786" s="11"/>
      <c r="O786" s="11"/>
      <c r="P786" s="11"/>
      <c r="T786" s="11"/>
      <c r="U786" s="11"/>
      <c r="Z786" s="11"/>
      <c r="AA786" s="11"/>
      <c r="AB786" s="11"/>
      <c r="AC786" s="11"/>
    </row>
    <row r="787" spans="1:29">
      <c r="A787" s="11"/>
      <c r="B787" s="319"/>
      <c r="C787" s="11"/>
      <c r="D787" s="11"/>
      <c r="F787" s="11"/>
      <c r="G787" s="11"/>
      <c r="H787" s="11"/>
      <c r="I787" s="11"/>
      <c r="J787" s="360"/>
      <c r="K787" s="360"/>
      <c r="L787" s="11"/>
      <c r="M787" s="11"/>
      <c r="N787" s="11"/>
      <c r="O787" s="11"/>
      <c r="P787" s="11"/>
      <c r="T787" s="11"/>
      <c r="U787" s="11"/>
      <c r="Z787" s="11"/>
      <c r="AA787" s="11"/>
      <c r="AB787" s="11"/>
      <c r="AC787" s="11"/>
    </row>
    <row r="788" spans="1:29">
      <c r="A788" s="11"/>
      <c r="B788" s="319"/>
      <c r="C788" s="11"/>
      <c r="D788" s="11"/>
      <c r="F788" s="11"/>
      <c r="G788" s="11"/>
      <c r="H788" s="11"/>
      <c r="I788" s="11"/>
      <c r="J788" s="360"/>
      <c r="K788" s="360"/>
      <c r="L788" s="11"/>
      <c r="M788" s="11"/>
      <c r="N788" s="11"/>
      <c r="O788" s="11"/>
      <c r="P788" s="11"/>
      <c r="T788" s="11"/>
      <c r="U788" s="11"/>
      <c r="Z788" s="11"/>
      <c r="AA788" s="11"/>
      <c r="AB788" s="11"/>
      <c r="AC788" s="11"/>
    </row>
    <row r="789" spans="1:29">
      <c r="A789" s="11"/>
      <c r="B789" s="319"/>
      <c r="C789" s="11"/>
      <c r="D789" s="11"/>
      <c r="F789" s="11"/>
      <c r="G789" s="11"/>
      <c r="H789" s="11"/>
      <c r="I789" s="11"/>
      <c r="J789" s="360"/>
      <c r="K789" s="360"/>
      <c r="L789" s="11"/>
      <c r="M789" s="11"/>
      <c r="N789" s="11"/>
      <c r="O789" s="11"/>
      <c r="P789" s="11"/>
      <c r="T789" s="11"/>
      <c r="U789" s="11"/>
      <c r="Z789" s="11"/>
      <c r="AA789" s="11"/>
      <c r="AB789" s="11"/>
      <c r="AC789" s="11"/>
    </row>
    <row r="790" spans="1:29">
      <c r="A790" s="11"/>
      <c r="B790" s="319"/>
      <c r="C790" s="11"/>
      <c r="D790" s="11"/>
      <c r="F790" s="11"/>
      <c r="G790" s="11"/>
      <c r="H790" s="11"/>
      <c r="I790" s="11"/>
      <c r="J790" s="360"/>
      <c r="K790" s="360"/>
      <c r="L790" s="11"/>
      <c r="M790" s="11"/>
      <c r="N790" s="11"/>
      <c r="O790" s="11"/>
      <c r="P790" s="11"/>
      <c r="T790" s="11"/>
      <c r="U790" s="11"/>
      <c r="Z790" s="11"/>
      <c r="AA790" s="11"/>
      <c r="AB790" s="11"/>
      <c r="AC790" s="11"/>
    </row>
    <row r="791" spans="1:29">
      <c r="A791" s="11"/>
      <c r="B791" s="319"/>
      <c r="C791" s="11"/>
      <c r="D791" s="11"/>
      <c r="F791" s="11"/>
      <c r="G791" s="11"/>
      <c r="H791" s="11"/>
      <c r="I791" s="11"/>
      <c r="J791" s="360"/>
      <c r="K791" s="360"/>
      <c r="L791" s="11"/>
      <c r="M791" s="11"/>
      <c r="N791" s="11"/>
      <c r="O791" s="11"/>
      <c r="P791" s="11"/>
      <c r="T791" s="11"/>
      <c r="U791" s="11"/>
      <c r="Z791" s="11"/>
      <c r="AA791" s="11"/>
      <c r="AB791" s="11"/>
      <c r="AC791" s="11"/>
    </row>
    <row r="792" spans="1:29">
      <c r="A792" s="11"/>
      <c r="B792" s="319"/>
      <c r="C792" s="11"/>
      <c r="D792" s="11"/>
      <c r="F792" s="11"/>
      <c r="G792" s="11"/>
      <c r="H792" s="11"/>
      <c r="I792" s="11"/>
      <c r="J792" s="360"/>
      <c r="K792" s="360"/>
      <c r="L792" s="11"/>
      <c r="M792" s="11"/>
      <c r="N792" s="11"/>
      <c r="O792" s="11"/>
      <c r="P792" s="11"/>
      <c r="T792" s="11"/>
      <c r="U792" s="11"/>
      <c r="Z792" s="11"/>
      <c r="AA792" s="11"/>
      <c r="AB792" s="11"/>
      <c r="AC792" s="11"/>
    </row>
    <row r="793" spans="1:29">
      <c r="A793" s="11"/>
      <c r="B793" s="319"/>
      <c r="C793" s="11"/>
      <c r="D793" s="11"/>
      <c r="F793" s="11"/>
      <c r="G793" s="11"/>
      <c r="H793" s="11"/>
      <c r="I793" s="11"/>
      <c r="J793" s="360"/>
      <c r="K793" s="360"/>
      <c r="L793" s="11"/>
      <c r="M793" s="11"/>
      <c r="N793" s="11"/>
      <c r="O793" s="11"/>
      <c r="P793" s="11"/>
      <c r="T793" s="11"/>
      <c r="U793" s="11"/>
      <c r="Z793" s="11"/>
      <c r="AA793" s="11"/>
      <c r="AB793" s="11"/>
      <c r="AC793" s="11"/>
    </row>
    <row r="794" spans="1:29">
      <c r="A794" s="11"/>
      <c r="B794" s="319"/>
      <c r="C794" s="11"/>
      <c r="D794" s="11"/>
      <c r="F794" s="11"/>
      <c r="G794" s="11"/>
      <c r="H794" s="11"/>
      <c r="I794" s="11"/>
      <c r="J794" s="360"/>
      <c r="K794" s="360"/>
      <c r="L794" s="11"/>
      <c r="M794" s="11"/>
      <c r="N794" s="11"/>
      <c r="O794" s="11"/>
      <c r="P794" s="11"/>
      <c r="T794" s="11"/>
      <c r="U794" s="11"/>
      <c r="Z794" s="11"/>
      <c r="AA794" s="11"/>
      <c r="AB794" s="11"/>
      <c r="AC794" s="11"/>
    </row>
    <row r="795" spans="1:29">
      <c r="A795" s="11"/>
      <c r="B795" s="319"/>
      <c r="C795" s="11"/>
      <c r="D795" s="11"/>
      <c r="F795" s="11"/>
      <c r="G795" s="11"/>
      <c r="H795" s="11"/>
      <c r="I795" s="11"/>
      <c r="J795" s="360"/>
      <c r="K795" s="360"/>
      <c r="L795" s="11"/>
      <c r="M795" s="11"/>
      <c r="N795" s="11"/>
      <c r="O795" s="11"/>
      <c r="P795" s="11"/>
      <c r="T795" s="11"/>
      <c r="U795" s="11"/>
      <c r="Z795" s="11"/>
      <c r="AA795" s="11"/>
      <c r="AB795" s="11"/>
      <c r="AC795" s="11"/>
    </row>
    <row r="796" spans="1:29">
      <c r="A796" s="11"/>
      <c r="B796" s="319"/>
      <c r="C796" s="11"/>
      <c r="D796" s="11"/>
      <c r="F796" s="11"/>
      <c r="G796" s="11"/>
      <c r="H796" s="11"/>
      <c r="I796" s="11"/>
      <c r="J796" s="360"/>
      <c r="K796" s="360"/>
      <c r="L796" s="11"/>
      <c r="M796" s="11"/>
      <c r="N796" s="11"/>
      <c r="O796" s="11"/>
      <c r="P796" s="11"/>
      <c r="T796" s="11"/>
      <c r="U796" s="11"/>
      <c r="Z796" s="11"/>
      <c r="AA796" s="11"/>
      <c r="AB796" s="11"/>
      <c r="AC796" s="11"/>
    </row>
    <row r="797" spans="1:29">
      <c r="A797" s="11"/>
      <c r="B797" s="319"/>
      <c r="C797" s="11"/>
      <c r="D797" s="11"/>
      <c r="F797" s="11"/>
      <c r="G797" s="11"/>
      <c r="H797" s="11"/>
      <c r="I797" s="11"/>
      <c r="J797" s="360"/>
      <c r="K797" s="360"/>
      <c r="L797" s="11"/>
      <c r="M797" s="11"/>
      <c r="N797" s="11"/>
      <c r="O797" s="11"/>
      <c r="P797" s="11"/>
      <c r="T797" s="11"/>
      <c r="U797" s="11"/>
      <c r="Z797" s="11"/>
      <c r="AA797" s="11"/>
      <c r="AB797" s="11"/>
      <c r="AC797" s="11"/>
    </row>
    <row r="798" spans="1:29">
      <c r="A798" s="11"/>
      <c r="B798" s="319"/>
      <c r="C798" s="11"/>
      <c r="D798" s="11"/>
      <c r="F798" s="11"/>
      <c r="G798" s="11"/>
      <c r="H798" s="11"/>
      <c r="I798" s="11"/>
      <c r="J798" s="360"/>
      <c r="K798" s="360"/>
      <c r="L798" s="11"/>
      <c r="M798" s="11"/>
      <c r="N798" s="11"/>
      <c r="O798" s="11"/>
      <c r="P798" s="11"/>
      <c r="T798" s="11"/>
      <c r="U798" s="11"/>
      <c r="Z798" s="11"/>
      <c r="AA798" s="11"/>
      <c r="AB798" s="11"/>
      <c r="AC798" s="11"/>
    </row>
    <row r="799" spans="1:29">
      <c r="A799" s="11"/>
      <c r="B799" s="319"/>
      <c r="C799" s="11"/>
      <c r="D799" s="11"/>
      <c r="F799" s="11"/>
      <c r="G799" s="11"/>
      <c r="H799" s="11"/>
      <c r="I799" s="11"/>
      <c r="J799" s="360"/>
      <c r="K799" s="360"/>
      <c r="L799" s="11"/>
      <c r="M799" s="11"/>
      <c r="N799" s="11"/>
      <c r="O799" s="11"/>
      <c r="P799" s="11"/>
      <c r="T799" s="11"/>
      <c r="U799" s="11"/>
      <c r="Z799" s="11"/>
      <c r="AA799" s="11"/>
      <c r="AB799" s="11"/>
      <c r="AC799" s="11"/>
    </row>
    <row r="800" spans="1:29">
      <c r="A800" s="11"/>
      <c r="B800" s="319"/>
      <c r="C800" s="11"/>
      <c r="D800" s="11"/>
      <c r="F800" s="11"/>
      <c r="G800" s="11"/>
      <c r="H800" s="11"/>
      <c r="I800" s="11"/>
      <c r="J800" s="360"/>
      <c r="K800" s="360"/>
      <c r="L800" s="11"/>
      <c r="M800" s="11"/>
      <c r="N800" s="11"/>
      <c r="O800" s="11"/>
      <c r="P800" s="11"/>
      <c r="T800" s="11"/>
      <c r="U800" s="11"/>
      <c r="Z800" s="11"/>
      <c r="AA800" s="11"/>
      <c r="AB800" s="11"/>
      <c r="AC800" s="11"/>
    </row>
    <row r="801" spans="1:29">
      <c r="A801" s="11"/>
      <c r="B801" s="319"/>
      <c r="C801" s="11"/>
      <c r="D801" s="11"/>
      <c r="F801" s="11"/>
      <c r="G801" s="11"/>
      <c r="H801" s="11"/>
      <c r="I801" s="11"/>
      <c r="J801" s="360"/>
      <c r="K801" s="360"/>
      <c r="L801" s="11"/>
      <c r="M801" s="11"/>
      <c r="N801" s="11"/>
      <c r="O801" s="11"/>
      <c r="P801" s="11"/>
      <c r="T801" s="11"/>
      <c r="U801" s="11"/>
      <c r="Z801" s="11"/>
      <c r="AA801" s="11"/>
      <c r="AB801" s="11"/>
      <c r="AC801" s="11"/>
    </row>
    <row r="802" spans="1:29">
      <c r="A802" s="11"/>
      <c r="B802" s="319"/>
      <c r="C802" s="11"/>
      <c r="D802" s="11"/>
      <c r="F802" s="11"/>
      <c r="G802" s="11"/>
      <c r="H802" s="11"/>
      <c r="I802" s="11"/>
      <c r="J802" s="360"/>
      <c r="K802" s="360"/>
      <c r="L802" s="11"/>
      <c r="M802" s="11"/>
      <c r="N802" s="11"/>
      <c r="O802" s="11"/>
      <c r="P802" s="11"/>
      <c r="T802" s="11"/>
      <c r="U802" s="11"/>
      <c r="Z802" s="11"/>
      <c r="AA802" s="11"/>
      <c r="AB802" s="11"/>
      <c r="AC802" s="11"/>
    </row>
    <row r="803" spans="1:29">
      <c r="A803" s="11"/>
      <c r="B803" s="319"/>
      <c r="C803" s="11"/>
      <c r="D803" s="11"/>
      <c r="F803" s="11"/>
      <c r="G803" s="11"/>
      <c r="H803" s="11"/>
      <c r="I803" s="11"/>
      <c r="J803" s="360"/>
      <c r="K803" s="360"/>
      <c r="L803" s="11"/>
      <c r="M803" s="11"/>
      <c r="N803" s="11"/>
      <c r="O803" s="11"/>
      <c r="P803" s="11"/>
      <c r="T803" s="11"/>
      <c r="U803" s="11"/>
      <c r="Z803" s="11"/>
      <c r="AA803" s="11"/>
      <c r="AB803" s="11"/>
      <c r="AC803" s="11"/>
    </row>
    <row r="804" spans="1:29">
      <c r="A804" s="11"/>
      <c r="B804" s="319"/>
      <c r="C804" s="11"/>
      <c r="D804" s="11"/>
      <c r="F804" s="11"/>
      <c r="G804" s="11"/>
      <c r="H804" s="11"/>
      <c r="I804" s="11"/>
      <c r="J804" s="360"/>
      <c r="K804" s="360"/>
      <c r="L804" s="11"/>
      <c r="M804" s="11"/>
      <c r="N804" s="11"/>
      <c r="O804" s="11"/>
      <c r="P804" s="11"/>
      <c r="T804" s="11"/>
      <c r="U804" s="11"/>
      <c r="Z804" s="11"/>
      <c r="AA804" s="11"/>
      <c r="AB804" s="11"/>
      <c r="AC804" s="11"/>
    </row>
    <row r="805" spans="1:29">
      <c r="A805" s="11"/>
      <c r="B805" s="319"/>
      <c r="C805" s="11"/>
      <c r="D805" s="11"/>
      <c r="F805" s="11"/>
      <c r="G805" s="11"/>
      <c r="H805" s="11"/>
      <c r="I805" s="11"/>
      <c r="J805" s="360"/>
      <c r="K805" s="360"/>
      <c r="L805" s="11"/>
      <c r="M805" s="11"/>
      <c r="N805" s="11"/>
      <c r="O805" s="11"/>
      <c r="P805" s="11"/>
      <c r="T805" s="11"/>
      <c r="U805" s="11"/>
      <c r="Z805" s="11"/>
      <c r="AA805" s="11"/>
      <c r="AB805" s="11"/>
      <c r="AC805" s="11"/>
    </row>
    <row r="806" spans="1:29">
      <c r="A806" s="11"/>
      <c r="B806" s="319"/>
      <c r="C806" s="11"/>
      <c r="D806" s="11"/>
      <c r="F806" s="11"/>
      <c r="G806" s="11"/>
      <c r="H806" s="11"/>
      <c r="I806" s="11"/>
      <c r="J806" s="360"/>
      <c r="K806" s="360"/>
      <c r="L806" s="11"/>
      <c r="M806" s="11"/>
      <c r="N806" s="11"/>
      <c r="O806" s="11"/>
      <c r="P806" s="11"/>
      <c r="T806" s="11"/>
      <c r="U806" s="11"/>
      <c r="Z806" s="11"/>
      <c r="AA806" s="11"/>
      <c r="AB806" s="11"/>
      <c r="AC806" s="11"/>
    </row>
    <row r="807" spans="1:29">
      <c r="A807" s="11"/>
      <c r="B807" s="319"/>
      <c r="C807" s="11"/>
      <c r="D807" s="11"/>
      <c r="F807" s="11"/>
      <c r="G807" s="11"/>
      <c r="H807" s="11"/>
      <c r="I807" s="11"/>
      <c r="J807" s="360"/>
      <c r="K807" s="360"/>
      <c r="L807" s="11"/>
      <c r="M807" s="11"/>
      <c r="N807" s="11"/>
      <c r="O807" s="11"/>
      <c r="P807" s="11"/>
      <c r="T807" s="11"/>
      <c r="U807" s="11"/>
      <c r="Z807" s="11"/>
      <c r="AA807" s="11"/>
      <c r="AB807" s="11"/>
      <c r="AC807" s="11"/>
    </row>
    <row r="808" spans="1:29">
      <c r="A808" s="11"/>
      <c r="B808" s="319"/>
      <c r="C808" s="11"/>
      <c r="D808" s="11"/>
      <c r="F808" s="11"/>
      <c r="G808" s="11"/>
      <c r="H808" s="11"/>
      <c r="I808" s="11"/>
      <c r="J808" s="360"/>
      <c r="K808" s="360"/>
      <c r="L808" s="11"/>
      <c r="M808" s="11"/>
      <c r="N808" s="11"/>
      <c r="O808" s="11"/>
      <c r="P808" s="11"/>
      <c r="T808" s="11"/>
      <c r="U808" s="11"/>
      <c r="Z808" s="11"/>
      <c r="AA808" s="11"/>
      <c r="AB808" s="11"/>
      <c r="AC808" s="11"/>
    </row>
    <row r="809" spans="1:29">
      <c r="A809" s="11"/>
      <c r="B809" s="319"/>
      <c r="C809" s="11"/>
      <c r="D809" s="11"/>
      <c r="F809" s="11"/>
      <c r="G809" s="11"/>
      <c r="H809" s="11"/>
      <c r="I809" s="11"/>
      <c r="J809" s="360"/>
      <c r="K809" s="360"/>
      <c r="L809" s="11"/>
      <c r="M809" s="11"/>
      <c r="N809" s="11"/>
      <c r="O809" s="11"/>
      <c r="P809" s="11"/>
      <c r="T809" s="11"/>
      <c r="U809" s="11"/>
      <c r="Z809" s="11"/>
      <c r="AA809" s="11"/>
      <c r="AB809" s="11"/>
      <c r="AC809" s="11"/>
    </row>
    <row r="810" spans="1:29">
      <c r="A810" s="11"/>
      <c r="B810" s="319"/>
      <c r="C810" s="11"/>
      <c r="D810" s="11"/>
      <c r="F810" s="11"/>
      <c r="G810" s="11"/>
      <c r="H810" s="11"/>
      <c r="I810" s="11"/>
      <c r="J810" s="360"/>
      <c r="K810" s="360"/>
      <c r="L810" s="11"/>
      <c r="M810" s="11"/>
      <c r="N810" s="11"/>
      <c r="O810" s="11"/>
      <c r="P810" s="11"/>
      <c r="T810" s="11"/>
      <c r="U810" s="11"/>
      <c r="Z810" s="11"/>
      <c r="AA810" s="11"/>
      <c r="AB810" s="11"/>
      <c r="AC810" s="11"/>
    </row>
    <row r="811" spans="1:29">
      <c r="A811" s="11"/>
      <c r="B811" s="319"/>
      <c r="C811" s="11"/>
      <c r="D811" s="11"/>
      <c r="F811" s="11"/>
      <c r="G811" s="11"/>
      <c r="H811" s="11"/>
      <c r="I811" s="11"/>
      <c r="J811" s="360"/>
      <c r="K811" s="360"/>
      <c r="L811" s="11"/>
      <c r="M811" s="11"/>
      <c r="N811" s="11"/>
      <c r="O811" s="11"/>
      <c r="P811" s="11"/>
      <c r="T811" s="11"/>
      <c r="U811" s="11"/>
      <c r="Z811" s="11"/>
      <c r="AA811" s="11"/>
      <c r="AB811" s="11"/>
      <c r="AC811" s="11"/>
    </row>
    <row r="812" spans="1:29">
      <c r="A812" s="11"/>
      <c r="B812" s="319"/>
      <c r="C812" s="11"/>
      <c r="D812" s="11"/>
      <c r="F812" s="11"/>
      <c r="G812" s="11"/>
      <c r="H812" s="11"/>
      <c r="I812" s="11"/>
      <c r="J812" s="360"/>
      <c r="K812" s="360"/>
      <c r="L812" s="11"/>
      <c r="M812" s="11"/>
      <c r="N812" s="11"/>
      <c r="O812" s="11"/>
      <c r="P812" s="11"/>
      <c r="T812" s="11"/>
      <c r="U812" s="11"/>
      <c r="Z812" s="11"/>
      <c r="AA812" s="11"/>
      <c r="AB812" s="11"/>
      <c r="AC812" s="11"/>
    </row>
    <row r="813" spans="1:29">
      <c r="A813" s="11"/>
      <c r="B813" s="319"/>
      <c r="C813" s="11"/>
      <c r="D813" s="11"/>
      <c r="F813" s="11"/>
      <c r="G813" s="11"/>
      <c r="H813" s="11"/>
      <c r="I813" s="11"/>
      <c r="J813" s="360"/>
      <c r="K813" s="360"/>
      <c r="L813" s="11"/>
      <c r="M813" s="11"/>
      <c r="N813" s="11"/>
      <c r="O813" s="11"/>
      <c r="P813" s="11"/>
      <c r="T813" s="11"/>
      <c r="U813" s="11"/>
      <c r="Z813" s="11"/>
      <c r="AA813" s="11"/>
      <c r="AB813" s="11"/>
      <c r="AC813" s="11"/>
    </row>
    <row r="814" spans="1:29">
      <c r="A814" s="11"/>
      <c r="B814" s="319"/>
      <c r="C814" s="11"/>
      <c r="D814" s="11"/>
      <c r="F814" s="11"/>
      <c r="G814" s="11"/>
      <c r="H814" s="11"/>
      <c r="I814" s="11"/>
      <c r="J814" s="360"/>
      <c r="K814" s="360"/>
      <c r="L814" s="11"/>
      <c r="M814" s="11"/>
      <c r="N814" s="11"/>
      <c r="O814" s="11"/>
      <c r="P814" s="11"/>
      <c r="T814" s="11"/>
      <c r="U814" s="11"/>
      <c r="Z814" s="11"/>
      <c r="AA814" s="11"/>
      <c r="AB814" s="11"/>
      <c r="AC814" s="11"/>
    </row>
    <row r="815" spans="1:29">
      <c r="A815" s="11"/>
      <c r="B815" s="319"/>
      <c r="C815" s="11"/>
      <c r="D815" s="11"/>
      <c r="F815" s="11"/>
      <c r="G815" s="11"/>
      <c r="H815" s="11"/>
      <c r="I815" s="11"/>
      <c r="J815" s="360"/>
      <c r="K815" s="360"/>
      <c r="L815" s="11"/>
      <c r="M815" s="11"/>
      <c r="N815" s="11"/>
      <c r="O815" s="11"/>
      <c r="P815" s="11"/>
      <c r="T815" s="11"/>
      <c r="U815" s="11"/>
      <c r="Z815" s="11"/>
      <c r="AA815" s="11"/>
      <c r="AB815" s="11"/>
      <c r="AC815" s="11"/>
    </row>
    <row r="816" spans="1:29">
      <c r="A816" s="11"/>
      <c r="B816" s="319"/>
      <c r="C816" s="11"/>
      <c r="D816" s="11"/>
      <c r="F816" s="11"/>
      <c r="G816" s="11"/>
      <c r="H816" s="11"/>
      <c r="I816" s="11"/>
      <c r="J816" s="360"/>
      <c r="K816" s="360"/>
      <c r="L816" s="11"/>
      <c r="M816" s="11"/>
      <c r="N816" s="11"/>
      <c r="O816" s="11"/>
      <c r="P816" s="11"/>
      <c r="T816" s="11"/>
      <c r="U816" s="11"/>
      <c r="Z816" s="11"/>
      <c r="AA816" s="11"/>
      <c r="AB816" s="11"/>
      <c r="AC816" s="11"/>
    </row>
    <row r="817" spans="1:29">
      <c r="A817" s="11"/>
      <c r="B817" s="319"/>
      <c r="C817" s="11"/>
      <c r="D817" s="11"/>
      <c r="F817" s="11"/>
      <c r="G817" s="11"/>
      <c r="H817" s="11"/>
      <c r="I817" s="11"/>
      <c r="J817" s="360"/>
      <c r="K817" s="360"/>
      <c r="L817" s="11"/>
      <c r="M817" s="11"/>
      <c r="N817" s="11"/>
      <c r="O817" s="11"/>
      <c r="P817" s="11"/>
      <c r="T817" s="11"/>
      <c r="U817" s="11"/>
      <c r="Z817" s="11"/>
      <c r="AA817" s="11"/>
      <c r="AB817" s="11"/>
      <c r="AC817" s="11"/>
    </row>
    <row r="818" spans="1:29">
      <c r="A818" s="11"/>
      <c r="B818" s="319"/>
      <c r="C818" s="11"/>
      <c r="D818" s="11"/>
      <c r="F818" s="11"/>
      <c r="G818" s="11"/>
      <c r="H818" s="11"/>
      <c r="I818" s="11"/>
      <c r="J818" s="360"/>
      <c r="K818" s="360"/>
      <c r="L818" s="11"/>
      <c r="M818" s="11"/>
      <c r="N818" s="11"/>
      <c r="O818" s="11"/>
      <c r="P818" s="11"/>
      <c r="T818" s="11"/>
      <c r="U818" s="11"/>
      <c r="Z818" s="11"/>
      <c r="AA818" s="11"/>
      <c r="AB818" s="11"/>
      <c r="AC818" s="11"/>
    </row>
    <row r="819" spans="1:29">
      <c r="A819" s="11"/>
      <c r="B819" s="319"/>
      <c r="C819" s="11"/>
      <c r="D819" s="11"/>
      <c r="F819" s="11"/>
      <c r="G819" s="11"/>
      <c r="H819" s="11"/>
      <c r="I819" s="11"/>
      <c r="J819" s="360"/>
      <c r="K819" s="360"/>
      <c r="L819" s="11"/>
      <c r="M819" s="11"/>
      <c r="N819" s="11"/>
      <c r="O819" s="11"/>
      <c r="P819" s="11"/>
      <c r="T819" s="11"/>
      <c r="U819" s="11"/>
      <c r="Z819" s="11"/>
      <c r="AA819" s="11"/>
      <c r="AB819" s="11"/>
      <c r="AC819" s="11"/>
    </row>
    <row r="820" spans="1:29">
      <c r="A820" s="11"/>
      <c r="B820" s="319"/>
      <c r="C820" s="11"/>
      <c r="D820" s="11"/>
      <c r="F820" s="11"/>
      <c r="G820" s="11"/>
      <c r="H820" s="11"/>
      <c r="I820" s="11"/>
      <c r="J820" s="360"/>
      <c r="K820" s="360"/>
      <c r="L820" s="11"/>
      <c r="M820" s="11"/>
      <c r="N820" s="11"/>
      <c r="O820" s="11"/>
      <c r="P820" s="11"/>
      <c r="T820" s="11"/>
      <c r="U820" s="11"/>
      <c r="Z820" s="11"/>
      <c r="AA820" s="11"/>
      <c r="AB820" s="11"/>
      <c r="AC820" s="11"/>
    </row>
    <row r="821" spans="1:29">
      <c r="A821" s="11"/>
      <c r="B821" s="319"/>
      <c r="C821" s="11"/>
      <c r="D821" s="11"/>
      <c r="F821" s="11"/>
      <c r="G821" s="11"/>
      <c r="H821" s="11"/>
      <c r="I821" s="11"/>
      <c r="J821" s="360"/>
      <c r="K821" s="360"/>
      <c r="L821" s="11"/>
      <c r="M821" s="11"/>
      <c r="N821" s="11"/>
      <c r="O821" s="11"/>
      <c r="P821" s="11"/>
      <c r="T821" s="11"/>
      <c r="U821" s="11"/>
      <c r="Z821" s="11"/>
      <c r="AA821" s="11"/>
      <c r="AB821" s="11"/>
      <c r="AC821" s="11"/>
    </row>
    <row r="822" spans="1:29">
      <c r="A822" s="11"/>
      <c r="B822" s="319"/>
      <c r="C822" s="11"/>
      <c r="D822" s="11"/>
      <c r="F822" s="11"/>
      <c r="G822" s="11"/>
      <c r="H822" s="11"/>
      <c r="I822" s="11"/>
      <c r="J822" s="360"/>
      <c r="K822" s="360"/>
      <c r="L822" s="11"/>
      <c r="M822" s="11"/>
      <c r="N822" s="11"/>
      <c r="O822" s="11"/>
      <c r="P822" s="11"/>
      <c r="T822" s="11"/>
      <c r="U822" s="11"/>
      <c r="Z822" s="11"/>
      <c r="AA822" s="11"/>
      <c r="AB822" s="11"/>
      <c r="AC822" s="11"/>
    </row>
    <row r="823" spans="1:29">
      <c r="A823" s="11"/>
      <c r="B823" s="319"/>
      <c r="C823" s="11"/>
      <c r="D823" s="11"/>
      <c r="F823" s="11"/>
      <c r="G823" s="11"/>
      <c r="H823" s="11"/>
      <c r="I823" s="11"/>
      <c r="J823" s="360"/>
      <c r="K823" s="360"/>
      <c r="L823" s="11"/>
      <c r="M823" s="11"/>
      <c r="N823" s="11"/>
      <c r="O823" s="11"/>
      <c r="P823" s="11"/>
      <c r="T823" s="11"/>
      <c r="U823" s="11"/>
      <c r="Z823" s="11"/>
      <c r="AA823" s="11"/>
      <c r="AB823" s="11"/>
      <c r="AC823" s="11"/>
    </row>
    <row r="824" spans="1:29">
      <c r="A824" s="11"/>
      <c r="B824" s="319"/>
      <c r="C824" s="11"/>
      <c r="D824" s="11"/>
      <c r="F824" s="11"/>
      <c r="G824" s="11"/>
      <c r="H824" s="11"/>
      <c r="I824" s="11"/>
      <c r="J824" s="360"/>
      <c r="K824" s="360"/>
      <c r="L824" s="11"/>
      <c r="M824" s="11"/>
      <c r="N824" s="11"/>
      <c r="O824" s="11"/>
      <c r="P824" s="11"/>
      <c r="T824" s="11"/>
      <c r="U824" s="11"/>
      <c r="Z824" s="11"/>
      <c r="AA824" s="11"/>
      <c r="AB824" s="11"/>
      <c r="AC824" s="11"/>
    </row>
    <row r="825" spans="1:29">
      <c r="A825" s="11"/>
      <c r="B825" s="319"/>
      <c r="C825" s="11"/>
      <c r="D825" s="11"/>
      <c r="F825" s="11"/>
      <c r="G825" s="11"/>
      <c r="H825" s="11"/>
      <c r="I825" s="11"/>
      <c r="J825" s="360"/>
      <c r="K825" s="360"/>
      <c r="L825" s="11"/>
      <c r="M825" s="11"/>
      <c r="N825" s="11"/>
      <c r="O825" s="11"/>
      <c r="P825" s="11"/>
      <c r="T825" s="11"/>
      <c r="U825" s="11"/>
      <c r="Z825" s="11"/>
      <c r="AA825" s="11"/>
      <c r="AB825" s="11"/>
      <c r="AC825" s="11"/>
    </row>
    <row r="826" spans="1:29">
      <c r="A826" s="11"/>
      <c r="B826" s="319"/>
      <c r="C826" s="11"/>
      <c r="D826" s="11"/>
      <c r="F826" s="11"/>
      <c r="G826" s="11"/>
      <c r="H826" s="11"/>
      <c r="I826" s="11"/>
      <c r="J826" s="360"/>
      <c r="K826" s="360"/>
      <c r="L826" s="11"/>
      <c r="M826" s="11"/>
      <c r="N826" s="11"/>
      <c r="O826" s="11"/>
      <c r="P826" s="11"/>
      <c r="T826" s="11"/>
      <c r="U826" s="11"/>
      <c r="Z826" s="11"/>
      <c r="AA826" s="11"/>
      <c r="AB826" s="11"/>
      <c r="AC826" s="11"/>
    </row>
    <row r="827" spans="1:29">
      <c r="A827" s="11"/>
      <c r="B827" s="319"/>
      <c r="C827" s="11"/>
      <c r="D827" s="11"/>
      <c r="F827" s="11"/>
      <c r="G827" s="11"/>
      <c r="H827" s="11"/>
      <c r="I827" s="11"/>
      <c r="J827" s="360"/>
      <c r="K827" s="360"/>
      <c r="L827" s="11"/>
      <c r="M827" s="11"/>
      <c r="N827" s="11"/>
      <c r="O827" s="11"/>
      <c r="P827" s="11"/>
      <c r="T827" s="11"/>
      <c r="U827" s="11"/>
      <c r="Z827" s="11"/>
      <c r="AA827" s="11"/>
      <c r="AB827" s="11"/>
      <c r="AC827" s="11"/>
    </row>
    <row r="828" spans="1:29">
      <c r="A828" s="11"/>
      <c r="B828" s="319"/>
      <c r="C828" s="11"/>
      <c r="D828" s="11"/>
      <c r="F828" s="11"/>
      <c r="G828" s="11"/>
      <c r="H828" s="11"/>
      <c r="I828" s="11"/>
      <c r="J828" s="360"/>
      <c r="K828" s="360"/>
      <c r="L828" s="11"/>
      <c r="M828" s="11"/>
      <c r="N828" s="11"/>
      <c r="O828" s="11"/>
      <c r="P828" s="11"/>
      <c r="T828" s="11"/>
      <c r="U828" s="11"/>
      <c r="Z828" s="11"/>
      <c r="AA828" s="11"/>
      <c r="AB828" s="11"/>
      <c r="AC828" s="11"/>
    </row>
    <row r="829" spans="1:29">
      <c r="A829" s="11"/>
      <c r="B829" s="319"/>
      <c r="C829" s="11"/>
      <c r="D829" s="11"/>
      <c r="F829" s="11"/>
      <c r="G829" s="11"/>
      <c r="H829" s="11"/>
      <c r="I829" s="11"/>
      <c r="J829" s="360"/>
      <c r="K829" s="360"/>
      <c r="L829" s="11"/>
      <c r="M829" s="11"/>
      <c r="N829" s="11"/>
      <c r="O829" s="11"/>
      <c r="P829" s="11"/>
      <c r="T829" s="11"/>
      <c r="U829" s="11"/>
      <c r="Z829" s="11"/>
      <c r="AA829" s="11"/>
      <c r="AB829" s="11"/>
      <c r="AC829" s="11"/>
    </row>
    <row r="830" spans="1:29">
      <c r="A830" s="11"/>
      <c r="B830" s="319"/>
      <c r="C830" s="11"/>
      <c r="D830" s="11"/>
      <c r="F830" s="11"/>
      <c r="G830" s="11"/>
      <c r="H830" s="11"/>
      <c r="I830" s="11"/>
      <c r="J830" s="360"/>
      <c r="K830" s="360"/>
      <c r="L830" s="11"/>
      <c r="M830" s="11"/>
      <c r="N830" s="11"/>
      <c r="O830" s="11"/>
      <c r="P830" s="11"/>
      <c r="T830" s="11"/>
      <c r="U830" s="11"/>
      <c r="Z830" s="11"/>
      <c r="AA830" s="11"/>
      <c r="AB830" s="11"/>
      <c r="AC830" s="11"/>
    </row>
    <row r="831" spans="1:29">
      <c r="A831" s="11"/>
      <c r="B831" s="319"/>
      <c r="C831" s="11"/>
      <c r="D831" s="11"/>
      <c r="F831" s="11"/>
      <c r="G831" s="11"/>
      <c r="H831" s="11"/>
      <c r="I831" s="11"/>
      <c r="J831" s="360"/>
      <c r="K831" s="360"/>
      <c r="L831" s="11"/>
      <c r="M831" s="11"/>
      <c r="N831" s="11"/>
      <c r="O831" s="11"/>
      <c r="P831" s="11"/>
      <c r="T831" s="11"/>
      <c r="U831" s="11"/>
      <c r="Z831" s="11"/>
      <c r="AA831" s="11"/>
      <c r="AB831" s="11"/>
      <c r="AC831" s="11"/>
    </row>
    <row r="832" spans="1:29">
      <c r="A832" s="11"/>
      <c r="B832" s="319"/>
      <c r="C832" s="11"/>
      <c r="D832" s="11"/>
      <c r="F832" s="11"/>
      <c r="G832" s="11"/>
      <c r="H832" s="11"/>
      <c r="I832" s="11"/>
      <c r="J832" s="360"/>
      <c r="K832" s="360"/>
      <c r="L832" s="11"/>
      <c r="M832" s="11"/>
      <c r="N832" s="11"/>
      <c r="O832" s="11"/>
      <c r="P832" s="11"/>
      <c r="T832" s="11"/>
      <c r="U832" s="11"/>
      <c r="Z832" s="11"/>
      <c r="AA832" s="11"/>
      <c r="AB832" s="11"/>
      <c r="AC832" s="11"/>
    </row>
    <row r="833" spans="1:29">
      <c r="A833" s="11"/>
      <c r="B833" s="319"/>
      <c r="C833" s="11"/>
      <c r="D833" s="11"/>
      <c r="F833" s="11"/>
      <c r="G833" s="11"/>
      <c r="H833" s="11"/>
      <c r="I833" s="11"/>
      <c r="J833" s="360"/>
      <c r="K833" s="360"/>
      <c r="L833" s="11"/>
      <c r="M833" s="11"/>
      <c r="N833" s="11"/>
      <c r="O833" s="11"/>
      <c r="P833" s="11"/>
      <c r="T833" s="11"/>
      <c r="U833" s="11"/>
      <c r="Z833" s="11"/>
      <c r="AA833" s="11"/>
      <c r="AB833" s="11"/>
      <c r="AC833" s="11"/>
    </row>
    <row r="834" spans="1:29">
      <c r="A834" s="11"/>
      <c r="B834" s="319"/>
      <c r="C834" s="11"/>
      <c r="D834" s="11"/>
      <c r="F834" s="11"/>
      <c r="G834" s="11"/>
      <c r="H834" s="11"/>
      <c r="I834" s="11"/>
      <c r="J834" s="360"/>
      <c r="K834" s="360"/>
      <c r="L834" s="11"/>
      <c r="M834" s="11"/>
      <c r="N834" s="11"/>
      <c r="O834" s="11"/>
      <c r="P834" s="11"/>
      <c r="T834" s="11"/>
      <c r="U834" s="11"/>
      <c r="Z834" s="11"/>
      <c r="AA834" s="11"/>
      <c r="AB834" s="11"/>
      <c r="AC834" s="11"/>
    </row>
    <row r="835" spans="1:29">
      <c r="A835" s="11"/>
      <c r="B835" s="319"/>
      <c r="C835" s="11"/>
      <c r="D835" s="11"/>
      <c r="F835" s="11"/>
      <c r="G835" s="11"/>
      <c r="H835" s="11"/>
      <c r="I835" s="11"/>
      <c r="J835" s="360"/>
      <c r="K835" s="360"/>
      <c r="L835" s="11"/>
      <c r="M835" s="11"/>
      <c r="N835" s="11"/>
      <c r="O835" s="11"/>
      <c r="P835" s="11"/>
      <c r="T835" s="11"/>
      <c r="U835" s="11"/>
      <c r="Z835" s="11"/>
      <c r="AA835" s="11"/>
      <c r="AB835" s="11"/>
      <c r="AC835" s="11"/>
    </row>
    <row r="836" spans="1:29">
      <c r="A836" s="11"/>
      <c r="B836" s="319"/>
      <c r="C836" s="11"/>
      <c r="D836" s="11"/>
      <c r="F836" s="11"/>
      <c r="G836" s="11"/>
      <c r="H836" s="11"/>
      <c r="I836" s="11"/>
      <c r="J836" s="360"/>
      <c r="K836" s="360"/>
      <c r="L836" s="11"/>
      <c r="M836" s="11"/>
      <c r="N836" s="11"/>
      <c r="O836" s="11"/>
      <c r="P836" s="11"/>
      <c r="T836" s="11"/>
      <c r="U836" s="11"/>
      <c r="Z836" s="11"/>
      <c r="AA836" s="11"/>
      <c r="AB836" s="11"/>
      <c r="AC836" s="11"/>
    </row>
    <row r="837" spans="1:29">
      <c r="A837" s="11"/>
      <c r="B837" s="319"/>
      <c r="C837" s="11"/>
      <c r="D837" s="11"/>
      <c r="F837" s="11"/>
      <c r="G837" s="11"/>
      <c r="H837" s="11"/>
      <c r="I837" s="11"/>
      <c r="J837" s="360"/>
      <c r="K837" s="360"/>
      <c r="L837" s="11"/>
      <c r="M837" s="11"/>
      <c r="N837" s="11"/>
      <c r="O837" s="11"/>
      <c r="P837" s="11"/>
      <c r="T837" s="11"/>
      <c r="U837" s="11"/>
      <c r="Z837" s="11"/>
      <c r="AA837" s="11"/>
      <c r="AB837" s="11"/>
      <c r="AC837" s="11"/>
    </row>
    <row r="838" spans="1:29">
      <c r="A838" s="11"/>
      <c r="B838" s="319"/>
      <c r="C838" s="11"/>
      <c r="D838" s="11"/>
      <c r="F838" s="11"/>
      <c r="G838" s="11"/>
      <c r="H838" s="11"/>
      <c r="I838" s="11"/>
      <c r="J838" s="360"/>
      <c r="K838" s="360"/>
      <c r="L838" s="11"/>
      <c r="M838" s="11"/>
      <c r="N838" s="11"/>
      <c r="O838" s="11"/>
      <c r="P838" s="11"/>
      <c r="T838" s="11"/>
      <c r="U838" s="11"/>
      <c r="Z838" s="11"/>
      <c r="AA838" s="11"/>
      <c r="AB838" s="11"/>
      <c r="AC838" s="11"/>
    </row>
    <row r="839" spans="1:29">
      <c r="A839" s="11"/>
      <c r="B839" s="319"/>
      <c r="C839" s="11"/>
      <c r="D839" s="11"/>
      <c r="F839" s="11"/>
      <c r="G839" s="11"/>
      <c r="H839" s="11"/>
      <c r="I839" s="11"/>
      <c r="J839" s="360"/>
      <c r="K839" s="360"/>
      <c r="L839" s="11"/>
      <c r="M839" s="11"/>
      <c r="N839" s="11"/>
      <c r="O839" s="11"/>
      <c r="P839" s="11"/>
      <c r="T839" s="11"/>
      <c r="U839" s="11"/>
      <c r="Z839" s="11"/>
      <c r="AA839" s="11"/>
      <c r="AB839" s="11"/>
      <c r="AC839" s="11"/>
    </row>
    <row r="840" spans="1:29">
      <c r="A840" s="11"/>
      <c r="B840" s="319"/>
      <c r="C840" s="11"/>
      <c r="D840" s="11"/>
      <c r="F840" s="11"/>
      <c r="G840" s="11"/>
      <c r="H840" s="11"/>
      <c r="I840" s="11"/>
      <c r="J840" s="360"/>
      <c r="K840" s="360"/>
      <c r="L840" s="11"/>
      <c r="M840" s="11"/>
      <c r="N840" s="11"/>
      <c r="O840" s="11"/>
      <c r="P840" s="11"/>
      <c r="T840" s="11"/>
      <c r="U840" s="11"/>
      <c r="Z840" s="11"/>
      <c r="AA840" s="11"/>
      <c r="AB840" s="11"/>
      <c r="AC840" s="11"/>
    </row>
    <row r="841" spans="1:29">
      <c r="A841" s="11"/>
      <c r="B841" s="319"/>
      <c r="C841" s="11"/>
      <c r="D841" s="11"/>
      <c r="F841" s="11"/>
      <c r="G841" s="11"/>
      <c r="H841" s="11"/>
      <c r="I841" s="11"/>
      <c r="J841" s="360"/>
      <c r="K841" s="360"/>
      <c r="L841" s="11"/>
      <c r="M841" s="11"/>
      <c r="N841" s="11"/>
      <c r="O841" s="11"/>
      <c r="P841" s="11"/>
      <c r="T841" s="11"/>
      <c r="U841" s="11"/>
      <c r="Z841" s="11"/>
      <c r="AA841" s="11"/>
      <c r="AB841" s="11"/>
      <c r="AC841" s="11"/>
    </row>
    <row r="842" spans="1:29">
      <c r="A842" s="11"/>
      <c r="B842" s="319"/>
      <c r="C842" s="11"/>
      <c r="D842" s="11"/>
      <c r="F842" s="11"/>
      <c r="G842" s="11"/>
      <c r="H842" s="11"/>
      <c r="I842" s="11"/>
      <c r="J842" s="360"/>
      <c r="K842" s="360"/>
      <c r="L842" s="11"/>
      <c r="M842" s="11"/>
      <c r="N842" s="11"/>
      <c r="O842" s="11"/>
      <c r="P842" s="11"/>
      <c r="T842" s="11"/>
      <c r="U842" s="11"/>
      <c r="Z842" s="11"/>
      <c r="AA842" s="11"/>
      <c r="AB842" s="11"/>
      <c r="AC842" s="11"/>
    </row>
    <row r="843" spans="1:29">
      <c r="A843" s="11"/>
      <c r="B843" s="319"/>
      <c r="C843" s="11"/>
      <c r="D843" s="11"/>
      <c r="F843" s="11"/>
      <c r="G843" s="11"/>
      <c r="H843" s="11"/>
      <c r="I843" s="11"/>
      <c r="J843" s="360"/>
      <c r="K843" s="360"/>
      <c r="L843" s="11"/>
      <c r="M843" s="11"/>
      <c r="N843" s="11"/>
      <c r="O843" s="11"/>
      <c r="P843" s="11"/>
      <c r="T843" s="11"/>
      <c r="U843" s="11"/>
      <c r="Z843" s="11"/>
      <c r="AA843" s="11"/>
      <c r="AB843" s="11"/>
      <c r="AC843" s="11"/>
    </row>
    <row r="844" spans="1:29">
      <c r="A844" s="11"/>
      <c r="B844" s="319"/>
      <c r="C844" s="11"/>
      <c r="D844" s="11"/>
      <c r="F844" s="11"/>
      <c r="G844" s="11"/>
      <c r="H844" s="11"/>
      <c r="I844" s="11"/>
      <c r="J844" s="360"/>
      <c r="K844" s="360"/>
      <c r="L844" s="11"/>
      <c r="M844" s="11"/>
      <c r="N844" s="11"/>
      <c r="O844" s="11"/>
      <c r="P844" s="11"/>
      <c r="T844" s="11"/>
      <c r="U844" s="11"/>
      <c r="Z844" s="11"/>
      <c r="AA844" s="11"/>
      <c r="AB844" s="11"/>
      <c r="AC844" s="11"/>
    </row>
    <row r="845" spans="1:29">
      <c r="A845" s="11"/>
      <c r="B845" s="319"/>
      <c r="C845" s="11"/>
      <c r="D845" s="11"/>
      <c r="F845" s="11"/>
      <c r="G845" s="11"/>
      <c r="H845" s="11"/>
      <c r="I845" s="11"/>
      <c r="J845" s="360"/>
      <c r="K845" s="360"/>
      <c r="L845" s="11"/>
      <c r="M845" s="11"/>
      <c r="N845" s="11"/>
      <c r="O845" s="11"/>
      <c r="P845" s="11"/>
      <c r="T845" s="11"/>
      <c r="U845" s="11"/>
      <c r="Z845" s="11"/>
      <c r="AA845" s="11"/>
      <c r="AB845" s="11"/>
      <c r="AC845" s="11"/>
    </row>
    <row r="846" spans="1:29">
      <c r="A846" s="11"/>
      <c r="B846" s="319"/>
      <c r="C846" s="11"/>
      <c r="D846" s="11"/>
      <c r="F846" s="11"/>
      <c r="G846" s="11"/>
      <c r="H846" s="11"/>
      <c r="I846" s="11"/>
      <c r="J846" s="360"/>
      <c r="K846" s="360"/>
      <c r="L846" s="11"/>
      <c r="M846" s="11"/>
      <c r="N846" s="11"/>
      <c r="O846" s="11"/>
      <c r="P846" s="11"/>
      <c r="T846" s="11"/>
      <c r="U846" s="11"/>
      <c r="Z846" s="11"/>
      <c r="AA846" s="11"/>
      <c r="AB846" s="11"/>
      <c r="AC846" s="11"/>
    </row>
    <row r="847" spans="1:29">
      <c r="A847" s="11"/>
      <c r="B847" s="319"/>
      <c r="C847" s="11"/>
      <c r="D847" s="11"/>
      <c r="F847" s="11"/>
      <c r="G847" s="11"/>
      <c r="H847" s="11"/>
      <c r="I847" s="11"/>
      <c r="J847" s="360"/>
      <c r="K847" s="360"/>
      <c r="L847" s="11"/>
      <c r="M847" s="11"/>
      <c r="N847" s="11"/>
      <c r="O847" s="11"/>
      <c r="P847" s="11"/>
      <c r="T847" s="11"/>
      <c r="U847" s="11"/>
      <c r="Z847" s="11"/>
      <c r="AA847" s="11"/>
      <c r="AB847" s="11"/>
      <c r="AC847" s="11"/>
    </row>
    <row r="848" spans="1:29">
      <c r="A848" s="11"/>
      <c r="B848" s="319"/>
      <c r="C848" s="11"/>
      <c r="D848" s="11"/>
      <c r="F848" s="11"/>
      <c r="G848" s="11"/>
      <c r="H848" s="11"/>
      <c r="I848" s="11"/>
      <c r="J848" s="360"/>
      <c r="K848" s="360"/>
      <c r="L848" s="11"/>
      <c r="M848" s="11"/>
      <c r="N848" s="11"/>
      <c r="O848" s="11"/>
      <c r="P848" s="11"/>
      <c r="T848" s="11"/>
      <c r="U848" s="11"/>
      <c r="Z848" s="11"/>
      <c r="AA848" s="11"/>
      <c r="AB848" s="11"/>
      <c r="AC848" s="11"/>
    </row>
    <row r="849" spans="1:29">
      <c r="A849" s="11"/>
      <c r="B849" s="319"/>
      <c r="C849" s="11"/>
      <c r="D849" s="11"/>
      <c r="F849" s="11"/>
      <c r="G849" s="11"/>
      <c r="H849" s="11"/>
      <c r="I849" s="11"/>
      <c r="J849" s="360"/>
      <c r="K849" s="360"/>
      <c r="L849" s="11"/>
      <c r="M849" s="11"/>
      <c r="N849" s="11"/>
      <c r="O849" s="11"/>
      <c r="P849" s="11"/>
      <c r="T849" s="11"/>
      <c r="U849" s="11"/>
      <c r="Z849" s="11"/>
      <c r="AA849" s="11"/>
      <c r="AB849" s="11"/>
      <c r="AC849" s="11"/>
    </row>
    <row r="850" spans="1:29">
      <c r="A850" s="11"/>
      <c r="B850" s="319"/>
      <c r="C850" s="11"/>
      <c r="D850" s="11"/>
      <c r="F850" s="11"/>
      <c r="G850" s="11"/>
      <c r="H850" s="11"/>
      <c r="I850" s="11"/>
      <c r="J850" s="360"/>
      <c r="K850" s="360"/>
      <c r="L850" s="11"/>
      <c r="M850" s="11"/>
      <c r="N850" s="11"/>
      <c r="O850" s="11"/>
      <c r="P850" s="11"/>
      <c r="T850" s="11"/>
      <c r="U850" s="11"/>
      <c r="Z850" s="11"/>
      <c r="AA850" s="11"/>
      <c r="AB850" s="11"/>
      <c r="AC850" s="11"/>
    </row>
    <row r="851" spans="1:29">
      <c r="A851" s="11"/>
      <c r="B851" s="319"/>
      <c r="C851" s="11"/>
      <c r="D851" s="11"/>
      <c r="F851" s="11"/>
      <c r="G851" s="11"/>
      <c r="H851" s="11"/>
      <c r="I851" s="11"/>
      <c r="J851" s="360"/>
      <c r="K851" s="360"/>
      <c r="L851" s="11"/>
      <c r="M851" s="11"/>
      <c r="N851" s="11"/>
      <c r="O851" s="11"/>
      <c r="P851" s="11"/>
      <c r="T851" s="11"/>
      <c r="U851" s="11"/>
      <c r="Z851" s="11"/>
      <c r="AA851" s="11"/>
      <c r="AB851" s="11"/>
      <c r="AC851" s="11"/>
    </row>
    <row r="852" spans="1:29">
      <c r="A852" s="11"/>
      <c r="B852" s="319"/>
      <c r="C852" s="11"/>
      <c r="D852" s="11"/>
      <c r="F852" s="11"/>
      <c r="G852" s="11"/>
      <c r="H852" s="11"/>
      <c r="I852" s="11"/>
      <c r="J852" s="360"/>
      <c r="K852" s="360"/>
      <c r="L852" s="11"/>
      <c r="M852" s="11"/>
      <c r="N852" s="11"/>
      <c r="O852" s="11"/>
      <c r="P852" s="11"/>
      <c r="T852" s="11"/>
      <c r="U852" s="11"/>
      <c r="Z852" s="11"/>
      <c r="AA852" s="11"/>
      <c r="AB852" s="11"/>
      <c r="AC852" s="11"/>
    </row>
    <row r="853" spans="1:29">
      <c r="A853" s="11"/>
      <c r="B853" s="319"/>
      <c r="C853" s="11"/>
      <c r="D853" s="11"/>
      <c r="F853" s="11"/>
      <c r="G853" s="11"/>
      <c r="H853" s="11"/>
      <c r="I853" s="11"/>
      <c r="J853" s="360"/>
      <c r="K853" s="360"/>
      <c r="L853" s="11"/>
      <c r="M853" s="11"/>
      <c r="N853" s="11"/>
      <c r="O853" s="11"/>
      <c r="P853" s="11"/>
      <c r="T853" s="11"/>
      <c r="U853" s="11"/>
      <c r="Z853" s="11"/>
      <c r="AA853" s="11"/>
      <c r="AB853" s="11"/>
      <c r="AC853" s="11"/>
    </row>
    <row r="854" spans="1:29">
      <c r="A854" s="11"/>
      <c r="B854" s="319"/>
      <c r="C854" s="11"/>
      <c r="D854" s="11"/>
      <c r="F854" s="11"/>
      <c r="G854" s="11"/>
      <c r="H854" s="11"/>
      <c r="I854" s="11"/>
      <c r="J854" s="360"/>
      <c r="K854" s="360"/>
      <c r="L854" s="11"/>
      <c r="M854" s="11"/>
      <c r="N854" s="11"/>
      <c r="O854" s="11"/>
      <c r="P854" s="11"/>
      <c r="T854" s="11"/>
      <c r="U854" s="11"/>
      <c r="Z854" s="11"/>
      <c r="AA854" s="11"/>
      <c r="AB854" s="11"/>
      <c r="AC854" s="11"/>
    </row>
    <row r="855" spans="1:29">
      <c r="A855" s="11"/>
      <c r="B855" s="319"/>
      <c r="C855" s="11"/>
      <c r="D855" s="11"/>
      <c r="F855" s="11"/>
      <c r="G855" s="11"/>
      <c r="H855" s="11"/>
      <c r="I855" s="11"/>
      <c r="J855" s="360"/>
      <c r="K855" s="360"/>
      <c r="L855" s="11"/>
      <c r="M855" s="11"/>
      <c r="N855" s="11"/>
      <c r="O855" s="11"/>
      <c r="P855" s="11"/>
      <c r="T855" s="11"/>
      <c r="U855" s="11"/>
      <c r="Z855" s="11"/>
      <c r="AA855" s="11"/>
      <c r="AB855" s="11"/>
      <c r="AC855" s="11"/>
    </row>
    <row r="856" spans="1:29">
      <c r="A856" s="11"/>
      <c r="B856" s="319"/>
      <c r="C856" s="11"/>
      <c r="D856" s="11"/>
      <c r="F856" s="11"/>
      <c r="G856" s="11"/>
      <c r="H856" s="11"/>
      <c r="I856" s="11"/>
      <c r="J856" s="360"/>
      <c r="K856" s="360"/>
      <c r="L856" s="11"/>
      <c r="M856" s="11"/>
      <c r="N856" s="11"/>
      <c r="O856" s="11"/>
      <c r="P856" s="11"/>
      <c r="T856" s="11"/>
      <c r="U856" s="11"/>
      <c r="Z856" s="11"/>
      <c r="AA856" s="11"/>
      <c r="AB856" s="11"/>
      <c r="AC856" s="11"/>
    </row>
    <row r="857" spans="1:29">
      <c r="A857" s="11"/>
      <c r="B857" s="319"/>
      <c r="C857" s="11"/>
      <c r="D857" s="11"/>
      <c r="F857" s="11"/>
      <c r="G857" s="11"/>
      <c r="H857" s="11"/>
      <c r="I857" s="11"/>
      <c r="J857" s="360"/>
      <c r="K857" s="360"/>
      <c r="L857" s="11"/>
      <c r="M857" s="11"/>
      <c r="N857" s="11"/>
      <c r="O857" s="11"/>
      <c r="P857" s="11"/>
      <c r="T857" s="11"/>
      <c r="U857" s="11"/>
      <c r="Z857" s="11"/>
      <c r="AA857" s="11"/>
      <c r="AB857" s="11"/>
      <c r="AC857" s="11"/>
    </row>
    <row r="858" spans="1:29">
      <c r="A858" s="11"/>
      <c r="B858" s="319"/>
      <c r="C858" s="11"/>
      <c r="D858" s="11"/>
      <c r="F858" s="11"/>
      <c r="G858" s="11"/>
      <c r="H858" s="11"/>
      <c r="I858" s="11"/>
      <c r="J858" s="360"/>
      <c r="K858" s="360"/>
      <c r="L858" s="11"/>
      <c r="M858" s="11"/>
      <c r="N858" s="11"/>
      <c r="O858" s="11"/>
      <c r="P858" s="11"/>
      <c r="T858" s="11"/>
      <c r="U858" s="11"/>
      <c r="Z858" s="11"/>
      <c r="AA858" s="11"/>
      <c r="AB858" s="11"/>
      <c r="AC858" s="11"/>
    </row>
    <row r="859" spans="1:29">
      <c r="A859" s="11"/>
      <c r="B859" s="319"/>
      <c r="C859" s="11"/>
      <c r="D859" s="11"/>
      <c r="F859" s="11"/>
      <c r="G859" s="11"/>
      <c r="H859" s="11"/>
      <c r="I859" s="11"/>
      <c r="J859" s="360"/>
      <c r="K859" s="360"/>
      <c r="L859" s="11"/>
      <c r="M859" s="11"/>
      <c r="N859" s="11"/>
      <c r="O859" s="11"/>
      <c r="P859" s="11"/>
      <c r="T859" s="11"/>
      <c r="U859" s="11"/>
      <c r="Z859" s="11"/>
      <c r="AA859" s="11"/>
      <c r="AB859" s="11"/>
      <c r="AC859" s="11"/>
    </row>
    <row r="860" spans="1:29">
      <c r="A860" s="11"/>
      <c r="B860" s="319"/>
      <c r="C860" s="11"/>
      <c r="D860" s="11"/>
      <c r="F860" s="11"/>
      <c r="G860" s="11"/>
      <c r="H860" s="11"/>
      <c r="I860" s="11"/>
      <c r="J860" s="360"/>
      <c r="K860" s="360"/>
      <c r="L860" s="11"/>
      <c r="M860" s="11"/>
      <c r="N860" s="11"/>
      <c r="O860" s="11"/>
      <c r="P860" s="11"/>
      <c r="T860" s="11"/>
      <c r="U860" s="11"/>
      <c r="Z860" s="11"/>
      <c r="AA860" s="11"/>
      <c r="AB860" s="11"/>
      <c r="AC860" s="11"/>
    </row>
    <row r="861" spans="1:29">
      <c r="A861" s="11"/>
      <c r="B861" s="319"/>
      <c r="C861" s="11"/>
      <c r="D861" s="11"/>
      <c r="F861" s="11"/>
      <c r="G861" s="11"/>
      <c r="H861" s="11"/>
      <c r="I861" s="11"/>
      <c r="J861" s="360"/>
      <c r="K861" s="360"/>
      <c r="L861" s="11"/>
      <c r="M861" s="11"/>
      <c r="N861" s="11"/>
      <c r="O861" s="11"/>
      <c r="P861" s="11"/>
      <c r="T861" s="11"/>
      <c r="U861" s="11"/>
      <c r="Z861" s="11"/>
      <c r="AA861" s="11"/>
      <c r="AB861" s="11"/>
      <c r="AC861" s="11"/>
    </row>
    <row r="862" spans="1:29">
      <c r="A862" s="11"/>
      <c r="B862" s="319"/>
      <c r="C862" s="11"/>
      <c r="D862" s="11"/>
      <c r="F862" s="11"/>
      <c r="G862" s="11"/>
      <c r="H862" s="11"/>
      <c r="I862" s="11"/>
      <c r="J862" s="360"/>
      <c r="K862" s="360"/>
      <c r="L862" s="11"/>
      <c r="M862" s="11"/>
      <c r="N862" s="11"/>
      <c r="O862" s="11"/>
      <c r="P862" s="11"/>
      <c r="T862" s="11"/>
      <c r="U862" s="11"/>
      <c r="Z862" s="11"/>
      <c r="AA862" s="11"/>
      <c r="AB862" s="11"/>
      <c r="AC862" s="11"/>
    </row>
    <row r="863" spans="1:29">
      <c r="A863" s="11"/>
      <c r="B863" s="319"/>
      <c r="C863" s="11"/>
      <c r="D863" s="11"/>
      <c r="F863" s="11"/>
      <c r="G863" s="11"/>
      <c r="H863" s="11"/>
      <c r="I863" s="11"/>
      <c r="J863" s="360"/>
      <c r="K863" s="360"/>
      <c r="L863" s="11"/>
      <c r="M863" s="11"/>
      <c r="N863" s="11"/>
      <c r="O863" s="11"/>
      <c r="P863" s="11"/>
      <c r="T863" s="11"/>
      <c r="U863" s="11"/>
      <c r="Z863" s="11"/>
      <c r="AA863" s="11"/>
      <c r="AB863" s="11"/>
      <c r="AC863" s="11"/>
    </row>
    <row r="864" spans="1:29">
      <c r="A864" s="11"/>
      <c r="B864" s="319"/>
      <c r="C864" s="11"/>
      <c r="D864" s="11"/>
      <c r="F864" s="11"/>
      <c r="G864" s="11"/>
      <c r="H864" s="11"/>
      <c r="I864" s="11"/>
      <c r="J864" s="360"/>
      <c r="K864" s="360"/>
      <c r="L864" s="11"/>
      <c r="M864" s="11"/>
      <c r="N864" s="11"/>
      <c r="O864" s="11"/>
      <c r="P864" s="11"/>
      <c r="T864" s="11"/>
      <c r="U864" s="11"/>
      <c r="Z864" s="11"/>
      <c r="AA864" s="11"/>
      <c r="AB864" s="11"/>
      <c r="AC864" s="11"/>
    </row>
    <row r="865" spans="1:29">
      <c r="A865" s="11"/>
      <c r="B865" s="319"/>
      <c r="C865" s="11"/>
      <c r="D865" s="11"/>
      <c r="F865" s="11"/>
      <c r="G865" s="11"/>
      <c r="H865" s="11"/>
      <c r="I865" s="11"/>
      <c r="J865" s="360"/>
      <c r="K865" s="360"/>
      <c r="L865" s="11"/>
      <c r="M865" s="11"/>
      <c r="N865" s="11"/>
      <c r="O865" s="11"/>
      <c r="P865" s="11"/>
      <c r="T865" s="11"/>
      <c r="U865" s="11"/>
      <c r="Z865" s="11"/>
      <c r="AA865" s="11"/>
      <c r="AB865" s="11"/>
      <c r="AC865" s="11"/>
    </row>
    <row r="866" spans="1:29">
      <c r="A866" s="11"/>
      <c r="B866" s="319"/>
      <c r="C866" s="11"/>
      <c r="D866" s="11"/>
      <c r="F866" s="11"/>
      <c r="G866" s="11"/>
      <c r="H866" s="11"/>
      <c r="I866" s="11"/>
      <c r="J866" s="360"/>
      <c r="K866" s="360"/>
      <c r="L866" s="11"/>
      <c r="M866" s="11"/>
      <c r="N866" s="11"/>
      <c r="O866" s="11"/>
      <c r="P866" s="11"/>
      <c r="T866" s="11"/>
      <c r="U866" s="11"/>
      <c r="Z866" s="11"/>
      <c r="AA866" s="11"/>
      <c r="AB866" s="11"/>
      <c r="AC866" s="11"/>
    </row>
    <row r="867" spans="1:29">
      <c r="A867" s="11"/>
      <c r="B867" s="319"/>
      <c r="C867" s="11"/>
      <c r="D867" s="11"/>
      <c r="F867" s="11"/>
      <c r="G867" s="11"/>
      <c r="H867" s="11"/>
      <c r="I867" s="11"/>
      <c r="J867" s="360"/>
      <c r="K867" s="360"/>
      <c r="L867" s="11"/>
      <c r="M867" s="11"/>
      <c r="N867" s="11"/>
      <c r="O867" s="11"/>
      <c r="P867" s="11"/>
      <c r="T867" s="11"/>
      <c r="U867" s="11"/>
      <c r="Z867" s="11"/>
      <c r="AA867" s="11"/>
      <c r="AB867" s="11"/>
      <c r="AC867" s="11"/>
    </row>
    <row r="868" spans="1:29">
      <c r="A868" s="11"/>
      <c r="B868" s="319"/>
      <c r="C868" s="11"/>
      <c r="D868" s="11"/>
      <c r="F868" s="11"/>
      <c r="G868" s="11"/>
      <c r="H868" s="11"/>
      <c r="I868" s="11"/>
      <c r="J868" s="360"/>
      <c r="K868" s="360"/>
      <c r="L868" s="11"/>
      <c r="M868" s="11"/>
      <c r="N868" s="11"/>
      <c r="O868" s="11"/>
      <c r="P868" s="11"/>
      <c r="T868" s="11"/>
      <c r="U868" s="11"/>
      <c r="Z868" s="11"/>
      <c r="AA868" s="11"/>
      <c r="AB868" s="11"/>
      <c r="AC868" s="11"/>
    </row>
    <row r="869" spans="1:29">
      <c r="A869" s="11"/>
      <c r="B869" s="319"/>
      <c r="C869" s="11"/>
      <c r="D869" s="11"/>
      <c r="F869" s="11"/>
      <c r="G869" s="11"/>
      <c r="H869" s="11"/>
      <c r="I869" s="11"/>
      <c r="J869" s="360"/>
      <c r="K869" s="360"/>
      <c r="L869" s="11"/>
      <c r="M869" s="11"/>
      <c r="N869" s="11"/>
      <c r="O869" s="11"/>
      <c r="P869" s="11"/>
      <c r="T869" s="11"/>
      <c r="U869" s="11"/>
      <c r="Z869" s="11"/>
      <c r="AA869" s="11"/>
      <c r="AB869" s="11"/>
      <c r="AC869" s="11"/>
    </row>
    <row r="870" spans="1:29">
      <c r="A870" s="11"/>
      <c r="B870" s="319"/>
      <c r="C870" s="11"/>
      <c r="D870" s="11"/>
      <c r="F870" s="11"/>
      <c r="G870" s="11"/>
      <c r="H870" s="11"/>
      <c r="I870" s="11"/>
      <c r="J870" s="360"/>
      <c r="K870" s="360"/>
      <c r="L870" s="11"/>
      <c r="M870" s="11"/>
      <c r="N870" s="11"/>
      <c r="O870" s="11"/>
      <c r="P870" s="11"/>
      <c r="T870" s="11"/>
      <c r="U870" s="11"/>
      <c r="Z870" s="11"/>
      <c r="AA870" s="11"/>
      <c r="AB870" s="11"/>
      <c r="AC870" s="11"/>
    </row>
    <row r="871" spans="1:29">
      <c r="A871" s="11"/>
      <c r="B871" s="319"/>
      <c r="C871" s="11"/>
      <c r="D871" s="11"/>
      <c r="F871" s="11"/>
      <c r="G871" s="11"/>
      <c r="H871" s="11"/>
      <c r="I871" s="11"/>
      <c r="J871" s="360"/>
      <c r="K871" s="360"/>
      <c r="L871" s="11"/>
      <c r="M871" s="11"/>
      <c r="N871" s="11"/>
      <c r="O871" s="11"/>
      <c r="P871" s="11"/>
      <c r="T871" s="11"/>
      <c r="U871" s="11"/>
      <c r="Z871" s="11"/>
      <c r="AA871" s="11"/>
      <c r="AB871" s="11"/>
      <c r="AC871" s="11"/>
    </row>
    <row r="872" spans="1:29">
      <c r="A872" s="11"/>
      <c r="B872" s="319"/>
      <c r="C872" s="11"/>
      <c r="D872" s="11"/>
      <c r="F872" s="11"/>
      <c r="G872" s="11"/>
      <c r="H872" s="11"/>
      <c r="I872" s="11"/>
      <c r="J872" s="360"/>
      <c r="K872" s="360"/>
      <c r="L872" s="11"/>
      <c r="M872" s="11"/>
      <c r="N872" s="11"/>
      <c r="O872" s="11"/>
      <c r="P872" s="11"/>
      <c r="T872" s="11"/>
      <c r="U872" s="11"/>
      <c r="Z872" s="11"/>
      <c r="AA872" s="11"/>
      <c r="AB872" s="11"/>
      <c r="AC872" s="11"/>
    </row>
    <row r="873" spans="1:29">
      <c r="A873" s="11"/>
      <c r="B873" s="319"/>
      <c r="C873" s="11"/>
      <c r="D873" s="11"/>
      <c r="F873" s="11"/>
      <c r="G873" s="11"/>
      <c r="H873" s="11"/>
      <c r="I873" s="11"/>
      <c r="J873" s="360"/>
      <c r="K873" s="360"/>
      <c r="L873" s="11"/>
      <c r="M873" s="11"/>
      <c r="N873" s="11"/>
      <c r="O873" s="11"/>
      <c r="P873" s="11"/>
      <c r="T873" s="11"/>
      <c r="U873" s="11"/>
      <c r="Z873" s="11"/>
      <c r="AA873" s="11"/>
      <c r="AB873" s="11"/>
      <c r="AC873" s="11"/>
    </row>
    <row r="874" spans="1:29">
      <c r="A874" s="11"/>
      <c r="B874" s="319"/>
      <c r="C874" s="11"/>
      <c r="D874" s="11"/>
      <c r="F874" s="11"/>
      <c r="G874" s="11"/>
      <c r="H874" s="11"/>
      <c r="I874" s="11"/>
      <c r="J874" s="360"/>
      <c r="K874" s="360"/>
      <c r="L874" s="11"/>
      <c r="M874" s="11"/>
      <c r="N874" s="11"/>
      <c r="O874" s="11"/>
      <c r="P874" s="11"/>
      <c r="T874" s="11"/>
      <c r="U874" s="11"/>
      <c r="Z874" s="11"/>
      <c r="AA874" s="11"/>
      <c r="AB874" s="11"/>
      <c r="AC874" s="11"/>
    </row>
    <row r="875" spans="1:29">
      <c r="A875" s="11"/>
      <c r="B875" s="319"/>
      <c r="C875" s="11"/>
      <c r="D875" s="11"/>
      <c r="F875" s="11"/>
      <c r="G875" s="11"/>
      <c r="H875" s="11"/>
      <c r="I875" s="11"/>
      <c r="J875" s="360"/>
      <c r="K875" s="360"/>
      <c r="L875" s="11"/>
      <c r="M875" s="11"/>
      <c r="N875" s="11"/>
      <c r="O875" s="11"/>
      <c r="P875" s="11"/>
      <c r="T875" s="11"/>
      <c r="U875" s="11"/>
      <c r="Z875" s="11"/>
      <c r="AA875" s="11"/>
      <c r="AB875" s="11"/>
      <c r="AC875" s="11"/>
    </row>
    <row r="876" spans="1:29">
      <c r="A876" s="11"/>
      <c r="B876" s="319"/>
      <c r="C876" s="11"/>
      <c r="D876" s="11"/>
      <c r="F876" s="11"/>
      <c r="G876" s="11"/>
      <c r="H876" s="11"/>
      <c r="I876" s="11"/>
      <c r="J876" s="360"/>
      <c r="K876" s="360"/>
      <c r="L876" s="11"/>
      <c r="M876" s="11"/>
      <c r="N876" s="11"/>
      <c r="O876" s="11"/>
      <c r="P876" s="11"/>
      <c r="T876" s="11"/>
      <c r="U876" s="11"/>
      <c r="Z876" s="11"/>
      <c r="AA876" s="11"/>
      <c r="AB876" s="11"/>
      <c r="AC876" s="11"/>
    </row>
    <row r="877" spans="1:29">
      <c r="A877" s="11"/>
      <c r="B877" s="319"/>
      <c r="C877" s="11"/>
      <c r="D877" s="11"/>
      <c r="F877" s="11"/>
      <c r="G877" s="11"/>
      <c r="H877" s="11"/>
      <c r="I877" s="11"/>
      <c r="J877" s="360"/>
      <c r="K877" s="360"/>
      <c r="L877" s="11"/>
      <c r="M877" s="11"/>
      <c r="N877" s="11"/>
      <c r="O877" s="11"/>
      <c r="P877" s="11"/>
      <c r="T877" s="11"/>
      <c r="U877" s="11"/>
      <c r="Z877" s="11"/>
      <c r="AA877" s="11"/>
      <c r="AB877" s="11"/>
      <c r="AC877" s="11"/>
    </row>
    <row r="878" spans="1:29">
      <c r="A878" s="11"/>
      <c r="B878" s="319"/>
      <c r="C878" s="11"/>
      <c r="D878" s="11"/>
      <c r="F878" s="11"/>
      <c r="G878" s="11"/>
      <c r="H878" s="11"/>
      <c r="I878" s="11"/>
      <c r="J878" s="360"/>
      <c r="K878" s="360"/>
      <c r="L878" s="11"/>
      <c r="M878" s="11"/>
      <c r="N878" s="11"/>
      <c r="O878" s="11"/>
      <c r="P878" s="11"/>
      <c r="T878" s="11"/>
      <c r="U878" s="11"/>
      <c r="Z878" s="11"/>
      <c r="AA878" s="11"/>
      <c r="AB878" s="11"/>
      <c r="AC878" s="11"/>
    </row>
    <row r="879" spans="1:29">
      <c r="A879" s="11"/>
      <c r="B879" s="319"/>
      <c r="C879" s="11"/>
      <c r="D879" s="11"/>
      <c r="F879" s="11"/>
      <c r="G879" s="11"/>
      <c r="H879" s="11"/>
      <c r="I879" s="11"/>
      <c r="J879" s="360"/>
      <c r="K879" s="360"/>
      <c r="L879" s="11"/>
      <c r="M879" s="11"/>
      <c r="N879" s="11"/>
      <c r="O879" s="11"/>
      <c r="P879" s="11"/>
      <c r="T879" s="11"/>
      <c r="U879" s="11"/>
      <c r="Z879" s="11"/>
      <c r="AA879" s="11"/>
      <c r="AB879" s="11"/>
      <c r="AC879" s="11"/>
    </row>
    <row r="880" spans="1:29">
      <c r="A880" s="11"/>
      <c r="B880" s="319"/>
      <c r="C880" s="11"/>
      <c r="D880" s="11"/>
      <c r="F880" s="11"/>
      <c r="G880" s="11"/>
      <c r="H880" s="11"/>
      <c r="I880" s="11"/>
      <c r="J880" s="360"/>
      <c r="K880" s="360"/>
      <c r="L880" s="11"/>
      <c r="M880" s="11"/>
      <c r="N880" s="11"/>
      <c r="O880" s="11"/>
      <c r="P880" s="11"/>
      <c r="T880" s="11"/>
      <c r="U880" s="11"/>
      <c r="Z880" s="11"/>
      <c r="AA880" s="11"/>
      <c r="AB880" s="11"/>
      <c r="AC880" s="11"/>
    </row>
    <row r="881" spans="1:29">
      <c r="A881" s="11"/>
      <c r="B881" s="319"/>
      <c r="C881" s="11"/>
      <c r="D881" s="11"/>
      <c r="F881" s="11"/>
      <c r="G881" s="11"/>
      <c r="H881" s="11"/>
      <c r="I881" s="11"/>
      <c r="J881" s="360"/>
      <c r="K881" s="360"/>
      <c r="L881" s="11"/>
      <c r="M881" s="11"/>
      <c r="N881" s="11"/>
      <c r="O881" s="11"/>
      <c r="P881" s="11"/>
      <c r="T881" s="11"/>
      <c r="U881" s="11"/>
      <c r="Z881" s="11"/>
      <c r="AA881" s="11"/>
      <c r="AB881" s="11"/>
      <c r="AC881" s="11"/>
    </row>
    <row r="882" spans="1:29">
      <c r="A882" s="11"/>
      <c r="B882" s="319"/>
      <c r="C882" s="11"/>
      <c r="D882" s="11"/>
      <c r="F882" s="11"/>
      <c r="G882" s="11"/>
      <c r="H882" s="11"/>
      <c r="I882" s="11"/>
      <c r="J882" s="360"/>
      <c r="K882" s="360"/>
      <c r="L882" s="11"/>
      <c r="M882" s="11"/>
      <c r="N882" s="11"/>
      <c r="O882" s="11"/>
      <c r="P882" s="11"/>
      <c r="T882" s="11"/>
      <c r="U882" s="11"/>
      <c r="Z882" s="11"/>
      <c r="AA882" s="11"/>
      <c r="AB882" s="11"/>
      <c r="AC882" s="11"/>
    </row>
    <row r="883" spans="1:29">
      <c r="A883" s="11"/>
      <c r="B883" s="319"/>
      <c r="C883" s="11"/>
      <c r="D883" s="11"/>
      <c r="F883" s="11"/>
      <c r="G883" s="11"/>
      <c r="H883" s="11"/>
      <c r="I883" s="11"/>
      <c r="J883" s="360"/>
      <c r="K883" s="360"/>
      <c r="L883" s="11"/>
      <c r="M883" s="11"/>
      <c r="N883" s="11"/>
      <c r="O883" s="11"/>
      <c r="P883" s="11"/>
      <c r="T883" s="11"/>
      <c r="U883" s="11"/>
      <c r="Z883" s="11"/>
      <c r="AA883" s="11"/>
      <c r="AB883" s="11"/>
      <c r="AC883" s="11"/>
    </row>
    <row r="884" spans="1:29">
      <c r="A884" s="11"/>
      <c r="B884" s="319"/>
      <c r="C884" s="11"/>
      <c r="D884" s="11"/>
      <c r="F884" s="11"/>
      <c r="G884" s="11"/>
      <c r="H884" s="11"/>
      <c r="I884" s="11"/>
      <c r="J884" s="360"/>
      <c r="K884" s="360"/>
      <c r="L884" s="11"/>
      <c r="M884" s="11"/>
      <c r="N884" s="11"/>
      <c r="O884" s="11"/>
      <c r="P884" s="11"/>
      <c r="T884" s="11"/>
      <c r="U884" s="11"/>
      <c r="Z884" s="11"/>
      <c r="AA884" s="11"/>
      <c r="AB884" s="11"/>
      <c r="AC884" s="11"/>
    </row>
    <row r="885" spans="1:29">
      <c r="A885" s="11"/>
      <c r="B885" s="319"/>
      <c r="C885" s="11"/>
      <c r="D885" s="11"/>
      <c r="F885" s="11"/>
      <c r="G885" s="11"/>
      <c r="H885" s="11"/>
      <c r="I885" s="11"/>
      <c r="J885" s="360"/>
      <c r="K885" s="360"/>
      <c r="L885" s="11"/>
      <c r="M885" s="11"/>
      <c r="N885" s="11"/>
      <c r="O885" s="11"/>
      <c r="P885" s="11"/>
      <c r="T885" s="11"/>
      <c r="U885" s="11"/>
      <c r="Z885" s="11"/>
      <c r="AA885" s="11"/>
      <c r="AB885" s="11"/>
      <c r="AC885" s="11"/>
    </row>
    <row r="886" spans="1:29">
      <c r="A886" s="11"/>
      <c r="B886" s="319"/>
      <c r="C886" s="11"/>
      <c r="D886" s="11"/>
      <c r="F886" s="11"/>
      <c r="G886" s="11"/>
      <c r="H886" s="11"/>
      <c r="I886" s="11"/>
      <c r="J886" s="360"/>
      <c r="K886" s="360"/>
      <c r="L886" s="11"/>
      <c r="M886" s="11"/>
      <c r="N886" s="11"/>
      <c r="O886" s="11"/>
      <c r="P886" s="11"/>
      <c r="T886" s="11"/>
      <c r="U886" s="11"/>
      <c r="Z886" s="11"/>
      <c r="AA886" s="11"/>
      <c r="AB886" s="11"/>
      <c r="AC886" s="11"/>
    </row>
    <row r="887" spans="1:29">
      <c r="A887" s="11"/>
      <c r="B887" s="319"/>
      <c r="C887" s="11"/>
      <c r="D887" s="11"/>
      <c r="F887" s="11"/>
      <c r="G887" s="11"/>
      <c r="H887" s="11"/>
      <c r="I887" s="11"/>
      <c r="J887" s="360"/>
      <c r="K887" s="360"/>
      <c r="L887" s="11"/>
      <c r="M887" s="11"/>
      <c r="N887" s="11"/>
      <c r="O887" s="11"/>
      <c r="P887" s="11"/>
      <c r="T887" s="11"/>
      <c r="U887" s="11"/>
      <c r="Z887" s="11"/>
      <c r="AA887" s="11"/>
      <c r="AB887" s="11"/>
      <c r="AC887" s="11"/>
    </row>
    <row r="888" spans="1:29">
      <c r="A888" s="11"/>
      <c r="B888" s="319"/>
      <c r="C888" s="11"/>
      <c r="D888" s="11"/>
      <c r="F888" s="11"/>
      <c r="G888" s="11"/>
      <c r="H888" s="11"/>
      <c r="I888" s="11"/>
      <c r="J888" s="360"/>
      <c r="K888" s="360"/>
      <c r="L888" s="11"/>
      <c r="M888" s="11"/>
      <c r="N888" s="11"/>
      <c r="O888" s="11"/>
      <c r="P888" s="11"/>
      <c r="T888" s="11"/>
      <c r="U888" s="11"/>
      <c r="Z888" s="11"/>
      <c r="AA888" s="11"/>
      <c r="AB888" s="11"/>
      <c r="AC888" s="11"/>
    </row>
    <row r="889" spans="1:29">
      <c r="A889" s="11"/>
      <c r="B889" s="319"/>
      <c r="C889" s="11"/>
      <c r="D889" s="11"/>
      <c r="F889" s="11"/>
      <c r="G889" s="11"/>
      <c r="H889" s="11"/>
      <c r="I889" s="11"/>
      <c r="J889" s="360"/>
      <c r="K889" s="360"/>
      <c r="L889" s="11"/>
      <c r="M889" s="11"/>
      <c r="N889" s="11"/>
      <c r="O889" s="11"/>
      <c r="P889" s="11"/>
      <c r="T889" s="11"/>
      <c r="U889" s="11"/>
      <c r="Z889" s="11"/>
      <c r="AA889" s="11"/>
      <c r="AB889" s="11"/>
      <c r="AC889" s="11"/>
    </row>
    <row r="890" spans="1:29">
      <c r="A890" s="11"/>
      <c r="B890" s="319"/>
      <c r="C890" s="11"/>
      <c r="D890" s="11"/>
      <c r="F890" s="11"/>
      <c r="G890" s="11"/>
      <c r="H890" s="11"/>
      <c r="I890" s="11"/>
      <c r="J890" s="360"/>
      <c r="K890" s="360"/>
      <c r="L890" s="11"/>
      <c r="M890" s="11"/>
      <c r="N890" s="11"/>
      <c r="O890" s="11"/>
      <c r="P890" s="11"/>
      <c r="T890" s="11"/>
      <c r="U890" s="11"/>
      <c r="Z890" s="11"/>
      <c r="AA890" s="11"/>
      <c r="AB890" s="11"/>
      <c r="AC890" s="11"/>
    </row>
    <row r="891" spans="1:29">
      <c r="A891" s="11"/>
      <c r="B891" s="319"/>
      <c r="C891" s="11"/>
      <c r="D891" s="11"/>
      <c r="F891" s="11"/>
      <c r="G891" s="11"/>
      <c r="H891" s="11"/>
      <c r="I891" s="11"/>
      <c r="J891" s="360"/>
      <c r="K891" s="360"/>
      <c r="L891" s="11"/>
      <c r="M891" s="11"/>
      <c r="N891" s="11"/>
      <c r="O891" s="11"/>
      <c r="P891" s="11"/>
      <c r="T891" s="11"/>
      <c r="U891" s="11"/>
      <c r="Z891" s="11"/>
      <c r="AA891" s="11"/>
      <c r="AB891" s="11"/>
      <c r="AC891" s="11"/>
    </row>
    <row r="892" spans="1:29">
      <c r="A892" s="11"/>
      <c r="B892" s="319"/>
      <c r="C892" s="11"/>
      <c r="D892" s="11"/>
      <c r="F892" s="11"/>
      <c r="G892" s="11"/>
      <c r="H892" s="11"/>
      <c r="I892" s="11"/>
      <c r="J892" s="360"/>
      <c r="K892" s="360"/>
      <c r="L892" s="11"/>
      <c r="M892" s="11"/>
      <c r="N892" s="11"/>
      <c r="O892" s="11"/>
      <c r="P892" s="11"/>
      <c r="T892" s="11"/>
      <c r="U892" s="11"/>
      <c r="Z892" s="11"/>
      <c r="AA892" s="11"/>
      <c r="AB892" s="11"/>
      <c r="AC892" s="11"/>
    </row>
    <row r="893" spans="1:29">
      <c r="A893" s="11"/>
      <c r="B893" s="319"/>
      <c r="C893" s="11"/>
      <c r="D893" s="11"/>
      <c r="F893" s="11"/>
      <c r="G893" s="11"/>
      <c r="H893" s="11"/>
      <c r="I893" s="11"/>
      <c r="J893" s="360"/>
      <c r="K893" s="360"/>
      <c r="L893" s="11"/>
      <c r="M893" s="11"/>
      <c r="N893" s="11"/>
      <c r="O893" s="11"/>
      <c r="P893" s="11"/>
      <c r="T893" s="11"/>
      <c r="U893" s="11"/>
      <c r="Z893" s="11"/>
      <c r="AA893" s="11"/>
      <c r="AB893" s="11"/>
      <c r="AC893" s="11"/>
    </row>
    <row r="894" spans="1:29">
      <c r="A894" s="11"/>
      <c r="B894" s="319"/>
      <c r="C894" s="11"/>
      <c r="D894" s="11"/>
      <c r="F894" s="11"/>
      <c r="G894" s="11"/>
      <c r="H894" s="11"/>
      <c r="I894" s="11"/>
      <c r="J894" s="360"/>
      <c r="K894" s="360"/>
      <c r="L894" s="11"/>
      <c r="M894" s="11"/>
      <c r="N894" s="11"/>
      <c r="O894" s="11"/>
      <c r="P894" s="11"/>
      <c r="T894" s="11"/>
      <c r="U894" s="11"/>
      <c r="Z894" s="11"/>
      <c r="AA894" s="11"/>
      <c r="AB894" s="11"/>
      <c r="AC894" s="11"/>
    </row>
    <row r="895" spans="1:29">
      <c r="A895" s="11"/>
      <c r="B895" s="319"/>
      <c r="C895" s="11"/>
      <c r="D895" s="11"/>
      <c r="F895" s="11"/>
      <c r="G895" s="11"/>
      <c r="H895" s="11"/>
      <c r="I895" s="11"/>
      <c r="J895" s="360"/>
      <c r="K895" s="360"/>
      <c r="L895" s="11"/>
      <c r="M895" s="11"/>
      <c r="N895" s="11"/>
      <c r="O895" s="11"/>
      <c r="P895" s="11"/>
      <c r="T895" s="11"/>
      <c r="U895" s="11"/>
      <c r="Z895" s="11"/>
      <c r="AA895" s="11"/>
      <c r="AB895" s="11"/>
      <c r="AC895" s="11"/>
    </row>
    <row r="896" spans="1:29">
      <c r="A896" s="11"/>
      <c r="B896" s="319"/>
      <c r="C896" s="11"/>
      <c r="D896" s="11"/>
      <c r="F896" s="11"/>
      <c r="G896" s="11"/>
      <c r="H896" s="11"/>
      <c r="I896" s="11"/>
      <c r="J896" s="360"/>
      <c r="K896" s="360"/>
      <c r="L896" s="11"/>
      <c r="M896" s="11"/>
      <c r="N896" s="11"/>
      <c r="O896" s="11"/>
      <c r="P896" s="11"/>
      <c r="T896" s="11"/>
      <c r="U896" s="11"/>
      <c r="Z896" s="11"/>
      <c r="AA896" s="11"/>
      <c r="AB896" s="11"/>
      <c r="AC896" s="11"/>
    </row>
    <row r="897" spans="1:29">
      <c r="A897" s="11"/>
      <c r="B897" s="319"/>
      <c r="C897" s="11"/>
      <c r="D897" s="11"/>
      <c r="F897" s="11"/>
      <c r="G897" s="11"/>
      <c r="H897" s="11"/>
      <c r="I897" s="11"/>
      <c r="J897" s="360"/>
      <c r="K897" s="360"/>
      <c r="L897" s="11"/>
      <c r="M897" s="11"/>
      <c r="N897" s="11"/>
      <c r="O897" s="11"/>
      <c r="P897" s="11"/>
      <c r="T897" s="11"/>
      <c r="U897" s="11"/>
      <c r="Z897" s="11"/>
      <c r="AA897" s="11"/>
      <c r="AB897" s="11"/>
      <c r="AC897" s="11"/>
    </row>
    <row r="898" spans="1:29">
      <c r="A898" s="11"/>
      <c r="B898" s="319"/>
      <c r="C898" s="11"/>
      <c r="D898" s="11"/>
      <c r="F898" s="11"/>
      <c r="G898" s="11"/>
      <c r="H898" s="11"/>
      <c r="I898" s="11"/>
      <c r="J898" s="360"/>
      <c r="K898" s="360"/>
      <c r="L898" s="11"/>
      <c r="M898" s="11"/>
      <c r="N898" s="11"/>
      <c r="O898" s="11"/>
      <c r="P898" s="11"/>
      <c r="T898" s="11"/>
      <c r="U898" s="11"/>
      <c r="Z898" s="11"/>
      <c r="AA898" s="11"/>
      <c r="AB898" s="11"/>
      <c r="AC898" s="11"/>
    </row>
    <row r="899" spans="1:29">
      <c r="A899" s="11"/>
      <c r="B899" s="319"/>
      <c r="C899" s="11"/>
      <c r="D899" s="11"/>
      <c r="F899" s="11"/>
      <c r="G899" s="11"/>
      <c r="H899" s="11"/>
      <c r="I899" s="11"/>
      <c r="J899" s="360"/>
      <c r="K899" s="360"/>
      <c r="L899" s="11"/>
      <c r="M899" s="11"/>
      <c r="N899" s="11"/>
      <c r="O899" s="11"/>
      <c r="P899" s="11"/>
      <c r="T899" s="11"/>
      <c r="U899" s="11"/>
      <c r="Z899" s="11"/>
      <c r="AA899" s="11"/>
      <c r="AB899" s="11"/>
      <c r="AC899" s="11"/>
    </row>
    <row r="900" spans="1:29">
      <c r="A900" s="11"/>
      <c r="B900" s="319"/>
      <c r="C900" s="11"/>
      <c r="D900" s="11"/>
      <c r="F900" s="11"/>
      <c r="G900" s="11"/>
      <c r="H900" s="11"/>
      <c r="I900" s="11"/>
      <c r="J900" s="360"/>
      <c r="K900" s="360"/>
      <c r="L900" s="11"/>
      <c r="M900" s="11"/>
      <c r="N900" s="11"/>
      <c r="O900" s="11"/>
      <c r="P900" s="11"/>
      <c r="T900" s="11"/>
      <c r="U900" s="11"/>
      <c r="Z900" s="11"/>
      <c r="AA900" s="11"/>
      <c r="AB900" s="11"/>
      <c r="AC900" s="11"/>
    </row>
    <row r="901" spans="1:29">
      <c r="A901" s="11"/>
      <c r="B901" s="319"/>
      <c r="C901" s="11"/>
      <c r="D901" s="11"/>
      <c r="F901" s="11"/>
      <c r="G901" s="11"/>
      <c r="H901" s="11"/>
      <c r="I901" s="11"/>
      <c r="J901" s="360"/>
      <c r="K901" s="360"/>
      <c r="L901" s="11"/>
      <c r="M901" s="11"/>
      <c r="N901" s="11"/>
      <c r="O901" s="11"/>
      <c r="P901" s="11"/>
      <c r="T901" s="11"/>
      <c r="U901" s="11"/>
      <c r="Z901" s="11"/>
      <c r="AA901" s="11"/>
      <c r="AB901" s="11"/>
      <c r="AC901" s="11"/>
    </row>
    <row r="902" spans="1:29">
      <c r="A902" s="11"/>
      <c r="B902" s="319"/>
      <c r="C902" s="11"/>
      <c r="D902" s="11"/>
      <c r="F902" s="11"/>
      <c r="G902" s="11"/>
      <c r="H902" s="11"/>
      <c r="I902" s="11"/>
      <c r="J902" s="360"/>
      <c r="K902" s="360"/>
      <c r="L902" s="11"/>
      <c r="M902" s="11"/>
      <c r="N902" s="11"/>
      <c r="O902" s="11"/>
      <c r="P902" s="11"/>
      <c r="T902" s="11"/>
      <c r="U902" s="11"/>
      <c r="Z902" s="11"/>
      <c r="AA902" s="11"/>
      <c r="AB902" s="11"/>
      <c r="AC902" s="11"/>
    </row>
    <row r="903" spans="1:29">
      <c r="A903" s="11"/>
      <c r="B903" s="319"/>
      <c r="C903" s="11"/>
      <c r="D903" s="11"/>
      <c r="F903" s="11"/>
      <c r="G903" s="11"/>
      <c r="H903" s="11"/>
      <c r="I903" s="11"/>
      <c r="J903" s="360"/>
      <c r="K903" s="360"/>
      <c r="L903" s="11"/>
      <c r="M903" s="11"/>
      <c r="N903" s="11"/>
      <c r="O903" s="11"/>
      <c r="P903" s="11"/>
      <c r="T903" s="11"/>
      <c r="U903" s="11"/>
      <c r="Z903" s="11"/>
      <c r="AA903" s="11"/>
      <c r="AB903" s="11"/>
      <c r="AC903" s="11"/>
    </row>
    <row r="904" spans="1:29">
      <c r="A904" s="11"/>
      <c r="B904" s="319"/>
      <c r="C904" s="11"/>
      <c r="D904" s="11"/>
      <c r="F904" s="11"/>
      <c r="G904" s="11"/>
      <c r="H904" s="11"/>
      <c r="I904" s="11"/>
      <c r="J904" s="360"/>
      <c r="K904" s="360"/>
      <c r="L904" s="11"/>
      <c r="M904" s="11"/>
      <c r="N904" s="11"/>
      <c r="O904" s="11"/>
      <c r="P904" s="11"/>
      <c r="T904" s="11"/>
      <c r="U904" s="11"/>
      <c r="Z904" s="11"/>
      <c r="AA904" s="11"/>
      <c r="AB904" s="11"/>
      <c r="AC904" s="11"/>
    </row>
    <row r="905" spans="1:29">
      <c r="A905" s="11"/>
      <c r="B905" s="319"/>
      <c r="C905" s="11"/>
      <c r="D905" s="11"/>
      <c r="F905" s="11"/>
      <c r="G905" s="11"/>
      <c r="H905" s="11"/>
      <c r="I905" s="11"/>
      <c r="J905" s="360"/>
      <c r="K905" s="360"/>
      <c r="L905" s="11"/>
      <c r="M905" s="11"/>
      <c r="N905" s="11"/>
      <c r="O905" s="11"/>
      <c r="P905" s="11"/>
      <c r="T905" s="11"/>
      <c r="U905" s="11"/>
      <c r="Z905" s="11"/>
      <c r="AA905" s="11"/>
      <c r="AB905" s="11"/>
      <c r="AC905" s="11"/>
    </row>
    <row r="906" spans="1:29">
      <c r="A906" s="11"/>
      <c r="B906" s="319"/>
      <c r="C906" s="11"/>
      <c r="D906" s="11"/>
      <c r="F906" s="11"/>
      <c r="G906" s="11"/>
      <c r="H906" s="11"/>
      <c r="I906" s="11"/>
      <c r="J906" s="360"/>
      <c r="K906" s="360"/>
      <c r="L906" s="11"/>
      <c r="M906" s="11"/>
      <c r="N906" s="11"/>
      <c r="O906" s="11"/>
      <c r="P906" s="11"/>
      <c r="T906" s="11"/>
      <c r="U906" s="11"/>
      <c r="Z906" s="11"/>
      <c r="AA906" s="11"/>
      <c r="AB906" s="11"/>
      <c r="AC906" s="11"/>
    </row>
    <row r="907" spans="1:29">
      <c r="A907" s="11"/>
      <c r="B907" s="319"/>
      <c r="C907" s="11"/>
      <c r="D907" s="11"/>
      <c r="F907" s="11"/>
      <c r="G907" s="11"/>
      <c r="H907" s="11"/>
      <c r="I907" s="11"/>
      <c r="J907" s="360"/>
      <c r="K907" s="360"/>
      <c r="L907" s="11"/>
      <c r="M907" s="11"/>
      <c r="N907" s="11"/>
      <c r="O907" s="11"/>
      <c r="P907" s="11"/>
      <c r="T907" s="11"/>
      <c r="U907" s="11"/>
      <c r="Z907" s="11"/>
      <c r="AA907" s="11"/>
      <c r="AB907" s="11"/>
      <c r="AC907" s="11"/>
    </row>
    <row r="908" spans="1:29">
      <c r="A908" s="11"/>
      <c r="B908" s="319"/>
      <c r="C908" s="11"/>
      <c r="D908" s="11"/>
      <c r="F908" s="11"/>
      <c r="G908" s="11"/>
      <c r="H908" s="11"/>
      <c r="I908" s="11"/>
      <c r="J908" s="360"/>
      <c r="K908" s="360"/>
      <c r="L908" s="11"/>
      <c r="M908" s="11"/>
      <c r="N908" s="11"/>
      <c r="O908" s="11"/>
      <c r="P908" s="11"/>
      <c r="T908" s="11"/>
      <c r="U908" s="11"/>
      <c r="Z908" s="11"/>
      <c r="AA908" s="11"/>
      <c r="AB908" s="11"/>
      <c r="AC908" s="11"/>
    </row>
    <row r="909" spans="1:29">
      <c r="A909" s="11"/>
      <c r="B909" s="319"/>
      <c r="C909" s="11"/>
      <c r="D909" s="11"/>
      <c r="F909" s="11"/>
      <c r="G909" s="11"/>
      <c r="H909" s="11"/>
      <c r="I909" s="11"/>
      <c r="J909" s="360"/>
      <c r="K909" s="360"/>
      <c r="L909" s="11"/>
      <c r="M909" s="11"/>
      <c r="N909" s="11"/>
      <c r="O909" s="11"/>
      <c r="P909" s="11"/>
      <c r="T909" s="11"/>
      <c r="U909" s="11"/>
      <c r="Z909" s="11"/>
      <c r="AA909" s="11"/>
      <c r="AB909" s="11"/>
      <c r="AC909" s="11"/>
    </row>
    <row r="910" spans="1:29">
      <c r="A910" s="11"/>
      <c r="B910" s="319"/>
      <c r="C910" s="11"/>
      <c r="D910" s="11"/>
      <c r="F910" s="11"/>
      <c r="G910" s="11"/>
      <c r="H910" s="11"/>
      <c r="I910" s="11"/>
      <c r="J910" s="360"/>
      <c r="K910" s="360"/>
      <c r="L910" s="11"/>
      <c r="M910" s="11"/>
      <c r="N910" s="11"/>
      <c r="O910" s="11"/>
      <c r="P910" s="11"/>
      <c r="T910" s="11"/>
      <c r="U910" s="11"/>
      <c r="Z910" s="11"/>
      <c r="AA910" s="11"/>
      <c r="AB910" s="11"/>
      <c r="AC910" s="11"/>
    </row>
    <row r="911" spans="1:29">
      <c r="A911" s="11"/>
      <c r="B911" s="319"/>
      <c r="C911" s="11"/>
      <c r="D911" s="11"/>
      <c r="F911" s="11"/>
      <c r="G911" s="11"/>
      <c r="H911" s="11"/>
      <c r="I911" s="11"/>
      <c r="J911" s="360"/>
      <c r="K911" s="360"/>
      <c r="L911" s="11"/>
      <c r="M911" s="11"/>
      <c r="N911" s="11"/>
      <c r="O911" s="11"/>
      <c r="P911" s="11"/>
      <c r="T911" s="11"/>
      <c r="U911" s="11"/>
      <c r="Z911" s="11"/>
      <c r="AA911" s="11"/>
      <c r="AB911" s="11"/>
      <c r="AC911" s="11"/>
    </row>
    <row r="912" spans="1:29">
      <c r="A912" s="11"/>
      <c r="B912" s="319"/>
      <c r="C912" s="11"/>
      <c r="D912" s="11"/>
      <c r="F912" s="11"/>
      <c r="G912" s="11"/>
      <c r="H912" s="11"/>
      <c r="I912" s="11"/>
      <c r="J912" s="360"/>
      <c r="K912" s="360"/>
      <c r="L912" s="11"/>
      <c r="M912" s="11"/>
      <c r="N912" s="11"/>
      <c r="O912" s="11"/>
      <c r="P912" s="11"/>
      <c r="T912" s="11"/>
      <c r="U912" s="11"/>
      <c r="Z912" s="11"/>
      <c r="AA912" s="11"/>
      <c r="AB912" s="11"/>
      <c r="AC912" s="11"/>
    </row>
    <row r="913" spans="1:29">
      <c r="A913" s="11"/>
      <c r="B913" s="319"/>
      <c r="C913" s="11"/>
      <c r="D913" s="11"/>
      <c r="F913" s="11"/>
      <c r="G913" s="11"/>
      <c r="H913" s="11"/>
      <c r="I913" s="11"/>
      <c r="J913" s="360"/>
      <c r="K913" s="360"/>
      <c r="L913" s="11"/>
      <c r="M913" s="11"/>
      <c r="N913" s="11"/>
      <c r="O913" s="11"/>
      <c r="P913" s="11"/>
      <c r="T913" s="11"/>
      <c r="U913" s="11"/>
      <c r="Z913" s="11"/>
      <c r="AA913" s="11"/>
      <c r="AB913" s="11"/>
      <c r="AC913" s="11"/>
    </row>
    <row r="914" spans="1:29">
      <c r="A914" s="11"/>
      <c r="B914" s="319"/>
      <c r="C914" s="11"/>
      <c r="D914" s="11"/>
      <c r="F914" s="11"/>
      <c r="G914" s="11"/>
      <c r="H914" s="11"/>
      <c r="I914" s="11"/>
      <c r="J914" s="360"/>
      <c r="K914" s="360"/>
      <c r="L914" s="11"/>
      <c r="M914" s="11"/>
      <c r="N914" s="11"/>
      <c r="O914" s="11"/>
      <c r="P914" s="11"/>
      <c r="T914" s="11"/>
      <c r="U914" s="11"/>
      <c r="Z914" s="11"/>
      <c r="AA914" s="11"/>
      <c r="AB914" s="11"/>
      <c r="AC914" s="11"/>
    </row>
    <row r="915" spans="1:29">
      <c r="A915" s="11"/>
      <c r="B915" s="319"/>
      <c r="C915" s="11"/>
      <c r="D915" s="11"/>
      <c r="F915" s="11"/>
      <c r="G915" s="11"/>
      <c r="H915" s="11"/>
      <c r="I915" s="11"/>
      <c r="J915" s="360"/>
      <c r="K915" s="360"/>
      <c r="L915" s="11"/>
      <c r="M915" s="11"/>
      <c r="N915" s="11"/>
      <c r="O915" s="11"/>
      <c r="P915" s="11"/>
      <c r="T915" s="11"/>
      <c r="U915" s="11"/>
      <c r="Z915" s="11"/>
      <c r="AA915" s="11"/>
      <c r="AB915" s="11"/>
      <c r="AC915" s="11"/>
    </row>
    <row r="916" spans="1:29">
      <c r="A916" s="11"/>
      <c r="B916" s="319"/>
      <c r="C916" s="11"/>
      <c r="D916" s="11"/>
      <c r="F916" s="11"/>
      <c r="G916" s="11"/>
      <c r="H916" s="11"/>
      <c r="I916" s="11"/>
      <c r="J916" s="360"/>
      <c r="K916" s="360"/>
      <c r="L916" s="11"/>
      <c r="M916" s="11"/>
      <c r="N916" s="11"/>
      <c r="O916" s="11"/>
      <c r="P916" s="11"/>
      <c r="T916" s="11"/>
      <c r="U916" s="11"/>
      <c r="Z916" s="11"/>
      <c r="AA916" s="11"/>
      <c r="AB916" s="11"/>
      <c r="AC916" s="11"/>
    </row>
    <row r="917" spans="1:29">
      <c r="A917" s="11"/>
      <c r="B917" s="319"/>
      <c r="C917" s="11"/>
      <c r="D917" s="11"/>
      <c r="F917" s="11"/>
      <c r="G917" s="11"/>
      <c r="H917" s="11"/>
      <c r="I917" s="11"/>
      <c r="J917" s="360"/>
      <c r="K917" s="360"/>
      <c r="L917" s="11"/>
      <c r="M917" s="11"/>
      <c r="N917" s="11"/>
      <c r="O917" s="11"/>
      <c r="P917" s="11"/>
      <c r="T917" s="11"/>
      <c r="U917" s="11"/>
      <c r="Z917" s="11"/>
      <c r="AA917" s="11"/>
      <c r="AB917" s="11"/>
      <c r="AC917" s="11"/>
    </row>
    <row r="918" spans="1:29">
      <c r="A918" s="11"/>
      <c r="B918" s="319"/>
      <c r="C918" s="11"/>
      <c r="D918" s="11"/>
      <c r="F918" s="11"/>
      <c r="G918" s="11"/>
      <c r="H918" s="11"/>
      <c r="I918" s="11"/>
      <c r="J918" s="360"/>
      <c r="K918" s="360"/>
      <c r="L918" s="11"/>
      <c r="M918" s="11"/>
      <c r="N918" s="11"/>
      <c r="O918" s="11"/>
      <c r="P918" s="11"/>
      <c r="T918" s="11"/>
      <c r="U918" s="11"/>
      <c r="Z918" s="11"/>
      <c r="AA918" s="11"/>
      <c r="AB918" s="11"/>
      <c r="AC918" s="11"/>
    </row>
    <row r="919" spans="1:29">
      <c r="A919" s="11"/>
      <c r="B919" s="319"/>
      <c r="C919" s="11"/>
      <c r="D919" s="11"/>
      <c r="F919" s="11"/>
      <c r="G919" s="11"/>
      <c r="H919" s="11"/>
      <c r="I919" s="11"/>
      <c r="J919" s="360"/>
      <c r="K919" s="360"/>
      <c r="L919" s="11"/>
      <c r="M919" s="11"/>
      <c r="N919" s="11"/>
      <c r="O919" s="11"/>
      <c r="P919" s="11"/>
      <c r="T919" s="11"/>
      <c r="U919" s="11"/>
      <c r="Z919" s="11"/>
      <c r="AA919" s="11"/>
      <c r="AB919" s="11"/>
      <c r="AC919" s="11"/>
    </row>
    <row r="920" spans="1:29">
      <c r="A920" s="11"/>
      <c r="B920" s="319"/>
      <c r="C920" s="11"/>
      <c r="D920" s="11"/>
      <c r="F920" s="11"/>
      <c r="G920" s="11"/>
      <c r="H920" s="11"/>
      <c r="I920" s="11"/>
      <c r="J920" s="360"/>
      <c r="K920" s="360"/>
      <c r="L920" s="11"/>
      <c r="M920" s="11"/>
      <c r="N920" s="11"/>
      <c r="O920" s="11"/>
      <c r="P920" s="11"/>
      <c r="T920" s="11"/>
      <c r="U920" s="11"/>
      <c r="Z920" s="11"/>
      <c r="AA920" s="11"/>
      <c r="AB920" s="11"/>
      <c r="AC920" s="11"/>
    </row>
    <row r="921" spans="1:29">
      <c r="A921" s="11"/>
      <c r="B921" s="319"/>
      <c r="C921" s="11"/>
      <c r="D921" s="11"/>
      <c r="F921" s="11"/>
      <c r="G921" s="11"/>
      <c r="H921" s="11"/>
      <c r="I921" s="11"/>
      <c r="J921" s="360"/>
      <c r="K921" s="360"/>
      <c r="L921" s="11"/>
      <c r="M921" s="11"/>
      <c r="N921" s="11"/>
      <c r="O921" s="11"/>
      <c r="P921" s="11"/>
      <c r="T921" s="11"/>
      <c r="U921" s="11"/>
      <c r="Z921" s="11"/>
      <c r="AA921" s="11"/>
      <c r="AB921" s="11"/>
      <c r="AC921" s="11"/>
    </row>
    <row r="922" spans="1:29">
      <c r="A922" s="11"/>
      <c r="B922" s="319"/>
      <c r="C922" s="11"/>
      <c r="D922" s="11"/>
      <c r="F922" s="11"/>
      <c r="G922" s="11"/>
      <c r="H922" s="11"/>
      <c r="I922" s="11"/>
      <c r="J922" s="360"/>
      <c r="K922" s="360"/>
      <c r="L922" s="11"/>
      <c r="M922" s="11"/>
      <c r="N922" s="11"/>
      <c r="O922" s="11"/>
      <c r="P922" s="11"/>
      <c r="T922" s="11"/>
      <c r="U922" s="11"/>
      <c r="Z922" s="11"/>
      <c r="AA922" s="11"/>
      <c r="AB922" s="11"/>
      <c r="AC922" s="11"/>
    </row>
    <row r="923" spans="1:29">
      <c r="A923" s="11"/>
      <c r="B923" s="319"/>
      <c r="C923" s="11"/>
      <c r="D923" s="11"/>
      <c r="F923" s="11"/>
      <c r="G923" s="11"/>
      <c r="H923" s="11"/>
      <c r="I923" s="11"/>
      <c r="J923" s="360"/>
      <c r="K923" s="360"/>
      <c r="L923" s="11"/>
      <c r="M923" s="11"/>
      <c r="N923" s="11"/>
      <c r="O923" s="11"/>
      <c r="P923" s="11"/>
      <c r="T923" s="11"/>
      <c r="U923" s="11"/>
      <c r="Z923" s="11"/>
      <c r="AA923" s="11"/>
      <c r="AB923" s="11"/>
      <c r="AC923" s="11"/>
    </row>
    <row r="924" spans="1:29">
      <c r="A924" s="11"/>
      <c r="B924" s="319"/>
      <c r="C924" s="11"/>
      <c r="D924" s="11"/>
      <c r="F924" s="11"/>
      <c r="G924" s="11"/>
      <c r="H924" s="11"/>
      <c r="I924" s="11"/>
      <c r="J924" s="360"/>
      <c r="K924" s="360"/>
      <c r="L924" s="11"/>
      <c r="M924" s="11"/>
      <c r="N924" s="11"/>
      <c r="O924" s="11"/>
      <c r="P924" s="11"/>
      <c r="T924" s="11"/>
      <c r="U924" s="11"/>
      <c r="Z924" s="11"/>
      <c r="AA924" s="11"/>
      <c r="AB924" s="11"/>
      <c r="AC924" s="11"/>
    </row>
    <row r="925" spans="1:29">
      <c r="A925" s="11"/>
      <c r="B925" s="319"/>
      <c r="C925" s="11"/>
      <c r="D925" s="11"/>
      <c r="F925" s="11"/>
      <c r="G925" s="11"/>
      <c r="H925" s="11"/>
      <c r="I925" s="11"/>
      <c r="J925" s="360"/>
      <c r="K925" s="360"/>
      <c r="L925" s="11"/>
      <c r="M925" s="11"/>
      <c r="N925" s="11"/>
      <c r="O925" s="11"/>
      <c r="P925" s="11"/>
      <c r="T925" s="11"/>
      <c r="U925" s="11"/>
      <c r="Z925" s="11"/>
      <c r="AA925" s="11"/>
      <c r="AB925" s="11"/>
      <c r="AC925" s="11"/>
    </row>
    <row r="926" spans="1:29">
      <c r="A926" s="11"/>
      <c r="B926" s="319"/>
      <c r="C926" s="11"/>
      <c r="D926" s="11"/>
      <c r="F926" s="11"/>
      <c r="G926" s="11"/>
      <c r="H926" s="11"/>
      <c r="I926" s="11"/>
      <c r="J926" s="360"/>
      <c r="K926" s="360"/>
      <c r="L926" s="11"/>
      <c r="M926" s="11"/>
      <c r="N926" s="11"/>
      <c r="O926" s="11"/>
      <c r="P926" s="11"/>
      <c r="T926" s="11"/>
      <c r="U926" s="11"/>
      <c r="Z926" s="11"/>
      <c r="AA926" s="11"/>
      <c r="AB926" s="11"/>
      <c r="AC926" s="11"/>
    </row>
    <row r="927" spans="1:29">
      <c r="A927" s="11"/>
      <c r="B927" s="319"/>
      <c r="C927" s="11"/>
      <c r="D927" s="11"/>
      <c r="F927" s="11"/>
      <c r="G927" s="11"/>
      <c r="H927" s="11"/>
      <c r="I927" s="11"/>
      <c r="J927" s="360"/>
      <c r="K927" s="360"/>
      <c r="L927" s="11"/>
      <c r="M927" s="11"/>
      <c r="N927" s="11"/>
      <c r="O927" s="11"/>
      <c r="P927" s="11"/>
      <c r="T927" s="11"/>
      <c r="U927" s="11"/>
      <c r="Z927" s="11"/>
      <c r="AA927" s="11"/>
      <c r="AB927" s="11"/>
      <c r="AC927" s="11"/>
    </row>
    <row r="928" spans="1:29">
      <c r="A928" s="11"/>
      <c r="B928" s="319"/>
      <c r="C928" s="11"/>
      <c r="D928" s="11"/>
      <c r="F928" s="11"/>
      <c r="G928" s="11"/>
      <c r="H928" s="11"/>
      <c r="I928" s="11"/>
      <c r="J928" s="360"/>
      <c r="K928" s="360"/>
      <c r="L928" s="11"/>
      <c r="M928" s="11"/>
      <c r="N928" s="11"/>
      <c r="O928" s="11"/>
      <c r="P928" s="11"/>
      <c r="T928" s="11"/>
      <c r="U928" s="11"/>
      <c r="Z928" s="11"/>
      <c r="AA928" s="11"/>
      <c r="AB928" s="11"/>
      <c r="AC928" s="11"/>
    </row>
    <row r="929" spans="1:29">
      <c r="A929" s="11"/>
      <c r="B929" s="319"/>
      <c r="C929" s="11"/>
      <c r="D929" s="11"/>
      <c r="F929" s="11"/>
      <c r="G929" s="11"/>
      <c r="H929" s="11"/>
      <c r="I929" s="11"/>
      <c r="J929" s="360"/>
      <c r="K929" s="360"/>
      <c r="L929" s="11"/>
      <c r="M929" s="11"/>
      <c r="N929" s="11"/>
      <c r="O929" s="11"/>
      <c r="P929" s="11"/>
      <c r="T929" s="11"/>
      <c r="U929" s="11"/>
      <c r="Z929" s="11"/>
      <c r="AA929" s="11"/>
      <c r="AB929" s="11"/>
      <c r="AC929" s="11"/>
    </row>
    <row r="930" spans="1:29">
      <c r="A930" s="11"/>
      <c r="B930" s="319"/>
      <c r="C930" s="11"/>
      <c r="D930" s="11"/>
      <c r="F930" s="11"/>
      <c r="G930" s="11"/>
      <c r="H930" s="11"/>
      <c r="I930" s="11"/>
      <c r="J930" s="360"/>
      <c r="K930" s="360"/>
      <c r="L930" s="11"/>
      <c r="M930" s="11"/>
      <c r="N930" s="11"/>
      <c r="O930" s="11"/>
      <c r="P930" s="11"/>
      <c r="T930" s="11"/>
      <c r="U930" s="11"/>
      <c r="Z930" s="11"/>
      <c r="AA930" s="11"/>
      <c r="AB930" s="11"/>
      <c r="AC930" s="11"/>
    </row>
    <row r="931" spans="1:29">
      <c r="A931" s="11"/>
      <c r="B931" s="319"/>
      <c r="C931" s="11"/>
      <c r="D931" s="11"/>
      <c r="F931" s="11"/>
      <c r="G931" s="11"/>
      <c r="H931" s="11"/>
      <c r="I931" s="11"/>
      <c r="J931" s="360"/>
      <c r="K931" s="360"/>
      <c r="L931" s="11"/>
      <c r="M931" s="11"/>
      <c r="N931" s="11"/>
      <c r="O931" s="11"/>
      <c r="P931" s="11"/>
      <c r="T931" s="11"/>
      <c r="U931" s="11"/>
      <c r="Z931" s="11"/>
      <c r="AA931" s="11"/>
      <c r="AB931" s="11"/>
      <c r="AC931" s="11"/>
    </row>
    <row r="932" spans="1:29">
      <c r="A932" s="11"/>
      <c r="B932" s="319"/>
      <c r="C932" s="11"/>
      <c r="D932" s="11"/>
      <c r="F932" s="11"/>
      <c r="G932" s="11"/>
      <c r="H932" s="11"/>
      <c r="I932" s="11"/>
      <c r="J932" s="360"/>
      <c r="K932" s="360"/>
      <c r="L932" s="11"/>
      <c r="M932" s="11"/>
      <c r="N932" s="11"/>
      <c r="O932" s="11"/>
      <c r="P932" s="11"/>
      <c r="T932" s="11"/>
      <c r="U932" s="11"/>
      <c r="Z932" s="11"/>
      <c r="AA932" s="11"/>
      <c r="AB932" s="11"/>
      <c r="AC932" s="11"/>
    </row>
    <row r="933" spans="1:29">
      <c r="A933" s="11"/>
      <c r="B933" s="319"/>
      <c r="C933" s="11"/>
      <c r="D933" s="11"/>
      <c r="F933" s="11"/>
      <c r="G933" s="11"/>
      <c r="H933" s="11"/>
      <c r="I933" s="11"/>
      <c r="J933" s="360"/>
      <c r="K933" s="360"/>
      <c r="L933" s="11"/>
      <c r="M933" s="11"/>
      <c r="N933" s="11"/>
      <c r="O933" s="11"/>
      <c r="P933" s="11"/>
      <c r="T933" s="11"/>
      <c r="U933" s="11"/>
      <c r="Z933" s="11"/>
      <c r="AA933" s="11"/>
      <c r="AB933" s="11"/>
      <c r="AC933" s="11"/>
    </row>
    <row r="934" spans="1:29">
      <c r="A934" s="11"/>
      <c r="B934" s="319"/>
      <c r="C934" s="11"/>
      <c r="D934" s="11"/>
      <c r="F934" s="11"/>
      <c r="G934" s="11"/>
      <c r="H934" s="11"/>
      <c r="I934" s="11"/>
      <c r="J934" s="360"/>
      <c r="K934" s="360"/>
      <c r="L934" s="11"/>
      <c r="M934" s="11"/>
      <c r="N934" s="11"/>
      <c r="O934" s="11"/>
      <c r="P934" s="11"/>
      <c r="T934" s="11"/>
      <c r="U934" s="11"/>
      <c r="Z934" s="11"/>
      <c r="AA934" s="11"/>
      <c r="AB934" s="11"/>
      <c r="AC934" s="11"/>
    </row>
    <row r="935" spans="1:29">
      <c r="A935" s="11"/>
      <c r="B935" s="319"/>
      <c r="C935" s="11"/>
      <c r="D935" s="11"/>
      <c r="F935" s="11"/>
      <c r="G935" s="11"/>
      <c r="H935" s="11"/>
      <c r="I935" s="11"/>
      <c r="J935" s="360"/>
      <c r="K935" s="360"/>
      <c r="L935" s="11"/>
      <c r="M935" s="11"/>
      <c r="N935" s="11"/>
      <c r="O935" s="11"/>
      <c r="P935" s="11"/>
      <c r="T935" s="11"/>
      <c r="U935" s="11"/>
      <c r="Z935" s="11"/>
      <c r="AA935" s="11"/>
      <c r="AB935" s="11"/>
      <c r="AC935" s="11"/>
    </row>
    <row r="936" spans="1:29">
      <c r="A936" s="11"/>
      <c r="B936" s="319"/>
      <c r="C936" s="11"/>
      <c r="D936" s="11"/>
      <c r="F936" s="11"/>
      <c r="G936" s="11"/>
      <c r="H936" s="11"/>
      <c r="I936" s="11"/>
      <c r="J936" s="360"/>
      <c r="K936" s="360"/>
      <c r="L936" s="11"/>
      <c r="M936" s="11"/>
      <c r="N936" s="11"/>
      <c r="O936" s="11"/>
      <c r="P936" s="11"/>
      <c r="T936" s="11"/>
      <c r="U936" s="11"/>
      <c r="Z936" s="11"/>
      <c r="AA936" s="11"/>
      <c r="AB936" s="11"/>
      <c r="AC936" s="11"/>
    </row>
    <row r="937" spans="1:29">
      <c r="A937" s="11"/>
      <c r="B937" s="319"/>
      <c r="C937" s="11"/>
      <c r="D937" s="11"/>
      <c r="F937" s="11"/>
      <c r="G937" s="11"/>
      <c r="H937" s="11"/>
      <c r="I937" s="11"/>
      <c r="J937" s="360"/>
      <c r="K937" s="360"/>
      <c r="L937" s="11"/>
      <c r="M937" s="11"/>
      <c r="N937" s="11"/>
      <c r="O937" s="11"/>
      <c r="P937" s="11"/>
      <c r="T937" s="11"/>
      <c r="U937" s="11"/>
      <c r="Z937" s="11"/>
      <c r="AA937" s="11"/>
      <c r="AB937" s="11"/>
      <c r="AC937" s="11"/>
    </row>
    <row r="938" spans="1:29">
      <c r="A938" s="11"/>
      <c r="B938" s="319"/>
      <c r="C938" s="11"/>
      <c r="D938" s="11"/>
      <c r="F938" s="11"/>
      <c r="G938" s="11"/>
      <c r="H938" s="11"/>
      <c r="I938" s="11"/>
      <c r="J938" s="360"/>
      <c r="K938" s="360"/>
      <c r="L938" s="11"/>
      <c r="M938" s="11"/>
      <c r="N938" s="11"/>
      <c r="O938" s="11"/>
      <c r="P938" s="11"/>
      <c r="T938" s="11"/>
      <c r="U938" s="11"/>
      <c r="Z938" s="11"/>
      <c r="AA938" s="11"/>
      <c r="AB938" s="11"/>
      <c r="AC938" s="11"/>
    </row>
    <row r="939" spans="1:29">
      <c r="A939" s="11"/>
      <c r="B939" s="319"/>
      <c r="C939" s="11"/>
      <c r="D939" s="11"/>
      <c r="F939" s="11"/>
      <c r="G939" s="11"/>
      <c r="H939" s="11"/>
      <c r="I939" s="11"/>
      <c r="J939" s="360"/>
      <c r="K939" s="360"/>
      <c r="L939" s="11"/>
      <c r="M939" s="11"/>
      <c r="N939" s="11"/>
      <c r="O939" s="11"/>
      <c r="P939" s="11"/>
      <c r="T939" s="11"/>
      <c r="U939" s="11"/>
      <c r="Z939" s="11"/>
      <c r="AA939" s="11"/>
      <c r="AB939" s="11"/>
      <c r="AC939" s="11"/>
    </row>
    <row r="940" spans="1:29">
      <c r="A940" s="11"/>
      <c r="B940" s="319"/>
      <c r="C940" s="11"/>
      <c r="D940" s="11"/>
      <c r="F940" s="11"/>
      <c r="G940" s="11"/>
      <c r="H940" s="11"/>
      <c r="I940" s="11"/>
      <c r="J940" s="360"/>
      <c r="K940" s="360"/>
      <c r="L940" s="11"/>
      <c r="M940" s="11"/>
      <c r="N940" s="11"/>
      <c r="O940" s="11"/>
      <c r="P940" s="11"/>
      <c r="T940" s="11"/>
      <c r="U940" s="11"/>
      <c r="Z940" s="11"/>
      <c r="AA940" s="11"/>
      <c r="AB940" s="11"/>
      <c r="AC940" s="11"/>
    </row>
    <row r="941" spans="1:29">
      <c r="A941" s="11"/>
      <c r="B941" s="319"/>
      <c r="C941" s="11"/>
      <c r="D941" s="11"/>
      <c r="F941" s="11"/>
      <c r="G941" s="11"/>
      <c r="H941" s="11"/>
      <c r="I941" s="11"/>
      <c r="J941" s="360"/>
      <c r="K941" s="360"/>
      <c r="L941" s="11"/>
      <c r="M941" s="11"/>
      <c r="N941" s="11"/>
      <c r="O941" s="11"/>
      <c r="P941" s="11"/>
      <c r="T941" s="11"/>
      <c r="U941" s="11"/>
      <c r="Z941" s="11"/>
      <c r="AA941" s="11"/>
      <c r="AB941" s="11"/>
      <c r="AC941" s="11"/>
    </row>
    <row r="942" spans="1:29">
      <c r="A942" s="11"/>
      <c r="B942" s="319"/>
      <c r="C942" s="11"/>
      <c r="D942" s="11"/>
      <c r="F942" s="11"/>
      <c r="G942" s="11"/>
      <c r="H942" s="11"/>
      <c r="I942" s="11"/>
      <c r="J942" s="360"/>
      <c r="K942" s="360"/>
      <c r="L942" s="11"/>
      <c r="M942" s="11"/>
      <c r="N942" s="11"/>
      <c r="O942" s="11"/>
      <c r="P942" s="11"/>
      <c r="T942" s="11"/>
      <c r="U942" s="11"/>
      <c r="Z942" s="11"/>
      <c r="AA942" s="11"/>
      <c r="AB942" s="11"/>
      <c r="AC942" s="11"/>
    </row>
    <row r="943" spans="1:29">
      <c r="A943" s="11"/>
      <c r="B943" s="319"/>
      <c r="C943" s="11"/>
      <c r="D943" s="11"/>
      <c r="F943" s="11"/>
      <c r="G943" s="11"/>
      <c r="H943" s="11"/>
      <c r="I943" s="11"/>
      <c r="J943" s="360"/>
      <c r="K943" s="360"/>
      <c r="L943" s="11"/>
      <c r="M943" s="11"/>
      <c r="N943" s="11"/>
      <c r="O943" s="11"/>
      <c r="P943" s="11"/>
      <c r="T943" s="11"/>
      <c r="U943" s="11"/>
      <c r="Z943" s="11"/>
      <c r="AA943" s="11"/>
      <c r="AB943" s="11"/>
      <c r="AC943" s="11"/>
    </row>
    <row r="944" spans="1:29">
      <c r="A944" s="11"/>
      <c r="B944" s="319"/>
      <c r="C944" s="11"/>
      <c r="D944" s="11"/>
      <c r="F944" s="11"/>
      <c r="G944" s="11"/>
      <c r="H944" s="11"/>
      <c r="I944" s="11"/>
      <c r="J944" s="360"/>
      <c r="K944" s="360"/>
      <c r="L944" s="11"/>
      <c r="M944" s="11"/>
      <c r="N944" s="11"/>
      <c r="O944" s="11"/>
      <c r="P944" s="11"/>
      <c r="T944" s="11"/>
      <c r="U944" s="11"/>
      <c r="Z944" s="11"/>
      <c r="AA944" s="11"/>
      <c r="AB944" s="11"/>
      <c r="AC944" s="11"/>
    </row>
    <row r="945" spans="1:29">
      <c r="A945" s="11"/>
      <c r="B945" s="319"/>
      <c r="C945" s="11"/>
      <c r="D945" s="11"/>
      <c r="F945" s="11"/>
      <c r="G945" s="11"/>
      <c r="H945" s="11"/>
      <c r="I945" s="11"/>
      <c r="J945" s="360"/>
      <c r="K945" s="360"/>
      <c r="L945" s="11"/>
      <c r="M945" s="11"/>
      <c r="N945" s="11"/>
      <c r="O945" s="11"/>
      <c r="P945" s="11"/>
      <c r="T945" s="11"/>
      <c r="U945" s="11"/>
      <c r="Z945" s="11"/>
      <c r="AA945" s="11"/>
      <c r="AB945" s="11"/>
      <c r="AC945" s="11"/>
    </row>
    <row r="946" spans="1:29">
      <c r="A946" s="11"/>
      <c r="B946" s="319"/>
      <c r="C946" s="11"/>
      <c r="D946" s="11"/>
      <c r="F946" s="11"/>
      <c r="G946" s="11"/>
      <c r="H946" s="11"/>
      <c r="I946" s="11"/>
      <c r="J946" s="360"/>
      <c r="K946" s="360"/>
      <c r="L946" s="11"/>
      <c r="M946" s="11"/>
      <c r="N946" s="11"/>
      <c r="O946" s="11"/>
      <c r="P946" s="11"/>
      <c r="T946" s="11"/>
      <c r="U946" s="11"/>
      <c r="Z946" s="11"/>
      <c r="AA946" s="11"/>
      <c r="AB946" s="11"/>
      <c r="AC946" s="11"/>
    </row>
    <row r="947" spans="1:29">
      <c r="A947" s="11"/>
      <c r="B947" s="319"/>
      <c r="C947" s="11"/>
      <c r="D947" s="11"/>
      <c r="F947" s="11"/>
      <c r="G947" s="11"/>
      <c r="H947" s="11"/>
      <c r="I947" s="11"/>
      <c r="J947" s="360"/>
      <c r="K947" s="360"/>
      <c r="L947" s="11"/>
      <c r="M947" s="11"/>
      <c r="N947" s="11"/>
      <c r="O947" s="11"/>
      <c r="P947" s="11"/>
      <c r="T947" s="11"/>
      <c r="U947" s="11"/>
      <c r="Z947" s="11"/>
      <c r="AA947" s="11"/>
      <c r="AB947" s="11"/>
      <c r="AC947" s="11"/>
    </row>
    <row r="948" spans="1:29">
      <c r="A948" s="11"/>
      <c r="B948" s="319"/>
      <c r="C948" s="11"/>
      <c r="D948" s="11"/>
      <c r="F948" s="11"/>
      <c r="G948" s="11"/>
      <c r="H948" s="11"/>
      <c r="I948" s="11"/>
      <c r="J948" s="360"/>
      <c r="K948" s="360"/>
      <c r="L948" s="11"/>
      <c r="M948" s="11"/>
      <c r="N948" s="11"/>
      <c r="O948" s="11"/>
      <c r="P948" s="11"/>
      <c r="T948" s="11"/>
      <c r="U948" s="11"/>
      <c r="Z948" s="11"/>
      <c r="AA948" s="11"/>
      <c r="AB948" s="11"/>
      <c r="AC948" s="11"/>
    </row>
    <row r="949" spans="1:29">
      <c r="A949" s="11"/>
      <c r="B949" s="319"/>
      <c r="C949" s="11"/>
      <c r="D949" s="11"/>
      <c r="F949" s="11"/>
      <c r="G949" s="11"/>
      <c r="H949" s="11"/>
      <c r="I949" s="11"/>
      <c r="J949" s="360"/>
      <c r="K949" s="360"/>
      <c r="L949" s="11"/>
      <c r="M949" s="11"/>
      <c r="N949" s="11"/>
      <c r="O949" s="11"/>
      <c r="P949" s="11"/>
      <c r="T949" s="11"/>
      <c r="U949" s="11"/>
      <c r="Z949" s="11"/>
      <c r="AA949" s="11"/>
      <c r="AB949" s="11"/>
      <c r="AC949" s="11"/>
    </row>
    <row r="950" spans="1:29">
      <c r="A950" s="11"/>
      <c r="B950" s="319"/>
      <c r="C950" s="11"/>
      <c r="D950" s="11"/>
      <c r="F950" s="11"/>
      <c r="G950" s="11"/>
      <c r="H950" s="11"/>
      <c r="I950" s="11"/>
      <c r="J950" s="360"/>
      <c r="K950" s="360"/>
      <c r="L950" s="11"/>
      <c r="M950" s="11"/>
      <c r="N950" s="11"/>
      <c r="O950" s="11"/>
      <c r="P950" s="11"/>
      <c r="T950" s="11"/>
      <c r="U950" s="11"/>
      <c r="Z950" s="11"/>
      <c r="AA950" s="11"/>
      <c r="AB950" s="11"/>
      <c r="AC950" s="11"/>
    </row>
    <row r="951" spans="1:29">
      <c r="A951" s="11"/>
      <c r="B951" s="319"/>
      <c r="C951" s="11"/>
      <c r="D951" s="11"/>
      <c r="F951" s="11"/>
      <c r="G951" s="11"/>
      <c r="H951" s="11"/>
      <c r="I951" s="11"/>
      <c r="J951" s="360"/>
      <c r="K951" s="360"/>
      <c r="L951" s="11"/>
      <c r="M951" s="11"/>
      <c r="N951" s="11"/>
      <c r="O951" s="11"/>
      <c r="P951" s="11"/>
      <c r="T951" s="11"/>
      <c r="U951" s="11"/>
      <c r="Z951" s="11"/>
      <c r="AA951" s="11"/>
      <c r="AB951" s="11"/>
      <c r="AC951" s="11"/>
    </row>
    <row r="952" spans="1:29">
      <c r="A952" s="11"/>
      <c r="B952" s="319"/>
      <c r="C952" s="11"/>
      <c r="D952" s="11"/>
      <c r="F952" s="11"/>
      <c r="G952" s="11"/>
      <c r="H952" s="11"/>
      <c r="I952" s="11"/>
      <c r="J952" s="360"/>
      <c r="K952" s="360"/>
      <c r="L952" s="11"/>
      <c r="M952" s="11"/>
      <c r="N952" s="11"/>
      <c r="O952" s="11"/>
      <c r="P952" s="11"/>
      <c r="T952" s="11"/>
      <c r="U952" s="11"/>
      <c r="Z952" s="11"/>
      <c r="AA952" s="11"/>
      <c r="AB952" s="11"/>
      <c r="AC952" s="11"/>
    </row>
    <row r="953" spans="1:29">
      <c r="A953" s="11"/>
      <c r="B953" s="319"/>
      <c r="C953" s="11"/>
      <c r="D953" s="11"/>
      <c r="F953" s="11"/>
      <c r="G953" s="11"/>
      <c r="H953" s="11"/>
      <c r="I953" s="11"/>
      <c r="J953" s="360"/>
      <c r="K953" s="360"/>
      <c r="L953" s="11"/>
      <c r="M953" s="11"/>
      <c r="N953" s="11"/>
      <c r="O953" s="11"/>
      <c r="P953" s="11"/>
      <c r="T953" s="11"/>
      <c r="U953" s="11"/>
      <c r="Z953" s="11"/>
      <c r="AA953" s="11"/>
      <c r="AB953" s="11"/>
      <c r="AC953" s="11"/>
    </row>
    <row r="954" spans="1:29">
      <c r="A954" s="11"/>
      <c r="B954" s="319"/>
      <c r="C954" s="11"/>
      <c r="D954" s="11"/>
      <c r="F954" s="11"/>
      <c r="G954" s="11"/>
      <c r="H954" s="11"/>
      <c r="I954" s="11"/>
      <c r="J954" s="360"/>
      <c r="K954" s="360"/>
      <c r="L954" s="11"/>
      <c r="M954" s="11"/>
      <c r="N954" s="11"/>
      <c r="O954" s="11"/>
      <c r="P954" s="11"/>
      <c r="T954" s="11"/>
      <c r="U954" s="11"/>
      <c r="Z954" s="11"/>
      <c r="AA954" s="11"/>
      <c r="AB954" s="11"/>
      <c r="AC954" s="11"/>
    </row>
    <row r="955" spans="1:29">
      <c r="A955" s="11"/>
      <c r="B955" s="319"/>
      <c r="C955" s="11"/>
      <c r="D955" s="11"/>
      <c r="F955" s="11"/>
      <c r="G955" s="11"/>
      <c r="H955" s="11"/>
      <c r="I955" s="11"/>
      <c r="J955" s="360"/>
      <c r="K955" s="360"/>
      <c r="L955" s="11"/>
      <c r="M955" s="11"/>
      <c r="N955" s="11"/>
      <c r="O955" s="11"/>
      <c r="P955" s="11"/>
      <c r="T955" s="11"/>
      <c r="U955" s="11"/>
      <c r="Z955" s="11"/>
      <c r="AA955" s="11"/>
      <c r="AB955" s="11"/>
      <c r="AC955" s="11"/>
    </row>
    <row r="956" spans="1:29">
      <c r="A956" s="11"/>
      <c r="B956" s="319"/>
      <c r="C956" s="11"/>
      <c r="D956" s="11"/>
      <c r="F956" s="11"/>
      <c r="G956" s="11"/>
      <c r="H956" s="11"/>
      <c r="I956" s="11"/>
      <c r="J956" s="360"/>
      <c r="K956" s="360"/>
      <c r="L956" s="11"/>
      <c r="M956" s="11"/>
      <c r="N956" s="11"/>
      <c r="O956" s="11"/>
      <c r="P956" s="11"/>
      <c r="T956" s="11"/>
      <c r="U956" s="11"/>
      <c r="Z956" s="11"/>
      <c r="AA956" s="11"/>
      <c r="AB956" s="11"/>
      <c r="AC956" s="11"/>
    </row>
    <row r="957" spans="1:29">
      <c r="A957" s="11"/>
      <c r="B957" s="319"/>
      <c r="C957" s="11"/>
      <c r="D957" s="11"/>
      <c r="F957" s="11"/>
      <c r="G957" s="11"/>
      <c r="H957" s="11"/>
      <c r="I957" s="11"/>
      <c r="J957" s="360"/>
      <c r="K957" s="360"/>
      <c r="L957" s="11"/>
      <c r="M957" s="11"/>
      <c r="N957" s="11"/>
      <c r="O957" s="11"/>
      <c r="P957" s="11"/>
      <c r="T957" s="11"/>
      <c r="U957" s="11"/>
      <c r="Z957" s="11"/>
      <c r="AA957" s="11"/>
      <c r="AB957" s="11"/>
      <c r="AC957" s="11"/>
    </row>
    <row r="958" spans="1:29">
      <c r="A958" s="11"/>
      <c r="B958" s="319"/>
      <c r="C958" s="11"/>
      <c r="D958" s="11"/>
      <c r="F958" s="11"/>
      <c r="G958" s="11"/>
      <c r="H958" s="11"/>
      <c r="I958" s="11"/>
      <c r="J958" s="360"/>
      <c r="K958" s="360"/>
      <c r="L958" s="11"/>
      <c r="M958" s="11"/>
      <c r="N958" s="11"/>
      <c r="O958" s="11"/>
      <c r="P958" s="11"/>
      <c r="T958" s="11"/>
      <c r="U958" s="11"/>
      <c r="Z958" s="11"/>
      <c r="AA958" s="11"/>
      <c r="AB958" s="11"/>
      <c r="AC958" s="11"/>
    </row>
    <row r="959" spans="1:29">
      <c r="A959" s="11"/>
      <c r="B959" s="319"/>
      <c r="C959" s="11"/>
      <c r="D959" s="11"/>
      <c r="F959" s="11"/>
      <c r="G959" s="11"/>
      <c r="H959" s="11"/>
      <c r="I959" s="11"/>
      <c r="J959" s="360"/>
      <c r="K959" s="360"/>
      <c r="L959" s="11"/>
      <c r="M959" s="11"/>
      <c r="N959" s="11"/>
      <c r="O959" s="11"/>
      <c r="P959" s="11"/>
      <c r="T959" s="11"/>
      <c r="U959" s="11"/>
      <c r="Z959" s="11"/>
      <c r="AA959" s="11"/>
      <c r="AB959" s="11"/>
      <c r="AC959" s="11"/>
    </row>
    <row r="960" spans="1:29">
      <c r="A960" s="11"/>
      <c r="B960" s="319"/>
      <c r="C960" s="11"/>
      <c r="D960" s="11"/>
      <c r="F960" s="11"/>
      <c r="G960" s="11"/>
      <c r="H960" s="11"/>
      <c r="I960" s="11"/>
      <c r="J960" s="360"/>
      <c r="K960" s="360"/>
      <c r="L960" s="11"/>
      <c r="M960" s="11"/>
      <c r="N960" s="11"/>
      <c r="O960" s="11"/>
      <c r="P960" s="11"/>
      <c r="T960" s="11"/>
      <c r="U960" s="11"/>
      <c r="Z960" s="11"/>
      <c r="AA960" s="11"/>
      <c r="AB960" s="11"/>
      <c r="AC960" s="11"/>
    </row>
    <row r="961" spans="1:29">
      <c r="A961" s="11"/>
      <c r="B961" s="319"/>
      <c r="C961" s="11"/>
      <c r="D961" s="11"/>
      <c r="F961" s="11"/>
      <c r="G961" s="11"/>
      <c r="H961" s="11"/>
      <c r="I961" s="11"/>
      <c r="J961" s="360"/>
      <c r="K961" s="360"/>
      <c r="L961" s="11"/>
      <c r="M961" s="11"/>
      <c r="N961" s="11"/>
      <c r="O961" s="11"/>
      <c r="P961" s="11"/>
      <c r="T961" s="11"/>
      <c r="U961" s="11"/>
      <c r="Z961" s="11"/>
      <c r="AA961" s="11"/>
      <c r="AB961" s="11"/>
      <c r="AC961" s="11"/>
    </row>
    <row r="962" spans="1:29">
      <c r="A962" s="11"/>
      <c r="B962" s="319"/>
      <c r="C962" s="11"/>
      <c r="D962" s="11"/>
      <c r="F962" s="11"/>
      <c r="G962" s="11"/>
      <c r="H962" s="11"/>
      <c r="I962" s="11"/>
      <c r="J962" s="360"/>
      <c r="K962" s="360"/>
      <c r="L962" s="11"/>
      <c r="M962" s="11"/>
      <c r="N962" s="11"/>
      <c r="O962" s="11"/>
      <c r="P962" s="11"/>
      <c r="T962" s="11"/>
      <c r="U962" s="11"/>
      <c r="Z962" s="11"/>
      <c r="AA962" s="11"/>
      <c r="AB962" s="11"/>
      <c r="AC962" s="11"/>
    </row>
    <row r="963" spans="1:29">
      <c r="A963" s="11"/>
      <c r="B963" s="319"/>
      <c r="C963" s="11"/>
      <c r="D963" s="11"/>
      <c r="F963" s="11"/>
      <c r="G963" s="11"/>
      <c r="H963" s="11"/>
      <c r="I963" s="11"/>
      <c r="J963" s="360"/>
      <c r="K963" s="360"/>
      <c r="L963" s="11"/>
      <c r="M963" s="11"/>
      <c r="N963" s="11"/>
      <c r="O963" s="11"/>
      <c r="P963" s="11"/>
      <c r="T963" s="11"/>
      <c r="U963" s="11"/>
      <c r="Z963" s="11"/>
      <c r="AA963" s="11"/>
      <c r="AB963" s="11"/>
      <c r="AC963" s="11"/>
    </row>
    <row r="964" spans="1:29">
      <c r="A964" s="11"/>
      <c r="B964" s="319"/>
      <c r="C964" s="11"/>
      <c r="D964" s="11"/>
      <c r="F964" s="11"/>
      <c r="G964" s="11"/>
      <c r="H964" s="11"/>
      <c r="I964" s="11"/>
      <c r="J964" s="360"/>
      <c r="K964" s="360"/>
      <c r="L964" s="11"/>
      <c r="M964" s="11"/>
      <c r="N964" s="11"/>
      <c r="O964" s="11"/>
      <c r="P964" s="11"/>
      <c r="T964" s="11"/>
      <c r="U964" s="11"/>
      <c r="Z964" s="11"/>
      <c r="AA964" s="11"/>
      <c r="AB964" s="11"/>
      <c r="AC964" s="11"/>
    </row>
    <row r="965" spans="1:29">
      <c r="A965" s="11"/>
      <c r="B965" s="319"/>
      <c r="C965" s="11"/>
      <c r="D965" s="11"/>
      <c r="F965" s="11"/>
      <c r="G965" s="11"/>
      <c r="H965" s="11"/>
      <c r="I965" s="11"/>
      <c r="J965" s="360"/>
      <c r="K965" s="360"/>
      <c r="L965" s="11"/>
      <c r="M965" s="11"/>
      <c r="N965" s="11"/>
      <c r="O965" s="11"/>
      <c r="P965" s="11"/>
      <c r="T965" s="11"/>
      <c r="U965" s="11"/>
      <c r="Z965" s="11"/>
      <c r="AA965" s="11"/>
      <c r="AB965" s="11"/>
      <c r="AC965" s="11"/>
    </row>
    <row r="966" spans="1:29">
      <c r="A966" s="11"/>
      <c r="B966" s="319"/>
      <c r="C966" s="11"/>
      <c r="D966" s="11"/>
      <c r="F966" s="11"/>
      <c r="G966" s="11"/>
      <c r="H966" s="11"/>
      <c r="I966" s="11"/>
      <c r="J966" s="360"/>
      <c r="K966" s="360"/>
      <c r="L966" s="11"/>
      <c r="M966" s="11"/>
      <c r="N966" s="11"/>
      <c r="O966" s="11"/>
      <c r="P966" s="11"/>
      <c r="T966" s="11"/>
      <c r="U966" s="11"/>
      <c r="Z966" s="11"/>
      <c r="AA966" s="11"/>
      <c r="AB966" s="11"/>
      <c r="AC966" s="11"/>
    </row>
    <row r="967" spans="1:29">
      <c r="A967" s="11"/>
      <c r="B967" s="319"/>
      <c r="C967" s="11"/>
      <c r="D967" s="11"/>
      <c r="F967" s="11"/>
      <c r="G967" s="11"/>
      <c r="H967" s="11"/>
      <c r="I967" s="11"/>
      <c r="J967" s="360"/>
      <c r="K967" s="360"/>
      <c r="L967" s="11"/>
      <c r="M967" s="11"/>
      <c r="N967" s="11"/>
      <c r="O967" s="11"/>
      <c r="P967" s="11"/>
      <c r="T967" s="11"/>
      <c r="U967" s="11"/>
      <c r="Z967" s="11"/>
      <c r="AA967" s="11"/>
      <c r="AB967" s="11"/>
      <c r="AC967" s="11"/>
    </row>
    <row r="968" spans="1:29">
      <c r="A968" s="11"/>
      <c r="B968" s="319"/>
      <c r="C968" s="11"/>
      <c r="D968" s="11"/>
      <c r="F968" s="11"/>
      <c r="G968" s="11"/>
      <c r="H968" s="11"/>
      <c r="I968" s="11"/>
      <c r="J968" s="360"/>
      <c r="K968" s="360"/>
      <c r="L968" s="11"/>
      <c r="M968" s="11"/>
      <c r="N968" s="11"/>
      <c r="O968" s="11"/>
      <c r="P968" s="11"/>
      <c r="T968" s="11"/>
      <c r="U968" s="11"/>
      <c r="Z968" s="11"/>
      <c r="AA968" s="11"/>
      <c r="AB968" s="11"/>
      <c r="AC968" s="11"/>
    </row>
    <row r="969" spans="1:29">
      <c r="A969" s="11"/>
      <c r="B969" s="319"/>
      <c r="C969" s="11"/>
      <c r="D969" s="11"/>
      <c r="F969" s="11"/>
      <c r="G969" s="11"/>
      <c r="H969" s="11"/>
      <c r="I969" s="11"/>
      <c r="J969" s="360"/>
      <c r="K969" s="360"/>
      <c r="L969" s="11"/>
      <c r="M969" s="11"/>
      <c r="N969" s="11"/>
      <c r="O969" s="11"/>
      <c r="P969" s="11"/>
      <c r="T969" s="11"/>
      <c r="U969" s="11"/>
      <c r="Z969" s="11"/>
      <c r="AA969" s="11"/>
      <c r="AB969" s="11"/>
      <c r="AC969" s="11"/>
    </row>
    <row r="970" spans="1:29">
      <c r="A970" s="11"/>
      <c r="B970" s="319"/>
      <c r="C970" s="11"/>
      <c r="D970" s="11"/>
      <c r="F970" s="11"/>
      <c r="G970" s="11"/>
      <c r="H970" s="11"/>
      <c r="I970" s="11"/>
      <c r="J970" s="360"/>
      <c r="K970" s="360"/>
      <c r="L970" s="11"/>
      <c r="M970" s="11"/>
      <c r="N970" s="11"/>
      <c r="O970" s="11"/>
      <c r="P970" s="11"/>
      <c r="T970" s="11"/>
      <c r="U970" s="11"/>
      <c r="Z970" s="11"/>
      <c r="AA970" s="11"/>
      <c r="AB970" s="11"/>
      <c r="AC970" s="11"/>
    </row>
    <row r="971" spans="1:29">
      <c r="A971" s="11"/>
      <c r="B971" s="319"/>
      <c r="C971" s="11"/>
      <c r="D971" s="11"/>
      <c r="F971" s="11"/>
      <c r="G971" s="11"/>
      <c r="H971" s="11"/>
      <c r="I971" s="11"/>
      <c r="J971" s="360"/>
      <c r="K971" s="360"/>
      <c r="L971" s="11"/>
      <c r="M971" s="11"/>
      <c r="N971" s="11"/>
      <c r="O971" s="11"/>
      <c r="P971" s="11"/>
      <c r="T971" s="11"/>
      <c r="U971" s="11"/>
      <c r="Z971" s="11"/>
      <c r="AA971" s="11"/>
      <c r="AB971" s="11"/>
      <c r="AC971" s="11"/>
    </row>
    <row r="972" spans="1:29">
      <c r="A972" s="11"/>
      <c r="B972" s="319"/>
      <c r="C972" s="11"/>
      <c r="D972" s="11"/>
      <c r="F972" s="11"/>
      <c r="G972" s="11"/>
      <c r="H972" s="11"/>
      <c r="I972" s="11"/>
      <c r="J972" s="360"/>
      <c r="K972" s="360"/>
      <c r="L972" s="11"/>
      <c r="M972" s="11"/>
      <c r="N972" s="11"/>
      <c r="O972" s="11"/>
      <c r="P972" s="11"/>
      <c r="T972" s="11"/>
      <c r="U972" s="11"/>
      <c r="Z972" s="11"/>
      <c r="AA972" s="11"/>
      <c r="AB972" s="11"/>
      <c r="AC972" s="11"/>
    </row>
    <row r="973" spans="1:29">
      <c r="A973" s="11"/>
      <c r="B973" s="319"/>
      <c r="C973" s="11"/>
      <c r="D973" s="11"/>
      <c r="F973" s="11"/>
      <c r="G973" s="11"/>
      <c r="H973" s="11"/>
      <c r="I973" s="11"/>
      <c r="J973" s="360"/>
      <c r="K973" s="360"/>
      <c r="L973" s="11"/>
      <c r="M973" s="11"/>
      <c r="N973" s="11"/>
      <c r="O973" s="11"/>
      <c r="P973" s="11"/>
      <c r="T973" s="11"/>
      <c r="U973" s="11"/>
      <c r="Z973" s="11"/>
      <c r="AA973" s="11"/>
      <c r="AB973" s="11"/>
      <c r="AC973" s="11"/>
    </row>
    <row r="974" spans="1:29">
      <c r="A974" s="11"/>
      <c r="B974" s="319"/>
      <c r="C974" s="11"/>
      <c r="D974" s="11"/>
      <c r="F974" s="11"/>
      <c r="G974" s="11"/>
      <c r="H974" s="11"/>
      <c r="I974" s="11"/>
      <c r="J974" s="360"/>
      <c r="K974" s="360"/>
      <c r="L974" s="11"/>
      <c r="M974" s="11"/>
      <c r="N974" s="11"/>
      <c r="O974" s="11"/>
      <c r="P974" s="11"/>
      <c r="T974" s="11"/>
      <c r="U974" s="11"/>
      <c r="Z974" s="11"/>
      <c r="AA974" s="11"/>
      <c r="AB974" s="11"/>
      <c r="AC974" s="11"/>
    </row>
    <row r="975" spans="1:29">
      <c r="A975" s="11"/>
      <c r="B975" s="319"/>
      <c r="C975" s="11"/>
      <c r="D975" s="11"/>
      <c r="F975" s="11"/>
      <c r="G975" s="11"/>
      <c r="H975" s="11"/>
      <c r="I975" s="11"/>
      <c r="J975" s="360"/>
      <c r="K975" s="360"/>
      <c r="L975" s="11"/>
      <c r="M975" s="11"/>
      <c r="N975" s="11"/>
      <c r="O975" s="11"/>
      <c r="P975" s="11"/>
      <c r="T975" s="11"/>
      <c r="U975" s="11"/>
      <c r="Z975" s="11"/>
      <c r="AA975" s="11"/>
      <c r="AB975" s="11"/>
      <c r="AC975" s="11"/>
    </row>
    <row r="976" spans="1:29">
      <c r="A976" s="11"/>
      <c r="B976" s="319"/>
      <c r="C976" s="11"/>
      <c r="D976" s="11"/>
      <c r="F976" s="11"/>
      <c r="G976" s="11"/>
      <c r="H976" s="11"/>
      <c r="I976" s="11"/>
      <c r="J976" s="360"/>
      <c r="K976" s="360"/>
      <c r="L976" s="11"/>
      <c r="M976" s="11"/>
      <c r="N976" s="11"/>
      <c r="O976" s="11"/>
      <c r="P976" s="11"/>
      <c r="T976" s="11"/>
      <c r="U976" s="11"/>
      <c r="Z976" s="11"/>
      <c r="AA976" s="11"/>
      <c r="AB976" s="11"/>
      <c r="AC976" s="11"/>
    </row>
    <row r="977" spans="1:29">
      <c r="A977" s="11"/>
      <c r="B977" s="319"/>
      <c r="C977" s="11"/>
      <c r="D977" s="11"/>
      <c r="F977" s="11"/>
      <c r="G977" s="11"/>
      <c r="H977" s="11"/>
      <c r="I977" s="11"/>
      <c r="J977" s="360"/>
      <c r="K977" s="360"/>
      <c r="L977" s="11"/>
      <c r="M977" s="11"/>
      <c r="N977" s="11"/>
      <c r="O977" s="11"/>
      <c r="P977" s="11"/>
      <c r="T977" s="11"/>
      <c r="U977" s="11"/>
      <c r="Z977" s="11"/>
      <c r="AA977" s="11"/>
      <c r="AB977" s="11"/>
      <c r="AC977" s="11"/>
    </row>
    <row r="978" spans="1:29">
      <c r="A978" s="11"/>
      <c r="B978" s="319"/>
      <c r="C978" s="11"/>
      <c r="D978" s="11"/>
      <c r="F978" s="11"/>
      <c r="G978" s="11"/>
      <c r="H978" s="11"/>
      <c r="I978" s="11"/>
      <c r="J978" s="360"/>
      <c r="K978" s="360"/>
      <c r="L978" s="11"/>
      <c r="M978" s="11"/>
      <c r="N978" s="11"/>
      <c r="O978" s="11"/>
      <c r="P978" s="11"/>
      <c r="T978" s="11"/>
      <c r="U978" s="11"/>
      <c r="Z978" s="11"/>
      <c r="AA978" s="11"/>
      <c r="AB978" s="11"/>
      <c r="AC978" s="11"/>
    </row>
    <row r="979" spans="1:29">
      <c r="A979" s="11"/>
      <c r="B979" s="319"/>
      <c r="C979" s="11"/>
      <c r="D979" s="11"/>
      <c r="F979" s="11"/>
      <c r="G979" s="11"/>
      <c r="H979" s="11"/>
      <c r="I979" s="11"/>
      <c r="J979" s="360"/>
      <c r="K979" s="360"/>
      <c r="L979" s="11"/>
      <c r="M979" s="11"/>
      <c r="N979" s="11"/>
      <c r="O979" s="11"/>
      <c r="P979" s="11"/>
      <c r="T979" s="11"/>
      <c r="U979" s="11"/>
      <c r="Z979" s="11"/>
      <c r="AA979" s="11"/>
      <c r="AB979" s="11"/>
      <c r="AC979" s="11"/>
    </row>
    <row r="980" spans="1:29">
      <c r="A980" s="11"/>
      <c r="B980" s="319"/>
      <c r="C980" s="11"/>
      <c r="D980" s="11"/>
      <c r="F980" s="11"/>
      <c r="G980" s="11"/>
      <c r="H980" s="11"/>
      <c r="I980" s="11"/>
      <c r="J980" s="360"/>
      <c r="K980" s="360"/>
      <c r="L980" s="11"/>
      <c r="M980" s="11"/>
      <c r="N980" s="11"/>
      <c r="O980" s="11"/>
      <c r="P980" s="11"/>
      <c r="T980" s="11"/>
      <c r="U980" s="11"/>
      <c r="Z980" s="11"/>
      <c r="AA980" s="11"/>
      <c r="AB980" s="11"/>
      <c r="AC980" s="11"/>
    </row>
    <row r="981" spans="1:29">
      <c r="A981" s="11"/>
      <c r="B981" s="319"/>
      <c r="C981" s="11"/>
      <c r="D981" s="11"/>
      <c r="F981" s="11"/>
      <c r="G981" s="11"/>
      <c r="H981" s="11"/>
      <c r="I981" s="11"/>
      <c r="J981" s="360"/>
      <c r="K981" s="360"/>
      <c r="L981" s="11"/>
      <c r="M981" s="11"/>
      <c r="N981" s="11"/>
      <c r="O981" s="11"/>
      <c r="P981" s="11"/>
      <c r="T981" s="11"/>
      <c r="U981" s="11"/>
      <c r="Z981" s="11"/>
      <c r="AA981" s="11"/>
      <c r="AB981" s="11"/>
      <c r="AC981" s="11"/>
    </row>
    <row r="982" spans="1:29">
      <c r="A982" s="11"/>
      <c r="B982" s="319"/>
      <c r="C982" s="11"/>
      <c r="D982" s="11"/>
      <c r="F982" s="11"/>
      <c r="G982" s="11"/>
      <c r="H982" s="11"/>
      <c r="I982" s="11"/>
      <c r="J982" s="360"/>
      <c r="K982" s="360"/>
      <c r="L982" s="11"/>
      <c r="M982" s="11"/>
      <c r="N982" s="11"/>
      <c r="O982" s="11"/>
      <c r="P982" s="11"/>
      <c r="T982" s="11"/>
      <c r="U982" s="11"/>
      <c r="Z982" s="11"/>
      <c r="AA982" s="11"/>
      <c r="AB982" s="11"/>
      <c r="AC982" s="11"/>
    </row>
    <row r="983" spans="1:29">
      <c r="A983" s="11"/>
      <c r="B983" s="319"/>
      <c r="C983" s="11"/>
      <c r="D983" s="11"/>
      <c r="F983" s="11"/>
      <c r="G983" s="11"/>
      <c r="H983" s="11"/>
      <c r="I983" s="11"/>
      <c r="J983" s="360"/>
      <c r="K983" s="360"/>
      <c r="L983" s="11"/>
      <c r="M983" s="11"/>
      <c r="N983" s="11"/>
      <c r="O983" s="11"/>
      <c r="P983" s="11"/>
      <c r="T983" s="11"/>
      <c r="U983" s="11"/>
      <c r="Z983" s="11"/>
      <c r="AA983" s="11"/>
      <c r="AB983" s="11"/>
      <c r="AC983" s="11"/>
    </row>
    <row r="984" spans="1:29">
      <c r="A984" s="11"/>
      <c r="B984" s="319"/>
      <c r="C984" s="11"/>
      <c r="D984" s="11"/>
      <c r="F984" s="11"/>
      <c r="G984" s="11"/>
      <c r="H984" s="11"/>
      <c r="I984" s="11"/>
      <c r="J984" s="360"/>
      <c r="K984" s="360"/>
      <c r="L984" s="11"/>
      <c r="M984" s="11"/>
      <c r="N984" s="11"/>
      <c r="O984" s="11"/>
      <c r="P984" s="11"/>
      <c r="T984" s="11"/>
      <c r="U984" s="11"/>
      <c r="Z984" s="11"/>
      <c r="AA984" s="11"/>
      <c r="AB984" s="11"/>
      <c r="AC984" s="11"/>
    </row>
    <row r="985" spans="1:29">
      <c r="A985" s="11"/>
      <c r="B985" s="319"/>
      <c r="C985" s="11"/>
      <c r="D985" s="11"/>
      <c r="F985" s="11"/>
      <c r="G985" s="11"/>
      <c r="H985" s="11"/>
      <c r="I985" s="11"/>
      <c r="J985" s="360"/>
      <c r="K985" s="360"/>
      <c r="L985" s="11"/>
      <c r="M985" s="11"/>
      <c r="N985" s="11"/>
      <c r="O985" s="11"/>
      <c r="P985" s="11"/>
      <c r="T985" s="11"/>
      <c r="U985" s="11"/>
      <c r="Z985" s="11"/>
      <c r="AA985" s="11"/>
      <c r="AB985" s="11"/>
      <c r="AC985" s="11"/>
    </row>
    <row r="986" spans="1:29">
      <c r="A986" s="11"/>
      <c r="B986" s="319"/>
      <c r="C986" s="11"/>
      <c r="D986" s="11"/>
      <c r="F986" s="11"/>
      <c r="G986" s="11"/>
      <c r="H986" s="11"/>
      <c r="I986" s="11"/>
      <c r="J986" s="360"/>
      <c r="K986" s="360"/>
      <c r="L986" s="11"/>
      <c r="M986" s="11"/>
      <c r="N986" s="11"/>
      <c r="O986" s="11"/>
      <c r="P986" s="11"/>
      <c r="T986" s="11"/>
      <c r="U986" s="11"/>
      <c r="Z986" s="11"/>
      <c r="AA986" s="11"/>
      <c r="AB986" s="11"/>
      <c r="AC986" s="11"/>
    </row>
    <row r="987" spans="1:29">
      <c r="A987" s="11"/>
      <c r="B987" s="319"/>
      <c r="C987" s="11"/>
      <c r="D987" s="11"/>
      <c r="F987" s="11"/>
      <c r="G987" s="11"/>
      <c r="H987" s="11"/>
      <c r="I987" s="11"/>
      <c r="J987" s="360"/>
      <c r="K987" s="360"/>
      <c r="L987" s="11"/>
      <c r="M987" s="11"/>
      <c r="N987" s="11"/>
      <c r="O987" s="11"/>
      <c r="P987" s="11"/>
      <c r="T987" s="11"/>
      <c r="U987" s="11"/>
      <c r="Z987" s="11"/>
      <c r="AA987" s="11"/>
      <c r="AB987" s="11"/>
      <c r="AC987" s="11"/>
    </row>
    <row r="988" spans="1:29">
      <c r="A988" s="11"/>
      <c r="B988" s="319"/>
      <c r="C988" s="11"/>
      <c r="D988" s="11"/>
      <c r="F988" s="11"/>
      <c r="G988" s="11"/>
      <c r="H988" s="11"/>
      <c r="I988" s="11"/>
      <c r="J988" s="360"/>
      <c r="K988" s="360"/>
      <c r="L988" s="11"/>
      <c r="M988" s="11"/>
      <c r="N988" s="11"/>
      <c r="O988" s="11"/>
      <c r="P988" s="11"/>
      <c r="T988" s="11"/>
      <c r="U988" s="11"/>
      <c r="Z988" s="11"/>
      <c r="AA988" s="11"/>
      <c r="AB988" s="11"/>
      <c r="AC988" s="11"/>
    </row>
    <row r="989" spans="1:29">
      <c r="A989" s="11"/>
      <c r="B989" s="319"/>
      <c r="C989" s="11"/>
      <c r="D989" s="11"/>
      <c r="F989" s="11"/>
      <c r="G989" s="11"/>
      <c r="H989" s="11"/>
      <c r="I989" s="11"/>
      <c r="J989" s="360"/>
      <c r="K989" s="360"/>
      <c r="L989" s="11"/>
      <c r="M989" s="11"/>
      <c r="N989" s="11"/>
      <c r="O989" s="11"/>
      <c r="P989" s="11"/>
      <c r="T989" s="11"/>
      <c r="U989" s="11"/>
      <c r="Z989" s="11"/>
      <c r="AA989" s="11"/>
      <c r="AB989" s="11"/>
      <c r="AC989" s="11"/>
    </row>
    <row r="990" spans="1:29">
      <c r="A990" s="11"/>
      <c r="B990" s="319"/>
      <c r="C990" s="11"/>
      <c r="D990" s="11"/>
      <c r="F990" s="11"/>
      <c r="G990" s="11"/>
      <c r="H990" s="11"/>
      <c r="I990" s="11"/>
      <c r="J990" s="360"/>
      <c r="K990" s="360"/>
      <c r="L990" s="11"/>
      <c r="M990" s="11"/>
      <c r="N990" s="11"/>
      <c r="O990" s="11"/>
      <c r="P990" s="11"/>
      <c r="T990" s="11"/>
      <c r="U990" s="11"/>
      <c r="Z990" s="11"/>
      <c r="AA990" s="11"/>
      <c r="AB990" s="11"/>
      <c r="AC990" s="11"/>
    </row>
    <row r="991" spans="1:29">
      <c r="A991" s="11"/>
      <c r="B991" s="319"/>
      <c r="C991" s="11"/>
      <c r="D991" s="11"/>
      <c r="F991" s="11"/>
      <c r="G991" s="11"/>
      <c r="H991" s="11"/>
      <c r="I991" s="11"/>
      <c r="J991" s="360"/>
      <c r="K991" s="360"/>
      <c r="L991" s="11"/>
      <c r="M991" s="11"/>
      <c r="N991" s="11"/>
      <c r="O991" s="11"/>
      <c r="P991" s="11"/>
      <c r="T991" s="11"/>
      <c r="U991" s="11"/>
      <c r="Z991" s="11"/>
      <c r="AA991" s="11"/>
      <c r="AB991" s="11"/>
      <c r="AC991" s="11"/>
    </row>
    <row r="992" spans="1:29">
      <c r="A992" s="11"/>
      <c r="B992" s="319"/>
      <c r="C992" s="11"/>
      <c r="D992" s="11"/>
      <c r="F992" s="11"/>
      <c r="G992" s="11"/>
      <c r="H992" s="11"/>
      <c r="I992" s="11"/>
      <c r="J992" s="360"/>
      <c r="K992" s="360"/>
      <c r="L992" s="11"/>
      <c r="M992" s="11"/>
      <c r="N992" s="11"/>
      <c r="O992" s="11"/>
      <c r="P992" s="11"/>
      <c r="T992" s="11"/>
      <c r="U992" s="11"/>
      <c r="Z992" s="11"/>
      <c r="AA992" s="11"/>
      <c r="AB992" s="11"/>
      <c r="AC992" s="11"/>
    </row>
    <row r="993" spans="1:29">
      <c r="A993" s="11"/>
      <c r="B993" s="319"/>
      <c r="C993" s="11"/>
      <c r="D993" s="11"/>
      <c r="F993" s="11"/>
      <c r="G993" s="11"/>
      <c r="H993" s="11"/>
      <c r="I993" s="11"/>
      <c r="J993" s="360"/>
      <c r="K993" s="360"/>
      <c r="L993" s="11"/>
      <c r="M993" s="11"/>
      <c r="N993" s="11"/>
      <c r="O993" s="11"/>
      <c r="P993" s="11"/>
      <c r="T993" s="11"/>
      <c r="U993" s="11"/>
      <c r="Z993" s="11"/>
      <c r="AA993" s="11"/>
      <c r="AB993" s="11"/>
      <c r="AC993" s="11"/>
    </row>
    <row r="994" spans="1:29">
      <c r="A994" s="11"/>
      <c r="B994" s="319"/>
      <c r="C994" s="11"/>
      <c r="D994" s="11"/>
      <c r="F994" s="11"/>
      <c r="G994" s="11"/>
      <c r="H994" s="11"/>
      <c r="I994" s="11"/>
      <c r="J994" s="360"/>
      <c r="K994" s="360"/>
      <c r="L994" s="11"/>
      <c r="M994" s="11"/>
      <c r="N994" s="11"/>
      <c r="O994" s="11"/>
      <c r="P994" s="11"/>
      <c r="T994" s="11"/>
      <c r="U994" s="11"/>
      <c r="Z994" s="11"/>
      <c r="AA994" s="11"/>
      <c r="AB994" s="11"/>
      <c r="AC994" s="11"/>
    </row>
    <row r="995" spans="1:29">
      <c r="A995" s="11"/>
      <c r="B995" s="319"/>
      <c r="C995" s="11"/>
      <c r="D995" s="11"/>
      <c r="F995" s="11"/>
      <c r="G995" s="11"/>
      <c r="H995" s="11"/>
      <c r="I995" s="11"/>
      <c r="J995" s="360"/>
      <c r="K995" s="360"/>
      <c r="L995" s="11"/>
      <c r="M995" s="11"/>
      <c r="N995" s="11"/>
      <c r="O995" s="11"/>
      <c r="P995" s="11"/>
      <c r="T995" s="11"/>
      <c r="U995" s="11"/>
      <c r="Z995" s="11"/>
      <c r="AA995" s="11"/>
      <c r="AB995" s="11"/>
      <c r="AC995" s="11"/>
    </row>
    <row r="996" spans="1:29">
      <c r="A996" s="11"/>
      <c r="B996" s="319"/>
      <c r="C996" s="11"/>
      <c r="D996" s="11"/>
      <c r="F996" s="11"/>
      <c r="G996" s="11"/>
      <c r="H996" s="11"/>
      <c r="I996" s="11"/>
      <c r="J996" s="360"/>
      <c r="K996" s="360"/>
      <c r="L996" s="11"/>
      <c r="M996" s="11"/>
      <c r="N996" s="11"/>
      <c r="O996" s="11"/>
      <c r="P996" s="11"/>
      <c r="T996" s="11"/>
      <c r="U996" s="11"/>
      <c r="Z996" s="11"/>
      <c r="AA996" s="11"/>
      <c r="AB996" s="11"/>
      <c r="AC996" s="11"/>
    </row>
    <row r="997" spans="1:29">
      <c r="A997" s="11"/>
      <c r="B997" s="319"/>
      <c r="C997" s="11"/>
      <c r="D997" s="11"/>
      <c r="F997" s="11"/>
      <c r="G997" s="11"/>
      <c r="H997" s="11"/>
      <c r="I997" s="11"/>
      <c r="J997" s="360"/>
      <c r="K997" s="360"/>
      <c r="L997" s="11"/>
      <c r="M997" s="11"/>
      <c r="N997" s="11"/>
      <c r="O997" s="11"/>
      <c r="P997" s="11"/>
      <c r="T997" s="11"/>
      <c r="U997" s="11"/>
      <c r="Z997" s="11"/>
      <c r="AA997" s="11"/>
      <c r="AB997" s="11"/>
      <c r="AC997" s="11"/>
    </row>
    <row r="998" spans="1:29">
      <c r="A998" s="11"/>
      <c r="B998" s="319"/>
      <c r="C998" s="11"/>
      <c r="D998" s="11"/>
      <c r="F998" s="11"/>
      <c r="G998" s="11"/>
      <c r="H998" s="11"/>
      <c r="I998" s="11"/>
      <c r="J998" s="360"/>
      <c r="K998" s="360"/>
      <c r="L998" s="11"/>
      <c r="M998" s="11"/>
      <c r="N998" s="11"/>
      <c r="O998" s="11"/>
      <c r="P998" s="11"/>
      <c r="T998" s="11"/>
      <c r="U998" s="11"/>
      <c r="Z998" s="11"/>
      <c r="AA998" s="11"/>
      <c r="AB998" s="11"/>
      <c r="AC998" s="11"/>
    </row>
    <row r="999" spans="1:29">
      <c r="A999" s="11"/>
      <c r="B999" s="319"/>
      <c r="C999" s="11"/>
      <c r="D999" s="11"/>
      <c r="F999" s="11"/>
      <c r="G999" s="11"/>
      <c r="H999" s="11"/>
      <c r="I999" s="11"/>
      <c r="J999" s="360"/>
      <c r="K999" s="360"/>
      <c r="L999" s="11"/>
      <c r="M999" s="11"/>
      <c r="N999" s="11"/>
      <c r="O999" s="11"/>
      <c r="P999" s="11"/>
      <c r="T999" s="11"/>
      <c r="U999" s="11"/>
      <c r="Z999" s="11"/>
      <c r="AA999" s="11"/>
      <c r="AB999" s="11"/>
      <c r="AC999" s="11"/>
    </row>
    <row r="1000" spans="1:29">
      <c r="A1000" s="11"/>
      <c r="B1000" s="319"/>
      <c r="C1000" s="11"/>
      <c r="D1000" s="11"/>
      <c r="F1000" s="11"/>
      <c r="G1000" s="11"/>
      <c r="H1000" s="11"/>
      <c r="I1000" s="11"/>
      <c r="J1000" s="360"/>
      <c r="K1000" s="360"/>
      <c r="L1000" s="11"/>
      <c r="M1000" s="11"/>
      <c r="N1000" s="11"/>
      <c r="O1000" s="11"/>
      <c r="P1000" s="11"/>
      <c r="T1000" s="11"/>
      <c r="U1000" s="11"/>
      <c r="Z1000" s="11"/>
      <c r="AA1000" s="11"/>
      <c r="AB1000" s="11"/>
      <c r="AC1000" s="11"/>
    </row>
    <row r="1001" spans="1:29">
      <c r="A1001" s="11"/>
      <c r="B1001" s="319"/>
      <c r="C1001" s="11"/>
      <c r="D1001" s="11"/>
      <c r="F1001" s="11"/>
      <c r="G1001" s="11"/>
      <c r="H1001" s="11"/>
      <c r="I1001" s="11"/>
      <c r="J1001" s="360"/>
      <c r="K1001" s="360"/>
      <c r="L1001" s="11"/>
      <c r="M1001" s="11"/>
      <c r="N1001" s="11"/>
      <c r="O1001" s="11"/>
      <c r="P1001" s="11"/>
      <c r="T1001" s="11"/>
      <c r="U1001" s="11"/>
      <c r="Z1001" s="11"/>
      <c r="AA1001" s="11"/>
      <c r="AB1001" s="11"/>
      <c r="AC1001" s="11"/>
    </row>
    <row r="1002" spans="1:29">
      <c r="A1002" s="11"/>
      <c r="B1002" s="319"/>
      <c r="C1002" s="11"/>
      <c r="D1002" s="11"/>
      <c r="F1002" s="11"/>
      <c r="G1002" s="11"/>
      <c r="H1002" s="11"/>
      <c r="I1002" s="11"/>
      <c r="J1002" s="360"/>
      <c r="K1002" s="360"/>
      <c r="L1002" s="11"/>
      <c r="M1002" s="11"/>
      <c r="N1002" s="11"/>
      <c r="O1002" s="11"/>
      <c r="P1002" s="11"/>
      <c r="T1002" s="11"/>
      <c r="U1002" s="11"/>
      <c r="Z1002" s="11"/>
      <c r="AA1002" s="11"/>
      <c r="AB1002" s="11"/>
      <c r="AC1002" s="11"/>
    </row>
    <row r="1003" spans="1:29">
      <c r="A1003" s="11"/>
      <c r="B1003" s="319"/>
      <c r="C1003" s="11"/>
      <c r="D1003" s="11"/>
      <c r="F1003" s="11"/>
      <c r="G1003" s="11"/>
      <c r="H1003" s="11"/>
      <c r="I1003" s="11"/>
      <c r="J1003" s="360"/>
      <c r="K1003" s="360"/>
      <c r="L1003" s="11"/>
      <c r="M1003" s="11"/>
      <c r="N1003" s="11"/>
      <c r="O1003" s="11"/>
      <c r="P1003" s="11"/>
      <c r="T1003" s="11"/>
      <c r="U1003" s="11"/>
      <c r="Z1003" s="11"/>
      <c r="AA1003" s="11"/>
      <c r="AB1003" s="11"/>
      <c r="AC1003" s="11"/>
    </row>
    <row r="1004" spans="1:29">
      <c r="A1004" s="11"/>
      <c r="B1004" s="319"/>
      <c r="C1004" s="11"/>
      <c r="D1004" s="11"/>
      <c r="F1004" s="11"/>
      <c r="G1004" s="11"/>
      <c r="H1004" s="11"/>
      <c r="I1004" s="11"/>
      <c r="J1004" s="360"/>
      <c r="K1004" s="360"/>
      <c r="L1004" s="11"/>
      <c r="M1004" s="11"/>
      <c r="N1004" s="11"/>
      <c r="O1004" s="11"/>
      <c r="P1004" s="11"/>
      <c r="T1004" s="11"/>
      <c r="U1004" s="11"/>
      <c r="Z1004" s="11"/>
      <c r="AA1004" s="11"/>
      <c r="AB1004" s="11"/>
      <c r="AC1004" s="11"/>
    </row>
    <row r="1005" spans="1:29">
      <c r="A1005" s="11"/>
      <c r="B1005" s="319"/>
      <c r="C1005" s="11"/>
      <c r="D1005" s="11"/>
      <c r="F1005" s="11"/>
      <c r="G1005" s="11"/>
      <c r="H1005" s="11"/>
      <c r="I1005" s="11"/>
      <c r="J1005" s="360"/>
      <c r="K1005" s="360"/>
      <c r="L1005" s="11"/>
      <c r="M1005" s="11"/>
      <c r="N1005" s="11"/>
      <c r="O1005" s="11"/>
      <c r="P1005" s="11"/>
      <c r="T1005" s="11"/>
      <c r="U1005" s="11"/>
      <c r="Z1005" s="11"/>
      <c r="AA1005" s="11"/>
      <c r="AB1005" s="11"/>
      <c r="AC1005" s="11"/>
    </row>
    <row r="1006" spans="1:29">
      <c r="A1006" s="11"/>
      <c r="B1006" s="319"/>
      <c r="C1006" s="11"/>
      <c r="D1006" s="11"/>
      <c r="F1006" s="11"/>
      <c r="G1006" s="11"/>
      <c r="H1006" s="11"/>
      <c r="I1006" s="11"/>
      <c r="J1006" s="360"/>
      <c r="K1006" s="360"/>
      <c r="L1006" s="11"/>
      <c r="M1006" s="11"/>
      <c r="N1006" s="11"/>
      <c r="O1006" s="11"/>
      <c r="P1006" s="11"/>
      <c r="T1006" s="11"/>
      <c r="U1006" s="11"/>
      <c r="Z1006" s="11"/>
      <c r="AA1006" s="11"/>
      <c r="AB1006" s="11"/>
      <c r="AC1006" s="11"/>
    </row>
    <row r="1007" spans="1:29">
      <c r="A1007" s="11"/>
      <c r="B1007" s="319"/>
      <c r="C1007" s="11"/>
      <c r="D1007" s="11"/>
      <c r="F1007" s="11"/>
      <c r="G1007" s="11"/>
      <c r="H1007" s="11"/>
      <c r="I1007" s="11"/>
      <c r="J1007" s="360"/>
      <c r="K1007" s="360"/>
      <c r="L1007" s="11"/>
      <c r="M1007" s="11"/>
      <c r="N1007" s="11"/>
      <c r="O1007" s="11"/>
      <c r="P1007" s="11"/>
      <c r="T1007" s="11"/>
      <c r="U1007" s="11"/>
      <c r="Z1007" s="11"/>
      <c r="AA1007" s="11"/>
      <c r="AB1007" s="11"/>
      <c r="AC1007" s="11"/>
    </row>
    <row r="1008" spans="1:29">
      <c r="A1008" s="11"/>
      <c r="B1008" s="319"/>
      <c r="C1008" s="11"/>
      <c r="D1008" s="11"/>
      <c r="F1008" s="11"/>
      <c r="G1008" s="11"/>
      <c r="H1008" s="11"/>
      <c r="I1008" s="11"/>
      <c r="J1008" s="360"/>
      <c r="K1008" s="360"/>
      <c r="L1008" s="11"/>
      <c r="M1008" s="11"/>
      <c r="N1008" s="11"/>
      <c r="O1008" s="11"/>
      <c r="P1008" s="11"/>
      <c r="T1008" s="11"/>
      <c r="U1008" s="11"/>
      <c r="Z1008" s="11"/>
      <c r="AA1008" s="11"/>
      <c r="AB1008" s="11"/>
      <c r="AC1008" s="11"/>
    </row>
    <row r="1009" spans="1:29">
      <c r="A1009" s="11"/>
      <c r="B1009" s="319"/>
      <c r="C1009" s="11"/>
      <c r="D1009" s="11"/>
      <c r="F1009" s="11"/>
      <c r="G1009" s="11"/>
      <c r="H1009" s="11"/>
      <c r="I1009" s="11"/>
      <c r="J1009" s="360"/>
      <c r="K1009" s="360"/>
      <c r="L1009" s="11"/>
      <c r="M1009" s="11"/>
      <c r="N1009" s="11"/>
      <c r="O1009" s="11"/>
      <c r="P1009" s="11"/>
      <c r="T1009" s="11"/>
      <c r="U1009" s="11"/>
      <c r="Z1009" s="11"/>
      <c r="AA1009" s="11"/>
      <c r="AB1009" s="11"/>
      <c r="AC1009" s="11"/>
    </row>
    <row r="1010" spans="1:29">
      <c r="A1010" s="11"/>
      <c r="B1010" s="319"/>
      <c r="C1010" s="11"/>
      <c r="D1010" s="11"/>
      <c r="F1010" s="11"/>
      <c r="G1010" s="11"/>
      <c r="H1010" s="11"/>
      <c r="I1010" s="11"/>
      <c r="J1010" s="360"/>
      <c r="K1010" s="360"/>
      <c r="L1010" s="11"/>
      <c r="M1010" s="11"/>
      <c r="N1010" s="11"/>
      <c r="O1010" s="11"/>
      <c r="P1010" s="11"/>
      <c r="T1010" s="11"/>
      <c r="U1010" s="11"/>
      <c r="Z1010" s="11"/>
      <c r="AA1010" s="11"/>
      <c r="AB1010" s="11"/>
      <c r="AC1010" s="11"/>
    </row>
    <row r="1011" spans="1:29">
      <c r="A1011" s="11"/>
      <c r="B1011" s="319"/>
      <c r="C1011" s="11"/>
      <c r="D1011" s="11"/>
      <c r="F1011" s="11"/>
      <c r="G1011" s="11"/>
      <c r="H1011" s="11"/>
      <c r="I1011" s="11"/>
      <c r="J1011" s="360"/>
      <c r="K1011" s="360"/>
      <c r="L1011" s="11"/>
      <c r="M1011" s="11"/>
      <c r="N1011" s="11"/>
      <c r="O1011" s="11"/>
      <c r="P1011" s="11"/>
      <c r="T1011" s="11"/>
      <c r="U1011" s="11"/>
      <c r="Z1011" s="11"/>
      <c r="AA1011" s="11"/>
      <c r="AB1011" s="11"/>
      <c r="AC1011" s="11"/>
    </row>
    <row r="1012" spans="1:29">
      <c r="A1012" s="11"/>
      <c r="B1012" s="319"/>
      <c r="C1012" s="11"/>
      <c r="D1012" s="11"/>
      <c r="F1012" s="11"/>
      <c r="G1012" s="11"/>
      <c r="H1012" s="11"/>
      <c r="I1012" s="11"/>
      <c r="J1012" s="360"/>
      <c r="K1012" s="360"/>
      <c r="L1012" s="11"/>
      <c r="M1012" s="11"/>
      <c r="N1012" s="11"/>
      <c r="O1012" s="11"/>
      <c r="P1012" s="11"/>
      <c r="T1012" s="11"/>
      <c r="U1012" s="11"/>
      <c r="Z1012" s="11"/>
      <c r="AA1012" s="11"/>
      <c r="AB1012" s="11"/>
      <c r="AC1012" s="11"/>
    </row>
    <row r="1013" spans="1:29">
      <c r="A1013" s="11"/>
      <c r="B1013" s="319"/>
      <c r="C1013" s="11"/>
      <c r="D1013" s="11"/>
      <c r="F1013" s="11"/>
      <c r="G1013" s="11"/>
      <c r="H1013" s="11"/>
      <c r="I1013" s="11"/>
      <c r="J1013" s="360"/>
      <c r="K1013" s="360"/>
      <c r="L1013" s="11"/>
      <c r="M1013" s="11"/>
      <c r="N1013" s="11"/>
      <c r="O1013" s="11"/>
      <c r="P1013" s="11"/>
      <c r="T1013" s="11"/>
      <c r="U1013" s="11"/>
      <c r="Z1013" s="11"/>
      <c r="AA1013" s="11"/>
      <c r="AB1013" s="11"/>
      <c r="AC1013" s="11"/>
    </row>
    <row r="1014" spans="1:29">
      <c r="A1014" s="11"/>
      <c r="B1014" s="319"/>
      <c r="C1014" s="11"/>
      <c r="D1014" s="11"/>
      <c r="F1014" s="11"/>
      <c r="G1014" s="11"/>
      <c r="H1014" s="11"/>
      <c r="I1014" s="11"/>
      <c r="J1014" s="360"/>
      <c r="K1014" s="360"/>
      <c r="L1014" s="11"/>
      <c r="M1014" s="11"/>
      <c r="N1014" s="11"/>
      <c r="O1014" s="11"/>
      <c r="P1014" s="11"/>
      <c r="T1014" s="11"/>
      <c r="U1014" s="11"/>
      <c r="Z1014" s="11"/>
      <c r="AA1014" s="11"/>
      <c r="AB1014" s="11"/>
      <c r="AC1014" s="11"/>
    </row>
    <row r="1015" spans="1:29">
      <c r="A1015" s="11"/>
      <c r="B1015" s="319"/>
      <c r="C1015" s="11"/>
      <c r="D1015" s="11"/>
      <c r="F1015" s="11"/>
      <c r="G1015" s="11"/>
      <c r="H1015" s="11"/>
      <c r="I1015" s="11"/>
      <c r="J1015" s="360"/>
      <c r="K1015" s="360"/>
      <c r="L1015" s="11"/>
      <c r="M1015" s="11"/>
      <c r="N1015" s="11"/>
      <c r="O1015" s="11"/>
      <c r="P1015" s="11"/>
      <c r="T1015" s="11"/>
      <c r="U1015" s="11"/>
      <c r="Z1015" s="11"/>
      <c r="AA1015" s="11"/>
      <c r="AB1015" s="11"/>
      <c r="AC1015" s="11"/>
    </row>
    <row r="1016" spans="1:29">
      <c r="A1016" s="11"/>
      <c r="B1016" s="319"/>
      <c r="C1016" s="11"/>
      <c r="D1016" s="11"/>
      <c r="F1016" s="11"/>
      <c r="G1016" s="11"/>
      <c r="H1016" s="11"/>
      <c r="I1016" s="11"/>
      <c r="J1016" s="360"/>
      <c r="K1016" s="360"/>
      <c r="L1016" s="11"/>
      <c r="M1016" s="11"/>
      <c r="N1016" s="11"/>
      <c r="O1016" s="11"/>
      <c r="P1016" s="11"/>
      <c r="T1016" s="11"/>
      <c r="U1016" s="11"/>
      <c r="Z1016" s="11"/>
      <c r="AA1016" s="11"/>
      <c r="AB1016" s="11"/>
      <c r="AC1016" s="11"/>
    </row>
    <row r="1017" spans="1:29">
      <c r="A1017" s="11"/>
      <c r="B1017" s="319"/>
      <c r="C1017" s="11"/>
      <c r="D1017" s="11"/>
      <c r="F1017" s="11"/>
      <c r="G1017" s="11"/>
      <c r="H1017" s="11"/>
      <c r="I1017" s="11"/>
      <c r="J1017" s="360"/>
      <c r="K1017" s="360"/>
      <c r="L1017" s="11"/>
      <c r="M1017" s="11"/>
      <c r="N1017" s="11"/>
      <c r="O1017" s="11"/>
      <c r="P1017" s="11"/>
      <c r="T1017" s="11"/>
      <c r="U1017" s="11"/>
      <c r="Z1017" s="11"/>
      <c r="AA1017" s="11"/>
      <c r="AB1017" s="11"/>
      <c r="AC1017" s="11"/>
    </row>
    <row r="1018" spans="1:29">
      <c r="A1018" s="11"/>
      <c r="B1018" s="319"/>
      <c r="C1018" s="11"/>
      <c r="D1018" s="11"/>
      <c r="F1018" s="11"/>
      <c r="G1018" s="11"/>
      <c r="H1018" s="11"/>
      <c r="I1018" s="11"/>
      <c r="J1018" s="360"/>
      <c r="K1018" s="360"/>
      <c r="L1018" s="11"/>
      <c r="M1018" s="11"/>
      <c r="N1018" s="11"/>
      <c r="O1018" s="11"/>
      <c r="P1018" s="11"/>
      <c r="T1018" s="11"/>
      <c r="U1018" s="11"/>
      <c r="Z1018" s="11"/>
      <c r="AA1018" s="11"/>
      <c r="AB1018" s="11"/>
      <c r="AC1018" s="11"/>
    </row>
    <row r="1019" spans="1:29">
      <c r="A1019" s="11"/>
      <c r="B1019" s="319"/>
      <c r="C1019" s="11"/>
      <c r="D1019" s="11"/>
      <c r="F1019" s="11"/>
      <c r="G1019" s="11"/>
      <c r="H1019" s="11"/>
      <c r="I1019" s="11"/>
      <c r="J1019" s="360"/>
      <c r="K1019" s="360"/>
      <c r="L1019" s="11"/>
      <c r="M1019" s="11"/>
      <c r="N1019" s="11"/>
      <c r="O1019" s="11"/>
      <c r="P1019" s="11"/>
      <c r="T1019" s="11"/>
      <c r="U1019" s="11"/>
      <c r="Z1019" s="11"/>
      <c r="AA1019" s="11"/>
      <c r="AB1019" s="11"/>
      <c r="AC1019" s="11"/>
    </row>
    <row r="1020" spans="1:29">
      <c r="A1020" s="11"/>
      <c r="B1020" s="319"/>
      <c r="C1020" s="11"/>
      <c r="D1020" s="11"/>
      <c r="F1020" s="11"/>
      <c r="G1020" s="11"/>
      <c r="H1020" s="11"/>
      <c r="I1020" s="11"/>
      <c r="J1020" s="360"/>
      <c r="K1020" s="360"/>
      <c r="L1020" s="11"/>
      <c r="M1020" s="11"/>
      <c r="N1020" s="11"/>
      <c r="O1020" s="11"/>
      <c r="P1020" s="11"/>
      <c r="T1020" s="11"/>
      <c r="U1020" s="11"/>
      <c r="Z1020" s="11"/>
      <c r="AA1020" s="11"/>
      <c r="AB1020" s="11"/>
      <c r="AC1020" s="11"/>
    </row>
    <row r="1021" spans="1:29">
      <c r="A1021" s="11"/>
      <c r="B1021" s="319"/>
      <c r="C1021" s="11"/>
      <c r="D1021" s="11"/>
      <c r="F1021" s="11"/>
      <c r="G1021" s="11"/>
      <c r="H1021" s="11"/>
      <c r="I1021" s="11"/>
      <c r="J1021" s="360"/>
      <c r="K1021" s="360"/>
      <c r="L1021" s="11"/>
      <c r="M1021" s="11"/>
      <c r="N1021" s="11"/>
      <c r="O1021" s="11"/>
      <c r="P1021" s="11"/>
      <c r="T1021" s="11"/>
      <c r="U1021" s="11"/>
      <c r="Z1021" s="11"/>
      <c r="AA1021" s="11"/>
      <c r="AB1021" s="11"/>
      <c r="AC1021" s="11"/>
    </row>
    <row r="1022" spans="1:29">
      <c r="A1022" s="11"/>
      <c r="B1022" s="319"/>
      <c r="C1022" s="11"/>
      <c r="D1022" s="11"/>
      <c r="F1022" s="11"/>
      <c r="G1022" s="11"/>
      <c r="H1022" s="11"/>
      <c r="I1022" s="11"/>
      <c r="J1022" s="360"/>
      <c r="K1022" s="360"/>
      <c r="L1022" s="11"/>
      <c r="M1022" s="11"/>
      <c r="N1022" s="11"/>
      <c r="O1022" s="11"/>
      <c r="P1022" s="11"/>
      <c r="T1022" s="11"/>
      <c r="U1022" s="11"/>
      <c r="Z1022" s="11"/>
      <c r="AA1022" s="11"/>
      <c r="AB1022" s="11"/>
      <c r="AC1022" s="11"/>
    </row>
    <row r="1023" spans="1:29">
      <c r="A1023" s="11"/>
      <c r="B1023" s="319"/>
      <c r="C1023" s="11"/>
      <c r="D1023" s="11"/>
      <c r="F1023" s="11"/>
      <c r="G1023" s="11"/>
      <c r="H1023" s="11"/>
      <c r="I1023" s="11"/>
      <c r="J1023" s="360"/>
      <c r="K1023" s="360"/>
      <c r="L1023" s="11"/>
      <c r="M1023" s="11"/>
      <c r="N1023" s="11"/>
      <c r="O1023" s="11"/>
      <c r="P1023" s="11"/>
      <c r="T1023" s="11"/>
      <c r="U1023" s="11"/>
      <c r="Z1023" s="11"/>
      <c r="AA1023" s="11"/>
      <c r="AB1023" s="11"/>
      <c r="AC1023" s="11"/>
    </row>
    <row r="1024" spans="1:29">
      <c r="A1024" s="11"/>
      <c r="B1024" s="319"/>
      <c r="C1024" s="11"/>
      <c r="D1024" s="11"/>
      <c r="F1024" s="11"/>
      <c r="G1024" s="11"/>
      <c r="H1024" s="11"/>
      <c r="I1024" s="11"/>
      <c r="J1024" s="360"/>
      <c r="K1024" s="360"/>
      <c r="L1024" s="11"/>
      <c r="M1024" s="11"/>
      <c r="N1024" s="11"/>
      <c r="O1024" s="11"/>
      <c r="P1024" s="11"/>
      <c r="T1024" s="11"/>
      <c r="U1024" s="11"/>
      <c r="Z1024" s="11"/>
      <c r="AA1024" s="11"/>
      <c r="AB1024" s="11"/>
      <c r="AC1024" s="11"/>
    </row>
    <row r="1025" spans="1:29">
      <c r="A1025" s="11"/>
      <c r="B1025" s="319"/>
      <c r="C1025" s="11"/>
      <c r="D1025" s="11"/>
      <c r="F1025" s="11"/>
      <c r="G1025" s="11"/>
      <c r="H1025" s="11"/>
      <c r="I1025" s="11"/>
      <c r="J1025" s="360"/>
      <c r="K1025" s="360"/>
      <c r="L1025" s="11"/>
      <c r="M1025" s="11"/>
      <c r="N1025" s="11"/>
      <c r="O1025" s="11"/>
      <c r="P1025" s="11"/>
      <c r="T1025" s="11"/>
      <c r="U1025" s="11"/>
      <c r="Z1025" s="11"/>
      <c r="AA1025" s="11"/>
      <c r="AB1025" s="11"/>
      <c r="AC1025" s="11"/>
    </row>
    <row r="1026" spans="1:29">
      <c r="A1026" s="11"/>
      <c r="B1026" s="319"/>
      <c r="C1026" s="11"/>
      <c r="D1026" s="11"/>
      <c r="F1026" s="11"/>
      <c r="G1026" s="11"/>
      <c r="H1026" s="11"/>
      <c r="I1026" s="11"/>
      <c r="J1026" s="360"/>
      <c r="K1026" s="360"/>
      <c r="L1026" s="11"/>
      <c r="M1026" s="11"/>
      <c r="N1026" s="11"/>
      <c r="O1026" s="11"/>
      <c r="P1026" s="11"/>
      <c r="T1026" s="11"/>
      <c r="U1026" s="11"/>
      <c r="Z1026" s="11"/>
      <c r="AA1026" s="11"/>
      <c r="AB1026" s="11"/>
      <c r="AC1026" s="11"/>
    </row>
    <row r="1027" spans="1:29">
      <c r="A1027" s="11"/>
      <c r="B1027" s="319"/>
      <c r="C1027" s="11"/>
      <c r="D1027" s="11"/>
      <c r="F1027" s="11"/>
      <c r="G1027" s="11"/>
      <c r="H1027" s="11"/>
      <c r="I1027" s="11"/>
      <c r="J1027" s="360"/>
      <c r="K1027" s="360"/>
      <c r="L1027" s="11"/>
      <c r="M1027" s="11"/>
      <c r="N1027" s="11"/>
      <c r="O1027" s="11"/>
      <c r="P1027" s="11"/>
      <c r="T1027" s="11"/>
      <c r="U1027" s="11"/>
      <c r="Z1027" s="11"/>
      <c r="AA1027" s="11"/>
      <c r="AB1027" s="11"/>
      <c r="AC1027" s="11"/>
    </row>
    <row r="1028" spans="1:29">
      <c r="A1028" s="11"/>
      <c r="B1028" s="319"/>
      <c r="C1028" s="11"/>
      <c r="D1028" s="11"/>
      <c r="F1028" s="11"/>
      <c r="G1028" s="11"/>
      <c r="H1028" s="11"/>
      <c r="I1028" s="11"/>
      <c r="J1028" s="360"/>
      <c r="K1028" s="360"/>
      <c r="L1028" s="11"/>
      <c r="M1028" s="11"/>
      <c r="N1028" s="11"/>
      <c r="O1028" s="11"/>
      <c r="P1028" s="11"/>
      <c r="T1028" s="11"/>
      <c r="U1028" s="11"/>
      <c r="Z1028" s="11"/>
      <c r="AA1028" s="11"/>
      <c r="AB1028" s="11"/>
      <c r="AC1028" s="11"/>
    </row>
    <row r="1029" spans="1:29">
      <c r="A1029" s="11"/>
      <c r="B1029" s="319"/>
      <c r="C1029" s="11"/>
      <c r="D1029" s="11"/>
      <c r="F1029" s="11"/>
      <c r="G1029" s="11"/>
      <c r="H1029" s="11"/>
      <c r="I1029" s="11"/>
      <c r="J1029" s="360"/>
      <c r="K1029" s="360"/>
      <c r="L1029" s="11"/>
      <c r="M1029" s="11"/>
      <c r="N1029" s="11"/>
      <c r="O1029" s="11"/>
      <c r="P1029" s="11"/>
      <c r="T1029" s="11"/>
      <c r="U1029" s="11"/>
      <c r="Z1029" s="11"/>
      <c r="AA1029" s="11"/>
      <c r="AB1029" s="11"/>
      <c r="AC1029" s="11"/>
    </row>
    <row r="1030" spans="1:29">
      <c r="A1030" s="11"/>
      <c r="B1030" s="319"/>
      <c r="C1030" s="11"/>
      <c r="D1030" s="11"/>
      <c r="F1030" s="11"/>
      <c r="G1030" s="11"/>
      <c r="H1030" s="11"/>
      <c r="I1030" s="11"/>
      <c r="J1030" s="360"/>
      <c r="K1030" s="360"/>
      <c r="L1030" s="11"/>
      <c r="M1030" s="11"/>
      <c r="N1030" s="11"/>
      <c r="O1030" s="11"/>
      <c r="P1030" s="11"/>
      <c r="T1030" s="11"/>
      <c r="U1030" s="11"/>
      <c r="Z1030" s="11"/>
      <c r="AA1030" s="11"/>
      <c r="AB1030" s="11"/>
      <c r="AC1030" s="11"/>
    </row>
    <row r="1031" spans="1:29">
      <c r="A1031" s="11"/>
      <c r="B1031" s="319"/>
      <c r="C1031" s="11"/>
      <c r="D1031" s="11"/>
      <c r="F1031" s="11"/>
      <c r="G1031" s="11"/>
      <c r="H1031" s="11"/>
      <c r="I1031" s="11"/>
      <c r="J1031" s="360"/>
      <c r="K1031" s="360"/>
      <c r="L1031" s="11"/>
      <c r="M1031" s="11"/>
      <c r="N1031" s="11"/>
      <c r="O1031" s="11"/>
      <c r="P1031" s="11"/>
      <c r="T1031" s="11"/>
      <c r="U1031" s="11"/>
      <c r="Z1031" s="11"/>
      <c r="AA1031" s="11"/>
      <c r="AB1031" s="11"/>
      <c r="AC1031" s="11"/>
    </row>
    <row r="1032" spans="1:29">
      <c r="A1032" s="11"/>
      <c r="B1032" s="319"/>
      <c r="C1032" s="11"/>
      <c r="D1032" s="11"/>
      <c r="F1032" s="11"/>
      <c r="G1032" s="11"/>
      <c r="H1032" s="11"/>
      <c r="I1032" s="11"/>
      <c r="J1032" s="360"/>
      <c r="K1032" s="360"/>
      <c r="L1032" s="11"/>
      <c r="M1032" s="11"/>
      <c r="N1032" s="11"/>
      <c r="O1032" s="11"/>
      <c r="P1032" s="11"/>
      <c r="T1032" s="11"/>
      <c r="U1032" s="11"/>
      <c r="Z1032" s="11"/>
      <c r="AA1032" s="11"/>
      <c r="AB1032" s="11"/>
      <c r="AC1032" s="11"/>
    </row>
    <row r="1033" spans="1:29">
      <c r="A1033" s="11"/>
      <c r="B1033" s="319"/>
      <c r="C1033" s="11"/>
      <c r="D1033" s="11"/>
      <c r="F1033" s="11"/>
      <c r="G1033" s="11"/>
      <c r="H1033" s="11"/>
      <c r="I1033" s="11"/>
      <c r="J1033" s="360"/>
      <c r="K1033" s="360"/>
      <c r="L1033" s="11"/>
      <c r="M1033" s="11"/>
      <c r="N1033" s="11"/>
      <c r="O1033" s="11"/>
      <c r="P1033" s="11"/>
      <c r="T1033" s="11"/>
      <c r="U1033" s="11"/>
      <c r="Z1033" s="11"/>
      <c r="AA1033" s="11"/>
      <c r="AB1033" s="11"/>
      <c r="AC1033" s="11"/>
    </row>
    <row r="1034" spans="1:29">
      <c r="A1034" s="11"/>
      <c r="B1034" s="319"/>
      <c r="C1034" s="11"/>
      <c r="D1034" s="11"/>
      <c r="F1034" s="11"/>
      <c r="G1034" s="11"/>
      <c r="H1034" s="11"/>
      <c r="I1034" s="11"/>
      <c r="J1034" s="360"/>
      <c r="K1034" s="360"/>
      <c r="L1034" s="11"/>
      <c r="M1034" s="11"/>
      <c r="N1034" s="11"/>
      <c r="O1034" s="11"/>
      <c r="P1034" s="11"/>
      <c r="T1034" s="11"/>
      <c r="U1034" s="11"/>
      <c r="Z1034" s="11"/>
      <c r="AA1034" s="11"/>
      <c r="AB1034" s="11"/>
      <c r="AC1034" s="11"/>
    </row>
    <row r="1035" spans="1:29">
      <c r="A1035" s="11"/>
      <c r="B1035" s="319"/>
      <c r="C1035" s="11"/>
      <c r="D1035" s="11"/>
      <c r="F1035" s="11"/>
      <c r="G1035" s="11"/>
      <c r="H1035" s="11"/>
      <c r="I1035" s="11"/>
      <c r="J1035" s="360"/>
      <c r="K1035" s="360"/>
      <c r="L1035" s="11"/>
      <c r="M1035" s="11"/>
      <c r="N1035" s="11"/>
      <c r="O1035" s="11"/>
      <c r="P1035" s="11"/>
      <c r="T1035" s="11"/>
      <c r="U1035" s="11"/>
      <c r="Z1035" s="11"/>
      <c r="AA1035" s="11"/>
      <c r="AB1035" s="11"/>
      <c r="AC1035" s="11"/>
    </row>
    <row r="1036" spans="1:29">
      <c r="A1036" s="11"/>
      <c r="B1036" s="319"/>
      <c r="C1036" s="11"/>
      <c r="D1036" s="11"/>
      <c r="F1036" s="11"/>
      <c r="G1036" s="11"/>
      <c r="H1036" s="11"/>
      <c r="I1036" s="11"/>
      <c r="J1036" s="360"/>
      <c r="K1036" s="360"/>
      <c r="L1036" s="11"/>
      <c r="M1036" s="11"/>
      <c r="N1036" s="11"/>
      <c r="O1036" s="11"/>
      <c r="P1036" s="11"/>
      <c r="T1036" s="11"/>
      <c r="U1036" s="11"/>
      <c r="Z1036" s="11"/>
      <c r="AA1036" s="11"/>
      <c r="AB1036" s="11"/>
      <c r="AC1036" s="11"/>
    </row>
    <row r="1037" spans="1:29">
      <c r="A1037" s="11"/>
      <c r="B1037" s="319"/>
      <c r="C1037" s="11"/>
      <c r="D1037" s="11"/>
      <c r="F1037" s="11"/>
      <c r="G1037" s="11"/>
      <c r="H1037" s="11"/>
      <c r="I1037" s="11"/>
      <c r="J1037" s="360"/>
      <c r="K1037" s="360"/>
      <c r="L1037" s="11"/>
      <c r="M1037" s="11"/>
      <c r="N1037" s="11"/>
      <c r="O1037" s="11"/>
      <c r="P1037" s="11"/>
      <c r="T1037" s="11"/>
      <c r="U1037" s="11"/>
      <c r="Z1037" s="11"/>
      <c r="AA1037" s="11"/>
      <c r="AB1037" s="11"/>
      <c r="AC1037" s="11"/>
    </row>
    <row r="1038" spans="1:29">
      <c r="A1038" s="11"/>
      <c r="B1038" s="319"/>
      <c r="C1038" s="11"/>
      <c r="D1038" s="11"/>
      <c r="F1038" s="11"/>
      <c r="G1038" s="11"/>
      <c r="H1038" s="11"/>
      <c r="I1038" s="11"/>
      <c r="J1038" s="360"/>
      <c r="K1038" s="360"/>
      <c r="L1038" s="11"/>
      <c r="M1038" s="11"/>
      <c r="N1038" s="11"/>
      <c r="O1038" s="11"/>
      <c r="P1038" s="11"/>
      <c r="T1038" s="11"/>
      <c r="U1038" s="11"/>
      <c r="Z1038" s="11"/>
      <c r="AA1038" s="11"/>
      <c r="AB1038" s="11"/>
      <c r="AC1038" s="11"/>
    </row>
    <row r="1039" spans="1:29">
      <c r="A1039" s="11"/>
      <c r="B1039" s="319"/>
      <c r="C1039" s="11"/>
      <c r="D1039" s="11"/>
      <c r="F1039" s="11"/>
      <c r="G1039" s="11"/>
      <c r="H1039" s="11"/>
      <c r="I1039" s="11"/>
      <c r="J1039" s="360"/>
      <c r="K1039" s="360"/>
      <c r="L1039" s="11"/>
      <c r="M1039" s="11"/>
      <c r="N1039" s="11"/>
      <c r="O1039" s="11"/>
      <c r="P1039" s="11"/>
      <c r="T1039" s="11"/>
      <c r="U1039" s="11"/>
      <c r="Z1039" s="11"/>
      <c r="AA1039" s="11"/>
      <c r="AB1039" s="11"/>
      <c r="AC1039" s="11"/>
    </row>
    <row r="1040" spans="1:29">
      <c r="A1040" s="11"/>
      <c r="B1040" s="319"/>
      <c r="C1040" s="11"/>
      <c r="D1040" s="11"/>
      <c r="F1040" s="11"/>
      <c r="G1040" s="11"/>
      <c r="H1040" s="11"/>
      <c r="I1040" s="11"/>
      <c r="J1040" s="360"/>
      <c r="K1040" s="360"/>
      <c r="L1040" s="11"/>
      <c r="M1040" s="11"/>
      <c r="N1040" s="11"/>
      <c r="O1040" s="11"/>
      <c r="P1040" s="11"/>
      <c r="T1040" s="11"/>
      <c r="U1040" s="11"/>
      <c r="Z1040" s="11"/>
      <c r="AA1040" s="11"/>
      <c r="AB1040" s="11"/>
      <c r="AC1040" s="11"/>
    </row>
    <row r="1041" spans="1:29">
      <c r="A1041" s="11"/>
      <c r="B1041" s="319"/>
      <c r="C1041" s="11"/>
      <c r="D1041" s="11"/>
      <c r="F1041" s="11"/>
      <c r="G1041" s="11"/>
      <c r="H1041" s="11"/>
      <c r="I1041" s="11"/>
      <c r="J1041" s="360"/>
      <c r="K1041" s="360"/>
      <c r="L1041" s="11"/>
      <c r="M1041" s="11"/>
      <c r="N1041" s="11"/>
      <c r="O1041" s="11"/>
      <c r="P1041" s="11"/>
      <c r="T1041" s="11"/>
      <c r="U1041" s="11"/>
      <c r="Z1041" s="11"/>
      <c r="AA1041" s="11"/>
      <c r="AB1041" s="11"/>
      <c r="AC1041" s="11"/>
    </row>
    <row r="1042" spans="1:29">
      <c r="A1042" s="11"/>
      <c r="B1042" s="319"/>
      <c r="C1042" s="11"/>
      <c r="D1042" s="11"/>
      <c r="F1042" s="11"/>
      <c r="G1042" s="11"/>
      <c r="H1042" s="11"/>
      <c r="I1042" s="11"/>
      <c r="J1042" s="360"/>
      <c r="K1042" s="360"/>
      <c r="L1042" s="11"/>
      <c r="M1042" s="11"/>
      <c r="N1042" s="11"/>
      <c r="O1042" s="11"/>
      <c r="P1042" s="11"/>
      <c r="T1042" s="11"/>
      <c r="U1042" s="11"/>
      <c r="Z1042" s="11"/>
      <c r="AA1042" s="11"/>
      <c r="AB1042" s="11"/>
      <c r="AC1042" s="11"/>
    </row>
    <row r="1043" spans="1:29">
      <c r="A1043" s="11"/>
      <c r="B1043" s="319"/>
      <c r="C1043" s="11"/>
      <c r="D1043" s="11"/>
      <c r="F1043" s="11"/>
      <c r="G1043" s="11"/>
      <c r="H1043" s="11"/>
      <c r="I1043" s="11"/>
      <c r="J1043" s="360"/>
      <c r="K1043" s="360"/>
      <c r="L1043" s="11"/>
      <c r="M1043" s="11"/>
      <c r="N1043" s="11"/>
      <c r="O1043" s="11"/>
      <c r="P1043" s="11"/>
      <c r="T1043" s="11"/>
      <c r="U1043" s="11"/>
      <c r="Z1043" s="11"/>
      <c r="AA1043" s="11"/>
      <c r="AB1043" s="11"/>
      <c r="AC1043" s="11"/>
    </row>
    <row r="1044" spans="1:29">
      <c r="A1044" s="11"/>
      <c r="B1044" s="319"/>
      <c r="C1044" s="11"/>
      <c r="D1044" s="11"/>
      <c r="F1044" s="11"/>
      <c r="G1044" s="11"/>
      <c r="H1044" s="11"/>
      <c r="I1044" s="11"/>
      <c r="J1044" s="360"/>
      <c r="K1044" s="360"/>
      <c r="L1044" s="11"/>
      <c r="M1044" s="11"/>
      <c r="N1044" s="11"/>
      <c r="O1044" s="11"/>
      <c r="P1044" s="11"/>
      <c r="T1044" s="11"/>
      <c r="U1044" s="11"/>
      <c r="Z1044" s="11"/>
      <c r="AA1044" s="11"/>
      <c r="AB1044" s="11"/>
      <c r="AC1044" s="11"/>
    </row>
    <row r="1045" spans="1:29">
      <c r="A1045" s="11"/>
      <c r="B1045" s="319"/>
      <c r="C1045" s="11"/>
      <c r="D1045" s="11"/>
      <c r="F1045" s="11"/>
      <c r="G1045" s="11"/>
      <c r="H1045" s="11"/>
      <c r="I1045" s="11"/>
      <c r="J1045" s="360"/>
      <c r="K1045" s="360"/>
      <c r="L1045" s="11"/>
      <c r="M1045" s="11"/>
      <c r="N1045" s="11"/>
      <c r="O1045" s="11"/>
      <c r="P1045" s="11"/>
      <c r="T1045" s="11"/>
      <c r="U1045" s="11"/>
      <c r="Z1045" s="11"/>
      <c r="AA1045" s="11"/>
      <c r="AB1045" s="11"/>
      <c r="AC1045" s="11"/>
    </row>
    <row r="1046" spans="1:29">
      <c r="A1046" s="11"/>
      <c r="B1046" s="319"/>
      <c r="C1046" s="11"/>
      <c r="D1046" s="11"/>
      <c r="F1046" s="11"/>
      <c r="G1046" s="11"/>
      <c r="H1046" s="11"/>
      <c r="I1046" s="11"/>
      <c r="J1046" s="360"/>
      <c r="K1046" s="360"/>
      <c r="L1046" s="11"/>
      <c r="M1046" s="11"/>
      <c r="N1046" s="11"/>
      <c r="O1046" s="11"/>
      <c r="P1046" s="11"/>
      <c r="T1046" s="11"/>
      <c r="U1046" s="11"/>
      <c r="Z1046" s="11"/>
      <c r="AA1046" s="11"/>
      <c r="AB1046" s="11"/>
      <c r="AC1046" s="11"/>
    </row>
    <row r="1047" spans="1:29">
      <c r="A1047" s="11"/>
      <c r="B1047" s="319"/>
      <c r="C1047" s="11"/>
      <c r="D1047" s="11"/>
      <c r="F1047" s="11"/>
      <c r="G1047" s="11"/>
      <c r="H1047" s="11"/>
      <c r="I1047" s="11"/>
      <c r="J1047" s="360"/>
      <c r="K1047" s="360"/>
      <c r="L1047" s="11"/>
      <c r="M1047" s="11"/>
      <c r="N1047" s="11"/>
      <c r="O1047" s="11"/>
      <c r="P1047" s="11"/>
      <c r="T1047" s="11"/>
      <c r="U1047" s="11"/>
      <c r="Z1047" s="11"/>
      <c r="AA1047" s="11"/>
      <c r="AB1047" s="11"/>
      <c r="AC1047" s="11"/>
    </row>
    <row r="1048" spans="1:29">
      <c r="A1048" s="11"/>
      <c r="B1048" s="319"/>
      <c r="C1048" s="11"/>
      <c r="D1048" s="11"/>
      <c r="F1048" s="11"/>
      <c r="G1048" s="11"/>
      <c r="H1048" s="11"/>
      <c r="I1048" s="11"/>
      <c r="J1048" s="360"/>
      <c r="K1048" s="360"/>
      <c r="L1048" s="11"/>
      <c r="M1048" s="11"/>
      <c r="N1048" s="11"/>
      <c r="O1048" s="11"/>
      <c r="P1048" s="11"/>
      <c r="T1048" s="11"/>
      <c r="U1048" s="11"/>
      <c r="Z1048" s="11"/>
      <c r="AA1048" s="11"/>
      <c r="AB1048" s="11"/>
      <c r="AC1048" s="11"/>
    </row>
    <row r="1049" spans="1:29">
      <c r="A1049" s="11"/>
      <c r="B1049" s="319"/>
      <c r="C1049" s="11"/>
      <c r="D1049" s="11"/>
      <c r="F1049" s="11"/>
      <c r="G1049" s="11"/>
      <c r="H1049" s="11"/>
      <c r="I1049" s="11"/>
      <c r="J1049" s="360"/>
      <c r="K1049" s="360"/>
      <c r="L1049" s="11"/>
      <c r="M1049" s="11"/>
      <c r="N1049" s="11"/>
      <c r="O1049" s="11"/>
      <c r="P1049" s="11"/>
      <c r="T1049" s="11"/>
      <c r="U1049" s="11"/>
      <c r="Z1049" s="11"/>
      <c r="AA1049" s="11"/>
      <c r="AB1049" s="11"/>
      <c r="AC1049" s="11"/>
    </row>
    <row r="1050" spans="1:29">
      <c r="A1050" s="11"/>
      <c r="B1050" s="319"/>
      <c r="C1050" s="11"/>
      <c r="D1050" s="11"/>
      <c r="F1050" s="11"/>
      <c r="G1050" s="11"/>
      <c r="H1050" s="11"/>
      <c r="I1050" s="11"/>
      <c r="J1050" s="360"/>
      <c r="K1050" s="360"/>
      <c r="L1050" s="11"/>
      <c r="M1050" s="11"/>
      <c r="N1050" s="11"/>
      <c r="O1050" s="11"/>
      <c r="P1050" s="11"/>
      <c r="T1050" s="11"/>
      <c r="U1050" s="11"/>
      <c r="Z1050" s="11"/>
      <c r="AA1050" s="11"/>
      <c r="AB1050" s="11"/>
      <c r="AC1050" s="11"/>
    </row>
    <row r="1051" spans="1:29">
      <c r="A1051" s="11"/>
      <c r="B1051" s="319"/>
      <c r="C1051" s="11"/>
      <c r="D1051" s="11"/>
      <c r="F1051" s="11"/>
      <c r="G1051" s="11"/>
      <c r="H1051" s="11"/>
      <c r="I1051" s="11"/>
      <c r="J1051" s="360"/>
      <c r="K1051" s="360"/>
      <c r="L1051" s="11"/>
      <c r="M1051" s="11"/>
      <c r="N1051" s="11"/>
      <c r="O1051" s="11"/>
      <c r="P1051" s="11"/>
      <c r="T1051" s="11"/>
      <c r="U1051" s="11"/>
      <c r="Z1051" s="11"/>
      <c r="AA1051" s="11"/>
      <c r="AB1051" s="11"/>
      <c r="AC1051" s="11"/>
    </row>
    <row r="1052" spans="1:29">
      <c r="A1052" s="11"/>
      <c r="B1052" s="319"/>
      <c r="C1052" s="11"/>
      <c r="D1052" s="11"/>
      <c r="F1052" s="11"/>
      <c r="G1052" s="11"/>
      <c r="H1052" s="11"/>
      <c r="I1052" s="11"/>
      <c r="J1052" s="360"/>
      <c r="K1052" s="360"/>
      <c r="L1052" s="11"/>
      <c r="M1052" s="11"/>
      <c r="N1052" s="11"/>
      <c r="O1052" s="11"/>
      <c r="P1052" s="11"/>
      <c r="T1052" s="11"/>
      <c r="U1052" s="11"/>
      <c r="Z1052" s="11"/>
      <c r="AA1052" s="11"/>
      <c r="AB1052" s="11"/>
      <c r="AC1052" s="11"/>
    </row>
    <row r="1053" spans="1:29">
      <c r="A1053" s="11"/>
      <c r="B1053" s="319"/>
      <c r="C1053" s="11"/>
      <c r="D1053" s="11"/>
      <c r="F1053" s="11"/>
      <c r="G1053" s="11"/>
      <c r="H1053" s="11"/>
      <c r="I1053" s="11"/>
      <c r="J1053" s="360"/>
      <c r="K1053" s="360"/>
      <c r="L1053" s="11"/>
      <c r="M1053" s="11"/>
      <c r="N1053" s="11"/>
      <c r="O1053" s="11"/>
      <c r="P1053" s="11"/>
      <c r="T1053" s="11"/>
      <c r="U1053" s="11"/>
      <c r="Z1053" s="11"/>
      <c r="AA1053" s="11"/>
      <c r="AB1053" s="11"/>
      <c r="AC1053" s="11"/>
    </row>
    <row r="1054" spans="1:29">
      <c r="A1054" s="11"/>
      <c r="B1054" s="319"/>
      <c r="C1054" s="11"/>
      <c r="D1054" s="11"/>
      <c r="F1054" s="11"/>
      <c r="G1054" s="11"/>
      <c r="H1054" s="11"/>
      <c r="I1054" s="11"/>
      <c r="J1054" s="360"/>
      <c r="K1054" s="360"/>
      <c r="L1054" s="11"/>
      <c r="M1054" s="11"/>
      <c r="N1054" s="11"/>
      <c r="O1054" s="11"/>
      <c r="P1054" s="11"/>
      <c r="T1054" s="11"/>
      <c r="U1054" s="11"/>
      <c r="Z1054" s="11"/>
      <c r="AA1054" s="11"/>
      <c r="AB1054" s="11"/>
      <c r="AC1054" s="11"/>
    </row>
    <row r="1055" spans="1:29">
      <c r="A1055" s="11"/>
      <c r="B1055" s="319"/>
      <c r="C1055" s="11"/>
      <c r="D1055" s="11"/>
      <c r="F1055" s="11"/>
      <c r="G1055" s="11"/>
      <c r="H1055" s="11"/>
      <c r="I1055" s="11"/>
      <c r="J1055" s="360"/>
      <c r="K1055" s="360"/>
      <c r="L1055" s="11"/>
      <c r="M1055" s="11"/>
      <c r="N1055" s="11"/>
      <c r="O1055" s="11"/>
      <c r="P1055" s="11"/>
      <c r="T1055" s="11"/>
      <c r="U1055" s="11"/>
      <c r="Z1055" s="11"/>
      <c r="AA1055" s="11"/>
      <c r="AB1055" s="11"/>
      <c r="AC1055" s="11"/>
    </row>
  </sheetData>
  <mergeCells count="2">
    <mergeCell ref="G4:H4"/>
    <mergeCell ref="S4:U4"/>
  </mergeCells>
  <phoneticPr fontId="11" type="noConversion"/>
  <conditionalFormatting sqref="F9">
    <cfRule type="cellIs" dxfId="337" priority="72" operator="lessThan">
      <formula>0</formula>
    </cfRule>
    <cfRule type="cellIs" dxfId="336" priority="73" operator="greaterThan">
      <formula>0</formula>
    </cfRule>
  </conditionalFormatting>
  <conditionalFormatting sqref="P9">
    <cfRule type="cellIs" dxfId="335" priority="48" operator="lessThan">
      <formula>0</formula>
    </cfRule>
    <cfRule type="cellIs" dxfId="334" priority="49" operator="greaterThan">
      <formula>0</formula>
    </cfRule>
    <cfRule type="cellIs" dxfId="333" priority="66" operator="lessThan">
      <formula>0</formula>
    </cfRule>
    <cfRule type="cellIs" dxfId="332" priority="67" operator="greaterThan">
      <formula>0</formula>
    </cfRule>
    <cfRule type="cellIs" dxfId="331" priority="68" operator="lessThan">
      <formula>0</formula>
    </cfRule>
    <cfRule type="cellIs" dxfId="330" priority="69" operator="greaterThan">
      <formula>0</formula>
    </cfRule>
  </conditionalFormatting>
  <conditionalFormatting sqref="R9">
    <cfRule type="cellIs" dxfId="329" priority="64" operator="lessThan">
      <formula>0</formula>
    </cfRule>
    <cfRule type="cellIs" dxfId="328" priority="65" operator="greaterThan">
      <formula>0</formula>
    </cfRule>
  </conditionalFormatting>
  <conditionalFormatting sqref="U9">
    <cfRule type="cellIs" dxfId="327" priority="56" operator="lessThan">
      <formula>0</formula>
    </cfRule>
    <cfRule type="cellIs" dxfId="326" priority="57" operator="greaterThan">
      <formula>0</formula>
    </cfRule>
  </conditionalFormatting>
  <conditionalFormatting sqref="F10:F60">
    <cfRule type="cellIs" dxfId="325" priority="38" operator="lessThan">
      <formula>0</formula>
    </cfRule>
    <cfRule type="cellIs" dxfId="324" priority="39" operator="greaterThan">
      <formula>0</formula>
    </cfRule>
  </conditionalFormatting>
  <conditionalFormatting sqref="P10:P60">
    <cfRule type="cellIs" dxfId="323" priority="18" operator="lessThan">
      <formula>0</formula>
    </cfRule>
    <cfRule type="cellIs" dxfId="322" priority="19" operator="greaterThan">
      <formula>0</formula>
    </cfRule>
    <cfRule type="cellIs" dxfId="321" priority="32" operator="lessThan">
      <formula>0</formula>
    </cfRule>
    <cfRule type="cellIs" dxfId="320" priority="33" operator="greaterThan">
      <formula>0</formula>
    </cfRule>
    <cfRule type="cellIs" dxfId="319" priority="34" operator="lessThan">
      <formula>0</formula>
    </cfRule>
    <cfRule type="cellIs" dxfId="318" priority="35" operator="greaterThan">
      <formula>0</formula>
    </cfRule>
  </conditionalFormatting>
  <conditionalFormatting sqref="R10:R60">
    <cfRule type="cellIs" dxfId="317" priority="30" operator="lessThan">
      <formula>0</formula>
    </cfRule>
    <cfRule type="cellIs" dxfId="316" priority="31" operator="greaterThan">
      <formula>0</formula>
    </cfRule>
  </conditionalFormatting>
  <conditionalFormatting sqref="U10:U60">
    <cfRule type="cellIs" dxfId="315" priority="26" operator="lessThan">
      <formula>0</formula>
    </cfRule>
    <cfRule type="cellIs" dxfId="314" priority="27" operator="greaterThan">
      <formula>0</formula>
    </cfRule>
  </conditionalFormatting>
  <conditionalFormatting sqref="J117:K1048576 J1:K115">
    <cfRule type="cellIs" dxfId="313" priority="3" operator="greaterThan">
      <formula>0</formula>
    </cfRule>
  </conditionalFormatting>
  <conditionalFormatting sqref="J9:K17">
    <cfRule type="cellIs" dxfId="312" priority="1" operator="lessThan">
      <formula>0</formula>
    </cfRule>
    <cfRule type="cellIs" dxfId="311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B1638"/>
  <sheetViews>
    <sheetView defaultGridColor="0" colorId="22" zoomScale="94" zoomScaleNormal="94" workbookViewId="0"/>
  </sheetViews>
  <sheetFormatPr baseColWidth="10" defaultColWidth="9.90625" defaultRowHeight="15"/>
  <cols>
    <col min="1" max="1" width="5.54296875" style="86" customWidth="1"/>
    <col min="2" max="2" width="5.36328125" style="86" customWidth="1"/>
    <col min="3" max="3" width="5.1796875" style="86" customWidth="1"/>
    <col min="4" max="4" width="4.81640625" style="86" customWidth="1"/>
    <col min="5" max="5" width="6" style="28" hidden="1" customWidth="1"/>
    <col min="6" max="6" width="5.36328125" style="86" customWidth="1"/>
    <col min="7" max="7" width="5.36328125" style="28" customWidth="1"/>
    <col min="8" max="8" width="6.36328125" style="86" customWidth="1"/>
    <col min="9" max="9" width="6.81640625" style="28" customWidth="1"/>
    <col min="10" max="10" width="4.453125" style="86" customWidth="1"/>
    <col min="11" max="11" width="7.90625" style="86" customWidth="1"/>
    <col min="12" max="12" width="4.6328125" style="33" customWidth="1"/>
    <col min="13" max="13" width="6.54296875" style="86" customWidth="1"/>
    <col min="14" max="14" width="4.54296875" style="86" customWidth="1"/>
    <col min="15" max="15" width="5.90625" style="86" customWidth="1"/>
    <col min="16" max="16" width="4.453125" style="86" customWidth="1"/>
    <col min="17" max="17" width="7.90625" style="28" customWidth="1"/>
    <col min="18" max="18" width="4" style="86" customWidth="1"/>
    <col min="19" max="19" width="7.81640625" style="28" customWidth="1"/>
    <col min="20" max="20" width="6.36328125" style="86" customWidth="1"/>
    <col min="21" max="22" width="7.90625" style="86" customWidth="1"/>
    <col min="23" max="23" width="8.54296875" style="28" customWidth="1"/>
    <col min="24" max="24" width="8.54296875" style="86" customWidth="1"/>
    <col min="25" max="25" width="8" style="28" customWidth="1"/>
    <col min="26" max="26" width="7.90625" style="28" customWidth="1"/>
    <col min="27" max="27" width="7.90625" style="86" customWidth="1"/>
    <col min="28" max="28" width="10.1796875" style="28" customWidth="1"/>
    <col min="29" max="29" width="5.54296875" style="86" customWidth="1"/>
    <col min="30" max="16384" width="9.90625" style="86"/>
  </cols>
  <sheetData>
    <row r="1" s="86" customFormat="1"/>
    <row r="2" s="86" customFormat="1"/>
    <row r="3" s="86" customFormat="1"/>
    <row r="4" s="86" customFormat="1"/>
    <row r="5" s="86" customFormat="1"/>
    <row r="6" s="86" customFormat="1"/>
    <row r="7" s="86" customFormat="1"/>
    <row r="8" s="86" customFormat="1"/>
    <row r="9" s="86" customFormat="1"/>
    <row r="10" s="86" customFormat="1"/>
    <row r="11" s="86" customFormat="1"/>
    <row r="12" s="86" customFormat="1"/>
    <row r="13" s="86" customFormat="1"/>
    <row r="14" s="86" customFormat="1"/>
    <row r="15" s="86" customFormat="1"/>
    <row r="16" s="86" customFormat="1"/>
    <row r="17" s="86" customFormat="1"/>
    <row r="18" s="86" customFormat="1"/>
    <row r="19" s="86" customFormat="1"/>
    <row r="20" s="86" customFormat="1"/>
    <row r="21" s="86" customFormat="1"/>
    <row r="22" s="86" customFormat="1"/>
    <row r="23" s="86" customFormat="1"/>
    <row r="24" s="86" customFormat="1"/>
    <row r="25" s="86" customFormat="1"/>
    <row r="26" s="86" customFormat="1"/>
    <row r="27" s="86" customFormat="1"/>
    <row r="28" s="86" customFormat="1"/>
    <row r="29" s="86" customFormat="1"/>
    <row r="30" s="86" customFormat="1"/>
    <row r="31" s="86" customFormat="1"/>
    <row r="32" s="86" customFormat="1"/>
    <row r="33" s="86" customFormat="1"/>
    <row r="34" s="86" customFormat="1"/>
    <row r="35" s="86" customFormat="1"/>
    <row r="36" s="86" customFormat="1"/>
    <row r="37" s="86" customFormat="1"/>
    <row r="38" s="86" customFormat="1"/>
    <row r="39" s="86" customFormat="1"/>
    <row r="40" s="86" customFormat="1"/>
    <row r="41" s="86" customFormat="1"/>
    <row r="42" s="86" customFormat="1"/>
    <row r="43" s="86" customFormat="1"/>
    <row r="44" s="86" customFormat="1"/>
    <row r="45" s="86" customFormat="1"/>
    <row r="46" s="86" customFormat="1"/>
    <row r="47" s="86" customFormat="1"/>
    <row r="48" s="86" customFormat="1"/>
    <row r="49" s="86" customFormat="1"/>
    <row r="50" s="86" customFormat="1"/>
    <row r="51" s="86" customFormat="1"/>
    <row r="52" s="86" customFormat="1"/>
    <row r="53" s="86" customFormat="1"/>
    <row r="54" s="86" customFormat="1"/>
    <row r="55" s="86" customFormat="1"/>
    <row r="56" s="86" customFormat="1"/>
    <row r="57" s="86" customFormat="1"/>
    <row r="58" s="86" customFormat="1"/>
    <row r="59" s="86" customFormat="1"/>
    <row r="60" s="86" customFormat="1"/>
    <row r="61" s="86" customFormat="1"/>
    <row r="62" s="86" customFormat="1"/>
    <row r="63" s="86" customFormat="1"/>
    <row r="64" s="86" customFormat="1"/>
    <row r="65" spans="5:28">
      <c r="E65" s="86"/>
      <c r="G65" s="86"/>
      <c r="I65" s="86"/>
      <c r="L65" s="86"/>
      <c r="Q65" s="86"/>
      <c r="S65" s="86"/>
      <c r="W65" s="86"/>
      <c r="Y65" s="86"/>
      <c r="Z65" s="86"/>
      <c r="AB65" s="86"/>
    </row>
    <row r="66" spans="5:28">
      <c r="E66" s="86"/>
      <c r="G66" s="86"/>
      <c r="I66" s="86"/>
      <c r="L66" s="86"/>
      <c r="Q66" s="86"/>
      <c r="S66" s="86"/>
      <c r="W66" s="86"/>
      <c r="Y66" s="86"/>
      <c r="Z66" s="86"/>
      <c r="AB66" s="86"/>
    </row>
    <row r="67" spans="5:28">
      <c r="E67" s="86"/>
      <c r="G67" s="86"/>
      <c r="I67" s="86"/>
      <c r="L67" s="86"/>
      <c r="Q67" s="86"/>
      <c r="S67" s="86"/>
      <c r="W67" s="86"/>
      <c r="Y67" s="86"/>
      <c r="Z67" s="86"/>
      <c r="AB67" s="86"/>
    </row>
    <row r="68" spans="5:28">
      <c r="E68" s="86"/>
      <c r="G68" s="86"/>
      <c r="I68" s="86"/>
      <c r="L68" s="86"/>
      <c r="Q68" s="86"/>
      <c r="S68" s="86"/>
      <c r="W68" s="86"/>
      <c r="Y68" s="86"/>
      <c r="Z68" s="86"/>
      <c r="AB68" s="86"/>
    </row>
    <row r="69" spans="5:28">
      <c r="E69" s="86"/>
      <c r="G69" s="86"/>
      <c r="I69" s="86"/>
      <c r="L69" s="86"/>
      <c r="Q69" s="86"/>
      <c r="S69" s="86"/>
      <c r="W69" s="86"/>
      <c r="Y69" s="86"/>
      <c r="Z69" s="86"/>
      <c r="AB69" s="86"/>
    </row>
    <row r="70" spans="5:28">
      <c r="E70" s="86"/>
      <c r="G70" s="86"/>
      <c r="I70" s="86"/>
      <c r="L70" s="86"/>
      <c r="Q70" s="86"/>
      <c r="S70" s="86"/>
      <c r="W70" s="86"/>
      <c r="Y70" s="86"/>
      <c r="Z70" s="86"/>
      <c r="AB70" s="86"/>
    </row>
    <row r="71" spans="5:28">
      <c r="E71" s="86"/>
      <c r="G71" s="86"/>
      <c r="I71" s="86"/>
      <c r="L71" s="86"/>
      <c r="Q71" s="86"/>
      <c r="S71" s="86"/>
      <c r="W71" s="86"/>
      <c r="Y71" s="86"/>
      <c r="Z71" s="86"/>
      <c r="AB71" s="86"/>
    </row>
    <row r="72" spans="5:28">
      <c r="E72" s="86"/>
      <c r="G72" s="86"/>
      <c r="I72" s="86"/>
      <c r="L72" s="86"/>
      <c r="Q72" s="86"/>
      <c r="S72" s="86"/>
      <c r="W72" s="86"/>
      <c r="Y72" s="86"/>
      <c r="Z72" s="86"/>
      <c r="AB72" s="86"/>
    </row>
    <row r="73" spans="5:28">
      <c r="E73" s="86"/>
      <c r="G73" s="86"/>
      <c r="I73" s="86"/>
      <c r="L73" s="86"/>
      <c r="Q73" s="86"/>
      <c r="S73" s="86"/>
      <c r="W73" s="86"/>
      <c r="Y73" s="86"/>
      <c r="Z73" s="86"/>
      <c r="AB73" s="86"/>
    </row>
    <row r="74" spans="5:28">
      <c r="E74" s="86"/>
      <c r="G74" s="86"/>
      <c r="I74" s="86"/>
      <c r="L74" s="86"/>
      <c r="Q74" s="86"/>
      <c r="S74" s="86"/>
      <c r="W74" s="86"/>
      <c r="Y74" s="86"/>
      <c r="Z74" s="86"/>
      <c r="AA74" s="86">
        <v>4</v>
      </c>
      <c r="AB74" s="86" t="s">
        <v>32</v>
      </c>
    </row>
    <row r="75" spans="5:28">
      <c r="E75" s="86"/>
      <c r="G75" s="86"/>
      <c r="I75" s="86"/>
      <c r="L75" s="86"/>
      <c r="Q75" s="86"/>
      <c r="S75" s="86"/>
      <c r="W75" s="86"/>
      <c r="Y75" s="86"/>
      <c r="Z75" s="86"/>
      <c r="AA75" s="86">
        <v>5</v>
      </c>
      <c r="AB75" s="86" t="s">
        <v>400</v>
      </c>
    </row>
    <row r="76" spans="5:28">
      <c r="E76" s="86"/>
      <c r="G76" s="86"/>
      <c r="I76" s="86"/>
      <c r="L76" s="86"/>
      <c r="Q76" s="86"/>
      <c r="S76" s="86"/>
      <c r="W76" s="86"/>
      <c r="Y76" s="86"/>
      <c r="Z76" s="86"/>
      <c r="AA76" s="86">
        <v>6</v>
      </c>
      <c r="AB76" s="86" t="s">
        <v>33</v>
      </c>
    </row>
    <row r="77" spans="5:28">
      <c r="E77" s="86"/>
      <c r="G77" s="86"/>
      <c r="I77" s="86"/>
      <c r="L77" s="86"/>
      <c r="Q77" s="86"/>
      <c r="S77" s="86"/>
      <c r="W77" s="86"/>
      <c r="Y77" s="86"/>
      <c r="Z77" s="86"/>
      <c r="AB77" s="86"/>
    </row>
    <row r="78" spans="5:28">
      <c r="E78" s="86"/>
      <c r="G78" s="86"/>
      <c r="I78" s="86"/>
      <c r="L78" s="86"/>
      <c r="Q78" s="86"/>
      <c r="S78" s="86"/>
      <c r="W78" s="86"/>
      <c r="Y78" s="86"/>
      <c r="Z78" s="86"/>
      <c r="AB78" s="86"/>
    </row>
    <row r="79" spans="5:28">
      <c r="E79" s="86"/>
      <c r="G79" s="86"/>
      <c r="I79" s="86"/>
      <c r="L79" s="86"/>
      <c r="Q79" s="86"/>
      <c r="S79" s="86"/>
      <c r="W79" s="86"/>
      <c r="Y79" s="86"/>
      <c r="Z79" s="86"/>
      <c r="AB79" s="86"/>
    </row>
    <row r="80" spans="5:28">
      <c r="E80" s="86"/>
      <c r="G80" s="86"/>
      <c r="I80" s="86"/>
      <c r="L80" s="86"/>
      <c r="Q80" s="86"/>
      <c r="S80" s="86"/>
      <c r="W80" s="86"/>
      <c r="Y80" s="86"/>
      <c r="Z80" s="86"/>
      <c r="AB80" s="86"/>
    </row>
    <row r="81" s="86" customFormat="1"/>
    <row r="82" s="86" customFormat="1"/>
    <row r="83" s="86" customFormat="1"/>
    <row r="84" s="86" customFormat="1"/>
    <row r="85" s="86" customFormat="1"/>
    <row r="86" s="86" customFormat="1"/>
    <row r="87" s="86" customFormat="1"/>
    <row r="88" s="86" customFormat="1"/>
    <row r="89" s="86" customFormat="1"/>
    <row r="90" s="86" customFormat="1"/>
    <row r="91" s="86" customFormat="1"/>
    <row r="92" s="86" customFormat="1"/>
    <row r="93" s="86" customFormat="1"/>
    <row r="94" s="86" customFormat="1"/>
    <row r="95" s="86" customFormat="1"/>
    <row r="96" s="86" customFormat="1"/>
    <row r="97" s="86" customFormat="1"/>
    <row r="98" s="86" customFormat="1"/>
    <row r="99" s="86" customFormat="1"/>
    <row r="100" s="86" customFormat="1"/>
    <row r="101" s="86" customFormat="1"/>
    <row r="102" s="86" customFormat="1"/>
    <row r="103" s="86" customFormat="1"/>
    <row r="104" s="86" customFormat="1"/>
    <row r="105" s="86" customFormat="1"/>
    <row r="106" s="86" customFormat="1"/>
    <row r="107" s="86" customFormat="1"/>
    <row r="108" s="86" customFormat="1"/>
    <row r="109" s="86" customFormat="1"/>
    <row r="110" s="86" customFormat="1"/>
    <row r="111" s="86" customFormat="1"/>
    <row r="112" s="86" customFormat="1"/>
    <row r="113" s="86" customFormat="1"/>
    <row r="114" s="86" customFormat="1"/>
    <row r="115" s="86" customFormat="1"/>
    <row r="116" s="86" customFormat="1"/>
    <row r="117" s="86" customFormat="1"/>
    <row r="118" s="86" customFormat="1"/>
    <row r="119" s="86" customFormat="1"/>
    <row r="120" s="86" customFormat="1"/>
    <row r="121" s="86" customFormat="1"/>
    <row r="122" s="86" customFormat="1"/>
    <row r="123" s="86" customFormat="1"/>
    <row r="124" s="86" customFormat="1"/>
    <row r="125" s="86" customFormat="1"/>
    <row r="126" s="86" customFormat="1"/>
    <row r="127" s="86" customFormat="1"/>
    <row r="128" s="86" customFormat="1"/>
    <row r="129" s="86" customFormat="1"/>
    <row r="130" s="86" customFormat="1"/>
    <row r="131" s="86" customFormat="1"/>
    <row r="132" s="86" customFormat="1"/>
    <row r="133" s="86" customFormat="1"/>
    <row r="134" s="86" customFormat="1"/>
    <row r="135" s="86" customFormat="1"/>
    <row r="136" s="86" customFormat="1"/>
    <row r="137" s="86" customFormat="1"/>
    <row r="138" s="86" customFormat="1"/>
    <row r="139" s="86" customFormat="1"/>
    <row r="140" s="86" customFormat="1"/>
    <row r="141" s="86" customFormat="1"/>
    <row r="142" s="86" customFormat="1"/>
    <row r="143" s="86" customFormat="1"/>
    <row r="144" s="86" customFormat="1"/>
    <row r="145" s="86" customFormat="1"/>
    <row r="146" s="86" customFormat="1"/>
    <row r="147" s="86" customFormat="1"/>
    <row r="148" s="86" customFormat="1"/>
    <row r="149" s="86" customFormat="1"/>
    <row r="150" s="86" customFormat="1"/>
    <row r="151" s="86" customFormat="1"/>
    <row r="152" s="86" customFormat="1"/>
    <row r="153" s="86" customFormat="1"/>
    <row r="154" s="86" customFormat="1"/>
    <row r="155" s="86" customFormat="1"/>
    <row r="156" s="86" customFormat="1"/>
    <row r="157" s="86" customFormat="1"/>
    <row r="158" s="86" customFormat="1"/>
    <row r="159" s="86" customFormat="1"/>
    <row r="160" s="86" customFormat="1"/>
    <row r="161" s="86" customFormat="1"/>
    <row r="162" s="86" customFormat="1"/>
    <row r="163" s="86" customFormat="1"/>
    <row r="164" s="86" customFormat="1"/>
    <row r="165" s="86" customFormat="1"/>
    <row r="166" s="86" customFormat="1"/>
    <row r="167" s="86" customFormat="1"/>
    <row r="168" s="86" customFormat="1"/>
    <row r="169" s="86" customFormat="1"/>
    <row r="170" s="86" customFormat="1"/>
    <row r="171" s="86" customFormat="1"/>
    <row r="172" s="86" customFormat="1"/>
    <row r="173" s="86" customFormat="1"/>
    <row r="174" s="86" customFormat="1"/>
    <row r="175" s="86" customFormat="1"/>
    <row r="176" s="86" customFormat="1"/>
    <row r="177" s="86" customFormat="1"/>
    <row r="178" s="86" customFormat="1"/>
    <row r="179" s="86" customFormat="1"/>
    <row r="180" s="86" customFormat="1"/>
    <row r="181" s="86" customFormat="1"/>
    <row r="182" s="86" customFormat="1"/>
    <row r="183" s="86" customFormat="1"/>
    <row r="184" s="86" customFormat="1"/>
    <row r="185" s="86" customFormat="1"/>
    <row r="186" s="86" customFormat="1"/>
    <row r="187" s="86" customFormat="1"/>
    <row r="188" s="86" customFormat="1"/>
    <row r="189" s="86" customFormat="1"/>
    <row r="190" s="86" customFormat="1"/>
    <row r="191" s="86" customFormat="1"/>
    <row r="192" s="86" customFormat="1"/>
    <row r="193" s="86" customFormat="1"/>
    <row r="194" s="86" customFormat="1"/>
    <row r="195" s="86" customFormat="1"/>
    <row r="196" s="86" customFormat="1"/>
    <row r="197" s="86" customFormat="1"/>
    <row r="198" s="86" customFormat="1"/>
    <row r="199" s="86" customFormat="1"/>
    <row r="200" s="86" customFormat="1"/>
    <row r="201" s="86" customFormat="1"/>
    <row r="202" s="86" customFormat="1"/>
    <row r="203" s="86" customFormat="1"/>
    <row r="204" s="86" customFormat="1"/>
    <row r="205" s="86" customFormat="1"/>
    <row r="206" s="86" customFormat="1"/>
    <row r="207" s="86" customFormat="1"/>
    <row r="208" s="86" customFormat="1"/>
    <row r="209" s="86" customFormat="1"/>
    <row r="210" s="86" customFormat="1"/>
    <row r="211" s="86" customFormat="1"/>
    <row r="212" s="86" customFormat="1"/>
    <row r="213" s="86" customFormat="1"/>
    <row r="214" s="86" customFormat="1"/>
    <row r="215" s="86" customFormat="1"/>
    <row r="216" s="86" customFormat="1"/>
    <row r="217" s="86" customFormat="1"/>
    <row r="218" s="86" customFormat="1"/>
    <row r="219" s="86" customFormat="1"/>
    <row r="220" s="86" customFormat="1"/>
    <row r="221" s="86" customFormat="1"/>
    <row r="222" s="86" customFormat="1"/>
    <row r="223" s="86" customFormat="1"/>
    <row r="224" s="86" customFormat="1"/>
    <row r="225" s="86" customFormat="1"/>
    <row r="226" s="86" customFormat="1"/>
    <row r="227" s="86" customFormat="1"/>
    <row r="228" s="86" customFormat="1"/>
    <row r="229" s="86" customFormat="1"/>
    <row r="230" s="86" customFormat="1"/>
    <row r="231" s="86" customFormat="1"/>
    <row r="232" s="86" customFormat="1"/>
    <row r="233" s="86" customFormat="1"/>
    <row r="234" s="86" customFormat="1"/>
    <row r="235" s="86" customFormat="1"/>
    <row r="236" s="86" customFormat="1"/>
    <row r="237" s="86" customFormat="1"/>
    <row r="238" s="86" customFormat="1"/>
    <row r="239" s="86" customFormat="1"/>
    <row r="240" s="86" customFormat="1"/>
    <row r="241" s="86" customFormat="1"/>
    <row r="242" s="86" customFormat="1"/>
    <row r="243" s="86" customFormat="1"/>
    <row r="244" s="86" customFormat="1"/>
    <row r="245" s="86" customFormat="1"/>
    <row r="246" s="86" customFormat="1"/>
    <row r="247" s="86" customFormat="1"/>
    <row r="248" s="86" customFormat="1"/>
    <row r="249" s="86" customFormat="1"/>
    <row r="250" s="86" customFormat="1"/>
    <row r="251" s="86" customFormat="1"/>
    <row r="252" s="86" customFormat="1"/>
    <row r="253" s="86" customFormat="1"/>
    <row r="254" s="86" customFormat="1"/>
    <row r="255" s="86" customFormat="1"/>
    <row r="256" s="86" customFormat="1"/>
    <row r="257" s="86" customFormat="1"/>
    <row r="258" s="86" customFormat="1"/>
    <row r="259" s="86" customFormat="1"/>
    <row r="260" s="86" customFormat="1"/>
    <row r="261" s="86" customFormat="1"/>
    <row r="262" s="86" customFormat="1"/>
    <row r="263" s="86" customFormat="1"/>
    <row r="264" s="86" customFormat="1"/>
    <row r="265" s="86" customFormat="1"/>
    <row r="266" s="86" customFormat="1"/>
    <row r="267" s="86" customFormat="1"/>
    <row r="268" s="86" customFormat="1"/>
    <row r="269" s="86" customFormat="1"/>
    <row r="270" s="86" customFormat="1"/>
    <row r="271" s="86" customFormat="1"/>
    <row r="272" s="86" customFormat="1"/>
    <row r="273" s="86" customFormat="1"/>
    <row r="274" s="86" customFormat="1"/>
    <row r="275" s="86" customFormat="1"/>
    <row r="276" s="86" customFormat="1"/>
    <row r="277" s="86" customFormat="1"/>
    <row r="278" s="86" customFormat="1"/>
    <row r="279" s="86" customFormat="1"/>
    <row r="280" s="86" customFormat="1"/>
    <row r="281" s="86" customFormat="1"/>
    <row r="282" s="86" customFormat="1"/>
    <row r="283" s="86" customFormat="1"/>
    <row r="284" s="86" customFormat="1"/>
    <row r="285" s="86" customFormat="1"/>
    <row r="286" s="86" customFormat="1"/>
    <row r="287" s="86" customFormat="1"/>
    <row r="288" s="86" customFormat="1"/>
    <row r="289" s="86" customFormat="1"/>
    <row r="290" s="86" customFormat="1"/>
    <row r="291" s="86" customFormat="1"/>
    <row r="292" s="86" customFormat="1"/>
    <row r="293" s="86" customFormat="1"/>
    <row r="294" s="86" customFormat="1"/>
    <row r="295" s="86" customFormat="1"/>
    <row r="296" s="86" customFormat="1"/>
    <row r="297" s="86" customFormat="1"/>
    <row r="298" s="86" customFormat="1"/>
    <row r="299" s="86" customFormat="1"/>
    <row r="300" s="86" customFormat="1"/>
    <row r="301" s="86" customFormat="1"/>
    <row r="302" s="86" customFormat="1"/>
    <row r="303" s="86" customFormat="1"/>
    <row r="304" s="86" customFormat="1"/>
    <row r="305" spans="5:28">
      <c r="E305" s="86"/>
      <c r="G305" s="86"/>
      <c r="I305" s="86"/>
      <c r="L305" s="86"/>
      <c r="Q305" s="86"/>
      <c r="S305" s="86"/>
      <c r="W305" s="86"/>
      <c r="Y305" s="86"/>
      <c r="Z305" s="86"/>
      <c r="AB305" s="86"/>
    </row>
    <row r="306" spans="5:28">
      <c r="E306" s="86"/>
      <c r="G306" s="86"/>
      <c r="I306" s="86"/>
      <c r="L306" s="86"/>
      <c r="Q306" s="86"/>
      <c r="S306" s="86"/>
      <c r="W306" s="86"/>
      <c r="Y306" s="86"/>
      <c r="Z306" s="86"/>
      <c r="AB306" s="86"/>
    </row>
    <row r="307" spans="5:28">
      <c r="E307" s="86"/>
      <c r="G307" s="86"/>
      <c r="I307" s="86"/>
      <c r="L307" s="86"/>
      <c r="Q307" s="86"/>
      <c r="S307" s="86"/>
      <c r="W307" s="86"/>
      <c r="Y307" s="86"/>
      <c r="Z307" s="86"/>
      <c r="AB307" s="86"/>
    </row>
    <row r="308" spans="5:28">
      <c r="E308" s="86"/>
      <c r="G308" s="86"/>
      <c r="I308" s="86"/>
      <c r="L308" s="86"/>
      <c r="Q308" s="86"/>
      <c r="S308" s="86"/>
      <c r="W308" s="86"/>
      <c r="Y308" s="86"/>
      <c r="Z308" s="86"/>
      <c r="AB308" s="86"/>
    </row>
    <row r="309" spans="5:28">
      <c r="E309" s="86"/>
      <c r="G309" s="86"/>
      <c r="I309" s="86"/>
      <c r="L309" s="86"/>
      <c r="Q309" s="86"/>
      <c r="S309" s="86"/>
      <c r="W309" s="86"/>
      <c r="Y309" s="86"/>
      <c r="Z309" s="86"/>
      <c r="AB309" s="86"/>
    </row>
    <row r="310" spans="5:28">
      <c r="E310" s="86"/>
      <c r="G310" s="86"/>
      <c r="I310" s="86"/>
      <c r="L310" s="86"/>
      <c r="Q310" s="86"/>
      <c r="S310" s="86"/>
      <c r="W310" s="86"/>
      <c r="Y310" s="86"/>
      <c r="Z310" s="86"/>
      <c r="AB310" s="86"/>
    </row>
    <row r="311" spans="5:28">
      <c r="E311" s="86"/>
      <c r="G311" s="86"/>
      <c r="I311" s="86"/>
      <c r="L311" s="86"/>
      <c r="Q311" s="86"/>
      <c r="S311" s="86"/>
      <c r="W311" s="86"/>
      <c r="Y311" s="86"/>
      <c r="Z311" s="86"/>
      <c r="AB311" s="86" t="s">
        <v>789</v>
      </c>
    </row>
    <row r="312" spans="5:28">
      <c r="E312" s="86"/>
      <c r="G312" s="86"/>
      <c r="I312" s="86"/>
      <c r="L312" s="86"/>
      <c r="Q312" s="86"/>
      <c r="S312" s="86"/>
      <c r="W312" s="86"/>
      <c r="Y312" s="86"/>
      <c r="Z312" s="86"/>
      <c r="AB312" s="86"/>
    </row>
    <row r="313" spans="5:28">
      <c r="E313" s="86"/>
      <c r="G313" s="86"/>
      <c r="I313" s="86"/>
      <c r="L313" s="86"/>
      <c r="Q313" s="86"/>
      <c r="S313" s="86"/>
      <c r="W313" s="86"/>
      <c r="Y313" s="86"/>
      <c r="Z313" s="86"/>
      <c r="AB313" s="86"/>
    </row>
    <row r="314" spans="5:28">
      <c r="E314" s="86"/>
      <c r="G314" s="86"/>
      <c r="I314" s="86"/>
      <c r="L314" s="86"/>
      <c r="Q314" s="86"/>
      <c r="S314" s="86"/>
      <c r="W314" s="86"/>
      <c r="Y314" s="86"/>
      <c r="Z314" s="86"/>
      <c r="AB314" s="86"/>
    </row>
    <row r="315" spans="5:28">
      <c r="E315" s="86"/>
      <c r="G315" s="86"/>
      <c r="I315" s="86"/>
      <c r="L315" s="86"/>
      <c r="Q315" s="86"/>
      <c r="S315" s="86"/>
      <c r="W315" s="86"/>
      <c r="Y315" s="86"/>
      <c r="Z315" s="86"/>
      <c r="AB315" s="86"/>
    </row>
    <row r="316" spans="5:28">
      <c r="E316" s="86"/>
      <c r="G316" s="86"/>
      <c r="I316" s="86"/>
      <c r="L316" s="86"/>
      <c r="Q316" s="86"/>
      <c r="S316" s="86"/>
      <c r="W316" s="86"/>
      <c r="Y316" s="86"/>
      <c r="Z316" s="86"/>
      <c r="AB316" s="86"/>
    </row>
    <row r="317" spans="5:28">
      <c r="E317" s="86"/>
      <c r="G317" s="86"/>
      <c r="I317" s="86"/>
      <c r="L317" s="86"/>
      <c r="Q317" s="86"/>
      <c r="S317" s="86"/>
      <c r="W317" s="86"/>
      <c r="Y317" s="86"/>
      <c r="Z317" s="86"/>
      <c r="AB317" s="86"/>
    </row>
    <row r="318" spans="5:28">
      <c r="E318" s="86"/>
      <c r="G318" s="86"/>
      <c r="I318" s="86"/>
      <c r="L318" s="86"/>
      <c r="Q318" s="86"/>
      <c r="S318" s="86"/>
      <c r="W318" s="86"/>
      <c r="Y318" s="86"/>
      <c r="Z318" s="86"/>
      <c r="AB318" s="86"/>
    </row>
    <row r="319" spans="5:28">
      <c r="E319" s="86"/>
      <c r="G319" s="86"/>
      <c r="I319" s="86"/>
      <c r="L319" s="86"/>
      <c r="Q319" s="86"/>
      <c r="S319" s="86"/>
      <c r="W319" s="86"/>
      <c r="Y319" s="86"/>
      <c r="Z319" s="86"/>
      <c r="AB319" s="86"/>
    </row>
    <row r="320" spans="5:28">
      <c r="E320" s="86"/>
      <c r="G320" s="86"/>
      <c r="I320" s="86"/>
      <c r="L320" s="86"/>
      <c r="Q320" s="86"/>
      <c r="S320" s="86"/>
      <c r="W320" s="86"/>
      <c r="Y320" s="86"/>
      <c r="Z320" s="86"/>
      <c r="AB320" s="86"/>
    </row>
    <row r="321" s="86" customFormat="1"/>
    <row r="322" s="86" customFormat="1"/>
    <row r="323" s="86" customFormat="1"/>
    <row r="324" s="86" customFormat="1"/>
    <row r="325" s="86" customFormat="1"/>
    <row r="326" s="86" customFormat="1"/>
    <row r="327" s="86" customFormat="1"/>
    <row r="328" s="86" customFormat="1"/>
    <row r="329" s="86" customFormat="1"/>
    <row r="330" s="86" customFormat="1"/>
    <row r="331" s="86" customFormat="1"/>
    <row r="332" s="86" customFormat="1"/>
    <row r="333" s="86" customFormat="1"/>
    <row r="334" s="86" customFormat="1"/>
    <row r="335" s="86" customFormat="1"/>
    <row r="336" s="86" customFormat="1"/>
    <row r="337" s="86" customFormat="1"/>
    <row r="338" s="86" customFormat="1"/>
    <row r="339" s="86" customFormat="1"/>
    <row r="340" s="86" customFormat="1"/>
    <row r="341" s="86" customFormat="1"/>
    <row r="342" s="86" customFormat="1"/>
    <row r="343" s="86" customFormat="1"/>
    <row r="344" s="86" customFormat="1"/>
    <row r="345" s="86" customFormat="1"/>
    <row r="346" s="86" customFormat="1"/>
    <row r="347" s="86" customFormat="1"/>
    <row r="348" s="86" customFormat="1"/>
    <row r="349" s="86" customFormat="1"/>
    <row r="350" s="86" customFormat="1"/>
    <row r="351" s="86" customFormat="1"/>
    <row r="352" s="86" customFormat="1"/>
    <row r="353" spans="5:28">
      <c r="E353" s="86"/>
      <c r="G353" s="86"/>
      <c r="I353" s="86"/>
      <c r="L353" s="86"/>
      <c r="Q353" s="86"/>
      <c r="S353" s="86"/>
      <c r="W353" s="86"/>
      <c r="Y353" s="86"/>
      <c r="Z353" s="86"/>
      <c r="AB353" s="86"/>
    </row>
    <row r="354" spans="5:28">
      <c r="E354" s="86"/>
      <c r="G354" s="86"/>
      <c r="I354" s="86"/>
      <c r="L354" s="86"/>
      <c r="Q354" s="86"/>
      <c r="S354" s="86"/>
      <c r="W354" s="86"/>
      <c r="Y354" s="86"/>
      <c r="Z354" s="86"/>
      <c r="AB354" s="86"/>
    </row>
    <row r="355" spans="5:28">
      <c r="E355" s="86"/>
      <c r="G355" s="86"/>
      <c r="I355" s="86"/>
      <c r="L355" s="86"/>
      <c r="Q355" s="86"/>
      <c r="S355" s="86"/>
      <c r="W355" s="86"/>
      <c r="Y355" s="86"/>
      <c r="Z355" s="86"/>
      <c r="AB355" s="86"/>
    </row>
    <row r="356" spans="5:28">
      <c r="E356" s="86"/>
      <c r="G356" s="86"/>
      <c r="I356" s="86"/>
      <c r="L356" s="86"/>
      <c r="Q356" s="86"/>
      <c r="S356" s="86"/>
      <c r="W356" s="86"/>
      <c r="Y356" s="86"/>
      <c r="Z356" s="86"/>
      <c r="AB356" s="86"/>
    </row>
    <row r="357" spans="5:28">
      <c r="E357" s="86"/>
      <c r="G357" s="86"/>
      <c r="I357" s="86"/>
      <c r="L357" s="86"/>
      <c r="Q357" s="86"/>
      <c r="S357" s="86"/>
      <c r="W357" s="86"/>
      <c r="Y357" s="86"/>
      <c r="Z357" s="86"/>
      <c r="AB357" s="86"/>
    </row>
    <row r="358" spans="5:28">
      <c r="E358" s="86"/>
      <c r="G358" s="86"/>
      <c r="I358" s="86"/>
      <c r="L358" s="86"/>
      <c r="Q358" s="86"/>
      <c r="S358" s="86"/>
      <c r="W358" s="86"/>
      <c r="Y358" s="86"/>
      <c r="Z358" s="86"/>
      <c r="AB358" s="86"/>
    </row>
    <row r="359" spans="5:28">
      <c r="E359" s="86"/>
      <c r="G359" s="86"/>
      <c r="I359" s="86"/>
      <c r="L359" s="86"/>
      <c r="Q359" s="86"/>
      <c r="S359" s="86"/>
      <c r="W359" s="86"/>
      <c r="Y359" s="86"/>
      <c r="Z359" s="86"/>
      <c r="AB359" s="86"/>
    </row>
    <row r="360" spans="5:28">
      <c r="E360" s="86"/>
      <c r="G360" s="86"/>
      <c r="I360" s="86"/>
      <c r="L360" s="86"/>
      <c r="Q360" s="86"/>
      <c r="S360" s="86"/>
      <c r="W360" s="86"/>
      <c r="Y360" s="86"/>
      <c r="Z360" s="86"/>
    </row>
    <row r="361" spans="5:28">
      <c r="E361" s="86"/>
      <c r="G361" s="86"/>
      <c r="I361" s="86"/>
      <c r="L361" s="86"/>
      <c r="Q361" s="86"/>
      <c r="S361" s="86"/>
      <c r="W361" s="86"/>
      <c r="Y361" s="86"/>
      <c r="Z361" s="86"/>
      <c r="AB361" s="86"/>
    </row>
    <row r="362" spans="5:28">
      <c r="E362" s="86"/>
      <c r="G362" s="86"/>
      <c r="I362" s="86"/>
      <c r="L362" s="86"/>
      <c r="Q362" s="86"/>
      <c r="S362" s="86"/>
      <c r="W362" s="86"/>
      <c r="Y362" s="86"/>
      <c r="Z362" s="86"/>
      <c r="AB362" s="86"/>
    </row>
    <row r="363" spans="5:28">
      <c r="E363" s="86"/>
      <c r="G363" s="86"/>
      <c r="I363" s="86"/>
      <c r="L363" s="86"/>
      <c r="Q363" s="86"/>
      <c r="S363" s="86"/>
      <c r="W363" s="86"/>
      <c r="Y363" s="86"/>
      <c r="Z363" s="86"/>
      <c r="AB363" s="86"/>
    </row>
    <row r="364" spans="5:28">
      <c r="E364" s="86"/>
      <c r="G364" s="86"/>
      <c r="I364" s="86"/>
      <c r="L364" s="86"/>
      <c r="Q364" s="86"/>
      <c r="S364" s="86"/>
      <c r="W364" s="86"/>
      <c r="Y364" s="86"/>
      <c r="Z364" s="86"/>
      <c r="AB364" s="86"/>
    </row>
    <row r="365" spans="5:28">
      <c r="E365" s="86"/>
      <c r="G365" s="86"/>
      <c r="I365" s="86"/>
      <c r="L365" s="86"/>
      <c r="Q365" s="86"/>
      <c r="S365" s="86"/>
      <c r="W365" s="86"/>
      <c r="Y365" s="86"/>
      <c r="Z365" s="86"/>
      <c r="AB365" s="86"/>
    </row>
    <row r="366" spans="5:28">
      <c r="E366" s="86"/>
      <c r="G366" s="86"/>
      <c r="I366" s="86"/>
      <c r="L366" s="86"/>
      <c r="Q366" s="86"/>
      <c r="S366" s="86"/>
      <c r="W366" s="86"/>
      <c r="Y366" s="86"/>
      <c r="Z366" s="86"/>
      <c r="AB366" s="86"/>
    </row>
    <row r="367" spans="5:28">
      <c r="E367" s="86"/>
      <c r="G367" s="86"/>
      <c r="I367" s="86"/>
      <c r="L367" s="86"/>
      <c r="Q367" s="86"/>
      <c r="S367" s="86"/>
      <c r="W367" s="86"/>
      <c r="Y367" s="86"/>
      <c r="Z367" s="86"/>
      <c r="AB367" s="86"/>
    </row>
    <row r="368" spans="5:28">
      <c r="E368" s="86"/>
      <c r="G368" s="86"/>
      <c r="I368" s="86"/>
      <c r="L368" s="86"/>
      <c r="Q368" s="86"/>
      <c r="S368" s="86"/>
      <c r="W368" s="86"/>
      <c r="Y368" s="86"/>
      <c r="Z368" s="86"/>
      <c r="AB368" s="86"/>
    </row>
    <row r="369" s="86" customFormat="1"/>
    <row r="370" s="86" customFormat="1"/>
    <row r="371" s="86" customFormat="1"/>
    <row r="372" s="86" customFormat="1"/>
    <row r="373" s="86" customFormat="1"/>
    <row r="374" s="86" customFormat="1"/>
    <row r="375" s="86" customFormat="1"/>
    <row r="376" s="86" customFormat="1"/>
    <row r="377" s="86" customFormat="1"/>
    <row r="378" s="86" customFormat="1"/>
    <row r="379" s="86" customFormat="1"/>
    <row r="380" s="86" customFormat="1"/>
    <row r="381" s="86" customFormat="1"/>
    <row r="382" s="86" customFormat="1"/>
    <row r="383" s="86" customFormat="1"/>
    <row r="384" s="86" customFormat="1"/>
    <row r="385" spans="5:28">
      <c r="E385" s="86"/>
      <c r="G385" s="86"/>
      <c r="I385" s="86"/>
      <c r="L385" s="86"/>
      <c r="Q385" s="86"/>
      <c r="S385" s="86"/>
      <c r="W385" s="86"/>
      <c r="Y385" s="86"/>
      <c r="Z385" s="86"/>
      <c r="AB385" s="86"/>
    </row>
    <row r="386" spans="5:28">
      <c r="E386" s="86"/>
      <c r="G386" s="86"/>
      <c r="I386" s="86"/>
      <c r="L386" s="86"/>
      <c r="Q386" s="86"/>
      <c r="S386" s="86"/>
      <c r="W386" s="86"/>
      <c r="Y386" s="86"/>
      <c r="Z386" s="86"/>
      <c r="AB386" s="86"/>
    </row>
    <row r="387" spans="5:28">
      <c r="E387" s="86"/>
      <c r="G387" s="86"/>
      <c r="I387" s="86"/>
      <c r="L387" s="86"/>
      <c r="Q387" s="86"/>
      <c r="S387" s="86"/>
      <c r="W387" s="86"/>
      <c r="Y387" s="86"/>
      <c r="Z387" s="86"/>
      <c r="AB387" s="86"/>
    </row>
    <row r="388" spans="5:28">
      <c r="E388" s="86"/>
      <c r="G388" s="86"/>
      <c r="I388" s="86"/>
      <c r="L388" s="86"/>
      <c r="Q388" s="86"/>
      <c r="S388" s="86"/>
      <c r="W388" s="86"/>
      <c r="Y388" s="86"/>
      <c r="Z388" s="86"/>
      <c r="AB388" s="86"/>
    </row>
    <row r="389" spans="5:28">
      <c r="E389" s="86"/>
      <c r="G389" s="86"/>
      <c r="I389" s="86"/>
      <c r="L389" s="86"/>
      <c r="Q389" s="86"/>
      <c r="S389" s="86"/>
      <c r="W389" s="86"/>
      <c r="Y389" s="86"/>
      <c r="Z389" s="86"/>
      <c r="AB389" s="86"/>
    </row>
    <row r="390" spans="5:28">
      <c r="E390" s="86"/>
      <c r="G390" s="86"/>
      <c r="I390" s="86"/>
      <c r="L390" s="86"/>
      <c r="Q390" s="86"/>
      <c r="S390" s="86"/>
      <c r="W390" s="86"/>
      <c r="Y390" s="86"/>
      <c r="Z390" s="86"/>
      <c r="AB390" s="86"/>
    </row>
    <row r="391" spans="5:28">
      <c r="E391" s="86"/>
      <c r="G391" s="86"/>
      <c r="I391" s="86"/>
      <c r="L391" s="86"/>
      <c r="Q391" s="86"/>
      <c r="S391" s="86"/>
      <c r="W391" s="86"/>
      <c r="Y391" s="86"/>
      <c r="Z391" s="86"/>
      <c r="AB391" s="86"/>
    </row>
    <row r="392" spans="5:28">
      <c r="E392" s="86"/>
      <c r="G392" s="86"/>
      <c r="I392" s="86"/>
      <c r="L392" s="86"/>
      <c r="Q392" s="86"/>
      <c r="S392" s="86"/>
      <c r="W392" s="86"/>
      <c r="Y392" s="86"/>
      <c r="Z392" s="86"/>
    </row>
    <row r="393" spans="5:28">
      <c r="E393" s="86"/>
      <c r="G393" s="86"/>
      <c r="I393" s="86"/>
      <c r="L393" s="86"/>
      <c r="Q393" s="86"/>
      <c r="S393" s="86"/>
      <c r="W393" s="86"/>
      <c r="Y393" s="86"/>
      <c r="Z393" s="86"/>
      <c r="AB393" s="86"/>
    </row>
    <row r="394" spans="5:28">
      <c r="E394" s="86"/>
      <c r="G394" s="86"/>
      <c r="I394" s="86"/>
      <c r="L394" s="86"/>
      <c r="Q394" s="86"/>
      <c r="S394" s="86"/>
      <c r="W394" s="86"/>
      <c r="Y394" s="86"/>
      <c r="Z394" s="86"/>
      <c r="AB394" s="86"/>
    </row>
    <row r="395" spans="5:28">
      <c r="E395" s="86"/>
      <c r="G395" s="86"/>
      <c r="I395" s="86"/>
      <c r="L395" s="86"/>
      <c r="Q395" s="86"/>
      <c r="S395" s="86"/>
      <c r="W395" s="86"/>
      <c r="Y395" s="86"/>
      <c r="Z395" s="86"/>
      <c r="AB395" s="86"/>
    </row>
    <row r="396" spans="5:28">
      <c r="E396" s="86"/>
      <c r="G396" s="86"/>
      <c r="I396" s="86"/>
      <c r="L396" s="86"/>
      <c r="Q396" s="86"/>
      <c r="S396" s="86"/>
      <c r="W396" s="86"/>
      <c r="Y396" s="86"/>
      <c r="Z396" s="86"/>
      <c r="AB396" s="86"/>
    </row>
    <row r="397" spans="5:28">
      <c r="E397" s="86"/>
      <c r="G397" s="86"/>
      <c r="I397" s="86"/>
      <c r="L397" s="86"/>
      <c r="Q397" s="86"/>
      <c r="S397" s="86"/>
      <c r="W397" s="86"/>
      <c r="Y397" s="86"/>
      <c r="Z397" s="86"/>
      <c r="AB397" s="86"/>
    </row>
    <row r="398" spans="5:28">
      <c r="E398" s="86"/>
      <c r="G398" s="86"/>
      <c r="I398" s="86"/>
      <c r="L398" s="86"/>
      <c r="Q398" s="86"/>
      <c r="S398" s="86"/>
      <c r="W398" s="86"/>
      <c r="Y398" s="86"/>
      <c r="Z398" s="86"/>
      <c r="AB398" s="86"/>
    </row>
    <row r="399" spans="5:28">
      <c r="E399" s="86"/>
      <c r="G399" s="86"/>
      <c r="I399" s="86"/>
      <c r="L399" s="86"/>
      <c r="Q399" s="86"/>
      <c r="S399" s="86"/>
      <c r="W399" s="86"/>
      <c r="Y399" s="86"/>
      <c r="Z399" s="86"/>
      <c r="AB399" s="86"/>
    </row>
    <row r="400" spans="5:28">
      <c r="E400" s="86"/>
      <c r="G400" s="86"/>
      <c r="I400" s="86"/>
      <c r="L400" s="86"/>
      <c r="Q400" s="86"/>
      <c r="S400" s="86"/>
      <c r="W400" s="86"/>
      <c r="Y400" s="86"/>
      <c r="Z400" s="86"/>
      <c r="AB400" s="86"/>
    </row>
    <row r="401" s="86" customFormat="1"/>
    <row r="402" s="86" customFormat="1"/>
    <row r="403" s="86" customFormat="1"/>
    <row r="404" s="86" customFormat="1"/>
    <row r="405" s="86" customFormat="1"/>
    <row r="406" s="86" customFormat="1"/>
    <row r="407" s="86" customFormat="1"/>
    <row r="408" s="86" customFormat="1"/>
    <row r="409" s="86" customFormat="1"/>
    <row r="410" s="86" customFormat="1"/>
    <row r="411" s="86" customFormat="1"/>
    <row r="412" s="86" customFormat="1"/>
    <row r="413" s="86" customFormat="1"/>
    <row r="414" s="86" customFormat="1"/>
    <row r="415" s="86" customFormat="1"/>
    <row r="416" s="86" customFormat="1"/>
    <row r="417" s="86" customFormat="1"/>
    <row r="418" s="86" customFormat="1"/>
    <row r="419" s="86" customFormat="1"/>
    <row r="420" s="86" customFormat="1"/>
    <row r="421" s="86" customFormat="1"/>
    <row r="422" s="86" customFormat="1"/>
    <row r="423" s="86" customFormat="1"/>
    <row r="424" s="86" customFormat="1"/>
    <row r="425" s="86" customFormat="1"/>
    <row r="426" s="86" customFormat="1"/>
    <row r="427" s="86" customFormat="1"/>
    <row r="428" s="86" customFormat="1"/>
    <row r="429" s="86" customFormat="1"/>
    <row r="430" s="86" customFormat="1"/>
    <row r="431" s="86" customFormat="1"/>
    <row r="432" s="86" customFormat="1"/>
    <row r="433" s="86" customFormat="1"/>
    <row r="434" s="86" customFormat="1"/>
    <row r="435" s="86" customFormat="1"/>
    <row r="436" s="86" customFormat="1"/>
    <row r="437" s="86" customFormat="1"/>
    <row r="438" s="86" customFormat="1"/>
    <row r="439" s="86" customFormat="1"/>
    <row r="440" s="86" customFormat="1"/>
    <row r="441" s="86" customFormat="1"/>
    <row r="442" s="86" customFormat="1"/>
    <row r="443" s="86" customFormat="1"/>
    <row r="444" s="86" customFormat="1"/>
    <row r="445" s="86" customFormat="1"/>
    <row r="446" s="86" customFormat="1"/>
    <row r="447" s="86" customFormat="1"/>
    <row r="448" s="86" customFormat="1"/>
    <row r="449" s="86" customFormat="1"/>
    <row r="450" s="86" customFormat="1"/>
    <row r="451" s="86" customFormat="1"/>
    <row r="452" s="86" customFormat="1"/>
    <row r="453" s="86" customFormat="1"/>
    <row r="454" s="86" customFormat="1"/>
    <row r="455" s="86" customFormat="1"/>
    <row r="456" s="86" customFormat="1"/>
    <row r="457" s="86" customFormat="1"/>
    <row r="458" s="86" customFormat="1"/>
    <row r="459" s="86" customFormat="1"/>
    <row r="460" s="86" customFormat="1"/>
    <row r="461" s="86" customFormat="1"/>
    <row r="462" s="86" customFormat="1"/>
    <row r="463" s="86" customFormat="1"/>
    <row r="464" s="86" customFormat="1"/>
    <row r="465" s="86" customFormat="1"/>
    <row r="466" s="86" customFormat="1"/>
    <row r="467" s="86" customFormat="1"/>
    <row r="468" s="86" customFormat="1"/>
    <row r="469" s="86" customFormat="1"/>
    <row r="470" s="86" customFormat="1"/>
    <row r="471" s="86" customFormat="1"/>
    <row r="472" s="86" customFormat="1"/>
    <row r="473" s="86" customFormat="1"/>
    <row r="474" s="86" customFormat="1"/>
    <row r="475" s="86" customFormat="1"/>
    <row r="476" s="86" customFormat="1"/>
    <row r="477" s="86" customFormat="1"/>
    <row r="478" s="86" customFormat="1"/>
    <row r="479" s="86" customFormat="1"/>
    <row r="480" s="86" customFormat="1"/>
    <row r="481" s="86" customFormat="1"/>
    <row r="482" s="86" customFormat="1"/>
    <row r="483" s="86" customFormat="1"/>
    <row r="484" s="86" customFormat="1"/>
    <row r="485" s="86" customFormat="1"/>
    <row r="486" s="86" customFormat="1"/>
    <row r="487" s="86" customFormat="1"/>
    <row r="488" s="86" customFormat="1"/>
    <row r="489" s="86" customFormat="1"/>
    <row r="490" s="86" customFormat="1"/>
    <row r="491" s="86" customFormat="1"/>
    <row r="492" s="86" customFormat="1"/>
    <row r="493" s="86" customFormat="1"/>
    <row r="494" s="86" customFormat="1"/>
    <row r="495" s="86" customFormat="1"/>
    <row r="496" s="86" customFormat="1"/>
    <row r="497" s="86" customFormat="1"/>
    <row r="498" s="86" customFormat="1"/>
    <row r="499" s="86" customFormat="1"/>
    <row r="500" s="86" customFormat="1"/>
    <row r="501" s="86" customFormat="1"/>
    <row r="502" s="86" customFormat="1"/>
    <row r="503" s="86" customFormat="1"/>
    <row r="504" s="86" customFormat="1"/>
    <row r="505" s="86" customFormat="1"/>
    <row r="506" s="86" customFormat="1"/>
    <row r="507" s="86" customFormat="1"/>
    <row r="508" s="86" customFormat="1"/>
    <row r="509" s="86" customFormat="1"/>
    <row r="510" s="86" customFormat="1"/>
    <row r="511" s="86" customFormat="1"/>
    <row r="512" s="86" customFormat="1"/>
    <row r="513" s="86" customFormat="1"/>
    <row r="514" s="86" customFormat="1"/>
    <row r="515" s="86" customFormat="1"/>
    <row r="516" s="86" customFormat="1"/>
    <row r="517" s="86" customFormat="1"/>
    <row r="518" s="86" customFormat="1"/>
    <row r="519" s="86" customFormat="1"/>
    <row r="520" s="86" customFormat="1"/>
    <row r="521" s="86" customFormat="1"/>
    <row r="522" s="86" customFormat="1"/>
    <row r="523" s="86" customFormat="1"/>
    <row r="524" s="86" customFormat="1"/>
    <row r="525" s="86" customFormat="1"/>
    <row r="526" s="86" customFormat="1"/>
    <row r="527" s="86" customFormat="1"/>
    <row r="528" s="86" customFormat="1"/>
    <row r="529" s="86" customFormat="1"/>
    <row r="530" s="86" customFormat="1"/>
    <row r="531" s="86" customFormat="1"/>
    <row r="532" s="86" customFormat="1"/>
    <row r="533" s="86" customFormat="1"/>
    <row r="534" s="86" customFormat="1"/>
    <row r="535" s="86" customFormat="1"/>
    <row r="536" s="86" customFormat="1"/>
    <row r="537" s="86" customFormat="1"/>
    <row r="538" s="86" customFormat="1"/>
    <row r="539" s="86" customFormat="1"/>
    <row r="540" s="86" customFormat="1"/>
    <row r="541" s="86" customFormat="1"/>
    <row r="542" s="86" customFormat="1"/>
    <row r="543" s="86" customFormat="1"/>
    <row r="544" s="86" customFormat="1"/>
    <row r="545" s="86" customFormat="1"/>
    <row r="546" s="86" customFormat="1"/>
    <row r="547" s="86" customFormat="1"/>
    <row r="548" s="86" customFormat="1"/>
    <row r="549" s="86" customFormat="1"/>
    <row r="550" s="86" customFormat="1"/>
    <row r="551" s="86" customFormat="1"/>
    <row r="552" s="86" customFormat="1"/>
    <row r="553" s="86" customFormat="1"/>
    <row r="554" s="86" customFormat="1"/>
    <row r="555" s="86" customFormat="1"/>
    <row r="556" s="86" customFormat="1"/>
    <row r="557" s="86" customFormat="1"/>
    <row r="558" s="86" customFormat="1"/>
    <row r="559" s="86" customFormat="1"/>
    <row r="560" s="86" customFormat="1"/>
    <row r="561" s="86" customFormat="1"/>
    <row r="562" s="86" customFormat="1"/>
    <row r="563" s="86" customFormat="1"/>
    <row r="564" s="86" customFormat="1"/>
    <row r="565" s="86" customFormat="1"/>
    <row r="566" s="86" customFormat="1"/>
    <row r="567" s="86" customFormat="1"/>
    <row r="568" s="86" customFormat="1"/>
    <row r="569" s="86" customFormat="1"/>
    <row r="570" s="86" customFormat="1"/>
    <row r="571" s="86" customFormat="1"/>
    <row r="572" s="86" customFormat="1"/>
    <row r="573" s="86" customFormat="1"/>
    <row r="574" s="86" customFormat="1"/>
    <row r="575" s="86" customFormat="1"/>
    <row r="576" s="86" customFormat="1"/>
    <row r="577" s="86" customFormat="1"/>
    <row r="578" s="86" customFormat="1"/>
    <row r="579" s="86" customFormat="1"/>
    <row r="580" s="86" customFormat="1"/>
    <row r="581" s="86" customFormat="1"/>
    <row r="582" s="86" customFormat="1"/>
    <row r="583" s="86" customFormat="1"/>
    <row r="584" s="86" customFormat="1"/>
    <row r="585" s="86" customFormat="1"/>
    <row r="586" s="86" customFormat="1"/>
    <row r="587" s="86" customFormat="1"/>
    <row r="588" s="86" customFormat="1"/>
    <row r="589" s="86" customFormat="1"/>
    <row r="590" s="86" customFormat="1"/>
    <row r="591" s="86" customFormat="1"/>
    <row r="592" s="86" customFormat="1"/>
    <row r="593" s="86" customFormat="1"/>
    <row r="594" s="86" customFormat="1"/>
    <row r="595" s="86" customFormat="1"/>
    <row r="596" s="86" customFormat="1"/>
    <row r="597" s="86" customFormat="1"/>
    <row r="598" s="86" customFormat="1"/>
    <row r="599" s="86" customFormat="1"/>
    <row r="600" s="86" customFormat="1"/>
    <row r="601" s="86" customFormat="1"/>
    <row r="602" s="86" customFormat="1"/>
    <row r="603" s="86" customFormat="1"/>
    <row r="604" s="86" customFormat="1"/>
    <row r="605" s="86" customFormat="1"/>
    <row r="606" s="86" customFormat="1"/>
    <row r="607" s="86" customFormat="1"/>
    <row r="608" s="86" customFormat="1"/>
    <row r="609" s="86" customFormat="1"/>
    <row r="610" s="86" customFormat="1"/>
    <row r="611" s="86" customFormat="1"/>
    <row r="612" s="86" customFormat="1"/>
    <row r="613" s="86" customFormat="1"/>
    <row r="614" s="86" customFormat="1"/>
    <row r="615" s="86" customFormat="1"/>
    <row r="616" s="86" customFormat="1"/>
    <row r="617" s="86" customFormat="1"/>
    <row r="618" s="86" customFormat="1"/>
    <row r="619" s="86" customFormat="1"/>
    <row r="620" s="86" customFormat="1"/>
    <row r="621" s="86" customFormat="1"/>
    <row r="622" s="86" customFormat="1"/>
    <row r="623" s="86" customFormat="1"/>
    <row r="624" s="86" customFormat="1"/>
    <row r="625" s="86" customFormat="1"/>
    <row r="626" s="86" customFormat="1"/>
    <row r="627" s="86" customFormat="1"/>
    <row r="628" s="86" customFormat="1"/>
    <row r="629" s="86" customFormat="1"/>
    <row r="630" s="86" customFormat="1"/>
    <row r="631" s="86" customFormat="1"/>
    <row r="632" s="86" customFormat="1"/>
    <row r="633" s="86" customFormat="1"/>
    <row r="634" s="86" customFormat="1"/>
    <row r="635" s="86" customFormat="1"/>
    <row r="636" s="86" customFormat="1"/>
    <row r="637" s="86" customFormat="1"/>
    <row r="638" s="86" customFormat="1"/>
    <row r="639" s="86" customFormat="1"/>
    <row r="640" s="86" customFormat="1"/>
    <row r="641" s="86" customFormat="1"/>
    <row r="642" s="86" customFormat="1"/>
    <row r="643" s="86" customFormat="1"/>
    <row r="644" s="86" customFormat="1"/>
    <row r="645" s="86" customFormat="1"/>
    <row r="646" s="86" customFormat="1"/>
    <row r="647" s="86" customFormat="1"/>
    <row r="648" s="86" customFormat="1"/>
    <row r="649" s="86" customFormat="1"/>
    <row r="650" s="86" customFormat="1"/>
    <row r="651" s="86" customFormat="1"/>
    <row r="652" s="86" customFormat="1"/>
    <row r="653" s="86" customFormat="1"/>
    <row r="654" s="86" customFormat="1"/>
    <row r="655" s="86" customFormat="1"/>
    <row r="656" s="86" customFormat="1"/>
    <row r="657" s="86" customFormat="1"/>
    <row r="658" s="86" customFormat="1"/>
    <row r="659" s="86" customFormat="1"/>
    <row r="660" s="86" customFormat="1"/>
    <row r="661" s="86" customFormat="1"/>
    <row r="662" s="86" customFormat="1"/>
    <row r="663" s="86" customFormat="1"/>
    <row r="664" s="86" customFormat="1"/>
    <row r="665" s="86" customFormat="1"/>
    <row r="666" s="86" customFormat="1"/>
    <row r="667" s="86" customFormat="1"/>
    <row r="668" s="86" customFormat="1"/>
    <row r="669" s="86" customFormat="1"/>
    <row r="670" s="86" customFormat="1"/>
    <row r="671" s="86" customFormat="1"/>
    <row r="672" s="86" customFormat="1"/>
    <row r="673" s="86" customFormat="1"/>
    <row r="674" s="86" customFormat="1"/>
    <row r="675" s="86" customFormat="1"/>
    <row r="676" s="86" customFormat="1"/>
    <row r="677" s="86" customFormat="1"/>
    <row r="678" s="86" customFormat="1"/>
    <row r="679" s="86" customFormat="1"/>
    <row r="680" s="86" customFormat="1"/>
    <row r="681" s="86" customFormat="1"/>
    <row r="682" s="86" customFormat="1"/>
    <row r="683" s="86" customFormat="1"/>
    <row r="684" s="86" customFormat="1"/>
    <row r="685" s="86" customFormat="1"/>
    <row r="686" s="86" customFormat="1"/>
    <row r="687" s="86" customFormat="1"/>
    <row r="688" s="86" customFormat="1"/>
    <row r="689" s="86" customFormat="1"/>
    <row r="690" s="86" customFormat="1"/>
    <row r="691" s="86" customFormat="1"/>
    <row r="692" s="86" customFormat="1"/>
    <row r="693" s="86" customFormat="1"/>
    <row r="694" s="86" customFormat="1"/>
    <row r="695" s="86" customFormat="1"/>
    <row r="696" s="86" customFormat="1"/>
    <row r="697" s="86" customFormat="1"/>
    <row r="698" s="86" customFormat="1"/>
    <row r="699" s="86" customFormat="1"/>
    <row r="700" s="86" customFormat="1"/>
    <row r="701" s="86" customFormat="1"/>
    <row r="702" s="86" customFormat="1"/>
    <row r="703" s="86" customFormat="1"/>
    <row r="704" s="86" customFormat="1"/>
    <row r="705" s="86" customFormat="1"/>
    <row r="706" s="86" customFormat="1"/>
    <row r="707" s="86" customFormat="1"/>
    <row r="708" s="86" customFormat="1"/>
    <row r="709" s="86" customFormat="1"/>
    <row r="710" s="86" customFormat="1"/>
    <row r="711" s="86" customFormat="1"/>
    <row r="712" s="86" customFormat="1"/>
    <row r="713" s="86" customFormat="1"/>
    <row r="714" s="86" customFormat="1"/>
    <row r="715" s="86" customFormat="1"/>
    <row r="716" s="86" customFormat="1"/>
    <row r="717" s="86" customFormat="1"/>
    <row r="718" s="86" customFormat="1"/>
    <row r="719" s="86" customFormat="1"/>
    <row r="720" s="86" customFormat="1"/>
    <row r="721" s="86" customFormat="1"/>
    <row r="722" s="86" customFormat="1"/>
    <row r="723" s="86" customFormat="1"/>
    <row r="724" s="86" customFormat="1"/>
    <row r="725" s="86" customFormat="1"/>
    <row r="726" s="86" customFormat="1"/>
    <row r="727" s="86" customFormat="1"/>
    <row r="728" s="86" customFormat="1"/>
    <row r="729" s="86" customFormat="1"/>
    <row r="730" s="86" customFormat="1"/>
    <row r="731" s="86" customFormat="1"/>
    <row r="732" s="86" customFormat="1"/>
    <row r="733" s="86" customFormat="1"/>
    <row r="734" s="86" customFormat="1"/>
    <row r="735" s="86" customFormat="1"/>
    <row r="736" s="86" customFormat="1"/>
    <row r="737" s="86" customFormat="1"/>
    <row r="738" s="86" customFormat="1"/>
    <row r="739" s="86" customFormat="1"/>
    <row r="740" s="86" customFormat="1"/>
    <row r="741" s="86" customFormat="1"/>
    <row r="742" s="86" customFormat="1"/>
    <row r="743" s="86" customFormat="1"/>
    <row r="744" s="86" customFormat="1"/>
    <row r="745" s="86" customFormat="1"/>
    <row r="746" s="86" customFormat="1"/>
    <row r="747" s="86" customFormat="1"/>
    <row r="748" s="86" customFormat="1"/>
    <row r="749" s="86" customFormat="1"/>
    <row r="750" s="86" customFormat="1"/>
    <row r="751" s="86" customFormat="1"/>
    <row r="752" s="86" customFormat="1"/>
    <row r="753" s="86" customFormat="1"/>
    <row r="754" s="86" customFormat="1"/>
    <row r="755" s="86" customFormat="1"/>
    <row r="756" s="86" customFormat="1"/>
    <row r="757" s="86" customFormat="1"/>
    <row r="758" s="86" customFormat="1"/>
    <row r="759" s="86" customFormat="1"/>
    <row r="760" s="86" customFormat="1"/>
    <row r="761" s="86" customFormat="1"/>
    <row r="762" s="86" customFormat="1"/>
    <row r="763" s="86" customFormat="1"/>
    <row r="764" s="86" customFormat="1"/>
    <row r="765" s="86" customFormat="1"/>
    <row r="766" s="86" customFormat="1"/>
    <row r="767" s="86" customFormat="1"/>
    <row r="768" s="86" customFormat="1"/>
    <row r="769" s="86" customFormat="1"/>
    <row r="770" s="86" customFormat="1"/>
    <row r="771" s="86" customFormat="1"/>
    <row r="772" s="86" customFormat="1"/>
    <row r="773" s="86" customFormat="1"/>
    <row r="774" s="86" customFormat="1"/>
    <row r="775" s="86" customFormat="1"/>
    <row r="776" s="86" customFormat="1"/>
    <row r="777" s="86" customFormat="1"/>
    <row r="778" s="86" customFormat="1"/>
    <row r="779" s="86" customFormat="1"/>
    <row r="780" s="86" customFormat="1"/>
    <row r="781" s="86" customFormat="1"/>
    <row r="782" s="86" customFormat="1"/>
    <row r="783" s="86" customFormat="1"/>
    <row r="784" s="86" customFormat="1"/>
    <row r="785" s="86" customFormat="1"/>
    <row r="786" s="86" customFormat="1"/>
    <row r="787" s="86" customFormat="1"/>
    <row r="788" s="86" customFormat="1"/>
    <row r="789" s="86" customFormat="1"/>
    <row r="790" s="86" customFormat="1"/>
    <row r="791" s="86" customFormat="1"/>
    <row r="792" s="86" customFormat="1"/>
    <row r="793" s="86" customFormat="1"/>
    <row r="794" s="86" customFormat="1"/>
    <row r="795" s="86" customFormat="1"/>
    <row r="796" s="86" customFormat="1"/>
    <row r="797" s="86" customFormat="1"/>
    <row r="798" s="86" customFormat="1"/>
    <row r="799" s="86" customFormat="1"/>
    <row r="800" s="86" customFormat="1"/>
    <row r="801" s="86" customFormat="1"/>
    <row r="802" s="86" customFormat="1"/>
    <row r="803" s="86" customFormat="1"/>
    <row r="804" s="86" customFormat="1"/>
    <row r="805" s="86" customFormat="1"/>
    <row r="806" s="86" customFormat="1"/>
    <row r="807" s="86" customFormat="1"/>
    <row r="808" s="86" customFormat="1"/>
    <row r="809" s="86" customFormat="1"/>
    <row r="810" s="86" customFormat="1"/>
    <row r="811" s="86" customFormat="1"/>
    <row r="812" s="86" customFormat="1"/>
    <row r="813" s="86" customFormat="1"/>
    <row r="814" s="86" customFormat="1"/>
    <row r="815" s="86" customFormat="1"/>
    <row r="816" s="86" customFormat="1"/>
    <row r="817" s="86" customFormat="1"/>
    <row r="818" s="86" customFormat="1"/>
    <row r="819" s="86" customFormat="1"/>
    <row r="820" s="86" customFormat="1"/>
    <row r="821" s="86" customFormat="1"/>
    <row r="822" s="86" customFormat="1"/>
    <row r="823" s="86" customFormat="1"/>
    <row r="824" s="86" customFormat="1"/>
    <row r="825" s="86" customFormat="1"/>
    <row r="826" s="86" customFormat="1"/>
    <row r="827" s="86" customFormat="1"/>
    <row r="828" s="86" customFormat="1"/>
    <row r="829" s="86" customFormat="1"/>
    <row r="830" s="86" customFormat="1"/>
    <row r="831" s="86" customFormat="1"/>
    <row r="832" s="86" customFormat="1"/>
    <row r="833" s="86" customFormat="1"/>
    <row r="834" s="86" customFormat="1"/>
    <row r="835" s="86" customFormat="1"/>
    <row r="836" s="86" customFormat="1"/>
    <row r="837" s="86" customFormat="1"/>
    <row r="838" s="86" customFormat="1"/>
    <row r="839" s="86" customFormat="1"/>
    <row r="840" s="86" customFormat="1"/>
    <row r="841" s="86" customFormat="1"/>
    <row r="842" s="86" customFormat="1"/>
    <row r="843" s="86" customFormat="1"/>
    <row r="844" s="86" customFormat="1"/>
    <row r="845" s="86" customFormat="1"/>
    <row r="846" s="86" customFormat="1"/>
    <row r="847" s="86" customFormat="1"/>
    <row r="848" s="86" customFormat="1"/>
    <row r="849" s="86" customFormat="1"/>
    <row r="850" s="86" customFormat="1"/>
    <row r="851" s="86" customFormat="1"/>
    <row r="852" s="86" customFormat="1"/>
    <row r="853" s="86" customFormat="1"/>
    <row r="854" s="86" customFormat="1"/>
    <row r="855" s="86" customFormat="1"/>
    <row r="856" s="86" customFormat="1"/>
    <row r="857" s="86" customFormat="1"/>
    <row r="858" s="86" customFormat="1"/>
    <row r="859" s="86" customFormat="1"/>
    <row r="860" s="86" customFormat="1"/>
    <row r="861" s="86" customFormat="1"/>
    <row r="862" s="86" customFormat="1"/>
    <row r="863" s="86" customFormat="1"/>
    <row r="864" s="86" customFormat="1"/>
    <row r="865" s="86" customFormat="1"/>
    <row r="866" s="86" customFormat="1"/>
    <row r="867" s="86" customFormat="1"/>
    <row r="868" s="86" customFormat="1"/>
    <row r="869" s="86" customFormat="1"/>
    <row r="870" s="86" customFormat="1"/>
    <row r="871" s="86" customFormat="1"/>
    <row r="872" s="86" customFormat="1"/>
    <row r="873" s="86" customFormat="1"/>
    <row r="874" s="86" customFormat="1"/>
    <row r="875" s="86" customFormat="1"/>
    <row r="876" s="86" customFormat="1"/>
    <row r="877" s="86" customFormat="1"/>
    <row r="878" s="86" customFormat="1"/>
    <row r="879" s="86" customFormat="1"/>
    <row r="880" s="86" customFormat="1"/>
    <row r="881" s="86" customFormat="1"/>
    <row r="882" s="86" customFormat="1"/>
    <row r="883" s="86" customFormat="1"/>
    <row r="884" s="86" customFormat="1"/>
    <row r="885" s="86" customFormat="1"/>
    <row r="886" s="86" customFormat="1"/>
    <row r="887" s="86" customFormat="1"/>
    <row r="888" s="86" customFormat="1"/>
    <row r="889" s="86" customFormat="1"/>
    <row r="890" s="86" customFormat="1"/>
    <row r="891" s="86" customFormat="1"/>
    <row r="892" s="86" customFormat="1"/>
    <row r="893" s="86" customFormat="1"/>
    <row r="894" s="86" customFormat="1"/>
    <row r="895" s="86" customFormat="1"/>
    <row r="896" s="86" customFormat="1"/>
    <row r="897" spans="1:28">
      <c r="E897" s="86"/>
      <c r="G897" s="86"/>
      <c r="I897" s="86"/>
      <c r="L897" s="86"/>
      <c r="Q897" s="86"/>
      <c r="S897" s="86"/>
      <c r="W897" s="86"/>
      <c r="Y897" s="86"/>
      <c r="Z897" s="86"/>
      <c r="AB897" s="86"/>
    </row>
    <row r="898" spans="1:28">
      <c r="E898" s="86"/>
      <c r="G898" s="86"/>
      <c r="I898" s="86"/>
      <c r="L898" s="86"/>
      <c r="Q898" s="86"/>
      <c r="S898" s="86"/>
      <c r="W898" s="86"/>
      <c r="Y898" s="86"/>
      <c r="Z898" s="86"/>
      <c r="AB898" s="86"/>
    </row>
    <row r="899" spans="1:28">
      <c r="E899" s="86"/>
      <c r="G899" s="86"/>
      <c r="I899" s="86"/>
      <c r="L899" s="86"/>
      <c r="Q899" s="86"/>
      <c r="S899" s="86"/>
      <c r="W899" s="86"/>
      <c r="Y899" s="86"/>
      <c r="Z899" s="86"/>
      <c r="AB899" s="86"/>
    </row>
    <row r="900" spans="1:28">
      <c r="A900" s="27"/>
      <c r="C900" s="27"/>
      <c r="K900" s="27"/>
      <c r="M900" s="27"/>
      <c r="O900" s="27"/>
      <c r="T900" s="27"/>
      <c r="U900" s="27"/>
      <c r="V900" s="27"/>
      <c r="X900" s="27"/>
      <c r="AA900" s="27"/>
    </row>
    <row r="901" spans="1:28">
      <c r="A901" s="27"/>
      <c r="C901" s="27"/>
      <c r="K901" s="27"/>
      <c r="M901" s="27"/>
      <c r="O901" s="27"/>
      <c r="T901" s="27"/>
      <c r="U901" s="27"/>
      <c r="V901" s="27"/>
      <c r="X901" s="27"/>
      <c r="AA901" s="27"/>
    </row>
    <row r="902" spans="1:28">
      <c r="A902" s="27"/>
      <c r="C902" s="27"/>
      <c r="K902" s="27"/>
      <c r="M902" s="27"/>
      <c r="O902" s="27"/>
      <c r="T902" s="27"/>
      <c r="U902" s="27"/>
      <c r="V902" s="27"/>
      <c r="X902" s="27"/>
      <c r="AA902" s="27"/>
    </row>
    <row r="903" spans="1:28">
      <c r="A903" s="27"/>
      <c r="C903" s="27"/>
      <c r="K903" s="27"/>
      <c r="M903" s="27"/>
      <c r="O903" s="27"/>
      <c r="T903" s="27"/>
      <c r="U903" s="27"/>
      <c r="V903" s="27"/>
      <c r="X903" s="27"/>
      <c r="AA903" s="27"/>
    </row>
    <row r="904" spans="1:28">
      <c r="A904" s="27"/>
      <c r="C904" s="27"/>
      <c r="K904" s="27"/>
      <c r="M904" s="27"/>
      <c r="O904" s="27"/>
      <c r="T904" s="27"/>
      <c r="U904" s="27"/>
      <c r="V904" s="27"/>
      <c r="X904" s="27"/>
      <c r="AA904" s="27"/>
    </row>
    <row r="905" spans="1:28">
      <c r="A905" s="27"/>
      <c r="C905" s="27"/>
      <c r="K905" s="27"/>
      <c r="M905" s="27"/>
      <c r="O905" s="27"/>
      <c r="T905" s="27"/>
      <c r="U905" s="27"/>
      <c r="V905" s="27"/>
      <c r="X905" s="27"/>
      <c r="AA905" s="27"/>
    </row>
    <row r="906" spans="1:28">
      <c r="A906" s="27"/>
      <c r="C906" s="27"/>
      <c r="K906" s="27"/>
      <c r="M906" s="27"/>
      <c r="O906" s="27"/>
      <c r="T906" s="27"/>
      <c r="U906" s="27"/>
      <c r="V906" s="27"/>
      <c r="X906" s="27"/>
      <c r="AA906" s="27"/>
    </row>
    <row r="907" spans="1:28">
      <c r="A907" s="27"/>
      <c r="C907" s="27"/>
      <c r="K907" s="27"/>
      <c r="M907" s="27"/>
      <c r="O907" s="27"/>
      <c r="T907" s="27"/>
      <c r="U907" s="27"/>
      <c r="V907" s="27"/>
      <c r="X907" s="27"/>
      <c r="AA907" s="27"/>
    </row>
    <row r="908" spans="1:28">
      <c r="A908" s="27"/>
      <c r="C908" s="27"/>
      <c r="K908" s="27"/>
      <c r="M908" s="27"/>
      <c r="O908" s="27"/>
      <c r="T908" s="27"/>
      <c r="U908" s="27"/>
      <c r="V908" s="27"/>
      <c r="X908" s="27"/>
      <c r="AA908" s="27"/>
    </row>
    <row r="909" spans="1:28">
      <c r="A909" s="27"/>
      <c r="C909" s="27"/>
      <c r="K909" s="27"/>
      <c r="M909" s="27"/>
      <c r="O909" s="27"/>
      <c r="T909" s="27"/>
      <c r="U909" s="27"/>
      <c r="V909" s="27"/>
      <c r="X909" s="27"/>
      <c r="AA909" s="27"/>
    </row>
    <row r="910" spans="1:28">
      <c r="A910" s="27"/>
      <c r="C910" s="27"/>
      <c r="K910" s="27"/>
      <c r="M910" s="27"/>
      <c r="O910" s="27"/>
      <c r="T910" s="27"/>
      <c r="U910" s="27"/>
      <c r="V910" s="27"/>
      <c r="X910" s="27"/>
      <c r="AA910" s="27"/>
    </row>
    <row r="911" spans="1:28">
      <c r="A911" s="27"/>
      <c r="C911" s="27"/>
      <c r="K911" s="27"/>
      <c r="M911" s="27"/>
      <c r="O911" s="27"/>
      <c r="T911" s="27"/>
      <c r="U911" s="27"/>
      <c r="V911" s="27"/>
      <c r="X911" s="27"/>
      <c r="AA911" s="27"/>
    </row>
    <row r="912" spans="1:28">
      <c r="A912" s="27"/>
      <c r="C912" s="27"/>
      <c r="K912" s="27"/>
      <c r="M912" s="27"/>
      <c r="O912" s="27"/>
      <c r="T912" s="27"/>
      <c r="U912" s="27"/>
      <c r="V912" s="27"/>
      <c r="X912" s="27"/>
      <c r="AA912" s="27"/>
    </row>
    <row r="913" spans="1:27">
      <c r="A913" s="27"/>
      <c r="C913" s="27"/>
      <c r="K913" s="27"/>
      <c r="M913" s="27"/>
      <c r="O913" s="27"/>
      <c r="T913" s="27"/>
      <c r="U913" s="27"/>
      <c r="V913" s="27"/>
      <c r="X913" s="27"/>
      <c r="AA913" s="27"/>
    </row>
    <row r="914" spans="1:27">
      <c r="A914" s="27"/>
      <c r="C914" s="27"/>
      <c r="K914" s="27"/>
      <c r="M914" s="27"/>
      <c r="O914" s="27"/>
      <c r="T914" s="27"/>
      <c r="U914" s="27"/>
      <c r="V914" s="27"/>
      <c r="X914" s="27"/>
      <c r="AA914" s="27"/>
    </row>
    <row r="915" spans="1:27">
      <c r="A915" s="27"/>
      <c r="C915" s="27"/>
      <c r="K915" s="27"/>
      <c r="M915" s="27"/>
      <c r="O915" s="27"/>
      <c r="T915" s="27"/>
      <c r="U915" s="27"/>
      <c r="V915" s="27"/>
      <c r="X915" s="27"/>
      <c r="AA915" s="27"/>
    </row>
    <row r="916" spans="1:27">
      <c r="A916" s="27"/>
      <c r="C916" s="27"/>
      <c r="K916" s="27"/>
      <c r="M916" s="27"/>
      <c r="O916" s="27"/>
      <c r="T916" s="27"/>
      <c r="U916" s="27"/>
      <c r="V916" s="27"/>
      <c r="X916" s="27"/>
      <c r="AA916" s="27"/>
    </row>
    <row r="917" spans="1:27">
      <c r="A917" s="27"/>
      <c r="C917" s="27"/>
      <c r="K917" s="27"/>
      <c r="M917" s="27"/>
      <c r="O917" s="27"/>
      <c r="T917" s="27"/>
      <c r="U917" s="27"/>
      <c r="V917" s="27"/>
      <c r="X917" s="27"/>
      <c r="AA917" s="27"/>
    </row>
    <row r="918" spans="1:27">
      <c r="A918" s="27"/>
      <c r="C918" s="27"/>
      <c r="K918" s="27"/>
      <c r="M918" s="27"/>
      <c r="O918" s="27"/>
      <c r="T918" s="27"/>
      <c r="U918" s="27"/>
      <c r="V918" s="27"/>
      <c r="X918" s="27"/>
      <c r="AA918" s="27"/>
    </row>
    <row r="919" spans="1:27">
      <c r="A919" s="27"/>
      <c r="C919" s="27"/>
      <c r="K919" s="27"/>
      <c r="M919" s="27"/>
      <c r="O919" s="27"/>
      <c r="T919" s="27"/>
      <c r="U919" s="27"/>
      <c r="V919" s="27"/>
      <c r="X919" s="27"/>
      <c r="AA919" s="27"/>
    </row>
    <row r="920" spans="1:27">
      <c r="A920" s="27"/>
      <c r="C920" s="27"/>
      <c r="K920" s="27"/>
      <c r="M920" s="27"/>
      <c r="O920" s="27"/>
      <c r="T920" s="27"/>
      <c r="U920" s="27"/>
      <c r="V920" s="27"/>
      <c r="X920" s="27"/>
      <c r="AA920" s="27"/>
    </row>
    <row r="921" spans="1:27">
      <c r="A921" s="27"/>
      <c r="C921" s="27"/>
      <c r="K921" s="27"/>
      <c r="M921" s="27"/>
      <c r="O921" s="27"/>
      <c r="T921" s="27"/>
      <c r="U921" s="27"/>
      <c r="V921" s="27"/>
      <c r="X921" s="27"/>
      <c r="AA921" s="27"/>
    </row>
    <row r="922" spans="1:27">
      <c r="A922" s="27"/>
      <c r="C922" s="27"/>
      <c r="K922" s="27"/>
      <c r="M922" s="27"/>
      <c r="O922" s="27"/>
      <c r="T922" s="27"/>
      <c r="U922" s="27"/>
      <c r="V922" s="27"/>
      <c r="X922" s="27"/>
      <c r="AA922" s="27"/>
    </row>
    <row r="923" spans="1:27">
      <c r="A923" s="27"/>
      <c r="C923" s="27"/>
      <c r="K923" s="27"/>
      <c r="M923" s="27"/>
      <c r="O923" s="27"/>
      <c r="T923" s="27"/>
      <c r="U923" s="27"/>
      <c r="V923" s="27"/>
      <c r="X923" s="27"/>
      <c r="AA923" s="27"/>
    </row>
    <row r="924" spans="1:27">
      <c r="A924" s="27"/>
      <c r="C924" s="27"/>
      <c r="K924" s="27"/>
      <c r="M924" s="27"/>
      <c r="O924" s="27"/>
      <c r="T924" s="27"/>
      <c r="U924" s="27"/>
      <c r="V924" s="27"/>
      <c r="X924" s="27"/>
      <c r="AA924" s="27"/>
    </row>
    <row r="925" spans="1:27">
      <c r="A925" s="27"/>
      <c r="C925" s="27"/>
      <c r="K925" s="27"/>
      <c r="M925" s="27"/>
      <c r="O925" s="27"/>
      <c r="T925" s="27"/>
      <c r="U925" s="27"/>
      <c r="V925" s="27"/>
      <c r="X925" s="27"/>
      <c r="AA925" s="27"/>
    </row>
    <row r="926" spans="1:27">
      <c r="A926" s="27"/>
      <c r="C926" s="27"/>
      <c r="K926" s="27"/>
      <c r="M926" s="27"/>
      <c r="O926" s="27"/>
      <c r="T926" s="27"/>
      <c r="U926" s="27"/>
      <c r="V926" s="27"/>
      <c r="X926" s="27"/>
      <c r="AA926" s="27"/>
    </row>
    <row r="927" spans="1:27">
      <c r="A927" s="27"/>
      <c r="C927" s="27"/>
      <c r="K927" s="27"/>
      <c r="M927" s="27"/>
      <c r="O927" s="27"/>
      <c r="T927" s="27"/>
      <c r="U927" s="27"/>
      <c r="V927" s="27"/>
      <c r="X927" s="27"/>
      <c r="AA927" s="27"/>
    </row>
    <row r="928" spans="1:27">
      <c r="A928" s="27"/>
      <c r="C928" s="27"/>
      <c r="K928" s="27"/>
      <c r="M928" s="27"/>
      <c r="O928" s="27"/>
      <c r="T928" s="27"/>
      <c r="U928" s="27"/>
      <c r="V928" s="27"/>
      <c r="X928" s="27"/>
      <c r="AA928" s="27"/>
    </row>
    <row r="929" spans="1:27">
      <c r="A929" s="27"/>
      <c r="C929" s="27"/>
      <c r="K929" s="27"/>
      <c r="M929" s="27"/>
      <c r="O929" s="27"/>
      <c r="T929" s="27"/>
      <c r="U929" s="27"/>
      <c r="V929" s="27"/>
      <c r="X929" s="27"/>
      <c r="AA929" s="27"/>
    </row>
    <row r="930" spans="1:27">
      <c r="A930" s="27"/>
      <c r="C930" s="27"/>
      <c r="K930" s="27"/>
      <c r="M930" s="27"/>
      <c r="O930" s="27"/>
      <c r="T930" s="27"/>
      <c r="U930" s="27"/>
      <c r="V930" s="27"/>
      <c r="X930" s="27"/>
      <c r="AA930" s="27"/>
    </row>
    <row r="931" spans="1:27">
      <c r="A931" s="27"/>
      <c r="C931" s="27"/>
      <c r="K931" s="27"/>
      <c r="M931" s="27"/>
      <c r="O931" s="27"/>
      <c r="T931" s="27"/>
      <c r="U931" s="27"/>
      <c r="V931" s="27"/>
      <c r="X931" s="27"/>
      <c r="AA931" s="27"/>
    </row>
    <row r="932" spans="1:27">
      <c r="A932" s="27"/>
      <c r="C932" s="27"/>
      <c r="K932" s="27"/>
      <c r="M932" s="27"/>
      <c r="O932" s="27"/>
      <c r="T932" s="27"/>
      <c r="U932" s="27"/>
      <c r="V932" s="27"/>
      <c r="X932" s="27"/>
      <c r="AA932" s="27"/>
    </row>
    <row r="933" spans="1:27">
      <c r="A933" s="27"/>
      <c r="C933" s="27"/>
      <c r="K933" s="27"/>
      <c r="M933" s="27"/>
      <c r="O933" s="27"/>
      <c r="T933" s="27"/>
      <c r="U933" s="27"/>
      <c r="V933" s="27"/>
      <c r="X933" s="27"/>
      <c r="AA933" s="27"/>
    </row>
    <row r="934" spans="1:27">
      <c r="A934" s="27"/>
      <c r="C934" s="27"/>
      <c r="K934" s="27"/>
      <c r="M934" s="27"/>
      <c r="O934" s="27"/>
      <c r="T934" s="27"/>
      <c r="U934" s="27"/>
      <c r="V934" s="27"/>
      <c r="X934" s="27"/>
      <c r="AA934" s="27"/>
    </row>
    <row r="935" spans="1:27">
      <c r="A935" s="27"/>
      <c r="C935" s="27"/>
      <c r="K935" s="27"/>
      <c r="M935" s="27"/>
      <c r="O935" s="27"/>
      <c r="T935" s="27"/>
      <c r="U935" s="27"/>
      <c r="V935" s="27"/>
      <c r="X935" s="27"/>
      <c r="AA935" s="27"/>
    </row>
    <row r="936" spans="1:27">
      <c r="A936" s="27"/>
      <c r="C936" s="27"/>
      <c r="K936" s="27"/>
      <c r="M936" s="27"/>
      <c r="O936" s="27"/>
      <c r="T936" s="27"/>
      <c r="U936" s="27"/>
      <c r="V936" s="27"/>
      <c r="X936" s="27"/>
      <c r="AA936" s="27"/>
    </row>
    <row r="937" spans="1:27">
      <c r="A937" s="27"/>
      <c r="C937" s="27"/>
      <c r="K937" s="27"/>
      <c r="M937" s="27"/>
      <c r="O937" s="27"/>
      <c r="T937" s="27"/>
      <c r="U937" s="27"/>
      <c r="V937" s="27"/>
      <c r="X937" s="27"/>
      <c r="AA937" s="27"/>
    </row>
    <row r="938" spans="1:27">
      <c r="A938" s="27"/>
      <c r="C938" s="27"/>
      <c r="K938" s="27"/>
      <c r="M938" s="27"/>
      <c r="O938" s="27"/>
      <c r="T938" s="27"/>
      <c r="U938" s="27"/>
      <c r="V938" s="27"/>
      <c r="X938" s="27"/>
      <c r="AA938" s="27"/>
    </row>
    <row r="939" spans="1:27">
      <c r="A939" s="27"/>
      <c r="C939" s="27"/>
      <c r="K939" s="27"/>
      <c r="M939" s="27"/>
      <c r="O939" s="27"/>
      <c r="T939" s="27"/>
      <c r="U939" s="27"/>
      <c r="V939" s="27"/>
      <c r="X939" s="27"/>
      <c r="AA939" s="27"/>
    </row>
    <row r="940" spans="1:27">
      <c r="A940" s="27"/>
      <c r="C940" s="27"/>
      <c r="K940" s="27"/>
      <c r="M940" s="27"/>
      <c r="O940" s="27"/>
      <c r="T940" s="27"/>
      <c r="U940" s="27"/>
      <c r="V940" s="27"/>
      <c r="X940" s="27"/>
      <c r="AA940" s="27"/>
    </row>
    <row r="941" spans="1:27">
      <c r="A941" s="27"/>
      <c r="C941" s="27"/>
      <c r="K941" s="27"/>
      <c r="M941" s="27"/>
      <c r="O941" s="27"/>
      <c r="T941" s="27"/>
      <c r="U941" s="27"/>
      <c r="V941" s="27"/>
      <c r="X941" s="27"/>
      <c r="AA941" s="27"/>
    </row>
    <row r="942" spans="1:27">
      <c r="A942" s="27"/>
      <c r="C942" s="27"/>
      <c r="K942" s="27"/>
      <c r="M942" s="27"/>
      <c r="O942" s="27"/>
      <c r="T942" s="27"/>
      <c r="U942" s="27"/>
      <c r="V942" s="27"/>
      <c r="X942" s="27"/>
      <c r="AA942" s="27"/>
    </row>
    <row r="943" spans="1:27">
      <c r="A943" s="27"/>
      <c r="C943" s="27"/>
      <c r="K943" s="27"/>
      <c r="M943" s="27"/>
      <c r="O943" s="27"/>
      <c r="T943" s="27"/>
      <c r="U943" s="27"/>
      <c r="V943" s="27"/>
      <c r="X943" s="27"/>
      <c r="AA943" s="27"/>
    </row>
    <row r="944" spans="1:27">
      <c r="A944" s="27"/>
      <c r="C944" s="27"/>
      <c r="K944" s="27"/>
      <c r="M944" s="27"/>
      <c r="O944" s="27"/>
      <c r="T944" s="27"/>
      <c r="U944" s="27"/>
      <c r="V944" s="27"/>
      <c r="X944" s="27"/>
      <c r="AA944" s="27"/>
    </row>
    <row r="945" spans="1:27">
      <c r="A945" s="27"/>
      <c r="C945" s="27"/>
      <c r="K945" s="27"/>
      <c r="M945" s="27"/>
      <c r="O945" s="27"/>
      <c r="T945" s="27"/>
      <c r="U945" s="27"/>
      <c r="V945" s="27"/>
      <c r="X945" s="27"/>
      <c r="AA945" s="27"/>
    </row>
    <row r="946" spans="1:27">
      <c r="A946" s="27"/>
      <c r="C946" s="27"/>
      <c r="K946" s="27"/>
      <c r="M946" s="27"/>
      <c r="O946" s="27"/>
      <c r="T946" s="27"/>
      <c r="U946" s="27"/>
      <c r="V946" s="27"/>
      <c r="X946" s="27"/>
      <c r="AA946" s="27"/>
    </row>
    <row r="947" spans="1:27">
      <c r="A947" s="27"/>
      <c r="C947" s="27"/>
      <c r="K947" s="27"/>
      <c r="M947" s="27"/>
      <c r="O947" s="27"/>
      <c r="T947" s="27"/>
      <c r="U947" s="27"/>
      <c r="V947" s="27"/>
      <c r="X947" s="27"/>
      <c r="AA947" s="27"/>
    </row>
    <row r="948" spans="1:27">
      <c r="A948" s="27"/>
      <c r="C948" s="27"/>
      <c r="K948" s="27"/>
      <c r="M948" s="27"/>
      <c r="O948" s="27"/>
      <c r="T948" s="27"/>
      <c r="U948" s="27"/>
      <c r="V948" s="27"/>
      <c r="X948" s="27"/>
      <c r="AA948" s="27"/>
    </row>
    <row r="949" spans="1:27">
      <c r="A949" s="27"/>
      <c r="C949" s="27"/>
      <c r="K949" s="27"/>
      <c r="M949" s="27"/>
      <c r="O949" s="27"/>
      <c r="T949" s="27"/>
      <c r="U949" s="27"/>
      <c r="V949" s="27"/>
      <c r="X949" s="27"/>
      <c r="AA949" s="27"/>
    </row>
    <row r="950" spans="1:27">
      <c r="A950" s="27"/>
      <c r="C950" s="27"/>
      <c r="K950" s="27"/>
      <c r="M950" s="27"/>
      <c r="O950" s="27"/>
      <c r="T950" s="27"/>
      <c r="U950" s="27"/>
      <c r="V950" s="27"/>
      <c r="X950" s="27"/>
      <c r="AA950" s="27"/>
    </row>
    <row r="951" spans="1:27">
      <c r="A951" s="27"/>
      <c r="C951" s="27"/>
      <c r="K951" s="27"/>
      <c r="M951" s="27"/>
      <c r="O951" s="27"/>
      <c r="T951" s="27"/>
      <c r="U951" s="27"/>
      <c r="V951" s="27"/>
      <c r="X951" s="27"/>
      <c r="AA951" s="27"/>
    </row>
    <row r="952" spans="1:27">
      <c r="A952" s="27"/>
      <c r="C952" s="27"/>
      <c r="K952" s="27"/>
      <c r="M952" s="27"/>
      <c r="O952" s="27"/>
      <c r="T952" s="27"/>
      <c r="U952" s="27"/>
      <c r="V952" s="27"/>
      <c r="X952" s="27"/>
      <c r="AA952" s="27"/>
    </row>
    <row r="953" spans="1:27">
      <c r="A953" s="27"/>
      <c r="C953" s="27"/>
      <c r="K953" s="27"/>
      <c r="M953" s="27"/>
      <c r="O953" s="27"/>
      <c r="T953" s="27"/>
      <c r="U953" s="27"/>
      <c r="V953" s="27"/>
      <c r="X953" s="27"/>
      <c r="AA953" s="27"/>
    </row>
    <row r="954" spans="1:27">
      <c r="A954" s="27"/>
      <c r="C954" s="27"/>
      <c r="K954" s="27"/>
      <c r="M954" s="27"/>
      <c r="O954" s="27"/>
      <c r="T954" s="27"/>
      <c r="U954" s="27"/>
      <c r="V954" s="27"/>
      <c r="X954" s="27"/>
      <c r="AA954" s="27"/>
    </row>
    <row r="955" spans="1:27">
      <c r="A955" s="27"/>
      <c r="C955" s="27"/>
      <c r="K955" s="27"/>
      <c r="M955" s="27"/>
      <c r="O955" s="27"/>
      <c r="T955" s="27"/>
      <c r="U955" s="27"/>
      <c r="V955" s="27"/>
      <c r="X955" s="27"/>
      <c r="AA955" s="27"/>
    </row>
    <row r="956" spans="1:27">
      <c r="A956" s="27"/>
      <c r="C956" s="27"/>
      <c r="K956" s="27"/>
      <c r="M956" s="27"/>
      <c r="O956" s="27"/>
      <c r="T956" s="27"/>
      <c r="U956" s="27"/>
      <c r="V956" s="27"/>
      <c r="X956" s="27"/>
      <c r="AA956" s="27"/>
    </row>
    <row r="957" spans="1:27">
      <c r="A957" s="27"/>
      <c r="C957" s="27"/>
      <c r="K957" s="27"/>
      <c r="M957" s="27"/>
      <c r="O957" s="27"/>
      <c r="T957" s="27"/>
      <c r="U957" s="27"/>
      <c r="V957" s="27"/>
      <c r="X957" s="27"/>
      <c r="AA957" s="27"/>
    </row>
    <row r="958" spans="1:27">
      <c r="A958" s="27"/>
      <c r="C958" s="27"/>
      <c r="K958" s="27"/>
      <c r="M958" s="27"/>
      <c r="O958" s="27"/>
      <c r="T958" s="27"/>
      <c r="U958" s="27"/>
      <c r="V958" s="27"/>
      <c r="X958" s="27"/>
      <c r="AA958" s="27"/>
    </row>
    <row r="959" spans="1:27">
      <c r="A959" s="27"/>
      <c r="C959" s="27"/>
      <c r="K959" s="27"/>
      <c r="M959" s="27"/>
      <c r="O959" s="27"/>
      <c r="T959" s="27"/>
      <c r="U959" s="27"/>
      <c r="V959" s="27"/>
      <c r="X959" s="27"/>
      <c r="AA959" s="27"/>
    </row>
    <row r="960" spans="1:27">
      <c r="A960" s="27"/>
      <c r="C960" s="27"/>
      <c r="K960" s="27"/>
      <c r="M960" s="27"/>
      <c r="O960" s="27"/>
      <c r="T960" s="27"/>
      <c r="U960" s="27"/>
      <c r="V960" s="27"/>
      <c r="X960" s="27"/>
      <c r="AA960" s="27"/>
    </row>
    <row r="961" spans="1:27">
      <c r="A961" s="27"/>
      <c r="C961" s="27"/>
      <c r="K961" s="27"/>
      <c r="M961" s="27"/>
      <c r="O961" s="27"/>
      <c r="T961" s="27"/>
      <c r="U961" s="27"/>
      <c r="V961" s="27"/>
      <c r="X961" s="27"/>
      <c r="AA961" s="27"/>
    </row>
    <row r="962" spans="1:27">
      <c r="A962" s="27"/>
      <c r="C962" s="27"/>
      <c r="K962" s="27"/>
      <c r="M962" s="27"/>
      <c r="O962" s="27"/>
      <c r="T962" s="27"/>
      <c r="U962" s="27"/>
      <c r="V962" s="27"/>
      <c r="X962" s="27"/>
      <c r="AA962" s="27"/>
    </row>
    <row r="963" spans="1:27">
      <c r="A963" s="27"/>
      <c r="C963" s="27"/>
      <c r="K963" s="27"/>
      <c r="M963" s="27"/>
      <c r="O963" s="27"/>
      <c r="T963" s="27"/>
      <c r="U963" s="27"/>
      <c r="V963" s="27"/>
      <c r="X963" s="27"/>
      <c r="AA963" s="27"/>
    </row>
    <row r="964" spans="1:27">
      <c r="A964" s="27"/>
      <c r="C964" s="27"/>
      <c r="K964" s="27"/>
      <c r="M964" s="27"/>
      <c r="O964" s="27"/>
      <c r="T964" s="27"/>
      <c r="U964" s="27"/>
      <c r="V964" s="27"/>
      <c r="X964" s="27"/>
      <c r="AA964" s="27"/>
    </row>
    <row r="965" spans="1:27">
      <c r="A965" s="27"/>
      <c r="C965" s="27"/>
      <c r="K965" s="27"/>
      <c r="M965" s="27"/>
      <c r="O965" s="27"/>
      <c r="T965" s="27"/>
      <c r="U965" s="27"/>
      <c r="V965" s="27"/>
      <c r="X965" s="27"/>
      <c r="AA965" s="27"/>
    </row>
    <row r="966" spans="1:27">
      <c r="A966" s="27"/>
      <c r="C966" s="27"/>
      <c r="K966" s="27"/>
      <c r="M966" s="27"/>
      <c r="O966" s="27"/>
      <c r="T966" s="27"/>
      <c r="U966" s="27"/>
      <c r="V966" s="27"/>
      <c r="X966" s="27"/>
      <c r="AA966" s="27"/>
    </row>
    <row r="967" spans="1:27">
      <c r="A967" s="27"/>
      <c r="C967" s="27"/>
      <c r="K967" s="27"/>
      <c r="M967" s="27"/>
      <c r="O967" s="27"/>
      <c r="T967" s="27"/>
      <c r="U967" s="27"/>
      <c r="V967" s="27"/>
      <c r="X967" s="27"/>
      <c r="AA967" s="27"/>
    </row>
    <row r="968" spans="1:27">
      <c r="A968" s="27"/>
      <c r="C968" s="27"/>
      <c r="K968" s="27"/>
      <c r="M968" s="27"/>
      <c r="O968" s="27"/>
      <c r="T968" s="27"/>
      <c r="U968" s="27"/>
      <c r="V968" s="27"/>
      <c r="X968" s="27"/>
      <c r="AA968" s="27"/>
    </row>
    <row r="969" spans="1:27">
      <c r="A969" s="27"/>
      <c r="C969" s="27"/>
      <c r="K969" s="27"/>
      <c r="M969" s="27"/>
      <c r="O969" s="27"/>
      <c r="T969" s="27"/>
      <c r="U969" s="27"/>
      <c r="V969" s="27"/>
      <c r="X969" s="27"/>
      <c r="AA969" s="27"/>
    </row>
    <row r="970" spans="1:27">
      <c r="A970" s="27"/>
      <c r="C970" s="27"/>
      <c r="K970" s="27"/>
      <c r="M970" s="27"/>
      <c r="O970" s="27"/>
      <c r="T970" s="27"/>
      <c r="U970" s="27"/>
      <c r="V970" s="27"/>
      <c r="X970" s="27"/>
      <c r="AA970" s="27"/>
    </row>
    <row r="971" spans="1:27">
      <c r="A971" s="27"/>
      <c r="C971" s="27"/>
      <c r="K971" s="27"/>
      <c r="M971" s="27"/>
      <c r="O971" s="27"/>
      <c r="T971" s="27"/>
      <c r="U971" s="27"/>
      <c r="V971" s="27"/>
      <c r="X971" s="27"/>
      <c r="AA971" s="27"/>
    </row>
    <row r="972" spans="1:27">
      <c r="A972" s="27"/>
      <c r="C972" s="27"/>
      <c r="K972" s="27"/>
      <c r="M972" s="27"/>
      <c r="O972" s="27"/>
      <c r="T972" s="27"/>
      <c r="U972" s="27"/>
      <c r="V972" s="27"/>
      <c r="X972" s="27"/>
      <c r="AA972" s="27"/>
    </row>
    <row r="973" spans="1:27">
      <c r="A973" s="27"/>
      <c r="C973" s="27"/>
      <c r="K973" s="27"/>
      <c r="M973" s="27"/>
      <c r="O973" s="27"/>
      <c r="T973" s="27"/>
      <c r="U973" s="27"/>
      <c r="V973" s="27"/>
      <c r="X973" s="27"/>
      <c r="AA973" s="27"/>
    </row>
    <row r="974" spans="1:27">
      <c r="A974" s="27"/>
      <c r="C974" s="27"/>
      <c r="K974" s="27"/>
      <c r="M974" s="27"/>
      <c r="O974" s="27"/>
      <c r="T974" s="27"/>
      <c r="U974" s="27"/>
      <c r="V974" s="27"/>
      <c r="X974" s="27"/>
      <c r="AA974" s="27"/>
    </row>
    <row r="975" spans="1:27">
      <c r="A975" s="27"/>
      <c r="C975" s="27"/>
      <c r="K975" s="27"/>
      <c r="M975" s="27"/>
      <c r="O975" s="27"/>
      <c r="T975" s="27"/>
      <c r="U975" s="27"/>
      <c r="V975" s="27"/>
      <c r="X975" s="27"/>
      <c r="AA975" s="27"/>
    </row>
    <row r="976" spans="1:27">
      <c r="A976" s="27"/>
      <c r="C976" s="27"/>
      <c r="K976" s="27"/>
      <c r="M976" s="27"/>
      <c r="O976" s="27"/>
      <c r="T976" s="27"/>
      <c r="U976" s="27"/>
      <c r="V976" s="27"/>
      <c r="X976" s="27"/>
      <c r="AA976" s="27"/>
    </row>
    <row r="977" spans="1:27">
      <c r="A977" s="27"/>
      <c r="C977" s="27"/>
      <c r="K977" s="27"/>
      <c r="M977" s="27"/>
      <c r="O977" s="27"/>
      <c r="T977" s="27"/>
      <c r="U977" s="27"/>
      <c r="V977" s="27"/>
      <c r="X977" s="27"/>
      <c r="AA977" s="27"/>
    </row>
    <row r="978" spans="1:27">
      <c r="A978" s="27"/>
      <c r="C978" s="27"/>
      <c r="K978" s="27"/>
      <c r="M978" s="27"/>
      <c r="O978" s="27"/>
      <c r="T978" s="27"/>
      <c r="U978" s="27"/>
      <c r="V978" s="27"/>
      <c r="X978" s="27"/>
      <c r="AA978" s="27"/>
    </row>
    <row r="979" spans="1:27">
      <c r="A979" s="27"/>
      <c r="C979" s="27"/>
      <c r="K979" s="27"/>
      <c r="M979" s="27"/>
      <c r="O979" s="27"/>
      <c r="T979" s="27"/>
      <c r="U979" s="27"/>
      <c r="V979" s="27"/>
      <c r="X979" s="27"/>
      <c r="AA979" s="27"/>
    </row>
    <row r="980" spans="1:27">
      <c r="A980" s="27"/>
      <c r="C980" s="27"/>
      <c r="K980" s="27"/>
      <c r="M980" s="27"/>
      <c r="O980" s="27"/>
      <c r="T980" s="27"/>
      <c r="U980" s="27"/>
      <c r="V980" s="27"/>
      <c r="X980" s="27"/>
      <c r="AA980" s="27"/>
    </row>
    <row r="981" spans="1:27">
      <c r="A981" s="27"/>
      <c r="C981" s="27"/>
      <c r="K981" s="27"/>
      <c r="M981" s="27"/>
      <c r="O981" s="27"/>
      <c r="T981" s="27"/>
      <c r="U981" s="27"/>
      <c r="V981" s="27"/>
      <c r="X981" s="27"/>
      <c r="AA981" s="27"/>
    </row>
    <row r="982" spans="1:27">
      <c r="A982" s="27"/>
      <c r="C982" s="27"/>
      <c r="K982" s="27"/>
      <c r="M982" s="27"/>
      <c r="O982" s="27"/>
      <c r="T982" s="27"/>
      <c r="U982" s="27"/>
      <c r="V982" s="27"/>
      <c r="X982" s="27"/>
      <c r="AA982" s="27"/>
    </row>
    <row r="983" spans="1:27">
      <c r="A983" s="27"/>
      <c r="C983" s="27"/>
      <c r="K983" s="27"/>
      <c r="M983" s="27"/>
      <c r="O983" s="27"/>
      <c r="T983" s="27"/>
      <c r="U983" s="27"/>
      <c r="V983" s="27"/>
      <c r="X983" s="27"/>
      <c r="AA983" s="27"/>
    </row>
    <row r="984" spans="1:27">
      <c r="A984" s="27"/>
      <c r="C984" s="27"/>
      <c r="K984" s="27"/>
      <c r="M984" s="27"/>
      <c r="O984" s="27"/>
      <c r="T984" s="27"/>
      <c r="U984" s="27"/>
      <c r="V984" s="27"/>
      <c r="X984" s="27"/>
      <c r="AA984" s="27"/>
    </row>
    <row r="985" spans="1:27">
      <c r="A985" s="27"/>
      <c r="C985" s="27"/>
      <c r="K985" s="27"/>
      <c r="M985" s="27"/>
      <c r="O985" s="27"/>
      <c r="T985" s="27"/>
      <c r="U985" s="27"/>
      <c r="V985" s="27"/>
      <c r="X985" s="27"/>
      <c r="AA985" s="27"/>
    </row>
    <row r="986" spans="1:27">
      <c r="A986" s="27"/>
      <c r="C986" s="27"/>
      <c r="K986" s="27"/>
      <c r="M986" s="27"/>
      <c r="O986" s="27"/>
      <c r="T986" s="27"/>
      <c r="U986" s="27"/>
      <c r="V986" s="27"/>
      <c r="X986" s="27"/>
      <c r="AA986" s="27"/>
    </row>
    <row r="987" spans="1:27">
      <c r="A987" s="27"/>
      <c r="C987" s="27"/>
      <c r="K987" s="27"/>
      <c r="M987" s="27"/>
      <c r="O987" s="27"/>
      <c r="T987" s="27"/>
      <c r="U987" s="27"/>
      <c r="V987" s="27"/>
      <c r="X987" s="27"/>
      <c r="AA987" s="27"/>
    </row>
    <row r="988" spans="1:27">
      <c r="A988" s="27"/>
      <c r="C988" s="27"/>
      <c r="K988" s="27"/>
      <c r="M988" s="27"/>
      <c r="O988" s="27"/>
      <c r="T988" s="27"/>
      <c r="U988" s="27"/>
      <c r="V988" s="27"/>
      <c r="X988" s="27"/>
      <c r="AA988" s="27"/>
    </row>
    <row r="989" spans="1:27">
      <c r="A989" s="27"/>
      <c r="C989" s="27"/>
      <c r="K989" s="27"/>
      <c r="M989" s="27"/>
      <c r="O989" s="27"/>
      <c r="T989" s="27"/>
      <c r="U989" s="27"/>
      <c r="V989" s="27"/>
      <c r="X989" s="27"/>
      <c r="AA989" s="27"/>
    </row>
    <row r="990" spans="1:27">
      <c r="A990" s="27"/>
      <c r="C990" s="27"/>
      <c r="K990" s="27"/>
      <c r="M990" s="27"/>
      <c r="O990" s="27"/>
      <c r="T990" s="27"/>
      <c r="U990" s="27"/>
      <c r="V990" s="27"/>
      <c r="X990" s="27"/>
      <c r="AA990" s="27"/>
    </row>
    <row r="991" spans="1:27">
      <c r="A991" s="27"/>
      <c r="C991" s="27"/>
      <c r="K991" s="27"/>
      <c r="M991" s="27"/>
      <c r="O991" s="27"/>
      <c r="T991" s="27"/>
      <c r="U991" s="27"/>
      <c r="V991" s="27"/>
      <c r="X991" s="27"/>
      <c r="AA991" s="27"/>
    </row>
    <row r="992" spans="1:27">
      <c r="A992" s="27"/>
      <c r="C992" s="27"/>
      <c r="K992" s="27"/>
      <c r="M992" s="27"/>
      <c r="O992" s="27"/>
      <c r="T992" s="27"/>
      <c r="U992" s="27"/>
      <c r="V992" s="27"/>
      <c r="X992" s="27"/>
      <c r="AA992" s="27"/>
    </row>
    <row r="993" spans="1:27">
      <c r="A993" s="27"/>
      <c r="C993" s="27"/>
      <c r="K993" s="27"/>
      <c r="M993" s="27"/>
      <c r="O993" s="27"/>
      <c r="T993" s="27"/>
      <c r="U993" s="27"/>
      <c r="V993" s="27"/>
      <c r="X993" s="27"/>
      <c r="AA993" s="27"/>
    </row>
    <row r="994" spans="1:27">
      <c r="A994" s="27"/>
      <c r="C994" s="27"/>
      <c r="K994" s="27"/>
      <c r="M994" s="27"/>
      <c r="O994" s="27"/>
      <c r="T994" s="27"/>
      <c r="U994" s="27"/>
      <c r="V994" s="27"/>
      <c r="X994" s="27"/>
      <c r="AA994" s="27"/>
    </row>
    <row r="995" spans="1:27">
      <c r="A995" s="27"/>
      <c r="C995" s="27"/>
      <c r="K995" s="27"/>
      <c r="M995" s="27"/>
      <c r="O995" s="27"/>
      <c r="T995" s="27"/>
      <c r="U995" s="27"/>
      <c r="V995" s="27"/>
      <c r="X995" s="27"/>
      <c r="AA995" s="27"/>
    </row>
    <row r="996" spans="1:27">
      <c r="A996" s="27"/>
      <c r="C996" s="27"/>
      <c r="K996" s="27"/>
      <c r="M996" s="27"/>
      <c r="O996" s="27"/>
      <c r="T996" s="27"/>
      <c r="U996" s="27"/>
      <c r="V996" s="27"/>
      <c r="X996" s="27"/>
      <c r="AA996" s="27"/>
    </row>
    <row r="997" spans="1:27">
      <c r="A997" s="27"/>
      <c r="C997" s="27"/>
      <c r="K997" s="27"/>
      <c r="M997" s="27"/>
      <c r="O997" s="27"/>
      <c r="T997" s="27"/>
      <c r="U997" s="27"/>
      <c r="V997" s="27"/>
      <c r="X997" s="27"/>
      <c r="AA997" s="27"/>
    </row>
    <row r="998" spans="1:27">
      <c r="A998" s="27"/>
      <c r="C998" s="27"/>
      <c r="K998" s="27"/>
      <c r="M998" s="27"/>
      <c r="O998" s="27"/>
      <c r="T998" s="27"/>
      <c r="U998" s="27"/>
      <c r="V998" s="27"/>
      <c r="X998" s="27"/>
      <c r="AA998" s="27"/>
    </row>
    <row r="999" spans="1:27">
      <c r="A999" s="27"/>
      <c r="C999" s="27"/>
      <c r="K999" s="27"/>
      <c r="M999" s="27"/>
      <c r="O999" s="27"/>
      <c r="T999" s="27"/>
      <c r="U999" s="27"/>
      <c r="V999" s="27"/>
      <c r="X999" s="27"/>
      <c r="AA999" s="27"/>
    </row>
    <row r="1000" spans="1:27">
      <c r="A1000" s="27"/>
      <c r="C1000" s="27"/>
      <c r="K1000" s="27"/>
      <c r="M1000" s="27"/>
      <c r="O1000" s="27"/>
      <c r="T1000" s="27"/>
      <c r="U1000" s="27"/>
      <c r="V1000" s="27"/>
      <c r="X1000" s="27"/>
      <c r="AA1000" s="27"/>
    </row>
    <row r="1001" spans="1:27">
      <c r="A1001" s="27"/>
      <c r="C1001" s="27"/>
      <c r="K1001" s="27"/>
      <c r="M1001" s="27"/>
      <c r="O1001" s="27"/>
      <c r="T1001" s="27"/>
      <c r="U1001" s="27"/>
      <c r="V1001" s="27"/>
      <c r="X1001" s="27"/>
      <c r="AA1001" s="27"/>
    </row>
    <row r="1002" spans="1:27">
      <c r="A1002" s="27"/>
      <c r="C1002" s="27"/>
      <c r="K1002" s="27"/>
      <c r="M1002" s="27"/>
      <c r="O1002" s="27"/>
      <c r="T1002" s="27"/>
      <c r="U1002" s="27"/>
      <c r="V1002" s="27"/>
      <c r="X1002" s="27"/>
      <c r="AA1002" s="27"/>
    </row>
    <row r="1003" spans="1:27">
      <c r="A1003" s="27"/>
      <c r="C1003" s="27"/>
      <c r="K1003" s="27"/>
      <c r="M1003" s="27"/>
      <c r="O1003" s="27"/>
      <c r="T1003" s="27"/>
      <c r="U1003" s="27"/>
      <c r="V1003" s="27"/>
      <c r="X1003" s="27"/>
      <c r="AA1003" s="27"/>
    </row>
    <row r="1004" spans="1:27">
      <c r="A1004" s="27"/>
      <c r="C1004" s="27"/>
      <c r="K1004" s="27"/>
      <c r="M1004" s="27"/>
      <c r="O1004" s="27"/>
      <c r="T1004" s="27"/>
      <c r="U1004" s="27"/>
      <c r="V1004" s="27"/>
      <c r="X1004" s="27"/>
      <c r="AA1004" s="27"/>
    </row>
    <row r="1005" spans="1:27">
      <c r="A1005" s="27"/>
      <c r="C1005" s="27"/>
      <c r="K1005" s="27"/>
      <c r="M1005" s="27"/>
      <c r="O1005" s="27"/>
      <c r="T1005" s="27"/>
      <c r="U1005" s="27"/>
      <c r="V1005" s="27"/>
      <c r="X1005" s="27"/>
      <c r="AA1005" s="27"/>
    </row>
    <row r="1006" spans="1:27">
      <c r="A1006" s="27"/>
      <c r="C1006" s="27"/>
      <c r="K1006" s="27"/>
      <c r="M1006" s="27"/>
      <c r="O1006" s="27"/>
      <c r="T1006" s="27"/>
      <c r="U1006" s="27"/>
      <c r="V1006" s="27"/>
      <c r="X1006" s="27"/>
      <c r="AA1006" s="27"/>
    </row>
    <row r="1007" spans="1:27">
      <c r="A1007" s="27"/>
      <c r="C1007" s="27"/>
      <c r="K1007" s="27"/>
      <c r="M1007" s="27"/>
      <c r="O1007" s="27"/>
      <c r="T1007" s="27"/>
      <c r="U1007" s="27"/>
      <c r="V1007" s="27"/>
      <c r="X1007" s="27"/>
      <c r="AA1007" s="27"/>
    </row>
    <row r="1008" spans="1:27">
      <c r="A1008" s="27"/>
      <c r="C1008" s="27"/>
      <c r="K1008" s="27"/>
      <c r="M1008" s="27"/>
      <c r="O1008" s="27"/>
      <c r="T1008" s="27"/>
      <c r="U1008" s="27"/>
      <c r="V1008" s="27"/>
      <c r="X1008" s="27"/>
      <c r="AA1008" s="27"/>
    </row>
    <row r="1009" spans="1:27">
      <c r="A1009" s="27"/>
      <c r="C1009" s="27"/>
      <c r="K1009" s="27"/>
      <c r="M1009" s="27"/>
      <c r="O1009" s="27"/>
      <c r="T1009" s="27"/>
      <c r="U1009" s="27"/>
      <c r="V1009" s="27"/>
      <c r="X1009" s="27"/>
      <c r="AA1009" s="27"/>
    </row>
    <row r="1010" spans="1:27">
      <c r="A1010" s="27"/>
      <c r="C1010" s="27"/>
      <c r="K1010" s="27"/>
      <c r="M1010" s="27"/>
      <c r="O1010" s="27"/>
      <c r="T1010" s="27"/>
      <c r="U1010" s="27"/>
      <c r="V1010" s="27"/>
      <c r="X1010" s="27"/>
      <c r="AA1010" s="27"/>
    </row>
    <row r="1011" spans="1:27">
      <c r="A1011" s="27"/>
      <c r="C1011" s="27"/>
      <c r="K1011" s="27"/>
      <c r="M1011" s="27"/>
      <c r="O1011" s="27"/>
      <c r="T1011" s="27"/>
      <c r="U1011" s="27"/>
      <c r="V1011" s="27"/>
      <c r="X1011" s="27"/>
      <c r="AA1011" s="27"/>
    </row>
    <row r="1012" spans="1:27">
      <c r="A1012" s="27"/>
      <c r="C1012" s="27"/>
      <c r="K1012" s="27"/>
      <c r="M1012" s="27"/>
      <c r="O1012" s="27"/>
      <c r="T1012" s="27"/>
      <c r="U1012" s="27"/>
      <c r="V1012" s="27"/>
      <c r="X1012" s="27"/>
      <c r="AA1012" s="27"/>
    </row>
    <row r="1013" spans="1:27">
      <c r="A1013" s="27"/>
      <c r="C1013" s="27"/>
      <c r="K1013" s="27"/>
      <c r="M1013" s="27"/>
      <c r="O1013" s="27"/>
      <c r="T1013" s="27"/>
      <c r="U1013" s="27"/>
      <c r="V1013" s="27"/>
      <c r="X1013" s="27"/>
      <c r="AA1013" s="27"/>
    </row>
    <row r="1014" spans="1:27">
      <c r="A1014" s="27"/>
      <c r="C1014" s="27"/>
      <c r="K1014" s="27"/>
      <c r="M1014" s="27"/>
      <c r="O1014" s="27"/>
      <c r="T1014" s="27"/>
      <c r="U1014" s="27"/>
      <c r="V1014" s="27"/>
      <c r="X1014" s="27"/>
      <c r="AA1014" s="27"/>
    </row>
    <row r="1015" spans="1:27">
      <c r="A1015" s="27"/>
      <c r="C1015" s="27"/>
      <c r="K1015" s="27"/>
      <c r="M1015" s="27"/>
      <c r="O1015" s="27"/>
      <c r="T1015" s="27"/>
      <c r="U1015" s="27"/>
      <c r="V1015" s="27"/>
      <c r="X1015" s="27"/>
      <c r="AA1015" s="27"/>
    </row>
    <row r="1016" spans="1:27">
      <c r="A1016" s="27"/>
      <c r="C1016" s="27"/>
      <c r="K1016" s="27"/>
      <c r="M1016" s="27"/>
      <c r="O1016" s="27"/>
      <c r="T1016" s="27"/>
      <c r="U1016" s="27"/>
      <c r="V1016" s="27"/>
      <c r="X1016" s="27"/>
      <c r="AA1016" s="27"/>
    </row>
    <row r="1017" spans="1:27">
      <c r="A1017" s="27"/>
      <c r="C1017" s="27"/>
      <c r="K1017" s="27"/>
      <c r="M1017" s="27"/>
      <c r="O1017" s="27"/>
      <c r="T1017" s="27"/>
      <c r="U1017" s="27"/>
      <c r="V1017" s="27"/>
      <c r="X1017" s="27"/>
      <c r="AA1017" s="27"/>
    </row>
    <row r="1018" spans="1:27">
      <c r="A1018" s="27"/>
      <c r="C1018" s="27"/>
      <c r="K1018" s="27"/>
      <c r="M1018" s="27"/>
      <c r="O1018" s="27"/>
      <c r="T1018" s="27"/>
      <c r="U1018" s="27"/>
      <c r="V1018" s="27"/>
      <c r="X1018" s="27"/>
      <c r="AA1018" s="27"/>
    </row>
    <row r="1019" spans="1:27">
      <c r="A1019" s="27"/>
      <c r="C1019" s="27"/>
      <c r="K1019" s="27"/>
      <c r="M1019" s="27"/>
      <c r="O1019" s="27"/>
      <c r="T1019" s="27"/>
      <c r="U1019" s="27"/>
      <c r="V1019" s="27"/>
      <c r="X1019" s="27"/>
      <c r="AA1019" s="27"/>
    </row>
    <row r="1020" spans="1:27">
      <c r="A1020" s="27"/>
      <c r="C1020" s="27"/>
      <c r="K1020" s="27"/>
      <c r="M1020" s="27"/>
      <c r="O1020" s="27"/>
      <c r="T1020" s="27"/>
      <c r="U1020" s="27"/>
      <c r="V1020" s="27"/>
      <c r="X1020" s="27"/>
      <c r="AA1020" s="27"/>
    </row>
    <row r="1021" spans="1:27">
      <c r="A1021" s="27"/>
      <c r="C1021" s="27"/>
      <c r="K1021" s="27"/>
      <c r="M1021" s="27"/>
      <c r="O1021" s="27"/>
      <c r="T1021" s="27"/>
      <c r="U1021" s="27"/>
      <c r="V1021" s="27"/>
      <c r="X1021" s="27"/>
      <c r="AA1021" s="27"/>
    </row>
    <row r="1022" spans="1:27">
      <c r="A1022" s="27"/>
      <c r="C1022" s="27"/>
      <c r="K1022" s="27"/>
      <c r="M1022" s="27"/>
      <c r="O1022" s="27"/>
      <c r="T1022" s="27"/>
      <c r="U1022" s="27"/>
      <c r="V1022" s="27"/>
      <c r="X1022" s="27"/>
      <c r="AA1022" s="27"/>
    </row>
    <row r="1023" spans="1:27">
      <c r="A1023" s="27"/>
      <c r="C1023" s="27"/>
      <c r="K1023" s="27"/>
      <c r="M1023" s="27"/>
      <c r="O1023" s="27"/>
      <c r="T1023" s="27"/>
      <c r="U1023" s="27"/>
      <c r="V1023" s="27"/>
      <c r="X1023" s="27"/>
      <c r="AA1023" s="27"/>
    </row>
    <row r="1024" spans="1:27">
      <c r="A1024" s="27"/>
      <c r="C1024" s="27"/>
      <c r="K1024" s="27"/>
      <c r="M1024" s="27"/>
      <c r="O1024" s="27"/>
      <c r="T1024" s="27"/>
      <c r="U1024" s="27"/>
      <c r="V1024" s="27"/>
      <c r="X1024" s="27"/>
      <c r="AA1024" s="27"/>
    </row>
    <row r="1025" spans="1:27">
      <c r="A1025" s="27"/>
      <c r="C1025" s="27"/>
      <c r="K1025" s="27"/>
      <c r="M1025" s="27"/>
      <c r="O1025" s="27"/>
      <c r="T1025" s="27"/>
      <c r="U1025" s="27"/>
      <c r="V1025" s="27"/>
      <c r="X1025" s="27"/>
      <c r="AA1025" s="27"/>
    </row>
    <row r="1026" spans="1:27">
      <c r="A1026" s="27"/>
      <c r="C1026" s="27"/>
      <c r="K1026" s="27"/>
      <c r="M1026" s="27"/>
      <c r="O1026" s="27"/>
      <c r="T1026" s="27"/>
      <c r="U1026" s="27"/>
      <c r="V1026" s="27"/>
      <c r="X1026" s="27"/>
      <c r="AA1026" s="27"/>
    </row>
    <row r="1027" spans="1:27">
      <c r="A1027" s="27"/>
      <c r="C1027" s="27"/>
      <c r="K1027" s="27"/>
      <c r="M1027" s="27"/>
      <c r="O1027" s="27"/>
      <c r="T1027" s="27"/>
      <c r="U1027" s="27"/>
      <c r="V1027" s="27"/>
      <c r="X1027" s="27"/>
      <c r="AA1027" s="27"/>
    </row>
    <row r="1028" spans="1:27">
      <c r="A1028" s="27"/>
      <c r="C1028" s="27"/>
      <c r="K1028" s="27"/>
      <c r="M1028" s="27"/>
      <c r="O1028" s="27"/>
      <c r="T1028" s="27"/>
      <c r="U1028" s="27"/>
      <c r="V1028" s="27"/>
      <c r="X1028" s="27"/>
      <c r="AA1028" s="27"/>
    </row>
    <row r="1029" spans="1:27">
      <c r="A1029" s="27"/>
      <c r="C1029" s="27"/>
      <c r="K1029" s="27"/>
      <c r="M1029" s="27"/>
      <c r="O1029" s="27"/>
      <c r="T1029" s="27"/>
      <c r="U1029" s="27"/>
      <c r="V1029" s="27"/>
      <c r="X1029" s="27"/>
      <c r="AA1029" s="27"/>
    </row>
    <row r="1030" spans="1:27">
      <c r="A1030" s="27"/>
      <c r="C1030" s="27"/>
      <c r="K1030" s="27"/>
      <c r="M1030" s="27"/>
      <c r="O1030" s="27"/>
      <c r="T1030" s="27"/>
      <c r="U1030" s="27"/>
      <c r="V1030" s="27"/>
      <c r="X1030" s="27"/>
      <c r="AA1030" s="27"/>
    </row>
    <row r="1031" spans="1:27">
      <c r="A1031" s="27"/>
      <c r="C1031" s="27"/>
      <c r="K1031" s="27"/>
      <c r="M1031" s="27"/>
      <c r="O1031" s="27"/>
      <c r="T1031" s="27"/>
      <c r="U1031" s="27"/>
      <c r="V1031" s="27"/>
      <c r="X1031" s="27"/>
      <c r="AA1031" s="27"/>
    </row>
    <row r="1032" spans="1:27">
      <c r="A1032" s="27"/>
      <c r="C1032" s="27"/>
      <c r="K1032" s="27"/>
      <c r="M1032" s="27"/>
      <c r="O1032" s="27"/>
      <c r="T1032" s="27"/>
      <c r="U1032" s="27"/>
      <c r="V1032" s="27"/>
      <c r="X1032" s="27"/>
      <c r="AA1032" s="27"/>
    </row>
    <row r="1033" spans="1:27">
      <c r="A1033" s="27"/>
      <c r="C1033" s="27"/>
      <c r="K1033" s="27"/>
      <c r="M1033" s="27"/>
      <c r="O1033" s="27"/>
      <c r="T1033" s="27"/>
      <c r="U1033" s="27"/>
      <c r="V1033" s="27"/>
      <c r="X1033" s="27"/>
      <c r="AA1033" s="27"/>
    </row>
    <row r="1034" spans="1:27">
      <c r="A1034" s="27"/>
      <c r="C1034" s="27"/>
      <c r="K1034" s="27"/>
      <c r="M1034" s="27"/>
      <c r="O1034" s="27"/>
      <c r="T1034" s="27"/>
      <c r="U1034" s="27"/>
      <c r="V1034" s="27"/>
      <c r="X1034" s="27"/>
      <c r="AA1034" s="27"/>
    </row>
    <row r="1035" spans="1:27">
      <c r="A1035" s="27"/>
      <c r="C1035" s="27"/>
      <c r="K1035" s="27"/>
      <c r="M1035" s="27"/>
      <c r="O1035" s="27"/>
      <c r="T1035" s="27"/>
      <c r="U1035" s="27"/>
      <c r="V1035" s="27"/>
      <c r="X1035" s="27"/>
      <c r="AA1035" s="27"/>
    </row>
    <row r="1036" spans="1:27">
      <c r="A1036" s="27"/>
      <c r="C1036" s="27"/>
      <c r="K1036" s="27"/>
      <c r="M1036" s="27"/>
      <c r="O1036" s="27"/>
      <c r="T1036" s="27"/>
      <c r="U1036" s="27"/>
      <c r="V1036" s="27"/>
      <c r="X1036" s="27"/>
      <c r="AA1036" s="27"/>
    </row>
    <row r="1037" spans="1:27">
      <c r="A1037" s="27"/>
      <c r="C1037" s="27"/>
      <c r="K1037" s="27"/>
      <c r="M1037" s="27"/>
      <c r="O1037" s="27"/>
      <c r="T1037" s="27"/>
      <c r="U1037" s="27"/>
      <c r="V1037" s="27"/>
      <c r="X1037" s="27"/>
      <c r="AA1037" s="27"/>
    </row>
    <row r="1038" spans="1:27">
      <c r="A1038" s="27"/>
      <c r="C1038" s="27"/>
      <c r="K1038" s="27"/>
      <c r="M1038" s="27"/>
      <c r="O1038" s="27"/>
      <c r="T1038" s="27"/>
      <c r="U1038" s="27"/>
      <c r="V1038" s="27"/>
      <c r="X1038" s="27"/>
      <c r="AA1038" s="27"/>
    </row>
    <row r="1039" spans="1:27">
      <c r="A1039" s="27"/>
      <c r="C1039" s="27"/>
      <c r="K1039" s="27"/>
      <c r="M1039" s="27"/>
      <c r="O1039" s="27"/>
      <c r="T1039" s="27"/>
      <c r="U1039" s="27"/>
      <c r="V1039" s="27"/>
      <c r="X1039" s="27"/>
      <c r="AA1039" s="27"/>
    </row>
    <row r="1040" spans="1:27">
      <c r="A1040" s="27"/>
      <c r="C1040" s="27"/>
      <c r="K1040" s="27"/>
      <c r="M1040" s="27"/>
      <c r="O1040" s="27"/>
      <c r="T1040" s="27"/>
      <c r="U1040" s="27"/>
      <c r="V1040" s="27"/>
      <c r="X1040" s="27"/>
      <c r="AA1040" s="27"/>
    </row>
    <row r="1041" spans="1:27">
      <c r="A1041" s="27"/>
      <c r="C1041" s="27"/>
      <c r="K1041" s="27"/>
      <c r="M1041" s="27"/>
      <c r="O1041" s="27"/>
      <c r="T1041" s="27"/>
      <c r="U1041" s="27"/>
      <c r="V1041" s="27"/>
      <c r="X1041" s="27"/>
      <c r="AA1041" s="27"/>
    </row>
    <row r="1042" spans="1:27">
      <c r="A1042" s="27"/>
      <c r="C1042" s="27"/>
      <c r="K1042" s="27"/>
      <c r="M1042" s="27"/>
      <c r="O1042" s="27"/>
      <c r="T1042" s="27"/>
      <c r="U1042" s="27"/>
      <c r="V1042" s="27"/>
      <c r="X1042" s="27"/>
      <c r="AA1042" s="27"/>
    </row>
    <row r="1043" spans="1:27">
      <c r="A1043" s="27"/>
      <c r="C1043" s="27"/>
      <c r="K1043" s="27"/>
      <c r="M1043" s="27"/>
      <c r="O1043" s="27"/>
      <c r="T1043" s="27"/>
      <c r="U1043" s="27"/>
      <c r="V1043" s="27"/>
      <c r="X1043" s="27"/>
      <c r="AA1043" s="27"/>
    </row>
    <row r="1044" spans="1:27">
      <c r="A1044" s="27"/>
      <c r="C1044" s="27"/>
      <c r="K1044" s="27"/>
      <c r="M1044" s="27"/>
      <c r="O1044" s="27"/>
      <c r="T1044" s="27"/>
      <c r="U1044" s="27"/>
      <c r="V1044" s="27"/>
      <c r="X1044" s="27"/>
      <c r="AA1044" s="27"/>
    </row>
    <row r="1045" spans="1:27">
      <c r="A1045" s="27"/>
      <c r="C1045" s="27"/>
      <c r="K1045" s="27"/>
      <c r="M1045" s="27"/>
      <c r="O1045" s="27"/>
      <c r="T1045" s="27"/>
      <c r="U1045" s="27"/>
      <c r="V1045" s="27"/>
      <c r="X1045" s="27"/>
      <c r="AA1045" s="27"/>
    </row>
    <row r="1046" spans="1:27">
      <c r="A1046" s="27"/>
      <c r="C1046" s="27"/>
      <c r="K1046" s="27"/>
      <c r="M1046" s="27"/>
      <c r="O1046" s="27"/>
      <c r="T1046" s="27"/>
      <c r="U1046" s="27"/>
      <c r="V1046" s="27"/>
      <c r="X1046" s="27"/>
      <c r="AA1046" s="27"/>
    </row>
    <row r="1047" spans="1:27">
      <c r="A1047" s="27"/>
      <c r="C1047" s="27"/>
      <c r="K1047" s="27"/>
      <c r="M1047" s="27"/>
      <c r="O1047" s="27"/>
      <c r="T1047" s="27"/>
      <c r="U1047" s="27"/>
      <c r="V1047" s="27"/>
      <c r="X1047" s="27"/>
      <c r="AA1047" s="27"/>
    </row>
    <row r="1048" spans="1:27">
      <c r="A1048" s="27"/>
      <c r="C1048" s="27"/>
      <c r="K1048" s="27"/>
      <c r="M1048" s="27"/>
      <c r="O1048" s="27"/>
      <c r="T1048" s="27"/>
      <c r="U1048" s="27"/>
      <c r="V1048" s="27"/>
      <c r="X1048" s="27"/>
      <c r="AA1048" s="27"/>
    </row>
    <row r="1049" spans="1:27">
      <c r="A1049" s="27"/>
      <c r="C1049" s="27"/>
      <c r="K1049" s="27"/>
      <c r="M1049" s="27"/>
      <c r="O1049" s="27"/>
      <c r="T1049" s="27"/>
      <c r="U1049" s="27"/>
      <c r="V1049" s="27"/>
      <c r="X1049" s="27"/>
      <c r="AA1049" s="27"/>
    </row>
    <row r="1050" spans="1:27">
      <c r="A1050" s="27"/>
      <c r="C1050" s="27"/>
      <c r="K1050" s="27"/>
      <c r="M1050" s="27"/>
      <c r="O1050" s="27"/>
      <c r="T1050" s="27"/>
      <c r="U1050" s="27"/>
      <c r="V1050" s="27"/>
      <c r="X1050" s="27"/>
      <c r="AA1050" s="27"/>
    </row>
    <row r="1051" spans="1:27">
      <c r="A1051" s="27"/>
      <c r="C1051" s="27"/>
      <c r="K1051" s="27"/>
      <c r="M1051" s="27"/>
      <c r="O1051" s="27"/>
      <c r="T1051" s="27"/>
      <c r="U1051" s="27"/>
      <c r="V1051" s="27"/>
      <c r="X1051" s="27"/>
      <c r="AA1051" s="27"/>
    </row>
    <row r="1052" spans="1:27">
      <c r="A1052" s="27"/>
      <c r="C1052" s="27"/>
      <c r="K1052" s="27"/>
      <c r="M1052" s="27"/>
      <c r="O1052" s="27"/>
      <c r="T1052" s="27"/>
      <c r="U1052" s="27"/>
      <c r="V1052" s="27"/>
      <c r="X1052" s="27"/>
      <c r="AA1052" s="27"/>
    </row>
    <row r="1053" spans="1:27">
      <c r="A1053" s="27"/>
      <c r="C1053" s="27"/>
      <c r="K1053" s="27"/>
      <c r="M1053" s="27"/>
      <c r="O1053" s="27"/>
      <c r="T1053" s="27"/>
      <c r="U1053" s="27"/>
      <c r="V1053" s="27"/>
      <c r="X1053" s="27"/>
      <c r="AA1053" s="27"/>
    </row>
    <row r="1054" spans="1:27">
      <c r="A1054" s="27"/>
      <c r="C1054" s="27"/>
      <c r="K1054" s="27"/>
      <c r="M1054" s="27"/>
      <c r="O1054" s="27"/>
      <c r="T1054" s="27"/>
      <c r="U1054" s="27"/>
      <c r="V1054" s="27"/>
      <c r="X1054" s="27"/>
      <c r="AA1054" s="27"/>
    </row>
    <row r="1055" spans="1:27">
      <c r="A1055" s="27"/>
      <c r="C1055" s="27"/>
      <c r="K1055" s="27"/>
      <c r="M1055" s="27"/>
      <c r="O1055" s="27"/>
      <c r="T1055" s="27"/>
      <c r="U1055" s="27"/>
      <c r="V1055" s="27"/>
      <c r="X1055" s="27"/>
      <c r="AA1055" s="27"/>
    </row>
    <row r="1056" spans="1:27">
      <c r="A1056" s="27"/>
      <c r="C1056" s="27"/>
      <c r="K1056" s="27"/>
      <c r="M1056" s="27"/>
      <c r="O1056" s="27"/>
      <c r="T1056" s="27"/>
      <c r="U1056" s="27"/>
      <c r="V1056" s="27"/>
      <c r="X1056" s="27"/>
      <c r="AA1056" s="27"/>
    </row>
    <row r="1057" spans="1:27">
      <c r="A1057" s="27"/>
      <c r="C1057" s="27"/>
      <c r="K1057" s="27"/>
      <c r="M1057" s="27"/>
      <c r="O1057" s="27"/>
      <c r="T1057" s="27"/>
      <c r="U1057" s="27"/>
      <c r="V1057" s="27"/>
      <c r="X1057" s="27"/>
      <c r="AA1057" s="27"/>
    </row>
    <row r="1058" spans="1:27">
      <c r="A1058" s="27"/>
      <c r="C1058" s="27"/>
      <c r="K1058" s="27"/>
      <c r="M1058" s="27"/>
      <c r="O1058" s="27"/>
      <c r="T1058" s="27"/>
      <c r="U1058" s="27"/>
      <c r="V1058" s="27"/>
      <c r="X1058" s="27"/>
      <c r="AA1058" s="27"/>
    </row>
    <row r="1059" spans="1:27">
      <c r="A1059" s="27"/>
      <c r="C1059" s="27"/>
      <c r="K1059" s="27"/>
      <c r="M1059" s="27"/>
      <c r="O1059" s="27"/>
      <c r="T1059" s="27"/>
      <c r="U1059" s="27"/>
      <c r="V1059" s="27"/>
      <c r="X1059" s="27"/>
      <c r="AA1059" s="27"/>
    </row>
    <row r="1060" spans="1:27">
      <c r="A1060" s="27"/>
      <c r="C1060" s="27"/>
      <c r="K1060" s="27"/>
      <c r="M1060" s="27"/>
      <c r="O1060" s="27"/>
      <c r="T1060" s="27"/>
      <c r="U1060" s="27"/>
      <c r="V1060" s="27"/>
      <c r="X1060" s="27"/>
      <c r="AA1060" s="27"/>
    </row>
    <row r="1061" spans="1:27">
      <c r="A1061" s="27"/>
      <c r="C1061" s="27"/>
      <c r="K1061" s="27"/>
      <c r="M1061" s="27"/>
      <c r="O1061" s="27"/>
      <c r="T1061" s="27"/>
      <c r="U1061" s="27"/>
      <c r="V1061" s="27"/>
      <c r="X1061" s="27"/>
      <c r="AA1061" s="27"/>
    </row>
    <row r="1062" spans="1:27">
      <c r="A1062" s="27"/>
      <c r="C1062" s="27"/>
      <c r="K1062" s="27"/>
      <c r="M1062" s="27"/>
      <c r="O1062" s="27"/>
      <c r="T1062" s="27"/>
      <c r="U1062" s="27"/>
      <c r="V1062" s="27"/>
      <c r="X1062" s="27"/>
      <c r="AA1062" s="27"/>
    </row>
    <row r="1063" spans="1:27">
      <c r="A1063" s="27"/>
      <c r="C1063" s="27"/>
      <c r="K1063" s="27"/>
      <c r="M1063" s="27"/>
      <c r="O1063" s="27"/>
      <c r="T1063" s="27"/>
      <c r="U1063" s="27"/>
      <c r="V1063" s="27"/>
      <c r="X1063" s="27"/>
      <c r="AA1063" s="27"/>
    </row>
    <row r="1064" spans="1:27">
      <c r="A1064" s="27"/>
      <c r="C1064" s="27"/>
      <c r="K1064" s="27"/>
      <c r="M1064" s="27"/>
      <c r="O1064" s="27"/>
      <c r="T1064" s="27"/>
      <c r="U1064" s="27"/>
      <c r="V1064" s="27"/>
      <c r="X1064" s="27"/>
      <c r="AA1064" s="27"/>
    </row>
    <row r="1065" spans="1:27">
      <c r="A1065" s="27"/>
      <c r="C1065" s="27"/>
      <c r="K1065" s="27"/>
      <c r="M1065" s="27"/>
      <c r="O1065" s="27"/>
      <c r="T1065" s="27"/>
      <c r="U1065" s="27"/>
      <c r="V1065" s="27"/>
      <c r="X1065" s="27"/>
      <c r="AA1065" s="27"/>
    </row>
    <row r="1066" spans="1:27">
      <c r="A1066" s="27"/>
      <c r="C1066" s="27"/>
      <c r="K1066" s="27"/>
      <c r="M1066" s="27"/>
      <c r="O1066" s="27"/>
      <c r="T1066" s="27"/>
      <c r="U1066" s="27"/>
      <c r="V1066" s="27"/>
      <c r="X1066" s="27"/>
      <c r="AA1066" s="27"/>
    </row>
    <row r="1067" spans="1:27">
      <c r="A1067" s="27"/>
      <c r="C1067" s="27"/>
      <c r="K1067" s="27"/>
      <c r="M1067" s="27"/>
      <c r="O1067" s="27"/>
      <c r="T1067" s="27"/>
      <c r="U1067" s="27"/>
      <c r="V1067" s="27"/>
      <c r="X1067" s="27"/>
      <c r="AA1067" s="27"/>
    </row>
    <row r="1068" spans="1:27">
      <c r="A1068" s="27"/>
      <c r="C1068" s="27"/>
      <c r="K1068" s="27"/>
      <c r="M1068" s="27"/>
      <c r="O1068" s="27"/>
      <c r="T1068" s="27"/>
      <c r="U1068" s="27"/>
      <c r="V1068" s="27"/>
      <c r="X1068" s="27"/>
      <c r="AA1068" s="27"/>
    </row>
    <row r="1069" spans="1:27">
      <c r="A1069" s="27"/>
      <c r="C1069" s="27"/>
      <c r="K1069" s="27"/>
      <c r="M1069" s="27"/>
      <c r="O1069" s="27"/>
      <c r="T1069" s="27"/>
      <c r="U1069" s="27"/>
      <c r="V1069" s="27"/>
      <c r="X1069" s="27"/>
      <c r="AA1069" s="27"/>
    </row>
    <row r="1070" spans="1:27">
      <c r="A1070" s="27"/>
      <c r="C1070" s="27"/>
      <c r="K1070" s="27"/>
      <c r="M1070" s="27"/>
      <c r="O1070" s="27"/>
      <c r="T1070" s="27"/>
      <c r="U1070" s="27"/>
      <c r="V1070" s="27"/>
      <c r="X1070" s="27"/>
      <c r="AA1070" s="27"/>
    </row>
    <row r="1071" spans="1:27">
      <c r="A1071" s="27"/>
      <c r="C1071" s="27"/>
      <c r="K1071" s="27"/>
      <c r="M1071" s="27"/>
      <c r="O1071" s="27"/>
      <c r="T1071" s="27"/>
      <c r="U1071" s="27"/>
      <c r="V1071" s="27"/>
      <c r="X1071" s="27"/>
      <c r="AA1071" s="27"/>
    </row>
    <row r="1072" spans="1:27">
      <c r="A1072" s="27"/>
      <c r="C1072" s="27"/>
      <c r="K1072" s="27"/>
      <c r="M1072" s="27"/>
      <c r="O1072" s="27"/>
      <c r="T1072" s="27"/>
      <c r="U1072" s="27"/>
      <c r="V1072" s="27"/>
      <c r="X1072" s="27"/>
      <c r="AA1072" s="27"/>
    </row>
    <row r="1073" spans="1:27">
      <c r="A1073" s="27"/>
      <c r="C1073" s="27"/>
      <c r="K1073" s="27"/>
      <c r="M1073" s="27"/>
      <c r="O1073" s="27"/>
      <c r="T1073" s="27"/>
      <c r="U1073" s="27"/>
      <c r="V1073" s="27"/>
      <c r="X1073" s="27"/>
      <c r="AA1073" s="27"/>
    </row>
    <row r="1074" spans="1:27">
      <c r="A1074" s="27"/>
      <c r="C1074" s="27"/>
      <c r="K1074" s="27"/>
      <c r="M1074" s="27"/>
      <c r="O1074" s="27"/>
      <c r="T1074" s="27"/>
      <c r="U1074" s="27"/>
      <c r="V1074" s="27"/>
      <c r="X1074" s="27"/>
      <c r="AA1074" s="27"/>
    </row>
    <row r="1075" spans="1:27">
      <c r="A1075" s="27"/>
      <c r="C1075" s="27"/>
      <c r="K1075" s="27"/>
      <c r="M1075" s="27"/>
      <c r="O1075" s="27"/>
      <c r="T1075" s="27"/>
      <c r="U1075" s="27"/>
      <c r="V1075" s="27"/>
      <c r="X1075" s="27"/>
      <c r="AA1075" s="27"/>
    </row>
    <row r="1076" spans="1:27">
      <c r="A1076" s="27"/>
      <c r="C1076" s="27"/>
      <c r="K1076" s="27"/>
      <c r="M1076" s="27"/>
      <c r="O1076" s="27"/>
      <c r="T1076" s="27"/>
      <c r="U1076" s="27"/>
      <c r="V1076" s="27"/>
      <c r="X1076" s="27"/>
      <c r="AA1076" s="27"/>
    </row>
    <row r="1077" spans="1:27">
      <c r="A1077" s="27"/>
      <c r="C1077" s="27"/>
      <c r="K1077" s="27"/>
      <c r="M1077" s="27"/>
      <c r="O1077" s="27"/>
      <c r="T1077" s="27"/>
      <c r="U1077" s="27"/>
      <c r="V1077" s="27"/>
      <c r="X1077" s="27"/>
      <c r="AA1077" s="27"/>
    </row>
    <row r="1078" spans="1:27">
      <c r="A1078" s="27"/>
      <c r="C1078" s="27"/>
      <c r="K1078" s="27"/>
      <c r="M1078" s="27"/>
      <c r="O1078" s="27"/>
      <c r="T1078" s="27"/>
      <c r="U1078" s="27"/>
      <c r="V1078" s="27"/>
      <c r="X1078" s="27"/>
      <c r="AA1078" s="27"/>
    </row>
    <row r="1079" spans="1:27">
      <c r="A1079" s="27"/>
      <c r="C1079" s="27"/>
      <c r="K1079" s="27"/>
      <c r="M1079" s="27"/>
      <c r="O1079" s="27"/>
      <c r="T1079" s="27"/>
      <c r="U1079" s="27"/>
      <c r="V1079" s="27"/>
      <c r="X1079" s="27"/>
      <c r="AA1079" s="27"/>
    </row>
    <row r="1080" spans="1:27">
      <c r="A1080" s="27"/>
      <c r="C1080" s="27"/>
      <c r="K1080" s="27"/>
      <c r="M1080" s="27"/>
      <c r="O1080" s="27"/>
      <c r="T1080" s="27"/>
      <c r="U1080" s="27"/>
      <c r="V1080" s="27"/>
      <c r="X1080" s="27"/>
      <c r="AA1080" s="27"/>
    </row>
    <row r="1081" spans="1:27">
      <c r="A1081" s="27"/>
      <c r="C1081" s="27"/>
      <c r="K1081" s="27"/>
      <c r="M1081" s="27"/>
      <c r="O1081" s="27"/>
      <c r="T1081" s="27"/>
      <c r="U1081" s="27"/>
      <c r="V1081" s="27"/>
      <c r="X1081" s="27"/>
      <c r="AA1081" s="27"/>
    </row>
    <row r="1082" spans="1:27">
      <c r="A1082" s="27"/>
      <c r="C1082" s="27"/>
      <c r="K1082" s="27"/>
      <c r="M1082" s="27"/>
      <c r="O1082" s="27"/>
      <c r="T1082" s="27"/>
      <c r="U1082" s="27"/>
      <c r="V1082" s="27"/>
      <c r="X1082" s="27"/>
      <c r="AA1082" s="27"/>
    </row>
    <row r="1083" spans="1:27">
      <c r="A1083" s="27"/>
      <c r="C1083" s="27"/>
      <c r="K1083" s="27"/>
      <c r="M1083" s="27"/>
      <c r="O1083" s="27"/>
      <c r="T1083" s="27"/>
      <c r="U1083" s="27"/>
      <c r="V1083" s="27"/>
      <c r="X1083" s="27"/>
      <c r="AA1083" s="27"/>
    </row>
    <row r="1084" spans="1:27">
      <c r="A1084" s="27"/>
      <c r="C1084" s="27"/>
      <c r="K1084" s="27"/>
      <c r="M1084" s="27"/>
      <c r="O1084" s="27"/>
      <c r="T1084" s="27"/>
      <c r="U1084" s="27"/>
      <c r="V1084" s="27"/>
      <c r="X1084" s="27"/>
      <c r="AA1084" s="27"/>
    </row>
    <row r="1085" spans="1:27">
      <c r="A1085" s="27"/>
      <c r="C1085" s="27"/>
      <c r="K1085" s="27"/>
      <c r="M1085" s="27"/>
      <c r="O1085" s="27"/>
      <c r="T1085" s="27"/>
      <c r="U1085" s="27"/>
      <c r="V1085" s="27"/>
      <c r="X1085" s="27"/>
      <c r="AA1085" s="27"/>
    </row>
    <row r="1086" spans="1:27">
      <c r="A1086" s="27"/>
      <c r="C1086" s="27"/>
      <c r="K1086" s="27"/>
      <c r="M1086" s="27"/>
      <c r="O1086" s="27"/>
      <c r="T1086" s="27"/>
      <c r="U1086" s="27"/>
      <c r="V1086" s="27"/>
      <c r="X1086" s="27"/>
      <c r="AA1086" s="27"/>
    </row>
    <row r="1087" spans="1:27">
      <c r="A1087" s="27"/>
      <c r="C1087" s="27"/>
      <c r="K1087" s="27"/>
      <c r="M1087" s="27"/>
      <c r="O1087" s="27"/>
      <c r="T1087" s="27"/>
      <c r="U1087" s="27"/>
      <c r="V1087" s="27"/>
      <c r="X1087" s="27"/>
      <c r="AA1087" s="27"/>
    </row>
    <row r="1088" spans="1:27">
      <c r="A1088" s="27"/>
      <c r="C1088" s="27"/>
      <c r="K1088" s="27"/>
      <c r="M1088" s="27"/>
      <c r="O1088" s="27"/>
      <c r="T1088" s="27"/>
      <c r="U1088" s="27"/>
      <c r="V1088" s="27"/>
      <c r="X1088" s="27"/>
      <c r="AA1088" s="27"/>
    </row>
    <row r="1089" spans="1:27">
      <c r="A1089" s="27"/>
      <c r="C1089" s="27"/>
      <c r="K1089" s="27"/>
      <c r="M1089" s="27"/>
      <c r="O1089" s="27"/>
      <c r="T1089" s="27"/>
      <c r="U1089" s="27"/>
      <c r="V1089" s="27"/>
      <c r="X1089" s="27"/>
      <c r="AA1089" s="27"/>
    </row>
    <row r="1090" spans="1:27">
      <c r="A1090" s="27"/>
      <c r="C1090" s="27"/>
      <c r="K1090" s="27"/>
      <c r="M1090" s="27"/>
      <c r="O1090" s="27"/>
      <c r="T1090" s="27"/>
      <c r="U1090" s="27"/>
      <c r="V1090" s="27"/>
      <c r="X1090" s="27"/>
      <c r="AA1090" s="27"/>
    </row>
    <row r="1091" spans="1:27">
      <c r="A1091" s="27"/>
      <c r="C1091" s="27"/>
      <c r="K1091" s="27"/>
      <c r="M1091" s="27"/>
      <c r="O1091" s="27"/>
      <c r="T1091" s="27"/>
      <c r="U1091" s="27"/>
      <c r="V1091" s="27"/>
      <c r="X1091" s="27"/>
      <c r="AA1091" s="27"/>
    </row>
    <row r="1092" spans="1:27">
      <c r="A1092" s="27"/>
      <c r="C1092" s="27"/>
      <c r="K1092" s="27"/>
      <c r="M1092" s="27"/>
      <c r="O1092" s="27"/>
      <c r="T1092" s="27"/>
      <c r="U1092" s="27"/>
      <c r="V1092" s="27"/>
      <c r="X1092" s="27"/>
      <c r="AA1092" s="27"/>
    </row>
    <row r="1093" spans="1:27">
      <c r="A1093" s="27"/>
      <c r="C1093" s="27"/>
      <c r="K1093" s="27"/>
      <c r="M1093" s="27"/>
      <c r="O1093" s="27"/>
      <c r="T1093" s="27"/>
      <c r="U1093" s="27"/>
      <c r="V1093" s="27"/>
      <c r="X1093" s="27"/>
      <c r="AA1093" s="27"/>
    </row>
    <row r="1094" spans="1:27">
      <c r="A1094" s="27"/>
      <c r="C1094" s="27"/>
      <c r="K1094" s="27"/>
      <c r="M1094" s="27"/>
      <c r="O1094" s="27"/>
      <c r="T1094" s="27"/>
      <c r="U1094" s="27"/>
      <c r="V1094" s="27"/>
      <c r="X1094" s="27"/>
      <c r="AA1094" s="27"/>
    </row>
    <row r="1095" spans="1:27">
      <c r="A1095" s="27"/>
      <c r="C1095" s="27"/>
      <c r="K1095" s="27"/>
      <c r="M1095" s="27"/>
      <c r="O1095" s="27"/>
      <c r="T1095" s="27"/>
      <c r="U1095" s="27"/>
      <c r="V1095" s="27"/>
      <c r="X1095" s="27"/>
      <c r="AA1095" s="27"/>
    </row>
    <row r="1096" spans="1:27">
      <c r="A1096" s="27"/>
      <c r="C1096" s="27"/>
      <c r="K1096" s="27"/>
      <c r="M1096" s="27"/>
      <c r="O1096" s="27"/>
      <c r="T1096" s="27"/>
      <c r="U1096" s="27"/>
      <c r="V1096" s="27"/>
      <c r="X1096" s="27"/>
      <c r="AA1096" s="27"/>
    </row>
    <row r="1097" spans="1:27">
      <c r="A1097" s="27"/>
      <c r="C1097" s="27"/>
      <c r="K1097" s="27"/>
      <c r="M1097" s="27"/>
      <c r="O1097" s="27"/>
      <c r="T1097" s="27"/>
      <c r="U1097" s="27"/>
      <c r="V1097" s="27"/>
      <c r="X1097" s="27"/>
      <c r="AA1097" s="27"/>
    </row>
    <row r="1098" spans="1:27">
      <c r="A1098" s="27"/>
      <c r="C1098" s="27"/>
      <c r="K1098" s="27"/>
      <c r="M1098" s="27"/>
      <c r="O1098" s="27"/>
      <c r="T1098" s="27"/>
      <c r="U1098" s="27"/>
      <c r="V1098" s="27"/>
      <c r="X1098" s="27"/>
      <c r="AA1098" s="27"/>
    </row>
    <row r="1099" spans="1:27">
      <c r="A1099" s="27"/>
      <c r="C1099" s="27"/>
      <c r="K1099" s="27"/>
      <c r="M1099" s="27"/>
      <c r="O1099" s="27"/>
      <c r="T1099" s="27"/>
      <c r="U1099" s="27"/>
      <c r="V1099" s="27"/>
      <c r="X1099" s="27"/>
      <c r="AA1099" s="27"/>
    </row>
    <row r="1100" spans="1:27">
      <c r="A1100" s="27"/>
      <c r="C1100" s="27"/>
      <c r="K1100" s="27"/>
      <c r="M1100" s="27"/>
      <c r="O1100" s="27"/>
      <c r="T1100" s="27"/>
      <c r="U1100" s="27"/>
      <c r="V1100" s="27"/>
      <c r="X1100" s="27"/>
      <c r="AA1100" s="27"/>
    </row>
    <row r="1101" spans="1:27">
      <c r="A1101" s="27"/>
      <c r="C1101" s="27"/>
      <c r="K1101" s="27"/>
      <c r="M1101" s="27"/>
      <c r="O1101" s="27"/>
      <c r="T1101" s="27"/>
      <c r="U1101" s="27"/>
      <c r="V1101" s="27"/>
      <c r="X1101" s="27"/>
      <c r="AA1101" s="27"/>
    </row>
    <row r="1102" spans="1:27">
      <c r="A1102" s="27"/>
      <c r="C1102" s="27"/>
      <c r="K1102" s="27"/>
      <c r="M1102" s="27"/>
      <c r="O1102" s="27"/>
      <c r="T1102" s="27"/>
      <c r="U1102" s="27"/>
      <c r="V1102" s="27"/>
      <c r="X1102" s="27"/>
      <c r="AA1102" s="27"/>
    </row>
    <row r="1103" spans="1:27">
      <c r="A1103" s="27"/>
      <c r="C1103" s="27"/>
      <c r="K1103" s="27"/>
      <c r="M1103" s="27"/>
      <c r="O1103" s="27"/>
      <c r="T1103" s="27"/>
      <c r="U1103" s="27"/>
      <c r="V1103" s="27"/>
      <c r="X1103" s="27"/>
      <c r="AA1103" s="27"/>
    </row>
    <row r="1104" spans="1:27">
      <c r="A1104" s="27"/>
      <c r="C1104" s="27"/>
      <c r="K1104" s="27"/>
      <c r="M1104" s="27"/>
      <c r="O1104" s="27"/>
      <c r="T1104" s="27"/>
      <c r="U1104" s="27"/>
      <c r="V1104" s="27"/>
      <c r="X1104" s="27"/>
      <c r="AA1104" s="27"/>
    </row>
    <row r="1105" spans="1:27">
      <c r="A1105" s="27"/>
      <c r="C1105" s="27"/>
      <c r="K1105" s="27"/>
      <c r="M1105" s="27"/>
      <c r="O1105" s="27"/>
      <c r="T1105" s="27"/>
      <c r="U1105" s="27"/>
      <c r="V1105" s="27"/>
      <c r="X1105" s="27"/>
      <c r="AA1105" s="27"/>
    </row>
    <row r="1106" spans="1:27">
      <c r="A1106" s="27"/>
      <c r="C1106" s="27"/>
      <c r="K1106" s="27"/>
      <c r="M1106" s="27"/>
      <c r="O1106" s="27"/>
      <c r="T1106" s="27"/>
      <c r="U1106" s="27"/>
      <c r="V1106" s="27"/>
      <c r="X1106" s="27"/>
      <c r="AA1106" s="27"/>
    </row>
    <row r="1107" spans="1:27">
      <c r="A1107" s="27"/>
      <c r="C1107" s="27"/>
      <c r="K1107" s="27"/>
      <c r="M1107" s="27"/>
      <c r="O1107" s="27"/>
      <c r="T1107" s="27"/>
      <c r="U1107" s="27"/>
      <c r="V1107" s="27"/>
      <c r="X1107" s="27"/>
      <c r="AA1107" s="27"/>
    </row>
    <row r="1108" spans="1:27">
      <c r="A1108" s="27"/>
      <c r="C1108" s="27"/>
      <c r="K1108" s="27"/>
      <c r="M1108" s="27"/>
      <c r="O1108" s="27"/>
      <c r="T1108" s="27"/>
      <c r="U1108" s="27"/>
      <c r="V1108" s="27"/>
      <c r="X1108" s="27"/>
      <c r="AA1108" s="27"/>
    </row>
    <row r="1109" spans="1:27">
      <c r="A1109" s="27"/>
      <c r="C1109" s="27"/>
      <c r="K1109" s="27"/>
      <c r="M1109" s="27"/>
      <c r="O1109" s="27"/>
      <c r="T1109" s="27"/>
      <c r="U1109" s="27"/>
      <c r="V1109" s="27"/>
      <c r="X1109" s="27"/>
      <c r="AA1109" s="27"/>
    </row>
    <row r="1110" spans="1:27">
      <c r="A1110" s="27"/>
      <c r="C1110" s="27"/>
      <c r="K1110" s="27"/>
      <c r="M1110" s="27"/>
      <c r="O1110" s="27"/>
      <c r="T1110" s="27"/>
      <c r="U1110" s="27"/>
      <c r="V1110" s="27"/>
      <c r="X1110" s="27"/>
      <c r="AA1110" s="27"/>
    </row>
    <row r="1111" spans="1:27">
      <c r="A1111" s="27"/>
      <c r="C1111" s="27"/>
      <c r="K1111" s="27"/>
      <c r="M1111" s="27"/>
      <c r="O1111" s="27"/>
      <c r="T1111" s="27"/>
      <c r="U1111" s="27"/>
      <c r="V1111" s="27"/>
      <c r="X1111" s="27"/>
      <c r="AA1111" s="27"/>
    </row>
    <row r="1112" spans="1:27">
      <c r="A1112" s="27"/>
      <c r="C1112" s="27"/>
      <c r="K1112" s="27"/>
      <c r="M1112" s="27"/>
      <c r="O1112" s="27"/>
      <c r="T1112" s="27"/>
      <c r="U1112" s="27"/>
      <c r="V1112" s="27"/>
      <c r="X1112" s="27"/>
      <c r="AA1112" s="27"/>
    </row>
    <row r="1113" spans="1:27">
      <c r="A1113" s="27"/>
      <c r="C1113" s="27"/>
      <c r="K1113" s="27"/>
      <c r="M1113" s="27"/>
      <c r="O1113" s="27"/>
      <c r="T1113" s="27"/>
      <c r="U1113" s="27"/>
      <c r="V1113" s="27"/>
      <c r="X1113" s="27"/>
      <c r="AA1113" s="27"/>
    </row>
    <row r="1114" spans="1:27">
      <c r="A1114" s="27"/>
      <c r="C1114" s="27"/>
      <c r="K1114" s="27"/>
      <c r="M1114" s="27"/>
      <c r="O1114" s="27"/>
      <c r="T1114" s="27"/>
      <c r="U1114" s="27"/>
      <c r="V1114" s="27"/>
      <c r="X1114" s="27"/>
      <c r="AA1114" s="27"/>
    </row>
    <row r="1115" spans="1:27">
      <c r="A1115" s="27"/>
      <c r="C1115" s="27"/>
      <c r="K1115" s="27"/>
      <c r="M1115" s="27"/>
      <c r="O1115" s="27"/>
      <c r="T1115" s="27"/>
      <c r="U1115" s="27"/>
      <c r="V1115" s="27"/>
      <c r="X1115" s="27"/>
      <c r="AA1115" s="27"/>
    </row>
    <row r="1116" spans="1:27">
      <c r="A1116" s="27"/>
      <c r="C1116" s="27"/>
      <c r="K1116" s="27"/>
      <c r="M1116" s="27"/>
      <c r="O1116" s="27"/>
      <c r="T1116" s="27"/>
      <c r="U1116" s="27"/>
      <c r="V1116" s="27"/>
      <c r="X1116" s="27"/>
      <c r="AA1116" s="27"/>
    </row>
    <row r="1117" spans="1:27">
      <c r="A1117" s="27"/>
      <c r="C1117" s="27"/>
      <c r="K1117" s="27"/>
      <c r="M1117" s="27"/>
      <c r="O1117" s="27"/>
      <c r="T1117" s="27"/>
      <c r="U1117" s="27"/>
      <c r="V1117" s="27"/>
      <c r="X1117" s="27"/>
      <c r="AA1117" s="27"/>
    </row>
    <row r="1118" spans="1:27">
      <c r="A1118" s="27"/>
      <c r="C1118" s="27"/>
      <c r="K1118" s="27"/>
      <c r="M1118" s="27"/>
      <c r="O1118" s="27"/>
      <c r="T1118" s="27"/>
      <c r="U1118" s="27"/>
      <c r="V1118" s="27"/>
      <c r="X1118" s="27"/>
      <c r="AA1118" s="27"/>
    </row>
    <row r="1119" spans="1:27">
      <c r="A1119" s="27"/>
      <c r="C1119" s="27"/>
      <c r="K1119" s="27"/>
      <c r="M1119" s="27"/>
      <c r="O1119" s="27"/>
      <c r="T1119" s="27"/>
      <c r="U1119" s="27"/>
      <c r="V1119" s="27"/>
      <c r="X1119" s="27"/>
      <c r="AA1119" s="27"/>
    </row>
    <row r="1120" spans="1:27">
      <c r="A1120" s="27"/>
      <c r="C1120" s="27"/>
      <c r="K1120" s="27"/>
      <c r="M1120" s="27"/>
      <c r="O1120" s="27"/>
      <c r="T1120" s="27"/>
      <c r="U1120" s="27"/>
      <c r="V1120" s="27"/>
      <c r="X1120" s="27"/>
      <c r="AA1120" s="27"/>
    </row>
    <row r="1121" spans="1:27">
      <c r="A1121" s="27"/>
      <c r="C1121" s="27"/>
      <c r="K1121" s="27"/>
      <c r="M1121" s="27"/>
      <c r="O1121" s="27"/>
      <c r="T1121" s="27"/>
      <c r="U1121" s="27"/>
      <c r="V1121" s="27"/>
      <c r="X1121" s="27"/>
      <c r="AA1121" s="27"/>
    </row>
    <row r="1122" spans="1:27">
      <c r="A1122" s="27"/>
      <c r="C1122" s="27"/>
      <c r="K1122" s="27"/>
      <c r="M1122" s="27"/>
      <c r="O1122" s="27"/>
      <c r="T1122" s="27"/>
      <c r="U1122" s="27"/>
      <c r="V1122" s="27"/>
      <c r="X1122" s="27"/>
      <c r="AA1122" s="27"/>
    </row>
    <row r="1123" spans="1:27">
      <c r="A1123" s="27"/>
      <c r="C1123" s="27"/>
      <c r="K1123" s="27"/>
      <c r="M1123" s="27"/>
      <c r="O1123" s="27"/>
      <c r="T1123" s="27"/>
      <c r="U1123" s="27"/>
      <c r="V1123" s="27"/>
      <c r="X1123" s="27"/>
      <c r="AA1123" s="27"/>
    </row>
    <row r="1124" spans="1:27">
      <c r="A1124" s="27"/>
      <c r="C1124" s="27"/>
      <c r="K1124" s="27"/>
      <c r="M1124" s="27"/>
      <c r="O1124" s="27"/>
      <c r="T1124" s="27"/>
      <c r="U1124" s="27"/>
      <c r="V1124" s="27"/>
      <c r="X1124" s="27"/>
      <c r="AA1124" s="27"/>
    </row>
    <row r="1125" spans="1:27">
      <c r="A1125" s="27"/>
      <c r="C1125" s="27"/>
      <c r="K1125" s="27"/>
      <c r="M1125" s="27"/>
      <c r="O1125" s="27"/>
      <c r="T1125" s="27"/>
      <c r="U1125" s="27"/>
      <c r="V1125" s="27"/>
      <c r="X1125" s="27"/>
      <c r="AA1125" s="27"/>
    </row>
    <row r="1126" spans="1:27">
      <c r="A1126" s="27"/>
      <c r="C1126" s="27"/>
      <c r="K1126" s="27"/>
      <c r="M1126" s="27"/>
      <c r="O1126" s="27"/>
      <c r="T1126" s="27"/>
      <c r="U1126" s="27"/>
      <c r="V1126" s="27"/>
      <c r="X1126" s="27"/>
      <c r="AA1126" s="27"/>
    </row>
    <row r="1127" spans="1:27">
      <c r="A1127" s="27"/>
      <c r="C1127" s="27"/>
      <c r="K1127" s="27"/>
      <c r="M1127" s="27"/>
      <c r="O1127" s="27"/>
      <c r="T1127" s="27"/>
      <c r="U1127" s="27"/>
      <c r="V1127" s="27"/>
      <c r="X1127" s="27"/>
      <c r="AA1127" s="27"/>
    </row>
    <row r="1128" spans="1:27">
      <c r="A1128" s="27"/>
      <c r="C1128" s="27"/>
      <c r="K1128" s="27"/>
      <c r="M1128" s="27"/>
      <c r="O1128" s="27"/>
      <c r="T1128" s="27"/>
      <c r="U1128" s="27"/>
      <c r="V1128" s="27"/>
      <c r="X1128" s="27"/>
      <c r="AA1128" s="27"/>
    </row>
    <row r="1129" spans="1:27">
      <c r="A1129" s="27"/>
      <c r="C1129" s="27"/>
      <c r="K1129" s="27"/>
      <c r="M1129" s="27"/>
      <c r="O1129" s="27"/>
      <c r="T1129" s="27"/>
      <c r="U1129" s="27"/>
      <c r="V1129" s="27"/>
      <c r="X1129" s="27"/>
      <c r="AA1129" s="27"/>
    </row>
    <row r="1130" spans="1:27">
      <c r="A1130" s="27"/>
      <c r="C1130" s="27"/>
      <c r="K1130" s="27"/>
      <c r="M1130" s="27"/>
      <c r="O1130" s="27"/>
      <c r="T1130" s="27"/>
      <c r="U1130" s="27"/>
      <c r="V1130" s="27"/>
      <c r="X1130" s="27"/>
      <c r="AA1130" s="27"/>
    </row>
    <row r="1131" spans="1:27">
      <c r="A1131" s="27"/>
      <c r="C1131" s="27"/>
      <c r="K1131" s="27"/>
      <c r="M1131" s="27"/>
      <c r="O1131" s="27"/>
      <c r="T1131" s="27"/>
      <c r="U1131" s="27"/>
      <c r="V1131" s="27"/>
      <c r="X1131" s="27"/>
      <c r="AA1131" s="27"/>
    </row>
    <row r="1132" spans="1:27">
      <c r="A1132" s="27"/>
      <c r="C1132" s="27"/>
      <c r="K1132" s="27"/>
      <c r="M1132" s="27"/>
      <c r="O1132" s="27"/>
      <c r="T1132" s="27"/>
      <c r="U1132" s="27"/>
      <c r="V1132" s="27"/>
      <c r="X1132" s="27"/>
      <c r="AA1132" s="27"/>
    </row>
    <row r="1133" spans="1:27">
      <c r="A1133" s="27"/>
      <c r="C1133" s="27"/>
      <c r="K1133" s="27"/>
      <c r="M1133" s="27"/>
      <c r="O1133" s="27"/>
      <c r="T1133" s="27"/>
      <c r="U1133" s="27"/>
      <c r="V1133" s="27"/>
      <c r="X1133" s="27"/>
      <c r="AA1133" s="27"/>
    </row>
    <row r="1134" spans="1:27">
      <c r="A1134" s="27"/>
      <c r="C1134" s="27"/>
      <c r="K1134" s="27"/>
      <c r="M1134" s="27"/>
      <c r="O1134" s="27"/>
      <c r="T1134" s="27"/>
      <c r="U1134" s="27"/>
      <c r="V1134" s="27"/>
      <c r="X1134" s="27"/>
      <c r="AA1134" s="27"/>
    </row>
    <row r="1135" spans="1:27">
      <c r="A1135" s="27"/>
      <c r="C1135" s="27"/>
      <c r="K1135" s="27"/>
      <c r="M1135" s="27"/>
      <c r="O1135" s="27"/>
      <c r="T1135" s="27"/>
      <c r="U1135" s="27"/>
      <c r="V1135" s="27"/>
      <c r="X1135" s="27"/>
      <c r="AA1135" s="27"/>
    </row>
    <row r="1136" spans="1:27">
      <c r="A1136" s="27"/>
      <c r="C1136" s="27"/>
      <c r="K1136" s="27"/>
      <c r="M1136" s="27"/>
      <c r="O1136" s="27"/>
      <c r="T1136" s="27"/>
      <c r="U1136" s="27"/>
      <c r="V1136" s="27"/>
      <c r="X1136" s="27"/>
      <c r="AA1136" s="27"/>
    </row>
    <row r="1137" spans="1:27">
      <c r="A1137" s="27"/>
      <c r="C1137" s="27"/>
      <c r="K1137" s="27"/>
      <c r="M1137" s="27"/>
      <c r="O1137" s="27"/>
      <c r="T1137" s="27"/>
      <c r="U1137" s="27"/>
      <c r="V1137" s="27"/>
      <c r="X1137" s="27"/>
      <c r="AA1137" s="27"/>
    </row>
    <row r="1138" spans="1:27">
      <c r="A1138" s="27"/>
      <c r="C1138" s="27"/>
      <c r="K1138" s="27"/>
      <c r="M1138" s="27"/>
      <c r="O1138" s="27"/>
      <c r="T1138" s="27"/>
      <c r="U1138" s="27"/>
      <c r="V1138" s="27"/>
      <c r="X1138" s="27"/>
      <c r="AA1138" s="27"/>
    </row>
    <row r="1139" spans="1:27">
      <c r="A1139" s="27"/>
      <c r="C1139" s="27"/>
      <c r="K1139" s="27"/>
      <c r="M1139" s="27"/>
      <c r="O1139" s="27"/>
      <c r="T1139" s="27"/>
      <c r="U1139" s="27"/>
      <c r="V1139" s="27"/>
      <c r="X1139" s="27"/>
      <c r="AA1139" s="27"/>
    </row>
    <row r="1140" spans="1:27">
      <c r="A1140" s="27"/>
      <c r="C1140" s="27"/>
      <c r="K1140" s="27"/>
      <c r="M1140" s="27"/>
      <c r="O1140" s="27"/>
      <c r="T1140" s="27"/>
      <c r="U1140" s="27"/>
      <c r="V1140" s="27"/>
      <c r="X1140" s="27"/>
      <c r="AA1140" s="27"/>
    </row>
    <row r="1141" spans="1:27">
      <c r="A1141" s="27"/>
      <c r="C1141" s="27"/>
      <c r="K1141" s="27"/>
      <c r="M1141" s="27"/>
      <c r="O1141" s="27"/>
      <c r="T1141" s="27"/>
      <c r="U1141" s="27"/>
      <c r="V1141" s="27"/>
      <c r="X1141" s="27"/>
      <c r="AA1141" s="27"/>
    </row>
    <row r="1142" spans="1:27">
      <c r="A1142" s="27"/>
      <c r="C1142" s="27"/>
      <c r="K1142" s="27"/>
      <c r="M1142" s="27"/>
      <c r="O1142" s="27"/>
      <c r="T1142" s="27"/>
      <c r="U1142" s="27"/>
      <c r="V1142" s="27"/>
      <c r="X1142" s="27"/>
      <c r="AA1142" s="27"/>
    </row>
    <row r="1143" spans="1:27">
      <c r="A1143" s="27"/>
      <c r="C1143" s="27"/>
      <c r="K1143" s="27"/>
      <c r="M1143" s="27"/>
      <c r="O1143" s="27"/>
      <c r="T1143" s="27"/>
      <c r="U1143" s="27"/>
      <c r="V1143" s="27"/>
      <c r="X1143" s="27"/>
      <c r="AA1143" s="27"/>
    </row>
    <row r="1144" spans="1:27">
      <c r="A1144" s="27"/>
      <c r="C1144" s="27"/>
      <c r="K1144" s="27"/>
      <c r="M1144" s="27"/>
      <c r="O1144" s="27"/>
      <c r="T1144" s="27"/>
      <c r="U1144" s="27"/>
      <c r="V1144" s="27"/>
      <c r="X1144" s="27"/>
      <c r="AA1144" s="27"/>
    </row>
    <row r="1145" spans="1:27">
      <c r="A1145" s="27"/>
      <c r="C1145" s="27"/>
      <c r="K1145" s="27"/>
      <c r="M1145" s="27"/>
      <c r="O1145" s="27"/>
      <c r="T1145" s="27"/>
      <c r="U1145" s="27"/>
      <c r="V1145" s="27"/>
      <c r="X1145" s="27"/>
      <c r="AA1145" s="27"/>
    </row>
    <row r="1146" spans="1:27">
      <c r="A1146" s="27"/>
      <c r="C1146" s="27"/>
      <c r="K1146" s="27"/>
      <c r="M1146" s="27"/>
      <c r="O1146" s="27"/>
      <c r="T1146" s="27"/>
      <c r="U1146" s="27"/>
      <c r="V1146" s="27"/>
      <c r="X1146" s="27"/>
      <c r="AA1146" s="27"/>
    </row>
    <row r="1147" spans="1:27">
      <c r="A1147" s="27"/>
      <c r="C1147" s="27"/>
      <c r="K1147" s="27"/>
      <c r="M1147" s="27"/>
      <c r="O1147" s="27"/>
      <c r="T1147" s="27"/>
      <c r="U1147" s="27"/>
      <c r="V1147" s="27"/>
      <c r="X1147" s="27"/>
      <c r="AA1147" s="27"/>
    </row>
    <row r="1148" spans="1:27">
      <c r="A1148" s="27"/>
      <c r="C1148" s="27"/>
      <c r="K1148" s="27"/>
      <c r="M1148" s="27"/>
      <c r="O1148" s="27"/>
      <c r="T1148" s="27"/>
      <c r="U1148" s="27"/>
      <c r="V1148" s="27"/>
      <c r="X1148" s="27"/>
      <c r="AA1148" s="27"/>
    </row>
    <row r="1149" spans="1:27">
      <c r="A1149" s="27"/>
      <c r="C1149" s="27"/>
      <c r="K1149" s="27"/>
      <c r="M1149" s="27"/>
      <c r="O1149" s="27"/>
      <c r="T1149" s="27"/>
      <c r="U1149" s="27"/>
      <c r="V1149" s="27"/>
      <c r="X1149" s="27"/>
      <c r="AA1149" s="27"/>
    </row>
    <row r="1150" spans="1:27">
      <c r="A1150" s="27"/>
      <c r="C1150" s="27"/>
      <c r="K1150" s="27"/>
      <c r="M1150" s="27"/>
      <c r="O1150" s="27"/>
      <c r="T1150" s="27"/>
      <c r="U1150" s="27"/>
      <c r="V1150" s="27"/>
      <c r="X1150" s="27"/>
      <c r="AA1150" s="27"/>
    </row>
    <row r="1151" spans="1:27">
      <c r="A1151" s="27"/>
      <c r="C1151" s="27"/>
      <c r="K1151" s="27"/>
      <c r="M1151" s="27"/>
      <c r="O1151" s="27"/>
      <c r="T1151" s="27"/>
      <c r="U1151" s="27"/>
      <c r="V1151" s="27"/>
      <c r="X1151" s="27"/>
      <c r="AA1151" s="27"/>
    </row>
    <row r="1152" spans="1:27">
      <c r="A1152" s="27"/>
      <c r="C1152" s="27"/>
      <c r="K1152" s="27"/>
      <c r="M1152" s="27"/>
      <c r="O1152" s="27"/>
      <c r="T1152" s="27"/>
      <c r="U1152" s="27"/>
      <c r="V1152" s="27"/>
      <c r="X1152" s="27"/>
      <c r="AA1152" s="27"/>
    </row>
    <row r="1153" spans="1:27">
      <c r="A1153" s="27"/>
      <c r="C1153" s="27"/>
      <c r="K1153" s="27"/>
      <c r="M1153" s="27"/>
      <c r="O1153" s="27"/>
      <c r="T1153" s="27"/>
      <c r="U1153" s="27"/>
      <c r="V1153" s="27"/>
      <c r="X1153" s="27"/>
      <c r="AA1153" s="27"/>
    </row>
    <row r="1154" spans="1:27">
      <c r="A1154" s="27"/>
      <c r="C1154" s="27"/>
      <c r="K1154" s="27"/>
      <c r="M1154" s="27"/>
      <c r="O1154" s="27"/>
      <c r="T1154" s="27"/>
      <c r="U1154" s="27"/>
      <c r="V1154" s="27"/>
      <c r="X1154" s="27"/>
      <c r="AA1154" s="27"/>
    </row>
    <row r="1155" spans="1:27">
      <c r="A1155" s="27"/>
      <c r="C1155" s="27"/>
      <c r="K1155" s="27"/>
      <c r="M1155" s="27"/>
      <c r="O1155" s="27"/>
      <c r="T1155" s="27"/>
      <c r="U1155" s="27"/>
      <c r="V1155" s="27"/>
      <c r="X1155" s="27"/>
      <c r="AA1155" s="27"/>
    </row>
    <row r="1156" spans="1:27">
      <c r="A1156" s="27"/>
      <c r="C1156" s="27"/>
      <c r="K1156" s="27"/>
      <c r="M1156" s="27"/>
      <c r="O1156" s="27"/>
      <c r="T1156" s="27"/>
      <c r="U1156" s="27"/>
      <c r="V1156" s="27"/>
      <c r="X1156" s="27"/>
      <c r="AA1156" s="27"/>
    </row>
    <row r="1157" spans="1:27">
      <c r="A1157" s="27"/>
      <c r="C1157" s="27"/>
      <c r="K1157" s="27"/>
      <c r="M1157" s="27"/>
      <c r="O1157" s="27"/>
      <c r="T1157" s="27"/>
      <c r="U1157" s="27"/>
      <c r="V1157" s="27"/>
      <c r="X1157" s="27"/>
      <c r="AA1157" s="27"/>
    </row>
    <row r="1158" spans="1:27">
      <c r="A1158" s="27"/>
      <c r="C1158" s="27"/>
      <c r="K1158" s="27"/>
      <c r="M1158" s="27"/>
      <c r="O1158" s="27"/>
      <c r="T1158" s="27"/>
      <c r="U1158" s="27"/>
      <c r="V1158" s="27"/>
      <c r="X1158" s="27"/>
      <c r="AA1158" s="27"/>
    </row>
    <row r="1159" spans="1:27">
      <c r="A1159" s="27"/>
      <c r="C1159" s="27"/>
      <c r="K1159" s="27"/>
      <c r="M1159" s="27"/>
      <c r="O1159" s="27"/>
      <c r="T1159" s="27"/>
      <c r="U1159" s="27"/>
      <c r="V1159" s="27"/>
      <c r="X1159" s="27"/>
      <c r="AA1159" s="27"/>
    </row>
    <row r="1160" spans="1:27">
      <c r="A1160" s="27"/>
      <c r="C1160" s="27"/>
      <c r="K1160" s="27"/>
      <c r="M1160" s="27"/>
      <c r="O1160" s="27"/>
      <c r="T1160" s="27"/>
      <c r="U1160" s="27"/>
      <c r="V1160" s="27"/>
      <c r="X1160" s="27"/>
      <c r="AA1160" s="27"/>
    </row>
    <row r="1161" spans="1:27">
      <c r="A1161" s="27"/>
      <c r="C1161" s="27"/>
      <c r="K1161" s="27"/>
      <c r="M1161" s="27"/>
      <c r="O1161" s="27"/>
      <c r="T1161" s="27"/>
      <c r="U1161" s="27"/>
      <c r="V1161" s="27"/>
      <c r="X1161" s="27"/>
      <c r="AA1161" s="27"/>
    </row>
    <row r="1162" spans="1:27">
      <c r="A1162" s="27"/>
      <c r="C1162" s="27"/>
      <c r="K1162" s="27"/>
      <c r="M1162" s="27"/>
      <c r="O1162" s="27"/>
      <c r="T1162" s="27"/>
      <c r="U1162" s="27"/>
      <c r="V1162" s="27"/>
      <c r="X1162" s="27"/>
      <c r="AA1162" s="27"/>
    </row>
    <row r="1163" spans="1:27">
      <c r="A1163" s="27"/>
      <c r="C1163" s="27"/>
      <c r="K1163" s="27"/>
      <c r="M1163" s="27"/>
      <c r="O1163" s="27"/>
      <c r="T1163" s="27"/>
      <c r="U1163" s="27"/>
      <c r="V1163" s="27"/>
      <c r="X1163" s="27"/>
      <c r="AA1163" s="27"/>
    </row>
    <row r="1164" spans="1:27">
      <c r="A1164" s="27"/>
      <c r="C1164" s="27"/>
      <c r="K1164" s="27"/>
      <c r="M1164" s="27"/>
      <c r="O1164" s="27"/>
      <c r="T1164" s="27"/>
      <c r="U1164" s="27"/>
      <c r="V1164" s="27"/>
      <c r="X1164" s="27"/>
      <c r="AA1164" s="27"/>
    </row>
    <row r="1165" spans="1:27">
      <c r="A1165" s="27"/>
      <c r="C1165" s="27"/>
      <c r="K1165" s="27"/>
      <c r="M1165" s="27"/>
      <c r="O1165" s="27"/>
      <c r="T1165" s="27"/>
      <c r="U1165" s="27"/>
      <c r="V1165" s="27"/>
      <c r="X1165" s="27"/>
      <c r="AA1165" s="27"/>
    </row>
    <row r="1166" spans="1:27">
      <c r="A1166" s="27"/>
      <c r="C1166" s="27"/>
      <c r="K1166" s="27"/>
      <c r="M1166" s="27"/>
      <c r="O1166" s="27"/>
      <c r="T1166" s="27"/>
      <c r="U1166" s="27"/>
      <c r="V1166" s="27"/>
      <c r="X1166" s="27"/>
      <c r="AA1166" s="27"/>
    </row>
    <row r="1167" spans="1:27">
      <c r="A1167" s="27"/>
      <c r="C1167" s="27"/>
      <c r="K1167" s="27"/>
      <c r="M1167" s="27"/>
      <c r="O1167" s="27"/>
      <c r="T1167" s="27"/>
      <c r="U1167" s="27"/>
      <c r="V1167" s="27"/>
      <c r="X1167" s="27"/>
      <c r="AA1167" s="27"/>
    </row>
    <row r="1168" spans="1:27">
      <c r="A1168" s="27"/>
      <c r="C1168" s="27"/>
      <c r="K1168" s="27"/>
      <c r="M1168" s="27"/>
      <c r="O1168" s="27"/>
      <c r="T1168" s="27"/>
      <c r="U1168" s="27"/>
      <c r="V1168" s="27"/>
      <c r="X1168" s="27"/>
      <c r="AA1168" s="27"/>
    </row>
    <row r="1169" spans="1:27">
      <c r="A1169" s="27"/>
      <c r="C1169" s="27"/>
      <c r="K1169" s="27"/>
      <c r="M1169" s="27"/>
      <c r="O1169" s="27"/>
      <c r="T1169" s="27"/>
      <c r="U1169" s="27"/>
      <c r="V1169" s="27"/>
      <c r="X1169" s="27"/>
      <c r="AA1169" s="27"/>
    </row>
    <row r="1170" spans="1:27">
      <c r="A1170" s="27"/>
      <c r="C1170" s="27"/>
      <c r="K1170" s="27"/>
      <c r="M1170" s="27"/>
      <c r="O1170" s="27"/>
      <c r="T1170" s="27"/>
      <c r="U1170" s="27"/>
      <c r="V1170" s="27"/>
      <c r="X1170" s="27"/>
      <c r="AA1170" s="27"/>
    </row>
    <row r="1171" spans="1:27">
      <c r="A1171" s="27"/>
      <c r="C1171" s="27"/>
      <c r="K1171" s="27"/>
      <c r="M1171" s="27"/>
      <c r="O1171" s="27"/>
      <c r="T1171" s="27"/>
      <c r="U1171" s="27"/>
      <c r="V1171" s="27"/>
      <c r="X1171" s="27"/>
      <c r="AA1171" s="27"/>
    </row>
    <row r="1172" spans="1:27">
      <c r="A1172" s="27"/>
      <c r="C1172" s="27"/>
      <c r="K1172" s="27"/>
      <c r="M1172" s="27"/>
      <c r="O1172" s="27"/>
      <c r="T1172" s="27"/>
      <c r="U1172" s="27"/>
      <c r="V1172" s="27"/>
      <c r="X1172" s="27"/>
      <c r="AA1172" s="27"/>
    </row>
    <row r="1173" spans="1:27">
      <c r="A1173" s="27"/>
      <c r="C1173" s="27"/>
      <c r="K1173" s="27"/>
      <c r="M1173" s="27"/>
      <c r="O1173" s="27"/>
      <c r="T1173" s="27"/>
      <c r="U1173" s="27"/>
      <c r="V1173" s="27"/>
      <c r="X1173" s="27"/>
      <c r="AA1173" s="27"/>
    </row>
    <row r="1174" spans="1:27">
      <c r="A1174" s="27"/>
      <c r="C1174" s="27"/>
      <c r="K1174" s="27"/>
      <c r="M1174" s="27"/>
      <c r="O1174" s="27"/>
      <c r="T1174" s="27"/>
      <c r="U1174" s="27"/>
      <c r="V1174" s="27"/>
      <c r="X1174" s="27"/>
      <c r="AA1174" s="27"/>
    </row>
    <row r="1175" spans="1:27">
      <c r="A1175" s="27"/>
      <c r="C1175" s="27"/>
      <c r="K1175" s="27"/>
      <c r="M1175" s="27"/>
      <c r="O1175" s="27"/>
      <c r="T1175" s="27"/>
      <c r="U1175" s="27"/>
      <c r="V1175" s="27"/>
      <c r="X1175" s="27"/>
      <c r="AA1175" s="27"/>
    </row>
    <row r="1176" spans="1:27">
      <c r="A1176" s="27"/>
      <c r="C1176" s="27"/>
      <c r="K1176" s="27"/>
      <c r="M1176" s="27"/>
      <c r="O1176" s="27"/>
      <c r="T1176" s="27"/>
      <c r="U1176" s="27"/>
      <c r="V1176" s="27"/>
      <c r="X1176" s="27"/>
      <c r="AA1176" s="27"/>
    </row>
    <row r="1177" spans="1:27">
      <c r="A1177" s="27"/>
      <c r="C1177" s="27"/>
      <c r="K1177" s="27"/>
      <c r="M1177" s="27"/>
      <c r="O1177" s="27"/>
      <c r="T1177" s="27"/>
      <c r="U1177" s="27"/>
      <c r="V1177" s="27"/>
      <c r="X1177" s="27"/>
      <c r="AA1177" s="27"/>
    </row>
    <row r="1178" spans="1:27">
      <c r="A1178" s="27"/>
      <c r="C1178" s="27"/>
      <c r="K1178" s="27"/>
      <c r="M1178" s="27"/>
      <c r="O1178" s="27"/>
      <c r="T1178" s="27"/>
      <c r="U1178" s="27"/>
      <c r="V1178" s="27"/>
      <c r="X1178" s="27"/>
      <c r="AA1178" s="27"/>
    </row>
    <row r="1179" spans="1:27">
      <c r="A1179" s="27"/>
      <c r="C1179" s="27"/>
      <c r="K1179" s="27"/>
      <c r="M1179" s="27"/>
      <c r="O1179" s="27"/>
      <c r="T1179" s="27"/>
      <c r="U1179" s="27"/>
      <c r="V1179" s="27"/>
      <c r="X1179" s="27"/>
      <c r="AA1179" s="27"/>
    </row>
    <row r="1180" spans="1:27">
      <c r="A1180" s="27"/>
      <c r="C1180" s="27"/>
      <c r="K1180" s="27"/>
      <c r="M1180" s="27"/>
      <c r="O1180" s="27"/>
      <c r="T1180" s="27"/>
      <c r="U1180" s="27"/>
      <c r="V1180" s="27"/>
      <c r="X1180" s="27"/>
      <c r="AA1180" s="27"/>
    </row>
    <row r="1181" spans="1:27">
      <c r="A1181" s="27"/>
      <c r="C1181" s="27"/>
      <c r="K1181" s="27"/>
      <c r="M1181" s="27"/>
      <c r="O1181" s="27"/>
      <c r="T1181" s="27"/>
      <c r="U1181" s="27"/>
      <c r="V1181" s="27"/>
      <c r="X1181" s="27"/>
      <c r="AA1181" s="27"/>
    </row>
    <row r="1182" spans="1:27">
      <c r="A1182" s="27"/>
      <c r="C1182" s="27"/>
      <c r="K1182" s="27"/>
      <c r="M1182" s="27"/>
      <c r="O1182" s="27"/>
      <c r="T1182" s="27"/>
      <c r="U1182" s="27"/>
      <c r="V1182" s="27"/>
      <c r="X1182" s="27"/>
      <c r="AA1182" s="27"/>
    </row>
    <row r="1183" spans="1:27">
      <c r="A1183" s="27"/>
      <c r="C1183" s="27"/>
      <c r="K1183" s="27"/>
      <c r="M1183" s="27"/>
      <c r="O1183" s="27"/>
      <c r="T1183" s="27"/>
      <c r="U1183" s="27"/>
      <c r="V1183" s="27"/>
      <c r="X1183" s="27"/>
      <c r="AA1183" s="27"/>
    </row>
    <row r="1184" spans="1:27">
      <c r="A1184" s="27"/>
      <c r="C1184" s="27"/>
      <c r="K1184" s="27"/>
      <c r="M1184" s="27"/>
      <c r="O1184" s="27"/>
      <c r="T1184" s="27"/>
      <c r="U1184" s="27"/>
      <c r="V1184" s="27"/>
      <c r="X1184" s="27"/>
      <c r="AA1184" s="27"/>
    </row>
    <row r="1185" spans="1:27">
      <c r="A1185" s="27"/>
      <c r="C1185" s="27"/>
      <c r="K1185" s="27"/>
      <c r="M1185" s="27"/>
      <c r="O1185" s="27"/>
      <c r="T1185" s="27"/>
      <c r="U1185" s="27"/>
      <c r="V1185" s="27"/>
      <c r="X1185" s="27"/>
      <c r="AA1185" s="27"/>
    </row>
    <row r="1186" spans="1:27">
      <c r="A1186" s="27"/>
      <c r="C1186" s="27"/>
      <c r="K1186" s="27"/>
      <c r="M1186" s="27"/>
      <c r="O1186" s="27"/>
      <c r="T1186" s="27"/>
      <c r="U1186" s="27"/>
      <c r="V1186" s="27"/>
      <c r="X1186" s="27"/>
      <c r="AA1186" s="27"/>
    </row>
    <row r="1187" spans="1:27">
      <c r="A1187" s="27"/>
      <c r="C1187" s="27"/>
      <c r="K1187" s="27"/>
      <c r="M1187" s="27"/>
      <c r="O1187" s="27"/>
      <c r="T1187" s="27"/>
      <c r="U1187" s="27"/>
      <c r="V1187" s="27"/>
      <c r="X1187" s="27"/>
      <c r="AA1187" s="27"/>
    </row>
    <row r="1188" spans="1:27">
      <c r="A1188" s="27"/>
      <c r="C1188" s="27"/>
      <c r="K1188" s="27"/>
      <c r="M1188" s="27"/>
      <c r="O1188" s="27"/>
      <c r="T1188" s="27"/>
      <c r="U1188" s="27"/>
      <c r="V1188" s="27"/>
      <c r="X1188" s="27"/>
      <c r="AA1188" s="27"/>
    </row>
    <row r="1189" spans="1:27">
      <c r="A1189" s="27"/>
      <c r="C1189" s="27"/>
      <c r="K1189" s="27"/>
      <c r="M1189" s="27"/>
      <c r="O1189" s="27"/>
      <c r="T1189" s="27"/>
      <c r="U1189" s="27"/>
      <c r="V1189" s="27"/>
      <c r="X1189" s="27"/>
      <c r="AA1189" s="27"/>
    </row>
    <row r="1190" spans="1:27">
      <c r="A1190" s="27"/>
      <c r="C1190" s="27"/>
      <c r="K1190" s="27"/>
      <c r="M1190" s="27"/>
      <c r="O1190" s="27"/>
      <c r="T1190" s="27"/>
      <c r="U1190" s="27"/>
      <c r="V1190" s="27"/>
      <c r="X1190" s="27"/>
      <c r="AA1190" s="27"/>
    </row>
    <row r="1191" spans="1:27">
      <c r="A1191" s="27"/>
      <c r="C1191" s="27"/>
      <c r="K1191" s="27"/>
      <c r="M1191" s="27"/>
      <c r="O1191" s="27"/>
      <c r="T1191" s="27"/>
      <c r="U1191" s="27"/>
      <c r="V1191" s="27"/>
      <c r="X1191" s="27"/>
      <c r="AA1191" s="27"/>
    </row>
    <row r="1192" spans="1:27">
      <c r="A1192" s="27"/>
      <c r="C1192" s="27"/>
      <c r="K1192" s="27"/>
      <c r="M1192" s="27"/>
      <c r="O1192" s="27"/>
      <c r="T1192" s="27"/>
      <c r="U1192" s="27"/>
      <c r="V1192" s="27"/>
      <c r="X1192" s="27"/>
      <c r="AA1192" s="27"/>
    </row>
    <row r="1193" spans="1:27">
      <c r="A1193" s="27"/>
      <c r="C1193" s="27"/>
      <c r="K1193" s="27"/>
      <c r="M1193" s="27"/>
      <c r="O1193" s="27"/>
      <c r="T1193" s="27"/>
      <c r="U1193" s="27"/>
      <c r="V1193" s="27"/>
      <c r="X1193" s="27"/>
      <c r="AA1193" s="27"/>
    </row>
    <row r="1194" spans="1:27">
      <c r="A1194" s="27"/>
      <c r="C1194" s="27"/>
      <c r="K1194" s="27"/>
      <c r="M1194" s="27"/>
      <c r="O1194" s="27"/>
      <c r="T1194" s="27"/>
      <c r="U1194" s="27"/>
      <c r="V1194" s="27"/>
      <c r="X1194" s="27"/>
      <c r="AA1194" s="27"/>
    </row>
    <row r="1195" spans="1:27">
      <c r="A1195" s="27"/>
      <c r="C1195" s="27"/>
      <c r="K1195" s="27"/>
      <c r="M1195" s="27"/>
      <c r="O1195" s="27"/>
      <c r="T1195" s="27"/>
      <c r="U1195" s="27"/>
      <c r="V1195" s="27"/>
      <c r="X1195" s="27"/>
      <c r="AA1195" s="27"/>
    </row>
    <row r="1196" spans="1:27">
      <c r="A1196" s="27"/>
      <c r="C1196" s="27"/>
      <c r="K1196" s="27"/>
      <c r="M1196" s="27"/>
      <c r="O1196" s="27"/>
      <c r="T1196" s="27"/>
      <c r="U1196" s="27"/>
      <c r="V1196" s="27"/>
      <c r="X1196" s="27"/>
      <c r="AA1196" s="27"/>
    </row>
    <row r="1197" spans="1:27">
      <c r="A1197" s="27"/>
      <c r="C1197" s="27"/>
      <c r="K1197" s="27"/>
      <c r="M1197" s="27"/>
      <c r="O1197" s="27"/>
      <c r="T1197" s="27"/>
      <c r="U1197" s="27"/>
      <c r="V1197" s="27"/>
      <c r="X1197" s="27"/>
      <c r="AA1197" s="27"/>
    </row>
    <row r="1198" spans="1:27">
      <c r="A1198" s="27"/>
      <c r="C1198" s="27"/>
      <c r="K1198" s="27"/>
      <c r="M1198" s="27"/>
      <c r="O1198" s="27"/>
      <c r="T1198" s="27"/>
      <c r="U1198" s="27"/>
      <c r="V1198" s="27"/>
      <c r="X1198" s="27"/>
      <c r="AA1198" s="27"/>
    </row>
    <row r="1199" spans="1:27">
      <c r="A1199" s="27"/>
      <c r="C1199" s="27"/>
      <c r="K1199" s="27"/>
      <c r="M1199" s="27"/>
      <c r="O1199" s="27"/>
      <c r="T1199" s="27"/>
      <c r="U1199" s="27"/>
      <c r="V1199" s="27"/>
      <c r="X1199" s="27"/>
      <c r="AA1199" s="27"/>
    </row>
    <row r="1200" spans="1:27">
      <c r="A1200" s="27"/>
      <c r="C1200" s="27"/>
      <c r="K1200" s="27"/>
      <c r="M1200" s="27"/>
      <c r="O1200" s="27"/>
      <c r="T1200" s="27"/>
      <c r="U1200" s="27"/>
      <c r="V1200" s="27"/>
      <c r="X1200" s="27"/>
      <c r="AA1200" s="27"/>
    </row>
    <row r="1201" spans="1:27">
      <c r="A1201" s="27"/>
      <c r="C1201" s="27"/>
      <c r="K1201" s="27"/>
      <c r="M1201" s="27"/>
      <c r="O1201" s="27"/>
      <c r="T1201" s="27"/>
      <c r="U1201" s="27"/>
      <c r="V1201" s="27"/>
      <c r="X1201" s="27"/>
      <c r="AA1201" s="27"/>
    </row>
    <row r="1202" spans="1:27">
      <c r="A1202" s="27"/>
      <c r="C1202" s="27"/>
      <c r="K1202" s="27"/>
      <c r="M1202" s="27"/>
      <c r="O1202" s="27"/>
      <c r="T1202" s="27"/>
      <c r="U1202" s="27"/>
      <c r="V1202" s="27"/>
      <c r="X1202" s="27"/>
      <c r="AA1202" s="27"/>
    </row>
    <row r="1203" spans="1:27">
      <c r="A1203" s="27"/>
      <c r="C1203" s="27"/>
      <c r="K1203" s="27"/>
      <c r="M1203" s="27"/>
      <c r="O1203" s="27"/>
      <c r="T1203" s="27"/>
      <c r="U1203" s="27"/>
      <c r="V1203" s="27"/>
      <c r="X1203" s="27"/>
      <c r="AA1203" s="27"/>
    </row>
    <row r="1204" spans="1:27">
      <c r="A1204" s="27"/>
      <c r="C1204" s="27"/>
      <c r="K1204" s="27"/>
      <c r="M1204" s="27"/>
      <c r="O1204" s="27"/>
      <c r="T1204" s="27"/>
      <c r="U1204" s="27"/>
      <c r="V1204" s="27"/>
      <c r="X1204" s="27"/>
      <c r="AA1204" s="27"/>
    </row>
    <row r="1205" spans="1:27">
      <c r="A1205" s="27"/>
      <c r="C1205" s="27"/>
      <c r="K1205" s="27"/>
      <c r="M1205" s="27"/>
      <c r="O1205" s="27"/>
      <c r="T1205" s="27"/>
      <c r="U1205" s="27"/>
      <c r="V1205" s="27"/>
      <c r="X1205" s="27"/>
      <c r="AA1205" s="27"/>
    </row>
    <row r="1206" spans="1:27">
      <c r="A1206" s="27"/>
      <c r="C1206" s="27"/>
      <c r="K1206" s="27"/>
      <c r="M1206" s="27"/>
      <c r="O1206" s="27"/>
      <c r="T1206" s="27"/>
      <c r="U1206" s="27"/>
      <c r="V1206" s="27"/>
      <c r="X1206" s="27"/>
      <c r="AA1206" s="27"/>
    </row>
    <row r="1207" spans="1:27">
      <c r="A1207" s="27"/>
      <c r="C1207" s="27"/>
      <c r="K1207" s="27"/>
      <c r="M1207" s="27"/>
      <c r="O1207" s="27"/>
      <c r="T1207" s="27"/>
      <c r="U1207" s="27"/>
      <c r="V1207" s="27"/>
      <c r="X1207" s="27"/>
      <c r="AA1207" s="27"/>
    </row>
    <row r="1208" spans="1:27">
      <c r="A1208" s="27"/>
      <c r="C1208" s="27"/>
      <c r="K1208" s="27"/>
      <c r="M1208" s="27"/>
      <c r="O1208" s="27"/>
      <c r="T1208" s="27"/>
      <c r="U1208" s="27"/>
      <c r="V1208" s="27"/>
      <c r="X1208" s="27"/>
      <c r="AA1208" s="27"/>
    </row>
    <row r="1209" spans="1:27">
      <c r="A1209" s="27"/>
      <c r="C1209" s="27"/>
      <c r="K1209" s="27"/>
      <c r="M1209" s="27"/>
      <c r="O1209" s="27"/>
      <c r="T1209" s="27"/>
      <c r="U1209" s="27"/>
      <c r="V1209" s="27"/>
      <c r="X1209" s="27"/>
      <c r="AA1209" s="27"/>
    </row>
    <row r="1210" spans="1:27">
      <c r="A1210" s="27"/>
      <c r="C1210" s="27"/>
      <c r="K1210" s="27"/>
      <c r="M1210" s="27"/>
      <c r="O1210" s="27"/>
      <c r="T1210" s="27"/>
      <c r="U1210" s="27"/>
      <c r="V1210" s="27"/>
      <c r="X1210" s="27"/>
      <c r="AA1210" s="27"/>
    </row>
    <row r="1211" spans="1:27">
      <c r="A1211" s="27"/>
      <c r="C1211" s="27"/>
      <c r="K1211" s="27"/>
      <c r="M1211" s="27"/>
      <c r="O1211" s="27"/>
      <c r="T1211" s="27"/>
      <c r="U1211" s="27"/>
      <c r="V1211" s="27"/>
      <c r="X1211" s="27"/>
      <c r="AA1211" s="27"/>
    </row>
    <row r="1212" spans="1:27">
      <c r="A1212" s="27"/>
      <c r="C1212" s="27"/>
      <c r="K1212" s="27"/>
      <c r="M1212" s="27"/>
      <c r="O1212" s="27"/>
      <c r="T1212" s="27"/>
      <c r="U1212" s="27"/>
      <c r="V1212" s="27"/>
      <c r="X1212" s="27"/>
      <c r="AA1212" s="27"/>
    </row>
    <row r="1213" spans="1:27">
      <c r="A1213" s="27"/>
      <c r="C1213" s="27"/>
      <c r="K1213" s="27"/>
      <c r="M1213" s="27"/>
      <c r="O1213" s="27"/>
      <c r="T1213" s="27"/>
      <c r="U1213" s="27"/>
      <c r="V1213" s="27"/>
      <c r="X1213" s="27"/>
      <c r="AA1213" s="27"/>
    </row>
    <row r="1214" spans="1:27">
      <c r="A1214" s="27"/>
      <c r="C1214" s="27"/>
      <c r="K1214" s="27"/>
      <c r="M1214" s="27"/>
      <c r="O1214" s="27"/>
      <c r="T1214" s="27"/>
      <c r="U1214" s="27"/>
      <c r="V1214" s="27"/>
      <c r="X1214" s="27"/>
      <c r="AA1214" s="27"/>
    </row>
    <row r="1215" spans="1:27">
      <c r="A1215" s="27"/>
      <c r="C1215" s="27"/>
      <c r="K1215" s="27"/>
      <c r="M1215" s="27"/>
      <c r="O1215" s="27"/>
      <c r="T1215" s="27"/>
      <c r="U1215" s="27"/>
      <c r="V1215" s="27"/>
      <c r="X1215" s="27"/>
      <c r="AA1215" s="27"/>
    </row>
    <row r="1216" spans="1:27">
      <c r="A1216" s="27"/>
      <c r="C1216" s="27"/>
      <c r="K1216" s="27"/>
      <c r="M1216" s="27"/>
      <c r="O1216" s="27"/>
      <c r="T1216" s="27"/>
      <c r="U1216" s="27"/>
      <c r="V1216" s="27"/>
      <c r="X1216" s="27"/>
      <c r="AA1216" s="27"/>
    </row>
    <row r="1217" spans="1:27">
      <c r="A1217" s="27"/>
      <c r="C1217" s="27"/>
      <c r="K1217" s="27"/>
      <c r="M1217" s="27"/>
      <c r="O1217" s="27"/>
      <c r="T1217" s="27"/>
      <c r="U1217" s="27"/>
      <c r="V1217" s="27"/>
      <c r="X1217" s="27"/>
      <c r="AA1217" s="27"/>
    </row>
    <row r="1218" spans="1:27">
      <c r="A1218" s="27"/>
      <c r="C1218" s="27"/>
      <c r="K1218" s="27"/>
      <c r="M1218" s="27"/>
      <c r="O1218" s="27"/>
      <c r="T1218" s="27"/>
      <c r="U1218" s="27"/>
      <c r="V1218" s="27"/>
      <c r="X1218" s="27"/>
      <c r="AA1218" s="27"/>
    </row>
    <row r="1219" spans="1:27">
      <c r="A1219" s="27"/>
      <c r="C1219" s="27"/>
      <c r="K1219" s="27"/>
      <c r="M1219" s="27"/>
      <c r="O1219" s="27"/>
      <c r="T1219" s="27"/>
      <c r="U1219" s="27"/>
      <c r="V1219" s="27"/>
      <c r="X1219" s="27"/>
      <c r="AA1219" s="27"/>
    </row>
    <row r="1220" spans="1:27">
      <c r="A1220" s="27"/>
      <c r="C1220" s="27"/>
      <c r="K1220" s="27"/>
      <c r="M1220" s="27"/>
      <c r="O1220" s="27"/>
      <c r="T1220" s="27"/>
      <c r="U1220" s="27"/>
      <c r="V1220" s="27"/>
      <c r="X1220" s="27"/>
      <c r="AA1220" s="27"/>
    </row>
    <row r="1221" spans="1:27">
      <c r="A1221" s="27"/>
      <c r="C1221" s="27"/>
      <c r="K1221" s="27"/>
      <c r="M1221" s="27"/>
      <c r="O1221" s="27"/>
      <c r="T1221" s="27"/>
      <c r="U1221" s="27"/>
      <c r="V1221" s="27"/>
      <c r="X1221" s="27"/>
      <c r="AA1221" s="27"/>
    </row>
    <row r="1222" spans="1:27">
      <c r="A1222" s="27"/>
      <c r="C1222" s="27"/>
      <c r="K1222" s="27"/>
      <c r="M1222" s="27"/>
      <c r="O1222" s="27"/>
      <c r="T1222" s="27"/>
      <c r="U1222" s="27"/>
      <c r="V1222" s="27"/>
      <c r="X1222" s="27"/>
      <c r="AA1222" s="27"/>
    </row>
    <row r="1223" spans="1:27">
      <c r="A1223" s="27"/>
      <c r="C1223" s="27"/>
      <c r="K1223" s="27"/>
      <c r="M1223" s="27"/>
      <c r="O1223" s="27"/>
      <c r="T1223" s="27"/>
      <c r="U1223" s="27"/>
      <c r="V1223" s="27"/>
      <c r="X1223" s="27"/>
      <c r="AA1223" s="27"/>
    </row>
    <row r="1224" spans="1:27">
      <c r="A1224" s="27"/>
      <c r="C1224" s="27"/>
      <c r="K1224" s="27"/>
      <c r="M1224" s="27"/>
      <c r="O1224" s="27"/>
      <c r="T1224" s="27"/>
      <c r="U1224" s="27"/>
      <c r="V1224" s="27"/>
      <c r="X1224" s="27"/>
      <c r="AA1224" s="27"/>
    </row>
    <row r="1225" spans="1:27">
      <c r="A1225" s="27"/>
      <c r="C1225" s="27"/>
      <c r="K1225" s="27"/>
      <c r="M1225" s="27"/>
      <c r="O1225" s="27"/>
      <c r="T1225" s="27"/>
      <c r="U1225" s="27"/>
      <c r="V1225" s="27"/>
      <c r="X1225" s="27"/>
      <c r="AA1225" s="27"/>
    </row>
    <row r="1226" spans="1:27">
      <c r="A1226" s="27"/>
      <c r="C1226" s="27"/>
      <c r="K1226" s="27"/>
      <c r="M1226" s="27"/>
      <c r="O1226" s="27"/>
      <c r="T1226" s="27"/>
      <c r="U1226" s="27"/>
      <c r="V1226" s="27"/>
      <c r="X1226" s="27"/>
      <c r="AA1226" s="27"/>
    </row>
    <row r="1227" spans="1:27">
      <c r="A1227" s="27"/>
      <c r="C1227" s="27"/>
      <c r="K1227" s="27"/>
      <c r="M1227" s="27"/>
      <c r="O1227" s="27"/>
      <c r="T1227" s="27"/>
      <c r="U1227" s="27"/>
      <c r="V1227" s="27"/>
      <c r="X1227" s="27"/>
      <c r="AA1227" s="27"/>
    </row>
    <row r="1228" spans="1:27">
      <c r="A1228" s="27"/>
      <c r="C1228" s="27"/>
      <c r="K1228" s="27"/>
      <c r="M1228" s="27"/>
      <c r="O1228" s="27"/>
      <c r="T1228" s="27"/>
      <c r="U1228" s="27"/>
      <c r="V1228" s="27"/>
      <c r="X1228" s="27"/>
      <c r="AA1228" s="27"/>
    </row>
    <row r="1229" spans="1:27">
      <c r="A1229" s="27"/>
      <c r="C1229" s="27"/>
      <c r="K1229" s="27"/>
      <c r="M1229" s="27"/>
      <c r="O1229" s="27"/>
      <c r="T1229" s="27"/>
      <c r="U1229" s="27"/>
      <c r="V1229" s="27"/>
      <c r="X1229" s="27"/>
      <c r="AA1229" s="27"/>
    </row>
    <row r="1230" spans="1:27">
      <c r="A1230" s="27"/>
      <c r="C1230" s="27"/>
      <c r="K1230" s="27"/>
      <c r="M1230" s="27"/>
      <c r="O1230" s="27"/>
      <c r="T1230" s="27"/>
      <c r="U1230" s="27"/>
      <c r="V1230" s="27"/>
      <c r="X1230" s="27"/>
      <c r="AA1230" s="27"/>
    </row>
    <row r="1231" spans="1:27">
      <c r="A1231" s="27"/>
      <c r="C1231" s="27"/>
      <c r="K1231" s="27"/>
      <c r="M1231" s="27"/>
      <c r="O1231" s="27"/>
      <c r="T1231" s="27"/>
      <c r="U1231" s="27"/>
      <c r="V1231" s="27"/>
      <c r="X1231" s="27"/>
      <c r="AA1231" s="27"/>
    </row>
    <row r="1232" spans="1:27">
      <c r="A1232" s="27"/>
      <c r="C1232" s="27"/>
      <c r="K1232" s="27"/>
      <c r="M1232" s="27"/>
      <c r="O1232" s="27"/>
      <c r="T1232" s="27"/>
      <c r="U1232" s="27"/>
      <c r="V1232" s="27"/>
      <c r="X1232" s="27"/>
      <c r="AA1232" s="27"/>
    </row>
    <row r="1233" spans="1:27">
      <c r="A1233" s="27"/>
      <c r="C1233" s="27"/>
      <c r="K1233" s="27"/>
      <c r="M1233" s="27"/>
      <c r="O1233" s="27"/>
      <c r="T1233" s="27"/>
      <c r="U1233" s="27"/>
      <c r="V1233" s="27"/>
      <c r="X1233" s="27"/>
      <c r="AA1233" s="27"/>
    </row>
    <row r="1234" spans="1:27">
      <c r="A1234" s="27"/>
      <c r="C1234" s="27"/>
      <c r="K1234" s="27"/>
      <c r="M1234" s="27"/>
      <c r="O1234" s="27"/>
      <c r="T1234" s="27"/>
      <c r="U1234" s="27"/>
      <c r="V1234" s="27"/>
      <c r="X1234" s="27"/>
      <c r="AA1234" s="27"/>
    </row>
    <row r="1235" spans="1:27">
      <c r="A1235" s="27"/>
      <c r="C1235" s="27"/>
      <c r="K1235" s="27"/>
      <c r="M1235" s="27"/>
      <c r="O1235" s="27"/>
      <c r="T1235" s="27"/>
      <c r="U1235" s="27"/>
      <c r="V1235" s="27"/>
      <c r="X1235" s="27"/>
      <c r="AA1235" s="27"/>
    </row>
    <row r="1236" spans="1:27">
      <c r="A1236" s="27"/>
      <c r="C1236" s="27"/>
      <c r="K1236" s="27"/>
      <c r="M1236" s="27"/>
      <c r="O1236" s="27"/>
      <c r="T1236" s="27"/>
      <c r="U1236" s="27"/>
      <c r="V1236" s="27"/>
      <c r="X1236" s="27"/>
      <c r="AA1236" s="27"/>
    </row>
    <row r="1237" spans="1:27">
      <c r="A1237" s="27"/>
      <c r="C1237" s="27"/>
      <c r="K1237" s="27"/>
      <c r="M1237" s="27"/>
      <c r="O1237" s="27"/>
      <c r="T1237" s="27"/>
      <c r="U1237" s="27"/>
      <c r="V1237" s="27"/>
      <c r="X1237" s="27"/>
      <c r="AA1237" s="27"/>
    </row>
    <row r="1238" spans="1:27">
      <c r="A1238" s="27"/>
      <c r="C1238" s="27"/>
      <c r="K1238" s="27"/>
      <c r="M1238" s="27"/>
      <c r="O1238" s="27"/>
      <c r="T1238" s="27"/>
      <c r="U1238" s="27"/>
      <c r="V1238" s="27"/>
      <c r="X1238" s="27"/>
      <c r="AA1238" s="27"/>
    </row>
    <row r="1239" spans="1:27">
      <c r="A1239" s="27"/>
      <c r="C1239" s="27"/>
      <c r="K1239" s="27"/>
      <c r="M1239" s="27"/>
      <c r="O1239" s="27"/>
      <c r="T1239" s="27"/>
      <c r="U1239" s="27"/>
      <c r="V1239" s="27"/>
      <c r="X1239" s="27"/>
      <c r="AA1239" s="27"/>
    </row>
    <row r="1240" spans="1:27">
      <c r="A1240" s="27"/>
      <c r="C1240" s="27"/>
      <c r="K1240" s="27"/>
      <c r="M1240" s="27"/>
      <c r="O1240" s="27"/>
      <c r="T1240" s="27"/>
      <c r="U1240" s="27"/>
      <c r="V1240" s="27"/>
      <c r="X1240" s="27"/>
      <c r="AA1240" s="27"/>
    </row>
    <row r="1241" spans="1:27">
      <c r="A1241" s="27"/>
      <c r="C1241" s="27"/>
      <c r="K1241" s="27"/>
      <c r="M1241" s="27"/>
      <c r="O1241" s="27"/>
      <c r="T1241" s="27"/>
      <c r="U1241" s="27"/>
      <c r="V1241" s="27"/>
      <c r="X1241" s="27"/>
      <c r="AA1241" s="27"/>
    </row>
    <row r="1242" spans="1:27">
      <c r="A1242" s="27"/>
      <c r="C1242" s="27"/>
      <c r="K1242" s="27"/>
      <c r="M1242" s="27"/>
      <c r="O1242" s="27"/>
      <c r="T1242" s="27"/>
      <c r="U1242" s="27"/>
      <c r="V1242" s="27"/>
      <c r="X1242" s="27"/>
      <c r="AA1242" s="27"/>
    </row>
    <row r="1243" spans="1:27">
      <c r="A1243" s="27"/>
      <c r="C1243" s="27"/>
      <c r="K1243" s="27"/>
      <c r="M1243" s="27"/>
      <c r="O1243" s="27"/>
      <c r="T1243" s="27"/>
      <c r="U1243" s="27"/>
      <c r="V1243" s="27"/>
      <c r="X1243" s="27"/>
      <c r="AA1243" s="27"/>
    </row>
    <row r="1244" spans="1:27">
      <c r="A1244" s="27"/>
      <c r="C1244" s="27"/>
      <c r="K1244" s="27"/>
      <c r="M1244" s="27"/>
      <c r="O1244" s="27"/>
      <c r="T1244" s="27"/>
      <c r="U1244" s="27"/>
      <c r="V1244" s="27"/>
      <c r="X1244" s="27"/>
      <c r="AA1244" s="27"/>
    </row>
    <row r="1245" spans="1:27">
      <c r="A1245" s="27"/>
      <c r="C1245" s="27"/>
      <c r="K1245" s="27"/>
      <c r="M1245" s="27"/>
      <c r="O1245" s="27"/>
      <c r="T1245" s="27"/>
      <c r="U1245" s="27"/>
      <c r="V1245" s="27"/>
      <c r="X1245" s="27"/>
      <c r="AA1245" s="27"/>
    </row>
    <row r="1246" spans="1:27">
      <c r="A1246" s="27"/>
      <c r="C1246" s="27"/>
      <c r="K1246" s="27"/>
      <c r="M1246" s="27"/>
      <c r="O1246" s="27"/>
      <c r="T1246" s="27"/>
      <c r="U1246" s="27"/>
      <c r="V1246" s="27"/>
      <c r="X1246" s="27"/>
      <c r="AA1246" s="27"/>
    </row>
    <row r="1247" spans="1:27">
      <c r="A1247" s="27"/>
      <c r="C1247" s="27"/>
      <c r="K1247" s="27"/>
      <c r="M1247" s="27"/>
      <c r="O1247" s="27"/>
      <c r="T1247" s="27"/>
      <c r="U1247" s="27"/>
      <c r="V1247" s="27"/>
      <c r="X1247" s="27"/>
      <c r="AA1247" s="27"/>
    </row>
    <row r="1248" spans="1:27">
      <c r="A1248" s="27"/>
      <c r="C1248" s="27"/>
      <c r="K1248" s="27"/>
      <c r="M1248" s="27"/>
      <c r="O1248" s="27"/>
      <c r="T1248" s="27"/>
      <c r="U1248" s="27"/>
      <c r="V1248" s="27"/>
      <c r="X1248" s="27"/>
      <c r="AA1248" s="27"/>
    </row>
    <row r="1249" spans="1:27">
      <c r="A1249" s="27"/>
      <c r="C1249" s="27"/>
      <c r="K1249" s="27"/>
      <c r="M1249" s="27"/>
      <c r="O1249" s="27"/>
      <c r="T1249" s="27"/>
      <c r="U1249" s="27"/>
      <c r="V1249" s="27"/>
      <c r="X1249" s="27"/>
      <c r="AA1249" s="27"/>
    </row>
    <row r="1250" spans="1:27">
      <c r="A1250" s="27"/>
      <c r="C1250" s="27"/>
      <c r="K1250" s="27"/>
      <c r="M1250" s="27"/>
      <c r="O1250" s="27"/>
      <c r="T1250" s="27"/>
      <c r="U1250" s="27"/>
      <c r="V1250" s="27"/>
      <c r="X1250" s="27"/>
      <c r="AA1250" s="27"/>
    </row>
    <row r="1251" spans="1:27">
      <c r="A1251" s="27"/>
      <c r="C1251" s="27"/>
      <c r="K1251" s="27"/>
      <c r="M1251" s="27"/>
      <c r="O1251" s="27"/>
      <c r="T1251" s="27"/>
      <c r="U1251" s="27"/>
      <c r="V1251" s="27"/>
      <c r="X1251" s="27"/>
      <c r="AA1251" s="27"/>
    </row>
    <row r="1252" spans="1:27">
      <c r="A1252" s="27"/>
      <c r="C1252" s="27"/>
      <c r="K1252" s="27"/>
      <c r="M1252" s="27"/>
      <c r="O1252" s="27"/>
      <c r="T1252" s="27"/>
      <c r="U1252" s="27"/>
      <c r="V1252" s="27"/>
      <c r="X1252" s="27"/>
      <c r="AA1252" s="27"/>
    </row>
    <row r="1253" spans="1:27">
      <c r="A1253" s="27"/>
      <c r="C1253" s="27"/>
      <c r="K1253" s="27"/>
      <c r="M1253" s="27"/>
      <c r="O1253" s="27"/>
      <c r="T1253" s="27"/>
      <c r="U1253" s="27"/>
      <c r="V1253" s="27"/>
      <c r="X1253" s="27"/>
      <c r="AA1253" s="27"/>
    </row>
    <row r="1254" spans="1:27">
      <c r="A1254" s="27"/>
      <c r="C1254" s="27"/>
      <c r="K1254" s="27"/>
      <c r="M1254" s="27"/>
      <c r="O1254" s="27"/>
      <c r="T1254" s="27"/>
      <c r="U1254" s="27"/>
      <c r="V1254" s="27"/>
      <c r="X1254" s="27"/>
      <c r="AA1254" s="27"/>
    </row>
    <row r="1255" spans="1:27">
      <c r="A1255" s="27"/>
      <c r="C1255" s="27"/>
      <c r="K1255" s="27"/>
      <c r="M1255" s="27"/>
      <c r="O1255" s="27"/>
      <c r="T1255" s="27"/>
      <c r="U1255" s="27"/>
      <c r="V1255" s="27"/>
      <c r="X1255" s="27"/>
      <c r="AA1255" s="27"/>
    </row>
    <row r="1256" spans="1:27">
      <c r="A1256" s="27"/>
      <c r="C1256" s="27"/>
      <c r="K1256" s="27"/>
      <c r="M1256" s="27"/>
      <c r="O1256" s="27"/>
      <c r="T1256" s="27"/>
      <c r="U1256" s="27"/>
      <c r="V1256" s="27"/>
      <c r="X1256" s="27"/>
      <c r="AA1256" s="27"/>
    </row>
    <row r="1257" spans="1:27">
      <c r="A1257" s="27"/>
      <c r="C1257" s="27"/>
      <c r="K1257" s="27"/>
      <c r="M1257" s="27"/>
      <c r="O1257" s="27"/>
      <c r="T1257" s="27"/>
      <c r="U1257" s="27"/>
      <c r="V1257" s="27"/>
      <c r="X1257" s="27"/>
      <c r="AA1257" s="27"/>
    </row>
    <row r="1258" spans="1:27">
      <c r="A1258" s="27"/>
      <c r="C1258" s="27"/>
      <c r="K1258" s="27"/>
      <c r="M1258" s="27"/>
      <c r="O1258" s="27"/>
      <c r="T1258" s="27"/>
      <c r="U1258" s="27"/>
      <c r="V1258" s="27"/>
      <c r="X1258" s="27"/>
      <c r="AA1258" s="27"/>
    </row>
    <row r="1259" spans="1:27">
      <c r="A1259" s="27"/>
      <c r="C1259" s="27"/>
      <c r="K1259" s="27"/>
      <c r="M1259" s="27"/>
      <c r="O1259" s="27"/>
      <c r="T1259" s="27"/>
      <c r="U1259" s="27"/>
      <c r="V1259" s="27"/>
      <c r="X1259" s="27"/>
      <c r="AA1259" s="27"/>
    </row>
    <row r="1260" spans="1:27">
      <c r="A1260" s="27"/>
      <c r="C1260" s="27"/>
      <c r="K1260" s="27"/>
      <c r="M1260" s="27"/>
      <c r="O1260" s="27"/>
      <c r="T1260" s="27"/>
      <c r="U1260" s="27"/>
      <c r="V1260" s="27"/>
      <c r="X1260" s="27"/>
      <c r="AA1260" s="27"/>
    </row>
    <row r="1261" spans="1:27">
      <c r="A1261" s="27"/>
      <c r="C1261" s="27"/>
      <c r="K1261" s="27"/>
      <c r="M1261" s="27"/>
      <c r="O1261" s="27"/>
      <c r="T1261" s="27"/>
      <c r="U1261" s="27"/>
      <c r="V1261" s="27"/>
      <c r="X1261" s="27"/>
      <c r="AA1261" s="27"/>
    </row>
    <row r="1262" spans="1:27">
      <c r="A1262" s="27"/>
      <c r="C1262" s="27"/>
      <c r="K1262" s="27"/>
      <c r="M1262" s="27"/>
      <c r="O1262" s="27"/>
      <c r="T1262" s="27"/>
      <c r="U1262" s="27"/>
      <c r="V1262" s="27"/>
      <c r="X1262" s="27"/>
      <c r="AA1262" s="27"/>
    </row>
    <row r="1263" spans="1:27">
      <c r="A1263" s="27"/>
      <c r="C1263" s="27"/>
      <c r="K1263" s="27"/>
      <c r="M1263" s="27"/>
      <c r="O1263" s="27"/>
      <c r="T1263" s="27"/>
      <c r="U1263" s="27"/>
      <c r="V1263" s="27"/>
      <c r="X1263" s="27"/>
      <c r="AA1263" s="27"/>
    </row>
    <row r="1264" spans="1:27">
      <c r="A1264" s="27"/>
      <c r="C1264" s="27"/>
      <c r="K1264" s="27"/>
      <c r="M1264" s="27"/>
      <c r="O1264" s="27"/>
      <c r="T1264" s="27"/>
      <c r="U1264" s="27"/>
      <c r="V1264" s="27"/>
      <c r="X1264" s="27"/>
      <c r="AA1264" s="27"/>
    </row>
    <row r="1265" spans="1:27">
      <c r="A1265" s="27"/>
      <c r="C1265" s="27"/>
      <c r="K1265" s="27"/>
      <c r="M1265" s="27"/>
      <c r="O1265" s="27"/>
      <c r="T1265" s="27"/>
      <c r="U1265" s="27"/>
      <c r="V1265" s="27"/>
      <c r="X1265" s="27"/>
      <c r="AA1265" s="27"/>
    </row>
    <row r="1266" spans="1:27">
      <c r="A1266" s="27"/>
      <c r="C1266" s="27"/>
      <c r="K1266" s="27"/>
      <c r="M1266" s="27"/>
      <c r="O1266" s="27"/>
      <c r="T1266" s="27"/>
      <c r="U1266" s="27"/>
      <c r="V1266" s="27"/>
      <c r="X1266" s="27"/>
      <c r="AA1266" s="27"/>
    </row>
    <row r="1267" spans="1:27">
      <c r="A1267" s="27"/>
      <c r="C1267" s="27"/>
      <c r="K1267" s="27"/>
      <c r="M1267" s="27"/>
      <c r="O1267" s="27"/>
      <c r="T1267" s="27"/>
      <c r="U1267" s="27"/>
      <c r="V1267" s="27"/>
      <c r="X1267" s="27"/>
      <c r="AA1267" s="27"/>
    </row>
    <row r="1268" spans="1:27">
      <c r="A1268" s="27"/>
      <c r="C1268" s="27"/>
      <c r="K1268" s="27"/>
      <c r="M1268" s="27"/>
      <c r="O1268" s="27"/>
      <c r="T1268" s="27"/>
      <c r="U1268" s="27"/>
      <c r="V1268" s="27"/>
      <c r="X1268" s="27"/>
      <c r="AA1268" s="27"/>
    </row>
    <row r="1269" spans="1:27">
      <c r="A1269" s="27"/>
      <c r="C1269" s="27"/>
      <c r="K1269" s="27"/>
      <c r="M1269" s="27"/>
      <c r="O1269" s="27"/>
      <c r="T1269" s="27"/>
      <c r="U1269" s="27"/>
      <c r="V1269" s="27"/>
      <c r="X1269" s="27"/>
      <c r="AA1269" s="27"/>
    </row>
    <row r="1270" spans="1:27">
      <c r="A1270" s="27"/>
      <c r="C1270" s="27"/>
      <c r="K1270" s="27"/>
      <c r="M1270" s="27"/>
      <c r="O1270" s="27"/>
      <c r="T1270" s="27"/>
      <c r="U1270" s="27"/>
      <c r="V1270" s="27"/>
      <c r="X1270" s="27"/>
      <c r="AA1270" s="27"/>
    </row>
    <row r="1271" spans="1:27">
      <c r="A1271" s="27"/>
      <c r="C1271" s="27"/>
      <c r="K1271" s="27"/>
      <c r="M1271" s="27"/>
      <c r="O1271" s="27"/>
      <c r="T1271" s="27"/>
      <c r="U1271" s="27"/>
      <c r="V1271" s="27"/>
      <c r="X1271" s="27"/>
      <c r="AA1271" s="27"/>
    </row>
    <row r="1272" spans="1:27">
      <c r="A1272" s="27"/>
      <c r="C1272" s="27"/>
      <c r="K1272" s="27"/>
      <c r="M1272" s="27"/>
      <c r="O1272" s="27"/>
      <c r="T1272" s="27"/>
      <c r="U1272" s="27"/>
      <c r="V1272" s="27"/>
      <c r="X1272" s="27"/>
      <c r="AA1272" s="27"/>
    </row>
    <row r="1273" spans="1:27">
      <c r="A1273" s="27"/>
      <c r="C1273" s="27"/>
      <c r="K1273" s="27"/>
      <c r="M1273" s="27"/>
      <c r="O1273" s="27"/>
      <c r="T1273" s="27"/>
      <c r="U1273" s="27"/>
      <c r="V1273" s="27"/>
      <c r="X1273" s="27"/>
      <c r="AA1273" s="27"/>
    </row>
    <row r="1274" spans="1:27">
      <c r="A1274" s="27"/>
      <c r="C1274" s="27"/>
      <c r="K1274" s="27"/>
      <c r="M1274" s="27"/>
      <c r="O1274" s="27"/>
      <c r="T1274" s="27"/>
      <c r="U1274" s="27"/>
      <c r="V1274" s="27"/>
      <c r="X1274" s="27"/>
      <c r="AA1274" s="27"/>
    </row>
    <row r="1275" spans="1:27">
      <c r="A1275" s="27"/>
      <c r="C1275" s="27"/>
      <c r="K1275" s="27"/>
      <c r="M1275" s="27"/>
      <c r="O1275" s="27"/>
      <c r="T1275" s="27"/>
      <c r="U1275" s="27"/>
      <c r="V1275" s="27"/>
      <c r="X1275" s="27"/>
      <c r="AA1275" s="27"/>
    </row>
    <row r="1276" spans="1:27">
      <c r="A1276" s="27"/>
      <c r="C1276" s="27"/>
      <c r="K1276" s="27"/>
      <c r="M1276" s="27"/>
      <c r="O1276" s="27"/>
      <c r="T1276" s="27"/>
      <c r="U1276" s="27"/>
      <c r="V1276" s="27"/>
      <c r="X1276" s="27"/>
      <c r="AA1276" s="27"/>
    </row>
    <row r="1277" spans="1:27">
      <c r="A1277" s="27"/>
      <c r="C1277" s="27"/>
      <c r="K1277" s="27"/>
      <c r="M1277" s="27"/>
      <c r="O1277" s="27"/>
      <c r="T1277" s="27"/>
      <c r="U1277" s="27"/>
      <c r="V1277" s="27"/>
      <c r="X1277" s="27"/>
      <c r="AA1277" s="27"/>
    </row>
    <row r="1278" spans="1:27">
      <c r="A1278" s="27"/>
      <c r="C1278" s="27"/>
      <c r="K1278" s="27"/>
      <c r="M1278" s="27"/>
      <c r="O1278" s="27"/>
      <c r="T1278" s="27"/>
      <c r="U1278" s="27"/>
      <c r="V1278" s="27"/>
      <c r="X1278" s="27"/>
      <c r="AA1278" s="27"/>
    </row>
    <row r="1279" spans="1:27">
      <c r="A1279" s="27"/>
      <c r="C1279" s="27"/>
      <c r="K1279" s="27"/>
      <c r="M1279" s="27"/>
      <c r="O1279" s="27"/>
      <c r="T1279" s="27"/>
      <c r="U1279" s="27"/>
      <c r="V1279" s="27"/>
      <c r="X1279" s="27"/>
      <c r="AA1279" s="27"/>
    </row>
    <row r="1280" spans="1:27">
      <c r="A1280" s="27"/>
      <c r="C1280" s="27"/>
      <c r="K1280" s="27"/>
      <c r="M1280" s="27"/>
      <c r="O1280" s="27"/>
      <c r="T1280" s="27"/>
      <c r="U1280" s="27"/>
      <c r="V1280" s="27"/>
      <c r="X1280" s="27"/>
      <c r="AA1280" s="27"/>
    </row>
    <row r="1281" spans="1:27">
      <c r="A1281" s="27"/>
      <c r="C1281" s="27"/>
      <c r="K1281" s="27"/>
      <c r="M1281" s="27"/>
      <c r="O1281" s="27"/>
      <c r="T1281" s="27"/>
      <c r="U1281" s="27"/>
      <c r="V1281" s="27"/>
      <c r="X1281" s="27"/>
      <c r="AA1281" s="27"/>
    </row>
    <row r="1282" spans="1:27">
      <c r="A1282" s="27"/>
      <c r="C1282" s="27"/>
      <c r="K1282" s="27"/>
      <c r="M1282" s="27"/>
      <c r="O1282" s="27"/>
      <c r="T1282" s="27"/>
      <c r="U1282" s="27"/>
      <c r="V1282" s="27"/>
      <c r="X1282" s="27"/>
      <c r="AA1282" s="27"/>
    </row>
    <row r="1283" spans="1:27">
      <c r="A1283" s="27"/>
      <c r="C1283" s="27"/>
      <c r="K1283" s="27"/>
      <c r="M1283" s="27"/>
      <c r="O1283" s="27"/>
      <c r="T1283" s="27"/>
      <c r="U1283" s="27"/>
      <c r="V1283" s="27"/>
      <c r="X1283" s="27"/>
      <c r="AA1283" s="27"/>
    </row>
    <row r="1284" spans="1:27">
      <c r="A1284" s="27"/>
      <c r="C1284" s="27"/>
      <c r="K1284" s="27"/>
      <c r="M1284" s="27"/>
      <c r="O1284" s="27"/>
      <c r="T1284" s="27"/>
      <c r="U1284" s="27"/>
      <c r="V1284" s="27"/>
      <c r="X1284" s="27"/>
      <c r="AA1284" s="27"/>
    </row>
    <row r="1285" spans="1:27">
      <c r="A1285" s="27"/>
      <c r="C1285" s="27"/>
      <c r="K1285" s="27"/>
      <c r="M1285" s="27"/>
      <c r="O1285" s="27"/>
      <c r="T1285" s="27"/>
      <c r="U1285" s="27"/>
      <c r="V1285" s="27"/>
      <c r="X1285" s="27"/>
      <c r="AA1285" s="27"/>
    </row>
    <row r="1286" spans="1:27">
      <c r="A1286" s="27"/>
      <c r="C1286" s="27"/>
      <c r="K1286" s="27"/>
      <c r="M1286" s="27"/>
      <c r="O1286" s="27"/>
      <c r="T1286" s="27"/>
      <c r="U1286" s="27"/>
      <c r="V1286" s="27"/>
      <c r="X1286" s="27"/>
      <c r="AA1286" s="27"/>
    </row>
    <row r="1287" spans="1:27">
      <c r="A1287" s="27"/>
      <c r="C1287" s="27"/>
      <c r="K1287" s="27"/>
      <c r="M1287" s="27"/>
      <c r="O1287" s="27"/>
      <c r="T1287" s="27"/>
      <c r="U1287" s="27"/>
      <c r="V1287" s="27"/>
      <c r="X1287" s="27"/>
      <c r="AA1287" s="27"/>
    </row>
    <row r="1288" spans="1:27">
      <c r="A1288" s="27"/>
      <c r="C1288" s="27"/>
      <c r="K1288" s="27"/>
      <c r="M1288" s="27"/>
      <c r="O1288" s="27"/>
      <c r="T1288" s="27"/>
      <c r="U1288" s="27"/>
      <c r="V1288" s="27"/>
      <c r="X1288" s="27"/>
      <c r="AA1288" s="27"/>
    </row>
    <row r="1289" spans="1:27">
      <c r="A1289" s="27"/>
      <c r="C1289" s="27"/>
      <c r="K1289" s="27"/>
      <c r="M1289" s="27"/>
      <c r="O1289" s="27"/>
      <c r="T1289" s="27"/>
      <c r="U1289" s="27"/>
      <c r="V1289" s="27"/>
      <c r="X1289" s="27"/>
      <c r="AA1289" s="27"/>
    </row>
    <row r="1290" spans="1:27">
      <c r="A1290" s="27"/>
      <c r="C1290" s="27"/>
      <c r="K1290" s="27"/>
      <c r="M1290" s="27"/>
      <c r="O1290" s="27"/>
      <c r="T1290" s="27"/>
      <c r="U1290" s="27"/>
      <c r="V1290" s="27"/>
      <c r="X1290" s="27"/>
      <c r="AA1290" s="27"/>
    </row>
    <row r="1291" spans="1:27">
      <c r="A1291" s="27"/>
      <c r="C1291" s="27"/>
      <c r="K1291" s="27"/>
      <c r="M1291" s="27"/>
      <c r="O1291" s="27"/>
      <c r="T1291" s="27"/>
      <c r="U1291" s="27"/>
      <c r="V1291" s="27"/>
      <c r="X1291" s="27"/>
      <c r="AA1291" s="27"/>
    </row>
    <row r="1292" spans="1:27">
      <c r="A1292" s="27"/>
      <c r="C1292" s="27"/>
      <c r="K1292" s="27"/>
      <c r="M1292" s="27"/>
      <c r="O1292" s="27"/>
      <c r="T1292" s="27"/>
      <c r="U1292" s="27"/>
      <c r="V1292" s="27"/>
      <c r="X1292" s="27"/>
      <c r="AA1292" s="27"/>
    </row>
    <row r="1293" spans="1:27">
      <c r="A1293" s="27"/>
      <c r="C1293" s="27"/>
      <c r="K1293" s="27"/>
      <c r="M1293" s="27"/>
      <c r="O1293" s="27"/>
      <c r="T1293" s="27"/>
      <c r="U1293" s="27"/>
      <c r="V1293" s="27"/>
      <c r="X1293" s="27"/>
      <c r="AA1293" s="27"/>
    </row>
    <row r="1294" spans="1:27">
      <c r="A1294" s="27"/>
      <c r="C1294" s="27"/>
      <c r="K1294" s="27"/>
      <c r="M1294" s="27"/>
      <c r="O1294" s="27"/>
      <c r="T1294" s="27"/>
      <c r="U1294" s="27"/>
      <c r="V1294" s="27"/>
      <c r="X1294" s="27"/>
      <c r="AA1294" s="27"/>
    </row>
    <row r="1295" spans="1:27">
      <c r="A1295" s="27"/>
      <c r="C1295" s="27"/>
      <c r="K1295" s="27"/>
      <c r="M1295" s="27"/>
      <c r="O1295" s="27"/>
      <c r="T1295" s="27"/>
      <c r="U1295" s="27"/>
      <c r="V1295" s="27"/>
      <c r="X1295" s="27"/>
      <c r="AA1295" s="27"/>
    </row>
    <row r="1296" spans="1:27">
      <c r="A1296" s="27"/>
      <c r="C1296" s="27"/>
      <c r="K1296" s="27"/>
      <c r="M1296" s="27"/>
      <c r="O1296" s="27"/>
      <c r="T1296" s="27"/>
      <c r="U1296" s="27"/>
      <c r="V1296" s="27"/>
      <c r="X1296" s="27"/>
      <c r="AA1296" s="27"/>
    </row>
    <row r="1297" spans="1:27">
      <c r="A1297" s="27"/>
      <c r="C1297" s="27"/>
      <c r="K1297" s="27"/>
      <c r="M1297" s="27"/>
      <c r="O1297" s="27"/>
      <c r="T1297" s="27"/>
      <c r="U1297" s="27"/>
      <c r="V1297" s="27"/>
      <c r="X1297" s="27"/>
      <c r="AA1297" s="27"/>
    </row>
    <row r="1298" spans="1:27">
      <c r="A1298" s="27"/>
      <c r="C1298" s="27"/>
      <c r="K1298" s="27"/>
      <c r="M1298" s="27"/>
      <c r="O1298" s="27"/>
      <c r="T1298" s="27"/>
      <c r="U1298" s="27"/>
      <c r="V1298" s="27"/>
      <c r="X1298" s="27"/>
      <c r="AA1298" s="27"/>
    </row>
    <row r="1299" spans="1:27">
      <c r="A1299" s="27"/>
      <c r="C1299" s="27"/>
      <c r="K1299" s="27"/>
      <c r="M1299" s="27"/>
      <c r="O1299" s="27"/>
      <c r="T1299" s="27"/>
      <c r="U1299" s="27"/>
      <c r="V1299" s="27"/>
      <c r="X1299" s="27"/>
      <c r="AA1299" s="27"/>
    </row>
    <row r="1300" spans="1:27">
      <c r="A1300" s="27"/>
      <c r="C1300" s="27"/>
      <c r="K1300" s="27"/>
      <c r="M1300" s="27"/>
      <c r="O1300" s="27"/>
      <c r="T1300" s="27"/>
      <c r="U1300" s="27"/>
      <c r="V1300" s="27"/>
      <c r="X1300" s="27"/>
      <c r="AA1300" s="27"/>
    </row>
    <row r="1301" spans="1:27">
      <c r="A1301" s="27"/>
      <c r="C1301" s="27"/>
      <c r="K1301" s="27"/>
      <c r="M1301" s="27"/>
      <c r="O1301" s="27"/>
      <c r="T1301" s="27"/>
      <c r="U1301" s="27"/>
      <c r="V1301" s="27"/>
      <c r="X1301" s="27"/>
      <c r="AA1301" s="27"/>
    </row>
    <row r="1302" spans="1:27">
      <c r="A1302" s="27"/>
      <c r="C1302" s="27"/>
      <c r="K1302" s="27"/>
      <c r="M1302" s="27"/>
      <c r="O1302" s="27"/>
      <c r="T1302" s="27"/>
      <c r="U1302" s="27"/>
      <c r="V1302" s="27"/>
      <c r="X1302" s="27"/>
      <c r="AA1302" s="27"/>
    </row>
    <row r="1303" spans="1:27">
      <c r="A1303" s="27"/>
      <c r="C1303" s="27"/>
      <c r="K1303" s="27"/>
      <c r="M1303" s="27"/>
      <c r="O1303" s="27"/>
      <c r="T1303" s="27"/>
      <c r="U1303" s="27"/>
      <c r="V1303" s="27"/>
      <c r="X1303" s="27"/>
      <c r="AA1303" s="27"/>
    </row>
    <row r="1304" spans="1:27">
      <c r="A1304" s="27"/>
      <c r="C1304" s="27"/>
      <c r="K1304" s="27"/>
      <c r="M1304" s="27"/>
      <c r="O1304" s="27"/>
      <c r="T1304" s="27"/>
      <c r="U1304" s="27"/>
      <c r="V1304" s="27"/>
      <c r="X1304" s="27"/>
      <c r="AA1304" s="27"/>
    </row>
    <row r="1305" spans="1:27">
      <c r="A1305" s="27"/>
      <c r="C1305" s="27"/>
      <c r="K1305" s="27"/>
      <c r="M1305" s="27"/>
      <c r="O1305" s="27"/>
      <c r="T1305" s="27"/>
      <c r="U1305" s="27"/>
      <c r="V1305" s="27"/>
      <c r="X1305" s="27"/>
      <c r="AA1305" s="27"/>
    </row>
    <row r="1306" spans="1:27">
      <c r="A1306" s="27"/>
      <c r="C1306" s="27"/>
      <c r="K1306" s="27"/>
      <c r="M1306" s="27"/>
      <c r="O1306" s="27"/>
      <c r="T1306" s="27"/>
      <c r="U1306" s="27"/>
      <c r="V1306" s="27"/>
      <c r="X1306" s="27"/>
      <c r="AA1306" s="27"/>
    </row>
    <row r="1307" spans="1:27">
      <c r="A1307" s="27"/>
      <c r="C1307" s="27"/>
      <c r="K1307" s="27"/>
      <c r="M1307" s="27"/>
      <c r="O1307" s="27"/>
      <c r="T1307" s="27"/>
      <c r="U1307" s="27"/>
      <c r="V1307" s="27"/>
      <c r="X1307" s="27"/>
      <c r="AA1307" s="27"/>
    </row>
    <row r="1308" spans="1:27">
      <c r="A1308" s="27"/>
      <c r="C1308" s="27"/>
      <c r="K1308" s="27"/>
      <c r="M1308" s="27"/>
      <c r="O1308" s="27"/>
      <c r="T1308" s="27"/>
      <c r="U1308" s="27"/>
      <c r="V1308" s="27"/>
      <c r="X1308" s="27"/>
      <c r="AA1308" s="27"/>
    </row>
    <row r="1309" spans="1:27">
      <c r="A1309" s="27"/>
      <c r="C1309" s="27"/>
      <c r="K1309" s="27"/>
      <c r="M1309" s="27"/>
      <c r="O1309" s="27"/>
      <c r="T1309" s="27"/>
      <c r="U1309" s="27"/>
      <c r="V1309" s="27"/>
      <c r="X1309" s="27"/>
      <c r="AA1309" s="27"/>
    </row>
    <row r="1310" spans="1:27">
      <c r="A1310" s="27"/>
      <c r="C1310" s="27"/>
      <c r="K1310" s="27"/>
      <c r="M1310" s="27"/>
      <c r="O1310" s="27"/>
      <c r="T1310" s="27"/>
      <c r="U1310" s="27"/>
      <c r="V1310" s="27"/>
      <c r="X1310" s="27"/>
      <c r="AA1310" s="27"/>
    </row>
    <row r="1311" spans="1:27">
      <c r="A1311" s="27"/>
      <c r="C1311" s="27"/>
      <c r="K1311" s="27"/>
      <c r="M1311" s="27"/>
      <c r="O1311" s="27"/>
      <c r="T1311" s="27"/>
      <c r="U1311" s="27"/>
      <c r="V1311" s="27"/>
      <c r="X1311" s="27"/>
      <c r="AA1311" s="27"/>
    </row>
    <row r="1312" spans="1:27">
      <c r="A1312" s="27"/>
      <c r="C1312" s="27"/>
      <c r="K1312" s="27"/>
      <c r="M1312" s="27"/>
      <c r="O1312" s="27"/>
      <c r="T1312" s="27"/>
      <c r="U1312" s="27"/>
      <c r="V1312" s="27"/>
      <c r="X1312" s="27"/>
      <c r="AA1312" s="27"/>
    </row>
    <row r="1313" spans="1:27">
      <c r="A1313" s="27"/>
      <c r="C1313" s="27"/>
      <c r="K1313" s="27"/>
      <c r="M1313" s="27"/>
      <c r="O1313" s="27"/>
      <c r="T1313" s="27"/>
      <c r="U1313" s="27"/>
      <c r="V1313" s="27"/>
      <c r="X1313" s="27"/>
      <c r="AA1313" s="27"/>
    </row>
    <row r="1314" spans="1:27">
      <c r="A1314" s="27"/>
      <c r="C1314" s="27"/>
      <c r="K1314" s="27"/>
      <c r="M1314" s="27"/>
      <c r="O1314" s="27"/>
      <c r="T1314" s="27"/>
      <c r="U1314" s="27"/>
      <c r="V1314" s="27"/>
      <c r="X1314" s="27"/>
      <c r="AA1314" s="27"/>
    </row>
    <row r="1315" spans="1:27">
      <c r="A1315" s="27"/>
      <c r="C1315" s="27"/>
      <c r="K1315" s="27"/>
      <c r="M1315" s="27"/>
      <c r="O1315" s="27"/>
      <c r="T1315" s="27"/>
      <c r="U1315" s="27"/>
      <c r="V1315" s="27"/>
      <c r="X1315" s="27"/>
      <c r="AA1315" s="27"/>
    </row>
    <row r="1316" spans="1:27">
      <c r="A1316" s="27"/>
      <c r="C1316" s="27"/>
      <c r="K1316" s="27"/>
      <c r="M1316" s="27"/>
      <c r="O1316" s="27"/>
      <c r="T1316" s="27"/>
      <c r="U1316" s="27"/>
      <c r="V1316" s="27"/>
      <c r="X1316" s="27"/>
      <c r="AA1316" s="27"/>
    </row>
    <row r="1317" spans="1:27">
      <c r="A1317" s="27"/>
      <c r="C1317" s="27"/>
      <c r="K1317" s="27"/>
      <c r="M1317" s="27"/>
      <c r="O1317" s="27"/>
      <c r="T1317" s="27"/>
      <c r="U1317" s="27"/>
      <c r="V1317" s="27"/>
      <c r="X1317" s="27"/>
      <c r="AA1317" s="27"/>
    </row>
    <row r="1318" spans="1:27">
      <c r="A1318" s="27"/>
      <c r="C1318" s="27"/>
      <c r="K1318" s="27"/>
      <c r="M1318" s="27"/>
      <c r="O1318" s="27"/>
      <c r="T1318" s="27"/>
      <c r="U1318" s="27"/>
      <c r="V1318" s="27"/>
      <c r="X1318" s="27"/>
      <c r="AA1318" s="27"/>
    </row>
    <row r="1319" spans="1:27">
      <c r="A1319" s="27"/>
      <c r="C1319" s="27"/>
      <c r="K1319" s="27"/>
      <c r="M1319" s="27"/>
      <c r="O1319" s="27"/>
      <c r="T1319" s="27"/>
      <c r="U1319" s="27"/>
      <c r="V1319" s="27"/>
      <c r="X1319" s="27"/>
      <c r="AA1319" s="27"/>
    </row>
    <row r="1320" spans="1:27">
      <c r="A1320" s="27"/>
      <c r="C1320" s="27"/>
      <c r="K1320" s="27"/>
      <c r="M1320" s="27"/>
      <c r="O1320" s="27"/>
      <c r="T1320" s="27"/>
      <c r="U1320" s="27"/>
      <c r="V1320" s="27"/>
      <c r="X1320" s="27"/>
      <c r="AA1320" s="27"/>
    </row>
    <row r="1321" spans="1:27">
      <c r="A1321" s="27"/>
      <c r="C1321" s="27"/>
      <c r="K1321" s="27"/>
      <c r="M1321" s="27"/>
      <c r="O1321" s="27"/>
      <c r="T1321" s="27"/>
      <c r="U1321" s="27"/>
      <c r="V1321" s="27"/>
      <c r="X1321" s="27"/>
      <c r="AA1321" s="27"/>
    </row>
    <row r="1322" spans="1:27">
      <c r="A1322" s="27"/>
      <c r="C1322" s="27"/>
      <c r="K1322" s="27"/>
      <c r="M1322" s="27"/>
      <c r="O1322" s="27"/>
      <c r="T1322" s="27"/>
      <c r="U1322" s="27"/>
      <c r="V1322" s="27"/>
      <c r="X1322" s="27"/>
      <c r="AA1322" s="27"/>
    </row>
    <row r="1323" spans="1:27">
      <c r="A1323" s="27"/>
      <c r="C1323" s="27"/>
      <c r="K1323" s="27"/>
      <c r="M1323" s="27"/>
      <c r="O1323" s="27"/>
      <c r="T1323" s="27"/>
      <c r="U1323" s="27"/>
      <c r="V1323" s="27"/>
      <c r="X1323" s="27"/>
      <c r="AA1323" s="27"/>
    </row>
    <row r="1324" spans="1:27">
      <c r="A1324" s="27"/>
      <c r="C1324" s="27"/>
      <c r="K1324" s="27"/>
      <c r="M1324" s="27"/>
      <c r="O1324" s="27"/>
      <c r="T1324" s="27"/>
      <c r="U1324" s="27"/>
      <c r="V1324" s="27"/>
      <c r="X1324" s="27"/>
      <c r="AA1324" s="27"/>
    </row>
    <row r="1325" spans="1:27">
      <c r="A1325" s="27"/>
      <c r="C1325" s="27"/>
      <c r="K1325" s="27"/>
      <c r="M1325" s="27"/>
      <c r="O1325" s="27"/>
      <c r="T1325" s="27"/>
      <c r="U1325" s="27"/>
      <c r="V1325" s="27"/>
      <c r="X1325" s="27"/>
      <c r="AA1325" s="27"/>
    </row>
    <row r="1326" spans="1:27">
      <c r="A1326" s="27"/>
      <c r="C1326" s="27"/>
      <c r="K1326" s="27"/>
      <c r="M1326" s="27"/>
      <c r="O1326" s="27"/>
      <c r="T1326" s="27"/>
      <c r="U1326" s="27"/>
      <c r="V1326" s="27"/>
      <c r="X1326" s="27"/>
      <c r="AA1326" s="27"/>
    </row>
    <row r="1327" spans="1:27">
      <c r="A1327" s="27"/>
      <c r="C1327" s="27"/>
      <c r="K1327" s="27"/>
      <c r="M1327" s="27"/>
      <c r="O1327" s="27"/>
      <c r="T1327" s="27"/>
      <c r="U1327" s="27"/>
      <c r="V1327" s="27"/>
      <c r="X1327" s="27"/>
      <c r="AA1327" s="27"/>
    </row>
    <row r="1328" spans="1:27">
      <c r="A1328" s="27"/>
      <c r="C1328" s="27"/>
      <c r="K1328" s="27"/>
      <c r="M1328" s="27"/>
      <c r="O1328" s="27"/>
      <c r="T1328" s="27"/>
      <c r="U1328" s="27"/>
      <c r="V1328" s="27"/>
      <c r="X1328" s="27"/>
      <c r="AA1328" s="27"/>
    </row>
    <row r="1329" spans="1:27">
      <c r="A1329" s="27"/>
      <c r="C1329" s="27"/>
      <c r="K1329" s="27"/>
      <c r="M1329" s="27"/>
      <c r="O1329" s="27"/>
      <c r="T1329" s="27"/>
      <c r="U1329" s="27"/>
      <c r="V1329" s="27"/>
      <c r="X1329" s="27"/>
      <c r="AA1329" s="27"/>
    </row>
    <row r="1330" spans="1:27">
      <c r="A1330" s="27"/>
      <c r="C1330" s="27"/>
      <c r="K1330" s="27"/>
      <c r="M1330" s="27"/>
      <c r="O1330" s="27"/>
      <c r="T1330" s="27"/>
      <c r="U1330" s="27"/>
      <c r="V1330" s="27"/>
      <c r="X1330" s="27"/>
      <c r="AA1330" s="27"/>
    </row>
    <row r="1331" spans="1:27">
      <c r="A1331" s="27"/>
      <c r="C1331" s="27"/>
      <c r="K1331" s="27"/>
      <c r="M1331" s="27"/>
      <c r="O1331" s="27"/>
      <c r="T1331" s="27"/>
      <c r="U1331" s="27"/>
      <c r="V1331" s="27"/>
      <c r="X1331" s="27"/>
      <c r="AA1331" s="27"/>
    </row>
    <row r="1332" spans="1:27">
      <c r="A1332" s="27"/>
      <c r="C1332" s="27"/>
      <c r="K1332" s="27"/>
      <c r="M1332" s="27"/>
      <c r="O1332" s="27"/>
      <c r="T1332" s="27"/>
      <c r="U1332" s="27"/>
      <c r="V1332" s="27"/>
      <c r="X1332" s="27"/>
      <c r="AA1332" s="27"/>
    </row>
    <row r="1333" spans="1:27">
      <c r="A1333" s="27"/>
      <c r="C1333" s="27"/>
      <c r="K1333" s="27"/>
      <c r="M1333" s="27"/>
      <c r="O1333" s="27"/>
      <c r="T1333" s="27"/>
      <c r="U1333" s="27"/>
      <c r="V1333" s="27"/>
      <c r="X1333" s="27"/>
      <c r="AA1333" s="27"/>
    </row>
    <row r="1334" spans="1:27">
      <c r="A1334" s="27"/>
      <c r="C1334" s="27"/>
      <c r="K1334" s="27"/>
      <c r="M1334" s="27"/>
      <c r="O1334" s="27"/>
      <c r="T1334" s="27"/>
      <c r="U1334" s="27"/>
      <c r="V1334" s="27"/>
      <c r="X1334" s="27"/>
      <c r="AA1334" s="27"/>
    </row>
    <row r="1335" spans="1:27">
      <c r="A1335" s="27"/>
      <c r="C1335" s="27"/>
      <c r="K1335" s="27"/>
      <c r="M1335" s="27"/>
      <c r="O1335" s="27"/>
      <c r="T1335" s="27"/>
      <c r="U1335" s="27"/>
      <c r="V1335" s="27"/>
      <c r="X1335" s="27"/>
      <c r="AA1335" s="27"/>
    </row>
    <row r="1336" spans="1:27">
      <c r="A1336" s="27"/>
      <c r="C1336" s="27"/>
      <c r="K1336" s="27"/>
      <c r="M1336" s="27"/>
      <c r="O1336" s="27"/>
      <c r="T1336" s="27"/>
      <c r="U1336" s="27"/>
      <c r="V1336" s="27"/>
      <c r="X1336" s="27"/>
      <c r="AA1336" s="27"/>
    </row>
    <row r="1337" spans="1:27">
      <c r="A1337" s="27"/>
      <c r="C1337" s="27"/>
      <c r="K1337" s="27"/>
      <c r="M1337" s="27"/>
      <c r="O1337" s="27"/>
      <c r="T1337" s="27"/>
      <c r="U1337" s="27"/>
      <c r="V1337" s="27"/>
      <c r="X1337" s="27"/>
      <c r="AA1337" s="27"/>
    </row>
    <row r="1338" spans="1:27">
      <c r="A1338" s="27"/>
      <c r="C1338" s="27"/>
      <c r="K1338" s="27"/>
      <c r="M1338" s="27"/>
      <c r="O1338" s="27"/>
      <c r="T1338" s="27"/>
      <c r="U1338" s="27"/>
      <c r="V1338" s="27"/>
      <c r="X1338" s="27"/>
      <c r="AA1338" s="27"/>
    </row>
    <row r="1339" spans="1:27">
      <c r="A1339" s="27"/>
      <c r="C1339" s="27"/>
      <c r="K1339" s="27"/>
      <c r="M1339" s="27"/>
      <c r="O1339" s="27"/>
      <c r="T1339" s="27"/>
      <c r="U1339" s="27"/>
      <c r="V1339" s="27"/>
      <c r="X1339" s="27"/>
      <c r="AA1339" s="27"/>
    </row>
    <row r="1340" spans="1:27">
      <c r="A1340" s="27"/>
      <c r="C1340" s="27"/>
      <c r="K1340" s="27"/>
      <c r="M1340" s="27"/>
      <c r="O1340" s="27"/>
      <c r="T1340" s="27"/>
      <c r="U1340" s="27"/>
      <c r="V1340" s="27"/>
      <c r="X1340" s="27"/>
      <c r="AA1340" s="27"/>
    </row>
    <row r="1341" spans="1:27">
      <c r="A1341" s="27"/>
      <c r="C1341" s="27"/>
      <c r="K1341" s="27"/>
      <c r="M1341" s="27"/>
      <c r="O1341" s="27"/>
      <c r="T1341" s="27"/>
      <c r="U1341" s="27"/>
      <c r="V1341" s="27"/>
      <c r="X1341" s="27"/>
      <c r="AA1341" s="27"/>
    </row>
    <row r="1342" spans="1:27">
      <c r="A1342" s="27"/>
      <c r="C1342" s="27"/>
      <c r="K1342" s="27"/>
      <c r="M1342" s="27"/>
      <c r="O1342" s="27"/>
      <c r="T1342" s="27"/>
      <c r="U1342" s="27"/>
      <c r="V1342" s="27"/>
      <c r="X1342" s="27"/>
      <c r="AA1342" s="27"/>
    </row>
    <row r="1343" spans="1:27">
      <c r="A1343" s="27"/>
      <c r="C1343" s="27"/>
      <c r="K1343" s="27"/>
      <c r="M1343" s="27"/>
      <c r="O1343" s="27"/>
      <c r="T1343" s="27"/>
      <c r="U1343" s="27"/>
      <c r="V1343" s="27"/>
      <c r="X1343" s="27"/>
      <c r="AA1343" s="27"/>
    </row>
    <row r="1344" spans="1:27">
      <c r="A1344" s="27"/>
      <c r="C1344" s="27"/>
      <c r="K1344" s="27"/>
      <c r="M1344" s="27"/>
      <c r="O1344" s="27"/>
      <c r="T1344" s="27"/>
      <c r="U1344" s="27"/>
      <c r="V1344" s="27"/>
      <c r="X1344" s="27"/>
      <c r="AA1344" s="27"/>
    </row>
    <row r="1345" spans="1:27">
      <c r="A1345" s="27"/>
      <c r="C1345" s="27"/>
      <c r="K1345" s="27"/>
      <c r="M1345" s="27"/>
      <c r="O1345" s="27"/>
      <c r="T1345" s="27"/>
      <c r="U1345" s="27"/>
      <c r="V1345" s="27"/>
      <c r="X1345" s="27"/>
      <c r="AA1345" s="27"/>
    </row>
    <row r="1346" spans="1:27">
      <c r="A1346" s="27"/>
      <c r="C1346" s="27"/>
      <c r="K1346" s="27"/>
      <c r="M1346" s="27"/>
      <c r="O1346" s="27"/>
      <c r="T1346" s="27"/>
      <c r="U1346" s="27"/>
      <c r="V1346" s="27"/>
      <c r="X1346" s="27"/>
      <c r="AA1346" s="27"/>
    </row>
    <row r="1347" spans="1:27">
      <c r="A1347" s="27"/>
      <c r="C1347" s="27"/>
      <c r="K1347" s="27"/>
      <c r="M1347" s="27"/>
      <c r="O1347" s="27"/>
      <c r="T1347" s="27"/>
      <c r="U1347" s="27"/>
      <c r="V1347" s="27"/>
      <c r="X1347" s="27"/>
      <c r="AA1347" s="27"/>
    </row>
    <row r="1348" spans="1:27">
      <c r="A1348" s="27"/>
      <c r="C1348" s="27"/>
      <c r="K1348" s="27"/>
      <c r="M1348" s="27"/>
      <c r="O1348" s="27"/>
      <c r="T1348" s="27"/>
      <c r="U1348" s="27"/>
      <c r="V1348" s="27"/>
      <c r="X1348" s="27"/>
      <c r="AA1348" s="27"/>
    </row>
    <row r="1349" spans="1:27">
      <c r="A1349" s="27"/>
      <c r="C1349" s="27"/>
      <c r="K1349" s="27"/>
      <c r="M1349" s="27"/>
      <c r="O1349" s="27"/>
      <c r="T1349" s="27"/>
      <c r="U1349" s="27"/>
      <c r="V1349" s="27"/>
      <c r="X1349" s="27"/>
      <c r="AA1349" s="27"/>
    </row>
    <row r="1350" spans="1:27">
      <c r="A1350" s="27"/>
      <c r="C1350" s="27"/>
      <c r="K1350" s="27"/>
      <c r="M1350" s="27"/>
      <c r="O1350" s="27"/>
      <c r="T1350" s="27"/>
      <c r="U1350" s="27"/>
      <c r="V1350" s="27"/>
      <c r="X1350" s="27"/>
      <c r="AA1350" s="27"/>
    </row>
    <row r="1351" spans="1:27">
      <c r="A1351" s="27"/>
      <c r="C1351" s="27"/>
      <c r="K1351" s="27"/>
      <c r="M1351" s="27"/>
      <c r="O1351" s="27"/>
      <c r="T1351" s="27"/>
      <c r="U1351" s="27"/>
      <c r="V1351" s="27"/>
      <c r="X1351" s="27"/>
      <c r="AA1351" s="27"/>
    </row>
    <row r="1352" spans="1:27">
      <c r="A1352" s="27"/>
      <c r="C1352" s="27"/>
      <c r="K1352" s="27"/>
      <c r="M1352" s="27"/>
      <c r="O1352" s="27"/>
      <c r="T1352" s="27"/>
      <c r="U1352" s="27"/>
      <c r="V1352" s="27"/>
      <c r="X1352" s="27"/>
      <c r="AA1352" s="27"/>
    </row>
    <row r="1353" spans="1:27">
      <c r="A1353" s="27"/>
      <c r="C1353" s="27"/>
      <c r="K1353" s="27"/>
      <c r="M1353" s="27"/>
      <c r="O1353" s="27"/>
      <c r="T1353" s="27"/>
      <c r="U1353" s="27"/>
      <c r="V1353" s="27"/>
      <c r="X1353" s="27"/>
      <c r="AA1353" s="27"/>
    </row>
    <row r="1354" spans="1:27">
      <c r="A1354" s="27"/>
      <c r="C1354" s="27"/>
      <c r="K1354" s="27"/>
      <c r="M1354" s="27"/>
      <c r="O1354" s="27"/>
      <c r="T1354" s="27"/>
      <c r="U1354" s="27"/>
      <c r="V1354" s="27"/>
      <c r="X1354" s="27"/>
      <c r="AA1354" s="27"/>
    </row>
    <row r="1355" spans="1:27">
      <c r="A1355" s="27"/>
      <c r="C1355" s="27"/>
      <c r="K1355" s="27"/>
      <c r="M1355" s="27"/>
      <c r="O1355" s="27"/>
      <c r="T1355" s="27"/>
      <c r="U1355" s="27"/>
      <c r="V1355" s="27"/>
      <c r="X1355" s="27"/>
      <c r="AA1355" s="27"/>
    </row>
    <row r="1356" spans="1:27">
      <c r="A1356" s="27"/>
      <c r="C1356" s="27"/>
      <c r="K1356" s="27"/>
      <c r="M1356" s="27"/>
      <c r="O1356" s="27"/>
      <c r="T1356" s="27"/>
      <c r="U1356" s="27"/>
      <c r="V1356" s="27"/>
      <c r="X1356" s="27"/>
      <c r="AA1356" s="27"/>
    </row>
    <row r="1357" spans="1:27">
      <c r="A1357" s="27"/>
      <c r="C1357" s="27"/>
      <c r="K1357" s="27"/>
      <c r="M1357" s="27"/>
      <c r="O1357" s="27"/>
      <c r="T1357" s="27"/>
      <c r="U1357" s="27"/>
      <c r="V1357" s="27"/>
      <c r="X1357" s="27"/>
      <c r="AA1357" s="27"/>
    </row>
    <row r="1358" spans="1:27">
      <c r="A1358" s="27"/>
      <c r="C1358" s="27"/>
      <c r="K1358" s="27"/>
      <c r="M1358" s="27"/>
      <c r="O1358" s="27"/>
      <c r="T1358" s="27"/>
      <c r="U1358" s="27"/>
      <c r="V1358" s="27"/>
      <c r="X1358" s="27"/>
      <c r="AA1358" s="27"/>
    </row>
    <row r="1359" spans="1:27">
      <c r="A1359" s="27"/>
      <c r="C1359" s="27"/>
      <c r="K1359" s="27"/>
      <c r="M1359" s="27"/>
      <c r="O1359" s="27"/>
      <c r="T1359" s="27"/>
      <c r="U1359" s="27"/>
      <c r="V1359" s="27"/>
      <c r="X1359" s="27"/>
      <c r="AA1359" s="27"/>
    </row>
    <row r="1360" spans="1:27">
      <c r="A1360" s="27"/>
      <c r="C1360" s="27"/>
      <c r="K1360" s="27"/>
      <c r="M1360" s="27"/>
      <c r="O1360" s="27"/>
      <c r="T1360" s="27"/>
      <c r="U1360" s="27"/>
      <c r="V1360" s="27"/>
      <c r="X1360" s="27"/>
      <c r="AA1360" s="27"/>
    </row>
    <row r="1361" spans="1:27">
      <c r="A1361" s="27"/>
      <c r="C1361" s="27"/>
      <c r="K1361" s="27"/>
      <c r="M1361" s="27"/>
      <c r="O1361" s="27"/>
      <c r="T1361" s="27"/>
      <c r="U1361" s="27"/>
      <c r="V1361" s="27"/>
      <c r="X1361" s="27"/>
      <c r="AA1361" s="27"/>
    </row>
    <row r="1362" spans="1:27">
      <c r="A1362" s="27"/>
      <c r="C1362" s="27"/>
      <c r="K1362" s="27"/>
      <c r="M1362" s="27"/>
      <c r="O1362" s="27"/>
      <c r="T1362" s="27"/>
      <c r="U1362" s="27"/>
      <c r="V1362" s="27"/>
      <c r="X1362" s="27"/>
      <c r="AA1362" s="27"/>
    </row>
    <row r="1363" spans="1:27">
      <c r="A1363" s="27"/>
      <c r="C1363" s="27"/>
      <c r="K1363" s="27"/>
      <c r="M1363" s="27"/>
      <c r="O1363" s="27"/>
      <c r="T1363" s="27"/>
      <c r="U1363" s="27"/>
      <c r="V1363" s="27"/>
      <c r="X1363" s="27"/>
      <c r="AA1363" s="27"/>
    </row>
    <row r="1364" spans="1:27">
      <c r="A1364" s="27"/>
      <c r="C1364" s="27"/>
      <c r="K1364" s="27"/>
      <c r="M1364" s="27"/>
      <c r="O1364" s="27"/>
      <c r="T1364" s="27"/>
      <c r="U1364" s="27"/>
      <c r="V1364" s="27"/>
      <c r="X1364" s="27"/>
      <c r="AA1364" s="27"/>
    </row>
    <row r="1365" spans="1:27">
      <c r="A1365" s="27"/>
      <c r="C1365" s="27"/>
      <c r="K1365" s="27"/>
      <c r="M1365" s="27"/>
      <c r="O1365" s="27"/>
      <c r="T1365" s="27"/>
      <c r="U1365" s="27"/>
      <c r="V1365" s="27"/>
      <c r="X1365" s="27"/>
      <c r="AA1365" s="27"/>
    </row>
    <row r="1366" spans="1:27">
      <c r="A1366" s="27"/>
      <c r="C1366" s="27"/>
      <c r="K1366" s="27"/>
      <c r="M1366" s="27"/>
      <c r="O1366" s="27"/>
      <c r="T1366" s="27"/>
      <c r="U1366" s="27"/>
      <c r="V1366" s="27"/>
      <c r="X1366" s="27"/>
      <c r="AA1366" s="27"/>
    </row>
    <row r="1367" spans="1:27">
      <c r="A1367" s="27"/>
      <c r="C1367" s="27"/>
      <c r="K1367" s="27"/>
      <c r="M1367" s="27"/>
      <c r="O1367" s="27"/>
      <c r="T1367" s="27"/>
      <c r="U1367" s="27"/>
      <c r="V1367" s="27"/>
      <c r="X1367" s="27"/>
      <c r="AA1367" s="27"/>
    </row>
    <row r="1368" spans="1:27">
      <c r="A1368" s="27"/>
      <c r="C1368" s="27"/>
      <c r="K1368" s="27"/>
      <c r="M1368" s="27"/>
      <c r="O1368" s="27"/>
      <c r="T1368" s="27"/>
      <c r="U1368" s="27"/>
      <c r="V1368" s="27"/>
      <c r="X1368" s="27"/>
      <c r="AA1368" s="27"/>
    </row>
    <row r="1369" spans="1:27">
      <c r="A1369" s="27"/>
      <c r="C1369" s="27"/>
      <c r="K1369" s="27"/>
      <c r="M1369" s="27"/>
      <c r="O1369" s="27"/>
      <c r="T1369" s="27"/>
      <c r="U1369" s="27"/>
      <c r="V1369" s="27"/>
      <c r="X1369" s="27"/>
      <c r="AA1369" s="27"/>
    </row>
    <row r="1370" spans="1:27">
      <c r="A1370" s="27"/>
      <c r="C1370" s="27"/>
      <c r="K1370" s="27"/>
      <c r="M1370" s="27"/>
      <c r="O1370" s="27"/>
      <c r="T1370" s="27"/>
      <c r="U1370" s="27"/>
      <c r="V1370" s="27"/>
      <c r="X1370" s="27"/>
      <c r="AA1370" s="27"/>
    </row>
    <row r="1371" spans="1:27">
      <c r="A1371" s="27"/>
      <c r="C1371" s="27"/>
      <c r="K1371" s="27"/>
      <c r="M1371" s="27"/>
      <c r="O1371" s="27"/>
      <c r="T1371" s="27"/>
      <c r="U1371" s="27"/>
      <c r="V1371" s="27"/>
      <c r="X1371" s="27"/>
      <c r="AA1371" s="27"/>
    </row>
    <row r="1372" spans="1:27">
      <c r="A1372" s="27"/>
      <c r="C1372" s="27"/>
      <c r="K1372" s="27"/>
      <c r="M1372" s="27"/>
      <c r="O1372" s="27"/>
      <c r="T1372" s="27"/>
      <c r="U1372" s="27"/>
      <c r="V1372" s="27"/>
      <c r="X1372" s="27"/>
      <c r="AA1372" s="27"/>
    </row>
    <row r="1373" spans="1:27">
      <c r="A1373" s="27"/>
      <c r="C1373" s="27"/>
      <c r="K1373" s="27"/>
      <c r="M1373" s="27"/>
      <c r="O1373" s="27"/>
      <c r="T1373" s="27"/>
      <c r="U1373" s="27"/>
      <c r="V1373" s="27"/>
      <c r="X1373" s="27"/>
      <c r="AA1373" s="27"/>
    </row>
    <row r="1374" spans="1:27">
      <c r="A1374" s="27"/>
      <c r="C1374" s="27"/>
      <c r="K1374" s="27"/>
      <c r="M1374" s="27"/>
      <c r="O1374" s="27"/>
      <c r="T1374" s="27"/>
      <c r="U1374" s="27"/>
      <c r="V1374" s="27"/>
      <c r="X1374" s="27"/>
      <c r="AA1374" s="27"/>
    </row>
    <row r="1375" spans="1:27">
      <c r="A1375" s="27"/>
      <c r="C1375" s="27"/>
      <c r="K1375" s="27"/>
      <c r="M1375" s="27"/>
      <c r="O1375" s="27"/>
      <c r="T1375" s="27"/>
      <c r="U1375" s="27"/>
      <c r="V1375" s="27"/>
      <c r="X1375" s="27"/>
      <c r="AA1375" s="27"/>
    </row>
    <row r="1376" spans="1:27">
      <c r="A1376" s="27"/>
      <c r="C1376" s="27"/>
      <c r="K1376" s="27"/>
      <c r="M1376" s="27"/>
      <c r="O1376" s="27"/>
      <c r="T1376" s="27"/>
      <c r="U1376" s="27"/>
      <c r="V1376" s="27"/>
      <c r="X1376" s="27"/>
      <c r="AA1376" s="27"/>
    </row>
    <row r="1377" spans="1:27">
      <c r="A1377" s="27"/>
      <c r="C1377" s="27"/>
      <c r="K1377" s="27"/>
      <c r="M1377" s="27"/>
      <c r="O1377" s="27"/>
      <c r="T1377" s="27"/>
      <c r="U1377" s="27"/>
      <c r="V1377" s="27"/>
      <c r="X1377" s="27"/>
      <c r="AA1377" s="27"/>
    </row>
    <row r="1378" spans="1:27">
      <c r="A1378" s="27"/>
      <c r="C1378" s="27"/>
      <c r="K1378" s="27"/>
      <c r="M1378" s="27"/>
      <c r="O1378" s="27"/>
      <c r="T1378" s="27"/>
      <c r="U1378" s="27"/>
      <c r="V1378" s="27"/>
      <c r="X1378" s="27"/>
      <c r="AA1378" s="27"/>
    </row>
    <row r="1379" spans="1:27">
      <c r="A1379" s="27"/>
      <c r="C1379" s="27"/>
      <c r="K1379" s="27"/>
      <c r="M1379" s="27"/>
      <c r="O1379" s="27"/>
      <c r="T1379" s="27"/>
      <c r="U1379" s="27"/>
      <c r="V1379" s="27"/>
      <c r="X1379" s="27"/>
      <c r="AA1379" s="27"/>
    </row>
    <row r="1380" spans="1:27">
      <c r="A1380" s="27"/>
      <c r="C1380" s="27"/>
      <c r="K1380" s="27"/>
      <c r="M1380" s="27"/>
      <c r="O1380" s="27"/>
      <c r="T1380" s="27"/>
      <c r="U1380" s="27"/>
      <c r="V1380" s="27"/>
      <c r="X1380" s="27"/>
      <c r="AA1380" s="27"/>
    </row>
    <row r="1381" spans="1:27">
      <c r="A1381" s="27"/>
      <c r="C1381" s="27"/>
      <c r="K1381" s="27"/>
      <c r="M1381" s="27"/>
      <c r="O1381" s="27"/>
      <c r="T1381" s="27"/>
      <c r="U1381" s="27"/>
      <c r="V1381" s="27"/>
      <c r="X1381" s="27"/>
      <c r="AA1381" s="27"/>
    </row>
    <row r="1382" spans="1:27">
      <c r="A1382" s="27"/>
      <c r="C1382" s="27"/>
      <c r="K1382" s="27"/>
      <c r="M1382" s="27"/>
      <c r="O1382" s="27"/>
      <c r="T1382" s="27"/>
      <c r="U1382" s="27"/>
      <c r="V1382" s="27"/>
      <c r="X1382" s="27"/>
      <c r="AA1382" s="27"/>
    </row>
    <row r="1383" spans="1:27">
      <c r="A1383" s="27"/>
      <c r="C1383" s="27"/>
      <c r="K1383" s="27"/>
      <c r="M1383" s="27"/>
      <c r="O1383" s="27"/>
      <c r="T1383" s="27"/>
      <c r="U1383" s="27"/>
      <c r="V1383" s="27"/>
      <c r="X1383" s="27"/>
      <c r="AA1383" s="27"/>
    </row>
    <row r="1384" spans="1:27">
      <c r="A1384" s="27"/>
      <c r="C1384" s="27"/>
      <c r="K1384" s="27"/>
      <c r="M1384" s="27"/>
      <c r="O1384" s="27"/>
      <c r="T1384" s="27"/>
      <c r="U1384" s="27"/>
      <c r="V1384" s="27"/>
      <c r="X1384" s="27"/>
      <c r="AA1384" s="27"/>
    </row>
    <row r="1385" spans="1:27">
      <c r="A1385" s="27"/>
      <c r="C1385" s="27"/>
      <c r="K1385" s="27"/>
      <c r="M1385" s="27"/>
      <c r="O1385" s="27"/>
      <c r="T1385" s="27"/>
      <c r="U1385" s="27"/>
      <c r="V1385" s="27"/>
      <c r="X1385" s="27"/>
      <c r="AA1385" s="27"/>
    </row>
    <row r="1386" spans="1:27">
      <c r="A1386" s="27"/>
      <c r="C1386" s="27"/>
      <c r="K1386" s="27"/>
      <c r="M1386" s="27"/>
      <c r="O1386" s="27"/>
      <c r="T1386" s="27"/>
      <c r="U1386" s="27"/>
      <c r="V1386" s="27"/>
      <c r="X1386" s="27"/>
      <c r="AA1386" s="27"/>
    </row>
    <row r="1387" spans="1:27">
      <c r="A1387" s="27"/>
      <c r="C1387" s="27"/>
      <c r="K1387" s="27"/>
      <c r="M1387" s="27"/>
      <c r="O1387" s="27"/>
      <c r="T1387" s="27"/>
      <c r="U1387" s="27"/>
      <c r="V1387" s="27"/>
      <c r="X1387" s="27"/>
      <c r="AA1387" s="27"/>
    </row>
    <row r="1388" spans="1:27">
      <c r="A1388" s="27"/>
      <c r="C1388" s="27"/>
      <c r="K1388" s="27"/>
      <c r="M1388" s="27"/>
      <c r="O1388" s="27"/>
      <c r="T1388" s="27"/>
      <c r="U1388" s="27"/>
      <c r="V1388" s="27"/>
      <c r="X1388" s="27"/>
      <c r="AA1388" s="27"/>
    </row>
    <row r="1389" spans="1:27">
      <c r="A1389" s="27"/>
      <c r="C1389" s="27"/>
      <c r="K1389" s="27"/>
      <c r="M1389" s="27"/>
      <c r="O1389" s="27"/>
      <c r="T1389" s="27"/>
      <c r="U1389" s="27"/>
      <c r="V1389" s="27"/>
      <c r="X1389" s="27"/>
      <c r="AA1389" s="27"/>
    </row>
    <row r="1390" spans="1:27">
      <c r="A1390" s="27"/>
      <c r="C1390" s="27"/>
      <c r="K1390" s="27"/>
      <c r="M1390" s="27"/>
      <c r="O1390" s="27"/>
      <c r="T1390" s="27"/>
      <c r="U1390" s="27"/>
      <c r="V1390" s="27"/>
      <c r="X1390" s="27"/>
      <c r="AA1390" s="27"/>
    </row>
    <row r="1391" spans="1:27">
      <c r="A1391" s="27"/>
      <c r="C1391" s="27"/>
      <c r="K1391" s="27"/>
      <c r="M1391" s="27"/>
      <c r="O1391" s="27"/>
      <c r="T1391" s="27"/>
      <c r="U1391" s="27"/>
      <c r="V1391" s="27"/>
      <c r="X1391" s="27"/>
      <c r="AA1391" s="27"/>
    </row>
    <row r="1392" spans="1:27">
      <c r="A1392" s="27"/>
      <c r="C1392" s="27"/>
      <c r="K1392" s="27"/>
      <c r="M1392" s="27"/>
      <c r="O1392" s="27"/>
      <c r="T1392" s="27"/>
      <c r="U1392" s="27"/>
      <c r="V1392" s="27"/>
      <c r="X1392" s="27"/>
      <c r="AA1392" s="27"/>
    </row>
    <row r="1393" spans="1:27">
      <c r="A1393" s="27"/>
      <c r="C1393" s="27"/>
      <c r="K1393" s="27"/>
      <c r="M1393" s="27"/>
      <c r="O1393" s="27"/>
      <c r="T1393" s="27"/>
      <c r="U1393" s="27"/>
      <c r="V1393" s="27"/>
      <c r="X1393" s="27"/>
      <c r="AA1393" s="27"/>
    </row>
    <row r="1394" spans="1:27">
      <c r="A1394" s="27"/>
      <c r="C1394" s="27"/>
      <c r="K1394" s="27"/>
      <c r="M1394" s="27"/>
      <c r="O1394" s="27"/>
      <c r="T1394" s="27"/>
      <c r="U1394" s="27"/>
      <c r="V1394" s="27"/>
      <c r="X1394" s="27"/>
      <c r="AA1394" s="27"/>
    </row>
    <row r="1395" spans="1:27">
      <c r="A1395" s="27"/>
      <c r="C1395" s="27"/>
      <c r="K1395" s="27"/>
      <c r="M1395" s="27"/>
      <c r="O1395" s="27"/>
      <c r="T1395" s="27"/>
      <c r="U1395" s="27"/>
      <c r="V1395" s="27"/>
      <c r="X1395" s="27"/>
      <c r="AA1395" s="27"/>
    </row>
    <row r="1396" spans="1:27">
      <c r="A1396" s="27"/>
      <c r="C1396" s="27"/>
      <c r="K1396" s="27"/>
      <c r="M1396" s="27"/>
      <c r="O1396" s="27"/>
      <c r="T1396" s="27"/>
      <c r="U1396" s="27"/>
      <c r="V1396" s="27"/>
      <c r="X1396" s="27"/>
      <c r="AA1396" s="27"/>
    </row>
    <row r="1397" spans="1:27">
      <c r="A1397" s="27"/>
      <c r="C1397" s="27"/>
      <c r="K1397" s="27"/>
      <c r="M1397" s="27"/>
      <c r="O1397" s="27"/>
      <c r="T1397" s="27"/>
      <c r="U1397" s="27"/>
      <c r="V1397" s="27"/>
      <c r="X1397" s="27"/>
      <c r="AA1397" s="27"/>
    </row>
    <row r="1398" spans="1:27">
      <c r="A1398" s="27"/>
      <c r="C1398" s="27"/>
      <c r="K1398" s="27"/>
      <c r="M1398" s="27"/>
      <c r="O1398" s="27"/>
      <c r="T1398" s="27"/>
      <c r="U1398" s="27"/>
      <c r="V1398" s="27"/>
      <c r="X1398" s="27"/>
      <c r="AA1398" s="27"/>
    </row>
    <row r="1399" spans="1:27">
      <c r="A1399" s="27"/>
      <c r="C1399" s="27"/>
      <c r="K1399" s="27"/>
      <c r="M1399" s="27"/>
      <c r="O1399" s="27"/>
      <c r="T1399" s="27"/>
      <c r="U1399" s="27"/>
      <c r="V1399" s="27"/>
      <c r="X1399" s="27"/>
      <c r="AA1399" s="27"/>
    </row>
    <row r="1400" spans="1:27">
      <c r="A1400" s="27"/>
      <c r="C1400" s="27"/>
      <c r="K1400" s="27"/>
      <c r="M1400" s="27"/>
      <c r="O1400" s="27"/>
      <c r="T1400" s="27"/>
      <c r="U1400" s="27"/>
      <c r="V1400" s="27"/>
      <c r="X1400" s="27"/>
      <c r="AA1400" s="27"/>
    </row>
    <row r="1401" spans="1:27">
      <c r="A1401" s="27"/>
      <c r="C1401" s="27"/>
      <c r="K1401" s="27"/>
      <c r="M1401" s="27"/>
      <c r="O1401" s="27"/>
      <c r="T1401" s="27"/>
      <c r="U1401" s="27"/>
      <c r="V1401" s="27"/>
      <c r="X1401" s="27"/>
      <c r="AA1401" s="27"/>
    </row>
    <row r="1402" spans="1:27">
      <c r="A1402" s="27"/>
      <c r="C1402" s="27"/>
      <c r="K1402" s="27"/>
      <c r="M1402" s="27"/>
      <c r="O1402" s="27"/>
      <c r="T1402" s="27"/>
      <c r="U1402" s="27"/>
      <c r="V1402" s="27"/>
      <c r="X1402" s="27"/>
      <c r="AA1402" s="27"/>
    </row>
    <row r="1403" spans="1:27">
      <c r="A1403" s="27"/>
      <c r="C1403" s="27"/>
      <c r="K1403" s="27"/>
      <c r="M1403" s="27"/>
      <c r="O1403" s="27"/>
      <c r="T1403" s="27"/>
      <c r="U1403" s="27"/>
      <c r="V1403" s="27"/>
      <c r="X1403" s="27"/>
      <c r="AA1403" s="27"/>
    </row>
    <row r="1404" spans="1:27">
      <c r="A1404" s="27"/>
      <c r="C1404" s="27"/>
      <c r="K1404" s="27"/>
      <c r="M1404" s="27"/>
      <c r="O1404" s="27"/>
      <c r="T1404" s="27"/>
      <c r="U1404" s="27"/>
      <c r="V1404" s="27"/>
      <c r="X1404" s="27"/>
      <c r="AA1404" s="27"/>
    </row>
    <row r="1405" spans="1:27">
      <c r="A1405" s="27"/>
      <c r="C1405" s="27"/>
      <c r="K1405" s="27"/>
      <c r="M1405" s="27"/>
      <c r="O1405" s="27"/>
      <c r="T1405" s="27"/>
      <c r="U1405" s="27"/>
      <c r="V1405" s="27"/>
      <c r="X1405" s="27"/>
      <c r="AA1405" s="27"/>
    </row>
    <row r="1406" spans="1:27">
      <c r="A1406" s="27"/>
      <c r="C1406" s="27"/>
      <c r="K1406" s="27"/>
      <c r="M1406" s="27"/>
      <c r="O1406" s="27"/>
      <c r="T1406" s="27"/>
      <c r="U1406" s="27"/>
      <c r="V1406" s="27"/>
      <c r="X1406" s="27"/>
      <c r="AA1406" s="27"/>
    </row>
    <row r="1407" spans="1:27">
      <c r="A1407" s="27"/>
      <c r="C1407" s="27"/>
      <c r="K1407" s="27"/>
      <c r="M1407" s="27"/>
      <c r="O1407" s="27"/>
      <c r="T1407" s="27"/>
      <c r="U1407" s="27"/>
      <c r="V1407" s="27"/>
      <c r="X1407" s="27"/>
      <c r="AA1407" s="27"/>
    </row>
    <row r="1408" spans="1:27">
      <c r="A1408" s="27"/>
      <c r="C1408" s="27"/>
      <c r="K1408" s="27"/>
      <c r="M1408" s="27"/>
      <c r="O1408" s="27"/>
      <c r="T1408" s="27"/>
      <c r="U1408" s="27"/>
      <c r="V1408" s="27"/>
      <c r="X1408" s="27"/>
      <c r="AA1408" s="27"/>
    </row>
    <row r="1409" spans="1:27">
      <c r="A1409" s="27"/>
      <c r="C1409" s="27"/>
      <c r="K1409" s="27"/>
      <c r="M1409" s="27"/>
      <c r="O1409" s="27"/>
      <c r="T1409" s="27"/>
      <c r="U1409" s="27"/>
      <c r="V1409" s="27"/>
      <c r="X1409" s="27"/>
      <c r="AA1409" s="27"/>
    </row>
    <row r="1410" spans="1:27">
      <c r="A1410" s="27"/>
      <c r="C1410" s="27"/>
      <c r="K1410" s="27"/>
      <c r="M1410" s="27"/>
      <c r="O1410" s="27"/>
      <c r="T1410" s="27"/>
      <c r="U1410" s="27"/>
      <c r="V1410" s="27"/>
      <c r="X1410" s="27"/>
      <c r="AA1410" s="27"/>
    </row>
    <row r="1411" spans="1:27">
      <c r="A1411" s="27"/>
      <c r="C1411" s="27"/>
      <c r="K1411" s="27"/>
      <c r="M1411" s="27"/>
      <c r="O1411" s="27"/>
      <c r="T1411" s="27"/>
      <c r="U1411" s="27"/>
      <c r="V1411" s="27"/>
      <c r="X1411" s="27"/>
      <c r="AA1411" s="27"/>
    </row>
    <row r="1412" spans="1:27">
      <c r="A1412" s="27"/>
      <c r="C1412" s="27"/>
      <c r="K1412" s="27"/>
      <c r="M1412" s="27"/>
      <c r="O1412" s="27"/>
      <c r="T1412" s="27"/>
      <c r="U1412" s="27"/>
      <c r="V1412" s="27"/>
      <c r="X1412" s="27"/>
      <c r="AA1412" s="27"/>
    </row>
    <row r="1413" spans="1:27">
      <c r="A1413" s="27"/>
      <c r="C1413" s="27"/>
      <c r="K1413" s="27"/>
      <c r="M1413" s="27"/>
      <c r="O1413" s="27"/>
      <c r="T1413" s="27"/>
      <c r="U1413" s="27"/>
      <c r="V1413" s="27"/>
      <c r="X1413" s="27"/>
      <c r="AA1413" s="27"/>
    </row>
    <row r="1414" spans="1:27">
      <c r="A1414" s="27"/>
      <c r="C1414" s="27"/>
      <c r="K1414" s="27"/>
      <c r="M1414" s="27"/>
      <c r="O1414" s="27"/>
      <c r="T1414" s="27"/>
      <c r="U1414" s="27"/>
      <c r="V1414" s="27"/>
      <c r="X1414" s="27"/>
      <c r="AA1414" s="27"/>
    </row>
    <row r="1415" spans="1:27">
      <c r="A1415" s="27"/>
      <c r="C1415" s="27"/>
      <c r="K1415" s="27"/>
      <c r="M1415" s="27"/>
      <c r="O1415" s="27"/>
      <c r="T1415" s="27"/>
      <c r="U1415" s="27"/>
      <c r="V1415" s="27"/>
      <c r="X1415" s="27"/>
      <c r="AA1415" s="27"/>
    </row>
    <row r="1416" spans="1:27">
      <c r="A1416" s="27"/>
      <c r="C1416" s="27"/>
      <c r="K1416" s="27"/>
      <c r="M1416" s="27"/>
      <c r="O1416" s="27"/>
      <c r="T1416" s="27"/>
      <c r="U1416" s="27"/>
      <c r="V1416" s="27"/>
      <c r="X1416" s="27"/>
      <c r="AA1416" s="27"/>
    </row>
    <row r="1417" spans="1:27">
      <c r="A1417" s="27"/>
      <c r="C1417" s="27"/>
      <c r="K1417" s="27"/>
      <c r="M1417" s="27"/>
      <c r="O1417" s="27"/>
      <c r="T1417" s="27"/>
      <c r="U1417" s="27"/>
      <c r="V1417" s="27"/>
      <c r="X1417" s="27"/>
      <c r="AA1417" s="27"/>
    </row>
    <row r="1418" spans="1:27">
      <c r="A1418" s="27"/>
      <c r="C1418" s="27"/>
      <c r="K1418" s="27"/>
      <c r="M1418" s="27"/>
      <c r="O1418" s="27"/>
      <c r="T1418" s="27"/>
      <c r="U1418" s="27"/>
      <c r="V1418" s="27"/>
      <c r="X1418" s="27"/>
      <c r="AA1418" s="27"/>
    </row>
    <row r="1419" spans="1:27">
      <c r="A1419" s="27"/>
      <c r="C1419" s="27"/>
      <c r="K1419" s="27"/>
      <c r="M1419" s="27"/>
      <c r="O1419" s="27"/>
      <c r="T1419" s="27"/>
      <c r="U1419" s="27"/>
      <c r="V1419" s="27"/>
      <c r="X1419" s="27"/>
      <c r="AA1419" s="27"/>
    </row>
    <row r="1420" spans="1:27">
      <c r="A1420" s="27"/>
      <c r="C1420" s="27"/>
      <c r="K1420" s="27"/>
      <c r="M1420" s="27"/>
      <c r="O1420" s="27"/>
      <c r="T1420" s="27"/>
      <c r="U1420" s="27"/>
      <c r="V1420" s="27"/>
      <c r="X1420" s="27"/>
      <c r="AA1420" s="27"/>
    </row>
    <row r="1421" spans="1:27">
      <c r="A1421" s="27"/>
      <c r="C1421" s="27"/>
      <c r="K1421" s="27"/>
      <c r="M1421" s="27"/>
      <c r="O1421" s="27"/>
      <c r="T1421" s="27"/>
      <c r="U1421" s="27"/>
      <c r="V1421" s="27"/>
      <c r="X1421" s="27"/>
      <c r="AA1421" s="27"/>
    </row>
    <row r="1422" spans="1:27">
      <c r="A1422" s="27"/>
      <c r="C1422" s="27"/>
      <c r="K1422" s="27"/>
      <c r="M1422" s="27"/>
      <c r="O1422" s="27"/>
      <c r="T1422" s="27"/>
      <c r="U1422" s="27"/>
      <c r="V1422" s="27"/>
      <c r="X1422" s="27"/>
      <c r="AA1422" s="27"/>
    </row>
    <row r="1423" spans="1:27">
      <c r="A1423" s="27"/>
      <c r="C1423" s="27"/>
      <c r="K1423" s="27"/>
      <c r="M1423" s="27"/>
      <c r="O1423" s="27"/>
      <c r="T1423" s="27"/>
      <c r="U1423" s="27"/>
      <c r="V1423" s="27"/>
      <c r="X1423" s="27"/>
      <c r="AA1423" s="27"/>
    </row>
    <row r="1424" spans="1:27">
      <c r="A1424" s="27"/>
      <c r="C1424" s="27"/>
      <c r="K1424" s="27"/>
      <c r="M1424" s="27"/>
      <c r="O1424" s="27"/>
      <c r="T1424" s="27"/>
      <c r="U1424" s="27"/>
      <c r="V1424" s="27"/>
      <c r="X1424" s="27"/>
      <c r="AA1424" s="27"/>
    </row>
    <row r="1425" spans="1:27">
      <c r="A1425" s="27"/>
      <c r="C1425" s="27"/>
      <c r="K1425" s="27"/>
      <c r="M1425" s="27"/>
      <c r="O1425" s="27"/>
      <c r="T1425" s="27"/>
      <c r="U1425" s="27"/>
      <c r="V1425" s="27"/>
      <c r="X1425" s="27"/>
      <c r="AA1425" s="27"/>
    </row>
    <row r="1426" spans="1:27">
      <c r="A1426" s="27"/>
      <c r="C1426" s="27"/>
      <c r="K1426" s="27"/>
      <c r="M1426" s="27"/>
      <c r="O1426" s="27"/>
      <c r="T1426" s="27"/>
      <c r="U1426" s="27"/>
      <c r="V1426" s="27"/>
      <c r="X1426" s="27"/>
      <c r="AA1426" s="27"/>
    </row>
    <row r="1427" spans="1:27">
      <c r="A1427" s="27"/>
      <c r="C1427" s="27"/>
      <c r="K1427" s="27"/>
      <c r="M1427" s="27"/>
      <c r="O1427" s="27"/>
      <c r="T1427" s="27"/>
      <c r="U1427" s="27"/>
      <c r="V1427" s="27"/>
      <c r="X1427" s="27"/>
      <c r="AA1427" s="27"/>
    </row>
    <row r="1428" spans="1:27">
      <c r="A1428" s="27"/>
      <c r="C1428" s="27"/>
      <c r="K1428" s="27"/>
      <c r="M1428" s="27"/>
      <c r="O1428" s="27"/>
      <c r="T1428" s="27"/>
      <c r="U1428" s="27"/>
      <c r="V1428" s="27"/>
      <c r="X1428" s="27"/>
      <c r="AA1428" s="27"/>
    </row>
    <row r="1429" spans="1:27">
      <c r="A1429" s="27"/>
      <c r="C1429" s="27"/>
      <c r="K1429" s="27"/>
      <c r="M1429" s="27"/>
      <c r="O1429" s="27"/>
      <c r="T1429" s="27"/>
      <c r="U1429" s="27"/>
      <c r="V1429" s="27"/>
      <c r="X1429" s="27"/>
      <c r="AA1429" s="27"/>
    </row>
    <row r="1430" spans="1:27">
      <c r="A1430" s="27"/>
      <c r="C1430" s="27"/>
      <c r="K1430" s="27"/>
      <c r="M1430" s="27"/>
      <c r="O1430" s="27"/>
      <c r="T1430" s="27"/>
      <c r="U1430" s="27"/>
      <c r="V1430" s="27"/>
      <c r="X1430" s="27"/>
      <c r="AA1430" s="27"/>
    </row>
    <row r="1431" spans="1:27">
      <c r="A1431" s="27"/>
      <c r="C1431" s="27"/>
      <c r="K1431" s="27"/>
      <c r="M1431" s="27"/>
      <c r="O1431" s="27"/>
      <c r="T1431" s="27"/>
      <c r="U1431" s="27"/>
      <c r="V1431" s="27"/>
      <c r="X1431" s="27"/>
      <c r="AA1431" s="27"/>
    </row>
    <row r="1432" spans="1:27">
      <c r="A1432" s="27"/>
      <c r="C1432" s="27"/>
      <c r="K1432" s="27"/>
      <c r="M1432" s="27"/>
      <c r="O1432" s="27"/>
      <c r="T1432" s="27"/>
      <c r="U1432" s="27"/>
      <c r="V1432" s="27"/>
      <c r="X1432" s="27"/>
      <c r="AA1432" s="27"/>
    </row>
    <row r="1433" spans="1:27">
      <c r="A1433" s="27"/>
      <c r="C1433" s="27"/>
      <c r="K1433" s="27"/>
      <c r="M1433" s="27"/>
      <c r="O1433" s="27"/>
      <c r="T1433" s="27"/>
      <c r="U1433" s="27"/>
      <c r="V1433" s="27"/>
      <c r="X1433" s="27"/>
      <c r="AA1433" s="27"/>
    </row>
    <row r="1434" spans="1:27">
      <c r="A1434" s="27"/>
      <c r="C1434" s="27"/>
      <c r="K1434" s="27"/>
      <c r="M1434" s="27"/>
      <c r="O1434" s="27"/>
      <c r="T1434" s="27"/>
      <c r="U1434" s="27"/>
      <c r="V1434" s="27"/>
      <c r="X1434" s="27"/>
      <c r="AA1434" s="27"/>
    </row>
    <row r="1435" spans="1:27">
      <c r="A1435" s="27"/>
      <c r="C1435" s="27"/>
      <c r="K1435" s="27"/>
      <c r="M1435" s="27"/>
      <c r="O1435" s="27"/>
      <c r="T1435" s="27"/>
      <c r="U1435" s="27"/>
      <c r="V1435" s="27"/>
      <c r="X1435" s="27"/>
      <c r="AA1435" s="27"/>
    </row>
    <row r="1436" spans="1:27">
      <c r="A1436" s="27"/>
      <c r="C1436" s="27"/>
      <c r="K1436" s="27"/>
      <c r="M1436" s="27"/>
      <c r="O1436" s="27"/>
      <c r="T1436" s="27"/>
      <c r="U1436" s="27"/>
      <c r="V1436" s="27"/>
      <c r="X1436" s="27"/>
      <c r="AA1436" s="27"/>
    </row>
    <row r="1437" spans="1:27">
      <c r="A1437" s="27"/>
      <c r="C1437" s="27"/>
      <c r="K1437" s="27"/>
      <c r="M1437" s="27"/>
      <c r="O1437" s="27"/>
      <c r="T1437" s="27"/>
      <c r="U1437" s="27"/>
      <c r="V1437" s="27"/>
      <c r="X1437" s="27"/>
      <c r="AA1437" s="27"/>
    </row>
    <row r="1438" spans="1:27">
      <c r="A1438" s="27"/>
      <c r="C1438" s="27"/>
      <c r="K1438" s="27"/>
      <c r="M1438" s="27"/>
      <c r="O1438" s="27"/>
      <c r="T1438" s="27"/>
      <c r="U1438" s="27"/>
      <c r="V1438" s="27"/>
      <c r="X1438" s="27"/>
      <c r="AA1438" s="27"/>
    </row>
    <row r="1439" spans="1:27">
      <c r="A1439" s="27"/>
      <c r="C1439" s="27"/>
      <c r="K1439" s="27"/>
      <c r="M1439" s="27"/>
      <c r="O1439" s="27"/>
      <c r="T1439" s="27"/>
      <c r="U1439" s="27"/>
      <c r="V1439" s="27"/>
      <c r="X1439" s="27"/>
      <c r="AA1439" s="27"/>
    </row>
    <row r="1440" spans="1:27">
      <c r="A1440" s="27"/>
      <c r="C1440" s="27"/>
      <c r="K1440" s="27"/>
      <c r="M1440" s="27"/>
      <c r="O1440" s="27"/>
      <c r="T1440" s="27"/>
      <c r="U1440" s="27"/>
      <c r="V1440" s="27"/>
      <c r="X1440" s="27"/>
      <c r="AA1440" s="27"/>
    </row>
    <row r="1441" spans="1:27">
      <c r="A1441" s="27"/>
      <c r="C1441" s="27"/>
      <c r="K1441" s="27"/>
      <c r="M1441" s="27"/>
      <c r="O1441" s="27"/>
      <c r="T1441" s="27"/>
      <c r="U1441" s="27"/>
      <c r="V1441" s="27"/>
      <c r="X1441" s="27"/>
      <c r="AA1441" s="27"/>
    </row>
    <row r="1442" spans="1:27">
      <c r="A1442" s="27"/>
      <c r="C1442" s="27"/>
      <c r="K1442" s="27"/>
      <c r="M1442" s="27"/>
      <c r="O1442" s="27"/>
      <c r="T1442" s="27"/>
      <c r="U1442" s="27"/>
      <c r="V1442" s="27"/>
      <c r="X1442" s="27"/>
      <c r="AA1442" s="27"/>
    </row>
    <row r="1443" spans="1:27">
      <c r="A1443" s="27"/>
      <c r="C1443" s="27"/>
      <c r="K1443" s="27"/>
      <c r="M1443" s="27"/>
      <c r="O1443" s="27"/>
      <c r="T1443" s="27"/>
      <c r="U1443" s="27"/>
      <c r="V1443" s="27"/>
      <c r="X1443" s="27"/>
      <c r="AA1443" s="27"/>
    </row>
    <row r="1444" spans="1:27">
      <c r="A1444" s="27"/>
      <c r="C1444" s="27"/>
      <c r="K1444" s="27"/>
      <c r="M1444" s="27"/>
      <c r="O1444" s="27"/>
      <c r="T1444" s="27"/>
      <c r="U1444" s="27"/>
      <c r="V1444" s="27"/>
      <c r="X1444" s="27"/>
      <c r="AA1444" s="27"/>
    </row>
    <row r="1445" spans="1:27">
      <c r="A1445" s="27"/>
      <c r="C1445" s="27"/>
      <c r="K1445" s="27"/>
      <c r="M1445" s="27"/>
      <c r="O1445" s="27"/>
      <c r="T1445" s="27"/>
      <c r="U1445" s="27"/>
      <c r="V1445" s="27"/>
      <c r="X1445" s="27"/>
      <c r="AA1445" s="27"/>
    </row>
    <row r="1446" spans="1:27">
      <c r="A1446" s="27"/>
      <c r="C1446" s="27"/>
      <c r="K1446" s="27"/>
      <c r="M1446" s="27"/>
      <c r="O1446" s="27"/>
      <c r="T1446" s="27"/>
      <c r="U1446" s="27"/>
      <c r="V1446" s="27"/>
      <c r="X1446" s="27"/>
      <c r="AA1446" s="27"/>
    </row>
    <row r="1447" spans="1:27">
      <c r="A1447" s="27"/>
      <c r="C1447" s="27"/>
      <c r="K1447" s="27"/>
      <c r="M1447" s="27"/>
      <c r="O1447" s="27"/>
      <c r="T1447" s="27"/>
      <c r="U1447" s="27"/>
      <c r="V1447" s="27"/>
      <c r="X1447" s="27"/>
      <c r="AA1447" s="27"/>
    </row>
    <row r="1448" spans="1:27">
      <c r="A1448" s="27"/>
      <c r="C1448" s="27"/>
      <c r="K1448" s="27"/>
      <c r="M1448" s="27"/>
      <c r="O1448" s="27"/>
      <c r="T1448" s="27"/>
      <c r="U1448" s="27"/>
      <c r="V1448" s="27"/>
      <c r="X1448" s="27"/>
      <c r="AA1448" s="27"/>
    </row>
    <row r="1449" spans="1:27">
      <c r="A1449" s="27"/>
      <c r="C1449" s="27"/>
      <c r="K1449" s="27"/>
      <c r="M1449" s="27"/>
      <c r="O1449" s="27"/>
      <c r="T1449" s="27"/>
      <c r="U1449" s="27"/>
      <c r="V1449" s="27"/>
      <c r="X1449" s="27"/>
      <c r="AA1449" s="27"/>
    </row>
    <row r="1450" spans="1:27">
      <c r="A1450" s="27"/>
      <c r="C1450" s="27"/>
      <c r="K1450" s="27"/>
      <c r="M1450" s="27"/>
      <c r="O1450" s="27"/>
      <c r="T1450" s="27"/>
      <c r="U1450" s="27"/>
      <c r="V1450" s="27"/>
      <c r="X1450" s="27"/>
      <c r="AA1450" s="27"/>
    </row>
    <row r="1451" spans="1:27">
      <c r="A1451" s="27"/>
      <c r="C1451" s="27"/>
      <c r="K1451" s="27"/>
      <c r="M1451" s="27"/>
      <c r="O1451" s="27"/>
      <c r="T1451" s="27"/>
      <c r="U1451" s="27"/>
      <c r="V1451" s="27"/>
      <c r="X1451" s="27"/>
      <c r="AA1451" s="27"/>
    </row>
    <row r="1452" spans="1:27">
      <c r="A1452" s="27"/>
      <c r="C1452" s="27"/>
      <c r="K1452" s="27"/>
      <c r="M1452" s="27"/>
      <c r="O1452" s="27"/>
      <c r="T1452" s="27"/>
      <c r="U1452" s="27"/>
      <c r="V1452" s="27"/>
      <c r="X1452" s="27"/>
      <c r="AA1452" s="27"/>
    </row>
    <row r="1453" spans="1:27">
      <c r="A1453" s="27"/>
      <c r="C1453" s="27"/>
      <c r="K1453" s="27"/>
      <c r="M1453" s="27"/>
      <c r="O1453" s="27"/>
      <c r="T1453" s="27"/>
      <c r="U1453" s="27"/>
      <c r="V1453" s="27"/>
      <c r="X1453" s="27"/>
      <c r="AA1453" s="27"/>
    </row>
    <row r="1454" spans="1:27">
      <c r="A1454" s="27"/>
      <c r="C1454" s="27"/>
      <c r="K1454" s="27"/>
      <c r="M1454" s="27"/>
      <c r="O1454" s="27"/>
      <c r="T1454" s="27"/>
      <c r="U1454" s="27"/>
      <c r="V1454" s="27"/>
      <c r="X1454" s="27"/>
      <c r="AA1454" s="27"/>
    </row>
    <row r="1455" spans="1:27">
      <c r="A1455" s="27"/>
      <c r="C1455" s="27"/>
      <c r="K1455" s="27"/>
      <c r="M1455" s="27"/>
      <c r="O1455" s="27"/>
      <c r="T1455" s="27"/>
      <c r="U1455" s="27"/>
      <c r="V1455" s="27"/>
      <c r="X1455" s="27"/>
      <c r="AA1455" s="27"/>
    </row>
    <row r="1456" spans="1:27">
      <c r="A1456" s="27"/>
      <c r="C1456" s="27"/>
      <c r="K1456" s="27"/>
      <c r="M1456" s="27"/>
      <c r="O1456" s="27"/>
      <c r="T1456" s="27"/>
      <c r="U1456" s="27"/>
      <c r="V1456" s="27"/>
      <c r="X1456" s="27"/>
      <c r="AA1456" s="27"/>
    </row>
    <row r="1457" spans="1:27">
      <c r="A1457" s="27"/>
      <c r="C1457" s="27"/>
      <c r="K1457" s="27"/>
      <c r="M1457" s="27"/>
      <c r="O1457" s="27"/>
      <c r="T1457" s="27"/>
      <c r="U1457" s="27"/>
      <c r="V1457" s="27"/>
      <c r="X1457" s="27"/>
      <c r="AA1457" s="27"/>
    </row>
    <row r="1458" spans="1:27">
      <c r="A1458" s="27"/>
      <c r="C1458" s="27"/>
      <c r="K1458" s="27"/>
      <c r="M1458" s="27"/>
      <c r="O1458" s="27"/>
      <c r="T1458" s="27"/>
      <c r="U1458" s="27"/>
      <c r="V1458" s="27"/>
      <c r="X1458" s="27"/>
      <c r="AA1458" s="27"/>
    </row>
    <row r="1459" spans="1:27">
      <c r="A1459" s="27"/>
      <c r="C1459" s="27"/>
      <c r="K1459" s="27"/>
      <c r="M1459" s="27"/>
      <c r="O1459" s="27"/>
      <c r="T1459" s="27"/>
      <c r="U1459" s="27"/>
      <c r="V1459" s="27"/>
      <c r="X1459" s="27"/>
      <c r="AA1459" s="27"/>
    </row>
    <row r="1460" spans="1:27">
      <c r="A1460" s="27"/>
      <c r="C1460" s="27"/>
      <c r="K1460" s="27"/>
      <c r="M1460" s="27"/>
      <c r="O1460" s="27"/>
      <c r="T1460" s="27"/>
      <c r="U1460" s="27"/>
      <c r="V1460" s="27"/>
      <c r="X1460" s="27"/>
      <c r="AA1460" s="27"/>
    </row>
    <row r="1461" spans="1:27">
      <c r="A1461" s="27"/>
      <c r="C1461" s="27"/>
      <c r="K1461" s="27"/>
      <c r="M1461" s="27"/>
      <c r="O1461" s="27"/>
      <c r="T1461" s="27"/>
      <c r="U1461" s="27"/>
      <c r="V1461" s="27"/>
      <c r="X1461" s="27"/>
      <c r="AA1461" s="27"/>
    </row>
    <row r="1462" spans="1:27">
      <c r="A1462" s="27"/>
      <c r="C1462" s="27"/>
      <c r="K1462" s="27"/>
      <c r="M1462" s="27"/>
      <c r="O1462" s="27"/>
      <c r="T1462" s="27"/>
      <c r="U1462" s="27"/>
      <c r="V1462" s="27"/>
      <c r="X1462" s="27"/>
      <c r="AA1462" s="27"/>
    </row>
    <row r="1463" spans="1:27">
      <c r="A1463" s="27"/>
      <c r="C1463" s="27"/>
      <c r="K1463" s="27"/>
      <c r="M1463" s="27"/>
      <c r="O1463" s="27"/>
      <c r="T1463" s="27"/>
      <c r="U1463" s="27"/>
      <c r="V1463" s="27"/>
      <c r="X1463" s="27"/>
      <c r="AA1463" s="27"/>
    </row>
    <row r="1464" spans="1:27">
      <c r="A1464" s="27"/>
      <c r="C1464" s="27"/>
      <c r="K1464" s="27"/>
      <c r="M1464" s="27"/>
      <c r="O1464" s="27"/>
      <c r="T1464" s="27"/>
      <c r="U1464" s="27"/>
      <c r="V1464" s="27"/>
      <c r="X1464" s="27"/>
      <c r="AA1464" s="27"/>
    </row>
    <row r="1465" spans="1:27">
      <c r="A1465" s="27"/>
      <c r="C1465" s="27"/>
      <c r="K1465" s="27"/>
      <c r="M1465" s="27"/>
      <c r="O1465" s="27"/>
      <c r="T1465" s="27"/>
      <c r="U1465" s="27"/>
      <c r="V1465" s="27"/>
      <c r="X1465" s="27"/>
      <c r="AA1465" s="27"/>
    </row>
    <row r="1466" spans="1:27">
      <c r="A1466" s="27"/>
      <c r="C1466" s="27"/>
      <c r="K1466" s="27"/>
      <c r="M1466" s="27"/>
      <c r="O1466" s="27"/>
      <c r="T1466" s="27"/>
      <c r="U1466" s="27"/>
      <c r="V1466" s="27"/>
      <c r="X1466" s="27"/>
      <c r="AA1466" s="27"/>
    </row>
    <row r="1467" spans="1:27">
      <c r="A1467" s="27"/>
      <c r="C1467" s="27"/>
      <c r="K1467" s="27"/>
      <c r="M1467" s="27"/>
      <c r="O1467" s="27"/>
      <c r="T1467" s="27"/>
      <c r="U1467" s="27"/>
      <c r="V1467" s="27"/>
      <c r="X1467" s="27"/>
      <c r="AA1467" s="27"/>
    </row>
    <row r="1468" spans="1:27">
      <c r="A1468" s="27"/>
      <c r="C1468" s="27"/>
      <c r="K1468" s="27"/>
      <c r="M1468" s="27"/>
      <c r="O1468" s="27"/>
      <c r="T1468" s="27"/>
      <c r="U1468" s="27"/>
      <c r="V1468" s="27"/>
      <c r="X1468" s="27"/>
      <c r="AA1468" s="27"/>
    </row>
    <row r="1469" spans="1:27">
      <c r="A1469" s="27"/>
      <c r="C1469" s="27"/>
      <c r="K1469" s="27"/>
      <c r="M1469" s="27"/>
      <c r="O1469" s="27"/>
      <c r="T1469" s="27"/>
      <c r="U1469" s="27"/>
      <c r="V1469" s="27"/>
      <c r="X1469" s="27"/>
      <c r="AA1469" s="27"/>
    </row>
    <row r="1470" spans="1:27">
      <c r="A1470" s="27"/>
      <c r="C1470" s="27"/>
      <c r="K1470" s="27"/>
      <c r="M1470" s="27"/>
      <c r="O1470" s="27"/>
      <c r="T1470" s="27"/>
      <c r="U1470" s="27"/>
      <c r="V1470" s="27"/>
      <c r="X1470" s="27"/>
      <c r="AA1470" s="27"/>
    </row>
    <row r="1471" spans="1:27">
      <c r="A1471" s="27"/>
      <c r="C1471" s="27"/>
      <c r="K1471" s="27"/>
      <c r="M1471" s="27"/>
      <c r="O1471" s="27"/>
      <c r="T1471" s="27"/>
      <c r="U1471" s="27"/>
      <c r="V1471" s="27"/>
      <c r="X1471" s="27"/>
      <c r="AA1471" s="27"/>
    </row>
    <row r="1472" spans="1:27">
      <c r="A1472" s="27"/>
      <c r="C1472" s="27"/>
      <c r="K1472" s="27"/>
      <c r="M1472" s="27"/>
      <c r="O1472" s="27"/>
      <c r="T1472" s="27"/>
      <c r="U1472" s="27"/>
      <c r="V1472" s="27"/>
      <c r="X1472" s="27"/>
      <c r="AA1472" s="27"/>
    </row>
    <row r="1473" spans="1:27">
      <c r="A1473" s="27"/>
      <c r="C1473" s="27"/>
      <c r="K1473" s="27"/>
      <c r="M1473" s="27"/>
      <c r="O1473" s="27"/>
      <c r="T1473" s="27"/>
      <c r="U1473" s="27"/>
      <c r="V1473" s="27"/>
      <c r="X1473" s="27"/>
      <c r="AA1473" s="27"/>
    </row>
    <row r="1474" spans="1:27">
      <c r="A1474" s="27"/>
      <c r="C1474" s="27"/>
      <c r="K1474" s="27"/>
      <c r="M1474" s="27"/>
      <c r="O1474" s="27"/>
      <c r="T1474" s="27"/>
      <c r="U1474" s="27"/>
      <c r="V1474" s="27"/>
      <c r="X1474" s="27"/>
      <c r="AA1474" s="27"/>
    </row>
    <row r="1475" spans="1:27">
      <c r="A1475" s="27"/>
      <c r="C1475" s="27"/>
      <c r="K1475" s="27"/>
      <c r="M1475" s="27"/>
      <c r="O1475" s="27"/>
      <c r="T1475" s="27"/>
      <c r="U1475" s="27"/>
      <c r="V1475" s="27"/>
      <c r="X1475" s="27"/>
      <c r="AA1475" s="27"/>
    </row>
    <row r="1476" spans="1:27">
      <c r="A1476" s="27"/>
      <c r="C1476" s="27"/>
      <c r="K1476" s="27"/>
      <c r="M1476" s="27"/>
      <c r="O1476" s="27"/>
      <c r="T1476" s="27"/>
      <c r="U1476" s="27"/>
      <c r="V1476" s="27"/>
      <c r="X1476" s="27"/>
      <c r="AA1476" s="27"/>
    </row>
    <row r="1477" spans="1:27">
      <c r="A1477" s="27"/>
      <c r="C1477" s="27"/>
      <c r="K1477" s="27"/>
      <c r="M1477" s="27"/>
      <c r="O1477" s="27"/>
      <c r="T1477" s="27"/>
      <c r="U1477" s="27"/>
      <c r="V1477" s="27"/>
      <c r="X1477" s="27"/>
      <c r="AA1477" s="27"/>
    </row>
    <row r="1478" spans="1:27">
      <c r="A1478" s="27"/>
      <c r="C1478" s="27"/>
      <c r="K1478" s="27"/>
      <c r="M1478" s="27"/>
      <c r="O1478" s="27"/>
      <c r="T1478" s="27"/>
      <c r="U1478" s="27"/>
      <c r="V1478" s="27"/>
      <c r="X1478" s="27"/>
      <c r="AA1478" s="27"/>
    </row>
    <row r="1479" spans="1:27">
      <c r="A1479" s="27"/>
      <c r="C1479" s="27"/>
      <c r="K1479" s="27"/>
      <c r="M1479" s="27"/>
      <c r="O1479" s="27"/>
      <c r="T1479" s="27"/>
      <c r="U1479" s="27"/>
      <c r="V1479" s="27"/>
      <c r="X1479" s="27"/>
      <c r="AA1479" s="27"/>
    </row>
    <row r="1480" spans="1:27">
      <c r="A1480" s="27"/>
      <c r="C1480" s="27"/>
      <c r="K1480" s="27"/>
      <c r="M1480" s="27"/>
      <c r="O1480" s="27"/>
      <c r="T1480" s="27"/>
      <c r="U1480" s="27"/>
      <c r="V1480" s="27"/>
      <c r="X1480" s="27"/>
      <c r="AA1480" s="27"/>
    </row>
    <row r="1481" spans="1:27">
      <c r="A1481" s="27"/>
      <c r="C1481" s="27"/>
      <c r="K1481" s="27"/>
      <c r="M1481" s="27"/>
      <c r="O1481" s="27"/>
      <c r="T1481" s="27"/>
      <c r="U1481" s="27"/>
      <c r="V1481" s="27"/>
      <c r="X1481" s="27"/>
      <c r="AA1481" s="27"/>
    </row>
    <row r="1482" spans="1:27">
      <c r="A1482" s="27"/>
      <c r="C1482" s="27"/>
      <c r="K1482" s="27"/>
      <c r="M1482" s="27"/>
      <c r="O1482" s="27"/>
      <c r="T1482" s="27"/>
      <c r="U1482" s="27"/>
      <c r="V1482" s="27"/>
      <c r="X1482" s="27"/>
      <c r="AA1482" s="27"/>
    </row>
    <row r="1483" spans="1:27">
      <c r="A1483" s="27"/>
      <c r="C1483" s="27"/>
      <c r="K1483" s="27"/>
      <c r="M1483" s="27"/>
      <c r="O1483" s="27"/>
      <c r="T1483" s="27"/>
      <c r="U1483" s="27"/>
      <c r="V1483" s="27"/>
      <c r="X1483" s="27"/>
      <c r="AA1483" s="27"/>
    </row>
    <row r="1484" spans="1:27">
      <c r="A1484" s="27"/>
      <c r="C1484" s="27"/>
      <c r="K1484" s="27"/>
      <c r="M1484" s="27"/>
      <c r="O1484" s="27"/>
      <c r="T1484" s="27"/>
      <c r="U1484" s="27"/>
      <c r="V1484" s="27"/>
      <c r="X1484" s="27"/>
      <c r="AA1484" s="27"/>
    </row>
    <row r="1485" spans="1:27">
      <c r="A1485" s="27"/>
      <c r="C1485" s="27"/>
      <c r="K1485" s="27"/>
      <c r="M1485" s="27"/>
      <c r="O1485" s="27"/>
      <c r="T1485" s="27"/>
      <c r="U1485" s="27"/>
      <c r="V1485" s="27"/>
      <c r="X1485" s="27"/>
      <c r="AA1485" s="27"/>
    </row>
    <row r="1486" spans="1:27">
      <c r="A1486" s="27"/>
      <c r="C1486" s="27"/>
      <c r="K1486" s="27"/>
      <c r="M1486" s="27"/>
      <c r="O1486" s="27"/>
      <c r="T1486" s="27"/>
      <c r="U1486" s="27"/>
      <c r="V1486" s="27"/>
      <c r="X1486" s="27"/>
      <c r="AA1486" s="27"/>
    </row>
    <row r="1487" spans="1:27">
      <c r="A1487" s="27"/>
      <c r="C1487" s="27"/>
      <c r="K1487" s="27"/>
      <c r="M1487" s="27"/>
      <c r="O1487" s="27"/>
      <c r="T1487" s="27"/>
      <c r="U1487" s="27"/>
      <c r="V1487" s="27"/>
      <c r="X1487" s="27"/>
      <c r="AA1487" s="27"/>
    </row>
    <row r="1488" spans="1:27">
      <c r="A1488" s="27"/>
      <c r="C1488" s="27"/>
      <c r="K1488" s="27"/>
      <c r="M1488" s="27"/>
      <c r="O1488" s="27"/>
      <c r="T1488" s="27"/>
      <c r="U1488" s="27"/>
      <c r="V1488" s="27"/>
      <c r="X1488" s="27"/>
      <c r="AA1488" s="27"/>
    </row>
    <row r="1489" spans="1:27">
      <c r="A1489" s="27"/>
      <c r="C1489" s="27"/>
      <c r="K1489" s="27"/>
      <c r="M1489" s="27"/>
      <c r="O1489" s="27"/>
      <c r="T1489" s="27"/>
      <c r="U1489" s="27"/>
      <c r="V1489" s="27"/>
      <c r="X1489" s="27"/>
      <c r="AA1489" s="27"/>
    </row>
    <row r="1490" spans="1:27">
      <c r="A1490" s="27"/>
      <c r="C1490" s="27"/>
      <c r="K1490" s="27"/>
      <c r="M1490" s="27"/>
      <c r="O1490" s="27"/>
      <c r="T1490" s="27"/>
      <c r="U1490" s="27"/>
      <c r="V1490" s="27"/>
      <c r="X1490" s="27"/>
      <c r="AA1490" s="27"/>
    </row>
    <row r="1491" spans="1:27">
      <c r="A1491" s="27"/>
      <c r="C1491" s="27"/>
      <c r="K1491" s="27"/>
      <c r="M1491" s="27"/>
      <c r="O1491" s="27"/>
      <c r="T1491" s="27"/>
      <c r="U1491" s="27"/>
      <c r="V1491" s="27"/>
      <c r="X1491" s="27"/>
      <c r="AA1491" s="27"/>
    </row>
    <row r="1492" spans="1:27">
      <c r="A1492" s="27"/>
      <c r="C1492" s="27"/>
      <c r="K1492" s="27"/>
      <c r="M1492" s="27"/>
      <c r="O1492" s="27"/>
      <c r="T1492" s="27"/>
      <c r="U1492" s="27"/>
      <c r="V1492" s="27"/>
      <c r="X1492" s="27"/>
      <c r="AA1492" s="27"/>
    </row>
    <row r="1493" spans="1:27">
      <c r="A1493" s="27"/>
      <c r="C1493" s="27"/>
      <c r="K1493" s="27"/>
      <c r="M1493" s="27"/>
      <c r="O1493" s="27"/>
      <c r="T1493" s="27"/>
      <c r="U1493" s="27"/>
      <c r="V1493" s="27"/>
      <c r="X1493" s="27"/>
      <c r="AA1493" s="27"/>
    </row>
    <row r="1494" spans="1:27">
      <c r="A1494" s="27"/>
      <c r="C1494" s="27"/>
      <c r="K1494" s="27"/>
      <c r="M1494" s="27"/>
      <c r="O1494" s="27"/>
      <c r="T1494" s="27"/>
      <c r="U1494" s="27"/>
      <c r="V1494" s="27"/>
      <c r="X1494" s="27"/>
      <c r="AA1494" s="27"/>
    </row>
    <row r="1495" spans="1:27">
      <c r="A1495" s="27"/>
      <c r="C1495" s="27"/>
      <c r="K1495" s="27"/>
      <c r="M1495" s="27"/>
      <c r="O1495" s="27"/>
      <c r="T1495" s="27"/>
      <c r="U1495" s="27"/>
      <c r="V1495" s="27"/>
      <c r="X1495" s="27"/>
      <c r="AA1495" s="27"/>
    </row>
    <row r="1496" spans="1:27">
      <c r="A1496" s="27"/>
      <c r="C1496" s="27"/>
      <c r="K1496" s="27"/>
      <c r="M1496" s="27"/>
      <c r="O1496" s="27"/>
      <c r="T1496" s="27"/>
      <c r="U1496" s="27"/>
      <c r="V1496" s="27"/>
      <c r="X1496" s="27"/>
      <c r="AA1496" s="27"/>
    </row>
    <row r="1497" spans="1:27">
      <c r="A1497" s="27"/>
      <c r="C1497" s="27"/>
      <c r="K1497" s="27"/>
      <c r="M1497" s="27"/>
      <c r="O1497" s="27"/>
      <c r="T1497" s="27"/>
      <c r="U1497" s="27"/>
      <c r="V1497" s="27"/>
      <c r="X1497" s="27"/>
      <c r="AA1497" s="27"/>
    </row>
    <row r="1498" spans="1:27">
      <c r="A1498" s="27"/>
      <c r="C1498" s="27"/>
      <c r="K1498" s="27"/>
      <c r="M1498" s="27"/>
      <c r="O1498" s="27"/>
      <c r="T1498" s="27"/>
      <c r="U1498" s="27"/>
      <c r="V1498" s="27"/>
      <c r="X1498" s="27"/>
      <c r="AA1498" s="27"/>
    </row>
    <row r="1499" spans="1:27">
      <c r="A1499" s="27"/>
      <c r="C1499" s="27"/>
      <c r="K1499" s="27"/>
      <c r="M1499" s="27"/>
      <c r="O1499" s="27"/>
      <c r="T1499" s="27"/>
      <c r="U1499" s="27"/>
      <c r="V1499" s="27"/>
      <c r="X1499" s="27"/>
      <c r="AA1499" s="27"/>
    </row>
    <row r="1500" spans="1:27">
      <c r="A1500" s="27"/>
      <c r="C1500" s="27"/>
      <c r="K1500" s="27"/>
      <c r="M1500" s="27"/>
      <c r="O1500" s="27"/>
      <c r="T1500" s="27"/>
      <c r="U1500" s="27"/>
      <c r="V1500" s="27"/>
      <c r="X1500" s="27"/>
      <c r="AA1500" s="27"/>
    </row>
    <row r="1501" spans="1:27">
      <c r="A1501" s="27"/>
      <c r="C1501" s="27"/>
      <c r="K1501" s="27"/>
      <c r="M1501" s="27"/>
      <c r="O1501" s="27"/>
      <c r="T1501" s="27"/>
      <c r="U1501" s="27"/>
      <c r="V1501" s="27"/>
      <c r="X1501" s="27"/>
      <c r="AA1501" s="27"/>
    </row>
    <row r="1502" spans="1:27">
      <c r="A1502" s="27"/>
      <c r="C1502" s="27"/>
      <c r="K1502" s="27"/>
      <c r="M1502" s="27"/>
      <c r="O1502" s="27"/>
      <c r="T1502" s="27"/>
      <c r="U1502" s="27"/>
      <c r="V1502" s="27"/>
      <c r="X1502" s="27"/>
      <c r="AA1502" s="27"/>
    </row>
    <row r="1503" spans="1:27">
      <c r="A1503" s="27"/>
      <c r="C1503" s="27"/>
      <c r="K1503" s="27"/>
      <c r="M1503" s="27"/>
      <c r="O1503" s="27"/>
      <c r="T1503" s="27"/>
      <c r="U1503" s="27"/>
      <c r="V1503" s="27"/>
      <c r="X1503" s="27"/>
      <c r="AA1503" s="27"/>
    </row>
    <row r="1504" spans="1:27">
      <c r="A1504" s="27"/>
      <c r="C1504" s="27"/>
      <c r="K1504" s="27"/>
      <c r="M1504" s="27"/>
      <c r="O1504" s="27"/>
      <c r="T1504" s="27"/>
      <c r="U1504" s="27"/>
      <c r="V1504" s="27"/>
      <c r="X1504" s="27"/>
      <c r="AA1504" s="27"/>
    </row>
    <row r="1505" spans="1:27">
      <c r="A1505" s="27"/>
      <c r="C1505" s="27"/>
      <c r="K1505" s="27"/>
      <c r="M1505" s="27"/>
      <c r="O1505" s="27"/>
      <c r="T1505" s="27"/>
      <c r="U1505" s="27"/>
      <c r="V1505" s="27"/>
      <c r="X1505" s="27"/>
      <c r="AA1505" s="27"/>
    </row>
    <row r="1506" spans="1:27">
      <c r="A1506" s="27"/>
      <c r="C1506" s="27"/>
      <c r="K1506" s="27"/>
      <c r="M1506" s="27"/>
      <c r="O1506" s="27"/>
      <c r="T1506" s="27"/>
      <c r="U1506" s="27"/>
      <c r="V1506" s="27"/>
      <c r="X1506" s="27"/>
      <c r="AA1506" s="27"/>
    </row>
    <row r="1507" spans="1:27">
      <c r="A1507" s="27"/>
      <c r="C1507" s="27"/>
      <c r="K1507" s="27"/>
      <c r="M1507" s="27"/>
      <c r="O1507" s="27"/>
      <c r="T1507" s="27"/>
      <c r="U1507" s="27"/>
      <c r="V1507" s="27"/>
      <c r="X1507" s="27"/>
      <c r="AA1507" s="27"/>
    </row>
    <row r="1508" spans="1:27">
      <c r="A1508" s="27"/>
      <c r="C1508" s="27"/>
      <c r="K1508" s="27"/>
      <c r="M1508" s="27"/>
      <c r="O1508" s="27"/>
      <c r="T1508" s="27"/>
      <c r="U1508" s="27"/>
      <c r="V1508" s="27"/>
      <c r="X1508" s="27"/>
      <c r="AA1508" s="27"/>
    </row>
    <row r="1509" spans="1:27">
      <c r="A1509" s="27"/>
      <c r="C1509" s="27"/>
      <c r="K1509" s="27"/>
      <c r="M1509" s="27"/>
      <c r="O1509" s="27"/>
      <c r="T1509" s="27"/>
      <c r="U1509" s="27"/>
      <c r="V1509" s="27"/>
      <c r="X1509" s="27"/>
      <c r="AA1509" s="27"/>
    </row>
    <row r="1510" spans="1:27">
      <c r="A1510" s="27"/>
      <c r="C1510" s="27"/>
      <c r="K1510" s="27"/>
      <c r="M1510" s="27"/>
      <c r="O1510" s="27"/>
      <c r="T1510" s="27"/>
      <c r="U1510" s="27"/>
      <c r="V1510" s="27"/>
      <c r="X1510" s="27"/>
      <c r="AA1510" s="27"/>
    </row>
    <row r="1511" spans="1:27">
      <c r="A1511" s="27"/>
      <c r="C1511" s="27"/>
      <c r="K1511" s="27"/>
      <c r="M1511" s="27"/>
      <c r="O1511" s="27"/>
      <c r="T1511" s="27"/>
      <c r="U1511" s="27"/>
      <c r="V1511" s="27"/>
      <c r="X1511" s="27"/>
      <c r="AA1511" s="27"/>
    </row>
    <row r="1512" spans="1:27">
      <c r="A1512" s="27"/>
      <c r="C1512" s="27"/>
      <c r="K1512" s="27"/>
      <c r="M1512" s="27"/>
      <c r="O1512" s="27"/>
      <c r="T1512" s="27"/>
      <c r="U1512" s="27"/>
      <c r="V1512" s="27"/>
      <c r="X1512" s="27"/>
      <c r="AA1512" s="27"/>
    </row>
    <row r="1513" spans="1:27">
      <c r="A1513" s="27"/>
      <c r="C1513" s="27"/>
      <c r="K1513" s="27"/>
      <c r="M1513" s="27"/>
      <c r="O1513" s="27"/>
      <c r="T1513" s="27"/>
      <c r="U1513" s="27"/>
      <c r="V1513" s="27"/>
      <c r="X1513" s="27"/>
      <c r="AA1513" s="27"/>
    </row>
    <row r="1514" spans="1:27">
      <c r="A1514" s="27"/>
      <c r="C1514" s="27"/>
      <c r="K1514" s="27"/>
      <c r="M1514" s="27"/>
      <c r="O1514" s="27"/>
      <c r="T1514" s="27"/>
      <c r="U1514" s="27"/>
      <c r="V1514" s="27"/>
      <c r="X1514" s="27"/>
      <c r="AA1514" s="27"/>
    </row>
    <row r="1515" spans="1:27">
      <c r="A1515" s="27"/>
      <c r="C1515" s="27"/>
      <c r="K1515" s="27"/>
      <c r="M1515" s="27"/>
      <c r="O1515" s="27"/>
      <c r="T1515" s="27"/>
      <c r="U1515" s="27"/>
      <c r="V1515" s="27"/>
      <c r="X1515" s="27"/>
      <c r="AA1515" s="27"/>
    </row>
    <row r="1516" spans="1:27">
      <c r="A1516" s="27"/>
      <c r="C1516" s="27"/>
      <c r="K1516" s="27"/>
      <c r="M1516" s="27"/>
      <c r="O1516" s="27"/>
      <c r="T1516" s="27"/>
      <c r="U1516" s="27"/>
      <c r="V1516" s="27"/>
      <c r="X1516" s="27"/>
      <c r="AA1516" s="27"/>
    </row>
    <row r="1517" spans="1:27">
      <c r="A1517" s="27"/>
      <c r="C1517" s="27"/>
      <c r="K1517" s="27"/>
      <c r="M1517" s="27"/>
      <c r="O1517" s="27"/>
      <c r="T1517" s="27"/>
      <c r="U1517" s="27"/>
      <c r="V1517" s="27"/>
      <c r="X1517" s="27"/>
      <c r="AA1517" s="27"/>
    </row>
    <row r="1518" spans="1:27">
      <c r="A1518" s="27"/>
      <c r="C1518" s="27"/>
      <c r="K1518" s="27"/>
      <c r="M1518" s="27"/>
      <c r="O1518" s="27"/>
      <c r="T1518" s="27"/>
      <c r="U1518" s="27"/>
      <c r="V1518" s="27"/>
      <c r="X1518" s="27"/>
      <c r="AA1518" s="27"/>
    </row>
    <row r="1519" spans="1:27">
      <c r="A1519" s="27"/>
      <c r="C1519" s="27"/>
      <c r="K1519" s="27"/>
      <c r="M1519" s="27"/>
      <c r="O1519" s="27"/>
      <c r="T1519" s="27"/>
      <c r="U1519" s="27"/>
      <c r="V1519" s="27"/>
      <c r="X1519" s="27"/>
      <c r="AA1519" s="27"/>
    </row>
    <row r="1520" spans="1:27">
      <c r="A1520" s="27"/>
      <c r="C1520" s="27"/>
      <c r="K1520" s="27"/>
      <c r="M1520" s="27"/>
      <c r="O1520" s="27"/>
      <c r="T1520" s="27"/>
      <c r="U1520" s="27"/>
      <c r="V1520" s="27"/>
      <c r="X1520" s="27"/>
      <c r="AA1520" s="27"/>
    </row>
    <row r="1521" spans="1:27">
      <c r="A1521" s="27"/>
      <c r="C1521" s="27"/>
      <c r="K1521" s="27"/>
      <c r="M1521" s="27"/>
      <c r="O1521" s="27"/>
      <c r="T1521" s="27"/>
      <c r="U1521" s="27"/>
      <c r="V1521" s="27"/>
      <c r="X1521" s="27"/>
      <c r="AA1521" s="27"/>
    </row>
    <row r="1522" spans="1:27">
      <c r="A1522" s="27"/>
      <c r="C1522" s="27"/>
      <c r="K1522" s="27"/>
      <c r="M1522" s="27"/>
      <c r="O1522" s="27"/>
      <c r="T1522" s="27"/>
      <c r="U1522" s="27"/>
      <c r="V1522" s="27"/>
      <c r="X1522" s="27"/>
      <c r="AA1522" s="27"/>
    </row>
    <row r="1523" spans="1:27">
      <c r="A1523" s="27"/>
      <c r="C1523" s="27"/>
      <c r="K1523" s="27"/>
      <c r="M1523" s="27"/>
      <c r="O1523" s="27"/>
      <c r="T1523" s="27"/>
      <c r="U1523" s="27"/>
      <c r="V1523" s="27"/>
      <c r="X1523" s="27"/>
      <c r="AA1523" s="27"/>
    </row>
    <row r="1524" spans="1:27">
      <c r="A1524" s="27"/>
      <c r="C1524" s="27"/>
      <c r="K1524" s="27"/>
      <c r="M1524" s="27"/>
      <c r="O1524" s="27"/>
      <c r="T1524" s="27"/>
      <c r="U1524" s="27"/>
      <c r="V1524" s="27"/>
      <c r="X1524" s="27"/>
      <c r="AA1524" s="27"/>
    </row>
    <row r="1525" spans="1:27">
      <c r="A1525" s="27"/>
      <c r="C1525" s="27"/>
      <c r="K1525" s="27"/>
      <c r="M1525" s="27"/>
      <c r="O1525" s="27"/>
      <c r="T1525" s="27"/>
      <c r="U1525" s="27"/>
      <c r="V1525" s="27"/>
      <c r="X1525" s="27"/>
      <c r="AA1525" s="27"/>
    </row>
    <row r="1526" spans="1:27">
      <c r="A1526" s="27"/>
      <c r="C1526" s="27"/>
      <c r="K1526" s="27"/>
      <c r="M1526" s="27"/>
      <c r="O1526" s="27"/>
      <c r="T1526" s="27"/>
      <c r="U1526" s="27"/>
      <c r="V1526" s="27"/>
      <c r="X1526" s="27"/>
      <c r="AA1526" s="27"/>
    </row>
    <row r="1527" spans="1:27">
      <c r="A1527" s="27"/>
      <c r="C1527" s="27"/>
      <c r="K1527" s="27"/>
      <c r="M1527" s="27"/>
      <c r="O1527" s="27"/>
      <c r="T1527" s="27"/>
      <c r="U1527" s="27"/>
      <c r="V1527" s="27"/>
      <c r="X1527" s="27"/>
      <c r="AA1527" s="27"/>
    </row>
    <row r="1528" spans="1:27">
      <c r="A1528" s="27"/>
      <c r="C1528" s="27"/>
      <c r="K1528" s="27"/>
      <c r="M1528" s="27"/>
      <c r="O1528" s="27"/>
      <c r="T1528" s="27"/>
      <c r="U1528" s="27"/>
      <c r="V1528" s="27"/>
      <c r="X1528" s="27"/>
      <c r="AA1528" s="27"/>
    </row>
    <row r="1529" spans="1:27">
      <c r="A1529" s="27"/>
      <c r="C1529" s="27"/>
      <c r="K1529" s="27"/>
      <c r="M1529" s="27"/>
      <c r="O1529" s="27"/>
      <c r="T1529" s="27"/>
      <c r="U1529" s="27"/>
      <c r="V1529" s="27"/>
      <c r="X1529" s="27"/>
      <c r="AA1529" s="27"/>
    </row>
    <row r="1530" spans="1:27">
      <c r="A1530" s="27"/>
      <c r="C1530" s="27"/>
      <c r="K1530" s="27"/>
      <c r="M1530" s="27"/>
      <c r="O1530" s="27"/>
      <c r="T1530" s="27"/>
      <c r="U1530" s="27"/>
      <c r="V1530" s="27"/>
      <c r="X1530" s="27"/>
      <c r="AA1530" s="27"/>
    </row>
    <row r="1531" spans="1:27">
      <c r="A1531" s="27"/>
      <c r="C1531" s="27"/>
      <c r="K1531" s="27"/>
      <c r="M1531" s="27"/>
      <c r="O1531" s="27"/>
      <c r="T1531" s="27"/>
      <c r="U1531" s="27"/>
      <c r="V1531" s="27"/>
      <c r="X1531" s="27"/>
      <c r="AA1531" s="27"/>
    </row>
    <row r="1532" spans="1:27">
      <c r="A1532" s="27"/>
      <c r="C1532" s="27"/>
      <c r="K1532" s="27"/>
      <c r="M1532" s="27"/>
      <c r="O1532" s="27"/>
      <c r="T1532" s="27"/>
      <c r="U1532" s="27"/>
      <c r="V1532" s="27"/>
      <c r="X1532" s="27"/>
      <c r="AA1532" s="27"/>
    </row>
    <row r="1533" spans="1:27">
      <c r="A1533" s="27"/>
      <c r="C1533" s="27"/>
      <c r="K1533" s="27"/>
      <c r="M1533" s="27"/>
      <c r="O1533" s="27"/>
      <c r="T1533" s="27"/>
      <c r="U1533" s="27"/>
      <c r="V1533" s="27"/>
      <c r="X1533" s="27"/>
      <c r="AA1533" s="27"/>
    </row>
    <row r="1534" spans="1:27">
      <c r="A1534" s="27"/>
      <c r="C1534" s="27"/>
      <c r="K1534" s="27"/>
      <c r="M1534" s="27"/>
      <c r="O1534" s="27"/>
      <c r="T1534" s="27"/>
      <c r="U1534" s="27"/>
      <c r="V1534" s="27"/>
      <c r="X1534" s="27"/>
      <c r="AA1534" s="27"/>
    </row>
    <row r="1535" spans="1:27">
      <c r="A1535" s="27"/>
      <c r="C1535" s="27"/>
      <c r="K1535" s="27"/>
      <c r="M1535" s="27"/>
      <c r="O1535" s="27"/>
      <c r="T1535" s="27"/>
      <c r="U1535" s="27"/>
      <c r="V1535" s="27"/>
      <c r="X1535" s="27"/>
      <c r="AA1535" s="27"/>
    </row>
    <row r="1536" spans="1:27">
      <c r="A1536" s="27"/>
      <c r="C1536" s="27"/>
      <c r="K1536" s="27"/>
      <c r="M1536" s="27"/>
      <c r="O1536" s="27"/>
      <c r="T1536" s="27"/>
      <c r="U1536" s="27"/>
      <c r="V1536" s="27"/>
      <c r="X1536" s="27"/>
      <c r="AA1536" s="27"/>
    </row>
    <row r="1537" spans="1:27">
      <c r="A1537" s="27"/>
      <c r="C1537" s="27"/>
      <c r="K1537" s="27"/>
      <c r="M1537" s="27"/>
      <c r="O1537" s="27"/>
      <c r="T1537" s="27"/>
      <c r="U1537" s="27"/>
      <c r="V1537" s="27"/>
      <c r="X1537" s="27"/>
      <c r="AA1537" s="27"/>
    </row>
    <row r="1538" spans="1:27">
      <c r="A1538" s="27"/>
      <c r="C1538" s="27"/>
      <c r="K1538" s="27"/>
      <c r="M1538" s="27"/>
      <c r="O1538" s="27"/>
      <c r="T1538" s="27"/>
      <c r="U1538" s="27"/>
      <c r="V1538" s="27"/>
      <c r="X1538" s="27"/>
      <c r="AA1538" s="27"/>
    </row>
    <row r="1539" spans="1:27">
      <c r="A1539" s="27"/>
      <c r="C1539" s="27"/>
      <c r="K1539" s="27"/>
      <c r="M1539" s="27"/>
      <c r="O1539" s="27"/>
      <c r="T1539" s="27"/>
      <c r="U1539" s="27"/>
      <c r="V1539" s="27"/>
      <c r="X1539" s="27"/>
      <c r="AA1539" s="27"/>
    </row>
    <row r="1540" spans="1:27">
      <c r="A1540" s="27"/>
      <c r="C1540" s="27"/>
      <c r="K1540" s="27"/>
      <c r="M1540" s="27"/>
      <c r="O1540" s="27"/>
      <c r="T1540" s="27"/>
      <c r="U1540" s="27"/>
      <c r="V1540" s="27"/>
      <c r="X1540" s="27"/>
      <c r="AA1540" s="27"/>
    </row>
    <row r="1541" spans="1:27">
      <c r="A1541" s="27"/>
      <c r="C1541" s="27"/>
      <c r="K1541" s="27"/>
      <c r="M1541" s="27"/>
      <c r="O1541" s="27"/>
      <c r="T1541" s="27"/>
      <c r="U1541" s="27"/>
      <c r="V1541" s="27"/>
      <c r="X1541" s="27"/>
      <c r="AA1541" s="27"/>
    </row>
    <row r="1542" spans="1:27">
      <c r="A1542" s="27"/>
      <c r="C1542" s="27"/>
      <c r="K1542" s="27"/>
      <c r="M1542" s="27"/>
      <c r="O1542" s="27"/>
      <c r="T1542" s="27"/>
      <c r="U1542" s="27"/>
      <c r="V1542" s="27"/>
      <c r="X1542" s="27"/>
      <c r="AA1542" s="27"/>
    </row>
    <row r="1543" spans="1:27">
      <c r="A1543" s="27"/>
      <c r="C1543" s="27"/>
      <c r="K1543" s="27"/>
      <c r="M1543" s="27"/>
      <c r="O1543" s="27"/>
      <c r="T1543" s="27"/>
      <c r="U1543" s="27"/>
      <c r="V1543" s="27"/>
      <c r="X1543" s="27"/>
      <c r="AA1543" s="27"/>
    </row>
    <row r="1544" spans="1:27">
      <c r="A1544" s="27"/>
      <c r="C1544" s="27"/>
      <c r="K1544" s="27"/>
      <c r="M1544" s="27"/>
      <c r="O1544" s="27"/>
      <c r="T1544" s="27"/>
      <c r="U1544" s="27"/>
      <c r="V1544" s="27"/>
      <c r="X1544" s="27"/>
      <c r="AA1544" s="27"/>
    </row>
    <row r="1545" spans="1:27">
      <c r="A1545" s="27"/>
      <c r="C1545" s="27"/>
      <c r="K1545" s="27"/>
      <c r="M1545" s="27"/>
      <c r="O1545" s="27"/>
      <c r="T1545" s="27"/>
      <c r="U1545" s="27"/>
      <c r="V1545" s="27"/>
      <c r="X1545" s="27"/>
      <c r="AA1545" s="27"/>
    </row>
    <row r="1546" spans="1:27">
      <c r="A1546" s="27"/>
      <c r="C1546" s="27"/>
      <c r="K1546" s="27"/>
      <c r="M1546" s="27"/>
      <c r="O1546" s="27"/>
      <c r="T1546" s="27"/>
      <c r="U1546" s="27"/>
      <c r="V1546" s="27"/>
      <c r="X1546" s="27"/>
      <c r="AA1546" s="27"/>
    </row>
    <row r="1547" spans="1:27">
      <c r="A1547" s="27"/>
      <c r="C1547" s="27"/>
      <c r="K1547" s="27"/>
      <c r="M1547" s="27"/>
      <c r="O1547" s="27"/>
      <c r="T1547" s="27"/>
      <c r="U1547" s="27"/>
      <c r="V1547" s="27"/>
      <c r="X1547" s="27"/>
      <c r="AA1547" s="27"/>
    </row>
    <row r="1548" spans="1:27">
      <c r="A1548" s="27"/>
      <c r="C1548" s="27"/>
      <c r="K1548" s="27"/>
      <c r="M1548" s="27"/>
      <c r="O1548" s="27"/>
      <c r="T1548" s="27"/>
      <c r="U1548" s="27"/>
      <c r="V1548" s="27"/>
      <c r="X1548" s="27"/>
      <c r="AA1548" s="27"/>
    </row>
    <row r="1549" spans="1:27">
      <c r="A1549" s="27"/>
      <c r="C1549" s="27"/>
      <c r="K1549" s="27"/>
      <c r="M1549" s="27"/>
      <c r="O1549" s="27"/>
      <c r="T1549" s="27"/>
      <c r="U1549" s="27"/>
      <c r="V1549" s="27"/>
      <c r="X1549" s="27"/>
      <c r="AA1549" s="27"/>
    </row>
    <row r="1550" spans="1:27">
      <c r="A1550" s="27"/>
      <c r="C1550" s="27"/>
      <c r="K1550" s="27"/>
      <c r="M1550" s="27"/>
      <c r="O1550" s="27"/>
      <c r="T1550" s="27"/>
      <c r="U1550" s="27"/>
      <c r="V1550" s="27"/>
      <c r="X1550" s="27"/>
      <c r="AA1550" s="27"/>
    </row>
    <row r="1551" spans="1:27">
      <c r="A1551" s="27"/>
      <c r="C1551" s="27"/>
      <c r="K1551" s="27"/>
      <c r="M1551" s="27"/>
      <c r="O1551" s="27"/>
      <c r="T1551" s="27"/>
      <c r="U1551" s="27"/>
      <c r="V1551" s="27"/>
      <c r="X1551" s="27"/>
      <c r="AA1551" s="27"/>
    </row>
    <row r="1552" spans="1:27">
      <c r="A1552" s="27"/>
      <c r="C1552" s="27"/>
      <c r="K1552" s="27"/>
      <c r="M1552" s="27"/>
      <c r="O1552" s="27"/>
      <c r="T1552" s="27"/>
      <c r="U1552" s="27"/>
      <c r="V1552" s="27"/>
      <c r="X1552" s="27"/>
      <c r="AA1552" s="27"/>
    </row>
    <row r="1553" spans="1:27">
      <c r="A1553" s="27"/>
      <c r="C1553" s="27"/>
      <c r="K1553" s="27"/>
      <c r="M1553" s="27"/>
      <c r="O1553" s="27"/>
      <c r="T1553" s="27"/>
      <c r="U1553" s="27"/>
      <c r="V1553" s="27"/>
      <c r="X1553" s="27"/>
      <c r="AA1553" s="27"/>
    </row>
    <row r="1554" spans="1:27">
      <c r="A1554" s="27"/>
      <c r="C1554" s="27"/>
      <c r="K1554" s="27"/>
      <c r="M1554" s="27"/>
      <c r="O1554" s="27"/>
      <c r="T1554" s="27"/>
      <c r="U1554" s="27"/>
      <c r="V1554" s="27"/>
      <c r="X1554" s="27"/>
      <c r="AA1554" s="27"/>
    </row>
    <row r="1555" spans="1:27">
      <c r="A1555" s="27"/>
      <c r="C1555" s="27"/>
      <c r="K1555" s="27"/>
      <c r="M1555" s="27"/>
      <c r="O1555" s="27"/>
      <c r="T1555" s="27"/>
      <c r="U1555" s="27"/>
      <c r="V1555" s="27"/>
      <c r="X1555" s="27"/>
      <c r="AA1555" s="27"/>
    </row>
    <row r="1556" spans="1:27">
      <c r="A1556" s="27"/>
      <c r="C1556" s="27"/>
      <c r="K1556" s="27"/>
      <c r="M1556" s="27"/>
      <c r="O1556" s="27"/>
      <c r="T1556" s="27"/>
      <c r="U1556" s="27"/>
      <c r="V1556" s="27"/>
      <c r="X1556" s="27"/>
      <c r="AA1556" s="27"/>
    </row>
    <row r="1557" spans="1:27">
      <c r="A1557" s="27"/>
      <c r="C1557" s="27"/>
      <c r="K1557" s="27"/>
      <c r="M1557" s="27"/>
      <c r="O1557" s="27"/>
      <c r="T1557" s="27"/>
      <c r="U1557" s="27"/>
      <c r="V1557" s="27"/>
      <c r="X1557" s="27"/>
      <c r="AA1557" s="27"/>
    </row>
    <row r="1558" spans="1:27">
      <c r="A1558" s="27"/>
      <c r="C1558" s="27"/>
      <c r="K1558" s="27"/>
      <c r="M1558" s="27"/>
      <c r="O1558" s="27"/>
      <c r="T1558" s="27"/>
      <c r="U1558" s="27"/>
      <c r="V1558" s="27"/>
      <c r="X1558" s="27"/>
      <c r="AA1558" s="27"/>
    </row>
    <row r="1559" spans="1:27">
      <c r="A1559" s="27"/>
      <c r="C1559" s="27"/>
      <c r="K1559" s="27"/>
      <c r="M1559" s="27"/>
      <c r="O1559" s="27"/>
      <c r="T1559" s="27"/>
      <c r="U1559" s="27"/>
      <c r="V1559" s="27"/>
      <c r="X1559" s="27"/>
      <c r="AA1559" s="27"/>
    </row>
    <row r="1560" spans="1:27">
      <c r="A1560" s="27"/>
      <c r="C1560" s="27"/>
      <c r="K1560" s="27"/>
      <c r="M1560" s="27"/>
      <c r="O1560" s="27"/>
      <c r="T1560" s="27"/>
      <c r="U1560" s="27"/>
      <c r="V1560" s="27"/>
      <c r="X1560" s="27"/>
      <c r="AA1560" s="27"/>
    </row>
    <row r="1561" spans="1:27">
      <c r="A1561" s="27"/>
      <c r="C1561" s="27"/>
      <c r="K1561" s="27"/>
      <c r="M1561" s="27"/>
      <c r="O1561" s="27"/>
      <c r="T1561" s="27"/>
      <c r="U1561" s="27"/>
      <c r="V1561" s="27"/>
      <c r="X1561" s="27"/>
      <c r="AA1561" s="27"/>
    </row>
    <row r="1562" spans="1:27">
      <c r="A1562" s="27"/>
      <c r="C1562" s="27"/>
      <c r="K1562" s="27"/>
      <c r="M1562" s="27"/>
      <c r="O1562" s="27"/>
      <c r="T1562" s="27"/>
      <c r="U1562" s="27"/>
      <c r="V1562" s="27"/>
      <c r="X1562" s="27"/>
      <c r="AA1562" s="27"/>
    </row>
    <row r="1563" spans="1:27">
      <c r="A1563" s="27"/>
      <c r="C1563" s="27"/>
      <c r="K1563" s="27"/>
      <c r="M1563" s="27"/>
      <c r="O1563" s="27"/>
      <c r="T1563" s="27"/>
      <c r="U1563" s="27"/>
      <c r="V1563" s="27"/>
      <c r="X1563" s="27"/>
      <c r="AA1563" s="27"/>
    </row>
    <row r="1564" spans="1:27">
      <c r="A1564" s="27"/>
      <c r="C1564" s="27"/>
      <c r="K1564" s="27"/>
      <c r="M1564" s="27"/>
      <c r="O1564" s="27"/>
      <c r="T1564" s="27"/>
      <c r="U1564" s="27"/>
      <c r="V1564" s="27"/>
      <c r="X1564" s="27"/>
      <c r="AA1564" s="27"/>
    </row>
    <row r="1565" spans="1:27">
      <c r="A1565" s="27"/>
      <c r="C1565" s="27"/>
      <c r="K1565" s="27"/>
      <c r="M1565" s="27"/>
      <c r="O1565" s="27"/>
      <c r="T1565" s="27"/>
      <c r="U1565" s="27"/>
      <c r="V1565" s="27"/>
      <c r="X1565" s="27"/>
      <c r="AA1565" s="27"/>
    </row>
    <row r="1566" spans="1:27">
      <c r="A1566" s="27"/>
      <c r="C1566" s="27"/>
      <c r="K1566" s="27"/>
      <c r="M1566" s="27"/>
      <c r="O1566" s="27"/>
      <c r="T1566" s="27"/>
      <c r="U1566" s="27"/>
      <c r="V1566" s="27"/>
      <c r="X1566" s="27"/>
      <c r="AA1566" s="27"/>
    </row>
    <row r="1567" spans="1:27">
      <c r="A1567" s="27"/>
      <c r="C1567" s="27"/>
      <c r="K1567" s="27"/>
      <c r="M1567" s="27"/>
      <c r="O1567" s="27"/>
      <c r="T1567" s="27"/>
      <c r="U1567" s="27"/>
      <c r="V1567" s="27"/>
      <c r="X1567" s="27"/>
      <c r="AA1567" s="27"/>
    </row>
    <row r="1568" spans="1:27">
      <c r="A1568" s="27"/>
      <c r="C1568" s="27"/>
      <c r="K1568" s="27"/>
      <c r="M1568" s="27"/>
      <c r="O1568" s="27"/>
      <c r="T1568" s="27"/>
      <c r="U1568" s="27"/>
      <c r="V1568" s="27"/>
      <c r="X1568" s="27"/>
      <c r="AA1568" s="27"/>
    </row>
    <row r="1569" spans="1:27">
      <c r="A1569" s="27"/>
      <c r="C1569" s="27"/>
      <c r="K1569" s="27"/>
      <c r="M1569" s="27"/>
      <c r="O1569" s="27"/>
      <c r="T1569" s="27"/>
      <c r="U1569" s="27"/>
      <c r="V1569" s="27"/>
      <c r="X1569" s="27"/>
      <c r="AA1569" s="27"/>
    </row>
    <row r="1570" spans="1:27">
      <c r="A1570" s="27"/>
      <c r="C1570" s="27"/>
      <c r="K1570" s="27"/>
      <c r="M1570" s="27"/>
      <c r="O1570" s="27"/>
      <c r="T1570" s="27"/>
      <c r="U1570" s="27"/>
      <c r="V1570" s="27"/>
      <c r="X1570" s="27"/>
      <c r="AA1570" s="27"/>
    </row>
    <row r="1571" spans="1:27">
      <c r="A1571" s="27"/>
      <c r="C1571" s="27"/>
      <c r="K1571" s="27"/>
      <c r="M1571" s="27"/>
      <c r="O1571" s="27"/>
      <c r="T1571" s="27"/>
      <c r="U1571" s="27"/>
      <c r="V1571" s="27"/>
      <c r="X1571" s="27"/>
      <c r="AA1571" s="27"/>
    </row>
    <row r="1572" spans="1:27">
      <c r="A1572" s="27"/>
      <c r="C1572" s="27"/>
      <c r="K1572" s="27"/>
      <c r="M1572" s="27"/>
      <c r="O1572" s="27"/>
      <c r="T1572" s="27"/>
      <c r="U1572" s="27"/>
      <c r="V1572" s="27"/>
      <c r="X1572" s="27"/>
      <c r="AA1572" s="27"/>
    </row>
    <row r="1573" spans="1:27">
      <c r="A1573" s="27"/>
      <c r="C1573" s="27"/>
      <c r="K1573" s="27"/>
      <c r="M1573" s="27"/>
      <c r="O1573" s="27"/>
      <c r="T1573" s="27"/>
      <c r="U1573" s="27"/>
      <c r="V1573" s="27"/>
      <c r="X1573" s="27"/>
      <c r="AA1573" s="27"/>
    </row>
    <row r="1574" spans="1:27">
      <c r="A1574" s="27"/>
      <c r="C1574" s="27"/>
      <c r="K1574" s="27"/>
      <c r="M1574" s="27"/>
      <c r="O1574" s="27"/>
      <c r="T1574" s="27"/>
      <c r="U1574" s="27"/>
      <c r="V1574" s="27"/>
      <c r="X1574" s="27"/>
      <c r="AA1574" s="27"/>
    </row>
    <row r="1575" spans="1:27">
      <c r="A1575" s="27"/>
      <c r="C1575" s="27"/>
      <c r="K1575" s="27"/>
      <c r="M1575" s="27"/>
      <c r="O1575" s="27"/>
      <c r="T1575" s="27"/>
      <c r="U1575" s="27"/>
      <c r="V1575" s="27"/>
      <c r="X1575" s="27"/>
      <c r="AA1575" s="27"/>
    </row>
    <row r="1576" spans="1:27">
      <c r="A1576" s="27"/>
      <c r="C1576" s="27"/>
      <c r="K1576" s="27"/>
      <c r="M1576" s="27"/>
      <c r="O1576" s="27"/>
      <c r="T1576" s="27"/>
      <c r="U1576" s="27"/>
      <c r="V1576" s="27"/>
      <c r="X1576" s="27"/>
      <c r="AA1576" s="27"/>
    </row>
    <row r="1577" spans="1:27">
      <c r="A1577" s="27"/>
      <c r="C1577" s="27"/>
      <c r="K1577" s="27"/>
      <c r="M1577" s="27"/>
      <c r="O1577" s="27"/>
      <c r="T1577" s="27"/>
      <c r="U1577" s="27"/>
      <c r="V1577" s="27"/>
      <c r="X1577" s="27"/>
      <c r="AA1577" s="27"/>
    </row>
    <row r="1578" spans="1:27">
      <c r="A1578" s="27"/>
      <c r="C1578" s="27"/>
      <c r="K1578" s="27"/>
      <c r="M1578" s="27"/>
      <c r="O1578" s="27"/>
      <c r="T1578" s="27"/>
      <c r="U1578" s="27"/>
      <c r="V1578" s="27"/>
      <c r="X1578" s="27"/>
      <c r="AA1578" s="27"/>
    </row>
    <row r="1579" spans="1:27">
      <c r="A1579" s="27"/>
      <c r="C1579" s="27"/>
      <c r="K1579" s="27"/>
      <c r="M1579" s="27"/>
      <c r="O1579" s="27"/>
      <c r="T1579" s="27"/>
      <c r="U1579" s="27"/>
      <c r="V1579" s="27"/>
      <c r="X1579" s="27"/>
      <c r="AA1579" s="27"/>
    </row>
    <row r="1580" spans="1:27">
      <c r="A1580" s="27"/>
      <c r="C1580" s="27"/>
      <c r="K1580" s="27"/>
      <c r="M1580" s="27"/>
      <c r="O1580" s="27"/>
      <c r="T1580" s="27"/>
      <c r="U1580" s="27"/>
      <c r="V1580" s="27"/>
      <c r="X1580" s="27"/>
      <c r="AA1580" s="27"/>
    </row>
    <row r="1581" spans="1:27">
      <c r="A1581" s="27"/>
      <c r="C1581" s="27"/>
      <c r="K1581" s="27"/>
      <c r="M1581" s="27"/>
      <c r="O1581" s="27"/>
      <c r="T1581" s="27"/>
      <c r="U1581" s="27"/>
      <c r="V1581" s="27"/>
      <c r="X1581" s="27"/>
      <c r="AA1581" s="27"/>
    </row>
    <row r="1582" spans="1:27">
      <c r="A1582" s="27"/>
      <c r="C1582" s="27"/>
      <c r="K1582" s="27"/>
      <c r="M1582" s="27"/>
      <c r="O1582" s="27"/>
      <c r="T1582" s="27"/>
      <c r="U1582" s="27"/>
      <c r="V1582" s="27"/>
      <c r="X1582" s="27"/>
      <c r="AA1582" s="27"/>
    </row>
    <row r="1583" spans="1:27">
      <c r="A1583" s="27"/>
      <c r="C1583" s="27"/>
      <c r="K1583" s="27"/>
      <c r="M1583" s="27"/>
      <c r="O1583" s="27"/>
      <c r="T1583" s="27"/>
      <c r="U1583" s="27"/>
      <c r="V1583" s="27"/>
      <c r="X1583" s="27"/>
      <c r="AA1583" s="27"/>
    </row>
    <row r="1584" spans="1:27">
      <c r="A1584" s="27"/>
      <c r="C1584" s="27"/>
      <c r="K1584" s="27"/>
      <c r="M1584" s="27"/>
      <c r="O1584" s="27"/>
      <c r="T1584" s="27"/>
      <c r="U1584" s="27"/>
      <c r="V1584" s="27"/>
      <c r="X1584" s="27"/>
      <c r="AA1584" s="27"/>
    </row>
    <row r="1585" spans="1:27">
      <c r="A1585" s="27"/>
      <c r="C1585" s="27"/>
      <c r="K1585" s="27"/>
      <c r="M1585" s="27"/>
      <c r="O1585" s="27"/>
      <c r="T1585" s="27"/>
      <c r="U1585" s="27"/>
      <c r="V1585" s="27"/>
      <c r="X1585" s="27"/>
      <c r="AA1585" s="27"/>
    </row>
    <row r="1586" spans="1:27">
      <c r="A1586" s="27"/>
      <c r="C1586" s="27"/>
      <c r="K1586" s="27"/>
      <c r="M1586" s="27"/>
      <c r="O1586" s="27"/>
      <c r="T1586" s="27"/>
      <c r="U1586" s="27"/>
      <c r="V1586" s="27"/>
      <c r="X1586" s="27"/>
      <c r="AA1586" s="27"/>
    </row>
    <row r="1587" spans="1:27">
      <c r="A1587" s="27"/>
      <c r="C1587" s="27"/>
      <c r="K1587" s="27"/>
      <c r="M1587" s="27"/>
      <c r="O1587" s="27"/>
      <c r="T1587" s="27"/>
      <c r="U1587" s="27"/>
      <c r="V1587" s="27"/>
      <c r="X1587" s="27"/>
      <c r="AA1587" s="27"/>
    </row>
    <row r="1588" spans="1:27">
      <c r="A1588" s="27"/>
      <c r="C1588" s="27"/>
      <c r="K1588" s="27"/>
      <c r="M1588" s="27"/>
      <c r="O1588" s="27"/>
      <c r="T1588" s="27"/>
      <c r="U1588" s="27"/>
      <c r="V1588" s="27"/>
      <c r="X1588" s="27"/>
      <c r="AA1588" s="27"/>
    </row>
    <row r="1589" spans="1:27">
      <c r="A1589" s="27"/>
      <c r="C1589" s="27"/>
      <c r="K1589" s="27"/>
      <c r="M1589" s="27"/>
      <c r="O1589" s="27"/>
      <c r="T1589" s="27"/>
      <c r="U1589" s="27"/>
      <c r="V1589" s="27"/>
      <c r="X1589" s="27"/>
      <c r="AA1589" s="27"/>
    </row>
    <row r="1590" spans="1:27">
      <c r="A1590" s="27"/>
      <c r="C1590" s="27"/>
      <c r="K1590" s="27"/>
      <c r="M1590" s="27"/>
      <c r="O1590" s="27"/>
      <c r="T1590" s="27"/>
      <c r="U1590" s="27"/>
      <c r="V1590" s="27"/>
      <c r="X1590" s="27"/>
      <c r="AA1590" s="27"/>
    </row>
    <row r="1591" spans="1:27">
      <c r="A1591" s="27"/>
      <c r="C1591" s="27"/>
      <c r="K1591" s="27"/>
      <c r="M1591" s="27"/>
      <c r="O1591" s="27"/>
      <c r="T1591" s="27"/>
      <c r="U1591" s="27"/>
      <c r="V1591" s="27"/>
      <c r="X1591" s="27"/>
      <c r="AA1591" s="27"/>
    </row>
    <row r="1592" spans="1:27">
      <c r="A1592" s="27"/>
      <c r="C1592" s="27"/>
      <c r="K1592" s="27"/>
      <c r="M1592" s="27"/>
      <c r="O1592" s="27"/>
      <c r="T1592" s="27"/>
      <c r="U1592" s="27"/>
      <c r="V1592" s="27"/>
      <c r="X1592" s="27"/>
      <c r="AA1592" s="27"/>
    </row>
    <row r="1593" spans="1:27">
      <c r="A1593" s="27"/>
      <c r="C1593" s="27"/>
      <c r="K1593" s="27"/>
      <c r="M1593" s="27"/>
      <c r="O1593" s="27"/>
      <c r="T1593" s="27"/>
      <c r="U1593" s="27"/>
      <c r="V1593" s="27"/>
      <c r="X1593" s="27"/>
      <c r="AA1593" s="27"/>
    </row>
    <row r="1594" spans="1:27">
      <c r="A1594" s="27"/>
      <c r="C1594" s="27"/>
      <c r="K1594" s="27"/>
      <c r="M1594" s="27"/>
      <c r="O1594" s="27"/>
      <c r="T1594" s="27"/>
      <c r="U1594" s="27"/>
      <c r="V1594" s="27"/>
      <c r="X1594" s="27"/>
      <c r="AA1594" s="27"/>
    </row>
    <row r="1595" spans="1:27">
      <c r="A1595" s="27"/>
      <c r="C1595" s="27"/>
      <c r="K1595" s="27"/>
      <c r="M1595" s="27"/>
      <c r="O1595" s="27"/>
      <c r="T1595" s="27"/>
      <c r="U1595" s="27"/>
      <c r="V1595" s="27"/>
      <c r="X1595" s="27"/>
      <c r="AA1595" s="27"/>
    </row>
    <row r="1596" spans="1:27">
      <c r="A1596" s="27"/>
      <c r="C1596" s="27"/>
      <c r="K1596" s="27"/>
      <c r="M1596" s="27"/>
      <c r="O1596" s="27"/>
      <c r="T1596" s="27"/>
      <c r="U1596" s="27"/>
      <c r="V1596" s="27"/>
      <c r="X1596" s="27"/>
      <c r="AA1596" s="27"/>
    </row>
    <row r="1597" spans="1:27">
      <c r="A1597" s="27"/>
      <c r="C1597" s="27"/>
      <c r="K1597" s="27"/>
      <c r="M1597" s="27"/>
      <c r="O1597" s="27"/>
      <c r="T1597" s="27"/>
      <c r="U1597" s="27"/>
      <c r="V1597" s="27"/>
      <c r="X1597" s="27"/>
      <c r="AA1597" s="27"/>
    </row>
    <row r="1598" spans="1:27">
      <c r="A1598" s="27"/>
      <c r="C1598" s="27"/>
      <c r="K1598" s="27"/>
      <c r="M1598" s="27"/>
      <c r="O1598" s="27"/>
      <c r="T1598" s="27"/>
      <c r="U1598" s="27"/>
      <c r="V1598" s="27"/>
      <c r="X1598" s="27"/>
      <c r="AA1598" s="27"/>
    </row>
    <row r="1599" spans="1:27">
      <c r="A1599" s="27"/>
      <c r="C1599" s="27"/>
      <c r="K1599" s="27"/>
      <c r="M1599" s="27"/>
      <c r="O1599" s="27"/>
      <c r="T1599" s="27"/>
      <c r="U1599" s="27"/>
      <c r="V1599" s="27"/>
      <c r="X1599" s="27"/>
      <c r="AA1599" s="27"/>
    </row>
    <row r="1600" spans="1:27">
      <c r="A1600" s="27"/>
      <c r="C1600" s="27"/>
      <c r="K1600" s="27"/>
      <c r="M1600" s="27"/>
      <c r="O1600" s="27"/>
      <c r="T1600" s="27"/>
      <c r="U1600" s="27"/>
      <c r="V1600" s="27"/>
      <c r="X1600" s="27"/>
      <c r="AA1600" s="27"/>
    </row>
    <row r="1601" spans="1:27">
      <c r="A1601" s="27"/>
      <c r="C1601" s="27"/>
      <c r="K1601" s="27"/>
      <c r="M1601" s="27"/>
      <c r="O1601" s="27"/>
      <c r="T1601" s="27"/>
      <c r="U1601" s="27"/>
      <c r="V1601" s="27"/>
      <c r="X1601" s="27"/>
      <c r="AA1601" s="27"/>
    </row>
    <row r="1602" spans="1:27">
      <c r="A1602" s="27"/>
      <c r="C1602" s="27"/>
      <c r="K1602" s="27"/>
      <c r="M1602" s="27"/>
      <c r="O1602" s="27"/>
      <c r="T1602" s="27"/>
      <c r="U1602" s="27"/>
      <c r="V1602" s="27"/>
      <c r="X1602" s="27"/>
      <c r="AA1602" s="27"/>
    </row>
    <row r="1603" spans="1:27">
      <c r="A1603" s="27"/>
      <c r="C1603" s="27"/>
      <c r="K1603" s="27"/>
      <c r="M1603" s="27"/>
      <c r="O1603" s="27"/>
      <c r="T1603" s="27"/>
      <c r="U1603" s="27"/>
      <c r="V1603" s="27"/>
      <c r="X1603" s="27"/>
      <c r="AA1603" s="27"/>
    </row>
    <row r="1604" spans="1:27">
      <c r="A1604" s="27"/>
      <c r="C1604" s="27"/>
      <c r="K1604" s="27"/>
      <c r="M1604" s="27"/>
      <c r="O1604" s="27"/>
      <c r="T1604" s="27"/>
      <c r="U1604" s="27"/>
      <c r="V1604" s="27"/>
      <c r="X1604" s="27"/>
      <c r="AA1604" s="27"/>
    </row>
    <row r="1605" spans="1:27">
      <c r="A1605" s="27"/>
      <c r="C1605" s="27"/>
      <c r="K1605" s="27"/>
      <c r="M1605" s="27"/>
      <c r="O1605" s="27"/>
      <c r="T1605" s="27"/>
      <c r="U1605" s="27"/>
      <c r="V1605" s="27"/>
      <c r="X1605" s="27"/>
      <c r="AA1605" s="27"/>
    </row>
    <row r="1606" spans="1:27">
      <c r="A1606" s="27"/>
      <c r="C1606" s="27"/>
      <c r="K1606" s="27"/>
      <c r="M1606" s="27"/>
      <c r="O1606" s="27"/>
      <c r="T1606" s="27"/>
      <c r="U1606" s="27"/>
      <c r="V1606" s="27"/>
      <c r="X1606" s="27"/>
      <c r="AA1606" s="27"/>
    </row>
    <row r="1607" spans="1:27">
      <c r="A1607" s="27"/>
      <c r="C1607" s="27"/>
      <c r="K1607" s="27"/>
      <c r="M1607" s="27"/>
      <c r="O1607" s="27"/>
      <c r="T1607" s="27"/>
      <c r="U1607" s="27"/>
      <c r="V1607" s="27"/>
      <c r="X1607" s="27"/>
      <c r="AA1607" s="27"/>
    </row>
    <row r="1608" spans="1:27">
      <c r="A1608" s="27"/>
      <c r="C1608" s="27"/>
      <c r="K1608" s="27"/>
      <c r="M1608" s="27"/>
      <c r="O1608" s="27"/>
      <c r="T1608" s="27"/>
      <c r="U1608" s="27"/>
      <c r="V1608" s="27"/>
      <c r="X1608" s="27"/>
      <c r="AA1608" s="27"/>
    </row>
    <row r="1609" spans="1:27">
      <c r="A1609" s="27"/>
      <c r="C1609" s="27"/>
      <c r="K1609" s="27"/>
      <c r="M1609" s="27"/>
      <c r="O1609" s="27"/>
      <c r="T1609" s="27"/>
      <c r="U1609" s="27"/>
      <c r="V1609" s="27"/>
      <c r="X1609" s="27"/>
      <c r="AA1609" s="27"/>
    </row>
    <row r="1610" spans="1:27">
      <c r="A1610" s="27"/>
      <c r="C1610" s="27"/>
      <c r="K1610" s="27"/>
      <c r="M1610" s="27"/>
      <c r="O1610" s="27"/>
      <c r="T1610" s="27"/>
      <c r="U1610" s="27"/>
      <c r="V1610" s="27"/>
      <c r="X1610" s="27"/>
      <c r="AA1610" s="27"/>
    </row>
    <row r="1611" spans="1:27">
      <c r="A1611" s="27"/>
      <c r="C1611" s="27"/>
      <c r="K1611" s="27"/>
      <c r="M1611" s="27"/>
      <c r="O1611" s="27"/>
      <c r="T1611" s="27"/>
      <c r="U1611" s="27"/>
      <c r="V1611" s="27"/>
      <c r="X1611" s="27"/>
      <c r="AA1611" s="27"/>
    </row>
    <row r="1612" spans="1:27">
      <c r="A1612" s="27"/>
      <c r="C1612" s="27"/>
      <c r="K1612" s="27"/>
      <c r="M1612" s="27"/>
      <c r="O1612" s="27"/>
      <c r="T1612" s="27"/>
      <c r="U1612" s="27"/>
      <c r="V1612" s="27"/>
      <c r="X1612" s="27"/>
      <c r="AA1612" s="27"/>
    </row>
    <row r="1613" spans="1:27">
      <c r="A1613" s="27"/>
      <c r="C1613" s="27"/>
      <c r="K1613" s="27"/>
      <c r="M1613" s="27"/>
      <c r="O1613" s="27"/>
      <c r="T1613" s="27"/>
      <c r="U1613" s="27"/>
      <c r="V1613" s="27"/>
      <c r="X1613" s="27"/>
      <c r="AA1613" s="27"/>
    </row>
    <row r="1614" spans="1:27">
      <c r="A1614" s="27"/>
      <c r="C1614" s="27"/>
      <c r="K1614" s="27"/>
      <c r="M1614" s="27"/>
      <c r="O1614" s="27"/>
      <c r="T1614" s="27"/>
      <c r="U1614" s="27"/>
      <c r="V1614" s="27"/>
      <c r="X1614" s="27"/>
      <c r="AA1614" s="27"/>
    </row>
    <row r="1615" spans="1:27">
      <c r="A1615" s="27"/>
      <c r="C1615" s="27"/>
      <c r="K1615" s="27"/>
      <c r="M1615" s="27"/>
      <c r="O1615" s="27"/>
      <c r="T1615" s="27"/>
      <c r="U1615" s="27"/>
      <c r="V1615" s="27"/>
      <c r="X1615" s="27"/>
      <c r="AA1615" s="27"/>
    </row>
    <row r="1616" spans="1:27">
      <c r="A1616" s="27"/>
      <c r="C1616" s="27"/>
      <c r="K1616" s="27"/>
      <c r="M1616" s="27"/>
      <c r="O1616" s="27"/>
      <c r="T1616" s="27"/>
      <c r="U1616" s="27"/>
      <c r="V1616" s="27"/>
      <c r="X1616" s="27"/>
      <c r="AA1616" s="27"/>
    </row>
    <row r="1617" spans="1:27">
      <c r="A1617" s="27"/>
      <c r="C1617" s="27"/>
      <c r="K1617" s="27"/>
      <c r="M1617" s="27"/>
      <c r="O1617" s="27"/>
      <c r="T1617" s="27"/>
      <c r="U1617" s="27"/>
      <c r="V1617" s="27"/>
      <c r="X1617" s="27"/>
      <c r="AA1617" s="27"/>
    </row>
    <row r="1618" spans="1:27">
      <c r="A1618" s="27"/>
      <c r="C1618" s="27"/>
      <c r="K1618" s="27"/>
      <c r="M1618" s="27"/>
      <c r="O1618" s="27"/>
      <c r="T1618" s="27"/>
      <c r="U1618" s="27"/>
      <c r="V1618" s="27"/>
      <c r="X1618" s="27"/>
      <c r="AA1618" s="27"/>
    </row>
    <row r="1619" spans="1:27">
      <c r="A1619" s="27"/>
      <c r="C1619" s="27"/>
      <c r="K1619" s="27"/>
      <c r="M1619" s="27"/>
      <c r="O1619" s="27"/>
      <c r="T1619" s="27"/>
      <c r="U1619" s="27"/>
      <c r="V1619" s="27"/>
      <c r="X1619" s="27"/>
      <c r="AA1619" s="27"/>
    </row>
    <row r="1620" spans="1:27">
      <c r="A1620" s="27"/>
      <c r="C1620" s="27"/>
      <c r="K1620" s="27"/>
      <c r="M1620" s="27"/>
      <c r="O1620" s="27"/>
      <c r="T1620" s="27"/>
      <c r="U1620" s="27"/>
      <c r="V1620" s="27"/>
      <c r="X1620" s="27"/>
      <c r="AA1620" s="27"/>
    </row>
    <row r="1621" spans="1:27">
      <c r="A1621" s="27"/>
      <c r="C1621" s="27"/>
      <c r="K1621" s="27"/>
      <c r="M1621" s="27"/>
      <c r="O1621" s="27"/>
      <c r="T1621" s="27"/>
      <c r="U1621" s="27"/>
      <c r="V1621" s="27"/>
      <c r="X1621" s="27"/>
      <c r="AA1621" s="27"/>
    </row>
    <row r="1622" spans="1:27">
      <c r="A1622" s="27"/>
      <c r="C1622" s="27"/>
      <c r="K1622" s="27"/>
      <c r="M1622" s="27"/>
      <c r="O1622" s="27"/>
      <c r="T1622" s="27"/>
      <c r="U1622" s="27"/>
      <c r="V1622" s="27"/>
      <c r="X1622" s="27"/>
      <c r="AA1622" s="27"/>
    </row>
    <row r="1623" spans="1:27">
      <c r="A1623" s="27"/>
      <c r="C1623" s="27"/>
      <c r="K1623" s="27"/>
      <c r="M1623" s="27"/>
      <c r="O1623" s="27"/>
      <c r="T1623" s="27"/>
      <c r="U1623" s="27"/>
      <c r="V1623" s="27"/>
      <c r="X1623" s="27"/>
      <c r="AA1623" s="27"/>
    </row>
    <row r="1624" spans="1:27">
      <c r="A1624" s="27"/>
      <c r="C1624" s="27"/>
      <c r="K1624" s="27"/>
      <c r="M1624" s="27"/>
      <c r="O1624" s="27"/>
      <c r="T1624" s="27"/>
      <c r="U1624" s="27"/>
      <c r="V1624" s="27"/>
      <c r="X1624" s="27"/>
      <c r="AA1624" s="27"/>
    </row>
    <row r="1625" spans="1:27">
      <c r="A1625" s="27"/>
      <c r="C1625" s="27"/>
      <c r="K1625" s="27"/>
      <c r="M1625" s="27"/>
      <c r="O1625" s="27"/>
      <c r="T1625" s="27"/>
      <c r="U1625" s="27"/>
      <c r="V1625" s="27"/>
      <c r="X1625" s="27"/>
      <c r="AA1625" s="27"/>
    </row>
    <row r="1626" spans="1:27">
      <c r="A1626" s="27"/>
      <c r="C1626" s="27"/>
      <c r="K1626" s="27"/>
      <c r="M1626" s="27"/>
      <c r="O1626" s="27"/>
      <c r="T1626" s="27"/>
      <c r="U1626" s="27"/>
      <c r="V1626" s="27"/>
      <c r="X1626" s="27"/>
      <c r="AA1626" s="27"/>
    </row>
    <row r="1627" spans="1:27">
      <c r="A1627" s="27"/>
      <c r="C1627" s="27"/>
      <c r="K1627" s="27"/>
      <c r="M1627" s="27"/>
      <c r="O1627" s="27"/>
      <c r="T1627" s="27"/>
      <c r="U1627" s="27"/>
      <c r="V1627" s="27"/>
      <c r="X1627" s="27"/>
      <c r="AA1627" s="27"/>
    </row>
    <row r="1628" spans="1:27">
      <c r="A1628" s="27"/>
      <c r="C1628" s="27"/>
      <c r="K1628" s="27"/>
      <c r="M1628" s="27"/>
      <c r="O1628" s="27"/>
      <c r="T1628" s="27"/>
      <c r="U1628" s="27"/>
      <c r="V1628" s="27"/>
      <c r="X1628" s="27"/>
      <c r="AA1628" s="27"/>
    </row>
    <row r="1629" spans="1:27">
      <c r="A1629" s="27"/>
      <c r="C1629" s="27"/>
      <c r="K1629" s="27"/>
      <c r="M1629" s="27"/>
      <c r="O1629" s="27"/>
      <c r="T1629" s="27"/>
      <c r="U1629" s="27"/>
      <c r="V1629" s="27"/>
      <c r="X1629" s="27"/>
      <c r="AA1629" s="27"/>
    </row>
    <row r="1630" spans="1:27">
      <c r="A1630" s="27"/>
      <c r="C1630" s="27"/>
      <c r="K1630" s="27"/>
      <c r="M1630" s="27"/>
      <c r="O1630" s="27"/>
      <c r="T1630" s="27"/>
      <c r="U1630" s="27"/>
      <c r="V1630" s="27"/>
      <c r="X1630" s="27"/>
      <c r="AA1630" s="27"/>
    </row>
    <row r="1631" spans="1:27">
      <c r="A1631" s="27"/>
      <c r="C1631" s="27"/>
      <c r="K1631" s="27"/>
      <c r="M1631" s="27"/>
      <c r="O1631" s="27"/>
      <c r="T1631" s="27"/>
      <c r="U1631" s="27"/>
      <c r="V1631" s="27"/>
      <c r="X1631" s="27"/>
      <c r="AA1631" s="27"/>
    </row>
    <row r="1632" spans="1:27">
      <c r="A1632" s="27"/>
      <c r="C1632" s="27"/>
      <c r="K1632" s="27"/>
      <c r="M1632" s="27"/>
      <c r="O1632" s="27"/>
      <c r="T1632" s="27"/>
      <c r="U1632" s="27"/>
      <c r="V1632" s="27"/>
      <c r="X1632" s="27"/>
      <c r="AA1632" s="27"/>
    </row>
    <row r="1633" spans="1:27">
      <c r="A1633" s="27"/>
      <c r="C1633" s="27"/>
      <c r="K1633" s="27"/>
      <c r="M1633" s="27"/>
      <c r="O1633" s="27"/>
      <c r="T1633" s="27"/>
      <c r="U1633" s="27"/>
      <c r="V1633" s="27"/>
      <c r="X1633" s="27"/>
      <c r="AA1633" s="27"/>
    </row>
    <row r="1634" spans="1:27">
      <c r="A1634" s="27"/>
      <c r="C1634" s="27"/>
      <c r="K1634" s="27"/>
      <c r="M1634" s="27"/>
      <c r="O1634" s="27"/>
      <c r="T1634" s="27"/>
      <c r="U1634" s="27"/>
      <c r="V1634" s="27"/>
      <c r="X1634" s="27"/>
      <c r="AA1634" s="27"/>
    </row>
    <row r="1635" spans="1:27">
      <c r="A1635" s="27"/>
      <c r="C1635" s="27"/>
      <c r="K1635" s="27"/>
      <c r="M1635" s="27"/>
      <c r="O1635" s="27"/>
      <c r="T1635" s="27"/>
      <c r="U1635" s="27"/>
      <c r="V1635" s="27"/>
      <c r="X1635" s="27"/>
      <c r="AA1635" s="27"/>
    </row>
    <row r="1636" spans="1:27">
      <c r="A1636" s="27"/>
      <c r="C1636" s="27"/>
      <c r="K1636" s="27"/>
      <c r="M1636" s="27"/>
      <c r="O1636" s="27"/>
      <c r="T1636" s="27"/>
      <c r="U1636" s="27"/>
      <c r="V1636" s="27"/>
      <c r="X1636" s="27"/>
      <c r="AA1636" s="27"/>
    </row>
    <row r="1637" spans="1:27">
      <c r="A1637" s="27"/>
      <c r="C1637" s="27"/>
      <c r="K1637" s="27"/>
      <c r="M1637" s="27"/>
      <c r="O1637" s="27"/>
      <c r="T1637" s="27"/>
      <c r="U1637" s="27"/>
      <c r="V1637" s="27"/>
      <c r="X1637" s="27"/>
      <c r="AA1637" s="27"/>
    </row>
    <row r="1638" spans="1:27">
      <c r="A1638" s="27"/>
      <c r="C1638" s="27"/>
      <c r="K1638" s="27"/>
      <c r="M1638" s="27"/>
      <c r="O1638" s="27"/>
      <c r="T1638" s="27"/>
      <c r="U1638" s="27"/>
      <c r="V1638" s="27"/>
      <c r="X1638" s="27"/>
      <c r="AA1638" s="27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G226"/>
  <sheetViews>
    <sheetView zoomScale="92" zoomScaleNormal="92" workbookViewId="0">
      <pane ySplit="9" topLeftCell="A10" activePane="bottomLeft" state="frozen"/>
      <selection pane="bottomLeft"/>
    </sheetView>
  </sheetViews>
  <sheetFormatPr baseColWidth="10" defaultRowHeight="15"/>
  <cols>
    <col min="1" max="1" width="1.81640625" customWidth="1"/>
    <col min="2" max="2" width="4.90625" customWidth="1"/>
    <col min="3" max="3" width="2.08984375" customWidth="1"/>
    <col min="4" max="4" width="5.54296875" customWidth="1"/>
    <col min="5" max="5" width="5.90625" style="486" customWidth="1"/>
    <col min="6" max="6" width="4.90625" customWidth="1"/>
    <col min="7" max="7" width="7.1796875" style="486" customWidth="1"/>
    <col min="8" max="8" width="5.81640625" style="486" customWidth="1"/>
    <col min="9" max="9" width="5.36328125" style="67" customWidth="1"/>
    <col min="10" max="10" width="4.90625" style="67" customWidth="1"/>
    <col min="11" max="11" width="5" style="67" customWidth="1"/>
    <col min="12" max="12" width="1.90625" style="67" customWidth="1"/>
    <col min="13" max="13" width="5.90625" style="11" customWidth="1"/>
    <col min="14" max="14" width="5.08984375" style="67" customWidth="1"/>
    <col min="15" max="15" width="2.08984375" style="67" customWidth="1"/>
    <col min="16" max="16" width="6.08984375" customWidth="1"/>
    <col min="17" max="17" width="5.54296875" customWidth="1"/>
    <col min="18" max="18" width="1.1796875" customWidth="1"/>
    <col min="19" max="19" width="6.6328125" style="11" customWidth="1"/>
    <col min="20" max="20" width="7.1796875" customWidth="1"/>
    <col min="21" max="21" width="2.54296875" customWidth="1"/>
    <col min="22" max="22" width="7" customWidth="1"/>
    <col min="23" max="23" width="5.1796875" customWidth="1"/>
    <col min="24" max="24" width="5.08984375" style="11" customWidth="1"/>
    <col min="25" max="25" width="4.08984375" style="11" customWidth="1"/>
    <col min="26" max="26" width="5.81640625" style="11" customWidth="1"/>
    <col min="27" max="27" width="4.90625" style="11" customWidth="1"/>
    <col min="28" max="28" width="4.6328125" style="11" customWidth="1"/>
    <col min="29" max="29" width="5.453125" style="11" customWidth="1"/>
    <col min="30" max="30" width="4.90625" style="11" customWidth="1"/>
    <col min="31" max="31" width="6.08984375" style="11" customWidth="1"/>
    <col min="32" max="32" width="5" customWidth="1"/>
    <col min="33" max="33" width="5.90625" customWidth="1"/>
    <col min="34" max="34" width="1.36328125" customWidth="1"/>
    <col min="35" max="35" width="5.6328125" style="11" customWidth="1"/>
    <col min="36" max="36" width="5.90625" style="11" customWidth="1"/>
    <col min="37" max="37" width="9" customWidth="1"/>
    <col min="38" max="38" width="6.6328125" customWidth="1"/>
    <col min="39" max="39" width="8" style="67" customWidth="1"/>
    <col min="40" max="40" width="7.6328125" customWidth="1"/>
    <col min="41" max="41" width="8.90625" customWidth="1"/>
    <col min="42" max="42" width="12.453125" customWidth="1"/>
    <col min="43" max="43" width="13.36328125" customWidth="1"/>
    <col min="45" max="45" width="9.54296875" customWidth="1"/>
    <col min="46" max="46" width="10.08984375" customWidth="1"/>
    <col min="47" max="47" width="10.36328125" customWidth="1"/>
  </cols>
  <sheetData>
    <row r="1" spans="1:51">
      <c r="A1" s="46"/>
      <c r="B1" s="46"/>
      <c r="C1" s="46"/>
      <c r="D1" s="46"/>
      <c r="E1" s="487"/>
      <c r="F1" s="46"/>
      <c r="G1" s="487"/>
      <c r="H1" s="487"/>
      <c r="I1" s="95"/>
      <c r="J1" s="95"/>
      <c r="K1" s="95"/>
      <c r="L1" s="95"/>
      <c r="M1" s="173"/>
      <c r="N1" s="95"/>
      <c r="O1" s="95"/>
      <c r="P1" s="46"/>
      <c r="Q1" s="46"/>
      <c r="R1" s="46"/>
      <c r="S1" s="173"/>
      <c r="T1" s="46"/>
      <c r="U1" s="46"/>
      <c r="V1" s="46"/>
      <c r="W1" s="46"/>
      <c r="X1" s="173"/>
      <c r="Y1" s="173"/>
      <c r="Z1" s="173"/>
      <c r="AA1" s="173"/>
      <c r="AB1" s="173"/>
      <c r="AC1" s="173"/>
      <c r="AD1" s="173"/>
      <c r="AE1" s="173"/>
      <c r="AF1" s="46"/>
      <c r="AG1" s="46"/>
      <c r="AH1" s="46"/>
      <c r="AI1" s="173"/>
      <c r="AJ1" s="173"/>
      <c r="AK1" s="46"/>
    </row>
    <row r="2" spans="1:51" ht="31.8">
      <c r="A2" s="46"/>
      <c r="B2" s="46"/>
      <c r="C2" s="152" t="s">
        <v>560</v>
      </c>
      <c r="D2" s="46"/>
      <c r="E2" s="487"/>
      <c r="F2" s="46"/>
      <c r="G2" s="487"/>
      <c r="H2" s="487"/>
      <c r="I2" s="95"/>
      <c r="J2" s="95"/>
      <c r="K2" s="95"/>
      <c r="L2" s="95"/>
      <c r="M2" s="173"/>
      <c r="N2" s="95"/>
      <c r="O2" s="95"/>
      <c r="P2" s="46"/>
      <c r="Q2" s="46"/>
      <c r="R2" s="46"/>
      <c r="S2" s="173"/>
      <c r="T2" s="46"/>
      <c r="U2" s="46"/>
      <c r="V2" s="46"/>
      <c r="W2" s="46"/>
      <c r="X2" s="173"/>
      <c r="Y2" s="173"/>
      <c r="Z2" s="173"/>
      <c r="AA2" s="196" t="str">
        <f>+År!B2</f>
        <v>KVIGE</v>
      </c>
      <c r="AB2" s="173"/>
      <c r="AC2" s="173"/>
      <c r="AD2" s="173"/>
      <c r="AE2" s="173"/>
      <c r="AF2" s="46"/>
      <c r="AG2" s="46"/>
      <c r="AH2" s="46"/>
      <c r="AI2" s="173"/>
      <c r="AJ2" s="173"/>
      <c r="AK2" s="95"/>
      <c r="AM2"/>
      <c r="AN2" s="67"/>
    </row>
    <row r="3" spans="1:51" ht="17.25" customHeight="1">
      <c r="A3" s="46"/>
      <c r="B3" s="139"/>
      <c r="C3" s="46"/>
      <c r="D3" s="46"/>
      <c r="E3" s="487"/>
      <c r="F3" s="46"/>
      <c r="G3" s="487"/>
      <c r="H3" s="487"/>
      <c r="I3" s="95"/>
      <c r="J3" s="95"/>
      <c r="K3" s="95"/>
      <c r="L3" s="95"/>
      <c r="M3" s="173"/>
      <c r="N3" s="95"/>
      <c r="O3" s="95"/>
      <c r="P3" s="46"/>
      <c r="Q3" s="46"/>
      <c r="R3" s="46"/>
      <c r="S3" s="173"/>
      <c r="T3" s="46"/>
      <c r="U3" s="46"/>
      <c r="V3" s="46"/>
      <c r="W3" s="46"/>
      <c r="X3" s="173"/>
      <c r="Y3" s="173"/>
      <c r="Z3" s="173"/>
      <c r="AA3" s="173"/>
      <c r="AB3" s="173"/>
      <c r="AC3" s="173"/>
      <c r="AD3" s="173"/>
      <c r="AE3" s="173"/>
      <c r="AF3" s="46"/>
      <c r="AG3" s="46"/>
      <c r="AH3" s="46"/>
      <c r="AI3" s="173"/>
      <c r="AJ3" s="173"/>
      <c r="AK3" s="46"/>
    </row>
    <row r="4" spans="1:51">
      <c r="A4" s="46"/>
      <c r="B4" s="46"/>
      <c r="C4" s="46"/>
      <c r="D4" s="46"/>
      <c r="E4" s="487"/>
      <c r="F4" s="46"/>
      <c r="G4" s="487"/>
      <c r="H4" s="487"/>
      <c r="I4" s="95"/>
      <c r="J4" s="95"/>
      <c r="K4" s="95"/>
      <c r="L4" s="95"/>
      <c r="M4" s="173"/>
      <c r="N4" s="95"/>
      <c r="O4" s="95"/>
      <c r="P4" s="46"/>
      <c r="Q4" s="46"/>
      <c r="R4" s="46"/>
      <c r="S4" s="173"/>
      <c r="T4" s="46"/>
      <c r="U4" s="46"/>
      <c r="V4" s="46"/>
      <c r="W4" s="46"/>
      <c r="X4" s="173"/>
      <c r="Y4" s="173"/>
      <c r="Z4" s="173"/>
      <c r="AA4" s="173"/>
      <c r="AB4" s="173"/>
      <c r="AC4" s="173"/>
      <c r="AD4" s="173"/>
      <c r="AE4" s="173"/>
      <c r="AF4" s="46"/>
      <c r="AG4" s="46"/>
      <c r="AH4" s="46"/>
      <c r="AI4" s="173"/>
      <c r="AJ4" s="173"/>
      <c r="AK4" s="46"/>
    </row>
    <row r="5" spans="1:51" s="177" customFormat="1" ht="19.8">
      <c r="A5" s="154"/>
      <c r="B5" s="154"/>
      <c r="C5" s="154"/>
      <c r="D5" s="154"/>
      <c r="E5" s="456"/>
      <c r="F5" s="154"/>
      <c r="G5" s="456"/>
      <c r="H5" s="456"/>
      <c r="I5" s="176"/>
      <c r="J5" s="176"/>
      <c r="K5" s="176" t="s">
        <v>7</v>
      </c>
      <c r="L5" s="176"/>
      <c r="M5" s="176"/>
      <c r="N5" s="177">
        <f>+År!P2</f>
        <v>49</v>
      </c>
      <c r="O5" s="154"/>
      <c r="P5" s="154"/>
      <c r="Q5" s="173"/>
      <c r="R5" s="178" t="s">
        <v>421</v>
      </c>
      <c r="S5" s="178"/>
      <c r="T5" s="178"/>
      <c r="U5" s="178"/>
      <c r="V5" s="178"/>
      <c r="W5" s="178"/>
      <c r="X5" s="536">
        <f>SUM(G10:G13)</f>
        <v>36870</v>
      </c>
      <c r="Y5" s="536"/>
      <c r="Z5" s="536"/>
      <c r="AA5" s="178"/>
      <c r="AB5" s="154"/>
      <c r="AC5" s="154"/>
      <c r="AD5" s="154"/>
      <c r="AE5" s="178"/>
      <c r="AF5" s="154"/>
      <c r="AG5" s="154"/>
      <c r="AH5" s="154"/>
      <c r="AI5" s="154"/>
      <c r="AJ5" s="154"/>
      <c r="AK5" s="154"/>
      <c r="AL5" s="179"/>
      <c r="AM5" s="179"/>
      <c r="AN5" s="179"/>
      <c r="AO5" s="179"/>
      <c r="AP5" s="179"/>
    </row>
    <row r="6" spans="1:51" ht="17.25" customHeight="1">
      <c r="A6" s="46"/>
      <c r="B6" s="46"/>
      <c r="C6" s="46"/>
      <c r="D6" s="46"/>
      <c r="E6" s="487"/>
      <c r="F6" s="46"/>
      <c r="G6" s="487"/>
      <c r="H6" s="487"/>
      <c r="I6" s="95"/>
      <c r="J6" s="95"/>
      <c r="K6" s="95"/>
      <c r="L6" s="95"/>
      <c r="M6" s="390"/>
      <c r="N6" s="95"/>
      <c r="O6" s="95"/>
      <c r="P6" s="46"/>
      <c r="Q6" s="46"/>
      <c r="R6" s="43"/>
      <c r="S6" s="73"/>
      <c r="T6" s="46"/>
      <c r="U6" s="46"/>
      <c r="V6" s="43"/>
      <c r="W6" s="46"/>
      <c r="X6" s="73"/>
      <c r="Y6" s="173"/>
      <c r="Z6" s="73"/>
      <c r="AA6" s="73"/>
      <c r="AB6" s="173"/>
      <c r="AC6" s="73"/>
      <c r="AD6" s="73"/>
      <c r="AE6" s="74"/>
      <c r="AF6" s="43"/>
      <c r="AG6" s="43"/>
      <c r="AH6" s="43"/>
      <c r="AI6" s="173"/>
      <c r="AJ6" s="74" t="s">
        <v>4</v>
      </c>
      <c r="AK6" s="46"/>
      <c r="AM6"/>
    </row>
    <row r="7" spans="1:51" ht="19.5" customHeight="1">
      <c r="A7" s="46"/>
      <c r="B7" s="46"/>
      <c r="C7" s="46"/>
      <c r="D7" s="46"/>
      <c r="E7" s="488" t="s">
        <v>4</v>
      </c>
      <c r="F7" s="46"/>
      <c r="G7" s="487"/>
      <c r="H7" s="487"/>
      <c r="I7" s="95"/>
      <c r="J7" s="95"/>
      <c r="K7" s="95"/>
      <c r="L7" s="95"/>
      <c r="M7" s="390"/>
      <c r="N7" s="95"/>
      <c r="O7" s="95"/>
      <c r="P7" s="46"/>
      <c r="Q7" s="46"/>
      <c r="R7" s="43"/>
      <c r="S7" s="172"/>
      <c r="T7" s="46"/>
      <c r="U7" s="46"/>
      <c r="V7" s="38" t="s">
        <v>24</v>
      </c>
      <c r="W7" s="46"/>
      <c r="X7" s="130" t="s">
        <v>568</v>
      </c>
      <c r="Y7" s="130"/>
      <c r="Z7" s="128"/>
      <c r="AA7" s="130" t="s">
        <v>493</v>
      </c>
      <c r="AB7" s="130"/>
      <c r="AC7" s="172" t="s">
        <v>402</v>
      </c>
      <c r="AD7" s="172" t="s">
        <v>402</v>
      </c>
      <c r="AE7" s="130" t="s">
        <v>422</v>
      </c>
      <c r="AF7" s="26"/>
      <c r="AG7" s="26"/>
      <c r="AH7" s="26"/>
      <c r="AI7" s="130" t="s">
        <v>488</v>
      </c>
      <c r="AJ7" s="130" t="s">
        <v>10</v>
      </c>
      <c r="AK7" s="43"/>
      <c r="AM7"/>
      <c r="AW7" s="23"/>
      <c r="AX7" s="23"/>
      <c r="AY7" s="23"/>
    </row>
    <row r="8" spans="1:51" ht="15.6">
      <c r="A8" s="46"/>
      <c r="B8" s="46"/>
      <c r="C8" s="46"/>
      <c r="D8" s="46"/>
      <c r="E8" s="488" t="s">
        <v>486</v>
      </c>
      <c r="F8" s="38"/>
      <c r="G8" s="488" t="s">
        <v>4</v>
      </c>
      <c r="H8" s="487"/>
      <c r="I8" s="93" t="s">
        <v>4</v>
      </c>
      <c r="J8" s="95"/>
      <c r="K8" s="93" t="s">
        <v>1</v>
      </c>
      <c r="L8" s="95"/>
      <c r="M8" s="130" t="s">
        <v>24</v>
      </c>
      <c r="N8" s="95"/>
      <c r="O8" s="95"/>
      <c r="P8" s="38" t="s">
        <v>24</v>
      </c>
      <c r="Q8" s="46"/>
      <c r="R8" s="43"/>
      <c r="S8" s="423" t="s">
        <v>24</v>
      </c>
      <c r="T8" s="423" t="s">
        <v>24</v>
      </c>
      <c r="U8" s="46"/>
      <c r="V8" s="38" t="s">
        <v>492</v>
      </c>
      <c r="W8" s="46"/>
      <c r="X8" s="130" t="s">
        <v>537</v>
      </c>
      <c r="Y8" s="130"/>
      <c r="Z8" s="130" t="s">
        <v>572</v>
      </c>
      <c r="AA8" s="130" t="s">
        <v>569</v>
      </c>
      <c r="AB8" s="130"/>
      <c r="AC8" s="130" t="s">
        <v>500</v>
      </c>
      <c r="AD8" s="130" t="s">
        <v>566</v>
      </c>
      <c r="AE8" s="130" t="s">
        <v>415</v>
      </c>
      <c r="AF8" s="38" t="s">
        <v>545</v>
      </c>
      <c r="AG8" s="38" t="s">
        <v>413</v>
      </c>
      <c r="AH8" s="38"/>
      <c r="AI8" s="130" t="s">
        <v>574</v>
      </c>
      <c r="AJ8" s="130" t="s">
        <v>71</v>
      </c>
      <c r="AK8" s="43"/>
      <c r="AL8" s="23"/>
      <c r="AM8" s="23"/>
      <c r="AN8" s="23"/>
    </row>
    <row r="9" spans="1:51" ht="15.6">
      <c r="A9" s="43"/>
      <c r="B9" s="38" t="s">
        <v>89</v>
      </c>
      <c r="C9" s="38" t="s">
        <v>420</v>
      </c>
      <c r="D9" s="84"/>
      <c r="E9" s="489" t="s">
        <v>487</v>
      </c>
      <c r="F9" s="167" t="s">
        <v>536</v>
      </c>
      <c r="G9" s="489" t="s">
        <v>10</v>
      </c>
      <c r="H9" s="492" t="s">
        <v>536</v>
      </c>
      <c r="I9" s="144" t="s">
        <v>402</v>
      </c>
      <c r="J9" s="198" t="s">
        <v>536</v>
      </c>
      <c r="K9" s="144" t="s">
        <v>402</v>
      </c>
      <c r="L9" s="95"/>
      <c r="M9" s="143" t="s">
        <v>45</v>
      </c>
      <c r="N9" s="198" t="s">
        <v>536</v>
      </c>
      <c r="O9" s="95"/>
      <c r="P9" s="142" t="s">
        <v>0</v>
      </c>
      <c r="Q9" s="167" t="s">
        <v>536</v>
      </c>
      <c r="R9" s="43"/>
      <c r="S9" s="423" t="s">
        <v>737</v>
      </c>
      <c r="T9" s="423" t="s">
        <v>738</v>
      </c>
      <c r="U9" s="46"/>
      <c r="V9" s="142" t="s">
        <v>414</v>
      </c>
      <c r="W9" s="167" t="s">
        <v>536</v>
      </c>
      <c r="X9" s="143" t="s">
        <v>556</v>
      </c>
      <c r="Y9" s="197" t="s">
        <v>536</v>
      </c>
      <c r="Z9" s="143" t="s">
        <v>573</v>
      </c>
      <c r="AA9" s="143" t="s">
        <v>570</v>
      </c>
      <c r="AB9" s="197" t="s">
        <v>536</v>
      </c>
      <c r="AC9" s="143" t="s">
        <v>481</v>
      </c>
      <c r="AD9" s="143" t="s">
        <v>532</v>
      </c>
      <c r="AE9" s="143" t="s">
        <v>45</v>
      </c>
      <c r="AF9" s="142" t="s">
        <v>546</v>
      </c>
      <c r="AG9" s="142" t="s">
        <v>567</v>
      </c>
      <c r="AH9" s="142"/>
      <c r="AI9" s="143" t="s">
        <v>497</v>
      </c>
      <c r="AJ9" s="143" t="s">
        <v>561</v>
      </c>
      <c r="AK9" s="43"/>
      <c r="AL9" s="23"/>
      <c r="AM9" s="23"/>
      <c r="AN9" s="23"/>
      <c r="AU9" s="4"/>
    </row>
    <row r="10" spans="1:51" s="2" customFormat="1" ht="15.6">
      <c r="A10" s="49"/>
      <c r="B10" s="168">
        <f>+'Ark1'!C171</f>
        <v>2024</v>
      </c>
      <c r="C10" s="168">
        <f>+'Ark1'!G171</f>
        <v>1</v>
      </c>
      <c r="D10" s="169" t="s">
        <v>430</v>
      </c>
      <c r="E10" s="490">
        <f>+'Ark1'!Q171</f>
        <v>2520</v>
      </c>
      <c r="F10" s="168">
        <f>+E10-E15</f>
        <v>-199</v>
      </c>
      <c r="G10" s="490">
        <f>+'Ark1'!R171</f>
        <v>16521</v>
      </c>
      <c r="H10" s="493">
        <f>+G10-G15</f>
        <v>-1393</v>
      </c>
      <c r="I10" s="171">
        <f>+'Ark1'!AE171</f>
        <v>44.808787632221311</v>
      </c>
      <c r="J10" s="171">
        <f>+I10-I15</f>
        <v>-1.8556214432951066</v>
      </c>
      <c r="K10" s="171">
        <f>+'Ark1'!AF171</f>
        <v>45.700797914487744</v>
      </c>
      <c r="L10" s="95"/>
      <c r="M10" s="307">
        <f>+'Ark1'!U171</f>
        <v>230.32467163004765</v>
      </c>
      <c r="N10" s="171">
        <f>+M10-M15</f>
        <v>-2.4933757072297453</v>
      </c>
      <c r="O10" s="95"/>
      <c r="P10" s="359">
        <f>+'Ark1'!S171</f>
        <v>6.228272061050208</v>
      </c>
      <c r="Q10" s="169">
        <f>+P10-P15</f>
        <v>2.8517912310193516E-2</v>
      </c>
      <c r="R10" s="43"/>
      <c r="S10" s="424">
        <f>+'Ark1'!AR171</f>
        <v>192.22771227150795</v>
      </c>
      <c r="T10" s="114">
        <f>+'Ark1'!AS171</f>
        <v>32.071488124642727</v>
      </c>
      <c r="U10" s="46"/>
      <c r="V10" s="359">
        <f>+'Ark1'!T171</f>
        <v>7.6960232431450883</v>
      </c>
      <c r="W10" s="169">
        <f>+V10-V15</f>
        <v>-0.26852962053694984</v>
      </c>
      <c r="X10" s="170">
        <f>+'Ark1'!W171</f>
        <v>75.231523515525694</v>
      </c>
      <c r="Y10" s="170">
        <f>+X10-X15</f>
        <v>-4.2203018724390233</v>
      </c>
      <c r="Z10" s="170">
        <f>+'Ark1'!X171</f>
        <v>0.80503601476908193</v>
      </c>
      <c r="AA10" s="170">
        <f>+'Ark1'!AG171</f>
        <v>521.54470023083161</v>
      </c>
      <c r="AB10" s="170">
        <f>+AA10-AA15</f>
        <v>-5.4154891263805212</v>
      </c>
      <c r="AC10" s="170">
        <f>+'Ark1'!AH171</f>
        <v>96.50142243205616</v>
      </c>
      <c r="AD10" s="307">
        <f>+'Ark1'!AI171</f>
        <v>76.811331033230445</v>
      </c>
      <c r="AE10" s="170">
        <f>+'Ark1'!Y171</f>
        <v>51.73705981578788</v>
      </c>
      <c r="AF10" s="169">
        <f>+'Ark1'!Z171</f>
        <v>1.7022956843662951</v>
      </c>
      <c r="AG10" s="169">
        <f>+'Ark1'!AA171</f>
        <v>1.9739454883398528</v>
      </c>
      <c r="AH10" s="142"/>
      <c r="AI10" s="307">
        <f>1000*M10/AA10</f>
        <v>441.6201938742887</v>
      </c>
      <c r="AJ10" s="170">
        <f>+'Ark1'!AF171</f>
        <v>45.700797914487744</v>
      </c>
      <c r="AK10" s="49"/>
      <c r="AL10" s="23"/>
      <c r="AM10" s="23"/>
      <c r="AN10" s="23"/>
      <c r="AU10" s="48"/>
    </row>
    <row r="11" spans="1:51" s="2" customFormat="1" ht="15.6">
      <c r="A11" s="49"/>
      <c r="B11" s="168">
        <f>+'Ark1'!C172</f>
        <v>2024</v>
      </c>
      <c r="C11" s="168">
        <f>+'Ark1'!G172</f>
        <v>2</v>
      </c>
      <c r="D11" s="169" t="s">
        <v>108</v>
      </c>
      <c r="E11" s="490">
        <f>+'Ark1'!Q172</f>
        <v>1957</v>
      </c>
      <c r="F11" s="168">
        <f>+E11-E16</f>
        <v>-25</v>
      </c>
      <c r="G11" s="490">
        <f>+'Ark1'!R172</f>
        <v>9160</v>
      </c>
      <c r="H11" s="493">
        <f>+G11-G16</f>
        <v>283</v>
      </c>
      <c r="I11" s="171">
        <f>+'Ark1'!AE172</f>
        <v>24.844046650393281</v>
      </c>
      <c r="J11" s="171">
        <f>+I11-I16</f>
        <v>1.7202351418882422</v>
      </c>
      <c r="K11" s="171">
        <f>+'Ark1'!AF172</f>
        <v>24.739615106955441</v>
      </c>
      <c r="L11" s="95"/>
      <c r="M11" s="307">
        <f>+'Ark1'!U172</f>
        <v>224.87981441048032</v>
      </c>
      <c r="N11" s="171">
        <f>+M11-M16</f>
        <v>1.0579714455151645</v>
      </c>
      <c r="O11" s="95"/>
      <c r="P11" s="359">
        <f>+'Ark1'!S172</f>
        <v>5.79044599912549</v>
      </c>
      <c r="Q11" s="169">
        <f>+P11-P16</f>
        <v>0.21784078644355276</v>
      </c>
      <c r="R11" s="43"/>
      <c r="S11" s="424">
        <f>+'Ark1'!AR172</f>
        <v>192.40096618357484</v>
      </c>
      <c r="T11" s="114">
        <f>+'Ark1'!AS172</f>
        <v>31.081058109015625</v>
      </c>
      <c r="U11" s="46"/>
      <c r="V11" s="359">
        <f>+'Ark1'!T172</f>
        <v>8.0241266375545894</v>
      </c>
      <c r="W11" s="169">
        <f>+V11-V16</f>
        <v>0.18476649336172901</v>
      </c>
      <c r="X11" s="170">
        <f>+'Ark1'!W172</f>
        <v>77.663755458515283</v>
      </c>
      <c r="Y11" s="170">
        <f>+X11-X16</f>
        <v>2.7172645268941977</v>
      </c>
      <c r="Z11" s="170">
        <f>+'Ark1'!X172</f>
        <v>0.65502183406113523</v>
      </c>
      <c r="AA11" s="170">
        <f>+'Ark1'!AG172</f>
        <v>540.25733474726064</v>
      </c>
      <c r="AB11" s="170">
        <f>+AA11-AA16</f>
        <v>-4.7169282382330948</v>
      </c>
      <c r="AC11" s="170">
        <f>+'Ark1'!AH172</f>
        <v>92.423580786026221</v>
      </c>
      <c r="AD11" s="307">
        <f>+'Ark1'!AI172</f>
        <v>61.812227074235821</v>
      </c>
      <c r="AE11" s="170">
        <f>+'Ark1'!Y172</f>
        <v>52.655636035445511</v>
      </c>
      <c r="AF11" s="169">
        <f>+'Ark1'!Z172</f>
        <v>1.7014293311113948</v>
      </c>
      <c r="AG11" s="169">
        <f>+'Ark1'!AA172</f>
        <v>2.0977131448583206</v>
      </c>
      <c r="AH11" s="142"/>
      <c r="AI11" s="307">
        <f>1000*M11/AA11</f>
        <v>416.2457405889399</v>
      </c>
      <c r="AJ11" s="170">
        <f>+'Ark1'!AF172</f>
        <v>24.739615106955441</v>
      </c>
      <c r="AK11" s="49"/>
      <c r="AL11" s="23"/>
      <c r="AM11" s="23"/>
      <c r="AN11" s="23"/>
      <c r="AU11" s="48"/>
    </row>
    <row r="12" spans="1:51" s="2" customFormat="1" ht="15.6">
      <c r="A12" s="49"/>
      <c r="B12" s="168">
        <f>+'Ark1'!C173</f>
        <v>2024</v>
      </c>
      <c r="C12" s="168">
        <f>+'Ark1'!G173</f>
        <v>3</v>
      </c>
      <c r="D12" s="169" t="s">
        <v>666</v>
      </c>
      <c r="E12" s="490">
        <f>+'Ark1'!Q173</f>
        <v>1816</v>
      </c>
      <c r="F12" s="168">
        <f>+E12-E17</f>
        <v>-69</v>
      </c>
      <c r="G12" s="490">
        <f>+'Ark1'!R173</f>
        <v>8632</v>
      </c>
      <c r="H12" s="493">
        <f>+G12-G17</f>
        <v>-225</v>
      </c>
      <c r="I12" s="171">
        <f>+'Ark1'!AE173</f>
        <v>23.411988066178473</v>
      </c>
      <c r="J12" s="171">
        <f>+I12-I17</f>
        <v>0.34027481498672074</v>
      </c>
      <c r="K12" s="171">
        <f>+'Ark1'!AF173</f>
        <v>22.922756868422809</v>
      </c>
      <c r="L12" s="95"/>
      <c r="M12" s="307">
        <f>+'Ark1'!U173</f>
        <v>221.11002085264124</v>
      </c>
      <c r="N12" s="171">
        <f>+M12-M17</f>
        <v>2.5131483224386955</v>
      </c>
      <c r="O12" s="95"/>
      <c r="P12" s="359">
        <f>+'Ark1'!S173</f>
        <v>5.5554911283775938</v>
      </c>
      <c r="Q12" s="169">
        <f>+P12-P17</f>
        <v>0.22362672159793107</v>
      </c>
      <c r="R12" s="43"/>
      <c r="S12" s="424">
        <f>+'Ark1'!AR173</f>
        <v>192.90445544554456</v>
      </c>
      <c r="T12" s="114">
        <f>+'Ark1'!AS173</f>
        <v>30.445524776877644</v>
      </c>
      <c r="U12" s="46"/>
      <c r="V12" s="359">
        <f>+'Ark1'!T173</f>
        <v>7.6976367006487507</v>
      </c>
      <c r="W12" s="169">
        <f>+V12-V17</f>
        <v>0.12645006860629948</v>
      </c>
      <c r="X12" s="170">
        <f>+'Ark1'!W173</f>
        <v>72.879981464318817</v>
      </c>
      <c r="Y12" s="170">
        <f>+X12-X17</f>
        <v>1.9417405249488127</v>
      </c>
      <c r="Z12" s="170">
        <f>+'Ark1'!X173</f>
        <v>0.6255792400370711</v>
      </c>
      <c r="AA12" s="170">
        <f>+'Ark1'!AG173</f>
        <v>544.84715346534642</v>
      </c>
      <c r="AB12" s="170">
        <f>+AA12-AA17</f>
        <v>-4.6893498968055383</v>
      </c>
      <c r="AC12" s="170">
        <f>+'Ark1'!AH173</f>
        <v>93.338739573679362</v>
      </c>
      <c r="AD12" s="307">
        <f>+'Ark1'!AI173</f>
        <v>53.255329008341057</v>
      </c>
      <c r="AE12" s="170">
        <f>+'Ark1'!Y173</f>
        <v>53.162381852276191</v>
      </c>
      <c r="AF12" s="169">
        <f>+'Ark1'!Z173</f>
        <v>1.6979184415889947</v>
      </c>
      <c r="AG12" s="169">
        <f>+'Ark1'!AA173</f>
        <v>2.0328862441230271</v>
      </c>
      <c r="AH12" s="142"/>
      <c r="AI12" s="307">
        <f>1000*M12/AA12</f>
        <v>405.82027353237214</v>
      </c>
      <c r="AJ12" s="170">
        <f>+'Ark1'!AF173</f>
        <v>22.922756868422809</v>
      </c>
      <c r="AK12" s="49"/>
      <c r="AL12" s="23"/>
      <c r="AM12" s="23"/>
      <c r="AN12" s="23"/>
      <c r="AU12" s="48"/>
    </row>
    <row r="13" spans="1:51" s="2" customFormat="1" ht="15.6">
      <c r="A13" s="49"/>
      <c r="B13" s="168">
        <f>+'Ark1'!C174</f>
        <v>2024</v>
      </c>
      <c r="C13" s="168">
        <f>+'Ark1'!G174</f>
        <v>4</v>
      </c>
      <c r="D13" s="169" t="s">
        <v>109</v>
      </c>
      <c r="E13" s="490">
        <f>+'Ark1'!Q174</f>
        <v>583</v>
      </c>
      <c r="F13" s="168">
        <f>+E13-E18</f>
        <v>-44</v>
      </c>
      <c r="G13" s="490">
        <f>+'Ark1'!R174</f>
        <v>2557</v>
      </c>
      <c r="H13" s="493">
        <f>+G13-G18</f>
        <v>-184</v>
      </c>
      <c r="I13" s="171">
        <f>+'Ark1'!AE174</f>
        <v>6.9351776512069403</v>
      </c>
      <c r="J13" s="171">
        <f>+I13-I18</f>
        <v>-0.2048885135798475</v>
      </c>
      <c r="K13" s="171">
        <f>+'Ark1'!AF174</f>
        <v>6.636830110134011</v>
      </c>
      <c r="L13" s="95"/>
      <c r="M13" s="307">
        <f>+'Ark1'!U174</f>
        <v>216.11403989049649</v>
      </c>
      <c r="N13" s="171">
        <f>+M13-M18</f>
        <v>2.8544266106715384</v>
      </c>
      <c r="O13" s="95"/>
      <c r="P13" s="359">
        <f>+'Ark1'!S174</f>
        <v>5.2281800391389437</v>
      </c>
      <c r="Q13" s="169">
        <f>+P13-P18</f>
        <v>4.4968360306825161E-2</v>
      </c>
      <c r="R13" s="43"/>
      <c r="S13" s="424">
        <f>+'Ark1'!AR174</f>
        <v>193.11715976331359</v>
      </c>
      <c r="T13" s="114">
        <f>+'Ark1'!AS174</f>
        <v>29.539943779234935</v>
      </c>
      <c r="U13" s="46"/>
      <c r="V13" s="359">
        <f>+'Ark1'!T174</f>
        <v>7.1208447399296046</v>
      </c>
      <c r="W13" s="169">
        <f>+V13-V18</f>
        <v>-0.14219794522179985</v>
      </c>
      <c r="X13" s="170">
        <f>+'Ark1'!W174</f>
        <v>59.170903402424706</v>
      </c>
      <c r="Y13" s="170">
        <f>+X13-X18</f>
        <v>-1.7922487318328777</v>
      </c>
      <c r="Z13" s="170">
        <f>+'Ark1'!X174</f>
        <v>0.39108330074305825</v>
      </c>
      <c r="AA13" s="170">
        <f>+'Ark1'!AG174</f>
        <v>554.84181459566059</v>
      </c>
      <c r="AB13" s="170">
        <f>+AA13-AA18</f>
        <v>-2.0176649582425625</v>
      </c>
      <c r="AC13" s="170">
        <f>+'Ark1'!AH174</f>
        <v>98.748533437622228</v>
      </c>
      <c r="AD13" s="307">
        <f>+'Ark1'!AI174</f>
        <v>49.863120844739925</v>
      </c>
      <c r="AE13" s="170">
        <f>+'Ark1'!Y174</f>
        <v>51.984902316136179</v>
      </c>
      <c r="AF13" s="169">
        <f>+'Ark1'!Z174</f>
        <v>1.5454657339525653</v>
      </c>
      <c r="AG13" s="169">
        <f>+'Ark1'!AA174</f>
        <v>2.1125598829473753</v>
      </c>
      <c r="AH13" s="142"/>
      <c r="AI13" s="307">
        <f>1000*M13/AA13</f>
        <v>389.50568289087761</v>
      </c>
      <c r="AJ13" s="170">
        <f>+'Ark1'!AF174</f>
        <v>6.636830110134011</v>
      </c>
      <c r="AK13" s="49"/>
      <c r="AL13" s="23"/>
      <c r="AM13" s="23"/>
      <c r="AN13" s="23"/>
      <c r="AU13" s="48"/>
    </row>
    <row r="14" spans="1:51" s="2" customFormat="1" ht="15.6">
      <c r="A14" s="49"/>
      <c r="B14" s="49"/>
      <c r="C14" s="49"/>
      <c r="D14" s="49"/>
      <c r="E14" s="457"/>
      <c r="F14" s="49"/>
      <c r="G14" s="457"/>
      <c r="H14" s="457"/>
      <c r="I14" s="49"/>
      <c r="J14" s="49"/>
      <c r="K14" s="49"/>
      <c r="L14" s="95"/>
      <c r="M14" s="74"/>
      <c r="N14" s="49"/>
      <c r="O14" s="95"/>
      <c r="P14" s="49"/>
      <c r="Q14" s="49"/>
      <c r="R14" s="43"/>
      <c r="S14" s="49"/>
      <c r="T14" s="49"/>
      <c r="U14" s="46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142"/>
      <c r="AI14" s="49"/>
      <c r="AJ14" s="49"/>
      <c r="AK14" s="49"/>
      <c r="AL14" s="23"/>
      <c r="AM14" s="23"/>
      <c r="AN14" s="23"/>
      <c r="AU14" s="48"/>
    </row>
    <row r="15" spans="1:51" ht="15.6">
      <c r="A15" s="43"/>
      <c r="B15" s="3">
        <f>+'Ark1'!C175</f>
        <v>2023</v>
      </c>
      <c r="C15" s="3">
        <f>+'Ark1'!G175</f>
        <v>1</v>
      </c>
      <c r="D15" s="13" t="str">
        <f>+D10</f>
        <v>Øst</v>
      </c>
      <c r="E15" s="483">
        <f>+'Ark1'!Q175</f>
        <v>2719</v>
      </c>
      <c r="F15" s="3"/>
      <c r="G15" s="483">
        <f>+'Ark1'!R175</f>
        <v>17914</v>
      </c>
      <c r="H15" s="483"/>
      <c r="I15" s="56">
        <f>+'Ark1'!AE175</f>
        <v>46.664409075516417</v>
      </c>
      <c r="J15" s="56"/>
      <c r="K15" s="56">
        <f>+'Ark1'!AF175</f>
        <v>48.05938969485932</v>
      </c>
      <c r="L15" s="95"/>
      <c r="M15" s="16">
        <f>+'Ark1'!U175</f>
        <v>232.81804733727739</v>
      </c>
      <c r="N15" s="56"/>
      <c r="O15" s="95"/>
      <c r="P15" s="13">
        <f>+'Ark1'!S175</f>
        <v>6.1997541487400145</v>
      </c>
      <c r="Q15" s="3"/>
      <c r="R15" s="43"/>
      <c r="S15" s="424">
        <f>+'Ark1'!AR175</f>
        <v>192.89733645126341</v>
      </c>
      <c r="T15" s="114">
        <f>+'Ark1'!AS175</f>
        <v>32.070288331653565</v>
      </c>
      <c r="U15" s="46"/>
      <c r="V15" s="13">
        <f>+'Ark1'!T175</f>
        <v>7.9645528636820382</v>
      </c>
      <c r="W15" s="3"/>
      <c r="X15" s="16">
        <f>+'Ark1'!W175</f>
        <v>79.451825387964718</v>
      </c>
      <c r="Y15" s="16"/>
      <c r="Z15" s="16">
        <f>+'Ark1'!X175</f>
        <v>1.1834319526627219</v>
      </c>
      <c r="AA15" s="16">
        <f>+'Ark1'!AG175</f>
        <v>526.96018935721213</v>
      </c>
      <c r="AB15" s="16"/>
      <c r="AC15" s="16">
        <f>+'Ark1'!AH175</f>
        <v>97.448922630344981</v>
      </c>
      <c r="AD15" s="16">
        <f>+'Ark1'!AI175</f>
        <v>74.835324327341738</v>
      </c>
      <c r="AE15" s="16">
        <f>+'Ark1'!Y175</f>
        <v>53.894651027363594</v>
      </c>
      <c r="AF15" s="13">
        <f>+'Ark1'!Z175</f>
        <v>1.7098877534603101</v>
      </c>
      <c r="AG15" s="13">
        <f>+'Ark1'!AA175</f>
        <v>1.9596306933750736</v>
      </c>
      <c r="AH15" s="142"/>
      <c r="AI15" s="16">
        <f>1000*M15/AA15</f>
        <v>441.81335144362544</v>
      </c>
      <c r="AJ15" s="16">
        <f>+'Ark1'!AF175</f>
        <v>48.05938969485932</v>
      </c>
      <c r="AK15" s="43"/>
      <c r="AL15" s="23"/>
      <c r="AM15" s="23"/>
      <c r="AN15" s="23"/>
      <c r="AU15" s="47"/>
    </row>
    <row r="16" spans="1:51" ht="15.6">
      <c r="A16" s="43"/>
      <c r="B16" s="3">
        <f>+'Ark1'!C176</f>
        <v>2023</v>
      </c>
      <c r="C16" s="3">
        <f>+'Ark1'!G176</f>
        <v>2</v>
      </c>
      <c r="D16" s="13" t="str">
        <f t="shared" ref="D16:D18" si="0">+D11</f>
        <v>Vest</v>
      </c>
      <c r="E16" s="483">
        <f>+'Ark1'!Q176</f>
        <v>1982</v>
      </c>
      <c r="F16" s="3"/>
      <c r="G16" s="483">
        <f>+'Ark1'!R176</f>
        <v>8877</v>
      </c>
      <c r="H16" s="483"/>
      <c r="I16" s="56">
        <f>+'Ark1'!AE176</f>
        <v>23.123811508505039</v>
      </c>
      <c r="J16" s="56"/>
      <c r="K16" s="56">
        <f>+'Ark1'!AF176</f>
        <v>22.894845987015703</v>
      </c>
      <c r="L16" s="95"/>
      <c r="M16" s="16">
        <f>+'Ark1'!U176</f>
        <v>223.82184296496516</v>
      </c>
      <c r="N16" s="56"/>
      <c r="O16" s="95"/>
      <c r="P16" s="13">
        <f>+'Ark1'!S176</f>
        <v>5.5726052126819372</v>
      </c>
      <c r="Q16" s="3"/>
      <c r="R16" s="43"/>
      <c r="S16" s="424">
        <f>+'Ark1'!AR176</f>
        <v>193.65921853065035</v>
      </c>
      <c r="T16" s="114">
        <f>+'Ark1'!AS176</f>
        <v>30.554675735796742</v>
      </c>
      <c r="U16" s="46"/>
      <c r="V16" s="13">
        <f>+'Ark1'!T176</f>
        <v>7.8393601441928604</v>
      </c>
      <c r="W16" s="3"/>
      <c r="X16" s="16">
        <f>+'Ark1'!W176</f>
        <v>74.946490931621085</v>
      </c>
      <c r="Y16" s="16"/>
      <c r="Z16" s="16">
        <f>+'Ark1'!X176</f>
        <v>0.73222935676467282</v>
      </c>
      <c r="AA16" s="16">
        <f>+'Ark1'!AG176</f>
        <v>544.97426298549374</v>
      </c>
      <c r="AB16" s="16"/>
      <c r="AC16" s="16">
        <f>+'Ark1'!AH176</f>
        <v>95.98963613833503</v>
      </c>
      <c r="AD16" s="16">
        <f>+'Ark1'!AI176</f>
        <v>58.55581840711951</v>
      </c>
      <c r="AE16" s="16">
        <f>+'Ark1'!Y176</f>
        <v>53.086911078147025</v>
      </c>
      <c r="AF16" s="13">
        <f>+'Ark1'!Z176</f>
        <v>1.767054637874919</v>
      </c>
      <c r="AG16" s="13">
        <f>+'Ark1'!AA176</f>
        <v>2.0836112933585551</v>
      </c>
      <c r="AH16" s="142"/>
      <c r="AI16" s="16">
        <f>1000*M16/AA16</f>
        <v>410.70167559623434</v>
      </c>
      <c r="AJ16" s="16">
        <f>+'Ark1'!AF176</f>
        <v>22.894845987015703</v>
      </c>
      <c r="AK16" s="43"/>
      <c r="AL16" s="23"/>
      <c r="AM16" s="23"/>
      <c r="AN16" s="23"/>
      <c r="AU16" s="47"/>
    </row>
    <row r="17" spans="1:59" ht="15.6">
      <c r="A17" s="43"/>
      <c r="B17" s="3">
        <f>+'Ark1'!C177</f>
        <v>2023</v>
      </c>
      <c r="C17" s="3">
        <f>+'Ark1'!G177</f>
        <v>3</v>
      </c>
      <c r="D17" s="13" t="str">
        <f t="shared" si="0"/>
        <v>Midt</v>
      </c>
      <c r="E17" s="483">
        <f>+'Ark1'!Q177</f>
        <v>1885</v>
      </c>
      <c r="F17" s="3"/>
      <c r="G17" s="483">
        <f>+'Ark1'!R177</f>
        <v>8857</v>
      </c>
      <c r="H17" s="483"/>
      <c r="I17" s="56">
        <f>+'Ark1'!AE177</f>
        <v>23.071713251191753</v>
      </c>
      <c r="J17" s="56"/>
      <c r="K17" s="56">
        <f>+'Ark1'!AF177</f>
        <v>22.310002962471874</v>
      </c>
      <c r="L17" s="95"/>
      <c r="M17" s="16">
        <f>+'Ark1'!U177</f>
        <v>218.59687253020255</v>
      </c>
      <c r="N17" s="56"/>
      <c r="O17" s="95"/>
      <c r="P17" s="13">
        <f>+'Ark1'!S177</f>
        <v>5.3318644067796628</v>
      </c>
      <c r="Q17" s="3"/>
      <c r="R17" s="43"/>
      <c r="S17" s="424">
        <f>+'Ark1'!AR177</f>
        <v>193.28398174831889</v>
      </c>
      <c r="T17" s="114">
        <f>+'Ark1'!AS177</f>
        <v>29.763122074249459</v>
      </c>
      <c r="U17" s="46"/>
      <c r="V17" s="13">
        <f>+'Ark1'!T177</f>
        <v>7.5711866320424512</v>
      </c>
      <c r="W17" s="3"/>
      <c r="X17" s="16">
        <f>+'Ark1'!W177</f>
        <v>70.938240939370004</v>
      </c>
      <c r="Y17" s="16"/>
      <c r="Z17" s="16">
        <f>+'Ark1'!X177</f>
        <v>0.30484362651010505</v>
      </c>
      <c r="AA17" s="16">
        <f>+'Ark1'!AG177</f>
        <v>549.53650336215196</v>
      </c>
      <c r="AB17" s="16"/>
      <c r="AC17" s="16">
        <f>+'Ark1'!AH177</f>
        <v>93.620864852658912</v>
      </c>
      <c r="AD17" s="16">
        <f>+'Ark1'!AI177</f>
        <v>48.357231568251088</v>
      </c>
      <c r="AE17" s="16">
        <f>+'Ark1'!Y177</f>
        <v>53.489800909413262</v>
      </c>
      <c r="AF17" s="13">
        <f>+'Ark1'!Z177</f>
        <v>1.68949335755723</v>
      </c>
      <c r="AG17" s="13">
        <f>+'Ark1'!AA177</f>
        <v>2.0933225241947659</v>
      </c>
      <c r="AH17" s="142"/>
      <c r="AI17" s="16">
        <f>1000*M17/AA17</f>
        <v>397.78408020721469</v>
      </c>
      <c r="AJ17" s="16">
        <f>+'Ark1'!AF177</f>
        <v>22.310002962471874</v>
      </c>
      <c r="AK17" s="43"/>
      <c r="AL17" s="23"/>
      <c r="AM17" s="23"/>
      <c r="AN17" s="23"/>
      <c r="AU17" s="47"/>
    </row>
    <row r="18" spans="1:59" ht="15.6">
      <c r="A18" s="43"/>
      <c r="B18" s="3">
        <f>+'Ark1'!C178</f>
        <v>2023</v>
      </c>
      <c r="C18" s="3">
        <f>+'Ark1'!G178</f>
        <v>4</v>
      </c>
      <c r="D18" s="13" t="str">
        <f t="shared" si="0"/>
        <v>Nord</v>
      </c>
      <c r="E18" s="483">
        <f>+'Ark1'!Q178</f>
        <v>627</v>
      </c>
      <c r="F18" s="3"/>
      <c r="G18" s="483">
        <f>+'Ark1'!R178</f>
        <v>2741</v>
      </c>
      <c r="H18" s="483"/>
      <c r="I18" s="56">
        <f>+'Ark1'!AE178</f>
        <v>7.1400661647867878</v>
      </c>
      <c r="J18" s="56"/>
      <c r="K18" s="56">
        <f>+'Ark1'!AF178</f>
        <v>6.7357613556531009</v>
      </c>
      <c r="L18" s="95"/>
      <c r="M18" s="16">
        <f>+'Ark1'!U178</f>
        <v>213.25961327982495</v>
      </c>
      <c r="N18" s="56"/>
      <c r="O18" s="95"/>
      <c r="P18" s="13">
        <f>+'Ark1'!S178</f>
        <v>5.1832116788321185</v>
      </c>
      <c r="Q18" s="3"/>
      <c r="R18" s="43"/>
      <c r="S18" s="424">
        <f>+'Ark1'!AR178</f>
        <v>193.08327137546465</v>
      </c>
      <c r="T18" s="114">
        <f>+'Ark1'!AS178</f>
        <v>29.311788344210719</v>
      </c>
      <c r="U18" s="46"/>
      <c r="V18" s="13">
        <f>+'Ark1'!T178</f>
        <v>7.2630426851514045</v>
      </c>
      <c r="W18" s="3"/>
      <c r="X18" s="16">
        <f>+'Ark1'!W178</f>
        <v>60.963152134257584</v>
      </c>
      <c r="Y18" s="16"/>
      <c r="Z18" s="16">
        <f>+'Ark1'!X178</f>
        <v>0.29186428310835449</v>
      </c>
      <c r="AA18" s="16">
        <f>+'Ark1'!AG178</f>
        <v>556.85947955390316</v>
      </c>
      <c r="AB18" s="16"/>
      <c r="AC18" s="16">
        <f>+'Ark1'!AH178</f>
        <v>97.701568770521689</v>
      </c>
      <c r="AD18" s="16">
        <f>+'Ark1'!AI178</f>
        <v>53.557095950383086</v>
      </c>
      <c r="AE18" s="16">
        <f>+'Ark1'!Y178</f>
        <v>49.074028761303794</v>
      </c>
      <c r="AF18" s="13">
        <f>+'Ark1'!Z178</f>
        <v>1.5607790987457557</v>
      </c>
      <c r="AG18" s="13">
        <f>+'Ark1'!AA178</f>
        <v>2.1287752672928311</v>
      </c>
      <c r="AH18" s="142"/>
      <c r="AI18" s="16">
        <f>1000*M18/AA18</f>
        <v>382.9684527426308</v>
      </c>
      <c r="AJ18" s="16">
        <f>+'Ark1'!AF178</f>
        <v>6.7357613556531009</v>
      </c>
      <c r="AK18" s="43"/>
      <c r="AL18" s="23"/>
      <c r="AM18" s="23"/>
      <c r="AN18" s="23"/>
      <c r="AU18" s="47"/>
    </row>
    <row r="19" spans="1:59" s="526" customFormat="1" ht="15.6">
      <c r="A19" s="49"/>
      <c r="B19" s="49"/>
      <c r="C19" s="49"/>
      <c r="D19" s="49"/>
      <c r="E19" s="457"/>
      <c r="F19" s="49"/>
      <c r="G19" s="457"/>
      <c r="H19" s="457"/>
      <c r="I19" s="49"/>
      <c r="J19" s="49"/>
      <c r="K19" s="49"/>
      <c r="L19" s="95"/>
      <c r="M19" s="74"/>
      <c r="N19" s="49"/>
      <c r="O19" s="95"/>
      <c r="P19" s="49"/>
      <c r="Q19" s="49"/>
      <c r="R19" s="43"/>
      <c r="S19" s="49"/>
      <c r="T19" s="49"/>
      <c r="U19" s="46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142"/>
      <c r="AI19" s="49"/>
      <c r="AJ19" s="49"/>
      <c r="AK19" s="49"/>
      <c r="AL19" s="23"/>
      <c r="AM19" s="23"/>
      <c r="AN19" s="23"/>
      <c r="AU19" s="48"/>
    </row>
    <row r="20" spans="1:59" ht="15.6">
      <c r="A20" s="43"/>
      <c r="B20" s="44">
        <f>+'Ark1'!C179</f>
        <v>2022</v>
      </c>
      <c r="C20" s="44">
        <f>+'Ark1'!G179</f>
        <v>1</v>
      </c>
      <c r="D20" s="45" t="str">
        <f>+D15</f>
        <v>Øst</v>
      </c>
      <c r="E20" s="491">
        <f>+'Ark1'!Q179</f>
        <v>2655</v>
      </c>
      <c r="F20" s="44"/>
      <c r="G20" s="491">
        <f>+'Ark1'!R179</f>
        <v>15499</v>
      </c>
      <c r="H20" s="491"/>
      <c r="I20" s="96">
        <f>+'Ark1'!AE179</f>
        <v>46.022507943106568</v>
      </c>
      <c r="J20" s="96"/>
      <c r="K20" s="96">
        <f>+'Ark1'!AF179</f>
        <v>47.054843339888336</v>
      </c>
      <c r="L20" s="95"/>
      <c r="M20" s="83">
        <f>+'Ark1'!U179</f>
        <v>235.36613652493688</v>
      </c>
      <c r="N20" s="96"/>
      <c r="O20" s="95"/>
      <c r="P20" s="45">
        <f>+'Ark1'!S179</f>
        <v>6.273861066235864</v>
      </c>
      <c r="Q20" s="44"/>
      <c r="R20" s="43"/>
      <c r="S20" s="424">
        <f>+'Ark1'!AR179</f>
        <v>193.30435362357497</v>
      </c>
      <c r="T20" s="114">
        <f>+'Ark1'!AS179</f>
        <v>32.327597950570755</v>
      </c>
      <c r="U20" s="46"/>
      <c r="V20" s="45">
        <f>+'Ark1'!T179</f>
        <v>7.8549583844118978</v>
      </c>
      <c r="W20" s="44"/>
      <c r="X20" s="83">
        <f>+'Ark1'!W179</f>
        <v>77.27595328730888</v>
      </c>
      <c r="Y20" s="83"/>
      <c r="Z20" s="83">
        <f>+'Ark1'!X179</f>
        <v>0.99361249112845995</v>
      </c>
      <c r="AA20" s="83">
        <f>+'Ark1'!AG179</f>
        <v>526.0917394492966</v>
      </c>
      <c r="AB20" s="83"/>
      <c r="AC20" s="83">
        <f>+'Ark1'!AH179</f>
        <v>91.154268017291429</v>
      </c>
      <c r="AD20" s="83">
        <f>+'Ark1'!AI179</f>
        <v>73.514420285179682</v>
      </c>
      <c r="AE20" s="83">
        <f>+'Ark1'!Y179</f>
        <v>51.663011400625955</v>
      </c>
      <c r="AF20" s="45">
        <f>+'Ark1'!Z179</f>
        <v>1.7015287247347597</v>
      </c>
      <c r="AG20" s="45">
        <f>+'Ark1'!AA179</f>
        <v>1.9616614841298343</v>
      </c>
      <c r="AH20" s="142"/>
      <c r="AI20" s="83">
        <f>1000*M20/AA20</f>
        <v>447.38610944797182</v>
      </c>
      <c r="AJ20" s="83">
        <f>+'Ark1'!AF179</f>
        <v>47.054843339888336</v>
      </c>
      <c r="AK20" s="43"/>
      <c r="AL20" s="23"/>
      <c r="AM20" s="23"/>
      <c r="AN20" s="23"/>
      <c r="AU20" s="47"/>
    </row>
    <row r="21" spans="1:59" ht="15.6">
      <c r="A21" s="43"/>
      <c r="B21" s="44">
        <f>+'Ark1'!C180</f>
        <v>2022</v>
      </c>
      <c r="C21" s="44">
        <f>+'Ark1'!G180</f>
        <v>2</v>
      </c>
      <c r="D21" s="45" t="str">
        <f t="shared" ref="D21:D23" si="1">+D16</f>
        <v>Vest</v>
      </c>
      <c r="E21" s="491">
        <f>+'Ark1'!Q180</f>
        <v>1926</v>
      </c>
      <c r="F21" s="44"/>
      <c r="G21" s="491">
        <f>+'Ark1'!R180</f>
        <v>7646</v>
      </c>
      <c r="H21" s="491"/>
      <c r="I21" s="96">
        <f>+'Ark1'!AE180</f>
        <v>22.703922558422661</v>
      </c>
      <c r="J21" s="96"/>
      <c r="K21" s="96">
        <f>+'Ark1'!AF180</f>
        <v>22.628850546237405</v>
      </c>
      <c r="L21" s="95"/>
      <c r="M21" s="83">
        <f>+'Ark1'!U180</f>
        <v>229.44126340570256</v>
      </c>
      <c r="N21" s="96"/>
      <c r="O21" s="95"/>
      <c r="P21" s="45">
        <f>+'Ark1'!S180</f>
        <v>5.71464117338921</v>
      </c>
      <c r="Q21" s="44"/>
      <c r="R21" s="43"/>
      <c r="S21" s="424">
        <f>+'Ark1'!AR180</f>
        <v>194.12600244664941</v>
      </c>
      <c r="T21" s="114">
        <f>+'Ark1'!AS180</f>
        <v>31.116842186170047</v>
      </c>
      <c r="U21" s="46"/>
      <c r="V21" s="45">
        <f>+'Ark1'!T180</f>
        <v>7.8434475542767492</v>
      </c>
      <c r="W21" s="44"/>
      <c r="X21" s="83">
        <f>+'Ark1'!W180</f>
        <v>75.804342139680884</v>
      </c>
      <c r="Y21" s="83"/>
      <c r="Z21" s="83">
        <f>+'Ark1'!X180</f>
        <v>1.0986136541982738</v>
      </c>
      <c r="AA21" s="83">
        <f>+'Ark1'!AG180</f>
        <v>549.40002718499375</v>
      </c>
      <c r="AB21" s="83"/>
      <c r="AC21" s="83">
        <f>+'Ark1'!AH180</f>
        <v>92.008893539105415</v>
      </c>
      <c r="AD21" s="83">
        <f>+'Ark1'!AI180</f>
        <v>56.473973319382679</v>
      </c>
      <c r="AE21" s="83">
        <f>+'Ark1'!Y180</f>
        <v>53.600312219453826</v>
      </c>
      <c r="AF21" s="45">
        <f>+'Ark1'!Z180</f>
        <v>1.7962756788242404</v>
      </c>
      <c r="AG21" s="45">
        <f>+'Ark1'!AA180</f>
        <v>2.0265568356753558</v>
      </c>
      <c r="AH21" s="142"/>
      <c r="AI21" s="83">
        <f>1000*M21/AA21</f>
        <v>417.62149991384177</v>
      </c>
      <c r="AJ21" s="83">
        <f>+'Ark1'!AF180</f>
        <v>22.628850546237405</v>
      </c>
      <c r="AK21" s="43"/>
      <c r="AL21" s="23"/>
      <c r="AM21" s="23"/>
      <c r="AN21" s="23"/>
      <c r="AU21" s="47"/>
    </row>
    <row r="22" spans="1:59" ht="15.6">
      <c r="A22" s="43"/>
      <c r="B22" s="44">
        <f>+'Ark1'!C181</f>
        <v>2022</v>
      </c>
      <c r="C22" s="44">
        <f>+'Ark1'!G181</f>
        <v>3</v>
      </c>
      <c r="D22" s="45" t="str">
        <f t="shared" si="1"/>
        <v>Midt</v>
      </c>
      <c r="E22" s="491">
        <f>+'Ark1'!Q181</f>
        <v>1848</v>
      </c>
      <c r="F22" s="44"/>
      <c r="G22" s="491">
        <f>+'Ark1'!R181</f>
        <v>7847</v>
      </c>
      <c r="H22" s="491"/>
      <c r="I22" s="96">
        <f>+'Ark1'!AE181</f>
        <v>23.300769070879241</v>
      </c>
      <c r="J22" s="96"/>
      <c r="K22" s="96">
        <f>+'Ark1'!AF181</f>
        <v>22.665178826765839</v>
      </c>
      <c r="L22" s="95"/>
      <c r="M22" s="83">
        <f>+'Ark1'!U181</f>
        <v>223.92306104243704</v>
      </c>
      <c r="N22" s="96"/>
      <c r="O22" s="95"/>
      <c r="P22" s="45">
        <f>+'Ark1'!S181</f>
        <v>5.4711968322902029</v>
      </c>
      <c r="Q22" s="44"/>
      <c r="R22" s="43"/>
      <c r="S22" s="424">
        <f>+'Ark1'!AR181</f>
        <v>194.04881319565504</v>
      </c>
      <c r="T22" s="114">
        <f>+'Ark1'!AS181</f>
        <v>30.36577969950622</v>
      </c>
      <c r="U22" s="46"/>
      <c r="V22" s="45">
        <f>+'Ark1'!T181</f>
        <v>7.6523512170256129</v>
      </c>
      <c r="W22" s="44"/>
      <c r="X22" s="83">
        <f>+'Ark1'!W181</f>
        <v>73.110742959092633</v>
      </c>
      <c r="Y22" s="83"/>
      <c r="Z22" s="83">
        <f>+'Ark1'!X181</f>
        <v>0.35682426404995538</v>
      </c>
      <c r="AA22" s="83">
        <f>+'Ark1'!AG181</f>
        <v>546.67332707523121</v>
      </c>
      <c r="AB22" s="83"/>
      <c r="AC22" s="83">
        <f>+'Ark1'!AH181</f>
        <v>91.206830635911842</v>
      </c>
      <c r="AD22" s="83">
        <f>+'Ark1'!AI181</f>
        <v>49.64954759780808</v>
      </c>
      <c r="AE22" s="83">
        <f>+'Ark1'!Y181</f>
        <v>51.988801889842591</v>
      </c>
      <c r="AF22" s="45">
        <f>+'Ark1'!Z181</f>
        <v>1.6683755175476476</v>
      </c>
      <c r="AG22" s="45">
        <f>+'Ark1'!AA181</f>
        <v>2.0236153299099726</v>
      </c>
      <c r="AH22" s="142"/>
      <c r="AI22" s="83">
        <f>1000*M22/AA22</f>
        <v>409.61036500619605</v>
      </c>
      <c r="AJ22" s="83">
        <f>+'Ark1'!AF181</f>
        <v>22.665178826765839</v>
      </c>
      <c r="AK22" s="43"/>
      <c r="AL22" s="23"/>
      <c r="AM22" s="23"/>
      <c r="AN22" s="23"/>
      <c r="AU22" s="47"/>
    </row>
    <row r="23" spans="1:59" ht="15.6">
      <c r="A23" s="43"/>
      <c r="B23" s="44">
        <f>+'Ark1'!C182</f>
        <v>2022</v>
      </c>
      <c r="C23" s="44">
        <f>+'Ark1'!G182</f>
        <v>4</v>
      </c>
      <c r="D23" s="45" t="str">
        <f t="shared" si="1"/>
        <v>Nord</v>
      </c>
      <c r="E23" s="491">
        <f>+'Ark1'!Q182</f>
        <v>635</v>
      </c>
      <c r="F23" s="44"/>
      <c r="G23" s="491">
        <f>+'Ark1'!R182</f>
        <v>2685</v>
      </c>
      <c r="H23" s="491"/>
      <c r="I23" s="96">
        <f>+'Ark1'!AE182</f>
        <v>7.9728004275915314</v>
      </c>
      <c r="J23" s="96"/>
      <c r="K23" s="96">
        <f>+'Ark1'!AF182</f>
        <v>7.6511272871084142</v>
      </c>
      <c r="L23" s="95"/>
      <c r="M23" s="83">
        <f>+'Ark1'!U182</f>
        <v>220.91462197392937</v>
      </c>
      <c r="N23" s="96"/>
      <c r="O23" s="95"/>
      <c r="P23" s="45">
        <f>+'Ark1'!S182</f>
        <v>5.3756534727408516</v>
      </c>
      <c r="Q23" s="44"/>
      <c r="R23" s="43"/>
      <c r="S23" s="424">
        <f>+'Ark1'!AR182</f>
        <v>193.7836703548264</v>
      </c>
      <c r="T23" s="114">
        <f>+'Ark1'!AS182</f>
        <v>29.944440171099529</v>
      </c>
      <c r="U23" s="46"/>
      <c r="V23" s="45">
        <f>+'Ark1'!T182</f>
        <v>7.5385474860335213</v>
      </c>
      <c r="W23" s="44"/>
      <c r="X23" s="83">
        <f>+'Ark1'!W182</f>
        <v>65.996275605214166</v>
      </c>
      <c r="Y23" s="83"/>
      <c r="Z23" s="83">
        <f>+'Ark1'!X182</f>
        <v>0.40968342644320288</v>
      </c>
      <c r="AA23" s="83">
        <f>+'Ark1'!AG182</f>
        <v>557.27165204120593</v>
      </c>
      <c r="AB23" s="83"/>
      <c r="AC23" s="83">
        <f>+'Ark1'!AH182</f>
        <v>93.035381750465561</v>
      </c>
      <c r="AD23" s="83">
        <f>+'Ark1'!AI182</f>
        <v>53.891992551210414</v>
      </c>
      <c r="AE23" s="83">
        <f>+'Ark1'!Y182</f>
        <v>51.974351282752565</v>
      </c>
      <c r="AF23" s="45">
        <f>+'Ark1'!Z182</f>
        <v>1.5871702862470485</v>
      </c>
      <c r="AG23" s="45">
        <f>+'Ark1'!AA182</f>
        <v>2.2923449920237657</v>
      </c>
      <c r="AH23" s="142"/>
      <c r="AI23" s="83">
        <f>1000*M23/AA23</f>
        <v>396.42178310120545</v>
      </c>
      <c r="AJ23" s="83">
        <f>+'Ark1'!AF182</f>
        <v>7.6511272871084142</v>
      </c>
      <c r="AK23" s="43"/>
      <c r="AL23" s="23"/>
      <c r="AM23" s="23"/>
      <c r="AN23" s="23"/>
      <c r="AU23" s="21"/>
    </row>
    <row r="24" spans="1:59" s="526" customFormat="1" ht="15.6">
      <c r="A24" s="49"/>
      <c r="B24" s="49"/>
      <c r="C24" s="49"/>
      <c r="D24" s="49"/>
      <c r="E24" s="457"/>
      <c r="F24" s="49"/>
      <c r="G24" s="457"/>
      <c r="H24" s="457"/>
      <c r="I24" s="49"/>
      <c r="J24" s="49"/>
      <c r="K24" s="49"/>
      <c r="L24" s="95"/>
      <c r="M24" s="74"/>
      <c r="N24" s="49"/>
      <c r="O24" s="95"/>
      <c r="P24" s="49"/>
      <c r="Q24" s="49"/>
      <c r="R24" s="43"/>
      <c r="S24" s="49"/>
      <c r="T24" s="49"/>
      <c r="U24" s="46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142"/>
      <c r="AI24" s="49"/>
      <c r="AJ24" s="49"/>
      <c r="AK24" s="49"/>
      <c r="AL24" s="23"/>
      <c r="AM24" s="23"/>
      <c r="AN24" s="23"/>
      <c r="AU24" s="48"/>
    </row>
    <row r="25" spans="1:59" ht="15.6">
      <c r="A25" s="43"/>
      <c r="B25" s="3">
        <f>+'Ark1'!C183</f>
        <v>2021</v>
      </c>
      <c r="C25" s="3">
        <f>+'Ark1'!G183</f>
        <v>1</v>
      </c>
      <c r="D25" s="13" t="str">
        <f>+D15</f>
        <v>Øst</v>
      </c>
      <c r="E25" s="483">
        <f>+'Ark1'!Q183</f>
        <v>2500</v>
      </c>
      <c r="F25" s="3"/>
      <c r="G25" s="483">
        <f>+'Ark1'!R183</f>
        <v>12832.650000000001</v>
      </c>
      <c r="H25" s="483"/>
      <c r="I25" s="56">
        <f>+'Ark1'!AE183</f>
        <v>45.454255648110063</v>
      </c>
      <c r="J25" s="56"/>
      <c r="K25" s="56">
        <f>+'Ark1'!AF183</f>
        <v>46.294508572534014</v>
      </c>
      <c r="L25" s="95"/>
      <c r="M25" s="16">
        <f>+'Ark1'!U183</f>
        <v>233.81139671073339</v>
      </c>
      <c r="N25" s="56"/>
      <c r="O25" s="95"/>
      <c r="P25" s="13">
        <f>+'Ark1'!S183</f>
        <v>6.3525078608081715</v>
      </c>
      <c r="Q25" s="3"/>
      <c r="R25" s="43"/>
      <c r="S25" s="424">
        <f>+'Ark1'!AR183</f>
        <v>192.30557441351735</v>
      </c>
      <c r="T25" s="114">
        <f>+'Ark1'!AS183</f>
        <v>32.568672571825779</v>
      </c>
      <c r="U25" s="46"/>
      <c r="V25" s="13">
        <f>+'Ark1'!T183</f>
        <v>7.9064729420657471</v>
      </c>
      <c r="W25" s="3"/>
      <c r="X25" s="16">
        <f>+'Ark1'!W183</f>
        <v>77.396328895434692</v>
      </c>
      <c r="Y25" s="16"/>
      <c r="Z25" s="16">
        <f>+'Ark1'!X183</f>
        <v>0.84939587692331697</v>
      </c>
      <c r="AA25" s="16">
        <f>+'Ark1'!AG183</f>
        <v>529.32343723419808</v>
      </c>
      <c r="AB25" s="16"/>
      <c r="AC25" s="16">
        <f>+'Ark1'!AH183</f>
        <v>94.664780851967421</v>
      </c>
      <c r="AD25" s="16">
        <f>+'Ark1'!AI183</f>
        <v>75.728707632484301</v>
      </c>
      <c r="AE25" s="16">
        <f>+'Ark1'!Y183</f>
        <v>50.144866854714785</v>
      </c>
      <c r="AF25" s="13">
        <f>+'Ark1'!Z183</f>
        <v>1.7103392428053263</v>
      </c>
      <c r="AG25" s="13">
        <f>+'Ark1'!AA183</f>
        <v>2.012059601033569</v>
      </c>
      <c r="AH25" s="142"/>
      <c r="AI25" s="16">
        <f>1000*M25/AA25</f>
        <v>441.71744582563042</v>
      </c>
      <c r="AJ25" s="16">
        <f>+'Ark1'!AF183</f>
        <v>46.294508572534014</v>
      </c>
      <c r="AK25" s="43"/>
      <c r="AL25" s="23"/>
      <c r="AM25" s="23"/>
      <c r="AN25" s="23"/>
      <c r="AU25" s="21"/>
    </row>
    <row r="26" spans="1:59" ht="15.6">
      <c r="A26" s="43"/>
      <c r="B26" s="3">
        <f>+'Ark1'!C184</f>
        <v>2021</v>
      </c>
      <c r="C26" s="3">
        <f>+'Ark1'!G184</f>
        <v>2</v>
      </c>
      <c r="D26" s="13" t="str">
        <f>+D16</f>
        <v>Vest</v>
      </c>
      <c r="E26" s="483">
        <f>+'Ark1'!Q184</f>
        <v>1785</v>
      </c>
      <c r="F26" s="3"/>
      <c r="G26" s="483">
        <f>+'Ark1'!R184</f>
        <v>6568</v>
      </c>
      <c r="H26" s="483"/>
      <c r="I26" s="56">
        <f>+'Ark1'!AE184</f>
        <v>23.264372604005167</v>
      </c>
      <c r="J26" s="56"/>
      <c r="K26" s="56">
        <f>+'Ark1'!AF184</f>
        <v>23.088490396532741</v>
      </c>
      <c r="L26" s="95"/>
      <c r="M26" s="16">
        <f>+'Ark1'!U184</f>
        <v>227.83211479902545</v>
      </c>
      <c r="N26" s="56"/>
      <c r="O26" s="95"/>
      <c r="P26" s="13">
        <f>+'Ark1'!S184</f>
        <v>5.6415956151035314</v>
      </c>
      <c r="Q26" s="3"/>
      <c r="R26" s="43"/>
      <c r="S26" s="424">
        <f>+'Ark1'!AR184</f>
        <v>194.30108827085849</v>
      </c>
      <c r="T26" s="114">
        <f>+'Ark1'!AS184</f>
        <v>30.851310294552921</v>
      </c>
      <c r="U26" s="46"/>
      <c r="V26" s="13">
        <f>+'Ark1'!T184</f>
        <v>7.9045371498172976</v>
      </c>
      <c r="W26" s="3"/>
      <c r="X26" s="16">
        <f>+'Ark1'!W184</f>
        <v>75.928745432399509</v>
      </c>
      <c r="Y26" s="16"/>
      <c r="Z26" s="16">
        <f>+'Ark1'!X184</f>
        <v>0.66991473812423885</v>
      </c>
      <c r="AA26" s="16">
        <f>+'Ark1'!AG184</f>
        <v>552.65431153315967</v>
      </c>
      <c r="AB26" s="16"/>
      <c r="AC26" s="16">
        <f>+'Ark1'!AH184</f>
        <v>95.630328867235079</v>
      </c>
      <c r="AD26" s="16">
        <f>+'Ark1'!AI184</f>
        <v>56.988428745432401</v>
      </c>
      <c r="AE26" s="16">
        <f>+'Ark1'!Y184</f>
        <v>51.430395933453205</v>
      </c>
      <c r="AF26" s="13">
        <f>+'Ark1'!Z184</f>
        <v>1.8367574264940412</v>
      </c>
      <c r="AG26" s="13">
        <f>+'Ark1'!AA184</f>
        <v>2.1085473924270142</v>
      </c>
      <c r="AH26" s="142"/>
      <c r="AI26" s="16">
        <f>1000*M26/AA26</f>
        <v>412.25067830734793</v>
      </c>
      <c r="AJ26" s="16">
        <f>+'Ark1'!AF184</f>
        <v>23.088490396532741</v>
      </c>
      <c r="AK26" s="43"/>
      <c r="AL26" s="23"/>
      <c r="AM26" s="23"/>
      <c r="AN26" s="23"/>
      <c r="AU26" s="21"/>
    </row>
    <row r="27" spans="1:59" ht="15.6">
      <c r="A27" s="43"/>
      <c r="B27" s="3">
        <f>+'Ark1'!C185</f>
        <v>2021</v>
      </c>
      <c r="C27" s="3">
        <f>+'Ark1'!G185</f>
        <v>3</v>
      </c>
      <c r="D27" s="13" t="str">
        <f>+D17</f>
        <v>Midt</v>
      </c>
      <c r="E27" s="483">
        <f>+'Ark1'!Q185</f>
        <v>1791</v>
      </c>
      <c r="F27" s="3"/>
      <c r="G27" s="483">
        <f>+'Ark1'!R185</f>
        <v>6411.36</v>
      </c>
      <c r="H27" s="483"/>
      <c r="I27" s="56">
        <f>+'Ark1'!AE185</f>
        <v>22.709541403534502</v>
      </c>
      <c r="J27" s="56"/>
      <c r="K27" s="56">
        <f>+'Ark1'!AF185</f>
        <v>22.138884342547076</v>
      </c>
      <c r="L27" s="95"/>
      <c r="M27" s="16">
        <f>+'Ark1'!U185</f>
        <v>223.79898648648651</v>
      </c>
      <c r="N27" s="56"/>
      <c r="O27" s="95"/>
      <c r="P27" s="13">
        <f>+'Ark1'!S185</f>
        <v>5.4070493623817724</v>
      </c>
      <c r="Q27" s="3"/>
      <c r="R27" s="43"/>
      <c r="S27" s="424">
        <f>+'Ark1'!AR185</f>
        <v>194.2994844555538</v>
      </c>
      <c r="T27" s="114">
        <f>+'Ark1'!AS185</f>
        <v>30.207443069659639</v>
      </c>
      <c r="U27" s="46"/>
      <c r="V27" s="13">
        <f>+'Ark1'!T185</f>
        <v>7.8063000673803984</v>
      </c>
      <c r="W27" s="3"/>
      <c r="X27" s="16">
        <f>+'Ark1'!W185</f>
        <v>74.461580694267653</v>
      </c>
      <c r="Y27" s="16"/>
      <c r="Z27" s="16">
        <f>+'Ark1'!X185</f>
        <v>0.48351675775498509</v>
      </c>
      <c r="AA27" s="16">
        <f>+'Ark1'!AG185</f>
        <v>557.32513223853675</v>
      </c>
      <c r="AB27" s="16"/>
      <c r="AC27" s="16">
        <f>+'Ark1'!AH185</f>
        <v>95.767512665019609</v>
      </c>
      <c r="AD27" s="16">
        <f>+'Ark1'!AI185</f>
        <v>46.736729804596841</v>
      </c>
      <c r="AE27" s="16">
        <f>+'Ark1'!Y185</f>
        <v>50.668379607834559</v>
      </c>
      <c r="AF27" s="13">
        <f>+'Ark1'!Z185</f>
        <v>1.6601082089995245</v>
      </c>
      <c r="AG27" s="13">
        <f>+'Ark1'!AA185</f>
        <v>2.0512910537721512</v>
      </c>
      <c r="AH27" s="142"/>
      <c r="AI27" s="16">
        <f>1000*M27/AA27</f>
        <v>401.55911431372505</v>
      </c>
      <c r="AJ27" s="16">
        <f>+'Ark1'!AF185</f>
        <v>22.138884342547076</v>
      </c>
      <c r="AK27" s="43"/>
      <c r="AL27" s="23"/>
      <c r="AM27" s="23"/>
      <c r="AN27" s="23"/>
      <c r="AU27" s="21"/>
    </row>
    <row r="28" spans="1:59" ht="15.6">
      <c r="A28" s="43"/>
      <c r="B28" s="3">
        <f>+'Ark1'!C186</f>
        <v>2021</v>
      </c>
      <c r="C28" s="3">
        <f>+'Ark1'!G186</f>
        <v>4</v>
      </c>
      <c r="D28" s="13" t="str">
        <f>+D18</f>
        <v>Nord</v>
      </c>
      <c r="E28" s="483">
        <f>+'Ark1'!Q186</f>
        <v>615</v>
      </c>
      <c r="F28" s="3"/>
      <c r="G28" s="483">
        <f>+'Ark1'!R186</f>
        <v>2420</v>
      </c>
      <c r="H28" s="483"/>
      <c r="I28" s="56">
        <f>+'Ark1'!AE186</f>
        <v>8.5718303443502624</v>
      </c>
      <c r="J28" s="56"/>
      <c r="K28" s="56">
        <f>+'Ark1'!AF186</f>
        <v>8.478116688386157</v>
      </c>
      <c r="L28" s="95"/>
      <c r="M28" s="16">
        <f>+'Ark1'!U186</f>
        <v>227.05787603305791</v>
      </c>
      <c r="N28" s="56"/>
      <c r="O28" s="95"/>
      <c r="P28" s="13">
        <f>+'Ark1'!S186</f>
        <v>5.5987603305785134</v>
      </c>
      <c r="Q28" s="3"/>
      <c r="R28" s="43"/>
      <c r="S28" s="424">
        <f>+'Ark1'!AR186</f>
        <v>194.09587426326124</v>
      </c>
      <c r="T28" s="114">
        <f>+'Ark1'!AS186</f>
        <v>30.824245454366604</v>
      </c>
      <c r="U28" s="46"/>
      <c r="V28" s="13">
        <f>+'Ark1'!T186</f>
        <v>7.8785123966942141</v>
      </c>
      <c r="W28" s="3"/>
      <c r="X28" s="16">
        <f>+'Ark1'!W186</f>
        <v>75.123966942148741</v>
      </c>
      <c r="Y28" s="16"/>
      <c r="Z28" s="16">
        <f>+'Ark1'!X186</f>
        <v>0.66115702479338867</v>
      </c>
      <c r="AA28" s="16">
        <f>+'Ark1'!AG186</f>
        <v>558.27602191318999</v>
      </c>
      <c r="AB28" s="16"/>
      <c r="AC28" s="16">
        <f>+'Ark1'!AH186</f>
        <v>96.074380165289284</v>
      </c>
      <c r="AD28" s="16">
        <f>+'Ark1'!AI186</f>
        <v>55.578512396694201</v>
      </c>
      <c r="AE28" s="16">
        <f>+'Ark1'!Y186</f>
        <v>48.759445574797823</v>
      </c>
      <c r="AF28" s="13">
        <f>+'Ark1'!Z186</f>
        <v>1.6573647659317348</v>
      </c>
      <c r="AG28" s="13">
        <f>+'Ark1'!AA186</f>
        <v>2.1031541291994329</v>
      </c>
      <c r="AH28" s="142"/>
      <c r="AI28" s="16">
        <f>1000*M28/AA28</f>
        <v>406.71257070102973</v>
      </c>
      <c r="AJ28" s="16">
        <f>+'Ark1'!AF186</f>
        <v>8.478116688386157</v>
      </c>
      <c r="AK28" s="43"/>
      <c r="AL28" s="23"/>
      <c r="AM28" s="23"/>
      <c r="AN28" s="23"/>
      <c r="AU28" s="21"/>
    </row>
    <row r="29" spans="1:59">
      <c r="A29" s="43"/>
      <c r="B29" s="43"/>
      <c r="C29" s="43"/>
      <c r="D29" s="43"/>
      <c r="E29" s="454"/>
      <c r="F29" s="43"/>
      <c r="G29" s="454"/>
      <c r="H29" s="454"/>
      <c r="I29" s="43"/>
      <c r="J29" s="43"/>
      <c r="K29" s="43"/>
      <c r="L29" s="95"/>
      <c r="M29" s="43"/>
      <c r="N29" s="43"/>
      <c r="O29" s="95"/>
      <c r="P29" s="43"/>
      <c r="Q29" s="43"/>
      <c r="R29" s="43"/>
      <c r="S29" s="43"/>
      <c r="T29" s="43"/>
      <c r="U29" s="46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23"/>
      <c r="AM29" s="23"/>
      <c r="AN29" s="23"/>
      <c r="AU29" s="21"/>
    </row>
    <row r="30" spans="1:59" ht="15.6">
      <c r="A30" s="43"/>
      <c r="B30" s="43"/>
      <c r="C30" s="43"/>
      <c r="D30" s="43"/>
      <c r="E30" s="454"/>
      <c r="F30" s="43"/>
      <c r="G30" s="454"/>
      <c r="H30" s="454"/>
      <c r="I30" s="43"/>
      <c r="J30" s="64"/>
      <c r="K30" s="43"/>
      <c r="L30" s="95"/>
      <c r="M30" s="73"/>
      <c r="N30" s="64"/>
      <c r="O30" s="95"/>
      <c r="P30" s="43"/>
      <c r="Q30" s="43"/>
      <c r="R30" s="43"/>
      <c r="S30" s="43"/>
      <c r="T30" s="43"/>
      <c r="U30" s="46"/>
      <c r="V30" s="43"/>
      <c r="W30" s="43"/>
      <c r="X30" s="43"/>
      <c r="Y30" s="73"/>
      <c r="Z30" s="73"/>
      <c r="AA30" s="43"/>
      <c r="AB30" s="43"/>
      <c r="AC30" s="43"/>
      <c r="AD30" s="43"/>
      <c r="AE30" s="73"/>
      <c r="AF30" s="43"/>
      <c r="AG30" s="43"/>
      <c r="AH30" s="142"/>
      <c r="AI30" s="43"/>
      <c r="AJ30" s="43"/>
      <c r="AK30" s="43"/>
      <c r="AL30" s="3"/>
      <c r="AM30" s="56"/>
      <c r="AN30" s="23"/>
      <c r="AO30" s="3"/>
      <c r="AP30" s="3"/>
      <c r="AQ30" s="3"/>
      <c r="AR30" s="3"/>
      <c r="AS30" s="3"/>
      <c r="AT30" s="3"/>
      <c r="BG30" s="1"/>
    </row>
    <row r="31" spans="1:59" ht="15.6">
      <c r="A31" s="43"/>
      <c r="B31" s="43"/>
      <c r="C31" s="43"/>
      <c r="D31" s="43"/>
      <c r="E31" s="454"/>
      <c r="F31" s="43"/>
      <c r="G31" s="454"/>
      <c r="H31" s="454"/>
      <c r="I31" s="43"/>
      <c r="J31" s="64"/>
      <c r="K31" s="43"/>
      <c r="L31" s="95"/>
      <c r="M31" s="73"/>
      <c r="N31" s="64"/>
      <c r="O31" s="64"/>
      <c r="P31" s="43"/>
      <c r="Q31" s="43"/>
      <c r="R31" s="43"/>
      <c r="S31" s="43"/>
      <c r="T31" s="43"/>
      <c r="U31" s="43"/>
      <c r="V31" s="43"/>
      <c r="W31" s="43"/>
      <c r="X31" s="43"/>
      <c r="Y31" s="73"/>
      <c r="Z31" s="73"/>
      <c r="AA31" s="43"/>
      <c r="AB31" s="43"/>
      <c r="AC31" s="43"/>
      <c r="AD31" s="43"/>
      <c r="AE31" s="73"/>
      <c r="AF31" s="43"/>
      <c r="AG31" s="43"/>
      <c r="AH31" s="142"/>
      <c r="AI31" s="43"/>
      <c r="AJ31" s="43"/>
      <c r="AK31" s="43"/>
      <c r="AL31" s="3"/>
      <c r="AM31" s="56"/>
      <c r="AN31" s="23"/>
      <c r="AO31" s="3"/>
      <c r="AP31" s="3"/>
      <c r="AQ31" s="3"/>
      <c r="AR31" s="3"/>
      <c r="AS31" s="3"/>
      <c r="AT31" s="3"/>
    </row>
    <row r="32" spans="1:59">
      <c r="D32" s="13"/>
      <c r="S32" s="16"/>
      <c r="X32" s="16"/>
      <c r="Z32" s="16"/>
      <c r="AA32" s="16"/>
      <c r="AC32" s="16"/>
      <c r="AD32" s="16"/>
      <c r="AE32" s="16"/>
      <c r="AF32" s="3"/>
      <c r="AG32" s="3"/>
      <c r="AH32" s="3"/>
      <c r="AI32" s="16"/>
      <c r="AJ32" s="16"/>
      <c r="AK32" s="3"/>
      <c r="AL32" s="3"/>
      <c r="AM32" s="56"/>
      <c r="AN32" s="23"/>
      <c r="AO32" s="3"/>
      <c r="AP32" s="3"/>
      <c r="AQ32" s="3"/>
      <c r="AR32" s="3"/>
      <c r="AS32" s="3"/>
      <c r="AT32" s="3"/>
    </row>
    <row r="33" spans="4:46">
      <c r="D33" s="13"/>
      <c r="S33" s="16"/>
      <c r="X33" s="16"/>
      <c r="Z33" s="16"/>
      <c r="AA33" s="16"/>
      <c r="AC33" s="16"/>
      <c r="AD33" s="16"/>
      <c r="AE33" s="16"/>
      <c r="AF33" s="3"/>
      <c r="AG33" s="3"/>
      <c r="AH33" s="3"/>
      <c r="AI33" s="16"/>
      <c r="AJ33" s="16"/>
      <c r="AK33" s="3"/>
      <c r="AL33" s="3"/>
      <c r="AM33" s="56"/>
      <c r="AN33" s="23"/>
      <c r="AO33" s="3"/>
      <c r="AP33" s="3"/>
      <c r="AQ33" s="3"/>
      <c r="AR33" s="3"/>
      <c r="AS33" s="3"/>
      <c r="AT33" s="3"/>
    </row>
    <row r="34" spans="4:46">
      <c r="S34" s="16"/>
      <c r="X34" s="16"/>
      <c r="Z34" s="16"/>
      <c r="AA34" s="16"/>
      <c r="AC34" s="16"/>
      <c r="AD34" s="16"/>
      <c r="AE34" s="16"/>
      <c r="AF34" s="3"/>
      <c r="AG34" s="3"/>
      <c r="AH34" s="3"/>
      <c r="AI34" s="16"/>
      <c r="AJ34" s="16"/>
      <c r="AK34" s="3"/>
      <c r="AL34" s="3"/>
      <c r="AM34" s="56"/>
      <c r="AN34" s="23"/>
      <c r="AO34" s="3"/>
      <c r="AP34" s="3"/>
      <c r="AQ34" s="3"/>
      <c r="AR34" s="3"/>
      <c r="AS34" s="3"/>
      <c r="AT34" s="3"/>
    </row>
    <row r="35" spans="4:46">
      <c r="S35" s="16"/>
      <c r="X35" s="16"/>
      <c r="Z35" s="16"/>
      <c r="AA35" s="16"/>
      <c r="AC35" s="16"/>
      <c r="AD35" s="16"/>
      <c r="AE35" s="16"/>
      <c r="AF35" s="3"/>
      <c r="AG35" s="3"/>
      <c r="AH35" s="3"/>
      <c r="AI35" s="16"/>
      <c r="AJ35" s="16"/>
      <c r="AK35" s="3"/>
      <c r="AL35" s="3"/>
      <c r="AM35" s="56"/>
      <c r="AN35" s="23"/>
      <c r="AO35" s="3"/>
      <c r="AP35" s="3"/>
      <c r="AQ35" s="3"/>
      <c r="AR35" s="3"/>
      <c r="AS35" s="3"/>
      <c r="AT35" s="3"/>
    </row>
    <row r="36" spans="4:46">
      <c r="S36" s="16"/>
      <c r="X36" s="16"/>
      <c r="Z36" s="16"/>
      <c r="AA36" s="16"/>
      <c r="AC36" s="16"/>
      <c r="AD36" s="16"/>
      <c r="AE36" s="16"/>
      <c r="AF36" s="3"/>
      <c r="AG36" s="3"/>
      <c r="AH36" s="3"/>
      <c r="AI36" s="16"/>
      <c r="AJ36" s="16"/>
      <c r="AK36" s="3"/>
      <c r="AL36" s="3"/>
      <c r="AM36" s="56"/>
      <c r="AN36" s="23"/>
      <c r="AO36" s="3"/>
      <c r="AP36" s="3"/>
      <c r="AQ36" s="3"/>
      <c r="AR36" s="3"/>
      <c r="AS36" s="3"/>
      <c r="AT36" s="3"/>
    </row>
    <row r="37" spans="4:46">
      <c r="S37" s="16"/>
      <c r="X37" s="16"/>
      <c r="Z37" s="16"/>
      <c r="AA37" s="16"/>
      <c r="AC37" s="16"/>
      <c r="AD37" s="16"/>
      <c r="AE37" s="16"/>
      <c r="AF37" s="3"/>
      <c r="AG37" s="3"/>
      <c r="AH37" s="3"/>
      <c r="AI37" s="16"/>
      <c r="AJ37" s="16"/>
      <c r="AK37" s="3"/>
      <c r="AL37" s="3"/>
      <c r="AM37" s="56"/>
      <c r="AN37" s="23"/>
      <c r="AO37" s="3"/>
      <c r="AP37" s="3"/>
      <c r="AQ37" s="3"/>
      <c r="AR37" s="3"/>
      <c r="AS37" s="3"/>
      <c r="AT37" s="3"/>
    </row>
    <row r="38" spans="4:46">
      <c r="S38" s="16"/>
      <c r="X38" s="16"/>
      <c r="Z38" s="16"/>
      <c r="AA38" s="16"/>
      <c r="AC38" s="16"/>
      <c r="AD38" s="16"/>
      <c r="AE38" s="16"/>
      <c r="AF38" s="3"/>
      <c r="AG38" s="3"/>
      <c r="AH38" s="3"/>
      <c r="AI38" s="16"/>
      <c r="AJ38" s="16"/>
      <c r="AK38" s="3"/>
      <c r="AL38" s="3"/>
      <c r="AM38" s="56"/>
      <c r="AN38" s="23"/>
      <c r="AO38" s="3"/>
      <c r="AP38" s="3"/>
      <c r="AQ38" s="3"/>
      <c r="AR38" s="3"/>
      <c r="AS38" s="3"/>
      <c r="AT38" s="3"/>
    </row>
    <row r="39" spans="4:46">
      <c r="S39" s="16"/>
      <c r="X39" s="16"/>
      <c r="Z39" s="16"/>
      <c r="AA39" s="16"/>
      <c r="AC39" s="16"/>
      <c r="AD39" s="16"/>
      <c r="AE39" s="16"/>
      <c r="AF39" s="3"/>
      <c r="AG39" s="3"/>
      <c r="AH39" s="3"/>
      <c r="AI39" s="16"/>
      <c r="AJ39" s="16"/>
      <c r="AK39" s="3"/>
      <c r="AL39" s="3"/>
      <c r="AM39" s="56"/>
      <c r="AN39" s="23"/>
      <c r="AO39" s="3"/>
      <c r="AP39" s="3"/>
      <c r="AQ39" s="3"/>
      <c r="AR39" s="3"/>
      <c r="AS39" s="3"/>
      <c r="AT39" s="3"/>
    </row>
    <row r="40" spans="4:46">
      <c r="S40" s="16"/>
      <c r="X40" s="16"/>
      <c r="Z40" s="16"/>
      <c r="AA40" s="16"/>
      <c r="AC40" s="16"/>
      <c r="AD40" s="16"/>
      <c r="AE40" s="16"/>
      <c r="AF40" s="3"/>
      <c r="AG40" s="3"/>
      <c r="AH40" s="3"/>
      <c r="AI40" s="16"/>
      <c r="AJ40" s="16"/>
      <c r="AK40" s="3"/>
      <c r="AL40" s="3"/>
      <c r="AM40" s="56"/>
      <c r="AN40" s="23"/>
      <c r="AO40" s="3"/>
      <c r="AP40" s="3"/>
      <c r="AQ40" s="3"/>
      <c r="AR40" s="3"/>
      <c r="AS40" s="3"/>
      <c r="AT40" s="3"/>
    </row>
    <row r="41" spans="4:46">
      <c r="S41" s="16"/>
      <c r="X41" s="16"/>
      <c r="Z41" s="16"/>
      <c r="AA41" s="16"/>
      <c r="AC41" s="16"/>
      <c r="AD41" s="16"/>
      <c r="AE41" s="16"/>
      <c r="AF41" s="3"/>
      <c r="AG41" s="3"/>
      <c r="AH41" s="3"/>
      <c r="AI41" s="16"/>
      <c r="AJ41" s="16"/>
      <c r="AK41" s="3"/>
      <c r="AL41" s="3"/>
      <c r="AM41" s="56"/>
      <c r="AN41" s="23"/>
      <c r="AO41" s="3"/>
      <c r="AP41" s="3"/>
      <c r="AQ41" s="3"/>
      <c r="AR41" s="3"/>
      <c r="AS41" s="3"/>
      <c r="AT41" s="3"/>
    </row>
    <row r="42" spans="4:46">
      <c r="S42" s="16"/>
      <c r="X42" s="16"/>
      <c r="Z42" s="16"/>
      <c r="AA42" s="16"/>
      <c r="AC42" s="16"/>
      <c r="AD42" s="16"/>
      <c r="AE42" s="16"/>
      <c r="AF42" s="3"/>
      <c r="AG42" s="3"/>
      <c r="AH42" s="3"/>
      <c r="AI42" s="16"/>
      <c r="AJ42" s="16"/>
      <c r="AK42" s="3"/>
      <c r="AL42" s="3"/>
      <c r="AM42" s="56"/>
      <c r="AN42" s="23"/>
      <c r="AO42" s="3"/>
      <c r="AP42" s="3"/>
      <c r="AQ42" s="3"/>
      <c r="AR42" s="3"/>
      <c r="AS42" s="3"/>
      <c r="AT42" s="3"/>
    </row>
    <row r="43" spans="4:46">
      <c r="S43" s="16"/>
      <c r="X43" s="16"/>
      <c r="Z43" s="16"/>
      <c r="AA43" s="16"/>
      <c r="AC43" s="16"/>
      <c r="AD43" s="16"/>
      <c r="AE43" s="16"/>
      <c r="AF43" s="3"/>
      <c r="AG43" s="3"/>
      <c r="AH43" s="3"/>
      <c r="AI43" s="16"/>
      <c r="AJ43" s="16"/>
      <c r="AK43" s="3"/>
      <c r="AL43" s="3"/>
      <c r="AM43" s="56"/>
      <c r="AN43" s="23"/>
      <c r="AO43" s="3"/>
      <c r="AP43" s="3"/>
      <c r="AQ43" s="3"/>
      <c r="AR43" s="3"/>
      <c r="AS43" s="3"/>
      <c r="AT43" s="3"/>
    </row>
    <row r="44" spans="4:46">
      <c r="S44" s="16"/>
      <c r="X44" s="16"/>
      <c r="Z44" s="16"/>
      <c r="AA44" s="16"/>
      <c r="AC44" s="16"/>
      <c r="AD44" s="16"/>
      <c r="AE44" s="16"/>
      <c r="AF44" s="3"/>
      <c r="AG44" s="3"/>
      <c r="AH44" s="3"/>
      <c r="AI44" s="16"/>
      <c r="AJ44" s="16"/>
      <c r="AK44" s="3"/>
      <c r="AL44" s="3"/>
      <c r="AM44" s="56"/>
      <c r="AN44" s="23"/>
      <c r="AO44" s="3"/>
      <c r="AP44" s="3"/>
      <c r="AQ44" s="3"/>
      <c r="AR44" s="3"/>
      <c r="AS44" s="3"/>
      <c r="AT44" s="3"/>
    </row>
    <row r="45" spans="4:46">
      <c r="S45" s="16"/>
      <c r="X45" s="16"/>
      <c r="Z45" s="16"/>
      <c r="AA45" s="16"/>
      <c r="AC45" s="16"/>
      <c r="AD45" s="16"/>
      <c r="AE45" s="16"/>
      <c r="AF45" s="3"/>
      <c r="AG45" s="3"/>
      <c r="AH45" s="3"/>
      <c r="AI45" s="16"/>
      <c r="AJ45" s="16"/>
      <c r="AK45" s="3"/>
      <c r="AL45" s="3"/>
      <c r="AM45" s="56"/>
      <c r="AN45" s="23"/>
      <c r="AO45" s="3"/>
      <c r="AP45" s="3"/>
      <c r="AQ45" s="3"/>
      <c r="AR45" s="3"/>
      <c r="AS45" s="3"/>
      <c r="AT45" s="3"/>
    </row>
    <row r="46" spans="4:46">
      <c r="S46" s="16"/>
      <c r="X46" s="16"/>
      <c r="Z46" s="16"/>
      <c r="AA46" s="16"/>
      <c r="AC46" s="16"/>
      <c r="AD46" s="16"/>
      <c r="AE46" s="16"/>
      <c r="AF46" s="3"/>
      <c r="AG46" s="3"/>
      <c r="AH46" s="3"/>
      <c r="AI46" s="16"/>
      <c r="AJ46" s="16"/>
      <c r="AK46" s="3"/>
      <c r="AL46" s="3"/>
      <c r="AM46" s="56"/>
      <c r="AN46" s="23"/>
      <c r="AO46" s="3"/>
      <c r="AP46" s="3"/>
      <c r="AQ46" s="3"/>
      <c r="AR46" s="3"/>
      <c r="AS46" s="3"/>
      <c r="AT46" s="3"/>
    </row>
    <row r="47" spans="4:46">
      <c r="S47" s="16"/>
      <c r="X47" s="16"/>
      <c r="Z47" s="16"/>
      <c r="AA47" s="16"/>
      <c r="AC47" s="16"/>
      <c r="AD47" s="16"/>
      <c r="AE47" s="16"/>
      <c r="AF47" s="3"/>
      <c r="AG47" s="3"/>
      <c r="AH47" s="3"/>
      <c r="AI47" s="16"/>
      <c r="AJ47" s="16"/>
      <c r="AK47" s="3"/>
      <c r="AL47" s="3"/>
      <c r="AM47" s="56"/>
      <c r="AN47" s="23"/>
      <c r="AO47" s="3"/>
      <c r="AP47" s="3"/>
      <c r="AQ47" s="3"/>
      <c r="AR47" s="3"/>
      <c r="AS47" s="3"/>
      <c r="AT47" s="3"/>
    </row>
    <row r="48" spans="4:46">
      <c r="S48" s="16"/>
      <c r="X48" s="16"/>
      <c r="Z48" s="16"/>
      <c r="AA48" s="16"/>
      <c r="AC48" s="16"/>
      <c r="AD48" s="16"/>
      <c r="AE48" s="16"/>
      <c r="AF48" s="3"/>
      <c r="AG48" s="3"/>
      <c r="AH48" s="3"/>
      <c r="AI48" s="16"/>
      <c r="AJ48" s="16"/>
      <c r="AK48" s="3"/>
      <c r="AL48" s="3"/>
      <c r="AM48" s="56"/>
      <c r="AN48" s="23"/>
      <c r="AO48" s="3"/>
      <c r="AP48" s="3"/>
      <c r="AQ48" s="3"/>
      <c r="AR48" s="3"/>
      <c r="AS48" s="3"/>
      <c r="AT48" s="3"/>
    </row>
    <row r="49" spans="19:46">
      <c r="S49" s="16"/>
      <c r="X49" s="16"/>
      <c r="Z49" s="16"/>
      <c r="AA49" s="16"/>
      <c r="AC49" s="16"/>
      <c r="AD49" s="16"/>
      <c r="AE49" s="16"/>
      <c r="AF49" s="3"/>
      <c r="AG49" s="3"/>
      <c r="AH49" s="3"/>
      <c r="AI49" s="16"/>
      <c r="AJ49" s="16"/>
      <c r="AK49" s="3"/>
      <c r="AL49" s="3"/>
      <c r="AM49" s="56"/>
      <c r="AN49" s="23"/>
      <c r="AO49" s="3"/>
      <c r="AP49" s="3"/>
      <c r="AQ49" s="3"/>
      <c r="AR49" s="3"/>
      <c r="AS49" s="3"/>
      <c r="AT49" s="3"/>
    </row>
    <row r="50" spans="19:46">
      <c r="S50" s="16"/>
      <c r="X50" s="16"/>
      <c r="Z50" s="16"/>
      <c r="AA50" s="16"/>
      <c r="AC50" s="16"/>
      <c r="AD50" s="16"/>
      <c r="AE50" s="16"/>
      <c r="AF50" s="3"/>
      <c r="AG50" s="3"/>
      <c r="AH50" s="3"/>
      <c r="AI50" s="16"/>
      <c r="AJ50" s="16"/>
      <c r="AK50" s="3"/>
      <c r="AL50" s="3"/>
      <c r="AM50" s="56"/>
      <c r="AN50" s="23"/>
      <c r="AO50" s="3"/>
      <c r="AP50" s="3"/>
      <c r="AQ50" s="3"/>
      <c r="AR50" s="3"/>
      <c r="AS50" s="3"/>
      <c r="AT50" s="3"/>
    </row>
    <row r="51" spans="19:46">
      <c r="S51" s="16"/>
      <c r="X51" s="16"/>
      <c r="Z51" s="16"/>
      <c r="AA51" s="16"/>
      <c r="AC51" s="16"/>
      <c r="AD51" s="16"/>
      <c r="AE51" s="16"/>
      <c r="AF51" s="3"/>
      <c r="AG51" s="3"/>
      <c r="AH51" s="3"/>
      <c r="AI51" s="16"/>
      <c r="AJ51" s="16"/>
      <c r="AK51" s="3"/>
      <c r="AL51" s="3"/>
      <c r="AM51" s="56"/>
      <c r="AN51" s="23"/>
      <c r="AO51" s="3"/>
      <c r="AP51" s="3"/>
      <c r="AQ51" s="3"/>
      <c r="AR51" s="3"/>
      <c r="AS51" s="3"/>
      <c r="AT51" s="3"/>
    </row>
    <row r="52" spans="19:46">
      <c r="S52" s="16"/>
      <c r="X52" s="16"/>
      <c r="Z52" s="16"/>
      <c r="AA52" s="16"/>
      <c r="AC52" s="16"/>
      <c r="AD52" s="16"/>
      <c r="AE52" s="16"/>
      <c r="AF52" s="3"/>
      <c r="AG52" s="3"/>
      <c r="AH52" s="3"/>
      <c r="AI52" s="16"/>
      <c r="AJ52" s="16"/>
      <c r="AK52" s="3"/>
      <c r="AL52" s="3"/>
      <c r="AM52" s="56"/>
      <c r="AN52" s="23"/>
      <c r="AO52" s="3"/>
      <c r="AP52" s="3"/>
      <c r="AQ52" s="3"/>
      <c r="AR52" s="3"/>
      <c r="AS52" s="3"/>
      <c r="AT52" s="3"/>
    </row>
    <row r="53" spans="19:46">
      <c r="S53" s="16"/>
      <c r="X53" s="16"/>
      <c r="Z53" s="16"/>
      <c r="AA53" s="16"/>
      <c r="AC53" s="16"/>
      <c r="AD53" s="16"/>
      <c r="AE53" s="16"/>
      <c r="AF53" s="3"/>
      <c r="AG53" s="3"/>
      <c r="AH53" s="3"/>
      <c r="AI53" s="16"/>
      <c r="AJ53" s="16"/>
      <c r="AK53" s="3"/>
      <c r="AL53" s="3"/>
      <c r="AM53" s="56"/>
      <c r="AN53" s="23"/>
      <c r="AO53" s="3"/>
      <c r="AP53" s="3"/>
      <c r="AQ53" s="3"/>
      <c r="AR53" s="3"/>
      <c r="AS53" s="3"/>
      <c r="AT53" s="3"/>
    </row>
    <row r="54" spans="19:46">
      <c r="S54" s="16"/>
      <c r="X54" s="16"/>
      <c r="Z54" s="16"/>
      <c r="AA54" s="16"/>
      <c r="AC54" s="16"/>
      <c r="AD54" s="16"/>
      <c r="AE54" s="16"/>
      <c r="AF54" s="3"/>
      <c r="AG54" s="3"/>
      <c r="AH54" s="3"/>
      <c r="AI54" s="16"/>
      <c r="AJ54" s="16"/>
      <c r="AK54" s="3"/>
      <c r="AL54" s="3"/>
      <c r="AM54" s="56"/>
      <c r="AN54" s="23"/>
      <c r="AO54" s="3"/>
      <c r="AP54" s="3"/>
      <c r="AQ54" s="3"/>
      <c r="AR54" s="3"/>
      <c r="AS54" s="3"/>
      <c r="AT54" s="3"/>
    </row>
    <row r="55" spans="19:46">
      <c r="S55" s="16"/>
      <c r="X55" s="16"/>
      <c r="Z55" s="16"/>
      <c r="AA55" s="16"/>
      <c r="AC55" s="16"/>
      <c r="AD55" s="16"/>
      <c r="AE55" s="16"/>
      <c r="AF55" s="3"/>
      <c r="AG55" s="3"/>
      <c r="AH55" s="3"/>
      <c r="AI55" s="16"/>
      <c r="AJ55" s="16"/>
      <c r="AK55" s="3"/>
      <c r="AL55" s="3"/>
      <c r="AM55" s="56"/>
      <c r="AN55" s="23"/>
      <c r="AO55" s="3"/>
      <c r="AP55" s="3"/>
      <c r="AQ55" s="3"/>
      <c r="AR55" s="3"/>
      <c r="AS55" s="3"/>
      <c r="AT55" s="3"/>
    </row>
    <row r="56" spans="19:46">
      <c r="S56" s="16"/>
      <c r="X56" s="16"/>
      <c r="Z56" s="16"/>
      <c r="AA56" s="16"/>
      <c r="AC56" s="16"/>
      <c r="AD56" s="16"/>
      <c r="AE56" s="16"/>
      <c r="AF56" s="3"/>
      <c r="AG56" s="3"/>
      <c r="AH56" s="3"/>
      <c r="AI56" s="16"/>
      <c r="AJ56" s="16"/>
      <c r="AK56" s="3"/>
      <c r="AL56" s="3"/>
      <c r="AM56" s="56"/>
      <c r="AN56" s="23"/>
      <c r="AO56" s="3"/>
      <c r="AP56" s="3"/>
      <c r="AQ56" s="3"/>
      <c r="AR56" s="3"/>
      <c r="AS56" s="3"/>
      <c r="AT56" s="3"/>
    </row>
    <row r="57" spans="19:46">
      <c r="S57" s="16"/>
      <c r="X57" s="16"/>
      <c r="Z57" s="16"/>
      <c r="AA57" s="16"/>
      <c r="AC57" s="16"/>
      <c r="AD57" s="16"/>
      <c r="AE57" s="16"/>
      <c r="AF57" s="3"/>
      <c r="AG57" s="3"/>
      <c r="AH57" s="3"/>
      <c r="AI57" s="16"/>
      <c r="AJ57" s="16"/>
      <c r="AK57" s="3"/>
      <c r="AL57" s="3"/>
      <c r="AM57" s="56"/>
      <c r="AN57" s="23"/>
      <c r="AO57" s="3"/>
      <c r="AP57" s="3"/>
      <c r="AQ57" s="3"/>
      <c r="AR57" s="3"/>
      <c r="AS57" s="3"/>
      <c r="AT57" s="3"/>
    </row>
    <row r="58" spans="19:46">
      <c r="S58" s="16"/>
      <c r="X58" s="16"/>
      <c r="Z58" s="16"/>
      <c r="AA58" s="16"/>
      <c r="AC58" s="16"/>
      <c r="AD58" s="16"/>
      <c r="AE58" s="16"/>
      <c r="AF58" s="3"/>
      <c r="AG58" s="3"/>
      <c r="AH58" s="3"/>
      <c r="AI58" s="16"/>
      <c r="AJ58" s="16"/>
      <c r="AK58" s="3"/>
      <c r="AL58" s="3"/>
      <c r="AM58" s="56"/>
      <c r="AN58" s="23"/>
      <c r="AO58" s="3"/>
      <c r="AP58" s="3"/>
      <c r="AQ58" s="3"/>
      <c r="AR58" s="3"/>
      <c r="AS58" s="3"/>
      <c r="AT58" s="3"/>
    </row>
    <row r="59" spans="19:46">
      <c r="S59" s="16"/>
      <c r="X59" s="16"/>
      <c r="Z59" s="16"/>
      <c r="AA59" s="16"/>
      <c r="AC59" s="16"/>
      <c r="AD59" s="16"/>
      <c r="AE59" s="16"/>
      <c r="AF59" s="3"/>
      <c r="AG59" s="3"/>
      <c r="AH59" s="3"/>
      <c r="AI59" s="16"/>
      <c r="AJ59" s="16"/>
      <c r="AK59" s="3"/>
      <c r="AL59" s="3"/>
      <c r="AM59" s="56"/>
      <c r="AN59" s="23"/>
      <c r="AO59" s="3"/>
      <c r="AP59" s="3"/>
      <c r="AQ59" s="3"/>
      <c r="AR59" s="3"/>
      <c r="AS59" s="3"/>
      <c r="AT59" s="3"/>
    </row>
    <row r="60" spans="19:46">
      <c r="S60" s="16"/>
      <c r="X60" s="16"/>
      <c r="Z60" s="16"/>
      <c r="AA60" s="16"/>
      <c r="AC60" s="16"/>
      <c r="AD60" s="16"/>
      <c r="AE60" s="16"/>
      <c r="AF60" s="3"/>
      <c r="AG60" s="3"/>
      <c r="AH60" s="3"/>
      <c r="AI60" s="16"/>
      <c r="AJ60" s="16"/>
      <c r="AK60" s="3"/>
      <c r="AL60" s="3"/>
      <c r="AM60" s="56"/>
      <c r="AN60" s="23"/>
      <c r="AO60" s="3"/>
      <c r="AP60" s="3"/>
      <c r="AQ60" s="3"/>
      <c r="AR60" s="3"/>
      <c r="AS60" s="3"/>
      <c r="AT60" s="3"/>
    </row>
    <row r="61" spans="19:46">
      <c r="S61" s="16"/>
      <c r="X61" s="16"/>
      <c r="Z61" s="16"/>
      <c r="AA61" s="16"/>
      <c r="AC61" s="16"/>
      <c r="AD61" s="16"/>
      <c r="AE61" s="16"/>
      <c r="AF61" s="3"/>
      <c r="AG61" s="3"/>
      <c r="AH61" s="3"/>
      <c r="AI61" s="16"/>
      <c r="AJ61" s="16"/>
      <c r="AK61" s="3"/>
      <c r="AL61" s="3"/>
      <c r="AM61" s="56"/>
      <c r="AN61" s="23"/>
      <c r="AO61" s="3"/>
      <c r="AP61" s="3"/>
      <c r="AQ61" s="3"/>
      <c r="AR61" s="3"/>
      <c r="AS61" s="3"/>
      <c r="AT61" s="3"/>
    </row>
    <row r="62" spans="19:46">
      <c r="S62" s="16"/>
      <c r="X62" s="16"/>
      <c r="Z62" s="16"/>
      <c r="AA62" s="16"/>
      <c r="AC62" s="16"/>
      <c r="AD62" s="16"/>
      <c r="AE62" s="16"/>
      <c r="AF62" s="3"/>
      <c r="AG62" s="3"/>
      <c r="AH62" s="3"/>
      <c r="AI62" s="16"/>
      <c r="AJ62" s="16"/>
      <c r="AK62" s="3"/>
      <c r="AL62" s="3"/>
      <c r="AM62" s="56"/>
      <c r="AN62" s="23"/>
      <c r="AO62" s="3"/>
      <c r="AP62" s="3"/>
      <c r="AQ62" s="3"/>
      <c r="AR62" s="3"/>
      <c r="AS62" s="3"/>
      <c r="AT62" s="3"/>
    </row>
    <row r="63" spans="19:46">
      <c r="S63" s="16"/>
      <c r="X63" s="16"/>
      <c r="Z63" s="16"/>
      <c r="AA63" s="16"/>
      <c r="AC63" s="16"/>
      <c r="AD63" s="16"/>
      <c r="AE63" s="16"/>
      <c r="AF63" s="3"/>
      <c r="AG63" s="3"/>
      <c r="AH63" s="3"/>
      <c r="AI63" s="16"/>
      <c r="AJ63" s="16"/>
      <c r="AK63" s="3"/>
      <c r="AL63" s="3"/>
      <c r="AM63" s="56"/>
      <c r="AN63" s="23"/>
      <c r="AO63" s="3"/>
      <c r="AP63" s="3"/>
      <c r="AQ63" s="3"/>
      <c r="AR63" s="3"/>
      <c r="AS63" s="3"/>
      <c r="AT63" s="3"/>
    </row>
    <row r="64" spans="19:46">
      <c r="S64" s="16"/>
      <c r="X64" s="16"/>
      <c r="Z64" s="16"/>
      <c r="AA64" s="16"/>
      <c r="AC64" s="16"/>
      <c r="AD64" s="16"/>
      <c r="AE64" s="16"/>
      <c r="AF64" s="3"/>
      <c r="AG64" s="3"/>
      <c r="AH64" s="3"/>
      <c r="AI64" s="16"/>
      <c r="AJ64" s="16"/>
      <c r="AK64" s="3"/>
      <c r="AL64" s="3"/>
      <c r="AM64" s="56"/>
      <c r="AN64" s="23"/>
      <c r="AO64" s="3"/>
      <c r="AP64" s="3"/>
      <c r="AQ64" s="3"/>
      <c r="AR64" s="3"/>
      <c r="AS64" s="3"/>
      <c r="AT64" s="3"/>
    </row>
    <row r="65" spans="19:46">
      <c r="S65" s="16"/>
      <c r="X65" s="16"/>
      <c r="Z65" s="16"/>
      <c r="AA65" s="16"/>
      <c r="AC65" s="16"/>
      <c r="AD65" s="16"/>
      <c r="AE65" s="16"/>
      <c r="AF65" s="3"/>
      <c r="AG65" s="3"/>
      <c r="AH65" s="3"/>
      <c r="AI65" s="16"/>
      <c r="AJ65" s="16"/>
      <c r="AK65" s="3"/>
      <c r="AL65" s="3"/>
      <c r="AM65" s="56"/>
      <c r="AN65" s="23"/>
      <c r="AO65" s="3"/>
      <c r="AP65" s="3"/>
      <c r="AQ65" s="3"/>
      <c r="AR65" s="3"/>
      <c r="AS65" s="3"/>
      <c r="AT65" s="3"/>
    </row>
    <row r="66" spans="19:46">
      <c r="S66" s="16"/>
      <c r="X66" s="16"/>
      <c r="Z66" s="16"/>
      <c r="AA66" s="16"/>
      <c r="AC66" s="16"/>
      <c r="AD66" s="16"/>
      <c r="AE66" s="16"/>
      <c r="AF66" s="3"/>
      <c r="AG66" s="3"/>
      <c r="AH66" s="3"/>
      <c r="AI66" s="16"/>
      <c r="AJ66" s="16"/>
      <c r="AK66" s="3"/>
      <c r="AL66" s="3"/>
      <c r="AM66" s="56"/>
      <c r="AN66" s="23"/>
      <c r="AO66" s="3"/>
      <c r="AP66" s="3"/>
      <c r="AQ66" s="3"/>
      <c r="AR66" s="3"/>
      <c r="AS66" s="3"/>
      <c r="AT66" s="3"/>
    </row>
    <row r="67" spans="19:46">
      <c r="S67" s="16"/>
      <c r="X67" s="16"/>
      <c r="Z67" s="16"/>
      <c r="AA67" s="16"/>
      <c r="AC67" s="16"/>
      <c r="AD67" s="16"/>
      <c r="AE67" s="16"/>
      <c r="AF67" s="3"/>
      <c r="AG67" s="3"/>
      <c r="AH67" s="3"/>
      <c r="AI67" s="16"/>
      <c r="AJ67" s="16"/>
      <c r="AK67" s="3"/>
      <c r="AL67" s="3"/>
      <c r="AM67" s="56"/>
      <c r="AN67" s="23"/>
      <c r="AO67" s="3"/>
      <c r="AP67" s="3"/>
      <c r="AQ67" s="3"/>
      <c r="AR67" s="3"/>
      <c r="AS67" s="3"/>
      <c r="AT67" s="3"/>
    </row>
    <row r="68" spans="19:46">
      <c r="S68" s="16"/>
      <c r="X68" s="16"/>
      <c r="Z68" s="16"/>
      <c r="AA68" s="16"/>
      <c r="AC68" s="16"/>
      <c r="AD68" s="16"/>
      <c r="AE68" s="16"/>
      <c r="AF68" s="3"/>
      <c r="AG68" s="3"/>
      <c r="AH68" s="3"/>
      <c r="AI68" s="16"/>
      <c r="AJ68" s="16"/>
      <c r="AK68" s="3"/>
      <c r="AL68" s="3"/>
      <c r="AM68" s="56"/>
      <c r="AN68" s="23"/>
      <c r="AO68" s="3"/>
      <c r="AP68" s="3"/>
      <c r="AQ68" s="3"/>
      <c r="AR68" s="3"/>
      <c r="AS68" s="3"/>
      <c r="AT68" s="3"/>
    </row>
    <row r="69" spans="19:46">
      <c r="S69" s="16"/>
      <c r="X69" s="16"/>
      <c r="Z69" s="16"/>
      <c r="AA69" s="16"/>
      <c r="AC69" s="16"/>
      <c r="AD69" s="16"/>
      <c r="AE69" s="16"/>
      <c r="AF69" s="3"/>
      <c r="AG69" s="3"/>
      <c r="AH69" s="3"/>
      <c r="AI69" s="16"/>
      <c r="AJ69" s="16"/>
      <c r="AK69" s="3"/>
      <c r="AL69" s="3"/>
      <c r="AM69" s="56"/>
      <c r="AN69" s="23"/>
      <c r="AO69" s="3"/>
      <c r="AP69" s="3"/>
      <c r="AQ69" s="3"/>
      <c r="AR69" s="3"/>
      <c r="AS69" s="3"/>
      <c r="AT69" s="3"/>
    </row>
    <row r="70" spans="19:46">
      <c r="S70" s="16"/>
      <c r="X70" s="16"/>
      <c r="Z70" s="16"/>
      <c r="AA70" s="16"/>
      <c r="AC70" s="16"/>
      <c r="AD70" s="16"/>
      <c r="AE70" s="16"/>
      <c r="AF70" s="3"/>
      <c r="AG70" s="3"/>
      <c r="AH70" s="3"/>
      <c r="AI70" s="16"/>
      <c r="AJ70" s="16"/>
      <c r="AK70" s="3"/>
      <c r="AL70" s="3"/>
      <c r="AM70" s="56"/>
      <c r="AN70" s="23"/>
      <c r="AO70" s="3"/>
      <c r="AP70" s="3"/>
      <c r="AQ70" s="3"/>
      <c r="AR70" s="3"/>
      <c r="AS70" s="3"/>
      <c r="AT70" s="3"/>
    </row>
    <row r="71" spans="19:46">
      <c r="S71" s="16"/>
      <c r="X71" s="16"/>
      <c r="Z71" s="16"/>
      <c r="AA71" s="16"/>
      <c r="AC71" s="16"/>
      <c r="AD71" s="16"/>
      <c r="AE71" s="16"/>
      <c r="AF71" s="3"/>
      <c r="AG71" s="3"/>
      <c r="AH71" s="3"/>
      <c r="AI71" s="16"/>
      <c r="AJ71" s="16"/>
      <c r="AK71" s="3"/>
      <c r="AL71" s="3"/>
      <c r="AM71" s="56"/>
      <c r="AN71" s="23"/>
      <c r="AO71" s="3"/>
      <c r="AP71" s="3"/>
      <c r="AQ71" s="3"/>
      <c r="AR71" s="3"/>
      <c r="AS71" s="3"/>
      <c r="AT71" s="3"/>
    </row>
    <row r="72" spans="19:46">
      <c r="S72" s="16"/>
      <c r="X72" s="16"/>
      <c r="Z72" s="16"/>
      <c r="AA72" s="16"/>
      <c r="AC72" s="16"/>
      <c r="AD72" s="16"/>
      <c r="AE72" s="16"/>
      <c r="AF72" s="3"/>
      <c r="AG72" s="3"/>
      <c r="AH72" s="3"/>
      <c r="AI72" s="16"/>
      <c r="AJ72" s="16"/>
      <c r="AK72" s="3"/>
      <c r="AL72" s="3"/>
      <c r="AM72" s="56"/>
      <c r="AN72" s="23"/>
      <c r="AO72" s="3"/>
      <c r="AP72" s="3"/>
      <c r="AQ72" s="3"/>
      <c r="AR72" s="3"/>
      <c r="AS72" s="3"/>
      <c r="AT72" s="3"/>
    </row>
    <row r="73" spans="19:46">
      <c r="S73" s="16"/>
      <c r="X73" s="16"/>
      <c r="Z73" s="16"/>
      <c r="AA73" s="16"/>
      <c r="AC73" s="16"/>
      <c r="AD73" s="16"/>
      <c r="AE73" s="16"/>
      <c r="AF73" s="3"/>
      <c r="AG73" s="3"/>
      <c r="AH73" s="3"/>
      <c r="AI73" s="16"/>
      <c r="AJ73" s="16"/>
      <c r="AK73" s="3"/>
      <c r="AL73" s="3"/>
      <c r="AM73" s="56"/>
      <c r="AN73" s="23"/>
      <c r="AO73" s="3"/>
      <c r="AP73" s="3"/>
      <c r="AQ73" s="3"/>
      <c r="AR73" s="3"/>
      <c r="AS73" s="3"/>
      <c r="AT73" s="3"/>
    </row>
    <row r="74" spans="19:46">
      <c r="S74" s="16"/>
      <c r="X74" s="16"/>
      <c r="Z74" s="16"/>
      <c r="AA74" s="16"/>
      <c r="AC74" s="16"/>
      <c r="AD74" s="16"/>
      <c r="AE74" s="16"/>
      <c r="AF74" s="3"/>
      <c r="AG74" s="3"/>
      <c r="AH74" s="3"/>
      <c r="AI74" s="16"/>
      <c r="AJ74" s="16"/>
      <c r="AK74" s="3"/>
      <c r="AL74" s="3"/>
      <c r="AM74" s="56"/>
      <c r="AN74" s="23"/>
      <c r="AO74" s="3"/>
      <c r="AP74" s="3"/>
      <c r="AQ74" s="3"/>
      <c r="AR74" s="3"/>
      <c r="AS74" s="3"/>
      <c r="AT74" s="3"/>
    </row>
    <row r="75" spans="19:46">
      <c r="S75" s="16"/>
      <c r="X75" s="16"/>
      <c r="Z75" s="16"/>
      <c r="AA75" s="16"/>
      <c r="AC75" s="16"/>
      <c r="AD75" s="16"/>
      <c r="AE75" s="16"/>
      <c r="AF75" s="3"/>
      <c r="AG75" s="3"/>
      <c r="AH75" s="3"/>
      <c r="AI75" s="16"/>
      <c r="AJ75" s="16"/>
      <c r="AK75" s="3"/>
      <c r="AL75" s="3"/>
      <c r="AM75" s="56"/>
      <c r="AN75" s="23"/>
      <c r="AO75" s="3"/>
      <c r="AP75" s="3"/>
      <c r="AQ75" s="3"/>
      <c r="AR75" s="3"/>
      <c r="AS75" s="3"/>
      <c r="AT75" s="3"/>
    </row>
    <row r="76" spans="19:46">
      <c r="S76" s="16"/>
      <c r="X76" s="16"/>
      <c r="Z76" s="16"/>
      <c r="AA76" s="16"/>
      <c r="AC76" s="16"/>
      <c r="AD76" s="16"/>
      <c r="AE76" s="16"/>
      <c r="AF76" s="3"/>
      <c r="AG76" s="3"/>
      <c r="AH76" s="3"/>
      <c r="AI76" s="16"/>
      <c r="AJ76" s="16"/>
      <c r="AK76" s="3"/>
      <c r="AL76" s="3"/>
      <c r="AM76" s="56"/>
      <c r="AN76" s="23"/>
      <c r="AO76" s="3"/>
      <c r="AP76" s="3"/>
      <c r="AQ76" s="3"/>
      <c r="AR76" s="3"/>
      <c r="AS76" s="3"/>
      <c r="AT76" s="3"/>
    </row>
    <row r="77" spans="19:46">
      <c r="S77" s="16"/>
      <c r="X77" s="16"/>
      <c r="Z77" s="16"/>
      <c r="AA77" s="16"/>
      <c r="AC77" s="16"/>
      <c r="AD77" s="16"/>
      <c r="AE77" s="16"/>
      <c r="AF77" s="3"/>
      <c r="AG77" s="3"/>
      <c r="AH77" s="3"/>
      <c r="AI77" s="16"/>
      <c r="AJ77" s="16"/>
      <c r="AK77" s="3"/>
      <c r="AL77" s="3"/>
      <c r="AM77" s="56"/>
      <c r="AN77" s="23"/>
      <c r="AO77" s="3"/>
      <c r="AP77" s="3"/>
      <c r="AQ77" s="3"/>
      <c r="AR77" s="3"/>
      <c r="AS77" s="3"/>
      <c r="AT77" s="3"/>
    </row>
    <row r="78" spans="19:46">
      <c r="S78" s="16"/>
      <c r="X78" s="16"/>
      <c r="Z78" s="16"/>
      <c r="AA78" s="16"/>
      <c r="AC78" s="16"/>
      <c r="AD78" s="16"/>
      <c r="AE78" s="16"/>
      <c r="AF78" s="3"/>
      <c r="AG78" s="3"/>
      <c r="AH78" s="3"/>
      <c r="AI78" s="16"/>
      <c r="AJ78" s="16"/>
      <c r="AK78" s="3"/>
      <c r="AL78" s="3"/>
      <c r="AM78" s="56"/>
      <c r="AN78" s="23"/>
      <c r="AO78" s="3"/>
      <c r="AP78" s="3"/>
      <c r="AQ78" s="3"/>
      <c r="AR78" s="3"/>
      <c r="AS78" s="3"/>
      <c r="AT78" s="3"/>
    </row>
    <row r="79" spans="19:46">
      <c r="S79" s="16"/>
      <c r="X79" s="16"/>
      <c r="Z79" s="16"/>
      <c r="AA79" s="16"/>
      <c r="AC79" s="16"/>
      <c r="AD79" s="16"/>
      <c r="AE79" s="16"/>
      <c r="AF79" s="3"/>
      <c r="AG79" s="3"/>
      <c r="AH79" s="3"/>
      <c r="AI79" s="16"/>
      <c r="AJ79" s="16"/>
      <c r="AK79" s="3"/>
      <c r="AL79" s="3"/>
      <c r="AM79" s="56"/>
      <c r="AN79" s="23"/>
      <c r="AO79" s="3"/>
      <c r="AP79" s="3"/>
      <c r="AQ79" s="3"/>
      <c r="AR79" s="3"/>
      <c r="AS79" s="3"/>
      <c r="AT79" s="3"/>
    </row>
    <row r="80" spans="19:46">
      <c r="S80" s="16"/>
      <c r="X80" s="16"/>
      <c r="Z80" s="16"/>
      <c r="AA80" s="16"/>
      <c r="AC80" s="16"/>
      <c r="AD80" s="16"/>
      <c r="AE80" s="16"/>
      <c r="AF80" s="3"/>
      <c r="AG80" s="3"/>
      <c r="AH80" s="3"/>
      <c r="AI80" s="16"/>
      <c r="AJ80" s="16"/>
      <c r="AK80" s="3"/>
      <c r="AL80" s="3"/>
      <c r="AM80" s="56"/>
      <c r="AN80" s="23"/>
      <c r="AO80" s="3"/>
      <c r="AP80" s="3"/>
      <c r="AQ80" s="3"/>
      <c r="AR80" s="3"/>
      <c r="AS80" s="3"/>
      <c r="AT80" s="3"/>
    </row>
    <row r="81" spans="19:48">
      <c r="S81" s="16"/>
      <c r="X81" s="16"/>
      <c r="Z81" s="16"/>
      <c r="AA81" s="16"/>
      <c r="AC81" s="16"/>
      <c r="AD81" s="16"/>
      <c r="AE81" s="16"/>
      <c r="AF81" s="3"/>
      <c r="AG81" s="3"/>
      <c r="AH81" s="3"/>
      <c r="AI81" s="16"/>
      <c r="AJ81" s="16"/>
      <c r="AK81" s="3"/>
      <c r="AL81" s="3"/>
      <c r="AM81" s="56"/>
      <c r="AN81" s="23"/>
      <c r="AO81" s="3"/>
      <c r="AP81" s="3"/>
      <c r="AQ81" s="3"/>
      <c r="AR81" s="3"/>
      <c r="AS81" s="3"/>
      <c r="AT81" s="3"/>
      <c r="AV81" s="23"/>
    </row>
    <row r="82" spans="19:48">
      <c r="S82" s="16"/>
      <c r="X82" s="16"/>
      <c r="Z82" s="16"/>
      <c r="AA82" s="16"/>
      <c r="AC82" s="16"/>
      <c r="AD82" s="16"/>
      <c r="AE82" s="16"/>
      <c r="AF82" s="3"/>
      <c r="AG82" s="3"/>
      <c r="AH82" s="3"/>
      <c r="AI82" s="16"/>
      <c r="AJ82" s="16"/>
      <c r="AK82" s="3"/>
      <c r="AL82" s="3"/>
      <c r="AM82" s="56"/>
      <c r="AN82" s="23"/>
      <c r="AO82" s="3"/>
      <c r="AP82" s="3"/>
      <c r="AQ82" s="3"/>
      <c r="AR82" s="3"/>
      <c r="AS82" s="3"/>
      <c r="AT82" s="3"/>
      <c r="AV82" s="23"/>
    </row>
    <row r="83" spans="19:48" ht="12.75" customHeight="1">
      <c r="S83" s="16"/>
      <c r="X83" s="16"/>
      <c r="Z83" s="16"/>
      <c r="AA83" s="16"/>
      <c r="AC83" s="16"/>
      <c r="AD83" s="16"/>
      <c r="AE83" s="16"/>
      <c r="AF83" s="3"/>
      <c r="AG83" s="3"/>
      <c r="AH83" s="3"/>
      <c r="AI83" s="16"/>
      <c r="AJ83" s="16"/>
      <c r="AK83" s="3"/>
      <c r="AL83" s="3"/>
      <c r="AM83" s="56"/>
      <c r="AN83" s="23"/>
      <c r="AO83" s="3"/>
      <c r="AP83" s="3"/>
      <c r="AQ83" s="3"/>
      <c r="AR83" s="3"/>
      <c r="AS83" s="3"/>
      <c r="AT83" s="3"/>
      <c r="AV83" s="23"/>
    </row>
    <row r="84" spans="19:48">
      <c r="S84" s="16"/>
      <c r="X84" s="16"/>
      <c r="Z84" s="16"/>
      <c r="AA84" s="16"/>
      <c r="AC84" s="16"/>
      <c r="AD84" s="16"/>
      <c r="AE84" s="16"/>
      <c r="AF84" s="3"/>
      <c r="AG84" s="3"/>
      <c r="AH84" s="3"/>
      <c r="AI84" s="16"/>
      <c r="AJ84" s="16"/>
      <c r="AK84" s="3"/>
      <c r="AL84" s="3"/>
      <c r="AM84" s="56"/>
      <c r="AN84" s="23"/>
      <c r="AO84" s="3"/>
      <c r="AP84" s="3"/>
      <c r="AQ84" s="3"/>
      <c r="AR84" s="3"/>
      <c r="AS84" s="3"/>
      <c r="AT84" s="3"/>
      <c r="AV84" s="23"/>
    </row>
    <row r="85" spans="19:48">
      <c r="S85" s="16"/>
      <c r="X85" s="16"/>
      <c r="Z85" s="16"/>
      <c r="AA85" s="16"/>
      <c r="AC85" s="16"/>
      <c r="AD85" s="16"/>
      <c r="AE85" s="16"/>
      <c r="AF85" s="3"/>
      <c r="AG85" s="3"/>
      <c r="AH85" s="3"/>
      <c r="AI85" s="16"/>
      <c r="AJ85" s="16"/>
      <c r="AK85" s="3"/>
      <c r="AL85" s="3"/>
      <c r="AM85" s="56"/>
      <c r="AN85" s="23"/>
      <c r="AO85" s="3"/>
      <c r="AP85" s="3"/>
      <c r="AQ85" s="3"/>
      <c r="AR85" s="3"/>
      <c r="AS85" s="3"/>
      <c r="AT85" s="3"/>
      <c r="AV85" s="23"/>
    </row>
    <row r="86" spans="19:48">
      <c r="S86" s="16"/>
      <c r="X86" s="16"/>
      <c r="Z86" s="16"/>
      <c r="AA86" s="16"/>
      <c r="AC86" s="16"/>
      <c r="AD86" s="16"/>
      <c r="AE86" s="16"/>
      <c r="AF86" s="3"/>
      <c r="AG86" s="3"/>
      <c r="AH86" s="3"/>
      <c r="AI86" s="16"/>
      <c r="AJ86" s="16"/>
      <c r="AK86" s="3"/>
      <c r="AL86" s="3"/>
      <c r="AM86" s="56"/>
      <c r="AN86" s="23"/>
      <c r="AO86" s="3"/>
      <c r="AP86" s="3"/>
      <c r="AQ86" s="3"/>
      <c r="AR86" s="3"/>
      <c r="AS86" s="3"/>
      <c r="AT86" s="3"/>
      <c r="AV86" s="23"/>
    </row>
    <row r="87" spans="19:48">
      <c r="S87" s="16"/>
      <c r="X87" s="16"/>
      <c r="Z87" s="16"/>
      <c r="AA87" s="16"/>
      <c r="AC87" s="16"/>
      <c r="AD87" s="16"/>
      <c r="AE87" s="16"/>
      <c r="AF87" s="3"/>
      <c r="AG87" s="3"/>
      <c r="AH87" s="3"/>
      <c r="AI87" s="16"/>
      <c r="AJ87" s="16"/>
      <c r="AK87" s="3"/>
      <c r="AL87" s="3"/>
      <c r="AM87" s="56"/>
      <c r="AN87" s="23"/>
      <c r="AO87" s="3"/>
      <c r="AP87" s="3"/>
      <c r="AQ87" s="3"/>
      <c r="AR87" s="3"/>
      <c r="AS87" s="3"/>
      <c r="AT87" s="3"/>
      <c r="AV87" s="23"/>
    </row>
    <row r="88" spans="19:48">
      <c r="S88" s="16"/>
      <c r="X88" s="16"/>
      <c r="Z88" s="16"/>
      <c r="AA88" s="16"/>
      <c r="AC88" s="16"/>
      <c r="AD88" s="16"/>
      <c r="AE88" s="16"/>
      <c r="AF88" s="3"/>
      <c r="AG88" s="3"/>
      <c r="AH88" s="3"/>
      <c r="AI88" s="16"/>
      <c r="AJ88" s="16"/>
      <c r="AK88" s="3"/>
      <c r="AL88" s="3"/>
      <c r="AM88" s="56"/>
      <c r="AN88" s="23"/>
      <c r="AO88" s="3"/>
      <c r="AP88" s="3"/>
      <c r="AQ88" s="3"/>
      <c r="AR88" s="3"/>
      <c r="AS88" s="3"/>
      <c r="AT88" s="3"/>
      <c r="AV88" s="23"/>
    </row>
    <row r="89" spans="19:48">
      <c r="S89" s="16"/>
      <c r="X89" s="16"/>
      <c r="Z89" s="16"/>
      <c r="AA89" s="16"/>
      <c r="AC89" s="16"/>
      <c r="AD89" s="16"/>
      <c r="AE89" s="16"/>
      <c r="AF89" s="3"/>
      <c r="AG89" s="3"/>
      <c r="AH89" s="3"/>
      <c r="AI89" s="16"/>
      <c r="AJ89" s="16"/>
      <c r="AK89" s="3"/>
      <c r="AL89" s="3"/>
      <c r="AM89" s="56"/>
      <c r="AN89" s="23"/>
      <c r="AO89" s="3"/>
      <c r="AP89" s="3"/>
      <c r="AQ89" s="3"/>
      <c r="AR89" s="3"/>
      <c r="AS89" s="3"/>
      <c r="AT89" s="3"/>
      <c r="AV89" s="23"/>
    </row>
    <row r="90" spans="19:48">
      <c r="S90" s="16"/>
      <c r="X90" s="16"/>
      <c r="Z90" s="16"/>
      <c r="AA90" s="16"/>
      <c r="AC90" s="16"/>
      <c r="AD90" s="16"/>
      <c r="AE90" s="16"/>
      <c r="AF90" s="3"/>
      <c r="AG90" s="3"/>
      <c r="AH90" s="3"/>
      <c r="AI90" s="16"/>
      <c r="AJ90" s="16"/>
      <c r="AK90" s="3"/>
      <c r="AL90" s="3"/>
      <c r="AM90" s="56"/>
      <c r="AN90" s="23"/>
      <c r="AO90" s="3"/>
      <c r="AP90" s="3"/>
      <c r="AQ90" s="3"/>
      <c r="AR90" s="3"/>
      <c r="AS90" s="3"/>
      <c r="AT90" s="3"/>
      <c r="AV90" s="23"/>
    </row>
    <row r="91" spans="19:48">
      <c r="S91" s="16"/>
      <c r="X91" s="16"/>
      <c r="Z91" s="16"/>
      <c r="AA91" s="16"/>
      <c r="AC91" s="16"/>
      <c r="AD91" s="16"/>
      <c r="AE91" s="16"/>
      <c r="AF91" s="3"/>
      <c r="AG91" s="3"/>
      <c r="AH91" s="3"/>
      <c r="AI91" s="16"/>
      <c r="AJ91" s="16"/>
      <c r="AK91" s="3"/>
      <c r="AL91" s="3"/>
      <c r="AM91" s="56"/>
      <c r="AN91" s="23"/>
      <c r="AO91" s="3"/>
      <c r="AP91" s="3"/>
      <c r="AQ91" s="3"/>
      <c r="AR91" s="3"/>
      <c r="AS91" s="3"/>
      <c r="AT91" s="3"/>
      <c r="AV91" s="23"/>
    </row>
    <row r="92" spans="19:48">
      <c r="S92" s="16"/>
      <c r="X92" s="16"/>
      <c r="Z92" s="16"/>
      <c r="AA92" s="16"/>
      <c r="AC92" s="16"/>
      <c r="AD92" s="16"/>
      <c r="AE92" s="16"/>
      <c r="AF92" s="3"/>
      <c r="AG92" s="3"/>
      <c r="AH92" s="3"/>
      <c r="AI92" s="16"/>
      <c r="AJ92" s="16"/>
      <c r="AK92" s="3"/>
      <c r="AL92" s="3"/>
      <c r="AM92" s="56"/>
      <c r="AN92" s="23"/>
      <c r="AO92" s="3"/>
      <c r="AP92" s="3"/>
      <c r="AQ92" s="3"/>
      <c r="AR92" s="3"/>
      <c r="AS92" s="3"/>
      <c r="AT92" s="3"/>
      <c r="AV92" s="23"/>
    </row>
    <row r="93" spans="19:48">
      <c r="S93" s="16"/>
      <c r="X93" s="16"/>
      <c r="Z93" s="16"/>
      <c r="AA93" s="16"/>
      <c r="AC93" s="16"/>
      <c r="AD93" s="16"/>
      <c r="AE93" s="16"/>
      <c r="AF93" s="3"/>
      <c r="AG93" s="3"/>
      <c r="AH93" s="3"/>
      <c r="AI93" s="16"/>
      <c r="AJ93" s="16"/>
      <c r="AK93" s="3"/>
      <c r="AL93" s="3"/>
      <c r="AM93" s="56"/>
      <c r="AN93" s="23"/>
      <c r="AO93" s="3"/>
      <c r="AP93" s="3"/>
      <c r="AQ93" s="3"/>
      <c r="AR93" s="3"/>
      <c r="AS93" s="3"/>
      <c r="AT93" s="3"/>
      <c r="AV93" s="23"/>
    </row>
    <row r="94" spans="19:48">
      <c r="S94" s="16"/>
      <c r="X94" s="16"/>
      <c r="Z94" s="16"/>
      <c r="AA94" s="16"/>
      <c r="AC94" s="16"/>
      <c r="AD94" s="16"/>
      <c r="AE94" s="16"/>
      <c r="AF94" s="3"/>
      <c r="AG94" s="3"/>
      <c r="AH94" s="3"/>
      <c r="AI94" s="16"/>
      <c r="AJ94" s="16"/>
      <c r="AK94" s="3"/>
      <c r="AL94" s="3"/>
      <c r="AM94" s="56"/>
      <c r="AN94" s="23"/>
      <c r="AO94" s="3"/>
      <c r="AP94" s="3"/>
      <c r="AQ94" s="3"/>
      <c r="AR94" s="3"/>
      <c r="AS94" s="3"/>
      <c r="AT94" s="3"/>
      <c r="AV94" s="23"/>
    </row>
    <row r="95" spans="19:48">
      <c r="S95" s="16"/>
      <c r="X95" s="16"/>
      <c r="Z95" s="16"/>
      <c r="AA95" s="16"/>
      <c r="AC95" s="16"/>
      <c r="AD95" s="16"/>
      <c r="AE95" s="16"/>
      <c r="AF95" s="3"/>
      <c r="AG95" s="3"/>
      <c r="AH95" s="3"/>
      <c r="AI95" s="16"/>
      <c r="AJ95" s="16"/>
      <c r="AK95" s="3"/>
      <c r="AL95" s="3"/>
      <c r="AM95" s="56"/>
      <c r="AN95" s="23"/>
      <c r="AO95" s="3"/>
      <c r="AP95" s="3"/>
      <c r="AQ95" s="3"/>
      <c r="AR95" s="3"/>
      <c r="AS95" s="3"/>
      <c r="AT95" s="3"/>
      <c r="AV95" s="23"/>
    </row>
    <row r="96" spans="19:48">
      <c r="S96" s="16"/>
      <c r="X96" s="16"/>
      <c r="Z96" s="16"/>
      <c r="AA96" s="16"/>
      <c r="AC96" s="16"/>
      <c r="AD96" s="16"/>
      <c r="AE96" s="16"/>
      <c r="AF96" s="3"/>
      <c r="AG96" s="3"/>
      <c r="AH96" s="3"/>
      <c r="AI96" s="16"/>
      <c r="AJ96" s="16"/>
      <c r="AK96" s="3"/>
      <c r="AL96" s="3"/>
      <c r="AM96" s="56"/>
      <c r="AN96" s="23"/>
      <c r="AO96" s="3"/>
      <c r="AP96" s="3"/>
      <c r="AQ96" s="3"/>
      <c r="AR96" s="3"/>
      <c r="AS96" s="3"/>
      <c r="AT96" s="3"/>
      <c r="AV96" s="23"/>
    </row>
    <row r="97" spans="19:48">
      <c r="S97" s="16"/>
      <c r="X97" s="16"/>
      <c r="Z97" s="16"/>
      <c r="AA97" s="16"/>
      <c r="AC97" s="16"/>
      <c r="AD97" s="16"/>
      <c r="AE97" s="16"/>
      <c r="AF97" s="3"/>
      <c r="AG97" s="3"/>
      <c r="AH97" s="3"/>
      <c r="AI97" s="16"/>
      <c r="AJ97" s="16"/>
      <c r="AK97" s="3"/>
      <c r="AL97" s="3"/>
      <c r="AM97" s="56"/>
      <c r="AN97" s="23"/>
      <c r="AO97" s="3"/>
      <c r="AP97" s="3"/>
      <c r="AQ97" s="3"/>
      <c r="AR97" s="3"/>
      <c r="AS97" s="3"/>
      <c r="AT97" s="3"/>
      <c r="AV97" s="23"/>
    </row>
    <row r="98" spans="19:48">
      <c r="S98" s="16"/>
      <c r="X98" s="16"/>
      <c r="Z98" s="16"/>
      <c r="AA98" s="16"/>
      <c r="AC98" s="16"/>
      <c r="AD98" s="16"/>
      <c r="AE98" s="16"/>
      <c r="AF98" s="3"/>
      <c r="AG98" s="3"/>
      <c r="AH98" s="3"/>
      <c r="AI98" s="16"/>
      <c r="AJ98" s="16"/>
      <c r="AK98" s="3"/>
      <c r="AL98" s="3"/>
      <c r="AM98" s="56"/>
      <c r="AN98" s="23"/>
      <c r="AO98" s="3"/>
      <c r="AP98" s="3"/>
      <c r="AQ98" s="3"/>
      <c r="AR98" s="3"/>
      <c r="AS98" s="3"/>
      <c r="AT98" s="3"/>
      <c r="AV98" s="23"/>
    </row>
    <row r="99" spans="19:48">
      <c r="S99" s="16"/>
      <c r="X99" s="16"/>
      <c r="Z99" s="16"/>
      <c r="AA99" s="16"/>
      <c r="AC99" s="16"/>
      <c r="AD99" s="16"/>
      <c r="AE99" s="16"/>
      <c r="AF99" s="3"/>
      <c r="AG99" s="3"/>
      <c r="AH99" s="3"/>
      <c r="AI99" s="16"/>
      <c r="AJ99" s="16"/>
      <c r="AK99" s="3"/>
      <c r="AL99" s="3"/>
      <c r="AM99" s="56"/>
      <c r="AN99" s="23"/>
      <c r="AO99" s="3"/>
      <c r="AP99" s="3"/>
      <c r="AQ99" s="3"/>
      <c r="AR99" s="3"/>
      <c r="AS99" s="3"/>
      <c r="AT99" s="3"/>
      <c r="AV99" s="23"/>
    </row>
    <row r="100" spans="19:48">
      <c r="S100" s="16"/>
      <c r="X100" s="16"/>
      <c r="Z100" s="16"/>
      <c r="AA100" s="16"/>
      <c r="AC100" s="16"/>
      <c r="AD100" s="16"/>
      <c r="AE100" s="16"/>
      <c r="AF100" s="3"/>
      <c r="AG100" s="3"/>
      <c r="AH100" s="3"/>
      <c r="AI100" s="16"/>
      <c r="AJ100" s="16"/>
      <c r="AK100" s="3"/>
      <c r="AL100" s="3"/>
      <c r="AM100" s="56"/>
      <c r="AN100" s="23"/>
      <c r="AO100" s="3"/>
      <c r="AP100" s="3"/>
      <c r="AQ100" s="3"/>
      <c r="AR100" s="3"/>
      <c r="AS100" s="3"/>
      <c r="AT100" s="3"/>
      <c r="AV100" s="23"/>
    </row>
    <row r="101" spans="19:48">
      <c r="S101" s="16"/>
      <c r="X101" s="16"/>
      <c r="Z101" s="16"/>
      <c r="AA101" s="16"/>
      <c r="AC101" s="16"/>
      <c r="AD101" s="16"/>
      <c r="AE101" s="16"/>
      <c r="AF101" s="3"/>
      <c r="AG101" s="3"/>
      <c r="AH101" s="3"/>
      <c r="AI101" s="16"/>
      <c r="AJ101" s="16"/>
      <c r="AK101" s="3"/>
      <c r="AL101" s="3"/>
      <c r="AM101" s="56"/>
      <c r="AN101" s="23"/>
      <c r="AO101" s="3"/>
      <c r="AP101" s="3"/>
      <c r="AQ101" s="3"/>
      <c r="AR101" s="3"/>
      <c r="AS101" s="3"/>
      <c r="AT101" s="3"/>
      <c r="AV101" s="23"/>
    </row>
    <row r="102" spans="19:48">
      <c r="S102" s="16"/>
      <c r="X102" s="16"/>
      <c r="Z102" s="16"/>
      <c r="AA102" s="16"/>
      <c r="AC102" s="16"/>
      <c r="AD102" s="16"/>
      <c r="AE102" s="16"/>
      <c r="AF102" s="3"/>
      <c r="AG102" s="3"/>
      <c r="AH102" s="3"/>
      <c r="AI102" s="16"/>
      <c r="AJ102" s="16"/>
      <c r="AK102" s="3"/>
      <c r="AL102" s="3"/>
      <c r="AM102" s="56"/>
      <c r="AN102" s="23"/>
      <c r="AO102" s="3"/>
      <c r="AP102" s="3"/>
      <c r="AQ102" s="3"/>
      <c r="AR102" s="3"/>
      <c r="AS102" s="3"/>
      <c r="AT102" s="3"/>
      <c r="AV102" s="23"/>
    </row>
    <row r="103" spans="19:48">
      <c r="S103" s="16"/>
      <c r="X103" s="16"/>
      <c r="Z103" s="16"/>
      <c r="AA103" s="16"/>
      <c r="AC103" s="16"/>
      <c r="AD103" s="16"/>
      <c r="AE103" s="16"/>
      <c r="AF103" s="3"/>
      <c r="AG103" s="3"/>
      <c r="AH103" s="3"/>
      <c r="AI103" s="16"/>
      <c r="AJ103" s="16"/>
      <c r="AK103" s="3"/>
      <c r="AL103" s="3"/>
      <c r="AM103" s="56"/>
      <c r="AN103" s="23"/>
      <c r="AO103" s="3"/>
      <c r="AP103" s="3"/>
      <c r="AQ103" s="3"/>
      <c r="AR103" s="3"/>
      <c r="AS103" s="3"/>
      <c r="AT103" s="3"/>
      <c r="AV103" s="23"/>
    </row>
    <row r="104" spans="19:48">
      <c r="S104" s="16"/>
      <c r="X104" s="16"/>
      <c r="Z104" s="16"/>
      <c r="AA104" s="16"/>
      <c r="AC104" s="16"/>
      <c r="AD104" s="16"/>
      <c r="AE104" s="16"/>
      <c r="AF104" s="3"/>
      <c r="AG104" s="3"/>
      <c r="AH104" s="3"/>
      <c r="AI104" s="16"/>
      <c r="AJ104" s="16"/>
      <c r="AK104" s="3"/>
      <c r="AL104" s="3"/>
      <c r="AM104" s="56"/>
      <c r="AN104" s="23"/>
      <c r="AO104" s="3"/>
      <c r="AP104" s="3"/>
      <c r="AQ104" s="3"/>
      <c r="AR104" s="3"/>
      <c r="AS104" s="3"/>
      <c r="AT104" s="3"/>
      <c r="AV104" s="23"/>
    </row>
    <row r="105" spans="19:48">
      <c r="S105" s="16"/>
      <c r="X105" s="16"/>
      <c r="Z105" s="16"/>
      <c r="AA105" s="16"/>
      <c r="AC105" s="16"/>
      <c r="AD105" s="16"/>
      <c r="AE105" s="16"/>
      <c r="AF105" s="3"/>
      <c r="AG105" s="3"/>
      <c r="AH105" s="3"/>
      <c r="AI105" s="16"/>
      <c r="AJ105" s="16"/>
      <c r="AK105" s="3"/>
      <c r="AL105" s="3"/>
      <c r="AM105" s="56"/>
      <c r="AN105" s="23"/>
      <c r="AO105" s="3"/>
      <c r="AP105" s="3"/>
      <c r="AQ105" s="3"/>
      <c r="AR105" s="3"/>
      <c r="AS105" s="3"/>
      <c r="AT105" s="3"/>
      <c r="AV105" s="23"/>
    </row>
    <row r="106" spans="19:48">
      <c r="S106" s="16"/>
      <c r="X106" s="16"/>
      <c r="Z106" s="16"/>
      <c r="AA106" s="16"/>
      <c r="AC106" s="16"/>
      <c r="AD106" s="16"/>
      <c r="AE106" s="16"/>
      <c r="AF106" s="3"/>
      <c r="AG106" s="3"/>
      <c r="AH106" s="3"/>
      <c r="AI106" s="16"/>
      <c r="AJ106" s="16"/>
      <c r="AK106" s="3"/>
      <c r="AL106" s="3"/>
      <c r="AM106" s="56"/>
      <c r="AN106" s="23"/>
      <c r="AO106" s="3"/>
      <c r="AP106" s="3"/>
      <c r="AQ106" s="3"/>
      <c r="AR106" s="3"/>
      <c r="AS106" s="3"/>
      <c r="AT106" s="3"/>
      <c r="AV106" s="23"/>
    </row>
    <row r="107" spans="19:48">
      <c r="S107" s="16"/>
      <c r="X107" s="16"/>
      <c r="Z107" s="16"/>
      <c r="AA107" s="16"/>
      <c r="AC107" s="16"/>
      <c r="AD107" s="16"/>
      <c r="AE107" s="16"/>
      <c r="AF107" s="3"/>
      <c r="AG107" s="3"/>
      <c r="AH107" s="3"/>
      <c r="AI107" s="16"/>
      <c r="AJ107" s="16"/>
      <c r="AK107" s="3"/>
      <c r="AL107" s="3"/>
      <c r="AM107" s="56"/>
      <c r="AN107" s="23"/>
      <c r="AO107" s="3"/>
      <c r="AP107" s="3"/>
      <c r="AQ107" s="3"/>
      <c r="AR107" s="3"/>
      <c r="AS107" s="3"/>
      <c r="AT107" s="3"/>
      <c r="AV107" s="23"/>
    </row>
    <row r="108" spans="19:48">
      <c r="S108" s="16"/>
      <c r="X108" s="16"/>
      <c r="Z108" s="16"/>
      <c r="AA108" s="16"/>
      <c r="AC108" s="16"/>
      <c r="AD108" s="16"/>
      <c r="AE108" s="16"/>
      <c r="AF108" s="3"/>
      <c r="AG108" s="3"/>
      <c r="AH108" s="3"/>
      <c r="AI108" s="16"/>
      <c r="AJ108" s="16"/>
      <c r="AK108" s="3"/>
      <c r="AL108" s="3"/>
      <c r="AM108" s="56"/>
      <c r="AN108" s="23"/>
      <c r="AO108" s="3"/>
      <c r="AP108" s="3"/>
      <c r="AQ108" s="3"/>
      <c r="AR108" s="3"/>
      <c r="AS108" s="3"/>
      <c r="AT108" s="3"/>
      <c r="AV108" s="23"/>
    </row>
    <row r="109" spans="19:48">
      <c r="S109" s="16"/>
      <c r="X109" s="16"/>
      <c r="Z109" s="16"/>
      <c r="AA109" s="16"/>
      <c r="AC109" s="16"/>
      <c r="AD109" s="16"/>
      <c r="AE109" s="16"/>
      <c r="AF109" s="3"/>
      <c r="AG109" s="3"/>
      <c r="AH109" s="3"/>
      <c r="AI109" s="16"/>
      <c r="AJ109" s="16"/>
      <c r="AK109" s="3"/>
      <c r="AL109" s="3"/>
      <c r="AM109" s="56"/>
      <c r="AN109" s="23"/>
      <c r="AO109" s="3"/>
      <c r="AP109" s="3"/>
      <c r="AQ109" s="3"/>
      <c r="AR109" s="3"/>
      <c r="AS109" s="3"/>
      <c r="AT109" s="3"/>
      <c r="AV109" s="23"/>
    </row>
    <row r="110" spans="19:48">
      <c r="S110" s="16"/>
      <c r="X110" s="16"/>
      <c r="Z110" s="16"/>
      <c r="AA110" s="16"/>
      <c r="AC110" s="16"/>
      <c r="AD110" s="16"/>
      <c r="AE110" s="16"/>
      <c r="AF110" s="3"/>
      <c r="AG110" s="3"/>
      <c r="AH110" s="3"/>
      <c r="AI110" s="16"/>
      <c r="AJ110" s="16"/>
      <c r="AK110" s="3"/>
      <c r="AL110" s="3"/>
      <c r="AM110" s="56"/>
      <c r="AN110" s="23"/>
      <c r="AO110" s="3"/>
      <c r="AP110" s="3"/>
      <c r="AQ110" s="3"/>
      <c r="AR110" s="3"/>
      <c r="AS110" s="3"/>
      <c r="AT110" s="3"/>
      <c r="AV110" s="23"/>
    </row>
    <row r="111" spans="19:48">
      <c r="S111" s="16"/>
      <c r="X111" s="16"/>
      <c r="Z111" s="16"/>
      <c r="AA111" s="16"/>
      <c r="AC111" s="16"/>
      <c r="AD111" s="16"/>
      <c r="AE111" s="16"/>
      <c r="AF111" s="3"/>
      <c r="AG111" s="3"/>
      <c r="AH111" s="3"/>
      <c r="AI111" s="16"/>
      <c r="AJ111" s="16"/>
      <c r="AK111" s="3"/>
      <c r="AL111" s="3"/>
      <c r="AM111" s="56"/>
      <c r="AN111" s="23"/>
      <c r="AO111" s="3"/>
      <c r="AP111" s="3"/>
      <c r="AQ111" s="3"/>
      <c r="AR111" s="3"/>
      <c r="AS111" s="3"/>
      <c r="AT111" s="3"/>
      <c r="AV111" s="23"/>
    </row>
    <row r="112" spans="19:48">
      <c r="S112" s="16"/>
      <c r="X112" s="16"/>
      <c r="Z112" s="16"/>
      <c r="AA112" s="16"/>
      <c r="AC112" s="16"/>
      <c r="AD112" s="16"/>
      <c r="AE112" s="16"/>
      <c r="AF112" s="3"/>
      <c r="AG112" s="3"/>
      <c r="AH112" s="3"/>
      <c r="AI112" s="16"/>
      <c r="AJ112" s="16"/>
      <c r="AK112" s="3"/>
      <c r="AL112" s="3"/>
      <c r="AM112" s="56"/>
      <c r="AN112" s="23"/>
      <c r="AO112" s="3"/>
      <c r="AP112" s="3"/>
      <c r="AQ112" s="3"/>
      <c r="AR112" s="3"/>
      <c r="AS112" s="3"/>
      <c r="AT112" s="3"/>
      <c r="AV112" s="23"/>
    </row>
    <row r="113" spans="19:48">
      <c r="S113" s="16"/>
      <c r="X113" s="16"/>
      <c r="Z113" s="16"/>
      <c r="AA113" s="16"/>
      <c r="AC113" s="16"/>
      <c r="AD113" s="16"/>
      <c r="AE113" s="16"/>
      <c r="AF113" s="3"/>
      <c r="AG113" s="3"/>
      <c r="AH113" s="3"/>
      <c r="AI113" s="16"/>
      <c r="AJ113" s="16"/>
      <c r="AK113" s="3"/>
      <c r="AL113" s="3"/>
      <c r="AM113" s="56"/>
      <c r="AN113" s="23"/>
      <c r="AO113" s="3"/>
      <c r="AP113" s="3"/>
      <c r="AQ113" s="3"/>
      <c r="AR113" s="3"/>
      <c r="AS113" s="3"/>
      <c r="AT113" s="3"/>
      <c r="AV113" s="23"/>
    </row>
    <row r="114" spans="19:48">
      <c r="S114" s="16"/>
      <c r="X114" s="16"/>
      <c r="Z114" s="16"/>
      <c r="AA114" s="16"/>
      <c r="AC114" s="16"/>
      <c r="AD114" s="16"/>
      <c r="AE114" s="16"/>
      <c r="AF114" s="3"/>
      <c r="AG114" s="3"/>
      <c r="AH114" s="3"/>
      <c r="AI114" s="16"/>
      <c r="AJ114" s="16"/>
      <c r="AK114" s="3"/>
      <c r="AL114" s="3"/>
      <c r="AM114" s="56"/>
      <c r="AN114" s="23"/>
      <c r="AO114" s="3"/>
      <c r="AP114" s="3"/>
      <c r="AQ114" s="3"/>
      <c r="AR114" s="3"/>
      <c r="AS114" s="3"/>
      <c r="AT114" s="3"/>
      <c r="AV114" s="23"/>
    </row>
    <row r="115" spans="19:48">
      <c r="S115" s="16"/>
      <c r="X115" s="16"/>
      <c r="Z115" s="16"/>
      <c r="AA115" s="16"/>
      <c r="AC115" s="16"/>
      <c r="AD115" s="16"/>
      <c r="AE115" s="16"/>
      <c r="AF115" s="3"/>
      <c r="AG115" s="3"/>
      <c r="AH115" s="3"/>
      <c r="AI115" s="16"/>
      <c r="AJ115" s="16"/>
      <c r="AK115" s="3"/>
      <c r="AL115" s="3"/>
      <c r="AM115" s="56"/>
      <c r="AN115" s="23"/>
      <c r="AO115" s="3"/>
      <c r="AP115" s="3"/>
      <c r="AQ115" s="3"/>
      <c r="AR115" s="3"/>
      <c r="AS115" s="3"/>
      <c r="AT115" s="3"/>
      <c r="AV115" s="23"/>
    </row>
    <row r="116" spans="19:48">
      <c r="S116" s="16"/>
      <c r="X116" s="16"/>
      <c r="Z116" s="16"/>
      <c r="AA116" s="16"/>
      <c r="AC116" s="16"/>
      <c r="AD116" s="16"/>
      <c r="AE116" s="16"/>
      <c r="AF116" s="3"/>
      <c r="AG116" s="3"/>
      <c r="AH116" s="3"/>
      <c r="AI116" s="16"/>
      <c r="AJ116" s="16"/>
      <c r="AK116" s="3"/>
      <c r="AL116" s="3"/>
      <c r="AM116" s="56"/>
      <c r="AN116" s="23"/>
      <c r="AO116" s="3"/>
      <c r="AP116" s="3"/>
      <c r="AQ116" s="3"/>
      <c r="AR116" s="3"/>
      <c r="AS116" s="3"/>
      <c r="AT116" s="3"/>
      <c r="AV116" s="23"/>
    </row>
    <row r="117" spans="19:48">
      <c r="S117" s="16"/>
      <c r="X117" s="16"/>
      <c r="Z117" s="16"/>
      <c r="AA117" s="16"/>
      <c r="AC117" s="16"/>
      <c r="AD117" s="16"/>
      <c r="AE117" s="16"/>
      <c r="AF117" s="3"/>
      <c r="AG117" s="3"/>
      <c r="AH117" s="3"/>
      <c r="AI117" s="16"/>
      <c r="AJ117" s="16"/>
      <c r="AK117" s="3"/>
      <c r="AL117" s="3"/>
      <c r="AM117" s="56"/>
      <c r="AN117" s="23"/>
      <c r="AO117" s="3"/>
      <c r="AP117" s="3"/>
      <c r="AQ117" s="3"/>
      <c r="AR117" s="3"/>
      <c r="AS117" s="3"/>
      <c r="AT117" s="3"/>
      <c r="AV117" s="23"/>
    </row>
    <row r="118" spans="19:48">
      <c r="S118" s="16"/>
      <c r="X118" s="16"/>
      <c r="Z118" s="16"/>
      <c r="AA118" s="16"/>
      <c r="AC118" s="16"/>
      <c r="AD118" s="16"/>
      <c r="AE118" s="16"/>
      <c r="AF118" s="3"/>
      <c r="AG118" s="3"/>
      <c r="AH118" s="3"/>
      <c r="AI118" s="16"/>
      <c r="AJ118" s="16"/>
      <c r="AK118" s="3"/>
      <c r="AL118" s="3"/>
      <c r="AM118" s="56"/>
      <c r="AN118" s="23"/>
      <c r="AO118" s="3"/>
      <c r="AP118" s="3"/>
      <c r="AQ118" s="3"/>
      <c r="AR118" s="3"/>
      <c r="AS118" s="3"/>
      <c r="AT118" s="3"/>
      <c r="AV118" s="23"/>
    </row>
    <row r="119" spans="19:48">
      <c r="S119" s="16"/>
      <c r="X119" s="16"/>
      <c r="Z119" s="16"/>
      <c r="AA119" s="16"/>
      <c r="AC119" s="16"/>
      <c r="AD119" s="16"/>
      <c r="AE119" s="16"/>
      <c r="AF119" s="3"/>
      <c r="AG119" s="3"/>
      <c r="AH119" s="3"/>
      <c r="AI119" s="16"/>
      <c r="AJ119" s="16"/>
      <c r="AK119" s="3"/>
      <c r="AL119" s="3"/>
      <c r="AM119" s="56"/>
      <c r="AN119" s="23"/>
      <c r="AO119" s="3"/>
      <c r="AP119" s="3"/>
      <c r="AQ119" s="3"/>
      <c r="AR119" s="3"/>
      <c r="AS119" s="3"/>
      <c r="AT119" s="3"/>
      <c r="AV119" s="23"/>
    </row>
    <row r="120" spans="19:48">
      <c r="S120" s="16"/>
      <c r="X120" s="16"/>
      <c r="Z120" s="16"/>
      <c r="AA120" s="16"/>
      <c r="AC120" s="16"/>
      <c r="AD120" s="16"/>
      <c r="AE120" s="16"/>
      <c r="AF120" s="3"/>
      <c r="AG120" s="3"/>
      <c r="AH120" s="3"/>
      <c r="AI120" s="16"/>
      <c r="AJ120" s="16"/>
      <c r="AK120" s="3"/>
      <c r="AL120" s="3"/>
      <c r="AM120" s="56"/>
      <c r="AN120" s="23"/>
      <c r="AO120" s="3"/>
      <c r="AP120" s="3"/>
      <c r="AQ120" s="3"/>
      <c r="AR120" s="3"/>
      <c r="AS120" s="3"/>
      <c r="AT120" s="3"/>
      <c r="AV120" s="23"/>
    </row>
    <row r="121" spans="19:48">
      <c r="S121" s="16"/>
      <c r="X121" s="16"/>
      <c r="Z121" s="16"/>
      <c r="AA121" s="16"/>
      <c r="AC121" s="16"/>
      <c r="AD121" s="16"/>
      <c r="AE121" s="16"/>
      <c r="AF121" s="3"/>
      <c r="AG121" s="3"/>
      <c r="AH121" s="3"/>
      <c r="AI121" s="16"/>
      <c r="AJ121" s="16"/>
      <c r="AK121" s="3"/>
      <c r="AL121" s="3"/>
      <c r="AM121" s="56"/>
      <c r="AN121" s="23"/>
      <c r="AO121" s="3"/>
      <c r="AP121" s="3"/>
      <c r="AQ121" s="3"/>
      <c r="AR121" s="3"/>
      <c r="AS121" s="3"/>
      <c r="AT121" s="3"/>
      <c r="AV121" s="23"/>
    </row>
    <row r="122" spans="19:48">
      <c r="S122" s="16"/>
      <c r="X122" s="16"/>
      <c r="Z122" s="16"/>
      <c r="AA122" s="16"/>
      <c r="AC122" s="16"/>
      <c r="AD122" s="16"/>
      <c r="AE122" s="16"/>
      <c r="AF122" s="3"/>
      <c r="AG122" s="3"/>
      <c r="AH122" s="3"/>
      <c r="AI122" s="16"/>
      <c r="AJ122" s="16"/>
      <c r="AK122" s="3"/>
      <c r="AL122" s="3"/>
      <c r="AM122" s="56"/>
      <c r="AN122" s="23"/>
      <c r="AO122" s="3"/>
      <c r="AP122" s="3"/>
      <c r="AQ122" s="3"/>
      <c r="AR122" s="3"/>
      <c r="AS122" s="3"/>
      <c r="AT122" s="3"/>
      <c r="AV122" s="23"/>
    </row>
    <row r="123" spans="19:48">
      <c r="S123" s="16"/>
      <c r="X123" s="16"/>
      <c r="Z123" s="16"/>
      <c r="AA123" s="16"/>
      <c r="AC123" s="16"/>
      <c r="AD123" s="16"/>
      <c r="AE123" s="16"/>
      <c r="AF123" s="3"/>
      <c r="AG123" s="3"/>
      <c r="AH123" s="3"/>
      <c r="AI123" s="16"/>
      <c r="AJ123" s="16"/>
      <c r="AK123" s="3"/>
      <c r="AL123" s="3"/>
      <c r="AM123" s="56"/>
      <c r="AN123" s="23"/>
      <c r="AO123" s="3"/>
      <c r="AP123" s="3"/>
      <c r="AQ123" s="3"/>
      <c r="AR123" s="3"/>
      <c r="AS123" s="3"/>
      <c r="AT123" s="3"/>
      <c r="AV123" s="23"/>
    </row>
    <row r="124" spans="19:48">
      <c r="S124" s="16"/>
      <c r="X124" s="16"/>
      <c r="Z124" s="16"/>
      <c r="AA124" s="16"/>
      <c r="AC124" s="16"/>
      <c r="AD124" s="16"/>
      <c r="AE124" s="16"/>
      <c r="AF124" s="3"/>
      <c r="AG124" s="3"/>
      <c r="AH124" s="3"/>
      <c r="AI124" s="16"/>
      <c r="AJ124" s="16"/>
      <c r="AK124" s="3"/>
      <c r="AL124" s="3"/>
      <c r="AM124" s="56"/>
      <c r="AN124" s="23"/>
      <c r="AO124" s="3"/>
      <c r="AP124" s="3"/>
      <c r="AQ124" s="3"/>
      <c r="AR124" s="3"/>
      <c r="AS124" s="3"/>
      <c r="AT124" s="3"/>
      <c r="AV124" s="23"/>
    </row>
    <row r="125" spans="19:48">
      <c r="S125" s="16"/>
      <c r="X125" s="16"/>
      <c r="Z125" s="16"/>
      <c r="AA125" s="16"/>
      <c r="AC125" s="16"/>
      <c r="AD125" s="16"/>
      <c r="AE125" s="16"/>
      <c r="AF125" s="3"/>
      <c r="AG125" s="3"/>
      <c r="AH125" s="3"/>
      <c r="AI125" s="16"/>
      <c r="AJ125" s="16"/>
      <c r="AK125" s="3"/>
      <c r="AL125" s="3"/>
      <c r="AM125" s="56"/>
      <c r="AN125" s="23"/>
      <c r="AO125" s="3"/>
      <c r="AP125" s="3"/>
      <c r="AQ125" s="3"/>
      <c r="AR125" s="3"/>
      <c r="AS125" s="3"/>
      <c r="AT125" s="3"/>
      <c r="AV125" s="23"/>
    </row>
    <row r="126" spans="19:48">
      <c r="S126" s="16"/>
      <c r="X126" s="16"/>
      <c r="Z126" s="16"/>
      <c r="AA126" s="16"/>
      <c r="AC126" s="16"/>
      <c r="AD126" s="16"/>
      <c r="AE126" s="16"/>
      <c r="AF126" s="3"/>
      <c r="AG126" s="3"/>
      <c r="AH126" s="3"/>
      <c r="AI126" s="16"/>
      <c r="AJ126" s="16"/>
      <c r="AK126" s="3"/>
      <c r="AL126" s="3"/>
      <c r="AM126" s="56"/>
      <c r="AN126" s="23"/>
      <c r="AO126" s="3"/>
      <c r="AP126" s="3"/>
      <c r="AQ126" s="3"/>
      <c r="AR126" s="3"/>
      <c r="AS126" s="3"/>
      <c r="AT126" s="3"/>
      <c r="AV126" s="23"/>
    </row>
    <row r="127" spans="19:48">
      <c r="S127" s="16"/>
      <c r="X127" s="16"/>
      <c r="Z127" s="16"/>
      <c r="AA127" s="16"/>
      <c r="AC127" s="16"/>
      <c r="AD127" s="16"/>
      <c r="AE127" s="16"/>
      <c r="AF127" s="3"/>
      <c r="AG127" s="3"/>
      <c r="AH127" s="3"/>
      <c r="AI127" s="16"/>
      <c r="AJ127" s="16"/>
      <c r="AK127" s="3"/>
      <c r="AL127" s="3"/>
      <c r="AM127" s="56"/>
      <c r="AN127" s="23"/>
      <c r="AO127" s="3"/>
      <c r="AP127" s="3"/>
      <c r="AQ127" s="3"/>
      <c r="AR127" s="3"/>
      <c r="AS127" s="3"/>
      <c r="AT127" s="3"/>
      <c r="AV127" s="23"/>
    </row>
    <row r="128" spans="19:48">
      <c r="S128" s="16"/>
      <c r="X128" s="16"/>
      <c r="Z128" s="16"/>
      <c r="AA128" s="16"/>
      <c r="AC128" s="16"/>
      <c r="AD128" s="16"/>
      <c r="AE128" s="16"/>
      <c r="AF128" s="3"/>
      <c r="AG128" s="3"/>
      <c r="AH128" s="3"/>
      <c r="AI128" s="16"/>
      <c r="AJ128" s="16"/>
      <c r="AK128" s="3"/>
      <c r="AL128" s="3"/>
      <c r="AM128" s="56"/>
      <c r="AN128" s="23"/>
      <c r="AO128" s="3"/>
      <c r="AP128" s="3"/>
      <c r="AQ128" s="3"/>
      <c r="AR128" s="3"/>
      <c r="AS128" s="3"/>
      <c r="AT128" s="3"/>
      <c r="AV128" s="23"/>
    </row>
    <row r="129" spans="13:48">
      <c r="S129" s="16"/>
      <c r="X129" s="16"/>
      <c r="Z129" s="16"/>
      <c r="AA129" s="16"/>
      <c r="AC129" s="16"/>
      <c r="AD129" s="16"/>
      <c r="AE129" s="16"/>
      <c r="AF129" s="3"/>
      <c r="AG129" s="3"/>
      <c r="AH129" s="3"/>
      <c r="AI129" s="16"/>
      <c r="AJ129" s="16"/>
      <c r="AK129" s="3"/>
      <c r="AL129" s="3"/>
      <c r="AM129" s="56"/>
      <c r="AN129" s="23"/>
      <c r="AO129" s="3"/>
      <c r="AP129" s="3"/>
      <c r="AQ129" s="3"/>
      <c r="AR129" s="3"/>
      <c r="AS129" s="3"/>
      <c r="AT129" s="3"/>
      <c r="AV129" s="23"/>
    </row>
    <row r="130" spans="13:48">
      <c r="S130" s="16"/>
      <c r="X130" s="16"/>
      <c r="Z130" s="16"/>
      <c r="AA130" s="16"/>
      <c r="AC130" s="16"/>
      <c r="AD130" s="16"/>
      <c r="AE130" s="16"/>
      <c r="AF130" s="3"/>
      <c r="AG130" s="3"/>
      <c r="AH130" s="3"/>
      <c r="AI130" s="16"/>
      <c r="AJ130" s="16"/>
      <c r="AK130" s="3"/>
      <c r="AL130" s="3"/>
      <c r="AM130" s="56"/>
      <c r="AN130" s="3"/>
      <c r="AO130" s="3"/>
      <c r="AP130" s="3"/>
      <c r="AQ130" s="3"/>
      <c r="AR130" s="3"/>
      <c r="AS130" s="3"/>
      <c r="AT130" s="3"/>
      <c r="AV130" s="23"/>
    </row>
    <row r="131" spans="13:48">
      <c r="S131" s="16"/>
      <c r="X131" s="16"/>
      <c r="Z131" s="16"/>
      <c r="AA131" s="16"/>
      <c r="AC131" s="16"/>
      <c r="AD131" s="16"/>
      <c r="AE131" s="16"/>
      <c r="AF131" s="3"/>
      <c r="AG131" s="3"/>
      <c r="AH131" s="3"/>
      <c r="AI131" s="16"/>
      <c r="AJ131" s="16"/>
      <c r="AK131" s="3"/>
      <c r="AL131" s="3"/>
      <c r="AM131" s="56"/>
      <c r="AN131" s="3"/>
      <c r="AO131" s="3"/>
      <c r="AP131" s="3"/>
      <c r="AQ131" s="3"/>
      <c r="AR131" s="3"/>
      <c r="AS131" s="3"/>
      <c r="AT131" s="3"/>
      <c r="AV131" s="23"/>
    </row>
    <row r="132" spans="13:48">
      <c r="S132" s="16"/>
      <c r="X132" s="16"/>
      <c r="Z132" s="16"/>
      <c r="AA132" s="16"/>
      <c r="AC132" s="16"/>
      <c r="AD132" s="16"/>
      <c r="AE132" s="16"/>
      <c r="AF132" s="3"/>
      <c r="AG132" s="3"/>
      <c r="AH132" s="3"/>
      <c r="AI132" s="16"/>
      <c r="AJ132" s="16"/>
      <c r="AK132" s="3"/>
      <c r="AL132" s="3"/>
      <c r="AM132" s="56"/>
      <c r="AN132" s="3"/>
      <c r="AO132" s="3"/>
      <c r="AP132" s="3"/>
      <c r="AQ132" s="3"/>
      <c r="AR132" s="3"/>
      <c r="AS132" s="3"/>
      <c r="AT132" s="3"/>
      <c r="AV132" s="23"/>
    </row>
    <row r="133" spans="13:48">
      <c r="M133" s="174"/>
      <c r="S133" s="16"/>
      <c r="V133" s="20"/>
      <c r="X133" s="16"/>
      <c r="Z133" s="16"/>
      <c r="AA133" s="16"/>
      <c r="AC133" s="16"/>
      <c r="AD133" s="16"/>
      <c r="AE133" s="16"/>
      <c r="AF133" s="3"/>
      <c r="AG133" s="3"/>
      <c r="AH133" s="3"/>
      <c r="AI133" s="16"/>
      <c r="AJ133" s="16"/>
      <c r="AK133" s="3"/>
      <c r="AL133" s="3"/>
      <c r="AM133" s="56"/>
      <c r="AN133" s="3"/>
      <c r="AO133" s="3"/>
      <c r="AP133" s="3"/>
      <c r="AQ133" s="3"/>
      <c r="AR133" s="3"/>
      <c r="AS133" s="3"/>
      <c r="AT133" s="3"/>
      <c r="AU133" s="23"/>
      <c r="AV133" s="23"/>
    </row>
    <row r="134" spans="13:48">
      <c r="M134" s="174"/>
      <c r="S134" s="16"/>
      <c r="V134" s="20"/>
      <c r="X134" s="16"/>
      <c r="Z134" s="16"/>
      <c r="AA134" s="16"/>
      <c r="AC134" s="16"/>
      <c r="AD134" s="16"/>
      <c r="AE134" s="16"/>
      <c r="AF134" s="3"/>
      <c r="AG134" s="3"/>
      <c r="AH134" s="3"/>
      <c r="AI134" s="16"/>
      <c r="AJ134" s="16"/>
      <c r="AK134" s="3"/>
      <c r="AL134" s="3"/>
      <c r="AM134" s="56"/>
      <c r="AN134" s="3"/>
      <c r="AO134" s="3"/>
      <c r="AP134" s="3"/>
      <c r="AQ134" s="3"/>
      <c r="AR134" s="3"/>
      <c r="AS134" s="3"/>
      <c r="AT134" s="3"/>
      <c r="AU134" s="23"/>
      <c r="AV134" s="23"/>
    </row>
    <row r="135" spans="13:48">
      <c r="M135" s="174"/>
      <c r="S135" s="16"/>
      <c r="V135" s="20"/>
      <c r="X135" s="16"/>
      <c r="Z135" s="16"/>
      <c r="AA135" s="16"/>
      <c r="AC135" s="16"/>
      <c r="AD135" s="16"/>
      <c r="AE135" s="16"/>
      <c r="AF135" s="3"/>
      <c r="AG135" s="3"/>
      <c r="AH135" s="3"/>
      <c r="AI135" s="16"/>
      <c r="AJ135" s="16"/>
      <c r="AK135" s="3"/>
      <c r="AL135" s="3"/>
      <c r="AM135" s="56"/>
      <c r="AN135" s="3"/>
      <c r="AO135" s="3"/>
      <c r="AP135" s="3"/>
      <c r="AQ135" s="3"/>
      <c r="AR135" s="3"/>
      <c r="AS135" s="3"/>
      <c r="AT135" s="3"/>
      <c r="AU135" s="23"/>
      <c r="AV135" s="23"/>
    </row>
    <row r="136" spans="13:48">
      <c r="M136" s="174"/>
      <c r="S136" s="16"/>
      <c r="V136" s="20"/>
      <c r="X136" s="16"/>
      <c r="Z136" s="16"/>
      <c r="AA136" s="16"/>
      <c r="AC136" s="16"/>
      <c r="AD136" s="16"/>
      <c r="AE136" s="16"/>
      <c r="AF136" s="3"/>
      <c r="AG136" s="3"/>
      <c r="AH136" s="3"/>
      <c r="AI136" s="16"/>
      <c r="AJ136" s="16"/>
      <c r="AK136" s="3"/>
      <c r="AL136" s="3"/>
      <c r="AM136" s="56"/>
      <c r="AN136" s="3"/>
      <c r="AO136" s="3"/>
      <c r="AP136" s="3"/>
      <c r="AQ136" s="3"/>
      <c r="AR136" s="3"/>
      <c r="AS136" s="3"/>
      <c r="AT136" s="3"/>
      <c r="AU136" s="23"/>
      <c r="AV136" s="23"/>
    </row>
    <row r="137" spans="13:48">
      <c r="M137" s="174"/>
      <c r="S137" s="16"/>
      <c r="V137" s="20"/>
      <c r="X137" s="16"/>
      <c r="Z137" s="16"/>
      <c r="AA137" s="16"/>
      <c r="AC137" s="16"/>
      <c r="AD137" s="16"/>
      <c r="AE137" s="16"/>
      <c r="AF137" s="3"/>
      <c r="AG137" s="3"/>
      <c r="AH137" s="3"/>
      <c r="AI137" s="16"/>
      <c r="AJ137" s="16"/>
      <c r="AK137" s="3"/>
      <c r="AL137" s="3"/>
      <c r="AM137" s="56"/>
      <c r="AN137" s="3"/>
      <c r="AO137" s="3"/>
      <c r="AP137" s="3"/>
      <c r="AQ137" s="3"/>
      <c r="AR137" s="3"/>
      <c r="AS137" s="3"/>
      <c r="AT137" s="3"/>
      <c r="AU137" s="23"/>
      <c r="AV137" s="23"/>
    </row>
    <row r="138" spans="13:48">
      <c r="M138" s="174"/>
      <c r="S138" s="16"/>
      <c r="V138" s="20"/>
      <c r="X138" s="16"/>
      <c r="Z138" s="16"/>
      <c r="AA138" s="16"/>
      <c r="AC138" s="16"/>
      <c r="AD138" s="16"/>
      <c r="AE138" s="16"/>
      <c r="AF138" s="3"/>
      <c r="AG138" s="3"/>
      <c r="AH138" s="3"/>
      <c r="AI138" s="16"/>
      <c r="AJ138" s="16"/>
      <c r="AK138" s="3"/>
      <c r="AL138" s="3"/>
      <c r="AM138" s="56"/>
      <c r="AN138" s="3"/>
      <c r="AO138" s="3"/>
      <c r="AP138" s="3"/>
      <c r="AQ138" s="3"/>
      <c r="AR138" s="3"/>
      <c r="AS138" s="3"/>
      <c r="AT138" s="3"/>
      <c r="AU138" s="23"/>
      <c r="AV138" s="23"/>
    </row>
    <row r="139" spans="13:48">
      <c r="M139" s="174"/>
      <c r="S139" s="16"/>
      <c r="V139" s="20"/>
      <c r="X139" s="16"/>
      <c r="Z139" s="16"/>
      <c r="AA139" s="16"/>
      <c r="AC139" s="16"/>
      <c r="AD139" s="16"/>
      <c r="AE139" s="16"/>
      <c r="AF139" s="3"/>
      <c r="AG139" s="3"/>
      <c r="AH139" s="3"/>
      <c r="AI139" s="16"/>
      <c r="AJ139" s="16"/>
      <c r="AK139" s="3"/>
      <c r="AL139" s="3"/>
      <c r="AM139" s="56"/>
      <c r="AN139" s="3"/>
      <c r="AO139" s="3"/>
      <c r="AP139" s="3"/>
      <c r="AQ139" s="3"/>
      <c r="AR139" s="3"/>
      <c r="AS139" s="3"/>
      <c r="AT139" s="3"/>
      <c r="AU139" s="23"/>
      <c r="AV139" s="23"/>
    </row>
    <row r="140" spans="13:48">
      <c r="M140" s="174"/>
      <c r="S140" s="16"/>
      <c r="V140" s="20"/>
      <c r="X140" s="16"/>
      <c r="Z140" s="16"/>
      <c r="AA140" s="16"/>
      <c r="AC140" s="16"/>
      <c r="AD140" s="16"/>
      <c r="AE140" s="16"/>
      <c r="AF140" s="3"/>
      <c r="AG140" s="3"/>
      <c r="AH140" s="3"/>
      <c r="AI140" s="16"/>
      <c r="AJ140" s="16"/>
      <c r="AK140" s="3"/>
      <c r="AL140" s="3"/>
      <c r="AM140" s="56"/>
      <c r="AN140" s="3"/>
      <c r="AO140" s="3"/>
      <c r="AP140" s="3"/>
      <c r="AQ140" s="3"/>
      <c r="AR140" s="3"/>
      <c r="AS140" s="3"/>
      <c r="AT140" s="3"/>
      <c r="AU140" s="23"/>
      <c r="AV140" s="23"/>
    </row>
    <row r="141" spans="13:48">
      <c r="M141" s="174"/>
      <c r="S141" s="16"/>
      <c r="V141" s="20"/>
      <c r="X141" s="16"/>
      <c r="Z141" s="16"/>
      <c r="AA141" s="16"/>
      <c r="AC141" s="16"/>
      <c r="AD141" s="16"/>
      <c r="AE141" s="16"/>
      <c r="AF141" s="3"/>
      <c r="AG141" s="3"/>
      <c r="AH141" s="3"/>
      <c r="AI141" s="16"/>
      <c r="AJ141" s="16"/>
      <c r="AK141" s="3"/>
      <c r="AL141" s="3"/>
      <c r="AM141" s="56"/>
      <c r="AN141" s="3"/>
      <c r="AO141" s="3"/>
      <c r="AP141" s="3"/>
      <c r="AQ141" s="3"/>
      <c r="AR141" s="3"/>
      <c r="AS141" s="3"/>
      <c r="AT141" s="3"/>
      <c r="AU141" s="23"/>
      <c r="AV141" s="23"/>
    </row>
    <row r="142" spans="13:48">
      <c r="M142" s="174"/>
      <c r="S142" s="16"/>
      <c r="V142" s="20"/>
      <c r="X142" s="16"/>
      <c r="Z142" s="16"/>
      <c r="AA142" s="16"/>
      <c r="AC142" s="16"/>
      <c r="AD142" s="16"/>
      <c r="AE142" s="16"/>
      <c r="AF142" s="3"/>
      <c r="AG142" s="3"/>
      <c r="AH142" s="3"/>
      <c r="AI142" s="16"/>
      <c r="AJ142" s="16"/>
      <c r="AK142" s="3"/>
      <c r="AL142" s="3"/>
      <c r="AM142" s="56"/>
      <c r="AN142" s="3"/>
      <c r="AO142" s="3"/>
      <c r="AP142" s="3"/>
      <c r="AQ142" s="3"/>
      <c r="AR142" s="3"/>
      <c r="AS142" s="3"/>
      <c r="AT142" s="3"/>
      <c r="AU142" s="23"/>
      <c r="AV142" s="23"/>
    </row>
    <row r="143" spans="13:48">
      <c r="M143" s="174"/>
      <c r="S143" s="16"/>
      <c r="V143" s="20"/>
      <c r="X143" s="16"/>
      <c r="Z143" s="16"/>
      <c r="AA143" s="16"/>
      <c r="AC143" s="16"/>
      <c r="AD143" s="16"/>
      <c r="AE143" s="16"/>
      <c r="AF143" s="3"/>
      <c r="AG143" s="3"/>
      <c r="AH143" s="3"/>
      <c r="AI143" s="16"/>
      <c r="AJ143" s="16"/>
      <c r="AK143" s="3"/>
      <c r="AL143" s="3"/>
      <c r="AM143" s="56"/>
      <c r="AN143" s="3"/>
      <c r="AO143" s="3"/>
      <c r="AP143" s="3"/>
      <c r="AQ143" s="3"/>
      <c r="AR143" s="3"/>
      <c r="AS143" s="3"/>
      <c r="AT143" s="3"/>
      <c r="AU143" s="23"/>
      <c r="AV143" s="23"/>
    </row>
    <row r="144" spans="13:48">
      <c r="M144" s="174"/>
      <c r="S144" s="16"/>
      <c r="V144" s="20"/>
      <c r="X144" s="16"/>
      <c r="Z144" s="16"/>
      <c r="AA144" s="16"/>
      <c r="AC144" s="16"/>
      <c r="AD144" s="16"/>
      <c r="AE144" s="16"/>
      <c r="AF144" s="3"/>
      <c r="AG144" s="3"/>
      <c r="AH144" s="3"/>
      <c r="AI144" s="16"/>
      <c r="AJ144" s="16"/>
      <c r="AK144" s="3"/>
      <c r="AL144" s="3"/>
      <c r="AM144" s="56"/>
      <c r="AN144" s="3"/>
      <c r="AO144" s="3"/>
      <c r="AP144" s="3"/>
      <c r="AQ144" s="3"/>
      <c r="AR144" s="3"/>
      <c r="AS144" s="3"/>
      <c r="AT144" s="3"/>
      <c r="AU144" s="23"/>
      <c r="AV144" s="23"/>
    </row>
    <row r="145" spans="13:48">
      <c r="M145" s="174"/>
      <c r="S145" s="16"/>
      <c r="V145" s="20"/>
      <c r="X145" s="16"/>
      <c r="Z145" s="16"/>
      <c r="AA145" s="16"/>
      <c r="AC145" s="16"/>
      <c r="AD145" s="16"/>
      <c r="AE145" s="16"/>
      <c r="AF145" s="3"/>
      <c r="AG145" s="3"/>
      <c r="AH145" s="3"/>
      <c r="AI145" s="16"/>
      <c r="AJ145" s="16"/>
      <c r="AK145" s="3"/>
      <c r="AL145" s="3"/>
      <c r="AM145" s="56"/>
      <c r="AN145" s="3"/>
      <c r="AO145" s="3"/>
      <c r="AP145" s="3"/>
      <c r="AQ145" s="3"/>
      <c r="AR145" s="3"/>
      <c r="AS145" s="3"/>
      <c r="AT145" s="3"/>
      <c r="AU145" s="23"/>
      <c r="AV145" s="23"/>
    </row>
    <row r="146" spans="13:48">
      <c r="M146" s="174"/>
      <c r="S146" s="16"/>
      <c r="V146" s="20"/>
      <c r="X146" s="16"/>
      <c r="Z146" s="16"/>
      <c r="AA146" s="16"/>
      <c r="AC146" s="16"/>
      <c r="AD146" s="16"/>
      <c r="AE146" s="16"/>
      <c r="AF146" s="3"/>
      <c r="AG146" s="3"/>
      <c r="AH146" s="3"/>
      <c r="AI146" s="16"/>
      <c r="AJ146" s="16"/>
      <c r="AK146" s="3"/>
      <c r="AL146" s="3"/>
      <c r="AM146" s="56"/>
      <c r="AN146" s="3"/>
      <c r="AO146" s="3"/>
      <c r="AP146" s="3"/>
      <c r="AQ146" s="3"/>
      <c r="AR146" s="3"/>
      <c r="AS146" s="3"/>
      <c r="AT146" s="3"/>
      <c r="AU146" s="23"/>
      <c r="AV146" s="23"/>
    </row>
    <row r="147" spans="13:48">
      <c r="M147" s="174"/>
      <c r="S147" s="16"/>
      <c r="V147" s="20"/>
      <c r="X147" s="16"/>
      <c r="Z147" s="16"/>
      <c r="AA147" s="16"/>
      <c r="AC147" s="16"/>
      <c r="AD147" s="16"/>
      <c r="AE147" s="16"/>
      <c r="AF147" s="3"/>
      <c r="AG147" s="3"/>
      <c r="AH147" s="3"/>
      <c r="AI147" s="16"/>
      <c r="AJ147" s="16"/>
      <c r="AK147" s="3"/>
      <c r="AL147" s="3"/>
      <c r="AM147" s="56"/>
      <c r="AN147" s="3"/>
      <c r="AO147" s="3"/>
      <c r="AP147" s="3"/>
      <c r="AQ147" s="3"/>
      <c r="AR147" s="3"/>
      <c r="AS147" s="3"/>
      <c r="AT147" s="3"/>
      <c r="AU147" s="23"/>
      <c r="AV147" s="23"/>
    </row>
    <row r="148" spans="13:48">
      <c r="M148" s="174"/>
      <c r="S148" s="16"/>
      <c r="V148" s="20"/>
      <c r="X148" s="16"/>
      <c r="Z148" s="16"/>
      <c r="AA148" s="16"/>
      <c r="AC148" s="16"/>
      <c r="AD148" s="16"/>
      <c r="AE148" s="16"/>
      <c r="AF148" s="3"/>
      <c r="AG148" s="3"/>
      <c r="AH148" s="3"/>
      <c r="AI148" s="16"/>
      <c r="AJ148" s="16"/>
      <c r="AK148" s="3"/>
      <c r="AL148" s="3"/>
      <c r="AM148" s="56"/>
      <c r="AN148" s="3"/>
      <c r="AO148" s="3"/>
      <c r="AP148" s="3"/>
      <c r="AQ148" s="3"/>
      <c r="AR148" s="3"/>
      <c r="AS148" s="3"/>
      <c r="AT148" s="3"/>
      <c r="AU148" s="23"/>
      <c r="AV148" s="23"/>
    </row>
    <row r="149" spans="13:48">
      <c r="M149" s="174"/>
      <c r="S149" s="16"/>
      <c r="V149" s="20"/>
      <c r="X149" s="16"/>
      <c r="Z149" s="16"/>
      <c r="AA149" s="16"/>
      <c r="AC149" s="16"/>
      <c r="AD149" s="16"/>
      <c r="AE149" s="16"/>
      <c r="AF149" s="3"/>
      <c r="AG149" s="3"/>
      <c r="AH149" s="3"/>
      <c r="AI149" s="16"/>
      <c r="AJ149" s="16"/>
      <c r="AK149" s="3"/>
      <c r="AL149" s="3"/>
      <c r="AM149" s="56"/>
      <c r="AN149" s="3"/>
      <c r="AO149" s="3"/>
      <c r="AP149" s="3"/>
      <c r="AQ149" s="3"/>
      <c r="AR149" s="3"/>
      <c r="AS149" s="3"/>
      <c r="AT149" s="3"/>
      <c r="AU149" s="23"/>
      <c r="AV149" s="23"/>
    </row>
    <row r="150" spans="13:48">
      <c r="M150" s="174"/>
      <c r="S150" s="16"/>
      <c r="V150" s="20"/>
      <c r="X150" s="16"/>
      <c r="Z150" s="16"/>
      <c r="AA150" s="16"/>
      <c r="AC150" s="16"/>
      <c r="AD150" s="16"/>
      <c r="AE150" s="16"/>
      <c r="AF150" s="3"/>
      <c r="AG150" s="3"/>
      <c r="AH150" s="3"/>
      <c r="AI150" s="16"/>
      <c r="AJ150" s="16"/>
      <c r="AK150" s="3"/>
      <c r="AL150" s="3"/>
      <c r="AM150" s="56"/>
      <c r="AN150" s="3"/>
      <c r="AO150" s="3"/>
      <c r="AP150" s="3"/>
      <c r="AQ150" s="3"/>
      <c r="AR150" s="3"/>
      <c r="AS150" s="3"/>
      <c r="AT150" s="3"/>
      <c r="AU150" s="23"/>
      <c r="AV150" s="23"/>
    </row>
    <row r="151" spans="13:48">
      <c r="M151" s="174"/>
      <c r="S151" s="16"/>
      <c r="V151" s="20"/>
      <c r="X151" s="16"/>
      <c r="Z151" s="16"/>
      <c r="AA151" s="16"/>
      <c r="AC151" s="16"/>
      <c r="AD151" s="16"/>
      <c r="AE151" s="16"/>
      <c r="AF151" s="3"/>
      <c r="AG151" s="3"/>
      <c r="AH151" s="3"/>
      <c r="AI151" s="16"/>
      <c r="AJ151" s="16"/>
      <c r="AK151" s="3"/>
      <c r="AL151" s="3"/>
      <c r="AM151" s="56"/>
      <c r="AN151" s="3"/>
      <c r="AO151" s="3"/>
      <c r="AP151" s="3"/>
      <c r="AQ151" s="3"/>
      <c r="AR151" s="3"/>
      <c r="AS151" s="3"/>
      <c r="AT151" s="3"/>
      <c r="AU151" s="23"/>
      <c r="AV151" s="23"/>
    </row>
    <row r="152" spans="13:48">
      <c r="M152" s="174"/>
      <c r="S152" s="16"/>
      <c r="V152" s="20"/>
      <c r="X152" s="16"/>
      <c r="Z152" s="16"/>
      <c r="AA152" s="16"/>
      <c r="AC152" s="16"/>
      <c r="AD152" s="16"/>
      <c r="AE152" s="16"/>
      <c r="AF152" s="3"/>
      <c r="AG152" s="3"/>
      <c r="AH152" s="3"/>
      <c r="AI152" s="16"/>
      <c r="AJ152" s="16"/>
      <c r="AK152" s="3"/>
      <c r="AL152" s="3"/>
      <c r="AM152" s="56"/>
      <c r="AN152" s="3"/>
      <c r="AO152" s="3"/>
      <c r="AP152" s="3"/>
      <c r="AQ152" s="3"/>
      <c r="AR152" s="3"/>
      <c r="AS152" s="3"/>
      <c r="AT152" s="3"/>
      <c r="AU152" s="23"/>
      <c r="AV152" s="23"/>
    </row>
    <row r="153" spans="13:48">
      <c r="M153" s="174"/>
      <c r="S153" s="16"/>
      <c r="V153" s="20"/>
      <c r="X153" s="16"/>
      <c r="Z153" s="16"/>
      <c r="AA153" s="16"/>
      <c r="AC153" s="16"/>
      <c r="AD153" s="16"/>
      <c r="AE153" s="16"/>
      <c r="AF153" s="3"/>
      <c r="AG153" s="3"/>
      <c r="AH153" s="3"/>
      <c r="AI153" s="16"/>
      <c r="AJ153" s="16"/>
      <c r="AK153" s="3"/>
      <c r="AL153" s="3"/>
      <c r="AM153" s="56"/>
      <c r="AN153" s="3"/>
      <c r="AO153" s="3"/>
      <c r="AP153" s="3"/>
      <c r="AQ153" s="3"/>
      <c r="AR153" s="3"/>
      <c r="AS153" s="3"/>
      <c r="AT153" s="3"/>
      <c r="AU153" s="23"/>
      <c r="AV153" s="23"/>
    </row>
    <row r="154" spans="13:48">
      <c r="M154" s="174"/>
      <c r="S154" s="16"/>
      <c r="V154" s="20"/>
      <c r="X154" s="16"/>
      <c r="Z154" s="16"/>
      <c r="AA154" s="16"/>
      <c r="AC154" s="16"/>
      <c r="AD154" s="16"/>
      <c r="AE154" s="16"/>
      <c r="AF154" s="3"/>
      <c r="AG154" s="3"/>
      <c r="AH154" s="3"/>
      <c r="AI154" s="16"/>
      <c r="AJ154" s="16"/>
      <c r="AK154" s="3"/>
      <c r="AL154" s="3"/>
      <c r="AM154" s="56"/>
      <c r="AN154" s="3"/>
      <c r="AO154" s="3"/>
      <c r="AP154" s="3"/>
      <c r="AQ154" s="3"/>
      <c r="AR154" s="3"/>
      <c r="AS154" s="3"/>
      <c r="AT154" s="3"/>
      <c r="AU154" s="23"/>
      <c r="AV154" s="23"/>
    </row>
    <row r="155" spans="13:48">
      <c r="M155" s="174"/>
      <c r="S155" s="16"/>
      <c r="V155" s="20"/>
      <c r="X155" s="16"/>
      <c r="Z155" s="16"/>
      <c r="AA155" s="16"/>
      <c r="AC155" s="16"/>
      <c r="AD155" s="16"/>
      <c r="AE155" s="16"/>
      <c r="AF155" s="3"/>
      <c r="AG155" s="3"/>
      <c r="AH155" s="3"/>
      <c r="AI155" s="16"/>
      <c r="AJ155" s="16"/>
      <c r="AK155" s="3"/>
      <c r="AL155" s="3"/>
      <c r="AM155" s="56"/>
      <c r="AN155" s="3"/>
      <c r="AO155" s="3"/>
      <c r="AP155" s="3"/>
      <c r="AQ155" s="3"/>
      <c r="AR155" s="3"/>
      <c r="AS155" s="3"/>
      <c r="AT155" s="3"/>
      <c r="AU155" s="23"/>
      <c r="AV155" s="23"/>
    </row>
    <row r="156" spans="13:48">
      <c r="M156" s="174"/>
      <c r="S156" s="16"/>
      <c r="V156" s="20"/>
      <c r="X156" s="16"/>
      <c r="Z156" s="16"/>
      <c r="AA156" s="16"/>
      <c r="AC156" s="16"/>
      <c r="AD156" s="16"/>
      <c r="AE156" s="16"/>
      <c r="AF156" s="3"/>
      <c r="AG156" s="3"/>
      <c r="AH156" s="3"/>
      <c r="AI156" s="16"/>
      <c r="AJ156" s="16"/>
      <c r="AK156" s="3"/>
      <c r="AL156" s="3"/>
      <c r="AM156" s="56"/>
      <c r="AN156" s="3"/>
      <c r="AO156" s="3"/>
      <c r="AP156" s="3"/>
      <c r="AQ156" s="3"/>
      <c r="AR156" s="3"/>
      <c r="AS156" s="3"/>
      <c r="AT156" s="3"/>
      <c r="AU156" s="23"/>
      <c r="AV156" s="23"/>
    </row>
    <row r="157" spans="13:48">
      <c r="M157" s="174"/>
      <c r="S157" s="16"/>
      <c r="V157" s="20"/>
      <c r="X157" s="16"/>
      <c r="Z157" s="16"/>
      <c r="AA157" s="16"/>
      <c r="AC157" s="16"/>
      <c r="AD157" s="16"/>
      <c r="AE157" s="16"/>
      <c r="AF157" s="3"/>
      <c r="AG157" s="3"/>
      <c r="AH157" s="3"/>
      <c r="AI157" s="16"/>
      <c r="AJ157" s="16"/>
      <c r="AK157" s="3"/>
      <c r="AL157" s="3"/>
      <c r="AM157" s="56"/>
      <c r="AN157" s="3"/>
      <c r="AO157" s="3"/>
      <c r="AP157" s="3"/>
      <c r="AQ157" s="3"/>
      <c r="AR157" s="3"/>
      <c r="AS157" s="3"/>
      <c r="AT157" s="3"/>
      <c r="AU157" s="23"/>
      <c r="AV157" s="23"/>
    </row>
    <row r="158" spans="13:48">
      <c r="M158" s="174"/>
      <c r="S158" s="16"/>
      <c r="V158" s="20"/>
      <c r="X158" s="16"/>
      <c r="Z158" s="16"/>
      <c r="AA158" s="16"/>
      <c r="AC158" s="16"/>
      <c r="AD158" s="16"/>
      <c r="AE158" s="16"/>
      <c r="AF158" s="3"/>
      <c r="AG158" s="3"/>
      <c r="AH158" s="3"/>
      <c r="AI158" s="16"/>
      <c r="AJ158" s="16"/>
      <c r="AK158" s="3"/>
      <c r="AL158" s="3"/>
      <c r="AM158" s="56"/>
      <c r="AN158" s="3"/>
      <c r="AO158" s="3"/>
      <c r="AP158" s="3"/>
      <c r="AQ158" s="3"/>
      <c r="AR158" s="3"/>
      <c r="AS158" s="3"/>
      <c r="AT158" s="3"/>
      <c r="AU158" s="23"/>
      <c r="AV158" s="23"/>
    </row>
    <row r="159" spans="13:48">
      <c r="M159" s="174"/>
      <c r="S159" s="16"/>
      <c r="V159" s="20"/>
      <c r="X159" s="16"/>
      <c r="Z159" s="16"/>
      <c r="AA159" s="16"/>
      <c r="AC159" s="16"/>
      <c r="AD159" s="16"/>
      <c r="AE159" s="16"/>
      <c r="AF159" s="3"/>
      <c r="AG159" s="3"/>
      <c r="AH159" s="3"/>
      <c r="AI159" s="16"/>
      <c r="AJ159" s="16"/>
      <c r="AK159" s="3"/>
      <c r="AL159" s="3"/>
      <c r="AM159" s="56"/>
      <c r="AN159" s="3"/>
      <c r="AO159" s="3"/>
      <c r="AP159" s="3"/>
      <c r="AQ159" s="3"/>
      <c r="AR159" s="3"/>
      <c r="AS159" s="3"/>
      <c r="AT159" s="3"/>
      <c r="AU159" s="23"/>
      <c r="AV159" s="23"/>
    </row>
    <row r="160" spans="13:48">
      <c r="M160" s="174"/>
      <c r="S160" s="16"/>
      <c r="V160" s="20"/>
      <c r="X160" s="16"/>
      <c r="Z160" s="16"/>
      <c r="AA160" s="16"/>
      <c r="AC160" s="16"/>
      <c r="AD160" s="16"/>
      <c r="AE160" s="16"/>
      <c r="AF160" s="3"/>
      <c r="AG160" s="3"/>
      <c r="AH160" s="3"/>
      <c r="AI160" s="16"/>
      <c r="AJ160" s="16"/>
      <c r="AK160" s="3"/>
      <c r="AL160" s="3"/>
      <c r="AM160" s="56"/>
      <c r="AN160" s="3"/>
      <c r="AO160" s="3"/>
      <c r="AP160" s="3"/>
      <c r="AQ160" s="3"/>
      <c r="AR160" s="3"/>
      <c r="AS160" s="3"/>
      <c r="AT160" s="3"/>
      <c r="AU160" s="23"/>
      <c r="AV160" s="23"/>
    </row>
    <row r="161" spans="13:48">
      <c r="M161" s="174"/>
      <c r="S161" s="16"/>
      <c r="V161" s="20"/>
      <c r="X161" s="16"/>
      <c r="Z161" s="16"/>
      <c r="AA161" s="16"/>
      <c r="AC161" s="16"/>
      <c r="AD161" s="16"/>
      <c r="AE161" s="16"/>
      <c r="AF161" s="3"/>
      <c r="AG161" s="3"/>
      <c r="AH161" s="3"/>
      <c r="AI161" s="16"/>
      <c r="AJ161" s="16"/>
      <c r="AK161" s="3"/>
      <c r="AL161" s="3"/>
      <c r="AM161" s="56"/>
      <c r="AN161" s="3"/>
      <c r="AO161" s="3"/>
      <c r="AP161" s="3"/>
      <c r="AQ161" s="3"/>
      <c r="AR161" s="3"/>
      <c r="AS161" s="3"/>
      <c r="AT161" s="3"/>
      <c r="AU161" s="23"/>
      <c r="AV161" s="23"/>
    </row>
    <row r="162" spans="13:48">
      <c r="M162" s="174"/>
      <c r="S162" s="16"/>
      <c r="V162" s="20"/>
      <c r="X162" s="16"/>
      <c r="Z162" s="16"/>
      <c r="AA162" s="16"/>
      <c r="AC162" s="16"/>
      <c r="AD162" s="16"/>
      <c r="AE162" s="16"/>
      <c r="AF162" s="3"/>
      <c r="AG162" s="3"/>
      <c r="AH162" s="3"/>
      <c r="AI162" s="16"/>
      <c r="AJ162" s="16"/>
      <c r="AK162" s="3"/>
      <c r="AL162" s="3"/>
      <c r="AM162" s="56"/>
      <c r="AN162" s="3"/>
      <c r="AO162" s="3"/>
      <c r="AP162" s="3"/>
      <c r="AQ162" s="3"/>
      <c r="AR162" s="3"/>
      <c r="AS162" s="3"/>
      <c r="AT162" s="3"/>
      <c r="AU162" s="23"/>
      <c r="AV162" s="23"/>
    </row>
    <row r="163" spans="13:48">
      <c r="M163" s="174"/>
      <c r="S163" s="16"/>
      <c r="V163" s="20"/>
      <c r="X163" s="16"/>
      <c r="Z163" s="16"/>
      <c r="AA163" s="16"/>
      <c r="AC163" s="16"/>
      <c r="AD163" s="16"/>
      <c r="AE163" s="16"/>
      <c r="AF163" s="3"/>
      <c r="AG163" s="3"/>
      <c r="AH163" s="3"/>
      <c r="AI163" s="16"/>
      <c r="AJ163" s="16"/>
      <c r="AK163" s="3"/>
      <c r="AL163" s="3"/>
      <c r="AM163" s="56"/>
      <c r="AN163" s="3"/>
      <c r="AO163" s="3"/>
      <c r="AP163" s="3"/>
      <c r="AQ163" s="3"/>
      <c r="AR163" s="3"/>
      <c r="AS163" s="3"/>
      <c r="AT163" s="3"/>
      <c r="AU163" s="23"/>
      <c r="AV163" s="23"/>
    </row>
    <row r="164" spans="13:48">
      <c r="M164" s="174"/>
      <c r="S164" s="16"/>
      <c r="V164" s="20"/>
      <c r="X164" s="16"/>
      <c r="Z164" s="16"/>
      <c r="AA164" s="16"/>
      <c r="AC164" s="16"/>
      <c r="AD164" s="16"/>
      <c r="AE164" s="16"/>
      <c r="AF164" s="3"/>
      <c r="AG164" s="3"/>
      <c r="AH164" s="3"/>
      <c r="AI164" s="16"/>
      <c r="AJ164" s="16"/>
      <c r="AK164" s="3"/>
      <c r="AL164" s="3"/>
      <c r="AM164" s="56"/>
      <c r="AN164" s="3"/>
      <c r="AO164" s="3"/>
      <c r="AP164" s="3"/>
      <c r="AQ164" s="3"/>
      <c r="AR164" s="3"/>
      <c r="AS164" s="3"/>
      <c r="AT164" s="3"/>
      <c r="AU164" s="23"/>
      <c r="AV164" s="23"/>
    </row>
    <row r="165" spans="13:48">
      <c r="M165" s="174"/>
      <c r="S165" s="16"/>
      <c r="V165" s="20"/>
      <c r="X165" s="16"/>
      <c r="Z165" s="16"/>
      <c r="AA165" s="16"/>
      <c r="AC165" s="16"/>
      <c r="AD165" s="16"/>
      <c r="AE165" s="16"/>
      <c r="AF165" s="3"/>
      <c r="AG165" s="3"/>
      <c r="AH165" s="3"/>
      <c r="AI165" s="16"/>
      <c r="AJ165" s="16"/>
      <c r="AK165" s="3"/>
      <c r="AL165" s="3"/>
      <c r="AM165" s="56"/>
      <c r="AN165" s="3"/>
      <c r="AO165" s="3"/>
      <c r="AP165" s="3"/>
      <c r="AQ165" s="3"/>
      <c r="AR165" s="3"/>
      <c r="AS165" s="3"/>
      <c r="AT165" s="3"/>
      <c r="AU165" s="23"/>
      <c r="AV165" s="23"/>
    </row>
    <row r="166" spans="13:48">
      <c r="M166" s="174"/>
      <c r="S166" s="16"/>
      <c r="V166" s="20"/>
      <c r="X166" s="16"/>
      <c r="Z166" s="16"/>
      <c r="AA166" s="16"/>
      <c r="AC166" s="16"/>
      <c r="AD166" s="16"/>
      <c r="AE166" s="16"/>
      <c r="AF166" s="3"/>
      <c r="AG166" s="3"/>
      <c r="AH166" s="3"/>
      <c r="AI166" s="16"/>
      <c r="AJ166" s="16"/>
      <c r="AK166" s="3"/>
      <c r="AL166" s="3"/>
      <c r="AM166" s="56"/>
      <c r="AN166" s="3"/>
      <c r="AO166" s="3"/>
      <c r="AP166" s="3"/>
      <c r="AQ166" s="3"/>
      <c r="AR166" s="3"/>
      <c r="AS166" s="3"/>
      <c r="AT166" s="3"/>
      <c r="AU166" s="23"/>
      <c r="AV166" s="23"/>
    </row>
    <row r="167" spans="13:48">
      <c r="M167" s="174"/>
      <c r="S167" s="16"/>
      <c r="V167" s="20"/>
      <c r="X167" s="16"/>
      <c r="Z167" s="16"/>
      <c r="AA167" s="16"/>
      <c r="AC167" s="16"/>
      <c r="AD167" s="16"/>
      <c r="AE167" s="16"/>
      <c r="AF167" s="3"/>
      <c r="AG167" s="3"/>
      <c r="AH167" s="3"/>
      <c r="AI167" s="16"/>
      <c r="AJ167" s="16"/>
      <c r="AK167" s="3"/>
      <c r="AL167" s="3"/>
      <c r="AM167" s="56"/>
      <c r="AN167" s="3"/>
      <c r="AO167" s="3"/>
      <c r="AP167" s="3"/>
      <c r="AQ167" s="3"/>
      <c r="AR167" s="3"/>
      <c r="AS167" s="3"/>
      <c r="AT167" s="3"/>
      <c r="AU167" s="23"/>
      <c r="AV167" s="23"/>
    </row>
    <row r="168" spans="13:48">
      <c r="M168" s="174"/>
      <c r="S168" s="16"/>
      <c r="V168" s="20"/>
      <c r="X168" s="16"/>
      <c r="Z168" s="16"/>
      <c r="AA168" s="16"/>
      <c r="AC168" s="16"/>
      <c r="AD168" s="16"/>
      <c r="AE168" s="16"/>
      <c r="AF168" s="3"/>
      <c r="AG168" s="3"/>
      <c r="AH168" s="3"/>
      <c r="AI168" s="16"/>
      <c r="AJ168" s="16"/>
      <c r="AK168" s="3"/>
      <c r="AL168" s="3"/>
      <c r="AM168" s="56"/>
      <c r="AN168" s="3"/>
      <c r="AO168" s="3"/>
      <c r="AP168" s="3"/>
      <c r="AQ168" s="3"/>
      <c r="AR168" s="3"/>
      <c r="AS168" s="3"/>
      <c r="AT168" s="3"/>
      <c r="AU168" s="23"/>
      <c r="AV168" s="23"/>
    </row>
    <row r="169" spans="13:48">
      <c r="M169" s="174"/>
      <c r="S169" s="16"/>
      <c r="V169" s="20"/>
      <c r="X169" s="16"/>
      <c r="Z169" s="16"/>
      <c r="AA169" s="16"/>
      <c r="AC169" s="16"/>
      <c r="AD169" s="16"/>
      <c r="AE169" s="16"/>
      <c r="AF169" s="3"/>
      <c r="AG169" s="3"/>
      <c r="AH169" s="3"/>
      <c r="AI169" s="16"/>
      <c r="AJ169" s="16"/>
      <c r="AK169" s="3"/>
      <c r="AL169" s="3"/>
      <c r="AM169" s="56"/>
      <c r="AN169" s="3"/>
      <c r="AO169" s="3"/>
      <c r="AP169" s="3"/>
      <c r="AQ169" s="3"/>
      <c r="AR169" s="3"/>
      <c r="AS169" s="3"/>
      <c r="AT169" s="3"/>
      <c r="AU169" s="23"/>
      <c r="AV169" s="23"/>
    </row>
    <row r="170" spans="13:48">
      <c r="M170" s="174"/>
      <c r="S170" s="16"/>
      <c r="V170" s="20"/>
      <c r="X170" s="16"/>
      <c r="Z170" s="16"/>
      <c r="AA170" s="16"/>
      <c r="AC170" s="16"/>
      <c r="AD170" s="16"/>
      <c r="AE170" s="16"/>
      <c r="AF170" s="3"/>
      <c r="AG170" s="3"/>
      <c r="AH170" s="3"/>
      <c r="AI170" s="16"/>
      <c r="AJ170" s="16"/>
      <c r="AK170" s="3"/>
      <c r="AL170" s="3"/>
      <c r="AM170" s="56"/>
      <c r="AN170" s="3"/>
      <c r="AO170" s="3"/>
      <c r="AP170" s="3"/>
      <c r="AQ170" s="3"/>
      <c r="AR170" s="3"/>
      <c r="AS170" s="3"/>
      <c r="AT170" s="3"/>
      <c r="AU170" s="23"/>
      <c r="AV170" s="23"/>
    </row>
    <row r="171" spans="13:48">
      <c r="M171" s="174"/>
      <c r="S171" s="16"/>
      <c r="V171" s="20"/>
      <c r="X171" s="16"/>
      <c r="Z171" s="16"/>
      <c r="AA171" s="16"/>
      <c r="AC171" s="16"/>
      <c r="AD171" s="16"/>
      <c r="AE171" s="16"/>
      <c r="AF171" s="3"/>
      <c r="AG171" s="3"/>
      <c r="AH171" s="3"/>
      <c r="AI171" s="16"/>
      <c r="AJ171" s="16"/>
      <c r="AK171" s="3"/>
      <c r="AL171" s="3"/>
      <c r="AM171" s="56"/>
      <c r="AN171" s="3"/>
      <c r="AO171" s="3"/>
      <c r="AP171" s="3"/>
      <c r="AQ171" s="3"/>
      <c r="AR171" s="3"/>
      <c r="AS171" s="3"/>
      <c r="AT171" s="3"/>
      <c r="AU171" s="23"/>
      <c r="AV171" s="23"/>
    </row>
    <row r="172" spans="13:48">
      <c r="M172" s="174"/>
      <c r="S172" s="16"/>
      <c r="V172" s="20"/>
      <c r="X172" s="16"/>
      <c r="Z172" s="16"/>
      <c r="AA172" s="16"/>
      <c r="AC172" s="16"/>
      <c r="AD172" s="16"/>
      <c r="AE172" s="16"/>
      <c r="AF172" s="3"/>
      <c r="AG172" s="3"/>
      <c r="AH172" s="3"/>
      <c r="AI172" s="16"/>
      <c r="AJ172" s="16"/>
      <c r="AK172" s="3"/>
      <c r="AL172" s="3"/>
      <c r="AM172" s="56"/>
      <c r="AN172" s="3"/>
      <c r="AO172" s="3"/>
      <c r="AP172" s="3"/>
      <c r="AQ172" s="3"/>
      <c r="AR172" s="3"/>
      <c r="AS172" s="3"/>
      <c r="AT172" s="3"/>
      <c r="AU172" s="23"/>
      <c r="AV172" s="23"/>
    </row>
    <row r="173" spans="13:48">
      <c r="M173" s="174"/>
      <c r="S173" s="16"/>
      <c r="V173" s="20"/>
      <c r="X173" s="16"/>
      <c r="Z173" s="16"/>
      <c r="AA173" s="16"/>
      <c r="AC173" s="16"/>
      <c r="AD173" s="16"/>
      <c r="AE173" s="16"/>
      <c r="AF173" s="3"/>
      <c r="AG173" s="3"/>
      <c r="AH173" s="3"/>
      <c r="AI173" s="16"/>
      <c r="AJ173" s="16"/>
      <c r="AK173" s="3"/>
      <c r="AL173" s="3"/>
      <c r="AM173" s="56"/>
      <c r="AN173" s="3"/>
      <c r="AO173" s="3"/>
      <c r="AP173" s="3"/>
      <c r="AQ173" s="3"/>
      <c r="AR173" s="3"/>
      <c r="AS173" s="3"/>
      <c r="AT173" s="3"/>
      <c r="AU173" s="23"/>
      <c r="AV173" s="23"/>
    </row>
    <row r="174" spans="13:48">
      <c r="M174" s="174"/>
      <c r="S174" s="16"/>
      <c r="V174" s="20"/>
      <c r="X174" s="16"/>
      <c r="Z174" s="16"/>
      <c r="AA174" s="16"/>
      <c r="AC174" s="16"/>
      <c r="AD174" s="16"/>
      <c r="AE174" s="16"/>
      <c r="AF174" s="3"/>
      <c r="AG174" s="3"/>
      <c r="AH174" s="3"/>
      <c r="AI174" s="16"/>
      <c r="AJ174" s="16"/>
      <c r="AK174" s="3"/>
      <c r="AL174" s="3"/>
      <c r="AM174" s="56"/>
      <c r="AN174" s="3"/>
      <c r="AO174" s="3"/>
      <c r="AP174" s="3"/>
      <c r="AQ174" s="3"/>
      <c r="AR174" s="3"/>
      <c r="AS174" s="3"/>
      <c r="AT174" s="3"/>
      <c r="AU174" s="23"/>
      <c r="AV174" s="23"/>
    </row>
    <row r="175" spans="13:48">
      <c r="M175" s="174"/>
      <c r="S175" s="16"/>
      <c r="V175" s="20"/>
      <c r="X175" s="16"/>
      <c r="Z175" s="16"/>
      <c r="AA175" s="16"/>
      <c r="AC175" s="16"/>
      <c r="AD175" s="16"/>
      <c r="AE175" s="16"/>
      <c r="AF175" s="3"/>
      <c r="AG175" s="3"/>
      <c r="AH175" s="3"/>
      <c r="AI175" s="16"/>
      <c r="AJ175" s="16"/>
      <c r="AK175" s="3"/>
      <c r="AL175" s="3"/>
      <c r="AM175" s="56"/>
      <c r="AN175" s="3"/>
      <c r="AO175" s="3"/>
      <c r="AP175" s="3"/>
      <c r="AQ175" s="3"/>
      <c r="AR175" s="3"/>
      <c r="AS175" s="3"/>
      <c r="AT175" s="3"/>
      <c r="AU175" s="23"/>
      <c r="AV175" s="23"/>
    </row>
    <row r="176" spans="13:48">
      <c r="M176" s="174"/>
      <c r="S176" s="16"/>
      <c r="V176" s="20"/>
      <c r="X176" s="16"/>
      <c r="Z176" s="16"/>
      <c r="AA176" s="16"/>
      <c r="AC176" s="16"/>
      <c r="AD176" s="16"/>
      <c r="AE176" s="16"/>
      <c r="AF176" s="3"/>
      <c r="AG176" s="3"/>
      <c r="AH176" s="3"/>
      <c r="AI176" s="16"/>
      <c r="AJ176" s="16"/>
      <c r="AK176" s="3"/>
      <c r="AL176" s="3"/>
      <c r="AM176" s="56"/>
      <c r="AN176" s="3"/>
      <c r="AO176" s="3"/>
      <c r="AP176" s="3"/>
      <c r="AQ176" s="3"/>
      <c r="AR176" s="3"/>
      <c r="AS176" s="3"/>
      <c r="AT176" s="3"/>
      <c r="AU176" s="23"/>
      <c r="AV176" s="23"/>
    </row>
    <row r="177" spans="13:48">
      <c r="M177" s="174"/>
      <c r="S177" s="16"/>
      <c r="V177" s="20"/>
      <c r="X177" s="16"/>
      <c r="Z177" s="16"/>
      <c r="AA177" s="16"/>
      <c r="AC177" s="16"/>
      <c r="AD177" s="16"/>
      <c r="AE177" s="16"/>
      <c r="AF177" s="3"/>
      <c r="AG177" s="3"/>
      <c r="AH177" s="3"/>
      <c r="AI177" s="16"/>
      <c r="AJ177" s="16"/>
      <c r="AK177" s="3"/>
      <c r="AL177" s="3"/>
      <c r="AM177" s="56"/>
      <c r="AN177" s="3"/>
      <c r="AO177" s="3"/>
      <c r="AP177" s="3"/>
      <c r="AQ177" s="3"/>
      <c r="AR177" s="3"/>
      <c r="AS177" s="3"/>
      <c r="AT177" s="3"/>
      <c r="AU177" s="23"/>
      <c r="AV177" s="23"/>
    </row>
    <row r="178" spans="13:48">
      <c r="M178" s="174"/>
      <c r="S178" s="16"/>
      <c r="V178" s="20"/>
      <c r="X178" s="16"/>
      <c r="Z178" s="16"/>
      <c r="AA178" s="16"/>
      <c r="AC178" s="16"/>
      <c r="AD178" s="16"/>
      <c r="AE178" s="16"/>
      <c r="AF178" s="3"/>
      <c r="AG178" s="3"/>
      <c r="AH178" s="3"/>
      <c r="AI178" s="16"/>
      <c r="AJ178" s="16"/>
      <c r="AK178" s="3"/>
      <c r="AL178" s="3"/>
      <c r="AM178" s="56"/>
      <c r="AN178" s="3"/>
      <c r="AO178" s="3"/>
      <c r="AP178" s="3"/>
      <c r="AQ178" s="3"/>
      <c r="AR178" s="3"/>
      <c r="AS178" s="3"/>
      <c r="AT178" s="3"/>
      <c r="AU178" s="23"/>
      <c r="AV178" s="23"/>
    </row>
    <row r="179" spans="13:48">
      <c r="M179" s="174"/>
      <c r="S179" s="16"/>
      <c r="V179" s="20"/>
      <c r="X179" s="16"/>
      <c r="Z179" s="16"/>
      <c r="AA179" s="16"/>
      <c r="AC179" s="16"/>
      <c r="AD179" s="16"/>
      <c r="AE179" s="16"/>
      <c r="AF179" s="3"/>
      <c r="AG179" s="3"/>
      <c r="AH179" s="3"/>
      <c r="AI179" s="16"/>
      <c r="AJ179" s="16"/>
      <c r="AK179" s="3"/>
      <c r="AL179" s="3"/>
      <c r="AM179" s="56"/>
      <c r="AN179" s="3"/>
      <c r="AO179" s="3"/>
      <c r="AP179" s="3"/>
      <c r="AQ179" s="3"/>
      <c r="AR179" s="3"/>
      <c r="AS179" s="3"/>
      <c r="AT179" s="3"/>
      <c r="AU179" s="23"/>
      <c r="AV179" s="23"/>
    </row>
    <row r="180" spans="13:48">
      <c r="M180" s="174"/>
      <c r="S180" s="16"/>
      <c r="V180" s="20"/>
      <c r="X180" s="16"/>
      <c r="Z180" s="16"/>
      <c r="AA180" s="16"/>
      <c r="AC180" s="16"/>
      <c r="AD180" s="16"/>
      <c r="AE180" s="16"/>
      <c r="AF180" s="3"/>
      <c r="AG180" s="3"/>
      <c r="AH180" s="3"/>
      <c r="AI180" s="16"/>
      <c r="AJ180" s="16"/>
      <c r="AK180" s="3"/>
      <c r="AL180" s="3"/>
      <c r="AM180" s="56"/>
      <c r="AN180" s="3"/>
      <c r="AO180" s="3"/>
      <c r="AP180" s="3"/>
      <c r="AQ180" s="3"/>
      <c r="AR180" s="3"/>
      <c r="AS180" s="3"/>
      <c r="AT180" s="3"/>
      <c r="AU180" s="23"/>
      <c r="AV180" s="23"/>
    </row>
    <row r="181" spans="13:48">
      <c r="M181" s="174"/>
      <c r="S181" s="16"/>
      <c r="V181" s="20"/>
      <c r="X181" s="16"/>
      <c r="Z181" s="16"/>
      <c r="AA181" s="16"/>
      <c r="AC181" s="16"/>
      <c r="AD181" s="16"/>
      <c r="AE181" s="16"/>
      <c r="AF181" s="3"/>
      <c r="AG181" s="3"/>
      <c r="AH181" s="3"/>
      <c r="AI181" s="16"/>
      <c r="AJ181" s="16"/>
      <c r="AK181" s="3"/>
      <c r="AL181" s="3"/>
      <c r="AM181" s="56"/>
      <c r="AN181" s="3"/>
      <c r="AO181" s="3"/>
      <c r="AP181" s="3"/>
      <c r="AQ181" s="3"/>
      <c r="AR181" s="3"/>
      <c r="AS181" s="3"/>
      <c r="AT181" s="3"/>
      <c r="AU181" s="23"/>
    </row>
    <row r="182" spans="13:48">
      <c r="M182" s="174"/>
      <c r="S182" s="16"/>
      <c r="V182" s="20"/>
      <c r="X182" s="16"/>
      <c r="Z182" s="16"/>
      <c r="AA182" s="16"/>
      <c r="AC182" s="16"/>
      <c r="AD182" s="16"/>
      <c r="AE182" s="16"/>
      <c r="AF182" s="3"/>
      <c r="AG182" s="3"/>
      <c r="AH182" s="3"/>
      <c r="AI182" s="16"/>
      <c r="AJ182" s="16"/>
      <c r="AK182" s="3"/>
      <c r="AL182" s="3"/>
      <c r="AM182" s="56"/>
      <c r="AN182" s="3"/>
      <c r="AO182" s="3"/>
      <c r="AP182" s="3"/>
      <c r="AQ182" s="3"/>
      <c r="AR182" s="3"/>
      <c r="AS182" s="3"/>
      <c r="AT182" s="3"/>
      <c r="AU182" s="23"/>
    </row>
    <row r="183" spans="13:48">
      <c r="M183" s="174"/>
      <c r="S183" s="16"/>
      <c r="V183" s="20"/>
      <c r="X183" s="16"/>
      <c r="Z183" s="16"/>
      <c r="AA183" s="16"/>
      <c r="AC183" s="16"/>
      <c r="AD183" s="16"/>
      <c r="AE183" s="16"/>
      <c r="AF183" s="3"/>
      <c r="AG183" s="3"/>
      <c r="AH183" s="3"/>
      <c r="AI183" s="16"/>
      <c r="AJ183" s="16"/>
      <c r="AK183" s="3"/>
      <c r="AL183" s="3"/>
      <c r="AM183" s="56"/>
      <c r="AN183" s="3"/>
      <c r="AO183" s="3"/>
      <c r="AP183" s="3"/>
      <c r="AQ183" s="3"/>
      <c r="AR183" s="3"/>
      <c r="AS183" s="3"/>
      <c r="AT183" s="3"/>
      <c r="AU183" s="23"/>
    </row>
    <row r="184" spans="13:48">
      <c r="M184" s="174"/>
      <c r="S184" s="16"/>
      <c r="V184" s="20"/>
      <c r="X184" s="16"/>
      <c r="Z184" s="16"/>
      <c r="AA184" s="16"/>
      <c r="AC184" s="16"/>
      <c r="AD184" s="16"/>
      <c r="AE184" s="16"/>
      <c r="AF184" s="3"/>
      <c r="AG184" s="3"/>
      <c r="AH184" s="3"/>
      <c r="AI184" s="16"/>
      <c r="AJ184" s="16"/>
      <c r="AK184" s="3"/>
      <c r="AL184" s="3"/>
      <c r="AM184" s="56"/>
      <c r="AN184" s="3"/>
      <c r="AO184" s="3"/>
      <c r="AP184" s="3"/>
      <c r="AQ184" s="3"/>
      <c r="AR184" s="3"/>
      <c r="AS184" s="3"/>
      <c r="AT184" s="3"/>
      <c r="AU184" s="23"/>
    </row>
    <row r="185" spans="13:48">
      <c r="M185" s="174"/>
      <c r="S185" s="16"/>
      <c r="V185" s="20"/>
      <c r="X185" s="16"/>
      <c r="Z185" s="16"/>
      <c r="AA185" s="16"/>
      <c r="AC185" s="16"/>
      <c r="AD185" s="16"/>
      <c r="AE185" s="16"/>
      <c r="AF185" s="3"/>
      <c r="AG185" s="3"/>
      <c r="AH185" s="3"/>
      <c r="AI185" s="16"/>
      <c r="AJ185" s="16"/>
      <c r="AK185" s="3"/>
      <c r="AL185" s="3"/>
      <c r="AM185" s="56"/>
      <c r="AN185" s="3"/>
      <c r="AO185" s="3"/>
      <c r="AP185" s="3"/>
      <c r="AQ185" s="3"/>
      <c r="AR185" s="3"/>
      <c r="AS185" s="3"/>
      <c r="AT185" s="3"/>
      <c r="AU185" s="23"/>
    </row>
    <row r="186" spans="13:48">
      <c r="M186" s="174"/>
      <c r="S186" s="16"/>
      <c r="V186" s="20"/>
      <c r="X186" s="16"/>
      <c r="Z186" s="16"/>
      <c r="AA186" s="16"/>
      <c r="AC186" s="16"/>
      <c r="AD186" s="16"/>
      <c r="AE186" s="16"/>
      <c r="AF186" s="3"/>
      <c r="AG186" s="3"/>
      <c r="AH186" s="3"/>
      <c r="AI186" s="16"/>
      <c r="AJ186" s="16"/>
      <c r="AK186" s="3"/>
      <c r="AL186" s="3"/>
      <c r="AM186" s="56"/>
      <c r="AN186" s="3"/>
      <c r="AO186" s="3"/>
      <c r="AP186" s="3"/>
      <c r="AQ186" s="3"/>
      <c r="AR186" s="3"/>
      <c r="AS186" s="3"/>
      <c r="AT186" s="3"/>
      <c r="AU186" s="23"/>
    </row>
    <row r="187" spans="13:48">
      <c r="M187" s="174"/>
      <c r="S187" s="16"/>
      <c r="V187" s="20"/>
      <c r="X187" s="16"/>
      <c r="Z187" s="16"/>
      <c r="AA187" s="16"/>
      <c r="AC187" s="16"/>
      <c r="AD187" s="16"/>
      <c r="AE187" s="16"/>
      <c r="AF187" s="3"/>
      <c r="AG187" s="3"/>
      <c r="AH187" s="3"/>
      <c r="AI187" s="16"/>
      <c r="AJ187" s="16"/>
      <c r="AK187" s="3"/>
      <c r="AL187" s="3"/>
      <c r="AM187" s="56"/>
      <c r="AN187" s="3"/>
      <c r="AO187" s="3"/>
      <c r="AP187" s="3"/>
      <c r="AQ187" s="3"/>
      <c r="AR187" s="3"/>
      <c r="AS187" s="3"/>
      <c r="AT187" s="3"/>
      <c r="AU187" s="23"/>
    </row>
    <row r="188" spans="13:48">
      <c r="M188" s="174"/>
      <c r="S188" s="16"/>
      <c r="V188" s="20"/>
      <c r="X188" s="16"/>
      <c r="Z188" s="16"/>
      <c r="AA188" s="16"/>
      <c r="AC188" s="16"/>
      <c r="AD188" s="16"/>
      <c r="AE188" s="16"/>
      <c r="AF188" s="3"/>
      <c r="AG188" s="3"/>
      <c r="AH188" s="3"/>
      <c r="AI188" s="16"/>
      <c r="AJ188" s="16"/>
      <c r="AK188" s="3"/>
      <c r="AL188" s="3"/>
      <c r="AM188" s="56"/>
      <c r="AN188" s="3"/>
      <c r="AO188" s="3"/>
      <c r="AP188" s="3"/>
      <c r="AQ188" s="3"/>
      <c r="AR188" s="3"/>
      <c r="AS188" s="3"/>
      <c r="AT188" s="3"/>
      <c r="AU188" s="23"/>
    </row>
    <row r="189" spans="13:48">
      <c r="M189" s="174"/>
      <c r="S189" s="16"/>
      <c r="V189" s="20"/>
      <c r="X189" s="16"/>
      <c r="Z189" s="16"/>
      <c r="AA189" s="16"/>
      <c r="AC189" s="16"/>
      <c r="AD189" s="16"/>
      <c r="AE189" s="16"/>
      <c r="AF189" s="3"/>
      <c r="AG189" s="3"/>
      <c r="AH189" s="3"/>
      <c r="AI189" s="16"/>
      <c r="AJ189" s="16"/>
      <c r="AK189" s="3"/>
      <c r="AL189" s="3"/>
      <c r="AM189" s="56"/>
      <c r="AN189" s="3"/>
      <c r="AO189" s="3"/>
      <c r="AP189" s="3"/>
      <c r="AQ189" s="3"/>
      <c r="AR189" s="3"/>
      <c r="AS189" s="3"/>
      <c r="AT189" s="3"/>
      <c r="AU189" s="23"/>
    </row>
    <row r="190" spans="13:48">
      <c r="M190" s="174"/>
      <c r="S190" s="16"/>
      <c r="V190" s="20"/>
      <c r="X190" s="16"/>
      <c r="Z190" s="16"/>
      <c r="AA190" s="16"/>
      <c r="AC190" s="16"/>
      <c r="AD190" s="16"/>
      <c r="AE190" s="16"/>
      <c r="AF190" s="3"/>
      <c r="AG190" s="3"/>
      <c r="AH190" s="3"/>
      <c r="AI190" s="16"/>
      <c r="AJ190" s="16"/>
      <c r="AK190" s="3"/>
      <c r="AL190" s="3"/>
      <c r="AM190" s="56"/>
      <c r="AN190" s="3"/>
      <c r="AO190" s="3"/>
      <c r="AP190" s="3"/>
      <c r="AQ190" s="3"/>
      <c r="AR190" s="3"/>
      <c r="AS190" s="3"/>
      <c r="AT190" s="3"/>
      <c r="AU190" s="23"/>
    </row>
    <row r="191" spans="13:48">
      <c r="M191" s="174"/>
      <c r="S191" s="16"/>
      <c r="V191" s="20"/>
      <c r="X191" s="16"/>
      <c r="Z191" s="16"/>
      <c r="AA191" s="16"/>
      <c r="AC191" s="16"/>
      <c r="AD191" s="16"/>
      <c r="AE191" s="16"/>
      <c r="AF191" s="3"/>
      <c r="AG191" s="3"/>
      <c r="AH191" s="3"/>
      <c r="AI191" s="16"/>
      <c r="AJ191" s="16"/>
      <c r="AK191" s="3"/>
      <c r="AL191" s="3"/>
      <c r="AM191" s="56"/>
      <c r="AN191" s="3"/>
      <c r="AO191" s="3"/>
      <c r="AP191" s="3"/>
      <c r="AQ191" s="3"/>
      <c r="AR191" s="3"/>
      <c r="AS191" s="3"/>
      <c r="AT191" s="3"/>
      <c r="AU191" s="23"/>
    </row>
    <row r="192" spans="13:48">
      <c r="M192" s="174"/>
      <c r="S192" s="16"/>
      <c r="V192" s="20"/>
      <c r="X192" s="16"/>
      <c r="Z192" s="16"/>
      <c r="AA192" s="16"/>
      <c r="AC192" s="16"/>
      <c r="AD192" s="16"/>
      <c r="AE192" s="16"/>
      <c r="AF192" s="3"/>
      <c r="AG192" s="3"/>
      <c r="AH192" s="3"/>
      <c r="AI192" s="16"/>
      <c r="AJ192" s="16"/>
      <c r="AK192" s="3"/>
      <c r="AL192" s="3"/>
      <c r="AM192" s="56"/>
      <c r="AN192" s="3"/>
      <c r="AO192" s="3"/>
      <c r="AP192" s="3"/>
      <c r="AQ192" s="3"/>
      <c r="AR192" s="3"/>
      <c r="AS192" s="3"/>
      <c r="AT192" s="3"/>
      <c r="AU192" s="23"/>
    </row>
    <row r="193" spans="13:47">
      <c r="M193" s="174"/>
      <c r="S193" s="16"/>
      <c r="V193" s="20"/>
      <c r="X193" s="16"/>
      <c r="Z193" s="16"/>
      <c r="AA193" s="16"/>
      <c r="AC193" s="16"/>
      <c r="AD193" s="16"/>
      <c r="AE193" s="16"/>
      <c r="AF193" s="3"/>
      <c r="AG193" s="3"/>
      <c r="AH193" s="3"/>
      <c r="AI193" s="16"/>
      <c r="AJ193" s="16"/>
      <c r="AK193" s="3"/>
      <c r="AL193" s="3"/>
      <c r="AM193" s="56"/>
      <c r="AN193" s="3"/>
      <c r="AO193" s="3"/>
      <c r="AP193" s="3"/>
      <c r="AQ193" s="3"/>
      <c r="AR193" s="3"/>
      <c r="AS193" s="3"/>
      <c r="AT193" s="3"/>
      <c r="AU193" s="23"/>
    </row>
    <row r="194" spans="13:47">
      <c r="M194" s="174"/>
      <c r="S194" s="16"/>
      <c r="V194" s="20"/>
      <c r="X194" s="16"/>
      <c r="Z194" s="16"/>
      <c r="AA194" s="16"/>
      <c r="AC194" s="16"/>
      <c r="AD194" s="16"/>
      <c r="AE194" s="16"/>
      <c r="AF194" s="3"/>
      <c r="AG194" s="3"/>
      <c r="AH194" s="3"/>
      <c r="AI194" s="16"/>
      <c r="AJ194" s="16"/>
      <c r="AK194" s="3"/>
      <c r="AL194" s="3"/>
      <c r="AM194" s="56"/>
      <c r="AN194" s="3"/>
      <c r="AO194" s="3"/>
      <c r="AP194" s="3"/>
      <c r="AQ194" s="3"/>
      <c r="AR194" s="3"/>
      <c r="AS194" s="3"/>
      <c r="AT194" s="3"/>
      <c r="AU194" s="23"/>
    </row>
    <row r="195" spans="13:47">
      <c r="M195" s="174"/>
      <c r="S195" s="16"/>
      <c r="V195" s="20"/>
      <c r="X195" s="16"/>
      <c r="Z195" s="16"/>
      <c r="AA195" s="16"/>
      <c r="AC195" s="16"/>
      <c r="AD195" s="16"/>
      <c r="AE195" s="16"/>
      <c r="AF195" s="3"/>
      <c r="AG195" s="3"/>
      <c r="AH195" s="3"/>
      <c r="AI195" s="16"/>
      <c r="AJ195" s="16"/>
      <c r="AK195" s="3"/>
      <c r="AL195" s="3"/>
      <c r="AM195" s="56"/>
      <c r="AN195" s="3"/>
      <c r="AO195" s="3"/>
      <c r="AP195" s="3"/>
      <c r="AQ195" s="3"/>
      <c r="AR195" s="3"/>
      <c r="AS195" s="3"/>
      <c r="AT195" s="3"/>
      <c r="AU195" s="23"/>
    </row>
    <row r="196" spans="13:47">
      <c r="M196" s="174"/>
      <c r="S196" s="16"/>
      <c r="V196" s="20"/>
      <c r="X196" s="16"/>
      <c r="Z196" s="16"/>
      <c r="AA196" s="16"/>
      <c r="AC196" s="16"/>
      <c r="AD196" s="16"/>
      <c r="AE196" s="16"/>
      <c r="AF196" s="3"/>
      <c r="AG196" s="3"/>
      <c r="AH196" s="3"/>
      <c r="AI196" s="16"/>
      <c r="AJ196" s="16"/>
      <c r="AK196" s="3"/>
      <c r="AL196" s="3"/>
      <c r="AM196" s="56"/>
      <c r="AN196" s="3"/>
      <c r="AO196" s="3"/>
      <c r="AP196" s="3"/>
      <c r="AQ196" s="3"/>
      <c r="AR196" s="3"/>
      <c r="AS196" s="3"/>
      <c r="AT196" s="3"/>
      <c r="AU196" s="23"/>
    </row>
    <row r="197" spans="13:47">
      <c r="M197" s="174"/>
      <c r="S197" s="16"/>
      <c r="V197" s="20"/>
      <c r="X197" s="16"/>
      <c r="Z197" s="16"/>
      <c r="AA197" s="16"/>
      <c r="AC197" s="16"/>
      <c r="AD197" s="16"/>
      <c r="AE197" s="16"/>
      <c r="AF197" s="3"/>
      <c r="AG197" s="3"/>
      <c r="AH197" s="3"/>
      <c r="AI197" s="16"/>
      <c r="AJ197" s="16"/>
      <c r="AK197" s="3"/>
      <c r="AL197" s="3"/>
      <c r="AM197" s="56"/>
      <c r="AN197" s="3"/>
      <c r="AO197" s="3"/>
      <c r="AP197" s="3"/>
      <c r="AQ197" s="3"/>
      <c r="AR197" s="3"/>
      <c r="AS197" s="3"/>
      <c r="AT197" s="3"/>
      <c r="AU197" s="23"/>
    </row>
    <row r="198" spans="13:47">
      <c r="M198" s="174"/>
      <c r="S198" s="16"/>
      <c r="V198" s="20"/>
      <c r="X198" s="16"/>
      <c r="Z198" s="16"/>
      <c r="AA198" s="16"/>
      <c r="AC198" s="16"/>
      <c r="AD198" s="16"/>
      <c r="AE198" s="16"/>
      <c r="AF198" s="3"/>
      <c r="AG198" s="3"/>
      <c r="AH198" s="3"/>
      <c r="AI198" s="16"/>
      <c r="AJ198" s="16"/>
      <c r="AK198" s="3"/>
      <c r="AL198" s="3"/>
      <c r="AM198" s="56"/>
      <c r="AN198" s="3"/>
      <c r="AO198" s="3"/>
      <c r="AP198" s="3"/>
      <c r="AQ198" s="3"/>
      <c r="AR198" s="3"/>
      <c r="AS198" s="3"/>
      <c r="AT198" s="3"/>
      <c r="AU198" s="23"/>
    </row>
    <row r="199" spans="13:47">
      <c r="M199" s="174"/>
      <c r="S199" s="16"/>
      <c r="V199" s="20"/>
      <c r="X199" s="16"/>
      <c r="Z199" s="16"/>
      <c r="AA199" s="16"/>
      <c r="AC199" s="16"/>
      <c r="AD199" s="16"/>
      <c r="AE199" s="16"/>
      <c r="AF199" s="3"/>
      <c r="AG199" s="3"/>
      <c r="AH199" s="3"/>
      <c r="AI199" s="16"/>
      <c r="AJ199" s="16"/>
      <c r="AK199" s="3"/>
      <c r="AL199" s="3"/>
      <c r="AM199" s="56"/>
      <c r="AN199" s="3"/>
      <c r="AO199" s="3"/>
      <c r="AP199" s="3"/>
      <c r="AQ199" s="3"/>
      <c r="AR199" s="3"/>
      <c r="AS199" s="3"/>
      <c r="AT199" s="3"/>
      <c r="AU199" s="23"/>
    </row>
    <row r="200" spans="13:47">
      <c r="M200" s="174"/>
      <c r="S200" s="16"/>
      <c r="V200" s="20"/>
      <c r="X200" s="16"/>
      <c r="Z200" s="16"/>
      <c r="AA200" s="16"/>
      <c r="AC200" s="16"/>
      <c r="AD200" s="16"/>
      <c r="AE200" s="16"/>
      <c r="AF200" s="3"/>
      <c r="AG200" s="3"/>
      <c r="AH200" s="3"/>
      <c r="AI200" s="16"/>
      <c r="AJ200" s="16"/>
      <c r="AK200" s="3"/>
      <c r="AL200" s="3"/>
      <c r="AM200" s="56"/>
      <c r="AN200" s="3"/>
      <c r="AO200" s="3"/>
      <c r="AP200" s="3"/>
      <c r="AQ200" s="3"/>
      <c r="AR200" s="3"/>
      <c r="AS200" s="3"/>
      <c r="AT200" s="3"/>
      <c r="AU200" s="23"/>
    </row>
    <row r="201" spans="13:47">
      <c r="M201" s="174"/>
      <c r="S201" s="16"/>
      <c r="V201" s="20"/>
      <c r="X201" s="16"/>
      <c r="Z201" s="16"/>
      <c r="AA201" s="16"/>
      <c r="AC201" s="16"/>
      <c r="AD201" s="16"/>
      <c r="AE201" s="16"/>
      <c r="AF201" s="3"/>
      <c r="AG201" s="3"/>
      <c r="AH201" s="3"/>
      <c r="AI201" s="16"/>
      <c r="AJ201" s="16"/>
      <c r="AK201" s="3"/>
      <c r="AL201" s="3"/>
      <c r="AM201" s="56"/>
      <c r="AN201" s="3"/>
      <c r="AO201" s="3"/>
      <c r="AP201" s="3"/>
      <c r="AQ201" s="3"/>
      <c r="AR201" s="3"/>
      <c r="AS201" s="3"/>
      <c r="AT201" s="3"/>
      <c r="AU201" s="23"/>
    </row>
    <row r="202" spans="13:47">
      <c r="M202" s="174"/>
      <c r="S202" s="16"/>
      <c r="V202" s="20"/>
      <c r="X202" s="16"/>
      <c r="Z202" s="16"/>
      <c r="AA202" s="16"/>
      <c r="AC202" s="16"/>
      <c r="AD202" s="16"/>
      <c r="AE202" s="16"/>
      <c r="AF202" s="3"/>
      <c r="AG202" s="3"/>
      <c r="AH202" s="3"/>
      <c r="AI202" s="16"/>
      <c r="AJ202" s="16"/>
      <c r="AK202" s="3"/>
      <c r="AL202" s="3"/>
      <c r="AM202" s="56"/>
      <c r="AN202" s="3"/>
      <c r="AO202" s="3"/>
      <c r="AP202" s="3"/>
      <c r="AQ202" s="3"/>
      <c r="AR202" s="3"/>
      <c r="AS202" s="3"/>
      <c r="AT202" s="3"/>
      <c r="AU202" s="23"/>
    </row>
    <row r="203" spans="13:47">
      <c r="M203" s="174"/>
      <c r="S203" s="16"/>
      <c r="V203" s="20"/>
      <c r="X203" s="16"/>
      <c r="Z203" s="16"/>
      <c r="AA203" s="16"/>
      <c r="AC203" s="16"/>
      <c r="AD203" s="16"/>
      <c r="AE203" s="16"/>
      <c r="AF203" s="3"/>
      <c r="AG203" s="3"/>
      <c r="AH203" s="3"/>
      <c r="AI203" s="16"/>
      <c r="AJ203" s="16"/>
      <c r="AK203" s="3"/>
      <c r="AL203" s="3"/>
      <c r="AM203" s="56"/>
      <c r="AN203" s="3"/>
      <c r="AO203" s="3"/>
      <c r="AP203" s="3"/>
      <c r="AQ203" s="3"/>
      <c r="AR203" s="3"/>
      <c r="AS203" s="3"/>
      <c r="AT203" s="3"/>
      <c r="AU203" s="23"/>
    </row>
    <row r="204" spans="13:47">
      <c r="M204" s="174"/>
      <c r="S204" s="16"/>
      <c r="V204" s="20"/>
      <c r="X204" s="16"/>
      <c r="Z204" s="16"/>
      <c r="AA204" s="16"/>
      <c r="AC204" s="16"/>
      <c r="AD204" s="16"/>
      <c r="AE204" s="16"/>
      <c r="AF204" s="3"/>
      <c r="AG204" s="3"/>
      <c r="AH204" s="3"/>
      <c r="AI204" s="16"/>
      <c r="AJ204" s="16"/>
      <c r="AK204" s="3"/>
      <c r="AL204" s="3"/>
      <c r="AM204" s="56"/>
      <c r="AN204" s="3"/>
      <c r="AO204" s="3"/>
      <c r="AP204" s="3"/>
      <c r="AQ204" s="3"/>
      <c r="AR204" s="3"/>
      <c r="AS204" s="3"/>
      <c r="AT204" s="3"/>
      <c r="AU204" s="23"/>
    </row>
    <row r="205" spans="13:47">
      <c r="M205" s="174"/>
      <c r="S205" s="16"/>
      <c r="V205" s="20"/>
      <c r="X205" s="16"/>
      <c r="Z205" s="16"/>
      <c r="AA205" s="16"/>
      <c r="AC205" s="16"/>
      <c r="AD205" s="16"/>
      <c r="AE205" s="16"/>
      <c r="AF205" s="3"/>
      <c r="AG205" s="3"/>
      <c r="AH205" s="3"/>
      <c r="AI205" s="16"/>
      <c r="AJ205" s="16"/>
      <c r="AK205" s="3"/>
      <c r="AL205" s="3"/>
      <c r="AM205" s="56"/>
      <c r="AN205" s="3"/>
      <c r="AO205" s="3"/>
      <c r="AP205" s="3"/>
      <c r="AQ205" s="3"/>
      <c r="AR205" s="3"/>
      <c r="AS205" s="3"/>
      <c r="AT205" s="3"/>
      <c r="AU205" s="23"/>
    </row>
    <row r="206" spans="13:47">
      <c r="M206" s="174"/>
      <c r="S206" s="16"/>
      <c r="V206" s="20"/>
      <c r="X206" s="16"/>
      <c r="Z206" s="16"/>
      <c r="AA206" s="16"/>
      <c r="AC206" s="16"/>
      <c r="AD206" s="16"/>
      <c r="AE206" s="16"/>
      <c r="AF206" s="3"/>
      <c r="AG206" s="3"/>
      <c r="AH206" s="3"/>
      <c r="AI206" s="16"/>
      <c r="AJ206" s="16"/>
      <c r="AK206" s="3"/>
      <c r="AL206" s="3"/>
      <c r="AM206" s="56"/>
      <c r="AN206" s="3"/>
      <c r="AO206" s="3"/>
      <c r="AP206" s="3"/>
      <c r="AQ206" s="3"/>
      <c r="AR206" s="3"/>
      <c r="AS206" s="3"/>
      <c r="AT206" s="3"/>
      <c r="AU206" s="23"/>
    </row>
    <row r="207" spans="13:47">
      <c r="M207" s="174"/>
      <c r="S207" s="16"/>
      <c r="V207" s="20"/>
      <c r="X207" s="16"/>
      <c r="Z207" s="16"/>
      <c r="AA207" s="16"/>
      <c r="AC207" s="16"/>
      <c r="AD207" s="16"/>
      <c r="AE207" s="16"/>
      <c r="AF207" s="3"/>
      <c r="AG207" s="3"/>
      <c r="AH207" s="3"/>
      <c r="AI207" s="16"/>
      <c r="AJ207" s="16"/>
      <c r="AK207" s="3"/>
      <c r="AL207" s="3"/>
      <c r="AM207" s="56"/>
      <c r="AN207" s="3"/>
      <c r="AO207" s="3"/>
      <c r="AP207" s="3"/>
      <c r="AQ207" s="3"/>
      <c r="AR207" s="3"/>
      <c r="AS207" s="3"/>
      <c r="AT207" s="3"/>
      <c r="AU207" s="23"/>
    </row>
    <row r="208" spans="13:47">
      <c r="M208" s="174"/>
      <c r="S208" s="16"/>
      <c r="V208" s="20"/>
      <c r="X208" s="16"/>
      <c r="Z208" s="16"/>
      <c r="AA208" s="16"/>
      <c r="AC208" s="16"/>
      <c r="AD208" s="16"/>
      <c r="AE208" s="16"/>
      <c r="AF208" s="3"/>
      <c r="AG208" s="3"/>
      <c r="AH208" s="3"/>
      <c r="AI208" s="16"/>
      <c r="AJ208" s="16"/>
      <c r="AK208" s="3"/>
      <c r="AL208" s="3"/>
      <c r="AM208" s="56"/>
      <c r="AN208" s="3"/>
      <c r="AO208" s="3"/>
      <c r="AP208" s="3"/>
      <c r="AQ208" s="3"/>
      <c r="AR208" s="3"/>
      <c r="AS208" s="3"/>
      <c r="AT208" s="3"/>
      <c r="AU208" s="23"/>
    </row>
    <row r="209" spans="13:47">
      <c r="M209" s="174"/>
      <c r="S209" s="16"/>
      <c r="V209" s="20"/>
      <c r="X209" s="16"/>
      <c r="Z209" s="16"/>
      <c r="AA209" s="16"/>
      <c r="AC209" s="16"/>
      <c r="AD209" s="16"/>
      <c r="AE209" s="16"/>
      <c r="AF209" s="3"/>
      <c r="AG209" s="3"/>
      <c r="AH209" s="3"/>
      <c r="AI209" s="16"/>
      <c r="AJ209" s="16"/>
      <c r="AK209" s="3"/>
      <c r="AL209" s="3"/>
      <c r="AM209" s="56"/>
      <c r="AN209" s="3"/>
      <c r="AO209" s="3"/>
      <c r="AP209" s="3"/>
      <c r="AQ209" s="3"/>
      <c r="AR209" s="3"/>
      <c r="AS209" s="3"/>
      <c r="AT209" s="3"/>
      <c r="AU209" s="23"/>
    </row>
    <row r="210" spans="13:47">
      <c r="M210" s="174"/>
      <c r="S210" s="16"/>
      <c r="V210" s="20"/>
      <c r="X210" s="16"/>
      <c r="Z210" s="16"/>
      <c r="AA210" s="16"/>
      <c r="AC210" s="16"/>
      <c r="AD210" s="16"/>
      <c r="AE210" s="16"/>
      <c r="AF210" s="3"/>
      <c r="AG210" s="3"/>
      <c r="AH210" s="3"/>
      <c r="AI210" s="16"/>
      <c r="AJ210" s="16"/>
      <c r="AK210" s="3"/>
      <c r="AL210" s="3"/>
      <c r="AM210" s="56"/>
      <c r="AN210" s="3"/>
      <c r="AO210" s="3"/>
      <c r="AP210" s="3"/>
      <c r="AQ210" s="3"/>
      <c r="AR210" s="3"/>
      <c r="AS210" s="3"/>
      <c r="AT210" s="3"/>
      <c r="AU210" s="23"/>
    </row>
    <row r="211" spans="13:47">
      <c r="M211" s="174"/>
      <c r="S211" s="16"/>
      <c r="V211" s="20"/>
      <c r="X211" s="16"/>
      <c r="Z211" s="16"/>
      <c r="AA211" s="16"/>
      <c r="AC211" s="16"/>
      <c r="AD211" s="16"/>
      <c r="AE211" s="16"/>
      <c r="AF211" s="3"/>
      <c r="AG211" s="3"/>
      <c r="AH211" s="3"/>
      <c r="AI211" s="16"/>
      <c r="AJ211" s="16"/>
      <c r="AK211" s="3"/>
      <c r="AL211" s="3"/>
      <c r="AM211" s="56"/>
      <c r="AN211" s="3"/>
      <c r="AO211" s="3"/>
      <c r="AP211" s="3"/>
      <c r="AQ211" s="3"/>
      <c r="AR211" s="3"/>
      <c r="AS211" s="3"/>
      <c r="AT211" s="3"/>
      <c r="AU211" s="23"/>
    </row>
    <row r="212" spans="13:47">
      <c r="M212" s="174"/>
      <c r="S212" s="16"/>
      <c r="V212" s="20"/>
      <c r="X212" s="16"/>
      <c r="Z212" s="16"/>
      <c r="AA212" s="16"/>
      <c r="AC212" s="16"/>
      <c r="AD212" s="16"/>
      <c r="AE212" s="16"/>
      <c r="AF212" s="3"/>
      <c r="AG212" s="3"/>
      <c r="AH212" s="3"/>
      <c r="AI212" s="16"/>
      <c r="AJ212" s="16"/>
      <c r="AK212" s="3"/>
      <c r="AL212" s="3"/>
      <c r="AM212" s="56"/>
      <c r="AN212" s="3"/>
      <c r="AO212" s="3"/>
      <c r="AP212" s="3"/>
      <c r="AQ212" s="3"/>
      <c r="AR212" s="3"/>
      <c r="AS212" s="3"/>
      <c r="AT212" s="3"/>
      <c r="AU212" s="23"/>
    </row>
    <row r="213" spans="13:47">
      <c r="M213" s="174"/>
      <c r="S213" s="16"/>
      <c r="V213" s="20"/>
      <c r="X213" s="16"/>
      <c r="Z213" s="16"/>
      <c r="AA213" s="16"/>
      <c r="AC213" s="16"/>
      <c r="AD213" s="16"/>
      <c r="AE213" s="16"/>
      <c r="AF213" s="3"/>
      <c r="AG213" s="3"/>
      <c r="AH213" s="3"/>
      <c r="AI213" s="16"/>
      <c r="AJ213" s="16"/>
      <c r="AK213" s="3"/>
      <c r="AL213" s="3"/>
      <c r="AM213" s="56"/>
      <c r="AN213" s="3"/>
      <c r="AO213" s="3"/>
      <c r="AP213" s="3"/>
      <c r="AQ213" s="3"/>
      <c r="AR213" s="3"/>
      <c r="AS213" s="3"/>
      <c r="AT213" s="3"/>
      <c r="AU213" s="23"/>
    </row>
    <row r="214" spans="13:47">
      <c r="M214" s="174"/>
      <c r="S214" s="16"/>
      <c r="V214" s="20"/>
      <c r="X214" s="16"/>
      <c r="Z214" s="16"/>
      <c r="AA214" s="16"/>
      <c r="AC214" s="16"/>
      <c r="AD214" s="16"/>
      <c r="AE214" s="16"/>
      <c r="AF214" s="3"/>
      <c r="AG214" s="3"/>
      <c r="AH214" s="3"/>
      <c r="AI214" s="16"/>
      <c r="AJ214" s="16"/>
      <c r="AK214" s="3"/>
      <c r="AL214" s="3"/>
      <c r="AM214" s="56"/>
      <c r="AN214" s="3"/>
      <c r="AO214" s="3"/>
      <c r="AP214" s="3"/>
      <c r="AQ214" s="3"/>
      <c r="AR214" s="3"/>
      <c r="AS214" s="3"/>
      <c r="AT214" s="3"/>
      <c r="AU214" s="23"/>
    </row>
    <row r="215" spans="13:47">
      <c r="M215" s="174"/>
      <c r="S215" s="16"/>
      <c r="V215" s="20"/>
      <c r="X215" s="16"/>
      <c r="Z215" s="16"/>
      <c r="AA215" s="16"/>
      <c r="AC215" s="16"/>
      <c r="AD215" s="16"/>
      <c r="AE215" s="16"/>
      <c r="AF215" s="3"/>
      <c r="AG215" s="3"/>
      <c r="AH215" s="3"/>
      <c r="AI215" s="16"/>
      <c r="AJ215" s="16"/>
      <c r="AK215" s="3"/>
      <c r="AL215" s="3"/>
      <c r="AM215" s="56"/>
      <c r="AN215" s="3"/>
      <c r="AO215" s="3"/>
      <c r="AP215" s="3"/>
      <c r="AQ215" s="3"/>
      <c r="AR215" s="3"/>
      <c r="AS215" s="3"/>
      <c r="AT215" s="3"/>
      <c r="AU215" s="23"/>
    </row>
    <row r="216" spans="13:47">
      <c r="M216" s="174"/>
      <c r="S216" s="16"/>
      <c r="V216" s="20"/>
      <c r="X216" s="16"/>
      <c r="Z216" s="16"/>
      <c r="AA216" s="16"/>
      <c r="AC216" s="16"/>
      <c r="AD216" s="16"/>
      <c r="AE216" s="16"/>
      <c r="AF216" s="3"/>
      <c r="AG216" s="3"/>
      <c r="AH216" s="3"/>
      <c r="AI216" s="16"/>
      <c r="AJ216" s="16"/>
      <c r="AK216" s="3"/>
      <c r="AL216" s="3"/>
      <c r="AM216" s="56"/>
      <c r="AN216" s="3"/>
      <c r="AO216" s="3"/>
      <c r="AP216" s="3"/>
      <c r="AQ216" s="3"/>
      <c r="AR216" s="3"/>
      <c r="AS216" s="3"/>
      <c r="AT216" s="3"/>
      <c r="AU216" s="23"/>
    </row>
    <row r="217" spans="13:47">
      <c r="M217" s="174"/>
      <c r="S217" s="16"/>
      <c r="V217" s="20"/>
      <c r="X217" s="16"/>
      <c r="Z217" s="16"/>
      <c r="AA217" s="16"/>
      <c r="AC217" s="16"/>
      <c r="AD217" s="16"/>
      <c r="AE217" s="16"/>
      <c r="AF217" s="3"/>
      <c r="AG217" s="3"/>
      <c r="AH217" s="3"/>
      <c r="AI217" s="16"/>
      <c r="AJ217" s="16"/>
      <c r="AK217" s="3"/>
      <c r="AL217" s="3"/>
      <c r="AM217" s="56"/>
      <c r="AN217" s="3"/>
      <c r="AO217" s="3"/>
      <c r="AP217" s="3"/>
      <c r="AQ217" s="3"/>
      <c r="AR217" s="3"/>
      <c r="AS217" s="3"/>
      <c r="AT217" s="3"/>
      <c r="AU217" s="23"/>
    </row>
    <row r="218" spans="13:47">
      <c r="M218" s="174"/>
      <c r="S218" s="16"/>
      <c r="V218" s="20"/>
      <c r="X218" s="16"/>
      <c r="Z218" s="16"/>
      <c r="AA218" s="16"/>
      <c r="AC218" s="16"/>
      <c r="AD218" s="16"/>
      <c r="AE218" s="16"/>
      <c r="AF218" s="3"/>
      <c r="AG218" s="3"/>
      <c r="AH218" s="3"/>
      <c r="AI218" s="16"/>
      <c r="AJ218" s="16"/>
      <c r="AK218" s="3"/>
      <c r="AL218" s="3"/>
      <c r="AM218" s="56"/>
      <c r="AN218" s="3"/>
      <c r="AO218" s="3"/>
      <c r="AP218" s="3"/>
      <c r="AQ218" s="3"/>
      <c r="AR218" s="3"/>
      <c r="AS218" s="3"/>
      <c r="AT218" s="3"/>
      <c r="AU218" s="23"/>
    </row>
    <row r="219" spans="13:47">
      <c r="M219" s="174"/>
      <c r="S219" s="16"/>
      <c r="V219" s="20"/>
      <c r="X219" s="16"/>
      <c r="Z219" s="16"/>
      <c r="AA219" s="16"/>
      <c r="AC219" s="16"/>
      <c r="AD219" s="16"/>
      <c r="AE219" s="16"/>
      <c r="AF219" s="3"/>
      <c r="AG219" s="3"/>
      <c r="AH219" s="3"/>
      <c r="AI219" s="16"/>
      <c r="AJ219" s="16"/>
      <c r="AK219" s="3"/>
      <c r="AL219" s="3"/>
      <c r="AM219" s="56"/>
      <c r="AN219" s="3"/>
      <c r="AO219" s="3"/>
      <c r="AP219" s="3"/>
      <c r="AQ219" s="3"/>
      <c r="AR219" s="3"/>
      <c r="AS219" s="3"/>
      <c r="AT219" s="3"/>
      <c r="AU219" s="23"/>
    </row>
    <row r="220" spans="13:47">
      <c r="M220" s="174"/>
      <c r="S220" s="16"/>
      <c r="V220" s="20"/>
      <c r="X220" s="16"/>
      <c r="Z220" s="16"/>
      <c r="AA220" s="16"/>
      <c r="AC220" s="16"/>
      <c r="AD220" s="16"/>
      <c r="AE220" s="16"/>
      <c r="AF220" s="3"/>
      <c r="AG220" s="3"/>
      <c r="AH220" s="3"/>
      <c r="AI220" s="16"/>
      <c r="AJ220" s="16"/>
      <c r="AK220" s="3"/>
      <c r="AL220" s="3"/>
      <c r="AM220" s="56"/>
      <c r="AN220" s="3"/>
      <c r="AO220" s="3"/>
      <c r="AP220" s="3"/>
      <c r="AQ220" s="3"/>
      <c r="AR220" s="3"/>
      <c r="AS220" s="3"/>
      <c r="AT220" s="3"/>
      <c r="AU220" s="23"/>
    </row>
    <row r="221" spans="13:47">
      <c r="M221" s="174"/>
      <c r="S221" s="16"/>
      <c r="V221" s="20"/>
      <c r="X221" s="16"/>
      <c r="Z221" s="16"/>
      <c r="AA221" s="16"/>
      <c r="AC221" s="16"/>
      <c r="AD221" s="16"/>
      <c r="AE221" s="16"/>
      <c r="AF221" s="3"/>
      <c r="AG221" s="3"/>
      <c r="AH221" s="3"/>
      <c r="AI221" s="16"/>
      <c r="AJ221" s="16"/>
      <c r="AK221" s="3"/>
      <c r="AL221" s="3"/>
      <c r="AM221" s="56"/>
      <c r="AN221" s="3"/>
      <c r="AO221" s="3"/>
      <c r="AP221" s="3"/>
      <c r="AQ221" s="3"/>
      <c r="AR221" s="3"/>
      <c r="AS221" s="3"/>
      <c r="AT221" s="3"/>
      <c r="AU221" s="23"/>
    </row>
    <row r="222" spans="13:47">
      <c r="M222" s="174"/>
      <c r="S222" s="16"/>
      <c r="V222" s="20"/>
      <c r="X222" s="16"/>
      <c r="Z222" s="16"/>
      <c r="AA222" s="16"/>
      <c r="AC222" s="16"/>
      <c r="AD222" s="16"/>
      <c r="AE222" s="16"/>
      <c r="AF222" s="3"/>
      <c r="AG222" s="3"/>
      <c r="AH222" s="3"/>
      <c r="AI222" s="16"/>
      <c r="AJ222" s="16"/>
      <c r="AK222" s="3"/>
      <c r="AL222" s="3"/>
      <c r="AM222" s="56"/>
      <c r="AN222" s="3"/>
      <c r="AO222" s="3"/>
      <c r="AP222" s="3"/>
      <c r="AQ222" s="3"/>
      <c r="AR222" s="3"/>
      <c r="AS222" s="3"/>
      <c r="AT222" s="3"/>
      <c r="AU222" s="23"/>
    </row>
    <row r="223" spans="13:47">
      <c r="M223" s="174"/>
      <c r="S223" s="16"/>
      <c r="V223" s="20"/>
      <c r="X223" s="16"/>
      <c r="Z223" s="16"/>
      <c r="AA223" s="16"/>
      <c r="AC223" s="16"/>
      <c r="AD223" s="16"/>
      <c r="AE223" s="16"/>
      <c r="AF223" s="3"/>
      <c r="AG223" s="3"/>
      <c r="AH223" s="3"/>
      <c r="AI223" s="16"/>
      <c r="AJ223" s="16"/>
      <c r="AK223" s="3"/>
      <c r="AL223" s="3"/>
      <c r="AM223" s="56"/>
      <c r="AN223" s="3"/>
      <c r="AO223" s="3"/>
      <c r="AP223" s="3"/>
      <c r="AQ223" s="3"/>
      <c r="AR223" s="3"/>
      <c r="AS223" s="3"/>
      <c r="AT223" s="3"/>
      <c r="AU223" s="23"/>
    </row>
    <row r="224" spans="13:47">
      <c r="M224" s="174"/>
      <c r="S224" s="16"/>
      <c r="V224" s="20"/>
      <c r="X224" s="16"/>
      <c r="Z224" s="16"/>
      <c r="AA224" s="16"/>
      <c r="AC224" s="16"/>
      <c r="AD224" s="16"/>
      <c r="AE224" s="16"/>
      <c r="AF224" s="3"/>
      <c r="AG224" s="3"/>
      <c r="AH224" s="3"/>
      <c r="AI224" s="16"/>
      <c r="AJ224" s="16"/>
      <c r="AK224" s="3"/>
      <c r="AL224" s="3"/>
      <c r="AM224" s="56"/>
      <c r="AN224" s="3"/>
      <c r="AO224" s="3"/>
      <c r="AP224" s="3"/>
      <c r="AQ224" s="3"/>
      <c r="AR224" s="3"/>
      <c r="AS224" s="3"/>
      <c r="AT224" s="3"/>
      <c r="AU224" s="23"/>
    </row>
    <row r="225" spans="13:47">
      <c r="M225" s="174"/>
      <c r="S225" s="16"/>
      <c r="V225" s="20"/>
      <c r="X225" s="16"/>
      <c r="Z225" s="16"/>
      <c r="AA225" s="16"/>
      <c r="AC225" s="16"/>
      <c r="AD225" s="16"/>
      <c r="AE225" s="16"/>
      <c r="AF225" s="3"/>
      <c r="AG225" s="3"/>
      <c r="AH225" s="3"/>
      <c r="AI225" s="16"/>
      <c r="AJ225" s="16"/>
      <c r="AK225" s="3"/>
      <c r="AL225" s="3"/>
      <c r="AM225" s="56"/>
      <c r="AN225" s="3"/>
      <c r="AO225" s="3"/>
      <c r="AP225" s="3"/>
      <c r="AQ225" s="3"/>
      <c r="AR225" s="3"/>
      <c r="AS225" s="3"/>
      <c r="AT225" s="3"/>
      <c r="AU225" s="23"/>
    </row>
    <row r="226" spans="13:47">
      <c r="M226" s="174"/>
      <c r="S226" s="16"/>
      <c r="V226" s="20"/>
      <c r="X226" s="16"/>
      <c r="Z226" s="16"/>
      <c r="AA226" s="16"/>
      <c r="AC226" s="16"/>
      <c r="AD226" s="16"/>
      <c r="AE226" s="16"/>
      <c r="AF226" s="3"/>
      <c r="AG226" s="3"/>
      <c r="AH226" s="3"/>
      <c r="AI226" s="16"/>
      <c r="AJ226" s="16"/>
      <c r="AK226" s="3"/>
      <c r="AL226" s="3"/>
      <c r="AM226" s="56"/>
      <c r="AN226" s="3"/>
      <c r="AO226" s="3"/>
      <c r="AP226" s="3"/>
      <c r="AQ226" s="3"/>
      <c r="AR226" s="3"/>
      <c r="AS226" s="3"/>
      <c r="AT226" s="3"/>
      <c r="AU226" s="23"/>
    </row>
  </sheetData>
  <mergeCells count="1">
    <mergeCell ref="X5:Z5"/>
  </mergeCells>
  <phoneticPr fontId="11" type="noConversion"/>
  <conditionalFormatting sqref="F10:F13">
    <cfRule type="cellIs" dxfId="310" priority="27" operator="lessThan">
      <formula>0</formula>
    </cfRule>
    <cfRule type="cellIs" dxfId="309" priority="28" operator="greaterThan">
      <formula>0</formula>
    </cfRule>
  </conditionalFormatting>
  <conditionalFormatting sqref="H10:H13">
    <cfRule type="cellIs" dxfId="308" priority="25" operator="lessThan">
      <formula>0</formula>
    </cfRule>
    <cfRule type="cellIs" dxfId="307" priority="26" operator="greaterThan">
      <formula>0</formula>
    </cfRule>
  </conditionalFormatting>
  <conditionalFormatting sqref="J10:J13">
    <cfRule type="cellIs" dxfId="306" priority="23" operator="lessThan">
      <formula>0</formula>
    </cfRule>
    <cfRule type="cellIs" dxfId="305" priority="24" operator="greaterThan">
      <formula>0</formula>
    </cfRule>
  </conditionalFormatting>
  <conditionalFormatting sqref="Q10:Q13">
    <cfRule type="cellIs" dxfId="304" priority="19" operator="lessThan">
      <formula>0</formula>
    </cfRule>
    <cfRule type="cellIs" dxfId="303" priority="20" operator="greaterThan">
      <formula>0</formula>
    </cfRule>
  </conditionalFormatting>
  <conditionalFormatting sqref="W10:W13">
    <cfRule type="cellIs" dxfId="302" priority="17" operator="lessThan">
      <formula>0</formula>
    </cfRule>
    <cfRule type="cellIs" dxfId="301" priority="18" operator="greaterThan">
      <formula>0</formula>
    </cfRule>
  </conditionalFormatting>
  <conditionalFormatting sqref="N10:N13">
    <cfRule type="cellIs" dxfId="300" priority="15" operator="lessThan">
      <formula>0</formula>
    </cfRule>
    <cfRule type="cellIs" dxfId="299" priority="16" operator="greaterThan">
      <formula>0</formula>
    </cfRule>
  </conditionalFormatting>
  <conditionalFormatting sqref="Y10:Y13">
    <cfRule type="cellIs" dxfId="298" priority="13" operator="lessThan">
      <formula>0</formula>
    </cfRule>
    <cfRule type="cellIs" dxfId="297" priority="14" operator="greaterThan">
      <formula>0</formula>
    </cfRule>
  </conditionalFormatting>
  <conditionalFormatting sqref="AB10:AB13">
    <cfRule type="cellIs" dxfId="296" priority="11" operator="lessThan">
      <formula>0</formula>
    </cfRule>
    <cfRule type="cellIs" dxfId="295" priority="1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8B071-9724-451B-9980-9950630DCD80}">
  <dimension ref="O1:CH213"/>
  <sheetViews>
    <sheetView zoomScale="96" zoomScaleNormal="96" workbookViewId="0">
      <selection activeCell="A12" sqref="A12"/>
    </sheetView>
  </sheetViews>
  <sheetFormatPr baseColWidth="10" defaultRowHeight="15"/>
  <cols>
    <col min="38" max="38" width="2.453125" customWidth="1"/>
    <col min="39" max="39" width="4.90625" customWidth="1"/>
    <col min="40" max="40" width="2.08984375" customWidth="1"/>
    <col min="41" max="41" width="10.54296875" customWidth="1"/>
    <col min="42" max="42" width="5.90625" customWidth="1"/>
    <col min="43" max="43" width="4.90625" customWidth="1"/>
    <col min="44" max="44" width="6.6328125" customWidth="1"/>
    <col min="45" max="45" width="5" customWidth="1"/>
    <col min="46" max="46" width="5.36328125" style="67" customWidth="1"/>
    <col min="47" max="47" width="4.90625" style="67" customWidth="1"/>
    <col min="48" max="48" width="5" style="67" customWidth="1"/>
    <col min="49" max="49" width="4.36328125" style="67" customWidth="1"/>
    <col min="50" max="50" width="6.08984375" customWidth="1"/>
    <col min="51" max="51" width="4.81640625" customWidth="1"/>
    <col min="52" max="52" width="7" customWidth="1"/>
    <col min="53" max="53" width="4.81640625" customWidth="1"/>
    <col min="54" max="54" width="5.90625" customWidth="1"/>
    <col min="55" max="55" width="4.453125" style="67" customWidth="1"/>
    <col min="56" max="56" width="5.08984375" style="11" customWidth="1"/>
    <col min="57" max="57" width="4.08984375" style="11" customWidth="1"/>
    <col min="58" max="58" width="5.81640625" style="11" customWidth="1"/>
    <col min="59" max="59" width="4.90625" style="11" customWidth="1"/>
    <col min="60" max="60" width="4" style="11" customWidth="1"/>
    <col min="61" max="61" width="5.453125" style="11" customWidth="1"/>
    <col min="62" max="62" width="3.54296875" style="11" customWidth="1"/>
    <col min="63" max="63" width="2.90625" customWidth="1"/>
    <col min="64" max="64" width="6.08984375" customWidth="1"/>
    <col min="65" max="65" width="5" customWidth="1"/>
    <col min="66" max="66" width="5.90625" customWidth="1"/>
    <col min="67" max="67" width="6.90625" customWidth="1"/>
    <col min="68" max="68" width="6.08984375" style="67" customWidth="1"/>
    <col min="69" max="69" width="6.453125" customWidth="1"/>
    <col min="70" max="70" width="5.6328125" style="11" customWidth="1"/>
    <col min="71" max="71" width="3.36328125" style="11" customWidth="1"/>
    <col min="72" max="72" width="5.08984375" style="11" customWidth="1"/>
    <col min="73" max="73" width="4.08984375" style="11" customWidth="1"/>
    <col min="74" max="74" width="5.90625" style="11" customWidth="1"/>
    <col min="75" max="75" width="9" customWidth="1"/>
    <col min="76" max="76" width="6.6328125" customWidth="1"/>
    <col min="77" max="77" width="8" style="67" customWidth="1"/>
    <col min="78" max="78" width="7.6328125" customWidth="1"/>
    <col min="79" max="79" width="8.90625" customWidth="1"/>
    <col min="80" max="80" width="12.453125" customWidth="1"/>
    <col min="81" max="81" width="13.36328125" customWidth="1"/>
    <col min="83" max="83" width="9.54296875" customWidth="1"/>
    <col min="84" max="84" width="10.08984375" customWidth="1"/>
    <col min="85" max="85" width="10.36328125" customWidth="1"/>
  </cols>
  <sheetData>
    <row r="1" customFormat="1"/>
    <row r="2" customFormat="1"/>
    <row r="3" customFormat="1"/>
    <row r="4" customFormat="1"/>
    <row r="5" customForma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46:84">
      <c r="AT33"/>
      <c r="AU33"/>
      <c r="AV33"/>
      <c r="AW33"/>
      <c r="BC33"/>
      <c r="BD33"/>
      <c r="BE33"/>
      <c r="BF33"/>
      <c r="BG33"/>
      <c r="BH33"/>
      <c r="BI33"/>
      <c r="BJ33"/>
      <c r="BP33"/>
      <c r="BR33"/>
      <c r="BS33"/>
      <c r="BT33"/>
      <c r="BU33"/>
      <c r="BV33"/>
      <c r="BY33"/>
    </row>
    <row r="34" spans="46:84">
      <c r="BD34" s="16"/>
      <c r="BF34" s="16"/>
      <c r="BG34" s="16"/>
      <c r="BI34" s="16"/>
      <c r="BJ34" s="16"/>
      <c r="BL34" s="3"/>
      <c r="BM34" s="3"/>
      <c r="BN34" s="3"/>
      <c r="BO34" s="3"/>
      <c r="BP34" s="56"/>
      <c r="BQ34" s="3"/>
      <c r="BR34" s="16"/>
      <c r="BT34" s="16"/>
      <c r="BV34" s="16"/>
      <c r="BW34" s="3"/>
      <c r="BX34" s="3"/>
      <c r="BY34" s="56"/>
      <c r="BZ34" s="3"/>
      <c r="CA34" s="3"/>
      <c r="CB34" s="3"/>
      <c r="CC34" s="3"/>
      <c r="CD34" s="3"/>
      <c r="CE34" s="3"/>
      <c r="CF34" s="3"/>
    </row>
    <row r="35" spans="46:84">
      <c r="BD35" s="16"/>
      <c r="BF35" s="16"/>
      <c r="BG35" s="16"/>
      <c r="BI35" s="16"/>
      <c r="BJ35" s="16"/>
      <c r="BL35" s="3"/>
      <c r="BM35" s="3"/>
      <c r="BN35" s="3"/>
      <c r="BO35" s="3"/>
      <c r="BP35" s="56"/>
      <c r="BQ35" s="3"/>
      <c r="BR35" s="16"/>
      <c r="BT35" s="16"/>
      <c r="BV35" s="16"/>
      <c r="BW35" s="3"/>
      <c r="BX35" s="3"/>
      <c r="BY35" s="56"/>
      <c r="BZ35" s="3"/>
      <c r="CA35" s="3"/>
      <c r="CB35" s="3"/>
      <c r="CC35" s="3"/>
      <c r="CD35" s="3"/>
      <c r="CE35" s="3"/>
      <c r="CF35" s="3"/>
    </row>
    <row r="36" spans="46:84">
      <c r="BD36" s="16"/>
      <c r="BF36" s="16"/>
      <c r="BG36" s="16"/>
      <c r="BI36" s="16"/>
      <c r="BJ36" s="16"/>
      <c r="BL36" s="3"/>
      <c r="BM36" s="3"/>
      <c r="BN36" s="3"/>
      <c r="BO36" s="3"/>
      <c r="BP36" s="56"/>
      <c r="BQ36" s="3"/>
      <c r="BR36" s="16"/>
      <c r="BT36" s="16"/>
      <c r="BV36" s="16"/>
      <c r="BW36" s="3"/>
      <c r="BX36" s="3"/>
      <c r="BY36" s="56"/>
      <c r="BZ36" s="3"/>
      <c r="CA36" s="3"/>
      <c r="CB36" s="3"/>
      <c r="CC36" s="3"/>
      <c r="CD36" s="3"/>
      <c r="CE36" s="3"/>
      <c r="CF36" s="3"/>
    </row>
    <row r="37" spans="46:84">
      <c r="BD37" s="16"/>
      <c r="BF37" s="16"/>
      <c r="BG37" s="16"/>
      <c r="BI37" s="16"/>
      <c r="BJ37" s="16"/>
      <c r="BL37" s="3"/>
      <c r="BM37" s="3"/>
      <c r="BN37" s="3"/>
      <c r="BO37" s="3"/>
      <c r="BP37" s="56"/>
      <c r="BQ37" s="3"/>
      <c r="BR37" s="16"/>
      <c r="BT37" s="16"/>
      <c r="BV37" s="16"/>
      <c r="BW37" s="3"/>
      <c r="BX37" s="3"/>
      <c r="BY37" s="56"/>
      <c r="BZ37" s="3"/>
      <c r="CA37" s="3"/>
      <c r="CB37" s="3"/>
      <c r="CC37" s="3"/>
      <c r="CD37" s="3"/>
      <c r="CE37" s="3"/>
      <c r="CF37" s="3"/>
    </row>
    <row r="38" spans="46:84">
      <c r="BD38" s="16"/>
      <c r="BF38" s="16"/>
      <c r="BG38" s="16"/>
      <c r="BI38" s="16"/>
      <c r="BJ38" s="16"/>
      <c r="BL38" s="3"/>
      <c r="BM38" s="3"/>
      <c r="BN38" s="3"/>
      <c r="BO38" s="3"/>
      <c r="BP38" s="56"/>
      <c r="BQ38" s="3"/>
      <c r="BR38" s="16"/>
      <c r="BT38" s="16"/>
      <c r="BV38" s="16"/>
      <c r="BW38" s="3"/>
      <c r="BX38" s="3"/>
      <c r="BY38" s="56"/>
      <c r="BZ38" s="3"/>
      <c r="CA38" s="3"/>
      <c r="CB38" s="3"/>
      <c r="CC38" s="3"/>
      <c r="CD38" s="3"/>
      <c r="CE38" s="3"/>
      <c r="CF38" s="3"/>
    </row>
    <row r="39" spans="46:84">
      <c r="BD39" s="16"/>
      <c r="BF39" s="16"/>
      <c r="BG39" s="16"/>
      <c r="BI39" s="16"/>
      <c r="BJ39" s="16"/>
      <c r="BL39" s="3"/>
      <c r="BM39" s="3"/>
      <c r="BN39" s="3"/>
      <c r="BO39" s="3"/>
      <c r="BP39" s="56"/>
      <c r="BQ39" s="3"/>
      <c r="BR39" s="16"/>
      <c r="BT39" s="16"/>
      <c r="BV39" s="16"/>
      <c r="BW39" s="3"/>
      <c r="BX39" s="3"/>
      <c r="BY39" s="56"/>
      <c r="BZ39" s="3"/>
      <c r="CA39" s="3"/>
      <c r="CB39" s="3"/>
      <c r="CC39" s="3"/>
      <c r="CD39" s="3"/>
      <c r="CE39" s="3"/>
      <c r="CF39" s="3"/>
    </row>
    <row r="40" spans="46:84">
      <c r="BD40" s="16"/>
      <c r="BF40" s="16"/>
      <c r="BG40" s="16"/>
      <c r="BI40" s="16"/>
      <c r="BJ40" s="16"/>
      <c r="BL40" s="3"/>
      <c r="BM40" s="3"/>
      <c r="BN40" s="3"/>
      <c r="BO40" s="3"/>
      <c r="BP40" s="56"/>
      <c r="BQ40" s="3"/>
      <c r="BR40" s="16"/>
      <c r="BT40" s="16"/>
      <c r="BV40" s="16"/>
      <c r="BW40" s="3"/>
      <c r="BX40" s="3"/>
      <c r="BY40" s="56"/>
      <c r="BZ40" s="3"/>
      <c r="CA40" s="3"/>
      <c r="CB40" s="3"/>
      <c r="CC40" s="3"/>
      <c r="CD40" s="3"/>
      <c r="CE40" s="3"/>
      <c r="CF40" s="3"/>
    </row>
    <row r="41" spans="46:84">
      <c r="BD41" s="16"/>
      <c r="BF41" s="16"/>
      <c r="BG41" s="16"/>
      <c r="BI41" s="16"/>
      <c r="BJ41" s="16"/>
      <c r="BL41" s="3"/>
      <c r="BM41" s="3"/>
      <c r="BN41" s="3"/>
      <c r="BO41" s="3"/>
      <c r="BP41" s="56"/>
      <c r="BQ41" s="3"/>
      <c r="BR41" s="16"/>
      <c r="BT41" s="16"/>
      <c r="BV41" s="16"/>
      <c r="BW41" s="3"/>
      <c r="BX41" s="3"/>
      <c r="BY41" s="56"/>
      <c r="BZ41" s="3"/>
      <c r="CA41" s="3"/>
      <c r="CB41" s="3"/>
      <c r="CC41" s="3"/>
      <c r="CD41" s="3"/>
      <c r="CE41" s="3"/>
      <c r="CF41" s="3"/>
    </row>
    <row r="42" spans="46:84">
      <c r="BD42" s="16"/>
      <c r="BF42" s="16"/>
      <c r="BG42" s="16"/>
      <c r="BI42" s="16"/>
      <c r="BJ42" s="16"/>
      <c r="BL42" s="3"/>
      <c r="BM42" s="3"/>
      <c r="BN42" s="3"/>
      <c r="BO42" s="3"/>
      <c r="BP42" s="56"/>
      <c r="BQ42" s="3"/>
      <c r="BR42" s="16"/>
      <c r="BT42" s="16"/>
      <c r="BV42" s="16"/>
      <c r="BW42" s="3"/>
      <c r="BX42" s="3"/>
      <c r="BY42" s="56"/>
      <c r="BZ42" s="3"/>
      <c r="CA42" s="3"/>
      <c r="CB42" s="3"/>
      <c r="CC42" s="3"/>
      <c r="CD42" s="3"/>
      <c r="CE42" s="3"/>
      <c r="CF42" s="3"/>
    </row>
    <row r="43" spans="46:84">
      <c r="BD43" s="16"/>
      <c r="BF43" s="16"/>
      <c r="BG43" s="16"/>
      <c r="BI43" s="16"/>
      <c r="BJ43" s="16"/>
      <c r="BL43" s="3"/>
      <c r="BM43" s="3"/>
      <c r="BN43" s="3"/>
      <c r="BO43" s="3"/>
      <c r="BP43" s="56"/>
      <c r="BQ43" s="3"/>
      <c r="BR43" s="16"/>
      <c r="BT43" s="16"/>
      <c r="BV43" s="16"/>
      <c r="BW43" s="3"/>
      <c r="BX43" s="3"/>
      <c r="BY43" s="56"/>
      <c r="BZ43" s="3"/>
      <c r="CA43" s="3"/>
      <c r="CB43" s="3"/>
      <c r="CC43" s="3"/>
      <c r="CD43" s="3"/>
      <c r="CE43" s="3"/>
      <c r="CF43" s="3"/>
    </row>
    <row r="44" spans="46:84">
      <c r="BD44" s="16"/>
      <c r="BF44" s="16"/>
      <c r="BG44" s="16"/>
      <c r="BI44" s="16"/>
      <c r="BJ44" s="16"/>
      <c r="BL44" s="3"/>
      <c r="BM44" s="3"/>
      <c r="BN44" s="3"/>
      <c r="BO44" s="3"/>
      <c r="BP44" s="56"/>
      <c r="BQ44" s="3"/>
      <c r="BR44" s="16"/>
      <c r="BT44" s="16"/>
      <c r="BV44" s="16"/>
      <c r="BW44" s="3"/>
      <c r="BX44" s="3"/>
      <c r="BY44" s="56"/>
      <c r="BZ44" s="3"/>
      <c r="CA44" s="3"/>
      <c r="CB44" s="3"/>
      <c r="CC44" s="3"/>
      <c r="CD44" s="3"/>
      <c r="CE44" s="3"/>
      <c r="CF44" s="3"/>
    </row>
    <row r="45" spans="46:84">
      <c r="BD45" s="16"/>
      <c r="BF45" s="16"/>
      <c r="BG45" s="16"/>
      <c r="BI45" s="16"/>
      <c r="BJ45" s="16"/>
      <c r="BL45" s="3"/>
      <c r="BM45" s="3"/>
      <c r="BN45" s="3"/>
      <c r="BO45" s="3"/>
      <c r="BP45" s="56"/>
      <c r="BQ45" s="3"/>
      <c r="BR45" s="16"/>
      <c r="BT45" s="16"/>
      <c r="BV45" s="16"/>
      <c r="BW45" s="3"/>
      <c r="BX45" s="3"/>
      <c r="BY45" s="56"/>
      <c r="BZ45" s="3"/>
      <c r="CA45" s="3"/>
      <c r="CB45" s="3"/>
      <c r="CC45" s="3"/>
      <c r="CD45" s="3"/>
      <c r="CE45" s="3"/>
      <c r="CF45" s="3"/>
    </row>
    <row r="46" spans="46:84">
      <c r="BD46" s="16"/>
      <c r="BF46" s="16"/>
      <c r="BG46" s="16"/>
      <c r="BI46" s="16"/>
      <c r="BJ46" s="16"/>
      <c r="BL46" s="3"/>
      <c r="BM46" s="3"/>
      <c r="BN46" s="3"/>
      <c r="BO46" s="3"/>
      <c r="BP46" s="56"/>
      <c r="BQ46" s="3"/>
      <c r="BR46" s="16"/>
      <c r="BT46" s="16"/>
      <c r="BV46" s="16"/>
      <c r="BW46" s="3"/>
      <c r="BX46" s="3"/>
      <c r="BY46" s="56"/>
      <c r="BZ46" s="3"/>
      <c r="CA46" s="3"/>
      <c r="CB46" s="3"/>
      <c r="CC46" s="3"/>
      <c r="CD46" s="3"/>
      <c r="CE46" s="3"/>
      <c r="CF46" s="3"/>
    </row>
    <row r="47" spans="46:84">
      <c r="BD47" s="16"/>
      <c r="BF47" s="16"/>
      <c r="BG47" s="16"/>
      <c r="BI47" s="16"/>
      <c r="BJ47" s="16"/>
      <c r="BL47" s="3"/>
      <c r="BM47" s="3"/>
      <c r="BN47" s="3"/>
      <c r="BO47" s="3"/>
      <c r="BP47" s="56"/>
      <c r="BQ47" s="3"/>
      <c r="BR47" s="16"/>
      <c r="BT47" s="16"/>
      <c r="BV47" s="16"/>
      <c r="BW47" s="3"/>
      <c r="BX47" s="3"/>
      <c r="BY47" s="56"/>
      <c r="BZ47" s="3"/>
      <c r="CA47" s="3"/>
      <c r="CB47" s="3"/>
      <c r="CC47" s="3"/>
      <c r="CD47" s="3"/>
      <c r="CE47" s="3"/>
      <c r="CF47" s="3"/>
    </row>
    <row r="48" spans="46:84">
      <c r="BD48" s="16"/>
      <c r="BF48" s="16"/>
      <c r="BG48" s="16"/>
      <c r="BI48" s="16"/>
      <c r="BJ48" s="16"/>
      <c r="BL48" s="3"/>
      <c r="BM48" s="3"/>
      <c r="BN48" s="3"/>
      <c r="BO48" s="3"/>
      <c r="BP48" s="56"/>
      <c r="BQ48" s="3"/>
      <c r="BR48" s="16"/>
      <c r="BT48" s="16"/>
      <c r="BV48" s="16"/>
      <c r="BW48" s="3"/>
      <c r="BX48" s="3"/>
      <c r="BY48" s="56"/>
      <c r="BZ48" s="3"/>
      <c r="CA48" s="3"/>
      <c r="CB48" s="3"/>
      <c r="CC48" s="3"/>
      <c r="CD48" s="3"/>
      <c r="CE48" s="3"/>
      <c r="CF48" s="3"/>
    </row>
    <row r="49" spans="56:84">
      <c r="BD49" s="16"/>
      <c r="BF49" s="16"/>
      <c r="BG49" s="16"/>
      <c r="BI49" s="16"/>
      <c r="BJ49" s="16"/>
      <c r="BL49" s="3"/>
      <c r="BM49" s="3"/>
      <c r="BN49" s="3"/>
      <c r="BO49" s="3"/>
      <c r="BP49" s="56"/>
      <c r="BQ49" s="3"/>
      <c r="BR49" s="16"/>
      <c r="BT49" s="16"/>
      <c r="BV49" s="16"/>
      <c r="BW49" s="3"/>
      <c r="BX49" s="3"/>
      <c r="BY49" s="56"/>
      <c r="BZ49" s="3"/>
      <c r="CA49" s="3"/>
      <c r="CB49" s="3"/>
      <c r="CC49" s="3"/>
      <c r="CD49" s="3"/>
      <c r="CE49" s="3"/>
      <c r="CF49" s="3"/>
    </row>
    <row r="50" spans="56:84">
      <c r="BD50" s="16"/>
      <c r="BF50" s="16"/>
      <c r="BG50" s="16"/>
      <c r="BI50" s="16"/>
      <c r="BJ50" s="16"/>
      <c r="BL50" s="3"/>
      <c r="BM50" s="3"/>
      <c r="BN50" s="3"/>
      <c r="BO50" s="3"/>
      <c r="BP50" s="56"/>
      <c r="BQ50" s="3"/>
      <c r="BR50" s="16"/>
      <c r="BT50" s="16"/>
      <c r="BV50" s="16"/>
      <c r="BW50" s="3"/>
      <c r="BX50" s="3"/>
      <c r="BY50" s="56"/>
      <c r="BZ50" s="3"/>
      <c r="CA50" s="3"/>
      <c r="CB50" s="3"/>
      <c r="CC50" s="3"/>
      <c r="CD50" s="3"/>
      <c r="CE50" s="3"/>
      <c r="CF50" s="3"/>
    </row>
    <row r="51" spans="56:84">
      <c r="BD51" s="16"/>
      <c r="BF51" s="16"/>
      <c r="BG51" s="16"/>
      <c r="BI51" s="16"/>
      <c r="BJ51" s="16"/>
      <c r="BL51" s="3"/>
      <c r="BM51" s="3"/>
      <c r="BN51" s="3"/>
      <c r="BO51" s="3"/>
      <c r="BP51" s="56"/>
      <c r="BQ51" s="3"/>
      <c r="BR51" s="16"/>
      <c r="BT51" s="16"/>
      <c r="BV51" s="16"/>
      <c r="BW51" s="3"/>
      <c r="BX51" s="3"/>
      <c r="BY51" s="56"/>
      <c r="BZ51" s="3"/>
      <c r="CA51" s="3"/>
      <c r="CB51" s="3"/>
      <c r="CC51" s="3"/>
      <c r="CD51" s="3"/>
      <c r="CE51" s="3"/>
      <c r="CF51" s="3"/>
    </row>
    <row r="52" spans="56:84">
      <c r="BD52" s="16"/>
      <c r="BF52" s="16"/>
      <c r="BG52" s="16"/>
      <c r="BI52" s="16"/>
      <c r="BJ52" s="16"/>
      <c r="BL52" s="3"/>
      <c r="BM52" s="3"/>
      <c r="BN52" s="3"/>
      <c r="BO52" s="3"/>
      <c r="BP52" s="56"/>
      <c r="BQ52" s="3"/>
      <c r="BR52" s="16"/>
      <c r="BT52" s="16"/>
      <c r="BV52" s="16"/>
      <c r="BW52" s="3"/>
      <c r="BX52" s="3"/>
      <c r="BY52" s="56"/>
      <c r="BZ52" s="3"/>
      <c r="CA52" s="3"/>
      <c r="CB52" s="3"/>
      <c r="CC52" s="3"/>
      <c r="CD52" s="3"/>
      <c r="CE52" s="3"/>
      <c r="CF52" s="3"/>
    </row>
    <row r="53" spans="56:84">
      <c r="BD53" s="16"/>
      <c r="BF53" s="16"/>
      <c r="BG53" s="16"/>
      <c r="BI53" s="16"/>
      <c r="BJ53" s="16"/>
      <c r="BL53" s="3"/>
      <c r="BM53" s="3"/>
      <c r="BN53" s="3"/>
      <c r="BO53" s="3"/>
      <c r="BP53" s="56"/>
      <c r="BQ53" s="3"/>
      <c r="BR53" s="16"/>
      <c r="BT53" s="16"/>
      <c r="BV53" s="16"/>
      <c r="BW53" s="3"/>
      <c r="BX53" s="3"/>
      <c r="BY53" s="56"/>
      <c r="BZ53" s="3"/>
      <c r="CA53" s="3"/>
      <c r="CB53" s="3"/>
      <c r="CC53" s="3"/>
      <c r="CD53" s="3"/>
      <c r="CE53" s="3"/>
      <c r="CF53" s="3"/>
    </row>
    <row r="54" spans="56:84">
      <c r="BD54" s="16"/>
      <c r="BF54" s="16"/>
      <c r="BG54" s="16"/>
      <c r="BI54" s="16"/>
      <c r="BJ54" s="16"/>
      <c r="BL54" s="3"/>
      <c r="BM54" s="3"/>
      <c r="BN54" s="3"/>
      <c r="BO54" s="3"/>
      <c r="BP54" s="56"/>
      <c r="BQ54" s="3"/>
      <c r="BR54" s="16"/>
      <c r="BT54" s="16"/>
      <c r="BV54" s="16"/>
      <c r="BW54" s="3"/>
      <c r="BX54" s="3"/>
      <c r="BY54" s="56"/>
      <c r="BZ54" s="3"/>
      <c r="CA54" s="3"/>
      <c r="CB54" s="3"/>
      <c r="CC54" s="3"/>
      <c r="CD54" s="3"/>
      <c r="CE54" s="3"/>
      <c r="CF54" s="3"/>
    </row>
    <row r="55" spans="56:84">
      <c r="BD55" s="16"/>
      <c r="BF55" s="16"/>
      <c r="BG55" s="16"/>
      <c r="BI55" s="16"/>
      <c r="BJ55" s="16"/>
      <c r="BL55" s="3"/>
      <c r="BM55" s="3"/>
      <c r="BN55" s="3"/>
      <c r="BO55" s="3"/>
      <c r="BP55" s="56"/>
      <c r="BQ55" s="3"/>
      <c r="BR55" s="16"/>
      <c r="BT55" s="16"/>
      <c r="BV55" s="16"/>
      <c r="BW55" s="3"/>
      <c r="BX55" s="3"/>
      <c r="BY55" s="56"/>
      <c r="BZ55" s="3"/>
      <c r="CA55" s="3"/>
      <c r="CB55" s="3"/>
      <c r="CC55" s="3"/>
      <c r="CD55" s="3"/>
      <c r="CE55" s="3"/>
      <c r="CF55" s="3"/>
    </row>
    <row r="56" spans="56:84">
      <c r="BD56" s="16"/>
      <c r="BF56" s="16"/>
      <c r="BG56" s="16"/>
      <c r="BI56" s="16"/>
      <c r="BJ56" s="16"/>
      <c r="BL56" s="3"/>
      <c r="BM56" s="3"/>
      <c r="BN56" s="3"/>
      <c r="BO56" s="3"/>
      <c r="BP56" s="56"/>
      <c r="BQ56" s="3"/>
      <c r="BR56" s="16"/>
      <c r="BT56" s="16"/>
      <c r="BV56" s="16"/>
      <c r="BW56" s="3"/>
      <c r="BX56" s="3"/>
      <c r="BY56" s="56"/>
      <c r="BZ56" s="3"/>
      <c r="CA56" s="3"/>
      <c r="CB56" s="3"/>
      <c r="CC56" s="3"/>
      <c r="CD56" s="3"/>
      <c r="CE56" s="3"/>
      <c r="CF56" s="3"/>
    </row>
    <row r="57" spans="56:84">
      <c r="BD57" s="16"/>
      <c r="BF57" s="16"/>
      <c r="BG57" s="16"/>
      <c r="BI57" s="16"/>
      <c r="BJ57" s="16"/>
      <c r="BL57" s="3"/>
      <c r="BM57" s="3"/>
      <c r="BN57" s="3"/>
      <c r="BO57" s="3"/>
      <c r="BP57" s="56"/>
      <c r="BQ57" s="3"/>
      <c r="BR57" s="16"/>
      <c r="BT57" s="16"/>
      <c r="BV57" s="16"/>
      <c r="BW57" s="3"/>
      <c r="BX57" s="3"/>
      <c r="BY57" s="56"/>
      <c r="BZ57" s="3"/>
      <c r="CA57" s="3"/>
      <c r="CB57" s="3"/>
      <c r="CC57" s="3"/>
      <c r="CD57" s="3"/>
      <c r="CE57" s="3"/>
      <c r="CF57" s="3"/>
    </row>
    <row r="58" spans="56:84">
      <c r="BD58" s="16"/>
      <c r="BF58" s="16"/>
      <c r="BG58" s="16"/>
      <c r="BI58" s="16"/>
      <c r="BJ58" s="16"/>
      <c r="BL58" s="3"/>
      <c r="BM58" s="3"/>
      <c r="BN58" s="3"/>
      <c r="BO58" s="3"/>
      <c r="BP58" s="56"/>
      <c r="BQ58" s="3"/>
      <c r="BR58" s="16"/>
      <c r="BT58" s="16"/>
      <c r="BV58" s="16"/>
      <c r="BW58" s="3"/>
      <c r="BX58" s="3"/>
      <c r="BY58" s="56"/>
      <c r="BZ58" s="3"/>
      <c r="CA58" s="3"/>
      <c r="CB58" s="3"/>
      <c r="CC58" s="3"/>
      <c r="CD58" s="3"/>
      <c r="CE58" s="3"/>
      <c r="CF58" s="3"/>
    </row>
    <row r="59" spans="56:84">
      <c r="BD59" s="16"/>
      <c r="BF59" s="16"/>
      <c r="BG59" s="16"/>
      <c r="BI59" s="16"/>
      <c r="BJ59" s="16"/>
      <c r="BL59" s="3"/>
      <c r="BM59" s="3"/>
      <c r="BN59" s="3"/>
      <c r="BO59" s="3"/>
      <c r="BP59" s="56"/>
      <c r="BQ59" s="3"/>
      <c r="BR59" s="16"/>
      <c r="BT59" s="16"/>
      <c r="BV59" s="16"/>
      <c r="BW59" s="3"/>
      <c r="BX59" s="3"/>
      <c r="BY59" s="56"/>
      <c r="BZ59" s="3"/>
      <c r="CA59" s="3"/>
      <c r="CB59" s="3"/>
      <c r="CC59" s="3"/>
      <c r="CD59" s="3"/>
      <c r="CE59" s="3"/>
      <c r="CF59" s="3"/>
    </row>
    <row r="60" spans="56:84">
      <c r="BD60" s="16"/>
      <c r="BF60" s="16"/>
      <c r="BG60" s="16"/>
      <c r="BI60" s="16"/>
      <c r="BJ60" s="16"/>
      <c r="BL60" s="3"/>
      <c r="BM60" s="3"/>
      <c r="BN60" s="3"/>
      <c r="BO60" s="3"/>
      <c r="BP60" s="56"/>
      <c r="BQ60" s="3"/>
      <c r="BR60" s="16"/>
      <c r="BT60" s="16"/>
      <c r="BV60" s="16"/>
      <c r="BW60" s="3"/>
      <c r="BX60" s="3"/>
      <c r="BY60" s="56"/>
      <c r="BZ60" s="3"/>
      <c r="CA60" s="3"/>
      <c r="CB60" s="3"/>
      <c r="CC60" s="3"/>
      <c r="CD60" s="3"/>
      <c r="CE60" s="3"/>
      <c r="CF60" s="3"/>
    </row>
    <row r="61" spans="56:84">
      <c r="BD61" s="16"/>
      <c r="BF61" s="16"/>
      <c r="BG61" s="16"/>
      <c r="BI61" s="16"/>
      <c r="BJ61" s="16"/>
      <c r="BL61" s="3"/>
      <c r="BM61" s="3"/>
      <c r="BN61" s="3"/>
      <c r="BO61" s="3"/>
      <c r="BP61" s="56"/>
      <c r="BQ61" s="3"/>
      <c r="BR61" s="16"/>
      <c r="BT61" s="16"/>
      <c r="BV61" s="16"/>
      <c r="BW61" s="3"/>
      <c r="BX61" s="3"/>
      <c r="BY61" s="56"/>
      <c r="BZ61" s="3"/>
      <c r="CA61" s="3"/>
      <c r="CB61" s="3"/>
      <c r="CC61" s="3"/>
      <c r="CD61" s="3"/>
      <c r="CE61" s="3"/>
      <c r="CF61" s="3"/>
    </row>
    <row r="62" spans="56:84">
      <c r="BD62" s="16"/>
      <c r="BF62" s="16"/>
      <c r="BG62" s="16"/>
      <c r="BI62" s="16"/>
      <c r="BJ62" s="16"/>
      <c r="BL62" s="3"/>
      <c r="BM62" s="3"/>
      <c r="BN62" s="3"/>
      <c r="BO62" s="3"/>
      <c r="BP62" s="56"/>
      <c r="BQ62" s="3"/>
      <c r="BR62" s="16"/>
      <c r="BT62" s="16"/>
      <c r="BV62" s="16"/>
      <c r="BW62" s="3"/>
      <c r="BX62" s="3"/>
      <c r="BY62" s="56"/>
      <c r="BZ62" s="3"/>
      <c r="CA62" s="3"/>
      <c r="CB62" s="3"/>
      <c r="CC62" s="3"/>
      <c r="CD62" s="3"/>
      <c r="CE62" s="3"/>
      <c r="CF62" s="3"/>
    </row>
    <row r="63" spans="56:84">
      <c r="BD63" s="16"/>
      <c r="BF63" s="16"/>
      <c r="BG63" s="16"/>
      <c r="BI63" s="16"/>
      <c r="BJ63" s="16"/>
      <c r="BL63" s="3"/>
      <c r="BM63" s="3"/>
      <c r="BN63" s="3"/>
      <c r="BO63" s="3"/>
      <c r="BP63" s="56"/>
      <c r="BQ63" s="3"/>
      <c r="BR63" s="16"/>
      <c r="BT63" s="16"/>
      <c r="BV63" s="16"/>
      <c r="BW63" s="3"/>
      <c r="BX63" s="3"/>
      <c r="BY63" s="56"/>
      <c r="BZ63" s="3"/>
      <c r="CA63" s="3"/>
      <c r="CB63" s="3"/>
      <c r="CC63" s="3"/>
      <c r="CD63" s="3"/>
      <c r="CE63" s="3"/>
      <c r="CF63" s="3"/>
    </row>
    <row r="64" spans="56:84">
      <c r="BD64" s="16"/>
      <c r="BF64" s="16"/>
      <c r="BG64" s="16"/>
      <c r="BI64" s="16"/>
      <c r="BJ64" s="16"/>
      <c r="BL64" s="3"/>
      <c r="BM64" s="3"/>
      <c r="BN64" s="3"/>
      <c r="BO64" s="3"/>
      <c r="BP64" s="56"/>
      <c r="BQ64" s="3"/>
      <c r="BR64" s="16"/>
      <c r="BT64" s="16"/>
      <c r="BV64" s="16"/>
      <c r="BW64" s="3"/>
      <c r="BX64" s="3"/>
      <c r="BY64" s="56"/>
      <c r="BZ64" s="3"/>
      <c r="CA64" s="3"/>
      <c r="CB64" s="3"/>
      <c r="CC64" s="3"/>
      <c r="CD64" s="3"/>
      <c r="CE64" s="3"/>
      <c r="CF64" s="3"/>
    </row>
    <row r="65" spans="56:86">
      <c r="BD65" s="16"/>
      <c r="BF65" s="16"/>
      <c r="BG65" s="16"/>
      <c r="BI65" s="16"/>
      <c r="BJ65" s="16"/>
      <c r="BL65" s="3"/>
      <c r="BM65" s="3"/>
      <c r="BN65" s="3"/>
      <c r="BO65" s="3"/>
      <c r="BP65" s="56"/>
      <c r="BQ65" s="3"/>
      <c r="BR65" s="16"/>
      <c r="BT65" s="16"/>
      <c r="BV65" s="16"/>
      <c r="BW65" s="3"/>
      <c r="BX65" s="3"/>
      <c r="BY65" s="56"/>
      <c r="BZ65" s="3"/>
      <c r="CA65" s="3"/>
      <c r="CB65" s="3"/>
      <c r="CC65" s="3"/>
      <c r="CD65" s="3"/>
      <c r="CE65" s="3"/>
      <c r="CF65" s="3"/>
    </row>
    <row r="66" spans="56:86">
      <c r="BD66" s="16"/>
      <c r="BF66" s="16"/>
      <c r="BG66" s="16"/>
      <c r="BI66" s="16"/>
      <c r="BJ66" s="16"/>
      <c r="BL66" s="3"/>
      <c r="BM66" s="3"/>
      <c r="BN66" s="3"/>
      <c r="BO66" s="3"/>
      <c r="BP66" s="56"/>
      <c r="BQ66" s="3"/>
      <c r="BR66" s="16"/>
      <c r="BT66" s="16"/>
      <c r="BV66" s="16"/>
      <c r="BW66" s="3"/>
      <c r="BX66" s="3"/>
      <c r="BY66" s="56"/>
      <c r="BZ66" s="3"/>
      <c r="CA66" s="3"/>
      <c r="CB66" s="3"/>
      <c r="CC66" s="3"/>
      <c r="CD66" s="3"/>
      <c r="CE66" s="3"/>
      <c r="CF66" s="3"/>
    </row>
    <row r="67" spans="56:86">
      <c r="BD67" s="16"/>
      <c r="BF67" s="16"/>
      <c r="BG67" s="16"/>
      <c r="BI67" s="16"/>
      <c r="BJ67" s="16"/>
      <c r="BL67" s="3"/>
      <c r="BM67" s="3"/>
      <c r="BN67" s="3"/>
      <c r="BO67" s="3"/>
      <c r="BP67" s="56"/>
      <c r="BQ67" s="3"/>
      <c r="BR67" s="16"/>
      <c r="BT67" s="16"/>
      <c r="BV67" s="16"/>
      <c r="BW67" s="3"/>
      <c r="BX67" s="3"/>
      <c r="BY67" s="56"/>
      <c r="BZ67" s="3"/>
      <c r="CA67" s="3"/>
      <c r="CB67" s="3"/>
      <c r="CC67" s="3"/>
      <c r="CD67" s="3"/>
      <c r="CE67" s="3"/>
      <c r="CF67" s="3"/>
      <c r="CH67" s="23"/>
    </row>
    <row r="68" spans="56:86">
      <c r="BD68" s="16"/>
      <c r="BF68" s="16"/>
      <c r="BG68" s="16"/>
      <c r="BI68" s="16"/>
      <c r="BJ68" s="16"/>
      <c r="BL68" s="3"/>
      <c r="BM68" s="3"/>
      <c r="BN68" s="3"/>
      <c r="BO68" s="3"/>
      <c r="BP68" s="56"/>
      <c r="BQ68" s="3"/>
      <c r="BR68" s="16"/>
      <c r="BT68" s="16"/>
      <c r="BV68" s="16"/>
      <c r="BW68" s="3"/>
      <c r="BX68" s="3"/>
      <c r="BY68" s="56"/>
      <c r="BZ68" s="3"/>
      <c r="CA68" s="3"/>
      <c r="CB68" s="3"/>
      <c r="CC68" s="3"/>
      <c r="CD68" s="3"/>
      <c r="CE68" s="3"/>
      <c r="CF68" s="3"/>
      <c r="CH68" s="23"/>
    </row>
    <row r="69" spans="56:86">
      <c r="BD69" s="16"/>
      <c r="BF69" s="16"/>
      <c r="BG69" s="16"/>
      <c r="BI69" s="16"/>
      <c r="BJ69" s="16"/>
      <c r="BL69" s="3"/>
      <c r="BM69" s="3"/>
      <c r="BN69" s="3"/>
      <c r="BO69" s="3"/>
      <c r="BP69" s="56"/>
      <c r="BQ69" s="3"/>
      <c r="BR69" s="16"/>
      <c r="BT69" s="16"/>
      <c r="BV69" s="16"/>
      <c r="BW69" s="3"/>
      <c r="BX69" s="3"/>
      <c r="BY69" s="56"/>
      <c r="BZ69" s="3"/>
      <c r="CA69" s="3"/>
      <c r="CB69" s="3"/>
      <c r="CC69" s="3"/>
      <c r="CD69" s="3"/>
      <c r="CE69" s="3"/>
      <c r="CF69" s="3"/>
      <c r="CH69" s="23"/>
    </row>
    <row r="70" spans="56:86">
      <c r="BD70" s="16"/>
      <c r="BF70" s="16"/>
      <c r="BG70" s="16"/>
      <c r="BI70" s="16"/>
      <c r="BJ70" s="16"/>
      <c r="BL70" s="3"/>
      <c r="BM70" s="3"/>
      <c r="BN70" s="3"/>
      <c r="BO70" s="3"/>
      <c r="BP70" s="56"/>
      <c r="BQ70" s="3"/>
      <c r="BR70" s="16"/>
      <c r="BT70" s="16"/>
      <c r="BV70" s="16"/>
      <c r="BW70" s="3"/>
      <c r="BX70" s="3"/>
      <c r="BY70" s="56"/>
      <c r="BZ70" s="3"/>
      <c r="CA70" s="3"/>
      <c r="CB70" s="3"/>
      <c r="CC70" s="3"/>
      <c r="CD70" s="3"/>
      <c r="CE70" s="3"/>
      <c r="CF70" s="3"/>
      <c r="CH70" s="23"/>
    </row>
    <row r="71" spans="56:86">
      <c r="BD71" s="16"/>
      <c r="BF71" s="16"/>
      <c r="BG71" s="16"/>
      <c r="BI71" s="16"/>
      <c r="BJ71" s="16"/>
      <c r="BL71" s="3"/>
      <c r="BM71" s="3"/>
      <c r="BN71" s="3"/>
      <c r="BO71" s="3"/>
      <c r="BP71" s="56"/>
      <c r="BQ71" s="3"/>
      <c r="BR71" s="16"/>
      <c r="BT71" s="16"/>
      <c r="BV71" s="16"/>
      <c r="BW71" s="3"/>
      <c r="BX71" s="3"/>
      <c r="BY71" s="56"/>
      <c r="BZ71" s="3"/>
      <c r="CA71" s="3"/>
      <c r="CB71" s="3"/>
      <c r="CC71" s="3"/>
      <c r="CD71" s="3"/>
      <c r="CE71" s="3"/>
      <c r="CF71" s="3"/>
      <c r="CH71" s="23"/>
    </row>
    <row r="72" spans="56:86">
      <c r="BD72" s="16"/>
      <c r="BF72" s="16"/>
      <c r="BG72" s="16"/>
      <c r="BI72" s="16"/>
      <c r="BJ72" s="16"/>
      <c r="BL72" s="3"/>
      <c r="BM72" s="3"/>
      <c r="BN72" s="3"/>
      <c r="BO72" s="3"/>
      <c r="BP72" s="56"/>
      <c r="BQ72" s="3"/>
      <c r="BR72" s="16"/>
      <c r="BT72" s="16"/>
      <c r="BV72" s="16"/>
      <c r="BW72" s="3"/>
      <c r="BX72" s="3"/>
      <c r="BY72" s="56"/>
      <c r="BZ72" s="3"/>
      <c r="CA72" s="3"/>
      <c r="CB72" s="3"/>
      <c r="CC72" s="3"/>
      <c r="CD72" s="3"/>
      <c r="CE72" s="3"/>
      <c r="CF72" s="3"/>
      <c r="CH72" s="23"/>
    </row>
    <row r="73" spans="56:86">
      <c r="BD73" s="16"/>
      <c r="BF73" s="16"/>
      <c r="BG73" s="16"/>
      <c r="BI73" s="16"/>
      <c r="BJ73" s="16"/>
      <c r="BL73" s="3"/>
      <c r="BM73" s="3"/>
      <c r="BN73" s="3"/>
      <c r="BO73" s="3"/>
      <c r="BP73" s="56"/>
      <c r="BQ73" s="3"/>
      <c r="BR73" s="16"/>
      <c r="BT73" s="16"/>
      <c r="BV73" s="16"/>
      <c r="BW73" s="3"/>
      <c r="BX73" s="3"/>
      <c r="BY73" s="56"/>
      <c r="BZ73" s="3"/>
      <c r="CA73" s="3"/>
      <c r="CB73" s="3"/>
      <c r="CC73" s="3"/>
      <c r="CD73" s="3"/>
      <c r="CE73" s="3"/>
      <c r="CF73" s="3"/>
      <c r="CH73" s="23"/>
    </row>
    <row r="74" spans="56:86">
      <c r="BD74" s="16"/>
      <c r="BF74" s="16"/>
      <c r="BG74" s="16"/>
      <c r="BI74" s="16"/>
      <c r="BJ74" s="16"/>
      <c r="BL74" s="3"/>
      <c r="BM74" s="3"/>
      <c r="BN74" s="3"/>
      <c r="BO74" s="3"/>
      <c r="BP74" s="56"/>
      <c r="BQ74" s="3"/>
      <c r="BR74" s="16"/>
      <c r="BT74" s="16"/>
      <c r="BV74" s="16"/>
      <c r="BW74" s="3"/>
      <c r="BX74" s="3"/>
      <c r="BY74" s="56"/>
      <c r="BZ74" s="3"/>
      <c r="CA74" s="3"/>
      <c r="CB74" s="3"/>
      <c r="CC74" s="3"/>
      <c r="CD74" s="3"/>
      <c r="CE74" s="3"/>
      <c r="CF74" s="3"/>
      <c r="CH74" s="23"/>
    </row>
    <row r="75" spans="56:86">
      <c r="BD75" s="16"/>
      <c r="BF75" s="16"/>
      <c r="BG75" s="16"/>
      <c r="BI75" s="16"/>
      <c r="BJ75" s="16"/>
      <c r="BL75" s="3"/>
      <c r="BM75" s="3"/>
      <c r="BN75" s="3"/>
      <c r="BO75" s="3"/>
      <c r="BP75" s="56"/>
      <c r="BQ75" s="3"/>
      <c r="BR75" s="16"/>
      <c r="BT75" s="16"/>
      <c r="BV75" s="16"/>
      <c r="BW75" s="3"/>
      <c r="BX75" s="3"/>
      <c r="BY75" s="56"/>
      <c r="BZ75" s="3"/>
      <c r="CA75" s="3"/>
      <c r="CB75" s="3"/>
      <c r="CC75" s="3"/>
      <c r="CD75" s="3"/>
      <c r="CE75" s="3"/>
      <c r="CF75" s="3"/>
      <c r="CH75" s="23"/>
    </row>
    <row r="76" spans="56:86">
      <c r="BD76" s="16"/>
      <c r="BF76" s="16"/>
      <c r="BG76" s="16"/>
      <c r="BI76" s="16"/>
      <c r="BJ76" s="16"/>
      <c r="BL76" s="3"/>
      <c r="BM76" s="3"/>
      <c r="BN76" s="3"/>
      <c r="BO76" s="3"/>
      <c r="BP76" s="56"/>
      <c r="BQ76" s="3"/>
      <c r="BR76" s="16"/>
      <c r="BT76" s="16"/>
      <c r="BV76" s="16"/>
      <c r="BW76" s="3"/>
      <c r="BX76" s="3"/>
      <c r="BY76" s="56"/>
      <c r="BZ76" s="3"/>
      <c r="CA76" s="3"/>
      <c r="CB76" s="3"/>
      <c r="CC76" s="3"/>
      <c r="CD76" s="3"/>
      <c r="CE76" s="3"/>
      <c r="CF76" s="3"/>
      <c r="CH76" s="23"/>
    </row>
    <row r="77" spans="56:86">
      <c r="BD77" s="16"/>
      <c r="BF77" s="16"/>
      <c r="BG77" s="16"/>
      <c r="BI77" s="16"/>
      <c r="BJ77" s="16"/>
      <c r="BL77" s="3"/>
      <c r="BM77" s="3"/>
      <c r="BN77" s="3"/>
      <c r="BO77" s="3"/>
      <c r="BP77" s="56"/>
      <c r="BQ77" s="3"/>
      <c r="BR77" s="16"/>
      <c r="BT77" s="16"/>
      <c r="BV77" s="16"/>
      <c r="BW77" s="3"/>
      <c r="BX77" s="3"/>
      <c r="BY77" s="56"/>
      <c r="BZ77" s="3"/>
      <c r="CA77" s="3"/>
      <c r="CB77" s="3"/>
      <c r="CC77" s="3"/>
      <c r="CD77" s="3"/>
      <c r="CE77" s="3"/>
      <c r="CF77" s="3"/>
      <c r="CH77" s="23"/>
    </row>
    <row r="78" spans="56:86">
      <c r="BD78" s="16"/>
      <c r="BF78" s="16"/>
      <c r="BG78" s="16"/>
      <c r="BI78" s="16"/>
      <c r="BJ78" s="16"/>
      <c r="BL78" s="3"/>
      <c r="BM78" s="3"/>
      <c r="BN78" s="3"/>
      <c r="BO78" s="3"/>
      <c r="BP78" s="56"/>
      <c r="BQ78" s="3"/>
      <c r="BR78" s="16"/>
      <c r="BT78" s="16"/>
      <c r="BV78" s="16"/>
      <c r="BW78" s="3"/>
      <c r="BX78" s="3"/>
      <c r="BY78" s="56"/>
      <c r="BZ78" s="3"/>
      <c r="CA78" s="3"/>
      <c r="CB78" s="3"/>
      <c r="CC78" s="3"/>
      <c r="CD78" s="3"/>
      <c r="CE78" s="3"/>
      <c r="CF78" s="3"/>
      <c r="CH78" s="23"/>
    </row>
    <row r="79" spans="56:86">
      <c r="BD79" s="16"/>
      <c r="BF79" s="16"/>
      <c r="BG79" s="16"/>
      <c r="BI79" s="16"/>
      <c r="BJ79" s="16"/>
      <c r="BL79" s="3"/>
      <c r="BM79" s="3"/>
      <c r="BN79" s="3"/>
      <c r="BO79" s="3"/>
      <c r="BP79" s="56"/>
      <c r="BQ79" s="3"/>
      <c r="BR79" s="16"/>
      <c r="BT79" s="16"/>
      <c r="BV79" s="16"/>
      <c r="BW79" s="3"/>
      <c r="BX79" s="3"/>
      <c r="BY79" s="56"/>
      <c r="BZ79" s="3"/>
      <c r="CA79" s="3"/>
      <c r="CB79" s="3"/>
      <c r="CC79" s="3"/>
      <c r="CD79" s="3"/>
      <c r="CE79" s="3"/>
      <c r="CF79" s="3"/>
      <c r="CH79" s="23"/>
    </row>
    <row r="80" spans="56:86">
      <c r="BD80" s="16"/>
      <c r="BF80" s="16"/>
      <c r="BG80" s="16"/>
      <c r="BI80" s="16"/>
      <c r="BJ80" s="16"/>
      <c r="BL80" s="3"/>
      <c r="BM80" s="3"/>
      <c r="BN80" s="3"/>
      <c r="BO80" s="3"/>
      <c r="BP80" s="56"/>
      <c r="BQ80" s="3"/>
      <c r="BR80" s="16"/>
      <c r="BT80" s="16"/>
      <c r="BV80" s="16"/>
      <c r="BW80" s="3"/>
      <c r="BX80" s="3"/>
      <c r="BY80" s="56"/>
      <c r="BZ80" s="3"/>
      <c r="CA80" s="3"/>
      <c r="CB80" s="3"/>
      <c r="CC80" s="3"/>
      <c r="CD80" s="3"/>
      <c r="CE80" s="3"/>
      <c r="CF80" s="3"/>
      <c r="CH80" s="23"/>
    </row>
    <row r="81" spans="56:86">
      <c r="BD81" s="16"/>
      <c r="BF81" s="16"/>
      <c r="BG81" s="16"/>
      <c r="BI81" s="16"/>
      <c r="BJ81" s="16"/>
      <c r="BL81" s="3"/>
      <c r="BM81" s="3"/>
      <c r="BN81" s="3"/>
      <c r="BO81" s="3"/>
      <c r="BP81" s="56"/>
      <c r="BQ81" s="3"/>
      <c r="BR81" s="16"/>
      <c r="BT81" s="16"/>
      <c r="BV81" s="16"/>
      <c r="BW81" s="3"/>
      <c r="BX81" s="3"/>
      <c r="BY81" s="56"/>
      <c r="BZ81" s="3"/>
      <c r="CA81" s="3"/>
      <c r="CB81" s="3"/>
      <c r="CC81" s="3"/>
      <c r="CD81" s="3"/>
      <c r="CE81" s="3"/>
      <c r="CF81" s="3"/>
      <c r="CH81" s="23"/>
    </row>
    <row r="82" spans="56:86">
      <c r="BD82" s="16"/>
      <c r="BF82" s="16"/>
      <c r="BG82" s="16"/>
      <c r="BI82" s="16"/>
      <c r="BJ82" s="16"/>
      <c r="BL82" s="3"/>
      <c r="BM82" s="3"/>
      <c r="BN82" s="3"/>
      <c r="BO82" s="3"/>
      <c r="BP82" s="56"/>
      <c r="BQ82" s="3"/>
      <c r="BR82" s="16"/>
      <c r="BT82" s="16"/>
      <c r="BV82" s="16"/>
      <c r="BW82" s="3"/>
      <c r="BX82" s="3"/>
      <c r="BY82" s="56"/>
      <c r="BZ82" s="3"/>
      <c r="CA82" s="3"/>
      <c r="CB82" s="3"/>
      <c r="CC82" s="3"/>
      <c r="CD82" s="3"/>
      <c r="CE82" s="3"/>
      <c r="CF82" s="3"/>
      <c r="CH82" s="23"/>
    </row>
    <row r="83" spans="56:86">
      <c r="BD83" s="16"/>
      <c r="BF83" s="16"/>
      <c r="BG83" s="16"/>
      <c r="BI83" s="16"/>
      <c r="BJ83" s="16"/>
      <c r="BL83" s="3"/>
      <c r="BM83" s="3"/>
      <c r="BN83" s="3"/>
      <c r="BO83" s="3"/>
      <c r="BP83" s="56"/>
      <c r="BQ83" s="3"/>
      <c r="BR83" s="16"/>
      <c r="BT83" s="16"/>
      <c r="BV83" s="16"/>
      <c r="BW83" s="3"/>
      <c r="BX83" s="3"/>
      <c r="BY83" s="56"/>
      <c r="BZ83" s="3"/>
      <c r="CA83" s="3"/>
      <c r="CB83" s="3"/>
      <c r="CC83" s="3"/>
      <c r="CD83" s="3"/>
      <c r="CE83" s="3"/>
      <c r="CF83" s="3"/>
      <c r="CH83" s="23"/>
    </row>
    <row r="84" spans="56:86">
      <c r="BD84" s="16"/>
      <c r="BF84" s="16"/>
      <c r="BG84" s="16"/>
      <c r="BI84" s="16"/>
      <c r="BJ84" s="16"/>
      <c r="BL84" s="3"/>
      <c r="BM84" s="3"/>
      <c r="BN84" s="3"/>
      <c r="BO84" s="3"/>
      <c r="BP84" s="56"/>
      <c r="BQ84" s="3"/>
      <c r="BR84" s="16"/>
      <c r="BT84" s="16"/>
      <c r="BV84" s="16"/>
      <c r="BW84" s="3"/>
      <c r="BX84" s="3"/>
      <c r="BY84" s="56"/>
      <c r="BZ84" s="3"/>
      <c r="CA84" s="3"/>
      <c r="CB84" s="3"/>
      <c r="CC84" s="3"/>
      <c r="CD84" s="3"/>
      <c r="CE84" s="3"/>
      <c r="CF84" s="3"/>
      <c r="CH84" s="23"/>
    </row>
    <row r="85" spans="56:86">
      <c r="BD85" s="16"/>
      <c r="BF85" s="16"/>
      <c r="BG85" s="16"/>
      <c r="BI85" s="16"/>
      <c r="BJ85" s="16"/>
      <c r="BL85" s="3"/>
      <c r="BM85" s="3"/>
      <c r="BN85" s="3"/>
      <c r="BO85" s="3"/>
      <c r="BP85" s="56"/>
      <c r="BQ85" s="3"/>
      <c r="BR85" s="16"/>
      <c r="BT85" s="16"/>
      <c r="BV85" s="16"/>
      <c r="BW85" s="3"/>
      <c r="BX85" s="3"/>
      <c r="BY85" s="56"/>
      <c r="BZ85" s="3"/>
      <c r="CA85" s="3"/>
      <c r="CB85" s="3"/>
      <c r="CC85" s="3"/>
      <c r="CD85" s="3"/>
      <c r="CE85" s="3"/>
      <c r="CF85" s="3"/>
      <c r="CH85" s="23"/>
    </row>
    <row r="86" spans="56:86">
      <c r="BD86" s="16"/>
      <c r="BF86" s="16"/>
      <c r="BG86" s="16"/>
      <c r="BI86" s="16"/>
      <c r="BJ86" s="16"/>
      <c r="BL86" s="3"/>
      <c r="BM86" s="3"/>
      <c r="BN86" s="3"/>
      <c r="BO86" s="3"/>
      <c r="BP86" s="56"/>
      <c r="BQ86" s="3"/>
      <c r="BR86" s="16"/>
      <c r="BT86" s="16"/>
      <c r="BV86" s="16"/>
      <c r="BW86" s="3"/>
      <c r="BX86" s="3"/>
      <c r="BY86" s="56"/>
      <c r="BZ86" s="3"/>
      <c r="CA86" s="3"/>
      <c r="CB86" s="3"/>
      <c r="CC86" s="3"/>
      <c r="CD86" s="3"/>
      <c r="CE86" s="3"/>
      <c r="CF86" s="3"/>
      <c r="CH86" s="23"/>
    </row>
    <row r="87" spans="56:86">
      <c r="BD87" s="16"/>
      <c r="BF87" s="16"/>
      <c r="BG87" s="16"/>
      <c r="BI87" s="16"/>
      <c r="BJ87" s="16"/>
      <c r="BL87" s="3"/>
      <c r="BM87" s="3"/>
      <c r="BN87" s="3"/>
      <c r="BO87" s="3"/>
      <c r="BP87" s="56"/>
      <c r="BQ87" s="3"/>
      <c r="BR87" s="16"/>
      <c r="BT87" s="16"/>
      <c r="BV87" s="16"/>
      <c r="BW87" s="3"/>
      <c r="BX87" s="3"/>
      <c r="BY87" s="56"/>
      <c r="BZ87" s="3"/>
      <c r="CA87" s="3"/>
      <c r="CB87" s="3"/>
      <c r="CC87" s="3"/>
      <c r="CD87" s="3"/>
      <c r="CE87" s="3"/>
      <c r="CF87" s="3"/>
      <c r="CH87" s="23"/>
    </row>
    <row r="88" spans="56:86">
      <c r="BD88" s="16"/>
      <c r="BF88" s="16"/>
      <c r="BG88" s="16"/>
      <c r="BI88" s="16"/>
      <c r="BJ88" s="16"/>
      <c r="BL88" s="3"/>
      <c r="BM88" s="3"/>
      <c r="BN88" s="3"/>
      <c r="BO88" s="3"/>
      <c r="BP88" s="56"/>
      <c r="BQ88" s="3"/>
      <c r="BR88" s="16"/>
      <c r="BT88" s="16"/>
      <c r="BV88" s="16"/>
      <c r="BW88" s="3"/>
      <c r="BX88" s="3"/>
      <c r="BY88" s="56"/>
      <c r="BZ88" s="3"/>
      <c r="CA88" s="3"/>
      <c r="CB88" s="3"/>
      <c r="CC88" s="3"/>
      <c r="CD88" s="3"/>
      <c r="CE88" s="3"/>
      <c r="CF88" s="3"/>
      <c r="CH88" s="23"/>
    </row>
    <row r="89" spans="56:86">
      <c r="BD89" s="16"/>
      <c r="BF89" s="16"/>
      <c r="BG89" s="16"/>
      <c r="BI89" s="16"/>
      <c r="BJ89" s="16"/>
      <c r="BL89" s="3"/>
      <c r="BM89" s="3"/>
      <c r="BN89" s="3"/>
      <c r="BO89" s="3"/>
      <c r="BP89" s="56"/>
      <c r="BQ89" s="3"/>
      <c r="BR89" s="16"/>
      <c r="BT89" s="16"/>
      <c r="BV89" s="16"/>
      <c r="BW89" s="3"/>
      <c r="BX89" s="3"/>
      <c r="BY89" s="56"/>
      <c r="BZ89" s="3"/>
      <c r="CA89" s="3"/>
      <c r="CB89" s="3"/>
      <c r="CC89" s="3"/>
      <c r="CD89" s="3"/>
      <c r="CE89" s="3"/>
      <c r="CF89" s="3"/>
      <c r="CH89" s="23"/>
    </row>
    <row r="90" spans="56:86">
      <c r="BD90" s="16"/>
      <c r="BF90" s="16"/>
      <c r="BG90" s="16"/>
      <c r="BI90" s="16"/>
      <c r="BJ90" s="16"/>
      <c r="BL90" s="3"/>
      <c r="BM90" s="3"/>
      <c r="BN90" s="3"/>
      <c r="BO90" s="3"/>
      <c r="BP90" s="56"/>
      <c r="BQ90" s="3"/>
      <c r="BR90" s="16"/>
      <c r="BT90" s="16"/>
      <c r="BV90" s="16"/>
      <c r="BW90" s="3"/>
      <c r="BX90" s="3"/>
      <c r="BY90" s="56"/>
      <c r="BZ90" s="3"/>
      <c r="CA90" s="3"/>
      <c r="CB90" s="3"/>
      <c r="CC90" s="3"/>
      <c r="CD90" s="3"/>
      <c r="CE90" s="3"/>
      <c r="CF90" s="3"/>
      <c r="CH90" s="23"/>
    </row>
    <row r="91" spans="56:86">
      <c r="BD91" s="16"/>
      <c r="BF91" s="16"/>
      <c r="BG91" s="16"/>
      <c r="BI91" s="16"/>
      <c r="BJ91" s="16"/>
      <c r="BL91" s="3"/>
      <c r="BM91" s="3"/>
      <c r="BN91" s="3"/>
      <c r="BO91" s="3"/>
      <c r="BP91" s="56"/>
      <c r="BQ91" s="3"/>
      <c r="BR91" s="16"/>
      <c r="BT91" s="16"/>
      <c r="BV91" s="16"/>
      <c r="BW91" s="3"/>
      <c r="BX91" s="3"/>
      <c r="BY91" s="56"/>
      <c r="BZ91" s="3"/>
      <c r="CA91" s="3"/>
      <c r="CB91" s="3"/>
      <c r="CC91" s="3"/>
      <c r="CD91" s="3"/>
      <c r="CE91" s="3"/>
      <c r="CF91" s="3"/>
      <c r="CH91" s="23"/>
    </row>
    <row r="92" spans="56:86">
      <c r="BD92" s="16"/>
      <c r="BF92" s="16"/>
      <c r="BG92" s="16"/>
      <c r="BI92" s="16"/>
      <c r="BJ92" s="16"/>
      <c r="BL92" s="3"/>
      <c r="BM92" s="3"/>
      <c r="BN92" s="3"/>
      <c r="BO92" s="3"/>
      <c r="BP92" s="56"/>
      <c r="BQ92" s="3"/>
      <c r="BR92" s="16"/>
      <c r="BT92" s="16"/>
      <c r="BV92" s="16"/>
      <c r="BW92" s="3"/>
      <c r="BX92" s="3"/>
      <c r="BY92" s="56"/>
      <c r="BZ92" s="3"/>
      <c r="CA92" s="3"/>
      <c r="CB92" s="3"/>
      <c r="CC92" s="3"/>
      <c r="CD92" s="3"/>
      <c r="CE92" s="3"/>
      <c r="CF92" s="3"/>
      <c r="CH92" s="23"/>
    </row>
    <row r="93" spans="56:86">
      <c r="BD93" s="16"/>
      <c r="BF93" s="16"/>
      <c r="BG93" s="16"/>
      <c r="BI93" s="16"/>
      <c r="BJ93" s="16"/>
      <c r="BL93" s="3"/>
      <c r="BM93" s="3"/>
      <c r="BN93" s="3"/>
      <c r="BO93" s="3"/>
      <c r="BP93" s="56"/>
      <c r="BQ93" s="3"/>
      <c r="BR93" s="16"/>
      <c r="BT93" s="16"/>
      <c r="BV93" s="16"/>
      <c r="BW93" s="3"/>
      <c r="BX93" s="3"/>
      <c r="BY93" s="56"/>
      <c r="BZ93" s="3"/>
      <c r="CA93" s="3"/>
      <c r="CB93" s="3"/>
      <c r="CC93" s="3"/>
      <c r="CD93" s="3"/>
      <c r="CE93" s="3"/>
      <c r="CF93" s="3"/>
      <c r="CH93" s="23"/>
    </row>
    <row r="94" spans="56:86">
      <c r="BD94" s="16"/>
      <c r="BF94" s="16"/>
      <c r="BG94" s="16"/>
      <c r="BI94" s="16"/>
      <c r="BJ94" s="16"/>
      <c r="BL94" s="3"/>
      <c r="BM94" s="3"/>
      <c r="BN94" s="3"/>
      <c r="BO94" s="3"/>
      <c r="BP94" s="56"/>
      <c r="BQ94" s="3"/>
      <c r="BR94" s="16"/>
      <c r="BT94" s="16"/>
      <c r="BV94" s="16"/>
      <c r="BW94" s="3"/>
      <c r="BX94" s="3"/>
      <c r="BY94" s="56"/>
      <c r="BZ94" s="3"/>
      <c r="CA94" s="3"/>
      <c r="CB94" s="3"/>
      <c r="CC94" s="3"/>
      <c r="CD94" s="3"/>
      <c r="CE94" s="3"/>
      <c r="CF94" s="3"/>
      <c r="CH94" s="23"/>
    </row>
    <row r="95" spans="56:86">
      <c r="BD95" s="16"/>
      <c r="BF95" s="16"/>
      <c r="BG95" s="16"/>
      <c r="BI95" s="16"/>
      <c r="BJ95" s="16"/>
      <c r="BL95" s="3"/>
      <c r="BM95" s="3"/>
      <c r="BN95" s="3"/>
      <c r="BO95" s="3"/>
      <c r="BP95" s="56"/>
      <c r="BQ95" s="3"/>
      <c r="BR95" s="16"/>
      <c r="BT95" s="16"/>
      <c r="BV95" s="16"/>
      <c r="BW95" s="3"/>
      <c r="BX95" s="3"/>
      <c r="BY95" s="56"/>
      <c r="BZ95" s="3"/>
      <c r="CA95" s="3"/>
      <c r="CB95" s="3"/>
      <c r="CC95" s="3"/>
      <c r="CD95" s="3"/>
      <c r="CE95" s="3"/>
      <c r="CF95" s="3"/>
      <c r="CH95" s="23"/>
    </row>
    <row r="96" spans="56:86">
      <c r="BD96" s="16"/>
      <c r="BF96" s="16"/>
      <c r="BG96" s="16"/>
      <c r="BI96" s="16"/>
      <c r="BJ96" s="16"/>
      <c r="BL96" s="3"/>
      <c r="BM96" s="3"/>
      <c r="BN96" s="3"/>
      <c r="BO96" s="3"/>
      <c r="BP96" s="56"/>
      <c r="BQ96" s="3"/>
      <c r="BR96" s="16"/>
      <c r="BT96" s="16"/>
      <c r="BV96" s="16"/>
      <c r="BW96" s="3"/>
      <c r="BX96" s="3"/>
      <c r="BY96" s="56"/>
      <c r="BZ96" s="3"/>
      <c r="CA96" s="3"/>
      <c r="CB96" s="3"/>
      <c r="CC96" s="3"/>
      <c r="CD96" s="3"/>
      <c r="CE96" s="3"/>
      <c r="CF96" s="3"/>
      <c r="CH96" s="23"/>
    </row>
    <row r="97" spans="52:86">
      <c r="BD97" s="16"/>
      <c r="BF97" s="16"/>
      <c r="BG97" s="16"/>
      <c r="BI97" s="16"/>
      <c r="BJ97" s="16"/>
      <c r="BL97" s="3"/>
      <c r="BM97" s="3"/>
      <c r="BN97" s="3"/>
      <c r="BO97" s="3"/>
      <c r="BP97" s="56"/>
      <c r="BQ97" s="3"/>
      <c r="BR97" s="16"/>
      <c r="BT97" s="16"/>
      <c r="BV97" s="16"/>
      <c r="BW97" s="3"/>
      <c r="BX97" s="3"/>
      <c r="BY97" s="56"/>
      <c r="BZ97" s="3"/>
      <c r="CA97" s="3"/>
      <c r="CB97" s="3"/>
      <c r="CC97" s="3"/>
      <c r="CD97" s="3"/>
      <c r="CE97" s="3"/>
      <c r="CF97" s="3"/>
      <c r="CH97" s="23"/>
    </row>
    <row r="98" spans="52:86">
      <c r="BD98" s="16"/>
      <c r="BF98" s="16"/>
      <c r="BG98" s="16"/>
      <c r="BI98" s="16"/>
      <c r="BJ98" s="16"/>
      <c r="BL98" s="3"/>
      <c r="BM98" s="3"/>
      <c r="BN98" s="3"/>
      <c r="BO98" s="3"/>
      <c r="BP98" s="56"/>
      <c r="BQ98" s="3"/>
      <c r="BR98" s="16"/>
      <c r="BT98" s="16"/>
      <c r="BV98" s="16"/>
      <c r="BW98" s="3"/>
      <c r="BX98" s="3"/>
      <c r="BY98" s="56"/>
      <c r="BZ98" s="3"/>
      <c r="CA98" s="3"/>
      <c r="CB98" s="3"/>
      <c r="CC98" s="3"/>
      <c r="CD98" s="3"/>
      <c r="CE98" s="3"/>
      <c r="CF98" s="3"/>
      <c r="CH98" s="23"/>
    </row>
    <row r="99" spans="52:86">
      <c r="BD99" s="16"/>
      <c r="BF99" s="16"/>
      <c r="BG99" s="16"/>
      <c r="BI99" s="16"/>
      <c r="BJ99" s="16"/>
      <c r="BL99" s="3"/>
      <c r="BM99" s="3"/>
      <c r="BN99" s="3"/>
      <c r="BO99" s="3"/>
      <c r="BP99" s="56"/>
      <c r="BQ99" s="3"/>
      <c r="BR99" s="16"/>
      <c r="BT99" s="16"/>
      <c r="BV99" s="16"/>
      <c r="BW99" s="3"/>
      <c r="BX99" s="3"/>
      <c r="BY99" s="56"/>
      <c r="BZ99" s="3"/>
      <c r="CA99" s="3"/>
      <c r="CB99" s="3"/>
      <c r="CC99" s="3"/>
      <c r="CD99" s="3"/>
      <c r="CE99" s="3"/>
      <c r="CF99" s="3"/>
      <c r="CH99" s="23"/>
    </row>
    <row r="100" spans="52:86">
      <c r="AZ100" s="20"/>
      <c r="BB100" s="23"/>
      <c r="BD100" s="16"/>
      <c r="BF100" s="16"/>
      <c r="BG100" s="16"/>
      <c r="BI100" s="16"/>
      <c r="BJ100" s="16"/>
      <c r="BL100" s="3"/>
      <c r="BM100" s="3"/>
      <c r="BN100" s="3"/>
      <c r="BO100" s="3"/>
      <c r="BP100" s="56"/>
      <c r="BQ100" s="3"/>
      <c r="BR100" s="16"/>
      <c r="BT100" s="16"/>
      <c r="BV100" s="16"/>
      <c r="BW100" s="3"/>
      <c r="BX100" s="3"/>
      <c r="BY100" s="56"/>
      <c r="BZ100" s="3"/>
      <c r="CA100" s="3"/>
      <c r="CB100" s="3"/>
      <c r="CC100" s="3"/>
      <c r="CD100" s="3"/>
      <c r="CE100" s="3"/>
      <c r="CF100" s="3"/>
      <c r="CG100" s="23"/>
      <c r="CH100" s="23"/>
    </row>
    <row r="101" spans="52:86">
      <c r="AZ101" s="20"/>
      <c r="BB101" s="23"/>
      <c r="BD101" s="16"/>
      <c r="BF101" s="16"/>
      <c r="BG101" s="16"/>
      <c r="BI101" s="16"/>
      <c r="BJ101" s="16"/>
      <c r="BL101" s="3"/>
      <c r="BM101" s="3"/>
      <c r="BN101" s="3"/>
      <c r="BO101" s="3"/>
      <c r="BP101" s="56"/>
      <c r="BQ101" s="3"/>
      <c r="BR101" s="16"/>
      <c r="BT101" s="16"/>
      <c r="BV101" s="16"/>
      <c r="BW101" s="3"/>
      <c r="BX101" s="3"/>
      <c r="BY101" s="56"/>
      <c r="BZ101" s="3"/>
      <c r="CA101" s="3"/>
      <c r="CB101" s="3"/>
      <c r="CC101" s="3"/>
      <c r="CD101" s="3"/>
      <c r="CE101" s="3"/>
      <c r="CF101" s="3"/>
      <c r="CG101" s="23"/>
      <c r="CH101" s="23"/>
    </row>
    <row r="102" spans="52:86">
      <c r="AZ102" s="20"/>
      <c r="BB102" s="23"/>
      <c r="BD102" s="16"/>
      <c r="BF102" s="16"/>
      <c r="BG102" s="16"/>
      <c r="BI102" s="16"/>
      <c r="BJ102" s="16"/>
      <c r="BL102" s="3"/>
      <c r="BM102" s="3"/>
      <c r="BN102" s="3"/>
      <c r="BO102" s="3"/>
      <c r="BP102" s="56"/>
      <c r="BQ102" s="3"/>
      <c r="BR102" s="16"/>
      <c r="BT102" s="16"/>
      <c r="BV102" s="16"/>
      <c r="BW102" s="3"/>
      <c r="BX102" s="3"/>
      <c r="BY102" s="56"/>
      <c r="BZ102" s="3"/>
      <c r="CA102" s="3"/>
      <c r="CB102" s="3"/>
      <c r="CC102" s="3"/>
      <c r="CD102" s="3"/>
      <c r="CE102" s="3"/>
      <c r="CF102" s="3"/>
      <c r="CG102" s="23"/>
      <c r="CH102" s="23"/>
    </row>
    <row r="103" spans="52:86">
      <c r="AZ103" s="20"/>
      <c r="BB103" s="23"/>
      <c r="BD103" s="16"/>
      <c r="BF103" s="16"/>
      <c r="BG103" s="16"/>
      <c r="BI103" s="16"/>
      <c r="BJ103" s="16"/>
      <c r="BL103" s="3"/>
      <c r="BM103" s="3"/>
      <c r="BN103" s="3"/>
      <c r="BO103" s="3"/>
      <c r="BP103" s="56"/>
      <c r="BQ103" s="3"/>
      <c r="BR103" s="16"/>
      <c r="BT103" s="16"/>
      <c r="BV103" s="16"/>
      <c r="BW103" s="3"/>
      <c r="BX103" s="3"/>
      <c r="BY103" s="56"/>
      <c r="BZ103" s="3"/>
      <c r="CA103" s="3"/>
      <c r="CB103" s="3"/>
      <c r="CC103" s="3"/>
      <c r="CD103" s="3"/>
      <c r="CE103" s="3"/>
      <c r="CF103" s="3"/>
      <c r="CG103" s="23"/>
      <c r="CH103" s="23"/>
    </row>
    <row r="104" spans="52:86">
      <c r="AZ104" s="20"/>
      <c r="BB104" s="23"/>
      <c r="BD104" s="16"/>
      <c r="BF104" s="16"/>
      <c r="BG104" s="16"/>
      <c r="BI104" s="16"/>
      <c r="BJ104" s="16"/>
      <c r="BL104" s="3"/>
      <c r="BM104" s="3"/>
      <c r="BN104" s="3"/>
      <c r="BO104" s="3"/>
      <c r="BP104" s="56"/>
      <c r="BQ104" s="3"/>
      <c r="BR104" s="16"/>
      <c r="BT104" s="16"/>
      <c r="BV104" s="16"/>
      <c r="BW104" s="3"/>
      <c r="BX104" s="3"/>
      <c r="BY104" s="56"/>
      <c r="BZ104" s="3"/>
      <c r="CA104" s="3"/>
      <c r="CB104" s="3"/>
      <c r="CC104" s="3"/>
      <c r="CD104" s="3"/>
      <c r="CE104" s="3"/>
      <c r="CF104" s="3"/>
      <c r="CG104" s="23"/>
      <c r="CH104" s="23"/>
    </row>
    <row r="105" spans="52:86">
      <c r="AZ105" s="20"/>
      <c r="BB105" s="23"/>
      <c r="BD105" s="16"/>
      <c r="BF105" s="16"/>
      <c r="BG105" s="16"/>
      <c r="BI105" s="16"/>
      <c r="BJ105" s="16"/>
      <c r="BL105" s="3"/>
      <c r="BM105" s="3"/>
      <c r="BN105" s="3"/>
      <c r="BO105" s="3"/>
      <c r="BP105" s="56"/>
      <c r="BQ105" s="3"/>
      <c r="BR105" s="16"/>
      <c r="BT105" s="16"/>
      <c r="BV105" s="16"/>
      <c r="BW105" s="3"/>
      <c r="BX105" s="3"/>
      <c r="BY105" s="56"/>
      <c r="BZ105" s="3"/>
      <c r="CA105" s="3"/>
      <c r="CB105" s="3"/>
      <c r="CC105" s="3"/>
      <c r="CD105" s="3"/>
      <c r="CE105" s="3"/>
      <c r="CF105" s="3"/>
      <c r="CG105" s="23"/>
      <c r="CH105" s="23"/>
    </row>
    <row r="106" spans="52:86">
      <c r="AZ106" s="20"/>
      <c r="BB106" s="23"/>
      <c r="BD106" s="16"/>
      <c r="BF106" s="16"/>
      <c r="BG106" s="16"/>
      <c r="BI106" s="16"/>
      <c r="BJ106" s="16"/>
      <c r="BL106" s="3"/>
      <c r="BM106" s="3"/>
      <c r="BN106" s="3"/>
      <c r="BO106" s="3"/>
      <c r="BP106" s="56"/>
      <c r="BQ106" s="3"/>
      <c r="BR106" s="16"/>
      <c r="BT106" s="16"/>
      <c r="BV106" s="16"/>
      <c r="BW106" s="3"/>
      <c r="BX106" s="3"/>
      <c r="BY106" s="56"/>
      <c r="BZ106" s="3"/>
      <c r="CA106" s="3"/>
      <c r="CB106" s="3"/>
      <c r="CC106" s="3"/>
      <c r="CD106" s="3"/>
      <c r="CE106" s="3"/>
      <c r="CF106" s="3"/>
      <c r="CG106" s="23"/>
      <c r="CH106" s="23"/>
    </row>
    <row r="107" spans="52:86">
      <c r="AZ107" s="20"/>
      <c r="BB107" s="23"/>
      <c r="BD107" s="16"/>
      <c r="BF107" s="16"/>
      <c r="BG107" s="16"/>
      <c r="BI107" s="16"/>
      <c r="BJ107" s="16"/>
      <c r="BL107" s="3"/>
      <c r="BM107" s="3"/>
      <c r="BN107" s="3"/>
      <c r="BO107" s="3"/>
      <c r="BP107" s="56"/>
      <c r="BQ107" s="3"/>
      <c r="BR107" s="16"/>
      <c r="BT107" s="16"/>
      <c r="BV107" s="16"/>
      <c r="BW107" s="3"/>
      <c r="BX107" s="3"/>
      <c r="BY107" s="56"/>
      <c r="BZ107" s="3"/>
      <c r="CA107" s="3"/>
      <c r="CB107" s="3"/>
      <c r="CC107" s="3"/>
      <c r="CD107" s="3"/>
      <c r="CE107" s="3"/>
      <c r="CF107" s="3"/>
      <c r="CG107" s="23"/>
      <c r="CH107" s="23"/>
    </row>
    <row r="108" spans="52:86">
      <c r="AZ108" s="20"/>
      <c r="BB108" s="23"/>
      <c r="BD108" s="16"/>
      <c r="BF108" s="16"/>
      <c r="BG108" s="16"/>
      <c r="BI108" s="16"/>
      <c r="BJ108" s="16"/>
      <c r="BL108" s="3"/>
      <c r="BM108" s="3"/>
      <c r="BN108" s="3"/>
      <c r="BO108" s="3"/>
      <c r="BP108" s="56"/>
      <c r="BQ108" s="3"/>
      <c r="BR108" s="16"/>
      <c r="BT108" s="16"/>
      <c r="BV108" s="16"/>
      <c r="BW108" s="3"/>
      <c r="BX108" s="3"/>
      <c r="BY108" s="56"/>
      <c r="BZ108" s="3"/>
      <c r="CA108" s="3"/>
      <c r="CB108" s="3"/>
      <c r="CC108" s="3"/>
      <c r="CD108" s="3"/>
      <c r="CE108" s="3"/>
      <c r="CF108" s="3"/>
      <c r="CG108" s="23"/>
      <c r="CH108" s="23"/>
    </row>
    <row r="109" spans="52:86">
      <c r="AZ109" s="20"/>
      <c r="BB109" s="23"/>
      <c r="BD109" s="16"/>
      <c r="BF109" s="16"/>
      <c r="BG109" s="16"/>
      <c r="BI109" s="16"/>
      <c r="BJ109" s="16"/>
      <c r="BL109" s="3"/>
      <c r="BM109" s="3"/>
      <c r="BN109" s="3"/>
      <c r="BO109" s="3"/>
      <c r="BP109" s="56"/>
      <c r="BQ109" s="3"/>
      <c r="BR109" s="16"/>
      <c r="BT109" s="16"/>
      <c r="BV109" s="16"/>
      <c r="BW109" s="3"/>
      <c r="BX109" s="3"/>
      <c r="BY109" s="56"/>
      <c r="BZ109" s="3"/>
      <c r="CA109" s="3"/>
      <c r="CB109" s="3"/>
      <c r="CC109" s="3"/>
      <c r="CD109" s="3"/>
      <c r="CE109" s="3"/>
      <c r="CF109" s="3"/>
      <c r="CG109" s="23"/>
      <c r="CH109" s="23"/>
    </row>
    <row r="110" spans="52:86">
      <c r="AZ110" s="20"/>
      <c r="BB110" s="23"/>
      <c r="BD110" s="16"/>
      <c r="BF110" s="16"/>
      <c r="BG110" s="16"/>
      <c r="BI110" s="16"/>
      <c r="BJ110" s="16"/>
      <c r="BL110" s="3"/>
      <c r="BM110" s="3"/>
      <c r="BN110" s="3"/>
      <c r="BO110" s="3"/>
      <c r="BP110" s="56"/>
      <c r="BQ110" s="3"/>
      <c r="BR110" s="16"/>
      <c r="BT110" s="16"/>
      <c r="BV110" s="16"/>
      <c r="BW110" s="3"/>
      <c r="BX110" s="3"/>
      <c r="BY110" s="56"/>
      <c r="BZ110" s="3"/>
      <c r="CA110" s="3"/>
      <c r="CB110" s="3"/>
      <c r="CC110" s="3"/>
      <c r="CD110" s="3"/>
      <c r="CE110" s="3"/>
      <c r="CF110" s="3"/>
      <c r="CG110" s="23"/>
      <c r="CH110" s="23"/>
    </row>
    <row r="111" spans="52:86">
      <c r="AZ111" s="20"/>
      <c r="BB111" s="23"/>
      <c r="BD111" s="16"/>
      <c r="BF111" s="16"/>
      <c r="BG111" s="16"/>
      <c r="BI111" s="16"/>
      <c r="BJ111" s="16"/>
      <c r="BL111" s="3"/>
      <c r="BM111" s="3"/>
      <c r="BN111" s="3"/>
      <c r="BO111" s="3"/>
      <c r="BP111" s="56"/>
      <c r="BQ111" s="3"/>
      <c r="BR111" s="16"/>
      <c r="BT111" s="16"/>
      <c r="BV111" s="16"/>
      <c r="BW111" s="3"/>
      <c r="BX111" s="3"/>
      <c r="BY111" s="56"/>
      <c r="BZ111" s="3"/>
      <c r="CA111" s="3"/>
      <c r="CB111" s="3"/>
      <c r="CC111" s="3"/>
      <c r="CD111" s="3"/>
      <c r="CE111" s="3"/>
      <c r="CF111" s="3"/>
      <c r="CG111" s="23"/>
      <c r="CH111" s="23"/>
    </row>
    <row r="112" spans="52:86">
      <c r="AZ112" s="20"/>
      <c r="BB112" s="23"/>
      <c r="BD112" s="16"/>
      <c r="BF112" s="16"/>
      <c r="BG112" s="16"/>
      <c r="BI112" s="16"/>
      <c r="BJ112" s="16"/>
      <c r="BL112" s="3"/>
      <c r="BM112" s="3"/>
      <c r="BN112" s="3"/>
      <c r="BO112" s="3"/>
      <c r="BP112" s="56"/>
      <c r="BQ112" s="3"/>
      <c r="BR112" s="16"/>
      <c r="BT112" s="16"/>
      <c r="BV112" s="16"/>
      <c r="BW112" s="3"/>
      <c r="BX112" s="3"/>
      <c r="BY112" s="56"/>
      <c r="BZ112" s="3"/>
      <c r="CA112" s="3"/>
      <c r="CB112" s="3"/>
      <c r="CC112" s="3"/>
      <c r="CD112" s="3"/>
      <c r="CE112" s="3"/>
      <c r="CF112" s="3"/>
      <c r="CG112" s="23"/>
      <c r="CH112" s="23"/>
    </row>
    <row r="113" spans="52:86">
      <c r="AZ113" s="20"/>
      <c r="BB113" s="23"/>
      <c r="BD113" s="16"/>
      <c r="BF113" s="16"/>
      <c r="BG113" s="16"/>
      <c r="BI113" s="16"/>
      <c r="BJ113" s="16"/>
      <c r="BL113" s="3"/>
      <c r="BM113" s="3"/>
      <c r="BN113" s="3"/>
      <c r="BO113" s="3"/>
      <c r="BP113" s="56"/>
      <c r="BQ113" s="3"/>
      <c r="BR113" s="16"/>
      <c r="BT113" s="16"/>
      <c r="BV113" s="16"/>
      <c r="BW113" s="3"/>
      <c r="BX113" s="3"/>
      <c r="BY113" s="56"/>
      <c r="BZ113" s="3"/>
      <c r="CA113" s="3"/>
      <c r="CB113" s="3"/>
      <c r="CC113" s="3"/>
      <c r="CD113" s="3"/>
      <c r="CE113" s="3"/>
      <c r="CF113" s="3"/>
      <c r="CG113" s="23"/>
      <c r="CH113" s="23"/>
    </row>
    <row r="114" spans="52:86">
      <c r="AZ114" s="20"/>
      <c r="BB114" s="23"/>
      <c r="BD114" s="16"/>
      <c r="BF114" s="16"/>
      <c r="BG114" s="16"/>
      <c r="BI114" s="16"/>
      <c r="BJ114" s="16"/>
      <c r="BL114" s="3"/>
      <c r="BM114" s="3"/>
      <c r="BN114" s="3"/>
      <c r="BO114" s="3"/>
      <c r="BP114" s="56"/>
      <c r="BQ114" s="3"/>
      <c r="BR114" s="16"/>
      <c r="BT114" s="16"/>
      <c r="BV114" s="16"/>
      <c r="BW114" s="3"/>
      <c r="BX114" s="3"/>
      <c r="BY114" s="56"/>
      <c r="BZ114" s="3"/>
      <c r="CA114" s="3"/>
      <c r="CB114" s="3"/>
      <c r="CC114" s="3"/>
      <c r="CD114" s="3"/>
      <c r="CE114" s="3"/>
      <c r="CF114" s="3"/>
      <c r="CG114" s="23"/>
      <c r="CH114" s="23"/>
    </row>
    <row r="115" spans="52:86">
      <c r="AZ115" s="20"/>
      <c r="BB115" s="23"/>
      <c r="BD115" s="16"/>
      <c r="BF115" s="16"/>
      <c r="BG115" s="16"/>
      <c r="BI115" s="16"/>
      <c r="BJ115" s="16"/>
      <c r="BL115" s="3"/>
      <c r="BM115" s="3"/>
      <c r="BN115" s="3"/>
      <c r="BO115" s="3"/>
      <c r="BP115" s="56"/>
      <c r="BQ115" s="3"/>
      <c r="BR115" s="16"/>
      <c r="BT115" s="16"/>
      <c r="BV115" s="16"/>
      <c r="BW115" s="3"/>
      <c r="BX115" s="3"/>
      <c r="BY115" s="56"/>
      <c r="BZ115" s="3"/>
      <c r="CA115" s="3"/>
      <c r="CB115" s="3"/>
      <c r="CC115" s="3"/>
      <c r="CD115" s="3"/>
      <c r="CE115" s="3"/>
      <c r="CF115" s="3"/>
      <c r="CG115" s="23"/>
    </row>
    <row r="116" spans="52:86">
      <c r="AZ116" s="20"/>
      <c r="BB116" s="23"/>
      <c r="BD116" s="16"/>
      <c r="BF116" s="16"/>
      <c r="BG116" s="16"/>
      <c r="BI116" s="16"/>
      <c r="BJ116" s="16"/>
      <c r="BL116" s="3"/>
      <c r="BM116" s="3"/>
      <c r="BN116" s="3"/>
      <c r="BO116" s="3"/>
      <c r="BP116" s="56"/>
      <c r="BQ116" s="3"/>
      <c r="BR116" s="16"/>
      <c r="BT116" s="16"/>
      <c r="BV116" s="16"/>
      <c r="BW116" s="3"/>
      <c r="BX116" s="3"/>
      <c r="BY116" s="56"/>
      <c r="BZ116" s="3"/>
      <c r="CA116" s="3"/>
      <c r="CB116" s="3"/>
      <c r="CC116" s="3"/>
      <c r="CD116" s="3"/>
      <c r="CE116" s="3"/>
      <c r="CF116" s="3"/>
      <c r="CG116" s="23"/>
    </row>
    <row r="117" spans="52:86">
      <c r="AZ117" s="20"/>
      <c r="BB117" s="23"/>
      <c r="BD117" s="16"/>
      <c r="BF117" s="16"/>
      <c r="BG117" s="16"/>
      <c r="BI117" s="16"/>
      <c r="BJ117" s="16"/>
      <c r="BL117" s="3"/>
      <c r="BM117" s="3"/>
      <c r="BN117" s="3"/>
      <c r="BO117" s="3"/>
      <c r="BP117" s="56"/>
      <c r="BQ117" s="3"/>
      <c r="BR117" s="16"/>
      <c r="BT117" s="16"/>
      <c r="BV117" s="16"/>
      <c r="BW117" s="3"/>
      <c r="BX117" s="3"/>
      <c r="BY117" s="56"/>
      <c r="BZ117" s="3"/>
      <c r="CA117" s="3"/>
      <c r="CB117" s="3"/>
      <c r="CC117" s="3"/>
      <c r="CD117" s="3"/>
      <c r="CE117" s="3"/>
      <c r="CF117" s="3"/>
      <c r="CG117" s="23"/>
    </row>
    <row r="118" spans="52:86">
      <c r="AZ118" s="20"/>
      <c r="BB118" s="23"/>
      <c r="BD118" s="16"/>
      <c r="BF118" s="16"/>
      <c r="BG118" s="16"/>
      <c r="BI118" s="16"/>
      <c r="BJ118" s="16"/>
      <c r="BL118" s="3"/>
      <c r="BM118" s="3"/>
      <c r="BN118" s="3"/>
      <c r="BO118" s="3"/>
      <c r="BP118" s="56"/>
      <c r="BQ118" s="3"/>
      <c r="BR118" s="16"/>
      <c r="BT118" s="16"/>
      <c r="BV118" s="16"/>
      <c r="BW118" s="3"/>
      <c r="BX118" s="3"/>
      <c r="BY118" s="56"/>
      <c r="BZ118" s="3"/>
      <c r="CA118" s="3"/>
      <c r="CB118" s="3"/>
      <c r="CC118" s="3"/>
      <c r="CD118" s="3"/>
      <c r="CE118" s="3"/>
      <c r="CF118" s="3"/>
      <c r="CG118" s="23"/>
    </row>
    <row r="119" spans="52:86">
      <c r="AZ119" s="20"/>
      <c r="BB119" s="23"/>
      <c r="BD119" s="16"/>
      <c r="BF119" s="16"/>
      <c r="BG119" s="16"/>
      <c r="BI119" s="16"/>
      <c r="BJ119" s="16"/>
      <c r="BL119" s="3"/>
      <c r="BM119" s="3"/>
      <c r="BN119" s="3"/>
      <c r="BO119" s="3"/>
      <c r="BP119" s="56"/>
      <c r="BQ119" s="3"/>
      <c r="BR119" s="16"/>
      <c r="BT119" s="16"/>
      <c r="BV119" s="16"/>
      <c r="BW119" s="3"/>
      <c r="BX119" s="3"/>
      <c r="BY119" s="56"/>
      <c r="BZ119" s="3"/>
      <c r="CA119" s="3"/>
      <c r="CB119" s="3"/>
      <c r="CC119" s="3"/>
      <c r="CD119" s="3"/>
      <c r="CE119" s="3"/>
      <c r="CF119" s="3"/>
      <c r="CG119" s="23"/>
    </row>
    <row r="120" spans="52:86">
      <c r="AZ120" s="20"/>
      <c r="BB120" s="23"/>
      <c r="BD120" s="16"/>
      <c r="BF120" s="16"/>
      <c r="BG120" s="16"/>
      <c r="BI120" s="16"/>
      <c r="BJ120" s="16"/>
      <c r="BL120" s="3"/>
      <c r="BM120" s="3"/>
      <c r="BN120" s="3"/>
      <c r="BO120" s="3"/>
      <c r="BP120" s="56"/>
      <c r="BQ120" s="3"/>
      <c r="BR120" s="16"/>
      <c r="BT120" s="16"/>
      <c r="BV120" s="16"/>
      <c r="BW120" s="3"/>
      <c r="BX120" s="3"/>
      <c r="BY120" s="56"/>
      <c r="BZ120" s="3"/>
      <c r="CA120" s="3"/>
      <c r="CB120" s="3"/>
      <c r="CC120" s="3"/>
      <c r="CD120" s="3"/>
      <c r="CE120" s="3"/>
      <c r="CF120" s="3"/>
      <c r="CG120" s="23"/>
    </row>
    <row r="121" spans="52:86">
      <c r="AZ121" s="20"/>
      <c r="BB121" s="23"/>
      <c r="BD121" s="16"/>
      <c r="BF121" s="16"/>
      <c r="BG121" s="16"/>
      <c r="BI121" s="16"/>
      <c r="BJ121" s="16"/>
      <c r="BL121" s="3"/>
      <c r="BM121" s="3"/>
      <c r="BN121" s="3"/>
      <c r="BO121" s="3"/>
      <c r="BP121" s="56"/>
      <c r="BQ121" s="3"/>
      <c r="BR121" s="16"/>
      <c r="BT121" s="16"/>
      <c r="BV121" s="16"/>
      <c r="BW121" s="3"/>
      <c r="BX121" s="3"/>
      <c r="BY121" s="56"/>
      <c r="BZ121" s="3"/>
      <c r="CA121" s="3"/>
      <c r="CB121" s="3"/>
      <c r="CC121" s="3"/>
      <c r="CD121" s="3"/>
      <c r="CE121" s="3"/>
      <c r="CF121" s="3"/>
      <c r="CG121" s="23"/>
    </row>
    <row r="122" spans="52:86">
      <c r="AZ122" s="20"/>
      <c r="BB122" s="23"/>
      <c r="BD122" s="16"/>
      <c r="BF122" s="16"/>
      <c r="BG122" s="16"/>
      <c r="BI122" s="16"/>
      <c r="BJ122" s="16"/>
      <c r="BL122" s="3"/>
      <c r="BM122" s="3"/>
      <c r="BN122" s="3"/>
      <c r="BO122" s="3"/>
      <c r="BP122" s="56"/>
      <c r="BQ122" s="3"/>
      <c r="BR122" s="16"/>
      <c r="BT122" s="16"/>
      <c r="BV122" s="16"/>
      <c r="BW122" s="3"/>
      <c r="BX122" s="3"/>
      <c r="BY122" s="56"/>
      <c r="BZ122" s="3"/>
      <c r="CA122" s="3"/>
      <c r="CB122" s="3"/>
      <c r="CC122" s="3"/>
      <c r="CD122" s="3"/>
      <c r="CE122" s="3"/>
      <c r="CF122" s="3"/>
      <c r="CG122" s="23"/>
    </row>
    <row r="123" spans="52:86">
      <c r="AZ123" s="20"/>
      <c r="BB123" s="23"/>
      <c r="BD123" s="16"/>
      <c r="BF123" s="16"/>
      <c r="BG123" s="16"/>
      <c r="BI123" s="16"/>
      <c r="BJ123" s="16"/>
      <c r="BL123" s="3"/>
      <c r="BM123" s="3"/>
      <c r="BN123" s="3"/>
      <c r="BO123" s="3"/>
      <c r="BP123" s="56"/>
      <c r="BQ123" s="3"/>
      <c r="BR123" s="16"/>
      <c r="BT123" s="16"/>
      <c r="BV123" s="16"/>
      <c r="BW123" s="3"/>
      <c r="BX123" s="3"/>
      <c r="BY123" s="56"/>
      <c r="BZ123" s="3"/>
      <c r="CA123" s="3"/>
      <c r="CB123" s="3"/>
      <c r="CC123" s="3"/>
      <c r="CD123" s="3"/>
      <c r="CE123" s="3"/>
      <c r="CF123" s="3"/>
      <c r="CG123" s="23"/>
    </row>
    <row r="124" spans="52:86">
      <c r="AZ124" s="20"/>
      <c r="BB124" s="23"/>
      <c r="BD124" s="16"/>
      <c r="BF124" s="16"/>
      <c r="BG124" s="16"/>
      <c r="BI124" s="16"/>
      <c r="BJ124" s="16"/>
      <c r="BL124" s="3"/>
      <c r="BM124" s="3"/>
      <c r="BN124" s="3"/>
      <c r="BO124" s="3"/>
      <c r="BP124" s="56"/>
      <c r="BQ124" s="3"/>
      <c r="BR124" s="16"/>
      <c r="BT124" s="16"/>
      <c r="BV124" s="16"/>
      <c r="BW124" s="3"/>
      <c r="BX124" s="3"/>
      <c r="BY124" s="56"/>
      <c r="BZ124" s="3"/>
      <c r="CA124" s="3"/>
      <c r="CB124" s="3"/>
      <c r="CC124" s="3"/>
      <c r="CD124" s="3"/>
      <c r="CE124" s="3"/>
      <c r="CF124" s="3"/>
      <c r="CG124" s="23"/>
    </row>
    <row r="125" spans="52:86">
      <c r="AZ125" s="20"/>
      <c r="BB125" s="23"/>
      <c r="BD125" s="16"/>
      <c r="BF125" s="16"/>
      <c r="BG125" s="16"/>
      <c r="BI125" s="16"/>
      <c r="BJ125" s="16"/>
      <c r="BL125" s="3"/>
      <c r="BM125" s="3"/>
      <c r="BN125" s="3"/>
      <c r="BO125" s="3"/>
      <c r="BP125" s="56"/>
      <c r="BQ125" s="3"/>
      <c r="BR125" s="16"/>
      <c r="BT125" s="16"/>
      <c r="BV125" s="16"/>
      <c r="BW125" s="3"/>
      <c r="BX125" s="3"/>
      <c r="BY125" s="56"/>
      <c r="BZ125" s="3"/>
      <c r="CA125" s="3"/>
      <c r="CB125" s="3"/>
      <c r="CC125" s="3"/>
      <c r="CD125" s="3"/>
      <c r="CE125" s="3"/>
      <c r="CF125" s="3"/>
      <c r="CG125" s="23"/>
    </row>
    <row r="126" spans="52:86">
      <c r="AZ126" s="20"/>
      <c r="BB126" s="23"/>
      <c r="BD126" s="16"/>
      <c r="BF126" s="16"/>
      <c r="BG126" s="16"/>
      <c r="BI126" s="16"/>
      <c r="BJ126" s="16"/>
      <c r="BL126" s="3"/>
      <c r="BM126" s="3"/>
      <c r="BN126" s="3"/>
      <c r="BO126" s="3"/>
      <c r="BP126" s="56"/>
      <c r="BQ126" s="3"/>
      <c r="BR126" s="16"/>
      <c r="BT126" s="16"/>
      <c r="BV126" s="16"/>
      <c r="BW126" s="3"/>
      <c r="BX126" s="3"/>
      <c r="BY126" s="56"/>
      <c r="BZ126" s="3"/>
      <c r="CA126" s="3"/>
      <c r="CB126" s="3"/>
      <c r="CC126" s="3"/>
      <c r="CD126" s="3"/>
      <c r="CE126" s="3"/>
      <c r="CF126" s="3"/>
      <c r="CG126" s="23"/>
    </row>
    <row r="127" spans="52:86">
      <c r="AZ127" s="20"/>
      <c r="BB127" s="23"/>
      <c r="BD127" s="16"/>
      <c r="BF127" s="16"/>
      <c r="BG127" s="16"/>
      <c r="BI127" s="16"/>
      <c r="BJ127" s="16"/>
      <c r="BL127" s="3"/>
      <c r="BM127" s="3"/>
      <c r="BN127" s="3"/>
      <c r="BO127" s="3"/>
      <c r="BP127" s="56"/>
      <c r="BQ127" s="3"/>
      <c r="BR127" s="16"/>
      <c r="BT127" s="16"/>
      <c r="BV127" s="16"/>
      <c r="BW127" s="3"/>
      <c r="BX127" s="3"/>
      <c r="BY127" s="56"/>
      <c r="BZ127" s="3"/>
      <c r="CA127" s="3"/>
      <c r="CB127" s="3"/>
      <c r="CC127" s="3"/>
      <c r="CD127" s="3"/>
      <c r="CE127" s="3"/>
      <c r="CF127" s="3"/>
      <c r="CG127" s="23"/>
    </row>
    <row r="128" spans="52:86">
      <c r="AZ128" s="20"/>
      <c r="BB128" s="23"/>
      <c r="BD128" s="16"/>
      <c r="BF128" s="16"/>
      <c r="BG128" s="16"/>
      <c r="BI128" s="16"/>
      <c r="BJ128" s="16"/>
      <c r="BL128" s="3"/>
      <c r="BM128" s="3"/>
      <c r="BN128" s="3"/>
      <c r="BO128" s="3"/>
      <c r="BP128" s="56"/>
      <c r="BQ128" s="3"/>
      <c r="BR128" s="16"/>
      <c r="BT128" s="16"/>
      <c r="BV128" s="16"/>
      <c r="BW128" s="3"/>
      <c r="BX128" s="3"/>
      <c r="BY128" s="56"/>
      <c r="BZ128" s="3"/>
      <c r="CA128" s="3"/>
      <c r="CB128" s="3"/>
      <c r="CC128" s="3"/>
      <c r="CD128" s="3"/>
      <c r="CE128" s="3"/>
      <c r="CF128" s="3"/>
      <c r="CG128" s="23"/>
    </row>
    <row r="129" spans="15:85">
      <c r="AZ129" s="20"/>
      <c r="BB129" s="23"/>
      <c r="BD129" s="16"/>
      <c r="BF129" s="16"/>
      <c r="BG129" s="16"/>
      <c r="BI129" s="16"/>
      <c r="BJ129" s="16"/>
      <c r="BL129" s="3"/>
      <c r="BM129" s="3"/>
      <c r="BN129" s="3"/>
      <c r="BO129" s="3"/>
      <c r="BP129" s="56"/>
      <c r="BQ129" s="3"/>
      <c r="BR129" s="16"/>
      <c r="BT129" s="16"/>
      <c r="BV129" s="16"/>
      <c r="BW129" s="3"/>
      <c r="BX129" s="3"/>
      <c r="BY129" s="56"/>
      <c r="BZ129" s="3"/>
      <c r="CA129" s="3"/>
      <c r="CB129" s="3"/>
      <c r="CC129" s="3"/>
      <c r="CD129" s="3"/>
      <c r="CE129" s="3"/>
      <c r="CF129" s="3"/>
      <c r="CG129" s="23"/>
    </row>
    <row r="130" spans="15:85">
      <c r="AZ130" s="20"/>
      <c r="BB130" s="23"/>
      <c r="BD130" s="16"/>
      <c r="BF130" s="16"/>
      <c r="BG130" s="16"/>
      <c r="BI130" s="16"/>
      <c r="BJ130" s="16"/>
      <c r="BL130" s="3"/>
      <c r="BM130" s="3"/>
      <c r="BN130" s="3"/>
      <c r="BO130" s="3"/>
      <c r="BP130" s="56"/>
      <c r="BQ130" s="3"/>
      <c r="BR130" s="16"/>
      <c r="BT130" s="16"/>
      <c r="BV130" s="16"/>
      <c r="BW130" s="3"/>
      <c r="BX130" s="3"/>
      <c r="BY130" s="56"/>
      <c r="BZ130" s="3"/>
      <c r="CA130" s="3"/>
      <c r="CB130" s="3"/>
      <c r="CC130" s="3"/>
      <c r="CD130" s="3"/>
      <c r="CE130" s="3"/>
      <c r="CF130" s="3"/>
      <c r="CG130" s="23"/>
    </row>
    <row r="131" spans="15:85">
      <c r="AZ131" s="20"/>
      <c r="BB131" s="23"/>
      <c r="BD131" s="16"/>
      <c r="BF131" s="16"/>
      <c r="BG131" s="16"/>
      <c r="BI131" s="16"/>
      <c r="BJ131" s="16"/>
      <c r="BL131" s="3"/>
      <c r="BM131" s="3"/>
      <c r="BN131" s="3"/>
      <c r="BO131" s="3"/>
      <c r="BP131" s="56"/>
      <c r="BQ131" s="3"/>
      <c r="BR131" s="16"/>
      <c r="BT131" s="16"/>
      <c r="BV131" s="16"/>
      <c r="BW131" s="3"/>
      <c r="BX131" s="3"/>
      <c r="BY131" s="56"/>
      <c r="BZ131" s="3"/>
      <c r="CA131" s="3"/>
      <c r="CB131" s="3"/>
      <c r="CC131" s="3"/>
      <c r="CD131" s="3"/>
      <c r="CE131" s="3"/>
      <c r="CF131" s="3"/>
      <c r="CG131" s="23"/>
    </row>
    <row r="132" spans="15:85">
      <c r="AZ132" s="20"/>
      <c r="BB132" s="23"/>
      <c r="BD132" s="16"/>
      <c r="BF132" s="16"/>
      <c r="BG132" s="16"/>
      <c r="BI132" s="16"/>
      <c r="BJ132" s="16"/>
      <c r="BL132" s="3"/>
      <c r="BM132" s="3"/>
      <c r="BN132" s="3"/>
      <c r="BO132" s="3"/>
      <c r="BP132" s="56"/>
      <c r="BQ132" s="3"/>
      <c r="BR132" s="16"/>
      <c r="BT132" s="16"/>
      <c r="BV132" s="16"/>
      <c r="BW132" s="3"/>
      <c r="BX132" s="3"/>
      <c r="BY132" s="56"/>
      <c r="BZ132" s="3"/>
      <c r="CA132" s="3"/>
      <c r="CB132" s="3"/>
      <c r="CC132" s="3"/>
      <c r="CD132" s="3"/>
      <c r="CE132" s="3"/>
      <c r="CF132" s="3"/>
      <c r="CG132" s="23"/>
    </row>
    <row r="133" spans="15:85">
      <c r="AZ133" s="20"/>
      <c r="BB133" s="23"/>
      <c r="BD133" s="16"/>
      <c r="BF133" s="16"/>
      <c r="BG133" s="16"/>
      <c r="BI133" s="16"/>
      <c r="BJ133" s="16"/>
      <c r="BL133" s="3"/>
      <c r="BM133" s="3"/>
      <c r="BN133" s="3"/>
      <c r="BO133" s="3"/>
      <c r="BP133" s="56"/>
      <c r="BQ133" s="3"/>
      <c r="BR133" s="16"/>
      <c r="BT133" s="16"/>
      <c r="BV133" s="16"/>
      <c r="BW133" s="3"/>
      <c r="BX133" s="3"/>
      <c r="BY133" s="56"/>
      <c r="BZ133" s="3"/>
      <c r="CA133" s="3"/>
      <c r="CB133" s="3"/>
      <c r="CC133" s="3"/>
      <c r="CD133" s="3"/>
      <c r="CE133" s="3"/>
      <c r="CF133" s="3"/>
      <c r="CG133" s="23"/>
    </row>
    <row r="141" spans="15:85">
      <c r="O141">
        <v>6</v>
      </c>
      <c r="P141" t="s">
        <v>97</v>
      </c>
    </row>
    <row r="142" spans="15:85">
      <c r="O142">
        <v>7</v>
      </c>
      <c r="P142" t="s">
        <v>98</v>
      </c>
    </row>
    <row r="143" spans="15:85">
      <c r="O143">
        <v>8</v>
      </c>
      <c r="P143" s="22" t="s">
        <v>99</v>
      </c>
    </row>
    <row r="213" spans="16:16">
      <c r="P213" s="3" t="s">
        <v>789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A0FB269-5BFE-4401-BFDD-1A5CEEF65F61}"/>
</file>

<file path=customXml/itemProps2.xml><?xml version="1.0" encoding="utf-8"?>
<ds:datastoreItem xmlns:ds="http://schemas.openxmlformats.org/officeDocument/2006/customXml" ds:itemID="{F2B0B38C-2D29-4C1E-A2ED-01A81E44C02F}"/>
</file>

<file path=customXml/itemProps3.xml><?xml version="1.0" encoding="utf-8"?>
<ds:datastoreItem xmlns:ds="http://schemas.openxmlformats.org/officeDocument/2006/customXml" ds:itemID="{AB890DEA-6F7B-41DF-BD45-D1B6A3136D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46</vt:i4>
      </vt:variant>
      <vt:variant>
        <vt:lpstr>Navngitte områder</vt:lpstr>
      </vt:variant>
      <vt:variant>
        <vt:i4>4</vt:i4>
      </vt:variant>
    </vt:vector>
  </HeadingPairs>
  <TitlesOfParts>
    <vt:vector size="50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Klasse_mnd</vt:lpstr>
      <vt:lpstr>KL2</vt:lpstr>
      <vt:lpstr>Klasse Rase</vt:lpstr>
      <vt:lpstr>Ark3</vt:lpstr>
      <vt:lpstr>Klasse Rase2</vt:lpstr>
      <vt:lpstr>Ark2</vt:lpstr>
      <vt:lpstr>Fettgruppe</vt:lpstr>
      <vt:lpstr>FE</vt:lpstr>
      <vt:lpstr>Fett per mnd</vt:lpstr>
      <vt:lpstr>FE2</vt:lpstr>
      <vt:lpstr>Vektgrupper</vt:lpstr>
      <vt:lpstr>VK</vt:lpstr>
      <vt:lpstr>Variant</vt:lpstr>
      <vt:lpstr>V</vt:lpstr>
      <vt:lpstr>Raser</vt:lpstr>
      <vt:lpstr>RA</vt:lpstr>
      <vt:lpstr>Typefe</vt:lpstr>
      <vt:lpstr>TF</vt:lpstr>
      <vt:lpstr>Rasetype</vt:lpstr>
      <vt:lpstr>RT</vt:lpstr>
      <vt:lpstr>Kvalitetstilskudd</vt:lpstr>
      <vt:lpstr>Fylker</vt:lpstr>
      <vt:lpstr>RNR</vt:lpstr>
      <vt:lpstr>FY</vt:lpstr>
      <vt:lpstr>Komm</vt:lpstr>
      <vt:lpstr>Alder</vt:lpstr>
      <vt:lpstr>A</vt:lpstr>
      <vt:lpstr>Ark1</vt:lpstr>
      <vt:lpstr>Typefe!Utskriftsområde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2018-06-23T13:13:02Z</cp:lastPrinted>
  <dcterms:created xsi:type="dcterms:W3CDTF">1998-09-02T15:52:34Z</dcterms:created>
  <dcterms:modified xsi:type="dcterms:W3CDTF">2024-12-15T18:14:54Z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